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PS Repos\National Models\eps-china2019-smart-trans\InputData\elec\BHRbEF\"/>
    </mc:Choice>
  </mc:AlternateContent>
  <bookViews>
    <workbookView windowWidth="28800" windowHeight="12255" tabRatio="761" firstSheet="9" activeTab="15"/>
  </bookViews>
  <sheets>
    <sheet name="About" sheetId="1" r:id="rId1"/>
    <sheet name="Cross-Page Data" sheetId="8" r:id="rId2"/>
    <sheet name="Form 923" sheetId="9" r:id="rId3"/>
    <sheet name="Calculations" sheetId="10" r:id="rId4"/>
    <sheet name="Coal Caculation" sheetId="14" r:id="rId5"/>
    <sheet name="Heat Rate by Fuel" sheetId="15" r:id="rId6"/>
    <sheet name="Fire Generation" sheetId="16" r:id="rId7"/>
    <sheet name="Generation Fuel Consumption" sheetId="17" r:id="rId8"/>
    <sheet name="Heating Fuel Consumption" sheetId="18" r:id="rId9"/>
    <sheet name="Combustion Generation" sheetId="19" r:id="rId10"/>
    <sheet name="Fuel Heat Rate" sheetId="20" r:id="rId11"/>
    <sheet name="Electricity Stats" sheetId="21" r:id="rId12"/>
    <sheet name="Updated Calculation" sheetId="25" r:id="rId13"/>
    <sheet name="Calculation" sheetId="22" r:id="rId14"/>
    <sheet name="Newly Build Coal" sheetId="24" r:id="rId15"/>
    <sheet name="BHRbEF" sheetId="3" r:id="rId16"/>
  </sheets>
  <definedNames>
    <definedName name="_xlnm._FilterDatabase" localSheetId="2" hidden="1">'Form 923'!$A$5:$K$14148</definedName>
    <definedName name="_xlnm._FilterDatabase" localSheetId="4" hidden="1">'Coal Caculation'!$A$1:$G$18</definedName>
    <definedName name="_xlnm._FilterDatabase" localSheetId="7" hidden="1">'Generation Fuel Consumption'!$A$1:$H$1182</definedName>
    <definedName name="_xlnm._FilterDatabase" localSheetId="9" hidden="1">'Combustion Generation'!$A$1:$D$1624</definedName>
  </definedNames>
  <calcPr calcId="191029"/>
  <pivotCaches>
    <pivotCache cacheId="0" r:id="rId19"/>
    <pivotCache cacheId="1" r:id="rId20"/>
    <pivotCache cacheId="2" r:id="rId21"/>
    <pivotCache cacheId="3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energy balance table" description="与工作簿中“energy balance table”查询的连接。" type="5" background="1" refreshedVersion="2" saveData="1">
    <dbPr connection="Provider=Microsoft.Mashup.OleDb.1;Data Source=$Workbook$;Location=&quot;energy balance table&quot;;Extended Properties=&quot;&quot;" command="SELECT * FROM [energy balance table]" commandType="2"/>
  </connection>
</connections>
</file>

<file path=xl/sharedStrings.xml><?xml version="1.0" encoding="utf-8"?>
<sst xmlns="http://schemas.openxmlformats.org/spreadsheetml/2006/main" count="68407" uniqueCount="626">
  <si>
    <t>BAU Heat Rate by Electricity Fuel</t>
  </si>
  <si>
    <t>Source:</t>
  </si>
  <si>
    <t>All Fuel Sources Except Nuclear</t>
  </si>
  <si>
    <t>Energy Information Administration</t>
  </si>
  <si>
    <t>Form 923 (with data for 2019)</t>
  </si>
  <si>
    <t>https://www.eia.gov/electricity/data/eia923/</t>
  </si>
  <si>
    <t>Page 1 Generation and Fuel Data</t>
  </si>
  <si>
    <t>Preexisting Nuclear</t>
  </si>
  <si>
    <t>Electric Power Annual 2020 (with data for 2019)</t>
  </si>
  <si>
    <t>http://www.eia.gov/electricity/annual/</t>
  </si>
  <si>
    <t>Tables 8.1</t>
  </si>
  <si>
    <t>Some Newly Built Sources</t>
  </si>
  <si>
    <t>Lazard</t>
  </si>
  <si>
    <t>Lazard's Levelized Cost of Energy Analysis - Version 12</t>
  </si>
  <si>
    <t>https://www.lazard.com/media/2390/lazards-levelized-cost-of-energy-analysis-90.pdf</t>
  </si>
  <si>
    <t xml:space="preserve">p.16-18 "Levelized Cost of Energy - Key Assumptions </t>
  </si>
  <si>
    <t>Notes</t>
  </si>
  <si>
    <t xml:space="preserve">For the U.S., the natural gas preexisting retiring designation for natural gas nonpeakers refers to steam turbines, while the </t>
  </si>
  <si>
    <t>preexisting nonretiring designation refers to combined cycle.</t>
  </si>
  <si>
    <t>Joules/BTU</t>
  </si>
  <si>
    <t>kj/kgce</t>
  </si>
  <si>
    <t>BTU/kgce</t>
  </si>
  <si>
    <t>Form 860 Prime Mover Codes</t>
  </si>
  <si>
    <t>Form 860 Energy Source Codes</t>
  </si>
  <si>
    <t>Cross-walk for 2-check fuels</t>
  </si>
  <si>
    <t>Prime Mover Code</t>
  </si>
  <si>
    <t>Prime Mover Description</t>
  </si>
  <si>
    <t>Code</t>
  </si>
  <si>
    <t>Energy Source Description</t>
  </si>
  <si>
    <t>Corresponding Model Subscript</t>
  </si>
  <si>
    <t>Fuel Type</t>
  </si>
  <si>
    <t>Primer Mover</t>
  </si>
  <si>
    <t>Model Energy Source</t>
  </si>
  <si>
    <t>BA</t>
  </si>
  <si>
    <t xml:space="preserve">Energy Storage, Battery </t>
  </si>
  <si>
    <t>AB</t>
  </si>
  <si>
    <t>Agriculture Crop Byproducts/Straw/Energy Crops</t>
  </si>
  <si>
    <t>biomass</t>
  </si>
  <si>
    <t>NG</t>
  </si>
  <si>
    <t>CA</t>
  </si>
  <si>
    <t>natural gas nonpeaker - preexisting nonretiring</t>
  </si>
  <si>
    <t>CE</t>
  </si>
  <si>
    <t>Energy Storage, Compressed Air</t>
  </si>
  <si>
    <t>ANT</t>
  </si>
  <si>
    <t>Anthracite Coal</t>
  </si>
  <si>
    <t>hard coal</t>
  </si>
  <si>
    <t>CC</t>
  </si>
  <si>
    <t>CP</t>
  </si>
  <si>
    <t>Energy Storage, Concentrated Solar Power</t>
  </si>
  <si>
    <t>BFG</t>
  </si>
  <si>
    <t>Blast-Furnace Gas</t>
  </si>
  <si>
    <t>other</t>
  </si>
  <si>
    <t>FW</t>
  </si>
  <si>
    <t xml:space="preserve">Energy Storage, Flywheel </t>
  </si>
  <si>
    <t>BIT</t>
  </si>
  <si>
    <t>Bituminous Coal</t>
  </si>
  <si>
    <t>CS</t>
  </si>
  <si>
    <t>PS</t>
  </si>
  <si>
    <t>Energy Storage, Reversible Hydraulic Turbine (Pumped Storage)</t>
  </si>
  <si>
    <t>BLQ</t>
  </si>
  <si>
    <t>Black Liquor</t>
  </si>
  <si>
    <t>CT</t>
  </si>
  <si>
    <t>ES</t>
  </si>
  <si>
    <t>Energy Storage, Other (specify in SCHEDULE 7)</t>
  </si>
  <si>
    <t>CUR</t>
  </si>
  <si>
    <t>Water, Current</t>
  </si>
  <si>
    <t>hydro</t>
  </si>
  <si>
    <t>FC</t>
  </si>
  <si>
    <t>ST</t>
  </si>
  <si>
    <t>Steam Turbine, including nuclear, geothermal and solar steam (does not include combined cycle)</t>
  </si>
  <si>
    <t>DFO</t>
  </si>
  <si>
    <t>Disillate Fuel Oil (all Diesel, and No. 1, No. 2, and No. 4 Fuel Oils)</t>
  </si>
  <si>
    <t>heavy or residual fuel oil</t>
  </si>
  <si>
    <t>GT</t>
  </si>
  <si>
    <t>natural gas peaker</t>
  </si>
  <si>
    <t>Combustion (Gas) Turbine (does not include the combustion turbine part of a combined cycle; see code CT, below)</t>
  </si>
  <si>
    <t>GEO</t>
  </si>
  <si>
    <t>Geothermal</t>
  </si>
  <si>
    <t>geothermal</t>
  </si>
  <si>
    <t>IC</t>
  </si>
  <si>
    <t xml:space="preserve">Internal Combustion Engine (diesel, piston, reciprocating) </t>
  </si>
  <si>
    <t>JF</t>
  </si>
  <si>
    <t>Jet Fuel</t>
  </si>
  <si>
    <t>petroleum</t>
  </si>
  <si>
    <t>OT</t>
  </si>
  <si>
    <t>Combined Cycle Steam Part</t>
  </si>
  <si>
    <t>KER</t>
  </si>
  <si>
    <t>Kerosene</t>
  </si>
  <si>
    <t>natural gas nonpeaker - preexisting retiring</t>
  </si>
  <si>
    <t>Combined Cycle Combustion Turbine Part</t>
  </si>
  <si>
    <t>LFG</t>
  </si>
  <si>
    <t>Landfill Gas</t>
  </si>
  <si>
    <t>SUN</t>
  </si>
  <si>
    <t>solar thermal</t>
  </si>
  <si>
    <t>Combined Cycle Single Shaft (combustion turbine and steam turbine share a single generator)</t>
  </si>
  <si>
    <t>LIG</t>
  </si>
  <si>
    <t>Lignite</t>
  </si>
  <si>
    <t>lignite</t>
  </si>
  <si>
    <t>Combined Cycle Total Unit (use only for plants/generators that are in planning stage, for which specific generator details cannot be provided)</t>
  </si>
  <si>
    <t>MWH</t>
  </si>
  <si>
    <t>Megawatt Hour (MWh)</t>
  </si>
  <si>
    <t>PV</t>
  </si>
  <si>
    <t>solar pv</t>
  </si>
  <si>
    <t>HA</t>
  </si>
  <si>
    <t>Hydrokinetic, Axial Flow Turbine</t>
  </si>
  <si>
    <t>MSB</t>
  </si>
  <si>
    <t>Biogenic Municipal Solid Waste</t>
  </si>
  <si>
    <t>municipal solid waste</t>
  </si>
  <si>
    <t>HB</t>
  </si>
  <si>
    <t>Hydrokinetic, Wave Buoy</t>
  </si>
  <si>
    <t>MSN</t>
  </si>
  <si>
    <t>Non-biogenic Municipal Solid Waste</t>
  </si>
  <si>
    <t>HK</t>
  </si>
  <si>
    <t>Hydrokinetic, Other (specify in SCHEDULE 7)</t>
  </si>
  <si>
    <t>MSW</t>
  </si>
  <si>
    <t>Municipal Solid Waste</t>
  </si>
  <si>
    <t>HY</t>
  </si>
  <si>
    <t>Hydroelectric Turbine (includes turbines associated with delivery of water by pipeline)</t>
  </si>
  <si>
    <t>NA</t>
  </si>
  <si>
    <t>Not Available at this Time</t>
  </si>
  <si>
    <t>BT</t>
  </si>
  <si>
    <t>Turbines Used in a Binary Cycle (including those used for geothermal applications)</t>
  </si>
  <si>
    <t>Natural Gas</t>
  </si>
  <si>
    <t>natural gas</t>
  </si>
  <si>
    <t>Photovoltaic</t>
  </si>
  <si>
    <t>NUC</t>
  </si>
  <si>
    <t>Nuclear (Uranium, Plutonium, Thorium)</t>
  </si>
  <si>
    <t>nuclear</t>
  </si>
  <si>
    <t>WT</t>
  </si>
  <si>
    <t>Wind Turbine, Onshore</t>
  </si>
  <si>
    <t>OBG</t>
  </si>
  <si>
    <t>Other Biomass Gases (Digester Gas, Methane, and other Biomass Gases)</t>
  </si>
  <si>
    <t>WS</t>
  </si>
  <si>
    <t>Wind Turbine, Offshore</t>
  </si>
  <si>
    <t>OBL</t>
  </si>
  <si>
    <t>Other Biomass Liquids (Fish Oil, Liquid Acetonitrite Waste, Medical Waste, Tall Oil, ethanol, Waste Alcohol, and other Biomass Liquids not specified)</t>
  </si>
  <si>
    <t>Fuel Cell</t>
  </si>
  <si>
    <t>OBS</t>
  </si>
  <si>
    <t>Other Biomass Solids (Animal Manure and Waste, Solid Byproducts, and Other Solid Biomass not specified)</t>
  </si>
  <si>
    <t>Other (specify in SCHEDULE 7)</t>
  </si>
  <si>
    <t>OG</t>
  </si>
  <si>
    <t>Other Gas (Coke-Oven, Coal Processes, Butane, Refinery, Other Process)</t>
  </si>
  <si>
    <t>OTH</t>
  </si>
  <si>
    <t>Other (Batteries, Chemicals. Hydrogen, Pitch, Sulfur, Miscellaneous technologies)</t>
  </si>
  <si>
    <t>PC</t>
  </si>
  <si>
    <t>Petroleum Coke</t>
  </si>
  <si>
    <t>PG</t>
  </si>
  <si>
    <t>Propane</t>
  </si>
  <si>
    <t>PUR</t>
  </si>
  <si>
    <t>Purchased Steam</t>
  </si>
  <si>
    <t>RC</t>
  </si>
  <si>
    <t>Refined Coal</t>
  </si>
  <si>
    <t>RFO</t>
  </si>
  <si>
    <t>Residual Fuel Oil (Include No. 5, and No. 6 Fuel Oil, and Bunker C Fuel Oil)</t>
  </si>
  <si>
    <t>SC</t>
  </si>
  <si>
    <t>Coal-based Synfuel. Including briquettes, pellets, or extrusions, which are formed by binding materials or processes that recycle materials.</t>
  </si>
  <si>
    <t>SGP</t>
  </si>
  <si>
    <t>Synthesis Gas from Petroleum Coke</t>
  </si>
  <si>
    <t>SGC</t>
  </si>
  <si>
    <t>Coal-Derived Synthetic Gas</t>
  </si>
  <si>
    <t>SLW</t>
  </si>
  <si>
    <t>Sludge waste</t>
  </si>
  <si>
    <t>SUB</t>
  </si>
  <si>
    <t>Subbituminous Coal</t>
  </si>
  <si>
    <t>Solar (Photovoltaic, Thermal)</t>
  </si>
  <si>
    <t>solar</t>
  </si>
  <si>
    <t>TDF</t>
  </si>
  <si>
    <t>Tires</t>
  </si>
  <si>
    <t>TID</t>
  </si>
  <si>
    <t>Water, Tides</t>
  </si>
  <si>
    <t>WAT</t>
  </si>
  <si>
    <t>Water, Conventional or Pumped Storage</t>
  </si>
  <si>
    <t>WC</t>
  </si>
  <si>
    <t>Waste/Other Coal (Culm, Gob, Coke, and Breeze)</t>
  </si>
  <si>
    <t>WDL</t>
  </si>
  <si>
    <t>Woos Waste Liquids (Red Liquor, Sludge Wood, Spent Sulfite Liquor, and other Wood Related Liquids not specified)</t>
  </si>
  <si>
    <t>WDS</t>
  </si>
  <si>
    <t>Wood/Wood Waste Solids (Paper Pellets, Railroad Ties, Utility Poles, Wood Chips, and Other Wood Solids)</t>
  </si>
  <si>
    <t>WH</t>
  </si>
  <si>
    <t>Waste Heat</t>
  </si>
  <si>
    <t>WND</t>
  </si>
  <si>
    <t>Wind</t>
  </si>
  <si>
    <t>wind</t>
  </si>
  <si>
    <t>WO</t>
  </si>
  <si>
    <t>Oil-Other, and Waste Oil (Butane (liquid), Crude Oil, Liquid Byproducts, Propane (liquid), Oil Waste, Re-Refined Motor Oil, Sludge Oil, Tar Oil)</t>
  </si>
  <si>
    <t>crude oil</t>
  </si>
  <si>
    <t>WV</t>
  </si>
  <si>
    <t>Water, Waves</t>
  </si>
  <si>
    <t>U.S. Department of Energy, The Energy Information Administration (EIA)</t>
  </si>
  <si>
    <t>EIA-923 Monthly Generation and Fuel Consumption Time Series File, 2014 Final Release</t>
  </si>
  <si>
    <t>Sources: EIA-923 and EIA-860 Reports</t>
  </si>
  <si>
    <t>Plant Id</t>
  </si>
  <si>
    <t>Combined Heat And
Power Plant</t>
  </si>
  <si>
    <t>Sector Name</t>
  </si>
  <si>
    <t>Reported
Prime Mover</t>
  </si>
  <si>
    <t>Reported
Fuel Type Code</t>
  </si>
  <si>
    <t>Elec Fuel Consumption
MMBtu</t>
  </si>
  <si>
    <t>Net Generation
(Megawatthours)</t>
  </si>
  <si>
    <t>YEAR</t>
  </si>
  <si>
    <t>Energy Type</t>
  </si>
  <si>
    <t>Include?</t>
  </si>
  <si>
    <t>N</t>
  </si>
  <si>
    <t>Electric Utility</t>
  </si>
  <si>
    <t>Include CHP Plants?</t>
  </si>
  <si>
    <t>Include Non-Utilty Plants?</t>
  </si>
  <si>
    <t>Y</t>
  </si>
  <si>
    <t>NAICS-22 Non-Cogen</t>
  </si>
  <si>
    <t>Commercial NAICS Non-Cogen</t>
  </si>
  <si>
    <t>NAICS-22 Cogen</t>
  </si>
  <si>
    <t>Industrial NAICS Cogen</t>
  </si>
  <si>
    <t>Commercial NAICS Cogen</t>
  </si>
  <si>
    <t>Industrial NAICS Non-Cogen</t>
  </si>
  <si>
    <t>Row Labels</t>
  </si>
  <si>
    <t>Sum of Elec Fuel Consumption
MMBtu</t>
  </si>
  <si>
    <t>Sum of Net Generation
(Megawatthours)</t>
  </si>
  <si>
    <t>Operating Heat Rate</t>
  </si>
  <si>
    <t>#N/A</t>
  </si>
  <si>
    <t>Grand Total</t>
  </si>
  <si>
    <t>地区</t>
  </si>
  <si>
    <t>年份</t>
  </si>
  <si>
    <t>项 目</t>
  </si>
  <si>
    <t>能源品种</t>
  </si>
  <si>
    <t>实物消费量</t>
  </si>
  <si>
    <t>BTU Consumption</t>
  </si>
  <si>
    <t>全国</t>
  </si>
  <si>
    <t>2.1. 火力发电</t>
  </si>
  <si>
    <t>其他能源(万吨标准煤)</t>
  </si>
  <si>
    <t>-1058.97</t>
  </si>
  <si>
    <t>Fossil Generation (10^8 KWh)</t>
  </si>
  <si>
    <t>原煤(万吨)</t>
  </si>
  <si>
    <t>-176893.54</t>
  </si>
  <si>
    <t>其他洗煤(万吨)</t>
  </si>
  <si>
    <t>-2643.02</t>
  </si>
  <si>
    <t>Coal</t>
  </si>
  <si>
    <t>煤矸石(万吨)</t>
  </si>
  <si>
    <t>-2709.6</t>
  </si>
  <si>
    <t>焦炭(万吨)</t>
  </si>
  <si>
    <t>-5.92</t>
  </si>
  <si>
    <t>Oil</t>
  </si>
  <si>
    <t>石油焦(万吨)</t>
  </si>
  <si>
    <t>-136.27</t>
  </si>
  <si>
    <t>Total</t>
  </si>
  <si>
    <t>焦炉煤气(亿立方米)</t>
  </si>
  <si>
    <t>-169.63</t>
  </si>
  <si>
    <t>高炉煤气(亿立方米)</t>
  </si>
  <si>
    <t>-1465.75</t>
  </si>
  <si>
    <t>Fossil Generation Heat Rate (BTU/MWh)</t>
  </si>
  <si>
    <t>转炉煤气(亿立方米)</t>
  </si>
  <si>
    <t>-113.46</t>
  </si>
  <si>
    <t>其他煤气(亿立方米)</t>
  </si>
  <si>
    <t>-2.8</t>
  </si>
  <si>
    <t>炼厂干气(万吨)</t>
  </si>
  <si>
    <t>-50.42</t>
  </si>
  <si>
    <t>天然气(亿立方米)</t>
  </si>
  <si>
    <t>-291.59</t>
  </si>
  <si>
    <t>液化天然气(万吨)</t>
  </si>
  <si>
    <t>-163.12</t>
  </si>
  <si>
    <t>原油(万吨)</t>
  </si>
  <si>
    <t>-12.46</t>
  </si>
  <si>
    <t>柴油(万吨)</t>
  </si>
  <si>
    <t>-22.36</t>
  </si>
  <si>
    <t>Fossil Generation Heat Rate (kgce/MWh)</t>
  </si>
  <si>
    <t>燃料油(万吨)</t>
  </si>
  <si>
    <t>-31.52</t>
  </si>
  <si>
    <t>其他石油制品(万吨)</t>
  </si>
  <si>
    <t>-12.34</t>
  </si>
  <si>
    <t>-1217.82</t>
  </si>
  <si>
    <t>-179635.55</t>
  </si>
  <si>
    <t>Biomass</t>
  </si>
  <si>
    <t>-3030.1</t>
  </si>
  <si>
    <t>-2803.63</t>
  </si>
  <si>
    <t>-5.12</t>
  </si>
  <si>
    <t>-151.63</t>
  </si>
  <si>
    <t>-193.14</t>
  </si>
  <si>
    <t>-1703.1</t>
  </si>
  <si>
    <t>-149.02</t>
  </si>
  <si>
    <t>-1.46</t>
  </si>
  <si>
    <t>液化石油气(万吨)</t>
  </si>
  <si>
    <t>-0.13</t>
  </si>
  <si>
    <t>-56.44</t>
  </si>
  <si>
    <t>-332.42</t>
  </si>
  <si>
    <t>-213.41</t>
  </si>
  <si>
    <t>-13.07</t>
  </si>
  <si>
    <t>-29.19</t>
  </si>
  <si>
    <t>-31.13</t>
  </si>
  <si>
    <t>-2.94</t>
  </si>
  <si>
    <t>-1407.7</t>
  </si>
  <si>
    <t>-190693.32</t>
  </si>
  <si>
    <t>-3231.34</t>
  </si>
  <si>
    <t>-3288.22</t>
  </si>
  <si>
    <t>-145.86</t>
  </si>
  <si>
    <t>-194.66</t>
  </si>
  <si>
    <t>-1803.75</t>
  </si>
  <si>
    <t>-174.74</t>
  </si>
  <si>
    <t>-0.16</t>
  </si>
  <si>
    <t>-67.03</t>
  </si>
  <si>
    <t>-349.87</t>
  </si>
  <si>
    <t>-220.81</t>
  </si>
  <si>
    <t>-14.19</t>
  </si>
  <si>
    <t>-23.88</t>
  </si>
  <si>
    <t>-16.62</t>
  </si>
  <si>
    <t>-2.04</t>
  </si>
  <si>
    <t>-1587.02</t>
  </si>
  <si>
    <t>-201156.41</t>
  </si>
  <si>
    <t>-4040.83</t>
  </si>
  <si>
    <t>-3105.42</t>
  </si>
  <si>
    <t>-6.31</t>
  </si>
  <si>
    <t>-182.73</t>
  </si>
  <si>
    <t>-185.5</t>
  </si>
  <si>
    <t>-2300.67</t>
  </si>
  <si>
    <t>-277.68</t>
  </si>
  <si>
    <t>-1.23</t>
  </si>
  <si>
    <t>-0.2</t>
  </si>
  <si>
    <t>-60.46</t>
  </si>
  <si>
    <t>-394.65</t>
  </si>
  <si>
    <t>-183.04</t>
  </si>
  <si>
    <t>-15.3</t>
  </si>
  <si>
    <t>-26.35</t>
  </si>
  <si>
    <t>-15.14</t>
  </si>
  <si>
    <t>-3.39</t>
  </si>
  <si>
    <t>-1567.97</t>
  </si>
  <si>
    <t>-205517.23</t>
  </si>
  <si>
    <t>-4641.77</t>
  </si>
  <si>
    <t>-2467.05</t>
  </si>
  <si>
    <t>-25.3</t>
  </si>
  <si>
    <t>-181.18</t>
  </si>
  <si>
    <t>-208.01</t>
  </si>
  <si>
    <t>-2451.35</t>
  </si>
  <si>
    <t>-329.03</t>
  </si>
  <si>
    <t>-0.11</t>
  </si>
  <si>
    <t>-52.59</t>
  </si>
  <si>
    <t>-391.87</t>
  </si>
  <si>
    <t>-231.28</t>
  </si>
  <si>
    <t>-16.01</t>
  </si>
  <si>
    <t>-24.18</t>
  </si>
  <si>
    <t>-13.94</t>
  </si>
  <si>
    <t>-8.25</t>
  </si>
  <si>
    <t>热力(万百万千焦)</t>
  </si>
  <si>
    <t>-59452.63</t>
  </si>
  <si>
    <t>电力(亿千瓦小时)</t>
  </si>
  <si>
    <t>42841.88</t>
  </si>
  <si>
    <t>-2017.84</t>
  </si>
  <si>
    <t>-65382.64</t>
  </si>
  <si>
    <t>-4789.09</t>
  </si>
  <si>
    <t>44370.68</t>
  </si>
  <si>
    <t>-250.03</t>
  </si>
  <si>
    <t>-71267.6</t>
  </si>
  <si>
    <t>-2087.61</t>
  </si>
  <si>
    <t>47545.95</t>
  </si>
  <si>
    <t>-206845.78</t>
  </si>
  <si>
    <t>50963.18</t>
  </si>
  <si>
    <t>-189.88</t>
  </si>
  <si>
    <t>-50.19</t>
  </si>
  <si>
    <t>-111630.52</t>
  </si>
  <si>
    <t>-411.37</t>
  </si>
  <si>
    <t>52201.48</t>
  </si>
  <si>
    <t>-360.91</t>
  </si>
  <si>
    <t>53302.48</t>
  </si>
  <si>
    <t>-352.62</t>
  </si>
  <si>
    <t>-127833.91</t>
  </si>
  <si>
    <t>-3.48</t>
  </si>
  <si>
    <t>-2932.52</t>
  </si>
  <si>
    <t>-217.85</t>
  </si>
  <si>
    <t>-0.14</t>
  </si>
  <si>
    <t>-7.78</t>
  </si>
  <si>
    <t>-29.43</t>
  </si>
  <si>
    <t>-27.58</t>
  </si>
  <si>
    <t>-16.55</t>
  </si>
  <si>
    <t>能源名称</t>
  </si>
  <si>
    <t>实物量单位</t>
  </si>
  <si>
    <t>平均低位发热量</t>
  </si>
  <si>
    <t>平均发热量</t>
  </si>
  <si>
    <t>TJ/单位</t>
  </si>
  <si>
    <t>万tce/单位</t>
  </si>
  <si>
    <t>BTU/单位</t>
  </si>
  <si>
    <t>煤合计</t>
  </si>
  <si>
    <t>原煤</t>
  </si>
  <si>
    <t>万吨</t>
  </si>
  <si>
    <t>洗精煤</t>
  </si>
  <si>
    <t>其他洗煤</t>
  </si>
  <si>
    <t>型煤</t>
  </si>
  <si>
    <t>煤矸石</t>
  </si>
  <si>
    <t>焦炭</t>
  </si>
  <si>
    <t>焦炉煤气</t>
  </si>
  <si>
    <t>亿立方米</t>
  </si>
  <si>
    <t>高炉煤气</t>
  </si>
  <si>
    <t>转炉煤气</t>
  </si>
  <si>
    <t>其他煤气</t>
  </si>
  <si>
    <t>其他焦化产品</t>
  </si>
  <si>
    <t>油品合计</t>
  </si>
  <si>
    <t>原油</t>
  </si>
  <si>
    <t>汽油</t>
  </si>
  <si>
    <t>煤油</t>
  </si>
  <si>
    <t>柴油</t>
  </si>
  <si>
    <t>燃料油</t>
  </si>
  <si>
    <t>石脑油</t>
  </si>
  <si>
    <t>润滑油</t>
  </si>
  <si>
    <t>石蜡</t>
  </si>
  <si>
    <t>溶剂油</t>
  </si>
  <si>
    <t>石油沥青</t>
  </si>
  <si>
    <t>石油焦</t>
  </si>
  <si>
    <t>液化石油气</t>
  </si>
  <si>
    <t>炼厂干气</t>
  </si>
  <si>
    <t>其他石油制品</t>
  </si>
  <si>
    <t>天然气</t>
  </si>
  <si>
    <t>液化天然气</t>
  </si>
  <si>
    <t>热力</t>
  </si>
  <si>
    <t>万百万千焦</t>
  </si>
  <si>
    <t>电力</t>
  </si>
  <si>
    <t>亿千瓦时</t>
  </si>
  <si>
    <t>其他能源</t>
  </si>
  <si>
    <t>万吨标准煤</t>
  </si>
  <si>
    <r>
      <rPr>
        <sz val="10"/>
        <rFont val="宋体"/>
        <charset val="134"/>
      </rPr>
      <t>地区</t>
    </r>
  </si>
  <si>
    <r>
      <rPr>
        <sz val="10"/>
        <color rgb="FF000000"/>
        <rFont val="宋体"/>
        <charset val="134"/>
      </rPr>
      <t>发电量（亿千瓦时）</t>
    </r>
  </si>
  <si>
    <r>
      <rPr>
        <sz val="10"/>
        <rFont val="宋体"/>
        <charset val="134"/>
      </rPr>
      <t>合计</t>
    </r>
  </si>
  <si>
    <r>
      <rPr>
        <sz val="10"/>
        <rFont val="宋体"/>
        <charset val="134"/>
      </rPr>
      <t>燃煤</t>
    </r>
  </si>
  <si>
    <r>
      <rPr>
        <sz val="10"/>
        <rFont val="宋体"/>
        <charset val="134"/>
      </rPr>
      <t>燃气</t>
    </r>
  </si>
  <si>
    <r>
      <rPr>
        <sz val="10"/>
        <rFont val="宋体"/>
        <charset val="134"/>
      </rPr>
      <t>燃油</t>
    </r>
  </si>
  <si>
    <r>
      <rPr>
        <sz val="10"/>
        <rFont val="宋体"/>
        <charset val="134"/>
      </rPr>
      <t>其他</t>
    </r>
  </si>
  <si>
    <r>
      <rPr>
        <sz val="10"/>
        <rFont val="宋体"/>
        <charset val="134"/>
      </rPr>
      <t>沼气发电</t>
    </r>
  </si>
  <si>
    <r>
      <rPr>
        <sz val="10"/>
        <rFont val="宋体"/>
        <charset val="134"/>
      </rPr>
      <t>垃圾焚烧发电</t>
    </r>
  </si>
  <si>
    <r>
      <rPr>
        <sz val="10"/>
        <rFont val="宋体"/>
        <charset val="134"/>
      </rPr>
      <t>秸秆、蔗渣、林木质发电</t>
    </r>
  </si>
  <si>
    <r>
      <rPr>
        <sz val="10"/>
        <rFont val="宋体"/>
        <charset val="134"/>
      </rPr>
      <t>全国</t>
    </r>
  </si>
  <si>
    <r>
      <rPr>
        <sz val="10"/>
        <rFont val="宋体"/>
        <charset val="134"/>
      </rPr>
      <t>北京</t>
    </r>
  </si>
  <si>
    <r>
      <rPr>
        <sz val="10"/>
        <rFont val="宋体"/>
        <charset val="134"/>
      </rPr>
      <t>天津</t>
    </r>
  </si>
  <si>
    <r>
      <rPr>
        <sz val="10"/>
        <rFont val="宋体"/>
        <charset val="134"/>
      </rPr>
      <t>河北</t>
    </r>
  </si>
  <si>
    <r>
      <rPr>
        <sz val="10"/>
        <rFont val="宋体"/>
        <charset val="134"/>
      </rPr>
      <t>山西</t>
    </r>
  </si>
  <si>
    <r>
      <rPr>
        <sz val="10"/>
        <rFont val="宋体"/>
        <charset val="134"/>
      </rPr>
      <t>内蒙古</t>
    </r>
  </si>
  <si>
    <r>
      <rPr>
        <sz val="10"/>
        <rFont val="宋体"/>
        <charset val="134"/>
      </rPr>
      <t>辽宁</t>
    </r>
  </si>
  <si>
    <r>
      <rPr>
        <sz val="10"/>
        <rFont val="宋体"/>
        <charset val="134"/>
      </rPr>
      <t>吉林</t>
    </r>
  </si>
  <si>
    <t>0. 1</t>
  </si>
  <si>
    <t>0. 04</t>
  </si>
  <si>
    <r>
      <rPr>
        <sz val="10"/>
        <rFont val="宋体"/>
        <charset val="134"/>
      </rPr>
      <t>黑龙江</t>
    </r>
  </si>
  <si>
    <r>
      <rPr>
        <sz val="10"/>
        <rFont val="宋体"/>
        <charset val="134"/>
      </rPr>
      <t>上海</t>
    </r>
  </si>
  <si>
    <r>
      <rPr>
        <sz val="10"/>
        <rFont val="宋体"/>
        <charset val="134"/>
      </rPr>
      <t>江苏</t>
    </r>
  </si>
  <si>
    <r>
      <rPr>
        <sz val="10"/>
        <rFont val="宋体"/>
        <charset val="134"/>
      </rPr>
      <t>浙江</t>
    </r>
  </si>
  <si>
    <t>0. 02</t>
  </si>
  <si>
    <r>
      <rPr>
        <sz val="10"/>
        <rFont val="宋体"/>
        <charset val="134"/>
      </rPr>
      <t>安徽</t>
    </r>
  </si>
  <si>
    <r>
      <rPr>
        <sz val="10"/>
        <rFont val="宋体"/>
        <charset val="134"/>
      </rPr>
      <t>福建</t>
    </r>
  </si>
  <si>
    <r>
      <rPr>
        <sz val="10"/>
        <rFont val="宋体"/>
        <charset val="134"/>
      </rPr>
      <t>江西</t>
    </r>
  </si>
  <si>
    <r>
      <rPr>
        <sz val="10"/>
        <rFont val="宋体"/>
        <charset val="134"/>
      </rPr>
      <t>山东</t>
    </r>
  </si>
  <si>
    <r>
      <rPr>
        <sz val="10"/>
        <rFont val="宋体"/>
        <charset val="134"/>
      </rPr>
      <t>河南</t>
    </r>
  </si>
  <si>
    <r>
      <rPr>
        <sz val="10"/>
        <rFont val="宋体"/>
        <charset val="134"/>
      </rPr>
      <t>湖北</t>
    </r>
  </si>
  <si>
    <r>
      <rPr>
        <sz val="10"/>
        <rFont val="宋体"/>
        <charset val="134"/>
      </rPr>
      <t>湖南</t>
    </r>
  </si>
  <si>
    <r>
      <rPr>
        <sz val="10"/>
        <rFont val="宋体"/>
        <charset val="134"/>
      </rPr>
      <t>广东</t>
    </r>
  </si>
  <si>
    <r>
      <rPr>
        <sz val="10"/>
        <rFont val="宋体"/>
        <charset val="134"/>
      </rPr>
      <t>广西</t>
    </r>
  </si>
  <si>
    <r>
      <rPr>
        <sz val="10"/>
        <rFont val="宋体"/>
        <charset val="134"/>
      </rPr>
      <t>海南</t>
    </r>
  </si>
  <si>
    <r>
      <rPr>
        <sz val="10"/>
        <rFont val="宋体"/>
        <charset val="134"/>
      </rPr>
      <t>重庆</t>
    </r>
  </si>
  <si>
    <r>
      <rPr>
        <sz val="10"/>
        <rFont val="宋体"/>
        <charset val="134"/>
      </rPr>
      <t>四川</t>
    </r>
  </si>
  <si>
    <r>
      <rPr>
        <sz val="10"/>
        <rFont val="宋体"/>
        <charset val="134"/>
      </rPr>
      <t>贵州</t>
    </r>
  </si>
  <si>
    <r>
      <rPr>
        <sz val="10"/>
        <rFont val="宋体"/>
        <charset val="134"/>
      </rPr>
      <t>云南</t>
    </r>
  </si>
  <si>
    <r>
      <rPr>
        <sz val="10"/>
        <rFont val="宋体"/>
        <charset val="134"/>
      </rPr>
      <t>西藏</t>
    </r>
  </si>
  <si>
    <r>
      <rPr>
        <sz val="10"/>
        <rFont val="宋体"/>
        <charset val="134"/>
      </rPr>
      <t>陕西</t>
    </r>
  </si>
  <si>
    <r>
      <rPr>
        <sz val="10"/>
        <rFont val="宋体"/>
        <charset val="134"/>
      </rPr>
      <t>甘肃</t>
    </r>
  </si>
  <si>
    <r>
      <rPr>
        <sz val="10"/>
        <rFont val="宋体"/>
        <charset val="134"/>
      </rPr>
      <t>青海</t>
    </r>
  </si>
  <si>
    <r>
      <rPr>
        <sz val="10"/>
        <rFont val="宋体"/>
        <charset val="134"/>
      </rPr>
      <t>宁夏</t>
    </r>
  </si>
  <si>
    <r>
      <rPr>
        <sz val="10"/>
        <rFont val="宋体"/>
        <charset val="134"/>
      </rPr>
      <t>新疆</t>
    </r>
  </si>
  <si>
    <t>索引</t>
  </si>
  <si>
    <t>项目</t>
  </si>
  <si>
    <t>标煤消费量</t>
  </si>
  <si>
    <t>求和项:标煤消费量</t>
  </si>
  <si>
    <t>列标签</t>
  </si>
  <si>
    <t>安徽省</t>
  </si>
  <si>
    <t>其他</t>
  </si>
  <si>
    <t>燃煤</t>
  </si>
  <si>
    <t>燃气</t>
  </si>
  <si>
    <t>燃油</t>
  </si>
  <si>
    <t>生物质</t>
  </si>
  <si>
    <t>总计</t>
  </si>
  <si>
    <t>行标签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</si>
  <si>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</si>
  <si>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</si>
  <si>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</si>
  <si>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</si>
  <si>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</si>
  <si>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</si>
  <si>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</si>
  <si>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</si>
  <si>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</si>
  <si>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</si>
  <si>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</si>
  <si>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</si>
  <si>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</si>
  <si>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</si>
  <si>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</si>
  <si>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</si>
  <si>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</si>
  <si>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</si>
  <si>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</si>
  <si>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</si>
  <si>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</si>
  <si>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</si>
  <si>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</si>
  <si>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</si>
  <si>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型煤(万吨)</t>
  </si>
  <si>
    <t>天津市</t>
  </si>
  <si>
    <t>新疆维吾尔自治区</t>
  </si>
  <si>
    <t>云南省</t>
  </si>
  <si>
    <t>浙江省</t>
  </si>
  <si>
    <t>重庆市</t>
  </si>
  <si>
    <t>汽油(万吨)</t>
  </si>
  <si>
    <t>石脑油(万吨)</t>
  </si>
  <si>
    <t>石油沥青(万吨)</t>
  </si>
  <si>
    <t>润滑油(万吨)</t>
  </si>
  <si>
    <t>其他焦化产品(万吨)</t>
  </si>
  <si>
    <t/>
  </si>
  <si>
    <t>2.2. 供热</t>
  </si>
  <si>
    <t>指标</t>
  </si>
  <si>
    <t>值</t>
  </si>
  <si>
    <t>求和项:值2</t>
  </si>
  <si>
    <t>核能发电量(亿千瓦小时)</t>
  </si>
  <si>
    <t>火力发电发电量(亿千瓦小时)</t>
  </si>
  <si>
    <t>秸秆.蔗渣.林木质发电发电量(亿千瓦小时)</t>
  </si>
  <si>
    <t>垃圾焚烧发电发电量(亿千瓦小时)</t>
  </si>
  <si>
    <t>其他火力发电发电量(亿千瓦小时)</t>
  </si>
  <si>
    <t>燃煤发电发电量(亿千瓦小时)</t>
  </si>
  <si>
    <t>燃气发电发电量(亿千瓦小时)</t>
  </si>
  <si>
    <t>燃油发电发电量(亿千瓦小时)</t>
  </si>
  <si>
    <t>沼气发电发电量(亿千瓦小时)</t>
  </si>
  <si>
    <t>核能发电装机容量(万千瓦)</t>
  </si>
  <si>
    <t>火力发电装机容量(万千瓦)</t>
  </si>
  <si>
    <t>秸秆.蔗渣.林木质发电装机容量(万千瓦)</t>
  </si>
  <si>
    <t>垃圾焚烧发电装机容量(万千瓦)</t>
  </si>
  <si>
    <t>其他火力发电装机容量(万千瓦)</t>
  </si>
  <si>
    <t>西藏自治区</t>
  </si>
  <si>
    <t>燃煤发电装机容量(万千瓦)</t>
  </si>
  <si>
    <t>燃气发电装机容量(万千瓦)</t>
  </si>
  <si>
    <t>燃油发电装机容量(万千瓦)</t>
  </si>
  <si>
    <t>沼气发电装机容量(万千瓦)</t>
  </si>
  <si>
    <t>折标准煤系数</t>
  </si>
  <si>
    <t>单位热值含碳量</t>
  </si>
  <si>
    <t>燃料碳氧化率</t>
  </si>
  <si>
    <t>排放因子1</t>
  </si>
  <si>
    <t>排放因子2</t>
  </si>
  <si>
    <t>数据来源</t>
  </si>
  <si>
    <t>万吨标煤/单位</t>
  </si>
  <si>
    <t>万吨碳/TJ</t>
  </si>
  <si>
    <t>%</t>
  </si>
  <si>
    <t>万tCO2/单位</t>
  </si>
  <si>
    <t>万tCO2/万吨标煤</t>
  </si>
  <si>
    <t>能源统计年鉴2020</t>
  </si>
  <si>
    <t>2020中国区域电网二氧化碳基准线排放因子</t>
  </si>
  <si>
    <t>综合能耗计算通则GBT2589-2020</t>
  </si>
  <si>
    <t>排放清单缺省值</t>
  </si>
  <si>
    <t>亿千瓦小时</t>
  </si>
  <si>
    <t>氢能源</t>
  </si>
  <si>
    <r>
      <rPr>
        <sz val="10"/>
        <rFont val="Arial"/>
        <charset val="134"/>
      </rPr>
      <t>2-3</t>
    </r>
    <r>
      <rPr>
        <sz val="10"/>
        <rFont val="Microsoft YaHei"/>
        <charset val="134"/>
      </rPr>
      <t>分地区6000千瓦以上电厂发电装机容量</t>
    </r>
  </si>
  <si>
    <r>
      <rPr>
        <sz val="10"/>
        <rFont val="Arial"/>
        <charset val="134"/>
      </rPr>
      <t>2-4</t>
    </r>
    <r>
      <rPr>
        <sz val="10"/>
        <rFont val="Microsoft YaHei"/>
        <charset val="134"/>
      </rPr>
      <t>分地区</t>
    </r>
    <r>
      <rPr>
        <sz val="10"/>
        <rFont val="Arial"/>
        <charset val="134"/>
      </rPr>
      <t>6000</t>
    </r>
    <r>
      <rPr>
        <sz val="10"/>
        <rFont val="Microsoft YaHei"/>
        <charset val="134"/>
      </rPr>
      <t>千瓦以上电厂发电量</t>
    </r>
  </si>
  <si>
    <r>
      <rPr>
        <sz val="10"/>
        <rFont val="Arial"/>
        <charset val="134"/>
      </rPr>
      <t>2-7</t>
    </r>
    <r>
      <rPr>
        <sz val="10"/>
        <rFont val="Microsoft YaHei"/>
        <charset val="134"/>
      </rPr>
      <t>分地区</t>
    </r>
    <r>
      <rPr>
        <sz val="10"/>
        <rFont val="Arial"/>
        <charset val="134"/>
      </rPr>
      <t>6000</t>
    </r>
    <r>
      <rPr>
        <sz val="10"/>
        <rFont val="Microsoft YaHei"/>
        <charset val="134"/>
      </rPr>
      <t>千瓦及</t>
    </r>
    <r>
      <rPr>
        <sz val="10"/>
        <rFont val="宋体"/>
        <charset val="134"/>
      </rPr>
      <t>以上电厂发电技术经济指标</t>
    </r>
  </si>
  <si>
    <t>单位：亿千瓦时</t>
  </si>
  <si>
    <r>
      <rPr>
        <sz val="10"/>
        <rFont val="宋体"/>
        <charset val="134"/>
      </rPr>
      <t>单位：亿千瓦时</t>
    </r>
  </si>
  <si>
    <r>
      <rPr>
        <sz val="9"/>
        <rFont val="SimSun"/>
        <charset val="134"/>
      </rPr>
      <t>合计</t>
    </r>
  </si>
  <si>
    <r>
      <rPr>
        <sz val="9"/>
        <rFont val="SimSun"/>
        <charset val="134"/>
      </rPr>
      <t>其中</t>
    </r>
  </si>
  <si>
    <r>
      <rPr>
        <sz val="10"/>
        <rFont val="SimSun"/>
        <charset val="134"/>
      </rPr>
      <t>合计</t>
    </r>
  </si>
  <si>
    <r>
      <rPr>
        <sz val="10"/>
        <rFont val="SimSun"/>
        <charset val="134"/>
      </rPr>
      <t>其中</t>
    </r>
  </si>
  <si>
    <t>利用小时（小时）</t>
  </si>
  <si>
    <r>
      <rPr>
        <sz val="10"/>
        <rFont val="SimSun"/>
        <charset val="134"/>
      </rPr>
      <t>厂用电率（％）</t>
    </r>
  </si>
  <si>
    <r>
      <rPr>
        <sz val="10"/>
        <rFont val="SimSun"/>
        <charset val="134"/>
      </rPr>
      <t>发电标准煤耗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（克</t>
    </r>
    <r>
      <rPr>
        <sz val="10"/>
        <rFont val="Arial"/>
        <charset val="134"/>
      </rPr>
      <t>/</t>
    </r>
    <r>
      <rPr>
        <sz val="10"/>
        <rFont val="SimSun"/>
        <charset val="134"/>
      </rPr>
      <t>千瓦时）</t>
    </r>
  </si>
  <si>
    <r>
      <rPr>
        <sz val="10"/>
        <rFont val="SimSun"/>
        <charset val="134"/>
      </rPr>
      <t>供电标准煤耗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（克</t>
    </r>
    <r>
      <rPr>
        <sz val="10"/>
        <rFont val="Arial"/>
        <charset val="134"/>
      </rPr>
      <t>/</t>
    </r>
    <r>
      <rPr>
        <sz val="10"/>
        <rFont val="SimSun"/>
        <charset val="134"/>
      </rPr>
      <t>千瓦时）</t>
    </r>
  </si>
  <si>
    <r>
      <rPr>
        <sz val="10"/>
        <rFont val="SimSun"/>
        <charset val="134"/>
      </rPr>
      <t>发电消耗原煤量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（万吨）</t>
    </r>
  </si>
  <si>
    <r>
      <rPr>
        <sz val="10"/>
        <rFont val="SimSun"/>
        <charset val="134"/>
      </rPr>
      <t>发电消耗标煤量</t>
    </r>
    <r>
      <rPr>
        <sz val="10"/>
        <rFont val="Arial"/>
        <charset val="134"/>
      </rPr>
      <t xml:space="preserve"> </t>
    </r>
    <r>
      <rPr>
        <sz val="10"/>
        <rFont val="SimSun"/>
        <charset val="134"/>
      </rPr>
      <t>（万吨）</t>
    </r>
  </si>
  <si>
    <t>发电煤耗（BTU/MWh)</t>
  </si>
  <si>
    <t>供电煤耗（BTU/MWh)</t>
  </si>
  <si>
    <r>
      <rPr>
        <sz val="9"/>
        <rFont val="SimSun"/>
        <charset val="134"/>
      </rPr>
      <t>水电</t>
    </r>
  </si>
  <si>
    <r>
      <rPr>
        <sz val="9"/>
        <rFont val="SimSun"/>
        <charset val="134"/>
      </rPr>
      <t>火电</t>
    </r>
  </si>
  <si>
    <r>
      <rPr>
        <sz val="9"/>
        <rFont val="SimSun"/>
        <charset val="134"/>
      </rPr>
      <t>核电</t>
    </r>
  </si>
  <si>
    <r>
      <rPr>
        <sz val="9"/>
        <rFont val="SimSun"/>
        <charset val="134"/>
      </rPr>
      <t>风电</t>
    </r>
  </si>
  <si>
    <r>
      <rPr>
        <sz val="9"/>
        <rFont val="SimSun"/>
        <charset val="134"/>
      </rPr>
      <t>太阳能发电</t>
    </r>
  </si>
  <si>
    <r>
      <rPr>
        <sz val="9"/>
        <rFont val="SimSun"/>
        <charset val="134"/>
      </rPr>
      <t>其他</t>
    </r>
  </si>
  <si>
    <r>
      <rPr>
        <sz val="10"/>
        <rFont val="SimSun"/>
        <charset val="134"/>
      </rPr>
      <t>水电</t>
    </r>
  </si>
  <si>
    <r>
      <rPr>
        <sz val="10"/>
        <rFont val="SimSun"/>
        <charset val="134"/>
      </rPr>
      <t>火电</t>
    </r>
  </si>
  <si>
    <r>
      <rPr>
        <sz val="10"/>
        <rFont val="SimSun"/>
        <charset val="134"/>
      </rPr>
      <t>核电</t>
    </r>
  </si>
  <si>
    <r>
      <rPr>
        <sz val="10"/>
        <rFont val="SimSun"/>
        <charset val="134"/>
      </rPr>
      <t>风电</t>
    </r>
  </si>
  <si>
    <r>
      <rPr>
        <sz val="10"/>
        <rFont val="SimSun"/>
        <charset val="134"/>
      </rPr>
      <t>太阳能发电</t>
    </r>
  </si>
  <si>
    <r>
      <rPr>
        <sz val="10"/>
        <rFont val="SimSun"/>
        <charset val="134"/>
      </rPr>
      <t>其他</t>
    </r>
  </si>
  <si>
    <t>单位</t>
  </si>
  <si>
    <t>折合标煤</t>
  </si>
  <si>
    <t>求和项:实物消费量</t>
  </si>
  <si>
    <t>kJ/kg</t>
  </si>
  <si>
    <t>kgce/kg</t>
  </si>
  <si>
    <t>能源品种2</t>
  </si>
  <si>
    <t>洗中煤</t>
  </si>
  <si>
    <t>煤泥</t>
  </si>
  <si>
    <t>煤焦油</t>
  </si>
  <si>
    <t>kJ/m³</t>
  </si>
  <si>
    <t>发生炉煤气</t>
  </si>
  <si>
    <t>重油催化裂解煤气</t>
  </si>
  <si>
    <t>重油热裂解煤气</t>
  </si>
  <si>
    <t>焦炭制气</t>
  </si>
  <si>
    <t>压力气化煤气</t>
  </si>
  <si>
    <t>水煤气</t>
  </si>
  <si>
    <t>粗苯</t>
  </si>
  <si>
    <t>甲醇</t>
  </si>
  <si>
    <t>沼气</t>
  </si>
  <si>
    <t xml:space="preserve">1kj = </t>
  </si>
  <si>
    <t>BTU</t>
  </si>
  <si>
    <t>总热量 (BTU)</t>
  </si>
  <si>
    <t>万吨)</t>
  </si>
  <si>
    <t>亿立方米)</t>
  </si>
  <si>
    <t>万吨标准煤)</t>
  </si>
  <si>
    <t>发电量(亿千瓦时）</t>
  </si>
  <si>
    <t>Heat Rate (BTU/MWh)</t>
  </si>
  <si>
    <t>厂用电率</t>
  </si>
  <si>
    <t>能源消费量（万吨标煤）</t>
  </si>
  <si>
    <t>发电量（亿千瓦时）</t>
  </si>
  <si>
    <t>发电煤耗（gce/kwh)</t>
  </si>
  <si>
    <t>供电煤耗（gce/kwh)</t>
  </si>
  <si>
    <t>BHRbEF（BTU/MWh)</t>
  </si>
  <si>
    <t>National Techonology Energy Efficiency Standards</t>
  </si>
  <si>
    <t>Newly Built Coal Power Plants</t>
  </si>
  <si>
    <t>gce/kWh</t>
  </si>
  <si>
    <t>BTU/MWh</t>
  </si>
  <si>
    <t>Newly Built Natural Gas Plants</t>
  </si>
  <si>
    <t>m3/kWh</t>
  </si>
  <si>
    <t>十三五期间标准：</t>
  </si>
  <si>
    <t>https://www.cec.org.cn/upload/1/editor/1695022207727.pdf</t>
  </si>
  <si>
    <t>Fuel Reduction Percentge</t>
  </si>
  <si>
    <t>Max Value</t>
  </si>
  <si>
    <t>Fopity</t>
  </si>
  <si>
    <t>Heat Rate by Electricity Fuel BTU/(MW*hour)</t>
  </si>
  <si>
    <t>preexisting</t>
  </si>
  <si>
    <t>preexisting nonretiring (not used in U.S. dataset)</t>
  </si>
  <si>
    <t>newly built</t>
  </si>
  <si>
    <t>natural gas nonpeaker</t>
  </si>
  <si>
    <t>solar PV</t>
  </si>
  <si>
    <t>offshore 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</si>
</sst>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000_ "/>
    <numFmt numFmtId="178" formatCode="0_ "/>
    <numFmt numFmtId="179" formatCode="0.00_);[Red]\(0.00\)"/>
    <numFmt numFmtId="180" formatCode="0.0_);[Red]\(0.0\)"/>
    <numFmt numFmtId="181" formatCode="0.0000"/>
    <numFmt numFmtId="182" formatCode="0.00000"/>
    <numFmt numFmtId="183" formatCode="0.000"/>
    <numFmt numFmtId="184" formatCode="0.0"/>
    <numFmt numFmtId="185" formatCode="0.000E+00"/>
  </numFmts>
  <fonts count="3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Arial"/>
      <charset val="134"/>
    </font>
    <font>
      <sz val="10"/>
      <color indexed="8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11"/>
      <color rgb="FF80008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  <font>
      <sz val="9"/>
      <name val="SimSun"/>
      <charset val="134"/>
    </font>
    <font>
      <sz val="10"/>
      <name val="SimSun"/>
      <charset val="134"/>
    </font>
    <font>
      <sz val="10"/>
      <name val="Microsoft YaHei"/>
      <charset val="134"/>
    </font>
    <font>
      <sz val="10"/>
      <color rgb="FF00000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/>
        <bgColor theme="5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18" borderId="2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9" borderId="32" applyNumberFormat="0" applyAlignment="0" applyProtection="0">
      <alignment vertical="center"/>
    </xf>
    <xf numFmtId="0" fontId="21" fillId="20" borderId="33" applyNumberFormat="0" applyAlignment="0" applyProtection="0">
      <alignment vertical="center"/>
    </xf>
    <xf numFmtId="0" fontId="22" fillId="20" borderId="32" applyNumberFormat="0" applyAlignment="0" applyProtection="0">
      <alignment vertical="center"/>
    </xf>
    <xf numFmtId="0" fontId="23" fillId="21" borderId="34" applyNumberFormat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0" fillId="0" borderId="0"/>
    <xf numFmtId="0" fontId="3" fillId="0" borderId="0"/>
    <xf numFmtId="0" fontId="0" fillId="0" borderId="0"/>
    <xf numFmtId="0" fontId="31" fillId="0" borderId="0"/>
    <xf numFmtId="0" fontId="0" fillId="0" borderId="0">
      <alignment vertical="center"/>
    </xf>
    <xf numFmtId="0" fontId="3" fillId="0" borderId="0">
      <alignment vertical="center"/>
    </xf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76" fontId="0" fillId="0" borderId="0" xfId="0" applyNumberFormat="1"/>
    <xf numFmtId="176" fontId="0" fillId="2" borderId="0" xfId="0" applyNumberFormat="1" applyFill="1"/>
    <xf numFmtId="177" fontId="0" fillId="0" borderId="0" xfId="0" applyNumberFormat="1"/>
    <xf numFmtId="0" fontId="0" fillId="0" borderId="0" xfId="55" applyAlignment="1">
      <alignment horizontal="center"/>
    </xf>
    <xf numFmtId="0" fontId="0" fillId="0" borderId="0" xfId="55"/>
    <xf numFmtId="1" fontId="0" fillId="0" borderId="0" xfId="55" applyNumberFormat="1"/>
    <xf numFmtId="1" fontId="0" fillId="0" borderId="0" xfId="55" applyNumberFormat="1" applyFont="1" applyFill="1" applyAlignment="1"/>
    <xf numFmtId="0" fontId="1" fillId="0" borderId="0" xfId="0" applyFont="1" applyAlignment="1">
      <alignment horizontal="center" wrapText="1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1" fillId="4" borderId="4" xfId="0" applyFont="1" applyFill="1" applyBorder="1"/>
    <xf numFmtId="0" fontId="0" fillId="0" borderId="0" xfId="0" applyFont="1" applyFill="1" applyBorder="1"/>
    <xf numFmtId="0" fontId="0" fillId="0" borderId="5" xfId="0" applyFont="1" applyFill="1" applyBorder="1"/>
    <xf numFmtId="11" fontId="0" fillId="0" borderId="0" xfId="0" applyNumberFormat="1"/>
    <xf numFmtId="0" fontId="0" fillId="0" borderId="0" xfId="0" applyNumberFormat="1"/>
    <xf numFmtId="0" fontId="1" fillId="4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0" fillId="0" borderId="0" xfId="55" applyAlignment="1">
      <alignment vertical="center"/>
    </xf>
    <xf numFmtId="178" fontId="0" fillId="0" borderId="0" xfId="55" applyNumberFormat="1" applyAlignment="1">
      <alignment horizontal="right"/>
    </xf>
    <xf numFmtId="0" fontId="0" fillId="0" borderId="0" xfId="55" applyAlignment="1">
      <alignment horizontal="right"/>
    </xf>
    <xf numFmtId="0" fontId="3" fillId="0" borderId="0" xfId="55" applyFont="1" applyAlignment="1">
      <alignment vertical="top"/>
    </xf>
    <xf numFmtId="0" fontId="3" fillId="0" borderId="0" xfId="55" applyFont="1" applyAlignment="1">
      <alignment vertical="center"/>
    </xf>
    <xf numFmtId="0" fontId="3" fillId="0" borderId="0" xfId="54" applyAlignment="1">
      <alignment vertical="top"/>
    </xf>
    <xf numFmtId="0" fontId="4" fillId="0" borderId="0" xfId="55" applyFont="1" applyAlignment="1">
      <alignment vertical="center"/>
    </xf>
    <xf numFmtId="0" fontId="3" fillId="0" borderId="0" xfId="54" applyAlignment="1">
      <alignment horizontal="left" vertical="top"/>
    </xf>
    <xf numFmtId="0" fontId="3" fillId="0" borderId="12" xfId="55" applyFont="1" applyBorder="1" applyAlignment="1">
      <alignment horizontal="center" vertical="center"/>
    </xf>
    <xf numFmtId="0" fontId="3" fillId="0" borderId="12" xfId="54" applyBorder="1" applyAlignment="1">
      <alignment horizontal="center" vertical="center"/>
    </xf>
    <xf numFmtId="0" fontId="3" fillId="0" borderId="12" xfId="54" applyBorder="1" applyAlignment="1">
      <alignment horizontal="center"/>
    </xf>
    <xf numFmtId="0" fontId="3" fillId="0" borderId="13" xfId="54" applyBorder="1" applyAlignment="1">
      <alignment horizontal="center" vertical="top"/>
    </xf>
    <xf numFmtId="0" fontId="3" fillId="0" borderId="12" xfId="54" applyBorder="1" applyAlignment="1">
      <alignment horizontal="center" vertical="top"/>
    </xf>
    <xf numFmtId="0" fontId="3" fillId="0" borderId="12" xfId="54" applyBorder="1" applyAlignment="1">
      <alignment horizontal="center" vertical="center" wrapText="1"/>
    </xf>
    <xf numFmtId="0" fontId="0" fillId="0" borderId="12" xfId="55" applyBorder="1"/>
    <xf numFmtId="178" fontId="0" fillId="0" borderId="12" xfId="55" applyNumberFormat="1" applyFont="1" applyBorder="1" applyAlignment="1">
      <alignment horizontal="center"/>
    </xf>
    <xf numFmtId="0" fontId="3" fillId="0" borderId="14" xfId="54" applyBorder="1" applyAlignment="1">
      <alignment horizontal="center" vertical="top"/>
    </xf>
    <xf numFmtId="0" fontId="0" fillId="0" borderId="12" xfId="55" applyBorder="1" applyAlignment="1">
      <alignment horizontal="center"/>
    </xf>
    <xf numFmtId="176" fontId="3" fillId="0" borderId="12" xfId="54" applyNumberFormat="1" applyBorder="1" applyAlignment="1">
      <alignment horizontal="center" vertical="center"/>
    </xf>
    <xf numFmtId="179" fontId="3" fillId="0" borderId="12" xfId="54" applyNumberFormat="1" applyBorder="1" applyAlignment="1">
      <alignment horizontal="center" vertical="center"/>
    </xf>
    <xf numFmtId="180" fontId="3" fillId="0" borderId="12" xfId="54" applyNumberFormat="1" applyBorder="1" applyAlignment="1">
      <alignment horizontal="center" vertical="center"/>
    </xf>
    <xf numFmtId="178" fontId="0" fillId="0" borderId="12" xfId="55" applyNumberFormat="1" applyBorder="1" applyAlignment="1">
      <alignment horizontal="right"/>
    </xf>
    <xf numFmtId="178" fontId="0" fillId="0" borderId="0" xfId="55" applyNumberFormat="1"/>
    <xf numFmtId="176" fontId="3" fillId="0" borderId="12" xfId="54" applyNumberFormat="1" applyBorder="1" applyAlignment="1">
      <alignment horizontal="center" vertical="top"/>
    </xf>
    <xf numFmtId="179" fontId="3" fillId="0" borderId="12" xfId="54" applyNumberFormat="1" applyBorder="1" applyAlignment="1">
      <alignment horizontal="center" vertical="top"/>
    </xf>
    <xf numFmtId="0" fontId="5" fillId="0" borderId="0" xfId="50" applyFont="1" applyAlignment="1">
      <alignment wrapText="1"/>
    </xf>
    <xf numFmtId="0" fontId="5" fillId="0" borderId="0" xfId="50" applyFont="1"/>
    <xf numFmtId="0" fontId="5" fillId="6" borderId="0" xfId="51" applyFont="1" applyFill="1" applyAlignment="1">
      <alignment horizontal="center" vertical="center"/>
    </xf>
    <xf numFmtId="0" fontId="0" fillId="7" borderId="0" xfId="51" applyFill="1"/>
    <xf numFmtId="2" fontId="0" fillId="0" borderId="0" xfId="51" applyNumberFormat="1"/>
    <xf numFmtId="181" fontId="0" fillId="0" borderId="0" xfId="51" applyNumberFormat="1"/>
    <xf numFmtId="182" fontId="0" fillId="0" borderId="0" xfId="51" applyNumberFormat="1"/>
    <xf numFmtId="9" fontId="0" fillId="0" borderId="0" xfId="51" applyNumberFormat="1"/>
    <xf numFmtId="183" fontId="0" fillId="0" borderId="0" xfId="51" applyNumberFormat="1"/>
    <xf numFmtId="2" fontId="6" fillId="0" borderId="0" xfId="51" applyNumberFormat="1" applyFont="1"/>
    <xf numFmtId="181" fontId="6" fillId="0" borderId="0" xfId="51" applyNumberFormat="1" applyFont="1"/>
    <xf numFmtId="182" fontId="6" fillId="0" borderId="0" xfId="51" applyNumberFormat="1" applyFont="1"/>
    <xf numFmtId="0" fontId="0" fillId="8" borderId="0" xfId="51" applyFill="1"/>
    <xf numFmtId="0" fontId="0" fillId="0" borderId="0" xfId="51"/>
    <xf numFmtId="0" fontId="0" fillId="9" borderId="0" xfId="51" applyFill="1"/>
    <xf numFmtId="0" fontId="1" fillId="10" borderId="0" xfId="51" applyFont="1" applyFill="1"/>
    <xf numFmtId="0" fontId="1" fillId="11" borderId="0" xfId="51" applyFont="1" applyFill="1"/>
    <xf numFmtId="183" fontId="6" fillId="0" borderId="0" xfId="51" applyNumberFormat="1" applyFont="1"/>
    <xf numFmtId="0" fontId="1" fillId="12" borderId="0" xfId="51" applyFont="1" applyFill="1"/>
    <xf numFmtId="0" fontId="1" fillId="13" borderId="0" xfId="51" applyFont="1" applyFill="1"/>
    <xf numFmtId="0" fontId="0" fillId="0" borderId="0" xfId="55" applyAlignment="1">
      <alignment horizontal="left"/>
    </xf>
    <xf numFmtId="2" fontId="0" fillId="0" borderId="0" xfId="55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53">
      <alignment vertical="center"/>
    </xf>
    <xf numFmtId="0" fontId="3" fillId="0" borderId="12" xfId="53" applyFont="1" applyBorder="1" applyAlignment="1">
      <alignment horizontal="center" vertical="top" wrapText="1"/>
    </xf>
    <xf numFmtId="0" fontId="7" fillId="0" borderId="12" xfId="53" applyFont="1" applyBorder="1" applyAlignment="1">
      <alignment horizontal="center" vertical="top" wrapText="1"/>
    </xf>
    <xf numFmtId="0" fontId="7" fillId="0" borderId="15" xfId="53" applyFont="1" applyBorder="1" applyAlignment="1">
      <alignment horizontal="center" vertical="top" wrapText="1"/>
    </xf>
    <xf numFmtId="0" fontId="7" fillId="0" borderId="16" xfId="53" applyFont="1" applyBorder="1" applyAlignment="1">
      <alignment horizontal="center" vertical="top" wrapText="1"/>
    </xf>
    <xf numFmtId="0" fontId="7" fillId="0" borderId="17" xfId="53" applyFont="1" applyBorder="1" applyAlignment="1">
      <alignment horizontal="center" vertical="top" wrapText="1"/>
    </xf>
    <xf numFmtId="0" fontId="3" fillId="0" borderId="12" xfId="53" applyFont="1" applyBorder="1" applyAlignment="1">
      <alignment horizontal="center" vertical="center" wrapText="1"/>
    </xf>
    <xf numFmtId="0" fontId="3" fillId="0" borderId="13" xfId="53" applyFont="1" applyBorder="1" applyAlignment="1">
      <alignment horizontal="center" vertical="center" wrapText="1"/>
    </xf>
    <xf numFmtId="0" fontId="3" fillId="0" borderId="13" xfId="53" applyFont="1" applyBorder="1" applyAlignment="1">
      <alignment horizontal="center" vertical="top" wrapText="1"/>
    </xf>
    <xf numFmtId="0" fontId="3" fillId="0" borderId="12" xfId="53" applyFont="1" applyBorder="1">
      <alignment vertical="center"/>
    </xf>
    <xf numFmtId="0" fontId="7" fillId="0" borderId="12" xfId="53" applyFont="1" applyBorder="1" applyAlignment="1">
      <alignment horizontal="center" vertical="top" shrinkToFit="1"/>
    </xf>
    <xf numFmtId="1" fontId="7" fillId="0" borderId="12" xfId="53" applyNumberFormat="1" applyFont="1" applyBorder="1" applyAlignment="1">
      <alignment horizontal="center" vertical="top" shrinkToFit="1"/>
    </xf>
    <xf numFmtId="180" fontId="7" fillId="0" borderId="12" xfId="53" applyNumberFormat="1" applyFont="1" applyBorder="1" applyAlignment="1">
      <alignment horizontal="center" vertical="top" shrinkToFit="1"/>
    </xf>
    <xf numFmtId="0" fontId="3" fillId="0" borderId="12" xfId="53" applyFont="1" applyBorder="1" applyAlignment="1">
      <alignment horizontal="center" vertical="center"/>
    </xf>
    <xf numFmtId="0" fontId="3" fillId="0" borderId="18" xfId="54" applyBorder="1" applyAlignment="1">
      <alignment horizontal="center" vertical="center"/>
    </xf>
    <xf numFmtId="0" fontId="3" fillId="0" borderId="19" xfId="54" applyBorder="1" applyAlignment="1">
      <alignment horizontal="center" vertical="center"/>
    </xf>
    <xf numFmtId="0" fontId="3" fillId="0" borderId="19" xfId="54" applyBorder="1" applyAlignment="1">
      <alignment horizontal="center" vertical="top"/>
    </xf>
    <xf numFmtId="0" fontId="7" fillId="0" borderId="12" xfId="53" applyFont="1" applyBorder="1" applyAlignment="1">
      <alignment horizontal="center" wrapText="1"/>
    </xf>
    <xf numFmtId="0" fontId="3" fillId="0" borderId="12" xfId="53" applyFont="1" applyBorder="1" applyAlignment="1">
      <alignment horizontal="center" vertical="top"/>
    </xf>
    <xf numFmtId="179" fontId="7" fillId="0" borderId="12" xfId="53" applyNumberFormat="1" applyFont="1" applyBorder="1" applyAlignment="1">
      <alignment horizontal="center" vertical="top" shrinkToFit="1"/>
    </xf>
    <xf numFmtId="184" fontId="7" fillId="0" borderId="12" xfId="53" applyNumberFormat="1" applyFont="1" applyBorder="1" applyAlignment="1">
      <alignment horizontal="center" vertical="top" shrinkToFit="1"/>
    </xf>
    <xf numFmtId="2" fontId="7" fillId="0" borderId="12" xfId="53" applyNumberFormat="1" applyFont="1" applyBorder="1" applyAlignment="1">
      <alignment horizontal="center" vertical="top" shrinkToFit="1"/>
    </xf>
    <xf numFmtId="0" fontId="3" fillId="0" borderId="12" xfId="53" applyFont="1" applyBorder="1" applyAlignment="1">
      <alignment horizontal="center"/>
    </xf>
    <xf numFmtId="0" fontId="3" fillId="0" borderId="19" xfId="54" applyBorder="1" applyAlignment="1">
      <alignment horizontal="center"/>
    </xf>
    <xf numFmtId="180" fontId="7" fillId="0" borderId="12" xfId="53" applyNumberFormat="1" applyFont="1" applyBorder="1" applyAlignment="1">
      <alignment horizontal="center" wrapText="1"/>
    </xf>
    <xf numFmtId="0" fontId="3" fillId="0" borderId="20" xfId="54" applyBorder="1" applyAlignment="1">
      <alignment horizontal="center"/>
    </xf>
    <xf numFmtId="0" fontId="3" fillId="0" borderId="20" xfId="54" applyBorder="1" applyAlignment="1">
      <alignment horizontal="center" vertical="top"/>
    </xf>
    <xf numFmtId="0" fontId="0" fillId="0" borderId="0" xfId="53" applyAlignment="1">
      <alignment vertical="center" wrapText="1"/>
    </xf>
    <xf numFmtId="0" fontId="2" fillId="14" borderId="21" xfId="53" applyFont="1" applyFill="1" applyBorder="1">
      <alignment vertical="center"/>
    </xf>
    <xf numFmtId="0" fontId="2" fillId="14" borderId="22" xfId="53" applyFont="1" applyFill="1" applyBorder="1">
      <alignment vertical="center"/>
    </xf>
    <xf numFmtId="0" fontId="2" fillId="14" borderId="23" xfId="53" applyFont="1" applyFill="1" applyBorder="1">
      <alignment vertical="center"/>
    </xf>
    <xf numFmtId="0" fontId="2" fillId="14" borderId="0" xfId="53" applyFont="1" applyFill="1">
      <alignment vertical="center"/>
    </xf>
    <xf numFmtId="0" fontId="0" fillId="0" borderId="21" xfId="53" applyBorder="1">
      <alignment vertical="center"/>
    </xf>
    <xf numFmtId="0" fontId="0" fillId="0" borderId="22" xfId="53" applyBorder="1">
      <alignment vertical="center"/>
    </xf>
    <xf numFmtId="0" fontId="0" fillId="0" borderId="23" xfId="53" applyBorder="1">
      <alignment vertical="center"/>
    </xf>
    <xf numFmtId="0" fontId="0" fillId="15" borderId="21" xfId="53" applyFill="1" applyBorder="1">
      <alignment vertical="center"/>
    </xf>
    <xf numFmtId="0" fontId="0" fillId="15" borderId="22" xfId="53" applyFill="1" applyBorder="1">
      <alignment vertical="center"/>
    </xf>
    <xf numFmtId="0" fontId="0" fillId="15" borderId="23" xfId="53" applyFill="1" applyBorder="1">
      <alignment vertical="center"/>
    </xf>
    <xf numFmtId="0" fontId="0" fillId="0" borderId="12" xfId="53" applyBorder="1" applyAlignment="1">
      <alignment horizontal="center" vertical="center"/>
    </xf>
    <xf numFmtId="0" fontId="0" fillId="0" borderId="12" xfId="53" applyBorder="1">
      <alignment vertical="center"/>
    </xf>
    <xf numFmtId="0" fontId="0" fillId="0" borderId="0" xfId="53" applyAlignment="1">
      <alignment horizontal="left" vertical="center"/>
    </xf>
    <xf numFmtId="178" fontId="0" fillId="0" borderId="12" xfId="53" applyNumberFormat="1" applyBorder="1">
      <alignment vertical="center"/>
    </xf>
    <xf numFmtId="0" fontId="0" fillId="15" borderId="0" xfId="53" applyFill="1">
      <alignment vertical="center"/>
    </xf>
    <xf numFmtId="178" fontId="0" fillId="0" borderId="0" xfId="0" applyNumberFormat="1"/>
    <xf numFmtId="0" fontId="8" fillId="0" borderId="12" xfId="0" applyFont="1" applyBorder="1" applyAlignment="1">
      <alignment horizontal="right" wrapText="1"/>
    </xf>
    <xf numFmtId="0" fontId="8" fillId="0" borderId="12" xfId="0" applyFont="1" applyBorder="1" applyAlignment="1">
      <alignment horizontal="left" wrapText="1"/>
    </xf>
    <xf numFmtId="3" fontId="8" fillId="0" borderId="12" xfId="0" applyNumberFormat="1" applyFont="1" applyBorder="1" applyAlignment="1">
      <alignment horizontal="right" wrapText="1"/>
    </xf>
    <xf numFmtId="0" fontId="9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9" fillId="16" borderId="24" xfId="0" applyFont="1" applyFill="1" applyBorder="1" applyAlignment="1">
      <alignment horizontal="center" vertical="center" wrapText="1"/>
    </xf>
    <xf numFmtId="0" fontId="9" fillId="16" borderId="25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 wrapText="1"/>
    </xf>
    <xf numFmtId="0" fontId="0" fillId="0" borderId="24" xfId="0" applyBorder="1"/>
    <xf numFmtId="0" fontId="3" fillId="0" borderId="19" xfId="0" applyFont="1" applyBorder="1" applyAlignment="1">
      <alignment horizontal="center" vertical="center" wrapText="1"/>
    </xf>
    <xf numFmtId="0" fontId="0" fillId="0" borderId="19" xfId="0" applyBorder="1"/>
    <xf numFmtId="0" fontId="0" fillId="17" borderId="27" xfId="0" applyFill="1" applyBorder="1" applyAlignment="1">
      <alignment horizontal="center"/>
    </xf>
    <xf numFmtId="0" fontId="10" fillId="17" borderId="28" xfId="49" applyFill="1" applyBorder="1" applyAlignment="1">
      <alignment horizontal="left" vertical="center"/>
    </xf>
    <xf numFmtId="0" fontId="1" fillId="7" borderId="0" xfId="0" applyFont="1" applyFill="1"/>
    <xf numFmtId="0" fontId="11" fillId="0" borderId="0" xfId="6" applyFont="1"/>
    <xf numFmtId="0" fontId="12" fillId="0" borderId="0" xfId="6"/>
    <xf numFmtId="0" fontId="12" fillId="0" borderId="0" xfId="6" applyAlignment="1"/>
    <xf numFmtId="184" fontId="0" fillId="0" borderId="0" xfId="0" applyNumberFormat="1"/>
    <xf numFmtId="185" fontId="0" fillId="0" borderId="0" xfId="0" applyNumberFormat="1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  <cellStyle name="Normal 2 3" xfId="51"/>
    <cellStyle name="Normal 3" xfId="52"/>
    <cellStyle name="常规 2" xfId="53"/>
    <cellStyle name="常规 2 2" xfId="54"/>
    <cellStyle name="常规 3" xfId="55"/>
  </cellStyles>
  <dxfs count="17">
    <dxf>
      <numFmt numFmtId="178" formatCode="0_ 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pivotCacheDefinition" Target="pivotCache/pivotCacheDefinition4.xml"/><Relationship Id="rId21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17" Type="http://schemas.openxmlformats.org/officeDocument/2006/relationships/connections" Target="connections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260985</xdr:colOff>
      <xdr:row>31</xdr:row>
      <xdr:rowOff>107950</xdr:rowOff>
    </xdr:from>
    <xdr:to>
      <xdr:col>13</xdr:col>
      <xdr:colOff>147951</xdr:colOff>
      <xdr:row>46</xdr:row>
      <xdr:rowOff>73380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985" y="5422900"/>
          <a:ext cx="8555355" cy="2536825"/>
        </a:xfrm>
        <a:prstGeom prst="rect">
          <a:avLst/>
        </a:prstGeom>
      </xdr:spPr>
    </xdr:pic>
    <xdr:clientData/>
  </xdr:twoCellAnchor>
  <xdr:twoCellAnchor editAs="oneCell">
    <xdr:from>
      <xdr:col>0</xdr:col>
      <xdr:colOff>458470</xdr:colOff>
      <xdr:row>48</xdr:row>
      <xdr:rowOff>57150</xdr:rowOff>
    </xdr:from>
    <xdr:to>
      <xdr:col>8</xdr:col>
      <xdr:colOff>297325</xdr:colOff>
      <xdr:row>71</xdr:row>
      <xdr:rowOff>162490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8470" y="8286750"/>
          <a:ext cx="5278755" cy="4048125"/>
        </a:xfrm>
        <a:prstGeom prst="rect">
          <a:avLst/>
        </a:prstGeom>
      </xdr:spPr>
    </xdr:pic>
    <xdr:clientData/>
  </xdr:twoCellAnchor>
  <xdr:twoCellAnchor editAs="oneCell">
    <xdr:from>
      <xdr:col>10</xdr:col>
      <xdr:colOff>226060</xdr:colOff>
      <xdr:row>50</xdr:row>
      <xdr:rowOff>154305</xdr:rowOff>
    </xdr:from>
    <xdr:to>
      <xdr:col>16</xdr:col>
      <xdr:colOff>1404620</xdr:colOff>
      <xdr:row>68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57695" y="8726805"/>
          <a:ext cx="5053330" cy="2995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196850</xdr:colOff>
      <xdr:row>4</xdr:row>
      <xdr:rowOff>57150</xdr:rowOff>
    </xdr:from>
    <xdr:to>
      <xdr:col>18</xdr:col>
      <xdr:colOff>421640</xdr:colOff>
      <xdr:row>20</xdr:row>
      <xdr:rowOff>69215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74280" y="742950"/>
          <a:ext cx="6179185" cy="2755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76835</xdr:colOff>
      <xdr:row>19</xdr:row>
      <xdr:rowOff>137160</xdr:rowOff>
    </xdr:from>
    <xdr:to>
      <xdr:col>16</xdr:col>
      <xdr:colOff>1497330</xdr:colOff>
      <xdr:row>28</xdr:row>
      <xdr:rowOff>145415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835" y="3394710"/>
          <a:ext cx="12026900" cy="15513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hlx7\AppData\Roaming\kingsoft\office6\backup\na-BAU Heat Rate by Electricity Fuel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544.3679635417" refreshedBy="Megan Mahajan" recordCount="14143">
  <cacheSource type="worksheet">
    <worksheetSource ref="A5:K14148" sheet="Form 923"/>
  </cacheSource>
  <cacheFields count="11">
    <cacheField name="Plant Id" numFmtId="0"/>
    <cacheField name="Combined Heat And_x000a_Power Plant" numFmtId="0"/>
    <cacheField name="Sector Name" numFmtId="0"/>
    <cacheField name="Reported_x000a_Prime Mover" numFmtId="0"/>
    <cacheField name="Reported_x000a_Fuel Type Code" numFmtId="0"/>
    <cacheField name="Elec Fuel Consumption_x000a_MMBtu" numFmtId="3"/>
    <cacheField name="Net Generation_x000a_(Megawatthours)" numFmtId="3"/>
    <cacheField name="YEAR" numFmtId="0"/>
    <cacheField name="Model Energy Source" numFmtId="0">
      <sharedItems count="18">
        <s v="hydro"/>
        <s v="natural gas nonpeaker - preexisting nonretiring"/>
        <s v="hard coal"/>
        <s v="natural gas nonpeaker - preexisting retiring"/>
        <s v="heavy or residual fuel oil"/>
        <s v="natural gas peaker"/>
        <s v="nuclear"/>
        <s v="lignite"/>
        <s v="other"/>
        <s v="biomass"/>
        <s v="wind"/>
        <s v="petroleum"/>
        <s v="solar pv"/>
        <s v="geothermal"/>
        <s v="crude oil"/>
        <s v="municipal solid waste"/>
        <s v="solar thermal"/>
        <e v="#N/A"/>
      </sharedItems>
    </cacheField>
    <cacheField name="Energy Type" numFmtId="0"/>
    <cacheField name="Include?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402.9744798611" refreshedBy="Wang Rui 2nd" recordCount="1625">
  <cacheSource type="worksheet">
    <worksheetSource ref="A1:D1048576" sheet="Combustion Generation" r:id="rId2"/>
  </cacheSource>
  <cacheFields count="4">
    <cacheField name="地区" numFmtId="0">
      <sharedItems containsBlank="1" count="33">
        <s v="安徽省"/>
        <s v="北京市"/>
        <s v="福建省"/>
        <s v="甘肃省"/>
        <s v="广东省"/>
        <s v="广西壮族自治区"/>
        <s v="贵州省"/>
        <s v="海南省"/>
        <s v="河北省"/>
        <s v="河南省"/>
        <s v="黑龙江省"/>
        <s v="湖北省"/>
        <s v="湖南省"/>
        <s v="吉林省"/>
        <s v="江苏省"/>
        <s v="江西省"/>
        <s v="辽宁省"/>
        <s v="内蒙古自治区"/>
        <s v="宁夏回族自治区"/>
        <s v="青海省"/>
        <s v="全国"/>
        <s v="山东省"/>
        <s v="山西省"/>
        <s v="陕西省"/>
        <s v="上海市"/>
        <s v="四川省"/>
        <s v="天津市"/>
        <s v="西藏自治区"/>
        <s v="新疆维吾尔自治区"/>
        <s v="云南省"/>
        <s v="浙江省"/>
        <s v="重庆市"/>
        <m/>
      </sharedItems>
    </cacheField>
    <cacheField name="指标" numFmtId="0">
      <sharedItems containsBlank="1" count="19">
        <s v="核能发电量(亿千瓦小时)"/>
        <s v="核能发电装机容量(万千瓦)"/>
        <s v="火力发电发电量(亿千瓦小时)"/>
        <s v="火力发电装机容量(万千瓦)"/>
        <s v="秸秆.蔗渣.林木质发电发电量(亿千瓦小时)"/>
        <s v="秸秆.蔗渣.林木质发电装机容量(万千瓦)"/>
        <s v="垃圾焚烧发电发电量(亿千瓦小时)"/>
        <s v="垃圾焚烧发电装机容量(万千瓦)"/>
        <s v="其他火力发电发电量(亿千瓦小时)"/>
        <s v="其他火力发电装机容量(万千瓦)"/>
        <s v="燃煤发电发电量(亿千瓦小时)"/>
        <s v="燃煤发电装机容量(万千瓦)"/>
        <s v="燃气发电发电量(亿千瓦小时)"/>
        <s v="燃气发电装机容量(万千瓦)"/>
        <s v="燃油发电发电量(亿千瓦小时)"/>
        <s v="燃油发电装机容量(万千瓦)"/>
        <s v="沼气发电发电量(亿千瓦小时)"/>
        <s v="沼气发电装机容量(万千瓦)"/>
        <m/>
      </sharedItems>
    </cacheField>
    <cacheField name="年份" numFmtId="0">
      <sharedItems containsString="0" containsBlank="1" containsNumber="1" containsInteger="1" minValue="0" maxValue="2021" count="4">
        <n v="2019"/>
        <n v="2020"/>
        <n v="2021"/>
        <m/>
      </sharedItems>
    </cacheField>
    <cacheField name="值2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404.8035414352" refreshedBy="admin" recordCount="1165">
  <cacheSource type="worksheet">
    <worksheetSource ref="A1:H1048576" sheet="Generation Fuel Consumption"/>
  </cacheSource>
  <cacheFields count="8">
    <cacheField name="索引" numFmtId="0"/>
    <cacheField name="地区" numFmtId="0">
      <sharedItems containsBlank="1" count="32">
        <s v="安徽省"/>
        <s v="北京市"/>
        <s v="福建省"/>
        <s v="甘肃省"/>
        <s v="广东省"/>
        <s v="广西壮族自治区"/>
        <s v="贵州省"/>
        <s v="海南省"/>
        <s v="河北省"/>
        <s v="河南省"/>
        <s v="黑龙江省"/>
        <s v="湖北省"/>
        <s v="湖南省"/>
        <s v="吉林省"/>
        <s v="江苏省"/>
        <s v="江西省"/>
        <s v="辽宁省"/>
        <s v="内蒙古自治区"/>
        <s v="宁夏回族自治区"/>
        <s v="青海省"/>
        <s v="全国"/>
        <s v="山东省"/>
        <s v="山西省"/>
        <s v="陕西省"/>
        <s v="上海市"/>
        <s v="四川省"/>
        <s v="天津市"/>
        <s v="新疆维吾尔自治区"/>
        <s v="云南省"/>
        <s v="浙江省"/>
        <s v="重庆市"/>
        <m/>
      </sharedItems>
    </cacheField>
    <cacheField name="年份" numFmtId="0">
      <sharedItems containsString="0" containsBlank="1" containsNumber="1" containsInteger="1" minValue="0" maxValue="2021" count="4">
        <n v="2019"/>
        <n v="2020"/>
        <n v="2021"/>
        <m/>
      </sharedItems>
    </cacheField>
    <cacheField name="项目" numFmtId="0"/>
    <cacheField name="能源品种" numFmtId="0"/>
    <cacheField name="能源品种2" numFmtId="0">
      <sharedItems containsBlank="1" containsNumber="1" containsInteger="1" containsMixedTypes="1" count="9">
        <s v="燃油"/>
        <s v="电力"/>
        <n v="0"/>
        <s v="煤矸石"/>
        <s v="生物质"/>
        <s v="燃煤"/>
        <s v="其他"/>
        <s v="燃气"/>
        <m/>
      </sharedItems>
    </cacheField>
    <cacheField name="实物消费量" numFmtId="1"/>
    <cacheField name="标煤消费量" numFmtId="1"/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04.4266550926" refreshedBy="zhlx" recordCount="1181">
  <cacheSource type="worksheet">
    <worksheetSource ref="A1:G1182" sheet="Generation Fuel Consumption"/>
  </cacheSource>
  <cacheFields count="7">
    <cacheField name="索引" numFmtId="0">
      <sharedItems containsString="0" containsBlank="1" containsNumber="1" containsInteger="1" minValue="0" maxValue="535651" count="1165">
        <n v="50936"/>
        <n v="50901"/>
        <n v="17686"/>
        <n v="51496"/>
        <n v="51461"/>
        <n v="32876"/>
        <n v="52056"/>
        <n v="52021"/>
        <n v="9006"/>
        <n v="52441"/>
        <n v="52406"/>
        <n v="7921"/>
        <n v="27451"/>
        <n v="54121"/>
        <n v="54086"/>
        <n v="5751"/>
        <n v="56746"/>
        <n v="56711"/>
        <n v="33961"/>
        <n v="57866"/>
        <n v="57831"/>
        <n v="3581"/>
        <n v="59546"/>
        <n v="59511"/>
        <n v="31791"/>
        <n v="62416"/>
        <n v="62381"/>
        <n v="29621"/>
        <n v="63536"/>
        <n v="63501"/>
        <n v="65601"/>
        <n v="65566"/>
        <n v="1411"/>
        <n v="66721"/>
        <n v="66686"/>
        <n v="10091"/>
        <n v="67106"/>
        <n v="67071"/>
        <n v="17511"/>
        <n v="67666"/>
        <n v="67631"/>
        <n v="32701"/>
        <n v="69731"/>
        <n v="69696"/>
        <n v="27276"/>
        <n v="72916"/>
        <n v="72881"/>
        <n v="33786"/>
        <n v="73476"/>
        <n v="73441"/>
        <n v="28361"/>
        <n v="75681"/>
        <n v="31616"/>
        <n v="77816"/>
        <n v="77781"/>
        <n v="78586"/>
        <n v="78551"/>
        <n v="29446"/>
        <n v="80266"/>
        <n v="80231"/>
        <n v="26191"/>
        <n v="30531"/>
        <n v="81771"/>
        <n v="81736"/>
        <n v="1236"/>
        <n v="83276"/>
        <n v="83241"/>
        <n v="18211"/>
        <n v="83836"/>
        <n v="83801"/>
        <n v="33401"/>
        <n v="84396"/>
        <n v="84361"/>
        <n v="9531"/>
        <n v="84781"/>
        <n v="84746"/>
        <n v="8446"/>
        <n v="85901"/>
        <n v="85866"/>
        <n v="27976"/>
        <n v="89086"/>
        <n v="89051"/>
        <n v="34486"/>
        <n v="91326"/>
        <n v="91291"/>
        <n v="19296"/>
        <n v="91886"/>
        <n v="91851"/>
        <n v="32316"/>
        <n v="93986"/>
        <n v="93951"/>
        <n v="25806"/>
        <n v="94756"/>
        <n v="94721"/>
        <n v="30146"/>
        <n v="97941"/>
        <n v="97906"/>
        <n v="1936"/>
        <n v="99061"/>
        <n v="99026"/>
        <n v="10616"/>
        <n v="99446"/>
        <n v="99411"/>
        <n v="18176"/>
        <n v="100006"/>
        <n v="99971"/>
        <n v="33366"/>
        <n v="100566"/>
        <n v="100531"/>
        <n v="9496"/>
        <n v="100951"/>
        <n v="100916"/>
        <n v="8411"/>
        <n v="102071"/>
        <n v="102036"/>
        <n v="27941"/>
        <n v="102631"/>
        <n v="102596"/>
        <n v="6241"/>
        <n v="105256"/>
        <n v="105221"/>
        <n v="34451"/>
        <n v="107496"/>
        <n v="19261"/>
        <n v="108056"/>
        <n v="108021"/>
        <n v="32281"/>
        <n v="110926"/>
        <n v="30111"/>
        <n v="114111"/>
        <n v="114076"/>
        <n v="1901"/>
        <n v="115231"/>
        <n v="115196"/>
        <n v="10581"/>
        <n v="115616"/>
        <n v="115581"/>
        <n v="17791"/>
        <n v="116176"/>
        <n v="116141"/>
        <n v="32981"/>
        <n v="116736"/>
        <n v="116701"/>
        <n v="9111"/>
        <n v="117121"/>
        <n v="117086"/>
        <n v="8026"/>
        <n v="118241"/>
        <n v="118206"/>
        <n v="27556"/>
        <n v="118801"/>
        <n v="118766"/>
        <n v="5856"/>
        <n v="121426"/>
        <n v="121391"/>
        <n v="34066"/>
        <n v="121986"/>
        <n v="121951"/>
        <n v="28641"/>
        <n v="123071"/>
        <n v="123666"/>
        <n v="123631"/>
        <n v="18876"/>
        <n v="124226"/>
        <n v="124191"/>
        <n v="31896"/>
        <n v="125941"/>
        <n v="126326"/>
        <n v="126291"/>
        <n v="25386"/>
        <n v="127096"/>
        <n v="127061"/>
        <n v="29726"/>
        <n v="128216"/>
        <n v="128181"/>
        <n v="4771"/>
        <n v="129336"/>
        <n v="129301"/>
        <n v="30811"/>
        <n v="130281"/>
        <n v="130246"/>
        <n v="1516"/>
        <n v="131401"/>
        <n v="131366"/>
        <n v="10196"/>
        <n v="131786"/>
        <n v="131751"/>
        <n v="17826"/>
        <n v="132346"/>
        <n v="132311"/>
        <n v="33016"/>
        <n v="132906"/>
        <n v="132871"/>
        <n v="9146"/>
        <n v="133291"/>
        <n v="133256"/>
        <n v="8061"/>
        <n v="5891"/>
        <n v="137001"/>
        <n v="11316"/>
        <n v="137596"/>
        <n v="137561"/>
        <n v="34101"/>
        <n v="3721"/>
        <n v="140396"/>
        <n v="140361"/>
        <n v="31931"/>
        <n v="142496"/>
        <n v="142461"/>
        <n v="25421"/>
        <n v="143266"/>
        <n v="143231"/>
        <n v="29761"/>
        <n v="145471"/>
        <n v="30846"/>
        <n v="146451"/>
        <n v="146416"/>
        <n v="1551"/>
        <n v="147571"/>
        <n v="147536"/>
        <n v="10231"/>
        <n v="147956"/>
        <n v="147921"/>
        <n v="18246"/>
        <n v="148516"/>
        <n v="148481"/>
        <n v="33436"/>
        <n v="149076"/>
        <n v="149041"/>
        <n v="9566"/>
        <n v="149461"/>
        <n v="149426"/>
        <n v="8481"/>
        <n v="151141"/>
        <n v="151106"/>
        <n v="6311"/>
        <n v="153766"/>
        <n v="153731"/>
        <n v="34521"/>
        <n v="154886"/>
        <n v="154851"/>
        <n v="4141"/>
        <n v="156566"/>
        <n v="156531"/>
        <n v="32351"/>
        <n v="159436"/>
        <n v="159401"/>
        <n v="30181"/>
        <n v="162621"/>
        <n v="162586"/>
        <n v="1971"/>
        <n v="163741"/>
        <n v="163706"/>
        <n v="10651"/>
        <n v="164126"/>
        <n v="164091"/>
        <n v="18071"/>
        <n v="164686"/>
        <n v="164651"/>
        <n v="33261"/>
        <n v="169936"/>
        <n v="169901"/>
        <n v="34346"/>
        <n v="172736"/>
        <n v="172701"/>
        <n v="32176"/>
        <n v="175606"/>
        <n v="175571"/>
        <n v="30006"/>
        <n v="178791"/>
        <n v="178756"/>
        <n v="1796"/>
        <n v="180296"/>
        <n v="180261"/>
        <n v="17966"/>
        <n v="180856"/>
        <n v="180821"/>
        <n v="33156"/>
        <n v="181416"/>
        <n v="181381"/>
        <n v="9286"/>
        <n v="181801"/>
        <n v="181766"/>
        <n v="8201"/>
        <n v="7116"/>
        <n v="182921"/>
        <n v="182886"/>
        <n v="27731"/>
        <n v="183481"/>
        <n v="183446"/>
        <n v="6031"/>
        <n v="186106"/>
        <n v="186071"/>
        <n v="34241"/>
        <n v="186666"/>
        <n v="186631"/>
        <n v="28816"/>
        <n v="187226"/>
        <n v="187191"/>
        <n v="3861"/>
        <n v="188346"/>
        <n v="188311"/>
        <n v="19051"/>
        <n v="188906"/>
        <n v="188871"/>
        <n v="32071"/>
        <n v="191006"/>
        <n v="191776"/>
        <n v="191741"/>
        <n v="29901"/>
        <n v="4946"/>
        <n v="194961"/>
        <n v="194926"/>
        <n v="1691"/>
        <n v="196081"/>
        <n v="196046"/>
        <n v="10371"/>
        <n v="196466"/>
        <n v="196431"/>
        <n v="18001"/>
        <n v="197026"/>
        <n v="196991"/>
        <n v="33191"/>
        <n v="197586"/>
        <n v="197551"/>
        <n v="9321"/>
        <n v="197971"/>
        <n v="197936"/>
        <n v="8236"/>
        <n v="199091"/>
        <n v="199056"/>
        <n v="27766"/>
        <n v="199651"/>
        <n v="199616"/>
        <n v="6066"/>
        <n v="11491"/>
        <n v="202276"/>
        <n v="202241"/>
        <n v="34276"/>
        <n v="203396"/>
        <n v="203361"/>
        <n v="3896"/>
        <n v="15831"/>
        <n v="204516"/>
        <n v="204481"/>
        <n v="19086"/>
        <n v="205076"/>
        <n v="205041"/>
        <n v="32106"/>
        <n v="207176"/>
        <n v="207141"/>
        <n v="25596"/>
        <n v="207946"/>
        <n v="207911"/>
        <n v="29936"/>
        <n v="211131"/>
        <n v="211096"/>
        <n v="1726"/>
        <n v="212251"/>
        <n v="212216"/>
        <n v="10406"/>
        <n v="212636"/>
        <n v="212601"/>
        <n v="18421"/>
        <n v="213196"/>
        <n v="213161"/>
        <n v="33611"/>
        <n v="213756"/>
        <n v="213721"/>
        <n v="9741"/>
        <n v="214141"/>
        <n v="214106"/>
        <n v="8656"/>
        <n v="215261"/>
        <n v="215226"/>
        <n v="28186"/>
        <n v="215821"/>
        <n v="215786"/>
        <n v="6486"/>
        <n v="11911"/>
        <n v="218446"/>
        <n v="218411"/>
        <n v="34696"/>
        <n v="219566"/>
        <n v="219531"/>
        <n v="4316"/>
        <n v="220686"/>
        <n v="220651"/>
        <n v="19506"/>
        <n v="221211"/>
        <n v="32526"/>
        <n v="224116"/>
        <n v="224081"/>
        <n v="30356"/>
        <n v="225761"/>
        <n v="227301"/>
        <n v="227266"/>
        <n v="2146"/>
        <n v="228421"/>
        <n v="10826"/>
        <n v="228806"/>
        <n v="228771"/>
        <n v="18106"/>
        <n v="229366"/>
        <n v="229331"/>
        <n v="33296"/>
        <n v="229926"/>
        <n v="229891"/>
        <n v="9426"/>
        <n v="230311"/>
        <n v="230276"/>
        <n v="8341"/>
        <n v="231431"/>
        <n v="231396"/>
        <n v="27871"/>
        <n v="6171"/>
        <n v="234616"/>
        <n v="234581"/>
        <n v="34381"/>
        <n v="235176"/>
        <n v="235141"/>
        <n v="236856"/>
        <n v="236821"/>
        <n v="19191"/>
        <n v="237416"/>
        <n v="237381"/>
        <n v="32211"/>
        <n v="239516"/>
        <n v="239481"/>
        <n v="25701"/>
        <n v="24616"/>
        <n v="240286"/>
        <n v="240251"/>
        <n v="30041"/>
        <n v="243471"/>
        <n v="243436"/>
        <n v="1831"/>
        <n v="244556"/>
        <n v="10511"/>
        <n v="244976"/>
        <n v="244941"/>
        <n v="18141"/>
        <n v="245536"/>
        <n v="245501"/>
        <n v="33331"/>
        <n v="246096"/>
        <n v="246061"/>
        <n v="9461"/>
        <n v="246481"/>
        <n v="246446"/>
        <n v="8376"/>
        <n v="247601"/>
        <n v="247566"/>
        <n v="27906"/>
        <n v="248161"/>
        <n v="248126"/>
        <n v="6206"/>
        <n v="250786"/>
        <n v="250751"/>
        <n v="34416"/>
        <n v="251346"/>
        <n v="251311"/>
        <n v="28991"/>
        <n v="253026"/>
        <n v="252991"/>
        <n v="19226"/>
        <n v="253551"/>
        <n v="32246"/>
        <n v="254496"/>
        <n v="21396"/>
        <n v="255686"/>
        <n v="255651"/>
        <n v="25736"/>
        <n v="256456"/>
        <n v="256421"/>
        <n v="30076"/>
        <n v="259641"/>
        <n v="259606"/>
        <n v="1866"/>
        <n v="260761"/>
        <n v="260726"/>
        <n v="10546"/>
        <n v="261146"/>
        <n v="261111"/>
        <n v="17546"/>
        <n v="261706"/>
        <n v="261671"/>
        <n v="32736"/>
        <n v="262266"/>
        <n v="262231"/>
        <n v="8866"/>
        <n v="262651"/>
        <n v="262616"/>
        <n v="7781"/>
        <n v="266956"/>
        <n v="266921"/>
        <n v="33821"/>
        <n v="269196"/>
        <n v="269161"/>
        <n v="18631"/>
        <n v="269756"/>
        <n v="269721"/>
        <n v="31651"/>
        <n v="272626"/>
        <n v="272591"/>
        <n v="275811"/>
        <n v="275776"/>
        <n v="1271"/>
        <n v="276931"/>
        <n v="276896"/>
        <n v="9951"/>
        <n v="277316"/>
        <n v="277281"/>
        <n v="17896"/>
        <n v="277876"/>
        <n v="277841"/>
        <n v="33086"/>
        <n v="278436"/>
        <n v="278401"/>
        <n v="9216"/>
        <n v="278821"/>
        <n v="278786"/>
        <n v="8131"/>
        <n v="279941"/>
        <n v="279906"/>
        <n v="27661"/>
        <n v="283126"/>
        <n v="283091"/>
        <n v="34171"/>
        <n v="284246"/>
        <n v="284211"/>
        <n v="3791"/>
        <n v="285366"/>
        <n v="285331"/>
        <n v="285926"/>
        <n v="285891"/>
        <n v="32001"/>
        <n v="288026"/>
        <n v="287991"/>
        <n v="25491"/>
        <n v="288796"/>
        <n v="288761"/>
        <n v="29831"/>
        <n v="291036"/>
        <n v="291001"/>
        <n v="30916"/>
        <n v="291981"/>
        <n v="291946"/>
        <n v="1621"/>
        <n v="293101"/>
        <n v="293066"/>
        <n v="10301"/>
        <n v="293486"/>
        <n v="293451"/>
        <n v="17931"/>
        <n v="294046"/>
        <n v="294011"/>
        <n v="33121"/>
        <n v="294606"/>
        <n v="294571"/>
        <n v="9251"/>
        <n v="294991"/>
        <n v="294956"/>
        <n v="8166"/>
        <n v="296111"/>
        <n v="296076"/>
        <n v="27696"/>
        <n v="296671"/>
        <n v="296636"/>
        <n v="5996"/>
        <n v="299296"/>
        <n v="299261"/>
        <n v="34206"/>
        <n v="302096"/>
        <n v="302061"/>
        <n v="32036"/>
        <n v="304196"/>
        <n v="304161"/>
        <n v="25526"/>
        <n v="304966"/>
        <n v="304931"/>
        <n v="29866"/>
        <n v="308151"/>
        <n v="308116"/>
        <n v="1656"/>
        <n v="309271"/>
        <n v="309236"/>
        <n v="10336"/>
        <n v="309656"/>
        <n v="309621"/>
        <n v="18281"/>
        <n v="310216"/>
        <n v="310181"/>
        <n v="33471"/>
        <n v="310776"/>
        <n v="310741"/>
        <n v="9601"/>
        <n v="311161"/>
        <n v="311126"/>
        <n v="8516"/>
        <n v="312281"/>
        <n v="312246"/>
        <n v="28046"/>
        <n v="312841"/>
        <n v="312806"/>
        <n v="6346"/>
        <n v="315466"/>
        <n v="315431"/>
        <n v="34556"/>
        <n v="316586"/>
        <n v="316551"/>
        <n v="4176"/>
        <n v="317706"/>
        <n v="317671"/>
        <n v="19366"/>
        <n v="318266"/>
        <n v="318231"/>
        <n v="32386"/>
        <n v="320716"/>
        <n v="324321"/>
        <n v="324286"/>
        <n v="2006"/>
        <n v="325441"/>
        <n v="325406"/>
        <n v="10686"/>
        <n v="325826"/>
        <n v="325791"/>
        <n v="17476"/>
        <n v="326386"/>
        <n v="326351"/>
        <n v="32666"/>
        <n v="326946"/>
        <n v="326911"/>
        <n v="8796"/>
        <n v="327331"/>
        <n v="327296"/>
        <n v="7711"/>
        <n v="329011"/>
        <n v="328976"/>
        <n v="5541"/>
        <n v="10966"/>
        <n v="331636"/>
        <n v="331601"/>
        <n v="33751"/>
        <n v="3371"/>
        <n v="333876"/>
        <n v="333841"/>
        <n v="18561"/>
        <n v="334436"/>
        <n v="334401"/>
        <n v="31581"/>
        <n v="337306"/>
        <n v="337271"/>
        <n v="29411"/>
        <n v="339546"/>
        <n v="339511"/>
        <n v="340491"/>
        <n v="340456"/>
        <n v="1201"/>
        <n v="341611"/>
        <n v="341576"/>
        <n v="9881"/>
        <n v="341996"/>
        <n v="341961"/>
        <n v="17651"/>
        <n v="342556"/>
        <n v="342521"/>
        <n v="32841"/>
        <n v="343116"/>
        <n v="343081"/>
        <n v="8971"/>
        <n v="343501"/>
        <n v="343466"/>
        <n v="7886"/>
        <n v="345181"/>
        <n v="345146"/>
        <n v="5716"/>
        <n v="11141"/>
        <n v="347806"/>
        <n v="347771"/>
        <n v="33926"/>
        <n v="348926"/>
        <n v="348891"/>
        <n v="3546"/>
        <n v="350046"/>
        <n v="350011"/>
        <n v="18736"/>
        <n v="350606"/>
        <n v="350571"/>
        <n v="31756"/>
        <n v="353476"/>
        <n v="353441"/>
        <n v="29586"/>
        <n v="355716"/>
        <n v="355681"/>
        <n v="30671"/>
        <n v="356661"/>
        <n v="356626"/>
        <n v="1376"/>
        <n v="357746"/>
        <n v="10056"/>
        <n v="358166"/>
        <n v="358131"/>
        <n v="18386"/>
        <n v="358726"/>
        <n v="358691"/>
        <n v="33576"/>
        <n v="359636"/>
        <n v="8621"/>
        <n v="366181"/>
        <n v="19471"/>
        <n v="366776"/>
        <n v="366741"/>
        <n v="32491"/>
        <n v="369646"/>
        <n v="372831"/>
        <n v="372796"/>
        <n v="2111"/>
        <n v="45056"/>
        <n v="45091"/>
        <n v="17441"/>
        <n v="50446"/>
        <n v="50481"/>
        <n v="32631"/>
        <n v="41976"/>
        <n v="42011"/>
        <n v="8761"/>
        <n v="41591"/>
        <n v="41626"/>
        <n v="7676"/>
        <n v="41206"/>
        <n v="41241"/>
        <n v="6591"/>
        <n v="48521"/>
        <n v="48556"/>
        <n v="27206"/>
        <n v="40821"/>
        <n v="40856"/>
        <n v="5506"/>
        <n v="42746"/>
        <n v="42781"/>
        <n v="10931"/>
        <n v="50831"/>
        <n v="50866"/>
        <n v="33716"/>
        <n v="48906"/>
        <n v="48941"/>
        <n v="28291"/>
        <n v="40051"/>
        <n v="40086"/>
        <n v="3336"/>
        <n v="45441"/>
        <n v="45476"/>
        <n v="18526"/>
        <n v="50061"/>
        <n v="50096"/>
        <n v="31546"/>
        <n v="45826"/>
        <n v="47751"/>
        <n v="47786"/>
        <n v="25036"/>
        <n v="49291"/>
        <n v="49326"/>
        <n v="29376"/>
        <n v="48136"/>
        <n v="48171"/>
        <n v="26121"/>
        <n v="49676"/>
        <n v="49711"/>
        <n v="30461"/>
        <n v="39281"/>
        <n v="39316"/>
        <n v="1166"/>
        <n v="43901"/>
        <n v="43936"/>
        <n v="14186"/>
        <n v="42361"/>
        <n v="42396"/>
        <n v="9846"/>
        <n v="374336"/>
        <n v="374301"/>
        <n v="17721"/>
        <n v="374896"/>
        <n v="374861"/>
        <n v="32911"/>
        <n v="375456"/>
        <n v="375421"/>
        <n v="9041"/>
        <n v="375841"/>
        <n v="375806"/>
        <n v="7956"/>
        <n v="376401"/>
        <n v="376366"/>
        <n v="6871"/>
        <n v="376961"/>
        <n v="376926"/>
        <n v="27486"/>
        <n v="377521"/>
        <n v="377486"/>
        <n v="5786"/>
        <n v="379026"/>
        <n v="378991"/>
        <n v="12296"/>
        <n v="379586"/>
        <n v="379551"/>
        <n v="380146"/>
        <n v="380111"/>
        <n v="33996"/>
        <n v="380706"/>
        <n v="380671"/>
        <n v="28571"/>
        <n v="381266"/>
        <n v="381231"/>
        <n v="3616"/>
        <n v="382386"/>
        <n v="382351"/>
        <n v="18806"/>
        <n v="382946"/>
        <n v="382911"/>
        <n v="31826"/>
        <n v="385046"/>
        <n v="385011"/>
        <n v="25316"/>
        <n v="385816"/>
        <n v="385781"/>
        <n v="29656"/>
        <n v="386936"/>
        <n v="386901"/>
        <n v="4701"/>
        <n v="389001"/>
        <n v="388966"/>
        <n v="1446"/>
        <n v="390121"/>
        <n v="390086"/>
        <n v="10126"/>
        <n v="390506"/>
        <n v="390471"/>
        <n v="17756"/>
        <n v="391066"/>
        <n v="391031"/>
        <n v="32946"/>
        <n v="391626"/>
        <n v="391591"/>
        <n v="9076"/>
        <n v="392011"/>
        <n v="391976"/>
        <n v="7991"/>
        <n v="393691"/>
        <n v="393656"/>
        <n v="5821"/>
        <n v="395721"/>
        <n v="11246"/>
        <n v="396316"/>
        <n v="396281"/>
        <n v="34031"/>
        <n v="397436"/>
        <n v="397401"/>
        <n v="3651"/>
        <n v="398556"/>
        <n v="398521"/>
        <n v="18841"/>
        <n v="399116"/>
        <n v="399081"/>
        <n v="31861"/>
        <n v="400061"/>
        <n v="401986"/>
        <n v="401951"/>
        <n v="29691"/>
        <n v="405171"/>
        <n v="405136"/>
        <n v="1481"/>
        <n v="406291"/>
        <n v="406256"/>
        <n v="10161"/>
        <n v="406676"/>
        <n v="406641"/>
        <n v="18351"/>
        <n v="407236"/>
        <n v="407201"/>
        <n v="33541"/>
        <n v="407796"/>
        <n v="407761"/>
        <n v="9671"/>
        <n v="408181"/>
        <n v="408146"/>
        <n v="8586"/>
        <n v="409861"/>
        <n v="409826"/>
        <n v="6416"/>
        <n v="11841"/>
        <n v="412486"/>
        <n v="412451"/>
        <n v="34626"/>
        <n v="413606"/>
        <n v="413571"/>
        <n v="4246"/>
        <n v="415286"/>
        <n v="415251"/>
        <n v="32456"/>
        <n v="418156"/>
        <n v="418121"/>
        <n v="30286"/>
        <n v="419241"/>
        <n v="5331"/>
        <n v="421341"/>
        <n v="421306"/>
        <n v="2076"/>
        <n v="422461"/>
        <n v="422426"/>
        <n v="10756"/>
        <n v="422846"/>
        <n v="422811"/>
        <n v="17371"/>
        <n v="423406"/>
        <n v="423371"/>
        <n v="32561"/>
        <n v="423966"/>
        <n v="423931"/>
        <n v="8691"/>
        <n v="424351"/>
        <n v="424316"/>
        <n v="7606"/>
        <n v="425471"/>
        <n v="425436"/>
        <n v="27136"/>
        <n v="428656"/>
        <n v="428621"/>
        <n v="33646"/>
        <n v="431456"/>
        <n v="431421"/>
        <n v="31476"/>
        <n v="433556"/>
        <n v="433521"/>
        <n v="24966"/>
        <n v="434326"/>
        <n v="434291"/>
        <n v="29306"/>
        <n v="436531"/>
        <n v="30391"/>
        <n v="437511"/>
        <n v="437476"/>
        <n v="1096"/>
        <n v="438631"/>
        <n v="438596"/>
        <n v="9776"/>
        <n v="439016"/>
        <n v="438981"/>
        <n v="17581"/>
        <n v="439576"/>
        <n v="439541"/>
        <n v="32771"/>
        <n v="440136"/>
        <n v="440101"/>
        <n v="8901"/>
        <n v="440521"/>
        <n v="440486"/>
        <n v="7816"/>
        <n v="441641"/>
        <n v="441606"/>
        <n v="27346"/>
        <n v="442201"/>
        <n v="442166"/>
        <n v="5646"/>
        <n v="444826"/>
        <n v="444791"/>
        <n v="33856"/>
        <n v="445946"/>
        <n v="445911"/>
        <n v="3476"/>
        <n v="447066"/>
        <n v="447031"/>
        <n v="18666"/>
        <n v="447626"/>
        <n v="447591"/>
        <n v="31686"/>
        <n v="450496"/>
        <n v="450461"/>
        <n v="29516"/>
        <n v="453681"/>
        <n v="453646"/>
        <n v="1306"/>
        <n v="454801"/>
        <n v="454766"/>
        <n v="9986"/>
        <n v="455186"/>
        <n v="455151"/>
        <n v="17616"/>
        <n v="455746"/>
        <n v="455711"/>
        <n v="32806"/>
        <n v="456306"/>
        <n v="456271"/>
        <n v="8936"/>
        <n v="456691"/>
        <n v="456656"/>
        <n v="7851"/>
        <n v="457811"/>
        <n v="457776"/>
        <n v="27381"/>
        <n v="460996"/>
        <n v="460961"/>
        <n v="33891"/>
        <n v="461521"/>
        <n v="463236"/>
        <n v="463201"/>
        <n v="18701"/>
        <n v="463796"/>
        <n v="463761"/>
        <n v="31721"/>
        <n v="465896"/>
        <n v="465861"/>
        <n v="25211"/>
        <n v="466666"/>
        <n v="466631"/>
        <n v="29551"/>
        <n v="469851"/>
        <n v="469816"/>
        <n v="1341"/>
        <n v="470411"/>
        <n v="470376"/>
        <n v="14361"/>
        <n v="470971"/>
        <n v="470936"/>
        <n v="10021"/>
        <n v="471356"/>
        <n v="471321"/>
        <n v="17861"/>
        <n v="471916"/>
        <n v="471881"/>
        <n v="33051"/>
        <n v="472476"/>
        <n v="472441"/>
        <n v="9181"/>
        <n v="472861"/>
        <n v="472826"/>
        <n v="8096"/>
        <n v="474541"/>
        <n v="474506"/>
        <n v="5926"/>
        <n v="477166"/>
        <n v="477131"/>
        <n v="34136"/>
        <n v="478286"/>
        <n v="478251"/>
        <n v="3756"/>
        <n v="479406"/>
        <n v="479371"/>
        <n v="18946"/>
        <n v="479966"/>
        <n v="479931"/>
        <n v="31966"/>
        <n v="482836"/>
        <n v="482801"/>
        <n v="29796"/>
        <n v="483921"/>
        <n v="4841"/>
        <n v="486021"/>
        <n v="485986"/>
        <n v="1586"/>
        <n v="487141"/>
        <n v="487106"/>
        <n v="10266"/>
        <n v="487526"/>
        <n v="487491"/>
        <n v="17406"/>
        <n v="488086"/>
        <n v="488051"/>
        <n v="32596"/>
        <n v="488646"/>
        <n v="488611"/>
        <n v="8726"/>
        <n v="489031"/>
        <n v="488996"/>
        <n v="7641"/>
        <n v="490711"/>
        <n v="490676"/>
        <n v="5471"/>
        <n v="10896"/>
        <n v="493336"/>
        <n v="493301"/>
        <n v="33681"/>
        <n v="496136"/>
        <n v="496101"/>
        <n v="31511"/>
        <n v="502191"/>
        <n v="502156"/>
        <n v="1131"/>
        <n v="503311"/>
        <n v="503276"/>
        <n v="9811"/>
        <n v="503696"/>
        <n v="503661"/>
        <n v="18036"/>
        <n v="504256"/>
        <n v="504221"/>
        <n v="33226"/>
        <n v="504816"/>
        <n v="504781"/>
        <n v="9356"/>
        <n v="505201"/>
        <n v="505166"/>
        <n v="8271"/>
        <n v="509506"/>
        <n v="509471"/>
        <n v="34311"/>
        <n v="510626"/>
        <n v="511746"/>
        <n v="511711"/>
        <n v="19121"/>
        <n v="512306"/>
        <n v="512271"/>
        <n v="32141"/>
        <n v="513216"/>
        <n v="514406"/>
        <n v="514371"/>
        <n v="25631"/>
        <n v="515176"/>
        <n v="515141"/>
        <n v="29971"/>
        <n v="5016"/>
        <n v="517416"/>
        <n v="31056"/>
        <n v="518361"/>
        <n v="518326"/>
        <n v="1761"/>
        <n v="519481"/>
        <n v="519446"/>
        <n v="10441"/>
        <n v="519866"/>
        <n v="519831"/>
        <n v="18316"/>
        <n v="520426"/>
        <n v="520391"/>
        <n v="33506"/>
        <n v="520986"/>
        <n v="520951"/>
        <n v="9636"/>
        <n v="521371"/>
        <n v="521336"/>
        <n v="8551"/>
        <n v="523051"/>
        <n v="523016"/>
        <n v="6381"/>
        <n v="525676"/>
        <n v="525641"/>
        <n v="34591"/>
        <n v="526796"/>
        <n v="526761"/>
        <n v="4211"/>
        <n v="527916"/>
        <n v="527881"/>
        <n v="19401"/>
        <n v="528476"/>
        <n v="528441"/>
        <n v="32421"/>
        <n v="531346"/>
        <n v="531311"/>
        <n v="30251"/>
        <n v="534531"/>
        <n v="534496"/>
        <n v="2041"/>
        <n v="535651"/>
        <n v="535616"/>
        <n v="10721"/>
        <m/>
      </sharedItems>
    </cacheField>
    <cacheField name="地区" numFmtId="0">
      <sharedItems count="31">
        <s v="安徽省"/>
        <s v="北京市"/>
        <s v="福建省"/>
        <s v="甘肃省"/>
        <s v="广东省"/>
        <s v="广西壮族自治区"/>
        <s v="贵州省"/>
        <s v="海南省"/>
        <s v="河北省"/>
        <s v="河南省"/>
        <s v="黑龙江省"/>
        <s v="湖北省"/>
        <s v="湖南省"/>
        <s v="吉林省"/>
        <s v="江苏省"/>
        <s v="江西省"/>
        <s v="辽宁省"/>
        <s v="内蒙古自治区"/>
        <s v="宁夏回族自治区"/>
        <s v="青海省"/>
        <s v="全国"/>
        <s v="山东省"/>
        <s v="山西省"/>
        <s v="陕西省"/>
        <s v="上海市"/>
        <s v="四川省"/>
        <s v="天津市"/>
        <s v="新疆维吾尔自治区"/>
        <s v="云南省"/>
        <s v="浙江省"/>
        <s v="重庆市"/>
      </sharedItems>
    </cacheField>
    <cacheField name="年份" numFmtId="0">
      <sharedItems containsSemiMixedTypes="0" containsString="0" containsNumber="1" containsInteger="1" minValue="0" maxValue="2022" count="4">
        <n v="2019"/>
        <n v="2020"/>
        <n v="2021"/>
        <n v="2022"/>
      </sharedItems>
    </cacheField>
    <cacheField name="项目" numFmtId="0">
      <sharedItems count="1">
        <s v="2.1. 火力发电"/>
      </sharedItems>
    </cacheField>
    <cacheField name="能源品种" numFmtId="0">
      <sharedItems count="26">
        <s v="柴油(万吨)"/>
        <s v="电力(亿千瓦小时)"/>
        <s v="高炉煤气(亿立方米)"/>
        <s v="焦炉煤气(亿立方米)"/>
        <s v="炼厂干气(万吨)"/>
        <s v="煤矸石(万吨)"/>
        <s v="其他能源(万吨标准煤)"/>
        <s v="其他洗煤(万吨)"/>
        <s v="热力(万百万千焦)"/>
        <s v="天然气(亿立方米)"/>
        <s v="型煤(万吨)"/>
        <s v="原煤(万吨)"/>
        <s v="转炉煤气(亿立方米)"/>
        <s v="其他石油制品(万吨)"/>
        <s v="石油焦(万吨)"/>
        <s v="液化石油气(万吨)"/>
        <s v="液化天然气(万吨)"/>
        <s v="燃料油(万吨)"/>
        <s v="汽油(万吨)"/>
        <s v="石脑油(万吨)"/>
        <s v="其他煤气(亿立方米)"/>
        <s v="焦炭(万吨)"/>
        <s v="石油沥青(万吨)"/>
        <s v="润滑油(万吨)"/>
        <s v="原油(万吨)"/>
        <s v="其他焦化产品(万吨)"/>
      </sharedItems>
    </cacheField>
    <cacheField name="能源品种2" numFmtId="0">
      <sharedItems containsNumber="1" containsInteger="1" containsMixedTypes="1" count="8">
        <s v="燃油"/>
        <s v="电力"/>
        <n v="0"/>
        <s v="煤矸石"/>
        <s v="生物质"/>
        <s v="燃煤"/>
        <s v="其他"/>
        <s v="燃气"/>
      </sharedItems>
    </cacheField>
    <cacheField name="实物消费量" numFmtId="1">
      <sharedItems containsNumber="1" containsMixedTypes="1" count="970">
        <n v="-0.38"/>
        <n v="-0.39"/>
        <n v="-0.35"/>
        <n v="2663.97"/>
        <n v="2555.84"/>
        <n v="2741.26"/>
        <n v="-118.87"/>
        <n v="-156.9"/>
        <n v="-145.94"/>
        <n v="-6.61"/>
        <n v="-6.53"/>
        <n v="-4.74"/>
        <n v="-212.21"/>
        <n v="-220.2"/>
        <n v="-203.89"/>
        <n v="-307.36"/>
        <n v="-404.19"/>
        <n v="-428.76"/>
        <n v="-148.3"/>
        <n v="-186.94"/>
        <n v="-170.22"/>
        <n v="-8427.29"/>
        <n v="-8320.2"/>
        <n v="-8637.32"/>
        <n v="-1.71"/>
        <n v="-1.79"/>
        <n v="-1.82"/>
        <n v="-39.83"/>
        <n v="-7.29"/>
        <n v="-10183.73"/>
        <n v="-9523.86"/>
        <n v="-10277.5"/>
        <n v="-14.65"/>
        <n v="-15.75"/>
        <n v="-19.05"/>
        <n v="-0.2"/>
        <n v="-0.16"/>
        <n v="-0.15"/>
        <n v="443.02"/>
        <n v="436.09"/>
        <n v="448.68"/>
        <n v="-0.12"/>
        <n v="-0.24"/>
        <n v="-0.19"/>
        <n v="-119.43"/>
        <n v="-135.96"/>
        <n v="-140.28"/>
        <n v="-0.59"/>
        <n v="-0.97"/>
        <n v="-0.37"/>
        <n v="-321.86"/>
        <n v="-328.53"/>
        <n v="-6.45"/>
        <n v="-5.1"/>
        <n v="-69.36"/>
        <n v="-66.89"/>
        <n v="-69.01"/>
        <n v="-0.08"/>
        <n v="-0.02"/>
        <n v="-0.01"/>
        <n v="-35.89"/>
        <n v="-21.72"/>
        <n v="-30.48"/>
        <n v="-1.43"/>
        <n v="-0.75"/>
        <n v="-0.65"/>
        <n v="1406.13"/>
        <n v="1565.31"/>
        <n v="1722.42"/>
        <n v="-61.33"/>
        <n v="-64.76"/>
        <n v="-72"/>
        <n v="-1.27"/>
        <n v="-0.22"/>
        <n v="-0.53"/>
        <n v="-34.06"/>
        <n v="-28.89"/>
        <n v="-23.79"/>
        <n v="-230"/>
        <n v="-250.12"/>
        <n v="-0.27"/>
        <n v="-0.09"/>
        <n v="-3901.4"/>
        <n v="-4472.26"/>
        <n v="-5107.49"/>
        <n v="-22.02"/>
        <n v="-10.54"/>
        <n v="-15.08"/>
        <n v="-12.78"/>
        <n v="-12.09"/>
        <n v="-13.05"/>
        <n v="-5422.06"/>
        <n v="-5843.9"/>
        <n v="-6677.6"/>
        <n v="-11.64"/>
        <n v="-12.44"/>
        <n v="-11.76"/>
        <n v="-0.18"/>
        <n v="-0.17"/>
        <n v="-0.14"/>
        <n v="826.57"/>
        <n v="911.93"/>
        <n v="1044.72"/>
        <n v="-13.29"/>
        <n v="-20.72"/>
        <n v="-21.43"/>
        <n v="-0.88"/>
        <n v="-0.7"/>
        <n v="-0.45"/>
        <n v="-0.69"/>
        <n v="-0.55"/>
        <n v="-0.67"/>
        <n v="-38.67"/>
        <n v="-23.52"/>
        <n v="-29.52"/>
        <n v="-23.96"/>
        <n v="-31.77"/>
        <n v="-35.29"/>
        <n v="-622.56"/>
        <n v="-1067.56"/>
        <n v="-1258.47"/>
        <n v="-0.96"/>
        <n v="-0.32"/>
        <n v="-3639.44"/>
        <n v="-3983.7"/>
        <n v="-4733.2"/>
        <n v="-1.29"/>
        <n v="-0.98"/>
        <n v="-0.71"/>
        <n v="-1.97"/>
        <n v="-2.36"/>
        <n v="-2.16"/>
        <n v="3433.89"/>
        <n v="3603.12"/>
        <n v="4638.57"/>
        <n v="-118.58"/>
        <n v="-107.11"/>
        <n v="-109.12"/>
        <n v="-6.54"/>
        <n v="-4.88"/>
        <n v="-5.23"/>
        <n v="-1.23"/>
        <n v="-1.62"/>
        <n v="-4.71"/>
        <n v="-240.46"/>
        <n v="-339.07"/>
        <n v="-304.68"/>
        <n v="-524.79"/>
        <n v="-813.83"/>
        <n v="-917.57"/>
        <n v="-1.51"/>
        <n v="-0.66"/>
        <n v="-0.99"/>
        <n v="-2.44"/>
        <n v="-18.43"/>
        <n v="-15.52"/>
        <n v="-3446.84"/>
        <n v="-4225"/>
        <n v="-5366.04"/>
        <n v="-12.01"/>
        <n v="-36"/>
        <n v="-40.65"/>
        <n v="-30.18"/>
        <n v="-75.91"/>
        <n v="-91.45"/>
        <n v="-127.39"/>
        <n v="-109.86"/>
        <n v="-102.8"/>
        <n v="-109.19"/>
        <n v="-230.72"/>
        <n v="-347.13"/>
        <n v="-286.94"/>
        <n v="-11060.52"/>
        <n v="-10816.64"/>
        <n v="-14820.79"/>
        <n v="-10.5"/>
        <n v="-10.34"/>
        <n v="-9.7"/>
        <n v="-0.44"/>
        <n v="-0.47"/>
        <n v="1006.51"/>
        <n v="1064.89"/>
        <n v="1194.62"/>
        <n v="-122.82"/>
        <n v="-171.76"/>
        <n v="-233.18"/>
        <n v="-7.51"/>
        <n v="-6.14"/>
        <n v="-9.14"/>
        <n v="-218.27"/>
        <n v="-0.79"/>
        <n v="-0.11"/>
        <n v="-228.63"/>
        <n v="-223.28"/>
        <n v="-235.09"/>
        <n v="-17.42"/>
        <n v="-5550.73"/>
        <n v="-7562.19"/>
        <n v="-7242.89"/>
        <n v="-13.18"/>
        <n v="-25.95"/>
        <n v="-51.13"/>
        <n v="-1.21"/>
        <n v="-1.75"/>
        <n v="-1.55"/>
        <n v="-1.07"/>
        <n v="-2.31"/>
        <n v="-4114.07"/>
        <n v="-4073.24"/>
        <n v="-4248.29"/>
        <n v="-13.2"/>
        <n v="-20.93"/>
        <n v="-2.67"/>
        <n v="-2.57"/>
        <n v="-3.08"/>
        <n v="1389.61"/>
        <n v="1332.11"/>
        <n v="1446.58"/>
        <n v="-18.69"/>
        <n v="-19.31"/>
        <n v="-21.44"/>
        <n v="-2.04"/>
        <n v="-4.57"/>
        <n v="-4.47"/>
        <n v="-103.87"/>
        <n v="-125.03"/>
        <n v="-161.29"/>
        <n v="-43.95"/>
        <n v="-68.48"/>
        <n v="-77.02"/>
        <n v="-2254.67"/>
        <n v="-3177"/>
        <n v="-2382.69"/>
        <n v="-4337.06"/>
        <n v="-4497.28"/>
        <n v="-4104.82"/>
        <n v="-3.49"/>
        <n v="-5.12"/>
        <n v="-5.37"/>
        <n v="-4585.24"/>
        <n v="-3424.3"/>
        <n v="-4870.57"/>
        <n v="-2.32"/>
        <n v="-2.24"/>
        <n v="-0.03"/>
        <n v="212.46"/>
        <n v="213.06"/>
        <n v="254.39"/>
        <n v="-32.72"/>
        <n v="-26.66"/>
        <n v="-50.11"/>
        <n v="-1139.55"/>
        <n v="-1080.66"/>
        <n v="-1362.11"/>
        <n v="-2.92"/>
        <n v="-5.98"/>
        <n v="-10.53"/>
        <n v="-835.79"/>
        <n v="-757.03"/>
        <n v="-844.52"/>
        <n v="-1.01"/>
        <n v="-1.59"/>
        <n v="-2.1"/>
        <n v="2840.47"/>
        <n v="2831.73"/>
        <n v="2698.74"/>
        <n v="-1086.18"/>
        <n v="-1210.38"/>
        <n v="-998.63"/>
        <n v="-20.5"/>
        <n v="-21.52"/>
        <n v="-14.83"/>
        <n v="-0.6"/>
        <n v="-1.56"/>
        <n v="-1.4"/>
        <n v="-311.57"/>
        <n v="-278.28"/>
        <n v="-231.26"/>
        <n v="-190.39"/>
        <n v="-226.96"/>
        <n v="-242.78"/>
        <n v="-0.48"/>
        <n v="-250.55"/>
        <n v="-95.33"/>
        <n v="-204.6"/>
        <n v="-0.52"/>
        <n v="-0.63"/>
        <n v="-12221.98"/>
        <n v="-14801.23"/>
        <n v="-16376.2"/>
        <n v="-1.46"/>
        <n v="-1.69"/>
        <n v="-9323.9"/>
        <n v="-9249.34"/>
        <n v="-9176.25"/>
        <n v="-129.8"/>
        <n v="-136"/>
        <n v="-107.25"/>
        <n v="-1.54"/>
        <n v="-2.2"/>
        <n v="-1.95"/>
        <n v="2553.5"/>
        <n v="2515.14"/>
        <n v="2458.77"/>
        <n v="-100.85"/>
        <n v="-131.49"/>
        <n v="-149.03"/>
        <n v="-12.62"/>
        <n v="-13.08"/>
        <n v="-9.51"/>
        <n v="-206.34"/>
        <n v="-135.08"/>
        <n v="-144.6"/>
        <n v="-1.8"/>
        <n v="-326.04"/>
        <n v="-353.42"/>
        <n v="-348.85"/>
        <n v="-198.98"/>
        <n v="-273.42"/>
        <n v="-144.79"/>
        <n v="-0.21"/>
        <n v="-3600.59"/>
        <n v="-4201.6"/>
        <n v="-4010.52"/>
        <n v="-4.29"/>
        <n v="-5.71"/>
        <n v="-5.52"/>
        <n v="-3.97"/>
        <n v="-3.9"/>
        <n v="-3.37"/>
        <n v="-9950.8"/>
        <n v="-9477.28"/>
        <n v="-9551.06"/>
        <n v="-1.49"/>
        <n v="-8.09"/>
        <n v="-0.4"/>
        <n v="910.23"/>
        <n v="921.77"/>
        <n v="948.66"/>
        <n v="-9.26"/>
        <n v="-22.65"/>
        <n v="-36.7"/>
        <n v="-4.61"/>
        <n v="-6.35"/>
        <n v="-5.75"/>
        <n v="-3.38"/>
        <n v="-378.83"/>
        <n v="-377.81"/>
        <n v="-330.76"/>
        <n v="-0.34"/>
        <n v="-614.75"/>
        <n v="-333.42"/>
        <n v="-325.15"/>
        <n v="-115.96"/>
        <n v="-111.42"/>
        <n v="-90.73"/>
        <n v="-0.43"/>
        <n v="-0.81"/>
        <n v="-88.32"/>
        <n v="-831.6"/>
        <n v="-1.35"/>
        <n v="-2.18"/>
        <n v="-1.98"/>
        <n v="-4385.19"/>
        <n v="-4157.56"/>
        <n v="-4537.55"/>
        <n v="-1.04"/>
        <n v="-0.78"/>
        <n v="-1.66"/>
        <n v="-0.84"/>
        <n v="1469.94"/>
        <n v="1222.23"/>
        <n v="1476.01"/>
        <n v="-107.39"/>
        <n v="-96.21"/>
        <n v="-113.87"/>
        <n v="-0.23"/>
        <n v="-0.87"/>
        <n v="-24.81"/>
        <n v="-140.54"/>
        <n v="-130.07"/>
        <n v="-149.01"/>
        <n v="-0.28"/>
        <n v="-0.1"/>
        <n v="-1.15"/>
        <n v="-0.86"/>
        <n v="-2719.08"/>
        <n v="-3711.73"/>
        <n v="-1.13"/>
        <n v="-15.06"/>
        <n v="-0.94"/>
        <n v="-6.69"/>
        <n v="-7.08"/>
        <n v="-5355.93"/>
        <n v="-4245.23"/>
        <n v="-5106.45"/>
        <n v="-1.63"/>
        <n v="-3.07"/>
        <n v="-0.42"/>
        <n v="914.6"/>
        <n v="851.87"/>
        <n v="1016.7"/>
        <n v="-123.01"/>
        <n v="-130.52"/>
        <n v="-139.78"/>
        <n v="-3.66"/>
        <n v="-3.72"/>
        <n v="-3.52"/>
        <n v="-0.95"/>
        <n v="-0.51"/>
        <n v="-119.07"/>
        <n v="-98.2"/>
        <n v="-63.28"/>
        <n v="-185.87"/>
        <n v="-244.98"/>
        <n v="-192.88"/>
        <n v="-5.13"/>
        <n v="-243.42"/>
        <n v="-2182.01"/>
        <n v="-6.1"/>
        <n v="-8"/>
        <n v="-7.9"/>
        <n v="-3320.46"/>
        <n v="-2963.1"/>
        <n v="-3655.65"/>
        <n v="-14.11"/>
        <n v="-12.98"/>
        <n v="-13.19"/>
        <n v="-0.36"/>
        <n v="-0.05"/>
        <n v="705.04"/>
        <n v="750.21"/>
        <n v="730.69"/>
        <n v="-25.28"/>
        <n v="-34.75"/>
        <n v="-40.22"/>
        <n v="-127.97"/>
        <n v="-183.55"/>
        <n v="-191.66"/>
        <n v="-2.29"/>
        <n v="-2.15"/>
        <n v="-0.49"/>
        <n v="-904.38"/>
        <n v="-778.12"/>
        <n v="-752.88"/>
        <n v="-4025.81"/>
        <n v="-3951.94"/>
        <n v="-3922.66"/>
        <n v="-3.1"/>
        <n v="-3.73"/>
        <n v="-4.02"/>
        <n v="-1.11"/>
        <n v="-1.33"/>
        <n v="-1.7"/>
        <n v="4468.81"/>
        <n v="4433.92"/>
        <n v="4841.31"/>
        <n v="-468.73"/>
        <n v="-475.95"/>
        <n v="-479.46"/>
        <n v="-6.18"/>
        <n v="-3.31"/>
        <n v="-4.86"/>
        <n v="-3.74"/>
        <n v="-2.91"/>
        <n v="-3.84"/>
        <n v="-290.35"/>
        <n v="-339.68"/>
        <n v="-373.44"/>
        <n v="-189.64"/>
        <n v="-193.23"/>
        <n v="-155.87"/>
        <n v="-0.06"/>
        <n v="-6021.53"/>
        <n v="-5951.12"/>
        <n v="-6007.8"/>
        <n v="-0.76"/>
        <n v="-111.49"/>
        <n v="-81.08"/>
        <n v="-80.81"/>
        <n v="-0.46"/>
        <n v="-4.1"/>
        <n v="-1.77"/>
        <n v="-15106.75"/>
        <n v="-14654.35"/>
        <n v="-16915.78"/>
        <n v="-43.85"/>
        <n v="-43.01"/>
        <n v="-41.11"/>
        <n v="1100.96"/>
        <n v="1167.39"/>
        <n v="1243.82"/>
        <n v="-116.47"/>
        <n v="-113.55"/>
        <n v="-126.2"/>
        <n v="-2.48"/>
        <n v="-1.74"/>
        <n v="-1.87"/>
        <n v="-1"/>
        <n v="-1.2"/>
        <n v="-56.75"/>
        <n v="-37.46"/>
        <n v="-101.67"/>
        <n v="-160.77"/>
        <n v="-231.23"/>
        <n v="-4143.46"/>
        <n v="-5047.53"/>
        <n v="-4825.44"/>
        <n v="-2.5"/>
        <n v="-0.8"/>
        <n v="-0.93"/>
        <n v="-0.58"/>
        <n v="-1.09"/>
        <n v="-4100.7"/>
        <n v="-4148.82"/>
        <n v="-4359.77"/>
        <n v="-5.29"/>
        <n v="-5.82"/>
        <n v="1476.7"/>
        <n v="1506.84"/>
        <n v="1496.78"/>
        <n v="-206.11"/>
        <n v="-275.71"/>
        <n v="-256.94"/>
        <n v="-13.67"/>
        <n v="-13.64"/>
        <n v="-50"/>
        <n v="-63.52"/>
        <n v="-28.69"/>
        <n v="-30.62"/>
        <n v="-86.74"/>
        <n v="-112.62"/>
        <n v="-1.76"/>
        <n v="-1.68"/>
        <n v="-4.93"/>
        <n v="-4.03"/>
        <n v="-3.85"/>
        <n v="-5872.78"/>
        <n v="-7174.02"/>
        <n v="-7366.17"/>
        <n v="-7020.13"/>
        <n v="-6612.48"/>
        <n v="-6658.73"/>
        <n v="-14.82"/>
        <n v="-16.84"/>
        <n v="-15.74"/>
        <n v="-1.31"/>
        <n v="-1.12"/>
        <n v="4608.41"/>
        <n v="4841.2"/>
        <n v="4891.8"/>
        <n v="-89.6"/>
        <n v="-130.76"/>
        <n v="-121.96"/>
        <n v="-4.27"/>
        <n v="-4.59"/>
        <n v="-396.16"/>
        <n v="-370.62"/>
        <n v="-303.12"/>
        <n v="-30.54"/>
        <n v="-38.33"/>
        <n v="-38.05"/>
        <n v="-416.4"/>
        <n v="-0.13"/>
        <n v="-5944.97"/>
        <n v="-6773.25"/>
        <n v="-6167.25"/>
        <n v="-26564.54"/>
        <n v="-27629.97"/>
        <n v="-27930.9"/>
        <n v="-5.22"/>
        <n v="-5.59"/>
        <n v="-5.51"/>
        <n v="1380.98"/>
        <n v="1529.99"/>
        <n v="1597.68"/>
        <n v="-29.34"/>
        <n v="-28.4"/>
        <n v="-42.96"/>
        <n v="-0.77"/>
        <n v="-0.83"/>
        <n v="-1.42"/>
        <n v="-78.49"/>
        <n v="-63.75"/>
        <n v="-56.41"/>
        <n v="-13.11"/>
        <n v="-14.2"/>
        <n v="-14.49"/>
        <n v="-51.37"/>
        <n v="-46.18"/>
        <n v="-20.83"/>
        <n v="-0.07"/>
        <n v="-611.21"/>
        <n v="-612.74"/>
        <n v="-696.97"/>
        <n v="-3.62"/>
        <n v="-3.92"/>
        <n v="-0.04"/>
        <n v="-6967.9"/>
        <n v="-7466.62"/>
        <n v="-7845.67"/>
        <n v="-1.37"/>
        <n v="104.17"/>
        <n v="104.54"/>
        <n v="150.01"/>
        <n v="-0.33"/>
        <n v="-0.3"/>
        <n v="-733.6"/>
        <n v="-594.59"/>
        <n v="-615.27"/>
        <n v="-465.15"/>
        <n v="-449.01"/>
        <n v="-710.14"/>
        <n v="-24.18"/>
        <n v="-27.58"/>
        <n v="-28.88"/>
        <n v="52201.48"/>
        <n v="53302.48"/>
        <n v="58058.68"/>
        <n v="-2451.35"/>
        <n v="-2932.52"/>
        <n v="-2864.19"/>
        <n v="-208.01"/>
        <n v="-217.85"/>
        <n v="-216.45"/>
        <n v="-25.3"/>
        <n v="-250.03"/>
        <n v="-188.96"/>
        <n v="-52.59"/>
        <n v="-50.19"/>
        <n v="-45.18"/>
        <n v="-2467.05"/>
        <n v="-2087.61"/>
        <n v="-1633.34"/>
        <n v="-3.48"/>
        <n v="-11.1"/>
        <n v="-1567.97"/>
        <n v="-2017.84"/>
        <n v="-2904.4"/>
        <n v="-8.25"/>
        <n v="-7.78"/>
        <n v="-7.07"/>
        <n v="-4641.77"/>
        <n v="-4789.09"/>
        <n v="-5480.94"/>
        <n v="-13.94"/>
        <n v="-29.43"/>
        <n v="-24.54"/>
        <n v="-111630.52"/>
        <n v="-127833.91"/>
        <n v="-136451.15"/>
        <n v="-181.18"/>
        <n v="-189.88"/>
        <n v="-206.07"/>
        <n v="-391.87"/>
        <n v="-411.37"/>
        <n v="-472.14"/>
        <n v="-231.28"/>
        <n v="-352.62"/>
        <n v="-291.12"/>
        <n v="-205517.23"/>
        <n v="-206845.78"/>
        <n v="-228005.81"/>
        <n v="-16.01"/>
        <n v="-16.55"/>
        <n v="-12.35"/>
        <n v="-329.03"/>
        <n v="-360.91"/>
        <n v="-341.32"/>
        <n v="-1.78"/>
        <n v="5292.91"/>
        <n v="5141.56"/>
        <n v="5281.04"/>
        <n v="-297.54"/>
        <n v="-336.54"/>
        <n v="-302.8"/>
        <n v="-15.67"/>
        <n v="-8.82"/>
        <n v="-9.15"/>
        <n v="-188.37"/>
        <n v="-1.67"/>
        <n v="-3.18"/>
        <n v="-2.46"/>
        <n v="-242.32"/>
        <n v="-224.5"/>
        <n v="-87.4"/>
        <n v="-12.16"/>
        <n v="-0.73"/>
        <n v="-602.08"/>
        <n v="-695.47"/>
        <n v="-927.8"/>
        <n v="-679.31"/>
        <n v="-592.27"/>
        <n v="-453.26"/>
        <n v="-7890.3"/>
        <n v="-9386.99"/>
        <n v="-11814.74"/>
        <n v="-17.9"/>
        <n v="-20.44"/>
        <n v="-3.91"/>
        <n v="-4.22"/>
        <n v="-20.74"/>
        <n v="-19832.61"/>
        <n v="-17902.25"/>
        <n v="-18887.83"/>
        <n v="-14.45"/>
        <n v="-15.64"/>
        <n v="-13.66"/>
        <n v="-1.36"/>
        <n v="2930.52"/>
        <n v="3032.5"/>
        <n v="3229"/>
        <n v="-132.78"/>
        <n v="-137.43"/>
        <n v="-166.8"/>
        <n v="-31.82"/>
        <n v="-46.12"/>
        <n v="-14.39"/>
        <n v="-584.06"/>
        <n v="-585.66"/>
        <n v="-1.96"/>
        <n v="-2.58"/>
        <n v="-111.98"/>
        <n v="-101.05"/>
        <n v="-31.84"/>
        <n v="-2594.06"/>
        <n v="-2672.03"/>
        <n v="-3088.88"/>
        <n v="-6790.58"/>
        <n v="-8517.54"/>
        <n v="-8921.97"/>
        <n v="-21.9"/>
        <n v="-22.19"/>
        <n v="-21.46"/>
        <n v="-11336.98"/>
        <n v="-11823.91"/>
        <n v="-12663.33"/>
        <n v="-11.71"/>
        <n v="-11.27"/>
        <n v="-15.85"/>
        <n v="1860.45"/>
        <n v="2037.87"/>
        <n v="2281.76"/>
        <n v="-36.98"/>
        <n v="-40.31"/>
        <n v="-24.68"/>
        <n v="-55.38"/>
        <n v="-64.21"/>
        <n v="-411.54"/>
        <n v="-550.01"/>
        <n v="-642.92"/>
        <n v="-2.39"/>
        <n v="-31.99"/>
        <n v="-41.55"/>
        <n v="-66.39"/>
        <n v="-1182.79"/>
        <n v="-1106.06"/>
        <n v="-1026.62"/>
        <n v="-2814.64"/>
        <n v="-4798.02"/>
        <n v="-5196.36"/>
        <n v="-1.24"/>
        <n v="-1.16"/>
        <n v="-35.07"/>
        <n v="-26.45"/>
        <n v="-6040.67"/>
        <n v="-6542.39"/>
        <n v="-7698.73"/>
        <n v="-1.28"/>
        <n v="-1.65"/>
        <n v="-2.87"/>
        <n v="-3.28"/>
        <n v="-4.15"/>
        <n v="812.02"/>
        <n v="834.98"/>
        <n v="973.06"/>
        <n v="-86.12"/>
        <n v="-78.52"/>
        <n v="-80.23"/>
        <n v="-0.72"/>
        <n v="-1.34"/>
        <n v="-86.01"/>
        <n v="-96.33"/>
        <n v="-98.79"/>
        <n v="-1151.82"/>
        <n v="-1193.18"/>
        <n v="-16.85"/>
        <n v="-15.72"/>
        <n v="-15.97"/>
        <n v="-25.98"/>
        <n v="-26.59"/>
        <n v="-26.48"/>
        <n v="-2634.17"/>
        <n v="-2661.91"/>
        <n v="-3325.71"/>
        <n v="-2.52"/>
        <n v="-0.64"/>
        <n v="487.54"/>
        <n v="527.65"/>
        <n v="666.79"/>
        <n v="-105.86"/>
        <n v="-105.99"/>
        <n v="-98.03"/>
        <n v="-7.61"/>
        <n v="-8.38"/>
        <n v="-7.37"/>
        <n v="-131.98"/>
        <n v="-115.08"/>
        <n v="-94.75"/>
        <n v="-162.7"/>
        <n v="-231.75"/>
        <n v="-328.68"/>
        <n v="-20.92"/>
        <n v="-33.52"/>
        <n v="-41.91"/>
        <n v="-3972.97"/>
        <n v="-4065.44"/>
        <n v="-4023.6"/>
        <n v="-5.16"/>
        <n v="-4.82"/>
        <n v="-6.58"/>
        <n v="-1670.05"/>
        <n v="-1678.83"/>
        <n v="-2195.92"/>
        <n v="-12.61"/>
        <n v="-13.63"/>
        <n v="-14.35"/>
        <n v="709.04"/>
        <n v="743.12"/>
        <n v="761.85"/>
        <n v="-53.95"/>
        <n v="-65.54"/>
        <n v="-52.28"/>
        <n v="-1.83"/>
        <n v="-62.78"/>
        <n v="-60.07"/>
        <n v="-105.36"/>
        <n v="-782.57"/>
        <n v="-1417.6"/>
        <n v="-1193.76"/>
        <n v="-17.15"/>
        <n v="-18.24"/>
        <n v="-17.83"/>
        <n v="-31.02"/>
        <n v="-36.56"/>
        <n v="-33.22"/>
        <n v="-2092.42"/>
        <n v="-2071.91"/>
        <n v="-2258.13"/>
        <n v="-3.4"/>
        <n v="-5.45"/>
        <n v="-6.36"/>
        <n v="2829.19"/>
        <n v="3262.86"/>
        <n v="3675.91"/>
        <n v="-17.37"/>
        <n v="-16.04"/>
        <n v="-16.62"/>
        <n v="-15.18"/>
        <n v="-19.83"/>
        <n v="-29.35"/>
        <n v="-148.52"/>
        <n v="-236.91"/>
        <n v="-187.17"/>
        <n v="-10.12"/>
        <n v="-11.61"/>
        <n v="-24.45"/>
        <n v="-215.77"/>
        <n v="-249.68"/>
        <n v="-3297.73"/>
        <n v="-3846.73"/>
        <n v="-4672.28"/>
        <n v="-3.43"/>
        <n v="-3.75"/>
        <n v="-3.58"/>
        <n v="-2.11"/>
        <n v="-13187.9"/>
        <n v="-14695.86"/>
        <n v="-16526.72"/>
        <n v="-4.68"/>
        <n v="-4.64"/>
        <n v="-0.62"/>
        <n v="316.31"/>
        <n v="414.58"/>
        <n v="455.46"/>
        <n v="-83.09"/>
        <n v="-103.62"/>
        <n v="-105.87"/>
        <n v="-0.68"/>
        <n v="-2.45"/>
        <n v="-71.49"/>
        <n v="-15.71"/>
        <n v="-22.6"/>
        <n v="-60.28"/>
        <n v="-70.17"/>
        <n v="-109.41"/>
        <n v="-4762.3"/>
        <n v="-5103.65"/>
        <n v="-5504"/>
        <n v="-1521.95"/>
        <n v="-2119.4"/>
        <n v="-2520.65"/>
        <n v="-7.33"/>
        <n v="-6.38"/>
        <n v="-5.64"/>
        <n v="-0.9"/>
        <n v="2500.96"/>
        <n v="2442.63"/>
        <n v="3048.54"/>
        <n v="-18.68"/>
        <n v="-17.95"/>
        <n v="-19.92"/>
        <n v="-320.26"/>
        <n v="-371.42"/>
        <n v="-492.31"/>
        <n v="-5767.7"/>
        <n v="-6414.37"/>
        <n v="-7642.81"/>
        <n v="-38.39"/>
        <n v="-30.47"/>
        <n v="-30.87"/>
        <n v="-29.19"/>
        <n v="-31.74"/>
        <n v="-46.27"/>
        <n v="-8442.46"/>
        <n v="-7945.1"/>
        <n v="-10178.93"/>
        <n v="-6.68"/>
        <n v="-6.34"/>
        <n v="-0.41"/>
        <n v="554.85"/>
        <n v="541.49"/>
        <n v="681.21"/>
        <n v="-55.03"/>
        <n v="-52.18"/>
        <n v="-63.46"/>
        <n v="-1.14"/>
        <n v="-85.52"/>
        <n v="-20.58"/>
        <n v="-10.29"/>
        <n v="-61.83"/>
        <n v="-96.05"/>
        <n v="-88.26"/>
        <n v="-14.43"/>
        <n v="-2704.33"/>
        <n v="-2708.9"/>
        <n v="-3605.21"/>
        <n v="-3.59"/>
        <n v="-5.03"/>
        <n v="-2053.11"/>
        <n v="-1952.64"/>
        <n v="-2392.63"/>
        <n v="-1.48"/>
        <n v="-29.84"/>
        <n v="58887.95"/>
        <n v="-142.16"/>
        <n v="-43.44"/>
        <n v="-1752.47"/>
        <n v="-4828.05"/>
        <n v="-2.65"/>
        <n v="-5600"/>
        <n v="-18.09"/>
        <n v="-150981.42"/>
        <s v=""/>
        <n v="-143.14"/>
        <n v="-468.76"/>
        <n v="-3.89"/>
        <n v="-214.19"/>
        <n v="-232213.1"/>
        <n v="-1.3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43"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  <r>
    <m/>
    <m/>
    <m/>
    <m/>
    <m/>
    <m/>
    <m/>
    <m/>
    <x v="429496729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25"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  <r>
    <x v="4294967295"/>
    <x v="4294967295"/>
    <x v="429496729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65"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  <r>
    <m/>
    <x v="4294967295"/>
    <x v="4294967295"/>
    <m/>
    <m/>
    <x v="4294967295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181">
  <r>
    <x v="0"/>
    <x v="0"/>
    <x v="0"/>
    <x v="0"/>
    <x v="0"/>
    <x v="0"/>
    <x v="0"/>
  </r>
  <r>
    <x v="1"/>
    <x v="0"/>
    <x v="1"/>
    <x v="0"/>
    <x v="0"/>
    <x v="0"/>
    <x v="1"/>
  </r>
  <r>
    <x v="2"/>
    <x v="0"/>
    <x v="2"/>
    <x v="0"/>
    <x v="0"/>
    <x v="0"/>
    <x v="2"/>
  </r>
  <r>
    <x v="3"/>
    <x v="0"/>
    <x v="0"/>
    <x v="0"/>
    <x v="1"/>
    <x v="1"/>
    <x v="3"/>
  </r>
  <r>
    <x v="4"/>
    <x v="0"/>
    <x v="1"/>
    <x v="0"/>
    <x v="1"/>
    <x v="1"/>
    <x v="4"/>
  </r>
  <r>
    <x v="5"/>
    <x v="0"/>
    <x v="2"/>
    <x v="0"/>
    <x v="1"/>
    <x v="1"/>
    <x v="5"/>
  </r>
  <r>
    <x v="6"/>
    <x v="0"/>
    <x v="0"/>
    <x v="0"/>
    <x v="2"/>
    <x v="2"/>
    <x v="6"/>
  </r>
  <r>
    <x v="7"/>
    <x v="0"/>
    <x v="1"/>
    <x v="0"/>
    <x v="2"/>
    <x v="2"/>
    <x v="7"/>
  </r>
  <r>
    <x v="8"/>
    <x v="0"/>
    <x v="2"/>
    <x v="0"/>
    <x v="2"/>
    <x v="2"/>
    <x v="8"/>
  </r>
  <r>
    <x v="9"/>
    <x v="0"/>
    <x v="0"/>
    <x v="0"/>
    <x v="3"/>
    <x v="2"/>
    <x v="9"/>
  </r>
  <r>
    <x v="10"/>
    <x v="0"/>
    <x v="1"/>
    <x v="0"/>
    <x v="3"/>
    <x v="2"/>
    <x v="10"/>
  </r>
  <r>
    <x v="11"/>
    <x v="0"/>
    <x v="2"/>
    <x v="0"/>
    <x v="3"/>
    <x v="2"/>
    <x v="11"/>
  </r>
  <r>
    <x v="12"/>
    <x v="0"/>
    <x v="2"/>
    <x v="0"/>
    <x v="4"/>
    <x v="0"/>
    <x v="1"/>
  </r>
  <r>
    <x v="13"/>
    <x v="0"/>
    <x v="0"/>
    <x v="0"/>
    <x v="5"/>
    <x v="3"/>
    <x v="12"/>
  </r>
  <r>
    <x v="14"/>
    <x v="0"/>
    <x v="1"/>
    <x v="0"/>
    <x v="5"/>
    <x v="3"/>
    <x v="13"/>
  </r>
  <r>
    <x v="15"/>
    <x v="0"/>
    <x v="2"/>
    <x v="0"/>
    <x v="5"/>
    <x v="3"/>
    <x v="14"/>
  </r>
  <r>
    <x v="16"/>
    <x v="0"/>
    <x v="0"/>
    <x v="0"/>
    <x v="6"/>
    <x v="4"/>
    <x v="15"/>
  </r>
  <r>
    <x v="17"/>
    <x v="0"/>
    <x v="1"/>
    <x v="0"/>
    <x v="6"/>
    <x v="4"/>
    <x v="16"/>
  </r>
  <r>
    <x v="18"/>
    <x v="0"/>
    <x v="2"/>
    <x v="0"/>
    <x v="6"/>
    <x v="4"/>
    <x v="17"/>
  </r>
  <r>
    <x v="19"/>
    <x v="0"/>
    <x v="0"/>
    <x v="0"/>
    <x v="7"/>
    <x v="5"/>
    <x v="18"/>
  </r>
  <r>
    <x v="20"/>
    <x v="0"/>
    <x v="1"/>
    <x v="0"/>
    <x v="7"/>
    <x v="5"/>
    <x v="19"/>
  </r>
  <r>
    <x v="21"/>
    <x v="0"/>
    <x v="2"/>
    <x v="0"/>
    <x v="7"/>
    <x v="5"/>
    <x v="20"/>
  </r>
  <r>
    <x v="22"/>
    <x v="0"/>
    <x v="0"/>
    <x v="0"/>
    <x v="8"/>
    <x v="6"/>
    <x v="21"/>
  </r>
  <r>
    <x v="23"/>
    <x v="0"/>
    <x v="1"/>
    <x v="0"/>
    <x v="8"/>
    <x v="6"/>
    <x v="22"/>
  </r>
  <r>
    <x v="24"/>
    <x v="0"/>
    <x v="2"/>
    <x v="0"/>
    <x v="8"/>
    <x v="6"/>
    <x v="23"/>
  </r>
  <r>
    <x v="25"/>
    <x v="0"/>
    <x v="0"/>
    <x v="0"/>
    <x v="9"/>
    <x v="7"/>
    <x v="24"/>
  </r>
  <r>
    <x v="26"/>
    <x v="0"/>
    <x v="1"/>
    <x v="0"/>
    <x v="9"/>
    <x v="7"/>
    <x v="25"/>
  </r>
  <r>
    <x v="27"/>
    <x v="0"/>
    <x v="2"/>
    <x v="0"/>
    <x v="9"/>
    <x v="7"/>
    <x v="26"/>
  </r>
  <r>
    <x v="28"/>
    <x v="0"/>
    <x v="0"/>
    <x v="0"/>
    <x v="10"/>
    <x v="5"/>
    <x v="27"/>
  </r>
  <r>
    <x v="29"/>
    <x v="0"/>
    <x v="1"/>
    <x v="0"/>
    <x v="10"/>
    <x v="5"/>
    <x v="28"/>
  </r>
  <r>
    <x v="30"/>
    <x v="0"/>
    <x v="0"/>
    <x v="0"/>
    <x v="11"/>
    <x v="5"/>
    <x v="29"/>
  </r>
  <r>
    <x v="31"/>
    <x v="0"/>
    <x v="1"/>
    <x v="0"/>
    <x v="11"/>
    <x v="5"/>
    <x v="30"/>
  </r>
  <r>
    <x v="32"/>
    <x v="0"/>
    <x v="2"/>
    <x v="0"/>
    <x v="11"/>
    <x v="5"/>
    <x v="31"/>
  </r>
  <r>
    <x v="33"/>
    <x v="0"/>
    <x v="0"/>
    <x v="0"/>
    <x v="12"/>
    <x v="2"/>
    <x v="32"/>
  </r>
  <r>
    <x v="34"/>
    <x v="0"/>
    <x v="1"/>
    <x v="0"/>
    <x v="12"/>
    <x v="2"/>
    <x v="33"/>
  </r>
  <r>
    <x v="35"/>
    <x v="0"/>
    <x v="2"/>
    <x v="0"/>
    <x v="12"/>
    <x v="2"/>
    <x v="34"/>
  </r>
  <r>
    <x v="36"/>
    <x v="1"/>
    <x v="0"/>
    <x v="0"/>
    <x v="0"/>
    <x v="0"/>
    <x v="35"/>
  </r>
  <r>
    <x v="37"/>
    <x v="1"/>
    <x v="1"/>
    <x v="0"/>
    <x v="0"/>
    <x v="0"/>
    <x v="36"/>
  </r>
  <r>
    <x v="38"/>
    <x v="1"/>
    <x v="2"/>
    <x v="0"/>
    <x v="0"/>
    <x v="0"/>
    <x v="37"/>
  </r>
  <r>
    <x v="39"/>
    <x v="1"/>
    <x v="0"/>
    <x v="0"/>
    <x v="1"/>
    <x v="1"/>
    <x v="38"/>
  </r>
  <r>
    <x v="40"/>
    <x v="1"/>
    <x v="1"/>
    <x v="0"/>
    <x v="1"/>
    <x v="1"/>
    <x v="39"/>
  </r>
  <r>
    <x v="41"/>
    <x v="1"/>
    <x v="2"/>
    <x v="0"/>
    <x v="1"/>
    <x v="1"/>
    <x v="40"/>
  </r>
  <r>
    <x v="42"/>
    <x v="1"/>
    <x v="0"/>
    <x v="0"/>
    <x v="4"/>
    <x v="0"/>
    <x v="41"/>
  </r>
  <r>
    <x v="43"/>
    <x v="1"/>
    <x v="1"/>
    <x v="0"/>
    <x v="4"/>
    <x v="0"/>
    <x v="42"/>
  </r>
  <r>
    <x v="44"/>
    <x v="1"/>
    <x v="2"/>
    <x v="0"/>
    <x v="4"/>
    <x v="0"/>
    <x v="43"/>
  </r>
  <r>
    <x v="45"/>
    <x v="1"/>
    <x v="0"/>
    <x v="0"/>
    <x v="6"/>
    <x v="4"/>
    <x v="44"/>
  </r>
  <r>
    <x v="46"/>
    <x v="1"/>
    <x v="1"/>
    <x v="0"/>
    <x v="6"/>
    <x v="4"/>
    <x v="45"/>
  </r>
  <r>
    <x v="47"/>
    <x v="1"/>
    <x v="2"/>
    <x v="0"/>
    <x v="6"/>
    <x v="4"/>
    <x v="46"/>
  </r>
  <r>
    <x v="48"/>
    <x v="1"/>
    <x v="0"/>
    <x v="0"/>
    <x v="13"/>
    <x v="0"/>
    <x v="47"/>
  </r>
  <r>
    <x v="49"/>
    <x v="1"/>
    <x v="1"/>
    <x v="0"/>
    <x v="13"/>
    <x v="0"/>
    <x v="48"/>
  </r>
  <r>
    <x v="50"/>
    <x v="1"/>
    <x v="2"/>
    <x v="0"/>
    <x v="13"/>
    <x v="0"/>
    <x v="49"/>
  </r>
  <r>
    <x v="51"/>
    <x v="1"/>
    <x v="1"/>
    <x v="0"/>
    <x v="8"/>
    <x v="6"/>
    <x v="50"/>
  </r>
  <r>
    <x v="52"/>
    <x v="1"/>
    <x v="2"/>
    <x v="0"/>
    <x v="8"/>
    <x v="6"/>
    <x v="51"/>
  </r>
  <r>
    <x v="53"/>
    <x v="1"/>
    <x v="0"/>
    <x v="0"/>
    <x v="14"/>
    <x v="0"/>
    <x v="52"/>
  </r>
  <r>
    <x v="54"/>
    <x v="1"/>
    <x v="1"/>
    <x v="0"/>
    <x v="14"/>
    <x v="0"/>
    <x v="53"/>
  </r>
  <r>
    <x v="55"/>
    <x v="1"/>
    <x v="0"/>
    <x v="0"/>
    <x v="9"/>
    <x v="7"/>
    <x v="54"/>
  </r>
  <r>
    <x v="56"/>
    <x v="1"/>
    <x v="1"/>
    <x v="0"/>
    <x v="9"/>
    <x v="7"/>
    <x v="55"/>
  </r>
  <r>
    <x v="57"/>
    <x v="1"/>
    <x v="2"/>
    <x v="0"/>
    <x v="9"/>
    <x v="7"/>
    <x v="56"/>
  </r>
  <r>
    <x v="58"/>
    <x v="1"/>
    <x v="0"/>
    <x v="0"/>
    <x v="15"/>
    <x v="7"/>
    <x v="57"/>
  </r>
  <r>
    <x v="59"/>
    <x v="1"/>
    <x v="1"/>
    <x v="0"/>
    <x v="15"/>
    <x v="7"/>
    <x v="58"/>
  </r>
  <r>
    <x v="60"/>
    <x v="1"/>
    <x v="2"/>
    <x v="0"/>
    <x v="15"/>
    <x v="7"/>
    <x v="37"/>
  </r>
  <r>
    <x v="61"/>
    <x v="1"/>
    <x v="2"/>
    <x v="0"/>
    <x v="16"/>
    <x v="7"/>
    <x v="59"/>
  </r>
  <r>
    <x v="62"/>
    <x v="1"/>
    <x v="0"/>
    <x v="0"/>
    <x v="11"/>
    <x v="5"/>
    <x v="60"/>
  </r>
  <r>
    <x v="63"/>
    <x v="1"/>
    <x v="1"/>
    <x v="0"/>
    <x v="11"/>
    <x v="5"/>
    <x v="61"/>
  </r>
  <r>
    <x v="64"/>
    <x v="1"/>
    <x v="2"/>
    <x v="0"/>
    <x v="11"/>
    <x v="5"/>
    <x v="62"/>
  </r>
  <r>
    <x v="65"/>
    <x v="2"/>
    <x v="0"/>
    <x v="0"/>
    <x v="0"/>
    <x v="0"/>
    <x v="63"/>
  </r>
  <r>
    <x v="66"/>
    <x v="2"/>
    <x v="1"/>
    <x v="0"/>
    <x v="0"/>
    <x v="0"/>
    <x v="64"/>
  </r>
  <r>
    <x v="67"/>
    <x v="2"/>
    <x v="2"/>
    <x v="0"/>
    <x v="0"/>
    <x v="0"/>
    <x v="65"/>
  </r>
  <r>
    <x v="68"/>
    <x v="2"/>
    <x v="0"/>
    <x v="0"/>
    <x v="1"/>
    <x v="1"/>
    <x v="66"/>
  </r>
  <r>
    <x v="69"/>
    <x v="2"/>
    <x v="1"/>
    <x v="0"/>
    <x v="1"/>
    <x v="1"/>
    <x v="67"/>
  </r>
  <r>
    <x v="70"/>
    <x v="2"/>
    <x v="2"/>
    <x v="0"/>
    <x v="1"/>
    <x v="1"/>
    <x v="68"/>
  </r>
  <r>
    <x v="71"/>
    <x v="2"/>
    <x v="0"/>
    <x v="0"/>
    <x v="2"/>
    <x v="2"/>
    <x v="69"/>
  </r>
  <r>
    <x v="72"/>
    <x v="2"/>
    <x v="1"/>
    <x v="0"/>
    <x v="2"/>
    <x v="2"/>
    <x v="70"/>
  </r>
  <r>
    <x v="73"/>
    <x v="2"/>
    <x v="2"/>
    <x v="0"/>
    <x v="2"/>
    <x v="2"/>
    <x v="71"/>
  </r>
  <r>
    <x v="74"/>
    <x v="2"/>
    <x v="0"/>
    <x v="0"/>
    <x v="3"/>
    <x v="2"/>
    <x v="72"/>
  </r>
  <r>
    <x v="75"/>
    <x v="2"/>
    <x v="1"/>
    <x v="0"/>
    <x v="3"/>
    <x v="2"/>
    <x v="73"/>
  </r>
  <r>
    <x v="76"/>
    <x v="2"/>
    <x v="2"/>
    <x v="0"/>
    <x v="3"/>
    <x v="2"/>
    <x v="74"/>
  </r>
  <r>
    <x v="77"/>
    <x v="2"/>
    <x v="0"/>
    <x v="0"/>
    <x v="4"/>
    <x v="0"/>
    <x v="75"/>
  </r>
  <r>
    <x v="78"/>
    <x v="2"/>
    <x v="1"/>
    <x v="0"/>
    <x v="4"/>
    <x v="0"/>
    <x v="76"/>
  </r>
  <r>
    <x v="79"/>
    <x v="2"/>
    <x v="2"/>
    <x v="0"/>
    <x v="4"/>
    <x v="0"/>
    <x v="77"/>
  </r>
  <r>
    <x v="80"/>
    <x v="2"/>
    <x v="0"/>
    <x v="0"/>
    <x v="6"/>
    <x v="4"/>
    <x v="7"/>
  </r>
  <r>
    <x v="81"/>
    <x v="2"/>
    <x v="1"/>
    <x v="0"/>
    <x v="6"/>
    <x v="4"/>
    <x v="78"/>
  </r>
  <r>
    <x v="82"/>
    <x v="2"/>
    <x v="2"/>
    <x v="0"/>
    <x v="6"/>
    <x v="4"/>
    <x v="79"/>
  </r>
  <r>
    <x v="83"/>
    <x v="2"/>
    <x v="0"/>
    <x v="0"/>
    <x v="17"/>
    <x v="0"/>
    <x v="80"/>
  </r>
  <r>
    <x v="84"/>
    <x v="2"/>
    <x v="1"/>
    <x v="0"/>
    <x v="17"/>
    <x v="0"/>
    <x v="81"/>
  </r>
  <r>
    <x v="85"/>
    <x v="2"/>
    <x v="2"/>
    <x v="0"/>
    <x v="17"/>
    <x v="0"/>
    <x v="81"/>
  </r>
  <r>
    <x v="86"/>
    <x v="2"/>
    <x v="0"/>
    <x v="0"/>
    <x v="8"/>
    <x v="6"/>
    <x v="82"/>
  </r>
  <r>
    <x v="87"/>
    <x v="2"/>
    <x v="1"/>
    <x v="0"/>
    <x v="8"/>
    <x v="6"/>
    <x v="83"/>
  </r>
  <r>
    <x v="88"/>
    <x v="2"/>
    <x v="2"/>
    <x v="0"/>
    <x v="8"/>
    <x v="6"/>
    <x v="84"/>
  </r>
  <r>
    <x v="89"/>
    <x v="2"/>
    <x v="0"/>
    <x v="0"/>
    <x v="14"/>
    <x v="0"/>
    <x v="85"/>
  </r>
  <r>
    <x v="90"/>
    <x v="2"/>
    <x v="1"/>
    <x v="0"/>
    <x v="14"/>
    <x v="0"/>
    <x v="86"/>
  </r>
  <r>
    <x v="91"/>
    <x v="2"/>
    <x v="2"/>
    <x v="0"/>
    <x v="14"/>
    <x v="0"/>
    <x v="87"/>
  </r>
  <r>
    <x v="92"/>
    <x v="2"/>
    <x v="0"/>
    <x v="0"/>
    <x v="9"/>
    <x v="7"/>
    <x v="88"/>
  </r>
  <r>
    <x v="93"/>
    <x v="2"/>
    <x v="1"/>
    <x v="0"/>
    <x v="9"/>
    <x v="7"/>
    <x v="89"/>
  </r>
  <r>
    <x v="94"/>
    <x v="2"/>
    <x v="2"/>
    <x v="0"/>
    <x v="9"/>
    <x v="7"/>
    <x v="90"/>
  </r>
  <r>
    <x v="95"/>
    <x v="2"/>
    <x v="0"/>
    <x v="0"/>
    <x v="11"/>
    <x v="5"/>
    <x v="91"/>
  </r>
  <r>
    <x v="96"/>
    <x v="2"/>
    <x v="1"/>
    <x v="0"/>
    <x v="11"/>
    <x v="5"/>
    <x v="92"/>
  </r>
  <r>
    <x v="97"/>
    <x v="2"/>
    <x v="2"/>
    <x v="0"/>
    <x v="11"/>
    <x v="5"/>
    <x v="93"/>
  </r>
  <r>
    <x v="98"/>
    <x v="2"/>
    <x v="0"/>
    <x v="0"/>
    <x v="12"/>
    <x v="2"/>
    <x v="94"/>
  </r>
  <r>
    <x v="99"/>
    <x v="2"/>
    <x v="1"/>
    <x v="0"/>
    <x v="12"/>
    <x v="2"/>
    <x v="95"/>
  </r>
  <r>
    <x v="100"/>
    <x v="2"/>
    <x v="2"/>
    <x v="0"/>
    <x v="12"/>
    <x v="2"/>
    <x v="96"/>
  </r>
  <r>
    <x v="101"/>
    <x v="3"/>
    <x v="0"/>
    <x v="0"/>
    <x v="0"/>
    <x v="0"/>
    <x v="97"/>
  </r>
  <r>
    <x v="102"/>
    <x v="3"/>
    <x v="1"/>
    <x v="0"/>
    <x v="0"/>
    <x v="0"/>
    <x v="98"/>
  </r>
  <r>
    <x v="103"/>
    <x v="3"/>
    <x v="2"/>
    <x v="0"/>
    <x v="0"/>
    <x v="0"/>
    <x v="99"/>
  </r>
  <r>
    <x v="104"/>
    <x v="3"/>
    <x v="0"/>
    <x v="0"/>
    <x v="1"/>
    <x v="1"/>
    <x v="100"/>
  </r>
  <r>
    <x v="105"/>
    <x v="3"/>
    <x v="1"/>
    <x v="0"/>
    <x v="1"/>
    <x v="1"/>
    <x v="101"/>
  </r>
  <r>
    <x v="106"/>
    <x v="3"/>
    <x v="2"/>
    <x v="0"/>
    <x v="1"/>
    <x v="1"/>
    <x v="102"/>
  </r>
  <r>
    <x v="107"/>
    <x v="3"/>
    <x v="0"/>
    <x v="0"/>
    <x v="2"/>
    <x v="2"/>
    <x v="103"/>
  </r>
  <r>
    <x v="108"/>
    <x v="3"/>
    <x v="1"/>
    <x v="0"/>
    <x v="2"/>
    <x v="2"/>
    <x v="104"/>
  </r>
  <r>
    <x v="109"/>
    <x v="3"/>
    <x v="2"/>
    <x v="0"/>
    <x v="2"/>
    <x v="2"/>
    <x v="105"/>
  </r>
  <r>
    <x v="110"/>
    <x v="3"/>
    <x v="0"/>
    <x v="0"/>
    <x v="3"/>
    <x v="2"/>
    <x v="106"/>
  </r>
  <r>
    <x v="111"/>
    <x v="3"/>
    <x v="1"/>
    <x v="0"/>
    <x v="3"/>
    <x v="2"/>
    <x v="107"/>
  </r>
  <r>
    <x v="112"/>
    <x v="3"/>
    <x v="2"/>
    <x v="0"/>
    <x v="3"/>
    <x v="2"/>
    <x v="108"/>
  </r>
  <r>
    <x v="113"/>
    <x v="3"/>
    <x v="0"/>
    <x v="0"/>
    <x v="4"/>
    <x v="0"/>
    <x v="109"/>
  </r>
  <r>
    <x v="114"/>
    <x v="3"/>
    <x v="1"/>
    <x v="0"/>
    <x v="4"/>
    <x v="0"/>
    <x v="110"/>
  </r>
  <r>
    <x v="115"/>
    <x v="3"/>
    <x v="2"/>
    <x v="0"/>
    <x v="4"/>
    <x v="0"/>
    <x v="111"/>
  </r>
  <r>
    <x v="116"/>
    <x v="3"/>
    <x v="0"/>
    <x v="0"/>
    <x v="5"/>
    <x v="3"/>
    <x v="112"/>
  </r>
  <r>
    <x v="117"/>
    <x v="3"/>
    <x v="1"/>
    <x v="0"/>
    <x v="5"/>
    <x v="3"/>
    <x v="113"/>
  </r>
  <r>
    <x v="118"/>
    <x v="3"/>
    <x v="2"/>
    <x v="0"/>
    <x v="5"/>
    <x v="3"/>
    <x v="114"/>
  </r>
  <r>
    <x v="119"/>
    <x v="3"/>
    <x v="0"/>
    <x v="0"/>
    <x v="6"/>
    <x v="4"/>
    <x v="115"/>
  </r>
  <r>
    <x v="120"/>
    <x v="3"/>
    <x v="1"/>
    <x v="0"/>
    <x v="6"/>
    <x v="4"/>
    <x v="116"/>
  </r>
  <r>
    <x v="121"/>
    <x v="3"/>
    <x v="2"/>
    <x v="0"/>
    <x v="6"/>
    <x v="4"/>
    <x v="117"/>
  </r>
  <r>
    <x v="122"/>
    <x v="3"/>
    <x v="0"/>
    <x v="0"/>
    <x v="17"/>
    <x v="0"/>
    <x v="58"/>
  </r>
  <r>
    <x v="123"/>
    <x v="3"/>
    <x v="2"/>
    <x v="0"/>
    <x v="17"/>
    <x v="0"/>
    <x v="59"/>
  </r>
  <r>
    <x v="124"/>
    <x v="3"/>
    <x v="0"/>
    <x v="0"/>
    <x v="8"/>
    <x v="6"/>
    <x v="118"/>
  </r>
  <r>
    <x v="125"/>
    <x v="3"/>
    <x v="1"/>
    <x v="0"/>
    <x v="8"/>
    <x v="6"/>
    <x v="119"/>
  </r>
  <r>
    <x v="126"/>
    <x v="3"/>
    <x v="2"/>
    <x v="0"/>
    <x v="8"/>
    <x v="6"/>
    <x v="120"/>
  </r>
  <r>
    <x v="127"/>
    <x v="3"/>
    <x v="0"/>
    <x v="0"/>
    <x v="9"/>
    <x v="7"/>
    <x v="121"/>
  </r>
  <r>
    <x v="128"/>
    <x v="3"/>
    <x v="2"/>
    <x v="0"/>
    <x v="9"/>
    <x v="7"/>
    <x v="122"/>
  </r>
  <r>
    <x v="129"/>
    <x v="3"/>
    <x v="0"/>
    <x v="0"/>
    <x v="11"/>
    <x v="5"/>
    <x v="123"/>
  </r>
  <r>
    <x v="130"/>
    <x v="3"/>
    <x v="1"/>
    <x v="0"/>
    <x v="11"/>
    <x v="5"/>
    <x v="124"/>
  </r>
  <r>
    <x v="131"/>
    <x v="3"/>
    <x v="2"/>
    <x v="0"/>
    <x v="11"/>
    <x v="5"/>
    <x v="125"/>
  </r>
  <r>
    <x v="132"/>
    <x v="3"/>
    <x v="0"/>
    <x v="0"/>
    <x v="12"/>
    <x v="2"/>
    <x v="126"/>
  </r>
  <r>
    <x v="133"/>
    <x v="3"/>
    <x v="1"/>
    <x v="0"/>
    <x v="12"/>
    <x v="2"/>
    <x v="127"/>
  </r>
  <r>
    <x v="134"/>
    <x v="3"/>
    <x v="2"/>
    <x v="0"/>
    <x v="12"/>
    <x v="2"/>
    <x v="128"/>
  </r>
  <r>
    <x v="135"/>
    <x v="4"/>
    <x v="0"/>
    <x v="0"/>
    <x v="0"/>
    <x v="0"/>
    <x v="129"/>
  </r>
  <r>
    <x v="136"/>
    <x v="4"/>
    <x v="1"/>
    <x v="0"/>
    <x v="0"/>
    <x v="0"/>
    <x v="130"/>
  </r>
  <r>
    <x v="137"/>
    <x v="4"/>
    <x v="2"/>
    <x v="0"/>
    <x v="0"/>
    <x v="0"/>
    <x v="131"/>
  </r>
  <r>
    <x v="138"/>
    <x v="4"/>
    <x v="0"/>
    <x v="0"/>
    <x v="1"/>
    <x v="1"/>
    <x v="132"/>
  </r>
  <r>
    <x v="139"/>
    <x v="4"/>
    <x v="1"/>
    <x v="0"/>
    <x v="1"/>
    <x v="1"/>
    <x v="133"/>
  </r>
  <r>
    <x v="140"/>
    <x v="4"/>
    <x v="2"/>
    <x v="0"/>
    <x v="1"/>
    <x v="1"/>
    <x v="134"/>
  </r>
  <r>
    <x v="141"/>
    <x v="4"/>
    <x v="0"/>
    <x v="0"/>
    <x v="2"/>
    <x v="2"/>
    <x v="135"/>
  </r>
  <r>
    <x v="142"/>
    <x v="4"/>
    <x v="1"/>
    <x v="0"/>
    <x v="2"/>
    <x v="2"/>
    <x v="136"/>
  </r>
  <r>
    <x v="143"/>
    <x v="4"/>
    <x v="2"/>
    <x v="0"/>
    <x v="2"/>
    <x v="2"/>
    <x v="137"/>
  </r>
  <r>
    <x v="144"/>
    <x v="4"/>
    <x v="0"/>
    <x v="0"/>
    <x v="3"/>
    <x v="2"/>
    <x v="138"/>
  </r>
  <r>
    <x v="145"/>
    <x v="4"/>
    <x v="1"/>
    <x v="0"/>
    <x v="3"/>
    <x v="2"/>
    <x v="139"/>
  </r>
  <r>
    <x v="146"/>
    <x v="4"/>
    <x v="2"/>
    <x v="0"/>
    <x v="3"/>
    <x v="2"/>
    <x v="140"/>
  </r>
  <r>
    <x v="147"/>
    <x v="4"/>
    <x v="0"/>
    <x v="0"/>
    <x v="4"/>
    <x v="0"/>
    <x v="141"/>
  </r>
  <r>
    <x v="148"/>
    <x v="4"/>
    <x v="1"/>
    <x v="0"/>
    <x v="4"/>
    <x v="0"/>
    <x v="142"/>
  </r>
  <r>
    <x v="149"/>
    <x v="4"/>
    <x v="2"/>
    <x v="0"/>
    <x v="4"/>
    <x v="0"/>
    <x v="143"/>
  </r>
  <r>
    <x v="150"/>
    <x v="4"/>
    <x v="0"/>
    <x v="0"/>
    <x v="5"/>
    <x v="3"/>
    <x v="144"/>
  </r>
  <r>
    <x v="151"/>
    <x v="4"/>
    <x v="1"/>
    <x v="0"/>
    <x v="5"/>
    <x v="3"/>
    <x v="145"/>
  </r>
  <r>
    <x v="152"/>
    <x v="4"/>
    <x v="2"/>
    <x v="0"/>
    <x v="5"/>
    <x v="3"/>
    <x v="146"/>
  </r>
  <r>
    <x v="153"/>
    <x v="4"/>
    <x v="0"/>
    <x v="0"/>
    <x v="6"/>
    <x v="4"/>
    <x v="147"/>
  </r>
  <r>
    <x v="154"/>
    <x v="4"/>
    <x v="1"/>
    <x v="0"/>
    <x v="6"/>
    <x v="4"/>
    <x v="148"/>
  </r>
  <r>
    <x v="155"/>
    <x v="4"/>
    <x v="2"/>
    <x v="0"/>
    <x v="6"/>
    <x v="4"/>
    <x v="149"/>
  </r>
  <r>
    <x v="156"/>
    <x v="4"/>
    <x v="0"/>
    <x v="0"/>
    <x v="13"/>
    <x v="0"/>
    <x v="150"/>
  </r>
  <r>
    <x v="157"/>
    <x v="4"/>
    <x v="1"/>
    <x v="0"/>
    <x v="13"/>
    <x v="0"/>
    <x v="151"/>
  </r>
  <r>
    <x v="158"/>
    <x v="4"/>
    <x v="2"/>
    <x v="0"/>
    <x v="13"/>
    <x v="0"/>
    <x v="152"/>
  </r>
  <r>
    <x v="159"/>
    <x v="4"/>
    <x v="1"/>
    <x v="0"/>
    <x v="18"/>
    <x v="0"/>
    <x v="59"/>
  </r>
  <r>
    <x v="160"/>
    <x v="4"/>
    <x v="0"/>
    <x v="0"/>
    <x v="17"/>
    <x v="0"/>
    <x v="153"/>
  </r>
  <r>
    <x v="161"/>
    <x v="4"/>
    <x v="1"/>
    <x v="0"/>
    <x v="17"/>
    <x v="0"/>
    <x v="154"/>
  </r>
  <r>
    <x v="162"/>
    <x v="4"/>
    <x v="2"/>
    <x v="0"/>
    <x v="17"/>
    <x v="0"/>
    <x v="155"/>
  </r>
  <r>
    <x v="163"/>
    <x v="4"/>
    <x v="0"/>
    <x v="0"/>
    <x v="8"/>
    <x v="6"/>
    <x v="156"/>
  </r>
  <r>
    <x v="164"/>
    <x v="4"/>
    <x v="1"/>
    <x v="0"/>
    <x v="8"/>
    <x v="6"/>
    <x v="157"/>
  </r>
  <r>
    <x v="165"/>
    <x v="4"/>
    <x v="2"/>
    <x v="0"/>
    <x v="8"/>
    <x v="6"/>
    <x v="158"/>
  </r>
  <r>
    <x v="166"/>
    <x v="4"/>
    <x v="0"/>
    <x v="0"/>
    <x v="19"/>
    <x v="0"/>
    <x v="159"/>
  </r>
  <r>
    <x v="167"/>
    <x v="4"/>
    <x v="0"/>
    <x v="0"/>
    <x v="14"/>
    <x v="0"/>
    <x v="160"/>
  </r>
  <r>
    <x v="168"/>
    <x v="4"/>
    <x v="1"/>
    <x v="0"/>
    <x v="14"/>
    <x v="0"/>
    <x v="161"/>
  </r>
  <r>
    <x v="169"/>
    <x v="4"/>
    <x v="2"/>
    <x v="0"/>
    <x v="14"/>
    <x v="0"/>
    <x v="162"/>
  </r>
  <r>
    <x v="170"/>
    <x v="4"/>
    <x v="0"/>
    <x v="0"/>
    <x v="9"/>
    <x v="7"/>
    <x v="163"/>
  </r>
  <r>
    <x v="171"/>
    <x v="4"/>
    <x v="1"/>
    <x v="0"/>
    <x v="9"/>
    <x v="7"/>
    <x v="164"/>
  </r>
  <r>
    <x v="172"/>
    <x v="4"/>
    <x v="2"/>
    <x v="0"/>
    <x v="9"/>
    <x v="7"/>
    <x v="165"/>
  </r>
  <r>
    <x v="173"/>
    <x v="4"/>
    <x v="0"/>
    <x v="0"/>
    <x v="10"/>
    <x v="5"/>
    <x v="166"/>
  </r>
  <r>
    <x v="174"/>
    <x v="4"/>
    <x v="1"/>
    <x v="0"/>
    <x v="10"/>
    <x v="5"/>
    <x v="167"/>
  </r>
  <r>
    <x v="175"/>
    <x v="4"/>
    <x v="2"/>
    <x v="0"/>
    <x v="10"/>
    <x v="5"/>
    <x v="168"/>
  </r>
  <r>
    <x v="176"/>
    <x v="4"/>
    <x v="0"/>
    <x v="0"/>
    <x v="16"/>
    <x v="7"/>
    <x v="169"/>
  </r>
  <r>
    <x v="177"/>
    <x v="4"/>
    <x v="1"/>
    <x v="0"/>
    <x v="16"/>
    <x v="7"/>
    <x v="170"/>
  </r>
  <r>
    <x v="178"/>
    <x v="4"/>
    <x v="2"/>
    <x v="0"/>
    <x v="16"/>
    <x v="7"/>
    <x v="171"/>
  </r>
  <r>
    <x v="179"/>
    <x v="4"/>
    <x v="0"/>
    <x v="0"/>
    <x v="11"/>
    <x v="5"/>
    <x v="172"/>
  </r>
  <r>
    <x v="180"/>
    <x v="4"/>
    <x v="1"/>
    <x v="0"/>
    <x v="11"/>
    <x v="5"/>
    <x v="173"/>
  </r>
  <r>
    <x v="181"/>
    <x v="4"/>
    <x v="2"/>
    <x v="0"/>
    <x v="11"/>
    <x v="5"/>
    <x v="174"/>
  </r>
  <r>
    <x v="182"/>
    <x v="4"/>
    <x v="0"/>
    <x v="0"/>
    <x v="12"/>
    <x v="2"/>
    <x v="175"/>
  </r>
  <r>
    <x v="183"/>
    <x v="4"/>
    <x v="1"/>
    <x v="0"/>
    <x v="12"/>
    <x v="2"/>
    <x v="176"/>
  </r>
  <r>
    <x v="184"/>
    <x v="4"/>
    <x v="2"/>
    <x v="0"/>
    <x v="12"/>
    <x v="2"/>
    <x v="177"/>
  </r>
  <r>
    <x v="185"/>
    <x v="5"/>
    <x v="0"/>
    <x v="0"/>
    <x v="0"/>
    <x v="0"/>
    <x v="178"/>
  </r>
  <r>
    <x v="186"/>
    <x v="5"/>
    <x v="1"/>
    <x v="0"/>
    <x v="0"/>
    <x v="0"/>
    <x v="179"/>
  </r>
  <r>
    <x v="187"/>
    <x v="5"/>
    <x v="2"/>
    <x v="0"/>
    <x v="0"/>
    <x v="0"/>
    <x v="110"/>
  </r>
  <r>
    <x v="188"/>
    <x v="5"/>
    <x v="0"/>
    <x v="0"/>
    <x v="1"/>
    <x v="1"/>
    <x v="180"/>
  </r>
  <r>
    <x v="189"/>
    <x v="5"/>
    <x v="1"/>
    <x v="0"/>
    <x v="1"/>
    <x v="1"/>
    <x v="181"/>
  </r>
  <r>
    <x v="190"/>
    <x v="5"/>
    <x v="2"/>
    <x v="0"/>
    <x v="1"/>
    <x v="1"/>
    <x v="182"/>
  </r>
  <r>
    <x v="191"/>
    <x v="5"/>
    <x v="0"/>
    <x v="0"/>
    <x v="2"/>
    <x v="2"/>
    <x v="183"/>
  </r>
  <r>
    <x v="192"/>
    <x v="5"/>
    <x v="1"/>
    <x v="0"/>
    <x v="2"/>
    <x v="2"/>
    <x v="184"/>
  </r>
  <r>
    <x v="193"/>
    <x v="5"/>
    <x v="2"/>
    <x v="0"/>
    <x v="2"/>
    <x v="2"/>
    <x v="185"/>
  </r>
  <r>
    <x v="194"/>
    <x v="5"/>
    <x v="0"/>
    <x v="0"/>
    <x v="3"/>
    <x v="2"/>
    <x v="186"/>
  </r>
  <r>
    <x v="195"/>
    <x v="5"/>
    <x v="1"/>
    <x v="0"/>
    <x v="3"/>
    <x v="2"/>
    <x v="187"/>
  </r>
  <r>
    <x v="196"/>
    <x v="5"/>
    <x v="2"/>
    <x v="0"/>
    <x v="3"/>
    <x v="2"/>
    <x v="188"/>
  </r>
  <r>
    <x v="197"/>
    <x v="5"/>
    <x v="2"/>
    <x v="0"/>
    <x v="5"/>
    <x v="3"/>
    <x v="189"/>
  </r>
  <r>
    <x v="198"/>
    <x v="5"/>
    <x v="1"/>
    <x v="0"/>
    <x v="20"/>
    <x v="2"/>
    <x v="190"/>
  </r>
  <r>
    <x v="199"/>
    <x v="5"/>
    <x v="2"/>
    <x v="0"/>
    <x v="20"/>
    <x v="2"/>
    <x v="191"/>
  </r>
  <r>
    <x v="200"/>
    <x v="5"/>
    <x v="0"/>
    <x v="0"/>
    <x v="6"/>
    <x v="4"/>
    <x v="192"/>
  </r>
  <r>
    <x v="201"/>
    <x v="5"/>
    <x v="1"/>
    <x v="0"/>
    <x v="6"/>
    <x v="4"/>
    <x v="193"/>
  </r>
  <r>
    <x v="202"/>
    <x v="5"/>
    <x v="2"/>
    <x v="0"/>
    <x v="6"/>
    <x v="4"/>
    <x v="194"/>
  </r>
  <r>
    <x v="203"/>
    <x v="5"/>
    <x v="2"/>
    <x v="0"/>
    <x v="7"/>
    <x v="5"/>
    <x v="195"/>
  </r>
  <r>
    <x v="204"/>
    <x v="5"/>
    <x v="0"/>
    <x v="0"/>
    <x v="8"/>
    <x v="6"/>
    <x v="196"/>
  </r>
  <r>
    <x v="205"/>
    <x v="5"/>
    <x v="1"/>
    <x v="0"/>
    <x v="8"/>
    <x v="6"/>
    <x v="197"/>
  </r>
  <r>
    <x v="206"/>
    <x v="5"/>
    <x v="2"/>
    <x v="0"/>
    <x v="8"/>
    <x v="6"/>
    <x v="198"/>
  </r>
  <r>
    <x v="207"/>
    <x v="5"/>
    <x v="0"/>
    <x v="0"/>
    <x v="14"/>
    <x v="0"/>
    <x v="199"/>
  </r>
  <r>
    <x v="208"/>
    <x v="5"/>
    <x v="1"/>
    <x v="0"/>
    <x v="14"/>
    <x v="0"/>
    <x v="200"/>
  </r>
  <r>
    <x v="209"/>
    <x v="5"/>
    <x v="2"/>
    <x v="0"/>
    <x v="14"/>
    <x v="0"/>
    <x v="201"/>
  </r>
  <r>
    <x v="210"/>
    <x v="5"/>
    <x v="0"/>
    <x v="0"/>
    <x v="9"/>
    <x v="7"/>
    <x v="202"/>
  </r>
  <r>
    <x v="211"/>
    <x v="5"/>
    <x v="1"/>
    <x v="0"/>
    <x v="9"/>
    <x v="7"/>
    <x v="203"/>
  </r>
  <r>
    <x v="212"/>
    <x v="5"/>
    <x v="2"/>
    <x v="0"/>
    <x v="9"/>
    <x v="7"/>
    <x v="204"/>
  </r>
  <r>
    <x v="213"/>
    <x v="5"/>
    <x v="1"/>
    <x v="0"/>
    <x v="16"/>
    <x v="7"/>
    <x v="205"/>
  </r>
  <r>
    <x v="214"/>
    <x v="5"/>
    <x v="2"/>
    <x v="0"/>
    <x v="16"/>
    <x v="7"/>
    <x v="206"/>
  </r>
  <r>
    <x v="215"/>
    <x v="5"/>
    <x v="0"/>
    <x v="0"/>
    <x v="11"/>
    <x v="5"/>
    <x v="207"/>
  </r>
  <r>
    <x v="216"/>
    <x v="5"/>
    <x v="1"/>
    <x v="0"/>
    <x v="11"/>
    <x v="5"/>
    <x v="208"/>
  </r>
  <r>
    <x v="217"/>
    <x v="5"/>
    <x v="2"/>
    <x v="0"/>
    <x v="11"/>
    <x v="5"/>
    <x v="209"/>
  </r>
  <r>
    <x v="218"/>
    <x v="5"/>
    <x v="0"/>
    <x v="0"/>
    <x v="12"/>
    <x v="2"/>
    <x v="176"/>
  </r>
  <r>
    <x v="219"/>
    <x v="5"/>
    <x v="1"/>
    <x v="0"/>
    <x v="12"/>
    <x v="2"/>
    <x v="210"/>
  </r>
  <r>
    <x v="220"/>
    <x v="5"/>
    <x v="2"/>
    <x v="0"/>
    <x v="12"/>
    <x v="2"/>
    <x v="211"/>
  </r>
  <r>
    <x v="221"/>
    <x v="6"/>
    <x v="0"/>
    <x v="0"/>
    <x v="0"/>
    <x v="0"/>
    <x v="212"/>
  </r>
  <r>
    <x v="222"/>
    <x v="6"/>
    <x v="1"/>
    <x v="0"/>
    <x v="0"/>
    <x v="0"/>
    <x v="213"/>
  </r>
  <r>
    <x v="223"/>
    <x v="6"/>
    <x v="2"/>
    <x v="0"/>
    <x v="0"/>
    <x v="0"/>
    <x v="214"/>
  </r>
  <r>
    <x v="224"/>
    <x v="6"/>
    <x v="0"/>
    <x v="0"/>
    <x v="1"/>
    <x v="1"/>
    <x v="215"/>
  </r>
  <r>
    <x v="225"/>
    <x v="6"/>
    <x v="1"/>
    <x v="0"/>
    <x v="1"/>
    <x v="1"/>
    <x v="216"/>
  </r>
  <r>
    <x v="226"/>
    <x v="6"/>
    <x v="2"/>
    <x v="0"/>
    <x v="1"/>
    <x v="1"/>
    <x v="217"/>
  </r>
  <r>
    <x v="227"/>
    <x v="6"/>
    <x v="0"/>
    <x v="0"/>
    <x v="2"/>
    <x v="2"/>
    <x v="218"/>
  </r>
  <r>
    <x v="228"/>
    <x v="6"/>
    <x v="1"/>
    <x v="0"/>
    <x v="2"/>
    <x v="2"/>
    <x v="219"/>
  </r>
  <r>
    <x v="229"/>
    <x v="6"/>
    <x v="2"/>
    <x v="0"/>
    <x v="2"/>
    <x v="2"/>
    <x v="220"/>
  </r>
  <r>
    <x v="230"/>
    <x v="6"/>
    <x v="0"/>
    <x v="0"/>
    <x v="3"/>
    <x v="2"/>
    <x v="221"/>
  </r>
  <r>
    <x v="231"/>
    <x v="6"/>
    <x v="1"/>
    <x v="0"/>
    <x v="3"/>
    <x v="2"/>
    <x v="222"/>
  </r>
  <r>
    <x v="232"/>
    <x v="6"/>
    <x v="2"/>
    <x v="0"/>
    <x v="3"/>
    <x v="2"/>
    <x v="223"/>
  </r>
  <r>
    <x v="233"/>
    <x v="6"/>
    <x v="0"/>
    <x v="0"/>
    <x v="5"/>
    <x v="3"/>
    <x v="224"/>
  </r>
  <r>
    <x v="234"/>
    <x v="6"/>
    <x v="1"/>
    <x v="0"/>
    <x v="5"/>
    <x v="3"/>
    <x v="225"/>
  </r>
  <r>
    <x v="235"/>
    <x v="6"/>
    <x v="2"/>
    <x v="0"/>
    <x v="5"/>
    <x v="3"/>
    <x v="226"/>
  </r>
  <r>
    <x v="236"/>
    <x v="6"/>
    <x v="0"/>
    <x v="0"/>
    <x v="6"/>
    <x v="4"/>
    <x v="227"/>
  </r>
  <r>
    <x v="237"/>
    <x v="6"/>
    <x v="1"/>
    <x v="0"/>
    <x v="6"/>
    <x v="4"/>
    <x v="228"/>
  </r>
  <r>
    <x v="238"/>
    <x v="6"/>
    <x v="2"/>
    <x v="0"/>
    <x v="6"/>
    <x v="4"/>
    <x v="229"/>
  </r>
  <r>
    <x v="239"/>
    <x v="6"/>
    <x v="0"/>
    <x v="0"/>
    <x v="7"/>
    <x v="5"/>
    <x v="230"/>
  </r>
  <r>
    <x v="240"/>
    <x v="6"/>
    <x v="1"/>
    <x v="0"/>
    <x v="7"/>
    <x v="5"/>
    <x v="231"/>
  </r>
  <r>
    <x v="241"/>
    <x v="6"/>
    <x v="2"/>
    <x v="0"/>
    <x v="7"/>
    <x v="5"/>
    <x v="232"/>
  </r>
  <r>
    <x v="242"/>
    <x v="6"/>
    <x v="0"/>
    <x v="0"/>
    <x v="8"/>
    <x v="6"/>
    <x v="233"/>
  </r>
  <r>
    <x v="243"/>
    <x v="6"/>
    <x v="1"/>
    <x v="0"/>
    <x v="8"/>
    <x v="6"/>
    <x v="234"/>
  </r>
  <r>
    <x v="244"/>
    <x v="6"/>
    <x v="2"/>
    <x v="0"/>
    <x v="8"/>
    <x v="6"/>
    <x v="235"/>
  </r>
  <r>
    <x v="245"/>
    <x v="6"/>
    <x v="0"/>
    <x v="0"/>
    <x v="9"/>
    <x v="7"/>
    <x v="236"/>
  </r>
  <r>
    <x v="246"/>
    <x v="6"/>
    <x v="1"/>
    <x v="0"/>
    <x v="9"/>
    <x v="7"/>
    <x v="237"/>
  </r>
  <r>
    <x v="247"/>
    <x v="6"/>
    <x v="2"/>
    <x v="0"/>
    <x v="9"/>
    <x v="7"/>
    <x v="238"/>
  </r>
  <r>
    <x v="248"/>
    <x v="6"/>
    <x v="0"/>
    <x v="0"/>
    <x v="11"/>
    <x v="5"/>
    <x v="239"/>
  </r>
  <r>
    <x v="249"/>
    <x v="6"/>
    <x v="1"/>
    <x v="0"/>
    <x v="11"/>
    <x v="5"/>
    <x v="240"/>
  </r>
  <r>
    <x v="250"/>
    <x v="6"/>
    <x v="2"/>
    <x v="0"/>
    <x v="11"/>
    <x v="5"/>
    <x v="241"/>
  </r>
  <r>
    <x v="251"/>
    <x v="6"/>
    <x v="0"/>
    <x v="0"/>
    <x v="12"/>
    <x v="2"/>
    <x v="142"/>
  </r>
  <r>
    <x v="252"/>
    <x v="6"/>
    <x v="1"/>
    <x v="0"/>
    <x v="12"/>
    <x v="2"/>
    <x v="242"/>
  </r>
  <r>
    <x v="253"/>
    <x v="6"/>
    <x v="2"/>
    <x v="0"/>
    <x v="12"/>
    <x v="2"/>
    <x v="243"/>
  </r>
  <r>
    <x v="254"/>
    <x v="7"/>
    <x v="0"/>
    <x v="0"/>
    <x v="0"/>
    <x v="0"/>
    <x v="244"/>
  </r>
  <r>
    <x v="255"/>
    <x v="7"/>
    <x v="1"/>
    <x v="0"/>
    <x v="0"/>
    <x v="0"/>
    <x v="58"/>
  </r>
  <r>
    <x v="256"/>
    <x v="7"/>
    <x v="2"/>
    <x v="0"/>
    <x v="0"/>
    <x v="0"/>
    <x v="58"/>
  </r>
  <r>
    <x v="257"/>
    <x v="7"/>
    <x v="0"/>
    <x v="0"/>
    <x v="1"/>
    <x v="1"/>
    <x v="245"/>
  </r>
  <r>
    <x v="258"/>
    <x v="7"/>
    <x v="1"/>
    <x v="0"/>
    <x v="1"/>
    <x v="1"/>
    <x v="246"/>
  </r>
  <r>
    <x v="259"/>
    <x v="7"/>
    <x v="2"/>
    <x v="0"/>
    <x v="1"/>
    <x v="1"/>
    <x v="247"/>
  </r>
  <r>
    <x v="260"/>
    <x v="7"/>
    <x v="0"/>
    <x v="0"/>
    <x v="6"/>
    <x v="4"/>
    <x v="248"/>
  </r>
  <r>
    <x v="261"/>
    <x v="7"/>
    <x v="1"/>
    <x v="0"/>
    <x v="6"/>
    <x v="4"/>
    <x v="249"/>
  </r>
  <r>
    <x v="262"/>
    <x v="7"/>
    <x v="2"/>
    <x v="0"/>
    <x v="6"/>
    <x v="4"/>
    <x v="250"/>
  </r>
  <r>
    <x v="263"/>
    <x v="7"/>
    <x v="0"/>
    <x v="0"/>
    <x v="8"/>
    <x v="6"/>
    <x v="251"/>
  </r>
  <r>
    <x v="264"/>
    <x v="7"/>
    <x v="1"/>
    <x v="0"/>
    <x v="8"/>
    <x v="6"/>
    <x v="252"/>
  </r>
  <r>
    <x v="265"/>
    <x v="7"/>
    <x v="2"/>
    <x v="0"/>
    <x v="8"/>
    <x v="6"/>
    <x v="253"/>
  </r>
  <r>
    <x v="266"/>
    <x v="7"/>
    <x v="0"/>
    <x v="0"/>
    <x v="9"/>
    <x v="7"/>
    <x v="254"/>
  </r>
  <r>
    <x v="267"/>
    <x v="7"/>
    <x v="1"/>
    <x v="0"/>
    <x v="9"/>
    <x v="7"/>
    <x v="255"/>
  </r>
  <r>
    <x v="268"/>
    <x v="7"/>
    <x v="2"/>
    <x v="0"/>
    <x v="9"/>
    <x v="7"/>
    <x v="256"/>
  </r>
  <r>
    <x v="269"/>
    <x v="7"/>
    <x v="0"/>
    <x v="0"/>
    <x v="11"/>
    <x v="5"/>
    <x v="257"/>
  </r>
  <r>
    <x v="270"/>
    <x v="7"/>
    <x v="1"/>
    <x v="0"/>
    <x v="11"/>
    <x v="5"/>
    <x v="258"/>
  </r>
  <r>
    <x v="271"/>
    <x v="7"/>
    <x v="2"/>
    <x v="0"/>
    <x v="11"/>
    <x v="5"/>
    <x v="259"/>
  </r>
  <r>
    <x v="272"/>
    <x v="8"/>
    <x v="0"/>
    <x v="0"/>
    <x v="0"/>
    <x v="0"/>
    <x v="260"/>
  </r>
  <r>
    <x v="273"/>
    <x v="8"/>
    <x v="1"/>
    <x v="0"/>
    <x v="0"/>
    <x v="0"/>
    <x v="261"/>
  </r>
  <r>
    <x v="274"/>
    <x v="8"/>
    <x v="2"/>
    <x v="0"/>
    <x v="0"/>
    <x v="0"/>
    <x v="262"/>
  </r>
  <r>
    <x v="275"/>
    <x v="8"/>
    <x v="0"/>
    <x v="0"/>
    <x v="1"/>
    <x v="1"/>
    <x v="263"/>
  </r>
  <r>
    <x v="276"/>
    <x v="8"/>
    <x v="1"/>
    <x v="0"/>
    <x v="1"/>
    <x v="1"/>
    <x v="264"/>
  </r>
  <r>
    <x v="277"/>
    <x v="8"/>
    <x v="2"/>
    <x v="0"/>
    <x v="1"/>
    <x v="1"/>
    <x v="265"/>
  </r>
  <r>
    <x v="278"/>
    <x v="8"/>
    <x v="0"/>
    <x v="0"/>
    <x v="2"/>
    <x v="2"/>
    <x v="266"/>
  </r>
  <r>
    <x v="279"/>
    <x v="8"/>
    <x v="1"/>
    <x v="0"/>
    <x v="2"/>
    <x v="2"/>
    <x v="267"/>
  </r>
  <r>
    <x v="280"/>
    <x v="8"/>
    <x v="2"/>
    <x v="0"/>
    <x v="2"/>
    <x v="2"/>
    <x v="268"/>
  </r>
  <r>
    <x v="281"/>
    <x v="8"/>
    <x v="0"/>
    <x v="0"/>
    <x v="3"/>
    <x v="2"/>
    <x v="269"/>
  </r>
  <r>
    <x v="282"/>
    <x v="8"/>
    <x v="1"/>
    <x v="0"/>
    <x v="3"/>
    <x v="2"/>
    <x v="270"/>
  </r>
  <r>
    <x v="283"/>
    <x v="8"/>
    <x v="2"/>
    <x v="0"/>
    <x v="3"/>
    <x v="2"/>
    <x v="271"/>
  </r>
  <r>
    <x v="284"/>
    <x v="8"/>
    <x v="2"/>
    <x v="0"/>
    <x v="21"/>
    <x v="5"/>
    <x v="272"/>
  </r>
  <r>
    <x v="285"/>
    <x v="8"/>
    <x v="0"/>
    <x v="0"/>
    <x v="4"/>
    <x v="0"/>
    <x v="273"/>
  </r>
  <r>
    <x v="286"/>
    <x v="8"/>
    <x v="1"/>
    <x v="0"/>
    <x v="4"/>
    <x v="0"/>
    <x v="26"/>
  </r>
  <r>
    <x v="287"/>
    <x v="8"/>
    <x v="2"/>
    <x v="0"/>
    <x v="4"/>
    <x v="0"/>
    <x v="274"/>
  </r>
  <r>
    <x v="288"/>
    <x v="8"/>
    <x v="0"/>
    <x v="0"/>
    <x v="5"/>
    <x v="3"/>
    <x v="275"/>
  </r>
  <r>
    <x v="289"/>
    <x v="8"/>
    <x v="1"/>
    <x v="0"/>
    <x v="5"/>
    <x v="3"/>
    <x v="276"/>
  </r>
  <r>
    <x v="290"/>
    <x v="8"/>
    <x v="2"/>
    <x v="0"/>
    <x v="5"/>
    <x v="3"/>
    <x v="277"/>
  </r>
  <r>
    <x v="291"/>
    <x v="8"/>
    <x v="0"/>
    <x v="0"/>
    <x v="6"/>
    <x v="4"/>
    <x v="278"/>
  </r>
  <r>
    <x v="292"/>
    <x v="8"/>
    <x v="1"/>
    <x v="0"/>
    <x v="6"/>
    <x v="4"/>
    <x v="279"/>
  </r>
  <r>
    <x v="293"/>
    <x v="8"/>
    <x v="2"/>
    <x v="0"/>
    <x v="6"/>
    <x v="4"/>
    <x v="280"/>
  </r>
  <r>
    <x v="294"/>
    <x v="8"/>
    <x v="0"/>
    <x v="0"/>
    <x v="13"/>
    <x v="0"/>
    <x v="110"/>
  </r>
  <r>
    <x v="295"/>
    <x v="8"/>
    <x v="1"/>
    <x v="0"/>
    <x v="13"/>
    <x v="0"/>
    <x v="281"/>
  </r>
  <r>
    <x v="296"/>
    <x v="8"/>
    <x v="2"/>
    <x v="0"/>
    <x v="13"/>
    <x v="0"/>
    <x v="1"/>
  </r>
  <r>
    <x v="297"/>
    <x v="8"/>
    <x v="0"/>
    <x v="0"/>
    <x v="7"/>
    <x v="5"/>
    <x v="282"/>
  </r>
  <r>
    <x v="298"/>
    <x v="8"/>
    <x v="1"/>
    <x v="0"/>
    <x v="7"/>
    <x v="5"/>
    <x v="283"/>
  </r>
  <r>
    <x v="299"/>
    <x v="8"/>
    <x v="2"/>
    <x v="0"/>
    <x v="7"/>
    <x v="5"/>
    <x v="284"/>
  </r>
  <r>
    <x v="300"/>
    <x v="8"/>
    <x v="0"/>
    <x v="0"/>
    <x v="17"/>
    <x v="0"/>
    <x v="244"/>
  </r>
  <r>
    <x v="301"/>
    <x v="8"/>
    <x v="1"/>
    <x v="0"/>
    <x v="17"/>
    <x v="0"/>
    <x v="285"/>
  </r>
  <r>
    <x v="302"/>
    <x v="8"/>
    <x v="2"/>
    <x v="0"/>
    <x v="17"/>
    <x v="0"/>
    <x v="286"/>
  </r>
  <r>
    <x v="303"/>
    <x v="8"/>
    <x v="0"/>
    <x v="0"/>
    <x v="8"/>
    <x v="6"/>
    <x v="287"/>
  </r>
  <r>
    <x v="304"/>
    <x v="8"/>
    <x v="1"/>
    <x v="0"/>
    <x v="8"/>
    <x v="6"/>
    <x v="288"/>
  </r>
  <r>
    <x v="305"/>
    <x v="8"/>
    <x v="2"/>
    <x v="0"/>
    <x v="8"/>
    <x v="6"/>
    <x v="289"/>
  </r>
  <r>
    <x v="306"/>
    <x v="8"/>
    <x v="0"/>
    <x v="0"/>
    <x v="14"/>
    <x v="0"/>
    <x v="191"/>
  </r>
  <r>
    <x v="307"/>
    <x v="8"/>
    <x v="0"/>
    <x v="0"/>
    <x v="9"/>
    <x v="7"/>
    <x v="190"/>
  </r>
  <r>
    <x v="308"/>
    <x v="8"/>
    <x v="1"/>
    <x v="0"/>
    <x v="9"/>
    <x v="7"/>
    <x v="290"/>
  </r>
  <r>
    <x v="309"/>
    <x v="8"/>
    <x v="2"/>
    <x v="0"/>
    <x v="9"/>
    <x v="7"/>
    <x v="291"/>
  </r>
  <r>
    <x v="310"/>
    <x v="8"/>
    <x v="2"/>
    <x v="0"/>
    <x v="10"/>
    <x v="5"/>
    <x v="281"/>
  </r>
  <r>
    <x v="311"/>
    <x v="8"/>
    <x v="0"/>
    <x v="0"/>
    <x v="11"/>
    <x v="5"/>
    <x v="292"/>
  </r>
  <r>
    <x v="312"/>
    <x v="8"/>
    <x v="1"/>
    <x v="0"/>
    <x v="11"/>
    <x v="5"/>
    <x v="293"/>
  </r>
  <r>
    <x v="313"/>
    <x v="8"/>
    <x v="2"/>
    <x v="0"/>
    <x v="11"/>
    <x v="5"/>
    <x v="294"/>
  </r>
  <r>
    <x v="314"/>
    <x v="8"/>
    <x v="0"/>
    <x v="0"/>
    <x v="12"/>
    <x v="2"/>
    <x v="295"/>
  </r>
  <r>
    <x v="315"/>
    <x v="8"/>
    <x v="1"/>
    <x v="0"/>
    <x v="12"/>
    <x v="2"/>
    <x v="296"/>
  </r>
  <r>
    <x v="316"/>
    <x v="8"/>
    <x v="2"/>
    <x v="0"/>
    <x v="12"/>
    <x v="2"/>
    <x v="297"/>
  </r>
  <r>
    <x v="317"/>
    <x v="9"/>
    <x v="0"/>
    <x v="0"/>
    <x v="0"/>
    <x v="0"/>
    <x v="298"/>
  </r>
  <r>
    <x v="318"/>
    <x v="9"/>
    <x v="1"/>
    <x v="0"/>
    <x v="0"/>
    <x v="0"/>
    <x v="299"/>
  </r>
  <r>
    <x v="319"/>
    <x v="9"/>
    <x v="2"/>
    <x v="0"/>
    <x v="0"/>
    <x v="0"/>
    <x v="300"/>
  </r>
  <r>
    <x v="320"/>
    <x v="9"/>
    <x v="0"/>
    <x v="0"/>
    <x v="1"/>
    <x v="1"/>
    <x v="301"/>
  </r>
  <r>
    <x v="321"/>
    <x v="9"/>
    <x v="1"/>
    <x v="0"/>
    <x v="1"/>
    <x v="1"/>
    <x v="302"/>
  </r>
  <r>
    <x v="322"/>
    <x v="9"/>
    <x v="2"/>
    <x v="0"/>
    <x v="1"/>
    <x v="1"/>
    <x v="303"/>
  </r>
  <r>
    <x v="323"/>
    <x v="9"/>
    <x v="0"/>
    <x v="0"/>
    <x v="2"/>
    <x v="2"/>
    <x v="304"/>
  </r>
  <r>
    <x v="324"/>
    <x v="9"/>
    <x v="1"/>
    <x v="0"/>
    <x v="2"/>
    <x v="2"/>
    <x v="305"/>
  </r>
  <r>
    <x v="325"/>
    <x v="9"/>
    <x v="2"/>
    <x v="0"/>
    <x v="2"/>
    <x v="2"/>
    <x v="306"/>
  </r>
  <r>
    <x v="326"/>
    <x v="9"/>
    <x v="0"/>
    <x v="0"/>
    <x v="3"/>
    <x v="2"/>
    <x v="307"/>
  </r>
  <r>
    <x v="327"/>
    <x v="9"/>
    <x v="1"/>
    <x v="0"/>
    <x v="3"/>
    <x v="2"/>
    <x v="308"/>
  </r>
  <r>
    <x v="328"/>
    <x v="9"/>
    <x v="2"/>
    <x v="0"/>
    <x v="3"/>
    <x v="2"/>
    <x v="309"/>
  </r>
  <r>
    <x v="329"/>
    <x v="9"/>
    <x v="0"/>
    <x v="0"/>
    <x v="4"/>
    <x v="0"/>
    <x v="106"/>
  </r>
  <r>
    <x v="330"/>
    <x v="9"/>
    <x v="1"/>
    <x v="0"/>
    <x v="4"/>
    <x v="0"/>
    <x v="285"/>
  </r>
  <r>
    <x v="331"/>
    <x v="9"/>
    <x v="2"/>
    <x v="0"/>
    <x v="4"/>
    <x v="0"/>
    <x v="272"/>
  </r>
  <r>
    <x v="332"/>
    <x v="9"/>
    <x v="0"/>
    <x v="0"/>
    <x v="5"/>
    <x v="3"/>
    <x v="310"/>
  </r>
  <r>
    <x v="333"/>
    <x v="9"/>
    <x v="1"/>
    <x v="0"/>
    <x v="5"/>
    <x v="3"/>
    <x v="311"/>
  </r>
  <r>
    <x v="334"/>
    <x v="9"/>
    <x v="2"/>
    <x v="0"/>
    <x v="5"/>
    <x v="3"/>
    <x v="312"/>
  </r>
  <r>
    <x v="335"/>
    <x v="9"/>
    <x v="2"/>
    <x v="0"/>
    <x v="20"/>
    <x v="2"/>
    <x v="313"/>
  </r>
  <r>
    <x v="336"/>
    <x v="9"/>
    <x v="0"/>
    <x v="0"/>
    <x v="6"/>
    <x v="4"/>
    <x v="314"/>
  </r>
  <r>
    <x v="337"/>
    <x v="9"/>
    <x v="1"/>
    <x v="0"/>
    <x v="6"/>
    <x v="4"/>
    <x v="315"/>
  </r>
  <r>
    <x v="338"/>
    <x v="9"/>
    <x v="2"/>
    <x v="0"/>
    <x v="6"/>
    <x v="4"/>
    <x v="316"/>
  </r>
  <r>
    <x v="339"/>
    <x v="9"/>
    <x v="0"/>
    <x v="0"/>
    <x v="7"/>
    <x v="5"/>
    <x v="317"/>
  </r>
  <r>
    <x v="340"/>
    <x v="9"/>
    <x v="1"/>
    <x v="0"/>
    <x v="7"/>
    <x v="5"/>
    <x v="318"/>
  </r>
  <r>
    <x v="341"/>
    <x v="9"/>
    <x v="2"/>
    <x v="0"/>
    <x v="7"/>
    <x v="5"/>
    <x v="319"/>
  </r>
  <r>
    <x v="342"/>
    <x v="9"/>
    <x v="2"/>
    <x v="0"/>
    <x v="18"/>
    <x v="0"/>
    <x v="59"/>
  </r>
  <r>
    <x v="343"/>
    <x v="9"/>
    <x v="0"/>
    <x v="0"/>
    <x v="17"/>
    <x v="0"/>
    <x v="35"/>
  </r>
  <r>
    <x v="344"/>
    <x v="9"/>
    <x v="1"/>
    <x v="0"/>
    <x v="17"/>
    <x v="0"/>
    <x v="320"/>
  </r>
  <r>
    <x v="345"/>
    <x v="9"/>
    <x v="2"/>
    <x v="0"/>
    <x v="17"/>
    <x v="0"/>
    <x v="191"/>
  </r>
  <r>
    <x v="346"/>
    <x v="9"/>
    <x v="0"/>
    <x v="0"/>
    <x v="8"/>
    <x v="6"/>
    <x v="321"/>
  </r>
  <r>
    <x v="347"/>
    <x v="9"/>
    <x v="1"/>
    <x v="0"/>
    <x v="8"/>
    <x v="6"/>
    <x v="322"/>
  </r>
  <r>
    <x v="348"/>
    <x v="9"/>
    <x v="2"/>
    <x v="0"/>
    <x v="8"/>
    <x v="6"/>
    <x v="323"/>
  </r>
  <r>
    <x v="349"/>
    <x v="9"/>
    <x v="0"/>
    <x v="0"/>
    <x v="14"/>
    <x v="0"/>
    <x v="324"/>
  </r>
  <r>
    <x v="350"/>
    <x v="9"/>
    <x v="1"/>
    <x v="0"/>
    <x v="14"/>
    <x v="0"/>
    <x v="325"/>
  </r>
  <r>
    <x v="351"/>
    <x v="9"/>
    <x v="2"/>
    <x v="0"/>
    <x v="14"/>
    <x v="0"/>
    <x v="326"/>
  </r>
  <r>
    <x v="352"/>
    <x v="9"/>
    <x v="0"/>
    <x v="0"/>
    <x v="9"/>
    <x v="7"/>
    <x v="327"/>
  </r>
  <r>
    <x v="353"/>
    <x v="9"/>
    <x v="1"/>
    <x v="0"/>
    <x v="9"/>
    <x v="7"/>
    <x v="328"/>
  </r>
  <r>
    <x v="354"/>
    <x v="9"/>
    <x v="2"/>
    <x v="0"/>
    <x v="9"/>
    <x v="7"/>
    <x v="329"/>
  </r>
  <r>
    <x v="355"/>
    <x v="9"/>
    <x v="0"/>
    <x v="0"/>
    <x v="11"/>
    <x v="5"/>
    <x v="330"/>
  </r>
  <r>
    <x v="356"/>
    <x v="9"/>
    <x v="1"/>
    <x v="0"/>
    <x v="11"/>
    <x v="5"/>
    <x v="331"/>
  </r>
  <r>
    <x v="357"/>
    <x v="9"/>
    <x v="2"/>
    <x v="0"/>
    <x v="11"/>
    <x v="5"/>
    <x v="332"/>
  </r>
  <r>
    <x v="358"/>
    <x v="9"/>
    <x v="0"/>
    <x v="0"/>
    <x v="12"/>
    <x v="2"/>
    <x v="333"/>
  </r>
  <r>
    <x v="359"/>
    <x v="9"/>
    <x v="1"/>
    <x v="0"/>
    <x v="12"/>
    <x v="2"/>
    <x v="334"/>
  </r>
  <r>
    <x v="360"/>
    <x v="9"/>
    <x v="2"/>
    <x v="0"/>
    <x v="12"/>
    <x v="2"/>
    <x v="223"/>
  </r>
  <r>
    <x v="361"/>
    <x v="10"/>
    <x v="0"/>
    <x v="0"/>
    <x v="0"/>
    <x v="0"/>
    <x v="0"/>
  </r>
  <r>
    <x v="362"/>
    <x v="10"/>
    <x v="1"/>
    <x v="0"/>
    <x v="0"/>
    <x v="0"/>
    <x v="335"/>
  </r>
  <r>
    <x v="363"/>
    <x v="10"/>
    <x v="2"/>
    <x v="0"/>
    <x v="0"/>
    <x v="0"/>
    <x v="65"/>
  </r>
  <r>
    <x v="364"/>
    <x v="10"/>
    <x v="0"/>
    <x v="0"/>
    <x v="1"/>
    <x v="1"/>
    <x v="336"/>
  </r>
  <r>
    <x v="365"/>
    <x v="10"/>
    <x v="1"/>
    <x v="0"/>
    <x v="1"/>
    <x v="1"/>
    <x v="337"/>
  </r>
  <r>
    <x v="366"/>
    <x v="10"/>
    <x v="2"/>
    <x v="0"/>
    <x v="1"/>
    <x v="1"/>
    <x v="338"/>
  </r>
  <r>
    <x v="367"/>
    <x v="10"/>
    <x v="0"/>
    <x v="0"/>
    <x v="2"/>
    <x v="2"/>
    <x v="339"/>
  </r>
  <r>
    <x v="368"/>
    <x v="10"/>
    <x v="1"/>
    <x v="0"/>
    <x v="2"/>
    <x v="2"/>
    <x v="340"/>
  </r>
  <r>
    <x v="369"/>
    <x v="10"/>
    <x v="2"/>
    <x v="0"/>
    <x v="2"/>
    <x v="2"/>
    <x v="341"/>
  </r>
  <r>
    <x v="370"/>
    <x v="10"/>
    <x v="0"/>
    <x v="0"/>
    <x v="3"/>
    <x v="2"/>
    <x v="236"/>
  </r>
  <r>
    <x v="371"/>
    <x v="10"/>
    <x v="1"/>
    <x v="0"/>
    <x v="3"/>
    <x v="2"/>
    <x v="342"/>
  </r>
  <r>
    <x v="372"/>
    <x v="10"/>
    <x v="2"/>
    <x v="0"/>
    <x v="3"/>
    <x v="2"/>
    <x v="343"/>
  </r>
  <r>
    <x v="373"/>
    <x v="10"/>
    <x v="0"/>
    <x v="0"/>
    <x v="4"/>
    <x v="0"/>
    <x v="139"/>
  </r>
  <r>
    <x v="374"/>
    <x v="10"/>
    <x v="1"/>
    <x v="0"/>
    <x v="4"/>
    <x v="0"/>
    <x v="344"/>
  </r>
  <r>
    <x v="375"/>
    <x v="10"/>
    <x v="2"/>
    <x v="0"/>
    <x v="4"/>
    <x v="0"/>
    <x v="345"/>
  </r>
  <r>
    <x v="376"/>
    <x v="10"/>
    <x v="0"/>
    <x v="0"/>
    <x v="5"/>
    <x v="3"/>
    <x v="346"/>
  </r>
  <r>
    <x v="377"/>
    <x v="10"/>
    <x v="1"/>
    <x v="0"/>
    <x v="5"/>
    <x v="3"/>
    <x v="347"/>
  </r>
  <r>
    <x v="378"/>
    <x v="10"/>
    <x v="2"/>
    <x v="0"/>
    <x v="5"/>
    <x v="3"/>
    <x v="348"/>
  </r>
  <r>
    <x v="379"/>
    <x v="10"/>
    <x v="2"/>
    <x v="0"/>
    <x v="20"/>
    <x v="2"/>
    <x v="349"/>
  </r>
  <r>
    <x v="380"/>
    <x v="10"/>
    <x v="0"/>
    <x v="0"/>
    <x v="6"/>
    <x v="4"/>
    <x v="350"/>
  </r>
  <r>
    <x v="381"/>
    <x v="10"/>
    <x v="1"/>
    <x v="0"/>
    <x v="6"/>
    <x v="4"/>
    <x v="351"/>
  </r>
  <r>
    <x v="382"/>
    <x v="10"/>
    <x v="2"/>
    <x v="0"/>
    <x v="6"/>
    <x v="4"/>
    <x v="352"/>
  </r>
  <r>
    <x v="383"/>
    <x v="10"/>
    <x v="0"/>
    <x v="0"/>
    <x v="7"/>
    <x v="5"/>
    <x v="353"/>
  </r>
  <r>
    <x v="384"/>
    <x v="10"/>
    <x v="1"/>
    <x v="0"/>
    <x v="7"/>
    <x v="5"/>
    <x v="354"/>
  </r>
  <r>
    <x v="385"/>
    <x v="10"/>
    <x v="2"/>
    <x v="0"/>
    <x v="7"/>
    <x v="5"/>
    <x v="355"/>
  </r>
  <r>
    <x v="386"/>
    <x v="10"/>
    <x v="0"/>
    <x v="0"/>
    <x v="17"/>
    <x v="0"/>
    <x v="281"/>
  </r>
  <r>
    <x v="387"/>
    <x v="10"/>
    <x v="1"/>
    <x v="0"/>
    <x v="17"/>
    <x v="0"/>
    <x v="356"/>
  </r>
  <r>
    <x v="388"/>
    <x v="10"/>
    <x v="2"/>
    <x v="0"/>
    <x v="17"/>
    <x v="0"/>
    <x v="357"/>
  </r>
  <r>
    <x v="389"/>
    <x v="10"/>
    <x v="1"/>
    <x v="0"/>
    <x v="8"/>
    <x v="6"/>
    <x v="358"/>
  </r>
  <r>
    <x v="390"/>
    <x v="10"/>
    <x v="2"/>
    <x v="0"/>
    <x v="8"/>
    <x v="6"/>
    <x v="359"/>
  </r>
  <r>
    <x v="391"/>
    <x v="10"/>
    <x v="0"/>
    <x v="0"/>
    <x v="9"/>
    <x v="7"/>
    <x v="360"/>
  </r>
  <r>
    <x v="392"/>
    <x v="10"/>
    <x v="1"/>
    <x v="0"/>
    <x v="9"/>
    <x v="7"/>
    <x v="361"/>
  </r>
  <r>
    <x v="393"/>
    <x v="10"/>
    <x v="2"/>
    <x v="0"/>
    <x v="9"/>
    <x v="7"/>
    <x v="362"/>
  </r>
  <r>
    <x v="394"/>
    <x v="10"/>
    <x v="1"/>
    <x v="0"/>
    <x v="15"/>
    <x v="7"/>
    <x v="41"/>
  </r>
  <r>
    <x v="395"/>
    <x v="10"/>
    <x v="0"/>
    <x v="0"/>
    <x v="11"/>
    <x v="5"/>
    <x v="363"/>
  </r>
  <r>
    <x v="396"/>
    <x v="10"/>
    <x v="1"/>
    <x v="0"/>
    <x v="11"/>
    <x v="5"/>
    <x v="364"/>
  </r>
  <r>
    <x v="397"/>
    <x v="10"/>
    <x v="2"/>
    <x v="0"/>
    <x v="11"/>
    <x v="5"/>
    <x v="365"/>
  </r>
  <r>
    <x v="398"/>
    <x v="10"/>
    <x v="0"/>
    <x v="0"/>
    <x v="12"/>
    <x v="2"/>
    <x v="108"/>
  </r>
  <r>
    <x v="399"/>
    <x v="10"/>
    <x v="2"/>
    <x v="0"/>
    <x v="12"/>
    <x v="2"/>
    <x v="366"/>
  </r>
  <r>
    <x v="400"/>
    <x v="11"/>
    <x v="0"/>
    <x v="0"/>
    <x v="0"/>
    <x v="0"/>
    <x v="367"/>
  </r>
  <r>
    <x v="401"/>
    <x v="11"/>
    <x v="1"/>
    <x v="0"/>
    <x v="0"/>
    <x v="0"/>
    <x v="368"/>
  </r>
  <r>
    <x v="402"/>
    <x v="11"/>
    <x v="2"/>
    <x v="0"/>
    <x v="0"/>
    <x v="0"/>
    <x v="369"/>
  </r>
  <r>
    <x v="403"/>
    <x v="11"/>
    <x v="0"/>
    <x v="0"/>
    <x v="1"/>
    <x v="1"/>
    <x v="370"/>
  </r>
  <r>
    <x v="404"/>
    <x v="11"/>
    <x v="1"/>
    <x v="0"/>
    <x v="1"/>
    <x v="1"/>
    <x v="371"/>
  </r>
  <r>
    <x v="405"/>
    <x v="11"/>
    <x v="2"/>
    <x v="0"/>
    <x v="1"/>
    <x v="1"/>
    <x v="372"/>
  </r>
  <r>
    <x v="406"/>
    <x v="11"/>
    <x v="0"/>
    <x v="0"/>
    <x v="2"/>
    <x v="2"/>
    <x v="373"/>
  </r>
  <r>
    <x v="407"/>
    <x v="11"/>
    <x v="1"/>
    <x v="0"/>
    <x v="2"/>
    <x v="2"/>
    <x v="374"/>
  </r>
  <r>
    <x v="408"/>
    <x v="11"/>
    <x v="2"/>
    <x v="0"/>
    <x v="2"/>
    <x v="2"/>
    <x v="375"/>
  </r>
  <r>
    <x v="409"/>
    <x v="11"/>
    <x v="0"/>
    <x v="0"/>
    <x v="3"/>
    <x v="2"/>
    <x v="73"/>
  </r>
  <r>
    <x v="410"/>
    <x v="11"/>
    <x v="1"/>
    <x v="0"/>
    <x v="3"/>
    <x v="2"/>
    <x v="74"/>
  </r>
  <r>
    <x v="411"/>
    <x v="11"/>
    <x v="2"/>
    <x v="0"/>
    <x v="3"/>
    <x v="2"/>
    <x v="206"/>
  </r>
  <r>
    <x v="412"/>
    <x v="11"/>
    <x v="0"/>
    <x v="0"/>
    <x v="4"/>
    <x v="0"/>
    <x v="376"/>
  </r>
  <r>
    <x v="413"/>
    <x v="11"/>
    <x v="1"/>
    <x v="0"/>
    <x v="4"/>
    <x v="0"/>
    <x v="377"/>
  </r>
  <r>
    <x v="414"/>
    <x v="11"/>
    <x v="2"/>
    <x v="0"/>
    <x v="4"/>
    <x v="0"/>
    <x v="281"/>
  </r>
  <r>
    <x v="415"/>
    <x v="11"/>
    <x v="2"/>
    <x v="0"/>
    <x v="5"/>
    <x v="3"/>
    <x v="378"/>
  </r>
  <r>
    <x v="416"/>
    <x v="11"/>
    <x v="0"/>
    <x v="0"/>
    <x v="6"/>
    <x v="4"/>
    <x v="379"/>
  </r>
  <r>
    <x v="417"/>
    <x v="11"/>
    <x v="1"/>
    <x v="0"/>
    <x v="6"/>
    <x v="4"/>
    <x v="380"/>
  </r>
  <r>
    <x v="418"/>
    <x v="11"/>
    <x v="2"/>
    <x v="0"/>
    <x v="6"/>
    <x v="4"/>
    <x v="381"/>
  </r>
  <r>
    <x v="419"/>
    <x v="11"/>
    <x v="0"/>
    <x v="0"/>
    <x v="13"/>
    <x v="0"/>
    <x v="122"/>
  </r>
  <r>
    <x v="420"/>
    <x v="11"/>
    <x v="1"/>
    <x v="0"/>
    <x v="13"/>
    <x v="0"/>
    <x v="382"/>
  </r>
  <r>
    <x v="421"/>
    <x v="11"/>
    <x v="0"/>
    <x v="0"/>
    <x v="17"/>
    <x v="0"/>
    <x v="383"/>
  </r>
  <r>
    <x v="422"/>
    <x v="11"/>
    <x v="1"/>
    <x v="0"/>
    <x v="17"/>
    <x v="0"/>
    <x v="384"/>
  </r>
  <r>
    <x v="423"/>
    <x v="11"/>
    <x v="2"/>
    <x v="0"/>
    <x v="17"/>
    <x v="0"/>
    <x v="385"/>
  </r>
  <r>
    <x v="424"/>
    <x v="11"/>
    <x v="0"/>
    <x v="0"/>
    <x v="8"/>
    <x v="6"/>
    <x v="386"/>
  </r>
  <r>
    <x v="425"/>
    <x v="11"/>
    <x v="1"/>
    <x v="0"/>
    <x v="8"/>
    <x v="6"/>
    <x v="387"/>
  </r>
  <r>
    <x v="426"/>
    <x v="11"/>
    <x v="2"/>
    <x v="0"/>
    <x v="8"/>
    <x v="6"/>
    <x v="387"/>
  </r>
  <r>
    <x v="427"/>
    <x v="11"/>
    <x v="0"/>
    <x v="0"/>
    <x v="14"/>
    <x v="0"/>
    <x v="388"/>
  </r>
  <r>
    <x v="428"/>
    <x v="11"/>
    <x v="1"/>
    <x v="0"/>
    <x v="14"/>
    <x v="0"/>
    <x v="362"/>
  </r>
  <r>
    <x v="429"/>
    <x v="11"/>
    <x v="2"/>
    <x v="0"/>
    <x v="14"/>
    <x v="0"/>
    <x v="389"/>
  </r>
  <r>
    <x v="430"/>
    <x v="11"/>
    <x v="2"/>
    <x v="0"/>
    <x v="22"/>
    <x v="0"/>
    <x v="390"/>
  </r>
  <r>
    <x v="431"/>
    <x v="11"/>
    <x v="0"/>
    <x v="0"/>
    <x v="9"/>
    <x v="7"/>
    <x v="391"/>
  </r>
  <r>
    <x v="432"/>
    <x v="11"/>
    <x v="1"/>
    <x v="0"/>
    <x v="9"/>
    <x v="7"/>
    <x v="326"/>
  </r>
  <r>
    <x v="433"/>
    <x v="11"/>
    <x v="2"/>
    <x v="0"/>
    <x v="9"/>
    <x v="7"/>
    <x v="392"/>
  </r>
  <r>
    <x v="434"/>
    <x v="11"/>
    <x v="0"/>
    <x v="0"/>
    <x v="11"/>
    <x v="5"/>
    <x v="393"/>
  </r>
  <r>
    <x v="435"/>
    <x v="11"/>
    <x v="1"/>
    <x v="0"/>
    <x v="11"/>
    <x v="5"/>
    <x v="394"/>
  </r>
  <r>
    <x v="436"/>
    <x v="11"/>
    <x v="2"/>
    <x v="0"/>
    <x v="11"/>
    <x v="5"/>
    <x v="395"/>
  </r>
  <r>
    <x v="437"/>
    <x v="11"/>
    <x v="1"/>
    <x v="0"/>
    <x v="12"/>
    <x v="2"/>
    <x v="396"/>
  </r>
  <r>
    <x v="438"/>
    <x v="11"/>
    <x v="2"/>
    <x v="0"/>
    <x v="12"/>
    <x v="2"/>
    <x v="397"/>
  </r>
  <r>
    <x v="439"/>
    <x v="12"/>
    <x v="0"/>
    <x v="0"/>
    <x v="0"/>
    <x v="0"/>
    <x v="398"/>
  </r>
  <r>
    <x v="440"/>
    <x v="12"/>
    <x v="1"/>
    <x v="0"/>
    <x v="0"/>
    <x v="0"/>
    <x v="108"/>
  </r>
  <r>
    <x v="441"/>
    <x v="12"/>
    <x v="2"/>
    <x v="0"/>
    <x v="0"/>
    <x v="0"/>
    <x v="179"/>
  </r>
  <r>
    <x v="442"/>
    <x v="12"/>
    <x v="0"/>
    <x v="0"/>
    <x v="1"/>
    <x v="1"/>
    <x v="399"/>
  </r>
  <r>
    <x v="443"/>
    <x v="12"/>
    <x v="1"/>
    <x v="0"/>
    <x v="1"/>
    <x v="1"/>
    <x v="400"/>
  </r>
  <r>
    <x v="444"/>
    <x v="12"/>
    <x v="2"/>
    <x v="0"/>
    <x v="1"/>
    <x v="1"/>
    <x v="401"/>
  </r>
  <r>
    <x v="445"/>
    <x v="12"/>
    <x v="0"/>
    <x v="0"/>
    <x v="2"/>
    <x v="2"/>
    <x v="402"/>
  </r>
  <r>
    <x v="446"/>
    <x v="12"/>
    <x v="1"/>
    <x v="0"/>
    <x v="2"/>
    <x v="2"/>
    <x v="403"/>
  </r>
  <r>
    <x v="447"/>
    <x v="12"/>
    <x v="2"/>
    <x v="0"/>
    <x v="2"/>
    <x v="2"/>
    <x v="404"/>
  </r>
  <r>
    <x v="448"/>
    <x v="12"/>
    <x v="0"/>
    <x v="0"/>
    <x v="3"/>
    <x v="2"/>
    <x v="405"/>
  </r>
  <r>
    <x v="449"/>
    <x v="12"/>
    <x v="1"/>
    <x v="0"/>
    <x v="3"/>
    <x v="2"/>
    <x v="406"/>
  </r>
  <r>
    <x v="450"/>
    <x v="12"/>
    <x v="2"/>
    <x v="0"/>
    <x v="3"/>
    <x v="2"/>
    <x v="407"/>
  </r>
  <r>
    <x v="451"/>
    <x v="12"/>
    <x v="0"/>
    <x v="0"/>
    <x v="4"/>
    <x v="0"/>
    <x v="408"/>
  </r>
  <r>
    <x v="452"/>
    <x v="12"/>
    <x v="1"/>
    <x v="0"/>
    <x v="4"/>
    <x v="0"/>
    <x v="272"/>
  </r>
  <r>
    <x v="453"/>
    <x v="12"/>
    <x v="2"/>
    <x v="0"/>
    <x v="4"/>
    <x v="0"/>
    <x v="409"/>
  </r>
  <r>
    <x v="454"/>
    <x v="12"/>
    <x v="0"/>
    <x v="0"/>
    <x v="5"/>
    <x v="3"/>
    <x v="410"/>
  </r>
  <r>
    <x v="455"/>
    <x v="12"/>
    <x v="1"/>
    <x v="0"/>
    <x v="5"/>
    <x v="3"/>
    <x v="411"/>
  </r>
  <r>
    <x v="456"/>
    <x v="12"/>
    <x v="2"/>
    <x v="0"/>
    <x v="5"/>
    <x v="3"/>
    <x v="412"/>
  </r>
  <r>
    <x v="457"/>
    <x v="12"/>
    <x v="0"/>
    <x v="0"/>
    <x v="6"/>
    <x v="4"/>
    <x v="413"/>
  </r>
  <r>
    <x v="458"/>
    <x v="12"/>
    <x v="1"/>
    <x v="0"/>
    <x v="6"/>
    <x v="4"/>
    <x v="414"/>
  </r>
  <r>
    <x v="459"/>
    <x v="12"/>
    <x v="2"/>
    <x v="0"/>
    <x v="6"/>
    <x v="4"/>
    <x v="415"/>
  </r>
  <r>
    <x v="460"/>
    <x v="12"/>
    <x v="0"/>
    <x v="0"/>
    <x v="13"/>
    <x v="0"/>
    <x v="416"/>
  </r>
  <r>
    <x v="461"/>
    <x v="12"/>
    <x v="1"/>
    <x v="0"/>
    <x v="13"/>
    <x v="0"/>
    <x v="53"/>
  </r>
  <r>
    <x v="462"/>
    <x v="12"/>
    <x v="2"/>
    <x v="0"/>
    <x v="13"/>
    <x v="0"/>
    <x v="237"/>
  </r>
  <r>
    <x v="463"/>
    <x v="12"/>
    <x v="0"/>
    <x v="0"/>
    <x v="17"/>
    <x v="0"/>
    <x v="0"/>
  </r>
  <r>
    <x v="464"/>
    <x v="12"/>
    <x v="1"/>
    <x v="0"/>
    <x v="17"/>
    <x v="0"/>
    <x v="122"/>
  </r>
  <r>
    <x v="465"/>
    <x v="12"/>
    <x v="2"/>
    <x v="0"/>
    <x v="17"/>
    <x v="0"/>
    <x v="335"/>
  </r>
  <r>
    <x v="466"/>
    <x v="12"/>
    <x v="1"/>
    <x v="0"/>
    <x v="8"/>
    <x v="6"/>
    <x v="417"/>
  </r>
  <r>
    <x v="467"/>
    <x v="12"/>
    <x v="2"/>
    <x v="0"/>
    <x v="8"/>
    <x v="6"/>
    <x v="418"/>
  </r>
  <r>
    <x v="468"/>
    <x v="12"/>
    <x v="1"/>
    <x v="0"/>
    <x v="23"/>
    <x v="0"/>
    <x v="58"/>
  </r>
  <r>
    <x v="469"/>
    <x v="12"/>
    <x v="2"/>
    <x v="0"/>
    <x v="23"/>
    <x v="0"/>
    <x v="59"/>
  </r>
  <r>
    <x v="470"/>
    <x v="12"/>
    <x v="0"/>
    <x v="0"/>
    <x v="14"/>
    <x v="0"/>
    <x v="419"/>
  </r>
  <r>
    <x v="471"/>
    <x v="12"/>
    <x v="1"/>
    <x v="0"/>
    <x v="14"/>
    <x v="0"/>
    <x v="420"/>
  </r>
  <r>
    <x v="472"/>
    <x v="12"/>
    <x v="2"/>
    <x v="0"/>
    <x v="14"/>
    <x v="0"/>
    <x v="421"/>
  </r>
  <r>
    <x v="473"/>
    <x v="12"/>
    <x v="0"/>
    <x v="0"/>
    <x v="9"/>
    <x v="7"/>
    <x v="244"/>
  </r>
  <r>
    <x v="474"/>
    <x v="12"/>
    <x v="1"/>
    <x v="0"/>
    <x v="9"/>
    <x v="7"/>
    <x v="99"/>
  </r>
  <r>
    <x v="475"/>
    <x v="12"/>
    <x v="2"/>
    <x v="0"/>
    <x v="9"/>
    <x v="7"/>
    <x v="37"/>
  </r>
  <r>
    <x v="476"/>
    <x v="12"/>
    <x v="0"/>
    <x v="0"/>
    <x v="11"/>
    <x v="5"/>
    <x v="422"/>
  </r>
  <r>
    <x v="477"/>
    <x v="12"/>
    <x v="1"/>
    <x v="0"/>
    <x v="11"/>
    <x v="5"/>
    <x v="423"/>
  </r>
  <r>
    <x v="478"/>
    <x v="12"/>
    <x v="2"/>
    <x v="0"/>
    <x v="11"/>
    <x v="5"/>
    <x v="424"/>
  </r>
  <r>
    <x v="479"/>
    <x v="12"/>
    <x v="0"/>
    <x v="0"/>
    <x v="12"/>
    <x v="2"/>
    <x v="425"/>
  </r>
  <r>
    <x v="480"/>
    <x v="12"/>
    <x v="1"/>
    <x v="0"/>
    <x v="12"/>
    <x v="2"/>
    <x v="426"/>
  </r>
  <r>
    <x v="481"/>
    <x v="12"/>
    <x v="2"/>
    <x v="0"/>
    <x v="12"/>
    <x v="2"/>
    <x v="427"/>
  </r>
  <r>
    <x v="482"/>
    <x v="13"/>
    <x v="0"/>
    <x v="0"/>
    <x v="0"/>
    <x v="0"/>
    <x v="398"/>
  </r>
  <r>
    <x v="483"/>
    <x v="13"/>
    <x v="1"/>
    <x v="0"/>
    <x v="0"/>
    <x v="0"/>
    <x v="428"/>
  </r>
  <r>
    <x v="484"/>
    <x v="13"/>
    <x v="2"/>
    <x v="0"/>
    <x v="0"/>
    <x v="0"/>
    <x v="429"/>
  </r>
  <r>
    <x v="485"/>
    <x v="13"/>
    <x v="0"/>
    <x v="0"/>
    <x v="1"/>
    <x v="1"/>
    <x v="430"/>
  </r>
  <r>
    <x v="486"/>
    <x v="13"/>
    <x v="1"/>
    <x v="0"/>
    <x v="1"/>
    <x v="1"/>
    <x v="431"/>
  </r>
  <r>
    <x v="487"/>
    <x v="13"/>
    <x v="2"/>
    <x v="0"/>
    <x v="1"/>
    <x v="1"/>
    <x v="432"/>
  </r>
  <r>
    <x v="488"/>
    <x v="13"/>
    <x v="0"/>
    <x v="0"/>
    <x v="2"/>
    <x v="2"/>
    <x v="433"/>
  </r>
  <r>
    <x v="489"/>
    <x v="13"/>
    <x v="1"/>
    <x v="0"/>
    <x v="2"/>
    <x v="2"/>
    <x v="434"/>
  </r>
  <r>
    <x v="490"/>
    <x v="13"/>
    <x v="2"/>
    <x v="0"/>
    <x v="2"/>
    <x v="2"/>
    <x v="435"/>
  </r>
  <r>
    <x v="491"/>
    <x v="13"/>
    <x v="0"/>
    <x v="0"/>
    <x v="3"/>
    <x v="2"/>
    <x v="1"/>
  </r>
  <r>
    <x v="492"/>
    <x v="13"/>
    <x v="1"/>
    <x v="0"/>
    <x v="3"/>
    <x v="2"/>
    <x v="285"/>
  </r>
  <r>
    <x v="493"/>
    <x v="13"/>
    <x v="2"/>
    <x v="0"/>
    <x v="3"/>
    <x v="2"/>
    <x v="110"/>
  </r>
  <r>
    <x v="494"/>
    <x v="13"/>
    <x v="0"/>
    <x v="0"/>
    <x v="6"/>
    <x v="4"/>
    <x v="436"/>
  </r>
  <r>
    <x v="495"/>
    <x v="13"/>
    <x v="1"/>
    <x v="0"/>
    <x v="6"/>
    <x v="4"/>
    <x v="437"/>
  </r>
  <r>
    <x v="496"/>
    <x v="13"/>
    <x v="2"/>
    <x v="0"/>
    <x v="6"/>
    <x v="4"/>
    <x v="438"/>
  </r>
  <r>
    <x v="497"/>
    <x v="13"/>
    <x v="0"/>
    <x v="0"/>
    <x v="17"/>
    <x v="0"/>
    <x v="439"/>
  </r>
  <r>
    <x v="498"/>
    <x v="13"/>
    <x v="1"/>
    <x v="0"/>
    <x v="17"/>
    <x v="0"/>
    <x v="440"/>
  </r>
  <r>
    <x v="499"/>
    <x v="13"/>
    <x v="2"/>
    <x v="0"/>
    <x v="17"/>
    <x v="0"/>
    <x v="441"/>
  </r>
  <r>
    <x v="500"/>
    <x v="13"/>
    <x v="0"/>
    <x v="0"/>
    <x v="8"/>
    <x v="6"/>
    <x v="442"/>
  </r>
  <r>
    <x v="501"/>
    <x v="13"/>
    <x v="1"/>
    <x v="0"/>
    <x v="8"/>
    <x v="6"/>
    <x v="443"/>
  </r>
  <r>
    <x v="502"/>
    <x v="13"/>
    <x v="2"/>
    <x v="0"/>
    <x v="8"/>
    <x v="6"/>
    <x v="444"/>
  </r>
  <r>
    <x v="503"/>
    <x v="13"/>
    <x v="0"/>
    <x v="0"/>
    <x v="9"/>
    <x v="7"/>
    <x v="58"/>
  </r>
  <r>
    <x v="504"/>
    <x v="13"/>
    <x v="1"/>
    <x v="0"/>
    <x v="9"/>
    <x v="7"/>
    <x v="58"/>
  </r>
  <r>
    <x v="505"/>
    <x v="13"/>
    <x v="0"/>
    <x v="0"/>
    <x v="11"/>
    <x v="5"/>
    <x v="445"/>
  </r>
  <r>
    <x v="506"/>
    <x v="13"/>
    <x v="1"/>
    <x v="0"/>
    <x v="11"/>
    <x v="5"/>
    <x v="446"/>
  </r>
  <r>
    <x v="507"/>
    <x v="13"/>
    <x v="2"/>
    <x v="0"/>
    <x v="11"/>
    <x v="5"/>
    <x v="447"/>
  </r>
  <r>
    <x v="508"/>
    <x v="13"/>
    <x v="0"/>
    <x v="0"/>
    <x v="12"/>
    <x v="2"/>
    <x v="448"/>
  </r>
  <r>
    <x v="509"/>
    <x v="13"/>
    <x v="1"/>
    <x v="0"/>
    <x v="12"/>
    <x v="2"/>
    <x v="449"/>
  </r>
  <r>
    <x v="510"/>
    <x v="13"/>
    <x v="2"/>
    <x v="0"/>
    <x v="12"/>
    <x v="2"/>
    <x v="450"/>
  </r>
  <r>
    <x v="511"/>
    <x v="14"/>
    <x v="0"/>
    <x v="0"/>
    <x v="0"/>
    <x v="0"/>
    <x v="451"/>
  </r>
  <r>
    <x v="512"/>
    <x v="14"/>
    <x v="1"/>
    <x v="0"/>
    <x v="0"/>
    <x v="0"/>
    <x v="452"/>
  </r>
  <r>
    <x v="513"/>
    <x v="14"/>
    <x v="2"/>
    <x v="0"/>
    <x v="0"/>
    <x v="0"/>
    <x v="453"/>
  </r>
  <r>
    <x v="514"/>
    <x v="14"/>
    <x v="0"/>
    <x v="0"/>
    <x v="1"/>
    <x v="1"/>
    <x v="454"/>
  </r>
  <r>
    <x v="515"/>
    <x v="14"/>
    <x v="1"/>
    <x v="0"/>
    <x v="1"/>
    <x v="1"/>
    <x v="455"/>
  </r>
  <r>
    <x v="516"/>
    <x v="14"/>
    <x v="2"/>
    <x v="0"/>
    <x v="1"/>
    <x v="1"/>
    <x v="456"/>
  </r>
  <r>
    <x v="517"/>
    <x v="14"/>
    <x v="0"/>
    <x v="0"/>
    <x v="2"/>
    <x v="2"/>
    <x v="457"/>
  </r>
  <r>
    <x v="518"/>
    <x v="14"/>
    <x v="1"/>
    <x v="0"/>
    <x v="2"/>
    <x v="2"/>
    <x v="458"/>
  </r>
  <r>
    <x v="519"/>
    <x v="14"/>
    <x v="2"/>
    <x v="0"/>
    <x v="2"/>
    <x v="2"/>
    <x v="459"/>
  </r>
  <r>
    <x v="520"/>
    <x v="14"/>
    <x v="0"/>
    <x v="0"/>
    <x v="3"/>
    <x v="2"/>
    <x v="460"/>
  </r>
  <r>
    <x v="521"/>
    <x v="14"/>
    <x v="1"/>
    <x v="0"/>
    <x v="3"/>
    <x v="2"/>
    <x v="461"/>
  </r>
  <r>
    <x v="522"/>
    <x v="14"/>
    <x v="2"/>
    <x v="0"/>
    <x v="3"/>
    <x v="2"/>
    <x v="462"/>
  </r>
  <r>
    <x v="523"/>
    <x v="14"/>
    <x v="0"/>
    <x v="0"/>
    <x v="4"/>
    <x v="0"/>
    <x v="463"/>
  </r>
  <r>
    <x v="524"/>
    <x v="14"/>
    <x v="1"/>
    <x v="0"/>
    <x v="4"/>
    <x v="0"/>
    <x v="464"/>
  </r>
  <r>
    <x v="525"/>
    <x v="14"/>
    <x v="2"/>
    <x v="0"/>
    <x v="4"/>
    <x v="0"/>
    <x v="465"/>
  </r>
  <r>
    <x v="526"/>
    <x v="14"/>
    <x v="0"/>
    <x v="0"/>
    <x v="6"/>
    <x v="4"/>
    <x v="466"/>
  </r>
  <r>
    <x v="527"/>
    <x v="14"/>
    <x v="1"/>
    <x v="0"/>
    <x v="6"/>
    <x v="4"/>
    <x v="467"/>
  </r>
  <r>
    <x v="528"/>
    <x v="14"/>
    <x v="2"/>
    <x v="0"/>
    <x v="6"/>
    <x v="4"/>
    <x v="468"/>
  </r>
  <r>
    <x v="529"/>
    <x v="14"/>
    <x v="0"/>
    <x v="0"/>
    <x v="7"/>
    <x v="5"/>
    <x v="469"/>
  </r>
  <r>
    <x v="530"/>
    <x v="14"/>
    <x v="1"/>
    <x v="0"/>
    <x v="7"/>
    <x v="5"/>
    <x v="470"/>
  </r>
  <r>
    <x v="531"/>
    <x v="14"/>
    <x v="2"/>
    <x v="0"/>
    <x v="7"/>
    <x v="5"/>
    <x v="471"/>
  </r>
  <r>
    <x v="532"/>
    <x v="14"/>
    <x v="0"/>
    <x v="0"/>
    <x v="17"/>
    <x v="0"/>
    <x v="41"/>
  </r>
  <r>
    <x v="533"/>
    <x v="14"/>
    <x v="1"/>
    <x v="0"/>
    <x v="17"/>
    <x v="0"/>
    <x v="472"/>
  </r>
  <r>
    <x v="534"/>
    <x v="14"/>
    <x v="0"/>
    <x v="0"/>
    <x v="8"/>
    <x v="6"/>
    <x v="473"/>
  </r>
  <r>
    <x v="535"/>
    <x v="14"/>
    <x v="1"/>
    <x v="0"/>
    <x v="8"/>
    <x v="6"/>
    <x v="474"/>
  </r>
  <r>
    <x v="536"/>
    <x v="14"/>
    <x v="2"/>
    <x v="0"/>
    <x v="8"/>
    <x v="6"/>
    <x v="475"/>
  </r>
  <r>
    <x v="537"/>
    <x v="14"/>
    <x v="0"/>
    <x v="0"/>
    <x v="14"/>
    <x v="0"/>
    <x v="476"/>
  </r>
  <r>
    <x v="538"/>
    <x v="14"/>
    <x v="1"/>
    <x v="0"/>
    <x v="14"/>
    <x v="0"/>
    <x v="281"/>
  </r>
  <r>
    <x v="539"/>
    <x v="14"/>
    <x v="2"/>
    <x v="0"/>
    <x v="14"/>
    <x v="0"/>
    <x v="97"/>
  </r>
  <r>
    <x v="540"/>
    <x v="14"/>
    <x v="0"/>
    <x v="0"/>
    <x v="9"/>
    <x v="7"/>
    <x v="477"/>
  </r>
  <r>
    <x v="541"/>
    <x v="14"/>
    <x v="1"/>
    <x v="0"/>
    <x v="9"/>
    <x v="7"/>
    <x v="478"/>
  </r>
  <r>
    <x v="542"/>
    <x v="14"/>
    <x v="2"/>
    <x v="0"/>
    <x v="9"/>
    <x v="7"/>
    <x v="479"/>
  </r>
  <r>
    <x v="543"/>
    <x v="14"/>
    <x v="0"/>
    <x v="0"/>
    <x v="16"/>
    <x v="7"/>
    <x v="480"/>
  </r>
  <r>
    <x v="544"/>
    <x v="14"/>
    <x v="1"/>
    <x v="0"/>
    <x v="16"/>
    <x v="7"/>
    <x v="481"/>
  </r>
  <r>
    <x v="545"/>
    <x v="14"/>
    <x v="2"/>
    <x v="0"/>
    <x v="16"/>
    <x v="7"/>
    <x v="482"/>
  </r>
  <r>
    <x v="546"/>
    <x v="14"/>
    <x v="0"/>
    <x v="0"/>
    <x v="11"/>
    <x v="5"/>
    <x v="483"/>
  </r>
  <r>
    <x v="547"/>
    <x v="14"/>
    <x v="1"/>
    <x v="0"/>
    <x v="11"/>
    <x v="5"/>
    <x v="484"/>
  </r>
  <r>
    <x v="548"/>
    <x v="14"/>
    <x v="2"/>
    <x v="0"/>
    <x v="11"/>
    <x v="5"/>
    <x v="485"/>
  </r>
  <r>
    <x v="549"/>
    <x v="14"/>
    <x v="0"/>
    <x v="0"/>
    <x v="12"/>
    <x v="2"/>
    <x v="486"/>
  </r>
  <r>
    <x v="550"/>
    <x v="14"/>
    <x v="1"/>
    <x v="0"/>
    <x v="12"/>
    <x v="2"/>
    <x v="487"/>
  </r>
  <r>
    <x v="551"/>
    <x v="14"/>
    <x v="2"/>
    <x v="0"/>
    <x v="12"/>
    <x v="2"/>
    <x v="488"/>
  </r>
  <r>
    <x v="552"/>
    <x v="15"/>
    <x v="0"/>
    <x v="0"/>
    <x v="0"/>
    <x v="0"/>
    <x v="41"/>
  </r>
  <r>
    <x v="553"/>
    <x v="15"/>
    <x v="1"/>
    <x v="0"/>
    <x v="0"/>
    <x v="0"/>
    <x v="97"/>
  </r>
  <r>
    <x v="554"/>
    <x v="15"/>
    <x v="2"/>
    <x v="0"/>
    <x v="0"/>
    <x v="0"/>
    <x v="37"/>
  </r>
  <r>
    <x v="555"/>
    <x v="15"/>
    <x v="0"/>
    <x v="0"/>
    <x v="1"/>
    <x v="1"/>
    <x v="489"/>
  </r>
  <r>
    <x v="556"/>
    <x v="15"/>
    <x v="1"/>
    <x v="0"/>
    <x v="1"/>
    <x v="1"/>
    <x v="490"/>
  </r>
  <r>
    <x v="557"/>
    <x v="15"/>
    <x v="2"/>
    <x v="0"/>
    <x v="1"/>
    <x v="1"/>
    <x v="491"/>
  </r>
  <r>
    <x v="558"/>
    <x v="15"/>
    <x v="0"/>
    <x v="0"/>
    <x v="2"/>
    <x v="2"/>
    <x v="492"/>
  </r>
  <r>
    <x v="559"/>
    <x v="15"/>
    <x v="1"/>
    <x v="0"/>
    <x v="2"/>
    <x v="2"/>
    <x v="493"/>
  </r>
  <r>
    <x v="560"/>
    <x v="15"/>
    <x v="2"/>
    <x v="0"/>
    <x v="2"/>
    <x v="2"/>
    <x v="494"/>
  </r>
  <r>
    <x v="561"/>
    <x v="15"/>
    <x v="0"/>
    <x v="0"/>
    <x v="3"/>
    <x v="2"/>
    <x v="495"/>
  </r>
  <r>
    <x v="562"/>
    <x v="15"/>
    <x v="1"/>
    <x v="0"/>
    <x v="3"/>
    <x v="2"/>
    <x v="496"/>
  </r>
  <r>
    <x v="563"/>
    <x v="15"/>
    <x v="2"/>
    <x v="0"/>
    <x v="3"/>
    <x v="2"/>
    <x v="497"/>
  </r>
  <r>
    <x v="564"/>
    <x v="15"/>
    <x v="0"/>
    <x v="0"/>
    <x v="4"/>
    <x v="0"/>
    <x v="99"/>
  </r>
  <r>
    <x v="565"/>
    <x v="15"/>
    <x v="1"/>
    <x v="0"/>
    <x v="4"/>
    <x v="0"/>
    <x v="498"/>
  </r>
  <r>
    <x v="566"/>
    <x v="15"/>
    <x v="2"/>
    <x v="0"/>
    <x v="4"/>
    <x v="0"/>
    <x v="499"/>
  </r>
  <r>
    <x v="567"/>
    <x v="15"/>
    <x v="0"/>
    <x v="0"/>
    <x v="5"/>
    <x v="3"/>
    <x v="500"/>
  </r>
  <r>
    <x v="568"/>
    <x v="15"/>
    <x v="1"/>
    <x v="0"/>
    <x v="5"/>
    <x v="3"/>
    <x v="501"/>
  </r>
  <r>
    <x v="569"/>
    <x v="15"/>
    <x v="2"/>
    <x v="0"/>
    <x v="5"/>
    <x v="3"/>
    <x v="77"/>
  </r>
  <r>
    <x v="570"/>
    <x v="15"/>
    <x v="0"/>
    <x v="0"/>
    <x v="6"/>
    <x v="4"/>
    <x v="502"/>
  </r>
  <r>
    <x v="571"/>
    <x v="15"/>
    <x v="1"/>
    <x v="0"/>
    <x v="6"/>
    <x v="4"/>
    <x v="503"/>
  </r>
  <r>
    <x v="572"/>
    <x v="15"/>
    <x v="2"/>
    <x v="0"/>
    <x v="6"/>
    <x v="4"/>
    <x v="504"/>
  </r>
  <r>
    <x v="573"/>
    <x v="15"/>
    <x v="0"/>
    <x v="0"/>
    <x v="8"/>
    <x v="6"/>
    <x v="505"/>
  </r>
  <r>
    <x v="574"/>
    <x v="15"/>
    <x v="1"/>
    <x v="0"/>
    <x v="8"/>
    <x v="6"/>
    <x v="506"/>
  </r>
  <r>
    <x v="575"/>
    <x v="15"/>
    <x v="2"/>
    <x v="0"/>
    <x v="8"/>
    <x v="6"/>
    <x v="507"/>
  </r>
  <r>
    <x v="576"/>
    <x v="15"/>
    <x v="0"/>
    <x v="0"/>
    <x v="14"/>
    <x v="0"/>
    <x v="369"/>
  </r>
  <r>
    <x v="577"/>
    <x v="15"/>
    <x v="1"/>
    <x v="0"/>
    <x v="14"/>
    <x v="0"/>
    <x v="508"/>
  </r>
  <r>
    <x v="578"/>
    <x v="15"/>
    <x v="2"/>
    <x v="0"/>
    <x v="14"/>
    <x v="0"/>
    <x v="509"/>
  </r>
  <r>
    <x v="579"/>
    <x v="15"/>
    <x v="0"/>
    <x v="0"/>
    <x v="9"/>
    <x v="7"/>
    <x v="510"/>
  </r>
  <r>
    <x v="580"/>
    <x v="15"/>
    <x v="1"/>
    <x v="0"/>
    <x v="9"/>
    <x v="7"/>
    <x v="511"/>
  </r>
  <r>
    <x v="581"/>
    <x v="15"/>
    <x v="2"/>
    <x v="0"/>
    <x v="9"/>
    <x v="7"/>
    <x v="512"/>
  </r>
  <r>
    <x v="582"/>
    <x v="15"/>
    <x v="0"/>
    <x v="0"/>
    <x v="11"/>
    <x v="5"/>
    <x v="513"/>
  </r>
  <r>
    <x v="583"/>
    <x v="15"/>
    <x v="1"/>
    <x v="0"/>
    <x v="11"/>
    <x v="5"/>
    <x v="514"/>
  </r>
  <r>
    <x v="584"/>
    <x v="15"/>
    <x v="2"/>
    <x v="0"/>
    <x v="11"/>
    <x v="5"/>
    <x v="515"/>
  </r>
  <r>
    <x v="585"/>
    <x v="15"/>
    <x v="0"/>
    <x v="0"/>
    <x v="12"/>
    <x v="2"/>
    <x v="516"/>
  </r>
  <r>
    <x v="586"/>
    <x v="15"/>
    <x v="1"/>
    <x v="0"/>
    <x v="12"/>
    <x v="2"/>
    <x v="326"/>
  </r>
  <r>
    <x v="587"/>
    <x v="15"/>
    <x v="2"/>
    <x v="0"/>
    <x v="12"/>
    <x v="2"/>
    <x v="517"/>
  </r>
  <r>
    <x v="588"/>
    <x v="16"/>
    <x v="0"/>
    <x v="0"/>
    <x v="0"/>
    <x v="0"/>
    <x v="285"/>
  </r>
  <r>
    <x v="589"/>
    <x v="16"/>
    <x v="1"/>
    <x v="0"/>
    <x v="0"/>
    <x v="0"/>
    <x v="349"/>
  </r>
  <r>
    <x v="590"/>
    <x v="16"/>
    <x v="2"/>
    <x v="0"/>
    <x v="0"/>
    <x v="0"/>
    <x v="151"/>
  </r>
  <r>
    <x v="591"/>
    <x v="16"/>
    <x v="0"/>
    <x v="0"/>
    <x v="1"/>
    <x v="1"/>
    <x v="518"/>
  </r>
  <r>
    <x v="592"/>
    <x v="16"/>
    <x v="1"/>
    <x v="0"/>
    <x v="1"/>
    <x v="1"/>
    <x v="519"/>
  </r>
  <r>
    <x v="593"/>
    <x v="16"/>
    <x v="2"/>
    <x v="0"/>
    <x v="1"/>
    <x v="1"/>
    <x v="520"/>
  </r>
  <r>
    <x v="594"/>
    <x v="16"/>
    <x v="0"/>
    <x v="0"/>
    <x v="2"/>
    <x v="2"/>
    <x v="521"/>
  </r>
  <r>
    <x v="595"/>
    <x v="16"/>
    <x v="1"/>
    <x v="0"/>
    <x v="2"/>
    <x v="2"/>
    <x v="522"/>
  </r>
  <r>
    <x v="596"/>
    <x v="16"/>
    <x v="2"/>
    <x v="0"/>
    <x v="2"/>
    <x v="2"/>
    <x v="523"/>
  </r>
  <r>
    <x v="597"/>
    <x v="16"/>
    <x v="0"/>
    <x v="0"/>
    <x v="3"/>
    <x v="2"/>
    <x v="524"/>
  </r>
  <r>
    <x v="598"/>
    <x v="16"/>
    <x v="1"/>
    <x v="0"/>
    <x v="3"/>
    <x v="2"/>
    <x v="155"/>
  </r>
  <r>
    <x v="599"/>
    <x v="16"/>
    <x v="2"/>
    <x v="0"/>
    <x v="3"/>
    <x v="2"/>
    <x v="525"/>
  </r>
  <r>
    <x v="600"/>
    <x v="16"/>
    <x v="0"/>
    <x v="0"/>
    <x v="4"/>
    <x v="0"/>
    <x v="110"/>
  </r>
  <r>
    <x v="601"/>
    <x v="16"/>
    <x v="1"/>
    <x v="0"/>
    <x v="4"/>
    <x v="0"/>
    <x v="190"/>
  </r>
  <r>
    <x v="602"/>
    <x v="16"/>
    <x v="2"/>
    <x v="0"/>
    <x v="4"/>
    <x v="0"/>
    <x v="408"/>
  </r>
  <r>
    <x v="603"/>
    <x v="16"/>
    <x v="0"/>
    <x v="0"/>
    <x v="5"/>
    <x v="3"/>
    <x v="526"/>
  </r>
  <r>
    <x v="604"/>
    <x v="16"/>
    <x v="1"/>
    <x v="0"/>
    <x v="5"/>
    <x v="3"/>
    <x v="527"/>
  </r>
  <r>
    <x v="605"/>
    <x v="16"/>
    <x v="2"/>
    <x v="0"/>
    <x v="5"/>
    <x v="3"/>
    <x v="528"/>
  </r>
  <r>
    <x v="606"/>
    <x v="16"/>
    <x v="0"/>
    <x v="0"/>
    <x v="6"/>
    <x v="4"/>
    <x v="529"/>
  </r>
  <r>
    <x v="607"/>
    <x v="16"/>
    <x v="1"/>
    <x v="0"/>
    <x v="6"/>
    <x v="4"/>
    <x v="530"/>
  </r>
  <r>
    <x v="608"/>
    <x v="16"/>
    <x v="2"/>
    <x v="0"/>
    <x v="6"/>
    <x v="4"/>
    <x v="531"/>
  </r>
  <r>
    <x v="609"/>
    <x v="16"/>
    <x v="0"/>
    <x v="0"/>
    <x v="7"/>
    <x v="5"/>
    <x v="221"/>
  </r>
  <r>
    <x v="610"/>
    <x v="16"/>
    <x v="1"/>
    <x v="0"/>
    <x v="7"/>
    <x v="5"/>
    <x v="532"/>
  </r>
  <r>
    <x v="611"/>
    <x v="16"/>
    <x v="2"/>
    <x v="0"/>
    <x v="7"/>
    <x v="5"/>
    <x v="533"/>
  </r>
  <r>
    <x v="612"/>
    <x v="16"/>
    <x v="0"/>
    <x v="0"/>
    <x v="17"/>
    <x v="0"/>
    <x v="534"/>
  </r>
  <r>
    <x v="613"/>
    <x v="16"/>
    <x v="1"/>
    <x v="0"/>
    <x v="17"/>
    <x v="0"/>
    <x v="535"/>
  </r>
  <r>
    <x v="614"/>
    <x v="16"/>
    <x v="2"/>
    <x v="0"/>
    <x v="17"/>
    <x v="0"/>
    <x v="536"/>
  </r>
  <r>
    <x v="615"/>
    <x v="16"/>
    <x v="0"/>
    <x v="0"/>
    <x v="8"/>
    <x v="6"/>
    <x v="537"/>
  </r>
  <r>
    <x v="616"/>
    <x v="16"/>
    <x v="1"/>
    <x v="0"/>
    <x v="8"/>
    <x v="6"/>
    <x v="538"/>
  </r>
  <r>
    <x v="617"/>
    <x v="16"/>
    <x v="2"/>
    <x v="0"/>
    <x v="8"/>
    <x v="6"/>
    <x v="539"/>
  </r>
  <r>
    <x v="618"/>
    <x v="16"/>
    <x v="1"/>
    <x v="0"/>
    <x v="22"/>
    <x v="0"/>
    <x v="356"/>
  </r>
  <r>
    <x v="619"/>
    <x v="16"/>
    <x v="0"/>
    <x v="0"/>
    <x v="11"/>
    <x v="5"/>
    <x v="540"/>
  </r>
  <r>
    <x v="620"/>
    <x v="16"/>
    <x v="1"/>
    <x v="0"/>
    <x v="11"/>
    <x v="5"/>
    <x v="541"/>
  </r>
  <r>
    <x v="621"/>
    <x v="16"/>
    <x v="2"/>
    <x v="0"/>
    <x v="11"/>
    <x v="5"/>
    <x v="542"/>
  </r>
  <r>
    <x v="622"/>
    <x v="16"/>
    <x v="0"/>
    <x v="0"/>
    <x v="12"/>
    <x v="2"/>
    <x v="543"/>
  </r>
  <r>
    <x v="623"/>
    <x v="16"/>
    <x v="1"/>
    <x v="0"/>
    <x v="12"/>
    <x v="2"/>
    <x v="544"/>
  </r>
  <r>
    <x v="624"/>
    <x v="16"/>
    <x v="2"/>
    <x v="0"/>
    <x v="12"/>
    <x v="2"/>
    <x v="545"/>
  </r>
  <r>
    <x v="625"/>
    <x v="17"/>
    <x v="0"/>
    <x v="0"/>
    <x v="0"/>
    <x v="0"/>
    <x v="512"/>
  </r>
  <r>
    <x v="626"/>
    <x v="17"/>
    <x v="1"/>
    <x v="0"/>
    <x v="0"/>
    <x v="0"/>
    <x v="546"/>
  </r>
  <r>
    <x v="627"/>
    <x v="17"/>
    <x v="2"/>
    <x v="0"/>
    <x v="0"/>
    <x v="0"/>
    <x v="547"/>
  </r>
  <r>
    <x v="628"/>
    <x v="17"/>
    <x v="0"/>
    <x v="0"/>
    <x v="1"/>
    <x v="1"/>
    <x v="548"/>
  </r>
  <r>
    <x v="629"/>
    <x v="17"/>
    <x v="1"/>
    <x v="0"/>
    <x v="1"/>
    <x v="1"/>
    <x v="549"/>
  </r>
  <r>
    <x v="630"/>
    <x v="17"/>
    <x v="2"/>
    <x v="0"/>
    <x v="1"/>
    <x v="1"/>
    <x v="550"/>
  </r>
  <r>
    <x v="631"/>
    <x v="17"/>
    <x v="0"/>
    <x v="0"/>
    <x v="2"/>
    <x v="2"/>
    <x v="551"/>
  </r>
  <r>
    <x v="632"/>
    <x v="17"/>
    <x v="1"/>
    <x v="0"/>
    <x v="2"/>
    <x v="2"/>
    <x v="552"/>
  </r>
  <r>
    <x v="633"/>
    <x v="17"/>
    <x v="2"/>
    <x v="0"/>
    <x v="2"/>
    <x v="2"/>
    <x v="553"/>
  </r>
  <r>
    <x v="634"/>
    <x v="17"/>
    <x v="0"/>
    <x v="0"/>
    <x v="3"/>
    <x v="2"/>
    <x v="238"/>
  </r>
  <r>
    <x v="635"/>
    <x v="17"/>
    <x v="1"/>
    <x v="0"/>
    <x v="3"/>
    <x v="2"/>
    <x v="554"/>
  </r>
  <r>
    <x v="636"/>
    <x v="17"/>
    <x v="2"/>
    <x v="0"/>
    <x v="3"/>
    <x v="2"/>
    <x v="555"/>
  </r>
  <r>
    <x v="637"/>
    <x v="17"/>
    <x v="0"/>
    <x v="0"/>
    <x v="5"/>
    <x v="3"/>
    <x v="556"/>
  </r>
  <r>
    <x v="638"/>
    <x v="17"/>
    <x v="1"/>
    <x v="0"/>
    <x v="5"/>
    <x v="3"/>
    <x v="557"/>
  </r>
  <r>
    <x v="639"/>
    <x v="17"/>
    <x v="2"/>
    <x v="0"/>
    <x v="5"/>
    <x v="3"/>
    <x v="558"/>
  </r>
  <r>
    <x v="640"/>
    <x v="17"/>
    <x v="2"/>
    <x v="0"/>
    <x v="20"/>
    <x v="2"/>
    <x v="439"/>
  </r>
  <r>
    <x v="641"/>
    <x v="17"/>
    <x v="0"/>
    <x v="0"/>
    <x v="6"/>
    <x v="4"/>
    <x v="559"/>
  </r>
  <r>
    <x v="642"/>
    <x v="17"/>
    <x v="1"/>
    <x v="0"/>
    <x v="6"/>
    <x v="4"/>
    <x v="560"/>
  </r>
  <r>
    <x v="643"/>
    <x v="17"/>
    <x v="2"/>
    <x v="0"/>
    <x v="6"/>
    <x v="4"/>
    <x v="561"/>
  </r>
  <r>
    <x v="644"/>
    <x v="17"/>
    <x v="2"/>
    <x v="0"/>
    <x v="7"/>
    <x v="5"/>
    <x v="562"/>
  </r>
  <r>
    <x v="645"/>
    <x v="17"/>
    <x v="0"/>
    <x v="0"/>
    <x v="17"/>
    <x v="0"/>
    <x v="383"/>
  </r>
  <r>
    <x v="646"/>
    <x v="17"/>
    <x v="1"/>
    <x v="0"/>
    <x v="17"/>
    <x v="0"/>
    <x v="563"/>
  </r>
  <r>
    <x v="647"/>
    <x v="17"/>
    <x v="2"/>
    <x v="0"/>
    <x v="17"/>
    <x v="0"/>
    <x v="563"/>
  </r>
  <r>
    <x v="648"/>
    <x v="17"/>
    <x v="0"/>
    <x v="0"/>
    <x v="8"/>
    <x v="6"/>
    <x v="564"/>
  </r>
  <r>
    <x v="649"/>
    <x v="17"/>
    <x v="1"/>
    <x v="0"/>
    <x v="8"/>
    <x v="6"/>
    <x v="565"/>
  </r>
  <r>
    <x v="650"/>
    <x v="17"/>
    <x v="2"/>
    <x v="0"/>
    <x v="8"/>
    <x v="6"/>
    <x v="566"/>
  </r>
  <r>
    <x v="651"/>
    <x v="17"/>
    <x v="0"/>
    <x v="0"/>
    <x v="9"/>
    <x v="7"/>
    <x v="58"/>
  </r>
  <r>
    <x v="652"/>
    <x v="17"/>
    <x v="1"/>
    <x v="0"/>
    <x v="9"/>
    <x v="7"/>
    <x v="59"/>
  </r>
  <r>
    <x v="653"/>
    <x v="17"/>
    <x v="2"/>
    <x v="0"/>
    <x v="9"/>
    <x v="7"/>
    <x v="59"/>
  </r>
  <r>
    <x v="654"/>
    <x v="17"/>
    <x v="0"/>
    <x v="0"/>
    <x v="16"/>
    <x v="7"/>
    <x v="58"/>
  </r>
  <r>
    <x v="655"/>
    <x v="17"/>
    <x v="1"/>
    <x v="0"/>
    <x v="16"/>
    <x v="7"/>
    <x v="59"/>
  </r>
  <r>
    <x v="656"/>
    <x v="17"/>
    <x v="0"/>
    <x v="0"/>
    <x v="11"/>
    <x v="5"/>
    <x v="567"/>
  </r>
  <r>
    <x v="657"/>
    <x v="17"/>
    <x v="1"/>
    <x v="0"/>
    <x v="11"/>
    <x v="5"/>
    <x v="568"/>
  </r>
  <r>
    <x v="658"/>
    <x v="17"/>
    <x v="2"/>
    <x v="0"/>
    <x v="11"/>
    <x v="5"/>
    <x v="569"/>
  </r>
  <r>
    <x v="659"/>
    <x v="17"/>
    <x v="0"/>
    <x v="0"/>
    <x v="12"/>
    <x v="2"/>
    <x v="570"/>
  </r>
  <r>
    <x v="660"/>
    <x v="17"/>
    <x v="1"/>
    <x v="0"/>
    <x v="12"/>
    <x v="2"/>
    <x v="571"/>
  </r>
  <r>
    <x v="661"/>
    <x v="17"/>
    <x v="2"/>
    <x v="0"/>
    <x v="12"/>
    <x v="2"/>
    <x v="572"/>
  </r>
  <r>
    <x v="662"/>
    <x v="18"/>
    <x v="0"/>
    <x v="0"/>
    <x v="0"/>
    <x v="0"/>
    <x v="42"/>
  </r>
  <r>
    <x v="663"/>
    <x v="18"/>
    <x v="1"/>
    <x v="0"/>
    <x v="0"/>
    <x v="0"/>
    <x v="382"/>
  </r>
  <r>
    <x v="664"/>
    <x v="18"/>
    <x v="2"/>
    <x v="0"/>
    <x v="0"/>
    <x v="0"/>
    <x v="428"/>
  </r>
  <r>
    <x v="665"/>
    <x v="18"/>
    <x v="0"/>
    <x v="0"/>
    <x v="1"/>
    <x v="1"/>
    <x v="573"/>
  </r>
  <r>
    <x v="666"/>
    <x v="18"/>
    <x v="1"/>
    <x v="0"/>
    <x v="1"/>
    <x v="1"/>
    <x v="574"/>
  </r>
  <r>
    <x v="667"/>
    <x v="18"/>
    <x v="2"/>
    <x v="0"/>
    <x v="1"/>
    <x v="1"/>
    <x v="575"/>
  </r>
  <r>
    <x v="668"/>
    <x v="18"/>
    <x v="0"/>
    <x v="0"/>
    <x v="2"/>
    <x v="2"/>
    <x v="576"/>
  </r>
  <r>
    <x v="669"/>
    <x v="18"/>
    <x v="1"/>
    <x v="0"/>
    <x v="2"/>
    <x v="2"/>
    <x v="577"/>
  </r>
  <r>
    <x v="670"/>
    <x v="18"/>
    <x v="2"/>
    <x v="0"/>
    <x v="2"/>
    <x v="2"/>
    <x v="578"/>
  </r>
  <r>
    <x v="671"/>
    <x v="18"/>
    <x v="0"/>
    <x v="0"/>
    <x v="3"/>
    <x v="2"/>
    <x v="579"/>
  </r>
  <r>
    <x v="672"/>
    <x v="18"/>
    <x v="1"/>
    <x v="0"/>
    <x v="3"/>
    <x v="2"/>
    <x v="580"/>
  </r>
  <r>
    <x v="673"/>
    <x v="18"/>
    <x v="2"/>
    <x v="0"/>
    <x v="3"/>
    <x v="2"/>
    <x v="581"/>
  </r>
  <r>
    <x v="674"/>
    <x v="18"/>
    <x v="0"/>
    <x v="0"/>
    <x v="5"/>
    <x v="3"/>
    <x v="582"/>
  </r>
  <r>
    <x v="675"/>
    <x v="18"/>
    <x v="1"/>
    <x v="0"/>
    <x v="5"/>
    <x v="3"/>
    <x v="583"/>
  </r>
  <r>
    <x v="676"/>
    <x v="18"/>
    <x v="2"/>
    <x v="0"/>
    <x v="5"/>
    <x v="3"/>
    <x v="584"/>
  </r>
  <r>
    <x v="677"/>
    <x v="18"/>
    <x v="2"/>
    <x v="0"/>
    <x v="20"/>
    <x v="2"/>
    <x v="360"/>
  </r>
  <r>
    <x v="678"/>
    <x v="18"/>
    <x v="0"/>
    <x v="0"/>
    <x v="6"/>
    <x v="4"/>
    <x v="585"/>
  </r>
  <r>
    <x v="679"/>
    <x v="18"/>
    <x v="1"/>
    <x v="0"/>
    <x v="6"/>
    <x v="4"/>
    <x v="586"/>
  </r>
  <r>
    <x v="680"/>
    <x v="18"/>
    <x v="2"/>
    <x v="0"/>
    <x v="6"/>
    <x v="4"/>
    <x v="587"/>
  </r>
  <r>
    <x v="681"/>
    <x v="18"/>
    <x v="0"/>
    <x v="0"/>
    <x v="7"/>
    <x v="5"/>
    <x v="588"/>
  </r>
  <r>
    <x v="682"/>
    <x v="18"/>
    <x v="1"/>
    <x v="0"/>
    <x v="7"/>
    <x v="5"/>
    <x v="589"/>
  </r>
  <r>
    <x v="683"/>
    <x v="18"/>
    <x v="2"/>
    <x v="0"/>
    <x v="7"/>
    <x v="5"/>
    <x v="590"/>
  </r>
  <r>
    <x v="684"/>
    <x v="18"/>
    <x v="0"/>
    <x v="0"/>
    <x v="17"/>
    <x v="0"/>
    <x v="57"/>
  </r>
  <r>
    <x v="685"/>
    <x v="18"/>
    <x v="1"/>
    <x v="0"/>
    <x v="17"/>
    <x v="0"/>
    <x v="591"/>
  </r>
  <r>
    <x v="686"/>
    <x v="18"/>
    <x v="2"/>
    <x v="0"/>
    <x v="17"/>
    <x v="0"/>
    <x v="591"/>
  </r>
  <r>
    <x v="687"/>
    <x v="18"/>
    <x v="0"/>
    <x v="0"/>
    <x v="8"/>
    <x v="6"/>
    <x v="592"/>
  </r>
  <r>
    <x v="688"/>
    <x v="18"/>
    <x v="1"/>
    <x v="0"/>
    <x v="8"/>
    <x v="6"/>
    <x v="593"/>
  </r>
  <r>
    <x v="689"/>
    <x v="18"/>
    <x v="2"/>
    <x v="0"/>
    <x v="8"/>
    <x v="6"/>
    <x v="594"/>
  </r>
  <r>
    <x v="690"/>
    <x v="18"/>
    <x v="0"/>
    <x v="0"/>
    <x v="9"/>
    <x v="7"/>
    <x v="595"/>
  </r>
  <r>
    <x v="691"/>
    <x v="18"/>
    <x v="1"/>
    <x v="0"/>
    <x v="9"/>
    <x v="7"/>
    <x v="596"/>
  </r>
  <r>
    <x v="692"/>
    <x v="18"/>
    <x v="2"/>
    <x v="0"/>
    <x v="9"/>
    <x v="7"/>
    <x v="461"/>
  </r>
  <r>
    <x v="693"/>
    <x v="18"/>
    <x v="0"/>
    <x v="0"/>
    <x v="16"/>
    <x v="7"/>
    <x v="244"/>
  </r>
  <r>
    <x v="694"/>
    <x v="18"/>
    <x v="1"/>
    <x v="0"/>
    <x v="16"/>
    <x v="7"/>
    <x v="597"/>
  </r>
  <r>
    <x v="695"/>
    <x v="18"/>
    <x v="2"/>
    <x v="0"/>
    <x v="16"/>
    <x v="7"/>
    <x v="597"/>
  </r>
  <r>
    <x v="696"/>
    <x v="18"/>
    <x v="0"/>
    <x v="0"/>
    <x v="11"/>
    <x v="5"/>
    <x v="598"/>
  </r>
  <r>
    <x v="697"/>
    <x v="18"/>
    <x v="1"/>
    <x v="0"/>
    <x v="11"/>
    <x v="5"/>
    <x v="599"/>
  </r>
  <r>
    <x v="698"/>
    <x v="18"/>
    <x v="2"/>
    <x v="0"/>
    <x v="11"/>
    <x v="5"/>
    <x v="600"/>
  </r>
  <r>
    <x v="699"/>
    <x v="18"/>
    <x v="1"/>
    <x v="0"/>
    <x v="12"/>
    <x v="2"/>
    <x v="601"/>
  </r>
  <r>
    <x v="700"/>
    <x v="18"/>
    <x v="2"/>
    <x v="0"/>
    <x v="12"/>
    <x v="2"/>
    <x v="497"/>
  </r>
  <r>
    <x v="701"/>
    <x v="19"/>
    <x v="0"/>
    <x v="0"/>
    <x v="0"/>
    <x v="0"/>
    <x v="244"/>
  </r>
  <r>
    <x v="702"/>
    <x v="19"/>
    <x v="1"/>
    <x v="0"/>
    <x v="0"/>
    <x v="0"/>
    <x v="244"/>
  </r>
  <r>
    <x v="703"/>
    <x v="19"/>
    <x v="2"/>
    <x v="0"/>
    <x v="0"/>
    <x v="0"/>
    <x v="58"/>
  </r>
  <r>
    <x v="704"/>
    <x v="19"/>
    <x v="0"/>
    <x v="0"/>
    <x v="1"/>
    <x v="1"/>
    <x v="602"/>
  </r>
  <r>
    <x v="705"/>
    <x v="19"/>
    <x v="1"/>
    <x v="0"/>
    <x v="1"/>
    <x v="1"/>
    <x v="603"/>
  </r>
  <r>
    <x v="706"/>
    <x v="19"/>
    <x v="2"/>
    <x v="0"/>
    <x v="1"/>
    <x v="1"/>
    <x v="604"/>
  </r>
  <r>
    <x v="707"/>
    <x v="19"/>
    <x v="1"/>
    <x v="0"/>
    <x v="3"/>
    <x v="2"/>
    <x v="605"/>
  </r>
  <r>
    <x v="708"/>
    <x v="19"/>
    <x v="2"/>
    <x v="0"/>
    <x v="3"/>
    <x v="2"/>
    <x v="606"/>
  </r>
  <r>
    <x v="709"/>
    <x v="19"/>
    <x v="1"/>
    <x v="0"/>
    <x v="17"/>
    <x v="0"/>
    <x v="58"/>
  </r>
  <r>
    <x v="710"/>
    <x v="19"/>
    <x v="2"/>
    <x v="0"/>
    <x v="17"/>
    <x v="0"/>
    <x v="59"/>
  </r>
  <r>
    <x v="711"/>
    <x v="19"/>
    <x v="0"/>
    <x v="0"/>
    <x v="8"/>
    <x v="6"/>
    <x v="607"/>
  </r>
  <r>
    <x v="712"/>
    <x v="19"/>
    <x v="1"/>
    <x v="0"/>
    <x v="8"/>
    <x v="6"/>
    <x v="608"/>
  </r>
  <r>
    <x v="713"/>
    <x v="19"/>
    <x v="2"/>
    <x v="0"/>
    <x v="8"/>
    <x v="6"/>
    <x v="609"/>
  </r>
  <r>
    <x v="714"/>
    <x v="19"/>
    <x v="0"/>
    <x v="0"/>
    <x v="9"/>
    <x v="7"/>
    <x v="58"/>
  </r>
  <r>
    <x v="715"/>
    <x v="19"/>
    <x v="0"/>
    <x v="0"/>
    <x v="11"/>
    <x v="5"/>
    <x v="610"/>
  </r>
  <r>
    <x v="716"/>
    <x v="19"/>
    <x v="1"/>
    <x v="0"/>
    <x v="11"/>
    <x v="5"/>
    <x v="611"/>
  </r>
  <r>
    <x v="717"/>
    <x v="19"/>
    <x v="2"/>
    <x v="0"/>
    <x v="11"/>
    <x v="5"/>
    <x v="612"/>
  </r>
  <r>
    <x v="718"/>
    <x v="20"/>
    <x v="0"/>
    <x v="0"/>
    <x v="0"/>
    <x v="0"/>
    <x v="613"/>
  </r>
  <r>
    <x v="719"/>
    <x v="20"/>
    <x v="1"/>
    <x v="0"/>
    <x v="0"/>
    <x v="0"/>
    <x v="614"/>
  </r>
  <r>
    <x v="720"/>
    <x v="20"/>
    <x v="2"/>
    <x v="0"/>
    <x v="0"/>
    <x v="0"/>
    <x v="615"/>
  </r>
  <r>
    <x v="721"/>
    <x v="20"/>
    <x v="0"/>
    <x v="0"/>
    <x v="1"/>
    <x v="1"/>
    <x v="616"/>
  </r>
  <r>
    <x v="722"/>
    <x v="20"/>
    <x v="1"/>
    <x v="0"/>
    <x v="1"/>
    <x v="1"/>
    <x v="617"/>
  </r>
  <r>
    <x v="723"/>
    <x v="20"/>
    <x v="2"/>
    <x v="0"/>
    <x v="1"/>
    <x v="1"/>
    <x v="618"/>
  </r>
  <r>
    <x v="724"/>
    <x v="20"/>
    <x v="0"/>
    <x v="0"/>
    <x v="2"/>
    <x v="2"/>
    <x v="619"/>
  </r>
  <r>
    <x v="725"/>
    <x v="20"/>
    <x v="1"/>
    <x v="0"/>
    <x v="2"/>
    <x v="2"/>
    <x v="620"/>
  </r>
  <r>
    <x v="726"/>
    <x v="20"/>
    <x v="2"/>
    <x v="0"/>
    <x v="2"/>
    <x v="2"/>
    <x v="621"/>
  </r>
  <r>
    <x v="727"/>
    <x v="20"/>
    <x v="0"/>
    <x v="0"/>
    <x v="3"/>
    <x v="2"/>
    <x v="622"/>
  </r>
  <r>
    <x v="728"/>
    <x v="20"/>
    <x v="1"/>
    <x v="0"/>
    <x v="3"/>
    <x v="2"/>
    <x v="623"/>
  </r>
  <r>
    <x v="729"/>
    <x v="20"/>
    <x v="2"/>
    <x v="0"/>
    <x v="3"/>
    <x v="2"/>
    <x v="624"/>
  </r>
  <r>
    <x v="730"/>
    <x v="20"/>
    <x v="0"/>
    <x v="0"/>
    <x v="21"/>
    <x v="5"/>
    <x v="625"/>
  </r>
  <r>
    <x v="731"/>
    <x v="20"/>
    <x v="1"/>
    <x v="0"/>
    <x v="21"/>
    <x v="5"/>
    <x v="626"/>
  </r>
  <r>
    <x v="732"/>
    <x v="20"/>
    <x v="2"/>
    <x v="0"/>
    <x v="21"/>
    <x v="5"/>
    <x v="627"/>
  </r>
  <r>
    <x v="733"/>
    <x v="20"/>
    <x v="0"/>
    <x v="0"/>
    <x v="4"/>
    <x v="0"/>
    <x v="628"/>
  </r>
  <r>
    <x v="734"/>
    <x v="20"/>
    <x v="1"/>
    <x v="0"/>
    <x v="4"/>
    <x v="0"/>
    <x v="629"/>
  </r>
  <r>
    <x v="735"/>
    <x v="20"/>
    <x v="2"/>
    <x v="0"/>
    <x v="4"/>
    <x v="0"/>
    <x v="630"/>
  </r>
  <r>
    <x v="736"/>
    <x v="20"/>
    <x v="0"/>
    <x v="0"/>
    <x v="5"/>
    <x v="3"/>
    <x v="631"/>
  </r>
  <r>
    <x v="737"/>
    <x v="20"/>
    <x v="1"/>
    <x v="0"/>
    <x v="5"/>
    <x v="3"/>
    <x v="632"/>
  </r>
  <r>
    <x v="738"/>
    <x v="20"/>
    <x v="2"/>
    <x v="0"/>
    <x v="5"/>
    <x v="3"/>
    <x v="633"/>
  </r>
  <r>
    <x v="739"/>
    <x v="20"/>
    <x v="0"/>
    <x v="0"/>
    <x v="20"/>
    <x v="2"/>
    <x v="563"/>
  </r>
  <r>
    <x v="740"/>
    <x v="20"/>
    <x v="1"/>
    <x v="0"/>
    <x v="20"/>
    <x v="2"/>
    <x v="634"/>
  </r>
  <r>
    <x v="741"/>
    <x v="20"/>
    <x v="2"/>
    <x v="0"/>
    <x v="20"/>
    <x v="2"/>
    <x v="635"/>
  </r>
  <r>
    <x v="742"/>
    <x v="20"/>
    <x v="0"/>
    <x v="0"/>
    <x v="6"/>
    <x v="4"/>
    <x v="636"/>
  </r>
  <r>
    <x v="743"/>
    <x v="20"/>
    <x v="1"/>
    <x v="0"/>
    <x v="6"/>
    <x v="4"/>
    <x v="637"/>
  </r>
  <r>
    <x v="744"/>
    <x v="20"/>
    <x v="2"/>
    <x v="0"/>
    <x v="6"/>
    <x v="4"/>
    <x v="638"/>
  </r>
  <r>
    <x v="745"/>
    <x v="20"/>
    <x v="0"/>
    <x v="0"/>
    <x v="13"/>
    <x v="0"/>
    <x v="639"/>
  </r>
  <r>
    <x v="746"/>
    <x v="20"/>
    <x v="1"/>
    <x v="0"/>
    <x v="13"/>
    <x v="0"/>
    <x v="640"/>
  </r>
  <r>
    <x v="747"/>
    <x v="20"/>
    <x v="2"/>
    <x v="0"/>
    <x v="13"/>
    <x v="0"/>
    <x v="641"/>
  </r>
  <r>
    <x v="748"/>
    <x v="20"/>
    <x v="0"/>
    <x v="0"/>
    <x v="7"/>
    <x v="5"/>
    <x v="642"/>
  </r>
  <r>
    <x v="749"/>
    <x v="20"/>
    <x v="1"/>
    <x v="0"/>
    <x v="7"/>
    <x v="5"/>
    <x v="643"/>
  </r>
  <r>
    <x v="750"/>
    <x v="20"/>
    <x v="2"/>
    <x v="0"/>
    <x v="7"/>
    <x v="5"/>
    <x v="644"/>
  </r>
  <r>
    <x v="751"/>
    <x v="20"/>
    <x v="0"/>
    <x v="0"/>
    <x v="17"/>
    <x v="0"/>
    <x v="645"/>
  </r>
  <r>
    <x v="752"/>
    <x v="20"/>
    <x v="1"/>
    <x v="0"/>
    <x v="17"/>
    <x v="0"/>
    <x v="646"/>
  </r>
  <r>
    <x v="753"/>
    <x v="20"/>
    <x v="2"/>
    <x v="0"/>
    <x v="17"/>
    <x v="0"/>
    <x v="647"/>
  </r>
  <r>
    <x v="754"/>
    <x v="20"/>
    <x v="0"/>
    <x v="0"/>
    <x v="8"/>
    <x v="6"/>
    <x v="648"/>
  </r>
  <r>
    <x v="755"/>
    <x v="20"/>
    <x v="1"/>
    <x v="0"/>
    <x v="8"/>
    <x v="6"/>
    <x v="649"/>
  </r>
  <r>
    <x v="756"/>
    <x v="20"/>
    <x v="2"/>
    <x v="0"/>
    <x v="8"/>
    <x v="6"/>
    <x v="650"/>
  </r>
  <r>
    <x v="757"/>
    <x v="20"/>
    <x v="0"/>
    <x v="0"/>
    <x v="19"/>
    <x v="0"/>
    <x v="159"/>
  </r>
  <r>
    <x v="758"/>
    <x v="20"/>
    <x v="0"/>
    <x v="0"/>
    <x v="14"/>
    <x v="0"/>
    <x v="651"/>
  </r>
  <r>
    <x v="759"/>
    <x v="20"/>
    <x v="1"/>
    <x v="0"/>
    <x v="14"/>
    <x v="0"/>
    <x v="652"/>
  </r>
  <r>
    <x v="760"/>
    <x v="20"/>
    <x v="2"/>
    <x v="0"/>
    <x v="14"/>
    <x v="0"/>
    <x v="653"/>
  </r>
  <r>
    <x v="761"/>
    <x v="20"/>
    <x v="0"/>
    <x v="0"/>
    <x v="9"/>
    <x v="7"/>
    <x v="654"/>
  </r>
  <r>
    <x v="762"/>
    <x v="20"/>
    <x v="1"/>
    <x v="0"/>
    <x v="9"/>
    <x v="7"/>
    <x v="655"/>
  </r>
  <r>
    <x v="763"/>
    <x v="20"/>
    <x v="2"/>
    <x v="0"/>
    <x v="9"/>
    <x v="7"/>
    <x v="656"/>
  </r>
  <r>
    <x v="764"/>
    <x v="20"/>
    <x v="0"/>
    <x v="0"/>
    <x v="15"/>
    <x v="7"/>
    <x v="191"/>
  </r>
  <r>
    <x v="765"/>
    <x v="20"/>
    <x v="1"/>
    <x v="0"/>
    <x v="15"/>
    <x v="7"/>
    <x v="99"/>
  </r>
  <r>
    <x v="766"/>
    <x v="20"/>
    <x v="2"/>
    <x v="0"/>
    <x v="15"/>
    <x v="7"/>
    <x v="37"/>
  </r>
  <r>
    <x v="767"/>
    <x v="20"/>
    <x v="0"/>
    <x v="0"/>
    <x v="16"/>
    <x v="7"/>
    <x v="657"/>
  </r>
  <r>
    <x v="768"/>
    <x v="20"/>
    <x v="1"/>
    <x v="0"/>
    <x v="16"/>
    <x v="7"/>
    <x v="658"/>
  </r>
  <r>
    <x v="769"/>
    <x v="20"/>
    <x v="2"/>
    <x v="0"/>
    <x v="16"/>
    <x v="7"/>
    <x v="659"/>
  </r>
  <r>
    <x v="770"/>
    <x v="20"/>
    <x v="0"/>
    <x v="0"/>
    <x v="11"/>
    <x v="5"/>
    <x v="660"/>
  </r>
  <r>
    <x v="771"/>
    <x v="20"/>
    <x v="1"/>
    <x v="0"/>
    <x v="11"/>
    <x v="5"/>
    <x v="661"/>
  </r>
  <r>
    <x v="772"/>
    <x v="20"/>
    <x v="2"/>
    <x v="0"/>
    <x v="11"/>
    <x v="5"/>
    <x v="662"/>
  </r>
  <r>
    <x v="773"/>
    <x v="20"/>
    <x v="0"/>
    <x v="0"/>
    <x v="24"/>
    <x v="0"/>
    <x v="663"/>
  </r>
  <r>
    <x v="774"/>
    <x v="20"/>
    <x v="1"/>
    <x v="0"/>
    <x v="24"/>
    <x v="0"/>
    <x v="664"/>
  </r>
  <r>
    <x v="775"/>
    <x v="20"/>
    <x v="2"/>
    <x v="0"/>
    <x v="24"/>
    <x v="0"/>
    <x v="665"/>
  </r>
  <r>
    <x v="776"/>
    <x v="20"/>
    <x v="0"/>
    <x v="0"/>
    <x v="12"/>
    <x v="2"/>
    <x v="666"/>
  </r>
  <r>
    <x v="777"/>
    <x v="20"/>
    <x v="1"/>
    <x v="0"/>
    <x v="12"/>
    <x v="2"/>
    <x v="667"/>
  </r>
  <r>
    <x v="778"/>
    <x v="20"/>
    <x v="2"/>
    <x v="0"/>
    <x v="12"/>
    <x v="2"/>
    <x v="668"/>
  </r>
  <r>
    <x v="779"/>
    <x v="21"/>
    <x v="0"/>
    <x v="0"/>
    <x v="0"/>
    <x v="0"/>
    <x v="203"/>
  </r>
  <r>
    <x v="780"/>
    <x v="21"/>
    <x v="1"/>
    <x v="0"/>
    <x v="0"/>
    <x v="0"/>
    <x v="669"/>
  </r>
  <r>
    <x v="781"/>
    <x v="21"/>
    <x v="2"/>
    <x v="0"/>
    <x v="0"/>
    <x v="0"/>
    <x v="221"/>
  </r>
  <r>
    <x v="782"/>
    <x v="21"/>
    <x v="0"/>
    <x v="0"/>
    <x v="1"/>
    <x v="1"/>
    <x v="670"/>
  </r>
  <r>
    <x v="783"/>
    <x v="21"/>
    <x v="1"/>
    <x v="0"/>
    <x v="1"/>
    <x v="1"/>
    <x v="671"/>
  </r>
  <r>
    <x v="784"/>
    <x v="21"/>
    <x v="2"/>
    <x v="0"/>
    <x v="1"/>
    <x v="1"/>
    <x v="672"/>
  </r>
  <r>
    <x v="785"/>
    <x v="21"/>
    <x v="0"/>
    <x v="0"/>
    <x v="2"/>
    <x v="2"/>
    <x v="673"/>
  </r>
  <r>
    <x v="786"/>
    <x v="21"/>
    <x v="1"/>
    <x v="0"/>
    <x v="2"/>
    <x v="2"/>
    <x v="674"/>
  </r>
  <r>
    <x v="787"/>
    <x v="21"/>
    <x v="2"/>
    <x v="0"/>
    <x v="2"/>
    <x v="2"/>
    <x v="675"/>
  </r>
  <r>
    <x v="788"/>
    <x v="21"/>
    <x v="0"/>
    <x v="0"/>
    <x v="3"/>
    <x v="2"/>
    <x v="676"/>
  </r>
  <r>
    <x v="789"/>
    <x v="21"/>
    <x v="1"/>
    <x v="0"/>
    <x v="3"/>
    <x v="2"/>
    <x v="677"/>
  </r>
  <r>
    <x v="790"/>
    <x v="21"/>
    <x v="2"/>
    <x v="0"/>
    <x v="3"/>
    <x v="2"/>
    <x v="678"/>
  </r>
  <r>
    <x v="791"/>
    <x v="21"/>
    <x v="0"/>
    <x v="0"/>
    <x v="21"/>
    <x v="5"/>
    <x v="625"/>
  </r>
  <r>
    <x v="792"/>
    <x v="21"/>
    <x v="1"/>
    <x v="0"/>
    <x v="21"/>
    <x v="5"/>
    <x v="626"/>
  </r>
  <r>
    <x v="793"/>
    <x v="21"/>
    <x v="2"/>
    <x v="0"/>
    <x v="21"/>
    <x v="5"/>
    <x v="679"/>
  </r>
  <r>
    <x v="794"/>
    <x v="21"/>
    <x v="0"/>
    <x v="0"/>
    <x v="4"/>
    <x v="0"/>
    <x v="680"/>
  </r>
  <r>
    <x v="795"/>
    <x v="21"/>
    <x v="1"/>
    <x v="0"/>
    <x v="4"/>
    <x v="0"/>
    <x v="681"/>
  </r>
  <r>
    <x v="796"/>
    <x v="21"/>
    <x v="2"/>
    <x v="0"/>
    <x v="4"/>
    <x v="0"/>
    <x v="682"/>
  </r>
  <r>
    <x v="797"/>
    <x v="21"/>
    <x v="0"/>
    <x v="0"/>
    <x v="5"/>
    <x v="3"/>
    <x v="683"/>
  </r>
  <r>
    <x v="798"/>
    <x v="21"/>
    <x v="1"/>
    <x v="0"/>
    <x v="5"/>
    <x v="3"/>
    <x v="684"/>
  </r>
  <r>
    <x v="799"/>
    <x v="21"/>
    <x v="2"/>
    <x v="0"/>
    <x v="5"/>
    <x v="3"/>
    <x v="685"/>
  </r>
  <r>
    <x v="800"/>
    <x v="21"/>
    <x v="0"/>
    <x v="0"/>
    <x v="25"/>
    <x v="5"/>
    <x v="509"/>
  </r>
  <r>
    <x v="801"/>
    <x v="21"/>
    <x v="1"/>
    <x v="0"/>
    <x v="25"/>
    <x v="5"/>
    <x v="472"/>
  </r>
  <r>
    <x v="802"/>
    <x v="21"/>
    <x v="2"/>
    <x v="0"/>
    <x v="25"/>
    <x v="5"/>
    <x v="686"/>
  </r>
  <r>
    <x v="803"/>
    <x v="21"/>
    <x v="0"/>
    <x v="0"/>
    <x v="20"/>
    <x v="2"/>
    <x v="563"/>
  </r>
  <r>
    <x v="804"/>
    <x v="21"/>
    <x v="1"/>
    <x v="0"/>
    <x v="20"/>
    <x v="2"/>
    <x v="687"/>
  </r>
  <r>
    <x v="805"/>
    <x v="21"/>
    <x v="0"/>
    <x v="0"/>
    <x v="6"/>
    <x v="4"/>
    <x v="688"/>
  </r>
  <r>
    <x v="806"/>
    <x v="21"/>
    <x v="1"/>
    <x v="0"/>
    <x v="6"/>
    <x v="4"/>
    <x v="689"/>
  </r>
  <r>
    <x v="807"/>
    <x v="21"/>
    <x v="2"/>
    <x v="0"/>
    <x v="6"/>
    <x v="4"/>
    <x v="690"/>
  </r>
  <r>
    <x v="808"/>
    <x v="21"/>
    <x v="0"/>
    <x v="0"/>
    <x v="13"/>
    <x v="0"/>
    <x v="37"/>
  </r>
  <r>
    <x v="809"/>
    <x v="21"/>
    <x v="1"/>
    <x v="0"/>
    <x v="13"/>
    <x v="0"/>
    <x v="376"/>
  </r>
  <r>
    <x v="810"/>
    <x v="21"/>
    <x v="2"/>
    <x v="0"/>
    <x v="13"/>
    <x v="0"/>
    <x v="35"/>
  </r>
  <r>
    <x v="811"/>
    <x v="21"/>
    <x v="0"/>
    <x v="0"/>
    <x v="7"/>
    <x v="5"/>
    <x v="691"/>
  </r>
  <r>
    <x v="812"/>
    <x v="21"/>
    <x v="1"/>
    <x v="0"/>
    <x v="7"/>
    <x v="5"/>
    <x v="692"/>
  </r>
  <r>
    <x v="813"/>
    <x v="21"/>
    <x v="2"/>
    <x v="0"/>
    <x v="7"/>
    <x v="5"/>
    <x v="693"/>
  </r>
  <r>
    <x v="814"/>
    <x v="21"/>
    <x v="0"/>
    <x v="0"/>
    <x v="17"/>
    <x v="0"/>
    <x v="178"/>
  </r>
  <r>
    <x v="815"/>
    <x v="21"/>
    <x v="1"/>
    <x v="0"/>
    <x v="17"/>
    <x v="0"/>
    <x v="49"/>
  </r>
  <r>
    <x v="816"/>
    <x v="21"/>
    <x v="2"/>
    <x v="0"/>
    <x v="17"/>
    <x v="0"/>
    <x v="107"/>
  </r>
  <r>
    <x v="817"/>
    <x v="21"/>
    <x v="0"/>
    <x v="0"/>
    <x v="8"/>
    <x v="6"/>
    <x v="694"/>
  </r>
  <r>
    <x v="818"/>
    <x v="21"/>
    <x v="1"/>
    <x v="0"/>
    <x v="8"/>
    <x v="6"/>
    <x v="695"/>
  </r>
  <r>
    <x v="819"/>
    <x v="21"/>
    <x v="2"/>
    <x v="0"/>
    <x v="8"/>
    <x v="6"/>
    <x v="696"/>
  </r>
  <r>
    <x v="820"/>
    <x v="21"/>
    <x v="0"/>
    <x v="0"/>
    <x v="14"/>
    <x v="0"/>
    <x v="697"/>
  </r>
  <r>
    <x v="821"/>
    <x v="21"/>
    <x v="1"/>
    <x v="0"/>
    <x v="14"/>
    <x v="0"/>
    <x v="647"/>
  </r>
  <r>
    <x v="822"/>
    <x v="21"/>
    <x v="2"/>
    <x v="0"/>
    <x v="14"/>
    <x v="0"/>
    <x v="698"/>
  </r>
  <r>
    <x v="823"/>
    <x v="21"/>
    <x v="0"/>
    <x v="0"/>
    <x v="9"/>
    <x v="7"/>
    <x v="37"/>
  </r>
  <r>
    <x v="824"/>
    <x v="21"/>
    <x v="1"/>
    <x v="0"/>
    <x v="9"/>
    <x v="7"/>
    <x v="43"/>
  </r>
  <r>
    <x v="825"/>
    <x v="21"/>
    <x v="2"/>
    <x v="0"/>
    <x v="9"/>
    <x v="7"/>
    <x v="151"/>
  </r>
  <r>
    <x v="826"/>
    <x v="21"/>
    <x v="0"/>
    <x v="0"/>
    <x v="10"/>
    <x v="5"/>
    <x v="699"/>
  </r>
  <r>
    <x v="827"/>
    <x v="21"/>
    <x v="1"/>
    <x v="0"/>
    <x v="10"/>
    <x v="5"/>
    <x v="700"/>
  </r>
  <r>
    <x v="828"/>
    <x v="21"/>
    <x v="2"/>
    <x v="0"/>
    <x v="10"/>
    <x v="5"/>
    <x v="701"/>
  </r>
  <r>
    <x v="829"/>
    <x v="21"/>
    <x v="0"/>
    <x v="0"/>
    <x v="11"/>
    <x v="5"/>
    <x v="702"/>
  </r>
  <r>
    <x v="830"/>
    <x v="21"/>
    <x v="1"/>
    <x v="0"/>
    <x v="11"/>
    <x v="5"/>
    <x v="703"/>
  </r>
  <r>
    <x v="831"/>
    <x v="21"/>
    <x v="2"/>
    <x v="0"/>
    <x v="11"/>
    <x v="5"/>
    <x v="704"/>
  </r>
  <r>
    <x v="832"/>
    <x v="21"/>
    <x v="0"/>
    <x v="0"/>
    <x v="12"/>
    <x v="2"/>
    <x v="705"/>
  </r>
  <r>
    <x v="833"/>
    <x v="21"/>
    <x v="1"/>
    <x v="0"/>
    <x v="12"/>
    <x v="2"/>
    <x v="706"/>
  </r>
  <r>
    <x v="834"/>
    <x v="21"/>
    <x v="2"/>
    <x v="0"/>
    <x v="12"/>
    <x v="2"/>
    <x v="707"/>
  </r>
  <r>
    <x v="835"/>
    <x v="22"/>
    <x v="0"/>
    <x v="0"/>
    <x v="0"/>
    <x v="0"/>
    <x v="111"/>
  </r>
  <r>
    <x v="836"/>
    <x v="22"/>
    <x v="1"/>
    <x v="0"/>
    <x v="0"/>
    <x v="0"/>
    <x v="109"/>
  </r>
  <r>
    <x v="837"/>
    <x v="22"/>
    <x v="2"/>
    <x v="0"/>
    <x v="0"/>
    <x v="0"/>
    <x v="708"/>
  </r>
  <r>
    <x v="838"/>
    <x v="22"/>
    <x v="0"/>
    <x v="0"/>
    <x v="1"/>
    <x v="1"/>
    <x v="709"/>
  </r>
  <r>
    <x v="839"/>
    <x v="22"/>
    <x v="1"/>
    <x v="0"/>
    <x v="1"/>
    <x v="1"/>
    <x v="710"/>
  </r>
  <r>
    <x v="840"/>
    <x v="22"/>
    <x v="2"/>
    <x v="0"/>
    <x v="1"/>
    <x v="1"/>
    <x v="711"/>
  </r>
  <r>
    <x v="841"/>
    <x v="22"/>
    <x v="0"/>
    <x v="0"/>
    <x v="2"/>
    <x v="2"/>
    <x v="712"/>
  </r>
  <r>
    <x v="842"/>
    <x v="22"/>
    <x v="1"/>
    <x v="0"/>
    <x v="2"/>
    <x v="2"/>
    <x v="713"/>
  </r>
  <r>
    <x v="843"/>
    <x v="22"/>
    <x v="2"/>
    <x v="0"/>
    <x v="2"/>
    <x v="2"/>
    <x v="714"/>
  </r>
  <r>
    <x v="844"/>
    <x v="22"/>
    <x v="0"/>
    <x v="0"/>
    <x v="3"/>
    <x v="2"/>
    <x v="715"/>
  </r>
  <r>
    <x v="845"/>
    <x v="22"/>
    <x v="1"/>
    <x v="0"/>
    <x v="3"/>
    <x v="2"/>
    <x v="716"/>
  </r>
  <r>
    <x v="846"/>
    <x v="22"/>
    <x v="2"/>
    <x v="0"/>
    <x v="3"/>
    <x v="2"/>
    <x v="717"/>
  </r>
  <r>
    <x v="847"/>
    <x v="22"/>
    <x v="0"/>
    <x v="0"/>
    <x v="5"/>
    <x v="3"/>
    <x v="607"/>
  </r>
  <r>
    <x v="848"/>
    <x v="22"/>
    <x v="1"/>
    <x v="0"/>
    <x v="5"/>
    <x v="3"/>
    <x v="718"/>
  </r>
  <r>
    <x v="849"/>
    <x v="22"/>
    <x v="2"/>
    <x v="0"/>
    <x v="5"/>
    <x v="3"/>
    <x v="719"/>
  </r>
  <r>
    <x v="850"/>
    <x v="22"/>
    <x v="1"/>
    <x v="0"/>
    <x v="20"/>
    <x v="2"/>
    <x v="720"/>
  </r>
  <r>
    <x v="851"/>
    <x v="22"/>
    <x v="2"/>
    <x v="0"/>
    <x v="20"/>
    <x v="2"/>
    <x v="721"/>
  </r>
  <r>
    <x v="852"/>
    <x v="22"/>
    <x v="0"/>
    <x v="0"/>
    <x v="6"/>
    <x v="4"/>
    <x v="722"/>
  </r>
  <r>
    <x v="853"/>
    <x v="22"/>
    <x v="1"/>
    <x v="0"/>
    <x v="6"/>
    <x v="4"/>
    <x v="723"/>
  </r>
  <r>
    <x v="854"/>
    <x v="22"/>
    <x v="2"/>
    <x v="0"/>
    <x v="6"/>
    <x v="4"/>
    <x v="724"/>
  </r>
  <r>
    <x v="855"/>
    <x v="22"/>
    <x v="0"/>
    <x v="0"/>
    <x v="7"/>
    <x v="5"/>
    <x v="725"/>
  </r>
  <r>
    <x v="856"/>
    <x v="22"/>
    <x v="1"/>
    <x v="0"/>
    <x v="7"/>
    <x v="5"/>
    <x v="726"/>
  </r>
  <r>
    <x v="857"/>
    <x v="22"/>
    <x v="2"/>
    <x v="0"/>
    <x v="7"/>
    <x v="5"/>
    <x v="727"/>
  </r>
  <r>
    <x v="858"/>
    <x v="22"/>
    <x v="0"/>
    <x v="0"/>
    <x v="17"/>
    <x v="0"/>
    <x v="42"/>
  </r>
  <r>
    <x v="859"/>
    <x v="22"/>
    <x v="1"/>
    <x v="0"/>
    <x v="17"/>
    <x v="0"/>
    <x v="191"/>
  </r>
  <r>
    <x v="860"/>
    <x v="22"/>
    <x v="2"/>
    <x v="0"/>
    <x v="17"/>
    <x v="0"/>
    <x v="383"/>
  </r>
  <r>
    <x v="861"/>
    <x v="22"/>
    <x v="0"/>
    <x v="0"/>
    <x v="8"/>
    <x v="6"/>
    <x v="728"/>
  </r>
  <r>
    <x v="862"/>
    <x v="22"/>
    <x v="1"/>
    <x v="0"/>
    <x v="8"/>
    <x v="6"/>
    <x v="729"/>
  </r>
  <r>
    <x v="863"/>
    <x v="22"/>
    <x v="2"/>
    <x v="0"/>
    <x v="8"/>
    <x v="6"/>
    <x v="730"/>
  </r>
  <r>
    <x v="864"/>
    <x v="22"/>
    <x v="0"/>
    <x v="0"/>
    <x v="23"/>
    <x v="0"/>
    <x v="59"/>
  </r>
  <r>
    <x v="865"/>
    <x v="22"/>
    <x v="0"/>
    <x v="0"/>
    <x v="9"/>
    <x v="7"/>
    <x v="731"/>
  </r>
  <r>
    <x v="866"/>
    <x v="22"/>
    <x v="1"/>
    <x v="0"/>
    <x v="9"/>
    <x v="7"/>
    <x v="732"/>
  </r>
  <r>
    <x v="867"/>
    <x v="22"/>
    <x v="2"/>
    <x v="0"/>
    <x v="9"/>
    <x v="7"/>
    <x v="733"/>
  </r>
  <r>
    <x v="868"/>
    <x v="22"/>
    <x v="0"/>
    <x v="0"/>
    <x v="11"/>
    <x v="5"/>
    <x v="734"/>
  </r>
  <r>
    <x v="869"/>
    <x v="22"/>
    <x v="1"/>
    <x v="0"/>
    <x v="11"/>
    <x v="5"/>
    <x v="735"/>
  </r>
  <r>
    <x v="870"/>
    <x v="22"/>
    <x v="2"/>
    <x v="0"/>
    <x v="11"/>
    <x v="5"/>
    <x v="736"/>
  </r>
  <r>
    <x v="871"/>
    <x v="22"/>
    <x v="0"/>
    <x v="0"/>
    <x v="12"/>
    <x v="2"/>
    <x v="737"/>
  </r>
  <r>
    <x v="872"/>
    <x v="22"/>
    <x v="1"/>
    <x v="0"/>
    <x v="12"/>
    <x v="2"/>
    <x v="738"/>
  </r>
  <r>
    <x v="873"/>
    <x v="22"/>
    <x v="2"/>
    <x v="0"/>
    <x v="12"/>
    <x v="2"/>
    <x v="739"/>
  </r>
  <r>
    <x v="874"/>
    <x v="23"/>
    <x v="0"/>
    <x v="0"/>
    <x v="0"/>
    <x v="0"/>
    <x v="349"/>
  </r>
  <r>
    <x v="875"/>
    <x v="23"/>
    <x v="1"/>
    <x v="0"/>
    <x v="0"/>
    <x v="0"/>
    <x v="398"/>
  </r>
  <r>
    <x v="876"/>
    <x v="23"/>
    <x v="2"/>
    <x v="0"/>
    <x v="0"/>
    <x v="0"/>
    <x v="281"/>
  </r>
  <r>
    <x v="877"/>
    <x v="23"/>
    <x v="0"/>
    <x v="0"/>
    <x v="1"/>
    <x v="1"/>
    <x v="740"/>
  </r>
  <r>
    <x v="878"/>
    <x v="23"/>
    <x v="1"/>
    <x v="0"/>
    <x v="1"/>
    <x v="1"/>
    <x v="741"/>
  </r>
  <r>
    <x v="879"/>
    <x v="23"/>
    <x v="2"/>
    <x v="0"/>
    <x v="1"/>
    <x v="1"/>
    <x v="742"/>
  </r>
  <r>
    <x v="880"/>
    <x v="23"/>
    <x v="0"/>
    <x v="0"/>
    <x v="2"/>
    <x v="2"/>
    <x v="743"/>
  </r>
  <r>
    <x v="881"/>
    <x v="23"/>
    <x v="1"/>
    <x v="0"/>
    <x v="2"/>
    <x v="2"/>
    <x v="744"/>
  </r>
  <r>
    <x v="882"/>
    <x v="23"/>
    <x v="2"/>
    <x v="0"/>
    <x v="2"/>
    <x v="2"/>
    <x v="745"/>
  </r>
  <r>
    <x v="883"/>
    <x v="23"/>
    <x v="0"/>
    <x v="0"/>
    <x v="3"/>
    <x v="2"/>
    <x v="746"/>
  </r>
  <r>
    <x v="884"/>
    <x v="23"/>
    <x v="1"/>
    <x v="0"/>
    <x v="3"/>
    <x v="2"/>
    <x v="582"/>
  </r>
  <r>
    <x v="885"/>
    <x v="23"/>
    <x v="2"/>
    <x v="0"/>
    <x v="3"/>
    <x v="2"/>
    <x v="747"/>
  </r>
  <r>
    <x v="886"/>
    <x v="23"/>
    <x v="0"/>
    <x v="0"/>
    <x v="5"/>
    <x v="3"/>
    <x v="748"/>
  </r>
  <r>
    <x v="887"/>
    <x v="23"/>
    <x v="1"/>
    <x v="0"/>
    <x v="5"/>
    <x v="3"/>
    <x v="749"/>
  </r>
  <r>
    <x v="888"/>
    <x v="23"/>
    <x v="2"/>
    <x v="0"/>
    <x v="5"/>
    <x v="3"/>
    <x v="750"/>
  </r>
  <r>
    <x v="889"/>
    <x v="23"/>
    <x v="2"/>
    <x v="0"/>
    <x v="20"/>
    <x v="2"/>
    <x v="751"/>
  </r>
  <r>
    <x v="890"/>
    <x v="23"/>
    <x v="0"/>
    <x v="0"/>
    <x v="6"/>
    <x v="4"/>
    <x v="752"/>
  </r>
  <r>
    <x v="891"/>
    <x v="23"/>
    <x v="1"/>
    <x v="0"/>
    <x v="6"/>
    <x v="4"/>
    <x v="753"/>
  </r>
  <r>
    <x v="892"/>
    <x v="23"/>
    <x v="2"/>
    <x v="0"/>
    <x v="6"/>
    <x v="4"/>
    <x v="754"/>
  </r>
  <r>
    <x v="893"/>
    <x v="23"/>
    <x v="0"/>
    <x v="0"/>
    <x v="7"/>
    <x v="5"/>
    <x v="755"/>
  </r>
  <r>
    <x v="894"/>
    <x v="23"/>
    <x v="1"/>
    <x v="0"/>
    <x v="7"/>
    <x v="5"/>
    <x v="756"/>
  </r>
  <r>
    <x v="895"/>
    <x v="23"/>
    <x v="2"/>
    <x v="0"/>
    <x v="7"/>
    <x v="5"/>
    <x v="757"/>
  </r>
  <r>
    <x v="896"/>
    <x v="23"/>
    <x v="0"/>
    <x v="0"/>
    <x v="8"/>
    <x v="6"/>
    <x v="758"/>
  </r>
  <r>
    <x v="897"/>
    <x v="23"/>
    <x v="1"/>
    <x v="0"/>
    <x v="8"/>
    <x v="6"/>
    <x v="759"/>
  </r>
  <r>
    <x v="898"/>
    <x v="23"/>
    <x v="2"/>
    <x v="0"/>
    <x v="8"/>
    <x v="6"/>
    <x v="760"/>
  </r>
  <r>
    <x v="899"/>
    <x v="23"/>
    <x v="0"/>
    <x v="0"/>
    <x v="9"/>
    <x v="7"/>
    <x v="761"/>
  </r>
  <r>
    <x v="900"/>
    <x v="23"/>
    <x v="1"/>
    <x v="0"/>
    <x v="9"/>
    <x v="7"/>
    <x v="762"/>
  </r>
  <r>
    <x v="901"/>
    <x v="23"/>
    <x v="2"/>
    <x v="0"/>
    <x v="9"/>
    <x v="7"/>
    <x v="385"/>
  </r>
  <r>
    <x v="902"/>
    <x v="23"/>
    <x v="1"/>
    <x v="0"/>
    <x v="10"/>
    <x v="5"/>
    <x v="763"/>
  </r>
  <r>
    <x v="903"/>
    <x v="23"/>
    <x v="2"/>
    <x v="0"/>
    <x v="10"/>
    <x v="5"/>
    <x v="764"/>
  </r>
  <r>
    <x v="904"/>
    <x v="23"/>
    <x v="0"/>
    <x v="0"/>
    <x v="11"/>
    <x v="5"/>
    <x v="765"/>
  </r>
  <r>
    <x v="905"/>
    <x v="23"/>
    <x v="1"/>
    <x v="0"/>
    <x v="11"/>
    <x v="5"/>
    <x v="766"/>
  </r>
  <r>
    <x v="906"/>
    <x v="23"/>
    <x v="2"/>
    <x v="0"/>
    <x v="11"/>
    <x v="5"/>
    <x v="767"/>
  </r>
  <r>
    <x v="907"/>
    <x v="23"/>
    <x v="0"/>
    <x v="0"/>
    <x v="12"/>
    <x v="2"/>
    <x v="768"/>
  </r>
  <r>
    <x v="908"/>
    <x v="23"/>
    <x v="1"/>
    <x v="0"/>
    <x v="12"/>
    <x v="2"/>
    <x v="452"/>
  </r>
  <r>
    <x v="909"/>
    <x v="23"/>
    <x v="2"/>
    <x v="0"/>
    <x v="12"/>
    <x v="2"/>
    <x v="769"/>
  </r>
  <r>
    <x v="910"/>
    <x v="24"/>
    <x v="0"/>
    <x v="0"/>
    <x v="0"/>
    <x v="0"/>
    <x v="770"/>
  </r>
  <r>
    <x v="911"/>
    <x v="24"/>
    <x v="1"/>
    <x v="0"/>
    <x v="0"/>
    <x v="0"/>
    <x v="771"/>
  </r>
  <r>
    <x v="912"/>
    <x v="24"/>
    <x v="2"/>
    <x v="0"/>
    <x v="0"/>
    <x v="0"/>
    <x v="772"/>
  </r>
  <r>
    <x v="913"/>
    <x v="24"/>
    <x v="0"/>
    <x v="0"/>
    <x v="1"/>
    <x v="1"/>
    <x v="773"/>
  </r>
  <r>
    <x v="914"/>
    <x v="24"/>
    <x v="1"/>
    <x v="0"/>
    <x v="1"/>
    <x v="1"/>
    <x v="774"/>
  </r>
  <r>
    <x v="915"/>
    <x v="24"/>
    <x v="2"/>
    <x v="0"/>
    <x v="1"/>
    <x v="1"/>
    <x v="775"/>
  </r>
  <r>
    <x v="916"/>
    <x v="24"/>
    <x v="0"/>
    <x v="0"/>
    <x v="2"/>
    <x v="2"/>
    <x v="776"/>
  </r>
  <r>
    <x v="917"/>
    <x v="24"/>
    <x v="1"/>
    <x v="0"/>
    <x v="2"/>
    <x v="2"/>
    <x v="777"/>
  </r>
  <r>
    <x v="918"/>
    <x v="24"/>
    <x v="2"/>
    <x v="0"/>
    <x v="2"/>
    <x v="2"/>
    <x v="778"/>
  </r>
  <r>
    <x v="919"/>
    <x v="24"/>
    <x v="0"/>
    <x v="0"/>
    <x v="3"/>
    <x v="2"/>
    <x v="779"/>
  </r>
  <r>
    <x v="920"/>
    <x v="24"/>
    <x v="1"/>
    <x v="0"/>
    <x v="3"/>
    <x v="2"/>
    <x v="601"/>
  </r>
  <r>
    <x v="921"/>
    <x v="24"/>
    <x v="2"/>
    <x v="0"/>
    <x v="3"/>
    <x v="2"/>
    <x v="780"/>
  </r>
  <r>
    <x v="922"/>
    <x v="24"/>
    <x v="0"/>
    <x v="0"/>
    <x v="4"/>
    <x v="0"/>
    <x v="37"/>
  </r>
  <r>
    <x v="923"/>
    <x v="24"/>
    <x v="1"/>
    <x v="0"/>
    <x v="4"/>
    <x v="0"/>
    <x v="43"/>
  </r>
  <r>
    <x v="924"/>
    <x v="24"/>
    <x v="2"/>
    <x v="0"/>
    <x v="4"/>
    <x v="0"/>
    <x v="35"/>
  </r>
  <r>
    <x v="925"/>
    <x v="24"/>
    <x v="0"/>
    <x v="0"/>
    <x v="6"/>
    <x v="4"/>
    <x v="781"/>
  </r>
  <r>
    <x v="926"/>
    <x v="24"/>
    <x v="1"/>
    <x v="0"/>
    <x v="6"/>
    <x v="4"/>
    <x v="782"/>
  </r>
  <r>
    <x v="927"/>
    <x v="24"/>
    <x v="2"/>
    <x v="0"/>
    <x v="6"/>
    <x v="4"/>
    <x v="783"/>
  </r>
  <r>
    <x v="928"/>
    <x v="24"/>
    <x v="0"/>
    <x v="0"/>
    <x v="8"/>
    <x v="6"/>
    <x v="784"/>
  </r>
  <r>
    <x v="929"/>
    <x v="24"/>
    <x v="1"/>
    <x v="0"/>
    <x v="8"/>
    <x v="6"/>
    <x v="784"/>
  </r>
  <r>
    <x v="930"/>
    <x v="24"/>
    <x v="2"/>
    <x v="0"/>
    <x v="8"/>
    <x v="6"/>
    <x v="785"/>
  </r>
  <r>
    <x v="931"/>
    <x v="24"/>
    <x v="0"/>
    <x v="0"/>
    <x v="14"/>
    <x v="0"/>
    <x v="786"/>
  </r>
  <r>
    <x v="932"/>
    <x v="24"/>
    <x v="1"/>
    <x v="0"/>
    <x v="14"/>
    <x v="0"/>
    <x v="787"/>
  </r>
  <r>
    <x v="933"/>
    <x v="24"/>
    <x v="2"/>
    <x v="0"/>
    <x v="14"/>
    <x v="0"/>
    <x v="788"/>
  </r>
  <r>
    <x v="934"/>
    <x v="24"/>
    <x v="0"/>
    <x v="0"/>
    <x v="9"/>
    <x v="7"/>
    <x v="789"/>
  </r>
  <r>
    <x v="935"/>
    <x v="24"/>
    <x v="1"/>
    <x v="0"/>
    <x v="9"/>
    <x v="7"/>
    <x v="790"/>
  </r>
  <r>
    <x v="936"/>
    <x v="24"/>
    <x v="2"/>
    <x v="0"/>
    <x v="9"/>
    <x v="7"/>
    <x v="791"/>
  </r>
  <r>
    <x v="937"/>
    <x v="24"/>
    <x v="1"/>
    <x v="0"/>
    <x v="16"/>
    <x v="7"/>
    <x v="80"/>
  </r>
  <r>
    <x v="938"/>
    <x v="24"/>
    <x v="2"/>
    <x v="0"/>
    <x v="16"/>
    <x v="7"/>
    <x v="58"/>
  </r>
  <r>
    <x v="939"/>
    <x v="24"/>
    <x v="0"/>
    <x v="0"/>
    <x v="11"/>
    <x v="5"/>
    <x v="792"/>
  </r>
  <r>
    <x v="940"/>
    <x v="24"/>
    <x v="1"/>
    <x v="0"/>
    <x v="11"/>
    <x v="5"/>
    <x v="793"/>
  </r>
  <r>
    <x v="941"/>
    <x v="24"/>
    <x v="2"/>
    <x v="0"/>
    <x v="11"/>
    <x v="5"/>
    <x v="794"/>
  </r>
  <r>
    <x v="942"/>
    <x v="24"/>
    <x v="0"/>
    <x v="0"/>
    <x v="12"/>
    <x v="2"/>
    <x v="795"/>
  </r>
  <r>
    <x v="943"/>
    <x v="24"/>
    <x v="1"/>
    <x v="0"/>
    <x v="12"/>
    <x v="2"/>
    <x v="213"/>
  </r>
  <r>
    <x v="944"/>
    <x v="24"/>
    <x v="2"/>
    <x v="0"/>
    <x v="12"/>
    <x v="2"/>
    <x v="213"/>
  </r>
  <r>
    <x v="945"/>
    <x v="25"/>
    <x v="0"/>
    <x v="0"/>
    <x v="0"/>
    <x v="0"/>
    <x v="65"/>
  </r>
  <r>
    <x v="946"/>
    <x v="25"/>
    <x v="1"/>
    <x v="0"/>
    <x v="0"/>
    <x v="0"/>
    <x v="796"/>
  </r>
  <r>
    <x v="947"/>
    <x v="25"/>
    <x v="2"/>
    <x v="0"/>
    <x v="0"/>
    <x v="0"/>
    <x v="357"/>
  </r>
  <r>
    <x v="948"/>
    <x v="25"/>
    <x v="0"/>
    <x v="0"/>
    <x v="1"/>
    <x v="1"/>
    <x v="797"/>
  </r>
  <r>
    <x v="949"/>
    <x v="25"/>
    <x v="1"/>
    <x v="0"/>
    <x v="1"/>
    <x v="1"/>
    <x v="798"/>
  </r>
  <r>
    <x v="950"/>
    <x v="25"/>
    <x v="2"/>
    <x v="0"/>
    <x v="1"/>
    <x v="1"/>
    <x v="799"/>
  </r>
  <r>
    <x v="951"/>
    <x v="25"/>
    <x v="0"/>
    <x v="0"/>
    <x v="2"/>
    <x v="2"/>
    <x v="800"/>
  </r>
  <r>
    <x v="952"/>
    <x v="25"/>
    <x v="1"/>
    <x v="0"/>
    <x v="2"/>
    <x v="2"/>
    <x v="801"/>
  </r>
  <r>
    <x v="953"/>
    <x v="25"/>
    <x v="2"/>
    <x v="0"/>
    <x v="2"/>
    <x v="2"/>
    <x v="802"/>
  </r>
  <r>
    <x v="954"/>
    <x v="25"/>
    <x v="0"/>
    <x v="0"/>
    <x v="3"/>
    <x v="2"/>
    <x v="803"/>
  </r>
  <r>
    <x v="955"/>
    <x v="25"/>
    <x v="1"/>
    <x v="0"/>
    <x v="3"/>
    <x v="2"/>
    <x v="804"/>
  </r>
  <r>
    <x v="956"/>
    <x v="25"/>
    <x v="2"/>
    <x v="0"/>
    <x v="3"/>
    <x v="2"/>
    <x v="805"/>
  </r>
  <r>
    <x v="957"/>
    <x v="25"/>
    <x v="0"/>
    <x v="0"/>
    <x v="4"/>
    <x v="0"/>
    <x v="24"/>
  </r>
  <r>
    <x v="958"/>
    <x v="25"/>
    <x v="1"/>
    <x v="0"/>
    <x v="4"/>
    <x v="0"/>
    <x v="141"/>
  </r>
  <r>
    <x v="959"/>
    <x v="25"/>
    <x v="2"/>
    <x v="0"/>
    <x v="4"/>
    <x v="0"/>
    <x v="367"/>
  </r>
  <r>
    <x v="960"/>
    <x v="25"/>
    <x v="0"/>
    <x v="0"/>
    <x v="5"/>
    <x v="3"/>
    <x v="806"/>
  </r>
  <r>
    <x v="961"/>
    <x v="25"/>
    <x v="1"/>
    <x v="0"/>
    <x v="5"/>
    <x v="3"/>
    <x v="807"/>
  </r>
  <r>
    <x v="962"/>
    <x v="25"/>
    <x v="2"/>
    <x v="0"/>
    <x v="5"/>
    <x v="3"/>
    <x v="808"/>
  </r>
  <r>
    <x v="963"/>
    <x v="25"/>
    <x v="0"/>
    <x v="0"/>
    <x v="6"/>
    <x v="4"/>
    <x v="809"/>
  </r>
  <r>
    <x v="964"/>
    <x v="25"/>
    <x v="1"/>
    <x v="0"/>
    <x v="6"/>
    <x v="4"/>
    <x v="810"/>
  </r>
  <r>
    <x v="965"/>
    <x v="25"/>
    <x v="2"/>
    <x v="0"/>
    <x v="6"/>
    <x v="4"/>
    <x v="811"/>
  </r>
  <r>
    <x v="966"/>
    <x v="25"/>
    <x v="0"/>
    <x v="0"/>
    <x v="7"/>
    <x v="5"/>
    <x v="812"/>
  </r>
  <r>
    <x v="967"/>
    <x v="25"/>
    <x v="1"/>
    <x v="0"/>
    <x v="7"/>
    <x v="5"/>
    <x v="813"/>
  </r>
  <r>
    <x v="968"/>
    <x v="25"/>
    <x v="2"/>
    <x v="0"/>
    <x v="7"/>
    <x v="5"/>
    <x v="814"/>
  </r>
  <r>
    <x v="969"/>
    <x v="25"/>
    <x v="0"/>
    <x v="0"/>
    <x v="17"/>
    <x v="0"/>
    <x v="396"/>
  </r>
  <r>
    <x v="970"/>
    <x v="25"/>
    <x v="1"/>
    <x v="0"/>
    <x v="17"/>
    <x v="0"/>
    <x v="202"/>
  </r>
  <r>
    <x v="971"/>
    <x v="25"/>
    <x v="2"/>
    <x v="0"/>
    <x v="17"/>
    <x v="0"/>
    <x v="74"/>
  </r>
  <r>
    <x v="972"/>
    <x v="25"/>
    <x v="0"/>
    <x v="0"/>
    <x v="8"/>
    <x v="6"/>
    <x v="815"/>
  </r>
  <r>
    <x v="973"/>
    <x v="25"/>
    <x v="1"/>
    <x v="0"/>
    <x v="8"/>
    <x v="6"/>
    <x v="816"/>
  </r>
  <r>
    <x v="974"/>
    <x v="25"/>
    <x v="2"/>
    <x v="0"/>
    <x v="8"/>
    <x v="6"/>
    <x v="817"/>
  </r>
  <r>
    <x v="975"/>
    <x v="25"/>
    <x v="0"/>
    <x v="0"/>
    <x v="9"/>
    <x v="7"/>
    <x v="818"/>
  </r>
  <r>
    <x v="976"/>
    <x v="25"/>
    <x v="1"/>
    <x v="0"/>
    <x v="9"/>
    <x v="7"/>
    <x v="819"/>
  </r>
  <r>
    <x v="977"/>
    <x v="25"/>
    <x v="2"/>
    <x v="0"/>
    <x v="9"/>
    <x v="7"/>
    <x v="820"/>
  </r>
  <r>
    <x v="978"/>
    <x v="25"/>
    <x v="0"/>
    <x v="0"/>
    <x v="11"/>
    <x v="5"/>
    <x v="821"/>
  </r>
  <r>
    <x v="979"/>
    <x v="25"/>
    <x v="1"/>
    <x v="0"/>
    <x v="11"/>
    <x v="5"/>
    <x v="822"/>
  </r>
  <r>
    <x v="980"/>
    <x v="25"/>
    <x v="2"/>
    <x v="0"/>
    <x v="11"/>
    <x v="5"/>
    <x v="823"/>
  </r>
  <r>
    <x v="981"/>
    <x v="25"/>
    <x v="0"/>
    <x v="0"/>
    <x v="12"/>
    <x v="2"/>
    <x v="824"/>
  </r>
  <r>
    <x v="982"/>
    <x v="25"/>
    <x v="1"/>
    <x v="0"/>
    <x v="12"/>
    <x v="2"/>
    <x v="825"/>
  </r>
  <r>
    <x v="983"/>
    <x v="25"/>
    <x v="2"/>
    <x v="0"/>
    <x v="12"/>
    <x v="2"/>
    <x v="826"/>
  </r>
  <r>
    <x v="984"/>
    <x v="26"/>
    <x v="0"/>
    <x v="0"/>
    <x v="0"/>
    <x v="0"/>
    <x v="35"/>
  </r>
  <r>
    <x v="985"/>
    <x v="26"/>
    <x v="1"/>
    <x v="0"/>
    <x v="0"/>
    <x v="0"/>
    <x v="35"/>
  </r>
  <r>
    <x v="986"/>
    <x v="26"/>
    <x v="2"/>
    <x v="0"/>
    <x v="0"/>
    <x v="0"/>
    <x v="57"/>
  </r>
  <r>
    <x v="987"/>
    <x v="26"/>
    <x v="0"/>
    <x v="0"/>
    <x v="1"/>
    <x v="1"/>
    <x v="827"/>
  </r>
  <r>
    <x v="988"/>
    <x v="26"/>
    <x v="1"/>
    <x v="0"/>
    <x v="1"/>
    <x v="1"/>
    <x v="828"/>
  </r>
  <r>
    <x v="989"/>
    <x v="26"/>
    <x v="2"/>
    <x v="0"/>
    <x v="1"/>
    <x v="1"/>
    <x v="829"/>
  </r>
  <r>
    <x v="990"/>
    <x v="26"/>
    <x v="0"/>
    <x v="0"/>
    <x v="2"/>
    <x v="2"/>
    <x v="830"/>
  </r>
  <r>
    <x v="991"/>
    <x v="26"/>
    <x v="1"/>
    <x v="0"/>
    <x v="2"/>
    <x v="2"/>
    <x v="831"/>
  </r>
  <r>
    <x v="992"/>
    <x v="26"/>
    <x v="2"/>
    <x v="0"/>
    <x v="2"/>
    <x v="2"/>
    <x v="832"/>
  </r>
  <r>
    <x v="993"/>
    <x v="26"/>
    <x v="0"/>
    <x v="0"/>
    <x v="3"/>
    <x v="2"/>
    <x v="24"/>
  </r>
  <r>
    <x v="994"/>
    <x v="26"/>
    <x v="1"/>
    <x v="0"/>
    <x v="3"/>
    <x v="2"/>
    <x v="833"/>
  </r>
  <r>
    <x v="995"/>
    <x v="26"/>
    <x v="2"/>
    <x v="0"/>
    <x v="3"/>
    <x v="2"/>
    <x v="580"/>
  </r>
  <r>
    <x v="996"/>
    <x v="26"/>
    <x v="0"/>
    <x v="0"/>
    <x v="4"/>
    <x v="0"/>
    <x v="58"/>
  </r>
  <r>
    <x v="997"/>
    <x v="26"/>
    <x v="1"/>
    <x v="0"/>
    <x v="4"/>
    <x v="0"/>
    <x v="244"/>
  </r>
  <r>
    <x v="998"/>
    <x v="26"/>
    <x v="2"/>
    <x v="0"/>
    <x v="4"/>
    <x v="0"/>
    <x v="59"/>
  </r>
  <r>
    <x v="999"/>
    <x v="26"/>
    <x v="0"/>
    <x v="0"/>
    <x v="6"/>
    <x v="4"/>
    <x v="834"/>
  </r>
  <r>
    <x v="1000"/>
    <x v="26"/>
    <x v="1"/>
    <x v="0"/>
    <x v="6"/>
    <x v="4"/>
    <x v="835"/>
  </r>
  <r>
    <x v="1001"/>
    <x v="26"/>
    <x v="2"/>
    <x v="0"/>
    <x v="6"/>
    <x v="4"/>
    <x v="836"/>
  </r>
  <r>
    <x v="1002"/>
    <x v="26"/>
    <x v="1"/>
    <x v="0"/>
    <x v="13"/>
    <x v="0"/>
    <x v="591"/>
  </r>
  <r>
    <x v="1003"/>
    <x v="26"/>
    <x v="0"/>
    <x v="0"/>
    <x v="17"/>
    <x v="0"/>
    <x v="58"/>
  </r>
  <r>
    <x v="1004"/>
    <x v="26"/>
    <x v="1"/>
    <x v="0"/>
    <x v="17"/>
    <x v="0"/>
    <x v="597"/>
  </r>
  <r>
    <x v="1005"/>
    <x v="26"/>
    <x v="2"/>
    <x v="0"/>
    <x v="17"/>
    <x v="0"/>
    <x v="244"/>
  </r>
  <r>
    <x v="1006"/>
    <x v="26"/>
    <x v="0"/>
    <x v="0"/>
    <x v="8"/>
    <x v="6"/>
    <x v="837"/>
  </r>
  <r>
    <x v="1007"/>
    <x v="26"/>
    <x v="1"/>
    <x v="0"/>
    <x v="8"/>
    <x v="6"/>
    <x v="838"/>
  </r>
  <r>
    <x v="1008"/>
    <x v="26"/>
    <x v="2"/>
    <x v="0"/>
    <x v="8"/>
    <x v="6"/>
    <x v="839"/>
  </r>
  <r>
    <x v="1009"/>
    <x v="26"/>
    <x v="0"/>
    <x v="0"/>
    <x v="14"/>
    <x v="0"/>
    <x v="840"/>
  </r>
  <r>
    <x v="1010"/>
    <x v="26"/>
    <x v="1"/>
    <x v="0"/>
    <x v="14"/>
    <x v="0"/>
    <x v="841"/>
  </r>
  <r>
    <x v="1011"/>
    <x v="26"/>
    <x v="2"/>
    <x v="0"/>
    <x v="14"/>
    <x v="0"/>
    <x v="842"/>
  </r>
  <r>
    <x v="1012"/>
    <x v="26"/>
    <x v="0"/>
    <x v="0"/>
    <x v="9"/>
    <x v="7"/>
    <x v="843"/>
  </r>
  <r>
    <x v="1013"/>
    <x v="26"/>
    <x v="1"/>
    <x v="0"/>
    <x v="9"/>
    <x v="7"/>
    <x v="844"/>
  </r>
  <r>
    <x v="1014"/>
    <x v="26"/>
    <x v="2"/>
    <x v="0"/>
    <x v="9"/>
    <x v="7"/>
    <x v="845"/>
  </r>
  <r>
    <x v="1015"/>
    <x v="26"/>
    <x v="0"/>
    <x v="0"/>
    <x v="11"/>
    <x v="5"/>
    <x v="846"/>
  </r>
  <r>
    <x v="1016"/>
    <x v="26"/>
    <x v="1"/>
    <x v="0"/>
    <x v="11"/>
    <x v="5"/>
    <x v="847"/>
  </r>
  <r>
    <x v="1017"/>
    <x v="26"/>
    <x v="2"/>
    <x v="0"/>
    <x v="11"/>
    <x v="5"/>
    <x v="848"/>
  </r>
  <r>
    <x v="1018"/>
    <x v="26"/>
    <x v="0"/>
    <x v="0"/>
    <x v="24"/>
    <x v="0"/>
    <x v="663"/>
  </r>
  <r>
    <x v="1019"/>
    <x v="26"/>
    <x v="1"/>
    <x v="0"/>
    <x v="24"/>
    <x v="0"/>
    <x v="664"/>
  </r>
  <r>
    <x v="1020"/>
    <x v="26"/>
    <x v="2"/>
    <x v="0"/>
    <x v="24"/>
    <x v="0"/>
    <x v="665"/>
  </r>
  <r>
    <x v="1021"/>
    <x v="26"/>
    <x v="0"/>
    <x v="0"/>
    <x v="12"/>
    <x v="2"/>
    <x v="849"/>
  </r>
  <r>
    <x v="1022"/>
    <x v="26"/>
    <x v="1"/>
    <x v="0"/>
    <x v="12"/>
    <x v="2"/>
    <x v="850"/>
  </r>
  <r>
    <x v="1023"/>
    <x v="26"/>
    <x v="2"/>
    <x v="0"/>
    <x v="12"/>
    <x v="2"/>
    <x v="851"/>
  </r>
  <r>
    <x v="1024"/>
    <x v="27"/>
    <x v="0"/>
    <x v="0"/>
    <x v="0"/>
    <x v="0"/>
    <x v="606"/>
  </r>
  <r>
    <x v="1025"/>
    <x v="27"/>
    <x v="1"/>
    <x v="0"/>
    <x v="0"/>
    <x v="0"/>
    <x v="179"/>
  </r>
  <r>
    <x v="1026"/>
    <x v="27"/>
    <x v="2"/>
    <x v="0"/>
    <x v="0"/>
    <x v="0"/>
    <x v="606"/>
  </r>
  <r>
    <x v="1027"/>
    <x v="27"/>
    <x v="0"/>
    <x v="0"/>
    <x v="1"/>
    <x v="1"/>
    <x v="852"/>
  </r>
  <r>
    <x v="1028"/>
    <x v="27"/>
    <x v="1"/>
    <x v="0"/>
    <x v="1"/>
    <x v="1"/>
    <x v="853"/>
  </r>
  <r>
    <x v="1029"/>
    <x v="27"/>
    <x v="2"/>
    <x v="0"/>
    <x v="1"/>
    <x v="1"/>
    <x v="854"/>
  </r>
  <r>
    <x v="1030"/>
    <x v="27"/>
    <x v="0"/>
    <x v="0"/>
    <x v="2"/>
    <x v="2"/>
    <x v="855"/>
  </r>
  <r>
    <x v="1031"/>
    <x v="27"/>
    <x v="1"/>
    <x v="0"/>
    <x v="2"/>
    <x v="2"/>
    <x v="856"/>
  </r>
  <r>
    <x v="1032"/>
    <x v="27"/>
    <x v="2"/>
    <x v="0"/>
    <x v="2"/>
    <x v="2"/>
    <x v="857"/>
  </r>
  <r>
    <x v="1033"/>
    <x v="27"/>
    <x v="0"/>
    <x v="0"/>
    <x v="3"/>
    <x v="2"/>
    <x v="858"/>
  </r>
  <r>
    <x v="1034"/>
    <x v="27"/>
    <x v="1"/>
    <x v="0"/>
    <x v="3"/>
    <x v="2"/>
    <x v="859"/>
  </r>
  <r>
    <x v="1035"/>
    <x v="27"/>
    <x v="2"/>
    <x v="0"/>
    <x v="3"/>
    <x v="2"/>
    <x v="860"/>
  </r>
  <r>
    <x v="1036"/>
    <x v="27"/>
    <x v="0"/>
    <x v="0"/>
    <x v="5"/>
    <x v="3"/>
    <x v="861"/>
  </r>
  <r>
    <x v="1037"/>
    <x v="27"/>
    <x v="1"/>
    <x v="0"/>
    <x v="5"/>
    <x v="3"/>
    <x v="862"/>
  </r>
  <r>
    <x v="1038"/>
    <x v="27"/>
    <x v="2"/>
    <x v="0"/>
    <x v="5"/>
    <x v="3"/>
    <x v="863"/>
  </r>
  <r>
    <x v="1039"/>
    <x v="27"/>
    <x v="0"/>
    <x v="0"/>
    <x v="6"/>
    <x v="4"/>
    <x v="864"/>
  </r>
  <r>
    <x v="1040"/>
    <x v="27"/>
    <x v="1"/>
    <x v="0"/>
    <x v="6"/>
    <x v="4"/>
    <x v="865"/>
  </r>
  <r>
    <x v="1041"/>
    <x v="27"/>
    <x v="2"/>
    <x v="0"/>
    <x v="6"/>
    <x v="4"/>
    <x v="866"/>
  </r>
  <r>
    <x v="1042"/>
    <x v="27"/>
    <x v="0"/>
    <x v="0"/>
    <x v="7"/>
    <x v="5"/>
    <x v="35"/>
  </r>
  <r>
    <x v="1043"/>
    <x v="27"/>
    <x v="1"/>
    <x v="0"/>
    <x v="7"/>
    <x v="5"/>
    <x v="867"/>
  </r>
  <r>
    <x v="1044"/>
    <x v="27"/>
    <x v="2"/>
    <x v="0"/>
    <x v="7"/>
    <x v="5"/>
    <x v="868"/>
  </r>
  <r>
    <x v="1045"/>
    <x v="27"/>
    <x v="0"/>
    <x v="0"/>
    <x v="17"/>
    <x v="0"/>
    <x v="472"/>
  </r>
  <r>
    <x v="1046"/>
    <x v="27"/>
    <x v="1"/>
    <x v="0"/>
    <x v="17"/>
    <x v="0"/>
    <x v="244"/>
  </r>
  <r>
    <x v="1047"/>
    <x v="27"/>
    <x v="2"/>
    <x v="0"/>
    <x v="17"/>
    <x v="0"/>
    <x v="429"/>
  </r>
  <r>
    <x v="1048"/>
    <x v="27"/>
    <x v="0"/>
    <x v="0"/>
    <x v="8"/>
    <x v="6"/>
    <x v="869"/>
  </r>
  <r>
    <x v="1049"/>
    <x v="27"/>
    <x v="1"/>
    <x v="0"/>
    <x v="8"/>
    <x v="6"/>
    <x v="870"/>
  </r>
  <r>
    <x v="1050"/>
    <x v="27"/>
    <x v="2"/>
    <x v="0"/>
    <x v="8"/>
    <x v="6"/>
    <x v="871"/>
  </r>
  <r>
    <x v="1051"/>
    <x v="27"/>
    <x v="0"/>
    <x v="0"/>
    <x v="9"/>
    <x v="7"/>
    <x v="872"/>
  </r>
  <r>
    <x v="1052"/>
    <x v="27"/>
    <x v="1"/>
    <x v="0"/>
    <x v="9"/>
    <x v="7"/>
    <x v="873"/>
  </r>
  <r>
    <x v="1053"/>
    <x v="27"/>
    <x v="2"/>
    <x v="0"/>
    <x v="9"/>
    <x v="7"/>
    <x v="874"/>
  </r>
  <r>
    <x v="1054"/>
    <x v="27"/>
    <x v="1"/>
    <x v="0"/>
    <x v="10"/>
    <x v="5"/>
    <x v="291"/>
  </r>
  <r>
    <x v="1055"/>
    <x v="27"/>
    <x v="2"/>
    <x v="0"/>
    <x v="10"/>
    <x v="5"/>
    <x v="875"/>
  </r>
  <r>
    <x v="1056"/>
    <x v="27"/>
    <x v="0"/>
    <x v="0"/>
    <x v="11"/>
    <x v="5"/>
    <x v="876"/>
  </r>
  <r>
    <x v="1057"/>
    <x v="27"/>
    <x v="1"/>
    <x v="0"/>
    <x v="11"/>
    <x v="5"/>
    <x v="877"/>
  </r>
  <r>
    <x v="1058"/>
    <x v="27"/>
    <x v="2"/>
    <x v="0"/>
    <x v="11"/>
    <x v="5"/>
    <x v="878"/>
  </r>
  <r>
    <x v="1059"/>
    <x v="27"/>
    <x v="0"/>
    <x v="0"/>
    <x v="12"/>
    <x v="2"/>
    <x v="879"/>
  </r>
  <r>
    <x v="1060"/>
    <x v="27"/>
    <x v="1"/>
    <x v="0"/>
    <x v="12"/>
    <x v="2"/>
    <x v="572"/>
  </r>
  <r>
    <x v="1061"/>
    <x v="27"/>
    <x v="2"/>
    <x v="0"/>
    <x v="12"/>
    <x v="2"/>
    <x v="880"/>
  </r>
  <r>
    <x v="1062"/>
    <x v="28"/>
    <x v="0"/>
    <x v="0"/>
    <x v="0"/>
    <x v="0"/>
    <x v="605"/>
  </r>
  <r>
    <x v="1063"/>
    <x v="28"/>
    <x v="1"/>
    <x v="0"/>
    <x v="0"/>
    <x v="0"/>
    <x v="881"/>
  </r>
  <r>
    <x v="1064"/>
    <x v="28"/>
    <x v="2"/>
    <x v="0"/>
    <x v="0"/>
    <x v="0"/>
    <x v="127"/>
  </r>
  <r>
    <x v="1065"/>
    <x v="28"/>
    <x v="0"/>
    <x v="0"/>
    <x v="1"/>
    <x v="1"/>
    <x v="882"/>
  </r>
  <r>
    <x v="1066"/>
    <x v="28"/>
    <x v="1"/>
    <x v="0"/>
    <x v="1"/>
    <x v="1"/>
    <x v="883"/>
  </r>
  <r>
    <x v="1067"/>
    <x v="28"/>
    <x v="2"/>
    <x v="0"/>
    <x v="1"/>
    <x v="1"/>
    <x v="884"/>
  </r>
  <r>
    <x v="1068"/>
    <x v="28"/>
    <x v="0"/>
    <x v="0"/>
    <x v="2"/>
    <x v="2"/>
    <x v="885"/>
  </r>
  <r>
    <x v="1069"/>
    <x v="28"/>
    <x v="1"/>
    <x v="0"/>
    <x v="2"/>
    <x v="2"/>
    <x v="886"/>
  </r>
  <r>
    <x v="1070"/>
    <x v="28"/>
    <x v="2"/>
    <x v="0"/>
    <x v="2"/>
    <x v="2"/>
    <x v="887"/>
  </r>
  <r>
    <x v="1071"/>
    <x v="28"/>
    <x v="0"/>
    <x v="0"/>
    <x v="3"/>
    <x v="2"/>
    <x v="179"/>
  </r>
  <r>
    <x v="1072"/>
    <x v="28"/>
    <x v="1"/>
    <x v="0"/>
    <x v="3"/>
    <x v="2"/>
    <x v="888"/>
  </r>
  <r>
    <x v="1073"/>
    <x v="28"/>
    <x v="2"/>
    <x v="0"/>
    <x v="3"/>
    <x v="2"/>
    <x v="889"/>
  </r>
  <r>
    <x v="1074"/>
    <x v="28"/>
    <x v="0"/>
    <x v="0"/>
    <x v="5"/>
    <x v="3"/>
    <x v="890"/>
  </r>
  <r>
    <x v="1075"/>
    <x v="28"/>
    <x v="1"/>
    <x v="0"/>
    <x v="5"/>
    <x v="3"/>
    <x v="891"/>
  </r>
  <r>
    <x v="1076"/>
    <x v="28"/>
    <x v="2"/>
    <x v="0"/>
    <x v="5"/>
    <x v="3"/>
    <x v="892"/>
  </r>
  <r>
    <x v="1077"/>
    <x v="28"/>
    <x v="2"/>
    <x v="0"/>
    <x v="20"/>
    <x v="2"/>
    <x v="376"/>
  </r>
  <r>
    <x v="1078"/>
    <x v="28"/>
    <x v="0"/>
    <x v="0"/>
    <x v="6"/>
    <x v="4"/>
    <x v="893"/>
  </r>
  <r>
    <x v="1079"/>
    <x v="28"/>
    <x v="1"/>
    <x v="0"/>
    <x v="6"/>
    <x v="4"/>
    <x v="894"/>
  </r>
  <r>
    <x v="1080"/>
    <x v="28"/>
    <x v="2"/>
    <x v="0"/>
    <x v="6"/>
    <x v="4"/>
    <x v="895"/>
  </r>
  <r>
    <x v="1081"/>
    <x v="28"/>
    <x v="0"/>
    <x v="0"/>
    <x v="8"/>
    <x v="6"/>
    <x v="896"/>
  </r>
  <r>
    <x v="1082"/>
    <x v="28"/>
    <x v="1"/>
    <x v="0"/>
    <x v="8"/>
    <x v="6"/>
    <x v="897"/>
  </r>
  <r>
    <x v="1083"/>
    <x v="28"/>
    <x v="2"/>
    <x v="0"/>
    <x v="8"/>
    <x v="6"/>
    <x v="898"/>
  </r>
  <r>
    <x v="1084"/>
    <x v="28"/>
    <x v="0"/>
    <x v="0"/>
    <x v="11"/>
    <x v="5"/>
    <x v="899"/>
  </r>
  <r>
    <x v="1085"/>
    <x v="28"/>
    <x v="1"/>
    <x v="0"/>
    <x v="11"/>
    <x v="5"/>
    <x v="900"/>
  </r>
  <r>
    <x v="1086"/>
    <x v="28"/>
    <x v="2"/>
    <x v="0"/>
    <x v="11"/>
    <x v="5"/>
    <x v="901"/>
  </r>
  <r>
    <x v="1087"/>
    <x v="28"/>
    <x v="0"/>
    <x v="0"/>
    <x v="12"/>
    <x v="2"/>
    <x v="902"/>
  </r>
  <r>
    <x v="1088"/>
    <x v="28"/>
    <x v="1"/>
    <x v="0"/>
    <x v="12"/>
    <x v="2"/>
    <x v="903"/>
  </r>
  <r>
    <x v="1089"/>
    <x v="28"/>
    <x v="2"/>
    <x v="0"/>
    <x v="12"/>
    <x v="2"/>
    <x v="904"/>
  </r>
  <r>
    <x v="1090"/>
    <x v="29"/>
    <x v="0"/>
    <x v="0"/>
    <x v="0"/>
    <x v="0"/>
    <x v="377"/>
  </r>
  <r>
    <x v="1091"/>
    <x v="29"/>
    <x v="1"/>
    <x v="0"/>
    <x v="0"/>
    <x v="0"/>
    <x v="905"/>
  </r>
  <r>
    <x v="1092"/>
    <x v="29"/>
    <x v="2"/>
    <x v="0"/>
    <x v="0"/>
    <x v="0"/>
    <x v="205"/>
  </r>
  <r>
    <x v="1093"/>
    <x v="29"/>
    <x v="0"/>
    <x v="0"/>
    <x v="1"/>
    <x v="1"/>
    <x v="906"/>
  </r>
  <r>
    <x v="1094"/>
    <x v="29"/>
    <x v="1"/>
    <x v="0"/>
    <x v="1"/>
    <x v="1"/>
    <x v="907"/>
  </r>
  <r>
    <x v="1095"/>
    <x v="29"/>
    <x v="2"/>
    <x v="0"/>
    <x v="1"/>
    <x v="1"/>
    <x v="908"/>
  </r>
  <r>
    <x v="1096"/>
    <x v="29"/>
    <x v="0"/>
    <x v="0"/>
    <x v="2"/>
    <x v="2"/>
    <x v="909"/>
  </r>
  <r>
    <x v="1097"/>
    <x v="29"/>
    <x v="1"/>
    <x v="0"/>
    <x v="2"/>
    <x v="2"/>
    <x v="910"/>
  </r>
  <r>
    <x v="1098"/>
    <x v="29"/>
    <x v="2"/>
    <x v="0"/>
    <x v="2"/>
    <x v="2"/>
    <x v="911"/>
  </r>
  <r>
    <x v="1099"/>
    <x v="29"/>
    <x v="0"/>
    <x v="0"/>
    <x v="3"/>
    <x v="2"/>
    <x v="1"/>
  </r>
  <r>
    <x v="1100"/>
    <x v="29"/>
    <x v="1"/>
    <x v="0"/>
    <x v="3"/>
    <x v="2"/>
    <x v="108"/>
  </r>
  <r>
    <x v="1101"/>
    <x v="29"/>
    <x v="2"/>
    <x v="0"/>
    <x v="3"/>
    <x v="2"/>
    <x v="398"/>
  </r>
  <r>
    <x v="1102"/>
    <x v="29"/>
    <x v="0"/>
    <x v="0"/>
    <x v="6"/>
    <x v="4"/>
    <x v="912"/>
  </r>
  <r>
    <x v="1103"/>
    <x v="29"/>
    <x v="1"/>
    <x v="0"/>
    <x v="6"/>
    <x v="4"/>
    <x v="913"/>
  </r>
  <r>
    <x v="1104"/>
    <x v="29"/>
    <x v="2"/>
    <x v="0"/>
    <x v="6"/>
    <x v="4"/>
    <x v="914"/>
  </r>
  <r>
    <x v="1105"/>
    <x v="29"/>
    <x v="0"/>
    <x v="0"/>
    <x v="7"/>
    <x v="5"/>
    <x v="680"/>
  </r>
  <r>
    <x v="1106"/>
    <x v="29"/>
    <x v="0"/>
    <x v="0"/>
    <x v="17"/>
    <x v="0"/>
    <x v="591"/>
  </r>
  <r>
    <x v="1107"/>
    <x v="29"/>
    <x v="1"/>
    <x v="0"/>
    <x v="17"/>
    <x v="0"/>
    <x v="58"/>
  </r>
  <r>
    <x v="1108"/>
    <x v="29"/>
    <x v="2"/>
    <x v="0"/>
    <x v="17"/>
    <x v="0"/>
    <x v="58"/>
  </r>
  <r>
    <x v="1109"/>
    <x v="29"/>
    <x v="0"/>
    <x v="0"/>
    <x v="8"/>
    <x v="6"/>
    <x v="915"/>
  </r>
  <r>
    <x v="1110"/>
    <x v="29"/>
    <x v="1"/>
    <x v="0"/>
    <x v="8"/>
    <x v="6"/>
    <x v="916"/>
  </r>
  <r>
    <x v="1111"/>
    <x v="29"/>
    <x v="2"/>
    <x v="0"/>
    <x v="8"/>
    <x v="6"/>
    <x v="917"/>
  </r>
  <r>
    <x v="1112"/>
    <x v="29"/>
    <x v="1"/>
    <x v="0"/>
    <x v="23"/>
    <x v="0"/>
    <x v="59"/>
  </r>
  <r>
    <x v="1113"/>
    <x v="29"/>
    <x v="0"/>
    <x v="0"/>
    <x v="14"/>
    <x v="0"/>
    <x v="918"/>
  </r>
  <r>
    <x v="1114"/>
    <x v="29"/>
    <x v="1"/>
    <x v="0"/>
    <x v="14"/>
    <x v="0"/>
    <x v="919"/>
  </r>
  <r>
    <x v="1115"/>
    <x v="29"/>
    <x v="2"/>
    <x v="0"/>
    <x v="14"/>
    <x v="0"/>
    <x v="920"/>
  </r>
  <r>
    <x v="1116"/>
    <x v="29"/>
    <x v="0"/>
    <x v="0"/>
    <x v="9"/>
    <x v="7"/>
    <x v="921"/>
  </r>
  <r>
    <x v="1117"/>
    <x v="29"/>
    <x v="1"/>
    <x v="0"/>
    <x v="9"/>
    <x v="7"/>
    <x v="922"/>
  </r>
  <r>
    <x v="1118"/>
    <x v="29"/>
    <x v="2"/>
    <x v="0"/>
    <x v="9"/>
    <x v="7"/>
    <x v="923"/>
  </r>
  <r>
    <x v="1119"/>
    <x v="29"/>
    <x v="2"/>
    <x v="0"/>
    <x v="10"/>
    <x v="5"/>
    <x v="779"/>
  </r>
  <r>
    <x v="1120"/>
    <x v="29"/>
    <x v="0"/>
    <x v="0"/>
    <x v="16"/>
    <x v="7"/>
    <x v="597"/>
  </r>
  <r>
    <x v="1121"/>
    <x v="29"/>
    <x v="2"/>
    <x v="0"/>
    <x v="16"/>
    <x v="7"/>
    <x v="58"/>
  </r>
  <r>
    <x v="1122"/>
    <x v="29"/>
    <x v="0"/>
    <x v="0"/>
    <x v="11"/>
    <x v="5"/>
    <x v="924"/>
  </r>
  <r>
    <x v="1123"/>
    <x v="29"/>
    <x v="1"/>
    <x v="0"/>
    <x v="11"/>
    <x v="5"/>
    <x v="925"/>
  </r>
  <r>
    <x v="1124"/>
    <x v="29"/>
    <x v="2"/>
    <x v="0"/>
    <x v="11"/>
    <x v="5"/>
    <x v="926"/>
  </r>
  <r>
    <x v="1125"/>
    <x v="29"/>
    <x v="0"/>
    <x v="0"/>
    <x v="12"/>
    <x v="2"/>
    <x v="460"/>
  </r>
  <r>
    <x v="1126"/>
    <x v="29"/>
    <x v="1"/>
    <x v="0"/>
    <x v="12"/>
    <x v="2"/>
    <x v="927"/>
  </r>
  <r>
    <x v="1127"/>
    <x v="29"/>
    <x v="2"/>
    <x v="0"/>
    <x v="12"/>
    <x v="2"/>
    <x v="928"/>
  </r>
  <r>
    <x v="1128"/>
    <x v="30"/>
    <x v="0"/>
    <x v="0"/>
    <x v="0"/>
    <x v="0"/>
    <x v="349"/>
  </r>
  <r>
    <x v="1129"/>
    <x v="30"/>
    <x v="1"/>
    <x v="0"/>
    <x v="0"/>
    <x v="0"/>
    <x v="929"/>
  </r>
  <r>
    <x v="1130"/>
    <x v="30"/>
    <x v="2"/>
    <x v="0"/>
    <x v="0"/>
    <x v="0"/>
    <x v="441"/>
  </r>
  <r>
    <x v="1131"/>
    <x v="30"/>
    <x v="0"/>
    <x v="0"/>
    <x v="1"/>
    <x v="1"/>
    <x v="930"/>
  </r>
  <r>
    <x v="1132"/>
    <x v="30"/>
    <x v="1"/>
    <x v="0"/>
    <x v="1"/>
    <x v="1"/>
    <x v="931"/>
  </r>
  <r>
    <x v="1133"/>
    <x v="30"/>
    <x v="2"/>
    <x v="0"/>
    <x v="1"/>
    <x v="1"/>
    <x v="932"/>
  </r>
  <r>
    <x v="1134"/>
    <x v="30"/>
    <x v="0"/>
    <x v="0"/>
    <x v="2"/>
    <x v="2"/>
    <x v="933"/>
  </r>
  <r>
    <x v="1135"/>
    <x v="30"/>
    <x v="1"/>
    <x v="0"/>
    <x v="2"/>
    <x v="2"/>
    <x v="934"/>
  </r>
  <r>
    <x v="1136"/>
    <x v="30"/>
    <x v="2"/>
    <x v="0"/>
    <x v="2"/>
    <x v="2"/>
    <x v="935"/>
  </r>
  <r>
    <x v="1137"/>
    <x v="30"/>
    <x v="0"/>
    <x v="0"/>
    <x v="3"/>
    <x v="2"/>
    <x v="298"/>
  </r>
  <r>
    <x v="1138"/>
    <x v="30"/>
    <x v="1"/>
    <x v="0"/>
    <x v="3"/>
    <x v="2"/>
    <x v="72"/>
  </r>
  <r>
    <x v="1139"/>
    <x v="30"/>
    <x v="2"/>
    <x v="0"/>
    <x v="3"/>
    <x v="2"/>
    <x v="936"/>
  </r>
  <r>
    <x v="1140"/>
    <x v="30"/>
    <x v="0"/>
    <x v="0"/>
    <x v="5"/>
    <x v="3"/>
    <x v="937"/>
  </r>
  <r>
    <x v="1141"/>
    <x v="30"/>
    <x v="1"/>
    <x v="0"/>
    <x v="5"/>
    <x v="3"/>
    <x v="938"/>
  </r>
  <r>
    <x v="1142"/>
    <x v="30"/>
    <x v="2"/>
    <x v="0"/>
    <x v="5"/>
    <x v="3"/>
    <x v="939"/>
  </r>
  <r>
    <x v="1143"/>
    <x v="30"/>
    <x v="0"/>
    <x v="0"/>
    <x v="6"/>
    <x v="4"/>
    <x v="940"/>
  </r>
  <r>
    <x v="1144"/>
    <x v="30"/>
    <x v="1"/>
    <x v="0"/>
    <x v="6"/>
    <x v="4"/>
    <x v="941"/>
  </r>
  <r>
    <x v="1145"/>
    <x v="30"/>
    <x v="2"/>
    <x v="0"/>
    <x v="6"/>
    <x v="4"/>
    <x v="942"/>
  </r>
  <r>
    <x v="1146"/>
    <x v="30"/>
    <x v="0"/>
    <x v="0"/>
    <x v="7"/>
    <x v="5"/>
    <x v="499"/>
  </r>
  <r>
    <x v="1147"/>
    <x v="30"/>
    <x v="1"/>
    <x v="0"/>
    <x v="7"/>
    <x v="5"/>
    <x v="308"/>
  </r>
  <r>
    <x v="1148"/>
    <x v="30"/>
    <x v="2"/>
    <x v="0"/>
    <x v="7"/>
    <x v="5"/>
    <x v="943"/>
  </r>
  <r>
    <x v="1149"/>
    <x v="30"/>
    <x v="0"/>
    <x v="0"/>
    <x v="17"/>
    <x v="0"/>
    <x v="597"/>
  </r>
  <r>
    <x v="1150"/>
    <x v="30"/>
    <x v="1"/>
    <x v="0"/>
    <x v="17"/>
    <x v="0"/>
    <x v="244"/>
  </r>
  <r>
    <x v="1151"/>
    <x v="30"/>
    <x v="2"/>
    <x v="0"/>
    <x v="17"/>
    <x v="0"/>
    <x v="429"/>
  </r>
  <r>
    <x v="1152"/>
    <x v="30"/>
    <x v="0"/>
    <x v="0"/>
    <x v="8"/>
    <x v="6"/>
    <x v="944"/>
  </r>
  <r>
    <x v="1153"/>
    <x v="30"/>
    <x v="1"/>
    <x v="0"/>
    <x v="8"/>
    <x v="6"/>
    <x v="945"/>
  </r>
  <r>
    <x v="1154"/>
    <x v="30"/>
    <x v="2"/>
    <x v="0"/>
    <x v="8"/>
    <x v="6"/>
    <x v="946"/>
  </r>
  <r>
    <x v="1155"/>
    <x v="30"/>
    <x v="0"/>
    <x v="0"/>
    <x v="9"/>
    <x v="7"/>
    <x v="406"/>
  </r>
  <r>
    <x v="1156"/>
    <x v="30"/>
    <x v="1"/>
    <x v="0"/>
    <x v="9"/>
    <x v="7"/>
    <x v="947"/>
  </r>
  <r>
    <x v="1157"/>
    <x v="30"/>
    <x v="2"/>
    <x v="0"/>
    <x v="9"/>
    <x v="7"/>
    <x v="948"/>
  </r>
  <r>
    <x v="1158"/>
    <x v="30"/>
    <x v="0"/>
    <x v="0"/>
    <x v="11"/>
    <x v="5"/>
    <x v="949"/>
  </r>
  <r>
    <x v="1159"/>
    <x v="30"/>
    <x v="1"/>
    <x v="0"/>
    <x v="11"/>
    <x v="5"/>
    <x v="950"/>
  </r>
  <r>
    <x v="1160"/>
    <x v="30"/>
    <x v="2"/>
    <x v="0"/>
    <x v="11"/>
    <x v="5"/>
    <x v="951"/>
  </r>
  <r>
    <x v="1161"/>
    <x v="30"/>
    <x v="0"/>
    <x v="0"/>
    <x v="12"/>
    <x v="2"/>
    <x v="512"/>
  </r>
  <r>
    <x v="1162"/>
    <x v="30"/>
    <x v="1"/>
    <x v="0"/>
    <x v="12"/>
    <x v="2"/>
    <x v="952"/>
  </r>
  <r>
    <x v="1163"/>
    <x v="30"/>
    <x v="2"/>
    <x v="0"/>
    <x v="12"/>
    <x v="2"/>
    <x v="24"/>
  </r>
  <r>
    <x v="1164"/>
    <x v="20"/>
    <x v="3"/>
    <x v="0"/>
    <x v="0"/>
    <x v="0"/>
    <x v="953"/>
  </r>
  <r>
    <x v="1164"/>
    <x v="20"/>
    <x v="3"/>
    <x v="0"/>
    <x v="1"/>
    <x v="1"/>
    <x v="954"/>
  </r>
  <r>
    <x v="1164"/>
    <x v="20"/>
    <x v="3"/>
    <x v="0"/>
    <x v="21"/>
    <x v="5"/>
    <x v="955"/>
  </r>
  <r>
    <x v="1164"/>
    <x v="20"/>
    <x v="3"/>
    <x v="0"/>
    <x v="4"/>
    <x v="0"/>
    <x v="956"/>
  </r>
  <r>
    <x v="1164"/>
    <x v="20"/>
    <x v="3"/>
    <x v="0"/>
    <x v="5"/>
    <x v="3"/>
    <x v="957"/>
  </r>
  <r>
    <x v="1164"/>
    <x v="20"/>
    <x v="3"/>
    <x v="0"/>
    <x v="6"/>
    <x v="4"/>
    <x v="958"/>
  </r>
  <r>
    <x v="1164"/>
    <x v="20"/>
    <x v="3"/>
    <x v="0"/>
    <x v="13"/>
    <x v="0"/>
    <x v="959"/>
  </r>
  <r>
    <x v="1164"/>
    <x v="20"/>
    <x v="3"/>
    <x v="0"/>
    <x v="7"/>
    <x v="5"/>
    <x v="960"/>
  </r>
  <r>
    <x v="1164"/>
    <x v="20"/>
    <x v="3"/>
    <x v="0"/>
    <x v="17"/>
    <x v="0"/>
    <x v="961"/>
  </r>
  <r>
    <x v="1164"/>
    <x v="20"/>
    <x v="3"/>
    <x v="0"/>
    <x v="8"/>
    <x v="6"/>
    <x v="962"/>
  </r>
  <r>
    <x v="1164"/>
    <x v="20"/>
    <x v="3"/>
    <x v="0"/>
    <x v="19"/>
    <x v="0"/>
    <x v="963"/>
  </r>
  <r>
    <x v="1164"/>
    <x v="20"/>
    <x v="3"/>
    <x v="0"/>
    <x v="14"/>
    <x v="0"/>
    <x v="964"/>
  </r>
  <r>
    <x v="1164"/>
    <x v="20"/>
    <x v="3"/>
    <x v="0"/>
    <x v="9"/>
    <x v="7"/>
    <x v="965"/>
  </r>
  <r>
    <x v="1164"/>
    <x v="20"/>
    <x v="3"/>
    <x v="0"/>
    <x v="15"/>
    <x v="7"/>
    <x v="966"/>
  </r>
  <r>
    <x v="1164"/>
    <x v="20"/>
    <x v="3"/>
    <x v="0"/>
    <x v="16"/>
    <x v="7"/>
    <x v="967"/>
  </r>
  <r>
    <x v="1164"/>
    <x v="20"/>
    <x v="3"/>
    <x v="0"/>
    <x v="11"/>
    <x v="5"/>
    <x v="968"/>
  </r>
  <r>
    <x v="1164"/>
    <x v="20"/>
    <x v="3"/>
    <x v="0"/>
    <x v="24"/>
    <x v="0"/>
    <x v="9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1:C20" firstHeaderRow="0" firstDataRow="1" firstDataCol="1"/>
  <pivotFields count="11"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showAll="0"/>
    <pivotField axis="axisRow" showAll="0">
      <items count="19">
        <item x="9"/>
        <item x="14"/>
        <item x="13"/>
        <item x="2"/>
        <item x="4"/>
        <item x="0"/>
        <item x="7"/>
        <item x="15"/>
        <item x="1"/>
        <item x="3"/>
        <item x="5"/>
        <item x="6"/>
        <item x="8"/>
        <item x="11"/>
        <item x="12"/>
        <item x="16"/>
        <item x="10"/>
        <item x="17"/>
        <item t="default"/>
      </items>
    </pivotField>
    <pivotField showAll="0"/>
    <pivotField showAll="0"/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lec Fuel Consumption_x000a_MMBtu" fld="5" baseField="0" baseItem="0"/>
    <dataField name="Sum of Net Generation_x000a_(Megawatthours)" fld="6" baseField="0" baseItem="0"/>
  </dataFields>
  <formats count="3">
    <format dxfId="0">
      <pivotArea collapsedLevelsAreSubtotals="1" fieldPosition="0">
        <references count="1">
          <reference field="8" count="0"/>
        </references>
      </pivotArea>
    </format>
    <format dxfId="1">
      <pivotArea field="8" type="button" dataOnly="0" labelOnly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2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K1:AG35" firstHeaderRow="1" firstDataRow="3" firstDataCol="1"/>
  <pivotFields count="8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Col" defaultSubtotal="0" showAll="0">
      <items count="9">
        <item x="1"/>
        <item x="3"/>
        <item x="6"/>
        <item x="5"/>
        <item x="7"/>
        <item x="0"/>
        <item x="4"/>
        <item h="1" x="8"/>
        <item h="1" x="2"/>
      </items>
    </pivotField>
    <pivotField showAll="0"/>
    <pivotField dataField="1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5"/>
    <field x="2"/>
  </colFields>
  <colItems count="2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>
      <x v="5"/>
      <x/>
    </i>
    <i r="1">
      <x v="1"/>
    </i>
    <i r="1">
      <x v="2"/>
    </i>
    <i>
      <x v="6"/>
      <x/>
    </i>
    <i r="1">
      <x v="1"/>
    </i>
    <i r="1">
      <x v="2"/>
    </i>
    <i t="grand">
      <x/>
    </i>
  </colItems>
  <dataFields count="1">
    <dataField name="求和项:标煤消费量" fld="7" baseField="0" baseItem="0" numFmtId="1"/>
  </dataFields>
  <formats count="14">
    <format dxfId="3">
      <pivotArea outline="0" collapsedLevelsAreSubtotals="1" fieldPosition="0"/>
    </format>
    <format dxfId="4">
      <pivotArea field="5" type="button" dataOnly="0" labelOnly="1" outline="0" fieldPosition="0"/>
    </format>
    <format dxfId="5">
      <pivotArea field="2" type="button" dataOnly="0" labelOnly="1" outline="0" fieldPosition="0"/>
    </format>
    <format dxfId="6">
      <pivotArea type="topRight" dataOnly="0" labelOnly="1" outline="0" fieldPosition="0"/>
    </format>
    <format dxfId="7">
      <pivotArea dataOnly="0" labelOnly="1" fieldPosition="0">
        <references count="1">
          <reference field="5" count="0"/>
        </references>
      </pivotArea>
    </format>
    <format dxfId="8">
      <pivotArea dataOnly="0" labelOnly="1" grandCol="1" outline="0" fieldPosition="0"/>
    </format>
    <format dxfId="9">
      <pivotArea dataOnly="0" labelOnly="1" fieldPosition="0">
        <references count="2">
          <reference field="2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10">
      <pivotArea dataOnly="0" labelOnly="1" fieldPosition="0">
        <references count="2">
          <reference field="2" count="3">
            <x v="0"/>
            <x v="1"/>
            <x v="2"/>
          </reference>
          <reference field="5" count="1" selected="0">
            <x v="1"/>
          </reference>
        </references>
      </pivotArea>
    </format>
    <format dxfId="11">
      <pivotArea dataOnly="0" labelOnly="1" fieldPosition="0">
        <references count="2">
          <reference field="2" count="3">
            <x v="0"/>
            <x v="1"/>
            <x v="2"/>
          </reference>
          <reference field="5" count="1" selected="0">
            <x v="2"/>
          </reference>
        </references>
      </pivotArea>
    </format>
    <format dxfId="12">
      <pivotArea dataOnly="0" labelOnly="1" fieldPosition="0">
        <references count="2">
          <reference field="2" count="3">
            <x v="0"/>
            <x v="1"/>
            <x v="2"/>
          </reference>
          <reference field="5" count="1" selected="0">
            <x v="3"/>
          </reference>
        </references>
      </pivotArea>
    </format>
    <format dxfId="13">
      <pivotArea dataOnly="0" labelOnly="1" fieldPosition="0">
        <references count="2">
          <reference field="2" count="3">
            <x v="0"/>
            <x v="1"/>
            <x v="2"/>
          </reference>
          <reference field="5" count="1" selected="0">
            <x v="4"/>
          </reference>
        </references>
      </pivotArea>
    </format>
    <format dxfId="14">
      <pivotArea dataOnly="0" labelOnly="1" fieldPosition="0">
        <references count="2">
          <reference field="2" count="3">
            <x v="0"/>
            <x v="1"/>
            <x v="2"/>
          </reference>
          <reference field="5" count="1" selected="0">
            <x v="5"/>
          </reference>
        </references>
      </pivotArea>
    </format>
    <format dxfId="15">
      <pivotArea dataOnly="0" labelOnly="1" fieldPosition="0">
        <references count="2">
          <reference field="2" count="3">
            <x v="0"/>
            <x v="1"/>
            <x v="2"/>
          </reference>
          <reference field="5" count="1" selected="0">
            <x v="6"/>
          </reference>
        </references>
      </pivotArea>
    </format>
    <format dxfId="16">
      <pivotArea dataOnly="0" labelOnly="1" fieldPosition="0">
        <references count="2">
          <reference field="2" count="1">
            <x v="3"/>
          </reference>
          <reference field="5" count="1" selected="0">
            <x v="7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>
  <location ref="G1:AI36" firstHeaderRow="1" firstDataRow="3" firstDataCol="1"/>
  <pivotFields count="4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Col" defaultSubtotal="0" showAll="0">
      <items count="19">
        <item x="0"/>
        <item h="1" x="1"/>
        <item x="2"/>
        <item h="1" x="3"/>
        <item x="4"/>
        <item h="1" x="5"/>
        <item x="6"/>
        <item h="1" x="7"/>
        <item x="8"/>
        <item h="1" x="9"/>
        <item x="10"/>
        <item h="1" x="11"/>
        <item x="12"/>
        <item h="1" x="13"/>
        <item x="14"/>
        <item h="1" x="15"/>
        <item x="16"/>
        <item h="1" x="17"/>
        <item h="1" x="18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2">
    <field x="1"/>
    <field x="2"/>
  </colFields>
  <colItems count="28">
    <i>
      <x/>
      <x/>
    </i>
    <i r="1">
      <x v="1"/>
    </i>
    <i r="1">
      <x v="2"/>
    </i>
    <i>
      <x v="2"/>
      <x/>
    </i>
    <i r="1">
      <x v="1"/>
    </i>
    <i r="1">
      <x v="2"/>
    </i>
    <i>
      <x v="4"/>
      <x/>
    </i>
    <i r="1">
      <x v="1"/>
    </i>
    <i r="1">
      <x v="2"/>
    </i>
    <i>
      <x v="6"/>
      <x/>
    </i>
    <i r="1">
      <x v="1"/>
    </i>
    <i r="1">
      <x v="2"/>
    </i>
    <i>
      <x v="8"/>
      <x/>
    </i>
    <i r="1">
      <x v="1"/>
    </i>
    <i r="1">
      <x v="2"/>
    </i>
    <i>
      <x v="10"/>
      <x/>
    </i>
    <i r="1">
      <x v="1"/>
    </i>
    <i r="1">
      <x v="2"/>
    </i>
    <i>
      <x v="12"/>
      <x/>
    </i>
    <i r="1">
      <x v="1"/>
    </i>
    <i r="1">
      <x v="2"/>
    </i>
    <i>
      <x v="14"/>
      <x/>
    </i>
    <i r="1">
      <x v="1"/>
    </i>
    <i r="1">
      <x v="2"/>
    </i>
    <i>
      <x v="16"/>
      <x/>
    </i>
    <i r="1">
      <x v="1"/>
    </i>
    <i r="1">
      <x v="2"/>
    </i>
    <i t="grand">
      <x/>
    </i>
  </colItems>
  <dataFields count="1">
    <dataField name="求和项:值2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7" cacheId="3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G34" firstHeaderRow="1" firstDataRow="2" firstDataCol="2" rowPageCount="1" colPageCount="1"/>
  <pivotFields count="7">
    <pivotField compact="0" showAll="0">
      <items count="1166">
        <item x="941"/>
        <item x="1086"/>
        <item x="772"/>
        <item x="658"/>
        <item x="64"/>
        <item x="507"/>
        <item x="980"/>
        <item x="1017"/>
        <item x="698"/>
        <item x="32"/>
        <item x="831"/>
        <item x="870"/>
        <item x="181"/>
        <item x="217"/>
        <item x="1058"/>
        <item x="548"/>
        <item x="584"/>
        <item x="313"/>
        <item x="357"/>
        <item x="1124"/>
        <item x="271"/>
        <item x="436"/>
        <item x="478"/>
        <item x="131"/>
        <item x="97"/>
        <item x="250"/>
        <item x="621"/>
        <item x="1160"/>
        <item x="906"/>
        <item x="717"/>
        <item x="397"/>
        <item x="750"/>
        <item x="644"/>
        <item x="968"/>
        <item x="683"/>
        <item x="21"/>
        <item x="813"/>
        <item x="857"/>
        <item x="203"/>
        <item x="1044"/>
        <item x="531"/>
        <item x="299"/>
        <item x="341"/>
        <item x="241"/>
        <item x="611"/>
        <item x="1148"/>
        <item x="895"/>
        <item x="385"/>
        <item x="828"/>
        <item x="175"/>
        <item x="1055"/>
        <item x="310"/>
        <item x="1119"/>
        <item x="903"/>
        <item x="1076"/>
        <item x="738"/>
        <item x="639"/>
        <item x="962"/>
        <item x="676"/>
        <item x="15"/>
        <item x="799"/>
        <item x="849"/>
        <item x="152"/>
        <item x="197"/>
        <item x="1038"/>
        <item x="569"/>
        <item x="290"/>
        <item x="334"/>
        <item x="415"/>
        <item x="456"/>
        <item x="118"/>
        <item x="235"/>
        <item x="605"/>
        <item x="1142"/>
        <item x="888"/>
        <item x="378"/>
        <item x="732"/>
        <item x="793"/>
        <item x="284"/>
        <item x="921"/>
        <item x="1073"/>
        <item x="729"/>
        <item x="636"/>
        <item x="493"/>
        <item x="956"/>
        <item x="995"/>
        <item x="673"/>
        <item x="11"/>
        <item x="790"/>
        <item x="846"/>
        <item x="146"/>
        <item x="196"/>
        <item x="1035"/>
        <item x="522"/>
        <item x="563"/>
        <item x="283"/>
        <item x="328"/>
        <item x="1101"/>
        <item x="411"/>
        <item x="450"/>
        <item x="112"/>
        <item x="76"/>
        <item x="232"/>
        <item x="599"/>
        <item x="1139"/>
        <item x="885"/>
        <item x="708"/>
        <item x="372"/>
        <item x="918"/>
        <item x="1070"/>
        <item x="726"/>
        <item x="633"/>
        <item x="490"/>
        <item x="953"/>
        <item x="992"/>
        <item x="670"/>
        <item x="8"/>
        <item x="787"/>
        <item x="843"/>
        <item x="143"/>
        <item x="193"/>
        <item x="1032"/>
        <item x="519"/>
        <item x="560"/>
        <item x="280"/>
        <item x="325"/>
        <item x="1098"/>
        <item x="408"/>
        <item x="447"/>
        <item x="109"/>
        <item x="73"/>
        <item x="229"/>
        <item x="596"/>
        <item x="1136"/>
        <item x="882"/>
        <item x="369"/>
        <item x="944"/>
        <item x="1089"/>
        <item x="778"/>
        <item x="661"/>
        <item x="510"/>
        <item x="983"/>
        <item x="1023"/>
        <item x="700"/>
        <item x="35"/>
        <item x="834"/>
        <item x="873"/>
        <item x="184"/>
        <item x="220"/>
        <item x="1061"/>
        <item x="551"/>
        <item x="587"/>
        <item x="316"/>
        <item x="360"/>
        <item x="1127"/>
        <item x="438"/>
        <item x="481"/>
        <item x="134"/>
        <item x="100"/>
        <item x="253"/>
        <item x="624"/>
        <item x="1163"/>
        <item x="909"/>
        <item x="399"/>
        <item x="1077"/>
        <item x="741"/>
        <item x="640"/>
        <item x="677"/>
        <item x="851"/>
        <item x="199"/>
        <item x="335"/>
        <item x="889"/>
        <item x="379"/>
        <item x="802"/>
        <item x="775"/>
        <item x="1020"/>
        <item x="342"/>
        <item x="912"/>
        <item x="1064"/>
        <item x="720"/>
        <item x="627"/>
        <item x="38"/>
        <item x="484"/>
        <item x="947"/>
        <item x="986"/>
        <item x="664"/>
        <item x="2"/>
        <item x="781"/>
        <item x="837"/>
        <item x="137"/>
        <item x="187"/>
        <item x="1026"/>
        <item x="513"/>
        <item x="554"/>
        <item x="274"/>
        <item x="319"/>
        <item x="1092"/>
        <item x="256"/>
        <item x="402"/>
        <item x="441"/>
        <item x="103"/>
        <item x="67"/>
        <item x="223"/>
        <item x="590"/>
        <item x="1130"/>
        <item x="876"/>
        <item x="703"/>
        <item x="363"/>
        <item x="753"/>
        <item x="647"/>
        <item x="499"/>
        <item x="971"/>
        <item x="1005"/>
        <item x="686"/>
        <item x="816"/>
        <item x="860"/>
        <item x="162"/>
        <item x="1047"/>
        <item x="302"/>
        <item x="345"/>
        <item x="1108"/>
        <item x="423"/>
        <item x="465"/>
        <item x="123"/>
        <item x="85"/>
        <item x="614"/>
        <item x="1151"/>
        <item x="710"/>
        <item x="388"/>
        <item x="469"/>
        <item x="430"/>
        <item x="933"/>
        <item x="760"/>
        <item x="1011"/>
        <item x="822"/>
        <item x="169"/>
        <item x="209"/>
        <item x="539"/>
        <item x="578"/>
        <item x="351"/>
        <item x="1115"/>
        <item x="429"/>
        <item x="472"/>
        <item x="91"/>
        <item x="766"/>
        <item x="60"/>
        <item x="924"/>
        <item x="735"/>
        <item x="44"/>
        <item x="959"/>
        <item x="998"/>
        <item x="12"/>
        <item x="796"/>
        <item x="149"/>
        <item x="525"/>
        <item x="566"/>
        <item x="287"/>
        <item x="331"/>
        <item x="414"/>
        <item x="453"/>
        <item x="115"/>
        <item x="79"/>
        <item x="602"/>
        <item x="375"/>
        <item x="747"/>
        <item x="50"/>
        <item x="810"/>
        <item x="158"/>
        <item x="296"/>
        <item x="462"/>
        <item x="936"/>
        <item x="763"/>
        <item x="653"/>
        <item x="57"/>
        <item x="977"/>
        <item x="1014"/>
        <item x="692"/>
        <item x="27"/>
        <item x="825"/>
        <item x="867"/>
        <item x="172"/>
        <item x="212"/>
        <item x="1053"/>
        <item x="542"/>
        <item x="581"/>
        <item x="309"/>
        <item x="354"/>
        <item x="1118"/>
        <item x="268"/>
        <item x="433"/>
        <item x="475"/>
        <item x="128"/>
        <item x="94"/>
        <item x="247"/>
        <item x="1157"/>
        <item x="901"/>
        <item x="393"/>
        <item x="938"/>
        <item x="769"/>
        <item x="61"/>
        <item x="695"/>
        <item x="178"/>
        <item x="214"/>
        <item x="545"/>
        <item x="1121"/>
        <item x="930"/>
        <item x="1083"/>
        <item x="756"/>
        <item x="650"/>
        <item x="52"/>
        <item x="502"/>
        <item x="974"/>
        <item x="1008"/>
        <item x="689"/>
        <item x="24"/>
        <item x="819"/>
        <item x="863"/>
        <item x="165"/>
        <item x="206"/>
        <item x="1050"/>
        <item x="536"/>
        <item x="575"/>
        <item x="305"/>
        <item x="348"/>
        <item x="1111"/>
        <item x="265"/>
        <item x="426"/>
        <item x="467"/>
        <item x="126"/>
        <item x="88"/>
        <item x="244"/>
        <item x="617"/>
        <item x="1154"/>
        <item x="898"/>
        <item x="713"/>
        <item x="390"/>
        <item x="915"/>
        <item x="1067"/>
        <item x="723"/>
        <item x="630"/>
        <item x="41"/>
        <item x="487"/>
        <item x="950"/>
        <item x="989"/>
        <item x="667"/>
        <item x="5"/>
        <item x="784"/>
        <item x="840"/>
        <item x="140"/>
        <item x="190"/>
        <item x="1029"/>
        <item x="516"/>
        <item x="557"/>
        <item x="277"/>
        <item x="322"/>
        <item x="1095"/>
        <item x="259"/>
        <item x="405"/>
        <item x="444"/>
        <item x="106"/>
        <item x="70"/>
        <item x="226"/>
        <item x="593"/>
        <item x="1133"/>
        <item x="879"/>
        <item x="706"/>
        <item x="366"/>
        <item x="927"/>
        <item x="1080"/>
        <item x="744"/>
        <item x="643"/>
        <item x="47"/>
        <item x="496"/>
        <item x="965"/>
        <item x="1001"/>
        <item x="680"/>
        <item x="18"/>
        <item x="807"/>
        <item x="854"/>
        <item x="155"/>
        <item x="202"/>
        <item x="1041"/>
        <item x="528"/>
        <item x="572"/>
        <item x="293"/>
        <item x="338"/>
        <item x="1104"/>
        <item x="262"/>
        <item x="418"/>
        <item x="459"/>
        <item x="121"/>
        <item x="82"/>
        <item x="238"/>
        <item x="608"/>
        <item x="1145"/>
        <item x="892"/>
        <item x="382"/>
        <item x="770"/>
        <item x="771"/>
        <item x="748"/>
        <item x="749"/>
        <item x="736"/>
        <item x="737"/>
        <item x="730"/>
        <item x="731"/>
        <item x="727"/>
        <item x="728"/>
        <item x="724"/>
        <item x="725"/>
        <item x="776"/>
        <item x="777"/>
        <item x="739"/>
        <item x="740"/>
        <item x="773"/>
        <item x="774"/>
        <item x="718"/>
        <item x="719"/>
        <item x="751"/>
        <item x="752"/>
        <item x="757"/>
        <item x="758"/>
        <item x="759"/>
        <item x="764"/>
        <item x="765"/>
        <item x="733"/>
        <item x="734"/>
        <item x="745"/>
        <item x="746"/>
        <item x="761"/>
        <item x="762"/>
        <item x="767"/>
        <item x="768"/>
        <item x="754"/>
        <item x="755"/>
        <item x="721"/>
        <item x="722"/>
        <item x="742"/>
        <item x="743"/>
        <item x="1"/>
        <item x="0"/>
        <item x="4"/>
        <item x="3"/>
        <item x="7"/>
        <item x="6"/>
        <item x="10"/>
        <item x="9"/>
        <item x="14"/>
        <item x="13"/>
        <item x="17"/>
        <item x="16"/>
        <item x="20"/>
        <item x="19"/>
        <item x="23"/>
        <item x="22"/>
        <item x="26"/>
        <item x="25"/>
        <item x="29"/>
        <item x="28"/>
        <item x="31"/>
        <item x="30"/>
        <item x="34"/>
        <item x="33"/>
        <item x="37"/>
        <item x="36"/>
        <item x="40"/>
        <item x="39"/>
        <item x="43"/>
        <item x="42"/>
        <item x="46"/>
        <item x="45"/>
        <item x="49"/>
        <item x="48"/>
        <item x="51"/>
        <item x="54"/>
        <item x="53"/>
        <item x="56"/>
        <item x="55"/>
        <item x="59"/>
        <item x="58"/>
        <item x="63"/>
        <item x="62"/>
        <item x="66"/>
        <item x="65"/>
        <item x="69"/>
        <item x="68"/>
        <item x="72"/>
        <item x="71"/>
        <item x="75"/>
        <item x="74"/>
        <item x="78"/>
        <item x="77"/>
        <item x="81"/>
        <item x="80"/>
        <item x="84"/>
        <item x="83"/>
        <item x="87"/>
        <item x="86"/>
        <item x="90"/>
        <item x="89"/>
        <item x="93"/>
        <item x="92"/>
        <item x="96"/>
        <item x="95"/>
        <item x="99"/>
        <item x="98"/>
        <item x="102"/>
        <item x="101"/>
        <item x="105"/>
        <item x="104"/>
        <item x="108"/>
        <item x="107"/>
        <item x="111"/>
        <item x="110"/>
        <item x="114"/>
        <item x="113"/>
        <item x="117"/>
        <item x="116"/>
        <item x="120"/>
        <item x="119"/>
        <item x="122"/>
        <item x="125"/>
        <item x="124"/>
        <item x="127"/>
        <item x="130"/>
        <item x="129"/>
        <item x="133"/>
        <item x="132"/>
        <item x="136"/>
        <item x="135"/>
        <item x="139"/>
        <item x="138"/>
        <item x="142"/>
        <item x="141"/>
        <item x="145"/>
        <item x="144"/>
        <item x="148"/>
        <item x="147"/>
        <item x="151"/>
        <item x="150"/>
        <item x="154"/>
        <item x="153"/>
        <item x="157"/>
        <item x="156"/>
        <item x="159"/>
        <item x="161"/>
        <item x="160"/>
        <item x="164"/>
        <item x="163"/>
        <item x="166"/>
        <item x="168"/>
        <item x="167"/>
        <item x="171"/>
        <item x="170"/>
        <item x="174"/>
        <item x="173"/>
        <item x="177"/>
        <item x="176"/>
        <item x="180"/>
        <item x="179"/>
        <item x="183"/>
        <item x="182"/>
        <item x="186"/>
        <item x="185"/>
        <item x="189"/>
        <item x="188"/>
        <item x="192"/>
        <item x="191"/>
        <item x="195"/>
        <item x="194"/>
        <item x="198"/>
        <item x="201"/>
        <item x="200"/>
        <item x="205"/>
        <item x="204"/>
        <item x="208"/>
        <item x="207"/>
        <item x="211"/>
        <item x="210"/>
        <item x="213"/>
        <item x="216"/>
        <item x="215"/>
        <item x="219"/>
        <item x="218"/>
        <item x="222"/>
        <item x="221"/>
        <item x="225"/>
        <item x="224"/>
        <item x="228"/>
        <item x="227"/>
        <item x="231"/>
        <item x="230"/>
        <item x="234"/>
        <item x="233"/>
        <item x="237"/>
        <item x="236"/>
        <item x="240"/>
        <item x="239"/>
        <item x="243"/>
        <item x="242"/>
        <item x="246"/>
        <item x="245"/>
        <item x="249"/>
        <item x="248"/>
        <item x="252"/>
        <item x="251"/>
        <item x="255"/>
        <item x="254"/>
        <item x="258"/>
        <item x="257"/>
        <item x="261"/>
        <item x="260"/>
        <item x="264"/>
        <item x="263"/>
        <item x="267"/>
        <item x="266"/>
        <item x="270"/>
        <item x="269"/>
        <item x="273"/>
        <item x="272"/>
        <item x="276"/>
        <item x="275"/>
        <item x="279"/>
        <item x="278"/>
        <item x="282"/>
        <item x="281"/>
        <item x="286"/>
        <item x="285"/>
        <item x="289"/>
        <item x="288"/>
        <item x="292"/>
        <item x="291"/>
        <item x="295"/>
        <item x="294"/>
        <item x="298"/>
        <item x="297"/>
        <item x="301"/>
        <item x="300"/>
        <item x="304"/>
        <item x="303"/>
        <item x="306"/>
        <item x="308"/>
        <item x="307"/>
        <item x="312"/>
        <item x="311"/>
        <item x="315"/>
        <item x="314"/>
        <item x="318"/>
        <item x="317"/>
        <item x="321"/>
        <item x="320"/>
        <item x="324"/>
        <item x="323"/>
        <item x="327"/>
        <item x="326"/>
        <item x="330"/>
        <item x="329"/>
        <item x="333"/>
        <item x="332"/>
        <item x="337"/>
        <item x="336"/>
        <item x="340"/>
        <item x="339"/>
        <item x="344"/>
        <item x="343"/>
        <item x="347"/>
        <item x="346"/>
        <item x="350"/>
        <item x="349"/>
        <item x="353"/>
        <item x="352"/>
        <item x="356"/>
        <item x="355"/>
        <item x="359"/>
        <item x="358"/>
        <item x="362"/>
        <item x="361"/>
        <item x="365"/>
        <item x="364"/>
        <item x="368"/>
        <item x="367"/>
        <item x="371"/>
        <item x="370"/>
        <item x="374"/>
        <item x="373"/>
        <item x="377"/>
        <item x="376"/>
        <item x="381"/>
        <item x="380"/>
        <item x="384"/>
        <item x="383"/>
        <item x="387"/>
        <item x="386"/>
        <item x="389"/>
        <item x="392"/>
        <item x="391"/>
        <item x="394"/>
        <item x="396"/>
        <item x="395"/>
        <item x="398"/>
        <item x="401"/>
        <item x="400"/>
        <item x="404"/>
        <item x="403"/>
        <item x="407"/>
        <item x="406"/>
        <item x="410"/>
        <item x="409"/>
        <item x="413"/>
        <item x="412"/>
        <item x="417"/>
        <item x="416"/>
        <item x="420"/>
        <item x="419"/>
        <item x="422"/>
        <item x="421"/>
        <item x="425"/>
        <item x="424"/>
        <item x="428"/>
        <item x="427"/>
        <item x="432"/>
        <item x="431"/>
        <item x="435"/>
        <item x="434"/>
        <item x="437"/>
        <item x="440"/>
        <item x="439"/>
        <item x="443"/>
        <item x="442"/>
        <item x="446"/>
        <item x="445"/>
        <item x="449"/>
        <item x="448"/>
        <item x="452"/>
        <item x="451"/>
        <item x="455"/>
        <item x="454"/>
        <item x="458"/>
        <item x="457"/>
        <item x="461"/>
        <item x="460"/>
        <item x="464"/>
        <item x="463"/>
        <item x="466"/>
        <item x="468"/>
        <item x="471"/>
        <item x="470"/>
        <item x="474"/>
        <item x="473"/>
        <item x="477"/>
        <item x="476"/>
        <item x="480"/>
        <item x="479"/>
        <item x="483"/>
        <item x="482"/>
        <item x="486"/>
        <item x="485"/>
        <item x="489"/>
        <item x="488"/>
        <item x="492"/>
        <item x="491"/>
        <item x="495"/>
        <item x="494"/>
        <item x="498"/>
        <item x="497"/>
        <item x="501"/>
        <item x="500"/>
        <item x="504"/>
        <item x="503"/>
        <item x="506"/>
        <item x="505"/>
        <item x="509"/>
        <item x="508"/>
        <item x="512"/>
        <item x="511"/>
        <item x="515"/>
        <item x="514"/>
        <item x="518"/>
        <item x="517"/>
        <item x="521"/>
        <item x="520"/>
        <item x="524"/>
        <item x="523"/>
        <item x="527"/>
        <item x="526"/>
        <item x="530"/>
        <item x="529"/>
        <item x="533"/>
        <item x="532"/>
        <item x="535"/>
        <item x="534"/>
        <item x="538"/>
        <item x="537"/>
        <item x="541"/>
        <item x="540"/>
        <item x="544"/>
        <item x="543"/>
        <item x="547"/>
        <item x="546"/>
        <item x="550"/>
        <item x="549"/>
        <item x="553"/>
        <item x="552"/>
        <item x="556"/>
        <item x="555"/>
        <item x="559"/>
        <item x="558"/>
        <item x="562"/>
        <item x="561"/>
        <item x="565"/>
        <item x="564"/>
        <item x="568"/>
        <item x="567"/>
        <item x="571"/>
        <item x="570"/>
        <item x="574"/>
        <item x="573"/>
        <item x="577"/>
        <item x="576"/>
        <item x="580"/>
        <item x="579"/>
        <item x="583"/>
        <item x="582"/>
        <item x="586"/>
        <item x="585"/>
        <item x="589"/>
        <item x="588"/>
        <item x="592"/>
        <item x="591"/>
        <item x="595"/>
        <item x="594"/>
        <item x="598"/>
        <item x="597"/>
        <item x="601"/>
        <item x="600"/>
        <item x="604"/>
        <item x="603"/>
        <item x="607"/>
        <item x="606"/>
        <item x="610"/>
        <item x="609"/>
        <item x="613"/>
        <item x="612"/>
        <item x="616"/>
        <item x="615"/>
        <item x="618"/>
        <item x="620"/>
        <item x="619"/>
        <item x="623"/>
        <item x="622"/>
        <item x="626"/>
        <item x="625"/>
        <item x="629"/>
        <item x="628"/>
        <item x="632"/>
        <item x="631"/>
        <item x="635"/>
        <item x="634"/>
        <item x="638"/>
        <item x="637"/>
        <item x="642"/>
        <item x="641"/>
        <item x="646"/>
        <item x="645"/>
        <item x="649"/>
        <item x="648"/>
        <item x="652"/>
        <item x="651"/>
        <item x="655"/>
        <item x="654"/>
        <item x="657"/>
        <item x="656"/>
        <item x="660"/>
        <item x="659"/>
        <item x="663"/>
        <item x="662"/>
        <item x="666"/>
        <item x="665"/>
        <item x="669"/>
        <item x="668"/>
        <item x="672"/>
        <item x="671"/>
        <item x="675"/>
        <item x="674"/>
        <item x="679"/>
        <item x="678"/>
        <item x="682"/>
        <item x="681"/>
        <item x="685"/>
        <item x="684"/>
        <item x="688"/>
        <item x="687"/>
        <item x="691"/>
        <item x="690"/>
        <item x="694"/>
        <item x="693"/>
        <item x="697"/>
        <item x="696"/>
        <item x="699"/>
        <item x="702"/>
        <item x="701"/>
        <item x="705"/>
        <item x="704"/>
        <item x="707"/>
        <item x="709"/>
        <item x="712"/>
        <item x="711"/>
        <item x="714"/>
        <item x="716"/>
        <item x="715"/>
        <item x="780"/>
        <item x="779"/>
        <item x="783"/>
        <item x="782"/>
        <item x="786"/>
        <item x="785"/>
        <item x="789"/>
        <item x="788"/>
        <item x="792"/>
        <item x="791"/>
        <item x="795"/>
        <item x="794"/>
        <item x="798"/>
        <item x="797"/>
        <item x="801"/>
        <item x="800"/>
        <item x="804"/>
        <item x="803"/>
        <item x="806"/>
        <item x="805"/>
        <item x="809"/>
        <item x="808"/>
        <item x="812"/>
        <item x="811"/>
        <item x="815"/>
        <item x="814"/>
        <item x="818"/>
        <item x="817"/>
        <item x="821"/>
        <item x="820"/>
        <item x="824"/>
        <item x="823"/>
        <item x="827"/>
        <item x="826"/>
        <item x="830"/>
        <item x="829"/>
        <item x="833"/>
        <item x="832"/>
        <item x="836"/>
        <item x="835"/>
        <item x="839"/>
        <item x="838"/>
        <item x="842"/>
        <item x="841"/>
        <item x="845"/>
        <item x="844"/>
        <item x="848"/>
        <item x="847"/>
        <item x="850"/>
        <item x="853"/>
        <item x="852"/>
        <item x="856"/>
        <item x="855"/>
        <item x="859"/>
        <item x="858"/>
        <item x="862"/>
        <item x="861"/>
        <item x="864"/>
        <item x="866"/>
        <item x="865"/>
        <item x="869"/>
        <item x="868"/>
        <item x="872"/>
        <item x="871"/>
        <item x="875"/>
        <item x="874"/>
        <item x="878"/>
        <item x="877"/>
        <item x="881"/>
        <item x="880"/>
        <item x="884"/>
        <item x="883"/>
        <item x="887"/>
        <item x="886"/>
        <item x="891"/>
        <item x="890"/>
        <item x="894"/>
        <item x="893"/>
        <item x="897"/>
        <item x="896"/>
        <item x="900"/>
        <item x="899"/>
        <item x="902"/>
        <item x="905"/>
        <item x="904"/>
        <item x="908"/>
        <item x="907"/>
        <item x="911"/>
        <item x="910"/>
        <item x="914"/>
        <item x="913"/>
        <item x="917"/>
        <item x="916"/>
        <item x="920"/>
        <item x="919"/>
        <item x="923"/>
        <item x="922"/>
        <item x="926"/>
        <item x="925"/>
        <item x="929"/>
        <item x="928"/>
        <item x="932"/>
        <item x="931"/>
        <item x="935"/>
        <item x="934"/>
        <item x="937"/>
        <item x="940"/>
        <item x="939"/>
        <item x="943"/>
        <item x="942"/>
        <item x="946"/>
        <item x="945"/>
        <item x="949"/>
        <item x="948"/>
        <item x="952"/>
        <item x="951"/>
        <item x="955"/>
        <item x="954"/>
        <item x="958"/>
        <item x="957"/>
        <item x="961"/>
        <item x="960"/>
        <item x="964"/>
        <item x="963"/>
        <item x="967"/>
        <item x="966"/>
        <item x="970"/>
        <item x="969"/>
        <item x="973"/>
        <item x="972"/>
        <item x="976"/>
        <item x="975"/>
        <item x="979"/>
        <item x="978"/>
        <item x="982"/>
        <item x="981"/>
        <item x="985"/>
        <item x="984"/>
        <item x="988"/>
        <item x="987"/>
        <item x="991"/>
        <item x="990"/>
        <item x="994"/>
        <item x="993"/>
        <item x="997"/>
        <item x="996"/>
        <item x="1000"/>
        <item x="999"/>
        <item x="1002"/>
        <item x="1004"/>
        <item x="1003"/>
        <item x="1007"/>
        <item x="1006"/>
        <item x="1010"/>
        <item x="1009"/>
        <item x="1013"/>
        <item x="1012"/>
        <item x="1016"/>
        <item x="1015"/>
        <item x="1019"/>
        <item x="1018"/>
        <item x="1022"/>
        <item x="1021"/>
        <item x="1025"/>
        <item x="1024"/>
        <item x="1028"/>
        <item x="1027"/>
        <item x="1031"/>
        <item x="1030"/>
        <item x="1034"/>
        <item x="1033"/>
        <item x="1037"/>
        <item x="1036"/>
        <item x="1040"/>
        <item x="1039"/>
        <item x="1043"/>
        <item x="1042"/>
        <item x="1046"/>
        <item x="1045"/>
        <item x="1049"/>
        <item x="1048"/>
        <item x="1052"/>
        <item x="1051"/>
        <item x="1054"/>
        <item x="1057"/>
        <item x="1056"/>
        <item x="1060"/>
        <item x="1059"/>
        <item x="1063"/>
        <item x="1062"/>
        <item x="1066"/>
        <item x="1065"/>
        <item x="1069"/>
        <item x="1068"/>
        <item x="1072"/>
        <item x="1071"/>
        <item x="1075"/>
        <item x="1074"/>
        <item x="1079"/>
        <item x="1078"/>
        <item x="1082"/>
        <item x="1081"/>
        <item x="1085"/>
        <item x="1084"/>
        <item x="1088"/>
        <item x="1087"/>
        <item x="1091"/>
        <item x="1090"/>
        <item x="1094"/>
        <item x="1093"/>
        <item x="1097"/>
        <item x="1096"/>
        <item x="1100"/>
        <item x="1099"/>
        <item x="1103"/>
        <item x="1102"/>
        <item x="1105"/>
        <item x="1107"/>
        <item x="1106"/>
        <item x="1110"/>
        <item x="1109"/>
        <item x="1112"/>
        <item x="1114"/>
        <item x="1113"/>
        <item x="1117"/>
        <item x="1116"/>
        <item x="1120"/>
        <item x="1123"/>
        <item x="1122"/>
        <item x="1126"/>
        <item x="1125"/>
        <item x="1129"/>
        <item x="1128"/>
        <item x="1132"/>
        <item x="1131"/>
        <item x="1135"/>
        <item x="1134"/>
        <item x="1138"/>
        <item x="1137"/>
        <item x="1141"/>
        <item x="1140"/>
        <item x="1144"/>
        <item x="1143"/>
        <item x="1147"/>
        <item x="1146"/>
        <item x="1150"/>
        <item x="1149"/>
        <item x="1153"/>
        <item x="1152"/>
        <item x="1156"/>
        <item x="1155"/>
        <item x="1159"/>
        <item x="1158"/>
        <item x="1162"/>
        <item x="1161"/>
        <item x="1164"/>
        <item t="default"/>
      </items>
    </pivotField>
    <pivotField axis="axisPage"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/>
    <pivotField axis="axisRow" compact="0" showAll="0">
      <items count="27">
        <item x="0"/>
        <item x="1"/>
        <item x="2"/>
        <item x="3"/>
        <item x="21"/>
        <item x="4"/>
        <item x="5"/>
        <item x="25"/>
        <item x="20"/>
        <item x="6"/>
        <item x="13"/>
        <item x="7"/>
        <item x="18"/>
        <item x="17"/>
        <item x="8"/>
        <item x="23"/>
        <item x="19"/>
        <item x="14"/>
        <item x="22"/>
        <item x="9"/>
        <item x="10"/>
        <item x="15"/>
        <item x="16"/>
        <item x="11"/>
        <item x="24"/>
        <item x="12"/>
        <item t="default"/>
      </items>
    </pivotField>
    <pivotField axis="axisRow" compact="0" showAll="0">
      <items count="9">
        <item x="2"/>
        <item x="1"/>
        <item x="3"/>
        <item x="6"/>
        <item x="5"/>
        <item x="7"/>
        <item x="0"/>
        <item x="4"/>
        <item t="default"/>
      </items>
    </pivotField>
    <pivotField dataField="1" compact="0" showAll="0">
      <items count="971">
        <item x="968"/>
        <item x="662"/>
        <item x="661"/>
        <item x="660"/>
        <item x="962"/>
        <item x="650"/>
        <item x="649"/>
        <item x="648"/>
        <item x="569"/>
        <item x="568"/>
        <item x="567"/>
        <item x="702"/>
        <item x="704"/>
        <item x="703"/>
        <item x="485"/>
        <item x="878"/>
        <item x="289"/>
        <item x="483"/>
        <item x="174"/>
        <item x="288"/>
        <item x="877"/>
        <item x="484"/>
        <item x="876"/>
        <item x="736"/>
        <item x="287"/>
        <item x="735"/>
        <item x="696"/>
        <item x="734"/>
        <item x="172"/>
        <item x="173"/>
        <item x="31"/>
        <item x="29"/>
        <item x="926"/>
        <item x="330"/>
        <item x="332"/>
        <item x="30"/>
        <item x="331"/>
        <item x="695"/>
        <item x="292"/>
        <item x="293"/>
        <item x="294"/>
        <item x="730"/>
        <item x="23"/>
        <item x="729"/>
        <item x="924"/>
        <item x="21"/>
        <item x="22"/>
        <item x="925"/>
        <item x="694"/>
        <item x="600"/>
        <item x="767"/>
        <item x="917"/>
        <item x="197"/>
        <item x="599"/>
        <item x="539"/>
        <item x="198"/>
        <item x="538"/>
        <item x="540"/>
        <item x="598"/>
        <item x="728"/>
        <item x="565"/>
        <item x="93"/>
        <item x="542"/>
        <item x="541"/>
        <item x="766"/>
        <item x="916"/>
        <item x="566"/>
        <item x="765"/>
        <item x="473"/>
        <item x="475"/>
        <item x="474"/>
        <item x="564"/>
        <item x="537"/>
        <item x="92"/>
        <item x="915"/>
        <item x="960"/>
        <item x="196"/>
        <item x="898"/>
        <item x="644"/>
        <item x="91"/>
        <item x="158"/>
        <item x="393"/>
        <item x="760"/>
        <item x="84"/>
        <item x="395"/>
        <item x="897"/>
        <item x="506"/>
        <item x="241"/>
        <item x="958"/>
        <item x="507"/>
        <item x="759"/>
        <item x="643"/>
        <item x="896"/>
        <item x="125"/>
        <item x="871"/>
        <item x="642"/>
        <item x="239"/>
        <item x="365"/>
        <item x="234"/>
        <item x="83"/>
        <item x="363"/>
        <item x="515"/>
        <item x="233"/>
        <item x="209"/>
        <item x="394"/>
        <item x="157"/>
        <item x="322"/>
        <item x="364"/>
        <item x="514"/>
        <item x="505"/>
        <item x="207"/>
        <item x="235"/>
        <item x="513"/>
        <item x="208"/>
        <item x="816"/>
        <item x="445"/>
        <item x="817"/>
        <item x="323"/>
        <item x="124"/>
        <item x="815"/>
        <item x="446"/>
        <item x="447"/>
        <item x="82"/>
        <item x="870"/>
        <item x="387"/>
        <item x="424"/>
        <item x="123"/>
        <item x="946"/>
        <item x="321"/>
        <item x="156"/>
        <item x="240"/>
        <item x="794"/>
        <item x="422"/>
        <item x="869"/>
        <item x="231"/>
        <item x="727"/>
        <item x="423"/>
        <item x="620"/>
        <item x="638"/>
        <item x="621"/>
        <item x="758"/>
        <item x="386"/>
        <item x="945"/>
        <item x="944"/>
        <item x="726"/>
        <item x="793"/>
        <item x="792"/>
        <item x="725"/>
        <item x="901"/>
        <item x="631"/>
        <item x="619"/>
        <item x="951"/>
        <item x="232"/>
        <item x="848"/>
        <item x="230"/>
        <item x="823"/>
        <item x="418"/>
        <item x="900"/>
        <item x="846"/>
        <item x="632"/>
        <item x="847"/>
        <item x="949"/>
        <item x="637"/>
        <item x="950"/>
        <item x="957"/>
        <item x="822"/>
        <item x="821"/>
        <item x="633"/>
        <item x="636"/>
        <item x="899"/>
        <item x="838"/>
        <item x="253"/>
        <item x="120"/>
        <item x="267"/>
        <item x="839"/>
        <item x="785"/>
        <item x="755"/>
        <item x="784"/>
        <item x="251"/>
        <item x="756"/>
        <item x="266"/>
        <item x="252"/>
        <item x="119"/>
        <item x="757"/>
        <item x="268"/>
        <item x="690"/>
        <item x="149"/>
        <item x="442"/>
        <item x="259"/>
        <item x="257"/>
        <item x="359"/>
        <item x="148"/>
        <item x="837"/>
        <item x="443"/>
        <item x="258"/>
        <item x="444"/>
        <item x="607"/>
        <item x="612"/>
        <item x="594"/>
        <item x="689"/>
        <item x="691"/>
        <item x="750"/>
        <item x="118"/>
        <item x="609"/>
        <item x="350"/>
        <item x="593"/>
        <item x="592"/>
        <item x="688"/>
        <item x="608"/>
        <item x="692"/>
        <item x="719"/>
        <item x="718"/>
        <item x="749"/>
        <item x="147"/>
        <item x="914"/>
        <item x="459"/>
        <item x="458"/>
        <item x="656"/>
        <item x="965"/>
        <item x="457"/>
        <item x="610"/>
        <item x="693"/>
        <item x="611"/>
        <item x="17"/>
        <item x="562"/>
        <item x="748"/>
        <item x="655"/>
        <item x="16"/>
        <item x="556"/>
        <item x="654"/>
        <item x="346"/>
        <item x="347"/>
        <item x="468"/>
        <item x="913"/>
        <item x="557"/>
        <item x="667"/>
        <item x="315"/>
        <item x="658"/>
        <item x="316"/>
        <item x="170"/>
        <item x="668"/>
        <item x="467"/>
        <item x="145"/>
        <item x="674"/>
        <item x="351"/>
        <item x="348"/>
        <item x="666"/>
        <item x="811"/>
        <item x="51"/>
        <item x="314"/>
        <item x="352"/>
        <item x="50"/>
        <item x="912"/>
        <item x="275"/>
        <item x="15"/>
        <item x="146"/>
        <item x="558"/>
        <item x="675"/>
        <item x="673"/>
        <item x="659"/>
        <item x="466"/>
        <item x="171"/>
        <item x="276"/>
        <item x="522"/>
        <item x="318"/>
        <item x="523"/>
        <item x="282"/>
        <item x="79"/>
        <item x="626"/>
        <item x="868"/>
        <item x="414"/>
        <item x="417"/>
        <item x="280"/>
        <item x="683"/>
        <item x="144"/>
        <item x="862"/>
        <item x="194"/>
        <item x="185"/>
        <item x="810"/>
        <item x="657"/>
        <item x="277"/>
        <item x="504"/>
        <item x="169"/>
        <item x="78"/>
        <item x="192"/>
        <item x="279"/>
        <item x="684"/>
        <item x="193"/>
        <item x="13"/>
        <item x="189"/>
        <item x="623"/>
        <item x="624"/>
        <item x="867"/>
        <item x="967"/>
        <item x="12"/>
        <item x="622"/>
        <item x="310"/>
        <item x="521"/>
        <item x="653"/>
        <item x="284"/>
        <item x="14"/>
        <item x="317"/>
        <item x="470"/>
        <item x="415"/>
        <item x="438"/>
        <item x="278"/>
        <item x="652"/>
        <item x="469"/>
        <item x="627"/>
        <item x="679"/>
        <item x="863"/>
        <item x="19"/>
        <item x="413"/>
        <item x="437"/>
        <item x="651"/>
        <item x="184"/>
        <item x="20"/>
        <item x="714"/>
        <item x="809"/>
        <item x="226"/>
        <item x="503"/>
        <item x="7"/>
        <item x="471"/>
        <item x="306"/>
        <item x="381"/>
        <item x="861"/>
        <item x="18"/>
        <item x="8"/>
        <item x="319"/>
        <item x="312"/>
        <item x="964"/>
        <item x="955"/>
        <item x="379"/>
        <item x="46"/>
        <item x="404"/>
        <item x="713"/>
        <item x="296"/>
        <item x="45"/>
        <item x="311"/>
        <item x="712"/>
        <item x="806"/>
        <item x="305"/>
        <item x="552"/>
        <item x="403"/>
        <item x="380"/>
        <item x="295"/>
        <item x="436"/>
        <item x="165"/>
        <item x="494"/>
        <item x="225"/>
        <item x="402"/>
        <item x="183"/>
        <item x="553"/>
        <item x="44"/>
        <item x="410"/>
        <item x="6"/>
        <item x="135"/>
        <item x="492"/>
        <item x="353"/>
        <item x="807"/>
        <item x="375"/>
        <item x="493"/>
        <item x="531"/>
        <item x="722"/>
        <item x="477"/>
        <item x="354"/>
        <item x="166"/>
        <item x="895"/>
        <item x="168"/>
        <item x="137"/>
        <item x="373"/>
        <item x="297"/>
        <item x="136"/>
        <item x="801"/>
        <item x="887"/>
        <item x="800"/>
        <item x="836"/>
        <item x="224"/>
        <item x="886"/>
        <item x="167"/>
        <item x="502"/>
        <item x="723"/>
        <item x="304"/>
        <item x="783"/>
        <item x="411"/>
        <item x="802"/>
        <item x="782"/>
        <item x="374"/>
        <item x="941"/>
        <item x="283"/>
        <item x="808"/>
        <item x="164"/>
        <item x="355"/>
        <item x="551"/>
        <item x="358"/>
        <item x="942"/>
        <item x="685"/>
        <item x="530"/>
        <item x="776"/>
        <item x="781"/>
        <item x="937"/>
        <item x="885"/>
        <item x="478"/>
        <item x="479"/>
        <item x="778"/>
        <item x="777"/>
        <item x="582"/>
        <item x="229"/>
        <item x="163"/>
        <item x="71"/>
        <item x="890"/>
        <item x="894"/>
        <item x="54"/>
        <item x="56"/>
        <item x="228"/>
        <item x="55"/>
        <item x="754"/>
        <item x="831"/>
        <item x="70"/>
        <item x="747"/>
        <item x="583"/>
        <item x="527"/>
        <item x="935"/>
        <item x="412"/>
        <item x="834"/>
        <item x="940"/>
        <item x="69"/>
        <item x="893"/>
        <item x="835"/>
        <item x="500"/>
        <item x="584"/>
        <item x="746"/>
        <item x="933"/>
        <item x="830"/>
        <item x="628"/>
        <item x="832"/>
        <item x="934"/>
        <item x="588"/>
        <item x="201"/>
        <item x="629"/>
        <item x="250"/>
        <item x="526"/>
        <item x="923"/>
        <item x="589"/>
        <item x="716"/>
        <item x="630"/>
        <item x="227"/>
        <item x="486"/>
        <item x="956"/>
        <item x="487"/>
        <item x="578"/>
        <item x="814"/>
        <item x="753"/>
        <item x="488"/>
        <item x="161"/>
        <item x="744"/>
        <item x="435"/>
        <item x="27"/>
        <item x="112"/>
        <item x="918"/>
        <item x="560"/>
        <item x="561"/>
        <item x="501"/>
        <item x="743"/>
        <item x="341"/>
        <item x="844"/>
        <item x="160"/>
        <item x="60"/>
        <item x="117"/>
        <item x="763"/>
        <item x="434"/>
        <item x="75"/>
        <item x="813"/>
        <item x="845"/>
        <item x="248"/>
        <item x="752"/>
        <item x="724"/>
        <item x="715"/>
        <item x="116"/>
        <item x="922"/>
        <item x="843"/>
        <item x="920"/>
        <item x="529"/>
        <item x="559"/>
        <item x="62"/>
        <item x="919"/>
        <item x="162"/>
        <item x="953"/>
        <item x="114"/>
        <item x="646"/>
        <item x="860"/>
        <item x="576"/>
        <item x="921"/>
        <item x="76"/>
        <item x="615"/>
        <item x="528"/>
        <item x="577"/>
        <item x="614"/>
        <item x="249"/>
        <item x="790"/>
        <item x="791"/>
        <item x="764"/>
        <item x="789"/>
        <item x="200"/>
        <item x="625"/>
        <item x="433"/>
        <item x="378"/>
        <item x="745"/>
        <item x="647"/>
        <item x="866"/>
        <item x="613"/>
        <item x="115"/>
        <item x="77"/>
        <item x="113"/>
        <item x="340"/>
        <item x="892"/>
        <item x="732"/>
        <item x="85"/>
        <item x="731"/>
        <item x="61"/>
        <item x="270"/>
        <item x="733"/>
        <item x="220"/>
        <item x="105"/>
        <item x="211"/>
        <item x="812"/>
        <item x="590"/>
        <item x="701"/>
        <item x="104"/>
        <item x="938"/>
        <item x="269"/>
        <item x="698"/>
        <item x="911"/>
        <item x="859"/>
        <item x="219"/>
        <item x="34"/>
        <item x="218"/>
        <item x="909"/>
        <item x="154"/>
        <item x="841"/>
        <item x="961"/>
        <item x="910"/>
        <item x="697"/>
        <item x="842"/>
        <item x="195"/>
        <item x="855"/>
        <item x="840"/>
        <item x="786"/>
        <item x="544"/>
        <item x="857"/>
        <item x="664"/>
        <item x="856"/>
        <item x="663"/>
        <item x="788"/>
        <item x="739"/>
        <item x="33"/>
        <item x="545"/>
        <item x="787"/>
        <item x="891"/>
        <item x="676"/>
        <item x="706"/>
        <item x="155"/>
        <item x="858"/>
        <item x="87"/>
        <item x="389"/>
        <item x="271"/>
        <item x="543"/>
        <item x="32"/>
        <item x="587"/>
        <item x="705"/>
        <item x="943"/>
        <item x="717"/>
        <item x="826"/>
        <item x="586"/>
        <item x="425"/>
        <item x="645"/>
        <item x="524"/>
        <item x="707"/>
        <item x="525"/>
        <item x="825"/>
        <item x="103"/>
        <item x="210"/>
        <item x="427"/>
        <item x="199"/>
        <item x="585"/>
        <item x="308"/>
        <item x="90"/>
        <item x="426"/>
        <item x="88"/>
        <item x="307"/>
        <item x="824"/>
        <item x="95"/>
        <item x="665"/>
        <item x="686"/>
        <item x="89"/>
        <item x="159"/>
        <item x="96"/>
        <item x="737"/>
        <item x="94"/>
        <item x="865"/>
        <item x="738"/>
        <item x="635"/>
        <item x="86"/>
        <item x="256"/>
        <item x="175"/>
        <item x="176"/>
        <item x="939"/>
        <item x="864"/>
        <item x="177"/>
        <item x="309"/>
        <item x="339"/>
        <item x="678"/>
        <item x="188"/>
        <item x="677"/>
        <item x="804"/>
        <item x="639"/>
        <item x="334"/>
        <item x="420"/>
        <item x="421"/>
        <item x="640"/>
        <item x="803"/>
        <item x="186"/>
        <item x="805"/>
        <item x="902"/>
        <item x="28"/>
        <item x="392"/>
        <item x="641"/>
        <item x="391"/>
        <item x="927"/>
        <item x="9"/>
        <item x="820"/>
        <item x="138"/>
        <item x="10"/>
        <item x="52"/>
        <item x="903"/>
        <item x="851"/>
        <item x="343"/>
        <item x="928"/>
        <item x="460"/>
        <item x="187"/>
        <item x="419"/>
        <item x="255"/>
        <item x="517"/>
        <item x="344"/>
        <item x="325"/>
        <item x="904"/>
        <item x="571"/>
        <item x="326"/>
        <item x="572"/>
        <item x="850"/>
        <item x="238"/>
        <item x="516"/>
        <item x="140"/>
        <item x="570"/>
        <item x="818"/>
        <item x="416"/>
        <item x="237"/>
        <item x="53"/>
        <item x="948"/>
        <item x="534"/>
        <item x="139"/>
        <item x="462"/>
        <item x="819"/>
        <item x="11"/>
        <item x="143"/>
        <item x="879"/>
        <item x="880"/>
        <item x="342"/>
        <item x="555"/>
        <item x="222"/>
        <item x="223"/>
        <item x="324"/>
        <item x="554"/>
        <item x="700"/>
        <item x="772"/>
        <item x="481"/>
        <item x="535"/>
        <item x="450"/>
        <item x="327"/>
        <item x="596"/>
        <item x="699"/>
        <item x="328"/>
        <item x="966"/>
        <item x="536"/>
        <item x="465"/>
        <item x="873"/>
        <item x="463"/>
        <item x="449"/>
        <item x="406"/>
        <item x="405"/>
        <item x="595"/>
        <item x="947"/>
        <item x="874"/>
        <item x="407"/>
        <item x="236"/>
        <item x="634"/>
        <item x="872"/>
        <item x="849"/>
        <item x="345"/>
        <item x="329"/>
        <item x="461"/>
        <item x="771"/>
        <item x="681"/>
        <item x="448"/>
        <item x="214"/>
        <item x="397"/>
        <item x="254"/>
        <item x="464"/>
        <item x="770"/>
        <item x="212"/>
        <item x="959"/>
        <item x="721"/>
        <item x="213"/>
        <item x="795"/>
        <item x="508"/>
        <item x="495"/>
        <item x="682"/>
        <item x="889"/>
        <item x="153"/>
        <item x="751"/>
        <item x="130"/>
        <item x="242"/>
        <item x="206"/>
        <item x="439"/>
        <item x="243"/>
        <item x="299"/>
        <item x="361"/>
        <item x="131"/>
        <item x="440"/>
        <item x="875"/>
        <item x="262"/>
        <item x="221"/>
        <item x="362"/>
        <item x="129"/>
        <item x="720"/>
        <item x="300"/>
        <item x="497"/>
        <item x="833"/>
        <item x="26"/>
        <item x="313"/>
        <item x="25"/>
        <item x="669"/>
        <item x="482"/>
        <item x="532"/>
        <item x="203"/>
        <item x="496"/>
        <item x="24"/>
        <item x="453"/>
        <item x="291"/>
        <item x="533"/>
        <item x="680"/>
        <item x="368"/>
        <item x="769"/>
        <item x="396"/>
        <item x="142"/>
        <item x="261"/>
        <item x="273"/>
        <item x="204"/>
        <item x="298"/>
        <item x="150"/>
        <item x="333"/>
        <item x="952"/>
        <item x="290"/>
        <item x="63"/>
        <item x="581"/>
        <item x="274"/>
        <item x="969"/>
        <item x="601"/>
        <item x="708"/>
        <item x="360"/>
        <item x="780"/>
        <item x="452"/>
        <item x="546"/>
        <item x="126"/>
        <item x="768"/>
        <item x="72"/>
        <item x="761"/>
        <item x="141"/>
        <item x="202"/>
        <item x="499"/>
        <item x="762"/>
        <item x="384"/>
        <item x="936"/>
        <item x="388"/>
        <item x="547"/>
        <item x="451"/>
        <item x="512"/>
        <item x="205"/>
        <item x="366"/>
        <item x="260"/>
        <item x="498"/>
        <item x="152"/>
        <item x="127"/>
        <item x="48"/>
        <item x="121"/>
        <item x="408"/>
        <item x="390"/>
        <item x="510"/>
        <item x="905"/>
        <item x="106"/>
        <item x="377"/>
        <item x="385"/>
        <item x="369"/>
        <item x="580"/>
        <item x="357"/>
        <item x="509"/>
        <item x="190"/>
        <item x="367"/>
        <item x="579"/>
        <item x="476"/>
        <item x="64"/>
        <item x="687"/>
        <item x="779"/>
        <item x="128"/>
        <item x="107"/>
        <item x="109"/>
        <item x="888"/>
        <item x="111"/>
        <item x="151"/>
        <item x="65"/>
        <item x="796"/>
        <item x="286"/>
        <item x="881"/>
        <item x="272"/>
        <item x="47"/>
        <item x="511"/>
        <item x="110"/>
        <item x="74"/>
        <item x="285"/>
        <item x="409"/>
        <item x="441"/>
        <item x="281"/>
        <item x="179"/>
        <item x="480"/>
        <item x="108"/>
        <item x="178"/>
        <item x="356"/>
        <item x="398"/>
        <item x="929"/>
        <item x="335"/>
        <item x="1"/>
        <item x="0"/>
        <item x="49"/>
        <item x="428"/>
        <item x="2"/>
        <item x="349"/>
        <item x="605"/>
        <item x="122"/>
        <item x="606"/>
        <item x="382"/>
        <item x="80"/>
        <item x="42"/>
        <item x="376"/>
        <item x="73"/>
        <item x="320"/>
        <item x="35"/>
        <item x="43"/>
        <item x="97"/>
        <item x="98"/>
        <item x="36"/>
        <item x="37"/>
        <item x="99"/>
        <item x="563"/>
        <item x="41"/>
        <item x="191"/>
        <item x="383"/>
        <item x="81"/>
        <item x="57"/>
        <item x="591"/>
        <item x="472"/>
        <item x="429"/>
        <item x="597"/>
        <item x="244"/>
        <item x="58"/>
        <item x="59"/>
        <item x="602"/>
        <item x="603"/>
        <item x="604"/>
        <item x="245"/>
        <item x="246"/>
        <item x="247"/>
        <item x="882"/>
        <item x="883"/>
        <item x="39"/>
        <item x="38"/>
        <item x="40"/>
        <item x="884"/>
        <item x="797"/>
        <item x="798"/>
        <item x="931"/>
        <item x="930"/>
        <item x="799"/>
        <item x="932"/>
        <item x="430"/>
        <item x="827"/>
        <item x="432"/>
        <item x="828"/>
        <item x="431"/>
        <item x="829"/>
        <item x="773"/>
        <item x="100"/>
        <item x="774"/>
        <item x="400"/>
        <item x="336"/>
        <item x="101"/>
        <item x="399"/>
        <item x="337"/>
        <item x="338"/>
        <item x="775"/>
        <item x="180"/>
        <item x="401"/>
        <item x="102"/>
        <item x="181"/>
        <item x="489"/>
        <item x="490"/>
        <item x="182"/>
        <item x="371"/>
        <item x="491"/>
        <item x="216"/>
        <item x="573"/>
        <item x="215"/>
        <item x="66"/>
        <item x="217"/>
        <item x="370"/>
        <item x="372"/>
        <item x="518"/>
        <item x="520"/>
        <item x="519"/>
        <item x="574"/>
        <item x="67"/>
        <item x="575"/>
        <item x="68"/>
        <item x="740"/>
        <item x="741"/>
        <item x="742"/>
        <item x="907"/>
        <item x="303"/>
        <item x="906"/>
        <item x="302"/>
        <item x="301"/>
        <item x="4"/>
        <item x="3"/>
        <item x="265"/>
        <item x="5"/>
        <item x="852"/>
        <item x="264"/>
        <item x="263"/>
        <item x="709"/>
        <item x="710"/>
        <item x="908"/>
        <item x="711"/>
        <item x="853"/>
        <item x="132"/>
        <item x="133"/>
        <item x="854"/>
        <item x="455"/>
        <item x="454"/>
        <item x="548"/>
        <item x="134"/>
        <item x="549"/>
        <item x="456"/>
        <item x="550"/>
        <item x="671"/>
        <item x="672"/>
        <item x="670"/>
        <item x="616"/>
        <item x="617"/>
        <item x="618"/>
        <item x="954"/>
        <item x="963"/>
        <item t="default"/>
      </items>
    </pivotField>
  </pivotFields>
  <rowFields count="2">
    <field x="5"/>
    <field x="4"/>
  </rowFields>
  <rowItems count="30">
    <i>
      <x/>
    </i>
    <i r="1">
      <x v="2"/>
    </i>
    <i r="1">
      <x v="3"/>
    </i>
    <i r="1">
      <x v="8"/>
    </i>
    <i r="1">
      <x v="25"/>
    </i>
    <i>
      <x v="1"/>
    </i>
    <i r="1">
      <x v="1"/>
    </i>
    <i>
      <x v="2"/>
    </i>
    <i r="1">
      <x v="6"/>
    </i>
    <i>
      <x v="3"/>
    </i>
    <i r="1">
      <x v="14"/>
    </i>
    <i>
      <x v="4"/>
    </i>
    <i r="1">
      <x v="4"/>
    </i>
    <i r="1">
      <x v="11"/>
    </i>
    <i r="1">
      <x v="23"/>
    </i>
    <i>
      <x v="5"/>
    </i>
    <i r="1">
      <x v="19"/>
    </i>
    <i r="1">
      <x v="21"/>
    </i>
    <i r="1">
      <x v="22"/>
    </i>
    <i>
      <x v="6"/>
    </i>
    <i r="1">
      <x/>
    </i>
    <i r="1">
      <x v="5"/>
    </i>
    <i r="1">
      <x v="10"/>
    </i>
    <i r="1">
      <x v="13"/>
    </i>
    <i r="1">
      <x v="16"/>
    </i>
    <i r="1">
      <x v="17"/>
    </i>
    <i r="1">
      <x v="24"/>
    </i>
    <i>
      <x v="7"/>
    </i>
    <i r="1">
      <x v="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1" item="20"/>
  </pageFields>
  <dataFields count="1">
    <dataField name="求和项:实物消费量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lectricity/data/eia923/" TargetMode="External"/><Relationship Id="rId2" Type="http://schemas.openxmlformats.org/officeDocument/2006/relationships/hyperlink" Target="https://www.lazard.com/media/2390/lazards-levelized-cost-of-energy-analysis-90.pdf" TargetMode="External"/><Relationship Id="rId1" Type="http://schemas.openxmlformats.org/officeDocument/2006/relationships/hyperlink" Target="http://www.eia.gov/electricity/annua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B2" sqref="B2:D17"/>
    </sheetView>
  </sheetViews>
  <sheetFormatPr defaultColWidth="9" defaultRowHeight="13.5" outlineLevelCol="1"/>
  <cols>
    <col min="1" max="1" width="11" customWidth="1"/>
    <col min="2" max="2" width="63.7522123893805" customWidth="1"/>
  </cols>
  <sheetData>
    <row r="1" spans="1:2">
      <c r="A1" s="124" t="s">
        <v>0</v>
      </c>
    </row>
    <row r="3" spans="1:2">
      <c r="A3" s="124" t="s">
        <v>1</v>
      </c>
      <c r="B3" s="139" t="s">
        <v>2</v>
      </c>
    </row>
    <row r="4" spans="1:2">
      <c r="B4" t="s">
        <v>3</v>
      </c>
    </row>
    <row r="5" spans="1:2">
      <c r="B5" s="73">
        <v>2020</v>
      </c>
    </row>
    <row r="6" spans="1:2">
      <c r="B6" t="s">
        <v>4</v>
      </c>
    </row>
    <row r="7" spans="1:2">
      <c r="B7" s="140" t="s">
        <v>5</v>
      </c>
    </row>
    <row r="8" spans="1:2">
      <c r="B8" t="s">
        <v>6</v>
      </c>
    </row>
    <row r="9" ht="15.75" customHeight="1"/>
    <row r="10" spans="1:2">
      <c r="B10" s="139" t="s">
        <v>7</v>
      </c>
    </row>
    <row r="11" spans="1:2">
      <c r="B11" t="s">
        <v>3</v>
      </c>
    </row>
    <row r="12" spans="1:2">
      <c r="B12" s="73">
        <v>2020</v>
      </c>
    </row>
    <row r="13" spans="1:2">
      <c r="B13" t="s">
        <v>8</v>
      </c>
    </row>
    <row r="14" spans="1:2">
      <c r="B14" s="141" t="s">
        <v>9</v>
      </c>
    </row>
    <row r="15" spans="1:2">
      <c r="B15" t="s">
        <v>10</v>
      </c>
    </row>
    <row r="17" spans="1:2">
      <c r="B17" s="139" t="s">
        <v>11</v>
      </c>
    </row>
    <row r="18" spans="1:2">
      <c r="B18" t="s">
        <v>12</v>
      </c>
    </row>
    <row r="19" spans="1:2">
      <c r="B19" s="73">
        <v>2015</v>
      </c>
    </row>
    <row r="20" spans="1:2">
      <c r="B20" t="s">
        <v>13</v>
      </c>
    </row>
    <row r="21" spans="1:2">
      <c r="B21" s="142" t="s">
        <v>14</v>
      </c>
    </row>
    <row r="22" spans="1:2">
      <c r="B22" t="s">
        <v>15</v>
      </c>
    </row>
    <row r="24" spans="1:2">
      <c r="A24" s="124" t="s">
        <v>16</v>
      </c>
    </row>
    <row r="25" spans="1:2">
      <c r="A25" t="s">
        <v>17</v>
      </c>
    </row>
    <row r="26" spans="1:2">
      <c r="A26" t="s">
        <v>18</v>
      </c>
    </row>
    <row r="28" spans="1:2">
      <c r="A28" s="143">
        <v>1055.05585</v>
      </c>
      <c r="B28" t="s">
        <v>19</v>
      </c>
    </row>
    <row r="29" spans="1:2">
      <c r="A29" s="143">
        <v>29307.6</v>
      </c>
      <c r="B29" t="s">
        <v>20</v>
      </c>
    </row>
    <row r="30" spans="1:2">
      <c r="A30" s="144">
        <f>(1000/A28)*A29</f>
        <v>27778.2451042758</v>
      </c>
      <c r="B30" t="s">
        <v>21</v>
      </c>
    </row>
  </sheetData>
  <hyperlinks>
    <hyperlink ref="B14" r:id="rId1" display="http://www.eia.gov/electricity/annual/"/>
    <hyperlink ref="B21" r:id="rId2" display="https://www.lazard.com/media/2390/lazards-levelized-cost-of-energy-analysis-90.pdf"/>
    <hyperlink ref="B7" r:id="rId3" display="https://www.eia.gov/electricity/data/eia923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opLeftCell="A3" workbookViewId="0">
      <selection activeCell="B2" sqref="B2:D17"/>
    </sheetView>
  </sheetViews>
  <sheetFormatPr defaultColWidth="9" defaultRowHeight="13.5"/>
  <cols>
    <col min="2" max="2" width="36.2566371681416" customWidth="1"/>
    <col min="4" max="4" width="13.1238938053097" customWidth="1"/>
    <col min="5" max="5" width="31" customWidth="1"/>
    <col min="6" max="6" width="18.5044247787611" customWidth="1"/>
    <col min="10" max="10" width="20.8761061946903" customWidth="1"/>
    <col min="12" max="12" width="9.12389380530973" customWidth="1"/>
  </cols>
  <sheetData>
    <row r="1" spans="1:10">
      <c r="A1" s="123" t="s">
        <v>22</v>
      </c>
      <c r="B1" s="123"/>
      <c r="D1" s="124" t="s">
        <v>23</v>
      </c>
      <c r="H1" s="124" t="s">
        <v>24</v>
      </c>
    </row>
    <row r="2" ht="14.25" spans="1:10">
      <c r="A2" s="125"/>
      <c r="B2" s="125"/>
    </row>
    <row r="3" ht="40.15" spans="1:10">
      <c r="A3" s="126" t="s">
        <v>25</v>
      </c>
      <c r="B3" s="127" t="s">
        <v>26</v>
      </c>
      <c r="D3" s="128" t="s">
        <v>27</v>
      </c>
      <c r="E3" s="128" t="s">
        <v>28</v>
      </c>
      <c r="F3" s="129" t="s">
        <v>29</v>
      </c>
      <c r="H3" s="128" t="s">
        <v>30</v>
      </c>
      <c r="I3" s="128" t="s">
        <v>31</v>
      </c>
      <c r="J3" s="129" t="s">
        <v>32</v>
      </c>
    </row>
    <row r="4" ht="26.25" spans="1:10">
      <c r="A4" s="130" t="s">
        <v>33</v>
      </c>
      <c r="B4" s="131" t="s">
        <v>34</v>
      </c>
      <c r="D4" s="132" t="s">
        <v>35</v>
      </c>
      <c r="E4" s="133" t="s">
        <v>36</v>
      </c>
      <c r="F4" s="134" t="s">
        <v>37</v>
      </c>
      <c r="H4" s="132" t="s">
        <v>38</v>
      </c>
      <c r="I4" s="132" t="s">
        <v>39</v>
      </c>
      <c r="J4" s="134" t="s">
        <v>40</v>
      </c>
    </row>
    <row r="5" ht="14.25" spans="1:10">
      <c r="A5" s="130" t="s">
        <v>41</v>
      </c>
      <c r="B5" s="131" t="s">
        <v>42</v>
      </c>
      <c r="D5" s="132" t="s">
        <v>43</v>
      </c>
      <c r="E5" s="133" t="s">
        <v>44</v>
      </c>
      <c r="F5" s="134" t="s">
        <v>45</v>
      </c>
      <c r="H5" s="132" t="s">
        <v>38</v>
      </c>
      <c r="I5" s="132" t="s">
        <v>46</v>
      </c>
      <c r="J5" s="134" t="s">
        <v>40</v>
      </c>
    </row>
    <row r="6" ht="14.25" spans="1:10">
      <c r="A6" s="130" t="s">
        <v>47</v>
      </c>
      <c r="B6" s="131" t="s">
        <v>48</v>
      </c>
      <c r="D6" s="132" t="s">
        <v>49</v>
      </c>
      <c r="E6" s="133" t="s">
        <v>50</v>
      </c>
      <c r="F6" s="134" t="s">
        <v>51</v>
      </c>
      <c r="H6" s="132" t="s">
        <v>38</v>
      </c>
      <c r="I6" s="132" t="s">
        <v>41</v>
      </c>
      <c r="J6" s="132" t="s">
        <v>51</v>
      </c>
    </row>
    <row r="7" ht="14.25" spans="1:10">
      <c r="A7" s="130" t="s">
        <v>52</v>
      </c>
      <c r="B7" s="131" t="s">
        <v>53</v>
      </c>
      <c r="D7" s="132" t="s">
        <v>54</v>
      </c>
      <c r="E7" s="133" t="s">
        <v>55</v>
      </c>
      <c r="F7" s="134" t="s">
        <v>45</v>
      </c>
      <c r="H7" s="132" t="s">
        <v>38</v>
      </c>
      <c r="I7" s="132" t="s">
        <v>56</v>
      </c>
      <c r="J7" s="134" t="s">
        <v>40</v>
      </c>
    </row>
    <row r="8" ht="26.25" spans="1:10">
      <c r="A8" s="130" t="s">
        <v>57</v>
      </c>
      <c r="B8" s="131" t="s">
        <v>58</v>
      </c>
      <c r="D8" s="132" t="s">
        <v>59</v>
      </c>
      <c r="E8" s="133" t="s">
        <v>60</v>
      </c>
      <c r="F8" s="134" t="s">
        <v>37</v>
      </c>
      <c r="H8" s="132" t="s">
        <v>38</v>
      </c>
      <c r="I8" s="132" t="s">
        <v>61</v>
      </c>
      <c r="J8" s="134" t="s">
        <v>40</v>
      </c>
    </row>
    <row r="9" ht="26.25" spans="1:10">
      <c r="A9" s="130" t="s">
        <v>62</v>
      </c>
      <c r="B9" s="131" t="s">
        <v>63</v>
      </c>
      <c r="D9" s="132" t="s">
        <v>64</v>
      </c>
      <c r="E9" s="133" t="s">
        <v>65</v>
      </c>
      <c r="F9" s="134" t="s">
        <v>66</v>
      </c>
      <c r="H9" s="132" t="s">
        <v>38</v>
      </c>
      <c r="I9" s="132" t="s">
        <v>67</v>
      </c>
      <c r="J9" s="132" t="s">
        <v>51</v>
      </c>
    </row>
    <row r="10" ht="39" spans="1:10">
      <c r="A10" s="132" t="s">
        <v>68</v>
      </c>
      <c r="B10" s="133" t="s">
        <v>69</v>
      </c>
      <c r="D10" s="132" t="s">
        <v>70</v>
      </c>
      <c r="E10" s="133" t="s">
        <v>71</v>
      </c>
      <c r="F10" s="134" t="s">
        <v>72</v>
      </c>
      <c r="H10" s="132" t="s">
        <v>38</v>
      </c>
      <c r="I10" s="132" t="s">
        <v>73</v>
      </c>
      <c r="J10" s="134" t="s">
        <v>74</v>
      </c>
    </row>
    <row r="11" ht="39" spans="1:10">
      <c r="A11" s="130" t="s">
        <v>73</v>
      </c>
      <c r="B11" s="131" t="s">
        <v>75</v>
      </c>
      <c r="D11" s="132" t="s">
        <v>76</v>
      </c>
      <c r="E11" s="133" t="s">
        <v>77</v>
      </c>
      <c r="F11" s="134" t="s">
        <v>78</v>
      </c>
      <c r="H11" s="132" t="s">
        <v>38</v>
      </c>
      <c r="I11" s="132" t="s">
        <v>79</v>
      </c>
      <c r="J11" s="134" t="s">
        <v>74</v>
      </c>
    </row>
    <row r="12" ht="26.25" spans="1:10">
      <c r="A12" s="130" t="s">
        <v>79</v>
      </c>
      <c r="B12" s="131" t="s">
        <v>80</v>
      </c>
      <c r="D12" s="132" t="s">
        <v>81</v>
      </c>
      <c r="E12" s="133" t="s">
        <v>82</v>
      </c>
      <c r="F12" s="134" t="s">
        <v>83</v>
      </c>
      <c r="H12" s="132" t="s">
        <v>38</v>
      </c>
      <c r="I12" s="132" t="s">
        <v>84</v>
      </c>
      <c r="J12" s="132" t="s">
        <v>51</v>
      </c>
    </row>
    <row r="13" ht="14.25" spans="1:10">
      <c r="A13" s="130" t="s">
        <v>39</v>
      </c>
      <c r="B13" s="131" t="s">
        <v>85</v>
      </c>
      <c r="D13" s="132" t="s">
        <v>86</v>
      </c>
      <c r="E13" s="133" t="s">
        <v>87</v>
      </c>
      <c r="F13" s="134" t="s">
        <v>51</v>
      </c>
      <c r="H13" s="132" t="s">
        <v>38</v>
      </c>
      <c r="I13" s="132" t="s">
        <v>68</v>
      </c>
      <c r="J13" s="134" t="s">
        <v>88</v>
      </c>
    </row>
    <row r="14" ht="14.25" spans="1:10">
      <c r="A14" s="130" t="s">
        <v>61</v>
      </c>
      <c r="B14" s="131" t="s">
        <v>89</v>
      </c>
      <c r="D14" s="132" t="s">
        <v>90</v>
      </c>
      <c r="E14" s="133" t="s">
        <v>91</v>
      </c>
      <c r="F14" s="134" t="s">
        <v>37</v>
      </c>
      <c r="H14" s="132" t="s">
        <v>92</v>
      </c>
      <c r="I14" s="132" t="s">
        <v>39</v>
      </c>
      <c r="J14" s="134" t="s">
        <v>93</v>
      </c>
    </row>
    <row r="15" ht="39" spans="1:10">
      <c r="A15" s="130" t="s">
        <v>56</v>
      </c>
      <c r="B15" s="131" t="s">
        <v>94</v>
      </c>
      <c r="D15" s="132" t="s">
        <v>95</v>
      </c>
      <c r="E15" s="133" t="s">
        <v>96</v>
      </c>
      <c r="F15" s="134" t="s">
        <v>97</v>
      </c>
      <c r="H15" s="132" t="s">
        <v>92</v>
      </c>
      <c r="I15" s="132" t="s">
        <v>47</v>
      </c>
      <c r="J15" s="134" t="s">
        <v>93</v>
      </c>
    </row>
    <row r="16" ht="51.75" spans="1:10">
      <c r="A16" s="132" t="s">
        <v>46</v>
      </c>
      <c r="B16" s="133" t="s">
        <v>98</v>
      </c>
      <c r="D16" s="132" t="s">
        <v>99</v>
      </c>
      <c r="E16" s="133" t="s">
        <v>100</v>
      </c>
      <c r="F16" s="134" t="s">
        <v>51</v>
      </c>
      <c r="H16" s="135" t="s">
        <v>92</v>
      </c>
      <c r="I16" s="135" t="s">
        <v>101</v>
      </c>
      <c r="J16" s="136" t="s">
        <v>102</v>
      </c>
    </row>
    <row r="17" ht="14.25" spans="1:10">
      <c r="A17" s="130" t="s">
        <v>103</v>
      </c>
      <c r="B17" s="131" t="s">
        <v>104</v>
      </c>
      <c r="D17" s="132" t="s">
        <v>105</v>
      </c>
      <c r="E17" s="133" t="s">
        <v>106</v>
      </c>
      <c r="F17" s="134" t="s">
        <v>107</v>
      </c>
      <c r="H17" s="132" t="s">
        <v>92</v>
      </c>
      <c r="I17" s="132" t="s">
        <v>68</v>
      </c>
      <c r="J17" s="134" t="s">
        <v>93</v>
      </c>
    </row>
    <row r="18" ht="14.25" spans="1:10">
      <c r="A18" s="130" t="s">
        <v>108</v>
      </c>
      <c r="B18" s="131" t="s">
        <v>109</v>
      </c>
      <c r="D18" s="132" t="s">
        <v>110</v>
      </c>
      <c r="E18" s="133" t="s">
        <v>111</v>
      </c>
      <c r="F18" s="134" t="s">
        <v>107</v>
      </c>
    </row>
    <row r="19" ht="26.25" spans="1:10">
      <c r="A19" s="130" t="s">
        <v>112</v>
      </c>
      <c r="B19" s="131" t="s">
        <v>113</v>
      </c>
      <c r="D19" s="132" t="s">
        <v>114</v>
      </c>
      <c r="E19" s="133" t="s">
        <v>115</v>
      </c>
      <c r="F19" s="134" t="s">
        <v>107</v>
      </c>
    </row>
    <row r="20" ht="39" spans="1:10">
      <c r="A20" s="130" t="s">
        <v>116</v>
      </c>
      <c r="B20" s="131" t="s">
        <v>117</v>
      </c>
      <c r="D20" s="132" t="s">
        <v>118</v>
      </c>
      <c r="E20" s="133" t="s">
        <v>119</v>
      </c>
      <c r="F20" s="134" t="s">
        <v>51</v>
      </c>
    </row>
    <row r="21" ht="26.25" spans="1:10">
      <c r="A21" s="130" t="s">
        <v>120</v>
      </c>
      <c r="B21" s="131" t="s">
        <v>121</v>
      </c>
      <c r="D21" s="132" t="s">
        <v>38</v>
      </c>
      <c r="E21" s="133" t="s">
        <v>122</v>
      </c>
      <c r="F21" s="134" t="s">
        <v>123</v>
      </c>
    </row>
    <row r="22" ht="26.25" spans="1:10">
      <c r="A22" s="130" t="s">
        <v>101</v>
      </c>
      <c r="B22" s="131" t="s">
        <v>124</v>
      </c>
      <c r="D22" s="132" t="s">
        <v>125</v>
      </c>
      <c r="E22" s="133" t="s">
        <v>126</v>
      </c>
      <c r="F22" s="134" t="s">
        <v>127</v>
      </c>
    </row>
    <row r="23" ht="26.25" spans="1:10">
      <c r="A23" s="130" t="s">
        <v>128</v>
      </c>
      <c r="B23" s="131" t="s">
        <v>129</v>
      </c>
      <c r="D23" s="132" t="s">
        <v>130</v>
      </c>
      <c r="E23" s="133" t="s">
        <v>131</v>
      </c>
      <c r="F23" s="134" t="s">
        <v>37</v>
      </c>
    </row>
    <row r="24" ht="64.5" spans="1:10">
      <c r="A24" s="130" t="s">
        <v>132</v>
      </c>
      <c r="B24" s="131" t="s">
        <v>133</v>
      </c>
      <c r="D24" s="132" t="s">
        <v>134</v>
      </c>
      <c r="E24" s="133" t="s">
        <v>135</v>
      </c>
      <c r="F24" s="134" t="s">
        <v>37</v>
      </c>
    </row>
    <row r="25" ht="51.75" spans="1:10">
      <c r="A25" s="130" t="s">
        <v>67</v>
      </c>
      <c r="B25" s="131" t="s">
        <v>136</v>
      </c>
      <c r="D25" s="132" t="s">
        <v>137</v>
      </c>
      <c r="E25" s="133" t="s">
        <v>138</v>
      </c>
      <c r="F25" s="134" t="s">
        <v>37</v>
      </c>
    </row>
    <row r="26" ht="39" spans="1:10">
      <c r="A26" s="130" t="s">
        <v>84</v>
      </c>
      <c r="B26" s="131" t="s">
        <v>139</v>
      </c>
      <c r="D26" s="132" t="s">
        <v>140</v>
      </c>
      <c r="E26" s="133" t="s">
        <v>141</v>
      </c>
      <c r="F26" s="134" t="s">
        <v>51</v>
      </c>
    </row>
    <row r="27" ht="39" spans="1:10">
      <c r="D27" s="132" t="s">
        <v>142</v>
      </c>
      <c r="E27" s="133" t="s">
        <v>143</v>
      </c>
      <c r="F27" s="134" t="s">
        <v>51</v>
      </c>
    </row>
    <row r="28" ht="14.25" spans="1:10">
      <c r="D28" s="132" t="s">
        <v>144</v>
      </c>
      <c r="E28" s="133" t="s">
        <v>145</v>
      </c>
      <c r="F28" s="134" t="s">
        <v>83</v>
      </c>
    </row>
    <row r="29" ht="14.25" spans="1:10">
      <c r="D29" s="132" t="s">
        <v>146</v>
      </c>
      <c r="E29" s="133" t="s">
        <v>147</v>
      </c>
      <c r="F29" s="134" t="s">
        <v>51</v>
      </c>
    </row>
    <row r="30" ht="14.25" spans="1:10">
      <c r="D30" s="132" t="s">
        <v>148</v>
      </c>
      <c r="E30" s="133" t="s">
        <v>149</v>
      </c>
      <c r="F30" s="134" t="s">
        <v>51</v>
      </c>
    </row>
    <row r="31" ht="14.25" spans="1:10">
      <c r="D31" s="132" t="s">
        <v>150</v>
      </c>
      <c r="E31" s="133" t="s">
        <v>151</v>
      </c>
      <c r="F31" s="134" t="s">
        <v>45</v>
      </c>
    </row>
    <row r="32" ht="39" spans="1:10">
      <c r="D32" s="132" t="s">
        <v>152</v>
      </c>
      <c r="E32" s="133" t="s">
        <v>153</v>
      </c>
      <c r="F32" s="134" t="s">
        <v>72</v>
      </c>
    </row>
    <row r="33" ht="15" spans="4:6">
      <c r="D33" s="137" t="s">
        <v>154</v>
      </c>
      <c r="E33" s="138" t="s">
        <v>155</v>
      </c>
      <c r="F33" s="134" t="s">
        <v>45</v>
      </c>
    </row>
    <row r="34" ht="14.25" spans="4:6">
      <c r="D34" s="132" t="s">
        <v>156</v>
      </c>
      <c r="E34" s="133" t="s">
        <v>157</v>
      </c>
      <c r="F34" s="134" t="s">
        <v>51</v>
      </c>
    </row>
    <row r="35" ht="14.25" spans="4:6">
      <c r="D35" s="132" t="s">
        <v>158</v>
      </c>
      <c r="E35" s="133" t="s">
        <v>159</v>
      </c>
      <c r="F35" s="134" t="s">
        <v>123</v>
      </c>
    </row>
    <row r="36" ht="14.25" spans="4:6">
      <c r="D36" s="132" t="s">
        <v>160</v>
      </c>
      <c r="E36" s="133" t="s">
        <v>161</v>
      </c>
      <c r="F36" s="134" t="s">
        <v>37</v>
      </c>
    </row>
    <row r="37" ht="14.25" spans="4:6">
      <c r="D37" s="132" t="s">
        <v>162</v>
      </c>
      <c r="E37" s="133" t="s">
        <v>163</v>
      </c>
      <c r="F37" s="134" t="s">
        <v>45</v>
      </c>
    </row>
    <row r="38" ht="14.25" spans="4:6">
      <c r="D38" s="132" t="s">
        <v>92</v>
      </c>
      <c r="E38" s="133" t="s">
        <v>164</v>
      </c>
      <c r="F38" s="134" t="s">
        <v>165</v>
      </c>
    </row>
    <row r="39" ht="14.25" spans="4:6">
      <c r="D39" s="132" t="s">
        <v>166</v>
      </c>
      <c r="E39" s="133" t="s">
        <v>167</v>
      </c>
      <c r="F39" s="134" t="s">
        <v>51</v>
      </c>
    </row>
    <row r="40" ht="14.25" spans="4:6">
      <c r="D40" s="132" t="s">
        <v>168</v>
      </c>
      <c r="E40" s="133" t="s">
        <v>169</v>
      </c>
      <c r="F40" s="134" t="s">
        <v>66</v>
      </c>
    </row>
    <row r="41" ht="26.25" spans="4:6">
      <c r="D41" s="132" t="s">
        <v>170</v>
      </c>
      <c r="E41" s="133" t="s">
        <v>171</v>
      </c>
      <c r="F41" s="134" t="s">
        <v>66</v>
      </c>
    </row>
    <row r="42" ht="26.25" spans="4:6">
      <c r="D42" s="132" t="s">
        <v>172</v>
      </c>
      <c r="E42" s="133" t="s">
        <v>173</v>
      </c>
      <c r="F42" s="134" t="s">
        <v>45</v>
      </c>
    </row>
    <row r="43" ht="51.75" spans="4:6">
      <c r="D43" s="132" t="s">
        <v>174</v>
      </c>
      <c r="E43" s="133" t="s">
        <v>175</v>
      </c>
      <c r="F43" s="134" t="s">
        <v>37</v>
      </c>
    </row>
    <row r="44" ht="51.75" spans="4:6">
      <c r="D44" s="132" t="s">
        <v>176</v>
      </c>
      <c r="E44" s="133" t="s">
        <v>177</v>
      </c>
      <c r="F44" s="134" t="s">
        <v>37</v>
      </c>
    </row>
    <row r="45" ht="14.25" spans="4:6">
      <c r="D45" s="132" t="s">
        <v>178</v>
      </c>
      <c r="E45" s="133" t="s">
        <v>179</v>
      </c>
      <c r="F45" s="134" t="s">
        <v>51</v>
      </c>
    </row>
    <row r="46" ht="14.25" spans="4:6">
      <c r="D46" s="132" t="s">
        <v>180</v>
      </c>
      <c r="E46" s="133" t="s">
        <v>181</v>
      </c>
      <c r="F46" s="134" t="s">
        <v>182</v>
      </c>
    </row>
    <row r="47" ht="64.5" spans="4:6">
      <c r="D47" s="132" t="s">
        <v>183</v>
      </c>
      <c r="E47" s="133" t="s">
        <v>184</v>
      </c>
      <c r="F47" s="134" t="s">
        <v>185</v>
      </c>
    </row>
    <row r="48" ht="14.25" spans="4:6">
      <c r="D48" s="132" t="s">
        <v>186</v>
      </c>
      <c r="E48" s="133" t="s">
        <v>187</v>
      </c>
      <c r="F48" s="134" t="s">
        <v>66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148"/>
  <sheetViews>
    <sheetView topLeftCell="B14109" workbookViewId="0">
      <selection activeCell="B2" sqref="B2:D17"/>
    </sheetView>
  </sheetViews>
  <sheetFormatPr defaultColWidth="9" defaultRowHeight="13.5"/>
  <cols>
    <col min="1" max="1" width="17.8761061946903" customWidth="1"/>
    <col min="2" max="2" width="16.2566371681416" customWidth="1"/>
    <col min="3" max="3" width="21.1238938053097" customWidth="1"/>
    <col min="4" max="4" width="17.1238938053097" customWidth="1"/>
    <col min="6" max="6" width="14.8761061946903" customWidth="1"/>
    <col min="7" max="7" width="20.2566371681416" customWidth="1"/>
    <col min="9" max="10" width="22" customWidth="1"/>
    <col min="13" max="13" width="28.7522123893805" customWidth="1"/>
  </cols>
  <sheetData>
    <row r="1" ht="15.95" customHeight="1" spans="1:14">
      <c r="A1" t="s">
        <v>188</v>
      </c>
    </row>
    <row r="2" ht="15.95" customHeight="1" spans="1:14">
      <c r="A2" t="s">
        <v>189</v>
      </c>
    </row>
    <row r="3" ht="15.95" customHeight="1" spans="1:14">
      <c r="A3" t="s">
        <v>190</v>
      </c>
    </row>
    <row r="4" ht="15.95" customHeight="1"/>
    <row r="5" spans="1:14">
      <c r="A5" t="s">
        <v>191</v>
      </c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t="s">
        <v>197</v>
      </c>
      <c r="H5" t="s">
        <v>198</v>
      </c>
      <c r="I5" t="s">
        <v>32</v>
      </c>
      <c r="J5" t="s">
        <v>199</v>
      </c>
      <c r="K5" t="s">
        <v>200</v>
      </c>
    </row>
    <row r="6" spans="1:14">
      <c r="A6" s="120">
        <v>2</v>
      </c>
      <c r="B6" s="121" t="s">
        <v>201</v>
      </c>
      <c r="C6" s="121" t="s">
        <v>202</v>
      </c>
      <c r="D6" s="121" t="s">
        <v>116</v>
      </c>
      <c r="E6" s="121" t="s">
        <v>170</v>
      </c>
      <c r="F6" s="122">
        <v>0</v>
      </c>
      <c r="G6" s="122">
        <v>-284</v>
      </c>
      <c r="H6" s="120">
        <v>2019</v>
      </c>
      <c r="I6" t="str">
        <f>IF(J6="natural gas",VLOOKUP(D6,'Cross-Page Data'!$I$4:$J$13,2,FALSE),IF(J6="solar",VLOOKUP('Form 923'!D6,'Cross-Page Data'!$I$14:$J$117,2,FALSE),J6))</f>
        <v>hydro</v>
      </c>
      <c r="J6" t="str">
        <f>VLOOKUP(E6,'Cross-Page Data'!$D$4:$F$48,3,FALSE)</f>
        <v>hydro</v>
      </c>
      <c r="K6" t="b">
        <f>IF(AND($N$6=FALSE,OR(C6="Commercial NAICS Cogen",C6="Industrial NAICS Cogen",C6="NAICS-22 Cogen")),FALSE,IF(AND($N$7=FALSE,OR(C6="Commercial NAICS Cogen",C6="Commercial NAICS Non-Cogen",C6="industrial NAICS Cogen",C6="industrial NAICS non-cogen")),FALSE,TRUE))</f>
        <v>1</v>
      </c>
      <c r="M6" t="s">
        <v>203</v>
      </c>
      <c r="N6" t="b">
        <v>0</v>
      </c>
    </row>
    <row r="7" spans="1:14">
      <c r="A7" s="120">
        <v>3</v>
      </c>
      <c r="B7" s="121" t="s">
        <v>201</v>
      </c>
      <c r="C7" s="121" t="s">
        <v>202</v>
      </c>
      <c r="D7" s="121" t="s">
        <v>39</v>
      </c>
      <c r="E7" s="121" t="s">
        <v>38</v>
      </c>
      <c r="F7" s="122">
        <v>1499638</v>
      </c>
      <c r="G7" s="122">
        <v>2824887</v>
      </c>
      <c r="H7" s="120">
        <v>2019</v>
      </c>
      <c r="I7" t="str">
        <f>IF(J7="natural gas",VLOOKUP(D7,'Cross-Page Data'!$I$4:$J$13,2,FALSE),IF(J7="solar",VLOOKUP('Form 923'!D7,'Cross-Page Data'!$I$14:$J$117,2,FALSE),J7))</f>
        <v>natural gas nonpeaker - preexisting nonretiring</v>
      </c>
      <c r="J7" t="str">
        <f>VLOOKUP(E7,'Cross-Page Data'!$D$4:$F$48,3,FALSE)</f>
        <v>natural gas</v>
      </c>
      <c r="K7" t="b">
        <f t="shared" ref="K7:K70" si="0">IF(AND($N$6=FALSE,OR(C7="Commercial NAICS Cogen",C7="Industrial NAICS Cogen",C7="NAICS-22 Cogen")),FALSE,IF(AND($N$7=FALSE,OR(C7="Commercial NAICS Cogen",C7="Commercial NAICS Non-Cogen",C7="industrial NAICS Cogen",C7="industrial NAICS non-cogen")),FALSE,TRUE))</f>
        <v>1</v>
      </c>
      <c r="M7" t="s">
        <v>204</v>
      </c>
      <c r="N7" t="b">
        <v>0</v>
      </c>
    </row>
    <row r="8" spans="1:14">
      <c r="A8" s="120">
        <v>3</v>
      </c>
      <c r="B8" s="121" t="s">
        <v>201</v>
      </c>
      <c r="C8" s="121" t="s">
        <v>202</v>
      </c>
      <c r="D8" s="121" t="s">
        <v>61</v>
      </c>
      <c r="E8" s="121" t="s">
        <v>38</v>
      </c>
      <c r="F8" s="122">
        <v>55606180</v>
      </c>
      <c r="G8" s="122">
        <v>5306391</v>
      </c>
      <c r="H8" s="120">
        <v>2019</v>
      </c>
      <c r="I8" t="str">
        <f>IF(J8="natural gas",VLOOKUP(D8,'Cross-Page Data'!$I$4:$J$13,2,FALSE),IF(J8="solar",VLOOKUP('Form 923'!D8,'Cross-Page Data'!$I$14:$J$117,2,FALSE),J8))</f>
        <v>natural gas nonpeaker - preexisting nonretiring</v>
      </c>
      <c r="J8" t="str">
        <f>VLOOKUP(E8,'Cross-Page Data'!$D$4:$F$48,3,FALSE)</f>
        <v>natural gas</v>
      </c>
      <c r="K8" t="b">
        <f t="shared" si="0"/>
        <v>1</v>
      </c>
    </row>
    <row r="9" spans="1:14">
      <c r="A9" s="120">
        <v>3</v>
      </c>
      <c r="B9" s="121" t="s">
        <v>201</v>
      </c>
      <c r="C9" s="121" t="s">
        <v>202</v>
      </c>
      <c r="D9" s="121" t="s">
        <v>68</v>
      </c>
      <c r="E9" s="121" t="s">
        <v>54</v>
      </c>
      <c r="F9" s="122">
        <v>41521966</v>
      </c>
      <c r="G9" s="122">
        <v>4174904.2</v>
      </c>
      <c r="H9" s="120">
        <v>2019</v>
      </c>
      <c r="I9" t="str">
        <f>IF(J9="natural gas",VLOOKUP(D9,'Cross-Page Data'!$I$4:$J$13,2,FALSE),IF(J9="solar",VLOOKUP('Form 923'!D9,'Cross-Page Data'!$I$14:$J$117,2,FALSE),J9))</f>
        <v>hard coal</v>
      </c>
      <c r="J9" t="str">
        <f>VLOOKUP(E9,'Cross-Page Data'!$D$4:$F$48,3,FALSE)</f>
        <v>hard coal</v>
      </c>
      <c r="K9" t="b">
        <f t="shared" si="0"/>
        <v>1</v>
      </c>
    </row>
    <row r="10" spans="1:14">
      <c r="A10" s="120">
        <v>3</v>
      </c>
      <c r="B10" s="121" t="s">
        <v>201</v>
      </c>
      <c r="C10" s="121" t="s">
        <v>202</v>
      </c>
      <c r="D10" s="121" t="s">
        <v>68</v>
      </c>
      <c r="E10" s="121" t="s">
        <v>38</v>
      </c>
      <c r="F10" s="122">
        <v>1662458</v>
      </c>
      <c r="G10" s="122">
        <v>164624.81</v>
      </c>
      <c r="H10" s="120">
        <v>2019</v>
      </c>
      <c r="I10" t="str">
        <f>IF(J10="natural gas",VLOOKUP(D10,'Cross-Page Data'!$I$4:$J$13,2,FALSE),IF(J10="solar",VLOOKUP('Form 923'!D10,'Cross-Page Data'!$I$14:$J$117,2,FALSE),J10))</f>
        <v>natural gas nonpeaker - preexisting retiring</v>
      </c>
      <c r="J10" t="str">
        <f>VLOOKUP(E10,'Cross-Page Data'!$D$4:$F$48,3,FALSE)</f>
        <v>natural gas</v>
      </c>
      <c r="K10" t="b">
        <f t="shared" si="0"/>
        <v>1</v>
      </c>
    </row>
    <row r="11" spans="1:14">
      <c r="A11" s="120">
        <v>3</v>
      </c>
      <c r="B11" s="121" t="s">
        <v>201</v>
      </c>
      <c r="C11" s="121" t="s">
        <v>202</v>
      </c>
      <c r="D11" s="121" t="s">
        <v>68</v>
      </c>
      <c r="E11" s="121" t="s">
        <v>162</v>
      </c>
      <c r="F11" s="122">
        <v>0</v>
      </c>
      <c r="G11" s="122">
        <v>0</v>
      </c>
      <c r="H11" s="120">
        <v>2019</v>
      </c>
      <c r="I11" t="str">
        <f>IF(J11="natural gas",VLOOKUP(D11,'Cross-Page Data'!$I$4:$J$13,2,FALSE),IF(J11="solar",VLOOKUP('Form 923'!D11,'Cross-Page Data'!$I$14:$J$117,2,FALSE),J11))</f>
        <v>hard coal</v>
      </c>
      <c r="J11" t="str">
        <f>VLOOKUP(E11,'Cross-Page Data'!$D$4:$F$48,3,FALSE)</f>
        <v>hard coal</v>
      </c>
      <c r="K11" t="b">
        <f t="shared" si="0"/>
        <v>1</v>
      </c>
    </row>
    <row r="12" spans="1:14">
      <c r="A12" s="120">
        <v>4</v>
      </c>
      <c r="B12" s="121" t="s">
        <v>201</v>
      </c>
      <c r="C12" s="121" t="s">
        <v>202</v>
      </c>
      <c r="D12" s="121" t="s">
        <v>116</v>
      </c>
      <c r="E12" s="121" t="s">
        <v>170</v>
      </c>
      <c r="F12" s="122">
        <v>6442288</v>
      </c>
      <c r="G12" s="122">
        <v>723690</v>
      </c>
      <c r="H12" s="120">
        <v>2019</v>
      </c>
      <c r="I12" t="str">
        <f>IF(J12="natural gas",VLOOKUP(D12,'Cross-Page Data'!$I$4:$J$13,2,FALSE),IF(J12="solar",VLOOKUP('Form 923'!D12,'Cross-Page Data'!$I$14:$J$117,2,FALSE),J12))</f>
        <v>hydro</v>
      </c>
      <c r="J12" t="str">
        <f>VLOOKUP(E12,'Cross-Page Data'!$D$4:$F$48,3,FALSE)</f>
        <v>hydro</v>
      </c>
      <c r="K12" t="b">
        <f t="shared" si="0"/>
        <v>1</v>
      </c>
    </row>
    <row r="13" spans="1:14">
      <c r="A13" s="120">
        <v>7</v>
      </c>
      <c r="B13" s="121" t="s">
        <v>205</v>
      </c>
      <c r="C13" s="121" t="s">
        <v>202</v>
      </c>
      <c r="D13" s="121" t="s">
        <v>68</v>
      </c>
      <c r="E13" s="121" t="s">
        <v>38</v>
      </c>
      <c r="F13" s="122">
        <v>1981699</v>
      </c>
      <c r="G13" s="122">
        <v>169977</v>
      </c>
      <c r="H13" s="120">
        <v>2019</v>
      </c>
      <c r="I13" t="str">
        <f>IF(J13="natural gas",VLOOKUP(D13,'Cross-Page Data'!$I$4:$J$13,2,FALSE),IF(J13="solar",VLOOKUP('Form 923'!D13,'Cross-Page Data'!$I$14:$J$117,2,FALSE),J13))</f>
        <v>natural gas nonpeaker - preexisting retiring</v>
      </c>
      <c r="J13" t="str">
        <f>VLOOKUP(E13,'Cross-Page Data'!$D$4:$F$48,3,FALSE)</f>
        <v>natural gas</v>
      </c>
      <c r="K13" t="b">
        <f t="shared" si="0"/>
        <v>1</v>
      </c>
    </row>
    <row r="14" spans="1:14">
      <c r="A14" s="120">
        <v>8</v>
      </c>
      <c r="B14" s="121" t="s">
        <v>201</v>
      </c>
      <c r="C14" s="121" t="s">
        <v>202</v>
      </c>
      <c r="D14" s="121" t="s">
        <v>68</v>
      </c>
      <c r="E14" s="121" t="s">
        <v>54</v>
      </c>
      <c r="F14" s="122">
        <v>4840441</v>
      </c>
      <c r="G14" s="122">
        <v>489541.89</v>
      </c>
      <c r="H14" s="120">
        <v>2019</v>
      </c>
      <c r="I14" t="str">
        <f>IF(J14="natural gas",VLOOKUP(D14,'Cross-Page Data'!$I$4:$J$13,2,FALSE),IF(J14="solar",VLOOKUP('Form 923'!D14,'Cross-Page Data'!$I$14:$J$117,2,FALSE),J14))</f>
        <v>hard coal</v>
      </c>
      <c r="J14" t="str">
        <f>VLOOKUP(E14,'Cross-Page Data'!$D$4:$F$48,3,FALSE)</f>
        <v>hard coal</v>
      </c>
      <c r="K14" t="b">
        <f t="shared" si="0"/>
        <v>1</v>
      </c>
    </row>
    <row r="15" spans="1:14">
      <c r="A15" s="120">
        <v>8</v>
      </c>
      <c r="B15" s="121" t="s">
        <v>201</v>
      </c>
      <c r="C15" s="121" t="s">
        <v>202</v>
      </c>
      <c r="D15" s="121" t="s">
        <v>68</v>
      </c>
      <c r="E15" s="121" t="s">
        <v>70</v>
      </c>
      <c r="F15" s="122">
        <v>12615</v>
      </c>
      <c r="G15" s="122">
        <v>1218.11</v>
      </c>
      <c r="H15" s="120">
        <v>2019</v>
      </c>
      <c r="I15" t="str">
        <f>IF(J15="natural gas",VLOOKUP(D15,'Cross-Page Data'!$I$4:$J$13,2,FALSE),IF(J15="solar",VLOOKUP('Form 923'!D15,'Cross-Page Data'!$I$14:$J$117,2,FALSE),J15))</f>
        <v>heavy or residual fuel oil</v>
      </c>
      <c r="J15" t="str">
        <f>VLOOKUP(E15,'Cross-Page Data'!$D$4:$F$48,3,FALSE)</f>
        <v>heavy or residual fuel oil</v>
      </c>
      <c r="K15" t="b">
        <f t="shared" si="0"/>
        <v>1</v>
      </c>
    </row>
    <row r="16" spans="1:14">
      <c r="A16" s="120">
        <v>9</v>
      </c>
      <c r="B16" s="121" t="s">
        <v>201</v>
      </c>
      <c r="C16" s="121" t="s">
        <v>202</v>
      </c>
      <c r="D16" s="121" t="s">
        <v>73</v>
      </c>
      <c r="E16" s="121" t="s">
        <v>70</v>
      </c>
      <c r="F16" s="122">
        <v>0</v>
      </c>
      <c r="G16" s="122">
        <v>0</v>
      </c>
      <c r="H16" s="120">
        <v>2019</v>
      </c>
      <c r="I16" t="str">
        <f>IF(J16="natural gas",VLOOKUP(D16,'Cross-Page Data'!$I$4:$J$13,2,FALSE),IF(J16="solar",VLOOKUP('Form 923'!D16,'Cross-Page Data'!$I$14:$J$117,2,FALSE),J16))</f>
        <v>heavy or residual fuel oil</v>
      </c>
      <c r="J16" t="str">
        <f>VLOOKUP(E16,'Cross-Page Data'!$D$4:$F$48,3,FALSE)</f>
        <v>heavy or residual fuel oil</v>
      </c>
      <c r="K16" t="b">
        <f t="shared" si="0"/>
        <v>1</v>
      </c>
    </row>
    <row r="17" spans="1:11">
      <c r="A17" s="120">
        <v>9</v>
      </c>
      <c r="B17" s="121" t="s">
        <v>201</v>
      </c>
      <c r="C17" s="121" t="s">
        <v>202</v>
      </c>
      <c r="D17" s="121" t="s">
        <v>73</v>
      </c>
      <c r="E17" s="121" t="s">
        <v>38</v>
      </c>
      <c r="F17" s="122">
        <v>688549</v>
      </c>
      <c r="G17" s="122">
        <v>39534</v>
      </c>
      <c r="H17" s="120">
        <v>2019</v>
      </c>
      <c r="I17" t="str">
        <f>IF(J17="natural gas",VLOOKUP(D17,'Cross-Page Data'!$I$4:$J$13,2,FALSE),IF(J17="solar",VLOOKUP('Form 923'!D17,'Cross-Page Data'!$I$14:$J$117,2,FALSE),J17))</f>
        <v>natural gas peaker</v>
      </c>
      <c r="J17" t="str">
        <f>VLOOKUP(E17,'Cross-Page Data'!$D$4:$F$48,3,FALSE)</f>
        <v>natural gas</v>
      </c>
      <c r="K17" t="b">
        <f t="shared" si="0"/>
        <v>1</v>
      </c>
    </row>
    <row r="18" spans="1:11">
      <c r="A18" s="120">
        <v>10</v>
      </c>
      <c r="B18" s="121" t="s">
        <v>201</v>
      </c>
      <c r="C18" s="121" t="s">
        <v>202</v>
      </c>
      <c r="D18" s="121" t="s">
        <v>73</v>
      </c>
      <c r="E18" s="121" t="s">
        <v>70</v>
      </c>
      <c r="F18" s="122">
        <v>1452</v>
      </c>
      <c r="G18" s="122">
        <v>104.114</v>
      </c>
      <c r="H18" s="120">
        <v>2019</v>
      </c>
      <c r="I18" t="str">
        <f>IF(J18="natural gas",VLOOKUP(D18,'Cross-Page Data'!$I$4:$J$13,2,FALSE),IF(J18="solar",VLOOKUP('Form 923'!D18,'Cross-Page Data'!$I$14:$J$117,2,FALSE),J18))</f>
        <v>heavy or residual fuel oil</v>
      </c>
      <c r="J18" t="str">
        <f>VLOOKUP(E18,'Cross-Page Data'!$D$4:$F$48,3,FALSE)</f>
        <v>heavy or residual fuel oil</v>
      </c>
      <c r="K18" t="b">
        <f t="shared" si="0"/>
        <v>1</v>
      </c>
    </row>
    <row r="19" spans="1:11">
      <c r="A19" s="120">
        <v>10</v>
      </c>
      <c r="B19" s="121" t="s">
        <v>201</v>
      </c>
      <c r="C19" s="121" t="s">
        <v>202</v>
      </c>
      <c r="D19" s="121" t="s">
        <v>73</v>
      </c>
      <c r="E19" s="121" t="s">
        <v>38</v>
      </c>
      <c r="F19" s="122">
        <v>605246</v>
      </c>
      <c r="G19" s="122">
        <v>43505.886</v>
      </c>
      <c r="H19" s="120">
        <v>2019</v>
      </c>
      <c r="I19" t="str">
        <f>IF(J19="natural gas",VLOOKUP(D19,'Cross-Page Data'!$I$4:$J$13,2,FALSE),IF(J19="solar",VLOOKUP('Form 923'!D19,'Cross-Page Data'!$I$14:$J$117,2,FALSE),J19))</f>
        <v>natural gas peaker</v>
      </c>
      <c r="J19" t="str">
        <f>VLOOKUP(E19,'Cross-Page Data'!$D$4:$F$48,3,FALSE)</f>
        <v>natural gas</v>
      </c>
      <c r="K19" t="b">
        <f t="shared" si="0"/>
        <v>1</v>
      </c>
    </row>
    <row r="20" spans="1:11">
      <c r="A20" s="120">
        <v>10</v>
      </c>
      <c r="B20" s="121" t="s">
        <v>201</v>
      </c>
      <c r="C20" s="121" t="s">
        <v>202</v>
      </c>
      <c r="D20" s="121" t="s">
        <v>68</v>
      </c>
      <c r="E20" s="121" t="s">
        <v>38</v>
      </c>
      <c r="F20" s="122">
        <v>18177517</v>
      </c>
      <c r="G20" s="122">
        <v>1724279</v>
      </c>
      <c r="H20" s="120">
        <v>2019</v>
      </c>
      <c r="I20" t="str">
        <f>IF(J20="natural gas",VLOOKUP(D20,'Cross-Page Data'!$I$4:$J$13,2,FALSE),IF(J20="solar",VLOOKUP('Form 923'!D20,'Cross-Page Data'!$I$14:$J$117,2,FALSE),J20))</f>
        <v>natural gas nonpeaker - preexisting retiring</v>
      </c>
      <c r="J20" t="str">
        <f>VLOOKUP(E20,'Cross-Page Data'!$D$4:$F$48,3,FALSE)</f>
        <v>natural gas</v>
      </c>
      <c r="K20" t="b">
        <f t="shared" si="0"/>
        <v>1</v>
      </c>
    </row>
    <row r="21" spans="1:11">
      <c r="A21" s="120">
        <v>11</v>
      </c>
      <c r="B21" s="121" t="s">
        <v>201</v>
      </c>
      <c r="C21" s="121" t="s">
        <v>202</v>
      </c>
      <c r="D21" s="121" t="s">
        <v>116</v>
      </c>
      <c r="E21" s="121" t="s">
        <v>170</v>
      </c>
      <c r="F21" s="122">
        <v>2240466</v>
      </c>
      <c r="G21" s="122">
        <v>251681</v>
      </c>
      <c r="H21" s="120">
        <v>2019</v>
      </c>
      <c r="I21" t="str">
        <f>IF(J21="natural gas",VLOOKUP(D21,'Cross-Page Data'!$I$4:$J$13,2,FALSE),IF(J21="solar",VLOOKUP('Form 923'!D21,'Cross-Page Data'!$I$14:$J$117,2,FALSE),J21))</f>
        <v>hydro</v>
      </c>
      <c r="J21" t="str">
        <f>VLOOKUP(E21,'Cross-Page Data'!$D$4:$F$48,3,FALSE)</f>
        <v>hydro</v>
      </c>
      <c r="K21" t="b">
        <f t="shared" si="0"/>
        <v>1</v>
      </c>
    </row>
    <row r="22" spans="1:11">
      <c r="A22" s="120">
        <v>12</v>
      </c>
      <c r="B22" s="121" t="s">
        <v>201</v>
      </c>
      <c r="C22" s="121" t="s">
        <v>202</v>
      </c>
      <c r="D22" s="121" t="s">
        <v>116</v>
      </c>
      <c r="E22" s="121" t="s">
        <v>170</v>
      </c>
      <c r="F22" s="122">
        <v>1510768</v>
      </c>
      <c r="G22" s="122">
        <v>169711</v>
      </c>
      <c r="H22" s="120">
        <v>2019</v>
      </c>
      <c r="I22" t="str">
        <f>IF(J22="natural gas",VLOOKUP(D22,'Cross-Page Data'!$I$4:$J$13,2,FALSE),IF(J22="solar",VLOOKUP('Form 923'!D22,'Cross-Page Data'!$I$14:$J$117,2,FALSE),J22))</f>
        <v>hydro</v>
      </c>
      <c r="J22" t="str">
        <f>VLOOKUP(E22,'Cross-Page Data'!$D$4:$F$48,3,FALSE)</f>
        <v>hydro</v>
      </c>
      <c r="K22" t="b">
        <f t="shared" si="0"/>
        <v>1</v>
      </c>
    </row>
    <row r="23" spans="1:11">
      <c r="A23" s="120">
        <v>13</v>
      </c>
      <c r="B23" s="121" t="s">
        <v>201</v>
      </c>
      <c r="C23" s="121" t="s">
        <v>202</v>
      </c>
      <c r="D23" s="121" t="s">
        <v>116</v>
      </c>
      <c r="E23" s="121" t="s">
        <v>170</v>
      </c>
      <c r="F23" s="122">
        <v>3559527</v>
      </c>
      <c r="G23" s="122">
        <v>399857</v>
      </c>
      <c r="H23" s="120">
        <v>2019</v>
      </c>
      <c r="I23" t="str">
        <f>IF(J23="natural gas",VLOOKUP(D23,'Cross-Page Data'!$I$4:$J$13,2,FALSE),IF(J23="solar",VLOOKUP('Form 923'!D23,'Cross-Page Data'!$I$14:$J$117,2,FALSE),J23))</f>
        <v>hydro</v>
      </c>
      <c r="J23" t="str">
        <f>VLOOKUP(E23,'Cross-Page Data'!$D$4:$F$48,3,FALSE)</f>
        <v>hydro</v>
      </c>
      <c r="K23" t="b">
        <f t="shared" si="0"/>
        <v>1</v>
      </c>
    </row>
    <row r="24" spans="1:11">
      <c r="A24" s="120">
        <v>14</v>
      </c>
      <c r="B24" s="121" t="s">
        <v>201</v>
      </c>
      <c r="C24" s="121" t="s">
        <v>202</v>
      </c>
      <c r="D24" s="121" t="s">
        <v>116</v>
      </c>
      <c r="E24" s="121" t="s">
        <v>170</v>
      </c>
      <c r="F24" s="122">
        <v>3970649</v>
      </c>
      <c r="G24" s="122">
        <v>446040</v>
      </c>
      <c r="H24" s="120">
        <v>2019</v>
      </c>
      <c r="I24" t="str">
        <f>IF(J24="natural gas",VLOOKUP(D24,'Cross-Page Data'!$I$4:$J$13,2,FALSE),IF(J24="solar",VLOOKUP('Form 923'!D24,'Cross-Page Data'!$I$14:$J$117,2,FALSE),J24))</f>
        <v>hydro</v>
      </c>
      <c r="J24" t="str">
        <f>VLOOKUP(E24,'Cross-Page Data'!$D$4:$F$48,3,FALSE)</f>
        <v>hydro</v>
      </c>
      <c r="K24" t="b">
        <f t="shared" si="0"/>
        <v>1</v>
      </c>
    </row>
    <row r="25" spans="1:11">
      <c r="A25" s="120">
        <v>15</v>
      </c>
      <c r="B25" s="121" t="s">
        <v>201</v>
      </c>
      <c r="C25" s="121" t="s">
        <v>202</v>
      </c>
      <c r="D25" s="121" t="s">
        <v>116</v>
      </c>
      <c r="E25" s="121" t="s">
        <v>170</v>
      </c>
      <c r="F25" s="122">
        <v>5940153</v>
      </c>
      <c r="G25" s="122">
        <v>667283</v>
      </c>
      <c r="H25" s="120">
        <v>2019</v>
      </c>
      <c r="I25" t="str">
        <f>IF(J25="natural gas",VLOOKUP(D25,'Cross-Page Data'!$I$4:$J$13,2,FALSE),IF(J25="solar",VLOOKUP('Form 923'!D25,'Cross-Page Data'!$I$14:$J$117,2,FALSE),J25))</f>
        <v>hydro</v>
      </c>
      <c r="J25" t="str">
        <f>VLOOKUP(E25,'Cross-Page Data'!$D$4:$F$48,3,FALSE)</f>
        <v>hydro</v>
      </c>
      <c r="K25" t="b">
        <f t="shared" si="0"/>
        <v>1</v>
      </c>
    </row>
    <row r="26" spans="1:11">
      <c r="A26" s="120">
        <v>16</v>
      </c>
      <c r="B26" s="121" t="s">
        <v>201</v>
      </c>
      <c r="C26" s="121" t="s">
        <v>202</v>
      </c>
      <c r="D26" s="121" t="s">
        <v>116</v>
      </c>
      <c r="E26" s="121" t="s">
        <v>170</v>
      </c>
      <c r="F26" s="122">
        <v>3665800</v>
      </c>
      <c r="G26" s="122">
        <v>411795</v>
      </c>
      <c r="H26" s="120">
        <v>2019</v>
      </c>
      <c r="I26" t="str">
        <f>IF(J26="natural gas",VLOOKUP(D26,'Cross-Page Data'!$I$4:$J$13,2,FALSE),IF(J26="solar",VLOOKUP('Form 923'!D26,'Cross-Page Data'!$I$14:$J$117,2,FALSE),J26))</f>
        <v>hydro</v>
      </c>
      <c r="J26" t="str">
        <f>VLOOKUP(E26,'Cross-Page Data'!$D$4:$F$48,3,FALSE)</f>
        <v>hydro</v>
      </c>
      <c r="K26" t="b">
        <f t="shared" si="0"/>
        <v>1</v>
      </c>
    </row>
    <row r="27" spans="1:11">
      <c r="A27" s="120">
        <v>17</v>
      </c>
      <c r="B27" s="121" t="s">
        <v>201</v>
      </c>
      <c r="C27" s="121" t="s">
        <v>202</v>
      </c>
      <c r="D27" s="121" t="s">
        <v>116</v>
      </c>
      <c r="E27" s="121" t="s">
        <v>170</v>
      </c>
      <c r="F27" s="122">
        <v>4799630</v>
      </c>
      <c r="G27" s="122">
        <v>539163</v>
      </c>
      <c r="H27" s="120">
        <v>2019</v>
      </c>
      <c r="I27" t="str">
        <f>IF(J27="natural gas",VLOOKUP(D27,'Cross-Page Data'!$I$4:$J$13,2,FALSE),IF(J27="solar",VLOOKUP('Form 923'!D27,'Cross-Page Data'!$I$14:$J$117,2,FALSE),J27))</f>
        <v>hydro</v>
      </c>
      <c r="J27" t="str">
        <f>VLOOKUP(E27,'Cross-Page Data'!$D$4:$F$48,3,FALSE)</f>
        <v>hydro</v>
      </c>
      <c r="K27" t="b">
        <f t="shared" si="0"/>
        <v>1</v>
      </c>
    </row>
    <row r="28" spans="1:11">
      <c r="A28" s="120">
        <v>18</v>
      </c>
      <c r="B28" s="121" t="s">
        <v>201</v>
      </c>
      <c r="C28" s="121" t="s">
        <v>202</v>
      </c>
      <c r="D28" s="121" t="s">
        <v>116</v>
      </c>
      <c r="E28" s="121" t="s">
        <v>170</v>
      </c>
      <c r="F28" s="122">
        <v>3651921</v>
      </c>
      <c r="G28" s="122">
        <v>410236</v>
      </c>
      <c r="H28" s="120">
        <v>2019</v>
      </c>
      <c r="I28" t="str">
        <f>IF(J28="natural gas",VLOOKUP(D28,'Cross-Page Data'!$I$4:$J$13,2,FALSE),IF(J28="solar",VLOOKUP('Form 923'!D28,'Cross-Page Data'!$I$14:$J$117,2,FALSE),J28))</f>
        <v>hydro</v>
      </c>
      <c r="J28" t="str">
        <f>VLOOKUP(E28,'Cross-Page Data'!$D$4:$F$48,3,FALSE)</f>
        <v>hydro</v>
      </c>
      <c r="K28" t="b">
        <f t="shared" si="0"/>
        <v>1</v>
      </c>
    </row>
    <row r="29" spans="1:11">
      <c r="A29" s="120">
        <v>19</v>
      </c>
      <c r="B29" s="121" t="s">
        <v>201</v>
      </c>
      <c r="C29" s="121" t="s">
        <v>202</v>
      </c>
      <c r="D29" s="121" t="s">
        <v>116</v>
      </c>
      <c r="E29" s="121" t="s">
        <v>170</v>
      </c>
      <c r="F29" s="122">
        <v>2134370</v>
      </c>
      <c r="G29" s="122">
        <v>239763</v>
      </c>
      <c r="H29" s="120">
        <v>2019</v>
      </c>
      <c r="I29" t="str">
        <f>IF(J29="natural gas",VLOOKUP(D29,'Cross-Page Data'!$I$4:$J$13,2,FALSE),IF(J29="solar",VLOOKUP('Form 923'!D29,'Cross-Page Data'!$I$14:$J$117,2,FALSE),J29))</f>
        <v>hydro</v>
      </c>
      <c r="J29" t="str">
        <f>VLOOKUP(E29,'Cross-Page Data'!$D$4:$F$48,3,FALSE)</f>
        <v>hydro</v>
      </c>
      <c r="K29" t="b">
        <f t="shared" si="0"/>
        <v>1</v>
      </c>
    </row>
    <row r="30" spans="1:11">
      <c r="A30" s="120">
        <v>20</v>
      </c>
      <c r="B30" s="121" t="s">
        <v>201</v>
      </c>
      <c r="C30" s="121" t="s">
        <v>202</v>
      </c>
      <c r="D30" s="121" t="s">
        <v>116</v>
      </c>
      <c r="E30" s="121" t="s">
        <v>170</v>
      </c>
      <c r="F30" s="122">
        <v>2421585</v>
      </c>
      <c r="G30" s="122">
        <v>272027</v>
      </c>
      <c r="H30" s="120">
        <v>2019</v>
      </c>
      <c r="I30" t="str">
        <f>IF(J30="natural gas",VLOOKUP(D30,'Cross-Page Data'!$I$4:$J$13,2,FALSE),IF(J30="solar",VLOOKUP('Form 923'!D30,'Cross-Page Data'!$I$14:$J$117,2,FALSE),J30))</f>
        <v>hydro</v>
      </c>
      <c r="J30" t="str">
        <f>VLOOKUP(E30,'Cross-Page Data'!$D$4:$F$48,3,FALSE)</f>
        <v>hydro</v>
      </c>
      <c r="K30" t="b">
        <f t="shared" si="0"/>
        <v>1</v>
      </c>
    </row>
    <row r="31" spans="1:11">
      <c r="A31" s="120">
        <v>21</v>
      </c>
      <c r="B31" s="121" t="s">
        <v>201</v>
      </c>
      <c r="C31" s="121" t="s">
        <v>202</v>
      </c>
      <c r="D31" s="121" t="s">
        <v>116</v>
      </c>
      <c r="E31" s="121" t="s">
        <v>170</v>
      </c>
      <c r="F31" s="122">
        <v>1386361</v>
      </c>
      <c r="G31" s="122">
        <v>155736</v>
      </c>
      <c r="H31" s="120">
        <v>2019</v>
      </c>
      <c r="I31" t="str">
        <f>IF(J31="natural gas",VLOOKUP(D31,'Cross-Page Data'!$I$4:$J$13,2,FALSE),IF(J31="solar",VLOOKUP('Form 923'!D31,'Cross-Page Data'!$I$14:$J$117,2,FALSE),J31))</f>
        <v>hydro</v>
      </c>
      <c r="J31" t="str">
        <f>VLOOKUP(E31,'Cross-Page Data'!$D$4:$F$48,3,FALSE)</f>
        <v>hydro</v>
      </c>
      <c r="K31" t="b">
        <f t="shared" si="0"/>
        <v>1</v>
      </c>
    </row>
    <row r="32" spans="1:11">
      <c r="A32" s="120">
        <v>26</v>
      </c>
      <c r="B32" s="121" t="s">
        <v>201</v>
      </c>
      <c r="C32" s="121" t="s">
        <v>202</v>
      </c>
      <c r="D32" s="121" t="s">
        <v>73</v>
      </c>
      <c r="E32" s="121" t="s">
        <v>70</v>
      </c>
      <c r="F32" s="122">
        <v>3774</v>
      </c>
      <c r="G32" s="122">
        <v>147</v>
      </c>
      <c r="H32" s="120">
        <v>2019</v>
      </c>
      <c r="I32" t="str">
        <f>IF(J32="natural gas",VLOOKUP(D32,'Cross-Page Data'!$I$4:$J$13,2,FALSE),IF(J32="solar",VLOOKUP('Form 923'!D32,'Cross-Page Data'!$I$14:$J$117,2,FALSE),J32))</f>
        <v>heavy or residual fuel oil</v>
      </c>
      <c r="J32" t="str">
        <f>VLOOKUP(E32,'Cross-Page Data'!$D$4:$F$48,3,FALSE)</f>
        <v>heavy or residual fuel oil</v>
      </c>
      <c r="K32" t="b">
        <f t="shared" si="0"/>
        <v>1</v>
      </c>
    </row>
    <row r="33" spans="1:11">
      <c r="A33" s="120">
        <v>26</v>
      </c>
      <c r="B33" s="121" t="s">
        <v>201</v>
      </c>
      <c r="C33" s="121" t="s">
        <v>202</v>
      </c>
      <c r="D33" s="121" t="s">
        <v>68</v>
      </c>
      <c r="E33" s="121" t="s">
        <v>54</v>
      </c>
      <c r="F33" s="122">
        <v>28914596</v>
      </c>
      <c r="G33" s="122">
        <v>2788601.2</v>
      </c>
      <c r="H33" s="120">
        <v>2019</v>
      </c>
      <c r="I33" t="str">
        <f>IF(J33="natural gas",VLOOKUP(D33,'Cross-Page Data'!$I$4:$J$13,2,FALSE),IF(J33="solar",VLOOKUP('Form 923'!D33,'Cross-Page Data'!$I$14:$J$117,2,FALSE),J33))</f>
        <v>hard coal</v>
      </c>
      <c r="J33" t="str">
        <f>VLOOKUP(E33,'Cross-Page Data'!$D$4:$F$48,3,FALSE)</f>
        <v>hard coal</v>
      </c>
      <c r="K33" t="b">
        <f t="shared" si="0"/>
        <v>1</v>
      </c>
    </row>
    <row r="34" spans="1:11">
      <c r="A34" s="120">
        <v>26</v>
      </c>
      <c r="B34" s="121" t="s">
        <v>201</v>
      </c>
      <c r="C34" s="121" t="s">
        <v>202</v>
      </c>
      <c r="D34" s="121" t="s">
        <v>68</v>
      </c>
      <c r="E34" s="121" t="s">
        <v>38</v>
      </c>
      <c r="F34" s="122">
        <v>30638807</v>
      </c>
      <c r="G34" s="122">
        <v>2900181.8</v>
      </c>
      <c r="H34" s="120">
        <v>2019</v>
      </c>
      <c r="I34" t="str">
        <f>IF(J34="natural gas",VLOOKUP(D34,'Cross-Page Data'!$I$4:$J$13,2,FALSE),IF(J34="solar",VLOOKUP('Form 923'!D34,'Cross-Page Data'!$I$14:$J$117,2,FALSE),J34))</f>
        <v>natural gas nonpeaker - preexisting retiring</v>
      </c>
      <c r="J34" t="str">
        <f>VLOOKUP(E34,'Cross-Page Data'!$D$4:$F$48,3,FALSE)</f>
        <v>natural gas</v>
      </c>
      <c r="K34" t="b">
        <f t="shared" si="0"/>
        <v>1</v>
      </c>
    </row>
    <row r="35" spans="1:11">
      <c r="A35" s="120">
        <v>30</v>
      </c>
      <c r="B35" s="121" t="s">
        <v>201</v>
      </c>
      <c r="C35" s="121" t="s">
        <v>202</v>
      </c>
      <c r="D35" s="121" t="s">
        <v>79</v>
      </c>
      <c r="E35" s="121" t="s">
        <v>70</v>
      </c>
      <c r="F35" s="122">
        <v>1041</v>
      </c>
      <c r="G35" s="122">
        <v>-119</v>
      </c>
      <c r="H35" s="120">
        <v>2019</v>
      </c>
      <c r="I35" t="str">
        <f>IF(J35="natural gas",VLOOKUP(D35,'Cross-Page Data'!$I$4:$J$13,2,FALSE),IF(J35="solar",VLOOKUP('Form 923'!D35,'Cross-Page Data'!$I$14:$J$117,2,FALSE),J35))</f>
        <v>heavy or residual fuel oil</v>
      </c>
      <c r="J35" t="str">
        <f>VLOOKUP(E35,'Cross-Page Data'!$D$4:$F$48,3,FALSE)</f>
        <v>heavy or residual fuel oil</v>
      </c>
      <c r="K35" t="b">
        <f t="shared" si="0"/>
        <v>1</v>
      </c>
    </row>
    <row r="36" spans="1:11">
      <c r="A36" s="120">
        <v>30</v>
      </c>
      <c r="B36" s="121" t="s">
        <v>201</v>
      </c>
      <c r="C36" s="121" t="s">
        <v>202</v>
      </c>
      <c r="D36" s="121" t="s">
        <v>79</v>
      </c>
      <c r="E36" s="121" t="s">
        <v>38</v>
      </c>
      <c r="F36" s="122">
        <v>0</v>
      </c>
      <c r="G36" s="122">
        <v>0</v>
      </c>
      <c r="H36" s="120">
        <v>2019</v>
      </c>
      <c r="I36" t="str">
        <f>IF(J36="natural gas",VLOOKUP(D36,'Cross-Page Data'!$I$4:$J$13,2,FALSE),IF(J36="solar",VLOOKUP('Form 923'!D36,'Cross-Page Data'!$I$14:$J$117,2,FALSE),J36))</f>
        <v>natural gas peaker</v>
      </c>
      <c r="J36" t="str">
        <f>VLOOKUP(E36,'Cross-Page Data'!$D$4:$F$48,3,FALSE)</f>
        <v>natural gas</v>
      </c>
      <c r="K36" t="b">
        <f t="shared" si="0"/>
        <v>1</v>
      </c>
    </row>
    <row r="37" spans="1:11">
      <c r="A37" s="120">
        <v>34</v>
      </c>
      <c r="B37" s="121" t="s">
        <v>201</v>
      </c>
      <c r="C37" s="121" t="s">
        <v>206</v>
      </c>
      <c r="D37" s="121" t="s">
        <v>116</v>
      </c>
      <c r="E37" s="121" t="s">
        <v>170</v>
      </c>
      <c r="F37" s="122">
        <v>675895</v>
      </c>
      <c r="G37" s="122">
        <v>75926</v>
      </c>
      <c r="H37" s="120">
        <v>2019</v>
      </c>
      <c r="I37" t="str">
        <f>IF(J37="natural gas",VLOOKUP(D37,'Cross-Page Data'!$I$4:$J$13,2,FALSE),IF(J37="solar",VLOOKUP('Form 923'!D37,'Cross-Page Data'!$I$14:$J$117,2,FALSE),J37))</f>
        <v>hydro</v>
      </c>
      <c r="J37" t="str">
        <f>VLOOKUP(E37,'Cross-Page Data'!$D$4:$F$48,3,FALSE)</f>
        <v>hydro</v>
      </c>
      <c r="K37" t="b">
        <f t="shared" si="0"/>
        <v>1</v>
      </c>
    </row>
    <row r="38" spans="1:11">
      <c r="A38" s="120">
        <v>38</v>
      </c>
      <c r="B38" s="121" t="s">
        <v>201</v>
      </c>
      <c r="C38" s="121" t="s">
        <v>202</v>
      </c>
      <c r="D38" s="121" t="s">
        <v>116</v>
      </c>
      <c r="E38" s="121" t="s">
        <v>170</v>
      </c>
      <c r="F38" s="122">
        <v>2599988</v>
      </c>
      <c r="G38" s="122">
        <v>292068</v>
      </c>
      <c r="H38" s="120">
        <v>2019</v>
      </c>
      <c r="I38" t="str">
        <f>IF(J38="natural gas",VLOOKUP(D38,'Cross-Page Data'!$I$4:$J$13,2,FALSE),IF(J38="solar",VLOOKUP('Form 923'!D38,'Cross-Page Data'!$I$14:$J$117,2,FALSE),J38))</f>
        <v>hydro</v>
      </c>
      <c r="J38" t="str">
        <f>VLOOKUP(E38,'Cross-Page Data'!$D$4:$F$48,3,FALSE)</f>
        <v>hydro</v>
      </c>
      <c r="K38" t="b">
        <f t="shared" si="0"/>
        <v>1</v>
      </c>
    </row>
    <row r="39" spans="1:11">
      <c r="A39" s="120">
        <v>46</v>
      </c>
      <c r="B39" s="121" t="s">
        <v>201</v>
      </c>
      <c r="C39" s="121" t="s">
        <v>202</v>
      </c>
      <c r="D39" s="121" t="s">
        <v>68</v>
      </c>
      <c r="E39" s="121" t="s">
        <v>125</v>
      </c>
      <c r="F39" s="122">
        <v>0</v>
      </c>
      <c r="G39" s="122">
        <v>10757301</v>
      </c>
      <c r="H39" s="120">
        <v>2019</v>
      </c>
      <c r="I39" t="str">
        <f>IF(J39="natural gas",VLOOKUP(D39,'Cross-Page Data'!$I$4:$J$13,2,FALSE),IF(J39="solar",VLOOKUP('Form 923'!D39,'Cross-Page Data'!$I$14:$J$117,2,FALSE),J39))</f>
        <v>nuclear</v>
      </c>
      <c r="J39" t="str">
        <f>VLOOKUP(E39,'Cross-Page Data'!$D$4:$F$48,3,FALSE)</f>
        <v>nuclear</v>
      </c>
      <c r="K39" t="b">
        <f t="shared" si="0"/>
        <v>1</v>
      </c>
    </row>
    <row r="40" spans="1:11">
      <c r="A40" s="120">
        <v>46</v>
      </c>
      <c r="B40" s="121" t="s">
        <v>201</v>
      </c>
      <c r="C40" s="121" t="s">
        <v>202</v>
      </c>
      <c r="D40" s="121" t="s">
        <v>68</v>
      </c>
      <c r="E40" s="121" t="s">
        <v>125</v>
      </c>
      <c r="F40" s="122">
        <v>0</v>
      </c>
      <c r="G40" s="122">
        <v>8448744</v>
      </c>
      <c r="H40" s="120">
        <v>2019</v>
      </c>
      <c r="I40" t="str">
        <f>IF(J40="natural gas",VLOOKUP(D40,'Cross-Page Data'!$I$4:$J$13,2,FALSE),IF(J40="solar",VLOOKUP('Form 923'!D40,'Cross-Page Data'!$I$14:$J$117,2,FALSE),J40))</f>
        <v>nuclear</v>
      </c>
      <c r="J40" t="str">
        <f>VLOOKUP(E40,'Cross-Page Data'!$D$4:$F$48,3,FALSE)</f>
        <v>nuclear</v>
      </c>
      <c r="K40" t="b">
        <f t="shared" si="0"/>
        <v>1</v>
      </c>
    </row>
    <row r="41" spans="1:11">
      <c r="A41" s="120">
        <v>46</v>
      </c>
      <c r="B41" s="121" t="s">
        <v>201</v>
      </c>
      <c r="C41" s="121" t="s">
        <v>202</v>
      </c>
      <c r="D41" s="121" t="s">
        <v>68</v>
      </c>
      <c r="E41" s="121" t="s">
        <v>125</v>
      </c>
      <c r="F41" s="122">
        <v>0</v>
      </c>
      <c r="G41" s="122">
        <v>10313855</v>
      </c>
      <c r="H41" s="120">
        <v>2019</v>
      </c>
      <c r="I41" t="str">
        <f>IF(J41="natural gas",VLOOKUP(D41,'Cross-Page Data'!$I$4:$J$13,2,FALSE),IF(J41="solar",VLOOKUP('Form 923'!D41,'Cross-Page Data'!$I$14:$J$117,2,FALSE),J41))</f>
        <v>nuclear</v>
      </c>
      <c r="J41" t="str">
        <f>VLOOKUP(E41,'Cross-Page Data'!$D$4:$F$48,3,FALSE)</f>
        <v>nuclear</v>
      </c>
      <c r="K41" t="b">
        <f t="shared" si="0"/>
        <v>1</v>
      </c>
    </row>
    <row r="42" spans="1:11">
      <c r="A42" s="120">
        <v>47</v>
      </c>
      <c r="B42" s="121" t="s">
        <v>201</v>
      </c>
      <c r="C42" s="121" t="s">
        <v>202</v>
      </c>
      <c r="D42" s="121" t="s">
        <v>73</v>
      </c>
      <c r="E42" s="121" t="s">
        <v>70</v>
      </c>
      <c r="F42" s="122">
        <v>0</v>
      </c>
      <c r="G42" s="122">
        <v>0</v>
      </c>
      <c r="H42" s="120">
        <v>2019</v>
      </c>
      <c r="I42" t="str">
        <f>IF(J42="natural gas",VLOOKUP(D42,'Cross-Page Data'!$I$4:$J$13,2,FALSE),IF(J42="solar",VLOOKUP('Form 923'!D42,'Cross-Page Data'!$I$14:$J$117,2,FALSE),J42))</f>
        <v>heavy or residual fuel oil</v>
      </c>
      <c r="J42" t="str">
        <f>VLOOKUP(E42,'Cross-Page Data'!$D$4:$F$48,3,FALSE)</f>
        <v>heavy or residual fuel oil</v>
      </c>
      <c r="K42" t="b">
        <f t="shared" si="0"/>
        <v>1</v>
      </c>
    </row>
    <row r="43" spans="1:11">
      <c r="A43" s="120">
        <v>47</v>
      </c>
      <c r="B43" s="121" t="s">
        <v>201</v>
      </c>
      <c r="C43" s="121" t="s">
        <v>202</v>
      </c>
      <c r="D43" s="121" t="s">
        <v>73</v>
      </c>
      <c r="E43" s="121" t="s">
        <v>38</v>
      </c>
      <c r="F43" s="122">
        <v>42972</v>
      </c>
      <c r="G43" s="122">
        <v>1670</v>
      </c>
      <c r="H43" s="120">
        <v>2019</v>
      </c>
      <c r="I43" t="str">
        <f>IF(J43="natural gas",VLOOKUP(D43,'Cross-Page Data'!$I$4:$J$13,2,FALSE),IF(J43="solar",VLOOKUP('Form 923'!D43,'Cross-Page Data'!$I$14:$J$117,2,FALSE),J43))</f>
        <v>natural gas peaker</v>
      </c>
      <c r="J43" t="str">
        <f>VLOOKUP(E43,'Cross-Page Data'!$D$4:$F$48,3,FALSE)</f>
        <v>natural gas</v>
      </c>
      <c r="K43" t="b">
        <f t="shared" si="0"/>
        <v>1</v>
      </c>
    </row>
    <row r="44" spans="1:11">
      <c r="A44" s="120">
        <v>48</v>
      </c>
      <c r="B44" s="121" t="s">
        <v>201</v>
      </c>
      <c r="C44" s="121" t="s">
        <v>202</v>
      </c>
      <c r="D44" s="121" t="s">
        <v>116</v>
      </c>
      <c r="E44" s="121" t="s">
        <v>170</v>
      </c>
      <c r="F44" s="122">
        <v>5942290</v>
      </c>
      <c r="G44" s="122">
        <v>667523</v>
      </c>
      <c r="H44" s="120">
        <v>2019</v>
      </c>
      <c r="I44" t="str">
        <f>IF(J44="natural gas",VLOOKUP(D44,'Cross-Page Data'!$I$4:$J$13,2,FALSE),IF(J44="solar",VLOOKUP('Form 923'!D44,'Cross-Page Data'!$I$14:$J$117,2,FALSE),J44))</f>
        <v>hydro</v>
      </c>
      <c r="J44" t="str">
        <f>VLOOKUP(E44,'Cross-Page Data'!$D$4:$F$48,3,FALSE)</f>
        <v>hydro</v>
      </c>
      <c r="K44" t="b">
        <f t="shared" si="0"/>
        <v>1</v>
      </c>
    </row>
    <row r="45" spans="1:11">
      <c r="A45" s="120">
        <v>49</v>
      </c>
      <c r="B45" s="121" t="s">
        <v>201</v>
      </c>
      <c r="C45" s="121" t="s">
        <v>202</v>
      </c>
      <c r="D45" s="121" t="s">
        <v>116</v>
      </c>
      <c r="E45" s="121" t="s">
        <v>170</v>
      </c>
      <c r="F45" s="122">
        <v>14512933</v>
      </c>
      <c r="G45" s="122">
        <v>1630300</v>
      </c>
      <c r="H45" s="120">
        <v>2019</v>
      </c>
      <c r="I45" t="str">
        <f>IF(J45="natural gas",VLOOKUP(D45,'Cross-Page Data'!$I$4:$J$13,2,FALSE),IF(J45="solar",VLOOKUP('Form 923'!D45,'Cross-Page Data'!$I$14:$J$117,2,FALSE),J45))</f>
        <v>hydro</v>
      </c>
      <c r="J45" t="str">
        <f>VLOOKUP(E45,'Cross-Page Data'!$D$4:$F$48,3,FALSE)</f>
        <v>hydro</v>
      </c>
      <c r="K45" t="b">
        <f t="shared" si="0"/>
        <v>1</v>
      </c>
    </row>
    <row r="46" spans="1:11">
      <c r="A46" s="120">
        <v>51</v>
      </c>
      <c r="B46" s="121" t="s">
        <v>201</v>
      </c>
      <c r="C46" s="121" t="s">
        <v>202</v>
      </c>
      <c r="D46" s="121" t="s">
        <v>68</v>
      </c>
      <c r="E46" s="121" t="s">
        <v>95</v>
      </c>
      <c r="F46" s="122">
        <v>14688173</v>
      </c>
      <c r="G46" s="122">
        <v>1155297.8</v>
      </c>
      <c r="H46" s="120">
        <v>2019</v>
      </c>
      <c r="I46" t="str">
        <f>IF(J46="natural gas",VLOOKUP(D46,'Cross-Page Data'!$I$4:$J$13,2,FALSE),IF(J46="solar",VLOOKUP('Form 923'!D46,'Cross-Page Data'!$I$14:$J$117,2,FALSE),J46))</f>
        <v>lignite</v>
      </c>
      <c r="J46" t="str">
        <f>VLOOKUP(E46,'Cross-Page Data'!$D$4:$F$48,3,FALSE)</f>
        <v>lignite</v>
      </c>
      <c r="K46" t="b">
        <f t="shared" si="0"/>
        <v>1</v>
      </c>
    </row>
    <row r="47" spans="1:11">
      <c r="A47" s="120">
        <v>51</v>
      </c>
      <c r="B47" s="121" t="s">
        <v>201</v>
      </c>
      <c r="C47" s="121" t="s">
        <v>202</v>
      </c>
      <c r="D47" s="121" t="s">
        <v>68</v>
      </c>
      <c r="E47" s="121" t="s">
        <v>38</v>
      </c>
      <c r="F47" s="122">
        <v>152502</v>
      </c>
      <c r="G47" s="122">
        <v>10532.188</v>
      </c>
      <c r="H47" s="120">
        <v>2019</v>
      </c>
      <c r="I47" t="str">
        <f>IF(J47="natural gas",VLOOKUP(D47,'Cross-Page Data'!$I$4:$J$13,2,FALSE),IF(J47="solar",VLOOKUP('Form 923'!D47,'Cross-Page Data'!$I$14:$J$117,2,FALSE),J47))</f>
        <v>natural gas nonpeaker - preexisting retiring</v>
      </c>
      <c r="J47" t="str">
        <f>VLOOKUP(E47,'Cross-Page Data'!$D$4:$F$48,3,FALSE)</f>
        <v>natural gas</v>
      </c>
      <c r="K47" t="b">
        <f t="shared" si="0"/>
        <v>1</v>
      </c>
    </row>
    <row r="48" spans="1:11">
      <c r="A48" s="120">
        <v>51</v>
      </c>
      <c r="B48" s="121" t="s">
        <v>201</v>
      </c>
      <c r="C48" s="121" t="s">
        <v>202</v>
      </c>
      <c r="D48" s="121" t="s">
        <v>68</v>
      </c>
      <c r="E48" s="121" t="s">
        <v>146</v>
      </c>
      <c r="F48" s="122">
        <v>0</v>
      </c>
      <c r="G48" s="122">
        <v>0</v>
      </c>
      <c r="H48" s="120">
        <v>2019</v>
      </c>
      <c r="I48" t="str">
        <f>IF(J48="natural gas",VLOOKUP(D48,'Cross-Page Data'!$I$4:$J$13,2,FALSE),IF(J48="solar",VLOOKUP('Form 923'!D48,'Cross-Page Data'!$I$14:$J$117,2,FALSE),J48))</f>
        <v>other</v>
      </c>
      <c r="J48" t="str">
        <f>VLOOKUP(E48,'Cross-Page Data'!$D$4:$F$48,3,FALSE)</f>
        <v>other</v>
      </c>
      <c r="K48" t="b">
        <f t="shared" si="0"/>
        <v>1</v>
      </c>
    </row>
    <row r="49" spans="1:11">
      <c r="A49" s="120">
        <v>53</v>
      </c>
      <c r="B49" s="121" t="s">
        <v>201</v>
      </c>
      <c r="C49" s="121" t="s">
        <v>202</v>
      </c>
      <c r="D49" s="121" t="s">
        <v>116</v>
      </c>
      <c r="E49" s="121" t="s">
        <v>170</v>
      </c>
      <c r="F49" s="122">
        <v>26733</v>
      </c>
      <c r="G49" s="122">
        <v>3003</v>
      </c>
      <c r="H49" s="120">
        <v>2019</v>
      </c>
      <c r="I49" t="str">
        <f>IF(J49="natural gas",VLOOKUP(D49,'Cross-Page Data'!$I$4:$J$13,2,FALSE),IF(J49="solar",VLOOKUP('Form 923'!D49,'Cross-Page Data'!$I$14:$J$117,2,FALSE),J49))</f>
        <v>hydro</v>
      </c>
      <c r="J49" t="str">
        <f>VLOOKUP(E49,'Cross-Page Data'!$D$4:$F$48,3,FALSE)</f>
        <v>hydro</v>
      </c>
      <c r="K49" t="b">
        <f t="shared" si="0"/>
        <v>1</v>
      </c>
    </row>
    <row r="50" spans="1:11">
      <c r="A50" s="120">
        <v>54</v>
      </c>
      <c r="B50" s="121" t="s">
        <v>201</v>
      </c>
      <c r="C50" s="121" t="s">
        <v>202</v>
      </c>
      <c r="D50" s="121" t="s">
        <v>73</v>
      </c>
      <c r="E50" s="121" t="s">
        <v>70</v>
      </c>
      <c r="F50" s="122">
        <v>2397</v>
      </c>
      <c r="G50" s="122">
        <v>199.479</v>
      </c>
      <c r="H50" s="120">
        <v>2019</v>
      </c>
      <c r="I50" t="str">
        <f>IF(J50="natural gas",VLOOKUP(D50,'Cross-Page Data'!$I$4:$J$13,2,FALSE),IF(J50="solar",VLOOKUP('Form 923'!D50,'Cross-Page Data'!$I$14:$J$117,2,FALSE),J50))</f>
        <v>heavy or residual fuel oil</v>
      </c>
      <c r="J50" t="str">
        <f>VLOOKUP(E50,'Cross-Page Data'!$D$4:$F$48,3,FALSE)</f>
        <v>heavy or residual fuel oil</v>
      </c>
      <c r="K50" t="b">
        <f t="shared" si="0"/>
        <v>1</v>
      </c>
    </row>
    <row r="51" spans="1:11">
      <c r="A51" s="120">
        <v>54</v>
      </c>
      <c r="B51" s="121" t="s">
        <v>201</v>
      </c>
      <c r="C51" s="121" t="s">
        <v>202</v>
      </c>
      <c r="D51" s="121" t="s">
        <v>73</v>
      </c>
      <c r="E51" s="121" t="s">
        <v>38</v>
      </c>
      <c r="F51" s="122">
        <v>4573169</v>
      </c>
      <c r="G51" s="122">
        <v>355450.52</v>
      </c>
      <c r="H51" s="120">
        <v>2019</v>
      </c>
      <c r="I51" t="str">
        <f>IF(J51="natural gas",VLOOKUP(D51,'Cross-Page Data'!$I$4:$J$13,2,FALSE),IF(J51="solar",VLOOKUP('Form 923'!D51,'Cross-Page Data'!$I$14:$J$117,2,FALSE),J51))</f>
        <v>natural gas peaker</v>
      </c>
      <c r="J51" t="str">
        <f>VLOOKUP(E51,'Cross-Page Data'!$D$4:$F$48,3,FALSE)</f>
        <v>natural gas</v>
      </c>
      <c r="K51" t="b">
        <f t="shared" si="0"/>
        <v>1</v>
      </c>
    </row>
    <row r="52" spans="1:11">
      <c r="A52" s="120">
        <v>55</v>
      </c>
      <c r="B52" s="121" t="s">
        <v>201</v>
      </c>
      <c r="C52" s="121" t="s">
        <v>202</v>
      </c>
      <c r="D52" s="121" t="s">
        <v>116</v>
      </c>
      <c r="E52" s="121" t="s">
        <v>170</v>
      </c>
      <c r="F52" s="122">
        <v>95270</v>
      </c>
      <c r="G52" s="122">
        <v>10702</v>
      </c>
      <c r="H52" s="120">
        <v>2019</v>
      </c>
      <c r="I52" t="str">
        <f>IF(J52="natural gas",VLOOKUP(D52,'Cross-Page Data'!$I$4:$J$13,2,FALSE),IF(J52="solar",VLOOKUP('Form 923'!D52,'Cross-Page Data'!$I$14:$J$117,2,FALSE),J52))</f>
        <v>hydro</v>
      </c>
      <c r="J52" t="str">
        <f>VLOOKUP(E52,'Cross-Page Data'!$D$4:$F$48,3,FALSE)</f>
        <v>hydro</v>
      </c>
      <c r="K52" t="b">
        <f t="shared" si="0"/>
        <v>1</v>
      </c>
    </row>
    <row r="53" spans="1:11">
      <c r="A53" s="120">
        <v>56</v>
      </c>
      <c r="B53" s="121" t="s">
        <v>201</v>
      </c>
      <c r="C53" s="121" t="s">
        <v>202</v>
      </c>
      <c r="D53" s="121" t="s">
        <v>68</v>
      </c>
      <c r="E53" s="121" t="s">
        <v>54</v>
      </c>
      <c r="F53" s="122">
        <v>11098392</v>
      </c>
      <c r="G53" s="122">
        <v>947434.56</v>
      </c>
      <c r="H53" s="120">
        <v>2019</v>
      </c>
      <c r="I53" t="str">
        <f>IF(J53="natural gas",VLOOKUP(D53,'Cross-Page Data'!$I$4:$J$13,2,FALSE),IF(J53="solar",VLOOKUP('Form 923'!D53,'Cross-Page Data'!$I$14:$J$117,2,FALSE),J53))</f>
        <v>hard coal</v>
      </c>
      <c r="J53" t="str">
        <f>VLOOKUP(E53,'Cross-Page Data'!$D$4:$F$48,3,FALSE)</f>
        <v>hard coal</v>
      </c>
      <c r="K53" t="b">
        <f t="shared" si="0"/>
        <v>1</v>
      </c>
    </row>
    <row r="54" spans="1:11">
      <c r="A54" s="120">
        <v>56</v>
      </c>
      <c r="B54" s="121" t="s">
        <v>201</v>
      </c>
      <c r="C54" s="121" t="s">
        <v>202</v>
      </c>
      <c r="D54" s="121" t="s">
        <v>68</v>
      </c>
      <c r="E54" s="121" t="s">
        <v>70</v>
      </c>
      <c r="F54" s="122">
        <v>90834</v>
      </c>
      <c r="G54" s="122">
        <v>7569.443</v>
      </c>
      <c r="H54" s="120">
        <v>2019</v>
      </c>
      <c r="I54" t="str">
        <f>IF(J54="natural gas",VLOOKUP(D54,'Cross-Page Data'!$I$4:$J$13,2,FALSE),IF(J54="solar",VLOOKUP('Form 923'!D54,'Cross-Page Data'!$I$14:$J$117,2,FALSE),J54))</f>
        <v>heavy or residual fuel oil</v>
      </c>
      <c r="J54" t="str">
        <f>VLOOKUP(E54,'Cross-Page Data'!$D$4:$F$48,3,FALSE)</f>
        <v>heavy or residual fuel oil</v>
      </c>
      <c r="K54" t="b">
        <f t="shared" si="0"/>
        <v>1</v>
      </c>
    </row>
    <row r="55" spans="1:11">
      <c r="A55" s="120">
        <v>59</v>
      </c>
      <c r="B55" s="121" t="s">
        <v>201</v>
      </c>
      <c r="C55" s="121" t="s">
        <v>202</v>
      </c>
      <c r="D55" s="121" t="s">
        <v>68</v>
      </c>
      <c r="E55" s="121" t="s">
        <v>70</v>
      </c>
      <c r="F55" s="122">
        <v>5534</v>
      </c>
      <c r="G55" s="122">
        <v>463.662</v>
      </c>
      <c r="H55" s="120">
        <v>2019</v>
      </c>
      <c r="I55" t="str">
        <f>IF(J55="natural gas",VLOOKUP(D55,'Cross-Page Data'!$I$4:$J$13,2,FALSE),IF(J55="solar",VLOOKUP('Form 923'!D55,'Cross-Page Data'!$I$14:$J$117,2,FALSE),J55))</f>
        <v>heavy or residual fuel oil</v>
      </c>
      <c r="J55" t="str">
        <f>VLOOKUP(E55,'Cross-Page Data'!$D$4:$F$48,3,FALSE)</f>
        <v>heavy or residual fuel oil</v>
      </c>
      <c r="K55" t="b">
        <f t="shared" si="0"/>
        <v>1</v>
      </c>
    </row>
    <row r="56" spans="1:11">
      <c r="A56" s="120">
        <v>59</v>
      </c>
      <c r="B56" s="121" t="s">
        <v>201</v>
      </c>
      <c r="C56" s="121" t="s">
        <v>202</v>
      </c>
      <c r="D56" s="121" t="s">
        <v>68</v>
      </c>
      <c r="E56" s="121" t="s">
        <v>162</v>
      </c>
      <c r="F56" s="122">
        <v>6083707</v>
      </c>
      <c r="G56" s="122">
        <v>504762.34</v>
      </c>
      <c r="H56" s="120">
        <v>2019</v>
      </c>
      <c r="I56" t="str">
        <f>IF(J56="natural gas",VLOOKUP(D56,'Cross-Page Data'!$I$4:$J$13,2,FALSE),IF(J56="solar",VLOOKUP('Form 923'!D56,'Cross-Page Data'!$I$14:$J$117,2,FALSE),J56))</f>
        <v>hard coal</v>
      </c>
      <c r="J56" t="str">
        <f>VLOOKUP(E56,'Cross-Page Data'!$D$4:$F$48,3,FALSE)</f>
        <v>hard coal</v>
      </c>
      <c r="K56" t="b">
        <f t="shared" si="0"/>
        <v>1</v>
      </c>
    </row>
    <row r="57" spans="1:11">
      <c r="A57" s="120">
        <v>60</v>
      </c>
      <c r="B57" s="121" t="s">
        <v>201</v>
      </c>
      <c r="C57" s="121" t="s">
        <v>202</v>
      </c>
      <c r="D57" s="121" t="s">
        <v>68</v>
      </c>
      <c r="E57" s="121" t="s">
        <v>70</v>
      </c>
      <c r="F57" s="122">
        <v>23712</v>
      </c>
      <c r="G57" s="122">
        <v>1121.461</v>
      </c>
      <c r="H57" s="120">
        <v>2019</v>
      </c>
      <c r="I57" t="str">
        <f>IF(J57="natural gas",VLOOKUP(D57,'Cross-Page Data'!$I$4:$J$13,2,FALSE),IF(J57="solar",VLOOKUP('Form 923'!D57,'Cross-Page Data'!$I$14:$J$117,2,FALSE),J57))</f>
        <v>heavy or residual fuel oil</v>
      </c>
      <c r="J57" t="str">
        <f>VLOOKUP(E57,'Cross-Page Data'!$D$4:$F$48,3,FALSE)</f>
        <v>heavy or residual fuel oil</v>
      </c>
      <c r="K57" t="b">
        <f t="shared" si="0"/>
        <v>1</v>
      </c>
    </row>
    <row r="58" spans="1:11">
      <c r="A58" s="120">
        <v>60</v>
      </c>
      <c r="B58" s="121" t="s">
        <v>201</v>
      </c>
      <c r="C58" s="121" t="s">
        <v>202</v>
      </c>
      <c r="D58" s="121" t="s">
        <v>68</v>
      </c>
      <c r="E58" s="121" t="s">
        <v>150</v>
      </c>
      <c r="F58" s="122">
        <v>14524846</v>
      </c>
      <c r="G58" s="122">
        <v>685756.35</v>
      </c>
      <c r="H58" s="120">
        <v>2019</v>
      </c>
      <c r="I58" t="str">
        <f>IF(J58="natural gas",VLOOKUP(D58,'Cross-Page Data'!$I$4:$J$13,2,FALSE),IF(J58="solar",VLOOKUP('Form 923'!D58,'Cross-Page Data'!$I$14:$J$117,2,FALSE),J58))</f>
        <v>hard coal</v>
      </c>
      <c r="J58" t="str">
        <f>VLOOKUP(E58,'Cross-Page Data'!$D$4:$F$48,3,FALSE)</f>
        <v>hard coal</v>
      </c>
      <c r="K58" t="b">
        <f t="shared" si="0"/>
        <v>1</v>
      </c>
    </row>
    <row r="59" spans="1:11">
      <c r="A59" s="120">
        <v>60</v>
      </c>
      <c r="B59" s="121" t="s">
        <v>201</v>
      </c>
      <c r="C59" s="121" t="s">
        <v>202</v>
      </c>
      <c r="D59" s="121" t="s">
        <v>68</v>
      </c>
      <c r="E59" s="121" t="s">
        <v>162</v>
      </c>
      <c r="F59" s="122">
        <v>15479947</v>
      </c>
      <c r="G59" s="122">
        <v>730731.19</v>
      </c>
      <c r="H59" s="120">
        <v>2019</v>
      </c>
      <c r="I59" t="str">
        <f>IF(J59="natural gas",VLOOKUP(D59,'Cross-Page Data'!$I$4:$J$13,2,FALSE),IF(J59="solar",VLOOKUP('Form 923'!D59,'Cross-Page Data'!$I$14:$J$117,2,FALSE),J59))</f>
        <v>hard coal</v>
      </c>
      <c r="J59" t="str">
        <f>VLOOKUP(E59,'Cross-Page Data'!$D$4:$F$48,3,FALSE)</f>
        <v>hard coal</v>
      </c>
      <c r="K59" t="b">
        <f t="shared" si="0"/>
        <v>1</v>
      </c>
    </row>
    <row r="60" spans="1:11">
      <c r="A60" s="120">
        <v>62</v>
      </c>
      <c r="B60" s="121" t="s">
        <v>201</v>
      </c>
      <c r="C60" s="121" t="s">
        <v>202</v>
      </c>
      <c r="D60" s="121" t="s">
        <v>116</v>
      </c>
      <c r="E60" s="121" t="s">
        <v>170</v>
      </c>
      <c r="F60" s="122">
        <v>238227</v>
      </c>
      <c r="G60" s="122">
        <v>26761</v>
      </c>
      <c r="H60" s="120">
        <v>2019</v>
      </c>
      <c r="I60" t="str">
        <f>IF(J60="natural gas",VLOOKUP(D60,'Cross-Page Data'!$I$4:$J$13,2,FALSE),IF(J60="solar",VLOOKUP('Form 923'!D60,'Cross-Page Data'!$I$14:$J$117,2,FALSE),J60))</f>
        <v>hydro</v>
      </c>
      <c r="J60" t="str">
        <f>VLOOKUP(E60,'Cross-Page Data'!$D$4:$F$48,3,FALSE)</f>
        <v>hydro</v>
      </c>
      <c r="K60" t="b">
        <f t="shared" si="0"/>
        <v>1</v>
      </c>
    </row>
    <row r="61" spans="1:11">
      <c r="A61" s="120">
        <v>63</v>
      </c>
      <c r="B61" s="121" t="s">
        <v>201</v>
      </c>
      <c r="C61" s="121" t="s">
        <v>202</v>
      </c>
      <c r="D61" s="121" t="s">
        <v>116</v>
      </c>
      <c r="E61" s="121" t="s">
        <v>170</v>
      </c>
      <c r="F61" s="122">
        <v>3256</v>
      </c>
      <c r="G61" s="122">
        <v>366</v>
      </c>
      <c r="H61" s="120">
        <v>2019</v>
      </c>
      <c r="I61" t="str">
        <f>IF(J61="natural gas",VLOOKUP(D61,'Cross-Page Data'!$I$4:$J$13,2,FALSE),IF(J61="solar",VLOOKUP('Form 923'!D61,'Cross-Page Data'!$I$14:$J$117,2,FALSE),J61))</f>
        <v>hydro</v>
      </c>
      <c r="J61" t="str">
        <f>VLOOKUP(E61,'Cross-Page Data'!$D$4:$F$48,3,FALSE)</f>
        <v>hydro</v>
      </c>
      <c r="K61" t="b">
        <f t="shared" si="0"/>
        <v>1</v>
      </c>
    </row>
    <row r="62" spans="1:11">
      <c r="A62" s="120">
        <v>63</v>
      </c>
      <c r="B62" s="121" t="s">
        <v>201</v>
      </c>
      <c r="C62" s="121" t="s">
        <v>202</v>
      </c>
      <c r="D62" s="121" t="s">
        <v>79</v>
      </c>
      <c r="E62" s="121" t="s">
        <v>70</v>
      </c>
      <c r="F62" s="122">
        <v>79</v>
      </c>
      <c r="G62" s="122">
        <v>3</v>
      </c>
      <c r="H62" s="120">
        <v>2019</v>
      </c>
      <c r="I62" t="str">
        <f>IF(J62="natural gas",VLOOKUP(D62,'Cross-Page Data'!$I$4:$J$13,2,FALSE),IF(J62="solar",VLOOKUP('Form 923'!D62,'Cross-Page Data'!$I$14:$J$117,2,FALSE),J62))</f>
        <v>heavy or residual fuel oil</v>
      </c>
      <c r="J62" t="str">
        <f>VLOOKUP(E62,'Cross-Page Data'!$D$4:$F$48,3,FALSE)</f>
        <v>heavy or residual fuel oil</v>
      </c>
      <c r="K62" t="b">
        <f t="shared" si="0"/>
        <v>1</v>
      </c>
    </row>
    <row r="63" spans="1:11">
      <c r="A63" s="120">
        <v>64</v>
      </c>
      <c r="B63" s="121" t="s">
        <v>201</v>
      </c>
      <c r="C63" s="121" t="s">
        <v>202</v>
      </c>
      <c r="D63" s="121" t="s">
        <v>73</v>
      </c>
      <c r="E63" s="121" t="s">
        <v>70</v>
      </c>
      <c r="F63" s="122">
        <v>4782</v>
      </c>
      <c r="G63" s="122">
        <v>-124</v>
      </c>
      <c r="H63" s="120">
        <v>2019</v>
      </c>
      <c r="I63" t="str">
        <f>IF(J63="natural gas",VLOOKUP(D63,'Cross-Page Data'!$I$4:$J$13,2,FALSE),IF(J63="solar",VLOOKUP('Form 923'!D63,'Cross-Page Data'!$I$14:$J$117,2,FALSE),J63))</f>
        <v>heavy or residual fuel oil</v>
      </c>
      <c r="J63" t="str">
        <f>VLOOKUP(E63,'Cross-Page Data'!$D$4:$F$48,3,FALSE)</f>
        <v>heavy or residual fuel oil</v>
      </c>
      <c r="K63" t="b">
        <f t="shared" si="0"/>
        <v>1</v>
      </c>
    </row>
    <row r="64" spans="1:11">
      <c r="A64" s="120">
        <v>64</v>
      </c>
      <c r="B64" s="121" t="s">
        <v>201</v>
      </c>
      <c r="C64" s="121" t="s">
        <v>202</v>
      </c>
      <c r="D64" s="121" t="s">
        <v>79</v>
      </c>
      <c r="E64" s="121" t="s">
        <v>70</v>
      </c>
      <c r="F64" s="122">
        <v>18739</v>
      </c>
      <c r="G64" s="122">
        <v>1174</v>
      </c>
      <c r="H64" s="120">
        <v>2019</v>
      </c>
      <c r="I64" t="str">
        <f>IF(J64="natural gas",VLOOKUP(D64,'Cross-Page Data'!$I$4:$J$13,2,FALSE),IF(J64="solar",VLOOKUP('Form 923'!D64,'Cross-Page Data'!$I$14:$J$117,2,FALSE),J64))</f>
        <v>heavy or residual fuel oil</v>
      </c>
      <c r="J64" t="str">
        <f>VLOOKUP(E64,'Cross-Page Data'!$D$4:$F$48,3,FALSE)</f>
        <v>heavy or residual fuel oil</v>
      </c>
      <c r="K64" t="b">
        <f t="shared" si="0"/>
        <v>1</v>
      </c>
    </row>
    <row r="65" spans="1:11">
      <c r="A65" s="120">
        <v>65</v>
      </c>
      <c r="B65" s="121" t="s">
        <v>201</v>
      </c>
      <c r="C65" s="121" t="s">
        <v>202</v>
      </c>
      <c r="D65" s="121" t="s">
        <v>116</v>
      </c>
      <c r="E65" s="121" t="s">
        <v>170</v>
      </c>
      <c r="F65" s="122">
        <v>205627</v>
      </c>
      <c r="G65" s="122">
        <v>23099</v>
      </c>
      <c r="H65" s="120">
        <v>2019</v>
      </c>
      <c r="I65" t="str">
        <f>IF(J65="natural gas",VLOOKUP(D65,'Cross-Page Data'!$I$4:$J$13,2,FALSE),IF(J65="solar",VLOOKUP('Form 923'!D65,'Cross-Page Data'!$I$14:$J$117,2,FALSE),J65))</f>
        <v>hydro</v>
      </c>
      <c r="J65" t="str">
        <f>VLOOKUP(E65,'Cross-Page Data'!$D$4:$F$48,3,FALSE)</f>
        <v>hydro</v>
      </c>
      <c r="K65" t="b">
        <f t="shared" si="0"/>
        <v>1</v>
      </c>
    </row>
    <row r="66" spans="1:11">
      <c r="A66" s="120">
        <v>66</v>
      </c>
      <c r="B66" s="121" t="s">
        <v>201</v>
      </c>
      <c r="C66" s="121" t="s">
        <v>202</v>
      </c>
      <c r="D66" s="121" t="s">
        <v>116</v>
      </c>
      <c r="E66" s="121" t="s">
        <v>170</v>
      </c>
      <c r="F66" s="122">
        <v>17199</v>
      </c>
      <c r="G66" s="122">
        <v>1932</v>
      </c>
      <c r="H66" s="120">
        <v>2019</v>
      </c>
      <c r="I66" t="str">
        <f>IF(J66="natural gas",VLOOKUP(D66,'Cross-Page Data'!$I$4:$J$13,2,FALSE),IF(J66="solar",VLOOKUP('Form 923'!D66,'Cross-Page Data'!$I$14:$J$117,2,FALSE),J66))</f>
        <v>hydro</v>
      </c>
      <c r="J66" t="str">
        <f>VLOOKUP(E66,'Cross-Page Data'!$D$4:$F$48,3,FALSE)</f>
        <v>hydro</v>
      </c>
      <c r="K66" t="b">
        <f t="shared" si="0"/>
        <v>1</v>
      </c>
    </row>
    <row r="67" spans="1:11">
      <c r="A67" s="120">
        <v>66</v>
      </c>
      <c r="B67" s="121" t="s">
        <v>201</v>
      </c>
      <c r="C67" s="121" t="s">
        <v>202</v>
      </c>
      <c r="D67" s="121" t="s">
        <v>79</v>
      </c>
      <c r="E67" s="121" t="s">
        <v>70</v>
      </c>
      <c r="F67" s="122">
        <v>6867</v>
      </c>
      <c r="G67" s="122">
        <v>626</v>
      </c>
      <c r="H67" s="120">
        <v>2019</v>
      </c>
      <c r="I67" t="str">
        <f>IF(J67="natural gas",VLOOKUP(D67,'Cross-Page Data'!$I$4:$J$13,2,FALSE),IF(J67="solar",VLOOKUP('Form 923'!D67,'Cross-Page Data'!$I$14:$J$117,2,FALSE),J67))</f>
        <v>heavy or residual fuel oil</v>
      </c>
      <c r="J67" t="str">
        <f>VLOOKUP(E67,'Cross-Page Data'!$D$4:$F$48,3,FALSE)</f>
        <v>heavy or residual fuel oil</v>
      </c>
      <c r="K67" t="b">
        <f t="shared" si="0"/>
        <v>1</v>
      </c>
    </row>
    <row r="68" spans="1:11">
      <c r="A68" s="120">
        <v>69</v>
      </c>
      <c r="B68" s="121" t="s">
        <v>201</v>
      </c>
      <c r="C68" s="121" t="s">
        <v>202</v>
      </c>
      <c r="D68" s="121" t="s">
        <v>79</v>
      </c>
      <c r="E68" s="121" t="s">
        <v>70</v>
      </c>
      <c r="F68" s="122">
        <v>2468</v>
      </c>
      <c r="G68" s="122">
        <v>-72</v>
      </c>
      <c r="H68" s="120">
        <v>2019</v>
      </c>
      <c r="I68" t="str">
        <f>IF(J68="natural gas",VLOOKUP(D68,'Cross-Page Data'!$I$4:$J$13,2,FALSE),IF(J68="solar",VLOOKUP('Form 923'!D68,'Cross-Page Data'!$I$14:$J$117,2,FALSE),J68))</f>
        <v>heavy or residual fuel oil</v>
      </c>
      <c r="J68" t="str">
        <f>VLOOKUP(E68,'Cross-Page Data'!$D$4:$F$48,3,FALSE)</f>
        <v>heavy or residual fuel oil</v>
      </c>
      <c r="K68" t="b">
        <f t="shared" si="0"/>
        <v>1</v>
      </c>
    </row>
    <row r="69" ht="25.5" spans="1:11">
      <c r="A69" s="120">
        <v>70</v>
      </c>
      <c r="B69" s="121" t="s">
        <v>201</v>
      </c>
      <c r="C69" s="121" t="s">
        <v>207</v>
      </c>
      <c r="D69" s="121" t="s">
        <v>116</v>
      </c>
      <c r="E69" s="121" t="s">
        <v>170</v>
      </c>
      <c r="F69" s="122">
        <v>483958</v>
      </c>
      <c r="G69" s="122">
        <v>54365</v>
      </c>
      <c r="H69" s="120">
        <v>2019</v>
      </c>
      <c r="I69" t="str">
        <f>IF(J69="natural gas",VLOOKUP(D69,'Cross-Page Data'!$I$4:$J$13,2,FALSE),IF(J69="solar",VLOOKUP('Form 923'!D69,'Cross-Page Data'!$I$14:$J$117,2,FALSE),J69))</f>
        <v>hydro</v>
      </c>
      <c r="J69" t="str">
        <f>VLOOKUP(E69,'Cross-Page Data'!$D$4:$F$48,3,FALSE)</f>
        <v>hydro</v>
      </c>
      <c r="K69" t="b">
        <f t="shared" si="0"/>
        <v>0</v>
      </c>
    </row>
    <row r="70" spans="1:11">
      <c r="A70" s="120">
        <v>71</v>
      </c>
      <c r="B70" s="121" t="s">
        <v>201</v>
      </c>
      <c r="C70" s="121" t="s">
        <v>202</v>
      </c>
      <c r="D70" s="121" t="s">
        <v>116</v>
      </c>
      <c r="E70" s="121" t="s">
        <v>170</v>
      </c>
      <c r="F70" s="122">
        <v>1110632</v>
      </c>
      <c r="G70" s="122">
        <v>124762</v>
      </c>
      <c r="H70" s="120">
        <v>2019</v>
      </c>
      <c r="I70" t="str">
        <f>IF(J70="natural gas",VLOOKUP(D70,'Cross-Page Data'!$I$4:$J$13,2,FALSE),IF(J70="solar",VLOOKUP('Form 923'!D70,'Cross-Page Data'!$I$14:$J$117,2,FALSE),J70))</f>
        <v>hydro</v>
      </c>
      <c r="J70" t="str">
        <f>VLOOKUP(E70,'Cross-Page Data'!$D$4:$F$48,3,FALSE)</f>
        <v>hydro</v>
      </c>
      <c r="K70" t="b">
        <f t="shared" si="0"/>
        <v>1</v>
      </c>
    </row>
    <row r="71" spans="1:11">
      <c r="A71" s="120">
        <v>72</v>
      </c>
      <c r="B71" s="121" t="s">
        <v>201</v>
      </c>
      <c r="C71" s="121" t="s">
        <v>202</v>
      </c>
      <c r="D71" s="121" t="s">
        <v>116</v>
      </c>
      <c r="E71" s="121" t="s">
        <v>170</v>
      </c>
      <c r="F71" s="122">
        <v>0</v>
      </c>
      <c r="G71" s="122">
        <v>0</v>
      </c>
      <c r="H71" s="120">
        <v>2019</v>
      </c>
      <c r="I71" t="str">
        <f>IF(J71="natural gas",VLOOKUP(D71,'Cross-Page Data'!$I$4:$J$13,2,FALSE),IF(J71="solar",VLOOKUP('Form 923'!D71,'Cross-Page Data'!$I$14:$J$117,2,FALSE),J71))</f>
        <v>hydro</v>
      </c>
      <c r="J71" t="str">
        <f>VLOOKUP(E71,'Cross-Page Data'!$D$4:$F$48,3,FALSE)</f>
        <v>hydro</v>
      </c>
      <c r="K71" t="b">
        <f t="shared" ref="K71:K134" si="1">IF(AND($N$6=FALSE,OR(C71="Commercial NAICS Cogen",C71="Industrial NAICS Cogen",C71="NAICS-22 Cogen")),FALSE,IF(AND($N$7=FALSE,OR(C71="Commercial NAICS Cogen",C71="Commercial NAICS Non-Cogen",C71="industrial NAICS Cogen",C71="industrial NAICS non-cogen")),FALSE,TRUE))</f>
        <v>1</v>
      </c>
    </row>
    <row r="72" spans="1:11">
      <c r="A72" s="120">
        <v>75</v>
      </c>
      <c r="B72" s="121" t="s">
        <v>201</v>
      </c>
      <c r="C72" s="121" t="s">
        <v>202</v>
      </c>
      <c r="D72" s="121" t="s">
        <v>73</v>
      </c>
      <c r="E72" s="121" t="s">
        <v>70</v>
      </c>
      <c r="F72" s="122">
        <v>802</v>
      </c>
      <c r="G72" s="122">
        <v>51.879</v>
      </c>
      <c r="H72" s="120">
        <v>2019</v>
      </c>
      <c r="I72" t="str">
        <f>IF(J72="natural gas",VLOOKUP(D72,'Cross-Page Data'!$I$4:$J$13,2,FALSE),IF(J72="solar",VLOOKUP('Form 923'!D72,'Cross-Page Data'!$I$14:$J$117,2,FALSE),J72))</f>
        <v>heavy or residual fuel oil</v>
      </c>
      <c r="J72" t="str">
        <f>VLOOKUP(E72,'Cross-Page Data'!$D$4:$F$48,3,FALSE)</f>
        <v>heavy or residual fuel oil</v>
      </c>
      <c r="K72" t="b">
        <f t="shared" si="1"/>
        <v>1</v>
      </c>
    </row>
    <row r="73" spans="1:11">
      <c r="A73" s="120">
        <v>75</v>
      </c>
      <c r="B73" s="121" t="s">
        <v>201</v>
      </c>
      <c r="C73" s="121" t="s">
        <v>202</v>
      </c>
      <c r="D73" s="121" t="s">
        <v>73</v>
      </c>
      <c r="E73" s="121" t="s">
        <v>38</v>
      </c>
      <c r="F73" s="122">
        <v>226600</v>
      </c>
      <c r="G73" s="122">
        <v>14680.121</v>
      </c>
      <c r="H73" s="120">
        <v>2019</v>
      </c>
      <c r="I73" t="str">
        <f>IF(J73="natural gas",VLOOKUP(D73,'Cross-Page Data'!$I$4:$J$13,2,FALSE),IF(J73="solar",VLOOKUP('Form 923'!D73,'Cross-Page Data'!$I$14:$J$117,2,FALSE),J73))</f>
        <v>natural gas peaker</v>
      </c>
      <c r="J73" t="str">
        <f>VLOOKUP(E73,'Cross-Page Data'!$D$4:$F$48,3,FALSE)</f>
        <v>natural gas</v>
      </c>
      <c r="K73" t="b">
        <f t="shared" si="1"/>
        <v>1</v>
      </c>
    </row>
    <row r="74" spans="1:11">
      <c r="A74" s="120">
        <v>75</v>
      </c>
      <c r="B74" s="121" t="s">
        <v>201</v>
      </c>
      <c r="C74" s="121" t="s">
        <v>202</v>
      </c>
      <c r="D74" s="121" t="s">
        <v>79</v>
      </c>
      <c r="E74" s="121" t="s">
        <v>70</v>
      </c>
      <c r="F74" s="122">
        <v>93</v>
      </c>
      <c r="G74" s="122">
        <v>0</v>
      </c>
      <c r="H74" s="120">
        <v>2019</v>
      </c>
      <c r="I74" t="str">
        <f>IF(J74="natural gas",VLOOKUP(D74,'Cross-Page Data'!$I$4:$J$13,2,FALSE),IF(J74="solar",VLOOKUP('Form 923'!D74,'Cross-Page Data'!$I$14:$J$117,2,FALSE),J74))</f>
        <v>heavy or residual fuel oil</v>
      </c>
      <c r="J74" t="str">
        <f>VLOOKUP(E74,'Cross-Page Data'!$D$4:$F$48,3,FALSE)</f>
        <v>heavy or residual fuel oil</v>
      </c>
      <c r="K74" t="b">
        <f t="shared" si="1"/>
        <v>1</v>
      </c>
    </row>
    <row r="75" spans="1:11">
      <c r="A75" s="120">
        <v>77</v>
      </c>
      <c r="B75" s="121" t="s">
        <v>201</v>
      </c>
      <c r="C75" s="121" t="s">
        <v>202</v>
      </c>
      <c r="D75" s="121" t="s">
        <v>116</v>
      </c>
      <c r="E75" s="121" t="s">
        <v>170</v>
      </c>
      <c r="F75" s="122">
        <v>1700022</v>
      </c>
      <c r="G75" s="122">
        <v>190971</v>
      </c>
      <c r="H75" s="120">
        <v>2019</v>
      </c>
      <c r="I75" t="str">
        <f>IF(J75="natural gas",VLOOKUP(D75,'Cross-Page Data'!$I$4:$J$13,2,FALSE),IF(J75="solar",VLOOKUP('Form 923'!D75,'Cross-Page Data'!$I$14:$J$117,2,FALSE),J75))</f>
        <v>hydro</v>
      </c>
      <c r="J75" t="str">
        <f>VLOOKUP(E75,'Cross-Page Data'!$D$4:$F$48,3,FALSE)</f>
        <v>hydro</v>
      </c>
      <c r="K75" t="b">
        <f t="shared" si="1"/>
        <v>1</v>
      </c>
    </row>
    <row r="76" spans="1:11">
      <c r="A76" s="120">
        <v>78</v>
      </c>
      <c r="B76" s="121" t="s">
        <v>201</v>
      </c>
      <c r="C76" s="121" t="s">
        <v>202</v>
      </c>
      <c r="D76" s="121" t="s">
        <v>116</v>
      </c>
      <c r="E76" s="121" t="s">
        <v>170</v>
      </c>
      <c r="F76" s="122">
        <v>2124978</v>
      </c>
      <c r="G76" s="122">
        <v>238708</v>
      </c>
      <c r="H76" s="120">
        <v>2019</v>
      </c>
      <c r="I76" t="str">
        <f>IF(J76="natural gas",VLOOKUP(D76,'Cross-Page Data'!$I$4:$J$13,2,FALSE),IF(J76="solar",VLOOKUP('Form 923'!D76,'Cross-Page Data'!$I$14:$J$117,2,FALSE),J76))</f>
        <v>hydro</v>
      </c>
      <c r="J76" t="str">
        <f>VLOOKUP(E76,'Cross-Page Data'!$D$4:$F$48,3,FALSE)</f>
        <v>hydro</v>
      </c>
      <c r="K76" t="b">
        <f t="shared" si="1"/>
        <v>1</v>
      </c>
    </row>
    <row r="77" spans="1:11">
      <c r="A77" s="120">
        <v>79</v>
      </c>
      <c r="B77" s="121" t="s">
        <v>205</v>
      </c>
      <c r="C77" s="121" t="s">
        <v>208</v>
      </c>
      <c r="D77" s="121" t="s">
        <v>68</v>
      </c>
      <c r="E77" s="121" t="s">
        <v>35</v>
      </c>
      <c r="F77" s="122">
        <v>0</v>
      </c>
      <c r="G77" s="122">
        <v>0</v>
      </c>
      <c r="H77" s="120">
        <v>2019</v>
      </c>
      <c r="I77" t="str">
        <f>IF(J77="natural gas",VLOOKUP(D77,'Cross-Page Data'!$I$4:$J$13,2,FALSE),IF(J77="solar",VLOOKUP('Form 923'!D77,'Cross-Page Data'!$I$14:$J$117,2,FALSE),J77))</f>
        <v>biomass</v>
      </c>
      <c r="J77" t="str">
        <f>VLOOKUP(E77,'Cross-Page Data'!$D$4:$F$48,3,FALSE)</f>
        <v>biomass</v>
      </c>
      <c r="K77" t="b">
        <f t="shared" si="1"/>
        <v>0</v>
      </c>
    </row>
    <row r="78" spans="1:11">
      <c r="A78" s="120">
        <v>79</v>
      </c>
      <c r="B78" s="121" t="s">
        <v>205</v>
      </c>
      <c r="C78" s="121" t="s">
        <v>208</v>
      </c>
      <c r="D78" s="121" t="s">
        <v>68</v>
      </c>
      <c r="E78" s="121" t="s">
        <v>70</v>
      </c>
      <c r="F78" s="122">
        <v>0</v>
      </c>
      <c r="G78" s="122">
        <v>0</v>
      </c>
      <c r="H78" s="120">
        <v>2019</v>
      </c>
      <c r="I78" t="str">
        <f>IF(J78="natural gas",VLOOKUP(D78,'Cross-Page Data'!$I$4:$J$13,2,FALSE),IF(J78="solar",VLOOKUP('Form 923'!D78,'Cross-Page Data'!$I$14:$J$117,2,FALSE),J78))</f>
        <v>heavy or residual fuel oil</v>
      </c>
      <c r="J78" t="str">
        <f>VLOOKUP(E78,'Cross-Page Data'!$D$4:$F$48,3,FALSE)</f>
        <v>heavy or residual fuel oil</v>
      </c>
      <c r="K78" t="b">
        <f t="shared" si="1"/>
        <v>0</v>
      </c>
    </row>
    <row r="79" spans="1:11">
      <c r="A79" s="120">
        <v>79</v>
      </c>
      <c r="B79" s="121" t="s">
        <v>205</v>
      </c>
      <c r="C79" s="121" t="s">
        <v>208</v>
      </c>
      <c r="D79" s="121" t="s">
        <v>68</v>
      </c>
      <c r="E79" s="121" t="s">
        <v>162</v>
      </c>
      <c r="F79" s="122">
        <v>2358044</v>
      </c>
      <c r="G79" s="122">
        <v>186691</v>
      </c>
      <c r="H79" s="120">
        <v>2019</v>
      </c>
      <c r="I79" t="str">
        <f>IF(J79="natural gas",VLOOKUP(D79,'Cross-Page Data'!$I$4:$J$13,2,FALSE),IF(J79="solar",VLOOKUP('Form 923'!D79,'Cross-Page Data'!$I$14:$J$117,2,FALSE),J79))</f>
        <v>hard coal</v>
      </c>
      <c r="J79" t="str">
        <f>VLOOKUP(E79,'Cross-Page Data'!$D$4:$F$48,3,FALSE)</f>
        <v>hard coal</v>
      </c>
      <c r="K79" t="b">
        <f t="shared" si="1"/>
        <v>0</v>
      </c>
    </row>
    <row r="80" spans="1:11">
      <c r="A80" s="120">
        <v>79</v>
      </c>
      <c r="B80" s="121" t="s">
        <v>205</v>
      </c>
      <c r="C80" s="121" t="s">
        <v>208</v>
      </c>
      <c r="D80" s="121" t="s">
        <v>68</v>
      </c>
      <c r="E80" s="121" t="s">
        <v>176</v>
      </c>
      <c r="F80" s="122">
        <v>0</v>
      </c>
      <c r="G80" s="122">
        <v>0</v>
      </c>
      <c r="H80" s="120">
        <v>2019</v>
      </c>
      <c r="I80" t="str">
        <f>IF(J80="natural gas",VLOOKUP(D80,'Cross-Page Data'!$I$4:$J$13,2,FALSE),IF(J80="solar",VLOOKUP('Form 923'!D80,'Cross-Page Data'!$I$14:$J$117,2,FALSE),J80))</f>
        <v>biomass</v>
      </c>
      <c r="J80" t="str">
        <f>VLOOKUP(E80,'Cross-Page Data'!$D$4:$F$48,3,FALSE)</f>
        <v>biomass</v>
      </c>
      <c r="K80" t="b">
        <f t="shared" si="1"/>
        <v>0</v>
      </c>
    </row>
    <row r="81" spans="1:11">
      <c r="A81" s="120">
        <v>84</v>
      </c>
      <c r="B81" s="121" t="s">
        <v>201</v>
      </c>
      <c r="C81" s="121" t="s">
        <v>202</v>
      </c>
      <c r="D81" s="121" t="s">
        <v>116</v>
      </c>
      <c r="E81" s="121" t="s">
        <v>170</v>
      </c>
      <c r="F81" s="122">
        <v>176393</v>
      </c>
      <c r="G81" s="122">
        <v>19815</v>
      </c>
      <c r="H81" s="120">
        <v>2019</v>
      </c>
      <c r="I81" t="str">
        <f>IF(J81="natural gas",VLOOKUP(D81,'Cross-Page Data'!$I$4:$J$13,2,FALSE),IF(J81="solar",VLOOKUP('Form 923'!D81,'Cross-Page Data'!$I$14:$J$117,2,FALSE),J81))</f>
        <v>hydro</v>
      </c>
      <c r="J81" t="str">
        <f>VLOOKUP(E81,'Cross-Page Data'!$D$4:$F$48,3,FALSE)</f>
        <v>hydro</v>
      </c>
      <c r="K81" t="b">
        <f t="shared" si="1"/>
        <v>1</v>
      </c>
    </row>
    <row r="82" spans="1:11">
      <c r="A82" s="120">
        <v>85</v>
      </c>
      <c r="B82" s="121" t="s">
        <v>201</v>
      </c>
      <c r="C82" s="121" t="s">
        <v>202</v>
      </c>
      <c r="D82" s="121" t="s">
        <v>79</v>
      </c>
      <c r="E82" s="121" t="s">
        <v>70</v>
      </c>
      <c r="F82" s="122">
        <v>261020</v>
      </c>
      <c r="G82" s="122">
        <v>39687</v>
      </c>
      <c r="H82" s="120">
        <v>2019</v>
      </c>
      <c r="I82" t="str">
        <f>IF(J82="natural gas",VLOOKUP(D82,'Cross-Page Data'!$I$4:$J$13,2,FALSE),IF(J82="solar",VLOOKUP('Form 923'!D82,'Cross-Page Data'!$I$14:$J$117,2,FALSE),J82))</f>
        <v>heavy or residual fuel oil</v>
      </c>
      <c r="J82" t="str">
        <f>VLOOKUP(E82,'Cross-Page Data'!$D$4:$F$48,3,FALSE)</f>
        <v>heavy or residual fuel oil</v>
      </c>
      <c r="K82" t="b">
        <f t="shared" si="1"/>
        <v>1</v>
      </c>
    </row>
    <row r="83" spans="1:11">
      <c r="A83" s="120">
        <v>87</v>
      </c>
      <c r="B83" s="121" t="s">
        <v>201</v>
      </c>
      <c r="C83" s="121" t="s">
        <v>202</v>
      </c>
      <c r="D83" s="121" t="s">
        <v>68</v>
      </c>
      <c r="E83" s="121" t="s">
        <v>38</v>
      </c>
      <c r="F83" s="122">
        <v>40016</v>
      </c>
      <c r="G83" s="122">
        <v>3130.259</v>
      </c>
      <c r="H83" s="120">
        <v>2019</v>
      </c>
      <c r="I83" t="str">
        <f>IF(J83="natural gas",VLOOKUP(D83,'Cross-Page Data'!$I$4:$J$13,2,FALSE),IF(J83="solar",VLOOKUP('Form 923'!D83,'Cross-Page Data'!$I$14:$J$117,2,FALSE),J83))</f>
        <v>natural gas nonpeaker - preexisting retiring</v>
      </c>
      <c r="J83" t="str">
        <f>VLOOKUP(E83,'Cross-Page Data'!$D$4:$F$48,3,FALSE)</f>
        <v>natural gas</v>
      </c>
      <c r="K83" t="b">
        <f t="shared" si="1"/>
        <v>1</v>
      </c>
    </row>
    <row r="84" spans="1:11">
      <c r="A84" s="120">
        <v>87</v>
      </c>
      <c r="B84" s="121" t="s">
        <v>201</v>
      </c>
      <c r="C84" s="121" t="s">
        <v>202</v>
      </c>
      <c r="D84" s="121" t="s">
        <v>68</v>
      </c>
      <c r="E84" s="121" t="s">
        <v>162</v>
      </c>
      <c r="F84" s="122">
        <v>12363506</v>
      </c>
      <c r="G84" s="122">
        <v>1206120.7</v>
      </c>
      <c r="H84" s="120">
        <v>2019</v>
      </c>
      <c r="I84" t="str">
        <f>IF(J84="natural gas",VLOOKUP(D84,'Cross-Page Data'!$I$4:$J$13,2,FALSE),IF(J84="solar",VLOOKUP('Form 923'!D84,'Cross-Page Data'!$I$14:$J$117,2,FALSE),J84))</f>
        <v>hard coal</v>
      </c>
      <c r="J84" t="str">
        <f>VLOOKUP(E84,'Cross-Page Data'!$D$4:$F$48,3,FALSE)</f>
        <v>hard coal</v>
      </c>
      <c r="K84" t="b">
        <f t="shared" si="1"/>
        <v>1</v>
      </c>
    </row>
    <row r="85" spans="1:11">
      <c r="A85" s="120">
        <v>88</v>
      </c>
      <c r="B85" s="121" t="s">
        <v>201</v>
      </c>
      <c r="C85" s="121" t="s">
        <v>202</v>
      </c>
      <c r="D85" s="121" t="s">
        <v>116</v>
      </c>
      <c r="E85" s="121" t="s">
        <v>170</v>
      </c>
      <c r="F85" s="122">
        <v>92911</v>
      </c>
      <c r="G85" s="122">
        <v>10437</v>
      </c>
      <c r="H85" s="120">
        <v>2019</v>
      </c>
      <c r="I85" t="str">
        <f>IF(J85="natural gas",VLOOKUP(D85,'Cross-Page Data'!$I$4:$J$13,2,FALSE),IF(J85="solar",VLOOKUP('Form 923'!D85,'Cross-Page Data'!$I$14:$J$117,2,FALSE),J85))</f>
        <v>hydro</v>
      </c>
      <c r="J85" t="str">
        <f>VLOOKUP(E85,'Cross-Page Data'!$D$4:$F$48,3,FALSE)</f>
        <v>hydro</v>
      </c>
      <c r="K85" t="b">
        <f t="shared" si="1"/>
        <v>1</v>
      </c>
    </row>
    <row r="86" spans="1:11">
      <c r="A86" s="120">
        <v>90</v>
      </c>
      <c r="B86" s="121" t="s">
        <v>201</v>
      </c>
      <c r="C86" s="121" t="s">
        <v>202</v>
      </c>
      <c r="D86" s="121" t="s">
        <v>79</v>
      </c>
      <c r="E86" s="121" t="s">
        <v>70</v>
      </c>
      <c r="F86" s="122">
        <v>252833</v>
      </c>
      <c r="G86" s="122">
        <v>30181</v>
      </c>
      <c r="H86" s="120">
        <v>2019</v>
      </c>
      <c r="I86" t="str">
        <f>IF(J86="natural gas",VLOOKUP(D86,'Cross-Page Data'!$I$4:$J$13,2,FALSE),IF(J86="solar",VLOOKUP('Form 923'!D86,'Cross-Page Data'!$I$14:$J$117,2,FALSE),J86))</f>
        <v>heavy or residual fuel oil</v>
      </c>
      <c r="J86" t="str">
        <f>VLOOKUP(E86,'Cross-Page Data'!$D$4:$F$48,3,FALSE)</f>
        <v>heavy or residual fuel oil</v>
      </c>
      <c r="K86" t="b">
        <f t="shared" si="1"/>
        <v>1</v>
      </c>
    </row>
    <row r="87" spans="1:11">
      <c r="A87" s="120">
        <v>90</v>
      </c>
      <c r="B87" s="121" t="s">
        <v>201</v>
      </c>
      <c r="C87" s="121" t="s">
        <v>202</v>
      </c>
      <c r="D87" s="121" t="s">
        <v>128</v>
      </c>
      <c r="E87" s="121" t="s">
        <v>180</v>
      </c>
      <c r="F87" s="122">
        <v>21970</v>
      </c>
      <c r="G87" s="122">
        <v>2468</v>
      </c>
      <c r="H87" s="120">
        <v>2019</v>
      </c>
      <c r="I87" t="str">
        <f>IF(J87="natural gas",VLOOKUP(D87,'Cross-Page Data'!$I$4:$J$13,2,FALSE),IF(J87="solar",VLOOKUP('Form 923'!D87,'Cross-Page Data'!$I$14:$J$117,2,FALSE),J87))</f>
        <v>wind</v>
      </c>
      <c r="J87" t="str">
        <f>VLOOKUP(E87,'Cross-Page Data'!$D$4:$F$48,3,FALSE)</f>
        <v>wind</v>
      </c>
      <c r="K87" t="b">
        <f t="shared" si="1"/>
        <v>1</v>
      </c>
    </row>
    <row r="88" spans="1:11">
      <c r="A88" s="120">
        <v>91</v>
      </c>
      <c r="B88" s="121" t="s">
        <v>201</v>
      </c>
      <c r="C88" s="121" t="s">
        <v>202</v>
      </c>
      <c r="D88" s="121" t="s">
        <v>116</v>
      </c>
      <c r="E88" s="121" t="s">
        <v>170</v>
      </c>
      <c r="F88" s="122">
        <v>85442</v>
      </c>
      <c r="G88" s="122">
        <v>9598</v>
      </c>
      <c r="H88" s="120">
        <v>2019</v>
      </c>
      <c r="I88" t="str">
        <f>IF(J88="natural gas",VLOOKUP(D88,'Cross-Page Data'!$I$4:$J$13,2,FALSE),IF(J88="solar",VLOOKUP('Form 923'!D88,'Cross-Page Data'!$I$14:$J$117,2,FALSE),J88))</f>
        <v>hydro</v>
      </c>
      <c r="J88" t="str">
        <f>VLOOKUP(E88,'Cross-Page Data'!$D$4:$F$48,3,FALSE)</f>
        <v>hydro</v>
      </c>
      <c r="K88" t="b">
        <f t="shared" si="1"/>
        <v>1</v>
      </c>
    </row>
    <row r="89" spans="1:11">
      <c r="A89" s="120">
        <v>91</v>
      </c>
      <c r="B89" s="121" t="s">
        <v>201</v>
      </c>
      <c r="C89" s="121" t="s">
        <v>202</v>
      </c>
      <c r="D89" s="121" t="s">
        <v>79</v>
      </c>
      <c r="E89" s="121" t="s">
        <v>70</v>
      </c>
      <c r="F89" s="122">
        <v>48268</v>
      </c>
      <c r="G89" s="122">
        <v>3342</v>
      </c>
      <c r="H89" s="120">
        <v>2019</v>
      </c>
      <c r="I89" t="str">
        <f>IF(J89="natural gas",VLOOKUP(D89,'Cross-Page Data'!$I$4:$J$13,2,FALSE),IF(J89="solar",VLOOKUP('Form 923'!D89,'Cross-Page Data'!$I$14:$J$117,2,FALSE),J89))</f>
        <v>heavy or residual fuel oil</v>
      </c>
      <c r="J89" t="str">
        <f>VLOOKUP(E89,'Cross-Page Data'!$D$4:$F$48,3,FALSE)</f>
        <v>heavy or residual fuel oil</v>
      </c>
      <c r="K89" t="b">
        <f t="shared" si="1"/>
        <v>1</v>
      </c>
    </row>
    <row r="90" spans="1:11">
      <c r="A90" s="120">
        <v>93</v>
      </c>
      <c r="B90" s="121" t="s">
        <v>201</v>
      </c>
      <c r="C90" s="121" t="s">
        <v>202</v>
      </c>
      <c r="D90" s="121" t="s">
        <v>116</v>
      </c>
      <c r="E90" s="121" t="s">
        <v>170</v>
      </c>
      <c r="F90" s="122">
        <v>529295</v>
      </c>
      <c r="G90" s="122">
        <v>59458</v>
      </c>
      <c r="H90" s="120">
        <v>2019</v>
      </c>
      <c r="I90" t="str">
        <f>IF(J90="natural gas",VLOOKUP(D90,'Cross-Page Data'!$I$4:$J$13,2,FALSE),IF(J90="solar",VLOOKUP('Form 923'!D90,'Cross-Page Data'!$I$14:$J$117,2,FALSE),J90))</f>
        <v>hydro</v>
      </c>
      <c r="J90" t="str">
        <f>VLOOKUP(E90,'Cross-Page Data'!$D$4:$F$48,3,FALSE)</f>
        <v>hydro</v>
      </c>
      <c r="K90" t="b">
        <f t="shared" si="1"/>
        <v>1</v>
      </c>
    </row>
    <row r="91" spans="1:11">
      <c r="A91" s="120">
        <v>95</v>
      </c>
      <c r="B91" s="121" t="s">
        <v>201</v>
      </c>
      <c r="C91" s="121" t="s">
        <v>202</v>
      </c>
      <c r="D91" s="121" t="s">
        <v>79</v>
      </c>
      <c r="E91" s="121" t="s">
        <v>70</v>
      </c>
      <c r="F91" s="122">
        <v>5353</v>
      </c>
      <c r="G91" s="122">
        <v>612</v>
      </c>
      <c r="H91" s="120">
        <v>2019</v>
      </c>
      <c r="I91" t="str">
        <f>IF(J91="natural gas",VLOOKUP(D91,'Cross-Page Data'!$I$4:$J$13,2,FALSE),IF(J91="solar",VLOOKUP('Form 923'!D91,'Cross-Page Data'!$I$14:$J$117,2,FALSE),J91))</f>
        <v>heavy or residual fuel oil</v>
      </c>
      <c r="J91" t="str">
        <f>VLOOKUP(E91,'Cross-Page Data'!$D$4:$F$48,3,FALSE)</f>
        <v>heavy or residual fuel oil</v>
      </c>
      <c r="K91" t="b">
        <f t="shared" si="1"/>
        <v>1</v>
      </c>
    </row>
    <row r="92" spans="1:11">
      <c r="A92" s="120">
        <v>96</v>
      </c>
      <c r="B92" s="121" t="s">
        <v>201</v>
      </c>
      <c r="C92" s="121" t="s">
        <v>202</v>
      </c>
      <c r="D92" s="121" t="s">
        <v>73</v>
      </c>
      <c r="E92" s="121" t="s">
        <v>38</v>
      </c>
      <c r="F92" s="122">
        <v>1161053</v>
      </c>
      <c r="G92" s="122">
        <v>55031</v>
      </c>
      <c r="H92" s="120">
        <v>2019</v>
      </c>
      <c r="I92" t="str">
        <f>IF(J92="natural gas",VLOOKUP(D92,'Cross-Page Data'!$I$4:$J$13,2,FALSE),IF(J92="solar",VLOOKUP('Form 923'!D92,'Cross-Page Data'!$I$14:$J$117,2,FALSE),J92))</f>
        <v>natural gas peaker</v>
      </c>
      <c r="J92" t="str">
        <f>VLOOKUP(E92,'Cross-Page Data'!$D$4:$F$48,3,FALSE)</f>
        <v>natural gas</v>
      </c>
      <c r="K92" t="b">
        <f t="shared" si="1"/>
        <v>1</v>
      </c>
    </row>
    <row r="93" spans="1:11">
      <c r="A93" s="120">
        <v>99</v>
      </c>
      <c r="B93" s="121" t="s">
        <v>201</v>
      </c>
      <c r="C93" s="121" t="s">
        <v>202</v>
      </c>
      <c r="D93" s="121" t="s">
        <v>73</v>
      </c>
      <c r="E93" s="121" t="s">
        <v>70</v>
      </c>
      <c r="F93" s="122">
        <v>2553</v>
      </c>
      <c r="G93" s="122">
        <v>170.15</v>
      </c>
      <c r="H93" s="120">
        <v>2019</v>
      </c>
      <c r="I93" t="str">
        <f>IF(J93="natural gas",VLOOKUP(D93,'Cross-Page Data'!$I$4:$J$13,2,FALSE),IF(J93="solar",VLOOKUP('Form 923'!D93,'Cross-Page Data'!$I$14:$J$117,2,FALSE),J93))</f>
        <v>heavy or residual fuel oil</v>
      </c>
      <c r="J93" t="str">
        <f>VLOOKUP(E93,'Cross-Page Data'!$D$4:$F$48,3,FALSE)</f>
        <v>heavy or residual fuel oil</v>
      </c>
      <c r="K93" t="b">
        <f t="shared" si="1"/>
        <v>1</v>
      </c>
    </row>
    <row r="94" spans="1:11">
      <c r="A94" s="120">
        <v>99</v>
      </c>
      <c r="B94" s="121" t="s">
        <v>201</v>
      </c>
      <c r="C94" s="121" t="s">
        <v>202</v>
      </c>
      <c r="D94" s="121" t="s">
        <v>73</v>
      </c>
      <c r="E94" s="121" t="s">
        <v>38</v>
      </c>
      <c r="F94" s="122">
        <v>1217770</v>
      </c>
      <c r="G94" s="122">
        <v>81194.85</v>
      </c>
      <c r="H94" s="120">
        <v>2019</v>
      </c>
      <c r="I94" t="str">
        <f>IF(J94="natural gas",VLOOKUP(D94,'Cross-Page Data'!$I$4:$J$13,2,FALSE),IF(J94="solar",VLOOKUP('Form 923'!D94,'Cross-Page Data'!$I$14:$J$117,2,FALSE),J94))</f>
        <v>natural gas peaker</v>
      </c>
      <c r="J94" t="str">
        <f>VLOOKUP(E94,'Cross-Page Data'!$D$4:$F$48,3,FALSE)</f>
        <v>natural gas</v>
      </c>
      <c r="K94" t="b">
        <f t="shared" si="1"/>
        <v>1</v>
      </c>
    </row>
    <row r="95" spans="1:11">
      <c r="A95" s="120">
        <v>100</v>
      </c>
      <c r="B95" s="121" t="s">
        <v>201</v>
      </c>
      <c r="C95" s="121" t="s">
        <v>202</v>
      </c>
      <c r="D95" s="121" t="s">
        <v>116</v>
      </c>
      <c r="E95" s="121" t="s">
        <v>170</v>
      </c>
      <c r="F95" s="122">
        <v>0</v>
      </c>
      <c r="G95" s="122">
        <v>0</v>
      </c>
      <c r="H95" s="120">
        <v>2019</v>
      </c>
      <c r="I95" t="str">
        <f>IF(J95="natural gas",VLOOKUP(D95,'Cross-Page Data'!$I$4:$J$13,2,FALSE),IF(J95="solar",VLOOKUP('Form 923'!D95,'Cross-Page Data'!$I$14:$J$117,2,FALSE),J95))</f>
        <v>hydro</v>
      </c>
      <c r="J95" t="str">
        <f>VLOOKUP(E95,'Cross-Page Data'!$D$4:$F$48,3,FALSE)</f>
        <v>hydro</v>
      </c>
      <c r="K95" t="b">
        <f t="shared" si="1"/>
        <v>1</v>
      </c>
    </row>
    <row r="96" spans="1:11">
      <c r="A96" s="120">
        <v>104</v>
      </c>
      <c r="B96" s="121" t="s">
        <v>201</v>
      </c>
      <c r="C96" s="121" t="s">
        <v>202</v>
      </c>
      <c r="D96" s="121" t="s">
        <v>57</v>
      </c>
      <c r="E96" s="121" t="s">
        <v>170</v>
      </c>
      <c r="F96" s="122">
        <v>0</v>
      </c>
      <c r="G96" s="122">
        <v>254677</v>
      </c>
      <c r="H96" s="120">
        <v>2019</v>
      </c>
      <c r="I96" t="str">
        <f>IF(J96="natural gas",VLOOKUP(D96,'Cross-Page Data'!$I$4:$J$13,2,FALSE),IF(J96="solar",VLOOKUP('Form 923'!D96,'Cross-Page Data'!$I$14:$J$117,2,FALSE),J96))</f>
        <v>hydro</v>
      </c>
      <c r="J96" t="str">
        <f>VLOOKUP(E96,'Cross-Page Data'!$D$4:$F$48,3,FALSE)</f>
        <v>hydro</v>
      </c>
      <c r="K96" t="b">
        <f t="shared" si="1"/>
        <v>1</v>
      </c>
    </row>
    <row r="97" spans="1:11">
      <c r="A97" s="120">
        <v>108</v>
      </c>
      <c r="B97" s="121" t="s">
        <v>201</v>
      </c>
      <c r="C97" s="121" t="s">
        <v>202</v>
      </c>
      <c r="D97" s="121" t="s">
        <v>68</v>
      </c>
      <c r="E97" s="121" t="s">
        <v>38</v>
      </c>
      <c r="F97" s="122">
        <v>148046</v>
      </c>
      <c r="G97" s="122">
        <v>12829.823</v>
      </c>
      <c r="H97" s="120">
        <v>2019</v>
      </c>
      <c r="I97" t="str">
        <f>IF(J97="natural gas",VLOOKUP(D97,'Cross-Page Data'!$I$4:$J$13,2,FALSE),IF(J97="solar",VLOOKUP('Form 923'!D97,'Cross-Page Data'!$I$14:$J$117,2,FALSE),J97))</f>
        <v>natural gas nonpeaker - preexisting retiring</v>
      </c>
      <c r="J97" t="str">
        <f>VLOOKUP(E97,'Cross-Page Data'!$D$4:$F$48,3,FALSE)</f>
        <v>natural gas</v>
      </c>
      <c r="K97" t="b">
        <f t="shared" si="1"/>
        <v>1</v>
      </c>
    </row>
    <row r="98" spans="1:11">
      <c r="A98" s="120">
        <v>108</v>
      </c>
      <c r="B98" s="121" t="s">
        <v>201</v>
      </c>
      <c r="C98" s="121" t="s">
        <v>202</v>
      </c>
      <c r="D98" s="121" t="s">
        <v>68</v>
      </c>
      <c r="E98" s="121" t="s">
        <v>162</v>
      </c>
      <c r="F98" s="122">
        <v>16894497</v>
      </c>
      <c r="G98" s="122">
        <v>1556718.2</v>
      </c>
      <c r="H98" s="120">
        <v>2019</v>
      </c>
      <c r="I98" t="str">
        <f>IF(J98="natural gas",VLOOKUP(D98,'Cross-Page Data'!$I$4:$J$13,2,FALSE),IF(J98="solar",VLOOKUP('Form 923'!D98,'Cross-Page Data'!$I$14:$J$117,2,FALSE),J98))</f>
        <v>hard coal</v>
      </c>
      <c r="J98" t="str">
        <f>VLOOKUP(E98,'Cross-Page Data'!$D$4:$F$48,3,FALSE)</f>
        <v>hard coal</v>
      </c>
      <c r="K98" t="b">
        <f t="shared" si="1"/>
        <v>1</v>
      </c>
    </row>
    <row r="99" spans="1:11">
      <c r="A99" s="120">
        <v>109</v>
      </c>
      <c r="B99" s="121" t="s">
        <v>201</v>
      </c>
      <c r="C99" s="121" t="s">
        <v>202</v>
      </c>
      <c r="D99" s="121" t="s">
        <v>79</v>
      </c>
      <c r="E99" s="121" t="s">
        <v>70</v>
      </c>
      <c r="F99" s="122">
        <v>189681</v>
      </c>
      <c r="G99" s="122">
        <v>18663</v>
      </c>
      <c r="H99" s="120">
        <v>2019</v>
      </c>
      <c r="I99" t="str">
        <f>IF(J99="natural gas",VLOOKUP(D99,'Cross-Page Data'!$I$4:$J$13,2,FALSE),IF(J99="solar",VLOOKUP('Form 923'!D99,'Cross-Page Data'!$I$14:$J$117,2,FALSE),J99))</f>
        <v>heavy or residual fuel oil</v>
      </c>
      <c r="J99" t="str">
        <f>VLOOKUP(E99,'Cross-Page Data'!$D$4:$F$48,3,FALSE)</f>
        <v>heavy or residual fuel oil</v>
      </c>
      <c r="K99" t="b">
        <f t="shared" si="1"/>
        <v>1</v>
      </c>
    </row>
    <row r="100" spans="1:11">
      <c r="A100" s="120">
        <v>113</v>
      </c>
      <c r="B100" s="121" t="s">
        <v>201</v>
      </c>
      <c r="C100" s="121" t="s">
        <v>202</v>
      </c>
      <c r="D100" s="121" t="s">
        <v>68</v>
      </c>
      <c r="E100" s="121" t="s">
        <v>54</v>
      </c>
      <c r="F100" s="122">
        <v>0</v>
      </c>
      <c r="G100" s="122">
        <v>0</v>
      </c>
      <c r="H100" s="120">
        <v>2019</v>
      </c>
      <c r="I100" t="str">
        <f>IF(J100="natural gas",VLOOKUP(D100,'Cross-Page Data'!$I$4:$J$13,2,FALSE),IF(J100="solar",VLOOKUP('Form 923'!D100,'Cross-Page Data'!$I$14:$J$117,2,FALSE),J100))</f>
        <v>hard coal</v>
      </c>
      <c r="J100" t="str">
        <f>VLOOKUP(E100,'Cross-Page Data'!$D$4:$F$48,3,FALSE)</f>
        <v>hard coal</v>
      </c>
      <c r="K100" t="b">
        <f t="shared" si="1"/>
        <v>1</v>
      </c>
    </row>
    <row r="101" spans="1:11">
      <c r="A101" s="120">
        <v>113</v>
      </c>
      <c r="B101" s="121" t="s">
        <v>201</v>
      </c>
      <c r="C101" s="121" t="s">
        <v>202</v>
      </c>
      <c r="D101" s="121" t="s">
        <v>68</v>
      </c>
      <c r="E101" s="121" t="s">
        <v>70</v>
      </c>
      <c r="F101" s="122">
        <v>45266</v>
      </c>
      <c r="G101" s="122">
        <v>3954.405</v>
      </c>
      <c r="H101" s="120">
        <v>2019</v>
      </c>
      <c r="I101" t="str">
        <f>IF(J101="natural gas",VLOOKUP(D101,'Cross-Page Data'!$I$4:$J$13,2,FALSE),IF(J101="solar",VLOOKUP('Form 923'!D101,'Cross-Page Data'!$I$14:$J$117,2,FALSE),J101))</f>
        <v>heavy or residual fuel oil</v>
      </c>
      <c r="J101" t="str">
        <f>VLOOKUP(E101,'Cross-Page Data'!$D$4:$F$48,3,FALSE)</f>
        <v>heavy or residual fuel oil</v>
      </c>
      <c r="K101" t="b">
        <f t="shared" si="1"/>
        <v>1</v>
      </c>
    </row>
    <row r="102" spans="1:11">
      <c r="A102" s="120">
        <v>113</v>
      </c>
      <c r="B102" s="121" t="s">
        <v>201</v>
      </c>
      <c r="C102" s="121" t="s">
        <v>202</v>
      </c>
      <c r="D102" s="121" t="s">
        <v>68</v>
      </c>
      <c r="E102" s="121" t="s">
        <v>38</v>
      </c>
      <c r="F102" s="122">
        <v>2200</v>
      </c>
      <c r="G102" s="122">
        <v>190.82</v>
      </c>
      <c r="H102" s="120">
        <v>2019</v>
      </c>
      <c r="I102" t="str">
        <f>IF(J102="natural gas",VLOOKUP(D102,'Cross-Page Data'!$I$4:$J$13,2,FALSE),IF(J102="solar",VLOOKUP('Form 923'!D102,'Cross-Page Data'!$I$14:$J$117,2,FALSE),J102))</f>
        <v>natural gas nonpeaker - preexisting retiring</v>
      </c>
      <c r="J102" t="str">
        <f>VLOOKUP(E102,'Cross-Page Data'!$D$4:$F$48,3,FALSE)</f>
        <v>natural gas</v>
      </c>
      <c r="K102" t="b">
        <f t="shared" si="1"/>
        <v>1</v>
      </c>
    </row>
    <row r="103" spans="1:11">
      <c r="A103" s="120">
        <v>113</v>
      </c>
      <c r="B103" s="121" t="s">
        <v>201</v>
      </c>
      <c r="C103" s="121" t="s">
        <v>202</v>
      </c>
      <c r="D103" s="121" t="s">
        <v>68</v>
      </c>
      <c r="E103" s="121" t="s">
        <v>162</v>
      </c>
      <c r="F103" s="122">
        <v>30875637</v>
      </c>
      <c r="G103" s="122">
        <v>2778635.8</v>
      </c>
      <c r="H103" s="120">
        <v>2019</v>
      </c>
      <c r="I103" t="str">
        <f>IF(J103="natural gas",VLOOKUP(D103,'Cross-Page Data'!$I$4:$J$13,2,FALSE),IF(J103="solar",VLOOKUP('Form 923'!D103,'Cross-Page Data'!$I$14:$J$117,2,FALSE),J103))</f>
        <v>hard coal</v>
      </c>
      <c r="J103" t="str">
        <f>VLOOKUP(E103,'Cross-Page Data'!$D$4:$F$48,3,FALSE)</f>
        <v>hard coal</v>
      </c>
      <c r="K103" t="b">
        <f t="shared" si="1"/>
        <v>1</v>
      </c>
    </row>
    <row r="104" spans="1:11">
      <c r="A104" s="120">
        <v>114</v>
      </c>
      <c r="B104" s="121" t="s">
        <v>201</v>
      </c>
      <c r="C104" s="121" t="s">
        <v>202</v>
      </c>
      <c r="D104" s="121" t="s">
        <v>73</v>
      </c>
      <c r="E104" s="121" t="s">
        <v>70</v>
      </c>
      <c r="F104" s="122">
        <v>2858</v>
      </c>
      <c r="G104" s="122">
        <v>59</v>
      </c>
      <c r="H104" s="120">
        <v>2019</v>
      </c>
      <c r="I104" t="str">
        <f>IF(J104="natural gas",VLOOKUP(D104,'Cross-Page Data'!$I$4:$J$13,2,FALSE),IF(J104="solar",VLOOKUP('Form 923'!D104,'Cross-Page Data'!$I$14:$J$117,2,FALSE),J104))</f>
        <v>heavy or residual fuel oil</v>
      </c>
      <c r="J104" t="str">
        <f>VLOOKUP(E104,'Cross-Page Data'!$D$4:$F$48,3,FALSE)</f>
        <v>heavy or residual fuel oil</v>
      </c>
      <c r="K104" t="b">
        <f t="shared" si="1"/>
        <v>1</v>
      </c>
    </row>
    <row r="105" spans="1:11">
      <c r="A105" s="120">
        <v>116</v>
      </c>
      <c r="B105" s="121" t="s">
        <v>201</v>
      </c>
      <c r="C105" s="121" t="s">
        <v>202</v>
      </c>
      <c r="D105" s="121" t="s">
        <v>73</v>
      </c>
      <c r="E105" s="121" t="s">
        <v>38</v>
      </c>
      <c r="F105" s="122">
        <v>6335291</v>
      </c>
      <c r="G105" s="122">
        <v>618669</v>
      </c>
      <c r="H105" s="120">
        <v>2019</v>
      </c>
      <c r="I105" t="str">
        <f>IF(J105="natural gas",VLOOKUP(D105,'Cross-Page Data'!$I$4:$J$13,2,FALSE),IF(J105="solar",VLOOKUP('Form 923'!D105,'Cross-Page Data'!$I$14:$J$117,2,FALSE),J105))</f>
        <v>natural gas peaker</v>
      </c>
      <c r="J105" t="str">
        <f>VLOOKUP(E105,'Cross-Page Data'!$D$4:$F$48,3,FALSE)</f>
        <v>natural gas</v>
      </c>
      <c r="K105" t="b">
        <f t="shared" si="1"/>
        <v>1</v>
      </c>
    </row>
    <row r="106" spans="1:11">
      <c r="A106" s="120">
        <v>116</v>
      </c>
      <c r="B106" s="121" t="s">
        <v>201</v>
      </c>
      <c r="C106" s="121" t="s">
        <v>202</v>
      </c>
      <c r="D106" s="121" t="s">
        <v>68</v>
      </c>
      <c r="E106" s="121" t="s">
        <v>38</v>
      </c>
      <c r="F106" s="122">
        <v>0</v>
      </c>
      <c r="G106" s="122">
        <v>0</v>
      </c>
      <c r="H106" s="120">
        <v>2019</v>
      </c>
      <c r="I106" t="str">
        <f>IF(J106="natural gas",VLOOKUP(D106,'Cross-Page Data'!$I$4:$J$13,2,FALSE),IF(J106="solar",VLOOKUP('Form 923'!D106,'Cross-Page Data'!$I$14:$J$117,2,FALSE),J106))</f>
        <v>natural gas nonpeaker - preexisting retiring</v>
      </c>
      <c r="J106" t="str">
        <f>VLOOKUP(E106,'Cross-Page Data'!$D$4:$F$48,3,FALSE)</f>
        <v>natural gas</v>
      </c>
      <c r="K106" t="b">
        <f t="shared" si="1"/>
        <v>1</v>
      </c>
    </row>
    <row r="107" spans="1:11">
      <c r="A107" s="120">
        <v>117</v>
      </c>
      <c r="B107" s="121" t="s">
        <v>201</v>
      </c>
      <c r="C107" s="121" t="s">
        <v>202</v>
      </c>
      <c r="D107" s="121" t="s">
        <v>39</v>
      </c>
      <c r="E107" s="121" t="s">
        <v>38</v>
      </c>
      <c r="F107" s="122">
        <v>0</v>
      </c>
      <c r="G107" s="122">
        <v>676143</v>
      </c>
      <c r="H107" s="120">
        <v>2019</v>
      </c>
      <c r="I107" t="str">
        <f>IF(J107="natural gas",VLOOKUP(D107,'Cross-Page Data'!$I$4:$J$13,2,FALSE),IF(J107="solar",VLOOKUP('Form 923'!D107,'Cross-Page Data'!$I$14:$J$117,2,FALSE),J107))</f>
        <v>natural gas nonpeaker - preexisting nonretiring</v>
      </c>
      <c r="J107" t="str">
        <f>VLOOKUP(E107,'Cross-Page Data'!$D$4:$F$48,3,FALSE)</f>
        <v>natural gas</v>
      </c>
      <c r="K107" t="b">
        <f t="shared" si="1"/>
        <v>1</v>
      </c>
    </row>
    <row r="108" spans="1:11">
      <c r="A108" s="120">
        <v>117</v>
      </c>
      <c r="B108" s="121" t="s">
        <v>201</v>
      </c>
      <c r="C108" s="121" t="s">
        <v>202</v>
      </c>
      <c r="D108" s="121" t="s">
        <v>56</v>
      </c>
      <c r="E108" s="121" t="s">
        <v>38</v>
      </c>
      <c r="F108" s="122">
        <v>8326726</v>
      </c>
      <c r="G108" s="122">
        <v>816587</v>
      </c>
      <c r="H108" s="120">
        <v>2019</v>
      </c>
      <c r="I108" t="str">
        <f>IF(J108="natural gas",VLOOKUP(D108,'Cross-Page Data'!$I$4:$J$13,2,FALSE),IF(J108="solar",VLOOKUP('Form 923'!D108,'Cross-Page Data'!$I$14:$J$117,2,FALSE),J108))</f>
        <v>natural gas nonpeaker - preexisting nonretiring</v>
      </c>
      <c r="J108" t="str">
        <f>VLOOKUP(E108,'Cross-Page Data'!$D$4:$F$48,3,FALSE)</f>
        <v>natural gas</v>
      </c>
      <c r="K108" t="b">
        <f t="shared" si="1"/>
        <v>1</v>
      </c>
    </row>
    <row r="109" spans="1:11">
      <c r="A109" s="120">
        <v>117</v>
      </c>
      <c r="B109" s="121" t="s">
        <v>201</v>
      </c>
      <c r="C109" s="121" t="s">
        <v>202</v>
      </c>
      <c r="D109" s="121" t="s">
        <v>61</v>
      </c>
      <c r="E109" s="121" t="s">
        <v>70</v>
      </c>
      <c r="F109" s="122">
        <v>0</v>
      </c>
      <c r="G109" s="122">
        <v>0</v>
      </c>
      <c r="H109" s="120">
        <v>2019</v>
      </c>
      <c r="I109" t="str">
        <f>IF(J109="natural gas",VLOOKUP(D109,'Cross-Page Data'!$I$4:$J$13,2,FALSE),IF(J109="solar",VLOOKUP('Form 923'!D109,'Cross-Page Data'!$I$14:$J$117,2,FALSE),J109))</f>
        <v>heavy or residual fuel oil</v>
      </c>
      <c r="J109" t="str">
        <f>VLOOKUP(E109,'Cross-Page Data'!$D$4:$F$48,3,FALSE)</f>
        <v>heavy or residual fuel oil</v>
      </c>
      <c r="K109" t="b">
        <f t="shared" si="1"/>
        <v>1</v>
      </c>
    </row>
    <row r="110" spans="1:11">
      <c r="A110" s="120">
        <v>117</v>
      </c>
      <c r="B110" s="121" t="s">
        <v>201</v>
      </c>
      <c r="C110" s="121" t="s">
        <v>202</v>
      </c>
      <c r="D110" s="121" t="s">
        <v>61</v>
      </c>
      <c r="E110" s="121" t="s">
        <v>38</v>
      </c>
      <c r="F110" s="122">
        <v>16663191</v>
      </c>
      <c r="G110" s="122">
        <v>1424117</v>
      </c>
      <c r="H110" s="120">
        <v>2019</v>
      </c>
      <c r="I110" t="str">
        <f>IF(J110="natural gas",VLOOKUP(D110,'Cross-Page Data'!$I$4:$J$13,2,FALSE),IF(J110="solar",VLOOKUP('Form 923'!D110,'Cross-Page Data'!$I$14:$J$117,2,FALSE),J110))</f>
        <v>natural gas nonpeaker - preexisting nonretiring</v>
      </c>
      <c r="J110" t="str">
        <f>VLOOKUP(E110,'Cross-Page Data'!$D$4:$F$48,3,FALSE)</f>
        <v>natural gas</v>
      </c>
      <c r="K110" t="b">
        <f t="shared" si="1"/>
        <v>1</v>
      </c>
    </row>
    <row r="111" spans="1:11">
      <c r="A111" s="120">
        <v>117</v>
      </c>
      <c r="B111" s="121" t="s">
        <v>201</v>
      </c>
      <c r="C111" s="121" t="s">
        <v>202</v>
      </c>
      <c r="D111" s="121" t="s">
        <v>73</v>
      </c>
      <c r="E111" s="121" t="s">
        <v>70</v>
      </c>
      <c r="F111" s="122">
        <v>0</v>
      </c>
      <c r="G111" s="122">
        <v>0</v>
      </c>
      <c r="H111" s="120">
        <v>2019</v>
      </c>
      <c r="I111" t="str">
        <f>IF(J111="natural gas",VLOOKUP(D111,'Cross-Page Data'!$I$4:$J$13,2,FALSE),IF(J111="solar",VLOOKUP('Form 923'!D111,'Cross-Page Data'!$I$14:$J$117,2,FALSE),J111))</f>
        <v>heavy or residual fuel oil</v>
      </c>
      <c r="J111" t="str">
        <f>VLOOKUP(E111,'Cross-Page Data'!$D$4:$F$48,3,FALSE)</f>
        <v>heavy or residual fuel oil</v>
      </c>
      <c r="K111" t="b">
        <f t="shared" si="1"/>
        <v>1</v>
      </c>
    </row>
    <row r="112" spans="1:11">
      <c r="A112" s="120">
        <v>117</v>
      </c>
      <c r="B112" s="121" t="s">
        <v>201</v>
      </c>
      <c r="C112" s="121" t="s">
        <v>202</v>
      </c>
      <c r="D112" s="121" t="s">
        <v>73</v>
      </c>
      <c r="E112" s="121" t="s">
        <v>38</v>
      </c>
      <c r="F112" s="122">
        <v>1222711</v>
      </c>
      <c r="G112" s="122">
        <v>53301</v>
      </c>
      <c r="H112" s="120">
        <v>2019</v>
      </c>
      <c r="I112" t="str">
        <f>IF(J112="natural gas",VLOOKUP(D112,'Cross-Page Data'!$I$4:$J$13,2,FALSE),IF(J112="solar",VLOOKUP('Form 923'!D112,'Cross-Page Data'!$I$14:$J$117,2,FALSE),J112))</f>
        <v>natural gas peaker</v>
      </c>
      <c r="J112" t="str">
        <f>VLOOKUP(E112,'Cross-Page Data'!$D$4:$F$48,3,FALSE)</f>
        <v>natural gas</v>
      </c>
      <c r="K112" t="b">
        <f t="shared" si="1"/>
        <v>1</v>
      </c>
    </row>
    <row r="113" spans="1:11">
      <c r="A113" s="120">
        <v>118</v>
      </c>
      <c r="B113" s="121" t="s">
        <v>201</v>
      </c>
      <c r="C113" s="121" t="s">
        <v>202</v>
      </c>
      <c r="D113" s="121" t="s">
        <v>73</v>
      </c>
      <c r="E113" s="121" t="s">
        <v>70</v>
      </c>
      <c r="F113" s="122">
        <v>0</v>
      </c>
      <c r="G113" s="122">
        <v>0</v>
      </c>
      <c r="H113" s="120">
        <v>2019</v>
      </c>
      <c r="I113" t="str">
        <f>IF(J113="natural gas",VLOOKUP(D113,'Cross-Page Data'!$I$4:$J$13,2,FALSE),IF(J113="solar",VLOOKUP('Form 923'!D113,'Cross-Page Data'!$I$14:$J$117,2,FALSE),J113))</f>
        <v>heavy or residual fuel oil</v>
      </c>
      <c r="J113" t="str">
        <f>VLOOKUP(E113,'Cross-Page Data'!$D$4:$F$48,3,FALSE)</f>
        <v>heavy or residual fuel oil</v>
      </c>
      <c r="K113" t="b">
        <f t="shared" si="1"/>
        <v>1</v>
      </c>
    </row>
    <row r="114" spans="1:11">
      <c r="A114" s="120">
        <v>118</v>
      </c>
      <c r="B114" s="121" t="s">
        <v>201</v>
      </c>
      <c r="C114" s="121" t="s">
        <v>202</v>
      </c>
      <c r="D114" s="121" t="s">
        <v>73</v>
      </c>
      <c r="E114" s="121" t="s">
        <v>38</v>
      </c>
      <c r="F114" s="122">
        <v>1531912</v>
      </c>
      <c r="G114" s="122">
        <v>118593</v>
      </c>
      <c r="H114" s="120">
        <v>2019</v>
      </c>
      <c r="I114" t="str">
        <f>IF(J114="natural gas",VLOOKUP(D114,'Cross-Page Data'!$I$4:$J$13,2,FALSE),IF(J114="solar",VLOOKUP('Form 923'!D114,'Cross-Page Data'!$I$14:$J$117,2,FALSE),J114))</f>
        <v>natural gas peaker</v>
      </c>
      <c r="J114" t="str">
        <f>VLOOKUP(E114,'Cross-Page Data'!$D$4:$F$48,3,FALSE)</f>
        <v>natural gas</v>
      </c>
      <c r="K114" t="b">
        <f t="shared" si="1"/>
        <v>1</v>
      </c>
    </row>
    <row r="115" spans="1:11">
      <c r="A115" s="120">
        <v>118</v>
      </c>
      <c r="B115" s="121" t="s">
        <v>201</v>
      </c>
      <c r="C115" s="121" t="s">
        <v>202</v>
      </c>
      <c r="D115" s="121" t="s">
        <v>73</v>
      </c>
      <c r="E115" s="121" t="s">
        <v>152</v>
      </c>
      <c r="F115" s="122">
        <v>0</v>
      </c>
      <c r="G115" s="122">
        <v>0</v>
      </c>
      <c r="H115" s="120">
        <v>2019</v>
      </c>
      <c r="I115" t="str">
        <f>IF(J115="natural gas",VLOOKUP(D115,'Cross-Page Data'!$I$4:$J$13,2,FALSE),IF(J115="solar",VLOOKUP('Form 923'!D115,'Cross-Page Data'!$I$14:$J$117,2,FALSE),J115))</f>
        <v>heavy or residual fuel oil</v>
      </c>
      <c r="J115" t="str">
        <f>VLOOKUP(E115,'Cross-Page Data'!$D$4:$F$48,3,FALSE)</f>
        <v>heavy or residual fuel oil</v>
      </c>
      <c r="K115" t="b">
        <f t="shared" si="1"/>
        <v>1</v>
      </c>
    </row>
    <row r="116" spans="1:11">
      <c r="A116" s="120">
        <v>120</v>
      </c>
      <c r="B116" s="121" t="s">
        <v>201</v>
      </c>
      <c r="C116" s="121" t="s">
        <v>202</v>
      </c>
      <c r="D116" s="121" t="s">
        <v>73</v>
      </c>
      <c r="E116" s="121" t="s">
        <v>70</v>
      </c>
      <c r="F116" s="122">
        <v>34926</v>
      </c>
      <c r="G116" s="122">
        <v>2913.701</v>
      </c>
      <c r="H116" s="120">
        <v>2019</v>
      </c>
      <c r="I116" t="str">
        <f>IF(J116="natural gas",VLOOKUP(D116,'Cross-Page Data'!$I$4:$J$13,2,FALSE),IF(J116="solar",VLOOKUP('Form 923'!D116,'Cross-Page Data'!$I$14:$J$117,2,FALSE),J116))</f>
        <v>heavy or residual fuel oil</v>
      </c>
      <c r="J116" t="str">
        <f>VLOOKUP(E116,'Cross-Page Data'!$D$4:$F$48,3,FALSE)</f>
        <v>heavy or residual fuel oil</v>
      </c>
      <c r="K116" t="b">
        <f t="shared" si="1"/>
        <v>1</v>
      </c>
    </row>
    <row r="117" spans="1:11">
      <c r="A117" s="120">
        <v>120</v>
      </c>
      <c r="B117" s="121" t="s">
        <v>201</v>
      </c>
      <c r="C117" s="121" t="s">
        <v>202</v>
      </c>
      <c r="D117" s="121" t="s">
        <v>73</v>
      </c>
      <c r="E117" s="121" t="s">
        <v>38</v>
      </c>
      <c r="F117" s="122">
        <v>1861233</v>
      </c>
      <c r="G117" s="122">
        <v>145552.3</v>
      </c>
      <c r="H117" s="120">
        <v>2019</v>
      </c>
      <c r="I117" t="str">
        <f>IF(J117="natural gas",VLOOKUP(D117,'Cross-Page Data'!$I$4:$J$13,2,FALSE),IF(J117="solar",VLOOKUP('Form 923'!D117,'Cross-Page Data'!$I$14:$J$117,2,FALSE),J117))</f>
        <v>natural gas peaker</v>
      </c>
      <c r="J117" t="str">
        <f>VLOOKUP(E117,'Cross-Page Data'!$D$4:$F$48,3,FALSE)</f>
        <v>natural gas</v>
      </c>
      <c r="K117" t="b">
        <f t="shared" si="1"/>
        <v>1</v>
      </c>
    </row>
    <row r="118" spans="1:11">
      <c r="A118" s="120">
        <v>120</v>
      </c>
      <c r="B118" s="121" t="s">
        <v>201</v>
      </c>
      <c r="C118" s="121" t="s">
        <v>202</v>
      </c>
      <c r="D118" s="121" t="s">
        <v>68</v>
      </c>
      <c r="E118" s="121" t="s">
        <v>38</v>
      </c>
      <c r="F118" s="122">
        <v>2944351</v>
      </c>
      <c r="G118" s="122">
        <v>265575</v>
      </c>
      <c r="H118" s="120">
        <v>2019</v>
      </c>
      <c r="I118" t="str">
        <f>IF(J118="natural gas",VLOOKUP(D118,'Cross-Page Data'!$I$4:$J$13,2,FALSE),IF(J118="solar",VLOOKUP('Form 923'!D118,'Cross-Page Data'!$I$14:$J$117,2,FALSE),J118))</f>
        <v>natural gas nonpeaker - preexisting retiring</v>
      </c>
      <c r="J118" t="str">
        <f>VLOOKUP(E118,'Cross-Page Data'!$D$4:$F$48,3,FALSE)</f>
        <v>natural gas</v>
      </c>
      <c r="K118" t="b">
        <f t="shared" si="1"/>
        <v>1</v>
      </c>
    </row>
    <row r="119" spans="1:11">
      <c r="A119" s="120">
        <v>120</v>
      </c>
      <c r="B119" s="121" t="s">
        <v>201</v>
      </c>
      <c r="C119" s="121" t="s">
        <v>202</v>
      </c>
      <c r="D119" s="121" t="s">
        <v>68</v>
      </c>
      <c r="E119" s="121" t="s">
        <v>152</v>
      </c>
      <c r="F119" s="122">
        <v>0</v>
      </c>
      <c r="G119" s="122">
        <v>0</v>
      </c>
      <c r="H119" s="120">
        <v>2019</v>
      </c>
      <c r="I119" t="str">
        <f>IF(J119="natural gas",VLOOKUP(D119,'Cross-Page Data'!$I$4:$J$13,2,FALSE),IF(J119="solar",VLOOKUP('Form 923'!D119,'Cross-Page Data'!$I$14:$J$117,2,FALSE),J119))</f>
        <v>heavy or residual fuel oil</v>
      </c>
      <c r="J119" t="str">
        <f>VLOOKUP(E119,'Cross-Page Data'!$D$4:$F$48,3,FALSE)</f>
        <v>heavy or residual fuel oil</v>
      </c>
      <c r="K119" t="b">
        <f t="shared" si="1"/>
        <v>1</v>
      </c>
    </row>
    <row r="120" spans="1:11">
      <c r="A120" s="120">
        <v>124</v>
      </c>
      <c r="B120" s="121" t="s">
        <v>201</v>
      </c>
      <c r="C120" s="121" t="s">
        <v>202</v>
      </c>
      <c r="D120" s="121" t="s">
        <v>73</v>
      </c>
      <c r="E120" s="121" t="s">
        <v>38</v>
      </c>
      <c r="F120" s="122">
        <v>230380</v>
      </c>
      <c r="G120" s="122">
        <v>16300</v>
      </c>
      <c r="H120" s="120">
        <v>2019</v>
      </c>
      <c r="I120" t="str">
        <f>IF(J120="natural gas",VLOOKUP(D120,'Cross-Page Data'!$I$4:$J$13,2,FALSE),IF(J120="solar",VLOOKUP('Form 923'!D120,'Cross-Page Data'!$I$14:$J$117,2,FALSE),J120))</f>
        <v>natural gas peaker</v>
      </c>
      <c r="J120" t="str">
        <f>VLOOKUP(E120,'Cross-Page Data'!$D$4:$F$48,3,FALSE)</f>
        <v>natural gas</v>
      </c>
      <c r="K120" t="b">
        <f t="shared" si="1"/>
        <v>1</v>
      </c>
    </row>
    <row r="121" spans="1:11">
      <c r="A121" s="120">
        <v>126</v>
      </c>
      <c r="B121" s="121" t="s">
        <v>201</v>
      </c>
      <c r="C121" s="121" t="s">
        <v>202</v>
      </c>
      <c r="D121" s="121" t="s">
        <v>73</v>
      </c>
      <c r="E121" s="121" t="s">
        <v>70</v>
      </c>
      <c r="F121" s="122">
        <v>0</v>
      </c>
      <c r="G121" s="122">
        <v>0</v>
      </c>
      <c r="H121" s="120">
        <v>2019</v>
      </c>
      <c r="I121" t="str">
        <f>IF(J121="natural gas",VLOOKUP(D121,'Cross-Page Data'!$I$4:$J$13,2,FALSE),IF(J121="solar",VLOOKUP('Form 923'!D121,'Cross-Page Data'!$I$14:$J$117,2,FALSE),J121))</f>
        <v>heavy or residual fuel oil</v>
      </c>
      <c r="J121" t="str">
        <f>VLOOKUP(E121,'Cross-Page Data'!$D$4:$F$48,3,FALSE)</f>
        <v>heavy or residual fuel oil</v>
      </c>
      <c r="K121" t="b">
        <f t="shared" si="1"/>
        <v>1</v>
      </c>
    </row>
    <row r="122" spans="1:11">
      <c r="A122" s="120">
        <v>126</v>
      </c>
      <c r="B122" s="121" t="s">
        <v>205</v>
      </c>
      <c r="C122" s="121" t="s">
        <v>202</v>
      </c>
      <c r="D122" s="121" t="s">
        <v>73</v>
      </c>
      <c r="E122" s="121" t="s">
        <v>70</v>
      </c>
      <c r="F122" s="122">
        <v>0</v>
      </c>
      <c r="G122" s="122">
        <v>0</v>
      </c>
      <c r="H122" s="120">
        <v>2019</v>
      </c>
      <c r="I122" t="str">
        <f>IF(J122="natural gas",VLOOKUP(D122,'Cross-Page Data'!$I$4:$J$13,2,FALSE),IF(J122="solar",VLOOKUP('Form 923'!D122,'Cross-Page Data'!$I$14:$J$117,2,FALSE),J122))</f>
        <v>heavy or residual fuel oil</v>
      </c>
      <c r="J122" t="str">
        <f>VLOOKUP(E122,'Cross-Page Data'!$D$4:$F$48,3,FALSE)</f>
        <v>heavy or residual fuel oil</v>
      </c>
      <c r="K122" t="b">
        <f t="shared" si="1"/>
        <v>1</v>
      </c>
    </row>
    <row r="123" spans="1:11">
      <c r="A123" s="120">
        <v>126</v>
      </c>
      <c r="B123" s="121" t="s">
        <v>201</v>
      </c>
      <c r="C123" s="121" t="s">
        <v>202</v>
      </c>
      <c r="D123" s="121" t="s">
        <v>73</v>
      </c>
      <c r="E123" s="121" t="s">
        <v>38</v>
      </c>
      <c r="F123" s="122">
        <v>1833088</v>
      </c>
      <c r="G123" s="122">
        <v>146397.28</v>
      </c>
      <c r="H123" s="120">
        <v>2019</v>
      </c>
      <c r="I123" t="str">
        <f>IF(J123="natural gas",VLOOKUP(D123,'Cross-Page Data'!$I$4:$J$13,2,FALSE),IF(J123="solar",VLOOKUP('Form 923'!D123,'Cross-Page Data'!$I$14:$J$117,2,FALSE),J123))</f>
        <v>natural gas peaker</v>
      </c>
      <c r="J123" t="str">
        <f>VLOOKUP(E123,'Cross-Page Data'!$D$4:$F$48,3,FALSE)</f>
        <v>natural gas</v>
      </c>
      <c r="K123" t="b">
        <f t="shared" si="1"/>
        <v>1</v>
      </c>
    </row>
    <row r="124" spans="1:11">
      <c r="A124" s="120">
        <v>126</v>
      </c>
      <c r="B124" s="121" t="s">
        <v>205</v>
      </c>
      <c r="C124" s="121" t="s">
        <v>202</v>
      </c>
      <c r="D124" s="121" t="s">
        <v>73</v>
      </c>
      <c r="E124" s="121" t="s">
        <v>38</v>
      </c>
      <c r="F124" s="122">
        <v>73126</v>
      </c>
      <c r="G124" s="122">
        <v>7180</v>
      </c>
      <c r="H124" s="120">
        <v>2019</v>
      </c>
      <c r="I124" t="str">
        <f>IF(J124="natural gas",VLOOKUP(D124,'Cross-Page Data'!$I$4:$J$13,2,FALSE),IF(J124="solar",VLOOKUP('Form 923'!D124,'Cross-Page Data'!$I$14:$J$117,2,FALSE),J124))</f>
        <v>natural gas peaker</v>
      </c>
      <c r="J124" t="str">
        <f>VLOOKUP(E124,'Cross-Page Data'!$D$4:$F$48,3,FALSE)</f>
        <v>natural gas</v>
      </c>
      <c r="K124" t="b">
        <f t="shared" si="1"/>
        <v>1</v>
      </c>
    </row>
    <row r="125" spans="1:11">
      <c r="A125" s="120">
        <v>126</v>
      </c>
      <c r="B125" s="121" t="s">
        <v>205</v>
      </c>
      <c r="C125" s="121" t="s">
        <v>202</v>
      </c>
      <c r="D125" s="121" t="s">
        <v>79</v>
      </c>
      <c r="E125" s="121" t="s">
        <v>38</v>
      </c>
      <c r="F125" s="122">
        <v>0</v>
      </c>
      <c r="G125" s="122">
        <v>0</v>
      </c>
      <c r="H125" s="120">
        <v>2019</v>
      </c>
      <c r="I125" t="str">
        <f>IF(J125="natural gas",VLOOKUP(D125,'Cross-Page Data'!$I$4:$J$13,2,FALSE),IF(J125="solar",VLOOKUP('Form 923'!D125,'Cross-Page Data'!$I$14:$J$117,2,FALSE),J125))</f>
        <v>natural gas peaker</v>
      </c>
      <c r="J125" t="str">
        <f>VLOOKUP(E125,'Cross-Page Data'!$D$4:$F$48,3,FALSE)</f>
        <v>natural gas</v>
      </c>
      <c r="K125" t="b">
        <f t="shared" si="1"/>
        <v>1</v>
      </c>
    </row>
    <row r="126" spans="1:11">
      <c r="A126" s="120">
        <v>126</v>
      </c>
      <c r="B126" s="121" t="s">
        <v>201</v>
      </c>
      <c r="C126" s="121" t="s">
        <v>202</v>
      </c>
      <c r="D126" s="121" t="s">
        <v>68</v>
      </c>
      <c r="E126" s="121" t="s">
        <v>54</v>
      </c>
      <c r="F126" s="122">
        <v>0</v>
      </c>
      <c r="G126" s="122">
        <v>0</v>
      </c>
      <c r="H126" s="120">
        <v>2019</v>
      </c>
      <c r="I126" t="str">
        <f>IF(J126="natural gas",VLOOKUP(D126,'Cross-Page Data'!$I$4:$J$13,2,FALSE),IF(J126="solar",VLOOKUP('Form 923'!D126,'Cross-Page Data'!$I$14:$J$117,2,FALSE),J126))</f>
        <v>hard coal</v>
      </c>
      <c r="J126" t="str">
        <f>VLOOKUP(E126,'Cross-Page Data'!$D$4:$F$48,3,FALSE)</f>
        <v>hard coal</v>
      </c>
      <c r="K126" t="b">
        <f t="shared" si="1"/>
        <v>1</v>
      </c>
    </row>
    <row r="127" spans="1:11">
      <c r="A127" s="120">
        <v>126</v>
      </c>
      <c r="B127" s="121" t="s">
        <v>205</v>
      </c>
      <c r="C127" s="121" t="s">
        <v>202</v>
      </c>
      <c r="D127" s="121" t="s">
        <v>68</v>
      </c>
      <c r="E127" s="121" t="s">
        <v>54</v>
      </c>
      <c r="F127" s="122">
        <v>0</v>
      </c>
      <c r="G127" s="122">
        <v>0</v>
      </c>
      <c r="H127" s="120">
        <v>2019</v>
      </c>
      <c r="I127" t="str">
        <f>IF(J127="natural gas",VLOOKUP(D127,'Cross-Page Data'!$I$4:$J$13,2,FALSE),IF(J127="solar",VLOOKUP('Form 923'!D127,'Cross-Page Data'!$I$14:$J$117,2,FALSE),J127))</f>
        <v>hard coal</v>
      </c>
      <c r="J127" t="str">
        <f>VLOOKUP(E127,'Cross-Page Data'!$D$4:$F$48,3,FALSE)</f>
        <v>hard coal</v>
      </c>
      <c r="K127" t="b">
        <f t="shared" si="1"/>
        <v>1</v>
      </c>
    </row>
    <row r="128" spans="1:11">
      <c r="A128" s="120">
        <v>126</v>
      </c>
      <c r="B128" s="121" t="s">
        <v>201</v>
      </c>
      <c r="C128" s="121" t="s">
        <v>202</v>
      </c>
      <c r="D128" s="121" t="s">
        <v>68</v>
      </c>
      <c r="E128" s="121" t="s">
        <v>90</v>
      </c>
      <c r="F128" s="122">
        <v>0</v>
      </c>
      <c r="G128" s="122">
        <v>0</v>
      </c>
      <c r="H128" s="120">
        <v>2019</v>
      </c>
      <c r="I128" t="str">
        <f>IF(J128="natural gas",VLOOKUP(D128,'Cross-Page Data'!$I$4:$J$13,2,FALSE),IF(J128="solar",VLOOKUP('Form 923'!D128,'Cross-Page Data'!$I$14:$J$117,2,FALSE),J128))</f>
        <v>biomass</v>
      </c>
      <c r="J128" t="str">
        <f>VLOOKUP(E128,'Cross-Page Data'!$D$4:$F$48,3,FALSE)</f>
        <v>biomass</v>
      </c>
      <c r="K128" t="b">
        <f t="shared" si="1"/>
        <v>1</v>
      </c>
    </row>
    <row r="129" spans="1:11">
      <c r="A129" s="120">
        <v>126</v>
      </c>
      <c r="B129" s="121" t="s">
        <v>205</v>
      </c>
      <c r="C129" s="121" t="s">
        <v>202</v>
      </c>
      <c r="D129" s="121" t="s">
        <v>68</v>
      </c>
      <c r="E129" s="121" t="s">
        <v>90</v>
      </c>
      <c r="F129" s="122">
        <v>0</v>
      </c>
      <c r="G129" s="122">
        <v>0</v>
      </c>
      <c r="H129" s="120">
        <v>2019</v>
      </c>
      <c r="I129" t="str">
        <f>IF(J129="natural gas",VLOOKUP(D129,'Cross-Page Data'!$I$4:$J$13,2,FALSE),IF(J129="solar",VLOOKUP('Form 923'!D129,'Cross-Page Data'!$I$14:$J$117,2,FALSE),J129))</f>
        <v>biomass</v>
      </c>
      <c r="J129" t="str">
        <f>VLOOKUP(E129,'Cross-Page Data'!$D$4:$F$48,3,FALSE)</f>
        <v>biomass</v>
      </c>
      <c r="K129" t="b">
        <f t="shared" si="1"/>
        <v>1</v>
      </c>
    </row>
    <row r="130" spans="1:11">
      <c r="A130" s="120">
        <v>126</v>
      </c>
      <c r="B130" s="121" t="s">
        <v>201</v>
      </c>
      <c r="C130" s="121" t="s">
        <v>202</v>
      </c>
      <c r="D130" s="121" t="s">
        <v>68</v>
      </c>
      <c r="E130" s="121" t="s">
        <v>38</v>
      </c>
      <c r="F130" s="122">
        <v>15185441</v>
      </c>
      <c r="G130" s="122">
        <v>1268742</v>
      </c>
      <c r="H130" s="120">
        <v>2019</v>
      </c>
      <c r="I130" t="str">
        <f>IF(J130="natural gas",VLOOKUP(D130,'Cross-Page Data'!$I$4:$J$13,2,FALSE),IF(J130="solar",VLOOKUP('Form 923'!D130,'Cross-Page Data'!$I$14:$J$117,2,FALSE),J130))</f>
        <v>natural gas nonpeaker - preexisting retiring</v>
      </c>
      <c r="J130" t="str">
        <f>VLOOKUP(E130,'Cross-Page Data'!$D$4:$F$48,3,FALSE)</f>
        <v>natural gas</v>
      </c>
      <c r="K130" t="b">
        <f t="shared" si="1"/>
        <v>1</v>
      </c>
    </row>
    <row r="131" spans="1:11">
      <c r="A131" s="120">
        <v>126</v>
      </c>
      <c r="B131" s="121" t="s">
        <v>205</v>
      </c>
      <c r="C131" s="121" t="s">
        <v>202</v>
      </c>
      <c r="D131" s="121" t="s">
        <v>68</v>
      </c>
      <c r="E131" s="121" t="s">
        <v>38</v>
      </c>
      <c r="F131" s="122">
        <v>2455326</v>
      </c>
      <c r="G131" s="122">
        <v>225725</v>
      </c>
      <c r="H131" s="120">
        <v>2019</v>
      </c>
      <c r="I131" t="str">
        <f>IF(J131="natural gas",VLOOKUP(D131,'Cross-Page Data'!$I$4:$J$13,2,FALSE),IF(J131="solar",VLOOKUP('Form 923'!D131,'Cross-Page Data'!$I$14:$J$117,2,FALSE),J131))</f>
        <v>natural gas nonpeaker - preexisting retiring</v>
      </c>
      <c r="J131" t="str">
        <f>VLOOKUP(E131,'Cross-Page Data'!$D$4:$F$48,3,FALSE)</f>
        <v>natural gas</v>
      </c>
      <c r="K131" t="b">
        <f t="shared" si="1"/>
        <v>1</v>
      </c>
    </row>
    <row r="132" spans="1:11">
      <c r="A132" s="120">
        <v>126</v>
      </c>
      <c r="B132" s="121" t="s">
        <v>201</v>
      </c>
      <c r="C132" s="121" t="s">
        <v>202</v>
      </c>
      <c r="D132" s="121" t="s">
        <v>68</v>
      </c>
      <c r="E132" s="121" t="s">
        <v>152</v>
      </c>
      <c r="F132" s="122">
        <v>0</v>
      </c>
      <c r="G132" s="122">
        <v>0</v>
      </c>
      <c r="H132" s="120">
        <v>2019</v>
      </c>
      <c r="I132" t="str">
        <f>IF(J132="natural gas",VLOOKUP(D132,'Cross-Page Data'!$I$4:$J$13,2,FALSE),IF(J132="solar",VLOOKUP('Form 923'!D132,'Cross-Page Data'!$I$14:$J$117,2,FALSE),J132))</f>
        <v>heavy or residual fuel oil</v>
      </c>
      <c r="J132" t="str">
        <f>VLOOKUP(E132,'Cross-Page Data'!$D$4:$F$48,3,FALSE)</f>
        <v>heavy or residual fuel oil</v>
      </c>
      <c r="K132" t="b">
        <f t="shared" si="1"/>
        <v>1</v>
      </c>
    </row>
    <row r="133" spans="1:11">
      <c r="A133" s="120">
        <v>126</v>
      </c>
      <c r="B133" s="121" t="s">
        <v>205</v>
      </c>
      <c r="C133" s="121" t="s">
        <v>202</v>
      </c>
      <c r="D133" s="121" t="s">
        <v>68</v>
      </c>
      <c r="E133" s="121" t="s">
        <v>152</v>
      </c>
      <c r="F133" s="122">
        <v>0</v>
      </c>
      <c r="G133" s="122">
        <v>0</v>
      </c>
      <c r="H133" s="120">
        <v>2019</v>
      </c>
      <c r="I133" t="str">
        <f>IF(J133="natural gas",VLOOKUP(D133,'Cross-Page Data'!$I$4:$J$13,2,FALSE),IF(J133="solar",VLOOKUP('Form 923'!D133,'Cross-Page Data'!$I$14:$J$117,2,FALSE),J133))</f>
        <v>heavy or residual fuel oil</v>
      </c>
      <c r="J133" t="str">
        <f>VLOOKUP(E133,'Cross-Page Data'!$D$4:$F$48,3,FALSE)</f>
        <v>heavy or residual fuel oil</v>
      </c>
      <c r="K133" t="b">
        <f t="shared" si="1"/>
        <v>1</v>
      </c>
    </row>
    <row r="134" spans="1:11">
      <c r="A134" s="120">
        <v>126</v>
      </c>
      <c r="B134" s="121" t="s">
        <v>201</v>
      </c>
      <c r="C134" s="121" t="s">
        <v>202</v>
      </c>
      <c r="D134" s="121" t="s">
        <v>68</v>
      </c>
      <c r="E134" s="121" t="s">
        <v>162</v>
      </c>
      <c r="F134" s="122">
        <v>0</v>
      </c>
      <c r="G134" s="122">
        <v>0</v>
      </c>
      <c r="H134" s="120">
        <v>2019</v>
      </c>
      <c r="I134" t="str">
        <f>IF(J134="natural gas",VLOOKUP(D134,'Cross-Page Data'!$I$4:$J$13,2,FALSE),IF(J134="solar",VLOOKUP('Form 923'!D134,'Cross-Page Data'!$I$14:$J$117,2,FALSE),J134))</f>
        <v>hard coal</v>
      </c>
      <c r="J134" t="str">
        <f>VLOOKUP(E134,'Cross-Page Data'!$D$4:$F$48,3,FALSE)</f>
        <v>hard coal</v>
      </c>
      <c r="K134" t="b">
        <f t="shared" si="1"/>
        <v>1</v>
      </c>
    </row>
    <row r="135" spans="1:11">
      <c r="A135" s="120">
        <v>126</v>
      </c>
      <c r="B135" s="121" t="s">
        <v>205</v>
      </c>
      <c r="C135" s="121" t="s">
        <v>202</v>
      </c>
      <c r="D135" s="121" t="s">
        <v>68</v>
      </c>
      <c r="E135" s="121" t="s">
        <v>162</v>
      </c>
      <c r="F135" s="122">
        <v>0</v>
      </c>
      <c r="G135" s="122">
        <v>0</v>
      </c>
      <c r="H135" s="120">
        <v>2019</v>
      </c>
      <c r="I135" t="str">
        <f>IF(J135="natural gas",VLOOKUP(D135,'Cross-Page Data'!$I$4:$J$13,2,FALSE),IF(J135="solar",VLOOKUP('Form 923'!D135,'Cross-Page Data'!$I$14:$J$117,2,FALSE),J135))</f>
        <v>hard coal</v>
      </c>
      <c r="J135" t="str">
        <f>VLOOKUP(E135,'Cross-Page Data'!$D$4:$F$48,3,FALSE)</f>
        <v>hard coal</v>
      </c>
      <c r="K135" t="b">
        <f t="shared" ref="K135:K198" si="2">IF(AND($N$6=FALSE,OR(C135="Commercial NAICS Cogen",C135="Industrial NAICS Cogen",C135="NAICS-22 Cogen")),FALSE,IF(AND($N$7=FALSE,OR(C135="Commercial NAICS Cogen",C135="Commercial NAICS Non-Cogen",C135="industrial NAICS Cogen",C135="industrial NAICS non-cogen")),FALSE,TRUE))</f>
        <v>1</v>
      </c>
    </row>
    <row r="136" spans="1:11">
      <c r="A136" s="120">
        <v>127</v>
      </c>
      <c r="B136" s="121" t="s">
        <v>201</v>
      </c>
      <c r="C136" s="121" t="s">
        <v>202</v>
      </c>
      <c r="D136" s="121" t="s">
        <v>68</v>
      </c>
      <c r="E136" s="121" t="s">
        <v>54</v>
      </c>
      <c r="F136" s="122">
        <v>0</v>
      </c>
      <c r="G136" s="122">
        <v>0</v>
      </c>
      <c r="H136" s="120">
        <v>2019</v>
      </c>
      <c r="I136" t="str">
        <f>IF(J136="natural gas",VLOOKUP(D136,'Cross-Page Data'!$I$4:$J$13,2,FALSE),IF(J136="solar",VLOOKUP('Form 923'!D136,'Cross-Page Data'!$I$14:$J$117,2,FALSE),J136))</f>
        <v>hard coal</v>
      </c>
      <c r="J136" t="str">
        <f>VLOOKUP(E136,'Cross-Page Data'!$D$4:$F$48,3,FALSE)</f>
        <v>hard coal</v>
      </c>
      <c r="K136" t="b">
        <f t="shared" si="2"/>
        <v>1</v>
      </c>
    </row>
    <row r="137" spans="1:11">
      <c r="A137" s="120">
        <v>127</v>
      </c>
      <c r="B137" s="121" t="s">
        <v>201</v>
      </c>
      <c r="C137" s="121" t="s">
        <v>202</v>
      </c>
      <c r="D137" s="121" t="s">
        <v>68</v>
      </c>
      <c r="E137" s="121" t="s">
        <v>70</v>
      </c>
      <c r="F137" s="122">
        <v>65241</v>
      </c>
      <c r="G137" s="122">
        <v>6037.14</v>
      </c>
      <c r="H137" s="120">
        <v>2019</v>
      </c>
      <c r="I137" t="str">
        <f>IF(J137="natural gas",VLOOKUP(D137,'Cross-Page Data'!$I$4:$J$13,2,FALSE),IF(J137="solar",VLOOKUP('Form 923'!D137,'Cross-Page Data'!$I$14:$J$117,2,FALSE),J137))</f>
        <v>heavy or residual fuel oil</v>
      </c>
      <c r="J137" t="str">
        <f>VLOOKUP(E137,'Cross-Page Data'!$D$4:$F$48,3,FALSE)</f>
        <v>heavy or residual fuel oil</v>
      </c>
      <c r="K137" t="b">
        <f t="shared" si="2"/>
        <v>1</v>
      </c>
    </row>
    <row r="138" spans="1:11">
      <c r="A138" s="120">
        <v>127</v>
      </c>
      <c r="B138" s="121" t="s">
        <v>201</v>
      </c>
      <c r="C138" s="121" t="s">
        <v>202</v>
      </c>
      <c r="D138" s="121" t="s">
        <v>68</v>
      </c>
      <c r="E138" s="121" t="s">
        <v>162</v>
      </c>
      <c r="F138" s="122">
        <v>27796356</v>
      </c>
      <c r="G138" s="122">
        <v>2595885.9</v>
      </c>
      <c r="H138" s="120">
        <v>2019</v>
      </c>
      <c r="I138" t="str">
        <f>IF(J138="natural gas",VLOOKUP(D138,'Cross-Page Data'!$I$4:$J$13,2,FALSE),IF(J138="solar",VLOOKUP('Form 923'!D138,'Cross-Page Data'!$I$14:$J$117,2,FALSE),J138))</f>
        <v>hard coal</v>
      </c>
      <c r="J138" t="str">
        <f>VLOOKUP(E138,'Cross-Page Data'!$D$4:$F$48,3,FALSE)</f>
        <v>hard coal</v>
      </c>
      <c r="K138" t="b">
        <f t="shared" si="2"/>
        <v>1</v>
      </c>
    </row>
    <row r="139" spans="1:11">
      <c r="A139" s="120">
        <v>130</v>
      </c>
      <c r="B139" s="121" t="s">
        <v>201</v>
      </c>
      <c r="C139" s="121" t="s">
        <v>202</v>
      </c>
      <c r="D139" s="121" t="s">
        <v>68</v>
      </c>
      <c r="E139" s="121" t="s">
        <v>54</v>
      </c>
      <c r="F139" s="122">
        <v>0</v>
      </c>
      <c r="G139" s="122">
        <v>0</v>
      </c>
      <c r="H139" s="120">
        <v>2019</v>
      </c>
      <c r="I139" t="str">
        <f>IF(J139="natural gas",VLOOKUP(D139,'Cross-Page Data'!$I$4:$J$13,2,FALSE),IF(J139="solar",VLOOKUP('Form 923'!D139,'Cross-Page Data'!$I$14:$J$117,2,FALSE),J139))</f>
        <v>hard coal</v>
      </c>
      <c r="J139" t="str">
        <f>VLOOKUP(E139,'Cross-Page Data'!$D$4:$F$48,3,FALSE)</f>
        <v>hard coal</v>
      </c>
      <c r="K139" t="b">
        <f t="shared" si="2"/>
        <v>1</v>
      </c>
    </row>
    <row r="140" spans="1:11">
      <c r="A140" s="120">
        <v>130</v>
      </c>
      <c r="B140" s="121" t="s">
        <v>201</v>
      </c>
      <c r="C140" s="121" t="s">
        <v>202</v>
      </c>
      <c r="D140" s="121" t="s">
        <v>68</v>
      </c>
      <c r="E140" s="121" t="s">
        <v>70</v>
      </c>
      <c r="F140" s="122">
        <v>257893</v>
      </c>
      <c r="G140" s="122">
        <v>25323.785</v>
      </c>
      <c r="H140" s="120">
        <v>2019</v>
      </c>
      <c r="I140" t="str">
        <f>IF(J140="natural gas",VLOOKUP(D140,'Cross-Page Data'!$I$4:$J$13,2,FALSE),IF(J140="solar",VLOOKUP('Form 923'!D140,'Cross-Page Data'!$I$14:$J$117,2,FALSE),J140))</f>
        <v>heavy or residual fuel oil</v>
      </c>
      <c r="J140" t="str">
        <f>VLOOKUP(E140,'Cross-Page Data'!$D$4:$F$48,3,FALSE)</f>
        <v>heavy or residual fuel oil</v>
      </c>
      <c r="K140" t="b">
        <f t="shared" si="2"/>
        <v>1</v>
      </c>
    </row>
    <row r="141" spans="1:11">
      <c r="A141" s="120">
        <v>130</v>
      </c>
      <c r="B141" s="121" t="s">
        <v>201</v>
      </c>
      <c r="C141" s="121" t="s">
        <v>202</v>
      </c>
      <c r="D141" s="121" t="s">
        <v>68</v>
      </c>
      <c r="E141" s="121" t="s">
        <v>144</v>
      </c>
      <c r="F141" s="122">
        <v>0</v>
      </c>
      <c r="G141" s="122">
        <v>0</v>
      </c>
      <c r="H141" s="120">
        <v>2019</v>
      </c>
      <c r="I141" t="str">
        <f>IF(J141="natural gas",VLOOKUP(D141,'Cross-Page Data'!$I$4:$J$13,2,FALSE),IF(J141="solar",VLOOKUP('Form 923'!D141,'Cross-Page Data'!$I$14:$J$117,2,FALSE),J141))</f>
        <v>petroleum</v>
      </c>
      <c r="J141" t="str">
        <f>VLOOKUP(E141,'Cross-Page Data'!$D$4:$F$48,3,FALSE)</f>
        <v>petroleum</v>
      </c>
      <c r="K141" t="b">
        <f t="shared" si="2"/>
        <v>1</v>
      </c>
    </row>
    <row r="142" spans="1:11">
      <c r="A142" s="120">
        <v>130</v>
      </c>
      <c r="B142" s="121" t="s">
        <v>201</v>
      </c>
      <c r="C142" s="121" t="s">
        <v>202</v>
      </c>
      <c r="D142" s="121" t="s">
        <v>68</v>
      </c>
      <c r="E142" s="121" t="s">
        <v>150</v>
      </c>
      <c r="F142" s="122">
        <v>85155679</v>
      </c>
      <c r="G142" s="122">
        <v>8350087.2</v>
      </c>
      <c r="H142" s="120">
        <v>2019</v>
      </c>
      <c r="I142" t="str">
        <f>IF(J142="natural gas",VLOOKUP(D142,'Cross-Page Data'!$I$4:$J$13,2,FALSE),IF(J142="solar",VLOOKUP('Form 923'!D142,'Cross-Page Data'!$I$14:$J$117,2,FALSE),J142))</f>
        <v>hard coal</v>
      </c>
      <c r="J142" t="str">
        <f>VLOOKUP(E142,'Cross-Page Data'!$D$4:$F$48,3,FALSE)</f>
        <v>hard coal</v>
      </c>
      <c r="K142" t="b">
        <f t="shared" si="2"/>
        <v>1</v>
      </c>
    </row>
    <row r="143" spans="1:11">
      <c r="A143" s="120">
        <v>136</v>
      </c>
      <c r="B143" s="121" t="s">
        <v>201</v>
      </c>
      <c r="C143" s="121" t="s">
        <v>202</v>
      </c>
      <c r="D143" s="121" t="s">
        <v>68</v>
      </c>
      <c r="E143" s="121" t="s">
        <v>54</v>
      </c>
      <c r="F143" s="122">
        <v>70415714</v>
      </c>
      <c r="G143" s="122">
        <v>7036179.3</v>
      </c>
      <c r="H143" s="120">
        <v>2019</v>
      </c>
      <c r="I143" t="str">
        <f>IF(J143="natural gas",VLOOKUP(D143,'Cross-Page Data'!$I$4:$J$13,2,FALSE),IF(J143="solar",VLOOKUP('Form 923'!D143,'Cross-Page Data'!$I$14:$J$117,2,FALSE),J143))</f>
        <v>hard coal</v>
      </c>
      <c r="J143" t="str">
        <f>VLOOKUP(E143,'Cross-Page Data'!$D$4:$F$48,3,FALSE)</f>
        <v>hard coal</v>
      </c>
      <c r="K143" t="b">
        <f t="shared" si="2"/>
        <v>1</v>
      </c>
    </row>
    <row r="144" spans="1:11">
      <c r="A144" s="120">
        <v>136</v>
      </c>
      <c r="B144" s="121" t="s">
        <v>201</v>
      </c>
      <c r="C144" s="121" t="s">
        <v>202</v>
      </c>
      <c r="D144" s="121" t="s">
        <v>68</v>
      </c>
      <c r="E144" s="121" t="s">
        <v>70</v>
      </c>
      <c r="F144" s="122">
        <v>180112</v>
      </c>
      <c r="G144" s="122">
        <v>17962.664</v>
      </c>
      <c r="H144" s="120">
        <v>2019</v>
      </c>
      <c r="I144" t="str">
        <f>IF(J144="natural gas",VLOOKUP(D144,'Cross-Page Data'!$I$4:$J$13,2,FALSE),IF(J144="solar",VLOOKUP('Form 923'!D144,'Cross-Page Data'!$I$14:$J$117,2,FALSE),J144))</f>
        <v>heavy or residual fuel oil</v>
      </c>
      <c r="J144" t="str">
        <f>VLOOKUP(E144,'Cross-Page Data'!$D$4:$F$48,3,FALSE)</f>
        <v>heavy or residual fuel oil</v>
      </c>
      <c r="K144" t="b">
        <f t="shared" si="2"/>
        <v>1</v>
      </c>
    </row>
    <row r="145" spans="1:11">
      <c r="A145" s="120">
        <v>141</v>
      </c>
      <c r="B145" s="121" t="s">
        <v>201</v>
      </c>
      <c r="C145" s="121" t="s">
        <v>202</v>
      </c>
      <c r="D145" s="121" t="s">
        <v>73</v>
      </c>
      <c r="E145" s="121" t="s">
        <v>70</v>
      </c>
      <c r="F145" s="122">
        <v>1077</v>
      </c>
      <c r="G145" s="122">
        <v>62.06</v>
      </c>
      <c r="H145" s="120">
        <v>2019</v>
      </c>
      <c r="I145" t="str">
        <f>IF(J145="natural gas",VLOOKUP(D145,'Cross-Page Data'!$I$4:$J$13,2,FALSE),IF(J145="solar",VLOOKUP('Form 923'!D145,'Cross-Page Data'!$I$14:$J$117,2,FALSE),J145))</f>
        <v>heavy or residual fuel oil</v>
      </c>
      <c r="J145" t="str">
        <f>VLOOKUP(E145,'Cross-Page Data'!$D$4:$F$48,3,FALSE)</f>
        <v>heavy or residual fuel oil</v>
      </c>
      <c r="K145" t="b">
        <f t="shared" si="2"/>
        <v>1</v>
      </c>
    </row>
    <row r="146" spans="1:11">
      <c r="A146" s="120">
        <v>141</v>
      </c>
      <c r="B146" s="121" t="s">
        <v>201</v>
      </c>
      <c r="C146" s="121" t="s">
        <v>202</v>
      </c>
      <c r="D146" s="121" t="s">
        <v>73</v>
      </c>
      <c r="E146" s="121" t="s">
        <v>38</v>
      </c>
      <c r="F146" s="122">
        <v>179973</v>
      </c>
      <c r="G146" s="122">
        <v>8812.94</v>
      </c>
      <c r="H146" s="120">
        <v>2019</v>
      </c>
      <c r="I146" t="str">
        <f>IF(J146="natural gas",VLOOKUP(D146,'Cross-Page Data'!$I$4:$J$13,2,FALSE),IF(J146="solar",VLOOKUP('Form 923'!D146,'Cross-Page Data'!$I$14:$J$117,2,FALSE),J146))</f>
        <v>natural gas peaker</v>
      </c>
      <c r="J146" t="str">
        <f>VLOOKUP(E146,'Cross-Page Data'!$D$4:$F$48,3,FALSE)</f>
        <v>natural gas</v>
      </c>
      <c r="K146" t="b">
        <f t="shared" si="2"/>
        <v>1</v>
      </c>
    </row>
    <row r="147" spans="1:11">
      <c r="A147" s="120">
        <v>141</v>
      </c>
      <c r="B147" s="121" t="s">
        <v>201</v>
      </c>
      <c r="C147" s="121" t="s">
        <v>202</v>
      </c>
      <c r="D147" s="121" t="s">
        <v>101</v>
      </c>
      <c r="E147" s="121" t="s">
        <v>92</v>
      </c>
      <c r="F147" s="122">
        <v>1211</v>
      </c>
      <c r="G147" s="122">
        <v>136</v>
      </c>
      <c r="H147" s="120">
        <v>2019</v>
      </c>
      <c r="I147" t="str">
        <f>IF(J147="natural gas",VLOOKUP(D147,'Cross-Page Data'!$I$4:$J$13,2,FALSE),IF(J147="solar",VLOOKUP('Form 923'!D147,'Cross-Page Data'!$I$14:$J$117,2,FALSE),J147))</f>
        <v>solar pv</v>
      </c>
      <c r="J147" t="str">
        <f>VLOOKUP(E147,'Cross-Page Data'!$D$4:$F$48,3,FALSE)</f>
        <v>solar</v>
      </c>
      <c r="K147" t="b">
        <f t="shared" si="2"/>
        <v>1</v>
      </c>
    </row>
    <row r="148" spans="1:11">
      <c r="A148" s="120">
        <v>141</v>
      </c>
      <c r="B148" s="121" t="s">
        <v>201</v>
      </c>
      <c r="C148" s="121" t="s">
        <v>202</v>
      </c>
      <c r="D148" s="121" t="s">
        <v>68</v>
      </c>
      <c r="E148" s="121" t="s">
        <v>70</v>
      </c>
      <c r="F148" s="122">
        <v>0</v>
      </c>
      <c r="G148" s="122">
        <v>0</v>
      </c>
      <c r="H148" s="120">
        <v>2019</v>
      </c>
      <c r="I148" t="str">
        <f>IF(J148="natural gas",VLOOKUP(D148,'Cross-Page Data'!$I$4:$J$13,2,FALSE),IF(J148="solar",VLOOKUP('Form 923'!D148,'Cross-Page Data'!$I$14:$J$117,2,FALSE),J148))</f>
        <v>heavy or residual fuel oil</v>
      </c>
      <c r="J148" t="str">
        <f>VLOOKUP(E148,'Cross-Page Data'!$D$4:$F$48,3,FALSE)</f>
        <v>heavy or residual fuel oil</v>
      </c>
      <c r="K148" t="b">
        <f t="shared" si="2"/>
        <v>1</v>
      </c>
    </row>
    <row r="149" spans="1:11">
      <c r="A149" s="120">
        <v>141</v>
      </c>
      <c r="B149" s="121" t="s">
        <v>201</v>
      </c>
      <c r="C149" s="121" t="s">
        <v>202</v>
      </c>
      <c r="D149" s="121" t="s">
        <v>68</v>
      </c>
      <c r="E149" s="121" t="s">
        <v>38</v>
      </c>
      <c r="F149" s="122">
        <v>2663382</v>
      </c>
      <c r="G149" s="122">
        <v>219011</v>
      </c>
      <c r="H149" s="120">
        <v>2019</v>
      </c>
      <c r="I149" t="str">
        <f>IF(J149="natural gas",VLOOKUP(D149,'Cross-Page Data'!$I$4:$J$13,2,FALSE),IF(J149="solar",VLOOKUP('Form 923'!D149,'Cross-Page Data'!$I$14:$J$117,2,FALSE),J149))</f>
        <v>natural gas nonpeaker - preexisting retiring</v>
      </c>
      <c r="J149" t="str">
        <f>VLOOKUP(E149,'Cross-Page Data'!$D$4:$F$48,3,FALSE)</f>
        <v>natural gas</v>
      </c>
      <c r="K149" t="b">
        <f t="shared" si="2"/>
        <v>1</v>
      </c>
    </row>
    <row r="150" spans="1:11">
      <c r="A150" s="120">
        <v>145</v>
      </c>
      <c r="B150" s="121" t="s">
        <v>201</v>
      </c>
      <c r="C150" s="121" t="s">
        <v>202</v>
      </c>
      <c r="D150" s="121" t="s">
        <v>116</v>
      </c>
      <c r="E150" s="121" t="s">
        <v>170</v>
      </c>
      <c r="F150" s="122">
        <v>32447</v>
      </c>
      <c r="G150" s="122">
        <v>3367</v>
      </c>
      <c r="H150" s="120">
        <v>2019</v>
      </c>
      <c r="I150" t="str">
        <f>IF(J150="natural gas",VLOOKUP(D150,'Cross-Page Data'!$I$4:$J$13,2,FALSE),IF(J150="solar",VLOOKUP('Form 923'!D150,'Cross-Page Data'!$I$14:$J$117,2,FALSE),J150))</f>
        <v>hydro</v>
      </c>
      <c r="J150" t="str">
        <f>VLOOKUP(E150,'Cross-Page Data'!$D$4:$F$48,3,FALSE)</f>
        <v>hydro</v>
      </c>
      <c r="K150" t="b">
        <f t="shared" si="2"/>
        <v>1</v>
      </c>
    </row>
    <row r="151" spans="1:11">
      <c r="A151" s="120">
        <v>145</v>
      </c>
      <c r="B151" s="121" t="s">
        <v>201</v>
      </c>
      <c r="C151" s="121" t="s">
        <v>202</v>
      </c>
      <c r="D151" s="121" t="s">
        <v>57</v>
      </c>
      <c r="E151" s="121" t="s">
        <v>170</v>
      </c>
      <c r="F151" s="122">
        <v>0</v>
      </c>
      <c r="G151" s="122">
        <v>37687</v>
      </c>
      <c r="H151" s="120">
        <v>2019</v>
      </c>
      <c r="I151" t="str">
        <f>IF(J151="natural gas",VLOOKUP(D151,'Cross-Page Data'!$I$4:$J$13,2,FALSE),IF(J151="solar",VLOOKUP('Form 923'!D151,'Cross-Page Data'!$I$14:$J$117,2,FALSE),J151))</f>
        <v>hydro</v>
      </c>
      <c r="J151" t="str">
        <f>VLOOKUP(E151,'Cross-Page Data'!$D$4:$F$48,3,FALSE)</f>
        <v>hydro</v>
      </c>
      <c r="K151" t="b">
        <f t="shared" si="2"/>
        <v>1</v>
      </c>
    </row>
    <row r="152" spans="1:11">
      <c r="A152" s="120">
        <v>147</v>
      </c>
      <c r="B152" s="121" t="s">
        <v>201</v>
      </c>
      <c r="C152" s="121" t="s">
        <v>202</v>
      </c>
      <c r="D152" s="121" t="s">
        <v>39</v>
      </c>
      <c r="E152" s="121" t="s">
        <v>38</v>
      </c>
      <c r="F152" s="122">
        <v>292151</v>
      </c>
      <c r="G152" s="122">
        <v>514923</v>
      </c>
      <c r="H152" s="120">
        <v>2019</v>
      </c>
      <c r="I152" t="str">
        <f>IF(J152="natural gas",VLOOKUP(D152,'Cross-Page Data'!$I$4:$J$13,2,FALSE),IF(J152="solar",VLOOKUP('Form 923'!D152,'Cross-Page Data'!$I$14:$J$117,2,FALSE),J152))</f>
        <v>natural gas nonpeaker - preexisting nonretiring</v>
      </c>
      <c r="J152" t="str">
        <f>VLOOKUP(E152,'Cross-Page Data'!$D$4:$F$48,3,FALSE)</f>
        <v>natural gas</v>
      </c>
      <c r="K152" t="b">
        <f t="shared" si="2"/>
        <v>1</v>
      </c>
    </row>
    <row r="153" spans="1:11">
      <c r="A153" s="120">
        <v>147</v>
      </c>
      <c r="B153" s="121" t="s">
        <v>201</v>
      </c>
      <c r="C153" s="121" t="s">
        <v>202</v>
      </c>
      <c r="D153" s="121" t="s">
        <v>61</v>
      </c>
      <c r="E153" s="121" t="s">
        <v>38</v>
      </c>
      <c r="F153" s="122">
        <v>10346702</v>
      </c>
      <c r="G153" s="122">
        <v>940228</v>
      </c>
      <c r="H153" s="120">
        <v>2019</v>
      </c>
      <c r="I153" t="str">
        <f>IF(J153="natural gas",VLOOKUP(D153,'Cross-Page Data'!$I$4:$J$13,2,FALSE),IF(J153="solar",VLOOKUP('Form 923'!D153,'Cross-Page Data'!$I$14:$J$117,2,FALSE),J153))</f>
        <v>natural gas nonpeaker - preexisting nonretiring</v>
      </c>
      <c r="J153" t="str">
        <f>VLOOKUP(E153,'Cross-Page Data'!$D$4:$F$48,3,FALSE)</f>
        <v>natural gas</v>
      </c>
      <c r="K153" t="b">
        <f t="shared" si="2"/>
        <v>1</v>
      </c>
    </row>
    <row r="154" spans="1:11">
      <c r="A154" s="120">
        <v>147</v>
      </c>
      <c r="B154" s="121" t="s">
        <v>201</v>
      </c>
      <c r="C154" s="121" t="s">
        <v>202</v>
      </c>
      <c r="D154" s="121" t="s">
        <v>73</v>
      </c>
      <c r="E154" s="121" t="s">
        <v>70</v>
      </c>
      <c r="F154" s="122">
        <v>0</v>
      </c>
      <c r="G154" s="122">
        <v>0</v>
      </c>
      <c r="H154" s="120">
        <v>2019</v>
      </c>
      <c r="I154" t="str">
        <f>IF(J154="natural gas",VLOOKUP(D154,'Cross-Page Data'!$I$4:$J$13,2,FALSE),IF(J154="solar",VLOOKUP('Form 923'!D154,'Cross-Page Data'!$I$14:$J$117,2,FALSE),J154))</f>
        <v>heavy or residual fuel oil</v>
      </c>
      <c r="J154" t="str">
        <f>VLOOKUP(E154,'Cross-Page Data'!$D$4:$F$48,3,FALSE)</f>
        <v>heavy or residual fuel oil</v>
      </c>
      <c r="K154" t="b">
        <f t="shared" si="2"/>
        <v>1</v>
      </c>
    </row>
    <row r="155" spans="1:11">
      <c r="A155" s="120">
        <v>147</v>
      </c>
      <c r="B155" s="121" t="s">
        <v>201</v>
      </c>
      <c r="C155" s="121" t="s">
        <v>202</v>
      </c>
      <c r="D155" s="121" t="s">
        <v>73</v>
      </c>
      <c r="E155" s="121" t="s">
        <v>38</v>
      </c>
      <c r="F155" s="122">
        <v>15758</v>
      </c>
      <c r="G155" s="122">
        <v>-507</v>
      </c>
      <c r="H155" s="120">
        <v>2019</v>
      </c>
      <c r="I155" t="str">
        <f>IF(J155="natural gas",VLOOKUP(D155,'Cross-Page Data'!$I$4:$J$13,2,FALSE),IF(J155="solar",VLOOKUP('Form 923'!D155,'Cross-Page Data'!$I$14:$J$117,2,FALSE),J155))</f>
        <v>natural gas peaker</v>
      </c>
      <c r="J155" t="str">
        <f>VLOOKUP(E155,'Cross-Page Data'!$D$4:$F$48,3,FALSE)</f>
        <v>natural gas</v>
      </c>
      <c r="K155" t="b">
        <f t="shared" si="2"/>
        <v>1</v>
      </c>
    </row>
    <row r="156" spans="1:11">
      <c r="A156" s="120">
        <v>148</v>
      </c>
      <c r="B156" s="121" t="s">
        <v>201</v>
      </c>
      <c r="C156" s="121" t="s">
        <v>202</v>
      </c>
      <c r="D156" s="121" t="s">
        <v>116</v>
      </c>
      <c r="E156" s="121" t="s">
        <v>170</v>
      </c>
      <c r="F156" s="122">
        <v>12062</v>
      </c>
      <c r="G156" s="122">
        <v>1355</v>
      </c>
      <c r="H156" s="120">
        <v>2019</v>
      </c>
      <c r="I156" t="str">
        <f>IF(J156="natural gas",VLOOKUP(D156,'Cross-Page Data'!$I$4:$J$13,2,FALSE),IF(J156="solar",VLOOKUP('Form 923'!D156,'Cross-Page Data'!$I$14:$J$117,2,FALSE),J156))</f>
        <v>hydro</v>
      </c>
      <c r="J156" t="str">
        <f>VLOOKUP(E156,'Cross-Page Data'!$D$4:$F$48,3,FALSE)</f>
        <v>hydro</v>
      </c>
      <c r="K156" t="b">
        <f t="shared" si="2"/>
        <v>1</v>
      </c>
    </row>
    <row r="157" spans="1:11">
      <c r="A157" s="120">
        <v>148</v>
      </c>
      <c r="B157" s="121" t="s">
        <v>201</v>
      </c>
      <c r="C157" s="121" t="s">
        <v>202</v>
      </c>
      <c r="D157" s="121" t="s">
        <v>57</v>
      </c>
      <c r="E157" s="121" t="s">
        <v>170</v>
      </c>
      <c r="F157" s="122">
        <v>0</v>
      </c>
      <c r="G157" s="122">
        <v>24015</v>
      </c>
      <c r="H157" s="120">
        <v>2019</v>
      </c>
      <c r="I157" t="str">
        <f>IF(J157="natural gas",VLOOKUP(D157,'Cross-Page Data'!$I$4:$J$13,2,FALSE),IF(J157="solar",VLOOKUP('Form 923'!D157,'Cross-Page Data'!$I$14:$J$117,2,FALSE),J157))</f>
        <v>hydro</v>
      </c>
      <c r="J157" t="str">
        <f>VLOOKUP(E157,'Cross-Page Data'!$D$4:$F$48,3,FALSE)</f>
        <v>hydro</v>
      </c>
      <c r="K157" t="b">
        <f t="shared" si="2"/>
        <v>1</v>
      </c>
    </row>
    <row r="158" spans="1:11">
      <c r="A158" s="120">
        <v>149</v>
      </c>
      <c r="B158" s="121" t="s">
        <v>201</v>
      </c>
      <c r="C158" s="121" t="s">
        <v>202</v>
      </c>
      <c r="D158" s="121" t="s">
        <v>116</v>
      </c>
      <c r="E158" s="121" t="s">
        <v>170</v>
      </c>
      <c r="F158" s="122">
        <v>403900</v>
      </c>
      <c r="G158" s="122">
        <v>45372</v>
      </c>
      <c r="H158" s="120">
        <v>2019</v>
      </c>
      <c r="I158" t="str">
        <f>IF(J158="natural gas",VLOOKUP(D158,'Cross-Page Data'!$I$4:$J$13,2,FALSE),IF(J158="solar",VLOOKUP('Form 923'!D158,'Cross-Page Data'!$I$14:$J$117,2,FALSE),J158))</f>
        <v>hydro</v>
      </c>
      <c r="J158" t="str">
        <f>VLOOKUP(E158,'Cross-Page Data'!$D$4:$F$48,3,FALSE)</f>
        <v>hydro</v>
      </c>
      <c r="K158" t="b">
        <f t="shared" si="2"/>
        <v>1</v>
      </c>
    </row>
    <row r="159" spans="1:11">
      <c r="A159" s="120">
        <v>150</v>
      </c>
      <c r="B159" s="121" t="s">
        <v>201</v>
      </c>
      <c r="C159" s="121" t="s">
        <v>202</v>
      </c>
      <c r="D159" s="121" t="s">
        <v>116</v>
      </c>
      <c r="E159" s="121" t="s">
        <v>170</v>
      </c>
      <c r="F159" s="122">
        <v>0</v>
      </c>
      <c r="G159" s="122">
        <v>-164</v>
      </c>
      <c r="H159" s="120">
        <v>2019</v>
      </c>
      <c r="I159" t="str">
        <f>IF(J159="natural gas",VLOOKUP(D159,'Cross-Page Data'!$I$4:$J$13,2,FALSE),IF(J159="solar",VLOOKUP('Form 923'!D159,'Cross-Page Data'!$I$14:$J$117,2,FALSE),J159))</f>
        <v>hydro</v>
      </c>
      <c r="J159" t="str">
        <f>VLOOKUP(E159,'Cross-Page Data'!$D$4:$F$48,3,FALSE)</f>
        <v>hydro</v>
      </c>
      <c r="K159" t="b">
        <f t="shared" si="2"/>
        <v>1</v>
      </c>
    </row>
    <row r="160" spans="1:11">
      <c r="A160" s="120">
        <v>151</v>
      </c>
      <c r="B160" s="121" t="s">
        <v>201</v>
      </c>
      <c r="C160" s="121" t="s">
        <v>202</v>
      </c>
      <c r="D160" s="121" t="s">
        <v>73</v>
      </c>
      <c r="E160" s="121" t="s">
        <v>70</v>
      </c>
      <c r="F160" s="122">
        <v>25288</v>
      </c>
      <c r="G160" s="122">
        <v>1402.563</v>
      </c>
      <c r="H160" s="120">
        <v>2019</v>
      </c>
      <c r="I160" t="str">
        <f>IF(J160="natural gas",VLOOKUP(D160,'Cross-Page Data'!$I$4:$J$13,2,FALSE),IF(J160="solar",VLOOKUP('Form 923'!D160,'Cross-Page Data'!$I$14:$J$117,2,FALSE),J160))</f>
        <v>heavy or residual fuel oil</v>
      </c>
      <c r="J160" t="str">
        <f>VLOOKUP(E160,'Cross-Page Data'!$D$4:$F$48,3,FALSE)</f>
        <v>heavy or residual fuel oil</v>
      </c>
      <c r="K160" t="b">
        <f t="shared" si="2"/>
        <v>1</v>
      </c>
    </row>
    <row r="161" spans="1:11">
      <c r="A161" s="120">
        <v>151</v>
      </c>
      <c r="B161" s="121" t="s">
        <v>201</v>
      </c>
      <c r="C161" s="121" t="s">
        <v>202</v>
      </c>
      <c r="D161" s="121" t="s">
        <v>73</v>
      </c>
      <c r="E161" s="121" t="s">
        <v>38</v>
      </c>
      <c r="F161" s="122">
        <v>22651</v>
      </c>
      <c r="G161" s="122">
        <v>1256.437</v>
      </c>
      <c r="H161" s="120">
        <v>2019</v>
      </c>
      <c r="I161" t="str">
        <f>IF(J161="natural gas",VLOOKUP(D161,'Cross-Page Data'!$I$4:$J$13,2,FALSE),IF(J161="solar",VLOOKUP('Form 923'!D161,'Cross-Page Data'!$I$14:$J$117,2,FALSE),J161))</f>
        <v>natural gas peaker</v>
      </c>
      <c r="J161" t="str">
        <f>VLOOKUP(E161,'Cross-Page Data'!$D$4:$F$48,3,FALSE)</f>
        <v>natural gas</v>
      </c>
      <c r="K161" t="b">
        <f t="shared" si="2"/>
        <v>1</v>
      </c>
    </row>
    <row r="162" spans="1:11">
      <c r="A162" s="120">
        <v>152</v>
      </c>
      <c r="B162" s="121" t="s">
        <v>201</v>
      </c>
      <c r="C162" s="121" t="s">
        <v>202</v>
      </c>
      <c r="D162" s="121" t="s">
        <v>116</v>
      </c>
      <c r="E162" s="121" t="s">
        <v>170</v>
      </c>
      <c r="F162" s="122">
        <v>9200832</v>
      </c>
      <c r="G162" s="122">
        <v>1033569</v>
      </c>
      <c r="H162" s="120">
        <v>2019</v>
      </c>
      <c r="I162" t="str">
        <f>IF(J162="natural gas",VLOOKUP(D162,'Cross-Page Data'!$I$4:$J$13,2,FALSE),IF(J162="solar",VLOOKUP('Form 923'!D162,'Cross-Page Data'!$I$14:$J$117,2,FALSE),J162))</f>
        <v>hydro</v>
      </c>
      <c r="J162" t="str">
        <f>VLOOKUP(E162,'Cross-Page Data'!$D$4:$F$48,3,FALSE)</f>
        <v>hydro</v>
      </c>
      <c r="K162" t="b">
        <f t="shared" si="2"/>
        <v>1</v>
      </c>
    </row>
    <row r="163" spans="1:11">
      <c r="A163" s="120">
        <v>153</v>
      </c>
      <c r="B163" s="121" t="s">
        <v>201</v>
      </c>
      <c r="C163" s="121" t="s">
        <v>202</v>
      </c>
      <c r="D163" s="121" t="s">
        <v>116</v>
      </c>
      <c r="E163" s="121" t="s">
        <v>170</v>
      </c>
      <c r="F163" s="122">
        <v>34649298</v>
      </c>
      <c r="G163" s="122">
        <v>3892305</v>
      </c>
      <c r="H163" s="120">
        <v>2019</v>
      </c>
      <c r="I163" t="str">
        <f>IF(J163="natural gas",VLOOKUP(D163,'Cross-Page Data'!$I$4:$J$13,2,FALSE),IF(J163="solar",VLOOKUP('Form 923'!D163,'Cross-Page Data'!$I$14:$J$117,2,FALSE),J163))</f>
        <v>hydro</v>
      </c>
      <c r="J163" t="str">
        <f>VLOOKUP(E163,'Cross-Page Data'!$D$4:$F$48,3,FALSE)</f>
        <v>hydro</v>
      </c>
      <c r="K163" t="b">
        <f t="shared" si="2"/>
        <v>1</v>
      </c>
    </row>
    <row r="164" spans="1:11">
      <c r="A164" s="120">
        <v>154</v>
      </c>
      <c r="B164" s="121" t="s">
        <v>201</v>
      </c>
      <c r="C164" s="121" t="s">
        <v>202</v>
      </c>
      <c r="D164" s="121" t="s">
        <v>116</v>
      </c>
      <c r="E164" s="121" t="s">
        <v>170</v>
      </c>
      <c r="F164" s="122">
        <v>19368215</v>
      </c>
      <c r="G164" s="122">
        <v>2175715</v>
      </c>
      <c r="H164" s="120">
        <v>2019</v>
      </c>
      <c r="I164" t="str">
        <f>IF(J164="natural gas",VLOOKUP(D164,'Cross-Page Data'!$I$4:$J$13,2,FALSE),IF(J164="solar",VLOOKUP('Form 923'!D164,'Cross-Page Data'!$I$14:$J$117,2,FALSE),J164))</f>
        <v>hydro</v>
      </c>
      <c r="J164" t="str">
        <f>VLOOKUP(E164,'Cross-Page Data'!$D$4:$F$48,3,FALSE)</f>
        <v>hydro</v>
      </c>
      <c r="K164" t="b">
        <f t="shared" si="2"/>
        <v>1</v>
      </c>
    </row>
    <row r="165" spans="1:11">
      <c r="A165" s="120">
        <v>159</v>
      </c>
      <c r="B165" s="121" t="s">
        <v>201</v>
      </c>
      <c r="C165" s="121" t="s">
        <v>202</v>
      </c>
      <c r="D165" s="121" t="s">
        <v>116</v>
      </c>
      <c r="E165" s="121" t="s">
        <v>170</v>
      </c>
      <c r="F165" s="122">
        <v>35128</v>
      </c>
      <c r="G165" s="122">
        <v>3946.14</v>
      </c>
      <c r="H165" s="120">
        <v>2019</v>
      </c>
      <c r="I165" t="str">
        <f>IF(J165="natural gas",VLOOKUP(D165,'Cross-Page Data'!$I$4:$J$13,2,FALSE),IF(J165="solar",VLOOKUP('Form 923'!D165,'Cross-Page Data'!$I$14:$J$117,2,FALSE),J165))</f>
        <v>hydro</v>
      </c>
      <c r="J165" t="str">
        <f>VLOOKUP(E165,'Cross-Page Data'!$D$4:$F$48,3,FALSE)</f>
        <v>hydro</v>
      </c>
      <c r="K165" t="b">
        <f t="shared" si="2"/>
        <v>1</v>
      </c>
    </row>
    <row r="166" spans="1:11">
      <c r="A166" s="120">
        <v>160</v>
      </c>
      <c r="B166" s="121" t="s">
        <v>201</v>
      </c>
      <c r="C166" s="121" t="s">
        <v>202</v>
      </c>
      <c r="D166" s="121" t="s">
        <v>73</v>
      </c>
      <c r="E166" s="121" t="s">
        <v>70</v>
      </c>
      <c r="F166" s="122">
        <v>0</v>
      </c>
      <c r="G166" s="122">
        <v>0</v>
      </c>
      <c r="H166" s="120">
        <v>2019</v>
      </c>
      <c r="I166" t="str">
        <f>IF(J166="natural gas",VLOOKUP(D166,'Cross-Page Data'!$I$4:$J$13,2,FALSE),IF(J166="solar",VLOOKUP('Form 923'!D166,'Cross-Page Data'!$I$14:$J$117,2,FALSE),J166))</f>
        <v>heavy or residual fuel oil</v>
      </c>
      <c r="J166" t="str">
        <f>VLOOKUP(E166,'Cross-Page Data'!$D$4:$F$48,3,FALSE)</f>
        <v>heavy or residual fuel oil</v>
      </c>
      <c r="K166" t="b">
        <f t="shared" si="2"/>
        <v>1</v>
      </c>
    </row>
    <row r="167" spans="1:11">
      <c r="A167" s="120">
        <v>160</v>
      </c>
      <c r="B167" s="121" t="s">
        <v>201</v>
      </c>
      <c r="C167" s="121" t="s">
        <v>202</v>
      </c>
      <c r="D167" s="121" t="s">
        <v>73</v>
      </c>
      <c r="E167" s="121" t="s">
        <v>38</v>
      </c>
      <c r="F167" s="122">
        <v>708616</v>
      </c>
      <c r="G167" s="122">
        <v>63006</v>
      </c>
      <c r="H167" s="120">
        <v>2019</v>
      </c>
      <c r="I167" t="str">
        <f>IF(J167="natural gas",VLOOKUP(D167,'Cross-Page Data'!$I$4:$J$13,2,FALSE),IF(J167="solar",VLOOKUP('Form 923'!D167,'Cross-Page Data'!$I$14:$J$117,2,FALSE),J167))</f>
        <v>natural gas peaker</v>
      </c>
      <c r="J167" t="str">
        <f>VLOOKUP(E167,'Cross-Page Data'!$D$4:$F$48,3,FALSE)</f>
        <v>natural gas</v>
      </c>
      <c r="K167" t="b">
        <f t="shared" si="2"/>
        <v>1</v>
      </c>
    </row>
    <row r="168" spans="1:11">
      <c r="A168" s="120">
        <v>160</v>
      </c>
      <c r="B168" s="121" t="s">
        <v>201</v>
      </c>
      <c r="C168" s="121" t="s">
        <v>202</v>
      </c>
      <c r="D168" s="121" t="s">
        <v>68</v>
      </c>
      <c r="E168" s="121" t="s">
        <v>54</v>
      </c>
      <c r="F168" s="122">
        <v>414845</v>
      </c>
      <c r="G168" s="122">
        <v>36473.685</v>
      </c>
      <c r="H168" s="120">
        <v>2019</v>
      </c>
      <c r="I168" t="str">
        <f>IF(J168="natural gas",VLOOKUP(D168,'Cross-Page Data'!$I$4:$J$13,2,FALSE),IF(J168="solar",VLOOKUP('Form 923'!D168,'Cross-Page Data'!$I$14:$J$117,2,FALSE),J168))</f>
        <v>hard coal</v>
      </c>
      <c r="J168" t="str">
        <f>VLOOKUP(E168,'Cross-Page Data'!$D$4:$F$48,3,FALSE)</f>
        <v>hard coal</v>
      </c>
      <c r="K168" t="b">
        <f t="shared" si="2"/>
        <v>1</v>
      </c>
    </row>
    <row r="169" spans="1:11">
      <c r="A169" s="120">
        <v>160</v>
      </c>
      <c r="B169" s="121" t="s">
        <v>201</v>
      </c>
      <c r="C169" s="121" t="s">
        <v>202</v>
      </c>
      <c r="D169" s="121" t="s">
        <v>68</v>
      </c>
      <c r="E169" s="121" t="s">
        <v>38</v>
      </c>
      <c r="F169" s="122">
        <v>15571091</v>
      </c>
      <c r="G169" s="122">
        <v>1394450.1</v>
      </c>
      <c r="H169" s="120">
        <v>2019</v>
      </c>
      <c r="I169" t="str">
        <f>IF(J169="natural gas",VLOOKUP(D169,'Cross-Page Data'!$I$4:$J$13,2,FALSE),IF(J169="solar",VLOOKUP('Form 923'!D169,'Cross-Page Data'!$I$14:$J$117,2,FALSE),J169))</f>
        <v>natural gas nonpeaker - preexisting retiring</v>
      </c>
      <c r="J169" t="str">
        <f>VLOOKUP(E169,'Cross-Page Data'!$D$4:$F$48,3,FALSE)</f>
        <v>natural gas</v>
      </c>
      <c r="K169" t="b">
        <f t="shared" si="2"/>
        <v>1</v>
      </c>
    </row>
    <row r="170" spans="1:11">
      <c r="A170" s="120">
        <v>160</v>
      </c>
      <c r="B170" s="121" t="s">
        <v>201</v>
      </c>
      <c r="C170" s="121" t="s">
        <v>202</v>
      </c>
      <c r="D170" s="121" t="s">
        <v>68</v>
      </c>
      <c r="E170" s="121" t="s">
        <v>162</v>
      </c>
      <c r="F170" s="122">
        <v>5722341</v>
      </c>
      <c r="G170" s="122">
        <v>508888.17</v>
      </c>
      <c r="H170" s="120">
        <v>2019</v>
      </c>
      <c r="I170" t="str">
        <f>IF(J170="natural gas",VLOOKUP(D170,'Cross-Page Data'!$I$4:$J$13,2,FALSE),IF(J170="solar",VLOOKUP('Form 923'!D170,'Cross-Page Data'!$I$14:$J$117,2,FALSE),J170))</f>
        <v>hard coal</v>
      </c>
      <c r="J170" t="str">
        <f>VLOOKUP(E170,'Cross-Page Data'!$D$4:$F$48,3,FALSE)</f>
        <v>hard coal</v>
      </c>
      <c r="K170" t="b">
        <f t="shared" si="2"/>
        <v>1</v>
      </c>
    </row>
    <row r="171" spans="1:11">
      <c r="A171" s="120">
        <v>161</v>
      </c>
      <c r="B171" s="121" t="s">
        <v>201</v>
      </c>
      <c r="C171" s="121" t="s">
        <v>202</v>
      </c>
      <c r="D171" s="121" t="s">
        <v>116</v>
      </c>
      <c r="E171" s="121" t="s">
        <v>170</v>
      </c>
      <c r="F171" s="122">
        <v>70211</v>
      </c>
      <c r="G171" s="122">
        <v>7887</v>
      </c>
      <c r="H171" s="120">
        <v>2019</v>
      </c>
      <c r="I171" t="str">
        <f>IF(J171="natural gas",VLOOKUP(D171,'Cross-Page Data'!$I$4:$J$13,2,FALSE),IF(J171="solar",VLOOKUP('Form 923'!D171,'Cross-Page Data'!$I$14:$J$117,2,FALSE),J171))</f>
        <v>hydro</v>
      </c>
      <c r="J171" t="str">
        <f>VLOOKUP(E171,'Cross-Page Data'!$D$4:$F$48,3,FALSE)</f>
        <v>hydro</v>
      </c>
      <c r="K171" t="b">
        <f t="shared" si="2"/>
        <v>1</v>
      </c>
    </row>
    <row r="172" spans="1:11">
      <c r="A172" s="120">
        <v>162</v>
      </c>
      <c r="B172" s="121" t="s">
        <v>201</v>
      </c>
      <c r="C172" s="121" t="s">
        <v>202</v>
      </c>
      <c r="D172" s="121" t="s">
        <v>116</v>
      </c>
      <c r="E172" s="121" t="s">
        <v>170</v>
      </c>
      <c r="F172" s="122">
        <v>37147</v>
      </c>
      <c r="G172" s="122">
        <v>4173</v>
      </c>
      <c r="H172" s="120">
        <v>2019</v>
      </c>
      <c r="I172" t="str">
        <f>IF(J172="natural gas",VLOOKUP(D172,'Cross-Page Data'!$I$4:$J$13,2,FALSE),IF(J172="solar",VLOOKUP('Form 923'!D172,'Cross-Page Data'!$I$14:$J$117,2,FALSE),J172))</f>
        <v>hydro</v>
      </c>
      <c r="J172" t="str">
        <f>VLOOKUP(E172,'Cross-Page Data'!$D$4:$F$48,3,FALSE)</f>
        <v>hydro</v>
      </c>
      <c r="K172" t="b">
        <f t="shared" si="2"/>
        <v>1</v>
      </c>
    </row>
    <row r="173" spans="1:11">
      <c r="A173" s="120">
        <v>165</v>
      </c>
      <c r="B173" s="121" t="s">
        <v>201</v>
      </c>
      <c r="C173" s="121" t="s">
        <v>202</v>
      </c>
      <c r="D173" s="121" t="s">
        <v>39</v>
      </c>
      <c r="E173" s="121" t="s">
        <v>38</v>
      </c>
      <c r="F173" s="122">
        <v>0</v>
      </c>
      <c r="G173" s="122">
        <v>735234</v>
      </c>
      <c r="H173" s="120">
        <v>2019</v>
      </c>
      <c r="I173" t="str">
        <f>IF(J173="natural gas",VLOOKUP(D173,'Cross-Page Data'!$I$4:$J$13,2,FALSE),IF(J173="solar",VLOOKUP('Form 923'!D173,'Cross-Page Data'!$I$14:$J$117,2,FALSE),J173))</f>
        <v>natural gas nonpeaker - preexisting nonretiring</v>
      </c>
      <c r="J173" t="str">
        <f>VLOOKUP(E173,'Cross-Page Data'!$D$4:$F$48,3,FALSE)</f>
        <v>natural gas</v>
      </c>
      <c r="K173" t="b">
        <f t="shared" si="2"/>
        <v>1</v>
      </c>
    </row>
    <row r="174" spans="1:11">
      <c r="A174" s="120">
        <v>165</v>
      </c>
      <c r="B174" s="121" t="s">
        <v>201</v>
      </c>
      <c r="C174" s="121" t="s">
        <v>202</v>
      </c>
      <c r="D174" s="121" t="s">
        <v>61</v>
      </c>
      <c r="E174" s="121" t="s">
        <v>38</v>
      </c>
      <c r="F174" s="122">
        <v>15148634</v>
      </c>
      <c r="G174" s="122">
        <v>1410774</v>
      </c>
      <c r="H174" s="120">
        <v>2019</v>
      </c>
      <c r="I174" t="str">
        <f>IF(J174="natural gas",VLOOKUP(D174,'Cross-Page Data'!$I$4:$J$13,2,FALSE),IF(J174="solar",VLOOKUP('Form 923'!D174,'Cross-Page Data'!$I$14:$J$117,2,FALSE),J174))</f>
        <v>natural gas nonpeaker - preexisting nonretiring</v>
      </c>
      <c r="J174" t="str">
        <f>VLOOKUP(E174,'Cross-Page Data'!$D$4:$F$48,3,FALSE)</f>
        <v>natural gas</v>
      </c>
      <c r="K174" t="b">
        <f t="shared" si="2"/>
        <v>1</v>
      </c>
    </row>
    <row r="175" spans="1:11">
      <c r="A175" s="120">
        <v>165</v>
      </c>
      <c r="B175" s="121" t="s">
        <v>201</v>
      </c>
      <c r="C175" s="121" t="s">
        <v>202</v>
      </c>
      <c r="D175" s="121" t="s">
        <v>68</v>
      </c>
      <c r="E175" s="121" t="s">
        <v>38</v>
      </c>
      <c r="F175" s="122">
        <v>128057</v>
      </c>
      <c r="G175" s="122">
        <v>-1833.197</v>
      </c>
      <c r="H175" s="120">
        <v>2019</v>
      </c>
      <c r="I175" t="str">
        <f>IF(J175="natural gas",VLOOKUP(D175,'Cross-Page Data'!$I$4:$J$13,2,FALSE),IF(J175="solar",VLOOKUP('Form 923'!D175,'Cross-Page Data'!$I$14:$J$117,2,FALSE),J175))</f>
        <v>natural gas nonpeaker - preexisting retiring</v>
      </c>
      <c r="J175" t="str">
        <f>VLOOKUP(E175,'Cross-Page Data'!$D$4:$F$48,3,FALSE)</f>
        <v>natural gas</v>
      </c>
      <c r="K175" t="b">
        <f t="shared" si="2"/>
        <v>1</v>
      </c>
    </row>
    <row r="176" spans="1:11">
      <c r="A176" s="120">
        <v>165</v>
      </c>
      <c r="B176" s="121" t="s">
        <v>201</v>
      </c>
      <c r="C176" s="121" t="s">
        <v>202</v>
      </c>
      <c r="D176" s="121" t="s">
        <v>68</v>
      </c>
      <c r="E176" s="121" t="s">
        <v>162</v>
      </c>
      <c r="F176" s="122">
        <v>1456046</v>
      </c>
      <c r="G176" s="122">
        <v>61499.197</v>
      </c>
      <c r="H176" s="120">
        <v>2019</v>
      </c>
      <c r="I176" t="str">
        <f>IF(J176="natural gas",VLOOKUP(D176,'Cross-Page Data'!$I$4:$J$13,2,FALSE),IF(J176="solar",VLOOKUP('Form 923'!D176,'Cross-Page Data'!$I$14:$J$117,2,FALSE),J176))</f>
        <v>hard coal</v>
      </c>
      <c r="J176" t="str">
        <f>VLOOKUP(E176,'Cross-Page Data'!$D$4:$F$48,3,FALSE)</f>
        <v>hard coal</v>
      </c>
      <c r="K176" t="b">
        <f t="shared" si="2"/>
        <v>1</v>
      </c>
    </row>
    <row r="177" spans="1:11">
      <c r="A177" s="120">
        <v>166</v>
      </c>
      <c r="B177" s="121" t="s">
        <v>201</v>
      </c>
      <c r="C177" s="121" t="s">
        <v>202</v>
      </c>
      <c r="D177" s="121" t="s">
        <v>116</v>
      </c>
      <c r="E177" s="121" t="s">
        <v>170</v>
      </c>
      <c r="F177" s="122">
        <v>677503</v>
      </c>
      <c r="G177" s="122">
        <v>76107</v>
      </c>
      <c r="H177" s="120">
        <v>2019</v>
      </c>
      <c r="I177" t="str">
        <f>IF(J177="natural gas",VLOOKUP(D177,'Cross-Page Data'!$I$4:$J$13,2,FALSE),IF(J177="solar",VLOOKUP('Form 923'!D177,'Cross-Page Data'!$I$14:$J$117,2,FALSE),J177))</f>
        <v>hydro</v>
      </c>
      <c r="J177" t="str">
        <f>VLOOKUP(E177,'Cross-Page Data'!$D$4:$F$48,3,FALSE)</f>
        <v>hydro</v>
      </c>
      <c r="K177" t="b">
        <f t="shared" si="2"/>
        <v>1</v>
      </c>
    </row>
    <row r="178" spans="1:11">
      <c r="A178" s="120">
        <v>170</v>
      </c>
      <c r="B178" s="121" t="s">
        <v>201</v>
      </c>
      <c r="C178" s="121" t="s">
        <v>202</v>
      </c>
      <c r="D178" s="121" t="s">
        <v>68</v>
      </c>
      <c r="E178" s="121" t="s">
        <v>38</v>
      </c>
      <c r="F178" s="122">
        <v>1699154</v>
      </c>
      <c r="G178" s="122">
        <v>127495</v>
      </c>
      <c r="H178" s="120">
        <v>2019</v>
      </c>
      <c r="I178" t="str">
        <f>IF(J178="natural gas",VLOOKUP(D178,'Cross-Page Data'!$I$4:$J$13,2,FALSE),IF(J178="solar",VLOOKUP('Form 923'!D178,'Cross-Page Data'!$I$14:$J$117,2,FALSE),J178))</f>
        <v>natural gas nonpeaker - preexisting retiring</v>
      </c>
      <c r="J178" t="str">
        <f>VLOOKUP(E178,'Cross-Page Data'!$D$4:$F$48,3,FALSE)</f>
        <v>natural gas</v>
      </c>
      <c r="K178" t="b">
        <f t="shared" si="2"/>
        <v>1</v>
      </c>
    </row>
    <row r="179" spans="1:11">
      <c r="A179" s="120">
        <v>172</v>
      </c>
      <c r="B179" s="121" t="s">
        <v>201</v>
      </c>
      <c r="C179" s="121" t="s">
        <v>202</v>
      </c>
      <c r="D179" s="121" t="s">
        <v>79</v>
      </c>
      <c r="E179" s="121" t="s">
        <v>70</v>
      </c>
      <c r="F179" s="122">
        <v>0</v>
      </c>
      <c r="G179" s="122">
        <v>0</v>
      </c>
      <c r="H179" s="120">
        <v>2019</v>
      </c>
      <c r="I179" t="str">
        <f>IF(J179="natural gas",VLOOKUP(D179,'Cross-Page Data'!$I$4:$J$13,2,FALSE),IF(J179="solar",VLOOKUP('Form 923'!D179,'Cross-Page Data'!$I$14:$J$117,2,FALSE),J179))</f>
        <v>heavy or residual fuel oil</v>
      </c>
      <c r="J179" t="str">
        <f>VLOOKUP(E179,'Cross-Page Data'!$D$4:$F$48,3,FALSE)</f>
        <v>heavy or residual fuel oil</v>
      </c>
      <c r="K179" t="b">
        <f t="shared" si="2"/>
        <v>1</v>
      </c>
    </row>
    <row r="180" spans="1:11">
      <c r="A180" s="120">
        <v>174</v>
      </c>
      <c r="B180" s="121" t="s">
        <v>201</v>
      </c>
      <c r="C180" s="121" t="s">
        <v>202</v>
      </c>
      <c r="D180" s="121" t="s">
        <v>116</v>
      </c>
      <c r="E180" s="121" t="s">
        <v>170</v>
      </c>
      <c r="F180" s="122">
        <v>468425</v>
      </c>
      <c r="G180" s="122">
        <v>52620</v>
      </c>
      <c r="H180" s="120">
        <v>2019</v>
      </c>
      <c r="I180" t="str">
        <f>IF(J180="natural gas",VLOOKUP(D180,'Cross-Page Data'!$I$4:$J$13,2,FALSE),IF(J180="solar",VLOOKUP('Form 923'!D180,'Cross-Page Data'!$I$14:$J$117,2,FALSE),J180))</f>
        <v>hydro</v>
      </c>
      <c r="J180" t="str">
        <f>VLOOKUP(E180,'Cross-Page Data'!$D$4:$F$48,3,FALSE)</f>
        <v>hydro</v>
      </c>
      <c r="K180" t="b">
        <f t="shared" si="2"/>
        <v>1</v>
      </c>
    </row>
    <row r="181" spans="1:11">
      <c r="A181" s="120">
        <v>180</v>
      </c>
      <c r="B181" s="121" t="s">
        <v>201</v>
      </c>
      <c r="C181" s="121" t="s">
        <v>202</v>
      </c>
      <c r="D181" s="121" t="s">
        <v>116</v>
      </c>
      <c r="E181" s="121" t="s">
        <v>170</v>
      </c>
      <c r="F181" s="122">
        <v>40370</v>
      </c>
      <c r="G181" s="122">
        <v>4535</v>
      </c>
      <c r="H181" s="120">
        <v>2019</v>
      </c>
      <c r="I181" t="str">
        <f>IF(J181="natural gas",VLOOKUP(D181,'Cross-Page Data'!$I$4:$J$13,2,FALSE),IF(J181="solar",VLOOKUP('Form 923'!D181,'Cross-Page Data'!$I$14:$J$117,2,FALSE),J181))</f>
        <v>hydro</v>
      </c>
      <c r="J181" t="str">
        <f>VLOOKUP(E181,'Cross-Page Data'!$D$4:$F$48,3,FALSE)</f>
        <v>hydro</v>
      </c>
      <c r="K181" t="b">
        <f t="shared" si="2"/>
        <v>1</v>
      </c>
    </row>
    <row r="182" spans="1:11">
      <c r="A182" s="120">
        <v>182</v>
      </c>
      <c r="B182" s="121" t="s">
        <v>201</v>
      </c>
      <c r="C182" s="121" t="s">
        <v>202</v>
      </c>
      <c r="D182" s="121" t="s">
        <v>116</v>
      </c>
      <c r="E182" s="121" t="s">
        <v>170</v>
      </c>
      <c r="F182" s="122">
        <v>2330064</v>
      </c>
      <c r="G182" s="122">
        <v>261746</v>
      </c>
      <c r="H182" s="120">
        <v>2019</v>
      </c>
      <c r="I182" t="str">
        <f>IF(J182="natural gas",VLOOKUP(D182,'Cross-Page Data'!$I$4:$J$13,2,FALSE),IF(J182="solar",VLOOKUP('Form 923'!D182,'Cross-Page Data'!$I$14:$J$117,2,FALSE),J182))</f>
        <v>hydro</v>
      </c>
      <c r="J182" t="str">
        <f>VLOOKUP(E182,'Cross-Page Data'!$D$4:$F$48,3,FALSE)</f>
        <v>hydro</v>
      </c>
      <c r="K182" t="b">
        <f t="shared" si="2"/>
        <v>1</v>
      </c>
    </row>
    <row r="183" spans="1:11">
      <c r="A183" s="120">
        <v>187</v>
      </c>
      <c r="B183" s="121" t="s">
        <v>201</v>
      </c>
      <c r="C183" s="121" t="s">
        <v>202</v>
      </c>
      <c r="D183" s="121" t="s">
        <v>116</v>
      </c>
      <c r="E183" s="121" t="s">
        <v>170</v>
      </c>
      <c r="F183" s="122">
        <v>640670</v>
      </c>
      <c r="G183" s="122">
        <v>71969</v>
      </c>
      <c r="H183" s="120">
        <v>2019</v>
      </c>
      <c r="I183" t="str">
        <f>IF(J183="natural gas",VLOOKUP(D183,'Cross-Page Data'!$I$4:$J$13,2,FALSE),IF(J183="solar",VLOOKUP('Form 923'!D183,'Cross-Page Data'!$I$14:$J$117,2,FALSE),J183))</f>
        <v>hydro</v>
      </c>
      <c r="J183" t="str">
        <f>VLOOKUP(E183,'Cross-Page Data'!$D$4:$F$48,3,FALSE)</f>
        <v>hydro</v>
      </c>
      <c r="K183" t="b">
        <f t="shared" si="2"/>
        <v>1</v>
      </c>
    </row>
    <row r="184" spans="1:11">
      <c r="A184" s="120">
        <v>187</v>
      </c>
      <c r="B184" s="121" t="s">
        <v>201</v>
      </c>
      <c r="C184" s="121" t="s">
        <v>202</v>
      </c>
      <c r="D184" s="121" t="s">
        <v>57</v>
      </c>
      <c r="E184" s="121" t="s">
        <v>170</v>
      </c>
      <c r="F184" s="122">
        <v>0</v>
      </c>
      <c r="G184" s="122">
        <v>50722</v>
      </c>
      <c r="H184" s="120">
        <v>2019</v>
      </c>
      <c r="I184" t="str">
        <f>IF(J184="natural gas",VLOOKUP(D184,'Cross-Page Data'!$I$4:$J$13,2,FALSE),IF(J184="solar",VLOOKUP('Form 923'!D184,'Cross-Page Data'!$I$14:$J$117,2,FALSE),J184))</f>
        <v>hydro</v>
      </c>
      <c r="J184" t="str">
        <f>VLOOKUP(E184,'Cross-Page Data'!$D$4:$F$48,3,FALSE)</f>
        <v>hydro</v>
      </c>
      <c r="K184" t="b">
        <f t="shared" si="2"/>
        <v>1</v>
      </c>
    </row>
    <row r="185" spans="1:11">
      <c r="A185" s="120">
        <v>188</v>
      </c>
      <c r="B185" s="121" t="s">
        <v>201</v>
      </c>
      <c r="C185" s="121" t="s">
        <v>202</v>
      </c>
      <c r="D185" s="121" t="s">
        <v>116</v>
      </c>
      <c r="E185" s="121" t="s">
        <v>170</v>
      </c>
      <c r="F185" s="122">
        <v>2640519</v>
      </c>
      <c r="G185" s="122">
        <v>296621</v>
      </c>
      <c r="H185" s="120">
        <v>2019</v>
      </c>
      <c r="I185" t="str">
        <f>IF(J185="natural gas",VLOOKUP(D185,'Cross-Page Data'!$I$4:$J$13,2,FALSE),IF(J185="solar",VLOOKUP('Form 923'!D185,'Cross-Page Data'!$I$14:$J$117,2,FALSE),J185))</f>
        <v>hydro</v>
      </c>
      <c r="J185" t="str">
        <f>VLOOKUP(E185,'Cross-Page Data'!$D$4:$F$48,3,FALSE)</f>
        <v>hydro</v>
      </c>
      <c r="K185" t="b">
        <f t="shared" si="2"/>
        <v>1</v>
      </c>
    </row>
    <row r="186" spans="1:11">
      <c r="A186" s="120">
        <v>193</v>
      </c>
      <c r="B186" s="121" t="s">
        <v>201</v>
      </c>
      <c r="C186" s="121" t="s">
        <v>202</v>
      </c>
      <c r="D186" s="121" t="s">
        <v>79</v>
      </c>
      <c r="E186" s="121" t="s">
        <v>70</v>
      </c>
      <c r="F186" s="122">
        <v>0</v>
      </c>
      <c r="G186" s="122">
        <v>0</v>
      </c>
      <c r="H186" s="120">
        <v>2019</v>
      </c>
      <c r="I186" t="str">
        <f>IF(J186="natural gas",VLOOKUP(D186,'Cross-Page Data'!$I$4:$J$13,2,FALSE),IF(J186="solar",VLOOKUP('Form 923'!D186,'Cross-Page Data'!$I$14:$J$117,2,FALSE),J186))</f>
        <v>heavy or residual fuel oil</v>
      </c>
      <c r="J186" t="str">
        <f>VLOOKUP(E186,'Cross-Page Data'!$D$4:$F$48,3,FALSE)</f>
        <v>heavy or residual fuel oil</v>
      </c>
      <c r="K186" t="b">
        <f t="shared" si="2"/>
        <v>1</v>
      </c>
    </row>
    <row r="187" spans="1:11">
      <c r="A187" s="120">
        <v>193</v>
      </c>
      <c r="B187" s="121" t="s">
        <v>201</v>
      </c>
      <c r="C187" s="121" t="s">
        <v>202</v>
      </c>
      <c r="D187" s="121" t="s">
        <v>79</v>
      </c>
      <c r="E187" s="121" t="s">
        <v>38</v>
      </c>
      <c r="F187" s="122">
        <v>0</v>
      </c>
      <c r="G187" s="122">
        <v>0</v>
      </c>
      <c r="H187" s="120">
        <v>2019</v>
      </c>
      <c r="I187" t="str">
        <f>IF(J187="natural gas",VLOOKUP(D187,'Cross-Page Data'!$I$4:$J$13,2,FALSE),IF(J187="solar",VLOOKUP('Form 923'!D187,'Cross-Page Data'!$I$14:$J$117,2,FALSE),J187))</f>
        <v>natural gas peaker</v>
      </c>
      <c r="J187" t="str">
        <f>VLOOKUP(E187,'Cross-Page Data'!$D$4:$F$48,3,FALSE)</f>
        <v>natural gas</v>
      </c>
      <c r="K187" t="b">
        <f t="shared" si="2"/>
        <v>1</v>
      </c>
    </row>
    <row r="188" spans="1:11">
      <c r="A188" s="120">
        <v>195</v>
      </c>
      <c r="B188" s="121" t="s">
        <v>201</v>
      </c>
      <c r="C188" s="121" t="s">
        <v>202</v>
      </c>
      <c r="D188" s="121" t="s">
        <v>116</v>
      </c>
      <c r="E188" s="121" t="s">
        <v>170</v>
      </c>
      <c r="F188" s="122">
        <v>633583</v>
      </c>
      <c r="G188" s="122">
        <v>71173</v>
      </c>
      <c r="H188" s="120">
        <v>2019</v>
      </c>
      <c r="I188" t="str">
        <f>IF(J188="natural gas",VLOOKUP(D188,'Cross-Page Data'!$I$4:$J$13,2,FALSE),IF(J188="solar",VLOOKUP('Form 923'!D188,'Cross-Page Data'!$I$14:$J$117,2,FALSE),J188))</f>
        <v>hydro</v>
      </c>
      <c r="J188" t="str">
        <f>VLOOKUP(E188,'Cross-Page Data'!$D$4:$F$48,3,FALSE)</f>
        <v>hydro</v>
      </c>
      <c r="K188" t="b">
        <f t="shared" si="2"/>
        <v>1</v>
      </c>
    </row>
    <row r="189" spans="1:11">
      <c r="A189" s="120">
        <v>196</v>
      </c>
      <c r="B189" s="121" t="s">
        <v>201</v>
      </c>
      <c r="C189" s="121" t="s">
        <v>202</v>
      </c>
      <c r="D189" s="121" t="s">
        <v>116</v>
      </c>
      <c r="E189" s="121" t="s">
        <v>170</v>
      </c>
      <c r="F189" s="122">
        <v>2561944</v>
      </c>
      <c r="G189" s="122">
        <v>287794</v>
      </c>
      <c r="H189" s="120">
        <v>2019</v>
      </c>
      <c r="I189" t="str">
        <f>IF(J189="natural gas",VLOOKUP(D189,'Cross-Page Data'!$I$4:$J$13,2,FALSE),IF(J189="solar",VLOOKUP('Form 923'!D189,'Cross-Page Data'!$I$14:$J$117,2,FALSE),J189))</f>
        <v>hydro</v>
      </c>
      <c r="J189" t="str">
        <f>VLOOKUP(E189,'Cross-Page Data'!$D$4:$F$48,3,FALSE)</f>
        <v>hydro</v>
      </c>
      <c r="K189" t="b">
        <f t="shared" si="2"/>
        <v>1</v>
      </c>
    </row>
    <row r="190" spans="1:11">
      <c r="A190" s="120">
        <v>197</v>
      </c>
      <c r="B190" s="121" t="s">
        <v>201</v>
      </c>
      <c r="C190" s="121" t="s">
        <v>202</v>
      </c>
      <c r="D190" s="121" t="s">
        <v>116</v>
      </c>
      <c r="E190" s="121" t="s">
        <v>170</v>
      </c>
      <c r="F190" s="122">
        <v>2062308</v>
      </c>
      <c r="G190" s="122">
        <v>231668</v>
      </c>
      <c r="H190" s="120">
        <v>2019</v>
      </c>
      <c r="I190" t="str">
        <f>IF(J190="natural gas",VLOOKUP(D190,'Cross-Page Data'!$I$4:$J$13,2,FALSE),IF(J190="solar",VLOOKUP('Form 923'!D190,'Cross-Page Data'!$I$14:$J$117,2,FALSE),J190))</f>
        <v>hydro</v>
      </c>
      <c r="J190" t="str">
        <f>VLOOKUP(E190,'Cross-Page Data'!$D$4:$F$48,3,FALSE)</f>
        <v>hydro</v>
      </c>
      <c r="K190" t="b">
        <f t="shared" si="2"/>
        <v>1</v>
      </c>
    </row>
    <row r="191" spans="1:11">
      <c r="A191" s="120">
        <v>198</v>
      </c>
      <c r="B191" s="121" t="s">
        <v>201</v>
      </c>
      <c r="C191" s="121" t="s">
        <v>202</v>
      </c>
      <c r="D191" s="121" t="s">
        <v>116</v>
      </c>
      <c r="E191" s="121" t="s">
        <v>170</v>
      </c>
      <c r="F191" s="122">
        <v>12716337</v>
      </c>
      <c r="G191" s="122">
        <v>1428481</v>
      </c>
      <c r="H191" s="120">
        <v>2019</v>
      </c>
      <c r="I191" t="str">
        <f>IF(J191="natural gas",VLOOKUP(D191,'Cross-Page Data'!$I$4:$J$13,2,FALSE),IF(J191="solar",VLOOKUP('Form 923'!D191,'Cross-Page Data'!$I$14:$J$117,2,FALSE),J191))</f>
        <v>hydro</v>
      </c>
      <c r="J191" t="str">
        <f>VLOOKUP(E191,'Cross-Page Data'!$D$4:$F$48,3,FALSE)</f>
        <v>hydro</v>
      </c>
      <c r="K191" t="b">
        <f t="shared" si="2"/>
        <v>1</v>
      </c>
    </row>
    <row r="192" spans="1:11">
      <c r="A192" s="120">
        <v>199</v>
      </c>
      <c r="B192" s="121" t="s">
        <v>201</v>
      </c>
      <c r="C192" s="121" t="s">
        <v>202</v>
      </c>
      <c r="D192" s="121" t="s">
        <v>116</v>
      </c>
      <c r="E192" s="121" t="s">
        <v>170</v>
      </c>
      <c r="F192" s="122">
        <v>5291554</v>
      </c>
      <c r="G192" s="122">
        <v>594423</v>
      </c>
      <c r="H192" s="120">
        <v>2019</v>
      </c>
      <c r="I192" t="str">
        <f>IF(J192="natural gas",VLOOKUP(D192,'Cross-Page Data'!$I$4:$J$13,2,FALSE),IF(J192="solar",VLOOKUP('Form 923'!D192,'Cross-Page Data'!$I$14:$J$117,2,FALSE),J192))</f>
        <v>hydro</v>
      </c>
      <c r="J192" t="str">
        <f>VLOOKUP(E192,'Cross-Page Data'!$D$4:$F$48,3,FALSE)</f>
        <v>hydro</v>
      </c>
      <c r="K192" t="b">
        <f t="shared" si="2"/>
        <v>1</v>
      </c>
    </row>
    <row r="193" spans="1:11">
      <c r="A193" s="120">
        <v>201</v>
      </c>
      <c r="B193" s="121" t="s">
        <v>201</v>
      </c>
      <c r="C193" s="121" t="s">
        <v>202</v>
      </c>
      <c r="D193" s="121" t="s">
        <v>39</v>
      </c>
      <c r="E193" s="121" t="s">
        <v>70</v>
      </c>
      <c r="F193" s="122">
        <v>0</v>
      </c>
      <c r="G193" s="122">
        <v>0</v>
      </c>
      <c r="H193" s="120">
        <v>2019</v>
      </c>
      <c r="I193" t="str">
        <f>IF(J193="natural gas",VLOOKUP(D193,'Cross-Page Data'!$I$4:$J$13,2,FALSE),IF(J193="solar",VLOOKUP('Form 923'!D193,'Cross-Page Data'!$I$14:$J$117,2,FALSE),J193))</f>
        <v>heavy or residual fuel oil</v>
      </c>
      <c r="J193" t="str">
        <f>VLOOKUP(E193,'Cross-Page Data'!$D$4:$F$48,3,FALSE)</f>
        <v>heavy or residual fuel oil</v>
      </c>
      <c r="K193" t="b">
        <f t="shared" si="2"/>
        <v>1</v>
      </c>
    </row>
    <row r="194" spans="1:11">
      <c r="A194" s="120">
        <v>201</v>
      </c>
      <c r="B194" s="121" t="s">
        <v>201</v>
      </c>
      <c r="C194" s="121" t="s">
        <v>202</v>
      </c>
      <c r="D194" s="121" t="s">
        <v>39</v>
      </c>
      <c r="E194" s="121" t="s">
        <v>38</v>
      </c>
      <c r="F194" s="122">
        <v>0</v>
      </c>
      <c r="G194" s="122">
        <v>60490</v>
      </c>
      <c r="H194" s="120">
        <v>2019</v>
      </c>
      <c r="I194" t="str">
        <f>IF(J194="natural gas",VLOOKUP(D194,'Cross-Page Data'!$I$4:$J$13,2,FALSE),IF(J194="solar",VLOOKUP('Form 923'!D194,'Cross-Page Data'!$I$14:$J$117,2,FALSE),J194))</f>
        <v>natural gas nonpeaker - preexisting nonretiring</v>
      </c>
      <c r="J194" t="str">
        <f>VLOOKUP(E194,'Cross-Page Data'!$D$4:$F$48,3,FALSE)</f>
        <v>natural gas</v>
      </c>
      <c r="K194" t="b">
        <f t="shared" si="2"/>
        <v>1</v>
      </c>
    </row>
    <row r="195" spans="1:11">
      <c r="A195" s="120">
        <v>201</v>
      </c>
      <c r="B195" s="121" t="s">
        <v>201</v>
      </c>
      <c r="C195" s="121" t="s">
        <v>202</v>
      </c>
      <c r="D195" s="121" t="s">
        <v>61</v>
      </c>
      <c r="E195" s="121" t="s">
        <v>70</v>
      </c>
      <c r="F195" s="122">
        <v>0</v>
      </c>
      <c r="G195" s="122">
        <v>0</v>
      </c>
      <c r="H195" s="120">
        <v>2019</v>
      </c>
      <c r="I195" t="str">
        <f>IF(J195="natural gas",VLOOKUP(D195,'Cross-Page Data'!$I$4:$J$13,2,FALSE),IF(J195="solar",VLOOKUP('Form 923'!D195,'Cross-Page Data'!$I$14:$J$117,2,FALSE),J195))</f>
        <v>heavy or residual fuel oil</v>
      </c>
      <c r="J195" t="str">
        <f>VLOOKUP(E195,'Cross-Page Data'!$D$4:$F$48,3,FALSE)</f>
        <v>heavy or residual fuel oil</v>
      </c>
      <c r="K195" t="b">
        <f t="shared" si="2"/>
        <v>1</v>
      </c>
    </row>
    <row r="196" spans="1:11">
      <c r="A196" s="120">
        <v>201</v>
      </c>
      <c r="B196" s="121" t="s">
        <v>201</v>
      </c>
      <c r="C196" s="121" t="s">
        <v>202</v>
      </c>
      <c r="D196" s="121" t="s">
        <v>61</v>
      </c>
      <c r="E196" s="121" t="s">
        <v>38</v>
      </c>
      <c r="F196" s="122">
        <v>2376873</v>
      </c>
      <c r="G196" s="122">
        <v>194428</v>
      </c>
      <c r="H196" s="120">
        <v>2019</v>
      </c>
      <c r="I196" t="str">
        <f>IF(J196="natural gas",VLOOKUP(D196,'Cross-Page Data'!$I$4:$J$13,2,FALSE),IF(J196="solar",VLOOKUP('Form 923'!D196,'Cross-Page Data'!$I$14:$J$117,2,FALSE),J196))</f>
        <v>natural gas nonpeaker - preexisting nonretiring</v>
      </c>
      <c r="J196" t="str">
        <f>VLOOKUP(E196,'Cross-Page Data'!$D$4:$F$48,3,FALSE)</f>
        <v>natural gas</v>
      </c>
      <c r="K196" t="b">
        <f t="shared" si="2"/>
        <v>1</v>
      </c>
    </row>
    <row r="197" spans="1:11">
      <c r="A197" s="120">
        <v>202</v>
      </c>
      <c r="B197" s="121" t="s">
        <v>201</v>
      </c>
      <c r="C197" s="121" t="s">
        <v>202</v>
      </c>
      <c r="D197" s="121" t="s">
        <v>68</v>
      </c>
      <c r="E197" s="121" t="s">
        <v>38</v>
      </c>
      <c r="F197" s="122">
        <v>197115</v>
      </c>
      <c r="G197" s="122">
        <v>15894</v>
      </c>
      <c r="H197" s="120">
        <v>2019</v>
      </c>
      <c r="I197" t="str">
        <f>IF(J197="natural gas",VLOOKUP(D197,'Cross-Page Data'!$I$4:$J$13,2,FALSE),IF(J197="solar",VLOOKUP('Form 923'!D197,'Cross-Page Data'!$I$14:$J$117,2,FALSE),J197))</f>
        <v>natural gas nonpeaker - preexisting retiring</v>
      </c>
      <c r="J197" t="str">
        <f>VLOOKUP(E197,'Cross-Page Data'!$D$4:$F$48,3,FALSE)</f>
        <v>natural gas</v>
      </c>
      <c r="K197" t="b">
        <f t="shared" si="2"/>
        <v>1</v>
      </c>
    </row>
    <row r="198" spans="1:11">
      <c r="A198" s="120">
        <v>202</v>
      </c>
      <c r="B198" s="121" t="s">
        <v>201</v>
      </c>
      <c r="C198" s="121" t="s">
        <v>202</v>
      </c>
      <c r="D198" s="121" t="s">
        <v>68</v>
      </c>
      <c r="E198" s="121" t="s">
        <v>152</v>
      </c>
      <c r="F198" s="122">
        <v>0</v>
      </c>
      <c r="G198" s="122">
        <v>0</v>
      </c>
      <c r="H198" s="120">
        <v>2019</v>
      </c>
      <c r="I198" t="str">
        <f>IF(J198="natural gas",VLOOKUP(D198,'Cross-Page Data'!$I$4:$J$13,2,FALSE),IF(J198="solar",VLOOKUP('Form 923'!D198,'Cross-Page Data'!$I$14:$J$117,2,FALSE),J198))</f>
        <v>heavy or residual fuel oil</v>
      </c>
      <c r="J198" t="str">
        <f>VLOOKUP(E198,'Cross-Page Data'!$D$4:$F$48,3,FALSE)</f>
        <v>heavy or residual fuel oil</v>
      </c>
      <c r="K198" t="b">
        <f t="shared" si="2"/>
        <v>1</v>
      </c>
    </row>
    <row r="199" spans="1:11">
      <c r="A199" s="120">
        <v>203</v>
      </c>
      <c r="B199" s="121" t="s">
        <v>201</v>
      </c>
      <c r="C199" s="121" t="s">
        <v>202</v>
      </c>
      <c r="D199" s="121" t="s">
        <v>68</v>
      </c>
      <c r="E199" s="121" t="s">
        <v>38</v>
      </c>
      <c r="F199" s="122">
        <v>435284</v>
      </c>
      <c r="G199" s="122">
        <v>34073</v>
      </c>
      <c r="H199" s="120">
        <v>2019</v>
      </c>
      <c r="I199" t="str">
        <f>IF(J199="natural gas",VLOOKUP(D199,'Cross-Page Data'!$I$4:$J$13,2,FALSE),IF(J199="solar",VLOOKUP('Form 923'!D199,'Cross-Page Data'!$I$14:$J$117,2,FALSE),J199))</f>
        <v>natural gas nonpeaker - preexisting retiring</v>
      </c>
      <c r="J199" t="str">
        <f>VLOOKUP(E199,'Cross-Page Data'!$D$4:$F$48,3,FALSE)</f>
        <v>natural gas</v>
      </c>
      <c r="K199" t="b">
        <f t="shared" ref="K199:K262" si="3">IF(AND($N$6=FALSE,OR(C199="Commercial NAICS Cogen",C199="Industrial NAICS Cogen",C199="NAICS-22 Cogen")),FALSE,IF(AND($N$7=FALSE,OR(C199="Commercial NAICS Cogen",C199="Commercial NAICS Non-Cogen",C199="industrial NAICS Cogen",C199="industrial NAICS non-cogen")),FALSE,TRUE))</f>
        <v>1</v>
      </c>
    </row>
    <row r="200" spans="1:11">
      <c r="A200" s="120">
        <v>203</v>
      </c>
      <c r="B200" s="121" t="s">
        <v>201</v>
      </c>
      <c r="C200" s="121" t="s">
        <v>202</v>
      </c>
      <c r="D200" s="121" t="s">
        <v>68</v>
      </c>
      <c r="E200" s="121" t="s">
        <v>152</v>
      </c>
      <c r="F200" s="122">
        <v>0</v>
      </c>
      <c r="G200" s="122">
        <v>0</v>
      </c>
      <c r="H200" s="120">
        <v>2019</v>
      </c>
      <c r="I200" t="str">
        <f>IF(J200="natural gas",VLOOKUP(D200,'Cross-Page Data'!$I$4:$J$13,2,FALSE),IF(J200="solar",VLOOKUP('Form 923'!D200,'Cross-Page Data'!$I$14:$J$117,2,FALSE),J200))</f>
        <v>heavy or residual fuel oil</v>
      </c>
      <c r="J200" t="str">
        <f>VLOOKUP(E200,'Cross-Page Data'!$D$4:$F$48,3,FALSE)</f>
        <v>heavy or residual fuel oil</v>
      </c>
      <c r="K200" t="b">
        <f t="shared" si="3"/>
        <v>1</v>
      </c>
    </row>
    <row r="201" spans="1:11">
      <c r="A201" s="120">
        <v>204</v>
      </c>
      <c r="B201" s="121" t="s">
        <v>201</v>
      </c>
      <c r="C201" s="121" t="s">
        <v>206</v>
      </c>
      <c r="D201" s="121" t="s">
        <v>68</v>
      </c>
      <c r="E201" s="121" t="s">
        <v>125</v>
      </c>
      <c r="F201" s="122">
        <v>0</v>
      </c>
      <c r="G201" s="122">
        <v>8363289</v>
      </c>
      <c r="H201" s="120">
        <v>2019</v>
      </c>
      <c r="I201" t="str">
        <f>IF(J201="natural gas",VLOOKUP(D201,'Cross-Page Data'!$I$4:$J$13,2,FALSE),IF(J201="solar",VLOOKUP('Form 923'!D201,'Cross-Page Data'!$I$14:$J$117,2,FALSE),J201))</f>
        <v>nuclear</v>
      </c>
      <c r="J201" t="str">
        <f>VLOOKUP(E201,'Cross-Page Data'!$D$4:$F$48,3,FALSE)</f>
        <v>nuclear</v>
      </c>
      <c r="K201" t="b">
        <f t="shared" si="3"/>
        <v>1</v>
      </c>
    </row>
    <row r="202" spans="1:11">
      <c r="A202" s="120">
        <v>210</v>
      </c>
      <c r="B202" s="121" t="s">
        <v>201</v>
      </c>
      <c r="C202" s="121" t="s">
        <v>202</v>
      </c>
      <c r="D202" s="121" t="s">
        <v>68</v>
      </c>
      <c r="E202" s="121" t="s">
        <v>125</v>
      </c>
      <c r="F202" s="122">
        <v>0</v>
      </c>
      <c r="G202" s="122">
        <v>9247734</v>
      </c>
      <c r="H202" s="120">
        <v>2019</v>
      </c>
      <c r="I202" t="str">
        <f>IF(J202="natural gas",VLOOKUP(D202,'Cross-Page Data'!$I$4:$J$13,2,FALSE),IF(J202="solar",VLOOKUP('Form 923'!D202,'Cross-Page Data'!$I$14:$J$117,2,FALSE),J202))</f>
        <v>nuclear</v>
      </c>
      <c r="J202" t="str">
        <f>VLOOKUP(E202,'Cross-Page Data'!$D$4:$F$48,3,FALSE)</f>
        <v>nuclear</v>
      </c>
      <c r="K202" t="b">
        <f t="shared" si="3"/>
        <v>1</v>
      </c>
    </row>
    <row r="203" spans="1:11">
      <c r="A203" s="120">
        <v>214</v>
      </c>
      <c r="B203" s="121" t="s">
        <v>201</v>
      </c>
      <c r="C203" s="121" t="s">
        <v>202</v>
      </c>
      <c r="D203" s="121" t="s">
        <v>116</v>
      </c>
      <c r="E203" s="121" t="s">
        <v>170</v>
      </c>
      <c r="F203" s="122">
        <v>30276</v>
      </c>
      <c r="G203" s="122">
        <v>3401</v>
      </c>
      <c r="H203" s="120">
        <v>2019</v>
      </c>
      <c r="I203" t="str">
        <f>IF(J203="natural gas",VLOOKUP(D203,'Cross-Page Data'!$I$4:$J$13,2,FALSE),IF(J203="solar",VLOOKUP('Form 923'!D203,'Cross-Page Data'!$I$14:$J$117,2,FALSE),J203))</f>
        <v>hydro</v>
      </c>
      <c r="J203" t="str">
        <f>VLOOKUP(E203,'Cross-Page Data'!$D$4:$F$48,3,FALSE)</f>
        <v>hydro</v>
      </c>
      <c r="K203" t="b">
        <f t="shared" si="3"/>
        <v>1</v>
      </c>
    </row>
    <row r="204" spans="1:11">
      <c r="A204" s="120">
        <v>215</v>
      </c>
      <c r="B204" s="121" t="s">
        <v>201</v>
      </c>
      <c r="C204" s="121" t="s">
        <v>206</v>
      </c>
      <c r="D204" s="121" t="s">
        <v>116</v>
      </c>
      <c r="E204" s="121" t="s">
        <v>170</v>
      </c>
      <c r="F204" s="122">
        <v>56854</v>
      </c>
      <c r="G204" s="122">
        <v>6387</v>
      </c>
      <c r="H204" s="120">
        <v>2019</v>
      </c>
      <c r="I204" t="str">
        <f>IF(J204="natural gas",VLOOKUP(D204,'Cross-Page Data'!$I$4:$J$13,2,FALSE),IF(J204="solar",VLOOKUP('Form 923'!D204,'Cross-Page Data'!$I$14:$J$117,2,FALSE),J204))</f>
        <v>hydro</v>
      </c>
      <c r="J204" t="str">
        <f>VLOOKUP(E204,'Cross-Page Data'!$D$4:$F$48,3,FALSE)</f>
        <v>hydro</v>
      </c>
      <c r="K204" t="b">
        <f t="shared" si="3"/>
        <v>1</v>
      </c>
    </row>
    <row r="205" spans="1:11">
      <c r="A205" s="120">
        <v>217</v>
      </c>
      <c r="B205" s="121" t="s">
        <v>201</v>
      </c>
      <c r="C205" s="121" t="s">
        <v>202</v>
      </c>
      <c r="D205" s="121" t="s">
        <v>116</v>
      </c>
      <c r="E205" s="121" t="s">
        <v>170</v>
      </c>
      <c r="F205" s="122">
        <v>1453082</v>
      </c>
      <c r="G205" s="122">
        <v>163231</v>
      </c>
      <c r="H205" s="120">
        <v>2019</v>
      </c>
      <c r="I205" t="str">
        <f>IF(J205="natural gas",VLOOKUP(D205,'Cross-Page Data'!$I$4:$J$13,2,FALSE),IF(J205="solar",VLOOKUP('Form 923'!D205,'Cross-Page Data'!$I$14:$J$117,2,FALSE),J205))</f>
        <v>hydro</v>
      </c>
      <c r="J205" t="str">
        <f>VLOOKUP(E205,'Cross-Page Data'!$D$4:$F$48,3,FALSE)</f>
        <v>hydro</v>
      </c>
      <c r="K205" t="b">
        <f t="shared" si="3"/>
        <v>1</v>
      </c>
    </row>
    <row r="206" spans="1:11">
      <c r="A206" s="120">
        <v>218</v>
      </c>
      <c r="B206" s="121" t="s">
        <v>201</v>
      </c>
      <c r="C206" s="121" t="s">
        <v>202</v>
      </c>
      <c r="D206" s="121" t="s">
        <v>116</v>
      </c>
      <c r="E206" s="121" t="s">
        <v>170</v>
      </c>
      <c r="F206" s="122">
        <v>5174232</v>
      </c>
      <c r="G206" s="122">
        <v>581244</v>
      </c>
      <c r="H206" s="120">
        <v>2019</v>
      </c>
      <c r="I206" t="str">
        <f>IF(J206="natural gas",VLOOKUP(D206,'Cross-Page Data'!$I$4:$J$13,2,FALSE),IF(J206="solar",VLOOKUP('Form 923'!D206,'Cross-Page Data'!$I$14:$J$117,2,FALSE),J206))</f>
        <v>hydro</v>
      </c>
      <c r="J206" t="str">
        <f>VLOOKUP(E206,'Cross-Page Data'!$D$4:$F$48,3,FALSE)</f>
        <v>hydro</v>
      </c>
      <c r="K206" t="b">
        <f t="shared" si="3"/>
        <v>1</v>
      </c>
    </row>
    <row r="207" spans="1:11">
      <c r="A207" s="120">
        <v>219</v>
      </c>
      <c r="B207" s="121" t="s">
        <v>201</v>
      </c>
      <c r="C207" s="121" t="s">
        <v>202</v>
      </c>
      <c r="D207" s="121" t="s">
        <v>116</v>
      </c>
      <c r="E207" s="121" t="s">
        <v>170</v>
      </c>
      <c r="F207" s="122">
        <v>3825091</v>
      </c>
      <c r="G207" s="122">
        <v>429689</v>
      </c>
      <c r="H207" s="120">
        <v>2019</v>
      </c>
      <c r="I207" t="str">
        <f>IF(J207="natural gas",VLOOKUP(D207,'Cross-Page Data'!$I$4:$J$13,2,FALSE),IF(J207="solar",VLOOKUP('Form 923'!D207,'Cross-Page Data'!$I$14:$J$117,2,FALSE),J207))</f>
        <v>hydro</v>
      </c>
      <c r="J207" t="str">
        <f>VLOOKUP(E207,'Cross-Page Data'!$D$4:$F$48,3,FALSE)</f>
        <v>hydro</v>
      </c>
      <c r="K207" t="b">
        <f t="shared" si="3"/>
        <v>1</v>
      </c>
    </row>
    <row r="208" spans="1:11">
      <c r="A208" s="120">
        <v>220</v>
      </c>
      <c r="B208" s="121" t="s">
        <v>201</v>
      </c>
      <c r="C208" s="121" t="s">
        <v>202</v>
      </c>
      <c r="D208" s="121" t="s">
        <v>116</v>
      </c>
      <c r="E208" s="121" t="s">
        <v>170</v>
      </c>
      <c r="F208" s="122">
        <v>1427009</v>
      </c>
      <c r="G208" s="122">
        <v>160302</v>
      </c>
      <c r="H208" s="120">
        <v>2019</v>
      </c>
      <c r="I208" t="str">
        <f>IF(J208="natural gas",VLOOKUP(D208,'Cross-Page Data'!$I$4:$J$13,2,FALSE),IF(J208="solar",VLOOKUP('Form 923'!D208,'Cross-Page Data'!$I$14:$J$117,2,FALSE),J208))</f>
        <v>hydro</v>
      </c>
      <c r="J208" t="str">
        <f>VLOOKUP(E208,'Cross-Page Data'!$D$4:$F$48,3,FALSE)</f>
        <v>hydro</v>
      </c>
      <c r="K208" t="b">
        <f t="shared" si="3"/>
        <v>1</v>
      </c>
    </row>
    <row r="209" spans="1:11">
      <c r="A209" s="120">
        <v>221</v>
      </c>
      <c r="B209" s="121" t="s">
        <v>201</v>
      </c>
      <c r="C209" s="121" t="s">
        <v>202</v>
      </c>
      <c r="D209" s="121" t="s">
        <v>116</v>
      </c>
      <c r="E209" s="121" t="s">
        <v>170</v>
      </c>
      <c r="F209" s="122">
        <v>1155194</v>
      </c>
      <c r="G209" s="122">
        <v>129768</v>
      </c>
      <c r="H209" s="120">
        <v>2019</v>
      </c>
      <c r="I209" t="str">
        <f>IF(J209="natural gas",VLOOKUP(D209,'Cross-Page Data'!$I$4:$J$13,2,FALSE),IF(J209="solar",VLOOKUP('Form 923'!D209,'Cross-Page Data'!$I$14:$J$117,2,FALSE),J209))</f>
        <v>hydro</v>
      </c>
      <c r="J209" t="str">
        <f>VLOOKUP(E209,'Cross-Page Data'!$D$4:$F$48,3,FALSE)</f>
        <v>hydro</v>
      </c>
      <c r="K209" t="b">
        <f t="shared" si="3"/>
        <v>1</v>
      </c>
    </row>
    <row r="210" spans="1:11">
      <c r="A210" s="120">
        <v>222</v>
      </c>
      <c r="B210" s="121" t="s">
        <v>201</v>
      </c>
      <c r="C210" s="121" t="s">
        <v>202</v>
      </c>
      <c r="D210" s="121" t="s">
        <v>116</v>
      </c>
      <c r="E210" s="121" t="s">
        <v>170</v>
      </c>
      <c r="F210" s="122">
        <v>1184116</v>
      </c>
      <c r="G210" s="122">
        <v>133017</v>
      </c>
      <c r="H210" s="120">
        <v>2019</v>
      </c>
      <c r="I210" t="str">
        <f>IF(J210="natural gas",VLOOKUP(D210,'Cross-Page Data'!$I$4:$J$13,2,FALSE),IF(J210="solar",VLOOKUP('Form 923'!D210,'Cross-Page Data'!$I$14:$J$117,2,FALSE),J210))</f>
        <v>hydro</v>
      </c>
      <c r="J210" t="str">
        <f>VLOOKUP(E210,'Cross-Page Data'!$D$4:$F$48,3,FALSE)</f>
        <v>hydro</v>
      </c>
      <c r="K210" t="b">
        <f t="shared" si="3"/>
        <v>1</v>
      </c>
    </row>
    <row r="211" spans="1:11">
      <c r="A211" s="120">
        <v>223</v>
      </c>
      <c r="B211" s="121" t="s">
        <v>201</v>
      </c>
      <c r="C211" s="121" t="s">
        <v>202</v>
      </c>
      <c r="D211" s="121" t="s">
        <v>116</v>
      </c>
      <c r="E211" s="121" t="s">
        <v>170</v>
      </c>
      <c r="F211" s="122">
        <v>6040987</v>
      </c>
      <c r="G211" s="122">
        <v>678610</v>
      </c>
      <c r="H211" s="120">
        <v>2019</v>
      </c>
      <c r="I211" t="str">
        <f>IF(J211="natural gas",VLOOKUP(D211,'Cross-Page Data'!$I$4:$J$13,2,FALSE),IF(J211="solar",VLOOKUP('Form 923'!D211,'Cross-Page Data'!$I$14:$J$117,2,FALSE),J211))</f>
        <v>hydro</v>
      </c>
      <c r="J211" t="str">
        <f>VLOOKUP(E211,'Cross-Page Data'!$D$4:$F$48,3,FALSE)</f>
        <v>hydro</v>
      </c>
      <c r="K211" t="b">
        <f t="shared" si="3"/>
        <v>1</v>
      </c>
    </row>
    <row r="212" spans="1:11">
      <c r="A212" s="120">
        <v>225</v>
      </c>
      <c r="B212" s="121" t="s">
        <v>201</v>
      </c>
      <c r="C212" s="121" t="s">
        <v>202</v>
      </c>
      <c r="D212" s="121" t="s">
        <v>116</v>
      </c>
      <c r="E212" s="121" t="s">
        <v>170</v>
      </c>
      <c r="F212" s="122">
        <v>312647</v>
      </c>
      <c r="G212" s="122">
        <v>35121</v>
      </c>
      <c r="H212" s="120">
        <v>2019</v>
      </c>
      <c r="I212" t="str">
        <f>IF(J212="natural gas",VLOOKUP(D212,'Cross-Page Data'!$I$4:$J$13,2,FALSE),IF(J212="solar",VLOOKUP('Form 923'!D212,'Cross-Page Data'!$I$14:$J$117,2,FALSE),J212))</f>
        <v>hydro</v>
      </c>
      <c r="J212" t="str">
        <f>VLOOKUP(E212,'Cross-Page Data'!$D$4:$F$48,3,FALSE)</f>
        <v>hydro</v>
      </c>
      <c r="K212" t="b">
        <f t="shared" si="3"/>
        <v>1</v>
      </c>
    </row>
    <row r="213" spans="1:11">
      <c r="A213" s="120">
        <v>227</v>
      </c>
      <c r="B213" s="121" t="s">
        <v>201</v>
      </c>
      <c r="C213" s="121" t="s">
        <v>202</v>
      </c>
      <c r="D213" s="121" t="s">
        <v>116</v>
      </c>
      <c r="E213" s="121" t="s">
        <v>170</v>
      </c>
      <c r="F213" s="122">
        <v>366611</v>
      </c>
      <c r="G213" s="122">
        <v>41183</v>
      </c>
      <c r="H213" s="120">
        <v>2019</v>
      </c>
      <c r="I213" t="str">
        <f>IF(J213="natural gas",VLOOKUP(D213,'Cross-Page Data'!$I$4:$J$13,2,FALSE),IF(J213="solar",VLOOKUP('Form 923'!D213,'Cross-Page Data'!$I$14:$J$117,2,FALSE),J213))</f>
        <v>hydro</v>
      </c>
      <c r="J213" t="str">
        <f>VLOOKUP(E213,'Cross-Page Data'!$D$4:$F$48,3,FALSE)</f>
        <v>hydro</v>
      </c>
      <c r="K213" t="b">
        <f t="shared" si="3"/>
        <v>1</v>
      </c>
    </row>
    <row r="214" spans="1:11">
      <c r="A214" s="120">
        <v>229</v>
      </c>
      <c r="B214" s="121" t="s">
        <v>201</v>
      </c>
      <c r="C214" s="121" t="s">
        <v>202</v>
      </c>
      <c r="D214" s="121" t="s">
        <v>116</v>
      </c>
      <c r="E214" s="121" t="s">
        <v>170</v>
      </c>
      <c r="F214" s="122">
        <v>39872</v>
      </c>
      <c r="G214" s="122">
        <v>4479</v>
      </c>
      <c r="H214" s="120">
        <v>2019</v>
      </c>
      <c r="I214" t="str">
        <f>IF(J214="natural gas",VLOOKUP(D214,'Cross-Page Data'!$I$4:$J$13,2,FALSE),IF(J214="solar",VLOOKUP('Form 923'!D214,'Cross-Page Data'!$I$14:$J$117,2,FALSE),J214))</f>
        <v>hydro</v>
      </c>
      <c r="J214" t="str">
        <f>VLOOKUP(E214,'Cross-Page Data'!$D$4:$F$48,3,FALSE)</f>
        <v>hydro</v>
      </c>
      <c r="K214" t="b">
        <f t="shared" si="3"/>
        <v>1</v>
      </c>
    </row>
    <row r="215" spans="1:11">
      <c r="A215" s="120">
        <v>231</v>
      </c>
      <c r="B215" s="121" t="s">
        <v>201</v>
      </c>
      <c r="C215" s="121" t="s">
        <v>202</v>
      </c>
      <c r="D215" s="121" t="s">
        <v>116</v>
      </c>
      <c r="E215" s="121" t="s">
        <v>170</v>
      </c>
      <c r="F215" s="122">
        <v>3304173</v>
      </c>
      <c r="G215" s="122">
        <v>371172</v>
      </c>
      <c r="H215" s="120">
        <v>2019</v>
      </c>
      <c r="I215" t="str">
        <f>IF(J215="natural gas",VLOOKUP(D215,'Cross-Page Data'!$I$4:$J$13,2,FALSE),IF(J215="solar",VLOOKUP('Form 923'!D215,'Cross-Page Data'!$I$14:$J$117,2,FALSE),J215))</f>
        <v>hydro</v>
      </c>
      <c r="J215" t="str">
        <f>VLOOKUP(E215,'Cross-Page Data'!$D$4:$F$48,3,FALSE)</f>
        <v>hydro</v>
      </c>
      <c r="K215" t="b">
        <f t="shared" si="3"/>
        <v>1</v>
      </c>
    </row>
    <row r="216" spans="1:11">
      <c r="A216" s="120">
        <v>232</v>
      </c>
      <c r="B216" s="121" t="s">
        <v>201</v>
      </c>
      <c r="C216" s="121" t="s">
        <v>202</v>
      </c>
      <c r="D216" s="121" t="s">
        <v>116</v>
      </c>
      <c r="E216" s="121" t="s">
        <v>170</v>
      </c>
      <c r="F216" s="122">
        <v>485817</v>
      </c>
      <c r="G216" s="122">
        <v>54574</v>
      </c>
      <c r="H216" s="120">
        <v>2019</v>
      </c>
      <c r="I216" t="str">
        <f>IF(J216="natural gas",VLOOKUP(D216,'Cross-Page Data'!$I$4:$J$13,2,FALSE),IF(J216="solar",VLOOKUP('Form 923'!D216,'Cross-Page Data'!$I$14:$J$117,2,FALSE),J216))</f>
        <v>hydro</v>
      </c>
      <c r="J216" t="str">
        <f>VLOOKUP(E216,'Cross-Page Data'!$D$4:$F$48,3,FALSE)</f>
        <v>hydro</v>
      </c>
      <c r="K216" t="b">
        <f t="shared" si="3"/>
        <v>1</v>
      </c>
    </row>
    <row r="217" spans="1:11">
      <c r="A217" s="120">
        <v>233</v>
      </c>
      <c r="B217" s="121" t="s">
        <v>201</v>
      </c>
      <c r="C217" s="121" t="s">
        <v>202</v>
      </c>
      <c r="D217" s="121" t="s">
        <v>116</v>
      </c>
      <c r="E217" s="121" t="s">
        <v>170</v>
      </c>
      <c r="F217" s="122">
        <v>144203</v>
      </c>
      <c r="G217" s="122">
        <v>16199</v>
      </c>
      <c r="H217" s="120">
        <v>2019</v>
      </c>
      <c r="I217" t="str">
        <f>IF(J217="natural gas",VLOOKUP(D217,'Cross-Page Data'!$I$4:$J$13,2,FALSE),IF(J217="solar",VLOOKUP('Form 923'!D217,'Cross-Page Data'!$I$14:$J$117,2,FALSE),J217))</f>
        <v>hydro</v>
      </c>
      <c r="J217" t="str">
        <f>VLOOKUP(E217,'Cross-Page Data'!$D$4:$F$48,3,FALSE)</f>
        <v>hydro</v>
      </c>
      <c r="K217" t="b">
        <f t="shared" si="3"/>
        <v>1</v>
      </c>
    </row>
    <row r="218" spans="1:11">
      <c r="A218" s="120">
        <v>235</v>
      </c>
      <c r="B218" s="121" t="s">
        <v>201</v>
      </c>
      <c r="C218" s="121" t="s">
        <v>202</v>
      </c>
      <c r="D218" s="121" t="s">
        <v>116</v>
      </c>
      <c r="E218" s="121" t="s">
        <v>170</v>
      </c>
      <c r="F218" s="122">
        <v>652872</v>
      </c>
      <c r="G218" s="122">
        <v>73340</v>
      </c>
      <c r="H218" s="120">
        <v>2019</v>
      </c>
      <c r="I218" t="str">
        <f>IF(J218="natural gas",VLOOKUP(D218,'Cross-Page Data'!$I$4:$J$13,2,FALSE),IF(J218="solar",VLOOKUP('Form 923'!D218,'Cross-Page Data'!$I$14:$J$117,2,FALSE),J218))</f>
        <v>hydro</v>
      </c>
      <c r="J218" t="str">
        <f>VLOOKUP(E218,'Cross-Page Data'!$D$4:$F$48,3,FALSE)</f>
        <v>hydro</v>
      </c>
      <c r="K218" t="b">
        <f t="shared" si="3"/>
        <v>1</v>
      </c>
    </row>
    <row r="219" spans="1:11">
      <c r="A219" s="120">
        <v>236</v>
      </c>
      <c r="B219" s="121" t="s">
        <v>201</v>
      </c>
      <c r="C219" s="121" t="s">
        <v>202</v>
      </c>
      <c r="D219" s="121" t="s">
        <v>116</v>
      </c>
      <c r="E219" s="121" t="s">
        <v>170</v>
      </c>
      <c r="F219" s="122">
        <v>2479118</v>
      </c>
      <c r="G219" s="122">
        <v>278490</v>
      </c>
      <c r="H219" s="120">
        <v>2019</v>
      </c>
      <c r="I219" t="str">
        <f>IF(J219="natural gas",VLOOKUP(D219,'Cross-Page Data'!$I$4:$J$13,2,FALSE),IF(J219="solar",VLOOKUP('Form 923'!D219,'Cross-Page Data'!$I$14:$J$117,2,FALSE),J219))</f>
        <v>hydro</v>
      </c>
      <c r="J219" t="str">
        <f>VLOOKUP(E219,'Cross-Page Data'!$D$4:$F$48,3,FALSE)</f>
        <v>hydro</v>
      </c>
      <c r="K219" t="b">
        <f t="shared" si="3"/>
        <v>1</v>
      </c>
    </row>
    <row r="220" spans="1:11">
      <c r="A220" s="120">
        <v>237</v>
      </c>
      <c r="B220" s="121" t="s">
        <v>201</v>
      </c>
      <c r="C220" s="121" t="s">
        <v>202</v>
      </c>
      <c r="D220" s="121" t="s">
        <v>116</v>
      </c>
      <c r="E220" s="121" t="s">
        <v>170</v>
      </c>
      <c r="F220" s="122">
        <v>596470</v>
      </c>
      <c r="G220" s="122">
        <v>67004</v>
      </c>
      <c r="H220" s="120">
        <v>2019</v>
      </c>
      <c r="I220" t="str">
        <f>IF(J220="natural gas",VLOOKUP(D220,'Cross-Page Data'!$I$4:$J$13,2,FALSE),IF(J220="solar",VLOOKUP('Form 923'!D220,'Cross-Page Data'!$I$14:$J$117,2,FALSE),J220))</f>
        <v>hydro</v>
      </c>
      <c r="J220" t="str">
        <f>VLOOKUP(E220,'Cross-Page Data'!$D$4:$F$48,3,FALSE)</f>
        <v>hydro</v>
      </c>
      <c r="K220" t="b">
        <f t="shared" si="3"/>
        <v>1</v>
      </c>
    </row>
    <row r="221" spans="1:11">
      <c r="A221" s="120">
        <v>238</v>
      </c>
      <c r="B221" s="121" t="s">
        <v>201</v>
      </c>
      <c r="C221" s="121" t="s">
        <v>202</v>
      </c>
      <c r="D221" s="121" t="s">
        <v>116</v>
      </c>
      <c r="E221" s="121" t="s">
        <v>170</v>
      </c>
      <c r="F221" s="122">
        <v>762439</v>
      </c>
      <c r="G221" s="122">
        <v>85648</v>
      </c>
      <c r="H221" s="120">
        <v>2019</v>
      </c>
      <c r="I221" t="str">
        <f>IF(J221="natural gas",VLOOKUP(D221,'Cross-Page Data'!$I$4:$J$13,2,FALSE),IF(J221="solar",VLOOKUP('Form 923'!D221,'Cross-Page Data'!$I$14:$J$117,2,FALSE),J221))</f>
        <v>hydro</v>
      </c>
      <c r="J221" t="str">
        <f>VLOOKUP(E221,'Cross-Page Data'!$D$4:$F$48,3,FALSE)</f>
        <v>hydro</v>
      </c>
      <c r="K221" t="b">
        <f t="shared" si="3"/>
        <v>1</v>
      </c>
    </row>
    <row r="222" spans="1:11">
      <c r="A222" s="120">
        <v>239</v>
      </c>
      <c r="B222" s="121" t="s">
        <v>201</v>
      </c>
      <c r="C222" s="121" t="s">
        <v>202</v>
      </c>
      <c r="D222" s="121" t="s">
        <v>116</v>
      </c>
      <c r="E222" s="121" t="s">
        <v>170</v>
      </c>
      <c r="F222" s="122">
        <v>2818212</v>
      </c>
      <c r="G222" s="122">
        <v>316582</v>
      </c>
      <c r="H222" s="120">
        <v>2019</v>
      </c>
      <c r="I222" t="str">
        <f>IF(J222="natural gas",VLOOKUP(D222,'Cross-Page Data'!$I$4:$J$13,2,FALSE),IF(J222="solar",VLOOKUP('Form 923'!D222,'Cross-Page Data'!$I$14:$J$117,2,FALSE),J222))</f>
        <v>hydro</v>
      </c>
      <c r="J222" t="str">
        <f>VLOOKUP(E222,'Cross-Page Data'!$D$4:$F$48,3,FALSE)</f>
        <v>hydro</v>
      </c>
      <c r="K222" t="b">
        <f t="shared" si="3"/>
        <v>1</v>
      </c>
    </row>
    <row r="223" spans="1:11">
      <c r="A223" s="120">
        <v>240</v>
      </c>
      <c r="B223" s="121" t="s">
        <v>201</v>
      </c>
      <c r="C223" s="121" t="s">
        <v>202</v>
      </c>
      <c r="D223" s="121" t="s">
        <v>116</v>
      </c>
      <c r="E223" s="121" t="s">
        <v>170</v>
      </c>
      <c r="F223" s="122">
        <v>5787510</v>
      </c>
      <c r="G223" s="122">
        <v>650136</v>
      </c>
      <c r="H223" s="120">
        <v>2019</v>
      </c>
      <c r="I223" t="str">
        <f>IF(J223="natural gas",VLOOKUP(D223,'Cross-Page Data'!$I$4:$J$13,2,FALSE),IF(J223="solar",VLOOKUP('Form 923'!D223,'Cross-Page Data'!$I$14:$J$117,2,FALSE),J223))</f>
        <v>hydro</v>
      </c>
      <c r="J223" t="str">
        <f>VLOOKUP(E223,'Cross-Page Data'!$D$4:$F$48,3,FALSE)</f>
        <v>hydro</v>
      </c>
      <c r="K223" t="b">
        <f t="shared" si="3"/>
        <v>1</v>
      </c>
    </row>
    <row r="224" spans="1:11">
      <c r="A224" s="120">
        <v>241</v>
      </c>
      <c r="B224" s="121" t="s">
        <v>201</v>
      </c>
      <c r="C224" s="121" t="s">
        <v>202</v>
      </c>
      <c r="D224" s="121" t="s">
        <v>116</v>
      </c>
      <c r="E224" s="121" t="s">
        <v>170</v>
      </c>
      <c r="F224" s="122">
        <v>367038</v>
      </c>
      <c r="G224" s="122">
        <v>41231</v>
      </c>
      <c r="H224" s="120">
        <v>2019</v>
      </c>
      <c r="I224" t="str">
        <f>IF(J224="natural gas",VLOOKUP(D224,'Cross-Page Data'!$I$4:$J$13,2,FALSE),IF(J224="solar",VLOOKUP('Form 923'!D224,'Cross-Page Data'!$I$14:$J$117,2,FALSE),J224))</f>
        <v>hydro</v>
      </c>
      <c r="J224" t="str">
        <f>VLOOKUP(E224,'Cross-Page Data'!$D$4:$F$48,3,FALSE)</f>
        <v>hydro</v>
      </c>
      <c r="K224" t="b">
        <f t="shared" si="3"/>
        <v>1</v>
      </c>
    </row>
    <row r="225" spans="1:11">
      <c r="A225" s="120">
        <v>242</v>
      </c>
      <c r="B225" s="121" t="s">
        <v>201</v>
      </c>
      <c r="C225" s="121" t="s">
        <v>202</v>
      </c>
      <c r="D225" s="121" t="s">
        <v>116</v>
      </c>
      <c r="E225" s="121" t="s">
        <v>170</v>
      </c>
      <c r="F225" s="122">
        <v>0</v>
      </c>
      <c r="G225" s="122">
        <v>0</v>
      </c>
      <c r="H225" s="120">
        <v>2019</v>
      </c>
      <c r="I225" t="str">
        <f>IF(J225="natural gas",VLOOKUP(D225,'Cross-Page Data'!$I$4:$J$13,2,FALSE),IF(J225="solar",VLOOKUP('Form 923'!D225,'Cross-Page Data'!$I$14:$J$117,2,FALSE),J225))</f>
        <v>hydro</v>
      </c>
      <c r="J225" t="str">
        <f>VLOOKUP(E225,'Cross-Page Data'!$D$4:$F$48,3,FALSE)</f>
        <v>hydro</v>
      </c>
      <c r="K225" t="b">
        <f t="shared" si="3"/>
        <v>1</v>
      </c>
    </row>
    <row r="226" spans="1:11">
      <c r="A226" s="120">
        <v>243</v>
      </c>
      <c r="B226" s="121" t="s">
        <v>201</v>
      </c>
      <c r="C226" s="121" t="s">
        <v>202</v>
      </c>
      <c r="D226" s="121" t="s">
        <v>116</v>
      </c>
      <c r="E226" s="121" t="s">
        <v>170</v>
      </c>
      <c r="F226" s="122">
        <v>306442</v>
      </c>
      <c r="G226" s="122">
        <v>34424</v>
      </c>
      <c r="H226" s="120">
        <v>2019</v>
      </c>
      <c r="I226" t="str">
        <f>IF(J226="natural gas",VLOOKUP(D226,'Cross-Page Data'!$I$4:$J$13,2,FALSE),IF(J226="solar",VLOOKUP('Form 923'!D226,'Cross-Page Data'!$I$14:$J$117,2,FALSE),J226))</f>
        <v>hydro</v>
      </c>
      <c r="J226" t="str">
        <f>VLOOKUP(E226,'Cross-Page Data'!$D$4:$F$48,3,FALSE)</f>
        <v>hydro</v>
      </c>
      <c r="K226" t="b">
        <f t="shared" si="3"/>
        <v>1</v>
      </c>
    </row>
    <row r="227" spans="1:11">
      <c r="A227" s="120">
        <v>244</v>
      </c>
      <c r="B227" s="121" t="s">
        <v>201</v>
      </c>
      <c r="C227" s="121" t="s">
        <v>202</v>
      </c>
      <c r="D227" s="121" t="s">
        <v>116</v>
      </c>
      <c r="E227" s="121" t="s">
        <v>170</v>
      </c>
      <c r="F227" s="122">
        <v>383578</v>
      </c>
      <c r="G227" s="122">
        <v>43089</v>
      </c>
      <c r="H227" s="120">
        <v>2019</v>
      </c>
      <c r="I227" t="str">
        <f>IF(J227="natural gas",VLOOKUP(D227,'Cross-Page Data'!$I$4:$J$13,2,FALSE),IF(J227="solar",VLOOKUP('Form 923'!D227,'Cross-Page Data'!$I$14:$J$117,2,FALSE),J227))</f>
        <v>hydro</v>
      </c>
      <c r="J227" t="str">
        <f>VLOOKUP(E227,'Cross-Page Data'!$D$4:$F$48,3,FALSE)</f>
        <v>hydro</v>
      </c>
      <c r="K227" t="b">
        <f t="shared" si="3"/>
        <v>1</v>
      </c>
    </row>
    <row r="228" spans="1:11">
      <c r="A228" s="120">
        <v>246</v>
      </c>
      <c r="B228" s="121" t="s">
        <v>201</v>
      </c>
      <c r="C228" s="121" t="s">
        <v>202</v>
      </c>
      <c r="D228" s="121" t="s">
        <v>79</v>
      </c>
      <c r="E228" s="121" t="s">
        <v>70</v>
      </c>
      <c r="F228" s="122">
        <v>27525</v>
      </c>
      <c r="G228" s="122">
        <v>3133.188</v>
      </c>
      <c r="H228" s="120">
        <v>2019</v>
      </c>
      <c r="I228" t="str">
        <f>IF(J228="natural gas",VLOOKUP(D228,'Cross-Page Data'!$I$4:$J$13,2,FALSE),IF(J228="solar",VLOOKUP('Form 923'!D228,'Cross-Page Data'!$I$14:$J$117,2,FALSE),J228))</f>
        <v>heavy or residual fuel oil</v>
      </c>
      <c r="J228" t="str">
        <f>VLOOKUP(E228,'Cross-Page Data'!$D$4:$F$48,3,FALSE)</f>
        <v>heavy or residual fuel oil</v>
      </c>
      <c r="K228" t="b">
        <f t="shared" si="3"/>
        <v>1</v>
      </c>
    </row>
    <row r="229" spans="1:11">
      <c r="A229" s="120">
        <v>246</v>
      </c>
      <c r="B229" s="121" t="s">
        <v>201</v>
      </c>
      <c r="C229" s="121" t="s">
        <v>202</v>
      </c>
      <c r="D229" s="121" t="s">
        <v>79</v>
      </c>
      <c r="E229" s="121" t="s">
        <v>38</v>
      </c>
      <c r="F229" s="122">
        <v>3531806</v>
      </c>
      <c r="G229" s="122">
        <v>402052.81</v>
      </c>
      <c r="H229" s="120">
        <v>2019</v>
      </c>
      <c r="I229" t="str">
        <f>IF(J229="natural gas",VLOOKUP(D229,'Cross-Page Data'!$I$4:$J$13,2,FALSE),IF(J229="solar",VLOOKUP('Form 923'!D229,'Cross-Page Data'!$I$14:$J$117,2,FALSE),J229))</f>
        <v>natural gas peaker</v>
      </c>
      <c r="J229" t="str">
        <f>VLOOKUP(E229,'Cross-Page Data'!$D$4:$F$48,3,FALSE)</f>
        <v>natural gas</v>
      </c>
      <c r="K229" t="b">
        <f t="shared" si="3"/>
        <v>1</v>
      </c>
    </row>
    <row r="230" spans="1:11">
      <c r="A230" s="120">
        <v>246</v>
      </c>
      <c r="B230" s="121" t="s">
        <v>201</v>
      </c>
      <c r="C230" s="121" t="s">
        <v>202</v>
      </c>
      <c r="D230" s="121" t="s">
        <v>79</v>
      </c>
      <c r="E230" s="121" t="s">
        <v>130</v>
      </c>
      <c r="F230" s="122">
        <v>0</v>
      </c>
      <c r="G230" s="122">
        <v>0</v>
      </c>
      <c r="H230" s="120">
        <v>2019</v>
      </c>
      <c r="I230" t="str">
        <f>IF(J230="natural gas",VLOOKUP(D230,'Cross-Page Data'!$I$4:$J$13,2,FALSE),IF(J230="solar",VLOOKUP('Form 923'!D230,'Cross-Page Data'!$I$14:$J$117,2,FALSE),J230))</f>
        <v>biomass</v>
      </c>
      <c r="J230" t="str">
        <f>VLOOKUP(E230,'Cross-Page Data'!$D$4:$F$48,3,FALSE)</f>
        <v>biomass</v>
      </c>
      <c r="K230" t="b">
        <f t="shared" si="3"/>
        <v>1</v>
      </c>
    </row>
    <row r="231" spans="1:11">
      <c r="A231" s="120">
        <v>248</v>
      </c>
      <c r="B231" s="121" t="s">
        <v>201</v>
      </c>
      <c r="C231" s="121" t="s">
        <v>202</v>
      </c>
      <c r="D231" s="121" t="s">
        <v>116</v>
      </c>
      <c r="E231" s="121" t="s">
        <v>170</v>
      </c>
      <c r="F231" s="122">
        <v>0</v>
      </c>
      <c r="G231" s="122">
        <v>0</v>
      </c>
      <c r="H231" s="120">
        <v>2019</v>
      </c>
      <c r="I231" t="str">
        <f>IF(J231="natural gas",VLOOKUP(D231,'Cross-Page Data'!$I$4:$J$13,2,FALSE),IF(J231="solar",VLOOKUP('Form 923'!D231,'Cross-Page Data'!$I$14:$J$117,2,FALSE),J231))</f>
        <v>hydro</v>
      </c>
      <c r="J231" t="str">
        <f>VLOOKUP(E231,'Cross-Page Data'!$D$4:$F$48,3,FALSE)</f>
        <v>hydro</v>
      </c>
      <c r="K231" t="b">
        <f t="shared" si="3"/>
        <v>1</v>
      </c>
    </row>
    <row r="232" spans="1:11">
      <c r="A232" s="120">
        <v>249</v>
      </c>
      <c r="B232" s="121" t="s">
        <v>201</v>
      </c>
      <c r="C232" s="121" t="s">
        <v>202</v>
      </c>
      <c r="D232" s="121" t="s">
        <v>116</v>
      </c>
      <c r="E232" s="121" t="s">
        <v>170</v>
      </c>
      <c r="F232" s="122">
        <v>6049684</v>
      </c>
      <c r="G232" s="122">
        <v>679587</v>
      </c>
      <c r="H232" s="120">
        <v>2019</v>
      </c>
      <c r="I232" t="str">
        <f>IF(J232="natural gas",VLOOKUP(D232,'Cross-Page Data'!$I$4:$J$13,2,FALSE),IF(J232="solar",VLOOKUP('Form 923'!D232,'Cross-Page Data'!$I$14:$J$117,2,FALSE),J232))</f>
        <v>hydro</v>
      </c>
      <c r="J232" t="str">
        <f>VLOOKUP(E232,'Cross-Page Data'!$D$4:$F$48,3,FALSE)</f>
        <v>hydro</v>
      </c>
      <c r="K232" t="b">
        <f t="shared" si="3"/>
        <v>1</v>
      </c>
    </row>
    <row r="233" spans="1:11">
      <c r="A233" s="120">
        <v>253</v>
      </c>
      <c r="B233" s="121" t="s">
        <v>201</v>
      </c>
      <c r="C233" s="121" t="s">
        <v>202</v>
      </c>
      <c r="D233" s="121" t="s">
        <v>116</v>
      </c>
      <c r="E233" s="121" t="s">
        <v>170</v>
      </c>
      <c r="F233" s="122">
        <v>20056</v>
      </c>
      <c r="G233" s="122">
        <v>2253</v>
      </c>
      <c r="H233" s="120">
        <v>2019</v>
      </c>
      <c r="I233" t="str">
        <f>IF(J233="natural gas",VLOOKUP(D233,'Cross-Page Data'!$I$4:$J$13,2,FALSE),IF(J233="solar",VLOOKUP('Form 923'!D233,'Cross-Page Data'!$I$14:$J$117,2,FALSE),J233))</f>
        <v>hydro</v>
      </c>
      <c r="J233" t="str">
        <f>VLOOKUP(E233,'Cross-Page Data'!$D$4:$F$48,3,FALSE)</f>
        <v>hydro</v>
      </c>
      <c r="K233" t="b">
        <f t="shared" si="3"/>
        <v>1</v>
      </c>
    </row>
    <row r="234" spans="1:11">
      <c r="A234" s="120">
        <v>254</v>
      </c>
      <c r="B234" s="121" t="s">
        <v>201</v>
      </c>
      <c r="C234" s="121" t="s">
        <v>202</v>
      </c>
      <c r="D234" s="121" t="s">
        <v>116</v>
      </c>
      <c r="E234" s="121" t="s">
        <v>170</v>
      </c>
      <c r="F234" s="122">
        <v>1088625</v>
      </c>
      <c r="G234" s="122">
        <v>122290</v>
      </c>
      <c r="H234" s="120">
        <v>2019</v>
      </c>
      <c r="I234" t="str">
        <f>IF(J234="natural gas",VLOOKUP(D234,'Cross-Page Data'!$I$4:$J$13,2,FALSE),IF(J234="solar",VLOOKUP('Form 923'!D234,'Cross-Page Data'!$I$14:$J$117,2,FALSE),J234))</f>
        <v>hydro</v>
      </c>
      <c r="J234" t="str">
        <f>VLOOKUP(E234,'Cross-Page Data'!$D$4:$F$48,3,FALSE)</f>
        <v>hydro</v>
      </c>
      <c r="K234" t="b">
        <f t="shared" si="3"/>
        <v>1</v>
      </c>
    </row>
    <row r="235" spans="1:11">
      <c r="A235" s="120">
        <v>255</v>
      </c>
      <c r="B235" s="121" t="s">
        <v>201</v>
      </c>
      <c r="C235" s="121" t="s">
        <v>202</v>
      </c>
      <c r="D235" s="121" t="s">
        <v>116</v>
      </c>
      <c r="E235" s="121" t="s">
        <v>170</v>
      </c>
      <c r="F235" s="122">
        <v>0</v>
      </c>
      <c r="G235" s="122">
        <v>0</v>
      </c>
      <c r="H235" s="120">
        <v>2019</v>
      </c>
      <c r="I235" t="str">
        <f>IF(J235="natural gas",VLOOKUP(D235,'Cross-Page Data'!$I$4:$J$13,2,FALSE),IF(J235="solar",VLOOKUP('Form 923'!D235,'Cross-Page Data'!$I$14:$J$117,2,FALSE),J235))</f>
        <v>hydro</v>
      </c>
      <c r="J235" t="str">
        <f>VLOOKUP(E235,'Cross-Page Data'!$D$4:$F$48,3,FALSE)</f>
        <v>hydro</v>
      </c>
      <c r="K235" t="b">
        <f t="shared" si="3"/>
        <v>1</v>
      </c>
    </row>
    <row r="236" spans="1:11">
      <c r="A236" s="120">
        <v>258</v>
      </c>
      <c r="B236" s="121" t="s">
        <v>201</v>
      </c>
      <c r="C236" s="121" t="s">
        <v>206</v>
      </c>
      <c r="D236" s="121" t="s">
        <v>116</v>
      </c>
      <c r="E236" s="121" t="s">
        <v>170</v>
      </c>
      <c r="F236" s="122">
        <v>111490</v>
      </c>
      <c r="G236" s="122">
        <v>12524</v>
      </c>
      <c r="H236" s="120">
        <v>2019</v>
      </c>
      <c r="I236" t="str">
        <f>IF(J236="natural gas",VLOOKUP(D236,'Cross-Page Data'!$I$4:$J$13,2,FALSE),IF(J236="solar",VLOOKUP('Form 923'!D236,'Cross-Page Data'!$I$14:$J$117,2,FALSE),J236))</f>
        <v>hydro</v>
      </c>
      <c r="J236" t="str">
        <f>VLOOKUP(E236,'Cross-Page Data'!$D$4:$F$48,3,FALSE)</f>
        <v>hydro</v>
      </c>
      <c r="K236" t="b">
        <f t="shared" si="3"/>
        <v>1</v>
      </c>
    </row>
    <row r="237" spans="1:11">
      <c r="A237" s="120">
        <v>260</v>
      </c>
      <c r="B237" s="121" t="s">
        <v>201</v>
      </c>
      <c r="C237" s="121" t="s">
        <v>206</v>
      </c>
      <c r="D237" s="121" t="s">
        <v>39</v>
      </c>
      <c r="E237" s="121" t="s">
        <v>38</v>
      </c>
      <c r="F237" s="122">
        <v>0</v>
      </c>
      <c r="G237" s="122">
        <v>1808126</v>
      </c>
      <c r="H237" s="120">
        <v>2019</v>
      </c>
      <c r="I237" t="str">
        <f>IF(J237="natural gas",VLOOKUP(D237,'Cross-Page Data'!$I$4:$J$13,2,FALSE),IF(J237="solar",VLOOKUP('Form 923'!D237,'Cross-Page Data'!$I$14:$J$117,2,FALSE),J237))</f>
        <v>natural gas nonpeaker - preexisting nonretiring</v>
      </c>
      <c r="J237" t="str">
        <f>VLOOKUP(E237,'Cross-Page Data'!$D$4:$F$48,3,FALSE)</f>
        <v>natural gas</v>
      </c>
      <c r="K237" t="b">
        <f t="shared" si="3"/>
        <v>1</v>
      </c>
    </row>
    <row r="238" spans="1:11">
      <c r="A238" s="120">
        <v>260</v>
      </c>
      <c r="B238" s="121" t="s">
        <v>201</v>
      </c>
      <c r="C238" s="121" t="s">
        <v>206</v>
      </c>
      <c r="D238" s="121" t="s">
        <v>61</v>
      </c>
      <c r="E238" s="121" t="s">
        <v>38</v>
      </c>
      <c r="F238" s="122">
        <v>36882109</v>
      </c>
      <c r="G238" s="122">
        <v>3412707</v>
      </c>
      <c r="H238" s="120">
        <v>2019</v>
      </c>
      <c r="I238" t="str">
        <f>IF(J238="natural gas",VLOOKUP(D238,'Cross-Page Data'!$I$4:$J$13,2,FALSE),IF(J238="solar",VLOOKUP('Form 923'!D238,'Cross-Page Data'!$I$14:$J$117,2,FALSE),J238))</f>
        <v>natural gas nonpeaker - preexisting nonretiring</v>
      </c>
      <c r="J238" t="str">
        <f>VLOOKUP(E238,'Cross-Page Data'!$D$4:$F$48,3,FALSE)</f>
        <v>natural gas</v>
      </c>
      <c r="K238" t="b">
        <f t="shared" si="3"/>
        <v>1</v>
      </c>
    </row>
    <row r="239" spans="1:11">
      <c r="A239" s="120">
        <v>260</v>
      </c>
      <c r="B239" s="121" t="s">
        <v>201</v>
      </c>
      <c r="C239" s="121" t="s">
        <v>206</v>
      </c>
      <c r="D239" s="121" t="s">
        <v>68</v>
      </c>
      <c r="E239" s="121" t="s">
        <v>38</v>
      </c>
      <c r="F239" s="122">
        <v>0</v>
      </c>
      <c r="G239" s="122">
        <v>0</v>
      </c>
      <c r="H239" s="120">
        <v>2019</v>
      </c>
      <c r="I239" t="str">
        <f>IF(J239="natural gas",VLOOKUP(D239,'Cross-Page Data'!$I$4:$J$13,2,FALSE),IF(J239="solar",VLOOKUP('Form 923'!D239,'Cross-Page Data'!$I$14:$J$117,2,FALSE),J239))</f>
        <v>natural gas nonpeaker - preexisting retiring</v>
      </c>
      <c r="J239" t="str">
        <f>VLOOKUP(E239,'Cross-Page Data'!$D$4:$F$48,3,FALSE)</f>
        <v>natural gas</v>
      </c>
      <c r="K239" t="b">
        <f t="shared" si="3"/>
        <v>1</v>
      </c>
    </row>
    <row r="240" spans="1:11">
      <c r="A240" s="120">
        <v>261</v>
      </c>
      <c r="B240" s="121" t="s">
        <v>201</v>
      </c>
      <c r="C240" s="121" t="s">
        <v>206</v>
      </c>
      <c r="D240" s="121" t="s">
        <v>116</v>
      </c>
      <c r="E240" s="121" t="s">
        <v>170</v>
      </c>
      <c r="F240" s="122">
        <v>133202</v>
      </c>
      <c r="G240" s="122">
        <v>14963</v>
      </c>
      <c r="H240" s="120">
        <v>2019</v>
      </c>
      <c r="I240" t="str">
        <f>IF(J240="natural gas",VLOOKUP(D240,'Cross-Page Data'!$I$4:$J$13,2,FALSE),IF(J240="solar",VLOOKUP('Form 923'!D240,'Cross-Page Data'!$I$14:$J$117,2,FALSE),J240))</f>
        <v>hydro</v>
      </c>
      <c r="J240" t="str">
        <f>VLOOKUP(E240,'Cross-Page Data'!$D$4:$F$48,3,FALSE)</f>
        <v>hydro</v>
      </c>
      <c r="K240" t="b">
        <f t="shared" si="3"/>
        <v>1</v>
      </c>
    </row>
    <row r="241" spans="1:11">
      <c r="A241" s="120">
        <v>262</v>
      </c>
      <c r="B241" s="121" t="s">
        <v>201</v>
      </c>
      <c r="C241" s="121" t="s">
        <v>202</v>
      </c>
      <c r="D241" s="121" t="s">
        <v>116</v>
      </c>
      <c r="E241" s="121" t="s">
        <v>170</v>
      </c>
      <c r="F241" s="122">
        <v>418455</v>
      </c>
      <c r="G241" s="122">
        <v>47007</v>
      </c>
      <c r="H241" s="120">
        <v>2019</v>
      </c>
      <c r="I241" t="str">
        <f>IF(J241="natural gas",VLOOKUP(D241,'Cross-Page Data'!$I$4:$J$13,2,FALSE),IF(J241="solar",VLOOKUP('Form 923'!D241,'Cross-Page Data'!$I$14:$J$117,2,FALSE),J241))</f>
        <v>hydro</v>
      </c>
      <c r="J241" t="str">
        <f>VLOOKUP(E241,'Cross-Page Data'!$D$4:$F$48,3,FALSE)</f>
        <v>hydro</v>
      </c>
      <c r="K241" t="b">
        <f t="shared" si="3"/>
        <v>1</v>
      </c>
    </row>
    <row r="242" spans="1:11">
      <c r="A242" s="120">
        <v>264</v>
      </c>
      <c r="B242" s="121" t="s">
        <v>201</v>
      </c>
      <c r="C242" s="121" t="s">
        <v>202</v>
      </c>
      <c r="D242" s="121" t="s">
        <v>116</v>
      </c>
      <c r="E242" s="121" t="s">
        <v>170</v>
      </c>
      <c r="F242" s="122">
        <v>57274</v>
      </c>
      <c r="G242" s="122">
        <v>6434</v>
      </c>
      <c r="H242" s="120">
        <v>2019</v>
      </c>
      <c r="I242" t="str">
        <f>IF(J242="natural gas",VLOOKUP(D242,'Cross-Page Data'!$I$4:$J$13,2,FALSE),IF(J242="solar",VLOOKUP('Form 923'!D242,'Cross-Page Data'!$I$14:$J$117,2,FALSE),J242))</f>
        <v>hydro</v>
      </c>
      <c r="J242" t="str">
        <f>VLOOKUP(E242,'Cross-Page Data'!$D$4:$F$48,3,FALSE)</f>
        <v>hydro</v>
      </c>
      <c r="K242" t="b">
        <f t="shared" si="3"/>
        <v>1</v>
      </c>
    </row>
    <row r="243" spans="1:11">
      <c r="A243" s="120">
        <v>265</v>
      </c>
      <c r="B243" s="121" t="s">
        <v>201</v>
      </c>
      <c r="C243" s="121" t="s">
        <v>202</v>
      </c>
      <c r="D243" s="121" t="s">
        <v>116</v>
      </c>
      <c r="E243" s="121" t="s">
        <v>170</v>
      </c>
      <c r="F243" s="122">
        <v>2469434</v>
      </c>
      <c r="G243" s="122">
        <v>277402</v>
      </c>
      <c r="H243" s="120">
        <v>2019</v>
      </c>
      <c r="I243" t="str">
        <f>IF(J243="natural gas",VLOOKUP(D243,'Cross-Page Data'!$I$4:$J$13,2,FALSE),IF(J243="solar",VLOOKUP('Form 923'!D243,'Cross-Page Data'!$I$14:$J$117,2,FALSE),J243))</f>
        <v>hydro</v>
      </c>
      <c r="J243" t="str">
        <f>VLOOKUP(E243,'Cross-Page Data'!$D$4:$F$48,3,FALSE)</f>
        <v>hydro</v>
      </c>
      <c r="K243" t="b">
        <f t="shared" si="3"/>
        <v>1</v>
      </c>
    </row>
    <row r="244" spans="1:11">
      <c r="A244" s="120">
        <v>266</v>
      </c>
      <c r="B244" s="121" t="s">
        <v>201</v>
      </c>
      <c r="C244" s="121" t="s">
        <v>202</v>
      </c>
      <c r="D244" s="121" t="s">
        <v>116</v>
      </c>
      <c r="E244" s="121" t="s">
        <v>170</v>
      </c>
      <c r="F244" s="122">
        <v>3225380</v>
      </c>
      <c r="G244" s="122">
        <v>362321</v>
      </c>
      <c r="H244" s="120">
        <v>2019</v>
      </c>
      <c r="I244" t="str">
        <f>IF(J244="natural gas",VLOOKUP(D244,'Cross-Page Data'!$I$4:$J$13,2,FALSE),IF(J244="solar",VLOOKUP('Form 923'!D244,'Cross-Page Data'!$I$14:$J$117,2,FALSE),J244))</f>
        <v>hydro</v>
      </c>
      <c r="J244" t="str">
        <f>VLOOKUP(E244,'Cross-Page Data'!$D$4:$F$48,3,FALSE)</f>
        <v>hydro</v>
      </c>
      <c r="K244" t="b">
        <f t="shared" si="3"/>
        <v>1</v>
      </c>
    </row>
    <row r="245" spans="1:11">
      <c r="A245" s="120">
        <v>267</v>
      </c>
      <c r="B245" s="121" t="s">
        <v>201</v>
      </c>
      <c r="C245" s="121" t="s">
        <v>202</v>
      </c>
      <c r="D245" s="121" t="s">
        <v>116</v>
      </c>
      <c r="E245" s="121" t="s">
        <v>170</v>
      </c>
      <c r="F245" s="122">
        <v>4023971</v>
      </c>
      <c r="G245" s="122">
        <v>452030</v>
      </c>
      <c r="H245" s="120">
        <v>2019</v>
      </c>
      <c r="I245" t="str">
        <f>IF(J245="natural gas",VLOOKUP(D245,'Cross-Page Data'!$I$4:$J$13,2,FALSE),IF(J245="solar",VLOOKUP('Form 923'!D245,'Cross-Page Data'!$I$14:$J$117,2,FALSE),J245))</f>
        <v>hydro</v>
      </c>
      <c r="J245" t="str">
        <f>VLOOKUP(E245,'Cross-Page Data'!$D$4:$F$48,3,FALSE)</f>
        <v>hydro</v>
      </c>
      <c r="K245" t="b">
        <f t="shared" si="3"/>
        <v>1</v>
      </c>
    </row>
    <row r="246" spans="1:11">
      <c r="A246" s="120">
        <v>268</v>
      </c>
      <c r="B246" s="121" t="s">
        <v>201</v>
      </c>
      <c r="C246" s="121" t="s">
        <v>202</v>
      </c>
      <c r="D246" s="121" t="s">
        <v>116</v>
      </c>
      <c r="E246" s="121" t="s">
        <v>170</v>
      </c>
      <c r="F246" s="122">
        <v>7600413</v>
      </c>
      <c r="G246" s="122">
        <v>853787</v>
      </c>
      <c r="H246" s="120">
        <v>2019</v>
      </c>
      <c r="I246" t="str">
        <f>IF(J246="natural gas",VLOOKUP(D246,'Cross-Page Data'!$I$4:$J$13,2,FALSE),IF(J246="solar",VLOOKUP('Form 923'!D246,'Cross-Page Data'!$I$14:$J$117,2,FALSE),J246))</f>
        <v>hydro</v>
      </c>
      <c r="J246" t="str">
        <f>VLOOKUP(E246,'Cross-Page Data'!$D$4:$F$48,3,FALSE)</f>
        <v>hydro</v>
      </c>
      <c r="K246" t="b">
        <f t="shared" si="3"/>
        <v>1</v>
      </c>
    </row>
    <row r="247" spans="1:11">
      <c r="A247" s="120">
        <v>269</v>
      </c>
      <c r="B247" s="121" t="s">
        <v>201</v>
      </c>
      <c r="C247" s="121" t="s">
        <v>202</v>
      </c>
      <c r="D247" s="121" t="s">
        <v>116</v>
      </c>
      <c r="E247" s="121" t="s">
        <v>170</v>
      </c>
      <c r="F247" s="122">
        <v>2982100</v>
      </c>
      <c r="G247" s="122">
        <v>334992</v>
      </c>
      <c r="H247" s="120">
        <v>2019</v>
      </c>
      <c r="I247" t="str">
        <f>IF(J247="natural gas",VLOOKUP(D247,'Cross-Page Data'!$I$4:$J$13,2,FALSE),IF(J247="solar",VLOOKUP('Form 923'!D247,'Cross-Page Data'!$I$14:$J$117,2,FALSE),J247))</f>
        <v>hydro</v>
      </c>
      <c r="J247" t="str">
        <f>VLOOKUP(E247,'Cross-Page Data'!$D$4:$F$48,3,FALSE)</f>
        <v>hydro</v>
      </c>
      <c r="K247" t="b">
        <f t="shared" si="3"/>
        <v>1</v>
      </c>
    </row>
    <row r="248" spans="1:11">
      <c r="A248" s="120">
        <v>270</v>
      </c>
      <c r="B248" s="121" t="s">
        <v>201</v>
      </c>
      <c r="C248" s="121" t="s">
        <v>202</v>
      </c>
      <c r="D248" s="121" t="s">
        <v>116</v>
      </c>
      <c r="E248" s="121" t="s">
        <v>170</v>
      </c>
      <c r="F248" s="122">
        <v>4105255</v>
      </c>
      <c r="G248" s="122">
        <v>461161</v>
      </c>
      <c r="H248" s="120">
        <v>2019</v>
      </c>
      <c r="I248" t="str">
        <f>IF(J248="natural gas",VLOOKUP(D248,'Cross-Page Data'!$I$4:$J$13,2,FALSE),IF(J248="solar",VLOOKUP('Form 923'!D248,'Cross-Page Data'!$I$14:$J$117,2,FALSE),J248))</f>
        <v>hydro</v>
      </c>
      <c r="J248" t="str">
        <f>VLOOKUP(E248,'Cross-Page Data'!$D$4:$F$48,3,FALSE)</f>
        <v>hydro</v>
      </c>
      <c r="K248" t="b">
        <f t="shared" si="3"/>
        <v>1</v>
      </c>
    </row>
    <row r="249" spans="1:11">
      <c r="A249" s="120">
        <v>272</v>
      </c>
      <c r="B249" s="121" t="s">
        <v>201</v>
      </c>
      <c r="C249" s="121" t="s">
        <v>202</v>
      </c>
      <c r="D249" s="121" t="s">
        <v>116</v>
      </c>
      <c r="E249" s="121" t="s">
        <v>170</v>
      </c>
      <c r="F249" s="122">
        <v>5354010</v>
      </c>
      <c r="G249" s="122">
        <v>601439</v>
      </c>
      <c r="H249" s="120">
        <v>2019</v>
      </c>
      <c r="I249" t="str">
        <f>IF(J249="natural gas",VLOOKUP(D249,'Cross-Page Data'!$I$4:$J$13,2,FALSE),IF(J249="solar",VLOOKUP('Form 923'!D249,'Cross-Page Data'!$I$14:$J$117,2,FALSE),J249))</f>
        <v>hydro</v>
      </c>
      <c r="J249" t="str">
        <f>VLOOKUP(E249,'Cross-Page Data'!$D$4:$F$48,3,FALSE)</f>
        <v>hydro</v>
      </c>
      <c r="K249" t="b">
        <f t="shared" si="3"/>
        <v>1</v>
      </c>
    </row>
    <row r="250" spans="1:11">
      <c r="A250" s="120">
        <v>274</v>
      </c>
      <c r="B250" s="121" t="s">
        <v>201</v>
      </c>
      <c r="C250" s="121" t="s">
        <v>202</v>
      </c>
      <c r="D250" s="121" t="s">
        <v>116</v>
      </c>
      <c r="E250" s="121" t="s">
        <v>170</v>
      </c>
      <c r="F250" s="122">
        <v>167999</v>
      </c>
      <c r="G250" s="122">
        <v>18872</v>
      </c>
      <c r="H250" s="120">
        <v>2019</v>
      </c>
      <c r="I250" t="str">
        <f>IF(J250="natural gas",VLOOKUP(D250,'Cross-Page Data'!$I$4:$J$13,2,FALSE),IF(J250="solar",VLOOKUP('Form 923'!D250,'Cross-Page Data'!$I$14:$J$117,2,FALSE),J250))</f>
        <v>hydro</v>
      </c>
      <c r="J250" t="str">
        <f>VLOOKUP(E250,'Cross-Page Data'!$D$4:$F$48,3,FALSE)</f>
        <v>hydro</v>
      </c>
      <c r="K250" t="b">
        <f t="shared" si="3"/>
        <v>1</v>
      </c>
    </row>
    <row r="251" spans="1:11">
      <c r="A251" s="120">
        <v>275</v>
      </c>
      <c r="B251" s="121" t="s">
        <v>201</v>
      </c>
      <c r="C251" s="121" t="s">
        <v>202</v>
      </c>
      <c r="D251" s="121" t="s">
        <v>116</v>
      </c>
      <c r="E251" s="121" t="s">
        <v>170</v>
      </c>
      <c r="F251" s="122">
        <v>5743000</v>
      </c>
      <c r="G251" s="122">
        <v>645136</v>
      </c>
      <c r="H251" s="120">
        <v>2019</v>
      </c>
      <c r="I251" t="str">
        <f>IF(J251="natural gas",VLOOKUP(D251,'Cross-Page Data'!$I$4:$J$13,2,FALSE),IF(J251="solar",VLOOKUP('Form 923'!D251,'Cross-Page Data'!$I$14:$J$117,2,FALSE),J251))</f>
        <v>hydro</v>
      </c>
      <c r="J251" t="str">
        <f>VLOOKUP(E251,'Cross-Page Data'!$D$4:$F$48,3,FALSE)</f>
        <v>hydro</v>
      </c>
      <c r="K251" t="b">
        <f t="shared" si="3"/>
        <v>1</v>
      </c>
    </row>
    <row r="252" spans="1:11">
      <c r="A252" s="120">
        <v>276</v>
      </c>
      <c r="B252" s="121" t="s">
        <v>201</v>
      </c>
      <c r="C252" s="121" t="s">
        <v>202</v>
      </c>
      <c r="D252" s="121" t="s">
        <v>116</v>
      </c>
      <c r="E252" s="121" t="s">
        <v>170</v>
      </c>
      <c r="F252" s="122">
        <v>0</v>
      </c>
      <c r="G252" s="122">
        <v>0</v>
      </c>
      <c r="H252" s="120">
        <v>2019</v>
      </c>
      <c r="I252" t="str">
        <f>IF(J252="natural gas",VLOOKUP(D252,'Cross-Page Data'!$I$4:$J$13,2,FALSE),IF(J252="solar",VLOOKUP('Form 923'!D252,'Cross-Page Data'!$I$14:$J$117,2,FALSE),J252))</f>
        <v>hydro</v>
      </c>
      <c r="J252" t="str">
        <f>VLOOKUP(E252,'Cross-Page Data'!$D$4:$F$48,3,FALSE)</f>
        <v>hydro</v>
      </c>
      <c r="K252" t="b">
        <f t="shared" si="3"/>
        <v>1</v>
      </c>
    </row>
    <row r="253" spans="1:11">
      <c r="A253" s="120">
        <v>277</v>
      </c>
      <c r="B253" s="121" t="s">
        <v>201</v>
      </c>
      <c r="C253" s="121" t="s">
        <v>202</v>
      </c>
      <c r="D253" s="121" t="s">
        <v>116</v>
      </c>
      <c r="E253" s="121" t="s">
        <v>170</v>
      </c>
      <c r="F253" s="122">
        <v>0</v>
      </c>
      <c r="G253" s="122">
        <v>0</v>
      </c>
      <c r="H253" s="120">
        <v>2019</v>
      </c>
      <c r="I253" t="str">
        <f>IF(J253="natural gas",VLOOKUP(D253,'Cross-Page Data'!$I$4:$J$13,2,FALSE),IF(J253="solar",VLOOKUP('Form 923'!D253,'Cross-Page Data'!$I$14:$J$117,2,FALSE),J253))</f>
        <v>hydro</v>
      </c>
      <c r="J253" t="str">
        <f>VLOOKUP(E253,'Cross-Page Data'!$D$4:$F$48,3,FALSE)</f>
        <v>hydro</v>
      </c>
      <c r="K253" t="b">
        <f t="shared" si="3"/>
        <v>1</v>
      </c>
    </row>
    <row r="254" spans="1:11">
      <c r="A254" s="120">
        <v>279</v>
      </c>
      <c r="B254" s="121" t="s">
        <v>201</v>
      </c>
      <c r="C254" s="121" t="s">
        <v>202</v>
      </c>
      <c r="D254" s="121" t="s">
        <v>116</v>
      </c>
      <c r="E254" s="121" t="s">
        <v>170</v>
      </c>
      <c r="F254" s="122">
        <v>1705089</v>
      </c>
      <c r="G254" s="122">
        <v>191540</v>
      </c>
      <c r="H254" s="120">
        <v>2019</v>
      </c>
      <c r="I254" t="str">
        <f>IF(J254="natural gas",VLOOKUP(D254,'Cross-Page Data'!$I$4:$J$13,2,FALSE),IF(J254="solar",VLOOKUP('Form 923'!D254,'Cross-Page Data'!$I$14:$J$117,2,FALSE),J254))</f>
        <v>hydro</v>
      </c>
      <c r="J254" t="str">
        <f>VLOOKUP(E254,'Cross-Page Data'!$D$4:$F$48,3,FALSE)</f>
        <v>hydro</v>
      </c>
      <c r="K254" t="b">
        <f t="shared" si="3"/>
        <v>1</v>
      </c>
    </row>
    <row r="255" spans="1:11">
      <c r="A255" s="120">
        <v>280</v>
      </c>
      <c r="B255" s="121" t="s">
        <v>201</v>
      </c>
      <c r="C255" s="121" t="s">
        <v>202</v>
      </c>
      <c r="D255" s="121" t="s">
        <v>116</v>
      </c>
      <c r="E255" s="121" t="s">
        <v>170</v>
      </c>
      <c r="F255" s="122">
        <v>222132</v>
      </c>
      <c r="G255" s="122">
        <v>24953</v>
      </c>
      <c r="H255" s="120">
        <v>2019</v>
      </c>
      <c r="I255" t="str">
        <f>IF(J255="natural gas",VLOOKUP(D255,'Cross-Page Data'!$I$4:$J$13,2,FALSE),IF(J255="solar",VLOOKUP('Form 923'!D255,'Cross-Page Data'!$I$14:$J$117,2,FALSE),J255))</f>
        <v>hydro</v>
      </c>
      <c r="J255" t="str">
        <f>VLOOKUP(E255,'Cross-Page Data'!$D$4:$F$48,3,FALSE)</f>
        <v>hydro</v>
      </c>
      <c r="K255" t="b">
        <f t="shared" si="3"/>
        <v>1</v>
      </c>
    </row>
    <row r="256" spans="1:11">
      <c r="A256" s="120">
        <v>281</v>
      </c>
      <c r="B256" s="121" t="s">
        <v>201</v>
      </c>
      <c r="C256" s="121" t="s">
        <v>202</v>
      </c>
      <c r="D256" s="121" t="s">
        <v>116</v>
      </c>
      <c r="E256" s="121" t="s">
        <v>170</v>
      </c>
      <c r="F256" s="122">
        <v>59181</v>
      </c>
      <c r="G256" s="122">
        <v>6648</v>
      </c>
      <c r="H256" s="120">
        <v>2019</v>
      </c>
      <c r="I256" t="str">
        <f>IF(J256="natural gas",VLOOKUP(D256,'Cross-Page Data'!$I$4:$J$13,2,FALSE),IF(J256="solar",VLOOKUP('Form 923'!D256,'Cross-Page Data'!$I$14:$J$117,2,FALSE),J256))</f>
        <v>hydro</v>
      </c>
      <c r="J256" t="str">
        <f>VLOOKUP(E256,'Cross-Page Data'!$D$4:$F$48,3,FALSE)</f>
        <v>hydro</v>
      </c>
      <c r="K256" t="b">
        <f t="shared" si="3"/>
        <v>1</v>
      </c>
    </row>
    <row r="257" spans="1:11">
      <c r="A257" s="120">
        <v>282</v>
      </c>
      <c r="B257" s="121" t="s">
        <v>201</v>
      </c>
      <c r="C257" s="121" t="s">
        <v>202</v>
      </c>
      <c r="D257" s="121" t="s">
        <v>116</v>
      </c>
      <c r="E257" s="121" t="s">
        <v>170</v>
      </c>
      <c r="F257" s="122">
        <v>72693</v>
      </c>
      <c r="G257" s="122">
        <v>8166</v>
      </c>
      <c r="H257" s="120">
        <v>2019</v>
      </c>
      <c r="I257" t="str">
        <f>IF(J257="natural gas",VLOOKUP(D257,'Cross-Page Data'!$I$4:$J$13,2,FALSE),IF(J257="solar",VLOOKUP('Form 923'!D257,'Cross-Page Data'!$I$14:$J$117,2,FALSE),J257))</f>
        <v>hydro</v>
      </c>
      <c r="J257" t="str">
        <f>VLOOKUP(E257,'Cross-Page Data'!$D$4:$F$48,3,FALSE)</f>
        <v>hydro</v>
      </c>
      <c r="K257" t="b">
        <f t="shared" si="3"/>
        <v>1</v>
      </c>
    </row>
    <row r="258" spans="1:11">
      <c r="A258" s="120">
        <v>283</v>
      </c>
      <c r="B258" s="121" t="s">
        <v>201</v>
      </c>
      <c r="C258" s="121" t="s">
        <v>202</v>
      </c>
      <c r="D258" s="121" t="s">
        <v>116</v>
      </c>
      <c r="E258" s="121" t="s">
        <v>170</v>
      </c>
      <c r="F258" s="122">
        <v>245047</v>
      </c>
      <c r="G258" s="122">
        <v>27527</v>
      </c>
      <c r="H258" s="120">
        <v>2019</v>
      </c>
      <c r="I258" t="str">
        <f>IF(J258="natural gas",VLOOKUP(D258,'Cross-Page Data'!$I$4:$J$13,2,FALSE),IF(J258="solar",VLOOKUP('Form 923'!D258,'Cross-Page Data'!$I$14:$J$117,2,FALSE),J258))</f>
        <v>hydro</v>
      </c>
      <c r="J258" t="str">
        <f>VLOOKUP(E258,'Cross-Page Data'!$D$4:$F$48,3,FALSE)</f>
        <v>hydro</v>
      </c>
      <c r="K258" t="b">
        <f t="shared" si="3"/>
        <v>1</v>
      </c>
    </row>
    <row r="259" spans="1:11">
      <c r="A259" s="120">
        <v>284</v>
      </c>
      <c r="B259" s="121" t="s">
        <v>201</v>
      </c>
      <c r="C259" s="121" t="s">
        <v>202</v>
      </c>
      <c r="D259" s="121" t="s">
        <v>116</v>
      </c>
      <c r="E259" s="121" t="s">
        <v>170</v>
      </c>
      <c r="F259" s="122">
        <v>308640</v>
      </c>
      <c r="G259" s="122">
        <v>34671</v>
      </c>
      <c r="H259" s="120">
        <v>2019</v>
      </c>
      <c r="I259" t="str">
        <f>IF(J259="natural gas",VLOOKUP(D259,'Cross-Page Data'!$I$4:$J$13,2,FALSE),IF(J259="solar",VLOOKUP('Form 923'!D259,'Cross-Page Data'!$I$14:$J$117,2,FALSE),J259))</f>
        <v>hydro</v>
      </c>
      <c r="J259" t="str">
        <f>VLOOKUP(E259,'Cross-Page Data'!$D$4:$F$48,3,FALSE)</f>
        <v>hydro</v>
      </c>
      <c r="K259" t="b">
        <f t="shared" si="3"/>
        <v>1</v>
      </c>
    </row>
    <row r="260" spans="1:11">
      <c r="A260" s="120">
        <v>285</v>
      </c>
      <c r="B260" s="121" t="s">
        <v>201</v>
      </c>
      <c r="C260" s="121" t="s">
        <v>202</v>
      </c>
      <c r="D260" s="121" t="s">
        <v>116</v>
      </c>
      <c r="E260" s="121" t="s">
        <v>170</v>
      </c>
      <c r="F260" s="122">
        <v>3353854</v>
      </c>
      <c r="G260" s="122">
        <v>376753</v>
      </c>
      <c r="H260" s="120">
        <v>2019</v>
      </c>
      <c r="I260" t="str">
        <f>IF(J260="natural gas",VLOOKUP(D260,'Cross-Page Data'!$I$4:$J$13,2,FALSE),IF(J260="solar",VLOOKUP('Form 923'!D260,'Cross-Page Data'!$I$14:$J$117,2,FALSE),J260))</f>
        <v>hydro</v>
      </c>
      <c r="J260" t="str">
        <f>VLOOKUP(E260,'Cross-Page Data'!$D$4:$F$48,3,FALSE)</f>
        <v>hydro</v>
      </c>
      <c r="K260" t="b">
        <f t="shared" si="3"/>
        <v>1</v>
      </c>
    </row>
    <row r="261" spans="1:11">
      <c r="A261" s="120">
        <v>286</v>
      </c>
      <c r="B261" s="121" t="s">
        <v>201</v>
      </c>
      <c r="C261" s="121" t="s">
        <v>206</v>
      </c>
      <c r="D261" s="121" t="s">
        <v>68</v>
      </c>
      <c r="E261" s="121" t="s">
        <v>76</v>
      </c>
      <c r="F261" s="122">
        <v>38736421</v>
      </c>
      <c r="G261" s="122">
        <v>4351429</v>
      </c>
      <c r="H261" s="120">
        <v>2019</v>
      </c>
      <c r="I261" t="str">
        <f>IF(J261="natural gas",VLOOKUP(D261,'Cross-Page Data'!$I$4:$J$13,2,FALSE),IF(J261="solar",VLOOKUP('Form 923'!D261,'Cross-Page Data'!$I$14:$J$117,2,FALSE),J261))</f>
        <v>geothermal</v>
      </c>
      <c r="J261" t="str">
        <f>VLOOKUP(E261,'Cross-Page Data'!$D$4:$F$48,3,FALSE)</f>
        <v>geothermal</v>
      </c>
      <c r="K261" t="b">
        <f t="shared" si="3"/>
        <v>1</v>
      </c>
    </row>
    <row r="262" spans="1:11">
      <c r="A262" s="120">
        <v>287</v>
      </c>
      <c r="B262" s="121" t="s">
        <v>201</v>
      </c>
      <c r="C262" s="121" t="s">
        <v>202</v>
      </c>
      <c r="D262" s="121" t="s">
        <v>116</v>
      </c>
      <c r="E262" s="121" t="s">
        <v>170</v>
      </c>
      <c r="F262" s="122">
        <v>2247308</v>
      </c>
      <c r="G262" s="122">
        <v>252450</v>
      </c>
      <c r="H262" s="120">
        <v>2019</v>
      </c>
      <c r="I262" t="str">
        <f>IF(J262="natural gas",VLOOKUP(D262,'Cross-Page Data'!$I$4:$J$13,2,FALSE),IF(J262="solar",VLOOKUP('Form 923'!D262,'Cross-Page Data'!$I$14:$J$117,2,FALSE),J262))</f>
        <v>hydro</v>
      </c>
      <c r="J262" t="str">
        <f>VLOOKUP(E262,'Cross-Page Data'!$D$4:$F$48,3,FALSE)</f>
        <v>hydro</v>
      </c>
      <c r="K262" t="b">
        <f t="shared" si="3"/>
        <v>1</v>
      </c>
    </row>
    <row r="263" spans="1:11">
      <c r="A263" s="120">
        <v>289</v>
      </c>
      <c r="B263" s="121" t="s">
        <v>201</v>
      </c>
      <c r="C263" s="121" t="s">
        <v>202</v>
      </c>
      <c r="D263" s="121" t="s">
        <v>116</v>
      </c>
      <c r="E263" s="121" t="s">
        <v>170</v>
      </c>
      <c r="F263" s="122">
        <v>0</v>
      </c>
      <c r="G263" s="122">
        <v>0</v>
      </c>
      <c r="H263" s="120">
        <v>2019</v>
      </c>
      <c r="I263" t="str">
        <f>IF(J263="natural gas",VLOOKUP(D263,'Cross-Page Data'!$I$4:$J$13,2,FALSE),IF(J263="solar",VLOOKUP('Form 923'!D263,'Cross-Page Data'!$I$14:$J$117,2,FALSE),J263))</f>
        <v>hydro</v>
      </c>
      <c r="J263" t="str">
        <f>VLOOKUP(E263,'Cross-Page Data'!$D$4:$F$48,3,FALSE)</f>
        <v>hydro</v>
      </c>
      <c r="K263" t="b">
        <f t="shared" ref="K263:K326" si="4">IF(AND($N$6=FALSE,OR(C263="Commercial NAICS Cogen",C263="Industrial NAICS Cogen",C263="NAICS-22 Cogen")),FALSE,IF(AND($N$7=FALSE,OR(C263="Commercial NAICS Cogen",C263="Commercial NAICS Non-Cogen",C263="industrial NAICS Cogen",C263="industrial NAICS non-cogen")),FALSE,TRUE))</f>
        <v>1</v>
      </c>
    </row>
    <row r="264" spans="1:11">
      <c r="A264" s="120">
        <v>290</v>
      </c>
      <c r="B264" s="121" t="s">
        <v>201</v>
      </c>
      <c r="C264" s="121" t="s">
        <v>202</v>
      </c>
      <c r="D264" s="121" t="s">
        <v>116</v>
      </c>
      <c r="E264" s="121" t="s">
        <v>170</v>
      </c>
      <c r="F264" s="122">
        <v>430029</v>
      </c>
      <c r="G264" s="122">
        <v>48307</v>
      </c>
      <c r="H264" s="120">
        <v>2019</v>
      </c>
      <c r="I264" t="str">
        <f>IF(J264="natural gas",VLOOKUP(D264,'Cross-Page Data'!$I$4:$J$13,2,FALSE),IF(J264="solar",VLOOKUP('Form 923'!D264,'Cross-Page Data'!$I$14:$J$117,2,FALSE),J264))</f>
        <v>hydro</v>
      </c>
      <c r="J264" t="str">
        <f>VLOOKUP(E264,'Cross-Page Data'!$D$4:$F$48,3,FALSE)</f>
        <v>hydro</v>
      </c>
      <c r="K264" t="b">
        <f t="shared" si="4"/>
        <v>1</v>
      </c>
    </row>
    <row r="265" spans="1:11">
      <c r="A265" s="120">
        <v>291</v>
      </c>
      <c r="B265" s="121" t="s">
        <v>201</v>
      </c>
      <c r="C265" s="121" t="s">
        <v>202</v>
      </c>
      <c r="D265" s="121" t="s">
        <v>116</v>
      </c>
      <c r="E265" s="121" t="s">
        <v>170</v>
      </c>
      <c r="F265" s="122">
        <v>694472</v>
      </c>
      <c r="G265" s="122">
        <v>78013</v>
      </c>
      <c r="H265" s="120">
        <v>2019</v>
      </c>
      <c r="I265" t="str">
        <f>IF(J265="natural gas",VLOOKUP(D265,'Cross-Page Data'!$I$4:$J$13,2,FALSE),IF(J265="solar",VLOOKUP('Form 923'!D265,'Cross-Page Data'!$I$14:$J$117,2,FALSE),J265))</f>
        <v>hydro</v>
      </c>
      <c r="J265" t="str">
        <f>VLOOKUP(E265,'Cross-Page Data'!$D$4:$F$48,3,FALSE)</f>
        <v>hydro</v>
      </c>
      <c r="K265" t="b">
        <f t="shared" si="4"/>
        <v>1</v>
      </c>
    </row>
    <row r="266" spans="1:11">
      <c r="A266" s="120">
        <v>292</v>
      </c>
      <c r="B266" s="121" t="s">
        <v>201</v>
      </c>
      <c r="C266" s="121" t="s">
        <v>202</v>
      </c>
      <c r="D266" s="121" t="s">
        <v>116</v>
      </c>
      <c r="E266" s="121" t="s">
        <v>170</v>
      </c>
      <c r="F266" s="122">
        <v>635921</v>
      </c>
      <c r="G266" s="122">
        <v>71436</v>
      </c>
      <c r="H266" s="120">
        <v>2019</v>
      </c>
      <c r="I266" t="str">
        <f>IF(J266="natural gas",VLOOKUP(D266,'Cross-Page Data'!$I$4:$J$13,2,FALSE),IF(J266="solar",VLOOKUP('Form 923'!D266,'Cross-Page Data'!$I$14:$J$117,2,FALSE),J266))</f>
        <v>hydro</v>
      </c>
      <c r="J266" t="str">
        <f>VLOOKUP(E266,'Cross-Page Data'!$D$4:$F$48,3,FALSE)</f>
        <v>hydro</v>
      </c>
      <c r="K266" t="b">
        <f t="shared" si="4"/>
        <v>1</v>
      </c>
    </row>
    <row r="267" spans="1:11">
      <c r="A267" s="120">
        <v>293</v>
      </c>
      <c r="B267" s="121" t="s">
        <v>201</v>
      </c>
      <c r="C267" s="121" t="s">
        <v>202</v>
      </c>
      <c r="D267" s="121" t="s">
        <v>116</v>
      </c>
      <c r="E267" s="121" t="s">
        <v>170</v>
      </c>
      <c r="F267" s="122">
        <v>470517</v>
      </c>
      <c r="G267" s="122">
        <v>52855</v>
      </c>
      <c r="H267" s="120">
        <v>2019</v>
      </c>
      <c r="I267" t="str">
        <f>IF(J267="natural gas",VLOOKUP(D267,'Cross-Page Data'!$I$4:$J$13,2,FALSE),IF(J267="solar",VLOOKUP('Form 923'!D267,'Cross-Page Data'!$I$14:$J$117,2,FALSE),J267))</f>
        <v>hydro</v>
      </c>
      <c r="J267" t="str">
        <f>VLOOKUP(E267,'Cross-Page Data'!$D$4:$F$48,3,FALSE)</f>
        <v>hydro</v>
      </c>
      <c r="K267" t="b">
        <f t="shared" si="4"/>
        <v>1</v>
      </c>
    </row>
    <row r="268" spans="1:11">
      <c r="A268" s="120">
        <v>294</v>
      </c>
      <c r="B268" s="121" t="s">
        <v>201</v>
      </c>
      <c r="C268" s="121" t="s">
        <v>202</v>
      </c>
      <c r="D268" s="121" t="s">
        <v>116</v>
      </c>
      <c r="E268" s="121" t="s">
        <v>170</v>
      </c>
      <c r="F268" s="122">
        <v>764157</v>
      </c>
      <c r="G268" s="122">
        <v>85841</v>
      </c>
      <c r="H268" s="120">
        <v>2019</v>
      </c>
      <c r="I268" t="str">
        <f>IF(J268="natural gas",VLOOKUP(D268,'Cross-Page Data'!$I$4:$J$13,2,FALSE),IF(J268="solar",VLOOKUP('Form 923'!D268,'Cross-Page Data'!$I$14:$J$117,2,FALSE),J268))</f>
        <v>hydro</v>
      </c>
      <c r="J268" t="str">
        <f>VLOOKUP(E268,'Cross-Page Data'!$D$4:$F$48,3,FALSE)</f>
        <v>hydro</v>
      </c>
      <c r="K268" t="b">
        <f t="shared" si="4"/>
        <v>1</v>
      </c>
    </row>
    <row r="269" spans="1:11">
      <c r="A269" s="120">
        <v>295</v>
      </c>
      <c r="B269" s="121" t="s">
        <v>201</v>
      </c>
      <c r="C269" s="121" t="s">
        <v>202</v>
      </c>
      <c r="D269" s="121" t="s">
        <v>116</v>
      </c>
      <c r="E269" s="121" t="s">
        <v>170</v>
      </c>
      <c r="F269" s="122">
        <v>966624</v>
      </c>
      <c r="G269" s="122">
        <v>108585</v>
      </c>
      <c r="H269" s="120">
        <v>2019</v>
      </c>
      <c r="I269" t="str">
        <f>IF(J269="natural gas",VLOOKUP(D269,'Cross-Page Data'!$I$4:$J$13,2,FALSE),IF(J269="solar",VLOOKUP('Form 923'!D269,'Cross-Page Data'!$I$14:$J$117,2,FALSE),J269))</f>
        <v>hydro</v>
      </c>
      <c r="J269" t="str">
        <f>VLOOKUP(E269,'Cross-Page Data'!$D$4:$F$48,3,FALSE)</f>
        <v>hydro</v>
      </c>
      <c r="K269" t="b">
        <f t="shared" si="4"/>
        <v>1</v>
      </c>
    </row>
    <row r="270" spans="1:11">
      <c r="A270" s="120">
        <v>296</v>
      </c>
      <c r="B270" s="121" t="s">
        <v>201</v>
      </c>
      <c r="C270" s="121" t="s">
        <v>202</v>
      </c>
      <c r="D270" s="121" t="s">
        <v>116</v>
      </c>
      <c r="E270" s="121" t="s">
        <v>170</v>
      </c>
      <c r="F270" s="122">
        <v>53822</v>
      </c>
      <c r="G270" s="122">
        <v>6046</v>
      </c>
      <c r="H270" s="120">
        <v>2019</v>
      </c>
      <c r="I270" t="str">
        <f>IF(J270="natural gas",VLOOKUP(D270,'Cross-Page Data'!$I$4:$J$13,2,FALSE),IF(J270="solar",VLOOKUP('Form 923'!D270,'Cross-Page Data'!$I$14:$J$117,2,FALSE),J270))</f>
        <v>hydro</v>
      </c>
      <c r="J270" t="str">
        <f>VLOOKUP(E270,'Cross-Page Data'!$D$4:$F$48,3,FALSE)</f>
        <v>hydro</v>
      </c>
      <c r="K270" t="b">
        <f t="shared" si="4"/>
        <v>1</v>
      </c>
    </row>
    <row r="271" spans="1:11">
      <c r="A271" s="120">
        <v>297</v>
      </c>
      <c r="B271" s="121" t="s">
        <v>201</v>
      </c>
      <c r="C271" s="121" t="s">
        <v>202</v>
      </c>
      <c r="D271" s="121" t="s">
        <v>116</v>
      </c>
      <c r="E271" s="121" t="s">
        <v>170</v>
      </c>
      <c r="F271" s="122">
        <v>902378</v>
      </c>
      <c r="G271" s="122">
        <v>101368</v>
      </c>
      <c r="H271" s="120">
        <v>2019</v>
      </c>
      <c r="I271" t="str">
        <f>IF(J271="natural gas",VLOOKUP(D271,'Cross-Page Data'!$I$4:$J$13,2,FALSE),IF(J271="solar",VLOOKUP('Form 923'!D271,'Cross-Page Data'!$I$14:$J$117,2,FALSE),J271))</f>
        <v>hydro</v>
      </c>
      <c r="J271" t="str">
        <f>VLOOKUP(E271,'Cross-Page Data'!$D$4:$F$48,3,FALSE)</f>
        <v>hydro</v>
      </c>
      <c r="K271" t="b">
        <f t="shared" si="4"/>
        <v>1</v>
      </c>
    </row>
    <row r="272" spans="1:11">
      <c r="A272" s="120">
        <v>298</v>
      </c>
      <c r="B272" s="121" t="s">
        <v>201</v>
      </c>
      <c r="C272" s="121" t="s">
        <v>206</v>
      </c>
      <c r="D272" s="121" t="s">
        <v>68</v>
      </c>
      <c r="E272" s="121" t="s">
        <v>95</v>
      </c>
      <c r="F272" s="122">
        <v>0</v>
      </c>
      <c r="G272" s="122">
        <v>0</v>
      </c>
      <c r="H272" s="120">
        <v>2019</v>
      </c>
      <c r="I272" t="str">
        <f>IF(J272="natural gas",VLOOKUP(D272,'Cross-Page Data'!$I$4:$J$13,2,FALSE),IF(J272="solar",VLOOKUP('Form 923'!D272,'Cross-Page Data'!$I$14:$J$117,2,FALSE),J272))</f>
        <v>lignite</v>
      </c>
      <c r="J272" t="str">
        <f>VLOOKUP(E272,'Cross-Page Data'!$D$4:$F$48,3,FALSE)</f>
        <v>lignite</v>
      </c>
      <c r="K272" t="b">
        <f t="shared" si="4"/>
        <v>1</v>
      </c>
    </row>
    <row r="273" spans="1:11">
      <c r="A273" s="120">
        <v>298</v>
      </c>
      <c r="B273" s="121" t="s">
        <v>201</v>
      </c>
      <c r="C273" s="121" t="s">
        <v>206</v>
      </c>
      <c r="D273" s="121" t="s">
        <v>68</v>
      </c>
      <c r="E273" s="121" t="s">
        <v>38</v>
      </c>
      <c r="F273" s="122">
        <v>431763</v>
      </c>
      <c r="G273" s="122">
        <v>41261.397</v>
      </c>
      <c r="H273" s="120">
        <v>2019</v>
      </c>
      <c r="I273" t="str">
        <f>IF(J273="natural gas",VLOOKUP(D273,'Cross-Page Data'!$I$4:$J$13,2,FALSE),IF(J273="solar",VLOOKUP('Form 923'!D273,'Cross-Page Data'!$I$14:$J$117,2,FALSE),J273))</f>
        <v>natural gas nonpeaker - preexisting retiring</v>
      </c>
      <c r="J273" t="str">
        <f>VLOOKUP(E273,'Cross-Page Data'!$D$4:$F$48,3,FALSE)</f>
        <v>natural gas</v>
      </c>
      <c r="K273" t="b">
        <f t="shared" si="4"/>
        <v>1</v>
      </c>
    </row>
    <row r="274" spans="1:11">
      <c r="A274" s="120">
        <v>298</v>
      </c>
      <c r="B274" s="121" t="s">
        <v>201</v>
      </c>
      <c r="C274" s="121" t="s">
        <v>206</v>
      </c>
      <c r="D274" s="121" t="s">
        <v>68</v>
      </c>
      <c r="E274" s="121" t="s">
        <v>144</v>
      </c>
      <c r="F274" s="122">
        <v>0</v>
      </c>
      <c r="G274" s="122">
        <v>0</v>
      </c>
      <c r="H274" s="120">
        <v>2019</v>
      </c>
      <c r="I274" t="str">
        <f>IF(J274="natural gas",VLOOKUP(D274,'Cross-Page Data'!$I$4:$J$13,2,FALSE),IF(J274="solar",VLOOKUP('Form 923'!D274,'Cross-Page Data'!$I$14:$J$117,2,FALSE),J274))</f>
        <v>petroleum</v>
      </c>
      <c r="J274" t="str">
        <f>VLOOKUP(E274,'Cross-Page Data'!$D$4:$F$48,3,FALSE)</f>
        <v>petroleum</v>
      </c>
      <c r="K274" t="b">
        <f t="shared" si="4"/>
        <v>1</v>
      </c>
    </row>
    <row r="275" spans="1:11">
      <c r="A275" s="120">
        <v>298</v>
      </c>
      <c r="B275" s="121" t="s">
        <v>201</v>
      </c>
      <c r="C275" s="121" t="s">
        <v>206</v>
      </c>
      <c r="D275" s="121" t="s">
        <v>68</v>
      </c>
      <c r="E275" s="121" t="s">
        <v>162</v>
      </c>
      <c r="F275" s="122">
        <v>90235412</v>
      </c>
      <c r="G275" s="122">
        <v>8659127.6</v>
      </c>
      <c r="H275" s="120">
        <v>2019</v>
      </c>
      <c r="I275" t="str">
        <f>IF(J275="natural gas",VLOOKUP(D275,'Cross-Page Data'!$I$4:$J$13,2,FALSE),IF(J275="solar",VLOOKUP('Form 923'!D275,'Cross-Page Data'!$I$14:$J$117,2,FALSE),J275))</f>
        <v>hard coal</v>
      </c>
      <c r="J275" t="str">
        <f>VLOOKUP(E275,'Cross-Page Data'!$D$4:$F$48,3,FALSE)</f>
        <v>hard coal</v>
      </c>
      <c r="K275" t="b">
        <f t="shared" si="4"/>
        <v>1</v>
      </c>
    </row>
    <row r="276" spans="1:11">
      <c r="A276" s="120">
        <v>299</v>
      </c>
      <c r="B276" s="121" t="s">
        <v>201</v>
      </c>
      <c r="C276" s="121" t="s">
        <v>202</v>
      </c>
      <c r="D276" s="121" t="s">
        <v>68</v>
      </c>
      <c r="E276" s="121" t="s">
        <v>76</v>
      </c>
      <c r="F276" s="122">
        <v>1025324</v>
      </c>
      <c r="G276" s="122">
        <v>115179</v>
      </c>
      <c r="H276" s="120">
        <v>2019</v>
      </c>
      <c r="I276" t="str">
        <f>IF(J276="natural gas",VLOOKUP(D276,'Cross-Page Data'!$I$4:$J$13,2,FALSE),IF(J276="solar",VLOOKUP('Form 923'!D276,'Cross-Page Data'!$I$14:$J$117,2,FALSE),J276))</f>
        <v>geothermal</v>
      </c>
      <c r="J276" t="str">
        <f>VLOOKUP(E276,'Cross-Page Data'!$D$4:$F$48,3,FALSE)</f>
        <v>geothermal</v>
      </c>
      <c r="K276" t="b">
        <f t="shared" si="4"/>
        <v>1</v>
      </c>
    </row>
    <row r="277" spans="1:11">
      <c r="A277" s="120">
        <v>302</v>
      </c>
      <c r="B277" s="121" t="s">
        <v>201</v>
      </c>
      <c r="C277" s="121" t="s">
        <v>206</v>
      </c>
      <c r="D277" s="121" t="s">
        <v>73</v>
      </c>
      <c r="E277" s="121" t="s">
        <v>38</v>
      </c>
      <c r="F277" s="122">
        <v>0</v>
      </c>
      <c r="G277" s="122">
        <v>0</v>
      </c>
      <c r="H277" s="120">
        <v>2019</v>
      </c>
      <c r="I277" t="str">
        <f>IF(J277="natural gas",VLOOKUP(D277,'Cross-Page Data'!$I$4:$J$13,2,FALSE),IF(J277="solar",VLOOKUP('Form 923'!D277,'Cross-Page Data'!$I$14:$J$117,2,FALSE),J277))</f>
        <v>natural gas peaker</v>
      </c>
      <c r="J277" t="str">
        <f>VLOOKUP(E277,'Cross-Page Data'!$D$4:$F$48,3,FALSE)</f>
        <v>natural gas</v>
      </c>
      <c r="K277" t="b">
        <f t="shared" si="4"/>
        <v>1</v>
      </c>
    </row>
    <row r="278" spans="1:11">
      <c r="A278" s="120">
        <v>302</v>
      </c>
      <c r="B278" s="121" t="s">
        <v>201</v>
      </c>
      <c r="C278" s="121" t="s">
        <v>206</v>
      </c>
      <c r="D278" s="121" t="s">
        <v>73</v>
      </c>
      <c r="E278" s="121" t="s">
        <v>152</v>
      </c>
      <c r="F278" s="122">
        <v>0</v>
      </c>
      <c r="G278" s="122">
        <v>0</v>
      </c>
      <c r="H278" s="120">
        <v>2019</v>
      </c>
      <c r="I278" t="str">
        <f>IF(J278="natural gas",VLOOKUP(D278,'Cross-Page Data'!$I$4:$J$13,2,FALSE),IF(J278="solar",VLOOKUP('Form 923'!D278,'Cross-Page Data'!$I$14:$J$117,2,FALSE),J278))</f>
        <v>heavy or residual fuel oil</v>
      </c>
      <c r="J278" t="str">
        <f>VLOOKUP(E278,'Cross-Page Data'!$D$4:$F$48,3,FALSE)</f>
        <v>heavy or residual fuel oil</v>
      </c>
      <c r="K278" t="b">
        <f t="shared" si="4"/>
        <v>1</v>
      </c>
    </row>
    <row r="279" spans="1:11">
      <c r="A279" s="120">
        <v>302</v>
      </c>
      <c r="B279" s="121" t="s">
        <v>201</v>
      </c>
      <c r="C279" s="121" t="s">
        <v>206</v>
      </c>
      <c r="D279" s="121" t="s">
        <v>68</v>
      </c>
      <c r="E279" s="121" t="s">
        <v>38</v>
      </c>
      <c r="F279" s="122">
        <v>0</v>
      </c>
      <c r="G279" s="122">
        <v>0</v>
      </c>
      <c r="H279" s="120">
        <v>2019</v>
      </c>
      <c r="I279" t="str">
        <f>IF(J279="natural gas",VLOOKUP(D279,'Cross-Page Data'!$I$4:$J$13,2,FALSE),IF(J279="solar",VLOOKUP('Form 923'!D279,'Cross-Page Data'!$I$14:$J$117,2,FALSE),J279))</f>
        <v>natural gas nonpeaker - preexisting retiring</v>
      </c>
      <c r="J279" t="str">
        <f>VLOOKUP(E279,'Cross-Page Data'!$D$4:$F$48,3,FALSE)</f>
        <v>natural gas</v>
      </c>
      <c r="K279" t="b">
        <f t="shared" si="4"/>
        <v>1</v>
      </c>
    </row>
    <row r="280" spans="1:11">
      <c r="A280" s="120">
        <v>313</v>
      </c>
      <c r="B280" s="121" t="s">
        <v>201</v>
      </c>
      <c r="C280" s="121" t="s">
        <v>202</v>
      </c>
      <c r="D280" s="121" t="s">
        <v>116</v>
      </c>
      <c r="E280" s="121" t="s">
        <v>170</v>
      </c>
      <c r="F280" s="122">
        <v>455194</v>
      </c>
      <c r="G280" s="122">
        <v>51134</v>
      </c>
      <c r="H280" s="120">
        <v>2019</v>
      </c>
      <c r="I280" t="str">
        <f>IF(J280="natural gas",VLOOKUP(D280,'Cross-Page Data'!$I$4:$J$13,2,FALSE),IF(J280="solar",VLOOKUP('Form 923'!D280,'Cross-Page Data'!$I$14:$J$117,2,FALSE),J280))</f>
        <v>hydro</v>
      </c>
      <c r="J280" t="str">
        <f>VLOOKUP(E280,'Cross-Page Data'!$D$4:$F$48,3,FALSE)</f>
        <v>hydro</v>
      </c>
      <c r="K280" t="b">
        <f t="shared" si="4"/>
        <v>1</v>
      </c>
    </row>
    <row r="281" spans="1:11">
      <c r="A281" s="120">
        <v>314</v>
      </c>
      <c r="B281" s="121" t="s">
        <v>201</v>
      </c>
      <c r="C281" s="121" t="s">
        <v>202</v>
      </c>
      <c r="D281" s="121" t="s">
        <v>116</v>
      </c>
      <c r="E281" s="121" t="s">
        <v>170</v>
      </c>
      <c r="F281" s="122">
        <v>92420</v>
      </c>
      <c r="G281" s="122">
        <v>10382</v>
      </c>
      <c r="H281" s="120">
        <v>2019</v>
      </c>
      <c r="I281" t="str">
        <f>IF(J281="natural gas",VLOOKUP(D281,'Cross-Page Data'!$I$4:$J$13,2,FALSE),IF(J281="solar",VLOOKUP('Form 923'!D281,'Cross-Page Data'!$I$14:$J$117,2,FALSE),J281))</f>
        <v>hydro</v>
      </c>
      <c r="J281" t="str">
        <f>VLOOKUP(E281,'Cross-Page Data'!$D$4:$F$48,3,FALSE)</f>
        <v>hydro</v>
      </c>
      <c r="K281" t="b">
        <f t="shared" si="4"/>
        <v>1</v>
      </c>
    </row>
    <row r="282" spans="1:11">
      <c r="A282" s="120">
        <v>315</v>
      </c>
      <c r="B282" s="121" t="s">
        <v>201</v>
      </c>
      <c r="C282" s="121" t="s">
        <v>206</v>
      </c>
      <c r="D282" s="121" t="s">
        <v>68</v>
      </c>
      <c r="E282" s="121" t="s">
        <v>38</v>
      </c>
      <c r="F282" s="122">
        <v>8072068</v>
      </c>
      <c r="G282" s="122">
        <v>581118</v>
      </c>
      <c r="H282" s="120">
        <v>2019</v>
      </c>
      <c r="I282" t="str">
        <f>IF(J282="natural gas",VLOOKUP(D282,'Cross-Page Data'!$I$4:$J$13,2,FALSE),IF(J282="solar",VLOOKUP('Form 923'!D282,'Cross-Page Data'!$I$14:$J$117,2,FALSE),J282))</f>
        <v>natural gas nonpeaker - preexisting retiring</v>
      </c>
      <c r="J282" t="str">
        <f>VLOOKUP(E282,'Cross-Page Data'!$D$4:$F$48,3,FALSE)</f>
        <v>natural gas</v>
      </c>
      <c r="K282" t="b">
        <f t="shared" si="4"/>
        <v>1</v>
      </c>
    </row>
    <row r="283" spans="1:11">
      <c r="A283" s="120">
        <v>316</v>
      </c>
      <c r="B283" s="121" t="s">
        <v>201</v>
      </c>
      <c r="C283" s="121" t="s">
        <v>202</v>
      </c>
      <c r="D283" s="121" t="s">
        <v>116</v>
      </c>
      <c r="E283" s="121" t="s">
        <v>170</v>
      </c>
      <c r="F283" s="122">
        <v>112745</v>
      </c>
      <c r="G283" s="122">
        <v>12665</v>
      </c>
      <c r="H283" s="120">
        <v>2019</v>
      </c>
      <c r="I283" t="str">
        <f>IF(J283="natural gas",VLOOKUP(D283,'Cross-Page Data'!$I$4:$J$13,2,FALSE),IF(J283="solar",VLOOKUP('Form 923'!D283,'Cross-Page Data'!$I$14:$J$117,2,FALSE),J283))</f>
        <v>hydro</v>
      </c>
      <c r="J283" t="str">
        <f>VLOOKUP(E283,'Cross-Page Data'!$D$4:$F$48,3,FALSE)</f>
        <v>hydro</v>
      </c>
      <c r="K283" t="b">
        <f t="shared" si="4"/>
        <v>1</v>
      </c>
    </row>
    <row r="284" spans="1:11">
      <c r="A284" s="120">
        <v>317</v>
      </c>
      <c r="B284" s="121" t="s">
        <v>201</v>
      </c>
      <c r="C284" s="121" t="s">
        <v>202</v>
      </c>
      <c r="D284" s="121" t="s">
        <v>116</v>
      </c>
      <c r="E284" s="121" t="s">
        <v>170</v>
      </c>
      <c r="F284" s="122">
        <v>3073442</v>
      </c>
      <c r="G284" s="122">
        <v>345253</v>
      </c>
      <c r="H284" s="120">
        <v>2019</v>
      </c>
      <c r="I284" t="str">
        <f>IF(J284="natural gas",VLOOKUP(D284,'Cross-Page Data'!$I$4:$J$13,2,FALSE),IF(J284="solar",VLOOKUP('Form 923'!D284,'Cross-Page Data'!$I$14:$J$117,2,FALSE),J284))</f>
        <v>hydro</v>
      </c>
      <c r="J284" t="str">
        <f>VLOOKUP(E284,'Cross-Page Data'!$D$4:$F$48,3,FALSE)</f>
        <v>hydro</v>
      </c>
      <c r="K284" t="b">
        <f t="shared" si="4"/>
        <v>1</v>
      </c>
    </row>
    <row r="285" spans="1:11">
      <c r="A285" s="120">
        <v>318</v>
      </c>
      <c r="B285" s="121" t="s">
        <v>201</v>
      </c>
      <c r="C285" s="121" t="s">
        <v>202</v>
      </c>
      <c r="D285" s="121" t="s">
        <v>116</v>
      </c>
      <c r="E285" s="121" t="s">
        <v>170</v>
      </c>
      <c r="F285" s="122">
        <v>2937099</v>
      </c>
      <c r="G285" s="122">
        <v>329937</v>
      </c>
      <c r="H285" s="120">
        <v>2019</v>
      </c>
      <c r="I285" t="str">
        <f>IF(J285="natural gas",VLOOKUP(D285,'Cross-Page Data'!$I$4:$J$13,2,FALSE),IF(J285="solar",VLOOKUP('Form 923'!D285,'Cross-Page Data'!$I$14:$J$117,2,FALSE),J285))</f>
        <v>hydro</v>
      </c>
      <c r="J285" t="str">
        <f>VLOOKUP(E285,'Cross-Page Data'!$D$4:$F$48,3,FALSE)</f>
        <v>hydro</v>
      </c>
      <c r="K285" t="b">
        <f t="shared" si="4"/>
        <v>1</v>
      </c>
    </row>
    <row r="286" spans="1:11">
      <c r="A286" s="120">
        <v>319</v>
      </c>
      <c r="B286" s="121" t="s">
        <v>201</v>
      </c>
      <c r="C286" s="121" t="s">
        <v>202</v>
      </c>
      <c r="D286" s="121" t="s">
        <v>116</v>
      </c>
      <c r="E286" s="121" t="s">
        <v>170</v>
      </c>
      <c r="F286" s="122">
        <v>7649320</v>
      </c>
      <c r="G286" s="122">
        <v>859281</v>
      </c>
      <c r="H286" s="120">
        <v>2019</v>
      </c>
      <c r="I286" t="str">
        <f>IF(J286="natural gas",VLOOKUP(D286,'Cross-Page Data'!$I$4:$J$13,2,FALSE),IF(J286="solar",VLOOKUP('Form 923'!D286,'Cross-Page Data'!$I$14:$J$117,2,FALSE),J286))</f>
        <v>hydro</v>
      </c>
      <c r="J286" t="str">
        <f>VLOOKUP(E286,'Cross-Page Data'!$D$4:$F$48,3,FALSE)</f>
        <v>hydro</v>
      </c>
      <c r="K286" t="b">
        <f t="shared" si="4"/>
        <v>1</v>
      </c>
    </row>
    <row r="287" spans="1:11">
      <c r="A287" s="120">
        <v>320</v>
      </c>
      <c r="B287" s="121" t="s">
        <v>201</v>
      </c>
      <c r="C287" s="121" t="s">
        <v>202</v>
      </c>
      <c r="D287" s="121" t="s">
        <v>116</v>
      </c>
      <c r="E287" s="121" t="s">
        <v>170</v>
      </c>
      <c r="F287" s="122">
        <v>4571541</v>
      </c>
      <c r="G287" s="122">
        <v>513541</v>
      </c>
      <c r="H287" s="120">
        <v>2019</v>
      </c>
      <c r="I287" t="str">
        <f>IF(J287="natural gas",VLOOKUP(D287,'Cross-Page Data'!$I$4:$J$13,2,FALSE),IF(J287="solar",VLOOKUP('Form 923'!D287,'Cross-Page Data'!$I$14:$J$117,2,FALSE),J287))</f>
        <v>hydro</v>
      </c>
      <c r="J287" t="str">
        <f>VLOOKUP(E287,'Cross-Page Data'!$D$4:$F$48,3,FALSE)</f>
        <v>hydro</v>
      </c>
      <c r="K287" t="b">
        <f t="shared" si="4"/>
        <v>1</v>
      </c>
    </row>
    <row r="288" spans="1:11">
      <c r="A288" s="120">
        <v>321</v>
      </c>
      <c r="B288" s="121" t="s">
        <v>201</v>
      </c>
      <c r="C288" s="121" t="s">
        <v>202</v>
      </c>
      <c r="D288" s="121" t="s">
        <v>116</v>
      </c>
      <c r="E288" s="121" t="s">
        <v>170</v>
      </c>
      <c r="F288" s="122">
        <v>2527651</v>
      </c>
      <c r="G288" s="122">
        <v>283942</v>
      </c>
      <c r="H288" s="120">
        <v>2019</v>
      </c>
      <c r="I288" t="str">
        <f>IF(J288="natural gas",VLOOKUP(D288,'Cross-Page Data'!$I$4:$J$13,2,FALSE),IF(J288="solar",VLOOKUP('Form 923'!D288,'Cross-Page Data'!$I$14:$J$117,2,FALSE),J288))</f>
        <v>hydro</v>
      </c>
      <c r="J288" t="str">
        <f>VLOOKUP(E288,'Cross-Page Data'!$D$4:$F$48,3,FALSE)</f>
        <v>hydro</v>
      </c>
      <c r="K288" t="b">
        <f t="shared" si="4"/>
        <v>1</v>
      </c>
    </row>
    <row r="289" spans="1:11">
      <c r="A289" s="120">
        <v>322</v>
      </c>
      <c r="B289" s="121" t="s">
        <v>201</v>
      </c>
      <c r="C289" s="121" t="s">
        <v>202</v>
      </c>
      <c r="D289" s="121" t="s">
        <v>116</v>
      </c>
      <c r="E289" s="121" t="s">
        <v>170</v>
      </c>
      <c r="F289" s="122">
        <v>4501465</v>
      </c>
      <c r="G289" s="122">
        <v>505669</v>
      </c>
      <c r="H289" s="120">
        <v>2019</v>
      </c>
      <c r="I289" t="str">
        <f>IF(J289="natural gas",VLOOKUP(D289,'Cross-Page Data'!$I$4:$J$13,2,FALSE),IF(J289="solar",VLOOKUP('Form 923'!D289,'Cross-Page Data'!$I$14:$J$117,2,FALSE),J289))</f>
        <v>hydro</v>
      </c>
      <c r="J289" t="str">
        <f>VLOOKUP(E289,'Cross-Page Data'!$D$4:$F$48,3,FALSE)</f>
        <v>hydro</v>
      </c>
      <c r="K289" t="b">
        <f t="shared" si="4"/>
        <v>1</v>
      </c>
    </row>
    <row r="290" spans="1:11">
      <c r="A290" s="120">
        <v>323</v>
      </c>
      <c r="B290" s="121" t="s">
        <v>201</v>
      </c>
      <c r="C290" s="121" t="s">
        <v>202</v>
      </c>
      <c r="D290" s="121" t="s">
        <v>116</v>
      </c>
      <c r="E290" s="121" t="s">
        <v>170</v>
      </c>
      <c r="F290" s="122">
        <v>324230</v>
      </c>
      <c r="G290" s="122">
        <v>36422</v>
      </c>
      <c r="H290" s="120">
        <v>2019</v>
      </c>
      <c r="I290" t="str">
        <f>IF(J290="natural gas",VLOOKUP(D290,'Cross-Page Data'!$I$4:$J$13,2,FALSE),IF(J290="solar",VLOOKUP('Form 923'!D290,'Cross-Page Data'!$I$14:$J$117,2,FALSE),J290))</f>
        <v>hydro</v>
      </c>
      <c r="J290" t="str">
        <f>VLOOKUP(E290,'Cross-Page Data'!$D$4:$F$48,3,FALSE)</f>
        <v>hydro</v>
      </c>
      <c r="K290" t="b">
        <f t="shared" si="4"/>
        <v>1</v>
      </c>
    </row>
    <row r="291" spans="1:11">
      <c r="A291" s="120">
        <v>324</v>
      </c>
      <c r="B291" s="121" t="s">
        <v>201</v>
      </c>
      <c r="C291" s="121" t="s">
        <v>202</v>
      </c>
      <c r="D291" s="121" t="s">
        <v>116</v>
      </c>
      <c r="E291" s="121" t="s">
        <v>170</v>
      </c>
      <c r="F291" s="122">
        <v>313270</v>
      </c>
      <c r="G291" s="122">
        <v>35191</v>
      </c>
      <c r="H291" s="120">
        <v>2019</v>
      </c>
      <c r="I291" t="str">
        <f>IF(J291="natural gas",VLOOKUP(D291,'Cross-Page Data'!$I$4:$J$13,2,FALSE),IF(J291="solar",VLOOKUP('Form 923'!D291,'Cross-Page Data'!$I$14:$J$117,2,FALSE),J291))</f>
        <v>hydro</v>
      </c>
      <c r="J291" t="str">
        <f>VLOOKUP(E291,'Cross-Page Data'!$D$4:$F$48,3,FALSE)</f>
        <v>hydro</v>
      </c>
      <c r="K291" t="b">
        <f t="shared" si="4"/>
        <v>1</v>
      </c>
    </row>
    <row r="292" spans="1:11">
      <c r="A292" s="120">
        <v>325</v>
      </c>
      <c r="B292" s="121" t="s">
        <v>201</v>
      </c>
      <c r="C292" s="121" t="s">
        <v>202</v>
      </c>
      <c r="D292" s="121" t="s">
        <v>116</v>
      </c>
      <c r="E292" s="121" t="s">
        <v>170</v>
      </c>
      <c r="F292" s="122">
        <v>440685</v>
      </c>
      <c r="G292" s="122">
        <v>49504</v>
      </c>
      <c r="H292" s="120">
        <v>2019</v>
      </c>
      <c r="I292" t="str">
        <f>IF(J292="natural gas",VLOOKUP(D292,'Cross-Page Data'!$I$4:$J$13,2,FALSE),IF(J292="solar",VLOOKUP('Form 923'!D292,'Cross-Page Data'!$I$14:$J$117,2,FALSE),J292))</f>
        <v>hydro</v>
      </c>
      <c r="J292" t="str">
        <f>VLOOKUP(E292,'Cross-Page Data'!$D$4:$F$48,3,FALSE)</f>
        <v>hydro</v>
      </c>
      <c r="K292" t="b">
        <f t="shared" si="4"/>
        <v>1</v>
      </c>
    </row>
    <row r="293" spans="1:11">
      <c r="A293" s="120">
        <v>326</v>
      </c>
      <c r="B293" s="121" t="s">
        <v>201</v>
      </c>
      <c r="C293" s="121" t="s">
        <v>202</v>
      </c>
      <c r="D293" s="121" t="s">
        <v>116</v>
      </c>
      <c r="E293" s="121" t="s">
        <v>170</v>
      </c>
      <c r="F293" s="122">
        <v>154459</v>
      </c>
      <c r="G293" s="122">
        <v>17351</v>
      </c>
      <c r="H293" s="120">
        <v>2019</v>
      </c>
      <c r="I293" t="str">
        <f>IF(J293="natural gas",VLOOKUP(D293,'Cross-Page Data'!$I$4:$J$13,2,FALSE),IF(J293="solar",VLOOKUP('Form 923'!D293,'Cross-Page Data'!$I$14:$J$117,2,FALSE),J293))</f>
        <v>hydro</v>
      </c>
      <c r="J293" t="str">
        <f>VLOOKUP(E293,'Cross-Page Data'!$D$4:$F$48,3,FALSE)</f>
        <v>hydro</v>
      </c>
      <c r="K293" t="b">
        <f t="shared" si="4"/>
        <v>1</v>
      </c>
    </row>
    <row r="294" spans="1:11">
      <c r="A294" s="120">
        <v>327</v>
      </c>
      <c r="B294" s="121" t="s">
        <v>201</v>
      </c>
      <c r="C294" s="121" t="s">
        <v>202</v>
      </c>
      <c r="D294" s="121" t="s">
        <v>116</v>
      </c>
      <c r="E294" s="121" t="s">
        <v>170</v>
      </c>
      <c r="F294" s="122">
        <v>91816</v>
      </c>
      <c r="G294" s="122">
        <v>10314</v>
      </c>
      <c r="H294" s="120">
        <v>2019</v>
      </c>
      <c r="I294" t="str">
        <f>IF(J294="natural gas",VLOOKUP(D294,'Cross-Page Data'!$I$4:$J$13,2,FALSE),IF(J294="solar",VLOOKUP('Form 923'!D294,'Cross-Page Data'!$I$14:$J$117,2,FALSE),J294))</f>
        <v>hydro</v>
      </c>
      <c r="J294" t="str">
        <f>VLOOKUP(E294,'Cross-Page Data'!$D$4:$F$48,3,FALSE)</f>
        <v>hydro</v>
      </c>
      <c r="K294" t="b">
        <f t="shared" si="4"/>
        <v>1</v>
      </c>
    </row>
    <row r="295" spans="1:11">
      <c r="A295" s="120">
        <v>328</v>
      </c>
      <c r="B295" s="121" t="s">
        <v>201</v>
      </c>
      <c r="C295" s="121" t="s">
        <v>202</v>
      </c>
      <c r="D295" s="121" t="s">
        <v>116</v>
      </c>
      <c r="E295" s="121" t="s">
        <v>170</v>
      </c>
      <c r="F295" s="122">
        <v>0</v>
      </c>
      <c r="G295" s="122">
        <v>-216</v>
      </c>
      <c r="H295" s="120">
        <v>2019</v>
      </c>
      <c r="I295" t="str">
        <f>IF(J295="natural gas",VLOOKUP(D295,'Cross-Page Data'!$I$4:$J$13,2,FALSE),IF(J295="solar",VLOOKUP('Form 923'!D295,'Cross-Page Data'!$I$14:$J$117,2,FALSE),J295))</f>
        <v>hydro</v>
      </c>
      <c r="J295" t="str">
        <f>VLOOKUP(E295,'Cross-Page Data'!$D$4:$F$48,3,FALSE)</f>
        <v>hydro</v>
      </c>
      <c r="K295" t="b">
        <f t="shared" si="4"/>
        <v>1</v>
      </c>
    </row>
    <row r="296" spans="1:11">
      <c r="A296" s="120">
        <v>332</v>
      </c>
      <c r="B296" s="121" t="s">
        <v>201</v>
      </c>
      <c r="C296" s="121" t="s">
        <v>202</v>
      </c>
      <c r="D296" s="121" t="s">
        <v>116</v>
      </c>
      <c r="E296" s="121" t="s">
        <v>170</v>
      </c>
      <c r="F296" s="122">
        <v>42551</v>
      </c>
      <c r="G296" s="122">
        <v>4780</v>
      </c>
      <c r="H296" s="120">
        <v>2019</v>
      </c>
      <c r="I296" t="str">
        <f>IF(J296="natural gas",VLOOKUP(D296,'Cross-Page Data'!$I$4:$J$13,2,FALSE),IF(J296="solar",VLOOKUP('Form 923'!D296,'Cross-Page Data'!$I$14:$J$117,2,FALSE),J296))</f>
        <v>hydro</v>
      </c>
      <c r="J296" t="str">
        <f>VLOOKUP(E296,'Cross-Page Data'!$D$4:$F$48,3,FALSE)</f>
        <v>hydro</v>
      </c>
      <c r="K296" t="b">
        <f t="shared" si="4"/>
        <v>1</v>
      </c>
    </row>
    <row r="297" spans="1:11">
      <c r="A297" s="120">
        <v>335</v>
      </c>
      <c r="B297" s="121" t="s">
        <v>201</v>
      </c>
      <c r="C297" s="121" t="s">
        <v>206</v>
      </c>
      <c r="D297" s="121" t="s">
        <v>68</v>
      </c>
      <c r="E297" s="121" t="s">
        <v>38</v>
      </c>
      <c r="F297" s="122">
        <v>2822710</v>
      </c>
      <c r="G297" s="122">
        <v>221671</v>
      </c>
      <c r="H297" s="120">
        <v>2019</v>
      </c>
      <c r="I297" t="str">
        <f>IF(J297="natural gas",VLOOKUP(D297,'Cross-Page Data'!$I$4:$J$13,2,FALSE),IF(J297="solar",VLOOKUP('Form 923'!D297,'Cross-Page Data'!$I$14:$J$117,2,FALSE),J297))</f>
        <v>natural gas nonpeaker - preexisting retiring</v>
      </c>
      <c r="J297" t="str">
        <f>VLOOKUP(E297,'Cross-Page Data'!$D$4:$F$48,3,FALSE)</f>
        <v>natural gas</v>
      </c>
      <c r="K297" t="b">
        <f t="shared" si="4"/>
        <v>1</v>
      </c>
    </row>
    <row r="298" spans="1:11">
      <c r="A298" s="120">
        <v>336</v>
      </c>
      <c r="B298" s="121" t="s">
        <v>201</v>
      </c>
      <c r="C298" s="121" t="s">
        <v>202</v>
      </c>
      <c r="D298" s="121" t="s">
        <v>116</v>
      </c>
      <c r="E298" s="121" t="s">
        <v>170</v>
      </c>
      <c r="F298" s="122">
        <v>74209</v>
      </c>
      <c r="G298" s="122">
        <v>8336</v>
      </c>
      <c r="H298" s="120">
        <v>2019</v>
      </c>
      <c r="I298" t="str">
        <f>IF(J298="natural gas",VLOOKUP(D298,'Cross-Page Data'!$I$4:$J$13,2,FALSE),IF(J298="solar",VLOOKUP('Form 923'!D298,'Cross-Page Data'!$I$14:$J$117,2,FALSE),J298))</f>
        <v>hydro</v>
      </c>
      <c r="J298" t="str">
        <f>VLOOKUP(E298,'Cross-Page Data'!$D$4:$F$48,3,FALSE)</f>
        <v>hydro</v>
      </c>
      <c r="K298" t="b">
        <f t="shared" si="4"/>
        <v>1</v>
      </c>
    </row>
    <row r="299" spans="1:11">
      <c r="A299" s="120">
        <v>337</v>
      </c>
      <c r="B299" s="121" t="s">
        <v>201</v>
      </c>
      <c r="C299" s="121" t="s">
        <v>202</v>
      </c>
      <c r="D299" s="121" t="s">
        <v>116</v>
      </c>
      <c r="E299" s="121" t="s">
        <v>170</v>
      </c>
      <c r="F299" s="122">
        <v>0</v>
      </c>
      <c r="G299" s="122">
        <v>-84</v>
      </c>
      <c r="H299" s="120">
        <v>2019</v>
      </c>
      <c r="I299" t="str">
        <f>IF(J299="natural gas",VLOOKUP(D299,'Cross-Page Data'!$I$4:$J$13,2,FALSE),IF(J299="solar",VLOOKUP('Form 923'!D299,'Cross-Page Data'!$I$14:$J$117,2,FALSE),J299))</f>
        <v>hydro</v>
      </c>
      <c r="J299" t="str">
        <f>VLOOKUP(E299,'Cross-Page Data'!$D$4:$F$48,3,FALSE)</f>
        <v>hydro</v>
      </c>
      <c r="K299" t="b">
        <f t="shared" si="4"/>
        <v>1</v>
      </c>
    </row>
    <row r="300" spans="1:11">
      <c r="A300" s="120">
        <v>338</v>
      </c>
      <c r="B300" s="121" t="s">
        <v>201</v>
      </c>
      <c r="C300" s="121" t="s">
        <v>202</v>
      </c>
      <c r="D300" s="121" t="s">
        <v>116</v>
      </c>
      <c r="E300" s="121" t="s">
        <v>170</v>
      </c>
      <c r="F300" s="122">
        <v>195302</v>
      </c>
      <c r="G300" s="122">
        <v>21939</v>
      </c>
      <c r="H300" s="120">
        <v>2019</v>
      </c>
      <c r="I300" t="str">
        <f>IF(J300="natural gas",VLOOKUP(D300,'Cross-Page Data'!$I$4:$J$13,2,FALSE),IF(J300="solar",VLOOKUP('Form 923'!D300,'Cross-Page Data'!$I$14:$J$117,2,FALSE),J300))</f>
        <v>hydro</v>
      </c>
      <c r="J300" t="str">
        <f>VLOOKUP(E300,'Cross-Page Data'!$D$4:$F$48,3,FALSE)</f>
        <v>hydro</v>
      </c>
      <c r="K300" t="b">
        <f t="shared" si="4"/>
        <v>1</v>
      </c>
    </row>
    <row r="301" spans="1:11">
      <c r="A301" s="120">
        <v>339</v>
      </c>
      <c r="B301" s="121" t="s">
        <v>201</v>
      </c>
      <c r="C301" s="121" t="s">
        <v>202</v>
      </c>
      <c r="D301" s="121" t="s">
        <v>116</v>
      </c>
      <c r="E301" s="121" t="s">
        <v>170</v>
      </c>
      <c r="F301" s="122">
        <v>1883014</v>
      </c>
      <c r="G301" s="122">
        <v>211527</v>
      </c>
      <c r="H301" s="120">
        <v>2019</v>
      </c>
      <c r="I301" t="str">
        <f>IF(J301="natural gas",VLOOKUP(D301,'Cross-Page Data'!$I$4:$J$13,2,FALSE),IF(J301="solar",VLOOKUP('Form 923'!D301,'Cross-Page Data'!$I$14:$J$117,2,FALSE),J301))</f>
        <v>hydro</v>
      </c>
      <c r="J301" t="str">
        <f>VLOOKUP(E301,'Cross-Page Data'!$D$4:$F$48,3,FALSE)</f>
        <v>hydro</v>
      </c>
      <c r="K301" t="b">
        <f t="shared" si="4"/>
        <v>1</v>
      </c>
    </row>
    <row r="302" spans="1:11">
      <c r="A302" s="120">
        <v>340</v>
      </c>
      <c r="B302" s="121" t="s">
        <v>201</v>
      </c>
      <c r="C302" s="121" t="s">
        <v>202</v>
      </c>
      <c r="D302" s="121" t="s">
        <v>116</v>
      </c>
      <c r="E302" s="121" t="s">
        <v>170</v>
      </c>
      <c r="F302" s="122">
        <v>1545504</v>
      </c>
      <c r="G302" s="122">
        <v>173613</v>
      </c>
      <c r="H302" s="120">
        <v>2019</v>
      </c>
      <c r="I302" t="str">
        <f>IF(J302="natural gas",VLOOKUP(D302,'Cross-Page Data'!$I$4:$J$13,2,FALSE),IF(J302="solar",VLOOKUP('Form 923'!D302,'Cross-Page Data'!$I$14:$J$117,2,FALSE),J302))</f>
        <v>hydro</v>
      </c>
      <c r="J302" t="str">
        <f>VLOOKUP(E302,'Cross-Page Data'!$D$4:$F$48,3,FALSE)</f>
        <v>hydro</v>
      </c>
      <c r="K302" t="b">
        <f t="shared" si="4"/>
        <v>1</v>
      </c>
    </row>
    <row r="303" spans="1:11">
      <c r="A303" s="120">
        <v>341</v>
      </c>
      <c r="B303" s="121" t="s">
        <v>201</v>
      </c>
      <c r="C303" s="121" t="s">
        <v>206</v>
      </c>
      <c r="D303" s="121" t="s">
        <v>73</v>
      </c>
      <c r="E303" s="121" t="s">
        <v>38</v>
      </c>
      <c r="F303" s="122">
        <v>250737</v>
      </c>
      <c r="G303" s="122">
        <v>14582</v>
      </c>
      <c r="H303" s="120">
        <v>2019</v>
      </c>
      <c r="I303" t="str">
        <f>IF(J303="natural gas",VLOOKUP(D303,'Cross-Page Data'!$I$4:$J$13,2,FALSE),IF(J303="solar",VLOOKUP('Form 923'!D303,'Cross-Page Data'!$I$14:$J$117,2,FALSE),J303))</f>
        <v>natural gas peaker</v>
      </c>
      <c r="J303" t="str">
        <f>VLOOKUP(E303,'Cross-Page Data'!$D$4:$F$48,3,FALSE)</f>
        <v>natural gas</v>
      </c>
      <c r="K303" t="b">
        <f t="shared" si="4"/>
        <v>1</v>
      </c>
    </row>
    <row r="304" spans="1:11">
      <c r="A304" s="120">
        <v>342</v>
      </c>
      <c r="B304" s="121" t="s">
        <v>201</v>
      </c>
      <c r="C304" s="121" t="s">
        <v>202</v>
      </c>
      <c r="D304" s="121" t="s">
        <v>116</v>
      </c>
      <c r="E304" s="121" t="s">
        <v>170</v>
      </c>
      <c r="F304" s="122">
        <v>117613</v>
      </c>
      <c r="G304" s="122">
        <v>13212</v>
      </c>
      <c r="H304" s="120">
        <v>2019</v>
      </c>
      <c r="I304" t="str">
        <f>IF(J304="natural gas",VLOOKUP(D304,'Cross-Page Data'!$I$4:$J$13,2,FALSE),IF(J304="solar",VLOOKUP('Form 923'!D304,'Cross-Page Data'!$I$14:$J$117,2,FALSE),J304))</f>
        <v>hydro</v>
      </c>
      <c r="J304" t="str">
        <f>VLOOKUP(E304,'Cross-Page Data'!$D$4:$F$48,3,FALSE)</f>
        <v>hydro</v>
      </c>
      <c r="K304" t="b">
        <f t="shared" si="4"/>
        <v>1</v>
      </c>
    </row>
    <row r="305" spans="1:11">
      <c r="A305" s="120">
        <v>344</v>
      </c>
      <c r="B305" s="121" t="s">
        <v>201</v>
      </c>
      <c r="C305" s="121" t="s">
        <v>202</v>
      </c>
      <c r="D305" s="121" t="s">
        <v>116</v>
      </c>
      <c r="E305" s="121" t="s">
        <v>170</v>
      </c>
      <c r="F305" s="122">
        <v>4571721</v>
      </c>
      <c r="G305" s="122">
        <v>513546</v>
      </c>
      <c r="H305" s="120">
        <v>2019</v>
      </c>
      <c r="I305" t="str">
        <f>IF(J305="natural gas",VLOOKUP(D305,'Cross-Page Data'!$I$4:$J$13,2,FALSE),IF(J305="solar",VLOOKUP('Form 923'!D305,'Cross-Page Data'!$I$14:$J$117,2,FALSE),J305))</f>
        <v>hydro</v>
      </c>
      <c r="J305" t="str">
        <f>VLOOKUP(E305,'Cross-Page Data'!$D$4:$F$48,3,FALSE)</f>
        <v>hydro</v>
      </c>
      <c r="K305" t="b">
        <f t="shared" si="4"/>
        <v>1</v>
      </c>
    </row>
    <row r="306" spans="1:11">
      <c r="A306" s="120">
        <v>350</v>
      </c>
      <c r="B306" s="121" t="s">
        <v>201</v>
      </c>
      <c r="C306" s="121" t="s">
        <v>206</v>
      </c>
      <c r="D306" s="121" t="s">
        <v>68</v>
      </c>
      <c r="E306" s="121" t="s">
        <v>38</v>
      </c>
      <c r="F306" s="122">
        <v>1981063</v>
      </c>
      <c r="G306" s="122">
        <v>160849</v>
      </c>
      <c r="H306" s="120">
        <v>2019</v>
      </c>
      <c r="I306" t="str">
        <f>IF(J306="natural gas",VLOOKUP(D306,'Cross-Page Data'!$I$4:$J$13,2,FALSE),IF(J306="solar",VLOOKUP('Form 923'!D306,'Cross-Page Data'!$I$14:$J$117,2,FALSE),J306))</f>
        <v>natural gas nonpeaker - preexisting retiring</v>
      </c>
      <c r="J306" t="str">
        <f>VLOOKUP(E306,'Cross-Page Data'!$D$4:$F$48,3,FALSE)</f>
        <v>natural gas</v>
      </c>
      <c r="K306" t="b">
        <f t="shared" si="4"/>
        <v>1</v>
      </c>
    </row>
    <row r="307" spans="1:11">
      <c r="A307" s="120">
        <v>353</v>
      </c>
      <c r="B307" s="121" t="s">
        <v>201</v>
      </c>
      <c r="C307" s="121" t="s">
        <v>202</v>
      </c>
      <c r="D307" s="121" t="s">
        <v>116</v>
      </c>
      <c r="E307" s="121" t="s">
        <v>170</v>
      </c>
      <c r="F307" s="122">
        <v>231772</v>
      </c>
      <c r="G307" s="122">
        <v>26036</v>
      </c>
      <c r="H307" s="120">
        <v>2019</v>
      </c>
      <c r="I307" t="str">
        <f>IF(J307="natural gas",VLOOKUP(D307,'Cross-Page Data'!$I$4:$J$13,2,FALSE),IF(J307="solar",VLOOKUP('Form 923'!D307,'Cross-Page Data'!$I$14:$J$117,2,FALSE),J307))</f>
        <v>hydro</v>
      </c>
      <c r="J307" t="str">
        <f>VLOOKUP(E307,'Cross-Page Data'!$D$4:$F$48,3,FALSE)</f>
        <v>hydro</v>
      </c>
      <c r="K307" t="b">
        <f t="shared" si="4"/>
        <v>1</v>
      </c>
    </row>
    <row r="308" spans="1:11">
      <c r="A308" s="120">
        <v>354</v>
      </c>
      <c r="B308" s="121" t="s">
        <v>201</v>
      </c>
      <c r="C308" s="121" t="s">
        <v>202</v>
      </c>
      <c r="D308" s="121" t="s">
        <v>116</v>
      </c>
      <c r="E308" s="121" t="s">
        <v>170</v>
      </c>
      <c r="F308" s="122">
        <v>195497</v>
      </c>
      <c r="G308" s="122">
        <v>21961</v>
      </c>
      <c r="H308" s="120">
        <v>2019</v>
      </c>
      <c r="I308" t="str">
        <f>IF(J308="natural gas",VLOOKUP(D308,'Cross-Page Data'!$I$4:$J$13,2,FALSE),IF(J308="solar",VLOOKUP('Form 923'!D308,'Cross-Page Data'!$I$14:$J$117,2,FALSE),J308))</f>
        <v>hydro</v>
      </c>
      <c r="J308" t="str">
        <f>VLOOKUP(E308,'Cross-Page Data'!$D$4:$F$48,3,FALSE)</f>
        <v>hydro</v>
      </c>
      <c r="K308" t="b">
        <f t="shared" si="4"/>
        <v>1</v>
      </c>
    </row>
    <row r="309" spans="1:11">
      <c r="A309" s="120">
        <v>356</v>
      </c>
      <c r="B309" s="121" t="s">
        <v>201</v>
      </c>
      <c r="C309" s="121" t="s">
        <v>206</v>
      </c>
      <c r="D309" s="121" t="s">
        <v>68</v>
      </c>
      <c r="E309" s="121" t="s">
        <v>38</v>
      </c>
      <c r="F309" s="122">
        <v>3102129</v>
      </c>
      <c r="G309" s="122">
        <v>195943</v>
      </c>
      <c r="H309" s="120">
        <v>2019</v>
      </c>
      <c r="I309" t="str">
        <f>IF(J309="natural gas",VLOOKUP(D309,'Cross-Page Data'!$I$4:$J$13,2,FALSE),IF(J309="solar",VLOOKUP('Form 923'!D309,'Cross-Page Data'!$I$14:$J$117,2,FALSE),J309))</f>
        <v>natural gas nonpeaker - preexisting retiring</v>
      </c>
      <c r="J309" t="str">
        <f>VLOOKUP(E309,'Cross-Page Data'!$D$4:$F$48,3,FALSE)</f>
        <v>natural gas</v>
      </c>
      <c r="K309" t="b">
        <f t="shared" si="4"/>
        <v>1</v>
      </c>
    </row>
    <row r="310" spans="1:11">
      <c r="A310" s="120">
        <v>357</v>
      </c>
      <c r="B310" s="121" t="s">
        <v>201</v>
      </c>
      <c r="C310" s="121" t="s">
        <v>202</v>
      </c>
      <c r="D310" s="121" t="s">
        <v>116</v>
      </c>
      <c r="E310" s="121" t="s">
        <v>170</v>
      </c>
      <c r="F310" s="122">
        <v>427349</v>
      </c>
      <c r="G310" s="122">
        <v>48006</v>
      </c>
      <c r="H310" s="120">
        <v>2019</v>
      </c>
      <c r="I310" t="str">
        <f>IF(J310="natural gas",VLOOKUP(D310,'Cross-Page Data'!$I$4:$J$13,2,FALSE),IF(J310="solar",VLOOKUP('Form 923'!D310,'Cross-Page Data'!$I$14:$J$117,2,FALSE),J310))</f>
        <v>hydro</v>
      </c>
      <c r="J310" t="str">
        <f>VLOOKUP(E310,'Cross-Page Data'!$D$4:$F$48,3,FALSE)</f>
        <v>hydro</v>
      </c>
      <c r="K310" t="b">
        <f t="shared" si="4"/>
        <v>1</v>
      </c>
    </row>
    <row r="311" spans="1:11">
      <c r="A311" s="120">
        <v>358</v>
      </c>
      <c r="B311" s="121" t="s">
        <v>201</v>
      </c>
      <c r="C311" s="121" t="s">
        <v>202</v>
      </c>
      <c r="D311" s="121" t="s">
        <v>39</v>
      </c>
      <c r="E311" s="121" t="s">
        <v>38</v>
      </c>
      <c r="F311" s="122">
        <v>320430</v>
      </c>
      <c r="G311" s="122">
        <v>1139545.3</v>
      </c>
      <c r="H311" s="120">
        <v>2019</v>
      </c>
      <c r="I311" t="str">
        <f>IF(J311="natural gas",VLOOKUP(D311,'Cross-Page Data'!$I$4:$J$13,2,FALSE),IF(J311="solar",VLOOKUP('Form 923'!D311,'Cross-Page Data'!$I$14:$J$117,2,FALSE),J311))</f>
        <v>natural gas nonpeaker - preexisting nonretiring</v>
      </c>
      <c r="J311" t="str">
        <f>VLOOKUP(E311,'Cross-Page Data'!$D$4:$F$48,3,FALSE)</f>
        <v>natural gas</v>
      </c>
      <c r="K311" t="b">
        <f t="shared" si="4"/>
        <v>1</v>
      </c>
    </row>
    <row r="312" spans="1:11">
      <c r="A312" s="120">
        <v>358</v>
      </c>
      <c r="B312" s="121" t="s">
        <v>201</v>
      </c>
      <c r="C312" s="121" t="s">
        <v>202</v>
      </c>
      <c r="D312" s="121" t="s">
        <v>61</v>
      </c>
      <c r="E312" s="121" t="s">
        <v>38</v>
      </c>
      <c r="F312" s="122">
        <v>23215345</v>
      </c>
      <c r="G312" s="122">
        <v>1901142.8</v>
      </c>
      <c r="H312" s="120">
        <v>2019</v>
      </c>
      <c r="I312" t="str">
        <f>IF(J312="natural gas",VLOOKUP(D312,'Cross-Page Data'!$I$4:$J$13,2,FALSE),IF(J312="solar",VLOOKUP('Form 923'!D312,'Cross-Page Data'!$I$14:$J$117,2,FALSE),J312))</f>
        <v>natural gas nonpeaker - preexisting nonretiring</v>
      </c>
      <c r="J312" t="str">
        <f>VLOOKUP(E312,'Cross-Page Data'!$D$4:$F$48,3,FALSE)</f>
        <v>natural gas</v>
      </c>
      <c r="K312" t="b">
        <f t="shared" si="4"/>
        <v>1</v>
      </c>
    </row>
    <row r="313" spans="1:11">
      <c r="A313" s="120">
        <v>361</v>
      </c>
      <c r="B313" s="121" t="s">
        <v>201</v>
      </c>
      <c r="C313" s="121" t="s">
        <v>202</v>
      </c>
      <c r="D313" s="121" t="s">
        <v>116</v>
      </c>
      <c r="E313" s="121" t="s">
        <v>170</v>
      </c>
      <c r="F313" s="122">
        <v>695</v>
      </c>
      <c r="G313" s="122">
        <v>78</v>
      </c>
      <c r="H313" s="120">
        <v>2019</v>
      </c>
      <c r="I313" t="str">
        <f>IF(J313="natural gas",VLOOKUP(D313,'Cross-Page Data'!$I$4:$J$13,2,FALSE),IF(J313="solar",VLOOKUP('Form 923'!D313,'Cross-Page Data'!$I$14:$J$117,2,FALSE),J313))</f>
        <v>hydro</v>
      </c>
      <c r="J313" t="str">
        <f>VLOOKUP(E313,'Cross-Page Data'!$D$4:$F$48,3,FALSE)</f>
        <v>hydro</v>
      </c>
      <c r="K313" t="b">
        <f t="shared" si="4"/>
        <v>1</v>
      </c>
    </row>
    <row r="314" spans="1:11">
      <c r="A314" s="120">
        <v>363</v>
      </c>
      <c r="B314" s="121" t="s">
        <v>201</v>
      </c>
      <c r="C314" s="121" t="s">
        <v>202</v>
      </c>
      <c r="D314" s="121" t="s">
        <v>116</v>
      </c>
      <c r="E314" s="121" t="s">
        <v>170</v>
      </c>
      <c r="F314" s="122">
        <v>36685</v>
      </c>
      <c r="G314" s="122">
        <v>4121</v>
      </c>
      <c r="H314" s="120">
        <v>2019</v>
      </c>
      <c r="I314" t="str">
        <f>IF(J314="natural gas",VLOOKUP(D314,'Cross-Page Data'!$I$4:$J$13,2,FALSE),IF(J314="solar",VLOOKUP('Form 923'!D314,'Cross-Page Data'!$I$14:$J$117,2,FALSE),J314))</f>
        <v>hydro</v>
      </c>
      <c r="J314" t="str">
        <f>VLOOKUP(E314,'Cross-Page Data'!$D$4:$F$48,3,FALSE)</f>
        <v>hydro</v>
      </c>
      <c r="K314" t="b">
        <f t="shared" si="4"/>
        <v>1</v>
      </c>
    </row>
    <row r="315" spans="1:11">
      <c r="A315" s="120">
        <v>365</v>
      </c>
      <c r="B315" s="121" t="s">
        <v>201</v>
      </c>
      <c r="C315" s="121" t="s">
        <v>202</v>
      </c>
      <c r="D315" s="121" t="s">
        <v>116</v>
      </c>
      <c r="E315" s="121" t="s">
        <v>170</v>
      </c>
      <c r="F315" s="122">
        <v>0</v>
      </c>
      <c r="G315" s="122">
        <v>-117</v>
      </c>
      <c r="H315" s="120">
        <v>2019</v>
      </c>
      <c r="I315" t="str">
        <f>IF(J315="natural gas",VLOOKUP(D315,'Cross-Page Data'!$I$4:$J$13,2,FALSE),IF(J315="solar",VLOOKUP('Form 923'!D315,'Cross-Page Data'!$I$14:$J$117,2,FALSE),J315))</f>
        <v>hydro</v>
      </c>
      <c r="J315" t="str">
        <f>VLOOKUP(E315,'Cross-Page Data'!$D$4:$F$48,3,FALSE)</f>
        <v>hydro</v>
      </c>
      <c r="K315" t="b">
        <f t="shared" si="4"/>
        <v>1</v>
      </c>
    </row>
    <row r="316" spans="1:11">
      <c r="A316" s="120">
        <v>371</v>
      </c>
      <c r="B316" s="121" t="s">
        <v>201</v>
      </c>
      <c r="C316" s="121" t="s">
        <v>202</v>
      </c>
      <c r="D316" s="121" t="s">
        <v>68</v>
      </c>
      <c r="E316" s="121" t="s">
        <v>125</v>
      </c>
      <c r="F316" s="122">
        <v>0</v>
      </c>
      <c r="G316" s="122">
        <v>8866499</v>
      </c>
      <c r="H316" s="120">
        <v>2019</v>
      </c>
      <c r="I316" t="str">
        <f>IF(J316="natural gas",VLOOKUP(D316,'Cross-Page Data'!$I$4:$J$13,2,FALSE),IF(J316="solar",VLOOKUP('Form 923'!D316,'Cross-Page Data'!$I$14:$J$117,2,FALSE),J316))</f>
        <v>nuclear</v>
      </c>
      <c r="J316" t="str">
        <f>VLOOKUP(E316,'Cross-Page Data'!$D$4:$F$48,3,FALSE)</f>
        <v>nuclear</v>
      </c>
      <c r="K316" t="b">
        <f t="shared" si="4"/>
        <v>1</v>
      </c>
    </row>
    <row r="317" spans="1:11">
      <c r="A317" s="120">
        <v>376</v>
      </c>
      <c r="B317" s="121" t="s">
        <v>201</v>
      </c>
      <c r="C317" s="121" t="s">
        <v>202</v>
      </c>
      <c r="D317" s="121" t="s">
        <v>116</v>
      </c>
      <c r="E317" s="121" t="s">
        <v>170</v>
      </c>
      <c r="F317" s="122">
        <v>1521565</v>
      </c>
      <c r="G317" s="122">
        <v>170924</v>
      </c>
      <c r="H317" s="120">
        <v>2019</v>
      </c>
      <c r="I317" t="str">
        <f>IF(J317="natural gas",VLOOKUP(D317,'Cross-Page Data'!$I$4:$J$13,2,FALSE),IF(J317="solar",VLOOKUP('Form 923'!D317,'Cross-Page Data'!$I$14:$J$117,2,FALSE),J317))</f>
        <v>hydro</v>
      </c>
      <c r="J317" t="str">
        <f>VLOOKUP(E317,'Cross-Page Data'!$D$4:$F$48,3,FALSE)</f>
        <v>hydro</v>
      </c>
      <c r="K317" t="b">
        <f t="shared" si="4"/>
        <v>1</v>
      </c>
    </row>
    <row r="318" spans="1:11">
      <c r="A318" s="120">
        <v>377</v>
      </c>
      <c r="B318" s="121" t="s">
        <v>201</v>
      </c>
      <c r="C318" s="121" t="s">
        <v>202</v>
      </c>
      <c r="D318" s="121" t="s">
        <v>39</v>
      </c>
      <c r="E318" s="121" t="s">
        <v>38</v>
      </c>
      <c r="F318" s="122">
        <v>0</v>
      </c>
      <c r="G318" s="122">
        <v>1190</v>
      </c>
      <c r="H318" s="120">
        <v>2019</v>
      </c>
      <c r="I318" t="str">
        <f>IF(J318="natural gas",VLOOKUP(D318,'Cross-Page Data'!$I$4:$J$13,2,FALSE),IF(J318="solar",VLOOKUP('Form 923'!D318,'Cross-Page Data'!$I$14:$J$117,2,FALSE),J318))</f>
        <v>natural gas nonpeaker - preexisting nonretiring</v>
      </c>
      <c r="J318" t="str">
        <f>VLOOKUP(E318,'Cross-Page Data'!$D$4:$F$48,3,FALSE)</f>
        <v>natural gas</v>
      </c>
      <c r="K318" t="b">
        <f t="shared" si="4"/>
        <v>1</v>
      </c>
    </row>
    <row r="319" spans="1:11">
      <c r="A319" s="120">
        <v>377</v>
      </c>
      <c r="B319" s="121" t="s">
        <v>201</v>
      </c>
      <c r="C319" s="121" t="s">
        <v>202</v>
      </c>
      <c r="D319" s="121" t="s">
        <v>61</v>
      </c>
      <c r="E319" s="121" t="s">
        <v>38</v>
      </c>
      <c r="F319" s="122">
        <v>46887</v>
      </c>
      <c r="G319" s="122">
        <v>2282</v>
      </c>
      <c r="H319" s="120">
        <v>2019</v>
      </c>
      <c r="I319" t="str">
        <f>IF(J319="natural gas",VLOOKUP(D319,'Cross-Page Data'!$I$4:$J$13,2,FALSE),IF(J319="solar",VLOOKUP('Form 923'!D319,'Cross-Page Data'!$I$14:$J$117,2,FALSE),J319))</f>
        <v>natural gas nonpeaker - preexisting nonretiring</v>
      </c>
      <c r="J319" t="str">
        <f>VLOOKUP(E319,'Cross-Page Data'!$D$4:$F$48,3,FALSE)</f>
        <v>natural gas</v>
      </c>
      <c r="K319" t="b">
        <f t="shared" si="4"/>
        <v>1</v>
      </c>
    </row>
    <row r="320" spans="1:11">
      <c r="A320" s="120">
        <v>377</v>
      </c>
      <c r="B320" s="121" t="s">
        <v>201</v>
      </c>
      <c r="C320" s="121" t="s">
        <v>202</v>
      </c>
      <c r="D320" s="121" t="s">
        <v>73</v>
      </c>
      <c r="E320" s="121" t="s">
        <v>38</v>
      </c>
      <c r="F320" s="122">
        <v>194893</v>
      </c>
      <c r="G320" s="122">
        <v>17378</v>
      </c>
      <c r="H320" s="120">
        <v>2019</v>
      </c>
      <c r="I320" t="str">
        <f>IF(J320="natural gas",VLOOKUP(D320,'Cross-Page Data'!$I$4:$J$13,2,FALSE),IF(J320="solar",VLOOKUP('Form 923'!D320,'Cross-Page Data'!$I$14:$J$117,2,FALSE),J320))</f>
        <v>natural gas peaker</v>
      </c>
      <c r="J320" t="str">
        <f>VLOOKUP(E320,'Cross-Page Data'!$D$4:$F$48,3,FALSE)</f>
        <v>natural gas</v>
      </c>
      <c r="K320" t="b">
        <f t="shared" si="4"/>
        <v>1</v>
      </c>
    </row>
    <row r="321" spans="1:11">
      <c r="A321" s="120">
        <v>377</v>
      </c>
      <c r="B321" s="121" t="s">
        <v>201</v>
      </c>
      <c r="C321" s="121" t="s">
        <v>202</v>
      </c>
      <c r="D321" s="121" t="s">
        <v>68</v>
      </c>
      <c r="E321" s="121" t="s">
        <v>90</v>
      </c>
      <c r="F321" s="122">
        <v>0</v>
      </c>
      <c r="G321" s="122">
        <v>0</v>
      </c>
      <c r="H321" s="120">
        <v>2019</v>
      </c>
      <c r="I321" t="str">
        <f>IF(J321="natural gas",VLOOKUP(D321,'Cross-Page Data'!$I$4:$J$13,2,FALSE),IF(J321="solar",VLOOKUP('Form 923'!D321,'Cross-Page Data'!$I$14:$J$117,2,FALSE),J321))</f>
        <v>biomass</v>
      </c>
      <c r="J321" t="str">
        <f>VLOOKUP(E321,'Cross-Page Data'!$D$4:$F$48,3,FALSE)</f>
        <v>biomass</v>
      </c>
      <c r="K321" t="b">
        <f t="shared" si="4"/>
        <v>1</v>
      </c>
    </row>
    <row r="322" spans="1:11">
      <c r="A322" s="120">
        <v>377</v>
      </c>
      <c r="B322" s="121" t="s">
        <v>201</v>
      </c>
      <c r="C322" s="121" t="s">
        <v>202</v>
      </c>
      <c r="D322" s="121" t="s">
        <v>68</v>
      </c>
      <c r="E322" s="121" t="s">
        <v>38</v>
      </c>
      <c r="F322" s="122">
        <v>867431</v>
      </c>
      <c r="G322" s="122">
        <v>59619</v>
      </c>
      <c r="H322" s="120">
        <v>2019</v>
      </c>
      <c r="I322" t="str">
        <f>IF(J322="natural gas",VLOOKUP(D322,'Cross-Page Data'!$I$4:$J$13,2,FALSE),IF(J322="solar",VLOOKUP('Form 923'!D322,'Cross-Page Data'!$I$14:$J$117,2,FALSE),J322))</f>
        <v>natural gas nonpeaker - preexisting retiring</v>
      </c>
      <c r="J322" t="str">
        <f>VLOOKUP(E322,'Cross-Page Data'!$D$4:$F$48,3,FALSE)</f>
        <v>natural gas</v>
      </c>
      <c r="K322" t="b">
        <f t="shared" si="4"/>
        <v>1</v>
      </c>
    </row>
    <row r="323" spans="1:11">
      <c r="A323" s="120">
        <v>378</v>
      </c>
      <c r="B323" s="121" t="s">
        <v>201</v>
      </c>
      <c r="C323" s="121" t="s">
        <v>202</v>
      </c>
      <c r="D323" s="121" t="s">
        <v>116</v>
      </c>
      <c r="E323" s="121" t="s">
        <v>170</v>
      </c>
      <c r="F323" s="122">
        <v>28699</v>
      </c>
      <c r="G323" s="122">
        <v>3224</v>
      </c>
      <c r="H323" s="120">
        <v>2019</v>
      </c>
      <c r="I323" t="str">
        <f>IF(J323="natural gas",VLOOKUP(D323,'Cross-Page Data'!$I$4:$J$13,2,FALSE),IF(J323="solar",VLOOKUP('Form 923'!D323,'Cross-Page Data'!$I$14:$J$117,2,FALSE),J323))</f>
        <v>hydro</v>
      </c>
      <c r="J323" t="str">
        <f>VLOOKUP(E323,'Cross-Page Data'!$D$4:$F$48,3,FALSE)</f>
        <v>hydro</v>
      </c>
      <c r="K323" t="b">
        <f t="shared" si="4"/>
        <v>1</v>
      </c>
    </row>
    <row r="324" spans="1:11">
      <c r="A324" s="120">
        <v>380</v>
      </c>
      <c r="B324" s="121" t="s">
        <v>201</v>
      </c>
      <c r="C324" s="121" t="s">
        <v>202</v>
      </c>
      <c r="D324" s="121" t="s">
        <v>116</v>
      </c>
      <c r="E324" s="121" t="s">
        <v>170</v>
      </c>
      <c r="F324" s="122">
        <v>5415025</v>
      </c>
      <c r="G324" s="122">
        <v>608291</v>
      </c>
      <c r="H324" s="120">
        <v>2019</v>
      </c>
      <c r="I324" t="str">
        <f>IF(J324="natural gas",VLOOKUP(D324,'Cross-Page Data'!$I$4:$J$13,2,FALSE),IF(J324="solar",VLOOKUP('Form 923'!D324,'Cross-Page Data'!$I$14:$J$117,2,FALSE),J324))</f>
        <v>hydro</v>
      </c>
      <c r="J324" t="str">
        <f>VLOOKUP(E324,'Cross-Page Data'!$D$4:$F$48,3,FALSE)</f>
        <v>hydro</v>
      </c>
      <c r="K324" t="b">
        <f t="shared" si="4"/>
        <v>1</v>
      </c>
    </row>
    <row r="325" spans="1:11">
      <c r="A325" s="120">
        <v>381</v>
      </c>
      <c r="B325" s="121" t="s">
        <v>201</v>
      </c>
      <c r="C325" s="121" t="s">
        <v>202</v>
      </c>
      <c r="D325" s="121" t="s">
        <v>116</v>
      </c>
      <c r="E325" s="121" t="s">
        <v>170</v>
      </c>
      <c r="F325" s="122">
        <v>2920193</v>
      </c>
      <c r="G325" s="122">
        <v>327961</v>
      </c>
      <c r="H325" s="120">
        <v>2019</v>
      </c>
      <c r="I325" t="str">
        <f>IF(J325="natural gas",VLOOKUP(D325,'Cross-Page Data'!$I$4:$J$13,2,FALSE),IF(J325="solar",VLOOKUP('Form 923'!D325,'Cross-Page Data'!$I$14:$J$117,2,FALSE),J325))</f>
        <v>hydro</v>
      </c>
      <c r="J325" t="str">
        <f>VLOOKUP(E325,'Cross-Page Data'!$D$4:$F$48,3,FALSE)</f>
        <v>hydro</v>
      </c>
      <c r="K325" t="b">
        <f t="shared" si="4"/>
        <v>1</v>
      </c>
    </row>
    <row r="326" spans="1:11">
      <c r="A326" s="120">
        <v>382</v>
      </c>
      <c r="B326" s="121" t="s">
        <v>201</v>
      </c>
      <c r="C326" s="121" t="s">
        <v>202</v>
      </c>
      <c r="D326" s="121" t="s">
        <v>116</v>
      </c>
      <c r="E326" s="121" t="s">
        <v>170</v>
      </c>
      <c r="F326" s="122">
        <v>4057551</v>
      </c>
      <c r="G326" s="122">
        <v>455802</v>
      </c>
      <c r="H326" s="120">
        <v>2019</v>
      </c>
      <c r="I326" t="str">
        <f>IF(J326="natural gas",VLOOKUP(D326,'Cross-Page Data'!$I$4:$J$13,2,FALSE),IF(J326="solar",VLOOKUP('Form 923'!D326,'Cross-Page Data'!$I$14:$J$117,2,FALSE),J326))</f>
        <v>hydro</v>
      </c>
      <c r="J326" t="str">
        <f>VLOOKUP(E326,'Cross-Page Data'!$D$4:$F$48,3,FALSE)</f>
        <v>hydro</v>
      </c>
      <c r="K326" t="b">
        <f t="shared" si="4"/>
        <v>1</v>
      </c>
    </row>
    <row r="327" spans="1:11">
      <c r="A327" s="120">
        <v>384</v>
      </c>
      <c r="B327" s="121" t="s">
        <v>201</v>
      </c>
      <c r="C327" s="121" t="s">
        <v>206</v>
      </c>
      <c r="D327" s="121" t="s">
        <v>68</v>
      </c>
      <c r="E327" s="121" t="s">
        <v>38</v>
      </c>
      <c r="F327" s="122">
        <v>14939763</v>
      </c>
      <c r="G327" s="122">
        <v>1419542</v>
      </c>
      <c r="H327" s="120">
        <v>2019</v>
      </c>
      <c r="I327" t="str">
        <f>IF(J327="natural gas",VLOOKUP(D327,'Cross-Page Data'!$I$4:$J$13,2,FALSE),IF(J327="solar",VLOOKUP('Form 923'!D327,'Cross-Page Data'!$I$14:$J$117,2,FALSE),J327))</f>
        <v>natural gas nonpeaker - preexisting retiring</v>
      </c>
      <c r="J327" t="str">
        <f>VLOOKUP(E327,'Cross-Page Data'!$D$4:$F$48,3,FALSE)</f>
        <v>natural gas</v>
      </c>
      <c r="K327" t="b">
        <f t="shared" ref="K327:K390" si="5">IF(AND($N$6=FALSE,OR(C327="Commercial NAICS Cogen",C327="Industrial NAICS Cogen",C327="NAICS-22 Cogen")),FALSE,IF(AND($N$7=FALSE,OR(C327="Commercial NAICS Cogen",C327="Commercial NAICS Non-Cogen",C327="industrial NAICS Cogen",C327="industrial NAICS non-cogen")),FALSE,TRUE))</f>
        <v>1</v>
      </c>
    </row>
    <row r="328" spans="1:11">
      <c r="A328" s="120">
        <v>384</v>
      </c>
      <c r="B328" s="121" t="s">
        <v>201</v>
      </c>
      <c r="C328" s="121" t="s">
        <v>206</v>
      </c>
      <c r="D328" s="121" t="s">
        <v>68</v>
      </c>
      <c r="E328" s="121" t="s">
        <v>162</v>
      </c>
      <c r="F328" s="122">
        <v>0</v>
      </c>
      <c r="G328" s="122">
        <v>0</v>
      </c>
      <c r="H328" s="120">
        <v>2019</v>
      </c>
      <c r="I328" t="str">
        <f>IF(J328="natural gas",VLOOKUP(D328,'Cross-Page Data'!$I$4:$J$13,2,FALSE),IF(J328="solar",VLOOKUP('Form 923'!D328,'Cross-Page Data'!$I$14:$J$117,2,FALSE),J328))</f>
        <v>hard coal</v>
      </c>
      <c r="J328" t="str">
        <f>VLOOKUP(E328,'Cross-Page Data'!$D$4:$F$48,3,FALSE)</f>
        <v>hard coal</v>
      </c>
      <c r="K328" t="b">
        <f t="shared" si="5"/>
        <v>1</v>
      </c>
    </row>
    <row r="329" spans="1:11">
      <c r="A329" s="120">
        <v>385</v>
      </c>
      <c r="B329" s="121" t="s">
        <v>201</v>
      </c>
      <c r="C329" s="121" t="s">
        <v>202</v>
      </c>
      <c r="D329" s="121" t="s">
        <v>116</v>
      </c>
      <c r="E329" s="121" t="s">
        <v>170</v>
      </c>
      <c r="F329" s="122">
        <v>356079</v>
      </c>
      <c r="G329" s="122">
        <v>40000</v>
      </c>
      <c r="H329" s="120">
        <v>2019</v>
      </c>
      <c r="I329" t="str">
        <f>IF(J329="natural gas",VLOOKUP(D329,'Cross-Page Data'!$I$4:$J$13,2,FALSE),IF(J329="solar",VLOOKUP('Form 923'!D329,'Cross-Page Data'!$I$14:$J$117,2,FALSE),J329))</f>
        <v>hydro</v>
      </c>
      <c r="J329" t="str">
        <f>VLOOKUP(E329,'Cross-Page Data'!$D$4:$F$48,3,FALSE)</f>
        <v>hydro</v>
      </c>
      <c r="K329" t="b">
        <f t="shared" si="5"/>
        <v>1</v>
      </c>
    </row>
    <row r="330" spans="1:11">
      <c r="A330" s="120">
        <v>386</v>
      </c>
      <c r="B330" s="121" t="s">
        <v>201</v>
      </c>
      <c r="C330" s="121" t="s">
        <v>202</v>
      </c>
      <c r="D330" s="121" t="s">
        <v>116</v>
      </c>
      <c r="E330" s="121" t="s">
        <v>170</v>
      </c>
      <c r="F330" s="122">
        <v>365001</v>
      </c>
      <c r="G330" s="122">
        <v>41002</v>
      </c>
      <c r="H330" s="120">
        <v>2019</v>
      </c>
      <c r="I330" t="str">
        <f>IF(J330="natural gas",VLOOKUP(D330,'Cross-Page Data'!$I$4:$J$13,2,FALSE),IF(J330="solar",VLOOKUP('Form 923'!D330,'Cross-Page Data'!$I$14:$J$117,2,FALSE),J330))</f>
        <v>hydro</v>
      </c>
      <c r="J330" t="str">
        <f>VLOOKUP(E330,'Cross-Page Data'!$D$4:$F$48,3,FALSE)</f>
        <v>hydro</v>
      </c>
      <c r="K330" t="b">
        <f t="shared" si="5"/>
        <v>1</v>
      </c>
    </row>
    <row r="331" spans="1:11">
      <c r="A331" s="120">
        <v>387</v>
      </c>
      <c r="B331" s="121" t="s">
        <v>201</v>
      </c>
      <c r="C331" s="121" t="s">
        <v>202</v>
      </c>
      <c r="D331" s="121" t="s">
        <v>116</v>
      </c>
      <c r="E331" s="121" t="s">
        <v>170</v>
      </c>
      <c r="F331" s="122">
        <v>756198</v>
      </c>
      <c r="G331" s="122">
        <v>84947</v>
      </c>
      <c r="H331" s="120">
        <v>2019</v>
      </c>
      <c r="I331" t="str">
        <f>IF(J331="natural gas",VLOOKUP(D331,'Cross-Page Data'!$I$4:$J$13,2,FALSE),IF(J331="solar",VLOOKUP('Form 923'!D331,'Cross-Page Data'!$I$14:$J$117,2,FALSE),J331))</f>
        <v>hydro</v>
      </c>
      <c r="J331" t="str">
        <f>VLOOKUP(E331,'Cross-Page Data'!$D$4:$F$48,3,FALSE)</f>
        <v>hydro</v>
      </c>
      <c r="K331" t="b">
        <f t="shared" si="5"/>
        <v>1</v>
      </c>
    </row>
    <row r="332" spans="1:11">
      <c r="A332" s="120">
        <v>388</v>
      </c>
      <c r="B332" s="121" t="s">
        <v>201</v>
      </c>
      <c r="C332" s="121" t="s">
        <v>202</v>
      </c>
      <c r="D332" s="121" t="s">
        <v>116</v>
      </c>
      <c r="E332" s="121" t="s">
        <v>170</v>
      </c>
      <c r="F332" s="122">
        <v>208886</v>
      </c>
      <c r="G332" s="122">
        <v>23465</v>
      </c>
      <c r="H332" s="120">
        <v>2019</v>
      </c>
      <c r="I332" t="str">
        <f>IF(J332="natural gas",VLOOKUP(D332,'Cross-Page Data'!$I$4:$J$13,2,FALSE),IF(J332="solar",VLOOKUP('Form 923'!D332,'Cross-Page Data'!$I$14:$J$117,2,FALSE),J332))</f>
        <v>hydro</v>
      </c>
      <c r="J332" t="str">
        <f>VLOOKUP(E332,'Cross-Page Data'!$D$4:$F$48,3,FALSE)</f>
        <v>hydro</v>
      </c>
      <c r="K332" t="b">
        <f t="shared" si="5"/>
        <v>1</v>
      </c>
    </row>
    <row r="333" spans="1:11">
      <c r="A333" s="120">
        <v>389</v>
      </c>
      <c r="B333" s="121" t="s">
        <v>201</v>
      </c>
      <c r="C333" s="121" t="s">
        <v>202</v>
      </c>
      <c r="D333" s="121" t="s">
        <v>33</v>
      </c>
      <c r="E333" s="121" t="s">
        <v>99</v>
      </c>
      <c r="F333" s="122">
        <v>0</v>
      </c>
      <c r="G333" s="122">
        <v>-3173</v>
      </c>
      <c r="H333" s="120">
        <v>2019</v>
      </c>
      <c r="I333" t="str">
        <f>IF(J333="natural gas",VLOOKUP(D333,'Cross-Page Data'!$I$4:$J$13,2,FALSE),IF(J333="solar",VLOOKUP('Form 923'!D333,'Cross-Page Data'!$I$14:$J$117,2,FALSE),J333))</f>
        <v>other</v>
      </c>
      <c r="J333" t="str">
        <f>VLOOKUP(E333,'Cross-Page Data'!$D$4:$F$48,3,FALSE)</f>
        <v>other</v>
      </c>
      <c r="K333" t="b">
        <f t="shared" si="5"/>
        <v>1</v>
      </c>
    </row>
    <row r="334" spans="1:11">
      <c r="A334" s="120">
        <v>389</v>
      </c>
      <c r="B334" s="121" t="s">
        <v>201</v>
      </c>
      <c r="C334" s="121" t="s">
        <v>202</v>
      </c>
      <c r="D334" s="121" t="s">
        <v>39</v>
      </c>
      <c r="E334" s="121" t="s">
        <v>70</v>
      </c>
      <c r="F334" s="122">
        <v>0</v>
      </c>
      <c r="G334" s="122">
        <v>0</v>
      </c>
      <c r="H334" s="120">
        <v>2019</v>
      </c>
      <c r="I334" t="str">
        <f>IF(J334="natural gas",VLOOKUP(D334,'Cross-Page Data'!$I$4:$J$13,2,FALSE),IF(J334="solar",VLOOKUP('Form 923'!D334,'Cross-Page Data'!$I$14:$J$117,2,FALSE),J334))</f>
        <v>heavy or residual fuel oil</v>
      </c>
      <c r="J334" t="str">
        <f>VLOOKUP(E334,'Cross-Page Data'!$D$4:$F$48,3,FALSE)</f>
        <v>heavy or residual fuel oil</v>
      </c>
      <c r="K334" t="b">
        <f t="shared" si="5"/>
        <v>1</v>
      </c>
    </row>
    <row r="335" spans="1:11">
      <c r="A335" s="120">
        <v>389</v>
      </c>
      <c r="B335" s="121" t="s">
        <v>201</v>
      </c>
      <c r="C335" s="121" t="s">
        <v>202</v>
      </c>
      <c r="D335" s="121" t="s">
        <v>39</v>
      </c>
      <c r="E335" s="121" t="s">
        <v>38</v>
      </c>
      <c r="F335" s="122">
        <v>0</v>
      </c>
      <c r="G335" s="122">
        <v>201324</v>
      </c>
      <c r="H335" s="120">
        <v>2019</v>
      </c>
      <c r="I335" t="str">
        <f>IF(J335="natural gas",VLOOKUP(D335,'Cross-Page Data'!$I$4:$J$13,2,FALSE),IF(J335="solar",VLOOKUP('Form 923'!D335,'Cross-Page Data'!$I$14:$J$117,2,FALSE),J335))</f>
        <v>natural gas nonpeaker - preexisting nonretiring</v>
      </c>
      <c r="J335" t="str">
        <f>VLOOKUP(E335,'Cross-Page Data'!$D$4:$F$48,3,FALSE)</f>
        <v>natural gas</v>
      </c>
      <c r="K335" t="b">
        <f t="shared" si="5"/>
        <v>1</v>
      </c>
    </row>
    <row r="336" spans="1:11">
      <c r="A336" s="120">
        <v>389</v>
      </c>
      <c r="B336" s="121" t="s">
        <v>201</v>
      </c>
      <c r="C336" s="121" t="s">
        <v>202</v>
      </c>
      <c r="D336" s="121" t="s">
        <v>61</v>
      </c>
      <c r="E336" s="121" t="s">
        <v>70</v>
      </c>
      <c r="F336" s="122">
        <v>0</v>
      </c>
      <c r="G336" s="122">
        <v>0</v>
      </c>
      <c r="H336" s="120">
        <v>2019</v>
      </c>
      <c r="I336" t="str">
        <f>IF(J336="natural gas",VLOOKUP(D336,'Cross-Page Data'!$I$4:$J$13,2,FALSE),IF(J336="solar",VLOOKUP('Form 923'!D336,'Cross-Page Data'!$I$14:$J$117,2,FALSE),J336))</f>
        <v>heavy or residual fuel oil</v>
      </c>
      <c r="J336" t="str">
        <f>VLOOKUP(E336,'Cross-Page Data'!$D$4:$F$48,3,FALSE)</f>
        <v>heavy or residual fuel oil</v>
      </c>
      <c r="K336" t="b">
        <f t="shared" si="5"/>
        <v>1</v>
      </c>
    </row>
    <row r="337" spans="1:11">
      <c r="A337" s="120">
        <v>389</v>
      </c>
      <c r="B337" s="121" t="s">
        <v>201</v>
      </c>
      <c r="C337" s="121" t="s">
        <v>202</v>
      </c>
      <c r="D337" s="121" t="s">
        <v>61</v>
      </c>
      <c r="E337" s="121" t="s">
        <v>38</v>
      </c>
      <c r="F337" s="122">
        <v>5125239</v>
      </c>
      <c r="G337" s="122">
        <v>430034</v>
      </c>
      <c r="H337" s="120">
        <v>2019</v>
      </c>
      <c r="I337" t="str">
        <f>IF(J337="natural gas",VLOOKUP(D337,'Cross-Page Data'!$I$4:$J$13,2,FALSE),IF(J337="solar",VLOOKUP('Form 923'!D337,'Cross-Page Data'!$I$14:$J$117,2,FALSE),J337))</f>
        <v>natural gas nonpeaker - preexisting nonretiring</v>
      </c>
      <c r="J337" t="str">
        <f>VLOOKUP(E337,'Cross-Page Data'!$D$4:$F$48,3,FALSE)</f>
        <v>natural gas</v>
      </c>
      <c r="K337" t="b">
        <f t="shared" si="5"/>
        <v>1</v>
      </c>
    </row>
    <row r="338" spans="1:11">
      <c r="A338" s="120">
        <v>389</v>
      </c>
      <c r="B338" s="121" t="s">
        <v>201</v>
      </c>
      <c r="C338" s="121" t="s">
        <v>202</v>
      </c>
      <c r="D338" s="121" t="s">
        <v>68</v>
      </c>
      <c r="E338" s="121" t="s">
        <v>38</v>
      </c>
      <c r="F338" s="122">
        <v>138983</v>
      </c>
      <c r="G338" s="122">
        <v>10095</v>
      </c>
      <c r="H338" s="120">
        <v>2019</v>
      </c>
      <c r="I338" t="str">
        <f>IF(J338="natural gas",VLOOKUP(D338,'Cross-Page Data'!$I$4:$J$13,2,FALSE),IF(J338="solar",VLOOKUP('Form 923'!D338,'Cross-Page Data'!$I$14:$J$117,2,FALSE),J338))</f>
        <v>natural gas nonpeaker - preexisting retiring</v>
      </c>
      <c r="J338" t="str">
        <f>VLOOKUP(E338,'Cross-Page Data'!$D$4:$F$48,3,FALSE)</f>
        <v>natural gas</v>
      </c>
      <c r="K338" t="b">
        <f t="shared" si="5"/>
        <v>1</v>
      </c>
    </row>
    <row r="339" spans="1:11">
      <c r="A339" s="120">
        <v>389</v>
      </c>
      <c r="B339" s="121" t="s">
        <v>201</v>
      </c>
      <c r="C339" s="121" t="s">
        <v>202</v>
      </c>
      <c r="D339" s="121" t="s">
        <v>68</v>
      </c>
      <c r="E339" s="121" t="s">
        <v>152</v>
      </c>
      <c r="F339" s="122">
        <v>0</v>
      </c>
      <c r="G339" s="122">
        <v>0</v>
      </c>
      <c r="H339" s="120">
        <v>2019</v>
      </c>
      <c r="I339" t="str">
        <f>IF(J339="natural gas",VLOOKUP(D339,'Cross-Page Data'!$I$4:$J$13,2,FALSE),IF(J339="solar",VLOOKUP('Form 923'!D339,'Cross-Page Data'!$I$14:$J$117,2,FALSE),J339))</f>
        <v>heavy or residual fuel oil</v>
      </c>
      <c r="J339" t="str">
        <f>VLOOKUP(E339,'Cross-Page Data'!$D$4:$F$48,3,FALSE)</f>
        <v>heavy or residual fuel oil</v>
      </c>
      <c r="K339" t="b">
        <f t="shared" si="5"/>
        <v>1</v>
      </c>
    </row>
    <row r="340" spans="1:11">
      <c r="A340" s="120">
        <v>390</v>
      </c>
      <c r="B340" s="121" t="s">
        <v>201</v>
      </c>
      <c r="C340" s="121" t="s">
        <v>202</v>
      </c>
      <c r="D340" s="121" t="s">
        <v>116</v>
      </c>
      <c r="E340" s="121" t="s">
        <v>170</v>
      </c>
      <c r="F340" s="122">
        <v>473569</v>
      </c>
      <c r="G340" s="122">
        <v>53198</v>
      </c>
      <c r="H340" s="120">
        <v>2019</v>
      </c>
      <c r="I340" t="str">
        <f>IF(J340="natural gas",VLOOKUP(D340,'Cross-Page Data'!$I$4:$J$13,2,FALSE),IF(J340="solar",VLOOKUP('Form 923'!D340,'Cross-Page Data'!$I$14:$J$117,2,FALSE),J340))</f>
        <v>hydro</v>
      </c>
      <c r="J340" t="str">
        <f>VLOOKUP(E340,'Cross-Page Data'!$D$4:$F$48,3,FALSE)</f>
        <v>hydro</v>
      </c>
      <c r="K340" t="b">
        <f t="shared" si="5"/>
        <v>1</v>
      </c>
    </row>
    <row r="341" spans="1:11">
      <c r="A341" s="120">
        <v>391</v>
      </c>
      <c r="B341" s="121" t="s">
        <v>201</v>
      </c>
      <c r="C341" s="121" t="s">
        <v>202</v>
      </c>
      <c r="D341" s="121" t="s">
        <v>116</v>
      </c>
      <c r="E341" s="121" t="s">
        <v>170</v>
      </c>
      <c r="F341" s="122">
        <v>1425</v>
      </c>
      <c r="G341" s="122">
        <v>160</v>
      </c>
      <c r="H341" s="120">
        <v>2019</v>
      </c>
      <c r="I341" t="str">
        <f>IF(J341="natural gas",VLOOKUP(D341,'Cross-Page Data'!$I$4:$J$13,2,FALSE),IF(J341="solar",VLOOKUP('Form 923'!D341,'Cross-Page Data'!$I$14:$J$117,2,FALSE),J341))</f>
        <v>hydro</v>
      </c>
      <c r="J341" t="str">
        <f>VLOOKUP(E341,'Cross-Page Data'!$D$4:$F$48,3,FALSE)</f>
        <v>hydro</v>
      </c>
      <c r="K341" t="b">
        <f t="shared" si="5"/>
        <v>1</v>
      </c>
    </row>
    <row r="342" spans="1:11">
      <c r="A342" s="120">
        <v>392</v>
      </c>
      <c r="B342" s="121" t="s">
        <v>201</v>
      </c>
      <c r="C342" s="121" t="s">
        <v>202</v>
      </c>
      <c r="D342" s="121" t="s">
        <v>116</v>
      </c>
      <c r="E342" s="121" t="s">
        <v>170</v>
      </c>
      <c r="F342" s="122">
        <v>0</v>
      </c>
      <c r="G342" s="122">
        <v>0</v>
      </c>
      <c r="H342" s="120">
        <v>2019</v>
      </c>
      <c r="I342" t="str">
        <f>IF(J342="natural gas",VLOOKUP(D342,'Cross-Page Data'!$I$4:$J$13,2,FALSE),IF(J342="solar",VLOOKUP('Form 923'!D342,'Cross-Page Data'!$I$14:$J$117,2,FALSE),J342))</f>
        <v>hydro</v>
      </c>
      <c r="J342" t="str">
        <f>VLOOKUP(E342,'Cross-Page Data'!$D$4:$F$48,3,FALSE)</f>
        <v>hydro</v>
      </c>
      <c r="K342" t="b">
        <f t="shared" si="5"/>
        <v>1</v>
      </c>
    </row>
    <row r="343" spans="1:11">
      <c r="A343" s="120">
        <v>392</v>
      </c>
      <c r="B343" s="121" t="s">
        <v>201</v>
      </c>
      <c r="C343" s="121" t="s">
        <v>202</v>
      </c>
      <c r="D343" s="121" t="s">
        <v>57</v>
      </c>
      <c r="E343" s="121" t="s">
        <v>170</v>
      </c>
      <c r="F343" s="122">
        <v>0</v>
      </c>
      <c r="G343" s="122">
        <v>193141</v>
      </c>
      <c r="H343" s="120">
        <v>2019</v>
      </c>
      <c r="I343" t="str">
        <f>IF(J343="natural gas",VLOOKUP(D343,'Cross-Page Data'!$I$4:$J$13,2,FALSE),IF(J343="solar",VLOOKUP('Form 923'!D343,'Cross-Page Data'!$I$14:$J$117,2,FALSE),J343))</f>
        <v>hydro</v>
      </c>
      <c r="J343" t="str">
        <f>VLOOKUP(E343,'Cross-Page Data'!$D$4:$F$48,3,FALSE)</f>
        <v>hydro</v>
      </c>
      <c r="K343" t="b">
        <f t="shared" si="5"/>
        <v>1</v>
      </c>
    </row>
    <row r="344" spans="1:11">
      <c r="A344" s="120">
        <v>393</v>
      </c>
      <c r="B344" s="121" t="s">
        <v>201</v>
      </c>
      <c r="C344" s="121" t="s">
        <v>202</v>
      </c>
      <c r="D344" s="121" t="s">
        <v>116</v>
      </c>
      <c r="E344" s="121" t="s">
        <v>170</v>
      </c>
      <c r="F344" s="122">
        <v>714562</v>
      </c>
      <c r="G344" s="122">
        <v>80270</v>
      </c>
      <c r="H344" s="120">
        <v>2019</v>
      </c>
      <c r="I344" t="str">
        <f>IF(J344="natural gas",VLOOKUP(D344,'Cross-Page Data'!$I$4:$J$13,2,FALSE),IF(J344="solar",VLOOKUP('Form 923'!D344,'Cross-Page Data'!$I$14:$J$117,2,FALSE),J344))</f>
        <v>hydro</v>
      </c>
      <c r="J344" t="str">
        <f>VLOOKUP(E344,'Cross-Page Data'!$D$4:$F$48,3,FALSE)</f>
        <v>hydro</v>
      </c>
      <c r="K344" t="b">
        <f t="shared" si="5"/>
        <v>1</v>
      </c>
    </row>
    <row r="345" spans="1:11">
      <c r="A345" s="120">
        <v>394</v>
      </c>
      <c r="B345" s="121" t="s">
        <v>201</v>
      </c>
      <c r="C345" s="121" t="s">
        <v>202</v>
      </c>
      <c r="D345" s="121" t="s">
        <v>116</v>
      </c>
      <c r="E345" s="121" t="s">
        <v>170</v>
      </c>
      <c r="F345" s="122">
        <v>9149</v>
      </c>
      <c r="G345" s="122">
        <v>1028</v>
      </c>
      <c r="H345" s="120">
        <v>2019</v>
      </c>
      <c r="I345" t="str">
        <f>IF(J345="natural gas",VLOOKUP(D345,'Cross-Page Data'!$I$4:$J$13,2,FALSE),IF(J345="solar",VLOOKUP('Form 923'!D345,'Cross-Page Data'!$I$14:$J$117,2,FALSE),J345))</f>
        <v>hydro</v>
      </c>
      <c r="J345" t="str">
        <f>VLOOKUP(E345,'Cross-Page Data'!$D$4:$F$48,3,FALSE)</f>
        <v>hydro</v>
      </c>
      <c r="K345" t="b">
        <f t="shared" si="5"/>
        <v>1</v>
      </c>
    </row>
    <row r="346" spans="1:11">
      <c r="A346" s="120">
        <v>396</v>
      </c>
      <c r="B346" s="121" t="s">
        <v>201</v>
      </c>
      <c r="C346" s="121" t="s">
        <v>202</v>
      </c>
      <c r="D346" s="121" t="s">
        <v>116</v>
      </c>
      <c r="E346" s="121" t="s">
        <v>170</v>
      </c>
      <c r="F346" s="122">
        <v>0</v>
      </c>
      <c r="G346" s="122">
        <v>-86</v>
      </c>
      <c r="H346" s="120">
        <v>2019</v>
      </c>
      <c r="I346" t="str">
        <f>IF(J346="natural gas",VLOOKUP(D346,'Cross-Page Data'!$I$4:$J$13,2,FALSE),IF(J346="solar",VLOOKUP('Form 923'!D346,'Cross-Page Data'!$I$14:$J$117,2,FALSE),J346))</f>
        <v>hydro</v>
      </c>
      <c r="J346" t="str">
        <f>VLOOKUP(E346,'Cross-Page Data'!$D$4:$F$48,3,FALSE)</f>
        <v>hydro</v>
      </c>
      <c r="K346" t="b">
        <f t="shared" si="5"/>
        <v>1</v>
      </c>
    </row>
    <row r="347" spans="1:11">
      <c r="A347" s="120">
        <v>397</v>
      </c>
      <c r="B347" s="121" t="s">
        <v>201</v>
      </c>
      <c r="C347" s="121" t="s">
        <v>202</v>
      </c>
      <c r="D347" s="121" t="s">
        <v>116</v>
      </c>
      <c r="E347" s="121" t="s">
        <v>170</v>
      </c>
      <c r="F347" s="122">
        <v>0</v>
      </c>
      <c r="G347" s="122">
        <v>-3</v>
      </c>
      <c r="H347" s="120">
        <v>2019</v>
      </c>
      <c r="I347" t="str">
        <f>IF(J347="natural gas",VLOOKUP(D347,'Cross-Page Data'!$I$4:$J$13,2,FALSE),IF(J347="solar",VLOOKUP('Form 923'!D347,'Cross-Page Data'!$I$14:$J$117,2,FALSE),J347))</f>
        <v>hydro</v>
      </c>
      <c r="J347" t="str">
        <f>VLOOKUP(E347,'Cross-Page Data'!$D$4:$F$48,3,FALSE)</f>
        <v>hydro</v>
      </c>
      <c r="K347" t="b">
        <f t="shared" si="5"/>
        <v>1</v>
      </c>
    </row>
    <row r="348" spans="1:11">
      <c r="A348" s="120">
        <v>398</v>
      </c>
      <c r="B348" s="121" t="s">
        <v>201</v>
      </c>
      <c r="C348" s="121" t="s">
        <v>202</v>
      </c>
      <c r="D348" s="121" t="s">
        <v>116</v>
      </c>
      <c r="E348" s="121" t="s">
        <v>170</v>
      </c>
      <c r="F348" s="122">
        <v>0</v>
      </c>
      <c r="G348" s="122">
        <v>-104</v>
      </c>
      <c r="H348" s="120">
        <v>2019</v>
      </c>
      <c r="I348" t="str">
        <f>IF(J348="natural gas",VLOOKUP(D348,'Cross-Page Data'!$I$4:$J$13,2,FALSE),IF(J348="solar",VLOOKUP('Form 923'!D348,'Cross-Page Data'!$I$14:$J$117,2,FALSE),J348))</f>
        <v>hydro</v>
      </c>
      <c r="J348" t="str">
        <f>VLOOKUP(E348,'Cross-Page Data'!$D$4:$F$48,3,FALSE)</f>
        <v>hydro</v>
      </c>
      <c r="K348" t="b">
        <f t="shared" si="5"/>
        <v>1</v>
      </c>
    </row>
    <row r="349" spans="1:11">
      <c r="A349" s="120">
        <v>399</v>
      </c>
      <c r="B349" s="121" t="s">
        <v>201</v>
      </c>
      <c r="C349" s="121" t="s">
        <v>202</v>
      </c>
      <c r="D349" s="121" t="s">
        <v>39</v>
      </c>
      <c r="E349" s="121" t="s">
        <v>70</v>
      </c>
      <c r="F349" s="122">
        <v>0</v>
      </c>
      <c r="G349" s="122">
        <v>0</v>
      </c>
      <c r="H349" s="120">
        <v>2019</v>
      </c>
      <c r="I349" t="str">
        <f>IF(J349="natural gas",VLOOKUP(D349,'Cross-Page Data'!$I$4:$J$13,2,FALSE),IF(J349="solar",VLOOKUP('Form 923'!D349,'Cross-Page Data'!$I$14:$J$117,2,FALSE),J349))</f>
        <v>heavy or residual fuel oil</v>
      </c>
      <c r="J349" t="str">
        <f>VLOOKUP(E349,'Cross-Page Data'!$D$4:$F$48,3,FALSE)</f>
        <v>heavy or residual fuel oil</v>
      </c>
      <c r="K349" t="b">
        <f t="shared" si="5"/>
        <v>1</v>
      </c>
    </row>
    <row r="350" spans="1:11">
      <c r="A350" s="120">
        <v>399</v>
      </c>
      <c r="B350" s="121" t="s">
        <v>201</v>
      </c>
      <c r="C350" s="121" t="s">
        <v>202</v>
      </c>
      <c r="D350" s="121" t="s">
        <v>39</v>
      </c>
      <c r="E350" s="121" t="s">
        <v>38</v>
      </c>
      <c r="F350" s="122">
        <v>0</v>
      </c>
      <c r="G350" s="122">
        <v>23462</v>
      </c>
      <c r="H350" s="120">
        <v>2019</v>
      </c>
      <c r="I350" t="str">
        <f>IF(J350="natural gas",VLOOKUP(D350,'Cross-Page Data'!$I$4:$J$13,2,FALSE),IF(J350="solar",VLOOKUP('Form 923'!D350,'Cross-Page Data'!$I$14:$J$117,2,FALSE),J350))</f>
        <v>natural gas nonpeaker - preexisting nonretiring</v>
      </c>
      <c r="J350" t="str">
        <f>VLOOKUP(E350,'Cross-Page Data'!$D$4:$F$48,3,FALSE)</f>
        <v>natural gas</v>
      </c>
      <c r="K350" t="b">
        <f t="shared" si="5"/>
        <v>1</v>
      </c>
    </row>
    <row r="351" spans="1:11">
      <c r="A351" s="120">
        <v>399</v>
      </c>
      <c r="B351" s="121" t="s">
        <v>201</v>
      </c>
      <c r="C351" s="121" t="s">
        <v>202</v>
      </c>
      <c r="D351" s="121" t="s">
        <v>39</v>
      </c>
      <c r="E351" s="121" t="s">
        <v>130</v>
      </c>
      <c r="F351" s="122">
        <v>0</v>
      </c>
      <c r="G351" s="122">
        <v>0</v>
      </c>
      <c r="H351" s="120">
        <v>2019</v>
      </c>
      <c r="I351" t="str">
        <f>IF(J351="natural gas",VLOOKUP(D351,'Cross-Page Data'!$I$4:$J$13,2,FALSE),IF(J351="solar",VLOOKUP('Form 923'!D351,'Cross-Page Data'!$I$14:$J$117,2,FALSE),J351))</f>
        <v>biomass</v>
      </c>
      <c r="J351" t="str">
        <f>VLOOKUP(E351,'Cross-Page Data'!$D$4:$F$48,3,FALSE)</f>
        <v>biomass</v>
      </c>
      <c r="K351" t="b">
        <f t="shared" si="5"/>
        <v>1</v>
      </c>
    </row>
    <row r="352" spans="1:11">
      <c r="A352" s="120">
        <v>399</v>
      </c>
      <c r="B352" s="121" t="s">
        <v>201</v>
      </c>
      <c r="C352" s="121" t="s">
        <v>202</v>
      </c>
      <c r="D352" s="121" t="s">
        <v>61</v>
      </c>
      <c r="E352" s="121" t="s">
        <v>70</v>
      </c>
      <c r="F352" s="122">
        <v>0</v>
      </c>
      <c r="G352" s="122">
        <v>0</v>
      </c>
      <c r="H352" s="120">
        <v>2019</v>
      </c>
      <c r="I352" t="str">
        <f>IF(J352="natural gas",VLOOKUP(D352,'Cross-Page Data'!$I$4:$J$13,2,FALSE),IF(J352="solar",VLOOKUP('Form 923'!D352,'Cross-Page Data'!$I$14:$J$117,2,FALSE),J352))</f>
        <v>heavy or residual fuel oil</v>
      </c>
      <c r="J352" t="str">
        <f>VLOOKUP(E352,'Cross-Page Data'!$D$4:$F$48,3,FALSE)</f>
        <v>heavy or residual fuel oil</v>
      </c>
      <c r="K352" t="b">
        <f t="shared" si="5"/>
        <v>1</v>
      </c>
    </row>
    <row r="353" spans="1:11">
      <c r="A353" s="120">
        <v>399</v>
      </c>
      <c r="B353" s="121" t="s">
        <v>201</v>
      </c>
      <c r="C353" s="121" t="s">
        <v>202</v>
      </c>
      <c r="D353" s="121" t="s">
        <v>61</v>
      </c>
      <c r="E353" s="121" t="s">
        <v>38</v>
      </c>
      <c r="F353" s="122">
        <v>944061</v>
      </c>
      <c r="G353" s="122">
        <v>61694</v>
      </c>
      <c r="H353" s="120">
        <v>2019</v>
      </c>
      <c r="I353" t="str">
        <f>IF(J353="natural gas",VLOOKUP(D353,'Cross-Page Data'!$I$4:$J$13,2,FALSE),IF(J353="solar",VLOOKUP('Form 923'!D353,'Cross-Page Data'!$I$14:$J$117,2,FALSE),J353))</f>
        <v>natural gas nonpeaker - preexisting nonretiring</v>
      </c>
      <c r="J353" t="str">
        <f>VLOOKUP(E353,'Cross-Page Data'!$D$4:$F$48,3,FALSE)</f>
        <v>natural gas</v>
      </c>
      <c r="K353" t="b">
        <f t="shared" si="5"/>
        <v>1</v>
      </c>
    </row>
    <row r="354" spans="1:11">
      <c r="A354" s="120">
        <v>399</v>
      </c>
      <c r="B354" s="121" t="s">
        <v>201</v>
      </c>
      <c r="C354" s="121" t="s">
        <v>202</v>
      </c>
      <c r="D354" s="121" t="s">
        <v>61</v>
      </c>
      <c r="E354" s="121" t="s">
        <v>130</v>
      </c>
      <c r="F354" s="122">
        <v>0</v>
      </c>
      <c r="G354" s="122">
        <v>0</v>
      </c>
      <c r="H354" s="120">
        <v>2019</v>
      </c>
      <c r="I354" t="str">
        <f>IF(J354="natural gas",VLOOKUP(D354,'Cross-Page Data'!$I$4:$J$13,2,FALSE),IF(J354="solar",VLOOKUP('Form 923'!D354,'Cross-Page Data'!$I$14:$J$117,2,FALSE),J354))</f>
        <v>biomass</v>
      </c>
      <c r="J354" t="str">
        <f>VLOOKUP(E354,'Cross-Page Data'!$D$4:$F$48,3,FALSE)</f>
        <v>biomass</v>
      </c>
      <c r="K354" t="b">
        <f t="shared" si="5"/>
        <v>1</v>
      </c>
    </row>
    <row r="355" spans="1:11">
      <c r="A355" s="120">
        <v>399</v>
      </c>
      <c r="B355" s="121" t="s">
        <v>201</v>
      </c>
      <c r="C355" s="121" t="s">
        <v>202</v>
      </c>
      <c r="D355" s="121" t="s">
        <v>73</v>
      </c>
      <c r="E355" s="121" t="s">
        <v>70</v>
      </c>
      <c r="F355" s="122">
        <v>0</v>
      </c>
      <c r="G355" s="122">
        <v>0</v>
      </c>
      <c r="H355" s="120">
        <v>2019</v>
      </c>
      <c r="I355" t="str">
        <f>IF(J355="natural gas",VLOOKUP(D355,'Cross-Page Data'!$I$4:$J$13,2,FALSE),IF(J355="solar",VLOOKUP('Form 923'!D355,'Cross-Page Data'!$I$14:$J$117,2,FALSE),J355))</f>
        <v>heavy or residual fuel oil</v>
      </c>
      <c r="J355" t="str">
        <f>VLOOKUP(E355,'Cross-Page Data'!$D$4:$F$48,3,FALSE)</f>
        <v>heavy or residual fuel oil</v>
      </c>
      <c r="K355" t="b">
        <f t="shared" si="5"/>
        <v>1</v>
      </c>
    </row>
    <row r="356" spans="1:11">
      <c r="A356" s="120">
        <v>399</v>
      </c>
      <c r="B356" s="121" t="s">
        <v>201</v>
      </c>
      <c r="C356" s="121" t="s">
        <v>202</v>
      </c>
      <c r="D356" s="121" t="s">
        <v>73</v>
      </c>
      <c r="E356" s="121" t="s">
        <v>38</v>
      </c>
      <c r="F356" s="122">
        <v>200843</v>
      </c>
      <c r="G356" s="122">
        <v>18076</v>
      </c>
      <c r="H356" s="120">
        <v>2019</v>
      </c>
      <c r="I356" t="str">
        <f>IF(J356="natural gas",VLOOKUP(D356,'Cross-Page Data'!$I$4:$J$13,2,FALSE),IF(J356="solar",VLOOKUP('Form 923'!D356,'Cross-Page Data'!$I$14:$J$117,2,FALSE),J356))</f>
        <v>natural gas peaker</v>
      </c>
      <c r="J356" t="str">
        <f>VLOOKUP(E356,'Cross-Page Data'!$D$4:$F$48,3,FALSE)</f>
        <v>natural gas</v>
      </c>
      <c r="K356" t="b">
        <f t="shared" si="5"/>
        <v>1</v>
      </c>
    </row>
    <row r="357" spans="1:11">
      <c r="A357" s="120">
        <v>399</v>
      </c>
      <c r="B357" s="121" t="s">
        <v>201</v>
      </c>
      <c r="C357" s="121" t="s">
        <v>202</v>
      </c>
      <c r="D357" s="121" t="s">
        <v>73</v>
      </c>
      <c r="E357" s="121" t="s">
        <v>130</v>
      </c>
      <c r="F357" s="122">
        <v>0</v>
      </c>
      <c r="G357" s="122">
        <v>0</v>
      </c>
      <c r="H357" s="120">
        <v>2019</v>
      </c>
      <c r="I357" t="str">
        <f>IF(J357="natural gas",VLOOKUP(D357,'Cross-Page Data'!$I$4:$J$13,2,FALSE),IF(J357="solar",VLOOKUP('Form 923'!D357,'Cross-Page Data'!$I$14:$J$117,2,FALSE),J357))</f>
        <v>biomass</v>
      </c>
      <c r="J357" t="str">
        <f>VLOOKUP(E357,'Cross-Page Data'!$D$4:$F$48,3,FALSE)</f>
        <v>biomass</v>
      </c>
      <c r="K357" t="b">
        <f t="shared" si="5"/>
        <v>1</v>
      </c>
    </row>
    <row r="358" spans="1:11">
      <c r="A358" s="120">
        <v>400</v>
      </c>
      <c r="B358" s="121" t="s">
        <v>201</v>
      </c>
      <c r="C358" s="121" t="s">
        <v>202</v>
      </c>
      <c r="D358" s="121" t="s">
        <v>39</v>
      </c>
      <c r="E358" s="121" t="s">
        <v>70</v>
      </c>
      <c r="F358" s="122">
        <v>0</v>
      </c>
      <c r="G358" s="122">
        <v>0</v>
      </c>
      <c r="H358" s="120">
        <v>2019</v>
      </c>
      <c r="I358" t="str">
        <f>IF(J358="natural gas",VLOOKUP(D358,'Cross-Page Data'!$I$4:$J$13,2,FALSE),IF(J358="solar",VLOOKUP('Form 923'!D358,'Cross-Page Data'!$I$14:$J$117,2,FALSE),J358))</f>
        <v>heavy or residual fuel oil</v>
      </c>
      <c r="J358" t="str">
        <f>VLOOKUP(E358,'Cross-Page Data'!$D$4:$F$48,3,FALSE)</f>
        <v>heavy or residual fuel oil</v>
      </c>
      <c r="K358" t="b">
        <f t="shared" si="5"/>
        <v>1</v>
      </c>
    </row>
    <row r="359" spans="1:11">
      <c r="A359" s="120">
        <v>400</v>
      </c>
      <c r="B359" s="121" t="s">
        <v>201</v>
      </c>
      <c r="C359" s="121" t="s">
        <v>202</v>
      </c>
      <c r="D359" s="121" t="s">
        <v>39</v>
      </c>
      <c r="E359" s="121" t="s">
        <v>38</v>
      </c>
      <c r="F359" s="122">
        <v>223340</v>
      </c>
      <c r="G359" s="122">
        <v>908281</v>
      </c>
      <c r="H359" s="120">
        <v>2019</v>
      </c>
      <c r="I359" t="str">
        <f>IF(J359="natural gas",VLOOKUP(D359,'Cross-Page Data'!$I$4:$J$13,2,FALSE),IF(J359="solar",VLOOKUP('Form 923'!D359,'Cross-Page Data'!$I$14:$J$117,2,FALSE),J359))</f>
        <v>natural gas nonpeaker - preexisting nonretiring</v>
      </c>
      <c r="J359" t="str">
        <f>VLOOKUP(E359,'Cross-Page Data'!$D$4:$F$48,3,FALSE)</f>
        <v>natural gas</v>
      </c>
      <c r="K359" t="b">
        <f t="shared" si="5"/>
        <v>1</v>
      </c>
    </row>
    <row r="360" spans="1:11">
      <c r="A360" s="120">
        <v>400</v>
      </c>
      <c r="B360" s="121" t="s">
        <v>201</v>
      </c>
      <c r="C360" s="121" t="s">
        <v>202</v>
      </c>
      <c r="D360" s="121" t="s">
        <v>39</v>
      </c>
      <c r="E360" s="121" t="s">
        <v>130</v>
      </c>
      <c r="F360" s="122">
        <v>0</v>
      </c>
      <c r="G360" s="122">
        <v>0</v>
      </c>
      <c r="H360" s="120">
        <v>2019</v>
      </c>
      <c r="I360" t="str">
        <f>IF(J360="natural gas",VLOOKUP(D360,'Cross-Page Data'!$I$4:$J$13,2,FALSE),IF(J360="solar",VLOOKUP('Form 923'!D360,'Cross-Page Data'!$I$14:$J$117,2,FALSE),J360))</f>
        <v>biomass</v>
      </c>
      <c r="J360" t="str">
        <f>VLOOKUP(E360,'Cross-Page Data'!$D$4:$F$48,3,FALSE)</f>
        <v>biomass</v>
      </c>
      <c r="K360" t="b">
        <f t="shared" si="5"/>
        <v>1</v>
      </c>
    </row>
    <row r="361" spans="1:11">
      <c r="A361" s="120">
        <v>400</v>
      </c>
      <c r="B361" s="121" t="s">
        <v>201</v>
      </c>
      <c r="C361" s="121" t="s">
        <v>202</v>
      </c>
      <c r="D361" s="121" t="s">
        <v>61</v>
      </c>
      <c r="E361" s="121" t="s">
        <v>70</v>
      </c>
      <c r="F361" s="122">
        <v>0</v>
      </c>
      <c r="G361" s="122">
        <v>0</v>
      </c>
      <c r="H361" s="120">
        <v>2019</v>
      </c>
      <c r="I361" t="str">
        <f>IF(J361="natural gas",VLOOKUP(D361,'Cross-Page Data'!$I$4:$J$13,2,FALSE),IF(J361="solar",VLOOKUP('Form 923'!D361,'Cross-Page Data'!$I$14:$J$117,2,FALSE),J361))</f>
        <v>heavy or residual fuel oil</v>
      </c>
      <c r="J361" t="str">
        <f>VLOOKUP(E361,'Cross-Page Data'!$D$4:$F$48,3,FALSE)</f>
        <v>heavy or residual fuel oil</v>
      </c>
      <c r="K361" t="b">
        <f t="shared" si="5"/>
        <v>1</v>
      </c>
    </row>
    <row r="362" spans="1:11">
      <c r="A362" s="120">
        <v>400</v>
      </c>
      <c r="B362" s="121" t="s">
        <v>201</v>
      </c>
      <c r="C362" s="121" t="s">
        <v>202</v>
      </c>
      <c r="D362" s="121" t="s">
        <v>61</v>
      </c>
      <c r="E362" s="121" t="s">
        <v>38</v>
      </c>
      <c r="F362" s="122">
        <v>17184758</v>
      </c>
      <c r="G362" s="122">
        <v>1524991</v>
      </c>
      <c r="H362" s="120">
        <v>2019</v>
      </c>
      <c r="I362" t="str">
        <f>IF(J362="natural gas",VLOOKUP(D362,'Cross-Page Data'!$I$4:$J$13,2,FALSE),IF(J362="solar",VLOOKUP('Form 923'!D362,'Cross-Page Data'!$I$14:$J$117,2,FALSE),J362))</f>
        <v>natural gas nonpeaker - preexisting nonretiring</v>
      </c>
      <c r="J362" t="str">
        <f>VLOOKUP(E362,'Cross-Page Data'!$D$4:$F$48,3,FALSE)</f>
        <v>natural gas</v>
      </c>
      <c r="K362" t="b">
        <f t="shared" si="5"/>
        <v>1</v>
      </c>
    </row>
    <row r="363" spans="1:11">
      <c r="A363" s="120">
        <v>400</v>
      </c>
      <c r="B363" s="121" t="s">
        <v>201</v>
      </c>
      <c r="C363" s="121" t="s">
        <v>202</v>
      </c>
      <c r="D363" s="121" t="s">
        <v>61</v>
      </c>
      <c r="E363" s="121" t="s">
        <v>130</v>
      </c>
      <c r="F363" s="122">
        <v>0</v>
      </c>
      <c r="G363" s="122">
        <v>0</v>
      </c>
      <c r="H363" s="120">
        <v>2019</v>
      </c>
      <c r="I363" t="str">
        <f>IF(J363="natural gas",VLOOKUP(D363,'Cross-Page Data'!$I$4:$J$13,2,FALSE),IF(J363="solar",VLOOKUP('Form 923'!D363,'Cross-Page Data'!$I$14:$J$117,2,FALSE),J363))</f>
        <v>biomass</v>
      </c>
      <c r="J363" t="str">
        <f>VLOOKUP(E363,'Cross-Page Data'!$D$4:$F$48,3,FALSE)</f>
        <v>biomass</v>
      </c>
      <c r="K363" t="b">
        <f t="shared" si="5"/>
        <v>1</v>
      </c>
    </row>
    <row r="364" spans="1:11">
      <c r="A364" s="120">
        <v>400</v>
      </c>
      <c r="B364" s="121" t="s">
        <v>201</v>
      </c>
      <c r="C364" s="121" t="s">
        <v>202</v>
      </c>
      <c r="D364" s="121" t="s">
        <v>73</v>
      </c>
      <c r="E364" s="121" t="s">
        <v>38</v>
      </c>
      <c r="F364" s="122">
        <v>3589543</v>
      </c>
      <c r="G364" s="122">
        <v>377846</v>
      </c>
      <c r="H364" s="120">
        <v>2019</v>
      </c>
      <c r="I364" t="str">
        <f>IF(J364="natural gas",VLOOKUP(D364,'Cross-Page Data'!$I$4:$J$13,2,FALSE),IF(J364="solar",VLOOKUP('Form 923'!D364,'Cross-Page Data'!$I$14:$J$117,2,FALSE),J364))</f>
        <v>natural gas peaker</v>
      </c>
      <c r="J364" t="str">
        <f>VLOOKUP(E364,'Cross-Page Data'!$D$4:$F$48,3,FALSE)</f>
        <v>natural gas</v>
      </c>
      <c r="K364" t="b">
        <f t="shared" si="5"/>
        <v>1</v>
      </c>
    </row>
    <row r="365" spans="1:11">
      <c r="A365" s="120">
        <v>400</v>
      </c>
      <c r="B365" s="121" t="s">
        <v>201</v>
      </c>
      <c r="C365" s="121" t="s">
        <v>202</v>
      </c>
      <c r="D365" s="121" t="s">
        <v>73</v>
      </c>
      <c r="E365" s="121" t="s">
        <v>130</v>
      </c>
      <c r="F365" s="122">
        <v>0</v>
      </c>
      <c r="G365" s="122">
        <v>0</v>
      </c>
      <c r="H365" s="120">
        <v>2019</v>
      </c>
      <c r="I365" t="str">
        <f>IF(J365="natural gas",VLOOKUP(D365,'Cross-Page Data'!$I$4:$J$13,2,FALSE),IF(J365="solar",VLOOKUP('Form 923'!D365,'Cross-Page Data'!$I$14:$J$117,2,FALSE),J365))</f>
        <v>biomass</v>
      </c>
      <c r="J365" t="str">
        <f>VLOOKUP(E365,'Cross-Page Data'!$D$4:$F$48,3,FALSE)</f>
        <v>biomass</v>
      </c>
      <c r="K365" t="b">
        <f t="shared" si="5"/>
        <v>1</v>
      </c>
    </row>
    <row r="366" spans="1:11">
      <c r="A366" s="120">
        <v>400</v>
      </c>
      <c r="B366" s="121" t="s">
        <v>201</v>
      </c>
      <c r="C366" s="121" t="s">
        <v>202</v>
      </c>
      <c r="D366" s="121" t="s">
        <v>68</v>
      </c>
      <c r="E366" s="121" t="s">
        <v>38</v>
      </c>
      <c r="F366" s="122">
        <v>1400070</v>
      </c>
      <c r="G366" s="122">
        <v>115826</v>
      </c>
      <c r="H366" s="120">
        <v>2019</v>
      </c>
      <c r="I366" t="str">
        <f>IF(J366="natural gas",VLOOKUP(D366,'Cross-Page Data'!$I$4:$J$13,2,FALSE),IF(J366="solar",VLOOKUP('Form 923'!D366,'Cross-Page Data'!$I$14:$J$117,2,FALSE),J366))</f>
        <v>natural gas nonpeaker - preexisting retiring</v>
      </c>
      <c r="J366" t="str">
        <f>VLOOKUP(E366,'Cross-Page Data'!$D$4:$F$48,3,FALSE)</f>
        <v>natural gas</v>
      </c>
      <c r="K366" t="b">
        <f t="shared" si="5"/>
        <v>1</v>
      </c>
    </row>
    <row r="367" spans="1:11">
      <c r="A367" s="120">
        <v>400</v>
      </c>
      <c r="B367" s="121" t="s">
        <v>201</v>
      </c>
      <c r="C367" s="121" t="s">
        <v>202</v>
      </c>
      <c r="D367" s="121" t="s">
        <v>68</v>
      </c>
      <c r="E367" s="121" t="s">
        <v>130</v>
      </c>
      <c r="F367" s="122">
        <v>0</v>
      </c>
      <c r="G367" s="122">
        <v>0</v>
      </c>
      <c r="H367" s="120">
        <v>2019</v>
      </c>
      <c r="I367" t="str">
        <f>IF(J367="natural gas",VLOOKUP(D367,'Cross-Page Data'!$I$4:$J$13,2,FALSE),IF(J367="solar",VLOOKUP('Form 923'!D367,'Cross-Page Data'!$I$14:$J$117,2,FALSE),J367))</f>
        <v>biomass</v>
      </c>
      <c r="J367" t="str">
        <f>VLOOKUP(E367,'Cross-Page Data'!$D$4:$F$48,3,FALSE)</f>
        <v>biomass</v>
      </c>
      <c r="K367" t="b">
        <f t="shared" si="5"/>
        <v>1</v>
      </c>
    </row>
    <row r="368" spans="1:11">
      <c r="A368" s="120">
        <v>400</v>
      </c>
      <c r="B368" s="121" t="s">
        <v>201</v>
      </c>
      <c r="C368" s="121" t="s">
        <v>202</v>
      </c>
      <c r="D368" s="121" t="s">
        <v>68</v>
      </c>
      <c r="E368" s="121" t="s">
        <v>152</v>
      </c>
      <c r="F368" s="122">
        <v>0</v>
      </c>
      <c r="G368" s="122">
        <v>0</v>
      </c>
      <c r="H368" s="120">
        <v>2019</v>
      </c>
      <c r="I368" t="str">
        <f>IF(J368="natural gas",VLOOKUP(D368,'Cross-Page Data'!$I$4:$J$13,2,FALSE),IF(J368="solar",VLOOKUP('Form 923'!D368,'Cross-Page Data'!$I$14:$J$117,2,FALSE),J368))</f>
        <v>heavy or residual fuel oil</v>
      </c>
      <c r="J368" t="str">
        <f>VLOOKUP(E368,'Cross-Page Data'!$D$4:$F$48,3,FALSE)</f>
        <v>heavy or residual fuel oil</v>
      </c>
      <c r="K368" t="b">
        <f t="shared" si="5"/>
        <v>1</v>
      </c>
    </row>
    <row r="369" spans="1:11">
      <c r="A369" s="120">
        <v>401</v>
      </c>
      <c r="B369" s="121" t="s">
        <v>201</v>
      </c>
      <c r="C369" s="121" t="s">
        <v>202</v>
      </c>
      <c r="D369" s="121" t="s">
        <v>116</v>
      </c>
      <c r="E369" s="121" t="s">
        <v>170</v>
      </c>
      <c r="F369" s="122">
        <v>845433</v>
      </c>
      <c r="G369" s="122">
        <v>94971</v>
      </c>
      <c r="H369" s="120">
        <v>2019</v>
      </c>
      <c r="I369" t="str">
        <f>IF(J369="natural gas",VLOOKUP(D369,'Cross-Page Data'!$I$4:$J$13,2,FALSE),IF(J369="solar",VLOOKUP('Form 923'!D369,'Cross-Page Data'!$I$14:$J$117,2,FALSE),J369))</f>
        <v>hydro</v>
      </c>
      <c r="J369" t="str">
        <f>VLOOKUP(E369,'Cross-Page Data'!$D$4:$F$48,3,FALSE)</f>
        <v>hydro</v>
      </c>
      <c r="K369" t="b">
        <f t="shared" si="5"/>
        <v>1</v>
      </c>
    </row>
    <row r="370" spans="1:11">
      <c r="A370" s="120">
        <v>402</v>
      </c>
      <c r="B370" s="121" t="s">
        <v>201</v>
      </c>
      <c r="C370" s="121" t="s">
        <v>202</v>
      </c>
      <c r="D370" s="121" t="s">
        <v>116</v>
      </c>
      <c r="E370" s="121" t="s">
        <v>170</v>
      </c>
      <c r="F370" s="122">
        <v>91060</v>
      </c>
      <c r="G370" s="122">
        <v>10229</v>
      </c>
      <c r="H370" s="120">
        <v>2019</v>
      </c>
      <c r="I370" t="str">
        <f>IF(J370="natural gas",VLOOKUP(D370,'Cross-Page Data'!$I$4:$J$13,2,FALSE),IF(J370="solar",VLOOKUP('Form 923'!D370,'Cross-Page Data'!$I$14:$J$117,2,FALSE),J370))</f>
        <v>hydro</v>
      </c>
      <c r="J370" t="str">
        <f>VLOOKUP(E370,'Cross-Page Data'!$D$4:$F$48,3,FALSE)</f>
        <v>hydro</v>
      </c>
      <c r="K370" t="b">
        <f t="shared" si="5"/>
        <v>1</v>
      </c>
    </row>
    <row r="371" spans="1:11">
      <c r="A371" s="120">
        <v>403</v>
      </c>
      <c r="B371" s="121" t="s">
        <v>201</v>
      </c>
      <c r="C371" s="121" t="s">
        <v>202</v>
      </c>
      <c r="D371" s="121" t="s">
        <v>116</v>
      </c>
      <c r="E371" s="121" t="s">
        <v>170</v>
      </c>
      <c r="F371" s="122">
        <v>100422</v>
      </c>
      <c r="G371" s="122">
        <v>11281</v>
      </c>
      <c r="H371" s="120">
        <v>2019</v>
      </c>
      <c r="I371" t="str">
        <f>IF(J371="natural gas",VLOOKUP(D371,'Cross-Page Data'!$I$4:$J$13,2,FALSE),IF(J371="solar",VLOOKUP('Form 923'!D371,'Cross-Page Data'!$I$14:$J$117,2,FALSE),J371))</f>
        <v>hydro</v>
      </c>
      <c r="J371" t="str">
        <f>VLOOKUP(E371,'Cross-Page Data'!$D$4:$F$48,3,FALSE)</f>
        <v>hydro</v>
      </c>
      <c r="K371" t="b">
        <f t="shared" si="5"/>
        <v>1</v>
      </c>
    </row>
    <row r="372" spans="1:11">
      <c r="A372" s="120">
        <v>404</v>
      </c>
      <c r="B372" s="121" t="s">
        <v>201</v>
      </c>
      <c r="C372" s="121" t="s">
        <v>202</v>
      </c>
      <c r="D372" s="121" t="s">
        <v>39</v>
      </c>
      <c r="E372" s="121" t="s">
        <v>38</v>
      </c>
      <c r="F372" s="122">
        <v>0</v>
      </c>
      <c r="G372" s="122">
        <v>331461</v>
      </c>
      <c r="H372" s="120">
        <v>2019</v>
      </c>
      <c r="I372" t="str">
        <f>IF(J372="natural gas",VLOOKUP(D372,'Cross-Page Data'!$I$4:$J$13,2,FALSE),IF(J372="solar",VLOOKUP('Form 923'!D372,'Cross-Page Data'!$I$14:$J$117,2,FALSE),J372))</f>
        <v>natural gas nonpeaker - preexisting nonretiring</v>
      </c>
      <c r="J372" t="str">
        <f>VLOOKUP(E372,'Cross-Page Data'!$D$4:$F$48,3,FALSE)</f>
        <v>natural gas</v>
      </c>
      <c r="K372" t="b">
        <f t="shared" si="5"/>
        <v>1</v>
      </c>
    </row>
    <row r="373" spans="1:11">
      <c r="A373" s="120">
        <v>404</v>
      </c>
      <c r="B373" s="121" t="s">
        <v>201</v>
      </c>
      <c r="C373" s="121" t="s">
        <v>202</v>
      </c>
      <c r="D373" s="121" t="s">
        <v>39</v>
      </c>
      <c r="E373" s="121" t="s">
        <v>140</v>
      </c>
      <c r="F373" s="122">
        <v>0</v>
      </c>
      <c r="G373" s="122">
        <v>0</v>
      </c>
      <c r="H373" s="120">
        <v>2019</v>
      </c>
      <c r="I373" t="str">
        <f>IF(J373="natural gas",VLOOKUP(D373,'Cross-Page Data'!$I$4:$J$13,2,FALSE),IF(J373="solar",VLOOKUP('Form 923'!D373,'Cross-Page Data'!$I$14:$J$117,2,FALSE),J373))</f>
        <v>other</v>
      </c>
      <c r="J373" t="str">
        <f>VLOOKUP(E373,'Cross-Page Data'!$D$4:$F$48,3,FALSE)</f>
        <v>other</v>
      </c>
      <c r="K373" t="b">
        <f t="shared" si="5"/>
        <v>1</v>
      </c>
    </row>
    <row r="374" spans="1:11">
      <c r="A374" s="120">
        <v>404</v>
      </c>
      <c r="B374" s="121" t="s">
        <v>201</v>
      </c>
      <c r="C374" s="121" t="s">
        <v>202</v>
      </c>
      <c r="D374" s="121" t="s">
        <v>61</v>
      </c>
      <c r="E374" s="121" t="s">
        <v>38</v>
      </c>
      <c r="F374" s="122">
        <v>7186107</v>
      </c>
      <c r="G374" s="122">
        <v>659910</v>
      </c>
      <c r="H374" s="120">
        <v>2019</v>
      </c>
      <c r="I374" t="str">
        <f>IF(J374="natural gas",VLOOKUP(D374,'Cross-Page Data'!$I$4:$J$13,2,FALSE),IF(J374="solar",VLOOKUP('Form 923'!D374,'Cross-Page Data'!$I$14:$J$117,2,FALSE),J374))</f>
        <v>natural gas nonpeaker - preexisting nonretiring</v>
      </c>
      <c r="J374" t="str">
        <f>VLOOKUP(E374,'Cross-Page Data'!$D$4:$F$48,3,FALSE)</f>
        <v>natural gas</v>
      </c>
      <c r="K374" t="b">
        <f t="shared" si="5"/>
        <v>1</v>
      </c>
    </row>
    <row r="375" spans="1:11">
      <c r="A375" s="120">
        <v>404</v>
      </c>
      <c r="B375" s="121" t="s">
        <v>201</v>
      </c>
      <c r="C375" s="121" t="s">
        <v>202</v>
      </c>
      <c r="D375" s="121" t="s">
        <v>61</v>
      </c>
      <c r="E375" s="121" t="s">
        <v>140</v>
      </c>
      <c r="F375" s="122">
        <v>0</v>
      </c>
      <c r="G375" s="122">
        <v>0</v>
      </c>
      <c r="H375" s="120">
        <v>2019</v>
      </c>
      <c r="I375" t="str">
        <f>IF(J375="natural gas",VLOOKUP(D375,'Cross-Page Data'!$I$4:$J$13,2,FALSE),IF(J375="solar",VLOOKUP('Form 923'!D375,'Cross-Page Data'!$I$14:$J$117,2,FALSE),J375))</f>
        <v>other</v>
      </c>
      <c r="J375" t="str">
        <f>VLOOKUP(E375,'Cross-Page Data'!$D$4:$F$48,3,FALSE)</f>
        <v>other</v>
      </c>
      <c r="K375" t="b">
        <f t="shared" si="5"/>
        <v>1</v>
      </c>
    </row>
    <row r="376" spans="1:11">
      <c r="A376" s="120">
        <v>404</v>
      </c>
      <c r="B376" s="121" t="s">
        <v>201</v>
      </c>
      <c r="C376" s="121" t="s">
        <v>202</v>
      </c>
      <c r="D376" s="121" t="s">
        <v>73</v>
      </c>
      <c r="E376" s="121" t="s">
        <v>38</v>
      </c>
      <c r="F376" s="122">
        <v>985347</v>
      </c>
      <c r="G376" s="122">
        <v>99536</v>
      </c>
      <c r="H376" s="120">
        <v>2019</v>
      </c>
      <c r="I376" t="str">
        <f>IF(J376="natural gas",VLOOKUP(D376,'Cross-Page Data'!$I$4:$J$13,2,FALSE),IF(J376="solar",VLOOKUP('Form 923'!D376,'Cross-Page Data'!$I$14:$J$117,2,FALSE),J376))</f>
        <v>natural gas peaker</v>
      </c>
      <c r="J376" t="str">
        <f>VLOOKUP(E376,'Cross-Page Data'!$D$4:$F$48,3,FALSE)</f>
        <v>natural gas</v>
      </c>
      <c r="K376" t="b">
        <f t="shared" si="5"/>
        <v>1</v>
      </c>
    </row>
    <row r="377" spans="1:11">
      <c r="A377" s="120">
        <v>404</v>
      </c>
      <c r="B377" s="121" t="s">
        <v>201</v>
      </c>
      <c r="C377" s="121" t="s">
        <v>202</v>
      </c>
      <c r="D377" s="121" t="s">
        <v>73</v>
      </c>
      <c r="E377" s="121" t="s">
        <v>130</v>
      </c>
      <c r="F377" s="122">
        <v>0</v>
      </c>
      <c r="G377" s="122">
        <v>0</v>
      </c>
      <c r="H377" s="120">
        <v>2019</v>
      </c>
      <c r="I377" t="str">
        <f>IF(J377="natural gas",VLOOKUP(D377,'Cross-Page Data'!$I$4:$J$13,2,FALSE),IF(J377="solar",VLOOKUP('Form 923'!D377,'Cross-Page Data'!$I$14:$J$117,2,FALSE),J377))</f>
        <v>biomass</v>
      </c>
      <c r="J377" t="str">
        <f>VLOOKUP(E377,'Cross-Page Data'!$D$4:$F$48,3,FALSE)</f>
        <v>biomass</v>
      </c>
      <c r="K377" t="b">
        <f t="shared" si="5"/>
        <v>1</v>
      </c>
    </row>
    <row r="378" spans="1:11">
      <c r="A378" s="120">
        <v>404</v>
      </c>
      <c r="B378" s="121" t="s">
        <v>201</v>
      </c>
      <c r="C378" s="121" t="s">
        <v>202</v>
      </c>
      <c r="D378" s="121" t="s">
        <v>68</v>
      </c>
      <c r="E378" s="121" t="s">
        <v>38</v>
      </c>
      <c r="F378" s="122">
        <v>1800759</v>
      </c>
      <c r="G378" s="122">
        <v>149396</v>
      </c>
      <c r="H378" s="120">
        <v>2019</v>
      </c>
      <c r="I378" t="str">
        <f>IF(J378="natural gas",VLOOKUP(D378,'Cross-Page Data'!$I$4:$J$13,2,FALSE),IF(J378="solar",VLOOKUP('Form 923'!D378,'Cross-Page Data'!$I$14:$J$117,2,FALSE),J378))</f>
        <v>natural gas nonpeaker - preexisting retiring</v>
      </c>
      <c r="J378" t="str">
        <f>VLOOKUP(E378,'Cross-Page Data'!$D$4:$F$48,3,FALSE)</f>
        <v>natural gas</v>
      </c>
      <c r="K378" t="b">
        <f t="shared" si="5"/>
        <v>1</v>
      </c>
    </row>
    <row r="379" spans="1:11">
      <c r="A379" s="120">
        <v>404</v>
      </c>
      <c r="B379" s="121" t="s">
        <v>201</v>
      </c>
      <c r="C379" s="121" t="s">
        <v>202</v>
      </c>
      <c r="D379" s="121" t="s">
        <v>68</v>
      </c>
      <c r="E379" s="121" t="s">
        <v>130</v>
      </c>
      <c r="F379" s="122">
        <v>0</v>
      </c>
      <c r="G379" s="122">
        <v>0</v>
      </c>
      <c r="H379" s="120">
        <v>2019</v>
      </c>
      <c r="I379" t="str">
        <f>IF(J379="natural gas",VLOOKUP(D379,'Cross-Page Data'!$I$4:$J$13,2,FALSE),IF(J379="solar",VLOOKUP('Form 923'!D379,'Cross-Page Data'!$I$14:$J$117,2,FALSE),J379))</f>
        <v>biomass</v>
      </c>
      <c r="J379" t="str">
        <f>VLOOKUP(E379,'Cross-Page Data'!$D$4:$F$48,3,FALSE)</f>
        <v>biomass</v>
      </c>
      <c r="K379" t="b">
        <f t="shared" si="5"/>
        <v>1</v>
      </c>
    </row>
    <row r="380" spans="1:11">
      <c r="A380" s="120">
        <v>406</v>
      </c>
      <c r="B380" s="121" t="s">
        <v>201</v>
      </c>
      <c r="C380" s="121" t="s">
        <v>202</v>
      </c>
      <c r="D380" s="121" t="s">
        <v>79</v>
      </c>
      <c r="E380" s="121" t="s">
        <v>70</v>
      </c>
      <c r="F380" s="122">
        <v>88848</v>
      </c>
      <c r="G380" s="122">
        <v>9157</v>
      </c>
      <c r="H380" s="120">
        <v>2019</v>
      </c>
      <c r="I380" t="str">
        <f>IF(J380="natural gas",VLOOKUP(D380,'Cross-Page Data'!$I$4:$J$13,2,FALSE),IF(J380="solar",VLOOKUP('Form 923'!D380,'Cross-Page Data'!$I$14:$J$117,2,FALSE),J380))</f>
        <v>heavy or residual fuel oil</v>
      </c>
      <c r="J380" t="str">
        <f>VLOOKUP(E380,'Cross-Page Data'!$D$4:$F$48,3,FALSE)</f>
        <v>heavy or residual fuel oil</v>
      </c>
      <c r="K380" t="b">
        <f t="shared" si="5"/>
        <v>1</v>
      </c>
    </row>
    <row r="381" spans="1:11">
      <c r="A381" s="120">
        <v>407</v>
      </c>
      <c r="B381" s="121" t="s">
        <v>201</v>
      </c>
      <c r="C381" s="121" t="s">
        <v>202</v>
      </c>
      <c r="D381" s="121" t="s">
        <v>116</v>
      </c>
      <c r="E381" s="121" t="s">
        <v>170</v>
      </c>
      <c r="F381" s="122">
        <v>864350</v>
      </c>
      <c r="G381" s="122">
        <v>97096</v>
      </c>
      <c r="H381" s="120">
        <v>2019</v>
      </c>
      <c r="I381" t="str">
        <f>IF(J381="natural gas",VLOOKUP(D381,'Cross-Page Data'!$I$4:$J$13,2,FALSE),IF(J381="solar",VLOOKUP('Form 923'!D381,'Cross-Page Data'!$I$14:$J$117,2,FALSE),J381))</f>
        <v>hydro</v>
      </c>
      <c r="J381" t="str">
        <f>VLOOKUP(E381,'Cross-Page Data'!$D$4:$F$48,3,FALSE)</f>
        <v>hydro</v>
      </c>
      <c r="K381" t="b">
        <f t="shared" si="5"/>
        <v>1</v>
      </c>
    </row>
    <row r="382" spans="1:11">
      <c r="A382" s="120">
        <v>408</v>
      </c>
      <c r="B382" s="121" t="s">
        <v>201</v>
      </c>
      <c r="C382" s="121" t="s">
        <v>202</v>
      </c>
      <c r="D382" s="121" t="s">
        <v>39</v>
      </c>
      <c r="E382" s="121" t="s">
        <v>70</v>
      </c>
      <c r="F382" s="122">
        <v>0</v>
      </c>
      <c r="G382" s="122">
        <v>0</v>
      </c>
      <c r="H382" s="120">
        <v>2019</v>
      </c>
      <c r="I382" t="str">
        <f>IF(J382="natural gas",VLOOKUP(D382,'Cross-Page Data'!$I$4:$J$13,2,FALSE),IF(J382="solar",VLOOKUP('Form 923'!D382,'Cross-Page Data'!$I$14:$J$117,2,FALSE),J382))</f>
        <v>heavy or residual fuel oil</v>
      </c>
      <c r="J382" t="str">
        <f>VLOOKUP(E382,'Cross-Page Data'!$D$4:$F$48,3,FALSE)</f>
        <v>heavy or residual fuel oil</v>
      </c>
      <c r="K382" t="b">
        <f t="shared" si="5"/>
        <v>1</v>
      </c>
    </row>
    <row r="383" spans="1:11">
      <c r="A383" s="120">
        <v>408</v>
      </c>
      <c r="B383" s="121" t="s">
        <v>201</v>
      </c>
      <c r="C383" s="121" t="s">
        <v>202</v>
      </c>
      <c r="D383" s="121" t="s">
        <v>39</v>
      </c>
      <c r="E383" s="121" t="s">
        <v>38</v>
      </c>
      <c r="F383" s="122">
        <v>102500</v>
      </c>
      <c r="G383" s="122">
        <v>829369</v>
      </c>
      <c r="H383" s="120">
        <v>2019</v>
      </c>
      <c r="I383" t="str">
        <f>IF(J383="natural gas",VLOOKUP(D383,'Cross-Page Data'!$I$4:$J$13,2,FALSE),IF(J383="solar",VLOOKUP('Form 923'!D383,'Cross-Page Data'!$I$14:$J$117,2,FALSE),J383))</f>
        <v>natural gas nonpeaker - preexisting nonretiring</v>
      </c>
      <c r="J383" t="str">
        <f>VLOOKUP(E383,'Cross-Page Data'!$D$4:$F$48,3,FALSE)</f>
        <v>natural gas</v>
      </c>
      <c r="K383" t="b">
        <f t="shared" si="5"/>
        <v>1</v>
      </c>
    </row>
    <row r="384" spans="1:11">
      <c r="A384" s="120">
        <v>408</v>
      </c>
      <c r="B384" s="121" t="s">
        <v>201</v>
      </c>
      <c r="C384" s="121" t="s">
        <v>202</v>
      </c>
      <c r="D384" s="121" t="s">
        <v>39</v>
      </c>
      <c r="E384" s="121" t="s">
        <v>130</v>
      </c>
      <c r="F384" s="122">
        <v>0</v>
      </c>
      <c r="G384" s="122">
        <v>0</v>
      </c>
      <c r="H384" s="120">
        <v>2019</v>
      </c>
      <c r="I384" t="str">
        <f>IF(J384="natural gas",VLOOKUP(D384,'Cross-Page Data'!$I$4:$J$13,2,FALSE),IF(J384="solar",VLOOKUP('Form 923'!D384,'Cross-Page Data'!$I$14:$J$117,2,FALSE),J384))</f>
        <v>biomass</v>
      </c>
      <c r="J384" t="str">
        <f>VLOOKUP(E384,'Cross-Page Data'!$D$4:$F$48,3,FALSE)</f>
        <v>biomass</v>
      </c>
      <c r="K384" t="b">
        <f t="shared" si="5"/>
        <v>1</v>
      </c>
    </row>
    <row r="385" spans="1:11">
      <c r="A385" s="120">
        <v>408</v>
      </c>
      <c r="B385" s="121" t="s">
        <v>201</v>
      </c>
      <c r="C385" s="121" t="s">
        <v>202</v>
      </c>
      <c r="D385" s="121" t="s">
        <v>61</v>
      </c>
      <c r="E385" s="121" t="s">
        <v>70</v>
      </c>
      <c r="F385" s="122">
        <v>0</v>
      </c>
      <c r="G385" s="122">
        <v>0</v>
      </c>
      <c r="H385" s="120">
        <v>2019</v>
      </c>
      <c r="I385" t="str">
        <f>IF(J385="natural gas",VLOOKUP(D385,'Cross-Page Data'!$I$4:$J$13,2,FALSE),IF(J385="solar",VLOOKUP('Form 923'!D385,'Cross-Page Data'!$I$14:$J$117,2,FALSE),J385))</f>
        <v>heavy or residual fuel oil</v>
      </c>
      <c r="J385" t="str">
        <f>VLOOKUP(E385,'Cross-Page Data'!$D$4:$F$48,3,FALSE)</f>
        <v>heavy or residual fuel oil</v>
      </c>
      <c r="K385" t="b">
        <f t="shared" si="5"/>
        <v>1</v>
      </c>
    </row>
    <row r="386" spans="1:11">
      <c r="A386" s="120">
        <v>408</v>
      </c>
      <c r="B386" s="121" t="s">
        <v>201</v>
      </c>
      <c r="C386" s="121" t="s">
        <v>202</v>
      </c>
      <c r="D386" s="121" t="s">
        <v>61</v>
      </c>
      <c r="E386" s="121" t="s">
        <v>38</v>
      </c>
      <c r="F386" s="122">
        <v>16285454</v>
      </c>
      <c r="G386" s="122">
        <v>1409038</v>
      </c>
      <c r="H386" s="120">
        <v>2019</v>
      </c>
      <c r="I386" t="str">
        <f>IF(J386="natural gas",VLOOKUP(D386,'Cross-Page Data'!$I$4:$J$13,2,FALSE),IF(J386="solar",VLOOKUP('Form 923'!D386,'Cross-Page Data'!$I$14:$J$117,2,FALSE),J386))</f>
        <v>natural gas nonpeaker - preexisting nonretiring</v>
      </c>
      <c r="J386" t="str">
        <f>VLOOKUP(E386,'Cross-Page Data'!$D$4:$F$48,3,FALSE)</f>
        <v>natural gas</v>
      </c>
      <c r="K386" t="b">
        <f t="shared" si="5"/>
        <v>1</v>
      </c>
    </row>
    <row r="387" spans="1:11">
      <c r="A387" s="120">
        <v>408</v>
      </c>
      <c r="B387" s="121" t="s">
        <v>201</v>
      </c>
      <c r="C387" s="121" t="s">
        <v>202</v>
      </c>
      <c r="D387" s="121" t="s">
        <v>61</v>
      </c>
      <c r="E387" s="121" t="s">
        <v>130</v>
      </c>
      <c r="F387" s="122">
        <v>0</v>
      </c>
      <c r="G387" s="122">
        <v>0</v>
      </c>
      <c r="H387" s="120">
        <v>2019</v>
      </c>
      <c r="I387" t="str">
        <f>IF(J387="natural gas",VLOOKUP(D387,'Cross-Page Data'!$I$4:$J$13,2,FALSE),IF(J387="solar",VLOOKUP('Form 923'!D387,'Cross-Page Data'!$I$14:$J$117,2,FALSE),J387))</f>
        <v>biomass</v>
      </c>
      <c r="J387" t="str">
        <f>VLOOKUP(E387,'Cross-Page Data'!$D$4:$F$48,3,FALSE)</f>
        <v>biomass</v>
      </c>
      <c r="K387" t="b">
        <f t="shared" si="5"/>
        <v>1</v>
      </c>
    </row>
    <row r="388" spans="1:11">
      <c r="A388" s="120">
        <v>408</v>
      </c>
      <c r="B388" s="121" t="s">
        <v>201</v>
      </c>
      <c r="C388" s="121" t="s">
        <v>202</v>
      </c>
      <c r="D388" s="121" t="s">
        <v>73</v>
      </c>
      <c r="E388" s="121" t="s">
        <v>70</v>
      </c>
      <c r="F388" s="122">
        <v>0</v>
      </c>
      <c r="G388" s="122">
        <v>-0.178</v>
      </c>
      <c r="H388" s="120">
        <v>2019</v>
      </c>
      <c r="I388" t="str">
        <f>IF(J388="natural gas",VLOOKUP(D388,'Cross-Page Data'!$I$4:$J$13,2,FALSE),IF(J388="solar",VLOOKUP('Form 923'!D388,'Cross-Page Data'!$I$14:$J$117,2,FALSE),J388))</f>
        <v>heavy or residual fuel oil</v>
      </c>
      <c r="J388" t="str">
        <f>VLOOKUP(E388,'Cross-Page Data'!$D$4:$F$48,3,FALSE)</f>
        <v>heavy or residual fuel oil</v>
      </c>
      <c r="K388" t="b">
        <f t="shared" si="5"/>
        <v>1</v>
      </c>
    </row>
    <row r="389" spans="1:11">
      <c r="A389" s="120">
        <v>408</v>
      </c>
      <c r="B389" s="121" t="s">
        <v>201</v>
      </c>
      <c r="C389" s="121" t="s">
        <v>202</v>
      </c>
      <c r="D389" s="121" t="s">
        <v>73</v>
      </c>
      <c r="E389" s="121" t="s">
        <v>38</v>
      </c>
      <c r="F389" s="122">
        <v>41433</v>
      </c>
      <c r="G389" s="122">
        <v>3377.178</v>
      </c>
      <c r="H389" s="120">
        <v>2019</v>
      </c>
      <c r="I389" t="str">
        <f>IF(J389="natural gas",VLOOKUP(D389,'Cross-Page Data'!$I$4:$J$13,2,FALSE),IF(J389="solar",VLOOKUP('Form 923'!D389,'Cross-Page Data'!$I$14:$J$117,2,FALSE),J389))</f>
        <v>natural gas peaker</v>
      </c>
      <c r="J389" t="str">
        <f>VLOOKUP(E389,'Cross-Page Data'!$D$4:$F$48,3,FALSE)</f>
        <v>natural gas</v>
      </c>
      <c r="K389" t="b">
        <f t="shared" si="5"/>
        <v>1</v>
      </c>
    </row>
    <row r="390" spans="1:11">
      <c r="A390" s="120">
        <v>408</v>
      </c>
      <c r="B390" s="121" t="s">
        <v>201</v>
      </c>
      <c r="C390" s="121" t="s">
        <v>202</v>
      </c>
      <c r="D390" s="121" t="s">
        <v>73</v>
      </c>
      <c r="E390" s="121" t="s">
        <v>130</v>
      </c>
      <c r="F390" s="122">
        <v>0</v>
      </c>
      <c r="G390" s="122">
        <v>0</v>
      </c>
      <c r="H390" s="120">
        <v>2019</v>
      </c>
      <c r="I390" t="str">
        <f>IF(J390="natural gas",VLOOKUP(D390,'Cross-Page Data'!$I$4:$J$13,2,FALSE),IF(J390="solar",VLOOKUP('Form 923'!D390,'Cross-Page Data'!$I$14:$J$117,2,FALSE),J390))</f>
        <v>biomass</v>
      </c>
      <c r="J390" t="str">
        <f>VLOOKUP(E390,'Cross-Page Data'!$D$4:$F$48,3,FALSE)</f>
        <v>biomass</v>
      </c>
      <c r="K390" t="b">
        <f t="shared" si="5"/>
        <v>1</v>
      </c>
    </row>
    <row r="391" spans="1:11">
      <c r="A391" s="120">
        <v>409</v>
      </c>
      <c r="B391" s="121" t="s">
        <v>201</v>
      </c>
      <c r="C391" s="121" t="s">
        <v>206</v>
      </c>
      <c r="D391" s="121" t="s">
        <v>116</v>
      </c>
      <c r="E391" s="121" t="s">
        <v>170</v>
      </c>
      <c r="F391" s="122">
        <v>3056992</v>
      </c>
      <c r="G391" s="122">
        <v>343405</v>
      </c>
      <c r="H391" s="120">
        <v>2019</v>
      </c>
      <c r="I391" t="str">
        <f>IF(J391="natural gas",VLOOKUP(D391,'Cross-Page Data'!$I$4:$J$13,2,FALSE),IF(J391="solar",VLOOKUP('Form 923'!D391,'Cross-Page Data'!$I$14:$J$117,2,FALSE),J391))</f>
        <v>hydro</v>
      </c>
      <c r="J391" t="str">
        <f>VLOOKUP(E391,'Cross-Page Data'!$D$4:$F$48,3,FALSE)</f>
        <v>hydro</v>
      </c>
      <c r="K391" t="b">
        <f t="shared" ref="K391:K454" si="6">IF(AND($N$6=FALSE,OR(C391="Commercial NAICS Cogen",C391="Industrial NAICS Cogen",C391="NAICS-22 Cogen")),FALSE,IF(AND($N$7=FALSE,OR(C391="Commercial NAICS Cogen",C391="Commercial NAICS Non-Cogen",C391="industrial NAICS Cogen",C391="industrial NAICS non-cogen")),FALSE,TRUE))</f>
        <v>1</v>
      </c>
    </row>
    <row r="392" spans="1:11">
      <c r="A392" s="120">
        <v>410</v>
      </c>
      <c r="B392" s="121" t="s">
        <v>201</v>
      </c>
      <c r="C392" s="121" t="s">
        <v>206</v>
      </c>
      <c r="D392" s="121" t="s">
        <v>116</v>
      </c>
      <c r="E392" s="121" t="s">
        <v>170</v>
      </c>
      <c r="F392" s="122">
        <v>417726</v>
      </c>
      <c r="G392" s="122">
        <v>46925</v>
      </c>
      <c r="H392" s="120">
        <v>2019</v>
      </c>
      <c r="I392" t="str">
        <f>IF(J392="natural gas",VLOOKUP(D392,'Cross-Page Data'!$I$4:$J$13,2,FALSE),IF(J392="solar",VLOOKUP('Form 923'!D392,'Cross-Page Data'!$I$14:$J$117,2,FALSE),J392))</f>
        <v>hydro</v>
      </c>
      <c r="J392" t="str">
        <f>VLOOKUP(E392,'Cross-Page Data'!$D$4:$F$48,3,FALSE)</f>
        <v>hydro</v>
      </c>
      <c r="K392" t="b">
        <f t="shared" si="6"/>
        <v>1</v>
      </c>
    </row>
    <row r="393" spans="1:11">
      <c r="A393" s="120">
        <v>412</v>
      </c>
      <c r="B393" s="121" t="s">
        <v>201</v>
      </c>
      <c r="C393" s="121" t="s">
        <v>206</v>
      </c>
      <c r="D393" s="121" t="s">
        <v>116</v>
      </c>
      <c r="E393" s="121" t="s">
        <v>170</v>
      </c>
      <c r="F393" s="122">
        <v>1318609</v>
      </c>
      <c r="G393" s="122">
        <v>148125</v>
      </c>
      <c r="H393" s="120">
        <v>2019</v>
      </c>
      <c r="I393" t="str">
        <f>IF(J393="natural gas",VLOOKUP(D393,'Cross-Page Data'!$I$4:$J$13,2,FALSE),IF(J393="solar",VLOOKUP('Form 923'!D393,'Cross-Page Data'!$I$14:$J$117,2,FALSE),J393))</f>
        <v>hydro</v>
      </c>
      <c r="J393" t="str">
        <f>VLOOKUP(E393,'Cross-Page Data'!$D$4:$F$48,3,FALSE)</f>
        <v>hydro</v>
      </c>
      <c r="K393" t="b">
        <f t="shared" si="6"/>
        <v>1</v>
      </c>
    </row>
    <row r="394" spans="1:11">
      <c r="A394" s="120">
        <v>413</v>
      </c>
      <c r="B394" s="121" t="s">
        <v>201</v>
      </c>
      <c r="C394" s="121" t="s">
        <v>206</v>
      </c>
      <c r="D394" s="121" t="s">
        <v>116</v>
      </c>
      <c r="E394" s="121" t="s">
        <v>170</v>
      </c>
      <c r="F394" s="122">
        <v>894107</v>
      </c>
      <c r="G394" s="122">
        <v>100439</v>
      </c>
      <c r="H394" s="120">
        <v>2019</v>
      </c>
      <c r="I394" t="str">
        <f>IF(J394="natural gas",VLOOKUP(D394,'Cross-Page Data'!$I$4:$J$13,2,FALSE),IF(J394="solar",VLOOKUP('Form 923'!D394,'Cross-Page Data'!$I$14:$J$117,2,FALSE),J394))</f>
        <v>hydro</v>
      </c>
      <c r="J394" t="str">
        <f>VLOOKUP(E394,'Cross-Page Data'!$D$4:$F$48,3,FALSE)</f>
        <v>hydro</v>
      </c>
      <c r="K394" t="b">
        <f t="shared" si="6"/>
        <v>1</v>
      </c>
    </row>
    <row r="395" spans="1:11">
      <c r="A395" s="120">
        <v>414</v>
      </c>
      <c r="B395" s="121" t="s">
        <v>201</v>
      </c>
      <c r="C395" s="121" t="s">
        <v>206</v>
      </c>
      <c r="D395" s="121" t="s">
        <v>116</v>
      </c>
      <c r="E395" s="121" t="s">
        <v>170</v>
      </c>
      <c r="F395" s="122">
        <v>607017</v>
      </c>
      <c r="G395" s="122">
        <v>68189</v>
      </c>
      <c r="H395" s="120">
        <v>2019</v>
      </c>
      <c r="I395" t="str">
        <f>IF(J395="natural gas",VLOOKUP(D395,'Cross-Page Data'!$I$4:$J$13,2,FALSE),IF(J395="solar",VLOOKUP('Form 923'!D395,'Cross-Page Data'!$I$14:$J$117,2,FALSE),J395))</f>
        <v>hydro</v>
      </c>
      <c r="J395" t="str">
        <f>VLOOKUP(E395,'Cross-Page Data'!$D$4:$F$48,3,FALSE)</f>
        <v>hydro</v>
      </c>
      <c r="K395" t="b">
        <f t="shared" si="6"/>
        <v>1</v>
      </c>
    </row>
    <row r="396" spans="1:11">
      <c r="A396" s="120">
        <v>415</v>
      </c>
      <c r="B396" s="121" t="s">
        <v>201</v>
      </c>
      <c r="C396" s="121" t="s">
        <v>206</v>
      </c>
      <c r="D396" s="121" t="s">
        <v>116</v>
      </c>
      <c r="E396" s="121" t="s">
        <v>170</v>
      </c>
      <c r="F396" s="122">
        <v>2691296</v>
      </c>
      <c r="G396" s="122">
        <v>302325</v>
      </c>
      <c r="H396" s="120">
        <v>2019</v>
      </c>
      <c r="I396" t="str">
        <f>IF(J396="natural gas",VLOOKUP(D396,'Cross-Page Data'!$I$4:$J$13,2,FALSE),IF(J396="solar",VLOOKUP('Form 923'!D396,'Cross-Page Data'!$I$14:$J$117,2,FALSE),J396))</f>
        <v>hydro</v>
      </c>
      <c r="J396" t="str">
        <f>VLOOKUP(E396,'Cross-Page Data'!$D$4:$F$48,3,FALSE)</f>
        <v>hydro</v>
      </c>
      <c r="K396" t="b">
        <f t="shared" si="6"/>
        <v>1</v>
      </c>
    </row>
    <row r="397" spans="1:11">
      <c r="A397" s="120">
        <v>416</v>
      </c>
      <c r="B397" s="121" t="s">
        <v>201</v>
      </c>
      <c r="C397" s="121" t="s">
        <v>206</v>
      </c>
      <c r="D397" s="121" t="s">
        <v>116</v>
      </c>
      <c r="E397" s="121" t="s">
        <v>170</v>
      </c>
      <c r="F397" s="122">
        <v>1302726</v>
      </c>
      <c r="G397" s="122">
        <v>146341</v>
      </c>
      <c r="H397" s="120">
        <v>2019</v>
      </c>
      <c r="I397" t="str">
        <f>IF(J397="natural gas",VLOOKUP(D397,'Cross-Page Data'!$I$4:$J$13,2,FALSE),IF(J397="solar",VLOOKUP('Form 923'!D397,'Cross-Page Data'!$I$14:$J$117,2,FALSE),J397))</f>
        <v>hydro</v>
      </c>
      <c r="J397" t="str">
        <f>VLOOKUP(E397,'Cross-Page Data'!$D$4:$F$48,3,FALSE)</f>
        <v>hydro</v>
      </c>
      <c r="K397" t="b">
        <f t="shared" si="6"/>
        <v>1</v>
      </c>
    </row>
    <row r="398" spans="1:11">
      <c r="A398" s="120">
        <v>417</v>
      </c>
      <c r="B398" s="121" t="s">
        <v>201</v>
      </c>
      <c r="C398" s="121" t="s">
        <v>202</v>
      </c>
      <c r="D398" s="121" t="s">
        <v>116</v>
      </c>
      <c r="E398" s="121" t="s">
        <v>170</v>
      </c>
      <c r="F398" s="122">
        <v>1404584</v>
      </c>
      <c r="G398" s="122">
        <v>157783</v>
      </c>
      <c r="H398" s="120">
        <v>2019</v>
      </c>
      <c r="I398" t="str">
        <f>IF(J398="natural gas",VLOOKUP(D398,'Cross-Page Data'!$I$4:$J$13,2,FALSE),IF(J398="solar",VLOOKUP('Form 923'!D398,'Cross-Page Data'!$I$14:$J$117,2,FALSE),J398))</f>
        <v>hydro</v>
      </c>
      <c r="J398" t="str">
        <f>VLOOKUP(E398,'Cross-Page Data'!$D$4:$F$48,3,FALSE)</f>
        <v>hydro</v>
      </c>
      <c r="K398" t="b">
        <f t="shared" si="6"/>
        <v>1</v>
      </c>
    </row>
    <row r="399" spans="1:11">
      <c r="A399" s="120">
        <v>418</v>
      </c>
      <c r="B399" s="121" t="s">
        <v>201</v>
      </c>
      <c r="C399" s="121" t="s">
        <v>202</v>
      </c>
      <c r="D399" s="121" t="s">
        <v>116</v>
      </c>
      <c r="E399" s="121" t="s">
        <v>170</v>
      </c>
      <c r="F399" s="122">
        <v>533415</v>
      </c>
      <c r="G399" s="122">
        <v>59921</v>
      </c>
      <c r="H399" s="120">
        <v>2019</v>
      </c>
      <c r="I399" t="str">
        <f>IF(J399="natural gas",VLOOKUP(D399,'Cross-Page Data'!$I$4:$J$13,2,FALSE),IF(J399="solar",VLOOKUP('Form 923'!D399,'Cross-Page Data'!$I$14:$J$117,2,FALSE),J399))</f>
        <v>hydro</v>
      </c>
      <c r="J399" t="str">
        <f>VLOOKUP(E399,'Cross-Page Data'!$D$4:$F$48,3,FALSE)</f>
        <v>hydro</v>
      </c>
      <c r="K399" t="b">
        <f t="shared" si="6"/>
        <v>1</v>
      </c>
    </row>
    <row r="400" spans="1:11">
      <c r="A400" s="120">
        <v>419</v>
      </c>
      <c r="B400" s="121" t="s">
        <v>201</v>
      </c>
      <c r="C400" s="121" t="s">
        <v>202</v>
      </c>
      <c r="D400" s="121" t="s">
        <v>116</v>
      </c>
      <c r="E400" s="121" t="s">
        <v>170</v>
      </c>
      <c r="F400" s="122">
        <v>1997929</v>
      </c>
      <c r="G400" s="122">
        <v>224436</v>
      </c>
      <c r="H400" s="120">
        <v>2019</v>
      </c>
      <c r="I400" t="str">
        <f>IF(J400="natural gas",VLOOKUP(D400,'Cross-Page Data'!$I$4:$J$13,2,FALSE),IF(J400="solar",VLOOKUP('Form 923'!D400,'Cross-Page Data'!$I$14:$J$117,2,FALSE),J400))</f>
        <v>hydro</v>
      </c>
      <c r="J400" t="str">
        <f>VLOOKUP(E400,'Cross-Page Data'!$D$4:$F$48,3,FALSE)</f>
        <v>hydro</v>
      </c>
      <c r="K400" t="b">
        <f t="shared" si="6"/>
        <v>1</v>
      </c>
    </row>
    <row r="401" spans="1:11">
      <c r="A401" s="120">
        <v>421</v>
      </c>
      <c r="B401" s="121" t="s">
        <v>201</v>
      </c>
      <c r="C401" s="121" t="s">
        <v>202</v>
      </c>
      <c r="D401" s="121" t="s">
        <v>79</v>
      </c>
      <c r="E401" s="121" t="s">
        <v>70</v>
      </c>
      <c r="F401" s="122">
        <v>5733</v>
      </c>
      <c r="G401" s="122">
        <v>461</v>
      </c>
      <c r="H401" s="120">
        <v>2019</v>
      </c>
      <c r="I401" t="str">
        <f>IF(J401="natural gas",VLOOKUP(D401,'Cross-Page Data'!$I$4:$J$13,2,FALSE),IF(J401="solar",VLOOKUP('Form 923'!D401,'Cross-Page Data'!$I$14:$J$117,2,FALSE),J401))</f>
        <v>heavy or residual fuel oil</v>
      </c>
      <c r="J401" t="str">
        <f>VLOOKUP(E401,'Cross-Page Data'!$D$4:$F$48,3,FALSE)</f>
        <v>heavy or residual fuel oil</v>
      </c>
      <c r="K401" t="b">
        <f t="shared" si="6"/>
        <v>1</v>
      </c>
    </row>
    <row r="402" spans="1:11">
      <c r="A402" s="120">
        <v>422</v>
      </c>
      <c r="B402" s="121" t="s">
        <v>201</v>
      </c>
      <c r="C402" s="121" t="s">
        <v>202</v>
      </c>
      <c r="D402" s="121" t="s">
        <v>39</v>
      </c>
      <c r="E402" s="121" t="s">
        <v>38</v>
      </c>
      <c r="F402" s="122">
        <v>0</v>
      </c>
      <c r="G402" s="122">
        <v>5093.69</v>
      </c>
      <c r="H402" s="120">
        <v>2019</v>
      </c>
      <c r="I402" t="str">
        <f>IF(J402="natural gas",VLOOKUP(D402,'Cross-Page Data'!$I$4:$J$13,2,FALSE),IF(J402="solar",VLOOKUP('Form 923'!D402,'Cross-Page Data'!$I$14:$J$117,2,FALSE),J402))</f>
        <v>natural gas nonpeaker - preexisting nonretiring</v>
      </c>
      <c r="J402" t="str">
        <f>VLOOKUP(E402,'Cross-Page Data'!$D$4:$F$48,3,FALSE)</f>
        <v>natural gas</v>
      </c>
      <c r="K402" t="b">
        <f t="shared" si="6"/>
        <v>1</v>
      </c>
    </row>
    <row r="403" spans="1:11">
      <c r="A403" s="120">
        <v>422</v>
      </c>
      <c r="B403" s="121" t="s">
        <v>201</v>
      </c>
      <c r="C403" s="121" t="s">
        <v>202</v>
      </c>
      <c r="D403" s="121" t="s">
        <v>61</v>
      </c>
      <c r="E403" s="121" t="s">
        <v>38</v>
      </c>
      <c r="F403" s="122">
        <v>267501</v>
      </c>
      <c r="G403" s="122">
        <v>23889</v>
      </c>
      <c r="H403" s="120">
        <v>2019</v>
      </c>
      <c r="I403" t="str">
        <f>IF(J403="natural gas",VLOOKUP(D403,'Cross-Page Data'!$I$4:$J$13,2,FALSE),IF(J403="solar",VLOOKUP('Form 923'!D403,'Cross-Page Data'!$I$14:$J$117,2,FALSE),J403))</f>
        <v>natural gas nonpeaker - preexisting nonretiring</v>
      </c>
      <c r="J403" t="str">
        <f>VLOOKUP(E403,'Cross-Page Data'!$D$4:$F$48,3,FALSE)</f>
        <v>natural gas</v>
      </c>
      <c r="K403" t="b">
        <f t="shared" si="6"/>
        <v>1</v>
      </c>
    </row>
    <row r="404" spans="1:11">
      <c r="A404" s="120">
        <v>422</v>
      </c>
      <c r="B404" s="121" t="s">
        <v>201</v>
      </c>
      <c r="C404" s="121" t="s">
        <v>202</v>
      </c>
      <c r="D404" s="121" t="s">
        <v>73</v>
      </c>
      <c r="E404" s="121" t="s">
        <v>38</v>
      </c>
      <c r="F404" s="122">
        <v>387668</v>
      </c>
      <c r="G404" s="122">
        <v>35978</v>
      </c>
      <c r="H404" s="120">
        <v>2019</v>
      </c>
      <c r="I404" t="str">
        <f>IF(J404="natural gas",VLOOKUP(D404,'Cross-Page Data'!$I$4:$J$13,2,FALSE),IF(J404="solar",VLOOKUP('Form 923'!D404,'Cross-Page Data'!$I$14:$J$117,2,FALSE),J404))</f>
        <v>natural gas peaker</v>
      </c>
      <c r="J404" t="str">
        <f>VLOOKUP(E404,'Cross-Page Data'!$D$4:$F$48,3,FALSE)</f>
        <v>natural gas</v>
      </c>
      <c r="K404" t="b">
        <f t="shared" si="6"/>
        <v>1</v>
      </c>
    </row>
    <row r="405" spans="1:11">
      <c r="A405" s="120">
        <v>423</v>
      </c>
      <c r="B405" s="121" t="s">
        <v>201</v>
      </c>
      <c r="C405" s="121" t="s">
        <v>202</v>
      </c>
      <c r="D405" s="121" t="s">
        <v>79</v>
      </c>
      <c r="E405" s="121" t="s">
        <v>70</v>
      </c>
      <c r="F405" s="122">
        <v>82</v>
      </c>
      <c r="G405" s="122">
        <v>-26</v>
      </c>
      <c r="H405" s="120">
        <v>2019</v>
      </c>
      <c r="I405" t="str">
        <f>IF(J405="natural gas",VLOOKUP(D405,'Cross-Page Data'!$I$4:$J$13,2,FALSE),IF(J405="solar",VLOOKUP('Form 923'!D405,'Cross-Page Data'!$I$14:$J$117,2,FALSE),J405))</f>
        <v>heavy or residual fuel oil</v>
      </c>
      <c r="J405" t="str">
        <f>VLOOKUP(E405,'Cross-Page Data'!$D$4:$F$48,3,FALSE)</f>
        <v>heavy or residual fuel oil</v>
      </c>
      <c r="K405" t="b">
        <f t="shared" si="6"/>
        <v>1</v>
      </c>
    </row>
    <row r="406" spans="1:11">
      <c r="A406" s="120">
        <v>424</v>
      </c>
      <c r="B406" s="121" t="s">
        <v>201</v>
      </c>
      <c r="C406" s="121" t="s">
        <v>202</v>
      </c>
      <c r="D406" s="121" t="s">
        <v>116</v>
      </c>
      <c r="E406" s="121" t="s">
        <v>170</v>
      </c>
      <c r="F406" s="122">
        <v>753296</v>
      </c>
      <c r="G406" s="122">
        <v>84621</v>
      </c>
      <c r="H406" s="120">
        <v>2019</v>
      </c>
      <c r="I406" t="str">
        <f>IF(J406="natural gas",VLOOKUP(D406,'Cross-Page Data'!$I$4:$J$13,2,FALSE),IF(J406="solar",VLOOKUP('Form 923'!D406,'Cross-Page Data'!$I$14:$J$117,2,FALSE),J406))</f>
        <v>hydro</v>
      </c>
      <c r="J406" t="str">
        <f>VLOOKUP(E406,'Cross-Page Data'!$D$4:$F$48,3,FALSE)</f>
        <v>hydro</v>
      </c>
      <c r="K406" t="b">
        <f t="shared" si="6"/>
        <v>1</v>
      </c>
    </row>
    <row r="407" spans="1:11">
      <c r="A407" s="120">
        <v>425</v>
      </c>
      <c r="B407" s="121" t="s">
        <v>201</v>
      </c>
      <c r="C407" s="121" t="s">
        <v>202</v>
      </c>
      <c r="D407" s="121" t="s">
        <v>116</v>
      </c>
      <c r="E407" s="121" t="s">
        <v>170</v>
      </c>
      <c r="F407" s="122">
        <v>7022404</v>
      </c>
      <c r="G407" s="122">
        <v>788857</v>
      </c>
      <c r="H407" s="120">
        <v>2019</v>
      </c>
      <c r="I407" t="str">
        <f>IF(J407="natural gas",VLOOKUP(D407,'Cross-Page Data'!$I$4:$J$13,2,FALSE),IF(J407="solar",VLOOKUP('Form 923'!D407,'Cross-Page Data'!$I$14:$J$117,2,FALSE),J407))</f>
        <v>hydro</v>
      </c>
      <c r="J407" t="str">
        <f>VLOOKUP(E407,'Cross-Page Data'!$D$4:$F$48,3,FALSE)</f>
        <v>hydro</v>
      </c>
      <c r="K407" t="b">
        <f t="shared" si="6"/>
        <v>1</v>
      </c>
    </row>
    <row r="408" spans="1:11">
      <c r="A408" s="120">
        <v>426</v>
      </c>
      <c r="B408" s="121" t="s">
        <v>201</v>
      </c>
      <c r="C408" s="121" t="s">
        <v>202</v>
      </c>
      <c r="D408" s="121" t="s">
        <v>116</v>
      </c>
      <c r="E408" s="121" t="s">
        <v>170</v>
      </c>
      <c r="F408" s="122">
        <v>323960</v>
      </c>
      <c r="G408" s="122">
        <v>36392</v>
      </c>
      <c r="H408" s="120">
        <v>2019</v>
      </c>
      <c r="I408" t="str">
        <f>IF(J408="natural gas",VLOOKUP(D408,'Cross-Page Data'!$I$4:$J$13,2,FALSE),IF(J408="solar",VLOOKUP('Form 923'!D408,'Cross-Page Data'!$I$14:$J$117,2,FALSE),J408))</f>
        <v>hydro</v>
      </c>
      <c r="J408" t="str">
        <f>VLOOKUP(E408,'Cross-Page Data'!$D$4:$F$48,3,FALSE)</f>
        <v>hydro</v>
      </c>
      <c r="K408" t="b">
        <f t="shared" si="6"/>
        <v>1</v>
      </c>
    </row>
    <row r="409" spans="1:11">
      <c r="A409" s="120">
        <v>427</v>
      </c>
      <c r="B409" s="121" t="s">
        <v>201</v>
      </c>
      <c r="C409" s="121" t="s">
        <v>202</v>
      </c>
      <c r="D409" s="121" t="s">
        <v>116</v>
      </c>
      <c r="E409" s="121" t="s">
        <v>170</v>
      </c>
      <c r="F409" s="122">
        <v>4796762</v>
      </c>
      <c r="G409" s="122">
        <v>538841</v>
      </c>
      <c r="H409" s="120">
        <v>2019</v>
      </c>
      <c r="I409" t="str">
        <f>IF(J409="natural gas",VLOOKUP(D409,'Cross-Page Data'!$I$4:$J$13,2,FALSE),IF(J409="solar",VLOOKUP('Form 923'!D409,'Cross-Page Data'!$I$14:$J$117,2,FALSE),J409))</f>
        <v>hydro</v>
      </c>
      <c r="J409" t="str">
        <f>VLOOKUP(E409,'Cross-Page Data'!$D$4:$F$48,3,FALSE)</f>
        <v>hydro</v>
      </c>
      <c r="K409" t="b">
        <f t="shared" si="6"/>
        <v>1</v>
      </c>
    </row>
    <row r="410" spans="1:11">
      <c r="A410" s="120">
        <v>428</v>
      </c>
      <c r="B410" s="121" t="s">
        <v>201</v>
      </c>
      <c r="C410" s="121" t="s">
        <v>206</v>
      </c>
      <c r="D410" s="121" t="s">
        <v>116</v>
      </c>
      <c r="E410" s="121" t="s">
        <v>170</v>
      </c>
      <c r="F410" s="122">
        <v>38455</v>
      </c>
      <c r="G410" s="122">
        <v>4320</v>
      </c>
      <c r="H410" s="120">
        <v>2019</v>
      </c>
      <c r="I410" t="str">
        <f>IF(J410="natural gas",VLOOKUP(D410,'Cross-Page Data'!$I$4:$J$13,2,FALSE),IF(J410="solar",VLOOKUP('Form 923'!D410,'Cross-Page Data'!$I$14:$J$117,2,FALSE),J410))</f>
        <v>hydro</v>
      </c>
      <c r="J410" t="str">
        <f>VLOOKUP(E410,'Cross-Page Data'!$D$4:$F$48,3,FALSE)</f>
        <v>hydro</v>
      </c>
      <c r="K410" t="b">
        <f t="shared" si="6"/>
        <v>1</v>
      </c>
    </row>
    <row r="411" spans="1:11">
      <c r="A411" s="120">
        <v>430</v>
      </c>
      <c r="B411" s="121" t="s">
        <v>201</v>
      </c>
      <c r="C411" s="121" t="s">
        <v>202</v>
      </c>
      <c r="D411" s="121" t="s">
        <v>116</v>
      </c>
      <c r="E411" s="121" t="s">
        <v>170</v>
      </c>
      <c r="F411" s="122">
        <v>4130806</v>
      </c>
      <c r="G411" s="122">
        <v>464031</v>
      </c>
      <c r="H411" s="120">
        <v>2019</v>
      </c>
      <c r="I411" t="str">
        <f>IF(J411="natural gas",VLOOKUP(D411,'Cross-Page Data'!$I$4:$J$13,2,FALSE),IF(J411="solar",VLOOKUP('Form 923'!D411,'Cross-Page Data'!$I$14:$J$117,2,FALSE),J411))</f>
        <v>hydro</v>
      </c>
      <c r="J411" t="str">
        <f>VLOOKUP(E411,'Cross-Page Data'!$D$4:$F$48,3,FALSE)</f>
        <v>hydro</v>
      </c>
      <c r="K411" t="b">
        <f t="shared" si="6"/>
        <v>1</v>
      </c>
    </row>
    <row r="412" spans="1:11">
      <c r="A412" s="120">
        <v>431</v>
      </c>
      <c r="B412" s="121" t="s">
        <v>201</v>
      </c>
      <c r="C412" s="121" t="s">
        <v>202</v>
      </c>
      <c r="D412" s="121" t="s">
        <v>116</v>
      </c>
      <c r="E412" s="121" t="s">
        <v>170</v>
      </c>
      <c r="F412" s="122">
        <v>5733064</v>
      </c>
      <c r="G412" s="122">
        <v>644020</v>
      </c>
      <c r="H412" s="120">
        <v>2019</v>
      </c>
      <c r="I412" t="str">
        <f>IF(J412="natural gas",VLOOKUP(D412,'Cross-Page Data'!$I$4:$J$13,2,FALSE),IF(J412="solar",VLOOKUP('Form 923'!D412,'Cross-Page Data'!$I$14:$J$117,2,FALSE),J412))</f>
        <v>hydro</v>
      </c>
      <c r="J412" t="str">
        <f>VLOOKUP(E412,'Cross-Page Data'!$D$4:$F$48,3,FALSE)</f>
        <v>hydro</v>
      </c>
      <c r="K412" t="b">
        <f t="shared" si="6"/>
        <v>1</v>
      </c>
    </row>
    <row r="413" spans="1:11">
      <c r="A413" s="120">
        <v>432</v>
      </c>
      <c r="B413" s="121" t="s">
        <v>201</v>
      </c>
      <c r="C413" s="121" t="s">
        <v>202</v>
      </c>
      <c r="D413" s="121" t="s">
        <v>116</v>
      </c>
      <c r="E413" s="121" t="s">
        <v>170</v>
      </c>
      <c r="F413" s="122">
        <v>988114</v>
      </c>
      <c r="G413" s="122">
        <v>110999</v>
      </c>
      <c r="H413" s="120">
        <v>2019</v>
      </c>
      <c r="I413" t="str">
        <f>IF(J413="natural gas",VLOOKUP(D413,'Cross-Page Data'!$I$4:$J$13,2,FALSE),IF(J413="solar",VLOOKUP('Form 923'!D413,'Cross-Page Data'!$I$14:$J$117,2,FALSE),J413))</f>
        <v>hydro</v>
      </c>
      <c r="J413" t="str">
        <f>VLOOKUP(E413,'Cross-Page Data'!$D$4:$F$48,3,FALSE)</f>
        <v>hydro</v>
      </c>
      <c r="K413" t="b">
        <f t="shared" si="6"/>
        <v>1</v>
      </c>
    </row>
    <row r="414" spans="1:11">
      <c r="A414" s="120">
        <v>433</v>
      </c>
      <c r="B414" s="121" t="s">
        <v>201</v>
      </c>
      <c r="C414" s="121" t="s">
        <v>202</v>
      </c>
      <c r="D414" s="121" t="s">
        <v>116</v>
      </c>
      <c r="E414" s="121" t="s">
        <v>170</v>
      </c>
      <c r="F414" s="122">
        <v>501966</v>
      </c>
      <c r="G414" s="122">
        <v>56388</v>
      </c>
      <c r="H414" s="120">
        <v>2019</v>
      </c>
      <c r="I414" t="str">
        <f>IF(J414="natural gas",VLOOKUP(D414,'Cross-Page Data'!$I$4:$J$13,2,FALSE),IF(J414="solar",VLOOKUP('Form 923'!D414,'Cross-Page Data'!$I$14:$J$117,2,FALSE),J414))</f>
        <v>hydro</v>
      </c>
      <c r="J414" t="str">
        <f>VLOOKUP(E414,'Cross-Page Data'!$D$4:$F$48,3,FALSE)</f>
        <v>hydro</v>
      </c>
      <c r="K414" t="b">
        <f t="shared" si="6"/>
        <v>1</v>
      </c>
    </row>
    <row r="415" spans="1:11">
      <c r="A415" s="120">
        <v>435</v>
      </c>
      <c r="B415" s="121" t="s">
        <v>201</v>
      </c>
      <c r="C415" s="121" t="s">
        <v>202</v>
      </c>
      <c r="D415" s="121" t="s">
        <v>116</v>
      </c>
      <c r="E415" s="121" t="s">
        <v>170</v>
      </c>
      <c r="F415" s="122">
        <v>6949168</v>
      </c>
      <c r="G415" s="122">
        <v>780630</v>
      </c>
      <c r="H415" s="120">
        <v>2019</v>
      </c>
      <c r="I415" t="str">
        <f>IF(J415="natural gas",VLOOKUP(D415,'Cross-Page Data'!$I$4:$J$13,2,FALSE),IF(J415="solar",VLOOKUP('Form 923'!D415,'Cross-Page Data'!$I$14:$J$117,2,FALSE),J415))</f>
        <v>hydro</v>
      </c>
      <c r="J415" t="str">
        <f>VLOOKUP(E415,'Cross-Page Data'!$D$4:$F$48,3,FALSE)</f>
        <v>hydro</v>
      </c>
      <c r="K415" t="b">
        <f t="shared" si="6"/>
        <v>1</v>
      </c>
    </row>
    <row r="416" spans="1:11">
      <c r="A416" s="120">
        <v>436</v>
      </c>
      <c r="B416" s="121" t="s">
        <v>201</v>
      </c>
      <c r="C416" s="121" t="s">
        <v>202</v>
      </c>
      <c r="D416" s="121" t="s">
        <v>116</v>
      </c>
      <c r="E416" s="121" t="s">
        <v>170</v>
      </c>
      <c r="F416" s="122">
        <v>11121668</v>
      </c>
      <c r="G416" s="122">
        <v>1249345</v>
      </c>
      <c r="H416" s="120">
        <v>2019</v>
      </c>
      <c r="I416" t="str">
        <f>IF(J416="natural gas",VLOOKUP(D416,'Cross-Page Data'!$I$4:$J$13,2,FALSE),IF(J416="solar",VLOOKUP('Form 923'!D416,'Cross-Page Data'!$I$14:$J$117,2,FALSE),J416))</f>
        <v>hydro</v>
      </c>
      <c r="J416" t="str">
        <f>VLOOKUP(E416,'Cross-Page Data'!$D$4:$F$48,3,FALSE)</f>
        <v>hydro</v>
      </c>
      <c r="K416" t="b">
        <f t="shared" si="6"/>
        <v>1</v>
      </c>
    </row>
    <row r="417" spans="1:11">
      <c r="A417" s="120">
        <v>437</v>
      </c>
      <c r="B417" s="121" t="s">
        <v>201</v>
      </c>
      <c r="C417" s="121" t="s">
        <v>202</v>
      </c>
      <c r="D417" s="121" t="s">
        <v>116</v>
      </c>
      <c r="E417" s="121" t="s">
        <v>170</v>
      </c>
      <c r="F417" s="122">
        <v>23704631</v>
      </c>
      <c r="G417" s="122">
        <v>2662843</v>
      </c>
      <c r="H417" s="120">
        <v>2019</v>
      </c>
      <c r="I417" t="str">
        <f>IF(J417="natural gas",VLOOKUP(D417,'Cross-Page Data'!$I$4:$J$13,2,FALSE),IF(J417="solar",VLOOKUP('Form 923'!D417,'Cross-Page Data'!$I$14:$J$117,2,FALSE),J417))</f>
        <v>hydro</v>
      </c>
      <c r="J417" t="str">
        <f>VLOOKUP(E417,'Cross-Page Data'!$D$4:$F$48,3,FALSE)</f>
        <v>hydro</v>
      </c>
      <c r="K417" t="b">
        <f t="shared" si="6"/>
        <v>1</v>
      </c>
    </row>
    <row r="418" spans="1:11">
      <c r="A418" s="120">
        <v>437</v>
      </c>
      <c r="B418" s="121" t="s">
        <v>201</v>
      </c>
      <c r="C418" s="121" t="s">
        <v>202</v>
      </c>
      <c r="D418" s="121" t="s">
        <v>57</v>
      </c>
      <c r="E418" s="121" t="s">
        <v>170</v>
      </c>
      <c r="F418" s="122">
        <v>0</v>
      </c>
      <c r="G418" s="122">
        <v>0</v>
      </c>
      <c r="H418" s="120">
        <v>2019</v>
      </c>
      <c r="I418" t="str">
        <f>IF(J418="natural gas",VLOOKUP(D418,'Cross-Page Data'!$I$4:$J$13,2,FALSE),IF(J418="solar",VLOOKUP('Form 923'!D418,'Cross-Page Data'!$I$14:$J$117,2,FALSE),J418))</f>
        <v>hydro</v>
      </c>
      <c r="J418" t="str">
        <f>VLOOKUP(E418,'Cross-Page Data'!$D$4:$F$48,3,FALSE)</f>
        <v>hydro</v>
      </c>
      <c r="K418" t="b">
        <f t="shared" si="6"/>
        <v>1</v>
      </c>
    </row>
    <row r="419" spans="1:11">
      <c r="A419" s="120">
        <v>439</v>
      </c>
      <c r="B419" s="121" t="s">
        <v>201</v>
      </c>
      <c r="C419" s="121" t="s">
        <v>202</v>
      </c>
      <c r="D419" s="121" t="s">
        <v>116</v>
      </c>
      <c r="E419" s="121" t="s">
        <v>170</v>
      </c>
      <c r="F419" s="122">
        <v>3199994</v>
      </c>
      <c r="G419" s="122">
        <v>359340</v>
      </c>
      <c r="H419" s="120">
        <v>2019</v>
      </c>
      <c r="I419" t="str">
        <f>IF(J419="natural gas",VLOOKUP(D419,'Cross-Page Data'!$I$4:$J$13,2,FALSE),IF(J419="solar",VLOOKUP('Form 923'!D419,'Cross-Page Data'!$I$14:$J$117,2,FALSE),J419))</f>
        <v>hydro</v>
      </c>
      <c r="J419" t="str">
        <f>VLOOKUP(E419,'Cross-Page Data'!$D$4:$F$48,3,FALSE)</f>
        <v>hydro</v>
      </c>
      <c r="K419" t="b">
        <f t="shared" si="6"/>
        <v>1</v>
      </c>
    </row>
    <row r="420" spans="1:11">
      <c r="A420" s="120">
        <v>440</v>
      </c>
      <c r="B420" s="121" t="s">
        <v>201</v>
      </c>
      <c r="C420" s="121" t="s">
        <v>202</v>
      </c>
      <c r="D420" s="121" t="s">
        <v>116</v>
      </c>
      <c r="E420" s="121" t="s">
        <v>170</v>
      </c>
      <c r="F420" s="122">
        <v>95688</v>
      </c>
      <c r="G420" s="122">
        <v>10749</v>
      </c>
      <c r="H420" s="120">
        <v>2019</v>
      </c>
      <c r="I420" t="str">
        <f>IF(J420="natural gas",VLOOKUP(D420,'Cross-Page Data'!$I$4:$J$13,2,FALSE),IF(J420="solar",VLOOKUP('Form 923'!D420,'Cross-Page Data'!$I$14:$J$117,2,FALSE),J420))</f>
        <v>hydro</v>
      </c>
      <c r="J420" t="str">
        <f>VLOOKUP(E420,'Cross-Page Data'!$D$4:$F$48,3,FALSE)</f>
        <v>hydro</v>
      </c>
      <c r="K420" t="b">
        <f t="shared" si="6"/>
        <v>1</v>
      </c>
    </row>
    <row r="421" spans="1:11">
      <c r="A421" s="120">
        <v>441</v>
      </c>
      <c r="B421" s="121" t="s">
        <v>201</v>
      </c>
      <c r="C421" s="121" t="s">
        <v>202</v>
      </c>
      <c r="D421" s="121" t="s">
        <v>116</v>
      </c>
      <c r="E421" s="121" t="s">
        <v>170</v>
      </c>
      <c r="F421" s="122">
        <v>6892649</v>
      </c>
      <c r="G421" s="122">
        <v>774281</v>
      </c>
      <c r="H421" s="120">
        <v>2019</v>
      </c>
      <c r="I421" t="str">
        <f>IF(J421="natural gas",VLOOKUP(D421,'Cross-Page Data'!$I$4:$J$13,2,FALSE),IF(J421="solar",VLOOKUP('Form 923'!D421,'Cross-Page Data'!$I$14:$J$117,2,FALSE),J421))</f>
        <v>hydro</v>
      </c>
      <c r="J421" t="str">
        <f>VLOOKUP(E421,'Cross-Page Data'!$D$4:$F$48,3,FALSE)</f>
        <v>hydro</v>
      </c>
      <c r="K421" t="b">
        <f t="shared" si="6"/>
        <v>1</v>
      </c>
    </row>
    <row r="422" spans="1:11">
      <c r="A422" s="120">
        <v>442</v>
      </c>
      <c r="B422" s="121" t="s">
        <v>201</v>
      </c>
      <c r="C422" s="121" t="s">
        <v>202</v>
      </c>
      <c r="D422" s="121" t="s">
        <v>116</v>
      </c>
      <c r="E422" s="121" t="s">
        <v>170</v>
      </c>
      <c r="F422" s="122">
        <v>2344359</v>
      </c>
      <c r="G422" s="122">
        <v>263352</v>
      </c>
      <c r="H422" s="120">
        <v>2019</v>
      </c>
      <c r="I422" t="str">
        <f>IF(J422="natural gas",VLOOKUP(D422,'Cross-Page Data'!$I$4:$J$13,2,FALSE),IF(J422="solar",VLOOKUP('Form 923'!D422,'Cross-Page Data'!$I$14:$J$117,2,FALSE),J422))</f>
        <v>hydro</v>
      </c>
      <c r="J422" t="str">
        <f>VLOOKUP(E422,'Cross-Page Data'!$D$4:$F$48,3,FALSE)</f>
        <v>hydro</v>
      </c>
      <c r="K422" t="b">
        <f t="shared" si="6"/>
        <v>1</v>
      </c>
    </row>
    <row r="423" spans="1:11">
      <c r="A423" s="120">
        <v>443</v>
      </c>
      <c r="B423" s="121" t="s">
        <v>201</v>
      </c>
      <c r="C423" s="121" t="s">
        <v>202</v>
      </c>
      <c r="D423" s="121" t="s">
        <v>116</v>
      </c>
      <c r="E423" s="121" t="s">
        <v>170</v>
      </c>
      <c r="F423" s="122">
        <v>3168773</v>
      </c>
      <c r="G423" s="122">
        <v>355962</v>
      </c>
      <c r="H423" s="120">
        <v>2019</v>
      </c>
      <c r="I423" t="str">
        <f>IF(J423="natural gas",VLOOKUP(D423,'Cross-Page Data'!$I$4:$J$13,2,FALSE),IF(J423="solar",VLOOKUP('Form 923'!D423,'Cross-Page Data'!$I$14:$J$117,2,FALSE),J423))</f>
        <v>hydro</v>
      </c>
      <c r="J423" t="str">
        <f>VLOOKUP(E423,'Cross-Page Data'!$D$4:$F$48,3,FALSE)</f>
        <v>hydro</v>
      </c>
      <c r="K423" t="b">
        <f t="shared" si="6"/>
        <v>1</v>
      </c>
    </row>
    <row r="424" spans="1:11">
      <c r="A424" s="120">
        <v>444</v>
      </c>
      <c r="B424" s="121" t="s">
        <v>201</v>
      </c>
      <c r="C424" s="121" t="s">
        <v>202</v>
      </c>
      <c r="D424" s="121" t="s">
        <v>116</v>
      </c>
      <c r="E424" s="121" t="s">
        <v>170</v>
      </c>
      <c r="F424" s="122">
        <v>358565</v>
      </c>
      <c r="G424" s="122">
        <v>40279</v>
      </c>
      <c r="H424" s="120">
        <v>2019</v>
      </c>
      <c r="I424" t="str">
        <f>IF(J424="natural gas",VLOOKUP(D424,'Cross-Page Data'!$I$4:$J$13,2,FALSE),IF(J424="solar",VLOOKUP('Form 923'!D424,'Cross-Page Data'!$I$14:$J$117,2,FALSE),J424))</f>
        <v>hydro</v>
      </c>
      <c r="J424" t="str">
        <f>VLOOKUP(E424,'Cross-Page Data'!$D$4:$F$48,3,FALSE)</f>
        <v>hydro</v>
      </c>
      <c r="K424" t="b">
        <f t="shared" si="6"/>
        <v>1</v>
      </c>
    </row>
    <row r="425" spans="1:11">
      <c r="A425" s="120">
        <v>445</v>
      </c>
      <c r="B425" s="121" t="s">
        <v>201</v>
      </c>
      <c r="C425" s="121" t="s">
        <v>202</v>
      </c>
      <c r="D425" s="121" t="s">
        <v>116</v>
      </c>
      <c r="E425" s="121" t="s">
        <v>170</v>
      </c>
      <c r="F425" s="122">
        <v>20421071</v>
      </c>
      <c r="G425" s="122">
        <v>2293987</v>
      </c>
      <c r="H425" s="120">
        <v>2019</v>
      </c>
      <c r="I425" t="str">
        <f>IF(J425="natural gas",VLOOKUP(D425,'Cross-Page Data'!$I$4:$J$13,2,FALSE),IF(J425="solar",VLOOKUP('Form 923'!D425,'Cross-Page Data'!$I$14:$J$117,2,FALSE),J425))</f>
        <v>hydro</v>
      </c>
      <c r="J425" t="str">
        <f>VLOOKUP(E425,'Cross-Page Data'!$D$4:$F$48,3,FALSE)</f>
        <v>hydro</v>
      </c>
      <c r="K425" t="b">
        <f t="shared" si="6"/>
        <v>1</v>
      </c>
    </row>
    <row r="426" spans="1:11">
      <c r="A426" s="120">
        <v>446</v>
      </c>
      <c r="B426" s="121" t="s">
        <v>201</v>
      </c>
      <c r="C426" s="121" t="s">
        <v>202</v>
      </c>
      <c r="D426" s="121" t="s">
        <v>57</v>
      </c>
      <c r="E426" s="121" t="s">
        <v>170</v>
      </c>
      <c r="F426" s="122">
        <v>0</v>
      </c>
      <c r="G426" s="122">
        <v>-62469</v>
      </c>
      <c r="H426" s="120">
        <v>2019</v>
      </c>
      <c r="I426" t="str">
        <f>IF(J426="natural gas",VLOOKUP(D426,'Cross-Page Data'!$I$4:$J$13,2,FALSE),IF(J426="solar",VLOOKUP('Form 923'!D426,'Cross-Page Data'!$I$14:$J$117,2,FALSE),J426))</f>
        <v>hydro</v>
      </c>
      <c r="J426" t="str">
        <f>VLOOKUP(E426,'Cross-Page Data'!$D$4:$F$48,3,FALSE)</f>
        <v>hydro</v>
      </c>
      <c r="K426" t="b">
        <f t="shared" si="6"/>
        <v>1</v>
      </c>
    </row>
    <row r="427" spans="1:11">
      <c r="A427" s="120">
        <v>447</v>
      </c>
      <c r="B427" s="121" t="s">
        <v>201</v>
      </c>
      <c r="C427" s="121" t="s">
        <v>202</v>
      </c>
      <c r="D427" s="121" t="s">
        <v>116</v>
      </c>
      <c r="E427" s="121" t="s">
        <v>170</v>
      </c>
      <c r="F427" s="122">
        <v>3779362</v>
      </c>
      <c r="G427" s="122">
        <v>424552</v>
      </c>
      <c r="H427" s="120">
        <v>2019</v>
      </c>
      <c r="I427" t="str">
        <f>IF(J427="natural gas",VLOOKUP(D427,'Cross-Page Data'!$I$4:$J$13,2,FALSE),IF(J427="solar",VLOOKUP('Form 923'!D427,'Cross-Page Data'!$I$14:$J$117,2,FALSE),J427))</f>
        <v>hydro</v>
      </c>
      <c r="J427" t="str">
        <f>VLOOKUP(E427,'Cross-Page Data'!$D$4:$F$48,3,FALSE)</f>
        <v>hydro</v>
      </c>
      <c r="K427" t="b">
        <f t="shared" si="6"/>
        <v>1</v>
      </c>
    </row>
    <row r="428" spans="1:11">
      <c r="A428" s="120">
        <v>448</v>
      </c>
      <c r="B428" s="121" t="s">
        <v>201</v>
      </c>
      <c r="C428" s="121" t="s">
        <v>202</v>
      </c>
      <c r="D428" s="121" t="s">
        <v>57</v>
      </c>
      <c r="E428" s="121" t="s">
        <v>170</v>
      </c>
      <c r="F428" s="122">
        <v>0</v>
      </c>
      <c r="G428" s="122">
        <v>-94960</v>
      </c>
      <c r="H428" s="120">
        <v>2019</v>
      </c>
      <c r="I428" t="str">
        <f>IF(J428="natural gas",VLOOKUP(D428,'Cross-Page Data'!$I$4:$J$13,2,FALSE),IF(J428="solar",VLOOKUP('Form 923'!D428,'Cross-Page Data'!$I$14:$J$117,2,FALSE),J428))</f>
        <v>hydro</v>
      </c>
      <c r="J428" t="str">
        <f>VLOOKUP(E428,'Cross-Page Data'!$D$4:$F$48,3,FALSE)</f>
        <v>hydro</v>
      </c>
      <c r="K428" t="b">
        <f t="shared" si="6"/>
        <v>1</v>
      </c>
    </row>
    <row r="429" spans="1:11">
      <c r="A429" s="120">
        <v>450</v>
      </c>
      <c r="B429" s="121" t="s">
        <v>201</v>
      </c>
      <c r="C429" s="121" t="s">
        <v>202</v>
      </c>
      <c r="D429" s="121" t="s">
        <v>116</v>
      </c>
      <c r="E429" s="121" t="s">
        <v>170</v>
      </c>
      <c r="F429" s="122">
        <v>3333086</v>
      </c>
      <c r="G429" s="122">
        <v>374420</v>
      </c>
      <c r="H429" s="120">
        <v>2019</v>
      </c>
      <c r="I429" t="str">
        <f>IF(J429="natural gas",VLOOKUP(D429,'Cross-Page Data'!$I$4:$J$13,2,FALSE),IF(J429="solar",VLOOKUP('Form 923'!D429,'Cross-Page Data'!$I$14:$J$117,2,FALSE),J429))</f>
        <v>hydro</v>
      </c>
      <c r="J429" t="str">
        <f>VLOOKUP(E429,'Cross-Page Data'!$D$4:$F$48,3,FALSE)</f>
        <v>hydro</v>
      </c>
      <c r="K429" t="b">
        <f t="shared" si="6"/>
        <v>1</v>
      </c>
    </row>
    <row r="430" spans="1:11">
      <c r="A430" s="120">
        <v>451</v>
      </c>
      <c r="B430" s="121" t="s">
        <v>201</v>
      </c>
      <c r="C430" s="121" t="s">
        <v>202</v>
      </c>
      <c r="D430" s="121" t="s">
        <v>116</v>
      </c>
      <c r="E430" s="121" t="s">
        <v>170</v>
      </c>
      <c r="F430" s="122">
        <v>2405988</v>
      </c>
      <c r="G430" s="122">
        <v>270275</v>
      </c>
      <c r="H430" s="120">
        <v>2019</v>
      </c>
      <c r="I430" t="str">
        <f>IF(J430="natural gas",VLOOKUP(D430,'Cross-Page Data'!$I$4:$J$13,2,FALSE),IF(J430="solar",VLOOKUP('Form 923'!D430,'Cross-Page Data'!$I$14:$J$117,2,FALSE),J430))</f>
        <v>hydro</v>
      </c>
      <c r="J430" t="str">
        <f>VLOOKUP(E430,'Cross-Page Data'!$D$4:$F$48,3,FALSE)</f>
        <v>hydro</v>
      </c>
      <c r="K430" t="b">
        <f t="shared" si="6"/>
        <v>1</v>
      </c>
    </row>
    <row r="431" spans="1:11">
      <c r="A431" s="120">
        <v>454</v>
      </c>
      <c r="B431" s="121" t="s">
        <v>201</v>
      </c>
      <c r="C431" s="121" t="s">
        <v>202</v>
      </c>
      <c r="D431" s="121" t="s">
        <v>116</v>
      </c>
      <c r="E431" s="121" t="s">
        <v>170</v>
      </c>
      <c r="F431" s="122">
        <v>14587101</v>
      </c>
      <c r="G431" s="122">
        <v>1638632</v>
      </c>
      <c r="H431" s="120">
        <v>2019</v>
      </c>
      <c r="I431" t="str">
        <f>IF(J431="natural gas",VLOOKUP(D431,'Cross-Page Data'!$I$4:$J$13,2,FALSE),IF(J431="solar",VLOOKUP('Form 923'!D431,'Cross-Page Data'!$I$14:$J$117,2,FALSE),J431))</f>
        <v>hydro</v>
      </c>
      <c r="J431" t="str">
        <f>VLOOKUP(E431,'Cross-Page Data'!$D$4:$F$48,3,FALSE)</f>
        <v>hydro</v>
      </c>
      <c r="K431" t="b">
        <f t="shared" si="6"/>
        <v>1</v>
      </c>
    </row>
    <row r="432" spans="1:11">
      <c r="A432" s="120">
        <v>455</v>
      </c>
      <c r="B432" s="121" t="s">
        <v>201</v>
      </c>
      <c r="C432" s="121" t="s">
        <v>202</v>
      </c>
      <c r="D432" s="121" t="s">
        <v>116</v>
      </c>
      <c r="E432" s="121" t="s">
        <v>170</v>
      </c>
      <c r="F432" s="122">
        <v>2370176</v>
      </c>
      <c r="G432" s="122">
        <v>266252</v>
      </c>
      <c r="H432" s="120">
        <v>2019</v>
      </c>
      <c r="I432" t="str">
        <f>IF(J432="natural gas",VLOOKUP(D432,'Cross-Page Data'!$I$4:$J$13,2,FALSE),IF(J432="solar",VLOOKUP('Form 923'!D432,'Cross-Page Data'!$I$14:$J$117,2,FALSE),J432))</f>
        <v>hydro</v>
      </c>
      <c r="J432" t="str">
        <f>VLOOKUP(E432,'Cross-Page Data'!$D$4:$F$48,3,FALSE)</f>
        <v>hydro</v>
      </c>
      <c r="K432" t="b">
        <f t="shared" si="6"/>
        <v>1</v>
      </c>
    </row>
    <row r="433" spans="1:11">
      <c r="A433" s="120">
        <v>457</v>
      </c>
      <c r="B433" s="121" t="s">
        <v>201</v>
      </c>
      <c r="C433" s="121" t="s">
        <v>202</v>
      </c>
      <c r="D433" s="121" t="s">
        <v>116</v>
      </c>
      <c r="E433" s="121" t="s">
        <v>170</v>
      </c>
      <c r="F433" s="122">
        <v>30907</v>
      </c>
      <c r="G433" s="122">
        <v>3472</v>
      </c>
      <c r="H433" s="120">
        <v>2019</v>
      </c>
      <c r="I433" t="str">
        <f>IF(J433="natural gas",VLOOKUP(D433,'Cross-Page Data'!$I$4:$J$13,2,FALSE),IF(J433="solar",VLOOKUP('Form 923'!D433,'Cross-Page Data'!$I$14:$J$117,2,FALSE),J433))</f>
        <v>hydro</v>
      </c>
      <c r="J433" t="str">
        <f>VLOOKUP(E433,'Cross-Page Data'!$D$4:$F$48,3,FALSE)</f>
        <v>hydro</v>
      </c>
      <c r="K433" t="b">
        <f t="shared" si="6"/>
        <v>1</v>
      </c>
    </row>
    <row r="434" spans="1:11">
      <c r="A434" s="120">
        <v>460</v>
      </c>
      <c r="B434" s="121" t="s">
        <v>201</v>
      </c>
      <c r="C434" s="121" t="s">
        <v>202</v>
      </c>
      <c r="D434" s="121" t="s">
        <v>79</v>
      </c>
      <c r="E434" s="121" t="s">
        <v>70</v>
      </c>
      <c r="F434" s="122">
        <v>588</v>
      </c>
      <c r="G434" s="122">
        <v>-119</v>
      </c>
      <c r="H434" s="120">
        <v>2019</v>
      </c>
      <c r="I434" t="str">
        <f>IF(J434="natural gas",VLOOKUP(D434,'Cross-Page Data'!$I$4:$J$13,2,FALSE),IF(J434="solar",VLOOKUP('Form 923'!D434,'Cross-Page Data'!$I$14:$J$117,2,FALSE),J434))</f>
        <v>heavy or residual fuel oil</v>
      </c>
      <c r="J434" t="str">
        <f>VLOOKUP(E434,'Cross-Page Data'!$D$4:$F$48,3,FALSE)</f>
        <v>heavy or residual fuel oil</v>
      </c>
      <c r="K434" t="b">
        <f t="shared" si="6"/>
        <v>1</v>
      </c>
    </row>
    <row r="435" spans="1:11">
      <c r="A435" s="120">
        <v>460</v>
      </c>
      <c r="B435" s="121" t="s">
        <v>201</v>
      </c>
      <c r="C435" s="121" t="s">
        <v>202</v>
      </c>
      <c r="D435" s="121" t="s">
        <v>79</v>
      </c>
      <c r="E435" s="121" t="s">
        <v>38</v>
      </c>
      <c r="F435" s="122">
        <v>0</v>
      </c>
      <c r="G435" s="122">
        <v>0</v>
      </c>
      <c r="H435" s="120">
        <v>2019</v>
      </c>
      <c r="I435" t="str">
        <f>IF(J435="natural gas",VLOOKUP(D435,'Cross-Page Data'!$I$4:$J$13,2,FALSE),IF(J435="solar",VLOOKUP('Form 923'!D435,'Cross-Page Data'!$I$14:$J$117,2,FALSE),J435))</f>
        <v>natural gas peaker</v>
      </c>
      <c r="J435" t="str">
        <f>VLOOKUP(E435,'Cross-Page Data'!$D$4:$F$48,3,FALSE)</f>
        <v>natural gas</v>
      </c>
      <c r="K435" t="b">
        <f t="shared" si="6"/>
        <v>1</v>
      </c>
    </row>
    <row r="436" spans="1:11">
      <c r="A436" s="120">
        <v>464</v>
      </c>
      <c r="B436" s="121" t="s">
        <v>201</v>
      </c>
      <c r="C436" s="121" t="s">
        <v>202</v>
      </c>
      <c r="D436" s="121" t="s">
        <v>73</v>
      </c>
      <c r="E436" s="121" t="s">
        <v>70</v>
      </c>
      <c r="F436" s="122">
        <v>2527</v>
      </c>
      <c r="G436" s="122">
        <v>170.873</v>
      </c>
      <c r="H436" s="120">
        <v>2019</v>
      </c>
      <c r="I436" t="str">
        <f>IF(J436="natural gas",VLOOKUP(D436,'Cross-Page Data'!$I$4:$J$13,2,FALSE),IF(J436="solar",VLOOKUP('Form 923'!D436,'Cross-Page Data'!$I$14:$J$117,2,FALSE),J436))</f>
        <v>heavy or residual fuel oil</v>
      </c>
      <c r="J436" t="str">
        <f>VLOOKUP(E436,'Cross-Page Data'!$D$4:$F$48,3,FALSE)</f>
        <v>heavy or residual fuel oil</v>
      </c>
      <c r="K436" t="b">
        <f t="shared" si="6"/>
        <v>1</v>
      </c>
    </row>
    <row r="437" spans="1:11">
      <c r="A437" s="120">
        <v>464</v>
      </c>
      <c r="B437" s="121" t="s">
        <v>201</v>
      </c>
      <c r="C437" s="121" t="s">
        <v>202</v>
      </c>
      <c r="D437" s="121" t="s">
        <v>73</v>
      </c>
      <c r="E437" s="121" t="s">
        <v>38</v>
      </c>
      <c r="F437" s="122">
        <v>98247</v>
      </c>
      <c r="G437" s="122">
        <v>6646.127</v>
      </c>
      <c r="H437" s="120">
        <v>2019</v>
      </c>
      <c r="I437" t="str">
        <f>IF(J437="natural gas",VLOOKUP(D437,'Cross-Page Data'!$I$4:$J$13,2,FALSE),IF(J437="solar",VLOOKUP('Form 923'!D437,'Cross-Page Data'!$I$14:$J$117,2,FALSE),J437))</f>
        <v>natural gas peaker</v>
      </c>
      <c r="J437" t="str">
        <f>VLOOKUP(E437,'Cross-Page Data'!$D$4:$F$48,3,FALSE)</f>
        <v>natural gas</v>
      </c>
      <c r="K437" t="b">
        <f t="shared" si="6"/>
        <v>1</v>
      </c>
    </row>
    <row r="438" spans="1:11">
      <c r="A438" s="120">
        <v>466</v>
      </c>
      <c r="B438" s="121" t="s">
        <v>201</v>
      </c>
      <c r="C438" s="121" t="s">
        <v>206</v>
      </c>
      <c r="D438" s="121" t="s">
        <v>116</v>
      </c>
      <c r="E438" s="121" t="s">
        <v>170</v>
      </c>
      <c r="F438" s="122">
        <v>83499</v>
      </c>
      <c r="G438" s="122">
        <v>9380</v>
      </c>
      <c r="H438" s="120">
        <v>2019</v>
      </c>
      <c r="I438" t="str">
        <f>IF(J438="natural gas",VLOOKUP(D438,'Cross-Page Data'!$I$4:$J$13,2,FALSE),IF(J438="solar",VLOOKUP('Form 923'!D438,'Cross-Page Data'!$I$14:$J$117,2,FALSE),J438))</f>
        <v>hydro</v>
      </c>
      <c r="J438" t="str">
        <f>VLOOKUP(E438,'Cross-Page Data'!$D$4:$F$48,3,FALSE)</f>
        <v>hydro</v>
      </c>
      <c r="K438" t="b">
        <f t="shared" si="6"/>
        <v>1</v>
      </c>
    </row>
    <row r="439" spans="1:11">
      <c r="A439" s="120">
        <v>467</v>
      </c>
      <c r="B439" s="121" t="s">
        <v>201</v>
      </c>
      <c r="C439" s="121" t="s">
        <v>202</v>
      </c>
      <c r="D439" s="121" t="s">
        <v>57</v>
      </c>
      <c r="E439" s="121" t="s">
        <v>170</v>
      </c>
      <c r="F439" s="122">
        <v>0</v>
      </c>
      <c r="G439" s="122">
        <v>-107634</v>
      </c>
      <c r="H439" s="120">
        <v>2019</v>
      </c>
      <c r="I439" t="str">
        <f>IF(J439="natural gas",VLOOKUP(D439,'Cross-Page Data'!$I$4:$J$13,2,FALSE),IF(J439="solar",VLOOKUP('Form 923'!D439,'Cross-Page Data'!$I$14:$J$117,2,FALSE),J439))</f>
        <v>hydro</v>
      </c>
      <c r="J439" t="str">
        <f>VLOOKUP(E439,'Cross-Page Data'!$D$4:$F$48,3,FALSE)</f>
        <v>hydro</v>
      </c>
      <c r="K439" t="b">
        <f t="shared" si="6"/>
        <v>1</v>
      </c>
    </row>
    <row r="440" spans="1:11">
      <c r="A440" s="120">
        <v>469</v>
      </c>
      <c r="B440" s="121" t="s">
        <v>201</v>
      </c>
      <c r="C440" s="121" t="s">
        <v>202</v>
      </c>
      <c r="D440" s="121" t="s">
        <v>39</v>
      </c>
      <c r="E440" s="121" t="s">
        <v>38</v>
      </c>
      <c r="F440" s="122">
        <v>0</v>
      </c>
      <c r="G440" s="122">
        <v>1147826</v>
      </c>
      <c r="H440" s="120">
        <v>2019</v>
      </c>
      <c r="I440" t="str">
        <f>IF(J440="natural gas",VLOOKUP(D440,'Cross-Page Data'!$I$4:$J$13,2,FALSE),IF(J440="solar",VLOOKUP('Form 923'!D440,'Cross-Page Data'!$I$14:$J$117,2,FALSE),J440))</f>
        <v>natural gas nonpeaker - preexisting nonretiring</v>
      </c>
      <c r="J440" t="str">
        <f>VLOOKUP(E440,'Cross-Page Data'!$D$4:$F$48,3,FALSE)</f>
        <v>natural gas</v>
      </c>
      <c r="K440" t="b">
        <f t="shared" si="6"/>
        <v>1</v>
      </c>
    </row>
    <row r="441" spans="1:11">
      <c r="A441" s="120">
        <v>469</v>
      </c>
      <c r="B441" s="121" t="s">
        <v>201</v>
      </c>
      <c r="C441" s="121" t="s">
        <v>202</v>
      </c>
      <c r="D441" s="121" t="s">
        <v>61</v>
      </c>
      <c r="E441" s="121" t="s">
        <v>38</v>
      </c>
      <c r="F441" s="122">
        <v>21345634</v>
      </c>
      <c r="G441" s="122">
        <v>1841070</v>
      </c>
      <c r="H441" s="120">
        <v>2019</v>
      </c>
      <c r="I441" t="str">
        <f>IF(J441="natural gas",VLOOKUP(D441,'Cross-Page Data'!$I$4:$J$13,2,FALSE),IF(J441="solar",VLOOKUP('Form 923'!D441,'Cross-Page Data'!$I$14:$J$117,2,FALSE),J441))</f>
        <v>natural gas nonpeaker - preexisting nonretiring</v>
      </c>
      <c r="J441" t="str">
        <f>VLOOKUP(E441,'Cross-Page Data'!$D$4:$F$48,3,FALSE)</f>
        <v>natural gas</v>
      </c>
      <c r="K441" t="b">
        <f t="shared" si="6"/>
        <v>1</v>
      </c>
    </row>
    <row r="442" spans="1:11">
      <c r="A442" s="120">
        <v>469</v>
      </c>
      <c r="B442" s="121" t="s">
        <v>201</v>
      </c>
      <c r="C442" s="121" t="s">
        <v>202</v>
      </c>
      <c r="D442" s="121" t="s">
        <v>68</v>
      </c>
      <c r="E442" s="121" t="s">
        <v>54</v>
      </c>
      <c r="F442" s="122">
        <v>0</v>
      </c>
      <c r="G442" s="122">
        <v>0</v>
      </c>
      <c r="H442" s="120">
        <v>2019</v>
      </c>
      <c r="I442" t="str">
        <f>IF(J442="natural gas",VLOOKUP(D442,'Cross-Page Data'!$I$4:$J$13,2,FALSE),IF(J442="solar",VLOOKUP('Form 923'!D442,'Cross-Page Data'!$I$14:$J$117,2,FALSE),J442))</f>
        <v>hard coal</v>
      </c>
      <c r="J442" t="str">
        <f>VLOOKUP(E442,'Cross-Page Data'!$D$4:$F$48,3,FALSE)</f>
        <v>hard coal</v>
      </c>
      <c r="K442" t="b">
        <f t="shared" si="6"/>
        <v>1</v>
      </c>
    </row>
    <row r="443" spans="1:11">
      <c r="A443" s="120">
        <v>469</v>
      </c>
      <c r="B443" s="121" t="s">
        <v>201</v>
      </c>
      <c r="C443" s="121" t="s">
        <v>202</v>
      </c>
      <c r="D443" s="121" t="s">
        <v>68</v>
      </c>
      <c r="E443" s="121" t="s">
        <v>38</v>
      </c>
      <c r="F443" s="122">
        <v>10541760</v>
      </c>
      <c r="G443" s="122">
        <v>943508</v>
      </c>
      <c r="H443" s="120">
        <v>2019</v>
      </c>
      <c r="I443" t="str">
        <f>IF(J443="natural gas",VLOOKUP(D443,'Cross-Page Data'!$I$4:$J$13,2,FALSE),IF(J443="solar",VLOOKUP('Form 923'!D443,'Cross-Page Data'!$I$14:$J$117,2,FALSE),J443))</f>
        <v>natural gas nonpeaker - preexisting retiring</v>
      </c>
      <c r="J443" t="str">
        <f>VLOOKUP(E443,'Cross-Page Data'!$D$4:$F$48,3,FALSE)</f>
        <v>natural gas</v>
      </c>
      <c r="K443" t="b">
        <f t="shared" si="6"/>
        <v>1</v>
      </c>
    </row>
    <row r="444" spans="1:11">
      <c r="A444" s="120">
        <v>470</v>
      </c>
      <c r="B444" s="121" t="s">
        <v>201</v>
      </c>
      <c r="C444" s="121" t="s">
        <v>202</v>
      </c>
      <c r="D444" s="121" t="s">
        <v>68</v>
      </c>
      <c r="E444" s="121" t="s">
        <v>70</v>
      </c>
      <c r="F444" s="122">
        <v>0</v>
      </c>
      <c r="G444" s="122">
        <v>0</v>
      </c>
      <c r="H444" s="120">
        <v>2019</v>
      </c>
      <c r="I444" t="str">
        <f>IF(J444="natural gas",VLOOKUP(D444,'Cross-Page Data'!$I$4:$J$13,2,FALSE),IF(J444="solar",VLOOKUP('Form 923'!D444,'Cross-Page Data'!$I$14:$J$117,2,FALSE),J444))</f>
        <v>heavy or residual fuel oil</v>
      </c>
      <c r="J444" t="str">
        <f>VLOOKUP(E444,'Cross-Page Data'!$D$4:$F$48,3,FALSE)</f>
        <v>heavy or residual fuel oil</v>
      </c>
      <c r="K444" t="b">
        <f t="shared" si="6"/>
        <v>1</v>
      </c>
    </row>
    <row r="445" spans="1:11">
      <c r="A445" s="120">
        <v>470</v>
      </c>
      <c r="B445" s="121" t="s">
        <v>201</v>
      </c>
      <c r="C445" s="121" t="s">
        <v>202</v>
      </c>
      <c r="D445" s="121" t="s">
        <v>68</v>
      </c>
      <c r="E445" s="121" t="s">
        <v>38</v>
      </c>
      <c r="F445" s="122">
        <v>2127428</v>
      </c>
      <c r="G445" s="122">
        <v>196506.13</v>
      </c>
      <c r="H445" s="120">
        <v>2019</v>
      </c>
      <c r="I445" t="str">
        <f>IF(J445="natural gas",VLOOKUP(D445,'Cross-Page Data'!$I$4:$J$13,2,FALSE),IF(J445="solar",VLOOKUP('Form 923'!D445,'Cross-Page Data'!$I$14:$J$117,2,FALSE),J445))</f>
        <v>natural gas nonpeaker - preexisting retiring</v>
      </c>
      <c r="J445" t="str">
        <f>VLOOKUP(E445,'Cross-Page Data'!$D$4:$F$48,3,FALSE)</f>
        <v>natural gas</v>
      </c>
      <c r="K445" t="b">
        <f t="shared" si="6"/>
        <v>1</v>
      </c>
    </row>
    <row r="446" spans="1:11">
      <c r="A446" s="120">
        <v>470</v>
      </c>
      <c r="B446" s="121" t="s">
        <v>201</v>
      </c>
      <c r="C446" s="121" t="s">
        <v>202</v>
      </c>
      <c r="D446" s="121" t="s">
        <v>68</v>
      </c>
      <c r="E446" s="121" t="s">
        <v>162</v>
      </c>
      <c r="F446" s="122">
        <v>89163564</v>
      </c>
      <c r="G446" s="122">
        <v>8303351.9</v>
      </c>
      <c r="H446" s="120">
        <v>2019</v>
      </c>
      <c r="I446" t="str">
        <f>IF(J446="natural gas",VLOOKUP(D446,'Cross-Page Data'!$I$4:$J$13,2,FALSE),IF(J446="solar",VLOOKUP('Form 923'!D446,'Cross-Page Data'!$I$14:$J$117,2,FALSE),J446))</f>
        <v>hard coal</v>
      </c>
      <c r="J446" t="str">
        <f>VLOOKUP(E446,'Cross-Page Data'!$D$4:$F$48,3,FALSE)</f>
        <v>hard coal</v>
      </c>
      <c r="K446" t="b">
        <f t="shared" si="6"/>
        <v>1</v>
      </c>
    </row>
    <row r="447" spans="1:11">
      <c r="A447" s="120">
        <v>471</v>
      </c>
      <c r="B447" s="121" t="s">
        <v>201</v>
      </c>
      <c r="C447" s="121" t="s">
        <v>202</v>
      </c>
      <c r="D447" s="121" t="s">
        <v>73</v>
      </c>
      <c r="E447" s="121" t="s">
        <v>70</v>
      </c>
      <c r="F447" s="122">
        <v>1091</v>
      </c>
      <c r="G447" s="122">
        <v>49.372</v>
      </c>
      <c r="H447" s="120">
        <v>2019</v>
      </c>
      <c r="I447" t="str">
        <f>IF(J447="natural gas",VLOOKUP(D447,'Cross-Page Data'!$I$4:$J$13,2,FALSE),IF(J447="solar",VLOOKUP('Form 923'!D447,'Cross-Page Data'!$I$14:$J$117,2,FALSE),J447))</f>
        <v>heavy or residual fuel oil</v>
      </c>
      <c r="J447" t="str">
        <f>VLOOKUP(E447,'Cross-Page Data'!$D$4:$F$48,3,FALSE)</f>
        <v>heavy or residual fuel oil</v>
      </c>
      <c r="K447" t="b">
        <f t="shared" si="6"/>
        <v>1</v>
      </c>
    </row>
    <row r="448" spans="1:11">
      <c r="A448" s="120">
        <v>471</v>
      </c>
      <c r="B448" s="121" t="s">
        <v>201</v>
      </c>
      <c r="C448" s="121" t="s">
        <v>202</v>
      </c>
      <c r="D448" s="121" t="s">
        <v>73</v>
      </c>
      <c r="E448" s="121" t="s">
        <v>38</v>
      </c>
      <c r="F448" s="122">
        <v>27692</v>
      </c>
      <c r="G448" s="122">
        <v>1252.628</v>
      </c>
      <c r="H448" s="120">
        <v>2019</v>
      </c>
      <c r="I448" t="str">
        <f>IF(J448="natural gas",VLOOKUP(D448,'Cross-Page Data'!$I$4:$J$13,2,FALSE),IF(J448="solar",VLOOKUP('Form 923'!D448,'Cross-Page Data'!$I$14:$J$117,2,FALSE),J448))</f>
        <v>natural gas peaker</v>
      </c>
      <c r="J448" t="str">
        <f>VLOOKUP(E448,'Cross-Page Data'!$D$4:$F$48,3,FALSE)</f>
        <v>natural gas</v>
      </c>
      <c r="K448" t="b">
        <f t="shared" si="6"/>
        <v>1</v>
      </c>
    </row>
    <row r="449" spans="1:11">
      <c r="A449" s="120">
        <v>472</v>
      </c>
      <c r="B449" s="121" t="s">
        <v>201</v>
      </c>
      <c r="C449" s="121" t="s">
        <v>202</v>
      </c>
      <c r="D449" s="121" t="s">
        <v>116</v>
      </c>
      <c r="E449" s="121" t="s">
        <v>170</v>
      </c>
      <c r="F449" s="122">
        <v>33668</v>
      </c>
      <c r="G449" s="122">
        <v>3782</v>
      </c>
      <c r="H449" s="120">
        <v>2019</v>
      </c>
      <c r="I449" t="str">
        <f>IF(J449="natural gas",VLOOKUP(D449,'Cross-Page Data'!$I$4:$J$13,2,FALSE),IF(J449="solar",VLOOKUP('Form 923'!D449,'Cross-Page Data'!$I$14:$J$117,2,FALSE),J449))</f>
        <v>hydro</v>
      </c>
      <c r="J449" t="str">
        <f>VLOOKUP(E449,'Cross-Page Data'!$D$4:$F$48,3,FALSE)</f>
        <v>hydro</v>
      </c>
      <c r="K449" t="b">
        <f t="shared" si="6"/>
        <v>1</v>
      </c>
    </row>
    <row r="450" spans="1:11">
      <c r="A450" s="120">
        <v>473</v>
      </c>
      <c r="B450" s="121" t="s">
        <v>201</v>
      </c>
      <c r="C450" s="121" t="s">
        <v>202</v>
      </c>
      <c r="D450" s="121" t="s">
        <v>116</v>
      </c>
      <c r="E450" s="121" t="s">
        <v>170</v>
      </c>
      <c r="F450" s="122">
        <v>69446</v>
      </c>
      <c r="G450" s="122">
        <v>7801</v>
      </c>
      <c r="H450" s="120">
        <v>2019</v>
      </c>
      <c r="I450" t="str">
        <f>IF(J450="natural gas",VLOOKUP(D450,'Cross-Page Data'!$I$4:$J$13,2,FALSE),IF(J450="solar",VLOOKUP('Form 923'!D450,'Cross-Page Data'!$I$14:$J$117,2,FALSE),J450))</f>
        <v>hydro</v>
      </c>
      <c r="J450" t="str">
        <f>VLOOKUP(E450,'Cross-Page Data'!$D$4:$F$48,3,FALSE)</f>
        <v>hydro</v>
      </c>
      <c r="K450" t="b">
        <f t="shared" si="6"/>
        <v>1</v>
      </c>
    </row>
    <row r="451" spans="1:11">
      <c r="A451" s="120">
        <v>474</v>
      </c>
      <c r="B451" s="121" t="s">
        <v>201</v>
      </c>
      <c r="C451" s="121" t="s">
        <v>202</v>
      </c>
      <c r="D451" s="121" t="s">
        <v>116</v>
      </c>
      <c r="E451" s="121" t="s">
        <v>170</v>
      </c>
      <c r="F451" s="122">
        <v>9008</v>
      </c>
      <c r="G451" s="122">
        <v>1012</v>
      </c>
      <c r="H451" s="120">
        <v>2019</v>
      </c>
      <c r="I451" t="str">
        <f>IF(J451="natural gas",VLOOKUP(D451,'Cross-Page Data'!$I$4:$J$13,2,FALSE),IF(J451="solar",VLOOKUP('Form 923'!D451,'Cross-Page Data'!$I$14:$J$117,2,FALSE),J451))</f>
        <v>hydro</v>
      </c>
      <c r="J451" t="str">
        <f>VLOOKUP(E451,'Cross-Page Data'!$D$4:$F$48,3,FALSE)</f>
        <v>hydro</v>
      </c>
      <c r="K451" t="b">
        <f t="shared" si="6"/>
        <v>1</v>
      </c>
    </row>
    <row r="452" spans="1:11">
      <c r="A452" s="120">
        <v>476</v>
      </c>
      <c r="B452" s="121" t="s">
        <v>201</v>
      </c>
      <c r="C452" s="121" t="s">
        <v>202</v>
      </c>
      <c r="D452" s="121" t="s">
        <v>116</v>
      </c>
      <c r="E452" s="121" t="s">
        <v>170</v>
      </c>
      <c r="F452" s="122">
        <v>723324</v>
      </c>
      <c r="G452" s="122">
        <v>81254</v>
      </c>
      <c r="H452" s="120">
        <v>2019</v>
      </c>
      <c r="I452" t="str">
        <f>IF(J452="natural gas",VLOOKUP(D452,'Cross-Page Data'!$I$4:$J$13,2,FALSE),IF(J452="solar",VLOOKUP('Form 923'!D452,'Cross-Page Data'!$I$14:$J$117,2,FALSE),J452))</f>
        <v>hydro</v>
      </c>
      <c r="J452" t="str">
        <f>VLOOKUP(E452,'Cross-Page Data'!$D$4:$F$48,3,FALSE)</f>
        <v>hydro</v>
      </c>
      <c r="K452" t="b">
        <f t="shared" si="6"/>
        <v>1</v>
      </c>
    </row>
    <row r="453" spans="1:11">
      <c r="A453" s="120">
        <v>477</v>
      </c>
      <c r="B453" s="121" t="s">
        <v>201</v>
      </c>
      <c r="C453" s="121" t="s">
        <v>202</v>
      </c>
      <c r="D453" s="121" t="s">
        <v>73</v>
      </c>
      <c r="E453" s="121" t="s">
        <v>38</v>
      </c>
      <c r="F453" s="122">
        <v>53067</v>
      </c>
      <c r="G453" s="122">
        <v>2466</v>
      </c>
      <c r="H453" s="120">
        <v>2019</v>
      </c>
      <c r="I453" t="str">
        <f>IF(J453="natural gas",VLOOKUP(D453,'Cross-Page Data'!$I$4:$J$13,2,FALSE),IF(J453="solar",VLOOKUP('Form 923'!D453,'Cross-Page Data'!$I$14:$J$117,2,FALSE),J453))</f>
        <v>natural gas peaker</v>
      </c>
      <c r="J453" t="str">
        <f>VLOOKUP(E453,'Cross-Page Data'!$D$4:$F$48,3,FALSE)</f>
        <v>natural gas</v>
      </c>
      <c r="K453" t="b">
        <f t="shared" si="6"/>
        <v>1</v>
      </c>
    </row>
    <row r="454" spans="1:11">
      <c r="A454" s="120">
        <v>477</v>
      </c>
      <c r="B454" s="121" t="s">
        <v>201</v>
      </c>
      <c r="C454" s="121" t="s">
        <v>202</v>
      </c>
      <c r="D454" s="121" t="s">
        <v>68</v>
      </c>
      <c r="E454" s="121" t="s">
        <v>38</v>
      </c>
      <c r="F454" s="122">
        <v>0</v>
      </c>
      <c r="G454" s="122">
        <v>0</v>
      </c>
      <c r="H454" s="120">
        <v>2019</v>
      </c>
      <c r="I454" t="str">
        <f>IF(J454="natural gas",VLOOKUP(D454,'Cross-Page Data'!$I$4:$J$13,2,FALSE),IF(J454="solar",VLOOKUP('Form 923'!D454,'Cross-Page Data'!$I$14:$J$117,2,FALSE),J454))</f>
        <v>natural gas nonpeaker - preexisting retiring</v>
      </c>
      <c r="J454" t="str">
        <f>VLOOKUP(E454,'Cross-Page Data'!$D$4:$F$48,3,FALSE)</f>
        <v>natural gas</v>
      </c>
      <c r="K454" t="b">
        <f t="shared" si="6"/>
        <v>1</v>
      </c>
    </row>
    <row r="455" spans="1:11">
      <c r="A455" s="120">
        <v>479</v>
      </c>
      <c r="B455" s="121" t="s">
        <v>201</v>
      </c>
      <c r="C455" s="121" t="s">
        <v>202</v>
      </c>
      <c r="D455" s="121" t="s">
        <v>116</v>
      </c>
      <c r="E455" s="121" t="s">
        <v>170</v>
      </c>
      <c r="F455" s="122">
        <v>15053</v>
      </c>
      <c r="G455" s="122">
        <v>1691</v>
      </c>
      <c r="H455" s="120">
        <v>2019</v>
      </c>
      <c r="I455" t="str">
        <f>IF(J455="natural gas",VLOOKUP(D455,'Cross-Page Data'!$I$4:$J$13,2,FALSE),IF(J455="solar",VLOOKUP('Form 923'!D455,'Cross-Page Data'!$I$14:$J$117,2,FALSE),J455))</f>
        <v>hydro</v>
      </c>
      <c r="J455" t="str">
        <f>VLOOKUP(E455,'Cross-Page Data'!$D$4:$F$48,3,FALSE)</f>
        <v>hydro</v>
      </c>
      <c r="K455" t="b">
        <f t="shared" ref="K455:K518" si="7">IF(AND($N$6=FALSE,OR(C455="Commercial NAICS Cogen",C455="Industrial NAICS Cogen",C455="NAICS-22 Cogen")),FALSE,IF(AND($N$7=FALSE,OR(C455="Commercial NAICS Cogen",C455="Commercial NAICS Non-Cogen",C455="industrial NAICS Cogen",C455="industrial NAICS non-cogen")),FALSE,TRUE))</f>
        <v>1</v>
      </c>
    </row>
    <row r="456" spans="1:11">
      <c r="A456" s="120">
        <v>480</v>
      </c>
      <c r="B456" s="121" t="s">
        <v>201</v>
      </c>
      <c r="C456" s="121" t="s">
        <v>202</v>
      </c>
      <c r="D456" s="121" t="s">
        <v>116</v>
      </c>
      <c r="E456" s="121" t="s">
        <v>170</v>
      </c>
      <c r="F456" s="122">
        <v>32251</v>
      </c>
      <c r="G456" s="122">
        <v>3623</v>
      </c>
      <c r="H456" s="120">
        <v>2019</v>
      </c>
      <c r="I456" t="str">
        <f>IF(J456="natural gas",VLOOKUP(D456,'Cross-Page Data'!$I$4:$J$13,2,FALSE),IF(J456="solar",VLOOKUP('Form 923'!D456,'Cross-Page Data'!$I$14:$J$117,2,FALSE),J456))</f>
        <v>hydro</v>
      </c>
      <c r="J456" t="str">
        <f>VLOOKUP(E456,'Cross-Page Data'!$D$4:$F$48,3,FALSE)</f>
        <v>hydro</v>
      </c>
      <c r="K456" t="b">
        <f t="shared" si="7"/>
        <v>1</v>
      </c>
    </row>
    <row r="457" spans="1:11">
      <c r="A457" s="120">
        <v>481</v>
      </c>
      <c r="B457" s="121" t="s">
        <v>201</v>
      </c>
      <c r="C457" s="121" t="s">
        <v>202</v>
      </c>
      <c r="D457" s="121" t="s">
        <v>116</v>
      </c>
      <c r="E457" s="121" t="s">
        <v>170</v>
      </c>
      <c r="F457" s="122">
        <v>93691</v>
      </c>
      <c r="G457" s="122">
        <v>10524.69</v>
      </c>
      <c r="H457" s="120">
        <v>2019</v>
      </c>
      <c r="I457" t="str">
        <f>IF(J457="natural gas",VLOOKUP(D457,'Cross-Page Data'!$I$4:$J$13,2,FALSE),IF(J457="solar",VLOOKUP('Form 923'!D457,'Cross-Page Data'!$I$14:$J$117,2,FALSE),J457))</f>
        <v>hydro</v>
      </c>
      <c r="J457" t="str">
        <f>VLOOKUP(E457,'Cross-Page Data'!$D$4:$F$48,3,FALSE)</f>
        <v>hydro</v>
      </c>
      <c r="K457" t="b">
        <f t="shared" si="7"/>
        <v>1</v>
      </c>
    </row>
    <row r="458" spans="1:11">
      <c r="A458" s="120">
        <v>482</v>
      </c>
      <c r="B458" s="121" t="s">
        <v>201</v>
      </c>
      <c r="C458" s="121" t="s">
        <v>202</v>
      </c>
      <c r="D458" s="121" t="s">
        <v>116</v>
      </c>
      <c r="E458" s="121" t="s">
        <v>170</v>
      </c>
      <c r="F458" s="122">
        <v>9</v>
      </c>
      <c r="G458" s="122">
        <v>1</v>
      </c>
      <c r="H458" s="120">
        <v>2019</v>
      </c>
      <c r="I458" t="str">
        <f>IF(J458="natural gas",VLOOKUP(D458,'Cross-Page Data'!$I$4:$J$13,2,FALSE),IF(J458="solar",VLOOKUP('Form 923'!D458,'Cross-Page Data'!$I$14:$J$117,2,FALSE),J458))</f>
        <v>hydro</v>
      </c>
      <c r="J458" t="str">
        <f>VLOOKUP(E458,'Cross-Page Data'!$D$4:$F$48,3,FALSE)</f>
        <v>hydro</v>
      </c>
      <c r="K458" t="b">
        <f t="shared" si="7"/>
        <v>1</v>
      </c>
    </row>
    <row r="459" spans="1:11">
      <c r="A459" s="120">
        <v>483</v>
      </c>
      <c r="B459" s="121" t="s">
        <v>201</v>
      </c>
      <c r="C459" s="121" t="s">
        <v>202</v>
      </c>
      <c r="D459" s="121" t="s">
        <v>116</v>
      </c>
      <c r="E459" s="121" t="s">
        <v>170</v>
      </c>
      <c r="F459" s="122">
        <v>0</v>
      </c>
      <c r="G459" s="122">
        <v>0</v>
      </c>
      <c r="H459" s="120">
        <v>2019</v>
      </c>
      <c r="I459" t="str">
        <f>IF(J459="natural gas",VLOOKUP(D459,'Cross-Page Data'!$I$4:$J$13,2,FALSE),IF(J459="solar",VLOOKUP('Form 923'!D459,'Cross-Page Data'!$I$14:$J$117,2,FALSE),J459))</f>
        <v>hydro</v>
      </c>
      <c r="J459" t="str">
        <f>VLOOKUP(E459,'Cross-Page Data'!$D$4:$F$48,3,FALSE)</f>
        <v>hydro</v>
      </c>
      <c r="K459" t="b">
        <f t="shared" si="7"/>
        <v>1</v>
      </c>
    </row>
    <row r="460" spans="1:11">
      <c r="A460" s="120">
        <v>484</v>
      </c>
      <c r="B460" s="121" t="s">
        <v>201</v>
      </c>
      <c r="C460" s="121" t="s">
        <v>202</v>
      </c>
      <c r="D460" s="121" t="s">
        <v>116</v>
      </c>
      <c r="E460" s="121" t="s">
        <v>170</v>
      </c>
      <c r="F460" s="122">
        <v>0</v>
      </c>
      <c r="G460" s="122">
        <v>0</v>
      </c>
      <c r="H460" s="120">
        <v>2019</v>
      </c>
      <c r="I460" t="str">
        <f>IF(J460="natural gas",VLOOKUP(D460,'Cross-Page Data'!$I$4:$J$13,2,FALSE),IF(J460="solar",VLOOKUP('Form 923'!D460,'Cross-Page Data'!$I$14:$J$117,2,FALSE),J460))</f>
        <v>hydro</v>
      </c>
      <c r="J460" t="str">
        <f>VLOOKUP(E460,'Cross-Page Data'!$D$4:$F$48,3,FALSE)</f>
        <v>hydro</v>
      </c>
      <c r="K460" t="b">
        <f t="shared" si="7"/>
        <v>1</v>
      </c>
    </row>
    <row r="461" spans="1:11">
      <c r="A461" s="120">
        <v>487</v>
      </c>
      <c r="B461" s="121" t="s">
        <v>201</v>
      </c>
      <c r="C461" s="121" t="s">
        <v>202</v>
      </c>
      <c r="D461" s="121" t="s">
        <v>116</v>
      </c>
      <c r="E461" s="121" t="s">
        <v>170</v>
      </c>
      <c r="F461" s="122">
        <v>29555</v>
      </c>
      <c r="G461" s="122">
        <v>3320</v>
      </c>
      <c r="H461" s="120">
        <v>2019</v>
      </c>
      <c r="I461" t="str">
        <f>IF(J461="natural gas",VLOOKUP(D461,'Cross-Page Data'!$I$4:$J$13,2,FALSE),IF(J461="solar",VLOOKUP('Form 923'!D461,'Cross-Page Data'!$I$14:$J$117,2,FALSE),J461))</f>
        <v>hydro</v>
      </c>
      <c r="J461" t="str">
        <f>VLOOKUP(E461,'Cross-Page Data'!$D$4:$F$48,3,FALSE)</f>
        <v>hydro</v>
      </c>
      <c r="K461" t="b">
        <f t="shared" si="7"/>
        <v>1</v>
      </c>
    </row>
    <row r="462" spans="1:11">
      <c r="A462" s="120">
        <v>489</v>
      </c>
      <c r="B462" s="121" t="s">
        <v>201</v>
      </c>
      <c r="C462" s="121" t="s">
        <v>202</v>
      </c>
      <c r="D462" s="121" t="s">
        <v>116</v>
      </c>
      <c r="E462" s="121" t="s">
        <v>170</v>
      </c>
      <c r="F462" s="122">
        <v>92073</v>
      </c>
      <c r="G462" s="122">
        <v>10343</v>
      </c>
      <c r="H462" s="120">
        <v>2019</v>
      </c>
      <c r="I462" t="str">
        <f>IF(J462="natural gas",VLOOKUP(D462,'Cross-Page Data'!$I$4:$J$13,2,FALSE),IF(J462="solar",VLOOKUP('Form 923'!D462,'Cross-Page Data'!$I$14:$J$117,2,FALSE),J462))</f>
        <v>hydro</v>
      </c>
      <c r="J462" t="str">
        <f>VLOOKUP(E462,'Cross-Page Data'!$D$4:$F$48,3,FALSE)</f>
        <v>hydro</v>
      </c>
      <c r="K462" t="b">
        <f t="shared" si="7"/>
        <v>1</v>
      </c>
    </row>
    <row r="463" spans="1:11">
      <c r="A463" s="120">
        <v>491</v>
      </c>
      <c r="B463" s="121" t="s">
        <v>201</v>
      </c>
      <c r="C463" s="121" t="s">
        <v>202</v>
      </c>
      <c r="D463" s="121" t="s">
        <v>79</v>
      </c>
      <c r="E463" s="121" t="s">
        <v>70</v>
      </c>
      <c r="F463" s="122">
        <v>0</v>
      </c>
      <c r="G463" s="122">
        <v>0</v>
      </c>
      <c r="H463" s="120">
        <v>2019</v>
      </c>
      <c r="I463" t="str">
        <f>IF(J463="natural gas",VLOOKUP(D463,'Cross-Page Data'!$I$4:$J$13,2,FALSE),IF(J463="solar",VLOOKUP('Form 923'!D463,'Cross-Page Data'!$I$14:$J$117,2,FALSE),J463))</f>
        <v>heavy or residual fuel oil</v>
      </c>
      <c r="J463" t="str">
        <f>VLOOKUP(E463,'Cross-Page Data'!$D$4:$F$48,3,FALSE)</f>
        <v>heavy or residual fuel oil</v>
      </c>
      <c r="K463" t="b">
        <f t="shared" si="7"/>
        <v>1</v>
      </c>
    </row>
    <row r="464" spans="1:11">
      <c r="A464" s="120">
        <v>491</v>
      </c>
      <c r="B464" s="121" t="s">
        <v>201</v>
      </c>
      <c r="C464" s="121" t="s">
        <v>202</v>
      </c>
      <c r="D464" s="121" t="s">
        <v>79</v>
      </c>
      <c r="E464" s="121" t="s">
        <v>38</v>
      </c>
      <c r="F464" s="122">
        <v>0</v>
      </c>
      <c r="G464" s="122">
        <v>0</v>
      </c>
      <c r="H464" s="120">
        <v>2019</v>
      </c>
      <c r="I464" t="str">
        <f>IF(J464="natural gas",VLOOKUP(D464,'Cross-Page Data'!$I$4:$J$13,2,FALSE),IF(J464="solar",VLOOKUP('Form 923'!D464,'Cross-Page Data'!$I$14:$J$117,2,FALSE),J464))</f>
        <v>natural gas peaker</v>
      </c>
      <c r="J464" t="str">
        <f>VLOOKUP(E464,'Cross-Page Data'!$D$4:$F$48,3,FALSE)</f>
        <v>natural gas</v>
      </c>
      <c r="K464" t="b">
        <f t="shared" si="7"/>
        <v>1</v>
      </c>
    </row>
    <row r="465" spans="1:11">
      <c r="A465" s="120">
        <v>492</v>
      </c>
      <c r="B465" s="121" t="s">
        <v>201</v>
      </c>
      <c r="C465" s="121" t="s">
        <v>202</v>
      </c>
      <c r="D465" s="121" t="s">
        <v>68</v>
      </c>
      <c r="E465" s="121" t="s">
        <v>54</v>
      </c>
      <c r="F465" s="122">
        <v>0</v>
      </c>
      <c r="G465" s="122">
        <v>0</v>
      </c>
      <c r="H465" s="120">
        <v>2019</v>
      </c>
      <c r="I465" t="str">
        <f>IF(J465="natural gas",VLOOKUP(D465,'Cross-Page Data'!$I$4:$J$13,2,FALSE),IF(J465="solar",VLOOKUP('Form 923'!D465,'Cross-Page Data'!$I$14:$J$117,2,FALSE),J465))</f>
        <v>hard coal</v>
      </c>
      <c r="J465" t="str">
        <f>VLOOKUP(E465,'Cross-Page Data'!$D$4:$F$48,3,FALSE)</f>
        <v>hard coal</v>
      </c>
      <c r="K465" t="b">
        <f t="shared" si="7"/>
        <v>1</v>
      </c>
    </row>
    <row r="466" spans="1:11">
      <c r="A466" s="120">
        <v>492</v>
      </c>
      <c r="B466" s="121" t="s">
        <v>201</v>
      </c>
      <c r="C466" s="121" t="s">
        <v>202</v>
      </c>
      <c r="D466" s="121" t="s">
        <v>68</v>
      </c>
      <c r="E466" s="121" t="s">
        <v>38</v>
      </c>
      <c r="F466" s="122">
        <v>149279</v>
      </c>
      <c r="G466" s="122">
        <v>12675.652</v>
      </c>
      <c r="H466" s="120">
        <v>2019</v>
      </c>
      <c r="I466" t="str">
        <f>IF(J466="natural gas",VLOOKUP(D466,'Cross-Page Data'!$I$4:$J$13,2,FALSE),IF(J466="solar",VLOOKUP('Form 923'!D466,'Cross-Page Data'!$I$14:$J$117,2,FALSE),J466))</f>
        <v>natural gas nonpeaker - preexisting retiring</v>
      </c>
      <c r="J466" t="str">
        <f>VLOOKUP(E466,'Cross-Page Data'!$D$4:$F$48,3,FALSE)</f>
        <v>natural gas</v>
      </c>
      <c r="K466" t="b">
        <f t="shared" si="7"/>
        <v>1</v>
      </c>
    </row>
    <row r="467" spans="1:11">
      <c r="A467" s="120">
        <v>492</v>
      </c>
      <c r="B467" s="121" t="s">
        <v>201</v>
      </c>
      <c r="C467" s="121" t="s">
        <v>202</v>
      </c>
      <c r="D467" s="121" t="s">
        <v>68</v>
      </c>
      <c r="E467" s="121" t="s">
        <v>162</v>
      </c>
      <c r="F467" s="122">
        <v>8547672</v>
      </c>
      <c r="G467" s="122">
        <v>727288.35</v>
      </c>
      <c r="H467" s="120">
        <v>2019</v>
      </c>
      <c r="I467" t="str">
        <f>IF(J467="natural gas",VLOOKUP(D467,'Cross-Page Data'!$I$4:$J$13,2,FALSE),IF(J467="solar",VLOOKUP('Form 923'!D467,'Cross-Page Data'!$I$14:$J$117,2,FALSE),J467))</f>
        <v>hard coal</v>
      </c>
      <c r="J467" t="str">
        <f>VLOOKUP(E467,'Cross-Page Data'!$D$4:$F$48,3,FALSE)</f>
        <v>hard coal</v>
      </c>
      <c r="K467" t="b">
        <f t="shared" si="7"/>
        <v>1</v>
      </c>
    </row>
    <row r="468" spans="1:11">
      <c r="A468" s="120">
        <v>493</v>
      </c>
      <c r="B468" s="121" t="s">
        <v>201</v>
      </c>
      <c r="C468" s="121" t="s">
        <v>202</v>
      </c>
      <c r="D468" s="121" t="s">
        <v>68</v>
      </c>
      <c r="E468" s="121" t="s">
        <v>70</v>
      </c>
      <c r="F468" s="122">
        <v>342</v>
      </c>
      <c r="G468" s="122">
        <v>22.061</v>
      </c>
      <c r="H468" s="120">
        <v>2019</v>
      </c>
      <c r="I468" t="str">
        <f>IF(J468="natural gas",VLOOKUP(D468,'Cross-Page Data'!$I$4:$J$13,2,FALSE),IF(J468="solar",VLOOKUP('Form 923'!D468,'Cross-Page Data'!$I$14:$J$117,2,FALSE),J468))</f>
        <v>heavy or residual fuel oil</v>
      </c>
      <c r="J468" t="str">
        <f>VLOOKUP(E468,'Cross-Page Data'!$D$4:$F$48,3,FALSE)</f>
        <v>heavy or residual fuel oil</v>
      </c>
      <c r="K468" t="b">
        <f t="shared" si="7"/>
        <v>1</v>
      </c>
    </row>
    <row r="469" spans="1:11">
      <c r="A469" s="120">
        <v>493</v>
      </c>
      <c r="B469" s="121" t="s">
        <v>201</v>
      </c>
      <c r="C469" s="121" t="s">
        <v>202</v>
      </c>
      <c r="D469" s="121" t="s">
        <v>68</v>
      </c>
      <c r="E469" s="121" t="s">
        <v>38</v>
      </c>
      <c r="F469" s="122">
        <v>165861</v>
      </c>
      <c r="G469" s="122">
        <v>10349.939</v>
      </c>
      <c r="H469" s="120">
        <v>2019</v>
      </c>
      <c r="I469" t="str">
        <f>IF(J469="natural gas",VLOOKUP(D469,'Cross-Page Data'!$I$4:$J$13,2,FALSE),IF(J469="solar",VLOOKUP('Form 923'!D469,'Cross-Page Data'!$I$14:$J$117,2,FALSE),J469))</f>
        <v>natural gas nonpeaker - preexisting retiring</v>
      </c>
      <c r="J469" t="str">
        <f>VLOOKUP(E469,'Cross-Page Data'!$D$4:$F$48,3,FALSE)</f>
        <v>natural gas</v>
      </c>
      <c r="K469" t="b">
        <f t="shared" si="7"/>
        <v>1</v>
      </c>
    </row>
    <row r="470" spans="1:11">
      <c r="A470" s="120">
        <v>494</v>
      </c>
      <c r="B470" s="121" t="s">
        <v>201</v>
      </c>
      <c r="C470" s="121" t="s">
        <v>202</v>
      </c>
      <c r="D470" s="121" t="s">
        <v>116</v>
      </c>
      <c r="E470" s="121" t="s">
        <v>170</v>
      </c>
      <c r="F470" s="122">
        <v>126862</v>
      </c>
      <c r="G470" s="122">
        <v>14251</v>
      </c>
      <c r="H470" s="120">
        <v>2019</v>
      </c>
      <c r="I470" t="str">
        <f>IF(J470="natural gas",VLOOKUP(D470,'Cross-Page Data'!$I$4:$J$13,2,FALSE),IF(J470="solar",VLOOKUP('Form 923'!D470,'Cross-Page Data'!$I$14:$J$117,2,FALSE),J470))</f>
        <v>hydro</v>
      </c>
      <c r="J470" t="str">
        <f>VLOOKUP(E470,'Cross-Page Data'!$D$4:$F$48,3,FALSE)</f>
        <v>hydro</v>
      </c>
      <c r="K470" t="b">
        <f t="shared" si="7"/>
        <v>1</v>
      </c>
    </row>
    <row r="471" spans="1:11">
      <c r="A471" s="120">
        <v>495</v>
      </c>
      <c r="B471" s="121" t="s">
        <v>201</v>
      </c>
      <c r="C471" s="121" t="s">
        <v>202</v>
      </c>
      <c r="D471" s="121" t="s">
        <v>116</v>
      </c>
      <c r="E471" s="121" t="s">
        <v>170</v>
      </c>
      <c r="F471" s="122">
        <v>7522</v>
      </c>
      <c r="G471" s="122">
        <v>845</v>
      </c>
      <c r="H471" s="120">
        <v>2019</v>
      </c>
      <c r="I471" t="str">
        <f>IF(J471="natural gas",VLOOKUP(D471,'Cross-Page Data'!$I$4:$J$13,2,FALSE),IF(J471="solar",VLOOKUP('Form 923'!D471,'Cross-Page Data'!$I$14:$J$117,2,FALSE),J471))</f>
        <v>hydro</v>
      </c>
      <c r="J471" t="str">
        <f>VLOOKUP(E471,'Cross-Page Data'!$D$4:$F$48,3,FALSE)</f>
        <v>hydro</v>
      </c>
      <c r="K471" t="b">
        <f t="shared" si="7"/>
        <v>1</v>
      </c>
    </row>
    <row r="472" spans="1:11">
      <c r="A472" s="120">
        <v>504</v>
      </c>
      <c r="B472" s="121" t="s">
        <v>201</v>
      </c>
      <c r="C472" s="121" t="s">
        <v>202</v>
      </c>
      <c r="D472" s="121" t="s">
        <v>79</v>
      </c>
      <c r="E472" s="121" t="s">
        <v>70</v>
      </c>
      <c r="F472" s="122">
        <v>0</v>
      </c>
      <c r="G472" s="122">
        <v>0</v>
      </c>
      <c r="H472" s="120">
        <v>2019</v>
      </c>
      <c r="I472" t="str">
        <f>IF(J472="natural gas",VLOOKUP(D472,'Cross-Page Data'!$I$4:$J$13,2,FALSE),IF(J472="solar",VLOOKUP('Form 923'!D472,'Cross-Page Data'!$I$14:$J$117,2,FALSE),J472))</f>
        <v>heavy or residual fuel oil</v>
      </c>
      <c r="J472" t="str">
        <f>VLOOKUP(E472,'Cross-Page Data'!$D$4:$F$48,3,FALSE)</f>
        <v>heavy or residual fuel oil</v>
      </c>
      <c r="K472" t="b">
        <f t="shared" si="7"/>
        <v>1</v>
      </c>
    </row>
    <row r="473" spans="1:11">
      <c r="A473" s="120">
        <v>505</v>
      </c>
      <c r="B473" s="121" t="s">
        <v>201</v>
      </c>
      <c r="C473" s="121" t="s">
        <v>202</v>
      </c>
      <c r="D473" s="121" t="s">
        <v>116</v>
      </c>
      <c r="E473" s="121" t="s">
        <v>170</v>
      </c>
      <c r="F473" s="122">
        <v>620486</v>
      </c>
      <c r="G473" s="122">
        <v>69702</v>
      </c>
      <c r="H473" s="120">
        <v>2019</v>
      </c>
      <c r="I473" t="str">
        <f>IF(J473="natural gas",VLOOKUP(D473,'Cross-Page Data'!$I$4:$J$13,2,FALSE),IF(J473="solar",VLOOKUP('Form 923'!D473,'Cross-Page Data'!$I$14:$J$117,2,FALSE),J473))</f>
        <v>hydro</v>
      </c>
      <c r="J473" t="str">
        <f>VLOOKUP(E473,'Cross-Page Data'!$D$4:$F$48,3,FALSE)</f>
        <v>hydro</v>
      </c>
      <c r="K473" t="b">
        <f t="shared" si="7"/>
        <v>1</v>
      </c>
    </row>
    <row r="474" spans="1:11">
      <c r="A474" s="120">
        <v>506</v>
      </c>
      <c r="B474" s="121" t="s">
        <v>201</v>
      </c>
      <c r="C474" s="121" t="s">
        <v>202</v>
      </c>
      <c r="D474" s="121" t="s">
        <v>79</v>
      </c>
      <c r="E474" s="121" t="s">
        <v>70</v>
      </c>
      <c r="F474" s="122">
        <v>19</v>
      </c>
      <c r="G474" s="122">
        <v>-733</v>
      </c>
      <c r="H474" s="120">
        <v>2019</v>
      </c>
      <c r="I474" t="str">
        <f>IF(J474="natural gas",VLOOKUP(D474,'Cross-Page Data'!$I$4:$J$13,2,FALSE),IF(J474="solar",VLOOKUP('Form 923'!D474,'Cross-Page Data'!$I$14:$J$117,2,FALSE),J474))</f>
        <v>heavy or residual fuel oil</v>
      </c>
      <c r="J474" t="str">
        <f>VLOOKUP(E474,'Cross-Page Data'!$D$4:$F$48,3,FALSE)</f>
        <v>heavy or residual fuel oil</v>
      </c>
      <c r="K474" t="b">
        <f t="shared" si="7"/>
        <v>1</v>
      </c>
    </row>
    <row r="475" spans="1:11">
      <c r="A475" s="120">
        <v>506</v>
      </c>
      <c r="B475" s="121" t="s">
        <v>201</v>
      </c>
      <c r="C475" s="121" t="s">
        <v>202</v>
      </c>
      <c r="D475" s="121" t="s">
        <v>79</v>
      </c>
      <c r="E475" s="121" t="s">
        <v>38</v>
      </c>
      <c r="F475" s="122">
        <v>0</v>
      </c>
      <c r="G475" s="122">
        <v>0</v>
      </c>
      <c r="H475" s="120">
        <v>2019</v>
      </c>
      <c r="I475" t="str">
        <f>IF(J475="natural gas",VLOOKUP(D475,'Cross-Page Data'!$I$4:$J$13,2,FALSE),IF(J475="solar",VLOOKUP('Form 923'!D475,'Cross-Page Data'!$I$14:$J$117,2,FALSE),J475))</f>
        <v>natural gas peaker</v>
      </c>
      <c r="J475" t="str">
        <f>VLOOKUP(E475,'Cross-Page Data'!$D$4:$F$48,3,FALSE)</f>
        <v>natural gas</v>
      </c>
      <c r="K475" t="b">
        <f t="shared" si="7"/>
        <v>1</v>
      </c>
    </row>
    <row r="476" spans="1:11">
      <c r="A476" s="120">
        <v>507</v>
      </c>
      <c r="B476" s="121" t="s">
        <v>201</v>
      </c>
      <c r="C476" s="121" t="s">
        <v>202</v>
      </c>
      <c r="D476" s="121" t="s">
        <v>79</v>
      </c>
      <c r="E476" s="121" t="s">
        <v>70</v>
      </c>
      <c r="F476" s="122">
        <v>0</v>
      </c>
      <c r="G476" s="122">
        <v>0</v>
      </c>
      <c r="H476" s="120">
        <v>2019</v>
      </c>
      <c r="I476" t="str">
        <f>IF(J476="natural gas",VLOOKUP(D476,'Cross-Page Data'!$I$4:$J$13,2,FALSE),IF(J476="solar",VLOOKUP('Form 923'!D476,'Cross-Page Data'!$I$14:$J$117,2,FALSE),J476))</f>
        <v>heavy or residual fuel oil</v>
      </c>
      <c r="J476" t="str">
        <f>VLOOKUP(E476,'Cross-Page Data'!$D$4:$F$48,3,FALSE)</f>
        <v>heavy or residual fuel oil</v>
      </c>
      <c r="K476" t="b">
        <f t="shared" si="7"/>
        <v>1</v>
      </c>
    </row>
    <row r="477" spans="1:11">
      <c r="A477" s="120">
        <v>507</v>
      </c>
      <c r="B477" s="121" t="s">
        <v>201</v>
      </c>
      <c r="C477" s="121" t="s">
        <v>202</v>
      </c>
      <c r="D477" s="121" t="s">
        <v>79</v>
      </c>
      <c r="E477" s="121" t="s">
        <v>38</v>
      </c>
      <c r="F477" s="122">
        <v>0</v>
      </c>
      <c r="G477" s="122">
        <v>0</v>
      </c>
      <c r="H477" s="120">
        <v>2019</v>
      </c>
      <c r="I477" t="str">
        <f>IF(J477="natural gas",VLOOKUP(D477,'Cross-Page Data'!$I$4:$J$13,2,FALSE),IF(J477="solar",VLOOKUP('Form 923'!D477,'Cross-Page Data'!$I$14:$J$117,2,FALSE),J477))</f>
        <v>natural gas peaker</v>
      </c>
      <c r="J477" t="str">
        <f>VLOOKUP(E477,'Cross-Page Data'!$D$4:$F$48,3,FALSE)</f>
        <v>natural gas</v>
      </c>
      <c r="K477" t="b">
        <f t="shared" si="7"/>
        <v>1</v>
      </c>
    </row>
    <row r="478" spans="1:11">
      <c r="A478" s="120">
        <v>508</v>
      </c>
      <c r="B478" s="121" t="s">
        <v>201</v>
      </c>
      <c r="C478" s="121" t="s">
        <v>202</v>
      </c>
      <c r="D478" s="121" t="s">
        <v>68</v>
      </c>
      <c r="E478" s="121" t="s">
        <v>70</v>
      </c>
      <c r="F478" s="122">
        <v>0</v>
      </c>
      <c r="G478" s="122">
        <v>0</v>
      </c>
      <c r="H478" s="120">
        <v>2019</v>
      </c>
      <c r="I478" t="str">
        <f>IF(J478="natural gas",VLOOKUP(D478,'Cross-Page Data'!$I$4:$J$13,2,FALSE),IF(J478="solar",VLOOKUP('Form 923'!D478,'Cross-Page Data'!$I$14:$J$117,2,FALSE),J478))</f>
        <v>heavy or residual fuel oil</v>
      </c>
      <c r="J478" t="str">
        <f>VLOOKUP(E478,'Cross-Page Data'!$D$4:$F$48,3,FALSE)</f>
        <v>heavy or residual fuel oil</v>
      </c>
      <c r="K478" t="b">
        <f t="shared" si="7"/>
        <v>1</v>
      </c>
    </row>
    <row r="479" spans="1:11">
      <c r="A479" s="120">
        <v>508</v>
      </c>
      <c r="B479" s="121" t="s">
        <v>201</v>
      </c>
      <c r="C479" s="121" t="s">
        <v>202</v>
      </c>
      <c r="D479" s="121" t="s">
        <v>68</v>
      </c>
      <c r="E479" s="121" t="s">
        <v>38</v>
      </c>
      <c r="F479" s="122">
        <v>0</v>
      </c>
      <c r="G479" s="122">
        <v>0</v>
      </c>
      <c r="H479" s="120">
        <v>2019</v>
      </c>
      <c r="I479" t="str">
        <f>IF(J479="natural gas",VLOOKUP(D479,'Cross-Page Data'!$I$4:$J$13,2,FALSE),IF(J479="solar",VLOOKUP('Form 923'!D479,'Cross-Page Data'!$I$14:$J$117,2,FALSE),J479))</f>
        <v>natural gas nonpeaker - preexisting retiring</v>
      </c>
      <c r="J479" t="str">
        <f>VLOOKUP(E479,'Cross-Page Data'!$D$4:$F$48,3,FALSE)</f>
        <v>natural gas</v>
      </c>
      <c r="K479" t="b">
        <f t="shared" si="7"/>
        <v>1</v>
      </c>
    </row>
    <row r="480" spans="1:11">
      <c r="A480" s="120">
        <v>508</v>
      </c>
      <c r="B480" s="121" t="s">
        <v>201</v>
      </c>
      <c r="C480" s="121" t="s">
        <v>202</v>
      </c>
      <c r="D480" s="121" t="s">
        <v>68</v>
      </c>
      <c r="E480" s="121" t="s">
        <v>162</v>
      </c>
      <c r="F480" s="122">
        <v>0</v>
      </c>
      <c r="G480" s="122">
        <v>0</v>
      </c>
      <c r="H480" s="120">
        <v>2019</v>
      </c>
      <c r="I480" t="str">
        <f>IF(J480="natural gas",VLOOKUP(D480,'Cross-Page Data'!$I$4:$J$13,2,FALSE),IF(J480="solar",VLOOKUP('Form 923'!D480,'Cross-Page Data'!$I$14:$J$117,2,FALSE),J480))</f>
        <v>hard coal</v>
      </c>
      <c r="J480" t="str">
        <f>VLOOKUP(E480,'Cross-Page Data'!$D$4:$F$48,3,FALSE)</f>
        <v>hard coal</v>
      </c>
      <c r="K480" t="b">
        <f t="shared" si="7"/>
        <v>1</v>
      </c>
    </row>
    <row r="481" spans="1:11">
      <c r="A481" s="120">
        <v>508</v>
      </c>
      <c r="B481" s="121" t="s">
        <v>201</v>
      </c>
      <c r="C481" s="121" t="s">
        <v>202</v>
      </c>
      <c r="D481" s="121" t="s">
        <v>128</v>
      </c>
      <c r="E481" s="121" t="s">
        <v>180</v>
      </c>
      <c r="F481" s="122">
        <v>88576</v>
      </c>
      <c r="G481" s="122">
        <v>9950</v>
      </c>
      <c r="H481" s="120">
        <v>2019</v>
      </c>
      <c r="I481" t="str">
        <f>IF(J481="natural gas",VLOOKUP(D481,'Cross-Page Data'!$I$4:$J$13,2,FALSE),IF(J481="solar",VLOOKUP('Form 923'!D481,'Cross-Page Data'!$I$14:$J$117,2,FALSE),J481))</f>
        <v>wind</v>
      </c>
      <c r="J481" t="str">
        <f>VLOOKUP(E481,'Cross-Page Data'!$D$4:$F$48,3,FALSE)</f>
        <v>wind</v>
      </c>
      <c r="K481" t="b">
        <f t="shared" si="7"/>
        <v>1</v>
      </c>
    </row>
    <row r="482" spans="1:11">
      <c r="A482" s="120">
        <v>510</v>
      </c>
      <c r="B482" s="121" t="s">
        <v>201</v>
      </c>
      <c r="C482" s="121" t="s">
        <v>206</v>
      </c>
      <c r="D482" s="121" t="s">
        <v>68</v>
      </c>
      <c r="E482" s="121" t="s">
        <v>76</v>
      </c>
      <c r="F482" s="122">
        <v>3116413</v>
      </c>
      <c r="G482" s="122">
        <v>350080</v>
      </c>
      <c r="H482" s="120">
        <v>2019</v>
      </c>
      <c r="I482" t="str">
        <f>IF(J482="natural gas",VLOOKUP(D482,'Cross-Page Data'!$I$4:$J$13,2,FALSE),IF(J482="solar",VLOOKUP('Form 923'!D482,'Cross-Page Data'!$I$14:$J$117,2,FALSE),J482))</f>
        <v>geothermal</v>
      </c>
      <c r="J482" t="str">
        <f>VLOOKUP(E482,'Cross-Page Data'!$D$4:$F$48,3,FALSE)</f>
        <v>geothermal</v>
      </c>
      <c r="K482" t="b">
        <f t="shared" si="7"/>
        <v>1</v>
      </c>
    </row>
    <row r="483" spans="1:11">
      <c r="A483" s="120">
        <v>511</v>
      </c>
      <c r="B483" s="121" t="s">
        <v>201</v>
      </c>
      <c r="C483" s="121" t="s">
        <v>202</v>
      </c>
      <c r="D483" s="121" t="s">
        <v>79</v>
      </c>
      <c r="E483" s="121" t="s">
        <v>54</v>
      </c>
      <c r="F483" s="122">
        <v>0</v>
      </c>
      <c r="G483" s="122">
        <v>0</v>
      </c>
      <c r="H483" s="120">
        <v>2019</v>
      </c>
      <c r="I483" t="str">
        <f>IF(J483="natural gas",VLOOKUP(D483,'Cross-Page Data'!$I$4:$J$13,2,FALSE),IF(J483="solar",VLOOKUP('Form 923'!D483,'Cross-Page Data'!$I$14:$J$117,2,FALSE),J483))</f>
        <v>hard coal</v>
      </c>
      <c r="J483" t="str">
        <f>VLOOKUP(E483,'Cross-Page Data'!$D$4:$F$48,3,FALSE)</f>
        <v>hard coal</v>
      </c>
      <c r="K483" t="b">
        <f t="shared" si="7"/>
        <v>1</v>
      </c>
    </row>
    <row r="484" spans="1:11">
      <c r="A484" s="120">
        <v>511</v>
      </c>
      <c r="B484" s="121" t="s">
        <v>201</v>
      </c>
      <c r="C484" s="121" t="s">
        <v>202</v>
      </c>
      <c r="D484" s="121" t="s">
        <v>79</v>
      </c>
      <c r="E484" s="121" t="s">
        <v>70</v>
      </c>
      <c r="F484" s="122">
        <v>431</v>
      </c>
      <c r="G484" s="122">
        <v>47</v>
      </c>
      <c r="H484" s="120">
        <v>2019</v>
      </c>
      <c r="I484" t="str">
        <f>IF(J484="natural gas",VLOOKUP(D484,'Cross-Page Data'!$I$4:$J$13,2,FALSE),IF(J484="solar",VLOOKUP('Form 923'!D484,'Cross-Page Data'!$I$14:$J$117,2,FALSE),J484))</f>
        <v>heavy or residual fuel oil</v>
      </c>
      <c r="J484" t="str">
        <f>VLOOKUP(E484,'Cross-Page Data'!$D$4:$F$48,3,FALSE)</f>
        <v>heavy or residual fuel oil</v>
      </c>
      <c r="K484" t="b">
        <f t="shared" si="7"/>
        <v>1</v>
      </c>
    </row>
    <row r="485" spans="1:11">
      <c r="A485" s="120">
        <v>511</v>
      </c>
      <c r="B485" s="121" t="s">
        <v>201</v>
      </c>
      <c r="C485" s="121" t="s">
        <v>202</v>
      </c>
      <c r="D485" s="121" t="s">
        <v>79</v>
      </c>
      <c r="E485" s="121" t="s">
        <v>38</v>
      </c>
      <c r="F485" s="122">
        <v>0</v>
      </c>
      <c r="G485" s="122">
        <v>0</v>
      </c>
      <c r="H485" s="120">
        <v>2019</v>
      </c>
      <c r="I485" t="str">
        <f>IF(J485="natural gas",VLOOKUP(D485,'Cross-Page Data'!$I$4:$J$13,2,FALSE),IF(J485="solar",VLOOKUP('Form 923'!D485,'Cross-Page Data'!$I$14:$J$117,2,FALSE),J485))</f>
        <v>natural gas peaker</v>
      </c>
      <c r="J485" t="str">
        <f>VLOOKUP(E485,'Cross-Page Data'!$D$4:$F$48,3,FALSE)</f>
        <v>natural gas</v>
      </c>
      <c r="K485" t="b">
        <f t="shared" si="7"/>
        <v>1</v>
      </c>
    </row>
    <row r="486" spans="1:11">
      <c r="A486" s="120">
        <v>512</v>
      </c>
      <c r="B486" s="121" t="s">
        <v>201</v>
      </c>
      <c r="C486" s="121" t="s">
        <v>202</v>
      </c>
      <c r="D486" s="121" t="s">
        <v>116</v>
      </c>
      <c r="E486" s="121" t="s">
        <v>170</v>
      </c>
      <c r="F486" s="122">
        <v>1478444</v>
      </c>
      <c r="G486" s="122">
        <v>166080</v>
      </c>
      <c r="H486" s="120">
        <v>2019</v>
      </c>
      <c r="I486" t="str">
        <f>IF(J486="natural gas",VLOOKUP(D486,'Cross-Page Data'!$I$4:$J$13,2,FALSE),IF(J486="solar",VLOOKUP('Form 923'!D486,'Cross-Page Data'!$I$14:$J$117,2,FALSE),J486))</f>
        <v>hydro</v>
      </c>
      <c r="J486" t="str">
        <f>VLOOKUP(E486,'Cross-Page Data'!$D$4:$F$48,3,FALSE)</f>
        <v>hydro</v>
      </c>
      <c r="K486" t="b">
        <f t="shared" si="7"/>
        <v>1</v>
      </c>
    </row>
    <row r="487" spans="1:11">
      <c r="A487" s="120">
        <v>513</v>
      </c>
      <c r="B487" s="121" t="s">
        <v>201</v>
      </c>
      <c r="C487" s="121" t="s">
        <v>202</v>
      </c>
      <c r="D487" s="121" t="s">
        <v>116</v>
      </c>
      <c r="E487" s="121" t="s">
        <v>170</v>
      </c>
      <c r="F487" s="122">
        <v>1153005</v>
      </c>
      <c r="G487" s="122">
        <v>129522</v>
      </c>
      <c r="H487" s="120">
        <v>2019</v>
      </c>
      <c r="I487" t="str">
        <f>IF(J487="natural gas",VLOOKUP(D487,'Cross-Page Data'!$I$4:$J$13,2,FALSE),IF(J487="solar",VLOOKUP('Form 923'!D487,'Cross-Page Data'!$I$14:$J$117,2,FALSE),J487))</f>
        <v>hydro</v>
      </c>
      <c r="J487" t="str">
        <f>VLOOKUP(E487,'Cross-Page Data'!$D$4:$F$48,3,FALSE)</f>
        <v>hydro</v>
      </c>
      <c r="K487" t="b">
        <f t="shared" si="7"/>
        <v>1</v>
      </c>
    </row>
    <row r="488" spans="1:11">
      <c r="A488" s="120">
        <v>514</v>
      </c>
      <c r="B488" s="121" t="s">
        <v>201</v>
      </c>
      <c r="C488" s="121" t="s">
        <v>202</v>
      </c>
      <c r="D488" s="121" t="s">
        <v>116</v>
      </c>
      <c r="E488" s="121" t="s">
        <v>170</v>
      </c>
      <c r="F488" s="122">
        <v>2642886</v>
      </c>
      <c r="G488" s="122">
        <v>296887</v>
      </c>
      <c r="H488" s="120">
        <v>2019</v>
      </c>
      <c r="I488" t="str">
        <f>IF(J488="natural gas",VLOOKUP(D488,'Cross-Page Data'!$I$4:$J$13,2,FALSE),IF(J488="solar",VLOOKUP('Form 923'!D488,'Cross-Page Data'!$I$14:$J$117,2,FALSE),J488))</f>
        <v>hydro</v>
      </c>
      <c r="J488" t="str">
        <f>VLOOKUP(E488,'Cross-Page Data'!$D$4:$F$48,3,FALSE)</f>
        <v>hydro</v>
      </c>
      <c r="K488" t="b">
        <f t="shared" si="7"/>
        <v>1</v>
      </c>
    </row>
    <row r="489" spans="1:11">
      <c r="A489" s="120">
        <v>515</v>
      </c>
      <c r="B489" s="121" t="s">
        <v>201</v>
      </c>
      <c r="C489" s="121" t="s">
        <v>202</v>
      </c>
      <c r="D489" s="121" t="s">
        <v>116</v>
      </c>
      <c r="E489" s="121" t="s">
        <v>170</v>
      </c>
      <c r="F489" s="122">
        <v>73273</v>
      </c>
      <c r="G489" s="122">
        <v>8231</v>
      </c>
      <c r="H489" s="120">
        <v>2019</v>
      </c>
      <c r="I489" t="str">
        <f>IF(J489="natural gas",VLOOKUP(D489,'Cross-Page Data'!$I$4:$J$13,2,FALSE),IF(J489="solar",VLOOKUP('Form 923'!D489,'Cross-Page Data'!$I$14:$J$117,2,FALSE),J489))</f>
        <v>hydro</v>
      </c>
      <c r="J489" t="str">
        <f>VLOOKUP(E489,'Cross-Page Data'!$D$4:$F$48,3,FALSE)</f>
        <v>hydro</v>
      </c>
      <c r="K489" t="b">
        <f t="shared" si="7"/>
        <v>1</v>
      </c>
    </row>
    <row r="490" spans="1:11">
      <c r="A490" s="120">
        <v>516</v>
      </c>
      <c r="B490" s="121" t="s">
        <v>201</v>
      </c>
      <c r="C490" s="121" t="s">
        <v>202</v>
      </c>
      <c r="D490" s="121" t="s">
        <v>116</v>
      </c>
      <c r="E490" s="121" t="s">
        <v>170</v>
      </c>
      <c r="F490" s="122">
        <v>608372</v>
      </c>
      <c r="G490" s="122">
        <v>68341</v>
      </c>
      <c r="H490" s="120">
        <v>2019</v>
      </c>
      <c r="I490" t="str">
        <f>IF(J490="natural gas",VLOOKUP(D490,'Cross-Page Data'!$I$4:$J$13,2,FALSE),IF(J490="solar",VLOOKUP('Form 923'!D490,'Cross-Page Data'!$I$14:$J$117,2,FALSE),J490))</f>
        <v>hydro</v>
      </c>
      <c r="J490" t="str">
        <f>VLOOKUP(E490,'Cross-Page Data'!$D$4:$F$48,3,FALSE)</f>
        <v>hydro</v>
      </c>
      <c r="K490" t="b">
        <f t="shared" si="7"/>
        <v>1</v>
      </c>
    </row>
    <row r="491" spans="1:11">
      <c r="A491" s="120">
        <v>517</v>
      </c>
      <c r="B491" s="121" t="s">
        <v>201</v>
      </c>
      <c r="C491" s="121" t="s">
        <v>202</v>
      </c>
      <c r="D491" s="121" t="s">
        <v>116</v>
      </c>
      <c r="E491" s="121" t="s">
        <v>170</v>
      </c>
      <c r="F491" s="122">
        <v>411885</v>
      </c>
      <c r="G491" s="122">
        <v>46269</v>
      </c>
      <c r="H491" s="120">
        <v>2019</v>
      </c>
      <c r="I491" t="str">
        <f>IF(J491="natural gas",VLOOKUP(D491,'Cross-Page Data'!$I$4:$J$13,2,FALSE),IF(J491="solar",VLOOKUP('Form 923'!D491,'Cross-Page Data'!$I$14:$J$117,2,FALSE),J491))</f>
        <v>hydro</v>
      </c>
      <c r="J491" t="str">
        <f>VLOOKUP(E491,'Cross-Page Data'!$D$4:$F$48,3,FALSE)</f>
        <v>hydro</v>
      </c>
      <c r="K491" t="b">
        <f t="shared" si="7"/>
        <v>1</v>
      </c>
    </row>
    <row r="492" spans="1:11">
      <c r="A492" s="120">
        <v>518</v>
      </c>
      <c r="B492" s="121" t="s">
        <v>201</v>
      </c>
      <c r="C492" s="121" t="s">
        <v>202</v>
      </c>
      <c r="D492" s="121" t="s">
        <v>116</v>
      </c>
      <c r="E492" s="121" t="s">
        <v>170</v>
      </c>
      <c r="F492" s="122">
        <v>2117866</v>
      </c>
      <c r="G492" s="122">
        <v>237909</v>
      </c>
      <c r="H492" s="120">
        <v>2019</v>
      </c>
      <c r="I492" t="str">
        <f>IF(J492="natural gas",VLOOKUP(D492,'Cross-Page Data'!$I$4:$J$13,2,FALSE),IF(J492="solar",VLOOKUP('Form 923'!D492,'Cross-Page Data'!$I$14:$J$117,2,FALSE),J492))</f>
        <v>hydro</v>
      </c>
      <c r="J492" t="str">
        <f>VLOOKUP(E492,'Cross-Page Data'!$D$4:$F$48,3,FALSE)</f>
        <v>hydro</v>
      </c>
      <c r="K492" t="b">
        <f t="shared" si="7"/>
        <v>1</v>
      </c>
    </row>
    <row r="493" spans="1:11">
      <c r="A493" s="120">
        <v>518</v>
      </c>
      <c r="B493" s="121" t="s">
        <v>201</v>
      </c>
      <c r="C493" s="121" t="s">
        <v>202</v>
      </c>
      <c r="D493" s="121" t="s">
        <v>57</v>
      </c>
      <c r="E493" s="121" t="s">
        <v>170</v>
      </c>
      <c r="F493" s="122">
        <v>0</v>
      </c>
      <c r="G493" s="122">
        <v>-36335</v>
      </c>
      <c r="H493" s="120">
        <v>2019</v>
      </c>
      <c r="I493" t="str">
        <f>IF(J493="natural gas",VLOOKUP(D493,'Cross-Page Data'!$I$4:$J$13,2,FALSE),IF(J493="solar",VLOOKUP('Form 923'!D493,'Cross-Page Data'!$I$14:$J$117,2,FALSE),J493))</f>
        <v>hydro</v>
      </c>
      <c r="J493" t="str">
        <f>VLOOKUP(E493,'Cross-Page Data'!$D$4:$F$48,3,FALSE)</f>
        <v>hydro</v>
      </c>
      <c r="K493" t="b">
        <f t="shared" si="7"/>
        <v>1</v>
      </c>
    </row>
    <row r="494" spans="1:11">
      <c r="A494" s="120">
        <v>519</v>
      </c>
      <c r="B494" s="121" t="s">
        <v>201</v>
      </c>
      <c r="C494" s="121" t="s">
        <v>202</v>
      </c>
      <c r="D494" s="121" t="s">
        <v>116</v>
      </c>
      <c r="E494" s="121" t="s">
        <v>170</v>
      </c>
      <c r="F494" s="122">
        <v>1898154</v>
      </c>
      <c r="G494" s="122">
        <v>213228</v>
      </c>
      <c r="H494" s="120">
        <v>2019</v>
      </c>
      <c r="I494" t="str">
        <f>IF(J494="natural gas",VLOOKUP(D494,'Cross-Page Data'!$I$4:$J$13,2,FALSE),IF(J494="solar",VLOOKUP('Form 923'!D494,'Cross-Page Data'!$I$14:$J$117,2,FALSE),J494))</f>
        <v>hydro</v>
      </c>
      <c r="J494" t="str">
        <f>VLOOKUP(E494,'Cross-Page Data'!$D$4:$F$48,3,FALSE)</f>
        <v>hydro</v>
      </c>
      <c r="K494" t="b">
        <f t="shared" si="7"/>
        <v>1</v>
      </c>
    </row>
    <row r="495" spans="1:11">
      <c r="A495" s="120">
        <v>520</v>
      </c>
      <c r="B495" s="121" t="s">
        <v>201</v>
      </c>
      <c r="C495" s="121" t="s">
        <v>202</v>
      </c>
      <c r="D495" s="121" t="s">
        <v>116</v>
      </c>
      <c r="E495" s="121" t="s">
        <v>170</v>
      </c>
      <c r="F495" s="122">
        <v>147951</v>
      </c>
      <c r="G495" s="122">
        <v>16620</v>
      </c>
      <c r="H495" s="120">
        <v>2019</v>
      </c>
      <c r="I495" t="str">
        <f>IF(J495="natural gas",VLOOKUP(D495,'Cross-Page Data'!$I$4:$J$13,2,FALSE),IF(J495="solar",VLOOKUP('Form 923'!D495,'Cross-Page Data'!$I$14:$J$117,2,FALSE),J495))</f>
        <v>hydro</v>
      </c>
      <c r="J495" t="str">
        <f>VLOOKUP(E495,'Cross-Page Data'!$D$4:$F$48,3,FALSE)</f>
        <v>hydro</v>
      </c>
      <c r="K495" t="b">
        <f t="shared" si="7"/>
        <v>1</v>
      </c>
    </row>
    <row r="496" spans="1:11">
      <c r="A496" s="120">
        <v>521</v>
      </c>
      <c r="B496" s="121" t="s">
        <v>201</v>
      </c>
      <c r="C496" s="121" t="s">
        <v>202</v>
      </c>
      <c r="D496" s="121" t="s">
        <v>116</v>
      </c>
      <c r="E496" s="121" t="s">
        <v>170</v>
      </c>
      <c r="F496" s="122">
        <v>252711</v>
      </c>
      <c r="G496" s="122">
        <v>28388</v>
      </c>
      <c r="H496" s="120">
        <v>2019</v>
      </c>
      <c r="I496" t="str">
        <f>IF(J496="natural gas",VLOOKUP(D496,'Cross-Page Data'!$I$4:$J$13,2,FALSE),IF(J496="solar",VLOOKUP('Form 923'!D496,'Cross-Page Data'!$I$14:$J$117,2,FALSE),J496))</f>
        <v>hydro</v>
      </c>
      <c r="J496" t="str">
        <f>VLOOKUP(E496,'Cross-Page Data'!$D$4:$F$48,3,FALSE)</f>
        <v>hydro</v>
      </c>
      <c r="K496" t="b">
        <f t="shared" si="7"/>
        <v>1</v>
      </c>
    </row>
    <row r="497" spans="1:11">
      <c r="A497" s="120">
        <v>525</v>
      </c>
      <c r="B497" s="121" t="s">
        <v>201</v>
      </c>
      <c r="C497" s="121" t="s">
        <v>202</v>
      </c>
      <c r="D497" s="121" t="s">
        <v>68</v>
      </c>
      <c r="E497" s="121" t="s">
        <v>54</v>
      </c>
      <c r="F497" s="122">
        <v>27985206</v>
      </c>
      <c r="G497" s="122">
        <v>2568567.2</v>
      </c>
      <c r="H497" s="120">
        <v>2019</v>
      </c>
      <c r="I497" t="str">
        <f>IF(J497="natural gas",VLOOKUP(D497,'Cross-Page Data'!$I$4:$J$13,2,FALSE),IF(J497="solar",VLOOKUP('Form 923'!D497,'Cross-Page Data'!$I$14:$J$117,2,FALSE),J497))</f>
        <v>hard coal</v>
      </c>
      <c r="J497" t="str">
        <f>VLOOKUP(E497,'Cross-Page Data'!$D$4:$F$48,3,FALSE)</f>
        <v>hard coal</v>
      </c>
      <c r="K497" t="b">
        <f t="shared" si="7"/>
        <v>1</v>
      </c>
    </row>
    <row r="498" spans="1:11">
      <c r="A498" s="120">
        <v>525</v>
      </c>
      <c r="B498" s="121" t="s">
        <v>201</v>
      </c>
      <c r="C498" s="121" t="s">
        <v>202</v>
      </c>
      <c r="D498" s="121" t="s">
        <v>68</v>
      </c>
      <c r="E498" s="121" t="s">
        <v>70</v>
      </c>
      <c r="F498" s="122">
        <v>8058</v>
      </c>
      <c r="G498" s="122">
        <v>738.014</v>
      </c>
      <c r="H498" s="120">
        <v>2019</v>
      </c>
      <c r="I498" t="str">
        <f>IF(J498="natural gas",VLOOKUP(D498,'Cross-Page Data'!$I$4:$J$13,2,FALSE),IF(J498="solar",VLOOKUP('Form 923'!D498,'Cross-Page Data'!$I$14:$J$117,2,FALSE),J498))</f>
        <v>heavy or residual fuel oil</v>
      </c>
      <c r="J498" t="str">
        <f>VLOOKUP(E498,'Cross-Page Data'!$D$4:$F$48,3,FALSE)</f>
        <v>heavy or residual fuel oil</v>
      </c>
      <c r="K498" t="b">
        <f t="shared" si="7"/>
        <v>1</v>
      </c>
    </row>
    <row r="499" spans="1:11">
      <c r="A499" s="120">
        <v>525</v>
      </c>
      <c r="B499" s="121" t="s">
        <v>201</v>
      </c>
      <c r="C499" s="121" t="s">
        <v>202</v>
      </c>
      <c r="D499" s="121" t="s">
        <v>68</v>
      </c>
      <c r="E499" s="121" t="s">
        <v>38</v>
      </c>
      <c r="F499" s="122">
        <v>16407</v>
      </c>
      <c r="G499" s="122">
        <v>1505.8</v>
      </c>
      <c r="H499" s="120">
        <v>2019</v>
      </c>
      <c r="I499" t="str">
        <f>IF(J499="natural gas",VLOOKUP(D499,'Cross-Page Data'!$I$4:$J$13,2,FALSE),IF(J499="solar",VLOOKUP('Form 923'!D499,'Cross-Page Data'!$I$14:$J$117,2,FALSE),J499))</f>
        <v>natural gas nonpeaker - preexisting retiring</v>
      </c>
      <c r="J499" t="str">
        <f>VLOOKUP(E499,'Cross-Page Data'!$D$4:$F$48,3,FALSE)</f>
        <v>natural gas</v>
      </c>
      <c r="K499" t="b">
        <f t="shared" si="7"/>
        <v>1</v>
      </c>
    </row>
    <row r="500" spans="1:11">
      <c r="A500" s="120">
        <v>527</v>
      </c>
      <c r="B500" s="121" t="s">
        <v>201</v>
      </c>
      <c r="C500" s="121" t="s">
        <v>202</v>
      </c>
      <c r="D500" s="121" t="s">
        <v>68</v>
      </c>
      <c r="E500" s="121" t="s">
        <v>54</v>
      </c>
      <c r="F500" s="122">
        <v>1169317</v>
      </c>
      <c r="G500" s="122">
        <v>104790.66</v>
      </c>
      <c r="H500" s="120">
        <v>2019</v>
      </c>
      <c r="I500" t="str">
        <f>IF(J500="natural gas",VLOOKUP(D500,'Cross-Page Data'!$I$4:$J$13,2,FALSE),IF(J500="solar",VLOOKUP('Form 923'!D500,'Cross-Page Data'!$I$14:$J$117,2,FALSE),J500))</f>
        <v>hard coal</v>
      </c>
      <c r="J500" t="str">
        <f>VLOOKUP(E500,'Cross-Page Data'!$D$4:$F$48,3,FALSE)</f>
        <v>hard coal</v>
      </c>
      <c r="K500" t="b">
        <f t="shared" si="7"/>
        <v>1</v>
      </c>
    </row>
    <row r="501" spans="1:11">
      <c r="A501" s="120">
        <v>527</v>
      </c>
      <c r="B501" s="121" t="s">
        <v>201</v>
      </c>
      <c r="C501" s="121" t="s">
        <v>202</v>
      </c>
      <c r="D501" s="121" t="s">
        <v>68</v>
      </c>
      <c r="E501" s="121" t="s">
        <v>183</v>
      </c>
      <c r="F501" s="122">
        <v>14197</v>
      </c>
      <c r="G501" s="122">
        <v>256.338</v>
      </c>
      <c r="H501" s="120">
        <v>2019</v>
      </c>
      <c r="I501" t="str">
        <f>IF(J501="natural gas",VLOOKUP(D501,'Cross-Page Data'!$I$4:$J$13,2,FALSE),IF(J501="solar",VLOOKUP('Form 923'!D501,'Cross-Page Data'!$I$14:$J$117,2,FALSE),J501))</f>
        <v>crude oil</v>
      </c>
      <c r="J501" t="str">
        <f>VLOOKUP(E501,'Cross-Page Data'!$D$4:$F$48,3,FALSE)</f>
        <v>crude oil</v>
      </c>
      <c r="K501" t="b">
        <f t="shared" si="7"/>
        <v>1</v>
      </c>
    </row>
    <row r="502" spans="1:11">
      <c r="A502" s="120">
        <v>531</v>
      </c>
      <c r="B502" s="121" t="s">
        <v>201</v>
      </c>
      <c r="C502" s="121" t="s">
        <v>202</v>
      </c>
      <c r="D502" s="121" t="s">
        <v>116</v>
      </c>
      <c r="E502" s="121" t="s">
        <v>170</v>
      </c>
      <c r="F502" s="122">
        <v>262868</v>
      </c>
      <c r="G502" s="122">
        <v>29529</v>
      </c>
      <c r="H502" s="120">
        <v>2019</v>
      </c>
      <c r="I502" t="str">
        <f>IF(J502="natural gas",VLOOKUP(D502,'Cross-Page Data'!$I$4:$J$13,2,FALSE),IF(J502="solar",VLOOKUP('Form 923'!D502,'Cross-Page Data'!$I$14:$J$117,2,FALSE),J502))</f>
        <v>hydro</v>
      </c>
      <c r="J502" t="str">
        <f>VLOOKUP(E502,'Cross-Page Data'!$D$4:$F$48,3,FALSE)</f>
        <v>hydro</v>
      </c>
      <c r="K502" t="b">
        <f t="shared" si="7"/>
        <v>1</v>
      </c>
    </row>
    <row r="503" spans="1:11">
      <c r="A503" s="120">
        <v>533</v>
      </c>
      <c r="B503" s="121" t="s">
        <v>201</v>
      </c>
      <c r="C503" s="121" t="s">
        <v>202</v>
      </c>
      <c r="D503" s="121" t="s">
        <v>39</v>
      </c>
      <c r="E503" s="121" t="s">
        <v>70</v>
      </c>
      <c r="F503" s="122">
        <v>0</v>
      </c>
      <c r="G503" s="122">
        <v>354.707</v>
      </c>
      <c r="H503" s="120">
        <v>2019</v>
      </c>
      <c r="I503" t="str">
        <f>IF(J503="natural gas",VLOOKUP(D503,'Cross-Page Data'!$I$4:$J$13,2,FALSE),IF(J503="solar",VLOOKUP('Form 923'!D503,'Cross-Page Data'!$I$14:$J$117,2,FALSE),J503))</f>
        <v>heavy or residual fuel oil</v>
      </c>
      <c r="J503" t="str">
        <f>VLOOKUP(E503,'Cross-Page Data'!$D$4:$F$48,3,FALSE)</f>
        <v>heavy or residual fuel oil</v>
      </c>
      <c r="K503" t="b">
        <f t="shared" si="7"/>
        <v>1</v>
      </c>
    </row>
    <row r="504" spans="1:11">
      <c r="A504" s="120">
        <v>533</v>
      </c>
      <c r="B504" s="121" t="s">
        <v>201</v>
      </c>
      <c r="C504" s="121" t="s">
        <v>202</v>
      </c>
      <c r="D504" s="121" t="s">
        <v>39</v>
      </c>
      <c r="E504" s="121" t="s">
        <v>38</v>
      </c>
      <c r="F504" s="122">
        <v>0</v>
      </c>
      <c r="G504" s="122">
        <v>1162383.3</v>
      </c>
      <c r="H504" s="120">
        <v>2019</v>
      </c>
      <c r="I504" t="str">
        <f>IF(J504="natural gas",VLOOKUP(D504,'Cross-Page Data'!$I$4:$J$13,2,FALSE),IF(J504="solar",VLOOKUP('Form 923'!D504,'Cross-Page Data'!$I$14:$J$117,2,FALSE),J504))</f>
        <v>natural gas nonpeaker - preexisting nonretiring</v>
      </c>
      <c r="J504" t="str">
        <f>VLOOKUP(E504,'Cross-Page Data'!$D$4:$F$48,3,FALSE)</f>
        <v>natural gas</v>
      </c>
      <c r="K504" t="b">
        <f t="shared" si="7"/>
        <v>1</v>
      </c>
    </row>
    <row r="505" spans="1:11">
      <c r="A505" s="120">
        <v>533</v>
      </c>
      <c r="B505" s="121" t="s">
        <v>201</v>
      </c>
      <c r="C505" s="121" t="s">
        <v>202</v>
      </c>
      <c r="D505" s="121" t="s">
        <v>61</v>
      </c>
      <c r="E505" s="121" t="s">
        <v>43</v>
      </c>
      <c r="F505" s="122">
        <v>0</v>
      </c>
      <c r="G505" s="122">
        <v>0</v>
      </c>
      <c r="H505" s="120">
        <v>2019</v>
      </c>
      <c r="I505" t="str">
        <f>IF(J505="natural gas",VLOOKUP(D505,'Cross-Page Data'!$I$4:$J$13,2,FALSE),IF(J505="solar",VLOOKUP('Form 923'!D505,'Cross-Page Data'!$I$14:$J$117,2,FALSE),J505))</f>
        <v>hard coal</v>
      </c>
      <c r="J505" t="str">
        <f>VLOOKUP(E505,'Cross-Page Data'!$D$4:$F$48,3,FALSE)</f>
        <v>hard coal</v>
      </c>
      <c r="K505" t="b">
        <f t="shared" si="7"/>
        <v>1</v>
      </c>
    </row>
    <row r="506" spans="1:11">
      <c r="A506" s="120">
        <v>533</v>
      </c>
      <c r="B506" s="121" t="s">
        <v>201</v>
      </c>
      <c r="C506" s="121" t="s">
        <v>202</v>
      </c>
      <c r="D506" s="121" t="s">
        <v>61</v>
      </c>
      <c r="E506" s="121" t="s">
        <v>70</v>
      </c>
      <c r="F506" s="122">
        <v>7684</v>
      </c>
      <c r="G506" s="122">
        <v>681.137</v>
      </c>
      <c r="H506" s="120">
        <v>2019</v>
      </c>
      <c r="I506" t="str">
        <f>IF(J506="natural gas",VLOOKUP(D506,'Cross-Page Data'!$I$4:$J$13,2,FALSE),IF(J506="solar",VLOOKUP('Form 923'!D506,'Cross-Page Data'!$I$14:$J$117,2,FALSE),J506))</f>
        <v>heavy or residual fuel oil</v>
      </c>
      <c r="J506" t="str">
        <f>VLOOKUP(E506,'Cross-Page Data'!$D$4:$F$48,3,FALSE)</f>
        <v>heavy or residual fuel oil</v>
      </c>
      <c r="K506" t="b">
        <f t="shared" si="7"/>
        <v>1</v>
      </c>
    </row>
    <row r="507" spans="1:11">
      <c r="A507" s="120">
        <v>533</v>
      </c>
      <c r="B507" s="121" t="s">
        <v>201</v>
      </c>
      <c r="C507" s="121" t="s">
        <v>202</v>
      </c>
      <c r="D507" s="121" t="s">
        <v>61</v>
      </c>
      <c r="E507" s="121" t="s">
        <v>38</v>
      </c>
      <c r="F507" s="122">
        <v>27138940</v>
      </c>
      <c r="G507" s="122">
        <v>2397252.9</v>
      </c>
      <c r="H507" s="120">
        <v>2019</v>
      </c>
      <c r="I507" t="str">
        <f>IF(J507="natural gas",VLOOKUP(D507,'Cross-Page Data'!$I$4:$J$13,2,FALSE),IF(J507="solar",VLOOKUP('Form 923'!D507,'Cross-Page Data'!$I$14:$J$117,2,FALSE),J507))</f>
        <v>natural gas nonpeaker - preexisting nonretiring</v>
      </c>
      <c r="J507" t="str">
        <f>VLOOKUP(E507,'Cross-Page Data'!$D$4:$F$48,3,FALSE)</f>
        <v>natural gas</v>
      </c>
      <c r="K507" t="b">
        <f t="shared" si="7"/>
        <v>1</v>
      </c>
    </row>
    <row r="508" spans="1:11">
      <c r="A508" s="120">
        <v>534</v>
      </c>
      <c r="B508" s="121" t="s">
        <v>201</v>
      </c>
      <c r="C508" s="121" t="s">
        <v>202</v>
      </c>
      <c r="D508" s="121" t="s">
        <v>116</v>
      </c>
      <c r="E508" s="121" t="s">
        <v>170</v>
      </c>
      <c r="F508" s="122">
        <v>102740</v>
      </c>
      <c r="G508" s="122">
        <v>11541</v>
      </c>
      <c r="H508" s="120">
        <v>2019</v>
      </c>
      <c r="I508" t="str">
        <f>IF(J508="natural gas",VLOOKUP(D508,'Cross-Page Data'!$I$4:$J$13,2,FALSE),IF(J508="solar",VLOOKUP('Form 923'!D508,'Cross-Page Data'!$I$14:$J$117,2,FALSE),J508))</f>
        <v>hydro</v>
      </c>
      <c r="J508" t="str">
        <f>VLOOKUP(E508,'Cross-Page Data'!$D$4:$F$48,3,FALSE)</f>
        <v>hydro</v>
      </c>
      <c r="K508" t="b">
        <f t="shared" si="7"/>
        <v>1</v>
      </c>
    </row>
    <row r="509" spans="1:11">
      <c r="A509" s="120">
        <v>535</v>
      </c>
      <c r="B509" s="121" t="s">
        <v>201</v>
      </c>
      <c r="C509" s="121" t="s">
        <v>202</v>
      </c>
      <c r="D509" s="121" t="s">
        <v>73</v>
      </c>
      <c r="E509" s="121" t="s">
        <v>38</v>
      </c>
      <c r="F509" s="122">
        <v>27851</v>
      </c>
      <c r="G509" s="122">
        <v>2195</v>
      </c>
      <c r="H509" s="120">
        <v>2019</v>
      </c>
      <c r="I509" t="str">
        <f>IF(J509="natural gas",VLOOKUP(D509,'Cross-Page Data'!$I$4:$J$13,2,FALSE),IF(J509="solar",VLOOKUP('Form 923'!D509,'Cross-Page Data'!$I$14:$J$117,2,FALSE),J509))</f>
        <v>natural gas peaker</v>
      </c>
      <c r="J509" t="str">
        <f>VLOOKUP(E509,'Cross-Page Data'!$D$4:$F$48,3,FALSE)</f>
        <v>natural gas</v>
      </c>
      <c r="K509" t="b">
        <f t="shared" si="7"/>
        <v>1</v>
      </c>
    </row>
    <row r="510" spans="1:11">
      <c r="A510" s="120">
        <v>537</v>
      </c>
      <c r="B510" s="121" t="s">
        <v>201</v>
      </c>
      <c r="C510" s="121" t="s">
        <v>202</v>
      </c>
      <c r="D510" s="121" t="s">
        <v>116</v>
      </c>
      <c r="E510" s="121" t="s">
        <v>170</v>
      </c>
      <c r="F510" s="122">
        <v>549850</v>
      </c>
      <c r="G510" s="122">
        <v>61767</v>
      </c>
      <c r="H510" s="120">
        <v>2019</v>
      </c>
      <c r="I510" t="str">
        <f>IF(J510="natural gas",VLOOKUP(D510,'Cross-Page Data'!$I$4:$J$13,2,FALSE),IF(J510="solar",VLOOKUP('Form 923'!D510,'Cross-Page Data'!$I$14:$J$117,2,FALSE),J510))</f>
        <v>hydro</v>
      </c>
      <c r="J510" t="str">
        <f>VLOOKUP(E510,'Cross-Page Data'!$D$4:$F$48,3,FALSE)</f>
        <v>hydro</v>
      </c>
      <c r="K510" t="b">
        <f t="shared" si="7"/>
        <v>1</v>
      </c>
    </row>
    <row r="511" spans="1:11">
      <c r="A511" s="120">
        <v>539</v>
      </c>
      <c r="B511" s="121" t="s">
        <v>201</v>
      </c>
      <c r="C511" s="121" t="s">
        <v>206</v>
      </c>
      <c r="D511" s="121" t="s">
        <v>57</v>
      </c>
      <c r="E511" s="121" t="s">
        <v>170</v>
      </c>
      <c r="F511" s="122">
        <v>0</v>
      </c>
      <c r="G511" s="122">
        <v>2155</v>
      </c>
      <c r="H511" s="120">
        <v>2019</v>
      </c>
      <c r="I511" t="str">
        <f>IF(J511="natural gas",VLOOKUP(D511,'Cross-Page Data'!$I$4:$J$13,2,FALSE),IF(J511="solar",VLOOKUP('Form 923'!D511,'Cross-Page Data'!$I$14:$J$117,2,FALSE),J511))</f>
        <v>hydro</v>
      </c>
      <c r="J511" t="str">
        <f>VLOOKUP(E511,'Cross-Page Data'!$D$4:$F$48,3,FALSE)</f>
        <v>hydro</v>
      </c>
      <c r="K511" t="b">
        <f t="shared" si="7"/>
        <v>1</v>
      </c>
    </row>
    <row r="512" spans="1:11">
      <c r="A512" s="120">
        <v>540</v>
      </c>
      <c r="B512" s="121" t="s">
        <v>201</v>
      </c>
      <c r="C512" s="121" t="s">
        <v>206</v>
      </c>
      <c r="D512" s="121" t="s">
        <v>73</v>
      </c>
      <c r="E512" s="121" t="s">
        <v>81</v>
      </c>
      <c r="F512" s="122">
        <v>0</v>
      </c>
      <c r="G512" s="122">
        <v>0</v>
      </c>
      <c r="H512" s="120">
        <v>2019</v>
      </c>
      <c r="I512" t="str">
        <f>IF(J512="natural gas",VLOOKUP(D512,'Cross-Page Data'!$I$4:$J$13,2,FALSE),IF(J512="solar",VLOOKUP('Form 923'!D512,'Cross-Page Data'!$I$14:$J$117,2,FALSE),J512))</f>
        <v>petroleum</v>
      </c>
      <c r="J512" t="str">
        <f>VLOOKUP(E512,'Cross-Page Data'!$D$4:$F$48,3,FALSE)</f>
        <v>petroleum</v>
      </c>
      <c r="K512" t="b">
        <f t="shared" si="7"/>
        <v>1</v>
      </c>
    </row>
    <row r="513" spans="1:11">
      <c r="A513" s="120">
        <v>540</v>
      </c>
      <c r="B513" s="121" t="s">
        <v>201</v>
      </c>
      <c r="C513" s="121" t="s">
        <v>206</v>
      </c>
      <c r="D513" s="121" t="s">
        <v>73</v>
      </c>
      <c r="E513" s="121" t="s">
        <v>86</v>
      </c>
      <c r="F513" s="122">
        <v>2058</v>
      </c>
      <c r="G513" s="122">
        <v>128</v>
      </c>
      <c r="H513" s="120">
        <v>2019</v>
      </c>
      <c r="I513" t="str">
        <f>IF(J513="natural gas",VLOOKUP(D513,'Cross-Page Data'!$I$4:$J$13,2,FALSE),IF(J513="solar",VLOOKUP('Form 923'!D513,'Cross-Page Data'!$I$14:$J$117,2,FALSE),J513))</f>
        <v>other</v>
      </c>
      <c r="J513" t="str">
        <f>VLOOKUP(E513,'Cross-Page Data'!$D$4:$F$48,3,FALSE)</f>
        <v>other</v>
      </c>
      <c r="K513" t="b">
        <f t="shared" si="7"/>
        <v>1</v>
      </c>
    </row>
    <row r="514" spans="1:11">
      <c r="A514" s="120">
        <v>541</v>
      </c>
      <c r="B514" s="121" t="s">
        <v>201</v>
      </c>
      <c r="C514" s="121" t="s">
        <v>206</v>
      </c>
      <c r="D514" s="121" t="s">
        <v>116</v>
      </c>
      <c r="E514" s="121" t="s">
        <v>170</v>
      </c>
      <c r="F514" s="122">
        <v>323722</v>
      </c>
      <c r="G514" s="122">
        <v>36365</v>
      </c>
      <c r="H514" s="120">
        <v>2019</v>
      </c>
      <c r="I514" t="str">
        <f>IF(J514="natural gas",VLOOKUP(D514,'Cross-Page Data'!$I$4:$J$13,2,FALSE),IF(J514="solar",VLOOKUP('Form 923'!D514,'Cross-Page Data'!$I$14:$J$117,2,FALSE),J514))</f>
        <v>hydro</v>
      </c>
      <c r="J514" t="str">
        <f>VLOOKUP(E514,'Cross-Page Data'!$D$4:$F$48,3,FALSE)</f>
        <v>hydro</v>
      </c>
      <c r="K514" t="b">
        <f t="shared" si="7"/>
        <v>1</v>
      </c>
    </row>
    <row r="515" spans="1:11">
      <c r="A515" s="120">
        <v>542</v>
      </c>
      <c r="B515" s="121" t="s">
        <v>201</v>
      </c>
      <c r="C515" s="121" t="s">
        <v>206</v>
      </c>
      <c r="D515" s="121" t="s">
        <v>73</v>
      </c>
      <c r="E515" s="121" t="s">
        <v>81</v>
      </c>
      <c r="F515" s="122">
        <v>0</v>
      </c>
      <c r="G515" s="122">
        <v>0</v>
      </c>
      <c r="H515" s="120">
        <v>2019</v>
      </c>
      <c r="I515" t="str">
        <f>IF(J515="natural gas",VLOOKUP(D515,'Cross-Page Data'!$I$4:$J$13,2,FALSE),IF(J515="solar",VLOOKUP('Form 923'!D515,'Cross-Page Data'!$I$14:$J$117,2,FALSE),J515))</f>
        <v>petroleum</v>
      </c>
      <c r="J515" t="str">
        <f>VLOOKUP(E515,'Cross-Page Data'!$D$4:$F$48,3,FALSE)</f>
        <v>petroleum</v>
      </c>
      <c r="K515" t="b">
        <f t="shared" si="7"/>
        <v>1</v>
      </c>
    </row>
    <row r="516" spans="1:11">
      <c r="A516" s="120">
        <v>542</v>
      </c>
      <c r="B516" s="121" t="s">
        <v>201</v>
      </c>
      <c r="C516" s="121" t="s">
        <v>206</v>
      </c>
      <c r="D516" s="121" t="s">
        <v>73</v>
      </c>
      <c r="E516" s="121" t="s">
        <v>86</v>
      </c>
      <c r="F516" s="122">
        <v>11092</v>
      </c>
      <c r="G516" s="122">
        <v>736</v>
      </c>
      <c r="H516" s="120">
        <v>2019</v>
      </c>
      <c r="I516" t="str">
        <f>IF(J516="natural gas",VLOOKUP(D516,'Cross-Page Data'!$I$4:$J$13,2,FALSE),IF(J516="solar",VLOOKUP('Form 923'!D516,'Cross-Page Data'!$I$14:$J$117,2,FALSE),J516))</f>
        <v>other</v>
      </c>
      <c r="J516" t="str">
        <f>VLOOKUP(E516,'Cross-Page Data'!$D$4:$F$48,3,FALSE)</f>
        <v>other</v>
      </c>
      <c r="K516" t="b">
        <f t="shared" si="7"/>
        <v>1</v>
      </c>
    </row>
    <row r="517" spans="1:11">
      <c r="A517" s="120">
        <v>544</v>
      </c>
      <c r="B517" s="121" t="s">
        <v>201</v>
      </c>
      <c r="C517" s="121" t="s">
        <v>206</v>
      </c>
      <c r="D517" s="121" t="s">
        <v>73</v>
      </c>
      <c r="E517" s="121" t="s">
        <v>70</v>
      </c>
      <c r="F517" s="122">
        <v>0</v>
      </c>
      <c r="G517" s="122">
        <v>0</v>
      </c>
      <c r="H517" s="120">
        <v>2019</v>
      </c>
      <c r="I517" t="str">
        <f>IF(J517="natural gas",VLOOKUP(D517,'Cross-Page Data'!$I$4:$J$13,2,FALSE),IF(J517="solar",VLOOKUP('Form 923'!D517,'Cross-Page Data'!$I$14:$J$117,2,FALSE),J517))</f>
        <v>heavy or residual fuel oil</v>
      </c>
      <c r="J517" t="str">
        <f>VLOOKUP(E517,'Cross-Page Data'!$D$4:$F$48,3,FALSE)</f>
        <v>heavy or residual fuel oil</v>
      </c>
      <c r="K517" t="b">
        <f t="shared" si="7"/>
        <v>1</v>
      </c>
    </row>
    <row r="518" spans="1:11">
      <c r="A518" s="120">
        <v>544</v>
      </c>
      <c r="B518" s="121" t="s">
        <v>201</v>
      </c>
      <c r="C518" s="121" t="s">
        <v>206</v>
      </c>
      <c r="D518" s="121" t="s">
        <v>73</v>
      </c>
      <c r="E518" s="121" t="s">
        <v>81</v>
      </c>
      <c r="F518" s="122">
        <v>0</v>
      </c>
      <c r="G518" s="122">
        <v>0</v>
      </c>
      <c r="H518" s="120">
        <v>2019</v>
      </c>
      <c r="I518" t="str">
        <f>IF(J518="natural gas",VLOOKUP(D518,'Cross-Page Data'!$I$4:$J$13,2,FALSE),IF(J518="solar",VLOOKUP('Form 923'!D518,'Cross-Page Data'!$I$14:$J$117,2,FALSE),J518))</f>
        <v>petroleum</v>
      </c>
      <c r="J518" t="str">
        <f>VLOOKUP(E518,'Cross-Page Data'!$D$4:$F$48,3,FALSE)</f>
        <v>petroleum</v>
      </c>
      <c r="K518" t="b">
        <f t="shared" si="7"/>
        <v>1</v>
      </c>
    </row>
    <row r="519" spans="1:11">
      <c r="A519" s="120">
        <v>544</v>
      </c>
      <c r="B519" s="121" t="s">
        <v>201</v>
      </c>
      <c r="C519" s="121" t="s">
        <v>206</v>
      </c>
      <c r="D519" s="121" t="s">
        <v>73</v>
      </c>
      <c r="E519" s="121" t="s">
        <v>86</v>
      </c>
      <c r="F519" s="122">
        <v>5194</v>
      </c>
      <c r="G519" s="122">
        <v>-174.187</v>
      </c>
      <c r="H519" s="120">
        <v>2019</v>
      </c>
      <c r="I519" t="str">
        <f>IF(J519="natural gas",VLOOKUP(D519,'Cross-Page Data'!$I$4:$J$13,2,FALSE),IF(J519="solar",VLOOKUP('Form 923'!D519,'Cross-Page Data'!$I$14:$J$117,2,FALSE),J519))</f>
        <v>other</v>
      </c>
      <c r="J519" t="str">
        <f>VLOOKUP(E519,'Cross-Page Data'!$D$4:$F$48,3,FALSE)</f>
        <v>other</v>
      </c>
      <c r="K519" t="b">
        <f t="shared" ref="K519:K582" si="8">IF(AND($N$6=FALSE,OR(C519="Commercial NAICS Cogen",C519="Industrial NAICS Cogen",C519="NAICS-22 Cogen")),FALSE,IF(AND($N$7=FALSE,OR(C519="Commercial NAICS Cogen",C519="Commercial NAICS Non-Cogen",C519="industrial NAICS Cogen",C519="industrial NAICS non-cogen")),FALSE,TRUE))</f>
        <v>1</v>
      </c>
    </row>
    <row r="520" spans="1:11">
      <c r="A520" s="120">
        <v>544</v>
      </c>
      <c r="B520" s="121" t="s">
        <v>201</v>
      </c>
      <c r="C520" s="121" t="s">
        <v>206</v>
      </c>
      <c r="D520" s="121" t="s">
        <v>73</v>
      </c>
      <c r="E520" s="121" t="s">
        <v>38</v>
      </c>
      <c r="F520" s="122">
        <v>10670</v>
      </c>
      <c r="G520" s="122">
        <v>-357.813</v>
      </c>
      <c r="H520" s="120">
        <v>2019</v>
      </c>
      <c r="I520" t="str">
        <f>IF(J520="natural gas",VLOOKUP(D520,'Cross-Page Data'!$I$4:$J$13,2,FALSE),IF(J520="solar",VLOOKUP('Form 923'!D520,'Cross-Page Data'!$I$14:$J$117,2,FALSE),J520))</f>
        <v>natural gas peaker</v>
      </c>
      <c r="J520" t="str">
        <f>VLOOKUP(E520,'Cross-Page Data'!$D$4:$F$48,3,FALSE)</f>
        <v>natural gas</v>
      </c>
      <c r="K520" t="b">
        <f t="shared" si="8"/>
        <v>1</v>
      </c>
    </row>
    <row r="521" spans="1:11">
      <c r="A521" s="120">
        <v>544</v>
      </c>
      <c r="B521" s="121" t="s">
        <v>201</v>
      </c>
      <c r="C521" s="121" t="s">
        <v>206</v>
      </c>
      <c r="D521" s="121" t="s">
        <v>73</v>
      </c>
      <c r="E521" s="121" t="s">
        <v>152</v>
      </c>
      <c r="F521" s="122">
        <v>0</v>
      </c>
      <c r="G521" s="122">
        <v>0</v>
      </c>
      <c r="H521" s="120">
        <v>2019</v>
      </c>
      <c r="I521" t="str">
        <f>IF(J521="natural gas",VLOOKUP(D521,'Cross-Page Data'!$I$4:$J$13,2,FALSE),IF(J521="solar",VLOOKUP('Form 923'!D521,'Cross-Page Data'!$I$14:$J$117,2,FALSE),J521))</f>
        <v>heavy or residual fuel oil</v>
      </c>
      <c r="J521" t="str">
        <f>VLOOKUP(E521,'Cross-Page Data'!$D$4:$F$48,3,FALSE)</f>
        <v>heavy or residual fuel oil</v>
      </c>
      <c r="K521" t="b">
        <f t="shared" si="8"/>
        <v>1</v>
      </c>
    </row>
    <row r="522" spans="1:11">
      <c r="A522" s="120">
        <v>547</v>
      </c>
      <c r="B522" s="121" t="s">
        <v>201</v>
      </c>
      <c r="C522" s="121" t="s">
        <v>206</v>
      </c>
      <c r="D522" s="121" t="s">
        <v>57</v>
      </c>
      <c r="E522" s="121" t="s">
        <v>170</v>
      </c>
      <c r="F522" s="122">
        <v>0</v>
      </c>
      <c r="G522" s="122">
        <v>-272637</v>
      </c>
      <c r="H522" s="120">
        <v>2019</v>
      </c>
      <c r="I522" t="str">
        <f>IF(J522="natural gas",VLOOKUP(D522,'Cross-Page Data'!$I$4:$J$13,2,FALSE),IF(J522="solar",VLOOKUP('Form 923'!D522,'Cross-Page Data'!$I$14:$J$117,2,FALSE),J522))</f>
        <v>hydro</v>
      </c>
      <c r="J522" t="str">
        <f>VLOOKUP(E522,'Cross-Page Data'!$D$4:$F$48,3,FALSE)</f>
        <v>hydro</v>
      </c>
      <c r="K522" t="b">
        <f t="shared" si="8"/>
        <v>1</v>
      </c>
    </row>
    <row r="523" spans="1:11">
      <c r="A523" s="120">
        <v>550</v>
      </c>
      <c r="B523" s="121" t="s">
        <v>201</v>
      </c>
      <c r="C523" s="121" t="s">
        <v>202</v>
      </c>
      <c r="D523" s="121" t="s">
        <v>73</v>
      </c>
      <c r="E523" s="121" t="s">
        <v>38</v>
      </c>
      <c r="F523" s="122">
        <v>209187</v>
      </c>
      <c r="G523" s="122">
        <v>18274</v>
      </c>
      <c r="H523" s="120">
        <v>2019</v>
      </c>
      <c r="I523" t="str">
        <f>IF(J523="natural gas",VLOOKUP(D523,'Cross-Page Data'!$I$4:$J$13,2,FALSE),IF(J523="solar",VLOOKUP('Form 923'!D523,'Cross-Page Data'!$I$14:$J$117,2,FALSE),J523))</f>
        <v>natural gas peaker</v>
      </c>
      <c r="J523" t="str">
        <f>VLOOKUP(E523,'Cross-Page Data'!$D$4:$F$48,3,FALSE)</f>
        <v>natural gas</v>
      </c>
      <c r="K523" t="b">
        <f t="shared" si="8"/>
        <v>1</v>
      </c>
    </row>
    <row r="524" spans="1:11">
      <c r="A524" s="120">
        <v>550</v>
      </c>
      <c r="B524" s="121" t="s">
        <v>201</v>
      </c>
      <c r="C524" s="121" t="s">
        <v>202</v>
      </c>
      <c r="D524" s="121" t="s">
        <v>68</v>
      </c>
      <c r="E524" s="121" t="s">
        <v>38</v>
      </c>
      <c r="F524" s="122">
        <v>9329</v>
      </c>
      <c r="G524" s="122">
        <v>301.982</v>
      </c>
      <c r="H524" s="120">
        <v>2019</v>
      </c>
      <c r="I524" t="str">
        <f>IF(J524="natural gas",VLOOKUP(D524,'Cross-Page Data'!$I$4:$J$13,2,FALSE),IF(J524="solar",VLOOKUP('Form 923'!D524,'Cross-Page Data'!$I$14:$J$117,2,FALSE),J524))</f>
        <v>natural gas nonpeaker - preexisting retiring</v>
      </c>
      <c r="J524" t="str">
        <f>VLOOKUP(E524,'Cross-Page Data'!$D$4:$F$48,3,FALSE)</f>
        <v>natural gas</v>
      </c>
      <c r="K524" t="b">
        <f t="shared" si="8"/>
        <v>1</v>
      </c>
    </row>
    <row r="525" spans="1:11">
      <c r="A525" s="120">
        <v>550</v>
      </c>
      <c r="B525" s="121" t="s">
        <v>201</v>
      </c>
      <c r="C525" s="121" t="s">
        <v>202</v>
      </c>
      <c r="D525" s="121" t="s">
        <v>68</v>
      </c>
      <c r="E525" s="121" t="s">
        <v>176</v>
      </c>
      <c r="F525" s="122">
        <v>4464456</v>
      </c>
      <c r="G525" s="122">
        <v>315810.02</v>
      </c>
      <c r="H525" s="120">
        <v>2019</v>
      </c>
      <c r="I525" t="str">
        <f>IF(J525="natural gas",VLOOKUP(D525,'Cross-Page Data'!$I$4:$J$13,2,FALSE),IF(J525="solar",VLOOKUP('Form 923'!D525,'Cross-Page Data'!$I$14:$J$117,2,FALSE),J525))</f>
        <v>biomass</v>
      </c>
      <c r="J525" t="str">
        <f>VLOOKUP(E525,'Cross-Page Data'!$D$4:$F$48,3,FALSE)</f>
        <v>biomass</v>
      </c>
      <c r="K525" t="b">
        <f t="shared" si="8"/>
        <v>1</v>
      </c>
    </row>
    <row r="526" spans="1:11">
      <c r="A526" s="120">
        <v>551</v>
      </c>
      <c r="B526" s="121" t="s">
        <v>201</v>
      </c>
      <c r="C526" s="121" t="s">
        <v>206</v>
      </c>
      <c r="D526" s="121" t="s">
        <v>116</v>
      </c>
      <c r="E526" s="121" t="s">
        <v>170</v>
      </c>
      <c r="F526" s="122">
        <v>71268</v>
      </c>
      <c r="G526" s="122">
        <v>8006</v>
      </c>
      <c r="H526" s="120">
        <v>2019</v>
      </c>
      <c r="I526" t="str">
        <f>IF(J526="natural gas",VLOOKUP(D526,'Cross-Page Data'!$I$4:$J$13,2,FALSE),IF(J526="solar",VLOOKUP('Form 923'!D526,'Cross-Page Data'!$I$14:$J$117,2,FALSE),J526))</f>
        <v>hydro</v>
      </c>
      <c r="J526" t="str">
        <f>VLOOKUP(E526,'Cross-Page Data'!$D$4:$F$48,3,FALSE)</f>
        <v>hydro</v>
      </c>
      <c r="K526" t="b">
        <f t="shared" si="8"/>
        <v>1</v>
      </c>
    </row>
    <row r="527" spans="1:11">
      <c r="A527" s="120">
        <v>552</v>
      </c>
      <c r="B527" s="121" t="s">
        <v>201</v>
      </c>
      <c r="C527" s="121" t="s">
        <v>206</v>
      </c>
      <c r="D527" s="121" t="s">
        <v>116</v>
      </c>
      <c r="E527" s="121" t="s">
        <v>170</v>
      </c>
      <c r="F527" s="122">
        <v>1273885</v>
      </c>
      <c r="G527" s="122">
        <v>143101</v>
      </c>
      <c r="H527" s="120">
        <v>2019</v>
      </c>
      <c r="I527" t="str">
        <f>IF(J527="natural gas",VLOOKUP(D527,'Cross-Page Data'!$I$4:$J$13,2,FALSE),IF(J527="solar",VLOOKUP('Form 923'!D527,'Cross-Page Data'!$I$14:$J$117,2,FALSE),J527))</f>
        <v>hydro</v>
      </c>
      <c r="J527" t="str">
        <f>VLOOKUP(E527,'Cross-Page Data'!$D$4:$F$48,3,FALSE)</f>
        <v>hydro</v>
      </c>
      <c r="K527" t="b">
        <f t="shared" si="8"/>
        <v>1</v>
      </c>
    </row>
    <row r="528" spans="1:11">
      <c r="A528" s="120">
        <v>553</v>
      </c>
      <c r="B528" s="121" t="s">
        <v>201</v>
      </c>
      <c r="C528" s="121" t="s">
        <v>206</v>
      </c>
      <c r="D528" s="121" t="s">
        <v>116</v>
      </c>
      <c r="E528" s="121" t="s">
        <v>170</v>
      </c>
      <c r="F528" s="122">
        <v>940774</v>
      </c>
      <c r="G528" s="122">
        <v>105681</v>
      </c>
      <c r="H528" s="120">
        <v>2019</v>
      </c>
      <c r="I528" t="str">
        <f>IF(J528="natural gas",VLOOKUP(D528,'Cross-Page Data'!$I$4:$J$13,2,FALSE),IF(J528="solar",VLOOKUP('Form 923'!D528,'Cross-Page Data'!$I$14:$J$117,2,FALSE),J528))</f>
        <v>hydro</v>
      </c>
      <c r="J528" t="str">
        <f>VLOOKUP(E528,'Cross-Page Data'!$D$4:$F$48,3,FALSE)</f>
        <v>hydro</v>
      </c>
      <c r="K528" t="b">
        <f t="shared" si="8"/>
        <v>1</v>
      </c>
    </row>
    <row r="529" spans="1:11">
      <c r="A529" s="120">
        <v>554</v>
      </c>
      <c r="B529" s="121" t="s">
        <v>201</v>
      </c>
      <c r="C529" s="121" t="s">
        <v>206</v>
      </c>
      <c r="D529" s="121" t="s">
        <v>116</v>
      </c>
      <c r="E529" s="121" t="s">
        <v>170</v>
      </c>
      <c r="F529" s="122">
        <v>44074</v>
      </c>
      <c r="G529" s="122">
        <v>4951</v>
      </c>
      <c r="H529" s="120">
        <v>2019</v>
      </c>
      <c r="I529" t="str">
        <f>IF(J529="natural gas",VLOOKUP(D529,'Cross-Page Data'!$I$4:$J$13,2,FALSE),IF(J529="solar",VLOOKUP('Form 923'!D529,'Cross-Page Data'!$I$14:$J$117,2,FALSE),J529))</f>
        <v>hydro</v>
      </c>
      <c r="J529" t="str">
        <f>VLOOKUP(E529,'Cross-Page Data'!$D$4:$F$48,3,FALSE)</f>
        <v>hydro</v>
      </c>
      <c r="K529" t="b">
        <f t="shared" si="8"/>
        <v>1</v>
      </c>
    </row>
    <row r="530" spans="1:11">
      <c r="A530" s="120">
        <v>557</v>
      </c>
      <c r="B530" s="121" t="s">
        <v>201</v>
      </c>
      <c r="C530" s="121" t="s">
        <v>206</v>
      </c>
      <c r="D530" s="121" t="s">
        <v>73</v>
      </c>
      <c r="E530" s="121" t="s">
        <v>70</v>
      </c>
      <c r="F530" s="122">
        <v>0</v>
      </c>
      <c r="G530" s="122">
        <v>0</v>
      </c>
      <c r="H530" s="120">
        <v>2019</v>
      </c>
      <c r="I530" t="str">
        <f>IF(J530="natural gas",VLOOKUP(D530,'Cross-Page Data'!$I$4:$J$13,2,FALSE),IF(J530="solar",VLOOKUP('Form 923'!D530,'Cross-Page Data'!$I$14:$J$117,2,FALSE),J530))</f>
        <v>heavy or residual fuel oil</v>
      </c>
      <c r="J530" t="str">
        <f>VLOOKUP(E530,'Cross-Page Data'!$D$4:$F$48,3,FALSE)</f>
        <v>heavy or residual fuel oil</v>
      </c>
      <c r="K530" t="b">
        <f t="shared" si="8"/>
        <v>1</v>
      </c>
    </row>
    <row r="531" spans="1:11">
      <c r="A531" s="120">
        <v>557</v>
      </c>
      <c r="B531" s="121" t="s">
        <v>201</v>
      </c>
      <c r="C531" s="121" t="s">
        <v>206</v>
      </c>
      <c r="D531" s="121" t="s">
        <v>73</v>
      </c>
      <c r="E531" s="121" t="s">
        <v>81</v>
      </c>
      <c r="F531" s="122">
        <v>4182</v>
      </c>
      <c r="G531" s="122">
        <v>267</v>
      </c>
      <c r="H531" s="120">
        <v>2019</v>
      </c>
      <c r="I531" t="str">
        <f>IF(J531="natural gas",VLOOKUP(D531,'Cross-Page Data'!$I$4:$J$13,2,FALSE),IF(J531="solar",VLOOKUP('Form 923'!D531,'Cross-Page Data'!$I$14:$J$117,2,FALSE),J531))</f>
        <v>petroleum</v>
      </c>
      <c r="J531" t="str">
        <f>VLOOKUP(E531,'Cross-Page Data'!$D$4:$F$48,3,FALSE)</f>
        <v>petroleum</v>
      </c>
      <c r="K531" t="b">
        <f t="shared" si="8"/>
        <v>1</v>
      </c>
    </row>
    <row r="532" spans="1:11">
      <c r="A532" s="120">
        <v>557</v>
      </c>
      <c r="B532" s="121" t="s">
        <v>201</v>
      </c>
      <c r="C532" s="121" t="s">
        <v>206</v>
      </c>
      <c r="D532" s="121" t="s">
        <v>116</v>
      </c>
      <c r="E532" s="121" t="s">
        <v>170</v>
      </c>
      <c r="F532" s="122">
        <v>81337</v>
      </c>
      <c r="G532" s="122">
        <v>9137</v>
      </c>
      <c r="H532" s="120">
        <v>2019</v>
      </c>
      <c r="I532" t="str">
        <f>IF(J532="natural gas",VLOOKUP(D532,'Cross-Page Data'!$I$4:$J$13,2,FALSE),IF(J532="solar",VLOOKUP('Form 923'!D532,'Cross-Page Data'!$I$14:$J$117,2,FALSE),J532))</f>
        <v>hydro</v>
      </c>
      <c r="J532" t="str">
        <f>VLOOKUP(E532,'Cross-Page Data'!$D$4:$F$48,3,FALSE)</f>
        <v>hydro</v>
      </c>
      <c r="K532" t="b">
        <f t="shared" si="8"/>
        <v>1</v>
      </c>
    </row>
    <row r="533" spans="1:11">
      <c r="A533" s="120">
        <v>559</v>
      </c>
      <c r="B533" s="121" t="s">
        <v>201</v>
      </c>
      <c r="C533" s="121" t="s">
        <v>202</v>
      </c>
      <c r="D533" s="121" t="s">
        <v>116</v>
      </c>
      <c r="E533" s="121" t="s">
        <v>170</v>
      </c>
      <c r="F533" s="122">
        <v>289283</v>
      </c>
      <c r="G533" s="122">
        <v>32496.46</v>
      </c>
      <c r="H533" s="120">
        <v>2019</v>
      </c>
      <c r="I533" t="str">
        <f>IF(J533="natural gas",VLOOKUP(D533,'Cross-Page Data'!$I$4:$J$13,2,FALSE),IF(J533="solar",VLOOKUP('Form 923'!D533,'Cross-Page Data'!$I$14:$J$117,2,FALSE),J533))</f>
        <v>hydro</v>
      </c>
      <c r="J533" t="str">
        <f>VLOOKUP(E533,'Cross-Page Data'!$D$4:$F$48,3,FALSE)</f>
        <v>hydro</v>
      </c>
      <c r="K533" t="b">
        <f t="shared" si="8"/>
        <v>1</v>
      </c>
    </row>
    <row r="534" spans="1:11">
      <c r="A534" s="120">
        <v>560</v>
      </c>
      <c r="B534" s="121" t="s">
        <v>201</v>
      </c>
      <c r="C534" s="121" t="s">
        <v>206</v>
      </c>
      <c r="D534" s="121" t="s">
        <v>116</v>
      </c>
      <c r="E534" s="121" t="s">
        <v>170</v>
      </c>
      <c r="F534" s="122">
        <v>375237</v>
      </c>
      <c r="G534" s="122">
        <v>42152</v>
      </c>
      <c r="H534" s="120">
        <v>2019</v>
      </c>
      <c r="I534" t="str">
        <f>IF(J534="natural gas",VLOOKUP(D534,'Cross-Page Data'!$I$4:$J$13,2,FALSE),IF(J534="solar",VLOOKUP('Form 923'!D534,'Cross-Page Data'!$I$14:$J$117,2,FALSE),J534))</f>
        <v>hydro</v>
      </c>
      <c r="J534" t="str">
        <f>VLOOKUP(E534,'Cross-Page Data'!$D$4:$F$48,3,FALSE)</f>
        <v>hydro</v>
      </c>
      <c r="K534" t="b">
        <f t="shared" si="8"/>
        <v>1</v>
      </c>
    </row>
    <row r="535" spans="1:11">
      <c r="A535" s="120">
        <v>561</v>
      </c>
      <c r="B535" s="121" t="s">
        <v>201</v>
      </c>
      <c r="C535" s="121" t="s">
        <v>206</v>
      </c>
      <c r="D535" s="121" t="s">
        <v>73</v>
      </c>
      <c r="E535" s="121" t="s">
        <v>81</v>
      </c>
      <c r="F535" s="122">
        <v>0</v>
      </c>
      <c r="G535" s="122">
        <v>0</v>
      </c>
      <c r="H535" s="120">
        <v>2019</v>
      </c>
      <c r="I535" t="str">
        <f>IF(J535="natural gas",VLOOKUP(D535,'Cross-Page Data'!$I$4:$J$13,2,FALSE),IF(J535="solar",VLOOKUP('Form 923'!D535,'Cross-Page Data'!$I$14:$J$117,2,FALSE),J535))</f>
        <v>petroleum</v>
      </c>
      <c r="J535" t="str">
        <f>VLOOKUP(E535,'Cross-Page Data'!$D$4:$F$48,3,FALSE)</f>
        <v>petroleum</v>
      </c>
      <c r="K535" t="b">
        <f t="shared" si="8"/>
        <v>1</v>
      </c>
    </row>
    <row r="536" spans="1:11">
      <c r="A536" s="120">
        <v>561</v>
      </c>
      <c r="B536" s="121" t="s">
        <v>201</v>
      </c>
      <c r="C536" s="121" t="s">
        <v>206</v>
      </c>
      <c r="D536" s="121" t="s">
        <v>73</v>
      </c>
      <c r="E536" s="121" t="s">
        <v>86</v>
      </c>
      <c r="F536" s="122">
        <v>2070</v>
      </c>
      <c r="G536" s="122">
        <v>136</v>
      </c>
      <c r="H536" s="120">
        <v>2019</v>
      </c>
      <c r="I536" t="str">
        <f>IF(J536="natural gas",VLOOKUP(D536,'Cross-Page Data'!$I$4:$J$13,2,FALSE),IF(J536="solar",VLOOKUP('Form 923'!D536,'Cross-Page Data'!$I$14:$J$117,2,FALSE),J536))</f>
        <v>other</v>
      </c>
      <c r="J536" t="str">
        <f>VLOOKUP(E536,'Cross-Page Data'!$D$4:$F$48,3,FALSE)</f>
        <v>other</v>
      </c>
      <c r="K536" t="b">
        <f t="shared" si="8"/>
        <v>1</v>
      </c>
    </row>
    <row r="537" spans="1:11">
      <c r="A537" s="120">
        <v>562</v>
      </c>
      <c r="B537" s="121" t="s">
        <v>201</v>
      </c>
      <c r="C537" s="121" t="s">
        <v>206</v>
      </c>
      <c r="D537" s="121" t="s">
        <v>73</v>
      </c>
      <c r="E537" s="121" t="s">
        <v>86</v>
      </c>
      <c r="F537" s="122">
        <v>2117</v>
      </c>
      <c r="G537" s="122">
        <v>-232</v>
      </c>
      <c r="H537" s="120">
        <v>2019</v>
      </c>
      <c r="I537" t="str">
        <f>IF(J537="natural gas",VLOOKUP(D537,'Cross-Page Data'!$I$4:$J$13,2,FALSE),IF(J537="solar",VLOOKUP('Form 923'!D537,'Cross-Page Data'!$I$14:$J$117,2,FALSE),J537))</f>
        <v>other</v>
      </c>
      <c r="J537" t="str">
        <f>VLOOKUP(E537,'Cross-Page Data'!$D$4:$F$48,3,FALSE)</f>
        <v>other</v>
      </c>
      <c r="K537" t="b">
        <f t="shared" si="8"/>
        <v>1</v>
      </c>
    </row>
    <row r="538" spans="1:11">
      <c r="A538" s="120">
        <v>562</v>
      </c>
      <c r="B538" s="121" t="s">
        <v>201</v>
      </c>
      <c r="C538" s="121" t="s">
        <v>206</v>
      </c>
      <c r="D538" s="121" t="s">
        <v>68</v>
      </c>
      <c r="E538" s="121" t="s">
        <v>70</v>
      </c>
      <c r="F538" s="122">
        <v>1462</v>
      </c>
      <c r="G538" s="122">
        <v>-1224.57</v>
      </c>
      <c r="H538" s="120">
        <v>2019</v>
      </c>
      <c r="I538" t="str">
        <f>IF(J538="natural gas",VLOOKUP(D538,'Cross-Page Data'!$I$4:$J$13,2,FALSE),IF(J538="solar",VLOOKUP('Form 923'!D538,'Cross-Page Data'!$I$14:$J$117,2,FALSE),J538))</f>
        <v>heavy or residual fuel oil</v>
      </c>
      <c r="J538" t="str">
        <f>VLOOKUP(E538,'Cross-Page Data'!$D$4:$F$48,3,FALSE)</f>
        <v>heavy or residual fuel oil</v>
      </c>
      <c r="K538" t="b">
        <f t="shared" si="8"/>
        <v>1</v>
      </c>
    </row>
    <row r="539" spans="1:11">
      <c r="A539" s="120">
        <v>562</v>
      </c>
      <c r="B539" s="121" t="s">
        <v>201</v>
      </c>
      <c r="C539" s="121" t="s">
        <v>206</v>
      </c>
      <c r="D539" s="121" t="s">
        <v>68</v>
      </c>
      <c r="E539" s="121" t="s">
        <v>38</v>
      </c>
      <c r="F539" s="122">
        <v>2931644</v>
      </c>
      <c r="G539" s="122">
        <v>193382.59</v>
      </c>
      <c r="H539" s="120">
        <v>2019</v>
      </c>
      <c r="I539" t="str">
        <f>IF(J539="natural gas",VLOOKUP(D539,'Cross-Page Data'!$I$4:$J$13,2,FALSE),IF(J539="solar",VLOOKUP('Form 923'!D539,'Cross-Page Data'!$I$14:$J$117,2,FALSE),J539))</f>
        <v>natural gas nonpeaker - preexisting retiring</v>
      </c>
      <c r="J539" t="str">
        <f>VLOOKUP(E539,'Cross-Page Data'!$D$4:$F$48,3,FALSE)</f>
        <v>natural gas</v>
      </c>
      <c r="K539" t="b">
        <f t="shared" si="8"/>
        <v>1</v>
      </c>
    </row>
    <row r="540" spans="1:11">
      <c r="A540" s="120">
        <v>562</v>
      </c>
      <c r="B540" s="121" t="s">
        <v>201</v>
      </c>
      <c r="C540" s="121" t="s">
        <v>206</v>
      </c>
      <c r="D540" s="121" t="s">
        <v>68</v>
      </c>
      <c r="E540" s="121" t="s">
        <v>152</v>
      </c>
      <c r="F540" s="122">
        <v>34435</v>
      </c>
      <c r="G540" s="122">
        <v>994.98</v>
      </c>
      <c r="H540" s="120">
        <v>2019</v>
      </c>
      <c r="I540" t="str">
        <f>IF(J540="natural gas",VLOOKUP(D540,'Cross-Page Data'!$I$4:$J$13,2,FALSE),IF(J540="solar",VLOOKUP('Form 923'!D540,'Cross-Page Data'!$I$14:$J$117,2,FALSE),J540))</f>
        <v>heavy or residual fuel oil</v>
      </c>
      <c r="J540" t="str">
        <f>VLOOKUP(E540,'Cross-Page Data'!$D$4:$F$48,3,FALSE)</f>
        <v>heavy or residual fuel oil</v>
      </c>
      <c r="K540" t="b">
        <f t="shared" si="8"/>
        <v>1</v>
      </c>
    </row>
    <row r="541" spans="1:11">
      <c r="A541" s="120">
        <v>563</v>
      </c>
      <c r="B541" s="121" t="s">
        <v>201</v>
      </c>
      <c r="C541" s="121" t="s">
        <v>206</v>
      </c>
      <c r="D541" s="121" t="s">
        <v>73</v>
      </c>
      <c r="E541" s="121" t="s">
        <v>86</v>
      </c>
      <c r="F541" s="122">
        <v>28972</v>
      </c>
      <c r="G541" s="122">
        <v>1668</v>
      </c>
      <c r="H541" s="120">
        <v>2019</v>
      </c>
      <c r="I541" t="str">
        <f>IF(J541="natural gas",VLOOKUP(D541,'Cross-Page Data'!$I$4:$J$13,2,FALSE),IF(J541="solar",VLOOKUP('Form 923'!D541,'Cross-Page Data'!$I$14:$J$117,2,FALSE),J541))</f>
        <v>other</v>
      </c>
      <c r="J541" t="str">
        <f>VLOOKUP(E541,'Cross-Page Data'!$D$4:$F$48,3,FALSE)</f>
        <v>other</v>
      </c>
      <c r="K541" t="b">
        <f t="shared" si="8"/>
        <v>1</v>
      </c>
    </row>
    <row r="542" spans="1:11">
      <c r="A542" s="120">
        <v>564</v>
      </c>
      <c r="B542" s="121" t="s">
        <v>201</v>
      </c>
      <c r="C542" s="121" t="s">
        <v>202</v>
      </c>
      <c r="D542" s="121" t="s">
        <v>39</v>
      </c>
      <c r="E542" s="121" t="s">
        <v>70</v>
      </c>
      <c r="F542" s="122">
        <v>0</v>
      </c>
      <c r="G542" s="122">
        <v>0</v>
      </c>
      <c r="H542" s="120">
        <v>2019</v>
      </c>
      <c r="I542" t="str">
        <f>IF(J542="natural gas",VLOOKUP(D542,'Cross-Page Data'!$I$4:$J$13,2,FALSE),IF(J542="solar",VLOOKUP('Form 923'!D542,'Cross-Page Data'!$I$14:$J$117,2,FALSE),J542))</f>
        <v>heavy or residual fuel oil</v>
      </c>
      <c r="J542" t="str">
        <f>VLOOKUP(E542,'Cross-Page Data'!$D$4:$F$48,3,FALSE)</f>
        <v>heavy or residual fuel oil</v>
      </c>
      <c r="K542" t="b">
        <f t="shared" si="8"/>
        <v>1</v>
      </c>
    </row>
    <row r="543" spans="1:11">
      <c r="A543" s="120">
        <v>564</v>
      </c>
      <c r="B543" s="121" t="s">
        <v>201</v>
      </c>
      <c r="C543" s="121" t="s">
        <v>202</v>
      </c>
      <c r="D543" s="121" t="s">
        <v>39</v>
      </c>
      <c r="E543" s="121" t="s">
        <v>38</v>
      </c>
      <c r="F543" s="122">
        <v>612559</v>
      </c>
      <c r="G543" s="122">
        <v>660326</v>
      </c>
      <c r="H543" s="120">
        <v>2019</v>
      </c>
      <c r="I543" t="str">
        <f>IF(J543="natural gas",VLOOKUP(D543,'Cross-Page Data'!$I$4:$J$13,2,FALSE),IF(J543="solar",VLOOKUP('Form 923'!D543,'Cross-Page Data'!$I$14:$J$117,2,FALSE),J543))</f>
        <v>natural gas nonpeaker - preexisting nonretiring</v>
      </c>
      <c r="J543" t="str">
        <f>VLOOKUP(E543,'Cross-Page Data'!$D$4:$F$48,3,FALSE)</f>
        <v>natural gas</v>
      </c>
      <c r="K543" t="b">
        <f t="shared" si="8"/>
        <v>1</v>
      </c>
    </row>
    <row r="544" spans="1:11">
      <c r="A544" s="120">
        <v>564</v>
      </c>
      <c r="B544" s="121" t="s">
        <v>201</v>
      </c>
      <c r="C544" s="121" t="s">
        <v>202</v>
      </c>
      <c r="D544" s="121" t="s">
        <v>61</v>
      </c>
      <c r="E544" s="121" t="s">
        <v>70</v>
      </c>
      <c r="F544" s="122">
        <v>0</v>
      </c>
      <c r="G544" s="122">
        <v>0</v>
      </c>
      <c r="H544" s="120">
        <v>2019</v>
      </c>
      <c r="I544" t="str">
        <f>IF(J544="natural gas",VLOOKUP(D544,'Cross-Page Data'!$I$4:$J$13,2,FALSE),IF(J544="solar",VLOOKUP('Form 923'!D544,'Cross-Page Data'!$I$14:$J$117,2,FALSE),J544))</f>
        <v>heavy or residual fuel oil</v>
      </c>
      <c r="J544" t="str">
        <f>VLOOKUP(E544,'Cross-Page Data'!$D$4:$F$48,3,FALSE)</f>
        <v>heavy or residual fuel oil</v>
      </c>
      <c r="K544" t="b">
        <f t="shared" si="8"/>
        <v>1</v>
      </c>
    </row>
    <row r="545" spans="1:11">
      <c r="A545" s="120">
        <v>564</v>
      </c>
      <c r="B545" s="121" t="s">
        <v>201</v>
      </c>
      <c r="C545" s="121" t="s">
        <v>202</v>
      </c>
      <c r="D545" s="121" t="s">
        <v>61</v>
      </c>
      <c r="E545" s="121" t="s">
        <v>38</v>
      </c>
      <c r="F545" s="122">
        <v>11357796</v>
      </c>
      <c r="G545" s="122">
        <v>979249</v>
      </c>
      <c r="H545" s="120">
        <v>2019</v>
      </c>
      <c r="I545" t="str">
        <f>IF(J545="natural gas",VLOOKUP(D545,'Cross-Page Data'!$I$4:$J$13,2,FALSE),IF(J545="solar",VLOOKUP('Form 923'!D545,'Cross-Page Data'!$I$14:$J$117,2,FALSE),J545))</f>
        <v>natural gas nonpeaker - preexisting nonretiring</v>
      </c>
      <c r="J545" t="str">
        <f>VLOOKUP(E545,'Cross-Page Data'!$D$4:$F$48,3,FALSE)</f>
        <v>natural gas</v>
      </c>
      <c r="K545" t="b">
        <f t="shared" si="8"/>
        <v>1</v>
      </c>
    </row>
    <row r="546" spans="1:11">
      <c r="A546" s="120">
        <v>564</v>
      </c>
      <c r="B546" s="121" t="s">
        <v>201</v>
      </c>
      <c r="C546" s="121" t="s">
        <v>202</v>
      </c>
      <c r="D546" s="121" t="s">
        <v>68</v>
      </c>
      <c r="E546" s="121" t="s">
        <v>54</v>
      </c>
      <c r="F546" s="122">
        <v>45599337</v>
      </c>
      <c r="G546" s="122">
        <v>4231602.6</v>
      </c>
      <c r="H546" s="120">
        <v>2019</v>
      </c>
      <c r="I546" t="str">
        <f>IF(J546="natural gas",VLOOKUP(D546,'Cross-Page Data'!$I$4:$J$13,2,FALSE),IF(J546="solar",VLOOKUP('Form 923'!D546,'Cross-Page Data'!$I$14:$J$117,2,FALSE),J546))</f>
        <v>hard coal</v>
      </c>
      <c r="J546" t="str">
        <f>VLOOKUP(E546,'Cross-Page Data'!$D$4:$F$48,3,FALSE)</f>
        <v>hard coal</v>
      </c>
      <c r="K546" t="b">
        <f t="shared" si="8"/>
        <v>1</v>
      </c>
    </row>
    <row r="547" spans="1:11">
      <c r="A547" s="120">
        <v>564</v>
      </c>
      <c r="B547" s="121" t="s">
        <v>201</v>
      </c>
      <c r="C547" s="121" t="s">
        <v>202</v>
      </c>
      <c r="D547" s="121" t="s">
        <v>68</v>
      </c>
      <c r="E547" s="121" t="s">
        <v>90</v>
      </c>
      <c r="F547" s="122">
        <v>578934</v>
      </c>
      <c r="G547" s="122">
        <v>53533.337</v>
      </c>
      <c r="H547" s="120">
        <v>2019</v>
      </c>
      <c r="I547" t="str">
        <f>IF(J547="natural gas",VLOOKUP(D547,'Cross-Page Data'!$I$4:$J$13,2,FALSE),IF(J547="solar",VLOOKUP('Form 923'!D547,'Cross-Page Data'!$I$14:$J$117,2,FALSE),J547))</f>
        <v>biomass</v>
      </c>
      <c r="J547" t="str">
        <f>VLOOKUP(E547,'Cross-Page Data'!$D$4:$F$48,3,FALSE)</f>
        <v>biomass</v>
      </c>
      <c r="K547" t="b">
        <f t="shared" si="8"/>
        <v>1</v>
      </c>
    </row>
    <row r="548" spans="1:11">
      <c r="A548" s="120">
        <v>564</v>
      </c>
      <c r="B548" s="121" t="s">
        <v>201</v>
      </c>
      <c r="C548" s="121" t="s">
        <v>202</v>
      </c>
      <c r="D548" s="121" t="s">
        <v>68</v>
      </c>
      <c r="E548" s="121" t="s">
        <v>38</v>
      </c>
      <c r="F548" s="122">
        <v>2732253</v>
      </c>
      <c r="G548" s="122">
        <v>255123.03</v>
      </c>
      <c r="H548" s="120">
        <v>2019</v>
      </c>
      <c r="I548" t="str">
        <f>IF(J548="natural gas",VLOOKUP(D548,'Cross-Page Data'!$I$4:$J$13,2,FALSE),IF(J548="solar",VLOOKUP('Form 923'!D548,'Cross-Page Data'!$I$14:$J$117,2,FALSE),J548))</f>
        <v>natural gas nonpeaker - preexisting retiring</v>
      </c>
      <c r="J548" t="str">
        <f>VLOOKUP(E548,'Cross-Page Data'!$D$4:$F$48,3,FALSE)</f>
        <v>natural gas</v>
      </c>
      <c r="K548" t="b">
        <f t="shared" si="8"/>
        <v>1</v>
      </c>
    </row>
    <row r="549" spans="1:11">
      <c r="A549" s="120">
        <v>565</v>
      </c>
      <c r="B549" s="121" t="s">
        <v>201</v>
      </c>
      <c r="C549" s="121" t="s">
        <v>206</v>
      </c>
      <c r="D549" s="121" t="s">
        <v>73</v>
      </c>
      <c r="E549" s="121" t="s">
        <v>81</v>
      </c>
      <c r="F549" s="122">
        <v>0</v>
      </c>
      <c r="G549" s="122">
        <v>0</v>
      </c>
      <c r="H549" s="120">
        <v>2019</v>
      </c>
      <c r="I549" t="str">
        <f>IF(J549="natural gas",VLOOKUP(D549,'Cross-Page Data'!$I$4:$J$13,2,FALSE),IF(J549="solar",VLOOKUP('Form 923'!D549,'Cross-Page Data'!$I$14:$J$117,2,FALSE),J549))</f>
        <v>petroleum</v>
      </c>
      <c r="J549" t="str">
        <f>VLOOKUP(E549,'Cross-Page Data'!$D$4:$F$48,3,FALSE)</f>
        <v>petroleum</v>
      </c>
      <c r="K549" t="b">
        <f t="shared" si="8"/>
        <v>1</v>
      </c>
    </row>
    <row r="550" spans="1:11">
      <c r="A550" s="120">
        <v>565</v>
      </c>
      <c r="B550" s="121" t="s">
        <v>201</v>
      </c>
      <c r="C550" s="121" t="s">
        <v>206</v>
      </c>
      <c r="D550" s="121" t="s">
        <v>73</v>
      </c>
      <c r="E550" s="121" t="s">
        <v>86</v>
      </c>
      <c r="F550" s="122">
        <v>1537</v>
      </c>
      <c r="G550" s="122">
        <v>95</v>
      </c>
      <c r="H550" s="120">
        <v>2019</v>
      </c>
      <c r="I550" t="str">
        <f>IF(J550="natural gas",VLOOKUP(D550,'Cross-Page Data'!$I$4:$J$13,2,FALSE),IF(J550="solar",VLOOKUP('Form 923'!D550,'Cross-Page Data'!$I$14:$J$117,2,FALSE),J550))</f>
        <v>other</v>
      </c>
      <c r="J550" t="str">
        <f>VLOOKUP(E550,'Cross-Page Data'!$D$4:$F$48,3,FALSE)</f>
        <v>other</v>
      </c>
      <c r="K550" t="b">
        <f t="shared" si="8"/>
        <v>1</v>
      </c>
    </row>
    <row r="551" spans="1:11">
      <c r="A551" s="120">
        <v>566</v>
      </c>
      <c r="B551" s="121" t="s">
        <v>201</v>
      </c>
      <c r="C551" s="121" t="s">
        <v>206</v>
      </c>
      <c r="D551" s="121" t="s">
        <v>68</v>
      </c>
      <c r="E551" s="121" t="s">
        <v>125</v>
      </c>
      <c r="F551" s="122">
        <v>0</v>
      </c>
      <c r="G551" s="122">
        <v>7238741</v>
      </c>
      <c r="H551" s="120">
        <v>2019</v>
      </c>
      <c r="I551" t="str">
        <f>IF(J551="natural gas",VLOOKUP(D551,'Cross-Page Data'!$I$4:$J$13,2,FALSE),IF(J551="solar",VLOOKUP('Form 923'!D551,'Cross-Page Data'!$I$14:$J$117,2,FALSE),J551))</f>
        <v>nuclear</v>
      </c>
      <c r="J551" t="str">
        <f>VLOOKUP(E551,'Cross-Page Data'!$D$4:$F$48,3,FALSE)</f>
        <v>nuclear</v>
      </c>
      <c r="K551" t="b">
        <f t="shared" si="8"/>
        <v>1</v>
      </c>
    </row>
    <row r="552" spans="1:11">
      <c r="A552" s="120">
        <v>566</v>
      </c>
      <c r="B552" s="121" t="s">
        <v>201</v>
      </c>
      <c r="C552" s="121" t="s">
        <v>206</v>
      </c>
      <c r="D552" s="121" t="s">
        <v>68</v>
      </c>
      <c r="E552" s="121" t="s">
        <v>125</v>
      </c>
      <c r="F552" s="122">
        <v>0</v>
      </c>
      <c r="G552" s="122">
        <v>9494657</v>
      </c>
      <c r="H552" s="120">
        <v>2019</v>
      </c>
      <c r="I552" t="str">
        <f>IF(J552="natural gas",VLOOKUP(D552,'Cross-Page Data'!$I$4:$J$13,2,FALSE),IF(J552="solar",VLOOKUP('Form 923'!D552,'Cross-Page Data'!$I$14:$J$117,2,FALSE),J552))</f>
        <v>nuclear</v>
      </c>
      <c r="J552" t="str">
        <f>VLOOKUP(E552,'Cross-Page Data'!$D$4:$F$48,3,FALSE)</f>
        <v>nuclear</v>
      </c>
      <c r="K552" t="b">
        <f t="shared" si="8"/>
        <v>1</v>
      </c>
    </row>
    <row r="553" spans="1:11">
      <c r="A553" s="120">
        <v>568</v>
      </c>
      <c r="B553" s="121" t="s">
        <v>201</v>
      </c>
      <c r="C553" s="121" t="s">
        <v>206</v>
      </c>
      <c r="D553" s="121" t="s">
        <v>39</v>
      </c>
      <c r="E553" s="121" t="s">
        <v>38</v>
      </c>
      <c r="F553" s="122">
        <v>148420</v>
      </c>
      <c r="G553" s="122">
        <v>721664</v>
      </c>
      <c r="H553" s="120">
        <v>2019</v>
      </c>
      <c r="I553" t="str">
        <f>IF(J553="natural gas",VLOOKUP(D553,'Cross-Page Data'!$I$4:$J$13,2,FALSE),IF(J553="solar",VLOOKUP('Form 923'!D553,'Cross-Page Data'!$I$14:$J$117,2,FALSE),J553))</f>
        <v>natural gas nonpeaker - preexisting nonretiring</v>
      </c>
      <c r="J553" t="str">
        <f>VLOOKUP(E553,'Cross-Page Data'!$D$4:$F$48,3,FALSE)</f>
        <v>natural gas</v>
      </c>
      <c r="K553" t="b">
        <f t="shared" si="8"/>
        <v>1</v>
      </c>
    </row>
    <row r="554" spans="1:11">
      <c r="A554" s="120">
        <v>568</v>
      </c>
      <c r="B554" s="121" t="s">
        <v>201</v>
      </c>
      <c r="C554" s="121" t="s">
        <v>206</v>
      </c>
      <c r="D554" s="121" t="s">
        <v>61</v>
      </c>
      <c r="E554" s="121" t="s">
        <v>38</v>
      </c>
      <c r="F554" s="122">
        <v>13432229</v>
      </c>
      <c r="G554" s="122">
        <v>1325526</v>
      </c>
      <c r="H554" s="120">
        <v>2019</v>
      </c>
      <c r="I554" t="str">
        <f>IF(J554="natural gas",VLOOKUP(D554,'Cross-Page Data'!$I$4:$J$13,2,FALSE),IF(J554="solar",VLOOKUP('Form 923'!D554,'Cross-Page Data'!$I$14:$J$117,2,FALSE),J554))</f>
        <v>natural gas nonpeaker - preexisting nonretiring</v>
      </c>
      <c r="J554" t="str">
        <f>VLOOKUP(E554,'Cross-Page Data'!$D$4:$F$48,3,FALSE)</f>
        <v>natural gas</v>
      </c>
      <c r="K554" t="b">
        <f t="shared" si="8"/>
        <v>1</v>
      </c>
    </row>
    <row r="555" spans="1:11">
      <c r="A555" s="120">
        <v>568</v>
      </c>
      <c r="B555" s="121" t="s">
        <v>201</v>
      </c>
      <c r="C555" s="121" t="s">
        <v>206</v>
      </c>
      <c r="D555" s="121" t="s">
        <v>73</v>
      </c>
      <c r="E555" s="121" t="s">
        <v>86</v>
      </c>
      <c r="F555" s="122">
        <v>4005</v>
      </c>
      <c r="G555" s="122">
        <v>189</v>
      </c>
      <c r="H555" s="120">
        <v>2019</v>
      </c>
      <c r="I555" t="str">
        <f>IF(J555="natural gas",VLOOKUP(D555,'Cross-Page Data'!$I$4:$J$13,2,FALSE),IF(J555="solar",VLOOKUP('Form 923'!D555,'Cross-Page Data'!$I$14:$J$117,2,FALSE),J555))</f>
        <v>other</v>
      </c>
      <c r="J555" t="str">
        <f>VLOOKUP(E555,'Cross-Page Data'!$D$4:$F$48,3,FALSE)</f>
        <v>other</v>
      </c>
      <c r="K555" t="b">
        <f t="shared" si="8"/>
        <v>1</v>
      </c>
    </row>
    <row r="556" spans="1:11">
      <c r="A556" s="120">
        <v>568</v>
      </c>
      <c r="B556" s="121" t="s">
        <v>201</v>
      </c>
      <c r="C556" s="121" t="s">
        <v>206</v>
      </c>
      <c r="D556" s="121" t="s">
        <v>68</v>
      </c>
      <c r="E556" s="121" t="s">
        <v>70</v>
      </c>
      <c r="F556" s="122">
        <v>21198</v>
      </c>
      <c r="G556" s="122">
        <v>-399.734</v>
      </c>
      <c r="H556" s="120">
        <v>2019</v>
      </c>
      <c r="I556" t="str">
        <f>IF(J556="natural gas",VLOOKUP(D556,'Cross-Page Data'!$I$4:$J$13,2,FALSE),IF(J556="solar",VLOOKUP('Form 923'!D556,'Cross-Page Data'!$I$14:$J$117,2,FALSE),J556))</f>
        <v>heavy or residual fuel oil</v>
      </c>
      <c r="J556" t="str">
        <f>VLOOKUP(E556,'Cross-Page Data'!$D$4:$F$48,3,FALSE)</f>
        <v>heavy or residual fuel oil</v>
      </c>
      <c r="K556" t="b">
        <f t="shared" si="8"/>
        <v>1</v>
      </c>
    </row>
    <row r="557" spans="1:11">
      <c r="A557" s="120">
        <v>568</v>
      </c>
      <c r="B557" s="121" t="s">
        <v>201</v>
      </c>
      <c r="C557" s="121" t="s">
        <v>206</v>
      </c>
      <c r="D557" s="121" t="s">
        <v>68</v>
      </c>
      <c r="E557" s="121" t="s">
        <v>81</v>
      </c>
      <c r="F557" s="122">
        <v>0</v>
      </c>
      <c r="G557" s="122">
        <v>0</v>
      </c>
      <c r="H557" s="120">
        <v>2019</v>
      </c>
      <c r="I557" t="str">
        <f>IF(J557="natural gas",VLOOKUP(D557,'Cross-Page Data'!$I$4:$J$13,2,FALSE),IF(J557="solar",VLOOKUP('Form 923'!D557,'Cross-Page Data'!$I$14:$J$117,2,FALSE),J557))</f>
        <v>petroleum</v>
      </c>
      <c r="J557" t="str">
        <f>VLOOKUP(E557,'Cross-Page Data'!$D$4:$F$48,3,FALSE)</f>
        <v>petroleum</v>
      </c>
      <c r="K557" t="b">
        <f t="shared" si="8"/>
        <v>1</v>
      </c>
    </row>
    <row r="558" spans="1:11">
      <c r="A558" s="120">
        <v>568</v>
      </c>
      <c r="B558" s="121" t="s">
        <v>201</v>
      </c>
      <c r="C558" s="121" t="s">
        <v>206</v>
      </c>
      <c r="D558" s="121" t="s">
        <v>68</v>
      </c>
      <c r="E558" s="121" t="s">
        <v>38</v>
      </c>
      <c r="F558" s="122">
        <v>0</v>
      </c>
      <c r="G558" s="122">
        <v>0</v>
      </c>
      <c r="H558" s="120">
        <v>2019</v>
      </c>
      <c r="I558" t="str">
        <f>IF(J558="natural gas",VLOOKUP(D558,'Cross-Page Data'!$I$4:$J$13,2,FALSE),IF(J558="solar",VLOOKUP('Form 923'!D558,'Cross-Page Data'!$I$14:$J$117,2,FALSE),J558))</f>
        <v>natural gas nonpeaker - preexisting retiring</v>
      </c>
      <c r="J558" t="str">
        <f>VLOOKUP(E558,'Cross-Page Data'!$D$4:$F$48,3,FALSE)</f>
        <v>natural gas</v>
      </c>
      <c r="K558" t="b">
        <f t="shared" si="8"/>
        <v>1</v>
      </c>
    </row>
    <row r="559" spans="1:11">
      <c r="A559" s="120">
        <v>568</v>
      </c>
      <c r="B559" s="121" t="s">
        <v>201</v>
      </c>
      <c r="C559" s="121" t="s">
        <v>206</v>
      </c>
      <c r="D559" s="121" t="s">
        <v>68</v>
      </c>
      <c r="E559" s="121" t="s">
        <v>152</v>
      </c>
      <c r="F559" s="122">
        <v>0</v>
      </c>
      <c r="G559" s="122">
        <v>0</v>
      </c>
      <c r="H559" s="120">
        <v>2019</v>
      </c>
      <c r="I559" t="str">
        <f>IF(J559="natural gas",VLOOKUP(D559,'Cross-Page Data'!$I$4:$J$13,2,FALSE),IF(J559="solar",VLOOKUP('Form 923'!D559,'Cross-Page Data'!$I$14:$J$117,2,FALSE),J559))</f>
        <v>heavy or residual fuel oil</v>
      </c>
      <c r="J559" t="str">
        <f>VLOOKUP(E559,'Cross-Page Data'!$D$4:$F$48,3,FALSE)</f>
        <v>heavy or residual fuel oil</v>
      </c>
      <c r="K559" t="b">
        <f t="shared" si="8"/>
        <v>1</v>
      </c>
    </row>
    <row r="560" spans="1:11">
      <c r="A560" s="120">
        <v>568</v>
      </c>
      <c r="B560" s="121" t="s">
        <v>201</v>
      </c>
      <c r="C560" s="121" t="s">
        <v>206</v>
      </c>
      <c r="D560" s="121" t="s">
        <v>68</v>
      </c>
      <c r="E560" s="121" t="s">
        <v>162</v>
      </c>
      <c r="F560" s="122">
        <v>866911</v>
      </c>
      <c r="G560" s="122">
        <v>53051.734</v>
      </c>
      <c r="H560" s="120">
        <v>2019</v>
      </c>
      <c r="I560" t="str">
        <f>IF(J560="natural gas",VLOOKUP(D560,'Cross-Page Data'!$I$4:$J$13,2,FALSE),IF(J560="solar",VLOOKUP('Form 923'!D560,'Cross-Page Data'!$I$14:$J$117,2,FALSE),J560))</f>
        <v>hard coal</v>
      </c>
      <c r="J560" t="str">
        <f>VLOOKUP(E560,'Cross-Page Data'!$D$4:$F$48,3,FALSE)</f>
        <v>hard coal</v>
      </c>
      <c r="K560" t="b">
        <f t="shared" si="8"/>
        <v>1</v>
      </c>
    </row>
    <row r="561" spans="1:11">
      <c r="A561" s="120">
        <v>579</v>
      </c>
      <c r="B561" s="121" t="s">
        <v>201</v>
      </c>
      <c r="C561" s="121" t="s">
        <v>202</v>
      </c>
      <c r="D561" s="121" t="s">
        <v>116</v>
      </c>
      <c r="E561" s="121" t="s">
        <v>170</v>
      </c>
      <c r="F561" s="122">
        <v>71232</v>
      </c>
      <c r="G561" s="122">
        <v>8002</v>
      </c>
      <c r="H561" s="120">
        <v>2019</v>
      </c>
      <c r="I561" t="str">
        <f>IF(J561="natural gas",VLOOKUP(D561,'Cross-Page Data'!$I$4:$J$13,2,FALSE),IF(J561="solar",VLOOKUP('Form 923'!D561,'Cross-Page Data'!$I$14:$J$117,2,FALSE),J561))</f>
        <v>hydro</v>
      </c>
      <c r="J561" t="str">
        <f>VLOOKUP(E561,'Cross-Page Data'!$D$4:$F$48,3,FALSE)</f>
        <v>hydro</v>
      </c>
      <c r="K561" t="b">
        <f t="shared" si="8"/>
        <v>1</v>
      </c>
    </row>
    <row r="562" spans="1:11">
      <c r="A562" s="120">
        <v>581</v>
      </c>
      <c r="B562" s="121" t="s">
        <v>201</v>
      </c>
      <c r="C562" s="121" t="s">
        <v>202</v>
      </c>
      <c r="D562" s="121" t="s">
        <v>73</v>
      </c>
      <c r="E562" s="121" t="s">
        <v>70</v>
      </c>
      <c r="F562" s="122">
        <v>3933</v>
      </c>
      <c r="G562" s="122">
        <v>251</v>
      </c>
      <c r="H562" s="120">
        <v>2019</v>
      </c>
      <c r="I562" t="str">
        <f>IF(J562="natural gas",VLOOKUP(D562,'Cross-Page Data'!$I$4:$J$13,2,FALSE),IF(J562="solar",VLOOKUP('Form 923'!D562,'Cross-Page Data'!$I$14:$J$117,2,FALSE),J562))</f>
        <v>heavy or residual fuel oil</v>
      </c>
      <c r="J562" t="str">
        <f>VLOOKUP(E562,'Cross-Page Data'!$D$4:$F$48,3,FALSE)</f>
        <v>heavy or residual fuel oil</v>
      </c>
      <c r="K562" t="b">
        <f t="shared" si="8"/>
        <v>1</v>
      </c>
    </row>
    <row r="563" spans="1:11">
      <c r="A563" s="120">
        <v>583</v>
      </c>
      <c r="B563" s="121" t="s">
        <v>201</v>
      </c>
      <c r="C563" s="121" t="s">
        <v>202</v>
      </c>
      <c r="D563" s="121" t="s">
        <v>116</v>
      </c>
      <c r="E563" s="121" t="s">
        <v>170</v>
      </c>
      <c r="F563" s="122">
        <v>35411</v>
      </c>
      <c r="G563" s="122">
        <v>3977.82</v>
      </c>
      <c r="H563" s="120">
        <v>2019</v>
      </c>
      <c r="I563" t="str">
        <f>IF(J563="natural gas",VLOOKUP(D563,'Cross-Page Data'!$I$4:$J$13,2,FALSE),IF(J563="solar",VLOOKUP('Form 923'!D563,'Cross-Page Data'!$I$14:$J$117,2,FALSE),J563))</f>
        <v>hydro</v>
      </c>
      <c r="J563" t="str">
        <f>VLOOKUP(E563,'Cross-Page Data'!$D$4:$F$48,3,FALSE)</f>
        <v>hydro</v>
      </c>
      <c r="K563" t="b">
        <f t="shared" si="8"/>
        <v>1</v>
      </c>
    </row>
    <row r="564" spans="1:11">
      <c r="A564" s="120">
        <v>584</v>
      </c>
      <c r="B564" s="121" t="s">
        <v>201</v>
      </c>
      <c r="C564" s="121" t="s">
        <v>202</v>
      </c>
      <c r="D564" s="121" t="s">
        <v>116</v>
      </c>
      <c r="E564" s="121" t="s">
        <v>170</v>
      </c>
      <c r="F564" s="122">
        <v>513786</v>
      </c>
      <c r="G564" s="122">
        <v>57716</v>
      </c>
      <c r="H564" s="120">
        <v>2019</v>
      </c>
      <c r="I564" t="str">
        <f>IF(J564="natural gas",VLOOKUP(D564,'Cross-Page Data'!$I$4:$J$13,2,FALSE),IF(J564="solar",VLOOKUP('Form 923'!D564,'Cross-Page Data'!$I$14:$J$117,2,FALSE),J564))</f>
        <v>hydro</v>
      </c>
      <c r="J564" t="str">
        <f>VLOOKUP(E564,'Cross-Page Data'!$D$4:$F$48,3,FALSE)</f>
        <v>hydro</v>
      </c>
      <c r="K564" t="b">
        <f t="shared" si="8"/>
        <v>1</v>
      </c>
    </row>
    <row r="565" spans="1:11">
      <c r="A565" s="120">
        <v>585</v>
      </c>
      <c r="B565" s="121" t="s">
        <v>201</v>
      </c>
      <c r="C565" s="121" t="s">
        <v>202</v>
      </c>
      <c r="D565" s="121" t="s">
        <v>116</v>
      </c>
      <c r="E565" s="121" t="s">
        <v>170</v>
      </c>
      <c r="F565" s="122">
        <v>73370</v>
      </c>
      <c r="G565" s="122">
        <v>8242</v>
      </c>
      <c r="H565" s="120">
        <v>2019</v>
      </c>
      <c r="I565" t="str">
        <f>IF(J565="natural gas",VLOOKUP(D565,'Cross-Page Data'!$I$4:$J$13,2,FALSE),IF(J565="solar",VLOOKUP('Form 923'!D565,'Cross-Page Data'!$I$14:$J$117,2,FALSE),J565))</f>
        <v>hydro</v>
      </c>
      <c r="J565" t="str">
        <f>VLOOKUP(E565,'Cross-Page Data'!$D$4:$F$48,3,FALSE)</f>
        <v>hydro</v>
      </c>
      <c r="K565" t="b">
        <f t="shared" si="8"/>
        <v>1</v>
      </c>
    </row>
    <row r="566" spans="1:11">
      <c r="A566" s="120">
        <v>586</v>
      </c>
      <c r="B566" s="121" t="s">
        <v>201</v>
      </c>
      <c r="C566" s="121" t="s">
        <v>202</v>
      </c>
      <c r="D566" s="121" t="s">
        <v>116</v>
      </c>
      <c r="E566" s="121" t="s">
        <v>170</v>
      </c>
      <c r="F566" s="122">
        <v>28611</v>
      </c>
      <c r="G566" s="122">
        <v>3214</v>
      </c>
      <c r="H566" s="120">
        <v>2019</v>
      </c>
      <c r="I566" t="str">
        <f>IF(J566="natural gas",VLOOKUP(D566,'Cross-Page Data'!$I$4:$J$13,2,FALSE),IF(J566="solar",VLOOKUP('Form 923'!D566,'Cross-Page Data'!$I$14:$J$117,2,FALSE),J566))</f>
        <v>hydro</v>
      </c>
      <c r="J566" t="str">
        <f>VLOOKUP(E566,'Cross-Page Data'!$D$4:$F$48,3,FALSE)</f>
        <v>hydro</v>
      </c>
      <c r="K566" t="b">
        <f t="shared" si="8"/>
        <v>1</v>
      </c>
    </row>
    <row r="567" spans="1:11">
      <c r="A567" s="120">
        <v>589</v>
      </c>
      <c r="B567" s="121" t="s">
        <v>201</v>
      </c>
      <c r="C567" s="121" t="s">
        <v>202</v>
      </c>
      <c r="D567" s="121" t="s">
        <v>68</v>
      </c>
      <c r="E567" s="121" t="s">
        <v>70</v>
      </c>
      <c r="F567" s="122">
        <v>0</v>
      </c>
      <c r="G567" s="122">
        <v>0</v>
      </c>
      <c r="H567" s="120">
        <v>2019</v>
      </c>
      <c r="I567" t="str">
        <f>IF(J567="natural gas",VLOOKUP(D567,'Cross-Page Data'!$I$4:$J$13,2,FALSE),IF(J567="solar",VLOOKUP('Form 923'!D567,'Cross-Page Data'!$I$14:$J$117,2,FALSE),J567))</f>
        <v>heavy or residual fuel oil</v>
      </c>
      <c r="J567" t="str">
        <f>VLOOKUP(E567,'Cross-Page Data'!$D$4:$F$48,3,FALSE)</f>
        <v>heavy or residual fuel oil</v>
      </c>
      <c r="K567" t="b">
        <f t="shared" si="8"/>
        <v>1</v>
      </c>
    </row>
    <row r="568" spans="1:11">
      <c r="A568" s="120">
        <v>589</v>
      </c>
      <c r="B568" s="121" t="s">
        <v>201</v>
      </c>
      <c r="C568" s="121" t="s">
        <v>202</v>
      </c>
      <c r="D568" s="121" t="s">
        <v>68</v>
      </c>
      <c r="E568" s="121" t="s">
        <v>38</v>
      </c>
      <c r="F568" s="122">
        <v>12840</v>
      </c>
      <c r="G568" s="122">
        <v>789.472</v>
      </c>
      <c r="H568" s="120">
        <v>2019</v>
      </c>
      <c r="I568" t="str">
        <f>IF(J568="natural gas",VLOOKUP(D568,'Cross-Page Data'!$I$4:$J$13,2,FALSE),IF(J568="solar",VLOOKUP('Form 923'!D568,'Cross-Page Data'!$I$14:$J$117,2,FALSE),J568))</f>
        <v>natural gas nonpeaker - preexisting retiring</v>
      </c>
      <c r="J568" t="str">
        <f>VLOOKUP(E568,'Cross-Page Data'!$D$4:$F$48,3,FALSE)</f>
        <v>natural gas</v>
      </c>
      <c r="K568" t="b">
        <f t="shared" si="8"/>
        <v>1</v>
      </c>
    </row>
    <row r="569" spans="1:11">
      <c r="A569" s="120">
        <v>589</v>
      </c>
      <c r="B569" s="121" t="s">
        <v>201</v>
      </c>
      <c r="C569" s="121" t="s">
        <v>202</v>
      </c>
      <c r="D569" s="121" t="s">
        <v>68</v>
      </c>
      <c r="E569" s="121" t="s">
        <v>176</v>
      </c>
      <c r="F569" s="122">
        <v>3479539</v>
      </c>
      <c r="G569" s="122">
        <v>226457.53</v>
      </c>
      <c r="H569" s="120">
        <v>2019</v>
      </c>
      <c r="I569" t="str">
        <f>IF(J569="natural gas",VLOOKUP(D569,'Cross-Page Data'!$I$4:$J$13,2,FALSE),IF(J569="solar",VLOOKUP('Form 923'!D569,'Cross-Page Data'!$I$14:$J$117,2,FALSE),J569))</f>
        <v>biomass</v>
      </c>
      <c r="J569" t="str">
        <f>VLOOKUP(E569,'Cross-Page Data'!$D$4:$F$48,3,FALSE)</f>
        <v>biomass</v>
      </c>
      <c r="K569" t="b">
        <f t="shared" si="8"/>
        <v>1</v>
      </c>
    </row>
    <row r="570" spans="1:11">
      <c r="A570" s="120">
        <v>591</v>
      </c>
      <c r="B570" s="121" t="s">
        <v>201</v>
      </c>
      <c r="C570" s="121" t="s">
        <v>206</v>
      </c>
      <c r="D570" s="121" t="s">
        <v>73</v>
      </c>
      <c r="E570" s="121" t="s">
        <v>70</v>
      </c>
      <c r="F570" s="122">
        <v>7402</v>
      </c>
      <c r="G570" s="122">
        <v>232</v>
      </c>
      <c r="H570" s="120">
        <v>2019</v>
      </c>
      <c r="I570" t="str">
        <f>IF(J570="natural gas",VLOOKUP(D570,'Cross-Page Data'!$I$4:$J$13,2,FALSE),IF(J570="solar",VLOOKUP('Form 923'!D570,'Cross-Page Data'!$I$14:$J$117,2,FALSE),J570))</f>
        <v>heavy or residual fuel oil</v>
      </c>
      <c r="J570" t="str">
        <f>VLOOKUP(E570,'Cross-Page Data'!$D$4:$F$48,3,FALSE)</f>
        <v>heavy or residual fuel oil</v>
      </c>
      <c r="K570" t="b">
        <f t="shared" si="8"/>
        <v>1</v>
      </c>
    </row>
    <row r="571" spans="1:11">
      <c r="A571" s="120">
        <v>592</v>
      </c>
      <c r="B571" s="121" t="s">
        <v>201</v>
      </c>
      <c r="C571" s="121" t="s">
        <v>206</v>
      </c>
      <c r="D571" s="121" t="s">
        <v>73</v>
      </c>
      <c r="E571" s="121" t="s">
        <v>70</v>
      </c>
      <c r="F571" s="122">
        <v>3305</v>
      </c>
      <c r="G571" s="122">
        <v>158</v>
      </c>
      <c r="H571" s="120">
        <v>2019</v>
      </c>
      <c r="I571" t="str">
        <f>IF(J571="natural gas",VLOOKUP(D571,'Cross-Page Data'!$I$4:$J$13,2,FALSE),IF(J571="solar",VLOOKUP('Form 923'!D571,'Cross-Page Data'!$I$14:$J$117,2,FALSE),J571))</f>
        <v>heavy or residual fuel oil</v>
      </c>
      <c r="J571" t="str">
        <f>VLOOKUP(E571,'Cross-Page Data'!$D$4:$F$48,3,FALSE)</f>
        <v>heavy or residual fuel oil</v>
      </c>
      <c r="K571" t="b">
        <f t="shared" si="8"/>
        <v>1</v>
      </c>
    </row>
    <row r="572" spans="1:11">
      <c r="A572" s="120">
        <v>593</v>
      </c>
      <c r="B572" s="121" t="s">
        <v>201</v>
      </c>
      <c r="C572" s="121" t="s">
        <v>206</v>
      </c>
      <c r="D572" s="121" t="s">
        <v>73</v>
      </c>
      <c r="E572" s="121" t="s">
        <v>70</v>
      </c>
      <c r="F572" s="122">
        <v>0</v>
      </c>
      <c r="G572" s="122">
        <v>0</v>
      </c>
      <c r="H572" s="120">
        <v>2019</v>
      </c>
      <c r="I572" t="str">
        <f>IF(J572="natural gas",VLOOKUP(D572,'Cross-Page Data'!$I$4:$J$13,2,FALSE),IF(J572="solar",VLOOKUP('Form 923'!D572,'Cross-Page Data'!$I$14:$J$117,2,FALSE),J572))</f>
        <v>heavy or residual fuel oil</v>
      </c>
      <c r="J572" t="str">
        <f>VLOOKUP(E572,'Cross-Page Data'!$D$4:$F$48,3,FALSE)</f>
        <v>heavy or residual fuel oil</v>
      </c>
      <c r="K572" t="b">
        <f t="shared" si="8"/>
        <v>1</v>
      </c>
    </row>
    <row r="573" spans="1:11">
      <c r="A573" s="120">
        <v>593</v>
      </c>
      <c r="B573" s="121" t="s">
        <v>201</v>
      </c>
      <c r="C573" s="121" t="s">
        <v>206</v>
      </c>
      <c r="D573" s="121" t="s">
        <v>68</v>
      </c>
      <c r="E573" s="121" t="s">
        <v>70</v>
      </c>
      <c r="F573" s="122">
        <v>553</v>
      </c>
      <c r="G573" s="122">
        <v>40.608</v>
      </c>
      <c r="H573" s="120">
        <v>2019</v>
      </c>
      <c r="I573" t="str">
        <f>IF(J573="natural gas",VLOOKUP(D573,'Cross-Page Data'!$I$4:$J$13,2,FALSE),IF(J573="solar",VLOOKUP('Form 923'!D573,'Cross-Page Data'!$I$14:$J$117,2,FALSE),J573))</f>
        <v>heavy or residual fuel oil</v>
      </c>
      <c r="J573" t="str">
        <f>VLOOKUP(E573,'Cross-Page Data'!$D$4:$F$48,3,FALSE)</f>
        <v>heavy or residual fuel oil</v>
      </c>
      <c r="K573" t="b">
        <f t="shared" si="8"/>
        <v>1</v>
      </c>
    </row>
    <row r="574" spans="1:11">
      <c r="A574" s="120">
        <v>593</v>
      </c>
      <c r="B574" s="121" t="s">
        <v>201</v>
      </c>
      <c r="C574" s="121" t="s">
        <v>206</v>
      </c>
      <c r="D574" s="121" t="s">
        <v>68</v>
      </c>
      <c r="E574" s="121" t="s">
        <v>38</v>
      </c>
      <c r="F574" s="122">
        <v>1710256</v>
      </c>
      <c r="G574" s="122">
        <v>132528.77</v>
      </c>
      <c r="H574" s="120">
        <v>2019</v>
      </c>
      <c r="I574" t="str">
        <f>IF(J574="natural gas",VLOOKUP(D574,'Cross-Page Data'!$I$4:$J$13,2,FALSE),IF(J574="solar",VLOOKUP('Form 923'!D574,'Cross-Page Data'!$I$14:$J$117,2,FALSE),J574))</f>
        <v>natural gas nonpeaker - preexisting retiring</v>
      </c>
      <c r="J574" t="str">
        <f>VLOOKUP(E574,'Cross-Page Data'!$D$4:$F$48,3,FALSE)</f>
        <v>natural gas</v>
      </c>
      <c r="K574" t="b">
        <f t="shared" si="8"/>
        <v>1</v>
      </c>
    </row>
    <row r="575" spans="1:11">
      <c r="A575" s="120">
        <v>593</v>
      </c>
      <c r="B575" s="121" t="s">
        <v>201</v>
      </c>
      <c r="C575" s="121" t="s">
        <v>206</v>
      </c>
      <c r="D575" s="121" t="s">
        <v>68</v>
      </c>
      <c r="E575" s="121" t="s">
        <v>152</v>
      </c>
      <c r="F575" s="122">
        <v>82657</v>
      </c>
      <c r="G575" s="122">
        <v>5269.622</v>
      </c>
      <c r="H575" s="120">
        <v>2019</v>
      </c>
      <c r="I575" t="str">
        <f>IF(J575="natural gas",VLOOKUP(D575,'Cross-Page Data'!$I$4:$J$13,2,FALSE),IF(J575="solar",VLOOKUP('Form 923'!D575,'Cross-Page Data'!$I$14:$J$117,2,FALSE),J575))</f>
        <v>heavy or residual fuel oil</v>
      </c>
      <c r="J575" t="str">
        <f>VLOOKUP(E575,'Cross-Page Data'!$D$4:$F$48,3,FALSE)</f>
        <v>heavy or residual fuel oil</v>
      </c>
      <c r="K575" t="b">
        <f t="shared" si="8"/>
        <v>1</v>
      </c>
    </row>
    <row r="576" spans="1:11">
      <c r="A576" s="120">
        <v>594</v>
      </c>
      <c r="B576" s="121" t="s">
        <v>201</v>
      </c>
      <c r="C576" s="121" t="s">
        <v>206</v>
      </c>
      <c r="D576" s="121" t="s">
        <v>73</v>
      </c>
      <c r="E576" s="121" t="s">
        <v>70</v>
      </c>
      <c r="F576" s="122">
        <v>768</v>
      </c>
      <c r="G576" s="122">
        <v>41</v>
      </c>
      <c r="H576" s="120">
        <v>2019</v>
      </c>
      <c r="I576" t="str">
        <f>IF(J576="natural gas",VLOOKUP(D576,'Cross-Page Data'!$I$4:$J$13,2,FALSE),IF(J576="solar",VLOOKUP('Form 923'!D576,'Cross-Page Data'!$I$14:$J$117,2,FALSE),J576))</f>
        <v>heavy or residual fuel oil</v>
      </c>
      <c r="J576" t="str">
        <f>VLOOKUP(E576,'Cross-Page Data'!$D$4:$F$48,3,FALSE)</f>
        <v>heavy or residual fuel oil</v>
      </c>
      <c r="K576" t="b">
        <f t="shared" si="8"/>
        <v>1</v>
      </c>
    </row>
    <row r="577" spans="1:11">
      <c r="A577" s="120">
        <v>594</v>
      </c>
      <c r="B577" s="121" t="s">
        <v>201</v>
      </c>
      <c r="C577" s="121" t="s">
        <v>206</v>
      </c>
      <c r="D577" s="121" t="s">
        <v>73</v>
      </c>
      <c r="E577" s="121" t="s">
        <v>152</v>
      </c>
      <c r="F577" s="122">
        <v>0</v>
      </c>
      <c r="G577" s="122">
        <v>0</v>
      </c>
      <c r="H577" s="120">
        <v>2019</v>
      </c>
      <c r="I577" t="str">
        <f>IF(J577="natural gas",VLOOKUP(D577,'Cross-Page Data'!$I$4:$J$13,2,FALSE),IF(J577="solar",VLOOKUP('Form 923'!D577,'Cross-Page Data'!$I$14:$J$117,2,FALSE),J577))</f>
        <v>heavy or residual fuel oil</v>
      </c>
      <c r="J577" t="str">
        <f>VLOOKUP(E577,'Cross-Page Data'!$D$4:$F$48,3,FALSE)</f>
        <v>heavy or residual fuel oil</v>
      </c>
      <c r="K577" t="b">
        <f t="shared" si="8"/>
        <v>1</v>
      </c>
    </row>
    <row r="578" spans="1:11">
      <c r="A578" s="120">
        <v>594</v>
      </c>
      <c r="B578" s="121" t="s">
        <v>201</v>
      </c>
      <c r="C578" s="121" t="s">
        <v>206</v>
      </c>
      <c r="D578" s="121" t="s">
        <v>73</v>
      </c>
      <c r="E578" s="121" t="s">
        <v>162</v>
      </c>
      <c r="F578" s="122">
        <v>0</v>
      </c>
      <c r="G578" s="122">
        <v>0</v>
      </c>
      <c r="H578" s="120">
        <v>2019</v>
      </c>
      <c r="I578" t="str">
        <f>IF(J578="natural gas",VLOOKUP(D578,'Cross-Page Data'!$I$4:$J$13,2,FALSE),IF(J578="solar",VLOOKUP('Form 923'!D578,'Cross-Page Data'!$I$14:$J$117,2,FALSE),J578))</f>
        <v>hard coal</v>
      </c>
      <c r="J578" t="str">
        <f>VLOOKUP(E578,'Cross-Page Data'!$D$4:$F$48,3,FALSE)</f>
        <v>hard coal</v>
      </c>
      <c r="K578" t="b">
        <f t="shared" si="8"/>
        <v>1</v>
      </c>
    </row>
    <row r="579" spans="1:11">
      <c r="A579" s="120">
        <v>594</v>
      </c>
      <c r="B579" s="121" t="s">
        <v>201</v>
      </c>
      <c r="C579" s="121" t="s">
        <v>206</v>
      </c>
      <c r="D579" s="121" t="s">
        <v>68</v>
      </c>
      <c r="E579" s="121" t="s">
        <v>54</v>
      </c>
      <c r="F579" s="122">
        <v>2179305</v>
      </c>
      <c r="G579" s="122">
        <v>119120.1</v>
      </c>
      <c r="H579" s="120">
        <v>2019</v>
      </c>
      <c r="I579" t="str">
        <f>IF(J579="natural gas",VLOOKUP(D579,'Cross-Page Data'!$I$4:$J$13,2,FALSE),IF(J579="solar",VLOOKUP('Form 923'!D579,'Cross-Page Data'!$I$14:$J$117,2,FALSE),J579))</f>
        <v>hard coal</v>
      </c>
      <c r="J579" t="str">
        <f>VLOOKUP(E579,'Cross-Page Data'!$D$4:$F$48,3,FALSE)</f>
        <v>hard coal</v>
      </c>
      <c r="K579" t="b">
        <f t="shared" si="8"/>
        <v>1</v>
      </c>
    </row>
    <row r="580" spans="1:11">
      <c r="A580" s="120">
        <v>594</v>
      </c>
      <c r="B580" s="121" t="s">
        <v>201</v>
      </c>
      <c r="C580" s="121" t="s">
        <v>206</v>
      </c>
      <c r="D580" s="121" t="s">
        <v>68</v>
      </c>
      <c r="E580" s="121" t="s">
        <v>70</v>
      </c>
      <c r="F580" s="122">
        <v>50790</v>
      </c>
      <c r="G580" s="122">
        <v>1894.904</v>
      </c>
      <c r="H580" s="120">
        <v>2019</v>
      </c>
      <c r="I580" t="str">
        <f>IF(J580="natural gas",VLOOKUP(D580,'Cross-Page Data'!$I$4:$J$13,2,FALSE),IF(J580="solar",VLOOKUP('Form 923'!D580,'Cross-Page Data'!$I$14:$J$117,2,FALSE),J580))</f>
        <v>heavy or residual fuel oil</v>
      </c>
      <c r="J580" t="str">
        <f>VLOOKUP(E580,'Cross-Page Data'!$D$4:$F$48,3,FALSE)</f>
        <v>heavy or residual fuel oil</v>
      </c>
      <c r="K580" t="b">
        <f t="shared" si="8"/>
        <v>1</v>
      </c>
    </row>
    <row r="581" spans="1:11">
      <c r="A581" s="120">
        <v>594</v>
      </c>
      <c r="B581" s="121" t="s">
        <v>201</v>
      </c>
      <c r="C581" s="121" t="s">
        <v>206</v>
      </c>
      <c r="D581" s="121" t="s">
        <v>68</v>
      </c>
      <c r="E581" s="121" t="s">
        <v>152</v>
      </c>
      <c r="F581" s="122">
        <v>0</v>
      </c>
      <c r="G581" s="122">
        <v>0</v>
      </c>
      <c r="H581" s="120">
        <v>2019</v>
      </c>
      <c r="I581" t="str">
        <f>IF(J581="natural gas",VLOOKUP(D581,'Cross-Page Data'!$I$4:$J$13,2,FALSE),IF(J581="solar",VLOOKUP('Form 923'!D581,'Cross-Page Data'!$I$14:$J$117,2,FALSE),J581))</f>
        <v>heavy or residual fuel oil</v>
      </c>
      <c r="J581" t="str">
        <f>VLOOKUP(E581,'Cross-Page Data'!$D$4:$F$48,3,FALSE)</f>
        <v>heavy or residual fuel oil</v>
      </c>
      <c r="K581" t="b">
        <f t="shared" si="8"/>
        <v>1</v>
      </c>
    </row>
    <row r="582" spans="1:11">
      <c r="A582" s="120">
        <v>594</v>
      </c>
      <c r="B582" s="121" t="s">
        <v>201</v>
      </c>
      <c r="C582" s="121" t="s">
        <v>206</v>
      </c>
      <c r="D582" s="121" t="s">
        <v>68</v>
      </c>
      <c r="E582" s="121" t="s">
        <v>162</v>
      </c>
      <c r="F582" s="122">
        <v>0</v>
      </c>
      <c r="G582" s="122">
        <v>0</v>
      </c>
      <c r="H582" s="120">
        <v>2019</v>
      </c>
      <c r="I582" t="str">
        <f>IF(J582="natural gas",VLOOKUP(D582,'Cross-Page Data'!$I$4:$J$13,2,FALSE),IF(J582="solar",VLOOKUP('Form 923'!D582,'Cross-Page Data'!$I$14:$J$117,2,FALSE),J582))</f>
        <v>hard coal</v>
      </c>
      <c r="J582" t="str">
        <f>VLOOKUP(E582,'Cross-Page Data'!$D$4:$F$48,3,FALSE)</f>
        <v>hard coal</v>
      </c>
      <c r="K582" t="b">
        <f t="shared" si="8"/>
        <v>1</v>
      </c>
    </row>
    <row r="583" spans="1:11">
      <c r="A583" s="120">
        <v>597</v>
      </c>
      <c r="B583" s="121" t="s">
        <v>201</v>
      </c>
      <c r="C583" s="121" t="s">
        <v>206</v>
      </c>
      <c r="D583" s="121" t="s">
        <v>73</v>
      </c>
      <c r="E583" s="121" t="s">
        <v>70</v>
      </c>
      <c r="F583" s="122">
        <v>5154</v>
      </c>
      <c r="G583" s="122">
        <v>85</v>
      </c>
      <c r="H583" s="120">
        <v>2019</v>
      </c>
      <c r="I583" t="str">
        <f>IF(J583="natural gas",VLOOKUP(D583,'Cross-Page Data'!$I$4:$J$13,2,FALSE),IF(J583="solar",VLOOKUP('Form 923'!D583,'Cross-Page Data'!$I$14:$J$117,2,FALSE),J583))</f>
        <v>heavy or residual fuel oil</v>
      </c>
      <c r="J583" t="str">
        <f>VLOOKUP(E583,'Cross-Page Data'!$D$4:$F$48,3,FALSE)</f>
        <v>heavy or residual fuel oil</v>
      </c>
      <c r="K583" t="b">
        <f t="shared" ref="K583:K646" si="9">IF(AND($N$6=FALSE,OR(C583="Commercial NAICS Cogen",C583="Industrial NAICS Cogen",C583="NAICS-22 Cogen")),FALSE,IF(AND($N$7=FALSE,OR(C583="Commercial NAICS Cogen",C583="Commercial NAICS Non-Cogen",C583="industrial NAICS Cogen",C583="industrial NAICS non-cogen")),FALSE,TRUE))</f>
        <v>1</v>
      </c>
    </row>
    <row r="584" spans="1:11">
      <c r="A584" s="120">
        <v>602</v>
      </c>
      <c r="B584" s="121" t="s">
        <v>201</v>
      </c>
      <c r="C584" s="121" t="s">
        <v>206</v>
      </c>
      <c r="D584" s="121" t="s">
        <v>68</v>
      </c>
      <c r="E584" s="121" t="s">
        <v>54</v>
      </c>
      <c r="F584" s="122">
        <v>27549042</v>
      </c>
      <c r="G584" s="122">
        <v>2206360.7</v>
      </c>
      <c r="H584" s="120">
        <v>2019</v>
      </c>
      <c r="I584" t="str">
        <f>IF(J584="natural gas",VLOOKUP(D584,'Cross-Page Data'!$I$4:$J$13,2,FALSE),IF(J584="solar",VLOOKUP('Form 923'!D584,'Cross-Page Data'!$I$14:$J$117,2,FALSE),J584))</f>
        <v>hard coal</v>
      </c>
      <c r="J584" t="str">
        <f>VLOOKUP(E584,'Cross-Page Data'!$D$4:$F$48,3,FALSE)</f>
        <v>hard coal</v>
      </c>
      <c r="K584" t="b">
        <f t="shared" si="9"/>
        <v>1</v>
      </c>
    </row>
    <row r="585" spans="1:11">
      <c r="A585" s="120">
        <v>602</v>
      </c>
      <c r="B585" s="121" t="s">
        <v>201</v>
      </c>
      <c r="C585" s="121" t="s">
        <v>206</v>
      </c>
      <c r="D585" s="121" t="s">
        <v>68</v>
      </c>
      <c r="E585" s="121" t="s">
        <v>70</v>
      </c>
      <c r="F585" s="122">
        <v>332258</v>
      </c>
      <c r="G585" s="122">
        <v>25084.314</v>
      </c>
      <c r="H585" s="120">
        <v>2019</v>
      </c>
      <c r="I585" t="str">
        <f>IF(J585="natural gas",VLOOKUP(D585,'Cross-Page Data'!$I$4:$J$13,2,FALSE),IF(J585="solar",VLOOKUP('Form 923'!D585,'Cross-Page Data'!$I$14:$J$117,2,FALSE),J585))</f>
        <v>heavy or residual fuel oil</v>
      </c>
      <c r="J585" t="str">
        <f>VLOOKUP(E585,'Cross-Page Data'!$D$4:$F$48,3,FALSE)</f>
        <v>heavy or residual fuel oil</v>
      </c>
      <c r="K585" t="b">
        <f t="shared" si="9"/>
        <v>1</v>
      </c>
    </row>
    <row r="586" spans="1:11">
      <c r="A586" s="120">
        <v>602</v>
      </c>
      <c r="B586" s="121" t="s">
        <v>201</v>
      </c>
      <c r="C586" s="121" t="s">
        <v>206</v>
      </c>
      <c r="D586" s="121" t="s">
        <v>68</v>
      </c>
      <c r="E586" s="121" t="s">
        <v>150</v>
      </c>
      <c r="F586" s="122">
        <v>0</v>
      </c>
      <c r="G586" s="122">
        <v>0</v>
      </c>
      <c r="H586" s="120">
        <v>2019</v>
      </c>
      <c r="I586" t="str">
        <f>IF(J586="natural gas",VLOOKUP(D586,'Cross-Page Data'!$I$4:$J$13,2,FALSE),IF(J586="solar",VLOOKUP('Form 923'!D586,'Cross-Page Data'!$I$14:$J$117,2,FALSE),J586))</f>
        <v>hard coal</v>
      </c>
      <c r="J586" t="str">
        <f>VLOOKUP(E586,'Cross-Page Data'!$D$4:$F$48,3,FALSE)</f>
        <v>hard coal</v>
      </c>
      <c r="K586" t="b">
        <f t="shared" si="9"/>
        <v>1</v>
      </c>
    </row>
    <row r="587" spans="1:11">
      <c r="A587" s="120">
        <v>607</v>
      </c>
      <c r="B587" s="121" t="s">
        <v>201</v>
      </c>
      <c r="C587" s="121" t="s">
        <v>202</v>
      </c>
      <c r="D587" s="121" t="s">
        <v>73</v>
      </c>
      <c r="E587" s="121" t="s">
        <v>70</v>
      </c>
      <c r="F587" s="122">
        <v>5981</v>
      </c>
      <c r="G587" s="122">
        <v>478.813</v>
      </c>
      <c r="H587" s="120">
        <v>2019</v>
      </c>
      <c r="I587" t="str">
        <f>IF(J587="natural gas",VLOOKUP(D587,'Cross-Page Data'!$I$4:$J$13,2,FALSE),IF(J587="solar",VLOOKUP('Form 923'!D587,'Cross-Page Data'!$I$14:$J$117,2,FALSE),J587))</f>
        <v>heavy or residual fuel oil</v>
      </c>
      <c r="J587" t="str">
        <f>VLOOKUP(E587,'Cross-Page Data'!$D$4:$F$48,3,FALSE)</f>
        <v>heavy or residual fuel oil</v>
      </c>
      <c r="K587" t="b">
        <f t="shared" si="9"/>
        <v>1</v>
      </c>
    </row>
    <row r="588" spans="1:11">
      <c r="A588" s="120">
        <v>607</v>
      </c>
      <c r="B588" s="121" t="s">
        <v>201</v>
      </c>
      <c r="C588" s="121" t="s">
        <v>202</v>
      </c>
      <c r="D588" s="121" t="s">
        <v>73</v>
      </c>
      <c r="E588" s="121" t="s">
        <v>38</v>
      </c>
      <c r="F588" s="122">
        <v>2351409</v>
      </c>
      <c r="G588" s="122">
        <v>195346.19</v>
      </c>
      <c r="H588" s="120">
        <v>2019</v>
      </c>
      <c r="I588" t="str">
        <f>IF(J588="natural gas",VLOOKUP(D588,'Cross-Page Data'!$I$4:$J$13,2,FALSE),IF(J588="solar",VLOOKUP('Form 923'!D588,'Cross-Page Data'!$I$14:$J$117,2,FALSE),J588))</f>
        <v>natural gas peaker</v>
      </c>
      <c r="J588" t="str">
        <f>VLOOKUP(E588,'Cross-Page Data'!$D$4:$F$48,3,FALSE)</f>
        <v>natural gas</v>
      </c>
      <c r="K588" t="b">
        <f t="shared" si="9"/>
        <v>1</v>
      </c>
    </row>
    <row r="589" spans="1:11">
      <c r="A589" s="120">
        <v>609</v>
      </c>
      <c r="B589" s="121" t="s">
        <v>201</v>
      </c>
      <c r="C589" s="121" t="s">
        <v>202</v>
      </c>
      <c r="D589" s="121" t="s">
        <v>39</v>
      </c>
      <c r="E589" s="121" t="s">
        <v>70</v>
      </c>
      <c r="F589" s="122">
        <v>0</v>
      </c>
      <c r="G589" s="122">
        <v>1784.11</v>
      </c>
      <c r="H589" s="120">
        <v>2019</v>
      </c>
      <c r="I589" t="str">
        <f>IF(J589="natural gas",VLOOKUP(D589,'Cross-Page Data'!$I$4:$J$13,2,FALSE),IF(J589="solar",VLOOKUP('Form 923'!D589,'Cross-Page Data'!$I$14:$J$117,2,FALSE),J589))</f>
        <v>heavy or residual fuel oil</v>
      </c>
      <c r="J589" t="str">
        <f>VLOOKUP(E589,'Cross-Page Data'!$D$4:$F$48,3,FALSE)</f>
        <v>heavy or residual fuel oil</v>
      </c>
      <c r="K589" t="b">
        <f t="shared" si="9"/>
        <v>1</v>
      </c>
    </row>
    <row r="590" spans="1:11">
      <c r="A590" s="120">
        <v>609</v>
      </c>
      <c r="B590" s="121" t="s">
        <v>201</v>
      </c>
      <c r="C590" s="121" t="s">
        <v>202</v>
      </c>
      <c r="D590" s="121" t="s">
        <v>39</v>
      </c>
      <c r="E590" s="121" t="s">
        <v>38</v>
      </c>
      <c r="F590" s="122">
        <v>0</v>
      </c>
      <c r="G590" s="122">
        <v>1288814.9</v>
      </c>
      <c r="H590" s="120">
        <v>2019</v>
      </c>
      <c r="I590" t="str">
        <f>IF(J590="natural gas",VLOOKUP(D590,'Cross-Page Data'!$I$4:$J$13,2,FALSE),IF(J590="solar",VLOOKUP('Form 923'!D590,'Cross-Page Data'!$I$14:$J$117,2,FALSE),J590))</f>
        <v>natural gas nonpeaker - preexisting nonretiring</v>
      </c>
      <c r="J590" t="str">
        <f>VLOOKUP(E590,'Cross-Page Data'!$D$4:$F$48,3,FALSE)</f>
        <v>natural gas</v>
      </c>
      <c r="K590" t="b">
        <f t="shared" si="9"/>
        <v>1</v>
      </c>
    </row>
    <row r="591" spans="1:11">
      <c r="A591" s="120">
        <v>609</v>
      </c>
      <c r="B591" s="121" t="s">
        <v>201</v>
      </c>
      <c r="C591" s="121" t="s">
        <v>202</v>
      </c>
      <c r="D591" s="121" t="s">
        <v>61</v>
      </c>
      <c r="E591" s="121" t="s">
        <v>70</v>
      </c>
      <c r="F591" s="122">
        <v>75205</v>
      </c>
      <c r="G591" s="122">
        <v>9486.227</v>
      </c>
      <c r="H591" s="120">
        <v>2019</v>
      </c>
      <c r="I591" t="str">
        <f>IF(J591="natural gas",VLOOKUP(D591,'Cross-Page Data'!$I$4:$J$13,2,FALSE),IF(J591="solar",VLOOKUP('Form 923'!D591,'Cross-Page Data'!$I$14:$J$117,2,FALSE),J591))</f>
        <v>heavy or residual fuel oil</v>
      </c>
      <c r="J591" t="str">
        <f>VLOOKUP(E591,'Cross-Page Data'!$D$4:$F$48,3,FALSE)</f>
        <v>heavy or residual fuel oil</v>
      </c>
      <c r="K591" t="b">
        <f t="shared" si="9"/>
        <v>1</v>
      </c>
    </row>
    <row r="592" spans="1:11">
      <c r="A592" s="120">
        <v>609</v>
      </c>
      <c r="B592" s="121" t="s">
        <v>201</v>
      </c>
      <c r="C592" s="121" t="s">
        <v>202</v>
      </c>
      <c r="D592" s="121" t="s">
        <v>61</v>
      </c>
      <c r="E592" s="121" t="s">
        <v>38</v>
      </c>
      <c r="F592" s="122">
        <v>44255358</v>
      </c>
      <c r="G592" s="122">
        <v>5376776.8</v>
      </c>
      <c r="H592" s="120">
        <v>2019</v>
      </c>
      <c r="I592" t="str">
        <f>IF(J592="natural gas",VLOOKUP(D592,'Cross-Page Data'!$I$4:$J$13,2,FALSE),IF(J592="solar",VLOOKUP('Form 923'!D592,'Cross-Page Data'!$I$14:$J$117,2,FALSE),J592))</f>
        <v>natural gas nonpeaker - preexisting nonretiring</v>
      </c>
      <c r="J592" t="str">
        <f>VLOOKUP(E592,'Cross-Page Data'!$D$4:$F$48,3,FALSE)</f>
        <v>natural gas</v>
      </c>
      <c r="K592" t="b">
        <f t="shared" si="9"/>
        <v>1</v>
      </c>
    </row>
    <row r="593" spans="1:11">
      <c r="A593" s="120">
        <v>612</v>
      </c>
      <c r="B593" s="121" t="s">
        <v>201</v>
      </c>
      <c r="C593" s="121" t="s">
        <v>202</v>
      </c>
      <c r="D593" s="121" t="s">
        <v>39</v>
      </c>
      <c r="E593" s="121" t="s">
        <v>70</v>
      </c>
      <c r="F593" s="122">
        <v>0</v>
      </c>
      <c r="G593" s="122">
        <v>0</v>
      </c>
      <c r="H593" s="120">
        <v>2019</v>
      </c>
      <c r="I593" t="str">
        <f>IF(J593="natural gas",VLOOKUP(D593,'Cross-Page Data'!$I$4:$J$13,2,FALSE),IF(J593="solar",VLOOKUP('Form 923'!D593,'Cross-Page Data'!$I$14:$J$117,2,FALSE),J593))</f>
        <v>heavy or residual fuel oil</v>
      </c>
      <c r="J593" t="str">
        <f>VLOOKUP(E593,'Cross-Page Data'!$D$4:$F$48,3,FALSE)</f>
        <v>heavy or residual fuel oil</v>
      </c>
      <c r="K593" t="b">
        <f t="shared" si="9"/>
        <v>1</v>
      </c>
    </row>
    <row r="594" spans="1:11">
      <c r="A594" s="120">
        <v>612</v>
      </c>
      <c r="B594" s="121" t="s">
        <v>201</v>
      </c>
      <c r="C594" s="121" t="s">
        <v>202</v>
      </c>
      <c r="D594" s="121" t="s">
        <v>39</v>
      </c>
      <c r="E594" s="121" t="s">
        <v>38</v>
      </c>
      <c r="F594" s="122">
        <v>0</v>
      </c>
      <c r="G594" s="122">
        <v>2385239</v>
      </c>
      <c r="H594" s="120">
        <v>2019</v>
      </c>
      <c r="I594" t="str">
        <f>IF(J594="natural gas",VLOOKUP(D594,'Cross-Page Data'!$I$4:$J$13,2,FALSE),IF(J594="solar",VLOOKUP('Form 923'!D594,'Cross-Page Data'!$I$14:$J$117,2,FALSE),J594))</f>
        <v>natural gas nonpeaker - preexisting nonretiring</v>
      </c>
      <c r="J594" t="str">
        <f>VLOOKUP(E594,'Cross-Page Data'!$D$4:$F$48,3,FALSE)</f>
        <v>natural gas</v>
      </c>
      <c r="K594" t="b">
        <f t="shared" si="9"/>
        <v>1</v>
      </c>
    </row>
    <row r="595" spans="1:11">
      <c r="A595" s="120">
        <v>612</v>
      </c>
      <c r="B595" s="121" t="s">
        <v>201</v>
      </c>
      <c r="C595" s="121" t="s">
        <v>202</v>
      </c>
      <c r="D595" s="121" t="s">
        <v>61</v>
      </c>
      <c r="E595" s="121" t="s">
        <v>70</v>
      </c>
      <c r="F595" s="122">
        <v>0</v>
      </c>
      <c r="G595" s="122">
        <v>0</v>
      </c>
      <c r="H595" s="120">
        <v>2019</v>
      </c>
      <c r="I595" t="str">
        <f>IF(J595="natural gas",VLOOKUP(D595,'Cross-Page Data'!$I$4:$J$13,2,FALSE),IF(J595="solar",VLOOKUP('Form 923'!D595,'Cross-Page Data'!$I$14:$J$117,2,FALSE),J595))</f>
        <v>heavy or residual fuel oil</v>
      </c>
      <c r="J595" t="str">
        <f>VLOOKUP(E595,'Cross-Page Data'!$D$4:$F$48,3,FALSE)</f>
        <v>heavy or residual fuel oil</v>
      </c>
      <c r="K595" t="b">
        <f t="shared" si="9"/>
        <v>1</v>
      </c>
    </row>
    <row r="596" spans="1:11">
      <c r="A596" s="120">
        <v>612</v>
      </c>
      <c r="B596" s="121" t="s">
        <v>201</v>
      </c>
      <c r="C596" s="121" t="s">
        <v>202</v>
      </c>
      <c r="D596" s="121" t="s">
        <v>61</v>
      </c>
      <c r="E596" s="121" t="s">
        <v>38</v>
      </c>
      <c r="F596" s="122">
        <v>61275721</v>
      </c>
      <c r="G596" s="122">
        <v>5687017</v>
      </c>
      <c r="H596" s="120">
        <v>2019</v>
      </c>
      <c r="I596" t="str">
        <f>IF(J596="natural gas",VLOOKUP(D596,'Cross-Page Data'!$I$4:$J$13,2,FALSE),IF(J596="solar",VLOOKUP('Form 923'!D596,'Cross-Page Data'!$I$14:$J$117,2,FALSE),J596))</f>
        <v>natural gas nonpeaker - preexisting nonretiring</v>
      </c>
      <c r="J596" t="str">
        <f>VLOOKUP(E596,'Cross-Page Data'!$D$4:$F$48,3,FALSE)</f>
        <v>natural gas</v>
      </c>
      <c r="K596" t="b">
        <f t="shared" si="9"/>
        <v>1</v>
      </c>
    </row>
    <row r="597" spans="1:11">
      <c r="A597" s="120">
        <v>612</v>
      </c>
      <c r="B597" s="121" t="s">
        <v>201</v>
      </c>
      <c r="C597" s="121" t="s">
        <v>202</v>
      </c>
      <c r="D597" s="121" t="s">
        <v>73</v>
      </c>
      <c r="E597" s="121" t="s">
        <v>70</v>
      </c>
      <c r="F597" s="122">
        <v>57791</v>
      </c>
      <c r="G597" s="122">
        <v>5272.483</v>
      </c>
      <c r="H597" s="120">
        <v>2019</v>
      </c>
      <c r="I597" t="str">
        <f>IF(J597="natural gas",VLOOKUP(D597,'Cross-Page Data'!$I$4:$J$13,2,FALSE),IF(J597="solar",VLOOKUP('Form 923'!D597,'Cross-Page Data'!$I$14:$J$117,2,FALSE),J597))</f>
        <v>heavy or residual fuel oil</v>
      </c>
      <c r="J597" t="str">
        <f>VLOOKUP(E597,'Cross-Page Data'!$D$4:$F$48,3,FALSE)</f>
        <v>heavy or residual fuel oil</v>
      </c>
      <c r="K597" t="b">
        <f t="shared" si="9"/>
        <v>1</v>
      </c>
    </row>
    <row r="598" spans="1:11">
      <c r="A598" s="120">
        <v>612</v>
      </c>
      <c r="B598" s="121" t="s">
        <v>201</v>
      </c>
      <c r="C598" s="121" t="s">
        <v>202</v>
      </c>
      <c r="D598" s="121" t="s">
        <v>73</v>
      </c>
      <c r="E598" s="121" t="s">
        <v>38</v>
      </c>
      <c r="F598" s="122">
        <v>3747491</v>
      </c>
      <c r="G598" s="122">
        <v>342041.52</v>
      </c>
      <c r="H598" s="120">
        <v>2019</v>
      </c>
      <c r="I598" t="str">
        <f>IF(J598="natural gas",VLOOKUP(D598,'Cross-Page Data'!$I$4:$J$13,2,FALSE),IF(J598="solar",VLOOKUP('Form 923'!D598,'Cross-Page Data'!$I$14:$J$117,2,FALSE),J598))</f>
        <v>natural gas peaker</v>
      </c>
      <c r="J598" t="str">
        <f>VLOOKUP(E598,'Cross-Page Data'!$D$4:$F$48,3,FALSE)</f>
        <v>natural gas</v>
      </c>
      <c r="K598" t="b">
        <f t="shared" si="9"/>
        <v>1</v>
      </c>
    </row>
    <row r="599" spans="1:11">
      <c r="A599" s="120">
        <v>613</v>
      </c>
      <c r="B599" s="121" t="s">
        <v>201</v>
      </c>
      <c r="C599" s="121" t="s">
        <v>202</v>
      </c>
      <c r="D599" s="121" t="s">
        <v>39</v>
      </c>
      <c r="E599" s="121" t="s">
        <v>70</v>
      </c>
      <c r="F599" s="122">
        <v>0</v>
      </c>
      <c r="G599" s="122">
        <v>0</v>
      </c>
      <c r="H599" s="120">
        <v>2019</v>
      </c>
      <c r="I599" t="str">
        <f>IF(J599="natural gas",VLOOKUP(D599,'Cross-Page Data'!$I$4:$J$13,2,FALSE),IF(J599="solar",VLOOKUP('Form 923'!D599,'Cross-Page Data'!$I$14:$J$117,2,FALSE),J599))</f>
        <v>heavy or residual fuel oil</v>
      </c>
      <c r="J599" t="str">
        <f>VLOOKUP(E599,'Cross-Page Data'!$D$4:$F$48,3,FALSE)</f>
        <v>heavy or residual fuel oil</v>
      </c>
      <c r="K599" t="b">
        <f t="shared" si="9"/>
        <v>1</v>
      </c>
    </row>
    <row r="600" spans="1:11">
      <c r="A600" s="120">
        <v>613</v>
      </c>
      <c r="B600" s="121" t="s">
        <v>201</v>
      </c>
      <c r="C600" s="121" t="s">
        <v>202</v>
      </c>
      <c r="D600" s="121" t="s">
        <v>39</v>
      </c>
      <c r="E600" s="121" t="s">
        <v>38</v>
      </c>
      <c r="F600" s="122">
        <v>0</v>
      </c>
      <c r="G600" s="122">
        <v>0</v>
      </c>
      <c r="H600" s="120">
        <v>2019</v>
      </c>
      <c r="I600" t="str">
        <f>IF(J600="natural gas",VLOOKUP(D600,'Cross-Page Data'!$I$4:$J$13,2,FALSE),IF(J600="solar",VLOOKUP('Form 923'!D600,'Cross-Page Data'!$I$14:$J$117,2,FALSE),J600))</f>
        <v>natural gas nonpeaker - preexisting nonretiring</v>
      </c>
      <c r="J600" t="str">
        <f>VLOOKUP(E600,'Cross-Page Data'!$D$4:$F$48,3,FALSE)</f>
        <v>natural gas</v>
      </c>
      <c r="K600" t="b">
        <f t="shared" si="9"/>
        <v>1</v>
      </c>
    </row>
    <row r="601" spans="1:11">
      <c r="A601" s="120">
        <v>613</v>
      </c>
      <c r="B601" s="121" t="s">
        <v>201</v>
      </c>
      <c r="C601" s="121" t="s">
        <v>202</v>
      </c>
      <c r="D601" s="121" t="s">
        <v>61</v>
      </c>
      <c r="E601" s="121" t="s">
        <v>70</v>
      </c>
      <c r="F601" s="122">
        <v>0</v>
      </c>
      <c r="G601" s="122">
        <v>0</v>
      </c>
      <c r="H601" s="120">
        <v>2019</v>
      </c>
      <c r="I601" t="str">
        <f>IF(J601="natural gas",VLOOKUP(D601,'Cross-Page Data'!$I$4:$J$13,2,FALSE),IF(J601="solar",VLOOKUP('Form 923'!D601,'Cross-Page Data'!$I$14:$J$117,2,FALSE),J601))</f>
        <v>heavy or residual fuel oil</v>
      </c>
      <c r="J601" t="str">
        <f>VLOOKUP(E601,'Cross-Page Data'!$D$4:$F$48,3,FALSE)</f>
        <v>heavy or residual fuel oil</v>
      </c>
      <c r="K601" t="b">
        <f t="shared" si="9"/>
        <v>1</v>
      </c>
    </row>
    <row r="602" spans="1:11">
      <c r="A602" s="120">
        <v>613</v>
      </c>
      <c r="B602" s="121" t="s">
        <v>201</v>
      </c>
      <c r="C602" s="121" t="s">
        <v>202</v>
      </c>
      <c r="D602" s="121" t="s">
        <v>61</v>
      </c>
      <c r="E602" s="121" t="s">
        <v>38</v>
      </c>
      <c r="F602" s="122">
        <v>0</v>
      </c>
      <c r="G602" s="122">
        <v>0</v>
      </c>
      <c r="H602" s="120">
        <v>2019</v>
      </c>
      <c r="I602" t="str">
        <f>IF(J602="natural gas",VLOOKUP(D602,'Cross-Page Data'!$I$4:$J$13,2,FALSE),IF(J602="solar",VLOOKUP('Form 923'!D602,'Cross-Page Data'!$I$14:$J$117,2,FALSE),J602))</f>
        <v>natural gas nonpeaker - preexisting nonretiring</v>
      </c>
      <c r="J602" t="str">
        <f>VLOOKUP(E602,'Cross-Page Data'!$D$4:$F$48,3,FALSE)</f>
        <v>natural gas</v>
      </c>
      <c r="K602" t="b">
        <f t="shared" si="9"/>
        <v>1</v>
      </c>
    </row>
    <row r="603" spans="1:11">
      <c r="A603" s="120">
        <v>613</v>
      </c>
      <c r="B603" s="121" t="s">
        <v>201</v>
      </c>
      <c r="C603" s="121" t="s">
        <v>202</v>
      </c>
      <c r="D603" s="121" t="s">
        <v>73</v>
      </c>
      <c r="E603" s="121" t="s">
        <v>70</v>
      </c>
      <c r="F603" s="122">
        <v>12212</v>
      </c>
      <c r="G603" s="122">
        <v>1136.611</v>
      </c>
      <c r="H603" s="120">
        <v>2019</v>
      </c>
      <c r="I603" t="str">
        <f>IF(J603="natural gas",VLOOKUP(D603,'Cross-Page Data'!$I$4:$J$13,2,FALSE),IF(J603="solar",VLOOKUP('Form 923'!D603,'Cross-Page Data'!$I$14:$J$117,2,FALSE),J603))</f>
        <v>heavy or residual fuel oil</v>
      </c>
      <c r="J603" t="str">
        <f>VLOOKUP(E603,'Cross-Page Data'!$D$4:$F$48,3,FALSE)</f>
        <v>heavy or residual fuel oil</v>
      </c>
      <c r="K603" t="b">
        <f t="shared" si="9"/>
        <v>1</v>
      </c>
    </row>
    <row r="604" spans="1:11">
      <c r="A604" s="120">
        <v>613</v>
      </c>
      <c r="B604" s="121" t="s">
        <v>201</v>
      </c>
      <c r="C604" s="121" t="s">
        <v>202</v>
      </c>
      <c r="D604" s="121" t="s">
        <v>73</v>
      </c>
      <c r="E604" s="121" t="s">
        <v>38</v>
      </c>
      <c r="F604" s="122">
        <v>4450669</v>
      </c>
      <c r="G604" s="122">
        <v>420757.39</v>
      </c>
      <c r="H604" s="120">
        <v>2019</v>
      </c>
      <c r="I604" t="str">
        <f>IF(J604="natural gas",VLOOKUP(D604,'Cross-Page Data'!$I$4:$J$13,2,FALSE),IF(J604="solar",VLOOKUP('Form 923'!D604,'Cross-Page Data'!$I$14:$J$117,2,FALSE),J604))</f>
        <v>natural gas peaker</v>
      </c>
      <c r="J604" t="str">
        <f>VLOOKUP(E604,'Cross-Page Data'!$D$4:$F$48,3,FALSE)</f>
        <v>natural gas</v>
      </c>
      <c r="K604" t="b">
        <f t="shared" si="9"/>
        <v>1</v>
      </c>
    </row>
    <row r="605" spans="1:11">
      <c r="A605" s="120">
        <v>617</v>
      </c>
      <c r="B605" s="121" t="s">
        <v>201</v>
      </c>
      <c r="C605" s="121" t="s">
        <v>202</v>
      </c>
      <c r="D605" s="121" t="s">
        <v>39</v>
      </c>
      <c r="E605" s="121" t="s">
        <v>70</v>
      </c>
      <c r="F605" s="122">
        <v>0</v>
      </c>
      <c r="G605" s="122">
        <v>2113.864</v>
      </c>
      <c r="H605" s="120">
        <v>2019</v>
      </c>
      <c r="I605" t="str">
        <f>IF(J605="natural gas",VLOOKUP(D605,'Cross-Page Data'!$I$4:$J$13,2,FALSE),IF(J605="solar",VLOOKUP('Form 923'!D605,'Cross-Page Data'!$I$14:$J$117,2,FALSE),J605))</f>
        <v>heavy or residual fuel oil</v>
      </c>
      <c r="J605" t="str">
        <f>VLOOKUP(E605,'Cross-Page Data'!$D$4:$F$48,3,FALSE)</f>
        <v>heavy or residual fuel oil</v>
      </c>
      <c r="K605" t="b">
        <f t="shared" si="9"/>
        <v>1</v>
      </c>
    </row>
    <row r="606" spans="1:11">
      <c r="A606" s="120">
        <v>617</v>
      </c>
      <c r="B606" s="121" t="s">
        <v>201</v>
      </c>
      <c r="C606" s="121" t="s">
        <v>202</v>
      </c>
      <c r="D606" s="121" t="s">
        <v>39</v>
      </c>
      <c r="E606" s="121" t="s">
        <v>38</v>
      </c>
      <c r="F606" s="122">
        <v>0</v>
      </c>
      <c r="G606" s="122">
        <v>2444314.1</v>
      </c>
      <c r="H606" s="120">
        <v>2019</v>
      </c>
      <c r="I606" t="str">
        <f>IF(J606="natural gas",VLOOKUP(D606,'Cross-Page Data'!$I$4:$J$13,2,FALSE),IF(J606="solar",VLOOKUP('Form 923'!D606,'Cross-Page Data'!$I$14:$J$117,2,FALSE),J606))</f>
        <v>natural gas nonpeaker - preexisting nonretiring</v>
      </c>
      <c r="J606" t="str">
        <f>VLOOKUP(E606,'Cross-Page Data'!$D$4:$F$48,3,FALSE)</f>
        <v>natural gas</v>
      </c>
      <c r="K606" t="b">
        <f t="shared" si="9"/>
        <v>1</v>
      </c>
    </row>
    <row r="607" spans="1:11">
      <c r="A607" s="120">
        <v>617</v>
      </c>
      <c r="B607" s="121" t="s">
        <v>201</v>
      </c>
      <c r="C607" s="121" t="s">
        <v>202</v>
      </c>
      <c r="D607" s="121" t="s">
        <v>61</v>
      </c>
      <c r="E607" s="121" t="s">
        <v>70</v>
      </c>
      <c r="F607" s="122">
        <v>45128</v>
      </c>
      <c r="G607" s="122">
        <v>4577.814</v>
      </c>
      <c r="H607" s="120">
        <v>2019</v>
      </c>
      <c r="I607" t="str">
        <f>IF(J607="natural gas",VLOOKUP(D607,'Cross-Page Data'!$I$4:$J$13,2,FALSE),IF(J607="solar",VLOOKUP('Form 923'!D607,'Cross-Page Data'!$I$14:$J$117,2,FALSE),J607))</f>
        <v>heavy or residual fuel oil</v>
      </c>
      <c r="J607" t="str">
        <f>VLOOKUP(E607,'Cross-Page Data'!$D$4:$F$48,3,FALSE)</f>
        <v>heavy or residual fuel oil</v>
      </c>
      <c r="K607" t="b">
        <f t="shared" si="9"/>
        <v>1</v>
      </c>
    </row>
    <row r="608" spans="1:11">
      <c r="A608" s="120">
        <v>617</v>
      </c>
      <c r="B608" s="121" t="s">
        <v>201</v>
      </c>
      <c r="C608" s="121" t="s">
        <v>202</v>
      </c>
      <c r="D608" s="121" t="s">
        <v>61</v>
      </c>
      <c r="E608" s="121" t="s">
        <v>38</v>
      </c>
      <c r="F608" s="122">
        <v>48278120</v>
      </c>
      <c r="G608" s="122">
        <v>4753957.2</v>
      </c>
      <c r="H608" s="120">
        <v>2019</v>
      </c>
      <c r="I608" t="str">
        <f>IF(J608="natural gas",VLOOKUP(D608,'Cross-Page Data'!$I$4:$J$13,2,FALSE),IF(J608="solar",VLOOKUP('Form 923'!D608,'Cross-Page Data'!$I$14:$J$117,2,FALSE),J608))</f>
        <v>natural gas nonpeaker - preexisting nonretiring</v>
      </c>
      <c r="J608" t="str">
        <f>VLOOKUP(E608,'Cross-Page Data'!$D$4:$F$48,3,FALSE)</f>
        <v>natural gas</v>
      </c>
      <c r="K608" t="b">
        <f t="shared" si="9"/>
        <v>1</v>
      </c>
    </row>
    <row r="609" spans="1:11">
      <c r="A609" s="120">
        <v>617</v>
      </c>
      <c r="B609" s="121" t="s">
        <v>201</v>
      </c>
      <c r="C609" s="121" t="s">
        <v>202</v>
      </c>
      <c r="D609" s="121" t="s">
        <v>61</v>
      </c>
      <c r="E609" s="121" t="s">
        <v>152</v>
      </c>
      <c r="F609" s="122">
        <v>0</v>
      </c>
      <c r="G609" s="122">
        <v>0</v>
      </c>
      <c r="H609" s="120">
        <v>2019</v>
      </c>
      <c r="I609" t="str">
        <f>IF(J609="natural gas",VLOOKUP(D609,'Cross-Page Data'!$I$4:$J$13,2,FALSE),IF(J609="solar",VLOOKUP('Form 923'!D609,'Cross-Page Data'!$I$14:$J$117,2,FALSE),J609))</f>
        <v>heavy or residual fuel oil</v>
      </c>
      <c r="J609" t="str">
        <f>VLOOKUP(E609,'Cross-Page Data'!$D$4:$F$48,3,FALSE)</f>
        <v>heavy or residual fuel oil</v>
      </c>
      <c r="K609" t="b">
        <f t="shared" si="9"/>
        <v>1</v>
      </c>
    </row>
    <row r="610" spans="1:11">
      <c r="A610" s="120">
        <v>617</v>
      </c>
      <c r="B610" s="121" t="s">
        <v>201</v>
      </c>
      <c r="C610" s="121" t="s">
        <v>202</v>
      </c>
      <c r="D610" s="121" t="s">
        <v>73</v>
      </c>
      <c r="E610" s="121" t="s">
        <v>70</v>
      </c>
      <c r="F610" s="122">
        <v>0</v>
      </c>
      <c r="G610" s="122">
        <v>0</v>
      </c>
      <c r="H610" s="120">
        <v>2019</v>
      </c>
      <c r="I610" t="str">
        <f>IF(J610="natural gas",VLOOKUP(D610,'Cross-Page Data'!$I$4:$J$13,2,FALSE),IF(J610="solar",VLOOKUP('Form 923'!D610,'Cross-Page Data'!$I$14:$J$117,2,FALSE),J610))</f>
        <v>heavy or residual fuel oil</v>
      </c>
      <c r="J610" t="str">
        <f>VLOOKUP(E610,'Cross-Page Data'!$D$4:$F$48,3,FALSE)</f>
        <v>heavy or residual fuel oil</v>
      </c>
      <c r="K610" t="b">
        <f t="shared" si="9"/>
        <v>1</v>
      </c>
    </row>
    <row r="611" spans="1:11">
      <c r="A611" s="120">
        <v>617</v>
      </c>
      <c r="B611" s="121" t="s">
        <v>201</v>
      </c>
      <c r="C611" s="121" t="s">
        <v>202</v>
      </c>
      <c r="D611" s="121" t="s">
        <v>73</v>
      </c>
      <c r="E611" s="121" t="s">
        <v>38</v>
      </c>
      <c r="F611" s="122">
        <v>0</v>
      </c>
      <c r="G611" s="122">
        <v>0</v>
      </c>
      <c r="H611" s="120">
        <v>2019</v>
      </c>
      <c r="I611" t="str">
        <f>IF(J611="natural gas",VLOOKUP(D611,'Cross-Page Data'!$I$4:$J$13,2,FALSE),IF(J611="solar",VLOOKUP('Form 923'!D611,'Cross-Page Data'!$I$14:$J$117,2,FALSE),J611))</f>
        <v>natural gas peaker</v>
      </c>
      <c r="J611" t="str">
        <f>VLOOKUP(E611,'Cross-Page Data'!$D$4:$F$48,3,FALSE)</f>
        <v>natural gas</v>
      </c>
      <c r="K611" t="b">
        <f t="shared" si="9"/>
        <v>1</v>
      </c>
    </row>
    <row r="612" spans="1:11">
      <c r="A612" s="120">
        <v>619</v>
      </c>
      <c r="B612" s="121" t="s">
        <v>201</v>
      </c>
      <c r="C612" s="121" t="s">
        <v>202</v>
      </c>
      <c r="D612" s="121" t="s">
        <v>39</v>
      </c>
      <c r="E612" s="121" t="s">
        <v>70</v>
      </c>
      <c r="F612" s="122">
        <v>0</v>
      </c>
      <c r="G612" s="122">
        <v>5827.373</v>
      </c>
      <c r="H612" s="120">
        <v>2019</v>
      </c>
      <c r="I612" t="str">
        <f>IF(J612="natural gas",VLOOKUP(D612,'Cross-Page Data'!$I$4:$J$13,2,FALSE),IF(J612="solar",VLOOKUP('Form 923'!D612,'Cross-Page Data'!$I$14:$J$117,2,FALSE),J612))</f>
        <v>heavy or residual fuel oil</v>
      </c>
      <c r="J612" t="str">
        <f>VLOOKUP(E612,'Cross-Page Data'!$D$4:$F$48,3,FALSE)</f>
        <v>heavy or residual fuel oil</v>
      </c>
      <c r="K612" t="b">
        <f t="shared" si="9"/>
        <v>1</v>
      </c>
    </row>
    <row r="613" spans="1:11">
      <c r="A613" s="120">
        <v>619</v>
      </c>
      <c r="B613" s="121" t="s">
        <v>201</v>
      </c>
      <c r="C613" s="121" t="s">
        <v>202</v>
      </c>
      <c r="D613" s="121" t="s">
        <v>39</v>
      </c>
      <c r="E613" s="121" t="s">
        <v>38</v>
      </c>
      <c r="F613" s="122">
        <v>0</v>
      </c>
      <c r="G613" s="122">
        <v>2093038.6</v>
      </c>
      <c r="H613" s="120">
        <v>2019</v>
      </c>
      <c r="I613" t="str">
        <f>IF(J613="natural gas",VLOOKUP(D613,'Cross-Page Data'!$I$4:$J$13,2,FALSE),IF(J613="solar",VLOOKUP('Form 923'!D613,'Cross-Page Data'!$I$14:$J$117,2,FALSE),J613))</f>
        <v>natural gas nonpeaker - preexisting nonretiring</v>
      </c>
      <c r="J613" t="str">
        <f>VLOOKUP(E613,'Cross-Page Data'!$D$4:$F$48,3,FALSE)</f>
        <v>natural gas</v>
      </c>
      <c r="K613" t="b">
        <f t="shared" si="9"/>
        <v>1</v>
      </c>
    </row>
    <row r="614" spans="1:11">
      <c r="A614" s="120">
        <v>619</v>
      </c>
      <c r="B614" s="121" t="s">
        <v>201</v>
      </c>
      <c r="C614" s="121" t="s">
        <v>202</v>
      </c>
      <c r="D614" s="121" t="s">
        <v>61</v>
      </c>
      <c r="E614" s="121" t="s">
        <v>70</v>
      </c>
      <c r="F614" s="122">
        <v>119558</v>
      </c>
      <c r="G614" s="122">
        <v>12282.627</v>
      </c>
      <c r="H614" s="120">
        <v>2019</v>
      </c>
      <c r="I614" t="str">
        <f>IF(J614="natural gas",VLOOKUP(D614,'Cross-Page Data'!$I$4:$J$13,2,FALSE),IF(J614="solar",VLOOKUP('Form 923'!D614,'Cross-Page Data'!$I$14:$J$117,2,FALSE),J614))</f>
        <v>heavy or residual fuel oil</v>
      </c>
      <c r="J614" t="str">
        <f>VLOOKUP(E614,'Cross-Page Data'!$D$4:$F$48,3,FALSE)</f>
        <v>heavy or residual fuel oil</v>
      </c>
      <c r="K614" t="b">
        <f t="shared" si="9"/>
        <v>1</v>
      </c>
    </row>
    <row r="615" spans="1:11">
      <c r="A615" s="120">
        <v>619</v>
      </c>
      <c r="B615" s="121" t="s">
        <v>201</v>
      </c>
      <c r="C615" s="121" t="s">
        <v>202</v>
      </c>
      <c r="D615" s="121" t="s">
        <v>61</v>
      </c>
      <c r="E615" s="121" t="s">
        <v>38</v>
      </c>
      <c r="F615" s="122">
        <v>42514126</v>
      </c>
      <c r="G615" s="122">
        <v>4328777.4</v>
      </c>
      <c r="H615" s="120">
        <v>2019</v>
      </c>
      <c r="I615" t="str">
        <f>IF(J615="natural gas",VLOOKUP(D615,'Cross-Page Data'!$I$4:$J$13,2,FALSE),IF(J615="solar",VLOOKUP('Form 923'!D615,'Cross-Page Data'!$I$14:$J$117,2,FALSE),J615))</f>
        <v>natural gas nonpeaker - preexisting nonretiring</v>
      </c>
      <c r="J615" t="str">
        <f>VLOOKUP(E615,'Cross-Page Data'!$D$4:$F$48,3,FALSE)</f>
        <v>natural gas</v>
      </c>
      <c r="K615" t="b">
        <f t="shared" si="9"/>
        <v>1</v>
      </c>
    </row>
    <row r="616" spans="1:11">
      <c r="A616" s="120">
        <v>620</v>
      </c>
      <c r="B616" s="121" t="s">
        <v>201</v>
      </c>
      <c r="C616" s="121" t="s">
        <v>202</v>
      </c>
      <c r="D616" s="121" t="s">
        <v>39</v>
      </c>
      <c r="E616" s="121" t="s">
        <v>70</v>
      </c>
      <c r="F616" s="122">
        <v>0</v>
      </c>
      <c r="G616" s="122">
        <v>0</v>
      </c>
      <c r="H616" s="120">
        <v>2019</v>
      </c>
      <c r="I616" t="str">
        <f>IF(J616="natural gas",VLOOKUP(D616,'Cross-Page Data'!$I$4:$J$13,2,FALSE),IF(J616="solar",VLOOKUP('Form 923'!D616,'Cross-Page Data'!$I$14:$J$117,2,FALSE),J616))</f>
        <v>heavy or residual fuel oil</v>
      </c>
      <c r="J616" t="str">
        <f>VLOOKUP(E616,'Cross-Page Data'!$D$4:$F$48,3,FALSE)</f>
        <v>heavy or residual fuel oil</v>
      </c>
      <c r="K616" t="b">
        <f t="shared" si="9"/>
        <v>1</v>
      </c>
    </row>
    <row r="617" spans="1:11">
      <c r="A617" s="120">
        <v>620</v>
      </c>
      <c r="B617" s="121" t="s">
        <v>201</v>
      </c>
      <c r="C617" s="121" t="s">
        <v>202</v>
      </c>
      <c r="D617" s="121" t="s">
        <v>39</v>
      </c>
      <c r="E617" s="121" t="s">
        <v>38</v>
      </c>
      <c r="F617" s="122">
        <v>0</v>
      </c>
      <c r="G617" s="122">
        <v>2890786</v>
      </c>
      <c r="H617" s="120">
        <v>2019</v>
      </c>
      <c r="I617" t="str">
        <f>IF(J617="natural gas",VLOOKUP(D617,'Cross-Page Data'!$I$4:$J$13,2,FALSE),IF(J617="solar",VLOOKUP('Form 923'!D617,'Cross-Page Data'!$I$14:$J$117,2,FALSE),J617))</f>
        <v>natural gas nonpeaker - preexisting nonretiring</v>
      </c>
      <c r="J617" t="str">
        <f>VLOOKUP(E617,'Cross-Page Data'!$D$4:$F$48,3,FALSE)</f>
        <v>natural gas</v>
      </c>
      <c r="K617" t="b">
        <f t="shared" si="9"/>
        <v>1</v>
      </c>
    </row>
    <row r="618" spans="1:11">
      <c r="A618" s="120">
        <v>620</v>
      </c>
      <c r="B618" s="121" t="s">
        <v>201</v>
      </c>
      <c r="C618" s="121" t="s">
        <v>202</v>
      </c>
      <c r="D618" s="121" t="s">
        <v>61</v>
      </c>
      <c r="E618" s="121" t="s">
        <v>70</v>
      </c>
      <c r="F618" s="122">
        <v>0</v>
      </c>
      <c r="G618" s="122">
        <v>0</v>
      </c>
      <c r="H618" s="120">
        <v>2019</v>
      </c>
      <c r="I618" t="str">
        <f>IF(J618="natural gas",VLOOKUP(D618,'Cross-Page Data'!$I$4:$J$13,2,FALSE),IF(J618="solar",VLOOKUP('Form 923'!D618,'Cross-Page Data'!$I$14:$J$117,2,FALSE),J618))</f>
        <v>heavy or residual fuel oil</v>
      </c>
      <c r="J618" t="str">
        <f>VLOOKUP(E618,'Cross-Page Data'!$D$4:$F$48,3,FALSE)</f>
        <v>heavy or residual fuel oil</v>
      </c>
      <c r="K618" t="b">
        <f t="shared" si="9"/>
        <v>1</v>
      </c>
    </row>
    <row r="619" spans="1:11">
      <c r="A619" s="120">
        <v>620</v>
      </c>
      <c r="B619" s="121" t="s">
        <v>201</v>
      </c>
      <c r="C619" s="121" t="s">
        <v>202</v>
      </c>
      <c r="D619" s="121" t="s">
        <v>61</v>
      </c>
      <c r="E619" s="121" t="s">
        <v>38</v>
      </c>
      <c r="F619" s="122">
        <v>63295933</v>
      </c>
      <c r="G619" s="122">
        <v>5595636</v>
      </c>
      <c r="H619" s="120">
        <v>2019</v>
      </c>
      <c r="I619" t="str">
        <f>IF(J619="natural gas",VLOOKUP(D619,'Cross-Page Data'!$I$4:$J$13,2,FALSE),IF(J619="solar",VLOOKUP('Form 923'!D619,'Cross-Page Data'!$I$14:$J$117,2,FALSE),J619))</f>
        <v>natural gas nonpeaker - preexisting nonretiring</v>
      </c>
      <c r="J619" t="str">
        <f>VLOOKUP(E619,'Cross-Page Data'!$D$4:$F$48,3,FALSE)</f>
        <v>natural gas</v>
      </c>
      <c r="K619" t="b">
        <f t="shared" si="9"/>
        <v>1</v>
      </c>
    </row>
    <row r="620" spans="1:11">
      <c r="A620" s="120">
        <v>621</v>
      </c>
      <c r="B620" s="121" t="s">
        <v>201</v>
      </c>
      <c r="C620" s="121" t="s">
        <v>202</v>
      </c>
      <c r="D620" s="121" t="s">
        <v>39</v>
      </c>
      <c r="E620" s="121" t="s">
        <v>70</v>
      </c>
      <c r="F620" s="122">
        <v>0</v>
      </c>
      <c r="G620" s="122">
        <v>1428.494</v>
      </c>
      <c r="H620" s="120">
        <v>2019</v>
      </c>
      <c r="I620" t="str">
        <f>IF(J620="natural gas",VLOOKUP(D620,'Cross-Page Data'!$I$4:$J$13,2,FALSE),IF(J620="solar",VLOOKUP('Form 923'!D620,'Cross-Page Data'!$I$14:$J$117,2,FALSE),J620))</f>
        <v>heavy or residual fuel oil</v>
      </c>
      <c r="J620" t="str">
        <f>VLOOKUP(E620,'Cross-Page Data'!$D$4:$F$48,3,FALSE)</f>
        <v>heavy or residual fuel oil</v>
      </c>
      <c r="K620" t="b">
        <f t="shared" si="9"/>
        <v>1</v>
      </c>
    </row>
    <row r="621" spans="1:11">
      <c r="A621" s="120">
        <v>621</v>
      </c>
      <c r="B621" s="121" t="s">
        <v>201</v>
      </c>
      <c r="C621" s="121" t="s">
        <v>202</v>
      </c>
      <c r="D621" s="121" t="s">
        <v>39</v>
      </c>
      <c r="E621" s="121" t="s">
        <v>38</v>
      </c>
      <c r="F621" s="122">
        <v>0</v>
      </c>
      <c r="G621" s="122">
        <v>1089734.5</v>
      </c>
      <c r="H621" s="120">
        <v>2019</v>
      </c>
      <c r="I621" t="str">
        <f>IF(J621="natural gas",VLOOKUP(D621,'Cross-Page Data'!$I$4:$J$13,2,FALSE),IF(J621="solar",VLOOKUP('Form 923'!D621,'Cross-Page Data'!$I$14:$J$117,2,FALSE),J621))</f>
        <v>natural gas nonpeaker - preexisting nonretiring</v>
      </c>
      <c r="J621" t="str">
        <f>VLOOKUP(E621,'Cross-Page Data'!$D$4:$F$48,3,FALSE)</f>
        <v>natural gas</v>
      </c>
      <c r="K621" t="b">
        <f t="shared" si="9"/>
        <v>1</v>
      </c>
    </row>
    <row r="622" spans="1:11">
      <c r="A622" s="120">
        <v>621</v>
      </c>
      <c r="B622" s="121" t="s">
        <v>201</v>
      </c>
      <c r="C622" s="121" t="s">
        <v>202</v>
      </c>
      <c r="D622" s="121" t="s">
        <v>61</v>
      </c>
      <c r="E622" s="121" t="s">
        <v>70</v>
      </c>
      <c r="F622" s="122">
        <v>55827</v>
      </c>
      <c r="G622" s="122">
        <v>6515.001</v>
      </c>
      <c r="H622" s="120">
        <v>2019</v>
      </c>
      <c r="I622" t="str">
        <f>IF(J622="natural gas",VLOOKUP(D622,'Cross-Page Data'!$I$4:$J$13,2,FALSE),IF(J622="solar",VLOOKUP('Form 923'!D622,'Cross-Page Data'!$I$14:$J$117,2,FALSE),J622))</f>
        <v>heavy or residual fuel oil</v>
      </c>
      <c r="J622" t="str">
        <f>VLOOKUP(E622,'Cross-Page Data'!$D$4:$F$48,3,FALSE)</f>
        <v>heavy or residual fuel oil</v>
      </c>
      <c r="K622" t="b">
        <f t="shared" si="9"/>
        <v>1</v>
      </c>
    </row>
    <row r="623" spans="1:11">
      <c r="A623" s="120">
        <v>621</v>
      </c>
      <c r="B623" s="121" t="s">
        <v>201</v>
      </c>
      <c r="C623" s="121" t="s">
        <v>202</v>
      </c>
      <c r="D623" s="121" t="s">
        <v>61</v>
      </c>
      <c r="E623" s="121" t="s">
        <v>38</v>
      </c>
      <c r="F623" s="122">
        <v>36427157</v>
      </c>
      <c r="G623" s="122">
        <v>4030054</v>
      </c>
      <c r="H623" s="120">
        <v>2019</v>
      </c>
      <c r="I623" t="str">
        <f>IF(J623="natural gas",VLOOKUP(D623,'Cross-Page Data'!$I$4:$J$13,2,FALSE),IF(J623="solar",VLOOKUP('Form 923'!D623,'Cross-Page Data'!$I$14:$J$117,2,FALSE),J623))</f>
        <v>natural gas nonpeaker - preexisting nonretiring</v>
      </c>
      <c r="J623" t="str">
        <f>VLOOKUP(E623,'Cross-Page Data'!$D$4:$F$48,3,FALSE)</f>
        <v>natural gas</v>
      </c>
      <c r="K623" t="b">
        <f t="shared" si="9"/>
        <v>1</v>
      </c>
    </row>
    <row r="624" spans="1:11">
      <c r="A624" s="120">
        <v>621</v>
      </c>
      <c r="B624" s="121" t="s">
        <v>201</v>
      </c>
      <c r="C624" s="121" t="s">
        <v>202</v>
      </c>
      <c r="D624" s="121" t="s">
        <v>68</v>
      </c>
      <c r="E624" s="121" t="s">
        <v>38</v>
      </c>
      <c r="F624" s="122">
        <v>0</v>
      </c>
      <c r="G624" s="122">
        <v>0</v>
      </c>
      <c r="H624" s="120">
        <v>2019</v>
      </c>
      <c r="I624" t="str">
        <f>IF(J624="natural gas",VLOOKUP(D624,'Cross-Page Data'!$I$4:$J$13,2,FALSE),IF(J624="solar",VLOOKUP('Form 923'!D624,'Cross-Page Data'!$I$14:$J$117,2,FALSE),J624))</f>
        <v>natural gas nonpeaker - preexisting retiring</v>
      </c>
      <c r="J624" t="str">
        <f>VLOOKUP(E624,'Cross-Page Data'!$D$4:$F$48,3,FALSE)</f>
        <v>natural gas</v>
      </c>
      <c r="K624" t="b">
        <f t="shared" si="9"/>
        <v>1</v>
      </c>
    </row>
    <row r="625" spans="1:11">
      <c r="A625" s="120">
        <v>621</v>
      </c>
      <c r="B625" s="121" t="s">
        <v>201</v>
      </c>
      <c r="C625" s="121" t="s">
        <v>202</v>
      </c>
      <c r="D625" s="121" t="s">
        <v>68</v>
      </c>
      <c r="E625" s="121" t="s">
        <v>125</v>
      </c>
      <c r="F625" s="122">
        <v>0</v>
      </c>
      <c r="G625" s="122">
        <v>7533694</v>
      </c>
      <c r="H625" s="120">
        <v>2019</v>
      </c>
      <c r="I625" t="str">
        <f>IF(J625="natural gas",VLOOKUP(D625,'Cross-Page Data'!$I$4:$J$13,2,FALSE),IF(J625="solar",VLOOKUP('Form 923'!D625,'Cross-Page Data'!$I$14:$J$117,2,FALSE),J625))</f>
        <v>nuclear</v>
      </c>
      <c r="J625" t="str">
        <f>VLOOKUP(E625,'Cross-Page Data'!$D$4:$F$48,3,FALSE)</f>
        <v>nuclear</v>
      </c>
      <c r="K625" t="b">
        <f t="shared" si="9"/>
        <v>1</v>
      </c>
    </row>
    <row r="626" spans="1:11">
      <c r="A626" s="120">
        <v>621</v>
      </c>
      <c r="B626" s="121" t="s">
        <v>201</v>
      </c>
      <c r="C626" s="121" t="s">
        <v>202</v>
      </c>
      <c r="D626" s="121" t="s">
        <v>68</v>
      </c>
      <c r="E626" s="121" t="s">
        <v>125</v>
      </c>
      <c r="F626" s="122">
        <v>0</v>
      </c>
      <c r="G626" s="122">
        <v>6608744</v>
      </c>
      <c r="H626" s="120">
        <v>2019</v>
      </c>
      <c r="I626" t="str">
        <f>IF(J626="natural gas",VLOOKUP(D626,'Cross-Page Data'!$I$4:$J$13,2,FALSE),IF(J626="solar",VLOOKUP('Form 923'!D626,'Cross-Page Data'!$I$14:$J$117,2,FALSE),J626))</f>
        <v>nuclear</v>
      </c>
      <c r="J626" t="str">
        <f>VLOOKUP(E626,'Cross-Page Data'!$D$4:$F$48,3,FALSE)</f>
        <v>nuclear</v>
      </c>
      <c r="K626" t="b">
        <f t="shared" si="9"/>
        <v>1</v>
      </c>
    </row>
    <row r="627" spans="1:11">
      <c r="A627" s="120">
        <v>621</v>
      </c>
      <c r="B627" s="121" t="s">
        <v>201</v>
      </c>
      <c r="C627" s="121" t="s">
        <v>202</v>
      </c>
      <c r="D627" s="121" t="s">
        <v>68</v>
      </c>
      <c r="E627" s="121" t="s">
        <v>152</v>
      </c>
      <c r="F627" s="122">
        <v>0</v>
      </c>
      <c r="G627" s="122">
        <v>0</v>
      </c>
      <c r="H627" s="120">
        <v>2019</v>
      </c>
      <c r="I627" t="str">
        <f>IF(J627="natural gas",VLOOKUP(D627,'Cross-Page Data'!$I$4:$J$13,2,FALSE),IF(J627="solar",VLOOKUP('Form 923'!D627,'Cross-Page Data'!$I$14:$J$117,2,FALSE),J627))</f>
        <v>heavy or residual fuel oil</v>
      </c>
      <c r="J627" t="str">
        <f>VLOOKUP(E627,'Cross-Page Data'!$D$4:$F$48,3,FALSE)</f>
        <v>heavy or residual fuel oil</v>
      </c>
      <c r="K627" t="b">
        <f t="shared" si="9"/>
        <v>1</v>
      </c>
    </row>
    <row r="628" spans="1:11">
      <c r="A628" s="120">
        <v>622</v>
      </c>
      <c r="B628" s="121" t="s">
        <v>201</v>
      </c>
      <c r="C628" s="121" t="s">
        <v>202</v>
      </c>
      <c r="D628" s="121" t="s">
        <v>116</v>
      </c>
      <c r="E628" s="121" t="s">
        <v>170</v>
      </c>
      <c r="F628" s="122">
        <v>260767</v>
      </c>
      <c r="G628" s="122">
        <v>29293</v>
      </c>
      <c r="H628" s="120">
        <v>2019</v>
      </c>
      <c r="I628" t="str">
        <f>IF(J628="natural gas",VLOOKUP(D628,'Cross-Page Data'!$I$4:$J$13,2,FALSE),IF(J628="solar",VLOOKUP('Form 923'!D628,'Cross-Page Data'!$I$14:$J$117,2,FALSE),J628))</f>
        <v>hydro</v>
      </c>
      <c r="J628" t="str">
        <f>VLOOKUP(E628,'Cross-Page Data'!$D$4:$F$48,3,FALSE)</f>
        <v>hydro</v>
      </c>
      <c r="K628" t="b">
        <f t="shared" si="9"/>
        <v>1</v>
      </c>
    </row>
    <row r="629" spans="1:11">
      <c r="A629" s="120">
        <v>624</v>
      </c>
      <c r="B629" s="121" t="s">
        <v>201</v>
      </c>
      <c r="C629" s="121" t="s">
        <v>202</v>
      </c>
      <c r="D629" s="121" t="s">
        <v>73</v>
      </c>
      <c r="E629" s="121" t="s">
        <v>70</v>
      </c>
      <c r="F629" s="122">
        <v>12163</v>
      </c>
      <c r="G629" s="122">
        <v>710.986</v>
      </c>
      <c r="H629" s="120">
        <v>2019</v>
      </c>
      <c r="I629" t="str">
        <f>IF(J629="natural gas",VLOOKUP(D629,'Cross-Page Data'!$I$4:$J$13,2,FALSE),IF(J629="solar",VLOOKUP('Form 923'!D629,'Cross-Page Data'!$I$14:$J$117,2,FALSE),J629))</f>
        <v>heavy or residual fuel oil</v>
      </c>
      <c r="J629" t="str">
        <f>VLOOKUP(E629,'Cross-Page Data'!$D$4:$F$48,3,FALSE)</f>
        <v>heavy or residual fuel oil</v>
      </c>
      <c r="K629" t="b">
        <f t="shared" si="9"/>
        <v>1</v>
      </c>
    </row>
    <row r="630" spans="1:11">
      <c r="A630" s="120">
        <v>624</v>
      </c>
      <c r="B630" s="121" t="s">
        <v>201</v>
      </c>
      <c r="C630" s="121" t="s">
        <v>202</v>
      </c>
      <c r="D630" s="121" t="s">
        <v>73</v>
      </c>
      <c r="E630" s="121" t="s">
        <v>38</v>
      </c>
      <c r="F630" s="122">
        <v>39325</v>
      </c>
      <c r="G630" s="122">
        <v>2299.014</v>
      </c>
      <c r="H630" s="120">
        <v>2019</v>
      </c>
      <c r="I630" t="str">
        <f>IF(J630="natural gas",VLOOKUP(D630,'Cross-Page Data'!$I$4:$J$13,2,FALSE),IF(J630="solar",VLOOKUP('Form 923'!D630,'Cross-Page Data'!$I$14:$J$117,2,FALSE),J630))</f>
        <v>natural gas peaker</v>
      </c>
      <c r="J630" t="str">
        <f>VLOOKUP(E630,'Cross-Page Data'!$D$4:$F$48,3,FALSE)</f>
        <v>natural gas</v>
      </c>
      <c r="K630" t="b">
        <f t="shared" si="9"/>
        <v>1</v>
      </c>
    </row>
    <row r="631" spans="1:11">
      <c r="A631" s="120">
        <v>625</v>
      </c>
      <c r="B631" s="121" t="s">
        <v>201</v>
      </c>
      <c r="C631" s="121" t="s">
        <v>202</v>
      </c>
      <c r="D631" s="121" t="s">
        <v>116</v>
      </c>
      <c r="E631" s="121" t="s">
        <v>170</v>
      </c>
      <c r="F631" s="122">
        <v>362223</v>
      </c>
      <c r="G631" s="122">
        <v>40690</v>
      </c>
      <c r="H631" s="120">
        <v>2019</v>
      </c>
      <c r="I631" t="str">
        <f>IF(J631="natural gas",VLOOKUP(D631,'Cross-Page Data'!$I$4:$J$13,2,FALSE),IF(J631="solar",VLOOKUP('Form 923'!D631,'Cross-Page Data'!$I$14:$J$117,2,FALSE),J631))</f>
        <v>hydro</v>
      </c>
      <c r="J631" t="str">
        <f>VLOOKUP(E631,'Cross-Page Data'!$D$4:$F$48,3,FALSE)</f>
        <v>hydro</v>
      </c>
      <c r="K631" t="b">
        <f t="shared" si="9"/>
        <v>1</v>
      </c>
    </row>
    <row r="632" spans="1:11">
      <c r="A632" s="120">
        <v>626</v>
      </c>
      <c r="B632" s="121" t="s">
        <v>201</v>
      </c>
      <c r="C632" s="121" t="s">
        <v>202</v>
      </c>
      <c r="D632" s="121" t="s">
        <v>116</v>
      </c>
      <c r="E632" s="121" t="s">
        <v>170</v>
      </c>
      <c r="F632" s="122">
        <v>38376</v>
      </c>
      <c r="G632" s="122">
        <v>4311</v>
      </c>
      <c r="H632" s="120">
        <v>2019</v>
      </c>
      <c r="I632" t="str">
        <f>IF(J632="natural gas",VLOOKUP(D632,'Cross-Page Data'!$I$4:$J$13,2,FALSE),IF(J632="solar",VLOOKUP('Form 923'!D632,'Cross-Page Data'!$I$14:$J$117,2,FALSE),J632))</f>
        <v>hydro</v>
      </c>
      <c r="J632" t="str">
        <f>VLOOKUP(E632,'Cross-Page Data'!$D$4:$F$48,3,FALSE)</f>
        <v>hydro</v>
      </c>
      <c r="K632" t="b">
        <f t="shared" si="9"/>
        <v>1</v>
      </c>
    </row>
    <row r="633" spans="1:11">
      <c r="A633" s="120">
        <v>627</v>
      </c>
      <c r="B633" s="121" t="s">
        <v>201</v>
      </c>
      <c r="C633" s="121" t="s">
        <v>202</v>
      </c>
      <c r="D633" s="121" t="s">
        <v>73</v>
      </c>
      <c r="E633" s="121" t="s">
        <v>70</v>
      </c>
      <c r="F633" s="122">
        <v>47642</v>
      </c>
      <c r="G633" s="122">
        <v>3292</v>
      </c>
      <c r="H633" s="120">
        <v>2019</v>
      </c>
      <c r="I633" t="str">
        <f>IF(J633="natural gas",VLOOKUP(D633,'Cross-Page Data'!$I$4:$J$13,2,FALSE),IF(J633="solar",VLOOKUP('Form 923'!D633,'Cross-Page Data'!$I$14:$J$117,2,FALSE),J633))</f>
        <v>heavy or residual fuel oil</v>
      </c>
      <c r="J633" t="str">
        <f>VLOOKUP(E633,'Cross-Page Data'!$D$4:$F$48,3,FALSE)</f>
        <v>heavy or residual fuel oil</v>
      </c>
      <c r="K633" t="b">
        <f t="shared" si="9"/>
        <v>1</v>
      </c>
    </row>
    <row r="634" spans="1:11">
      <c r="A634" s="120">
        <v>628</v>
      </c>
      <c r="B634" s="121" t="s">
        <v>201</v>
      </c>
      <c r="C634" s="121" t="s">
        <v>202</v>
      </c>
      <c r="D634" s="121" t="s">
        <v>39</v>
      </c>
      <c r="E634" s="121" t="s">
        <v>38</v>
      </c>
      <c r="F634" s="122">
        <v>2658402</v>
      </c>
      <c r="G634" s="122">
        <v>3975941</v>
      </c>
      <c r="H634" s="120">
        <v>2019</v>
      </c>
      <c r="I634" t="str">
        <f>IF(J634="natural gas",VLOOKUP(D634,'Cross-Page Data'!$I$4:$J$13,2,FALSE),IF(J634="solar",VLOOKUP('Form 923'!D634,'Cross-Page Data'!$I$14:$J$117,2,FALSE),J634))</f>
        <v>natural gas nonpeaker - preexisting nonretiring</v>
      </c>
      <c r="J634" t="str">
        <f>VLOOKUP(E634,'Cross-Page Data'!$D$4:$F$48,3,FALSE)</f>
        <v>natural gas</v>
      </c>
      <c r="K634" t="b">
        <f t="shared" si="9"/>
        <v>1</v>
      </c>
    </row>
    <row r="635" spans="1:11">
      <c r="A635" s="120">
        <v>628</v>
      </c>
      <c r="B635" s="121" t="s">
        <v>201</v>
      </c>
      <c r="C635" s="121" t="s">
        <v>202</v>
      </c>
      <c r="D635" s="121" t="s">
        <v>61</v>
      </c>
      <c r="E635" s="121" t="s">
        <v>38</v>
      </c>
      <c r="F635" s="122">
        <v>70588100</v>
      </c>
      <c r="G635" s="122">
        <v>6746584</v>
      </c>
      <c r="H635" s="120">
        <v>2019</v>
      </c>
      <c r="I635" t="str">
        <f>IF(J635="natural gas",VLOOKUP(D635,'Cross-Page Data'!$I$4:$J$13,2,FALSE),IF(J635="solar",VLOOKUP('Form 923'!D635,'Cross-Page Data'!$I$14:$J$117,2,FALSE),J635))</f>
        <v>natural gas nonpeaker - preexisting nonretiring</v>
      </c>
      <c r="J635" t="str">
        <f>VLOOKUP(E635,'Cross-Page Data'!$D$4:$F$48,3,FALSE)</f>
        <v>natural gas</v>
      </c>
      <c r="K635" t="b">
        <f t="shared" si="9"/>
        <v>1</v>
      </c>
    </row>
    <row r="636" spans="1:11">
      <c r="A636" s="120">
        <v>628</v>
      </c>
      <c r="B636" s="121" t="s">
        <v>201</v>
      </c>
      <c r="C636" s="121" t="s">
        <v>202</v>
      </c>
      <c r="D636" s="121" t="s">
        <v>68</v>
      </c>
      <c r="E636" s="121" t="s">
        <v>54</v>
      </c>
      <c r="F636" s="122">
        <v>44098926</v>
      </c>
      <c r="G636" s="122">
        <v>4298914.9</v>
      </c>
      <c r="H636" s="120">
        <v>2019</v>
      </c>
      <c r="I636" t="str">
        <f>IF(J636="natural gas",VLOOKUP(D636,'Cross-Page Data'!$I$4:$J$13,2,FALSE),IF(J636="solar",VLOOKUP('Form 923'!D636,'Cross-Page Data'!$I$14:$J$117,2,FALSE),J636))</f>
        <v>hard coal</v>
      </c>
      <c r="J636" t="str">
        <f>VLOOKUP(E636,'Cross-Page Data'!$D$4:$F$48,3,FALSE)</f>
        <v>hard coal</v>
      </c>
      <c r="K636" t="b">
        <f t="shared" si="9"/>
        <v>1</v>
      </c>
    </row>
    <row r="637" spans="1:11">
      <c r="A637" s="120">
        <v>628</v>
      </c>
      <c r="B637" s="121" t="s">
        <v>201</v>
      </c>
      <c r="C637" s="121" t="s">
        <v>202</v>
      </c>
      <c r="D637" s="121" t="s">
        <v>68</v>
      </c>
      <c r="E637" s="121" t="s">
        <v>70</v>
      </c>
      <c r="F637" s="122">
        <v>238521</v>
      </c>
      <c r="G637" s="122">
        <v>22699.1</v>
      </c>
      <c r="H637" s="120">
        <v>2019</v>
      </c>
      <c r="I637" t="str">
        <f>IF(J637="natural gas",VLOOKUP(D637,'Cross-Page Data'!$I$4:$J$13,2,FALSE),IF(J637="solar",VLOOKUP('Form 923'!D637,'Cross-Page Data'!$I$14:$J$117,2,FALSE),J637))</f>
        <v>heavy or residual fuel oil</v>
      </c>
      <c r="J637" t="str">
        <f>VLOOKUP(E637,'Cross-Page Data'!$D$4:$F$48,3,FALSE)</f>
        <v>heavy or residual fuel oil</v>
      </c>
      <c r="K637" t="b">
        <f t="shared" si="9"/>
        <v>1</v>
      </c>
    </row>
    <row r="638" spans="1:11">
      <c r="A638" s="120">
        <v>630</v>
      </c>
      <c r="B638" s="121" t="s">
        <v>201</v>
      </c>
      <c r="C638" s="121" t="s">
        <v>202</v>
      </c>
      <c r="D638" s="121" t="s">
        <v>73</v>
      </c>
      <c r="E638" s="121" t="s">
        <v>70</v>
      </c>
      <c r="F638" s="122">
        <v>0</v>
      </c>
      <c r="G638" s="122">
        <v>0</v>
      </c>
      <c r="H638" s="120">
        <v>2019</v>
      </c>
      <c r="I638" t="str">
        <f>IF(J638="natural gas",VLOOKUP(D638,'Cross-Page Data'!$I$4:$J$13,2,FALSE),IF(J638="solar",VLOOKUP('Form 923'!D638,'Cross-Page Data'!$I$14:$J$117,2,FALSE),J638))</f>
        <v>heavy or residual fuel oil</v>
      </c>
      <c r="J638" t="str">
        <f>VLOOKUP(E638,'Cross-Page Data'!$D$4:$F$48,3,FALSE)</f>
        <v>heavy or residual fuel oil</v>
      </c>
      <c r="K638" t="b">
        <f t="shared" si="9"/>
        <v>1</v>
      </c>
    </row>
    <row r="639" spans="1:11">
      <c r="A639" s="120">
        <v>630</v>
      </c>
      <c r="B639" s="121" t="s">
        <v>201</v>
      </c>
      <c r="C639" s="121" t="s">
        <v>202</v>
      </c>
      <c r="D639" s="121" t="s">
        <v>73</v>
      </c>
      <c r="E639" s="121" t="s">
        <v>38</v>
      </c>
      <c r="F639" s="122">
        <v>263920</v>
      </c>
      <c r="G639" s="122">
        <v>15999</v>
      </c>
      <c r="H639" s="120">
        <v>2019</v>
      </c>
      <c r="I639" t="str">
        <f>IF(J639="natural gas",VLOOKUP(D639,'Cross-Page Data'!$I$4:$J$13,2,FALSE),IF(J639="solar",VLOOKUP('Form 923'!D639,'Cross-Page Data'!$I$14:$J$117,2,FALSE),J639))</f>
        <v>natural gas peaker</v>
      </c>
      <c r="J639" t="str">
        <f>VLOOKUP(E639,'Cross-Page Data'!$D$4:$F$48,3,FALSE)</f>
        <v>natural gas</v>
      </c>
      <c r="K639" t="b">
        <f t="shared" si="9"/>
        <v>1</v>
      </c>
    </row>
    <row r="640" spans="1:11">
      <c r="A640" s="120">
        <v>632</v>
      </c>
      <c r="B640" s="121" t="s">
        <v>201</v>
      </c>
      <c r="C640" s="121" t="s">
        <v>202</v>
      </c>
      <c r="D640" s="121" t="s">
        <v>116</v>
      </c>
      <c r="E640" s="121" t="s">
        <v>170</v>
      </c>
      <c r="F640" s="122">
        <v>190441</v>
      </c>
      <c r="G640" s="122">
        <v>21393</v>
      </c>
      <c r="H640" s="120">
        <v>2019</v>
      </c>
      <c r="I640" t="str">
        <f>IF(J640="natural gas",VLOOKUP(D640,'Cross-Page Data'!$I$4:$J$13,2,FALSE),IF(J640="solar",VLOOKUP('Form 923'!D640,'Cross-Page Data'!$I$14:$J$117,2,FALSE),J640))</f>
        <v>hydro</v>
      </c>
      <c r="J640" t="str">
        <f>VLOOKUP(E640,'Cross-Page Data'!$D$4:$F$48,3,FALSE)</f>
        <v>hydro</v>
      </c>
      <c r="K640" t="b">
        <f t="shared" si="9"/>
        <v>1</v>
      </c>
    </row>
    <row r="641" spans="1:11">
      <c r="A641" s="120">
        <v>634</v>
      </c>
      <c r="B641" s="121" t="s">
        <v>201</v>
      </c>
      <c r="C641" s="121" t="s">
        <v>202</v>
      </c>
      <c r="D641" s="121" t="s">
        <v>39</v>
      </c>
      <c r="E641" s="121" t="s">
        <v>70</v>
      </c>
      <c r="F641" s="122">
        <v>0</v>
      </c>
      <c r="G641" s="122">
        <v>0</v>
      </c>
      <c r="H641" s="120">
        <v>2019</v>
      </c>
      <c r="I641" t="str">
        <f>IF(J641="natural gas",VLOOKUP(D641,'Cross-Page Data'!$I$4:$J$13,2,FALSE),IF(J641="solar",VLOOKUP('Form 923'!D641,'Cross-Page Data'!$I$14:$J$117,2,FALSE),J641))</f>
        <v>heavy or residual fuel oil</v>
      </c>
      <c r="J641" t="str">
        <f>VLOOKUP(E641,'Cross-Page Data'!$D$4:$F$48,3,FALSE)</f>
        <v>heavy or residual fuel oil</v>
      </c>
      <c r="K641" t="b">
        <f t="shared" si="9"/>
        <v>1</v>
      </c>
    </row>
    <row r="642" spans="1:11">
      <c r="A642" s="120">
        <v>634</v>
      </c>
      <c r="B642" s="121" t="s">
        <v>201</v>
      </c>
      <c r="C642" s="121" t="s">
        <v>202</v>
      </c>
      <c r="D642" s="121" t="s">
        <v>39</v>
      </c>
      <c r="E642" s="121" t="s">
        <v>38</v>
      </c>
      <c r="F642" s="122">
        <v>901516</v>
      </c>
      <c r="G642" s="122">
        <v>1807683</v>
      </c>
      <c r="H642" s="120">
        <v>2019</v>
      </c>
      <c r="I642" t="str">
        <f>IF(J642="natural gas",VLOOKUP(D642,'Cross-Page Data'!$I$4:$J$13,2,FALSE),IF(J642="solar",VLOOKUP('Form 923'!D642,'Cross-Page Data'!$I$14:$J$117,2,FALSE),J642))</f>
        <v>natural gas nonpeaker - preexisting nonretiring</v>
      </c>
      <c r="J642" t="str">
        <f>VLOOKUP(E642,'Cross-Page Data'!$D$4:$F$48,3,FALSE)</f>
        <v>natural gas</v>
      </c>
      <c r="K642" t="b">
        <f t="shared" si="9"/>
        <v>1</v>
      </c>
    </row>
    <row r="643" spans="1:11">
      <c r="A643" s="120">
        <v>634</v>
      </c>
      <c r="B643" s="121" t="s">
        <v>201</v>
      </c>
      <c r="C643" s="121" t="s">
        <v>202</v>
      </c>
      <c r="D643" s="121" t="s">
        <v>61</v>
      </c>
      <c r="E643" s="121" t="s">
        <v>70</v>
      </c>
      <c r="F643" s="122">
        <v>0</v>
      </c>
      <c r="G643" s="122">
        <v>0</v>
      </c>
      <c r="H643" s="120">
        <v>2019</v>
      </c>
      <c r="I643" t="str">
        <f>IF(J643="natural gas",VLOOKUP(D643,'Cross-Page Data'!$I$4:$J$13,2,FALSE),IF(J643="solar",VLOOKUP('Form 923'!D643,'Cross-Page Data'!$I$14:$J$117,2,FALSE),J643))</f>
        <v>heavy or residual fuel oil</v>
      </c>
      <c r="J643" t="str">
        <f>VLOOKUP(E643,'Cross-Page Data'!$D$4:$F$48,3,FALSE)</f>
        <v>heavy or residual fuel oil</v>
      </c>
      <c r="K643" t="b">
        <f t="shared" si="9"/>
        <v>1</v>
      </c>
    </row>
    <row r="644" spans="1:11">
      <c r="A644" s="120">
        <v>634</v>
      </c>
      <c r="B644" s="121" t="s">
        <v>201</v>
      </c>
      <c r="C644" s="121" t="s">
        <v>202</v>
      </c>
      <c r="D644" s="121" t="s">
        <v>61</v>
      </c>
      <c r="E644" s="121" t="s">
        <v>38</v>
      </c>
      <c r="F644" s="122">
        <v>45249131</v>
      </c>
      <c r="G644" s="122">
        <v>4008538</v>
      </c>
      <c r="H644" s="120">
        <v>2019</v>
      </c>
      <c r="I644" t="str">
        <f>IF(J644="natural gas",VLOOKUP(D644,'Cross-Page Data'!$I$4:$J$13,2,FALSE),IF(J644="solar",VLOOKUP('Form 923'!D644,'Cross-Page Data'!$I$14:$J$117,2,FALSE),J644))</f>
        <v>natural gas nonpeaker - preexisting nonretiring</v>
      </c>
      <c r="J644" t="str">
        <f>VLOOKUP(E644,'Cross-Page Data'!$D$4:$F$48,3,FALSE)</f>
        <v>natural gas</v>
      </c>
      <c r="K644" t="b">
        <f t="shared" si="9"/>
        <v>1</v>
      </c>
    </row>
    <row r="645" spans="1:11">
      <c r="A645" s="120">
        <v>634</v>
      </c>
      <c r="B645" s="121" t="s">
        <v>201</v>
      </c>
      <c r="C645" s="121" t="s">
        <v>202</v>
      </c>
      <c r="D645" s="121" t="s">
        <v>61</v>
      </c>
      <c r="E645" s="121" t="s">
        <v>152</v>
      </c>
      <c r="F645" s="122">
        <v>0</v>
      </c>
      <c r="G645" s="122">
        <v>0</v>
      </c>
      <c r="H645" s="120">
        <v>2019</v>
      </c>
      <c r="I645" t="str">
        <f>IF(J645="natural gas",VLOOKUP(D645,'Cross-Page Data'!$I$4:$J$13,2,FALSE),IF(J645="solar",VLOOKUP('Form 923'!D645,'Cross-Page Data'!$I$14:$J$117,2,FALSE),J645))</f>
        <v>heavy or residual fuel oil</v>
      </c>
      <c r="J645" t="str">
        <f>VLOOKUP(E645,'Cross-Page Data'!$D$4:$F$48,3,FALSE)</f>
        <v>heavy or residual fuel oil</v>
      </c>
      <c r="K645" t="b">
        <f t="shared" si="9"/>
        <v>1</v>
      </c>
    </row>
    <row r="646" spans="1:11">
      <c r="A646" s="120">
        <v>634</v>
      </c>
      <c r="B646" s="121" t="s">
        <v>201</v>
      </c>
      <c r="C646" s="121" t="s">
        <v>202</v>
      </c>
      <c r="D646" s="121" t="s">
        <v>73</v>
      </c>
      <c r="E646" s="121" t="s">
        <v>70</v>
      </c>
      <c r="F646" s="122">
        <v>56213</v>
      </c>
      <c r="G646" s="122">
        <v>3377.476</v>
      </c>
      <c r="H646" s="120">
        <v>2019</v>
      </c>
      <c r="I646" t="str">
        <f>IF(J646="natural gas",VLOOKUP(D646,'Cross-Page Data'!$I$4:$J$13,2,FALSE),IF(J646="solar",VLOOKUP('Form 923'!D646,'Cross-Page Data'!$I$14:$J$117,2,FALSE),J646))</f>
        <v>heavy or residual fuel oil</v>
      </c>
      <c r="J646" t="str">
        <f>VLOOKUP(E646,'Cross-Page Data'!$D$4:$F$48,3,FALSE)</f>
        <v>heavy or residual fuel oil</v>
      </c>
      <c r="K646" t="b">
        <f t="shared" si="9"/>
        <v>1</v>
      </c>
    </row>
    <row r="647" spans="1:11">
      <c r="A647" s="120">
        <v>634</v>
      </c>
      <c r="B647" s="121" t="s">
        <v>201</v>
      </c>
      <c r="C647" s="121" t="s">
        <v>202</v>
      </c>
      <c r="D647" s="121" t="s">
        <v>73</v>
      </c>
      <c r="E647" s="121" t="s">
        <v>38</v>
      </c>
      <c r="F647" s="122">
        <v>319965</v>
      </c>
      <c r="G647" s="122">
        <v>19879.524</v>
      </c>
      <c r="H647" s="120">
        <v>2019</v>
      </c>
      <c r="I647" t="str">
        <f>IF(J647="natural gas",VLOOKUP(D647,'Cross-Page Data'!$I$4:$J$13,2,FALSE),IF(J647="solar",VLOOKUP('Form 923'!D647,'Cross-Page Data'!$I$14:$J$117,2,FALSE),J647))</f>
        <v>natural gas peaker</v>
      </c>
      <c r="J647" t="str">
        <f>VLOOKUP(E647,'Cross-Page Data'!$D$4:$F$48,3,FALSE)</f>
        <v>natural gas</v>
      </c>
      <c r="K647" t="b">
        <f t="shared" ref="K647:K710" si="10">IF(AND($N$6=FALSE,OR(C647="Commercial NAICS Cogen",C647="Industrial NAICS Cogen",C647="NAICS-22 Cogen")),FALSE,IF(AND($N$7=FALSE,OR(C647="Commercial NAICS Cogen",C647="Commercial NAICS Non-Cogen",C647="industrial NAICS Cogen",C647="industrial NAICS non-cogen")),FALSE,TRUE))</f>
        <v>1</v>
      </c>
    </row>
    <row r="648" spans="1:11">
      <c r="A648" s="120">
        <v>638</v>
      </c>
      <c r="B648" s="121" t="s">
        <v>201</v>
      </c>
      <c r="C648" s="121" t="s">
        <v>202</v>
      </c>
      <c r="D648" s="121" t="s">
        <v>73</v>
      </c>
      <c r="E648" s="121" t="s">
        <v>70</v>
      </c>
      <c r="F648" s="122">
        <v>33070</v>
      </c>
      <c r="G648" s="122">
        <v>2388.1</v>
      </c>
      <c r="H648" s="120">
        <v>2019</v>
      </c>
      <c r="I648" t="str">
        <f>IF(J648="natural gas",VLOOKUP(D648,'Cross-Page Data'!$I$4:$J$13,2,FALSE),IF(J648="solar",VLOOKUP('Form 923'!D648,'Cross-Page Data'!$I$14:$J$117,2,FALSE),J648))</f>
        <v>heavy or residual fuel oil</v>
      </c>
      <c r="J648" t="str">
        <f>VLOOKUP(E648,'Cross-Page Data'!$D$4:$F$48,3,FALSE)</f>
        <v>heavy or residual fuel oil</v>
      </c>
      <c r="K648" t="b">
        <f t="shared" si="10"/>
        <v>1</v>
      </c>
    </row>
    <row r="649" spans="1:11">
      <c r="A649" s="120">
        <v>638</v>
      </c>
      <c r="B649" s="121" t="s">
        <v>201</v>
      </c>
      <c r="C649" s="121" t="s">
        <v>202</v>
      </c>
      <c r="D649" s="121" t="s">
        <v>73</v>
      </c>
      <c r="E649" s="121" t="s">
        <v>38</v>
      </c>
      <c r="F649" s="122">
        <v>858707</v>
      </c>
      <c r="G649" s="122">
        <v>62010.9</v>
      </c>
      <c r="H649" s="120">
        <v>2019</v>
      </c>
      <c r="I649" t="str">
        <f>IF(J649="natural gas",VLOOKUP(D649,'Cross-Page Data'!$I$4:$J$13,2,FALSE),IF(J649="solar",VLOOKUP('Form 923'!D649,'Cross-Page Data'!$I$14:$J$117,2,FALSE),J649))</f>
        <v>natural gas peaker</v>
      </c>
      <c r="J649" t="str">
        <f>VLOOKUP(E649,'Cross-Page Data'!$D$4:$F$48,3,FALSE)</f>
        <v>natural gas</v>
      </c>
      <c r="K649" t="b">
        <f t="shared" si="10"/>
        <v>1</v>
      </c>
    </row>
    <row r="650" spans="1:11">
      <c r="A650" s="120">
        <v>638</v>
      </c>
      <c r="B650" s="121" t="s">
        <v>201</v>
      </c>
      <c r="C650" s="121" t="s">
        <v>202</v>
      </c>
      <c r="D650" s="121" t="s">
        <v>73</v>
      </c>
      <c r="E650" s="121" t="s">
        <v>152</v>
      </c>
      <c r="F650" s="122">
        <v>0</v>
      </c>
      <c r="G650" s="122">
        <v>0</v>
      </c>
      <c r="H650" s="120">
        <v>2019</v>
      </c>
      <c r="I650" t="str">
        <f>IF(J650="natural gas",VLOOKUP(D650,'Cross-Page Data'!$I$4:$J$13,2,FALSE),IF(J650="solar",VLOOKUP('Form 923'!D650,'Cross-Page Data'!$I$14:$J$117,2,FALSE),J650))</f>
        <v>heavy or residual fuel oil</v>
      </c>
      <c r="J650" t="str">
        <f>VLOOKUP(E650,'Cross-Page Data'!$D$4:$F$48,3,FALSE)</f>
        <v>heavy or residual fuel oil</v>
      </c>
      <c r="K650" t="b">
        <f t="shared" si="10"/>
        <v>1</v>
      </c>
    </row>
    <row r="651" spans="1:11">
      <c r="A651" s="120">
        <v>641</v>
      </c>
      <c r="B651" s="121" t="s">
        <v>201</v>
      </c>
      <c r="C651" s="121" t="s">
        <v>202</v>
      </c>
      <c r="D651" s="121" t="s">
        <v>68</v>
      </c>
      <c r="E651" s="121" t="s">
        <v>54</v>
      </c>
      <c r="F651" s="122">
        <v>27309354</v>
      </c>
      <c r="G651" s="122">
        <v>2565318.9</v>
      </c>
      <c r="H651" s="120">
        <v>2019</v>
      </c>
      <c r="I651" t="str">
        <f>IF(J651="natural gas",VLOOKUP(D651,'Cross-Page Data'!$I$4:$J$13,2,FALSE),IF(J651="solar",VLOOKUP('Form 923'!D651,'Cross-Page Data'!$I$14:$J$117,2,FALSE),J651))</f>
        <v>hard coal</v>
      </c>
      <c r="J651" t="str">
        <f>VLOOKUP(E651,'Cross-Page Data'!$D$4:$F$48,3,FALSE)</f>
        <v>hard coal</v>
      </c>
      <c r="K651" t="b">
        <f t="shared" si="10"/>
        <v>1</v>
      </c>
    </row>
    <row r="652" spans="1:11">
      <c r="A652" s="120">
        <v>641</v>
      </c>
      <c r="B652" s="121" t="s">
        <v>201</v>
      </c>
      <c r="C652" s="121" t="s">
        <v>202</v>
      </c>
      <c r="D652" s="121" t="s">
        <v>68</v>
      </c>
      <c r="E652" s="121" t="s">
        <v>70</v>
      </c>
      <c r="F652" s="122">
        <v>26947</v>
      </c>
      <c r="G652" s="122">
        <v>2487.449</v>
      </c>
      <c r="H652" s="120">
        <v>2019</v>
      </c>
      <c r="I652" t="str">
        <f>IF(J652="natural gas",VLOOKUP(D652,'Cross-Page Data'!$I$4:$J$13,2,FALSE),IF(J652="solar",VLOOKUP('Form 923'!D652,'Cross-Page Data'!$I$14:$J$117,2,FALSE),J652))</f>
        <v>heavy or residual fuel oil</v>
      </c>
      <c r="J652" t="str">
        <f>VLOOKUP(E652,'Cross-Page Data'!$D$4:$F$48,3,FALSE)</f>
        <v>heavy or residual fuel oil</v>
      </c>
      <c r="K652" t="b">
        <f t="shared" si="10"/>
        <v>1</v>
      </c>
    </row>
    <row r="653" spans="1:11">
      <c r="A653" s="120">
        <v>641</v>
      </c>
      <c r="B653" s="121" t="s">
        <v>201</v>
      </c>
      <c r="C653" s="121" t="s">
        <v>202</v>
      </c>
      <c r="D653" s="121" t="s">
        <v>68</v>
      </c>
      <c r="E653" s="121" t="s">
        <v>38</v>
      </c>
      <c r="F653" s="122">
        <v>1035925</v>
      </c>
      <c r="G653" s="122">
        <v>100203.67</v>
      </c>
      <c r="H653" s="120">
        <v>2019</v>
      </c>
      <c r="I653" t="str">
        <f>IF(J653="natural gas",VLOOKUP(D653,'Cross-Page Data'!$I$4:$J$13,2,FALSE),IF(J653="solar",VLOOKUP('Form 923'!D653,'Cross-Page Data'!$I$14:$J$117,2,FALSE),J653))</f>
        <v>natural gas nonpeaker - preexisting retiring</v>
      </c>
      <c r="J653" t="str">
        <f>VLOOKUP(E653,'Cross-Page Data'!$D$4:$F$48,3,FALSE)</f>
        <v>natural gas</v>
      </c>
      <c r="K653" t="b">
        <f t="shared" si="10"/>
        <v>1</v>
      </c>
    </row>
    <row r="654" spans="1:11">
      <c r="A654" s="120">
        <v>643</v>
      </c>
      <c r="B654" s="121" t="s">
        <v>201</v>
      </c>
      <c r="C654" s="121" t="s">
        <v>202</v>
      </c>
      <c r="D654" s="121" t="s">
        <v>39</v>
      </c>
      <c r="E654" s="121" t="s">
        <v>38</v>
      </c>
      <c r="F654" s="122">
        <v>685944</v>
      </c>
      <c r="G654" s="122">
        <v>1376202</v>
      </c>
      <c r="H654" s="120">
        <v>2019</v>
      </c>
      <c r="I654" t="str">
        <f>IF(J654="natural gas",VLOOKUP(D654,'Cross-Page Data'!$I$4:$J$13,2,FALSE),IF(J654="solar",VLOOKUP('Form 923'!D654,'Cross-Page Data'!$I$14:$J$117,2,FALSE),J654))</f>
        <v>natural gas nonpeaker - preexisting nonretiring</v>
      </c>
      <c r="J654" t="str">
        <f>VLOOKUP(E654,'Cross-Page Data'!$D$4:$F$48,3,FALSE)</f>
        <v>natural gas</v>
      </c>
      <c r="K654" t="b">
        <f t="shared" si="10"/>
        <v>1</v>
      </c>
    </row>
    <row r="655" spans="1:11">
      <c r="A655" s="120">
        <v>643</v>
      </c>
      <c r="B655" s="121" t="s">
        <v>201</v>
      </c>
      <c r="C655" s="121" t="s">
        <v>202</v>
      </c>
      <c r="D655" s="121" t="s">
        <v>61</v>
      </c>
      <c r="E655" s="121" t="s">
        <v>38</v>
      </c>
      <c r="F655" s="122">
        <v>26807040</v>
      </c>
      <c r="G655" s="122">
        <v>2536903</v>
      </c>
      <c r="H655" s="120">
        <v>2019</v>
      </c>
      <c r="I655" t="str">
        <f>IF(J655="natural gas",VLOOKUP(D655,'Cross-Page Data'!$I$4:$J$13,2,FALSE),IF(J655="solar",VLOOKUP('Form 923'!D655,'Cross-Page Data'!$I$14:$J$117,2,FALSE),J655))</f>
        <v>natural gas nonpeaker - preexisting nonretiring</v>
      </c>
      <c r="J655" t="str">
        <f>VLOOKUP(E655,'Cross-Page Data'!$D$4:$F$48,3,FALSE)</f>
        <v>natural gas</v>
      </c>
      <c r="K655" t="b">
        <f t="shared" si="10"/>
        <v>1</v>
      </c>
    </row>
    <row r="656" spans="1:11">
      <c r="A656" s="120">
        <v>643</v>
      </c>
      <c r="B656" s="121" t="s">
        <v>201</v>
      </c>
      <c r="C656" s="121" t="s">
        <v>202</v>
      </c>
      <c r="D656" s="121" t="s">
        <v>73</v>
      </c>
      <c r="E656" s="121" t="s">
        <v>70</v>
      </c>
      <c r="F656" s="122">
        <v>7336</v>
      </c>
      <c r="G656" s="122">
        <v>282</v>
      </c>
      <c r="H656" s="120">
        <v>2019</v>
      </c>
      <c r="I656" t="str">
        <f>IF(J656="natural gas",VLOOKUP(D656,'Cross-Page Data'!$I$4:$J$13,2,FALSE),IF(J656="solar",VLOOKUP('Form 923'!D656,'Cross-Page Data'!$I$14:$J$117,2,FALSE),J656))</f>
        <v>heavy or residual fuel oil</v>
      </c>
      <c r="J656" t="str">
        <f>VLOOKUP(E656,'Cross-Page Data'!$D$4:$F$48,3,FALSE)</f>
        <v>heavy or residual fuel oil</v>
      </c>
      <c r="K656" t="b">
        <f t="shared" si="10"/>
        <v>1</v>
      </c>
    </row>
    <row r="657" spans="1:11">
      <c r="A657" s="120">
        <v>645</v>
      </c>
      <c r="B657" s="121" t="s">
        <v>201</v>
      </c>
      <c r="C657" s="121" t="s">
        <v>202</v>
      </c>
      <c r="D657" s="121" t="s">
        <v>73</v>
      </c>
      <c r="E657" s="121" t="s">
        <v>70</v>
      </c>
      <c r="F657" s="122">
        <v>0</v>
      </c>
      <c r="G657" s="122">
        <v>0</v>
      </c>
      <c r="H657" s="120">
        <v>2019</v>
      </c>
      <c r="I657" t="str">
        <f>IF(J657="natural gas",VLOOKUP(D657,'Cross-Page Data'!$I$4:$J$13,2,FALSE),IF(J657="solar",VLOOKUP('Form 923'!D657,'Cross-Page Data'!$I$14:$J$117,2,FALSE),J657))</f>
        <v>heavy or residual fuel oil</v>
      </c>
      <c r="J657" t="str">
        <f>VLOOKUP(E657,'Cross-Page Data'!$D$4:$F$48,3,FALSE)</f>
        <v>heavy or residual fuel oil</v>
      </c>
      <c r="K657" t="b">
        <f t="shared" si="10"/>
        <v>1</v>
      </c>
    </row>
    <row r="658" spans="1:11">
      <c r="A658" s="120">
        <v>645</v>
      </c>
      <c r="B658" s="121" t="s">
        <v>201</v>
      </c>
      <c r="C658" s="121" t="s">
        <v>202</v>
      </c>
      <c r="D658" s="121" t="s">
        <v>73</v>
      </c>
      <c r="E658" s="121" t="s">
        <v>38</v>
      </c>
      <c r="F658" s="122">
        <v>55907</v>
      </c>
      <c r="G658" s="122">
        <v>3682</v>
      </c>
      <c r="H658" s="120">
        <v>2019</v>
      </c>
      <c r="I658" t="str">
        <f>IF(J658="natural gas",VLOOKUP(D658,'Cross-Page Data'!$I$4:$J$13,2,FALSE),IF(J658="solar",VLOOKUP('Form 923'!D658,'Cross-Page Data'!$I$14:$J$117,2,FALSE),J658))</f>
        <v>natural gas peaker</v>
      </c>
      <c r="J658" t="str">
        <f>VLOOKUP(E658,'Cross-Page Data'!$D$4:$F$48,3,FALSE)</f>
        <v>natural gas</v>
      </c>
      <c r="K658" t="b">
        <f t="shared" si="10"/>
        <v>1</v>
      </c>
    </row>
    <row r="659" spans="1:11">
      <c r="A659" s="120">
        <v>645</v>
      </c>
      <c r="B659" s="121" t="s">
        <v>201</v>
      </c>
      <c r="C659" s="121" t="s">
        <v>202</v>
      </c>
      <c r="D659" s="121" t="s">
        <v>101</v>
      </c>
      <c r="E659" s="121" t="s">
        <v>92</v>
      </c>
      <c r="F659" s="122">
        <v>355376</v>
      </c>
      <c r="G659" s="122">
        <v>39921</v>
      </c>
      <c r="H659" s="120">
        <v>2019</v>
      </c>
      <c r="I659" t="str">
        <f>IF(J659="natural gas",VLOOKUP(D659,'Cross-Page Data'!$I$4:$J$13,2,FALSE),IF(J659="solar",VLOOKUP('Form 923'!D659,'Cross-Page Data'!$I$14:$J$117,2,FALSE),J659))</f>
        <v>solar pv</v>
      </c>
      <c r="J659" t="str">
        <f>VLOOKUP(E659,'Cross-Page Data'!$D$4:$F$48,3,FALSE)</f>
        <v>solar</v>
      </c>
      <c r="K659" t="b">
        <f t="shared" si="10"/>
        <v>1</v>
      </c>
    </row>
    <row r="660" spans="1:11">
      <c r="A660" s="120">
        <v>645</v>
      </c>
      <c r="B660" s="121" t="s">
        <v>201</v>
      </c>
      <c r="C660" s="121" t="s">
        <v>202</v>
      </c>
      <c r="D660" s="121" t="s">
        <v>68</v>
      </c>
      <c r="E660" s="121" t="s">
        <v>54</v>
      </c>
      <c r="F660" s="122">
        <v>13118340</v>
      </c>
      <c r="G660" s="122">
        <v>1121880.3</v>
      </c>
      <c r="H660" s="120">
        <v>2019</v>
      </c>
      <c r="I660" t="str">
        <f>IF(J660="natural gas",VLOOKUP(D660,'Cross-Page Data'!$I$4:$J$13,2,FALSE),IF(J660="solar",VLOOKUP('Form 923'!D660,'Cross-Page Data'!$I$14:$J$117,2,FALSE),J660))</f>
        <v>hard coal</v>
      </c>
      <c r="J660" t="str">
        <f>VLOOKUP(E660,'Cross-Page Data'!$D$4:$F$48,3,FALSE)</f>
        <v>hard coal</v>
      </c>
      <c r="K660" t="b">
        <f t="shared" si="10"/>
        <v>1</v>
      </c>
    </row>
    <row r="661" spans="1:11">
      <c r="A661" s="120">
        <v>645</v>
      </c>
      <c r="B661" s="121" t="s">
        <v>201</v>
      </c>
      <c r="C661" s="121" t="s">
        <v>202</v>
      </c>
      <c r="D661" s="121" t="s">
        <v>68</v>
      </c>
      <c r="E661" s="121" t="s">
        <v>70</v>
      </c>
      <c r="F661" s="122">
        <v>0</v>
      </c>
      <c r="G661" s="122">
        <v>0</v>
      </c>
      <c r="H661" s="120">
        <v>2019</v>
      </c>
      <c r="I661" t="str">
        <f>IF(J661="natural gas",VLOOKUP(D661,'Cross-Page Data'!$I$4:$J$13,2,FALSE),IF(J661="solar",VLOOKUP('Form 923'!D661,'Cross-Page Data'!$I$14:$J$117,2,FALSE),J661))</f>
        <v>heavy or residual fuel oil</v>
      </c>
      <c r="J661" t="str">
        <f>VLOOKUP(E661,'Cross-Page Data'!$D$4:$F$48,3,FALSE)</f>
        <v>heavy or residual fuel oil</v>
      </c>
      <c r="K661" t="b">
        <f t="shared" si="10"/>
        <v>1</v>
      </c>
    </row>
    <row r="662" spans="1:11">
      <c r="A662" s="120">
        <v>645</v>
      </c>
      <c r="B662" s="121" t="s">
        <v>201</v>
      </c>
      <c r="C662" s="121" t="s">
        <v>202</v>
      </c>
      <c r="D662" s="121" t="s">
        <v>68</v>
      </c>
      <c r="E662" s="121" t="s">
        <v>38</v>
      </c>
      <c r="F662" s="122">
        <v>32563374</v>
      </c>
      <c r="G662" s="122">
        <v>2724439.7</v>
      </c>
      <c r="H662" s="120">
        <v>2019</v>
      </c>
      <c r="I662" t="str">
        <f>IF(J662="natural gas",VLOOKUP(D662,'Cross-Page Data'!$I$4:$J$13,2,FALSE),IF(J662="solar",VLOOKUP('Form 923'!D662,'Cross-Page Data'!$I$14:$J$117,2,FALSE),J662))</f>
        <v>natural gas nonpeaker - preexisting retiring</v>
      </c>
      <c r="J662" t="str">
        <f>VLOOKUP(E662,'Cross-Page Data'!$D$4:$F$48,3,FALSE)</f>
        <v>natural gas</v>
      </c>
      <c r="K662" t="b">
        <f t="shared" si="10"/>
        <v>1</v>
      </c>
    </row>
    <row r="663" spans="1:11">
      <c r="A663" s="120">
        <v>645</v>
      </c>
      <c r="B663" s="121" t="s">
        <v>201</v>
      </c>
      <c r="C663" s="121" t="s">
        <v>202</v>
      </c>
      <c r="D663" s="121" t="s">
        <v>68</v>
      </c>
      <c r="E663" s="121" t="s">
        <v>144</v>
      </c>
      <c r="F663" s="122">
        <v>0</v>
      </c>
      <c r="G663" s="122">
        <v>0</v>
      </c>
      <c r="H663" s="120">
        <v>2019</v>
      </c>
      <c r="I663" t="str">
        <f>IF(J663="natural gas",VLOOKUP(D663,'Cross-Page Data'!$I$4:$J$13,2,FALSE),IF(J663="solar",VLOOKUP('Form 923'!D663,'Cross-Page Data'!$I$14:$J$117,2,FALSE),J663))</f>
        <v>petroleum</v>
      </c>
      <c r="J663" t="str">
        <f>VLOOKUP(E663,'Cross-Page Data'!$D$4:$F$48,3,FALSE)</f>
        <v>petroleum</v>
      </c>
      <c r="K663" t="b">
        <f t="shared" si="10"/>
        <v>1</v>
      </c>
    </row>
    <row r="664" spans="1:11">
      <c r="A664" s="120">
        <v>649</v>
      </c>
      <c r="B664" s="121" t="s">
        <v>201</v>
      </c>
      <c r="C664" s="121" t="s">
        <v>202</v>
      </c>
      <c r="D664" s="121" t="s">
        <v>68</v>
      </c>
      <c r="E664" s="121" t="s">
        <v>125</v>
      </c>
      <c r="F664" s="122">
        <v>0</v>
      </c>
      <c r="G664" s="122">
        <v>10256484</v>
      </c>
      <c r="H664" s="120">
        <v>2019</v>
      </c>
      <c r="I664" t="str">
        <f>IF(J664="natural gas",VLOOKUP(D664,'Cross-Page Data'!$I$4:$J$13,2,FALSE),IF(J664="solar",VLOOKUP('Form 923'!D664,'Cross-Page Data'!$I$14:$J$117,2,FALSE),J664))</f>
        <v>nuclear</v>
      </c>
      <c r="J664" t="str">
        <f>VLOOKUP(E664,'Cross-Page Data'!$D$4:$F$48,3,FALSE)</f>
        <v>nuclear</v>
      </c>
      <c r="K664" t="b">
        <f t="shared" si="10"/>
        <v>1</v>
      </c>
    </row>
    <row r="665" spans="1:11">
      <c r="A665" s="120">
        <v>649</v>
      </c>
      <c r="B665" s="121" t="s">
        <v>201</v>
      </c>
      <c r="C665" s="121" t="s">
        <v>202</v>
      </c>
      <c r="D665" s="121" t="s">
        <v>68</v>
      </c>
      <c r="E665" s="121" t="s">
        <v>125</v>
      </c>
      <c r="F665" s="122">
        <v>0</v>
      </c>
      <c r="G665" s="122">
        <v>9417816</v>
      </c>
      <c r="H665" s="120">
        <v>2019</v>
      </c>
      <c r="I665" t="str">
        <f>IF(J665="natural gas",VLOOKUP(D665,'Cross-Page Data'!$I$4:$J$13,2,FALSE),IF(J665="solar",VLOOKUP('Form 923'!D665,'Cross-Page Data'!$I$14:$J$117,2,FALSE),J665))</f>
        <v>nuclear</v>
      </c>
      <c r="J665" t="str">
        <f>VLOOKUP(E665,'Cross-Page Data'!$D$4:$F$48,3,FALSE)</f>
        <v>nuclear</v>
      </c>
      <c r="K665" t="b">
        <f t="shared" si="10"/>
        <v>1</v>
      </c>
    </row>
    <row r="666" spans="1:11">
      <c r="A666" s="120">
        <v>663</v>
      </c>
      <c r="B666" s="121" t="s">
        <v>201</v>
      </c>
      <c r="C666" s="121" t="s">
        <v>202</v>
      </c>
      <c r="D666" s="121" t="s">
        <v>73</v>
      </c>
      <c r="E666" s="121" t="s">
        <v>70</v>
      </c>
      <c r="F666" s="122">
        <v>955</v>
      </c>
      <c r="G666" s="122">
        <v>43.27</v>
      </c>
      <c r="H666" s="120">
        <v>2019</v>
      </c>
      <c r="I666" t="str">
        <f>IF(J666="natural gas",VLOOKUP(D666,'Cross-Page Data'!$I$4:$J$13,2,FALSE),IF(J666="solar",VLOOKUP('Form 923'!D666,'Cross-Page Data'!$I$14:$J$117,2,FALSE),J666))</f>
        <v>heavy or residual fuel oil</v>
      </c>
      <c r="J666" t="str">
        <f>VLOOKUP(E666,'Cross-Page Data'!$D$4:$F$48,3,FALSE)</f>
        <v>heavy or residual fuel oil</v>
      </c>
      <c r="K666" t="b">
        <f t="shared" si="10"/>
        <v>1</v>
      </c>
    </row>
    <row r="667" spans="1:11">
      <c r="A667" s="120">
        <v>663</v>
      </c>
      <c r="B667" s="121" t="s">
        <v>201</v>
      </c>
      <c r="C667" s="121" t="s">
        <v>202</v>
      </c>
      <c r="D667" s="121" t="s">
        <v>73</v>
      </c>
      <c r="E667" s="121" t="s">
        <v>38</v>
      </c>
      <c r="F667" s="122">
        <v>108618</v>
      </c>
      <c r="G667" s="122">
        <v>6089.73</v>
      </c>
      <c r="H667" s="120">
        <v>2019</v>
      </c>
      <c r="I667" t="str">
        <f>IF(J667="natural gas",VLOOKUP(D667,'Cross-Page Data'!$I$4:$J$13,2,FALSE),IF(J667="solar",VLOOKUP('Form 923'!D667,'Cross-Page Data'!$I$14:$J$117,2,FALSE),J667))</f>
        <v>natural gas peaker</v>
      </c>
      <c r="J667" t="str">
        <f>VLOOKUP(E667,'Cross-Page Data'!$D$4:$F$48,3,FALSE)</f>
        <v>natural gas</v>
      </c>
      <c r="K667" t="b">
        <f t="shared" si="10"/>
        <v>1</v>
      </c>
    </row>
    <row r="668" spans="1:11">
      <c r="A668" s="120">
        <v>663</v>
      </c>
      <c r="B668" s="121" t="s">
        <v>201</v>
      </c>
      <c r="C668" s="121" t="s">
        <v>202</v>
      </c>
      <c r="D668" s="121" t="s">
        <v>68</v>
      </c>
      <c r="E668" s="121" t="s">
        <v>54</v>
      </c>
      <c r="F668" s="122">
        <v>5952071</v>
      </c>
      <c r="G668" s="122">
        <v>439024.37</v>
      </c>
      <c r="H668" s="120">
        <v>2019</v>
      </c>
      <c r="I668" t="str">
        <f>IF(J668="natural gas",VLOOKUP(D668,'Cross-Page Data'!$I$4:$J$13,2,FALSE),IF(J668="solar",VLOOKUP('Form 923'!D668,'Cross-Page Data'!$I$14:$J$117,2,FALSE),J668))</f>
        <v>hard coal</v>
      </c>
      <c r="J668" t="str">
        <f>VLOOKUP(E668,'Cross-Page Data'!$D$4:$F$48,3,FALSE)</f>
        <v>hard coal</v>
      </c>
      <c r="K668" t="b">
        <f t="shared" si="10"/>
        <v>1</v>
      </c>
    </row>
    <row r="669" spans="1:11">
      <c r="A669" s="120">
        <v>663</v>
      </c>
      <c r="B669" s="121" t="s">
        <v>201</v>
      </c>
      <c r="C669" s="121" t="s">
        <v>202</v>
      </c>
      <c r="D669" s="121" t="s">
        <v>68</v>
      </c>
      <c r="E669" s="121" t="s">
        <v>38</v>
      </c>
      <c r="F669" s="122">
        <v>4646330</v>
      </c>
      <c r="G669" s="122">
        <v>340483.02</v>
      </c>
      <c r="H669" s="120">
        <v>2019</v>
      </c>
      <c r="I669" t="str">
        <f>IF(J669="natural gas",VLOOKUP(D669,'Cross-Page Data'!$I$4:$J$13,2,FALSE),IF(J669="solar",VLOOKUP('Form 923'!D669,'Cross-Page Data'!$I$14:$J$117,2,FALSE),J669))</f>
        <v>natural gas nonpeaker - preexisting retiring</v>
      </c>
      <c r="J669" t="str">
        <f>VLOOKUP(E669,'Cross-Page Data'!$D$4:$F$48,3,FALSE)</f>
        <v>natural gas</v>
      </c>
      <c r="K669" t="b">
        <f t="shared" si="10"/>
        <v>1</v>
      </c>
    </row>
    <row r="670" spans="1:11">
      <c r="A670" s="120">
        <v>663</v>
      </c>
      <c r="B670" s="121" t="s">
        <v>201</v>
      </c>
      <c r="C670" s="121" t="s">
        <v>202</v>
      </c>
      <c r="D670" s="121" t="s">
        <v>68</v>
      </c>
      <c r="E670" s="121" t="s">
        <v>152</v>
      </c>
      <c r="F670" s="122">
        <v>6679</v>
      </c>
      <c r="G670" s="122">
        <v>476.608</v>
      </c>
      <c r="H670" s="120">
        <v>2019</v>
      </c>
      <c r="I670" t="str">
        <f>IF(J670="natural gas",VLOOKUP(D670,'Cross-Page Data'!$I$4:$J$13,2,FALSE),IF(J670="solar",VLOOKUP('Form 923'!D670,'Cross-Page Data'!$I$14:$J$117,2,FALSE),J670))</f>
        <v>heavy or residual fuel oil</v>
      </c>
      <c r="J670" t="str">
        <f>VLOOKUP(E670,'Cross-Page Data'!$D$4:$F$48,3,FALSE)</f>
        <v>heavy or residual fuel oil</v>
      </c>
      <c r="K670" t="b">
        <f t="shared" si="10"/>
        <v>1</v>
      </c>
    </row>
    <row r="671" spans="1:11">
      <c r="A671" s="120">
        <v>664</v>
      </c>
      <c r="B671" s="121" t="s">
        <v>201</v>
      </c>
      <c r="C671" s="121" t="s">
        <v>202</v>
      </c>
      <c r="D671" s="121" t="s">
        <v>39</v>
      </c>
      <c r="E671" s="121" t="s">
        <v>70</v>
      </c>
      <c r="F671" s="122">
        <v>0</v>
      </c>
      <c r="G671" s="122">
        <v>0</v>
      </c>
      <c r="H671" s="120">
        <v>2019</v>
      </c>
      <c r="I671" t="str">
        <f>IF(J671="natural gas",VLOOKUP(D671,'Cross-Page Data'!$I$4:$J$13,2,FALSE),IF(J671="solar",VLOOKUP('Form 923'!D671,'Cross-Page Data'!$I$14:$J$117,2,FALSE),J671))</f>
        <v>heavy or residual fuel oil</v>
      </c>
      <c r="J671" t="str">
        <f>VLOOKUP(E671,'Cross-Page Data'!$D$4:$F$48,3,FALSE)</f>
        <v>heavy or residual fuel oil</v>
      </c>
      <c r="K671" t="b">
        <f t="shared" si="10"/>
        <v>1</v>
      </c>
    </row>
    <row r="672" spans="1:11">
      <c r="A672" s="120">
        <v>664</v>
      </c>
      <c r="B672" s="121" t="s">
        <v>201</v>
      </c>
      <c r="C672" s="121" t="s">
        <v>202</v>
      </c>
      <c r="D672" s="121" t="s">
        <v>39</v>
      </c>
      <c r="E672" s="121" t="s">
        <v>38</v>
      </c>
      <c r="F672" s="122">
        <v>0</v>
      </c>
      <c r="G672" s="122">
        <v>156554</v>
      </c>
      <c r="H672" s="120">
        <v>2019</v>
      </c>
      <c r="I672" t="str">
        <f>IF(J672="natural gas",VLOOKUP(D672,'Cross-Page Data'!$I$4:$J$13,2,FALSE),IF(J672="solar",VLOOKUP('Form 923'!D672,'Cross-Page Data'!$I$14:$J$117,2,FALSE),J672))</f>
        <v>natural gas nonpeaker - preexisting nonretiring</v>
      </c>
      <c r="J672" t="str">
        <f>VLOOKUP(E672,'Cross-Page Data'!$D$4:$F$48,3,FALSE)</f>
        <v>natural gas</v>
      </c>
      <c r="K672" t="b">
        <f t="shared" si="10"/>
        <v>1</v>
      </c>
    </row>
    <row r="673" spans="1:11">
      <c r="A673" s="120">
        <v>664</v>
      </c>
      <c r="B673" s="121" t="s">
        <v>201</v>
      </c>
      <c r="C673" s="121" t="s">
        <v>202</v>
      </c>
      <c r="D673" s="121" t="s">
        <v>61</v>
      </c>
      <c r="E673" s="121" t="s">
        <v>70</v>
      </c>
      <c r="F673" s="122">
        <v>0</v>
      </c>
      <c r="G673" s="122">
        <v>0</v>
      </c>
      <c r="H673" s="120">
        <v>2019</v>
      </c>
      <c r="I673" t="str">
        <f>IF(J673="natural gas",VLOOKUP(D673,'Cross-Page Data'!$I$4:$J$13,2,FALSE),IF(J673="solar",VLOOKUP('Form 923'!D673,'Cross-Page Data'!$I$14:$J$117,2,FALSE),J673))</f>
        <v>heavy or residual fuel oil</v>
      </c>
      <c r="J673" t="str">
        <f>VLOOKUP(E673,'Cross-Page Data'!$D$4:$F$48,3,FALSE)</f>
        <v>heavy or residual fuel oil</v>
      </c>
      <c r="K673" t="b">
        <f t="shared" si="10"/>
        <v>1</v>
      </c>
    </row>
    <row r="674" spans="1:11">
      <c r="A674" s="120">
        <v>664</v>
      </c>
      <c r="B674" s="121" t="s">
        <v>201</v>
      </c>
      <c r="C674" s="121" t="s">
        <v>202</v>
      </c>
      <c r="D674" s="121" t="s">
        <v>61</v>
      </c>
      <c r="E674" s="121" t="s">
        <v>38</v>
      </c>
      <c r="F674" s="122">
        <v>4150058</v>
      </c>
      <c r="G674" s="122">
        <v>328798</v>
      </c>
      <c r="H674" s="120">
        <v>2019</v>
      </c>
      <c r="I674" t="str">
        <f>IF(J674="natural gas",VLOOKUP(D674,'Cross-Page Data'!$I$4:$J$13,2,FALSE),IF(J674="solar",VLOOKUP('Form 923'!D674,'Cross-Page Data'!$I$14:$J$117,2,FALSE),J674))</f>
        <v>natural gas nonpeaker - preexisting nonretiring</v>
      </c>
      <c r="J674" t="str">
        <f>VLOOKUP(E674,'Cross-Page Data'!$D$4:$F$48,3,FALSE)</f>
        <v>natural gas</v>
      </c>
      <c r="K674" t="b">
        <f t="shared" si="10"/>
        <v>1</v>
      </c>
    </row>
    <row r="675" spans="1:11">
      <c r="A675" s="120">
        <v>664</v>
      </c>
      <c r="B675" s="121" t="s">
        <v>201</v>
      </c>
      <c r="C675" s="121" t="s">
        <v>202</v>
      </c>
      <c r="D675" s="121" t="s">
        <v>61</v>
      </c>
      <c r="E675" s="121" t="s">
        <v>152</v>
      </c>
      <c r="F675" s="122">
        <v>0</v>
      </c>
      <c r="G675" s="122">
        <v>0</v>
      </c>
      <c r="H675" s="120">
        <v>2019</v>
      </c>
      <c r="I675" t="str">
        <f>IF(J675="natural gas",VLOOKUP(D675,'Cross-Page Data'!$I$4:$J$13,2,FALSE),IF(J675="solar",VLOOKUP('Form 923'!D675,'Cross-Page Data'!$I$14:$J$117,2,FALSE),J675))</f>
        <v>heavy or residual fuel oil</v>
      </c>
      <c r="J675" t="str">
        <f>VLOOKUP(E675,'Cross-Page Data'!$D$4:$F$48,3,FALSE)</f>
        <v>heavy or residual fuel oil</v>
      </c>
      <c r="K675" t="b">
        <f t="shared" si="10"/>
        <v>1</v>
      </c>
    </row>
    <row r="676" spans="1:11">
      <c r="A676" s="120">
        <v>665</v>
      </c>
      <c r="B676" s="121" t="s">
        <v>201</v>
      </c>
      <c r="C676" s="121" t="s">
        <v>202</v>
      </c>
      <c r="D676" s="121" t="s">
        <v>79</v>
      </c>
      <c r="E676" s="121" t="s">
        <v>70</v>
      </c>
      <c r="F676" s="122">
        <v>791</v>
      </c>
      <c r="G676" s="122">
        <v>-510.026</v>
      </c>
      <c r="H676" s="120">
        <v>2019</v>
      </c>
      <c r="I676" t="str">
        <f>IF(J676="natural gas",VLOOKUP(D676,'Cross-Page Data'!$I$4:$J$13,2,FALSE),IF(J676="solar",VLOOKUP('Form 923'!D676,'Cross-Page Data'!$I$14:$J$117,2,FALSE),J676))</f>
        <v>heavy or residual fuel oil</v>
      </c>
      <c r="J676" t="str">
        <f>VLOOKUP(E676,'Cross-Page Data'!$D$4:$F$48,3,FALSE)</f>
        <v>heavy or residual fuel oil</v>
      </c>
      <c r="K676" t="b">
        <f t="shared" si="10"/>
        <v>1</v>
      </c>
    </row>
    <row r="677" spans="1:11">
      <c r="A677" s="120">
        <v>665</v>
      </c>
      <c r="B677" s="121" t="s">
        <v>201</v>
      </c>
      <c r="C677" s="121" t="s">
        <v>202</v>
      </c>
      <c r="D677" s="121" t="s">
        <v>79</v>
      </c>
      <c r="E677" s="121" t="s">
        <v>38</v>
      </c>
      <c r="F677" s="122">
        <v>3</v>
      </c>
      <c r="G677" s="122">
        <v>-1.974</v>
      </c>
      <c r="H677" s="120">
        <v>2019</v>
      </c>
      <c r="I677" t="str">
        <f>IF(J677="natural gas",VLOOKUP(D677,'Cross-Page Data'!$I$4:$J$13,2,FALSE),IF(J677="solar",VLOOKUP('Form 923'!D677,'Cross-Page Data'!$I$14:$J$117,2,FALSE),J677))</f>
        <v>natural gas peaker</v>
      </c>
      <c r="J677" t="str">
        <f>VLOOKUP(E677,'Cross-Page Data'!$D$4:$F$48,3,FALSE)</f>
        <v>natural gas</v>
      </c>
      <c r="K677" t="b">
        <f t="shared" si="10"/>
        <v>1</v>
      </c>
    </row>
    <row r="678" spans="1:11">
      <c r="A678" s="120">
        <v>666</v>
      </c>
      <c r="B678" s="121" t="s">
        <v>201</v>
      </c>
      <c r="C678" s="121" t="s">
        <v>202</v>
      </c>
      <c r="D678" s="121" t="s">
        <v>73</v>
      </c>
      <c r="E678" s="121" t="s">
        <v>70</v>
      </c>
      <c r="F678" s="122">
        <v>1157</v>
      </c>
      <c r="G678" s="122">
        <v>102.896</v>
      </c>
      <c r="H678" s="120">
        <v>2019</v>
      </c>
      <c r="I678" t="str">
        <f>IF(J678="natural gas",VLOOKUP(D678,'Cross-Page Data'!$I$4:$J$13,2,FALSE),IF(J678="solar",VLOOKUP('Form 923'!D678,'Cross-Page Data'!$I$14:$J$117,2,FALSE),J678))</f>
        <v>heavy or residual fuel oil</v>
      </c>
      <c r="J678" t="str">
        <f>VLOOKUP(E678,'Cross-Page Data'!$D$4:$F$48,3,FALSE)</f>
        <v>heavy or residual fuel oil</v>
      </c>
      <c r="K678" t="b">
        <f t="shared" si="10"/>
        <v>1</v>
      </c>
    </row>
    <row r="679" spans="1:11">
      <c r="A679" s="120">
        <v>666</v>
      </c>
      <c r="B679" s="121" t="s">
        <v>201</v>
      </c>
      <c r="C679" s="121" t="s">
        <v>202</v>
      </c>
      <c r="D679" s="121" t="s">
        <v>73</v>
      </c>
      <c r="E679" s="121" t="s">
        <v>38</v>
      </c>
      <c r="F679" s="122">
        <v>2382420</v>
      </c>
      <c r="G679" s="122">
        <v>211989.1</v>
      </c>
      <c r="H679" s="120">
        <v>2019</v>
      </c>
      <c r="I679" t="str">
        <f>IF(J679="natural gas",VLOOKUP(D679,'Cross-Page Data'!$I$4:$J$13,2,FALSE),IF(J679="solar",VLOOKUP('Form 923'!D679,'Cross-Page Data'!$I$14:$J$117,2,FALSE),J679))</f>
        <v>natural gas peaker</v>
      </c>
      <c r="J679" t="str">
        <f>VLOOKUP(E679,'Cross-Page Data'!$D$4:$F$48,3,FALSE)</f>
        <v>natural gas</v>
      </c>
      <c r="K679" t="b">
        <f t="shared" si="10"/>
        <v>1</v>
      </c>
    </row>
    <row r="680" spans="1:11">
      <c r="A680" s="120">
        <v>667</v>
      </c>
      <c r="B680" s="121" t="s">
        <v>201</v>
      </c>
      <c r="C680" s="121" t="s">
        <v>202</v>
      </c>
      <c r="D680" s="121" t="s">
        <v>73</v>
      </c>
      <c r="E680" s="121" t="s">
        <v>70</v>
      </c>
      <c r="F680" s="122">
        <v>35024</v>
      </c>
      <c r="G680" s="122">
        <v>1892</v>
      </c>
      <c r="H680" s="120">
        <v>2019</v>
      </c>
      <c r="I680" t="str">
        <f>IF(J680="natural gas",VLOOKUP(D680,'Cross-Page Data'!$I$4:$J$13,2,FALSE),IF(J680="solar",VLOOKUP('Form 923'!D680,'Cross-Page Data'!$I$14:$J$117,2,FALSE),J680))</f>
        <v>heavy or residual fuel oil</v>
      </c>
      <c r="J680" t="str">
        <f>VLOOKUP(E680,'Cross-Page Data'!$D$4:$F$48,3,FALSE)</f>
        <v>heavy or residual fuel oil</v>
      </c>
      <c r="K680" t="b">
        <f t="shared" si="10"/>
        <v>1</v>
      </c>
    </row>
    <row r="681" spans="1:11">
      <c r="A681" s="120">
        <v>667</v>
      </c>
      <c r="B681" s="121" t="s">
        <v>201</v>
      </c>
      <c r="C681" s="121" t="s">
        <v>202</v>
      </c>
      <c r="D681" s="121" t="s">
        <v>68</v>
      </c>
      <c r="E681" s="121" t="s">
        <v>54</v>
      </c>
      <c r="F681" s="122">
        <v>7074634</v>
      </c>
      <c r="G681" s="122">
        <v>693367.08</v>
      </c>
      <c r="H681" s="120">
        <v>2019</v>
      </c>
      <c r="I681" t="str">
        <f>IF(J681="natural gas",VLOOKUP(D681,'Cross-Page Data'!$I$4:$J$13,2,FALSE),IF(J681="solar",VLOOKUP('Form 923'!D681,'Cross-Page Data'!$I$14:$J$117,2,FALSE),J681))</f>
        <v>hard coal</v>
      </c>
      <c r="J681" t="str">
        <f>VLOOKUP(E681,'Cross-Page Data'!$D$4:$F$48,3,FALSE)</f>
        <v>hard coal</v>
      </c>
      <c r="K681" t="b">
        <f t="shared" si="10"/>
        <v>1</v>
      </c>
    </row>
    <row r="682" spans="1:11">
      <c r="A682" s="120">
        <v>667</v>
      </c>
      <c r="B682" s="121" t="s">
        <v>201</v>
      </c>
      <c r="C682" s="121" t="s">
        <v>202</v>
      </c>
      <c r="D682" s="121" t="s">
        <v>68</v>
      </c>
      <c r="E682" s="121" t="s">
        <v>90</v>
      </c>
      <c r="F682" s="122">
        <v>0</v>
      </c>
      <c r="G682" s="122">
        <v>0</v>
      </c>
      <c r="H682" s="120">
        <v>2019</v>
      </c>
      <c r="I682" t="str">
        <f>IF(J682="natural gas",VLOOKUP(D682,'Cross-Page Data'!$I$4:$J$13,2,FALSE),IF(J682="solar",VLOOKUP('Form 923'!D682,'Cross-Page Data'!$I$14:$J$117,2,FALSE),J682))</f>
        <v>biomass</v>
      </c>
      <c r="J682" t="str">
        <f>VLOOKUP(E682,'Cross-Page Data'!$D$4:$F$48,3,FALSE)</f>
        <v>biomass</v>
      </c>
      <c r="K682" t="b">
        <f t="shared" si="10"/>
        <v>1</v>
      </c>
    </row>
    <row r="683" spans="1:11">
      <c r="A683" s="120">
        <v>667</v>
      </c>
      <c r="B683" s="121" t="s">
        <v>201</v>
      </c>
      <c r="C683" s="121" t="s">
        <v>202</v>
      </c>
      <c r="D683" s="121" t="s">
        <v>68</v>
      </c>
      <c r="E683" s="121" t="s">
        <v>38</v>
      </c>
      <c r="F683" s="122">
        <v>20284727</v>
      </c>
      <c r="G683" s="122">
        <v>1981733.1</v>
      </c>
      <c r="H683" s="120">
        <v>2019</v>
      </c>
      <c r="I683" t="str">
        <f>IF(J683="natural gas",VLOOKUP(D683,'Cross-Page Data'!$I$4:$J$13,2,FALSE),IF(J683="solar",VLOOKUP('Form 923'!D683,'Cross-Page Data'!$I$14:$J$117,2,FALSE),J683))</f>
        <v>natural gas nonpeaker - preexisting retiring</v>
      </c>
      <c r="J683" t="str">
        <f>VLOOKUP(E683,'Cross-Page Data'!$D$4:$F$48,3,FALSE)</f>
        <v>natural gas</v>
      </c>
      <c r="K683" t="b">
        <f t="shared" si="10"/>
        <v>1</v>
      </c>
    </row>
    <row r="684" spans="1:11">
      <c r="A684" s="120">
        <v>667</v>
      </c>
      <c r="B684" s="121" t="s">
        <v>201</v>
      </c>
      <c r="C684" s="121" t="s">
        <v>202</v>
      </c>
      <c r="D684" s="121" t="s">
        <v>68</v>
      </c>
      <c r="E684" s="121" t="s">
        <v>144</v>
      </c>
      <c r="F684" s="122">
        <v>12256671</v>
      </c>
      <c r="G684" s="122">
        <v>1200975</v>
      </c>
      <c r="H684" s="120">
        <v>2019</v>
      </c>
      <c r="I684" t="str">
        <f>IF(J684="natural gas",VLOOKUP(D684,'Cross-Page Data'!$I$4:$J$13,2,FALSE),IF(J684="solar",VLOOKUP('Form 923'!D684,'Cross-Page Data'!$I$14:$J$117,2,FALSE),J684))</f>
        <v>petroleum</v>
      </c>
      <c r="J684" t="str">
        <f>VLOOKUP(E684,'Cross-Page Data'!$D$4:$F$48,3,FALSE)</f>
        <v>petroleum</v>
      </c>
      <c r="K684" t="b">
        <f t="shared" si="10"/>
        <v>1</v>
      </c>
    </row>
    <row r="685" spans="1:11">
      <c r="A685" s="120">
        <v>667</v>
      </c>
      <c r="B685" s="121" t="s">
        <v>201</v>
      </c>
      <c r="C685" s="121" t="s">
        <v>202</v>
      </c>
      <c r="D685" s="121" t="s">
        <v>68</v>
      </c>
      <c r="E685" s="121" t="s">
        <v>152</v>
      </c>
      <c r="F685" s="122">
        <v>2815</v>
      </c>
      <c r="G685" s="122">
        <v>271.785</v>
      </c>
      <c r="H685" s="120">
        <v>2019</v>
      </c>
      <c r="I685" t="str">
        <f>IF(J685="natural gas",VLOOKUP(D685,'Cross-Page Data'!$I$4:$J$13,2,FALSE),IF(J685="solar",VLOOKUP('Form 923'!D685,'Cross-Page Data'!$I$14:$J$117,2,FALSE),J685))</f>
        <v>heavy or residual fuel oil</v>
      </c>
      <c r="J685" t="str">
        <f>VLOOKUP(E685,'Cross-Page Data'!$D$4:$F$48,3,FALSE)</f>
        <v>heavy or residual fuel oil</v>
      </c>
      <c r="K685" t="b">
        <f t="shared" si="10"/>
        <v>1</v>
      </c>
    </row>
    <row r="686" spans="1:11">
      <c r="A686" s="120">
        <v>675</v>
      </c>
      <c r="B686" s="121" t="s">
        <v>201</v>
      </c>
      <c r="C686" s="121" t="s">
        <v>202</v>
      </c>
      <c r="D686" s="121" t="s">
        <v>39</v>
      </c>
      <c r="E686" s="121" t="s">
        <v>70</v>
      </c>
      <c r="F686" s="122">
        <v>0</v>
      </c>
      <c r="G686" s="122">
        <v>16.897</v>
      </c>
      <c r="H686" s="120">
        <v>2019</v>
      </c>
      <c r="I686" t="str">
        <f>IF(J686="natural gas",VLOOKUP(D686,'Cross-Page Data'!$I$4:$J$13,2,FALSE),IF(J686="solar",VLOOKUP('Form 923'!D686,'Cross-Page Data'!$I$14:$J$117,2,FALSE),J686))</f>
        <v>heavy or residual fuel oil</v>
      </c>
      <c r="J686" t="str">
        <f>VLOOKUP(E686,'Cross-Page Data'!$D$4:$F$48,3,FALSE)</f>
        <v>heavy or residual fuel oil</v>
      </c>
      <c r="K686" t="b">
        <f t="shared" si="10"/>
        <v>1</v>
      </c>
    </row>
    <row r="687" spans="1:11">
      <c r="A687" s="120">
        <v>675</v>
      </c>
      <c r="B687" s="121" t="s">
        <v>201</v>
      </c>
      <c r="C687" s="121" t="s">
        <v>202</v>
      </c>
      <c r="D687" s="121" t="s">
        <v>39</v>
      </c>
      <c r="E687" s="121" t="s">
        <v>38</v>
      </c>
      <c r="F687" s="122">
        <v>0</v>
      </c>
      <c r="G687" s="122">
        <v>38756.103</v>
      </c>
      <c r="H687" s="120">
        <v>2019</v>
      </c>
      <c r="I687" t="str">
        <f>IF(J687="natural gas",VLOOKUP(D687,'Cross-Page Data'!$I$4:$J$13,2,FALSE),IF(J687="solar",VLOOKUP('Form 923'!D687,'Cross-Page Data'!$I$14:$J$117,2,FALSE),J687))</f>
        <v>natural gas nonpeaker - preexisting nonretiring</v>
      </c>
      <c r="J687" t="str">
        <f>VLOOKUP(E687,'Cross-Page Data'!$D$4:$F$48,3,FALSE)</f>
        <v>natural gas</v>
      </c>
      <c r="K687" t="b">
        <f t="shared" si="10"/>
        <v>1</v>
      </c>
    </row>
    <row r="688" spans="1:11">
      <c r="A688" s="120">
        <v>675</v>
      </c>
      <c r="B688" s="121" t="s">
        <v>201</v>
      </c>
      <c r="C688" s="121" t="s">
        <v>202</v>
      </c>
      <c r="D688" s="121" t="s">
        <v>61</v>
      </c>
      <c r="E688" s="121" t="s">
        <v>70</v>
      </c>
      <c r="F688" s="122">
        <v>643</v>
      </c>
      <c r="G688" s="122">
        <v>44.02</v>
      </c>
      <c r="H688" s="120">
        <v>2019</v>
      </c>
      <c r="I688" t="str">
        <f>IF(J688="natural gas",VLOOKUP(D688,'Cross-Page Data'!$I$4:$J$13,2,FALSE),IF(J688="solar",VLOOKUP('Form 923'!D688,'Cross-Page Data'!$I$14:$J$117,2,FALSE),J688))</f>
        <v>heavy or residual fuel oil</v>
      </c>
      <c r="J688" t="str">
        <f>VLOOKUP(E688,'Cross-Page Data'!$D$4:$F$48,3,FALSE)</f>
        <v>heavy or residual fuel oil</v>
      </c>
      <c r="K688" t="b">
        <f t="shared" si="10"/>
        <v>1</v>
      </c>
    </row>
    <row r="689" spans="1:11">
      <c r="A689" s="120">
        <v>675</v>
      </c>
      <c r="B689" s="121" t="s">
        <v>201</v>
      </c>
      <c r="C689" s="121" t="s">
        <v>202</v>
      </c>
      <c r="D689" s="121" t="s">
        <v>61</v>
      </c>
      <c r="E689" s="121" t="s">
        <v>86</v>
      </c>
      <c r="F689" s="122">
        <v>0</v>
      </c>
      <c r="G689" s="122">
        <v>0</v>
      </c>
      <c r="H689" s="120">
        <v>2019</v>
      </c>
      <c r="I689" t="str">
        <f>IF(J689="natural gas",VLOOKUP(D689,'Cross-Page Data'!$I$4:$J$13,2,FALSE),IF(J689="solar",VLOOKUP('Form 923'!D689,'Cross-Page Data'!$I$14:$J$117,2,FALSE),J689))</f>
        <v>other</v>
      </c>
      <c r="J689" t="str">
        <f>VLOOKUP(E689,'Cross-Page Data'!$D$4:$F$48,3,FALSE)</f>
        <v>other</v>
      </c>
      <c r="K689" t="b">
        <f t="shared" si="10"/>
        <v>1</v>
      </c>
    </row>
    <row r="690" spans="1:11">
      <c r="A690" s="120">
        <v>675</v>
      </c>
      <c r="B690" s="121" t="s">
        <v>201</v>
      </c>
      <c r="C690" s="121" t="s">
        <v>202</v>
      </c>
      <c r="D690" s="121" t="s">
        <v>61</v>
      </c>
      <c r="E690" s="121" t="s">
        <v>38</v>
      </c>
      <c r="F690" s="122">
        <v>1654360</v>
      </c>
      <c r="G690" s="122">
        <v>110245.98</v>
      </c>
      <c r="H690" s="120">
        <v>2019</v>
      </c>
      <c r="I690" t="str">
        <f>IF(J690="natural gas",VLOOKUP(D690,'Cross-Page Data'!$I$4:$J$13,2,FALSE),IF(J690="solar",VLOOKUP('Form 923'!D690,'Cross-Page Data'!$I$14:$J$117,2,FALSE),J690))</f>
        <v>natural gas nonpeaker - preexisting nonretiring</v>
      </c>
      <c r="J690" t="str">
        <f>VLOOKUP(E690,'Cross-Page Data'!$D$4:$F$48,3,FALSE)</f>
        <v>natural gas</v>
      </c>
      <c r="K690" t="b">
        <f t="shared" si="10"/>
        <v>1</v>
      </c>
    </row>
    <row r="691" spans="1:11">
      <c r="A691" s="120">
        <v>675</v>
      </c>
      <c r="B691" s="121" t="s">
        <v>201</v>
      </c>
      <c r="C691" s="121" t="s">
        <v>202</v>
      </c>
      <c r="D691" s="121" t="s">
        <v>61</v>
      </c>
      <c r="E691" s="121" t="s">
        <v>152</v>
      </c>
      <c r="F691" s="122">
        <v>0</v>
      </c>
      <c r="G691" s="122">
        <v>0</v>
      </c>
      <c r="H691" s="120">
        <v>2019</v>
      </c>
      <c r="I691" t="str">
        <f>IF(J691="natural gas",VLOOKUP(D691,'Cross-Page Data'!$I$4:$J$13,2,FALSE),IF(J691="solar",VLOOKUP('Form 923'!D691,'Cross-Page Data'!$I$14:$J$117,2,FALSE),J691))</f>
        <v>heavy or residual fuel oil</v>
      </c>
      <c r="J691" t="str">
        <f>VLOOKUP(E691,'Cross-Page Data'!$D$4:$F$48,3,FALSE)</f>
        <v>heavy or residual fuel oil</v>
      </c>
      <c r="K691" t="b">
        <f t="shared" si="10"/>
        <v>1</v>
      </c>
    </row>
    <row r="692" spans="1:11">
      <c r="A692" s="120">
        <v>675</v>
      </c>
      <c r="B692" s="121" t="s">
        <v>201</v>
      </c>
      <c r="C692" s="121" t="s">
        <v>202</v>
      </c>
      <c r="D692" s="121" t="s">
        <v>73</v>
      </c>
      <c r="E692" s="121" t="s">
        <v>70</v>
      </c>
      <c r="F692" s="122">
        <v>6</v>
      </c>
      <c r="G692" s="122">
        <v>0.266</v>
      </c>
      <c r="H692" s="120">
        <v>2019</v>
      </c>
      <c r="I692" t="str">
        <f>IF(J692="natural gas",VLOOKUP(D692,'Cross-Page Data'!$I$4:$J$13,2,FALSE),IF(J692="solar",VLOOKUP('Form 923'!D692,'Cross-Page Data'!$I$14:$J$117,2,FALSE),J692))</f>
        <v>heavy or residual fuel oil</v>
      </c>
      <c r="J692" t="str">
        <f>VLOOKUP(E692,'Cross-Page Data'!$D$4:$F$48,3,FALSE)</f>
        <v>heavy or residual fuel oil</v>
      </c>
      <c r="K692" t="b">
        <f t="shared" si="10"/>
        <v>1</v>
      </c>
    </row>
    <row r="693" spans="1:11">
      <c r="A693" s="120">
        <v>675</v>
      </c>
      <c r="B693" s="121" t="s">
        <v>201</v>
      </c>
      <c r="C693" s="121" t="s">
        <v>202</v>
      </c>
      <c r="D693" s="121" t="s">
        <v>73</v>
      </c>
      <c r="E693" s="121" t="s">
        <v>86</v>
      </c>
      <c r="F693" s="122">
        <v>0</v>
      </c>
      <c r="G693" s="122">
        <v>0</v>
      </c>
      <c r="H693" s="120">
        <v>2019</v>
      </c>
      <c r="I693" t="str">
        <f>IF(J693="natural gas",VLOOKUP(D693,'Cross-Page Data'!$I$4:$J$13,2,FALSE),IF(J693="solar",VLOOKUP('Form 923'!D693,'Cross-Page Data'!$I$14:$J$117,2,FALSE),J693))</f>
        <v>other</v>
      </c>
      <c r="J693" t="str">
        <f>VLOOKUP(E693,'Cross-Page Data'!$D$4:$F$48,3,FALSE)</f>
        <v>other</v>
      </c>
      <c r="K693" t="b">
        <f t="shared" si="10"/>
        <v>1</v>
      </c>
    </row>
    <row r="694" spans="1:11">
      <c r="A694" s="120">
        <v>675</v>
      </c>
      <c r="B694" s="121" t="s">
        <v>201</v>
      </c>
      <c r="C694" s="121" t="s">
        <v>202</v>
      </c>
      <c r="D694" s="121" t="s">
        <v>73</v>
      </c>
      <c r="E694" s="121" t="s">
        <v>38</v>
      </c>
      <c r="F694" s="122">
        <v>3703</v>
      </c>
      <c r="G694" s="122">
        <v>166.734</v>
      </c>
      <c r="H694" s="120">
        <v>2019</v>
      </c>
      <c r="I694" t="str">
        <f>IF(J694="natural gas",VLOOKUP(D694,'Cross-Page Data'!$I$4:$J$13,2,FALSE),IF(J694="solar",VLOOKUP('Form 923'!D694,'Cross-Page Data'!$I$14:$J$117,2,FALSE),J694))</f>
        <v>natural gas peaker</v>
      </c>
      <c r="J694" t="str">
        <f>VLOOKUP(E694,'Cross-Page Data'!$D$4:$F$48,3,FALSE)</f>
        <v>natural gas</v>
      </c>
      <c r="K694" t="b">
        <f t="shared" si="10"/>
        <v>1</v>
      </c>
    </row>
    <row r="695" spans="1:11">
      <c r="A695" s="120">
        <v>675</v>
      </c>
      <c r="B695" s="121" t="s">
        <v>201</v>
      </c>
      <c r="C695" s="121" t="s">
        <v>202</v>
      </c>
      <c r="D695" s="121" t="s">
        <v>73</v>
      </c>
      <c r="E695" s="121" t="s">
        <v>152</v>
      </c>
      <c r="F695" s="122">
        <v>0</v>
      </c>
      <c r="G695" s="122">
        <v>0</v>
      </c>
      <c r="H695" s="120">
        <v>2019</v>
      </c>
      <c r="I695" t="str">
        <f>IF(J695="natural gas",VLOOKUP(D695,'Cross-Page Data'!$I$4:$J$13,2,FALSE),IF(J695="solar",VLOOKUP('Form 923'!D695,'Cross-Page Data'!$I$14:$J$117,2,FALSE),J695))</f>
        <v>heavy or residual fuel oil</v>
      </c>
      <c r="J695" t="str">
        <f>VLOOKUP(E695,'Cross-Page Data'!$D$4:$F$48,3,FALSE)</f>
        <v>heavy or residual fuel oil</v>
      </c>
      <c r="K695" t="b">
        <f t="shared" si="10"/>
        <v>1</v>
      </c>
    </row>
    <row r="696" spans="1:11">
      <c r="A696" s="120">
        <v>676</v>
      </c>
      <c r="B696" s="121" t="s">
        <v>201</v>
      </c>
      <c r="C696" s="121" t="s">
        <v>202</v>
      </c>
      <c r="D696" s="121" t="s">
        <v>39</v>
      </c>
      <c r="E696" s="121" t="s">
        <v>38</v>
      </c>
      <c r="F696" s="122">
        <v>0</v>
      </c>
      <c r="G696" s="122">
        <v>789758</v>
      </c>
      <c r="H696" s="120">
        <v>2019</v>
      </c>
      <c r="I696" t="str">
        <f>IF(J696="natural gas",VLOOKUP(D696,'Cross-Page Data'!$I$4:$J$13,2,FALSE),IF(J696="solar",VLOOKUP('Form 923'!D696,'Cross-Page Data'!$I$14:$J$117,2,FALSE),J696))</f>
        <v>natural gas nonpeaker - preexisting nonretiring</v>
      </c>
      <c r="J696" t="str">
        <f>VLOOKUP(E696,'Cross-Page Data'!$D$4:$F$48,3,FALSE)</f>
        <v>natural gas</v>
      </c>
      <c r="K696" t="b">
        <f t="shared" si="10"/>
        <v>1</v>
      </c>
    </row>
    <row r="697" spans="1:11">
      <c r="A697" s="120">
        <v>676</v>
      </c>
      <c r="B697" s="121" t="s">
        <v>201</v>
      </c>
      <c r="C697" s="121" t="s">
        <v>202</v>
      </c>
      <c r="D697" s="121" t="s">
        <v>61</v>
      </c>
      <c r="E697" s="121" t="s">
        <v>38</v>
      </c>
      <c r="F697" s="122">
        <v>16343475</v>
      </c>
      <c r="G697" s="122">
        <v>1443892</v>
      </c>
      <c r="H697" s="120">
        <v>2019</v>
      </c>
      <c r="I697" t="str">
        <f>IF(J697="natural gas",VLOOKUP(D697,'Cross-Page Data'!$I$4:$J$13,2,FALSE),IF(J697="solar",VLOOKUP('Form 923'!D697,'Cross-Page Data'!$I$14:$J$117,2,FALSE),J697))</f>
        <v>natural gas nonpeaker - preexisting nonretiring</v>
      </c>
      <c r="J697" t="str">
        <f>VLOOKUP(E697,'Cross-Page Data'!$D$4:$F$48,3,FALSE)</f>
        <v>natural gas</v>
      </c>
      <c r="K697" t="b">
        <f t="shared" si="10"/>
        <v>1</v>
      </c>
    </row>
    <row r="698" spans="1:11">
      <c r="A698" s="120">
        <v>676</v>
      </c>
      <c r="B698" s="121" t="s">
        <v>201</v>
      </c>
      <c r="C698" s="121" t="s">
        <v>202</v>
      </c>
      <c r="D698" s="121" t="s">
        <v>73</v>
      </c>
      <c r="E698" s="121" t="s">
        <v>70</v>
      </c>
      <c r="F698" s="122">
        <v>2121</v>
      </c>
      <c r="G698" s="122">
        <v>41.13</v>
      </c>
      <c r="H698" s="120">
        <v>2019</v>
      </c>
      <c r="I698" t="str">
        <f>IF(J698="natural gas",VLOOKUP(D698,'Cross-Page Data'!$I$4:$J$13,2,FALSE),IF(J698="solar",VLOOKUP('Form 923'!D698,'Cross-Page Data'!$I$14:$J$117,2,FALSE),J698))</f>
        <v>heavy or residual fuel oil</v>
      </c>
      <c r="J698" t="str">
        <f>VLOOKUP(E698,'Cross-Page Data'!$D$4:$F$48,3,FALSE)</f>
        <v>heavy or residual fuel oil</v>
      </c>
      <c r="K698" t="b">
        <f t="shared" si="10"/>
        <v>1</v>
      </c>
    </row>
    <row r="699" spans="1:11">
      <c r="A699" s="120">
        <v>676</v>
      </c>
      <c r="B699" s="121" t="s">
        <v>201</v>
      </c>
      <c r="C699" s="121" t="s">
        <v>202</v>
      </c>
      <c r="D699" s="121" t="s">
        <v>73</v>
      </c>
      <c r="E699" s="121" t="s">
        <v>38</v>
      </c>
      <c r="F699" s="122">
        <v>4127</v>
      </c>
      <c r="G699" s="122">
        <v>234.87</v>
      </c>
      <c r="H699" s="120">
        <v>2019</v>
      </c>
      <c r="I699" t="str">
        <f>IF(J699="natural gas",VLOOKUP(D699,'Cross-Page Data'!$I$4:$J$13,2,FALSE),IF(J699="solar",VLOOKUP('Form 923'!D699,'Cross-Page Data'!$I$14:$J$117,2,FALSE),J699))</f>
        <v>natural gas peaker</v>
      </c>
      <c r="J699" t="str">
        <f>VLOOKUP(E699,'Cross-Page Data'!$D$4:$F$48,3,FALSE)</f>
        <v>natural gas</v>
      </c>
      <c r="K699" t="b">
        <f t="shared" si="10"/>
        <v>1</v>
      </c>
    </row>
    <row r="700" spans="1:11">
      <c r="A700" s="120">
        <v>676</v>
      </c>
      <c r="B700" s="121" t="s">
        <v>201</v>
      </c>
      <c r="C700" s="121" t="s">
        <v>202</v>
      </c>
      <c r="D700" s="121" t="s">
        <v>79</v>
      </c>
      <c r="E700" s="121" t="s">
        <v>70</v>
      </c>
      <c r="F700" s="122">
        <v>0</v>
      </c>
      <c r="G700" s="122">
        <v>0</v>
      </c>
      <c r="H700" s="120">
        <v>2019</v>
      </c>
      <c r="I700" t="str">
        <f>IF(J700="natural gas",VLOOKUP(D700,'Cross-Page Data'!$I$4:$J$13,2,FALSE),IF(J700="solar",VLOOKUP('Form 923'!D700,'Cross-Page Data'!$I$14:$J$117,2,FALSE),J700))</f>
        <v>heavy or residual fuel oil</v>
      </c>
      <c r="J700" t="str">
        <f>VLOOKUP(E700,'Cross-Page Data'!$D$4:$F$48,3,FALSE)</f>
        <v>heavy or residual fuel oil</v>
      </c>
      <c r="K700" t="b">
        <f t="shared" si="10"/>
        <v>1</v>
      </c>
    </row>
    <row r="701" spans="1:11">
      <c r="A701" s="120">
        <v>676</v>
      </c>
      <c r="B701" s="121" t="s">
        <v>201</v>
      </c>
      <c r="C701" s="121" t="s">
        <v>202</v>
      </c>
      <c r="D701" s="121" t="s">
        <v>68</v>
      </c>
      <c r="E701" s="121" t="s">
        <v>54</v>
      </c>
      <c r="F701" s="122">
        <v>9669854</v>
      </c>
      <c r="G701" s="122">
        <v>811121.23</v>
      </c>
      <c r="H701" s="120">
        <v>2019</v>
      </c>
      <c r="I701" t="str">
        <f>IF(J701="natural gas",VLOOKUP(D701,'Cross-Page Data'!$I$4:$J$13,2,FALSE),IF(J701="solar",VLOOKUP('Form 923'!D701,'Cross-Page Data'!$I$14:$J$117,2,FALSE),J701))</f>
        <v>hard coal</v>
      </c>
      <c r="J701" t="str">
        <f>VLOOKUP(E701,'Cross-Page Data'!$D$4:$F$48,3,FALSE)</f>
        <v>hard coal</v>
      </c>
      <c r="K701" t="b">
        <f t="shared" si="10"/>
        <v>1</v>
      </c>
    </row>
    <row r="702" spans="1:11">
      <c r="A702" s="120">
        <v>676</v>
      </c>
      <c r="B702" s="121" t="s">
        <v>201</v>
      </c>
      <c r="C702" s="121" t="s">
        <v>202</v>
      </c>
      <c r="D702" s="121" t="s">
        <v>68</v>
      </c>
      <c r="E702" s="121" t="s">
        <v>38</v>
      </c>
      <c r="F702" s="122">
        <v>1215893</v>
      </c>
      <c r="G702" s="122">
        <v>101708.77</v>
      </c>
      <c r="H702" s="120">
        <v>2019</v>
      </c>
      <c r="I702" t="str">
        <f>IF(J702="natural gas",VLOOKUP(D702,'Cross-Page Data'!$I$4:$J$13,2,FALSE),IF(J702="solar",VLOOKUP('Form 923'!D702,'Cross-Page Data'!$I$14:$J$117,2,FALSE),J702))</f>
        <v>natural gas nonpeaker - preexisting retiring</v>
      </c>
      <c r="J702" t="str">
        <f>VLOOKUP(E702,'Cross-Page Data'!$D$4:$F$48,3,FALSE)</f>
        <v>natural gas</v>
      </c>
      <c r="K702" t="b">
        <f t="shared" si="10"/>
        <v>1</v>
      </c>
    </row>
    <row r="703" spans="1:11">
      <c r="A703" s="120">
        <v>676</v>
      </c>
      <c r="B703" s="121" t="s">
        <v>201</v>
      </c>
      <c r="C703" s="121" t="s">
        <v>202</v>
      </c>
      <c r="D703" s="121" t="s">
        <v>68</v>
      </c>
      <c r="E703" s="121" t="s">
        <v>152</v>
      </c>
      <c r="F703" s="122">
        <v>0</v>
      </c>
      <c r="G703" s="122">
        <v>0</v>
      </c>
      <c r="H703" s="120">
        <v>2019</v>
      </c>
      <c r="I703" t="str">
        <f>IF(J703="natural gas",VLOOKUP(D703,'Cross-Page Data'!$I$4:$J$13,2,FALSE),IF(J703="solar",VLOOKUP('Form 923'!D703,'Cross-Page Data'!$I$14:$J$117,2,FALSE),J703))</f>
        <v>heavy or residual fuel oil</v>
      </c>
      <c r="J703" t="str">
        <f>VLOOKUP(E703,'Cross-Page Data'!$D$4:$F$48,3,FALSE)</f>
        <v>heavy or residual fuel oil</v>
      </c>
      <c r="K703" t="b">
        <f t="shared" si="10"/>
        <v>1</v>
      </c>
    </row>
    <row r="704" spans="1:11">
      <c r="A704" s="120">
        <v>678</v>
      </c>
      <c r="B704" s="121" t="s">
        <v>201</v>
      </c>
      <c r="C704" s="121" t="s">
        <v>202</v>
      </c>
      <c r="D704" s="121" t="s">
        <v>116</v>
      </c>
      <c r="E704" s="121" t="s">
        <v>170</v>
      </c>
      <c r="F704" s="122">
        <v>9310</v>
      </c>
      <c r="G704" s="122">
        <v>1046</v>
      </c>
      <c r="H704" s="120">
        <v>2019</v>
      </c>
      <c r="I704" t="str">
        <f>IF(J704="natural gas",VLOOKUP(D704,'Cross-Page Data'!$I$4:$J$13,2,FALSE),IF(J704="solar",VLOOKUP('Form 923'!D704,'Cross-Page Data'!$I$14:$J$117,2,FALSE),J704))</f>
        <v>hydro</v>
      </c>
      <c r="J704" t="str">
        <f>VLOOKUP(E704,'Cross-Page Data'!$D$4:$F$48,3,FALSE)</f>
        <v>hydro</v>
      </c>
      <c r="K704" t="b">
        <f t="shared" si="10"/>
        <v>1</v>
      </c>
    </row>
    <row r="705" spans="1:11">
      <c r="A705" s="120">
        <v>682</v>
      </c>
      <c r="B705" s="121" t="s">
        <v>201</v>
      </c>
      <c r="C705" s="121" t="s">
        <v>202</v>
      </c>
      <c r="D705" s="121" t="s">
        <v>116</v>
      </c>
      <c r="E705" s="121" t="s">
        <v>170</v>
      </c>
      <c r="F705" s="122">
        <v>5950816</v>
      </c>
      <c r="G705" s="122">
        <v>668481</v>
      </c>
      <c r="H705" s="120">
        <v>2019</v>
      </c>
      <c r="I705" t="str">
        <f>IF(J705="natural gas",VLOOKUP(D705,'Cross-Page Data'!$I$4:$J$13,2,FALSE),IF(J705="solar",VLOOKUP('Form 923'!D705,'Cross-Page Data'!$I$14:$J$117,2,FALSE),J705))</f>
        <v>hydro</v>
      </c>
      <c r="J705" t="str">
        <f>VLOOKUP(E705,'Cross-Page Data'!$D$4:$F$48,3,FALSE)</f>
        <v>hydro</v>
      </c>
      <c r="K705" t="b">
        <f t="shared" si="10"/>
        <v>1</v>
      </c>
    </row>
    <row r="706" spans="1:11">
      <c r="A706" s="120">
        <v>683</v>
      </c>
      <c r="B706" s="121" t="s">
        <v>201</v>
      </c>
      <c r="C706" s="121" t="s">
        <v>202</v>
      </c>
      <c r="D706" s="121" t="s">
        <v>73</v>
      </c>
      <c r="E706" s="121" t="s">
        <v>70</v>
      </c>
      <c r="F706" s="122">
        <v>1982</v>
      </c>
      <c r="G706" s="122">
        <v>9.665</v>
      </c>
      <c r="H706" s="120">
        <v>2019</v>
      </c>
      <c r="I706" t="str">
        <f>IF(J706="natural gas",VLOOKUP(D706,'Cross-Page Data'!$I$4:$J$13,2,FALSE),IF(J706="solar",VLOOKUP('Form 923'!D706,'Cross-Page Data'!$I$14:$J$117,2,FALSE),J706))</f>
        <v>heavy or residual fuel oil</v>
      </c>
      <c r="J706" t="str">
        <f>VLOOKUP(E706,'Cross-Page Data'!$D$4:$F$48,3,FALSE)</f>
        <v>heavy or residual fuel oil</v>
      </c>
      <c r="K706" t="b">
        <f t="shared" si="10"/>
        <v>1</v>
      </c>
    </row>
    <row r="707" spans="1:11">
      <c r="A707" s="120">
        <v>683</v>
      </c>
      <c r="B707" s="121" t="s">
        <v>201</v>
      </c>
      <c r="C707" s="121" t="s">
        <v>202</v>
      </c>
      <c r="D707" s="121" t="s">
        <v>73</v>
      </c>
      <c r="E707" s="121" t="s">
        <v>38</v>
      </c>
      <c r="F707" s="122">
        <v>391041</v>
      </c>
      <c r="G707" s="122">
        <v>1905.335</v>
      </c>
      <c r="H707" s="120">
        <v>2019</v>
      </c>
      <c r="I707" t="str">
        <f>IF(J707="natural gas",VLOOKUP(D707,'Cross-Page Data'!$I$4:$J$13,2,FALSE),IF(J707="solar",VLOOKUP('Form 923'!D707,'Cross-Page Data'!$I$14:$J$117,2,FALSE),J707))</f>
        <v>natural gas peaker</v>
      </c>
      <c r="J707" t="str">
        <f>VLOOKUP(E707,'Cross-Page Data'!$D$4:$F$48,3,FALSE)</f>
        <v>natural gas</v>
      </c>
      <c r="K707" t="b">
        <f t="shared" si="10"/>
        <v>1</v>
      </c>
    </row>
    <row r="708" spans="1:11">
      <c r="A708" s="120">
        <v>688</v>
      </c>
      <c r="B708" s="121" t="s">
        <v>201</v>
      </c>
      <c r="C708" s="121" t="s">
        <v>202</v>
      </c>
      <c r="D708" s="121" t="s">
        <v>39</v>
      </c>
      <c r="E708" s="121" t="s">
        <v>70</v>
      </c>
      <c r="F708" s="122">
        <v>0</v>
      </c>
      <c r="G708" s="122">
        <v>0</v>
      </c>
      <c r="H708" s="120">
        <v>2019</v>
      </c>
      <c r="I708" t="str">
        <f>IF(J708="natural gas",VLOOKUP(D708,'Cross-Page Data'!$I$4:$J$13,2,FALSE),IF(J708="solar",VLOOKUP('Form 923'!D708,'Cross-Page Data'!$I$14:$J$117,2,FALSE),J708))</f>
        <v>heavy or residual fuel oil</v>
      </c>
      <c r="J708" t="str">
        <f>VLOOKUP(E708,'Cross-Page Data'!$D$4:$F$48,3,FALSE)</f>
        <v>heavy or residual fuel oil</v>
      </c>
      <c r="K708" t="b">
        <f t="shared" si="10"/>
        <v>1</v>
      </c>
    </row>
    <row r="709" spans="1:11">
      <c r="A709" s="120">
        <v>688</v>
      </c>
      <c r="B709" s="121" t="s">
        <v>201</v>
      </c>
      <c r="C709" s="121" t="s">
        <v>202</v>
      </c>
      <c r="D709" s="121" t="s">
        <v>39</v>
      </c>
      <c r="E709" s="121" t="s">
        <v>38</v>
      </c>
      <c r="F709" s="122">
        <v>21301</v>
      </c>
      <c r="G709" s="122">
        <v>445167</v>
      </c>
      <c r="H709" s="120">
        <v>2019</v>
      </c>
      <c r="I709" t="str">
        <f>IF(J709="natural gas",VLOOKUP(D709,'Cross-Page Data'!$I$4:$J$13,2,FALSE),IF(J709="solar",VLOOKUP('Form 923'!D709,'Cross-Page Data'!$I$14:$J$117,2,FALSE),J709))</f>
        <v>natural gas nonpeaker - preexisting nonretiring</v>
      </c>
      <c r="J709" t="str">
        <f>VLOOKUP(E709,'Cross-Page Data'!$D$4:$F$48,3,FALSE)</f>
        <v>natural gas</v>
      </c>
      <c r="K709" t="b">
        <f t="shared" si="10"/>
        <v>1</v>
      </c>
    </row>
    <row r="710" spans="1:11">
      <c r="A710" s="120">
        <v>688</v>
      </c>
      <c r="B710" s="121" t="s">
        <v>201</v>
      </c>
      <c r="C710" s="121" t="s">
        <v>202</v>
      </c>
      <c r="D710" s="121" t="s">
        <v>61</v>
      </c>
      <c r="E710" s="121" t="s">
        <v>70</v>
      </c>
      <c r="F710" s="122">
        <v>0</v>
      </c>
      <c r="G710" s="122">
        <v>0</v>
      </c>
      <c r="H710" s="120">
        <v>2019</v>
      </c>
      <c r="I710" t="str">
        <f>IF(J710="natural gas",VLOOKUP(D710,'Cross-Page Data'!$I$4:$J$13,2,FALSE),IF(J710="solar",VLOOKUP('Form 923'!D710,'Cross-Page Data'!$I$14:$J$117,2,FALSE),J710))</f>
        <v>heavy or residual fuel oil</v>
      </c>
      <c r="J710" t="str">
        <f>VLOOKUP(E710,'Cross-Page Data'!$D$4:$F$48,3,FALSE)</f>
        <v>heavy or residual fuel oil</v>
      </c>
      <c r="K710" t="b">
        <f t="shared" si="10"/>
        <v>1</v>
      </c>
    </row>
    <row r="711" spans="1:11">
      <c r="A711" s="120">
        <v>688</v>
      </c>
      <c r="B711" s="121" t="s">
        <v>201</v>
      </c>
      <c r="C711" s="121" t="s">
        <v>202</v>
      </c>
      <c r="D711" s="121" t="s">
        <v>61</v>
      </c>
      <c r="E711" s="121" t="s">
        <v>38</v>
      </c>
      <c r="F711" s="122">
        <v>10472394</v>
      </c>
      <c r="G711" s="122">
        <v>871604</v>
      </c>
      <c r="H711" s="120">
        <v>2019</v>
      </c>
      <c r="I711" t="str">
        <f>IF(J711="natural gas",VLOOKUP(D711,'Cross-Page Data'!$I$4:$J$13,2,FALSE),IF(J711="solar",VLOOKUP('Form 923'!D711,'Cross-Page Data'!$I$14:$J$117,2,FALSE),J711))</f>
        <v>natural gas nonpeaker - preexisting nonretiring</v>
      </c>
      <c r="J711" t="str">
        <f>VLOOKUP(E711,'Cross-Page Data'!$D$4:$F$48,3,FALSE)</f>
        <v>natural gas</v>
      </c>
      <c r="K711" t="b">
        <f t="shared" ref="K711:K774" si="11">IF(AND($N$6=FALSE,OR(C711="Commercial NAICS Cogen",C711="Industrial NAICS Cogen",C711="NAICS-22 Cogen")),FALSE,IF(AND($N$7=FALSE,OR(C711="Commercial NAICS Cogen",C711="Commercial NAICS Non-Cogen",C711="industrial NAICS Cogen",C711="industrial NAICS non-cogen")),FALSE,TRUE))</f>
        <v>1</v>
      </c>
    </row>
    <row r="712" spans="1:11">
      <c r="A712" s="120">
        <v>688</v>
      </c>
      <c r="B712" s="121" t="s">
        <v>201</v>
      </c>
      <c r="C712" s="121" t="s">
        <v>202</v>
      </c>
      <c r="D712" s="121" t="s">
        <v>61</v>
      </c>
      <c r="E712" s="121" t="s">
        <v>152</v>
      </c>
      <c r="F712" s="122">
        <v>0</v>
      </c>
      <c r="G712" s="122">
        <v>0</v>
      </c>
      <c r="H712" s="120">
        <v>2019</v>
      </c>
      <c r="I712" t="str">
        <f>IF(J712="natural gas",VLOOKUP(D712,'Cross-Page Data'!$I$4:$J$13,2,FALSE),IF(J712="solar",VLOOKUP('Form 923'!D712,'Cross-Page Data'!$I$14:$J$117,2,FALSE),J712))</f>
        <v>heavy or residual fuel oil</v>
      </c>
      <c r="J712" t="str">
        <f>VLOOKUP(E712,'Cross-Page Data'!$D$4:$F$48,3,FALSE)</f>
        <v>heavy or residual fuel oil</v>
      </c>
      <c r="K712" t="b">
        <f t="shared" si="11"/>
        <v>1</v>
      </c>
    </row>
    <row r="713" spans="1:11">
      <c r="A713" s="120">
        <v>688</v>
      </c>
      <c r="B713" s="121" t="s">
        <v>201</v>
      </c>
      <c r="C713" s="121" t="s">
        <v>202</v>
      </c>
      <c r="D713" s="121" t="s">
        <v>73</v>
      </c>
      <c r="E713" s="121" t="s">
        <v>70</v>
      </c>
      <c r="F713" s="122">
        <v>0</v>
      </c>
      <c r="G713" s="122">
        <v>0</v>
      </c>
      <c r="H713" s="120">
        <v>2019</v>
      </c>
      <c r="I713" t="str">
        <f>IF(J713="natural gas",VLOOKUP(D713,'Cross-Page Data'!$I$4:$J$13,2,FALSE),IF(J713="solar",VLOOKUP('Form 923'!D713,'Cross-Page Data'!$I$14:$J$117,2,FALSE),J713))</f>
        <v>heavy or residual fuel oil</v>
      </c>
      <c r="J713" t="str">
        <f>VLOOKUP(E713,'Cross-Page Data'!$D$4:$F$48,3,FALSE)</f>
        <v>heavy or residual fuel oil</v>
      </c>
      <c r="K713" t="b">
        <f t="shared" si="11"/>
        <v>1</v>
      </c>
    </row>
    <row r="714" spans="1:11">
      <c r="A714" s="120">
        <v>688</v>
      </c>
      <c r="B714" s="121" t="s">
        <v>201</v>
      </c>
      <c r="C714" s="121" t="s">
        <v>202</v>
      </c>
      <c r="D714" s="121" t="s">
        <v>73</v>
      </c>
      <c r="E714" s="121" t="s">
        <v>38</v>
      </c>
      <c r="F714" s="122">
        <v>1399288</v>
      </c>
      <c r="G714" s="122">
        <v>149765</v>
      </c>
      <c r="H714" s="120">
        <v>2019</v>
      </c>
      <c r="I714" t="str">
        <f>IF(J714="natural gas",VLOOKUP(D714,'Cross-Page Data'!$I$4:$J$13,2,FALSE),IF(J714="solar",VLOOKUP('Form 923'!D714,'Cross-Page Data'!$I$14:$J$117,2,FALSE),J714))</f>
        <v>natural gas peaker</v>
      </c>
      <c r="J714" t="str">
        <f>VLOOKUP(E714,'Cross-Page Data'!$D$4:$F$48,3,FALSE)</f>
        <v>natural gas</v>
      </c>
      <c r="K714" t="b">
        <f t="shared" si="11"/>
        <v>1</v>
      </c>
    </row>
    <row r="715" spans="1:11">
      <c r="A715" s="120">
        <v>688</v>
      </c>
      <c r="B715" s="121" t="s">
        <v>201</v>
      </c>
      <c r="C715" s="121" t="s">
        <v>202</v>
      </c>
      <c r="D715" s="121" t="s">
        <v>79</v>
      </c>
      <c r="E715" s="121" t="s">
        <v>38</v>
      </c>
      <c r="F715" s="122">
        <v>962830</v>
      </c>
      <c r="G715" s="122">
        <v>112863</v>
      </c>
      <c r="H715" s="120">
        <v>2019</v>
      </c>
      <c r="I715" t="str">
        <f>IF(J715="natural gas",VLOOKUP(D715,'Cross-Page Data'!$I$4:$J$13,2,FALSE),IF(J715="solar",VLOOKUP('Form 923'!D715,'Cross-Page Data'!$I$14:$J$117,2,FALSE),J715))</f>
        <v>natural gas peaker</v>
      </c>
      <c r="J715" t="str">
        <f>VLOOKUP(E715,'Cross-Page Data'!$D$4:$F$48,3,FALSE)</f>
        <v>natural gas</v>
      </c>
      <c r="K715" t="b">
        <f t="shared" si="11"/>
        <v>1</v>
      </c>
    </row>
    <row r="716" spans="1:11">
      <c r="A716" s="120">
        <v>688</v>
      </c>
      <c r="B716" s="121" t="s">
        <v>201</v>
      </c>
      <c r="C716" s="121" t="s">
        <v>202</v>
      </c>
      <c r="D716" s="121" t="s">
        <v>68</v>
      </c>
      <c r="E716" s="121" t="s">
        <v>38</v>
      </c>
      <c r="F716" s="122">
        <v>0</v>
      </c>
      <c r="G716" s="122">
        <v>-98</v>
      </c>
      <c r="H716" s="120">
        <v>2019</v>
      </c>
      <c r="I716" t="str">
        <f>IF(J716="natural gas",VLOOKUP(D716,'Cross-Page Data'!$I$4:$J$13,2,FALSE),IF(J716="solar",VLOOKUP('Form 923'!D716,'Cross-Page Data'!$I$14:$J$117,2,FALSE),J716))</f>
        <v>natural gas nonpeaker - preexisting retiring</v>
      </c>
      <c r="J716" t="str">
        <f>VLOOKUP(E716,'Cross-Page Data'!$D$4:$F$48,3,FALSE)</f>
        <v>natural gas</v>
      </c>
      <c r="K716" t="b">
        <f t="shared" si="11"/>
        <v>1</v>
      </c>
    </row>
    <row r="717" spans="1:11">
      <c r="A717" s="120">
        <v>688</v>
      </c>
      <c r="B717" s="121" t="s">
        <v>201</v>
      </c>
      <c r="C717" s="121" t="s">
        <v>202</v>
      </c>
      <c r="D717" s="121" t="s">
        <v>68</v>
      </c>
      <c r="E717" s="121" t="s">
        <v>152</v>
      </c>
      <c r="F717" s="122">
        <v>0</v>
      </c>
      <c r="G717" s="122">
        <v>0</v>
      </c>
      <c r="H717" s="120">
        <v>2019</v>
      </c>
      <c r="I717" t="str">
        <f>IF(J717="natural gas",VLOOKUP(D717,'Cross-Page Data'!$I$4:$J$13,2,FALSE),IF(J717="solar",VLOOKUP('Form 923'!D717,'Cross-Page Data'!$I$14:$J$117,2,FALSE),J717))</f>
        <v>heavy or residual fuel oil</v>
      </c>
      <c r="J717" t="str">
        <f>VLOOKUP(E717,'Cross-Page Data'!$D$4:$F$48,3,FALSE)</f>
        <v>heavy or residual fuel oil</v>
      </c>
      <c r="K717" t="b">
        <f t="shared" si="11"/>
        <v>1</v>
      </c>
    </row>
    <row r="718" spans="1:11">
      <c r="A718" s="120">
        <v>689</v>
      </c>
      <c r="B718" s="121" t="s">
        <v>201</v>
      </c>
      <c r="C718" s="121" t="s">
        <v>202</v>
      </c>
      <c r="D718" s="121" t="s">
        <v>39</v>
      </c>
      <c r="E718" s="121" t="s">
        <v>70</v>
      </c>
      <c r="F718" s="122">
        <v>0</v>
      </c>
      <c r="G718" s="122">
        <v>0</v>
      </c>
      <c r="H718" s="120">
        <v>2019</v>
      </c>
      <c r="I718" t="str">
        <f>IF(J718="natural gas",VLOOKUP(D718,'Cross-Page Data'!$I$4:$J$13,2,FALSE),IF(J718="solar",VLOOKUP('Form 923'!D718,'Cross-Page Data'!$I$14:$J$117,2,FALSE),J718))</f>
        <v>heavy or residual fuel oil</v>
      </c>
      <c r="J718" t="str">
        <f>VLOOKUP(E718,'Cross-Page Data'!$D$4:$F$48,3,FALSE)</f>
        <v>heavy or residual fuel oil</v>
      </c>
      <c r="K718" t="b">
        <f t="shared" si="11"/>
        <v>1</v>
      </c>
    </row>
    <row r="719" spans="1:11">
      <c r="A719" s="120">
        <v>689</v>
      </c>
      <c r="B719" s="121" t="s">
        <v>201</v>
      </c>
      <c r="C719" s="121" t="s">
        <v>202</v>
      </c>
      <c r="D719" s="121" t="s">
        <v>39</v>
      </c>
      <c r="E719" s="121" t="s">
        <v>38</v>
      </c>
      <c r="F719" s="122">
        <v>0</v>
      </c>
      <c r="G719" s="122">
        <v>484113</v>
      </c>
      <c r="H719" s="120">
        <v>2019</v>
      </c>
      <c r="I719" t="str">
        <f>IF(J719="natural gas",VLOOKUP(D719,'Cross-Page Data'!$I$4:$J$13,2,FALSE),IF(J719="solar",VLOOKUP('Form 923'!D719,'Cross-Page Data'!$I$14:$J$117,2,FALSE),J719))</f>
        <v>natural gas nonpeaker - preexisting nonretiring</v>
      </c>
      <c r="J719" t="str">
        <f>VLOOKUP(E719,'Cross-Page Data'!$D$4:$F$48,3,FALSE)</f>
        <v>natural gas</v>
      </c>
      <c r="K719" t="b">
        <f t="shared" si="11"/>
        <v>1</v>
      </c>
    </row>
    <row r="720" spans="1:11">
      <c r="A720" s="120">
        <v>689</v>
      </c>
      <c r="B720" s="121" t="s">
        <v>201</v>
      </c>
      <c r="C720" s="121" t="s">
        <v>202</v>
      </c>
      <c r="D720" s="121" t="s">
        <v>61</v>
      </c>
      <c r="E720" s="121" t="s">
        <v>70</v>
      </c>
      <c r="F720" s="122">
        <v>0</v>
      </c>
      <c r="G720" s="122">
        <v>0</v>
      </c>
      <c r="H720" s="120">
        <v>2019</v>
      </c>
      <c r="I720" t="str">
        <f>IF(J720="natural gas",VLOOKUP(D720,'Cross-Page Data'!$I$4:$J$13,2,FALSE),IF(J720="solar",VLOOKUP('Form 923'!D720,'Cross-Page Data'!$I$14:$J$117,2,FALSE),J720))</f>
        <v>heavy or residual fuel oil</v>
      </c>
      <c r="J720" t="str">
        <f>VLOOKUP(E720,'Cross-Page Data'!$D$4:$F$48,3,FALSE)</f>
        <v>heavy or residual fuel oil</v>
      </c>
      <c r="K720" t="b">
        <f t="shared" si="11"/>
        <v>1</v>
      </c>
    </row>
    <row r="721" spans="1:11">
      <c r="A721" s="120">
        <v>689</v>
      </c>
      <c r="B721" s="121" t="s">
        <v>201</v>
      </c>
      <c r="C721" s="121" t="s">
        <v>202</v>
      </c>
      <c r="D721" s="121" t="s">
        <v>61</v>
      </c>
      <c r="E721" s="121" t="s">
        <v>38</v>
      </c>
      <c r="F721" s="122">
        <v>10184228</v>
      </c>
      <c r="G721" s="122">
        <v>816054</v>
      </c>
      <c r="H721" s="120">
        <v>2019</v>
      </c>
      <c r="I721" t="str">
        <f>IF(J721="natural gas",VLOOKUP(D721,'Cross-Page Data'!$I$4:$J$13,2,FALSE),IF(J721="solar",VLOOKUP('Form 923'!D721,'Cross-Page Data'!$I$14:$J$117,2,FALSE),J721))</f>
        <v>natural gas nonpeaker - preexisting nonretiring</v>
      </c>
      <c r="J721" t="str">
        <f>VLOOKUP(E721,'Cross-Page Data'!$D$4:$F$48,3,FALSE)</f>
        <v>natural gas</v>
      </c>
      <c r="K721" t="b">
        <f t="shared" si="11"/>
        <v>1</v>
      </c>
    </row>
    <row r="722" spans="1:11">
      <c r="A722" s="120">
        <v>689</v>
      </c>
      <c r="B722" s="121" t="s">
        <v>201</v>
      </c>
      <c r="C722" s="121" t="s">
        <v>202</v>
      </c>
      <c r="D722" s="121" t="s">
        <v>73</v>
      </c>
      <c r="E722" s="121" t="s">
        <v>70</v>
      </c>
      <c r="F722" s="122">
        <v>0</v>
      </c>
      <c r="G722" s="122">
        <v>0</v>
      </c>
      <c r="H722" s="120">
        <v>2019</v>
      </c>
      <c r="I722" t="str">
        <f>IF(J722="natural gas",VLOOKUP(D722,'Cross-Page Data'!$I$4:$J$13,2,FALSE),IF(J722="solar",VLOOKUP('Form 923'!D722,'Cross-Page Data'!$I$14:$J$117,2,FALSE),J722))</f>
        <v>heavy or residual fuel oil</v>
      </c>
      <c r="J722" t="str">
        <f>VLOOKUP(E722,'Cross-Page Data'!$D$4:$F$48,3,FALSE)</f>
        <v>heavy or residual fuel oil</v>
      </c>
      <c r="K722" t="b">
        <f t="shared" si="11"/>
        <v>1</v>
      </c>
    </row>
    <row r="723" spans="1:11">
      <c r="A723" s="120">
        <v>689</v>
      </c>
      <c r="B723" s="121" t="s">
        <v>201</v>
      </c>
      <c r="C723" s="121" t="s">
        <v>202</v>
      </c>
      <c r="D723" s="121" t="s">
        <v>73</v>
      </c>
      <c r="E723" s="121" t="s">
        <v>38</v>
      </c>
      <c r="F723" s="122">
        <v>0</v>
      </c>
      <c r="G723" s="122">
        <v>0</v>
      </c>
      <c r="H723" s="120">
        <v>2019</v>
      </c>
      <c r="I723" t="str">
        <f>IF(J723="natural gas",VLOOKUP(D723,'Cross-Page Data'!$I$4:$J$13,2,FALSE),IF(J723="solar",VLOOKUP('Form 923'!D723,'Cross-Page Data'!$I$14:$J$117,2,FALSE),J723))</f>
        <v>natural gas peaker</v>
      </c>
      <c r="J723" t="str">
        <f>VLOOKUP(E723,'Cross-Page Data'!$D$4:$F$48,3,FALSE)</f>
        <v>natural gas</v>
      </c>
      <c r="K723" t="b">
        <f t="shared" si="11"/>
        <v>1</v>
      </c>
    </row>
    <row r="724" spans="1:11">
      <c r="A724" s="120">
        <v>690</v>
      </c>
      <c r="B724" s="121" t="s">
        <v>201</v>
      </c>
      <c r="C724" s="121" t="s">
        <v>202</v>
      </c>
      <c r="D724" s="121" t="s">
        <v>116</v>
      </c>
      <c r="E724" s="121" t="s">
        <v>170</v>
      </c>
      <c r="F724" s="122">
        <v>1808859</v>
      </c>
      <c r="G724" s="122">
        <v>203197</v>
      </c>
      <c r="H724" s="120">
        <v>2019</v>
      </c>
      <c r="I724" t="str">
        <f>IF(J724="natural gas",VLOOKUP(D724,'Cross-Page Data'!$I$4:$J$13,2,FALSE),IF(J724="solar",VLOOKUP('Form 923'!D724,'Cross-Page Data'!$I$14:$J$117,2,FALSE),J724))</f>
        <v>hydro</v>
      </c>
      <c r="J724" t="str">
        <f>VLOOKUP(E724,'Cross-Page Data'!$D$4:$F$48,3,FALSE)</f>
        <v>hydro</v>
      </c>
      <c r="K724" t="b">
        <f t="shared" si="11"/>
        <v>1</v>
      </c>
    </row>
    <row r="725" spans="1:11">
      <c r="A725" s="120">
        <v>692</v>
      </c>
      <c r="B725" s="121" t="s">
        <v>201</v>
      </c>
      <c r="C725" s="121" t="s">
        <v>206</v>
      </c>
      <c r="D725" s="121" t="s">
        <v>128</v>
      </c>
      <c r="E725" s="121" t="s">
        <v>180</v>
      </c>
      <c r="F725" s="122">
        <v>138284</v>
      </c>
      <c r="G725" s="122">
        <v>15534</v>
      </c>
      <c r="H725" s="120">
        <v>2019</v>
      </c>
      <c r="I725" t="str">
        <f>IF(J725="natural gas",VLOOKUP(D725,'Cross-Page Data'!$I$4:$J$13,2,FALSE),IF(J725="solar",VLOOKUP('Form 923'!D725,'Cross-Page Data'!$I$14:$J$117,2,FALSE),J725))</f>
        <v>wind</v>
      </c>
      <c r="J725" t="str">
        <f>VLOOKUP(E725,'Cross-Page Data'!$D$4:$F$48,3,FALSE)</f>
        <v>wind</v>
      </c>
      <c r="K725" t="b">
        <f t="shared" si="11"/>
        <v>1</v>
      </c>
    </row>
    <row r="726" spans="1:11">
      <c r="A726" s="120">
        <v>696</v>
      </c>
      <c r="B726" s="121" t="s">
        <v>201</v>
      </c>
      <c r="C726" s="121" t="s">
        <v>202</v>
      </c>
      <c r="D726" s="121" t="s">
        <v>79</v>
      </c>
      <c r="E726" s="121" t="s">
        <v>70</v>
      </c>
      <c r="F726" s="122">
        <v>1133</v>
      </c>
      <c r="G726" s="122">
        <v>-260</v>
      </c>
      <c r="H726" s="120">
        <v>2019</v>
      </c>
      <c r="I726" t="str">
        <f>IF(J726="natural gas",VLOOKUP(D726,'Cross-Page Data'!$I$4:$J$13,2,FALSE),IF(J726="solar",VLOOKUP('Form 923'!D726,'Cross-Page Data'!$I$14:$J$117,2,FALSE),J726))</f>
        <v>heavy or residual fuel oil</v>
      </c>
      <c r="J726" t="str">
        <f>VLOOKUP(E726,'Cross-Page Data'!$D$4:$F$48,3,FALSE)</f>
        <v>heavy or residual fuel oil</v>
      </c>
      <c r="K726" t="b">
        <f t="shared" si="11"/>
        <v>1</v>
      </c>
    </row>
    <row r="727" spans="1:11">
      <c r="A727" s="120">
        <v>698</v>
      </c>
      <c r="B727" s="121" t="s">
        <v>201</v>
      </c>
      <c r="C727" s="121" t="s">
        <v>202</v>
      </c>
      <c r="D727" s="121" t="s">
        <v>79</v>
      </c>
      <c r="E727" s="121" t="s">
        <v>70</v>
      </c>
      <c r="F727" s="122">
        <v>1011</v>
      </c>
      <c r="G727" s="122">
        <v>90</v>
      </c>
      <c r="H727" s="120">
        <v>2019</v>
      </c>
      <c r="I727" t="str">
        <f>IF(J727="natural gas",VLOOKUP(D727,'Cross-Page Data'!$I$4:$J$13,2,FALSE),IF(J727="solar",VLOOKUP('Form 923'!D727,'Cross-Page Data'!$I$14:$J$117,2,FALSE),J727))</f>
        <v>heavy or residual fuel oil</v>
      </c>
      <c r="J727" t="str">
        <f>VLOOKUP(E727,'Cross-Page Data'!$D$4:$F$48,3,FALSE)</f>
        <v>heavy or residual fuel oil</v>
      </c>
      <c r="K727" t="b">
        <f t="shared" si="11"/>
        <v>1</v>
      </c>
    </row>
    <row r="728" spans="1:11">
      <c r="A728" s="120">
        <v>702</v>
      </c>
      <c r="B728" s="121" t="s">
        <v>201</v>
      </c>
      <c r="C728" s="121" t="s">
        <v>202</v>
      </c>
      <c r="D728" s="121" t="s">
        <v>116</v>
      </c>
      <c r="E728" s="121" t="s">
        <v>170</v>
      </c>
      <c r="F728" s="122">
        <v>4505764</v>
      </c>
      <c r="G728" s="122">
        <v>506152</v>
      </c>
      <c r="H728" s="120">
        <v>2019</v>
      </c>
      <c r="I728" t="str">
        <f>IF(J728="natural gas",VLOOKUP(D728,'Cross-Page Data'!$I$4:$J$13,2,FALSE),IF(J728="solar",VLOOKUP('Form 923'!D728,'Cross-Page Data'!$I$14:$J$117,2,FALSE),J728))</f>
        <v>hydro</v>
      </c>
      <c r="J728" t="str">
        <f>VLOOKUP(E728,'Cross-Page Data'!$D$4:$F$48,3,FALSE)</f>
        <v>hydro</v>
      </c>
      <c r="K728" t="b">
        <f t="shared" si="11"/>
        <v>1</v>
      </c>
    </row>
    <row r="729" spans="1:11">
      <c r="A729" s="120">
        <v>703</v>
      </c>
      <c r="B729" s="121" t="s">
        <v>201</v>
      </c>
      <c r="C729" s="121" t="s">
        <v>202</v>
      </c>
      <c r="D729" s="121" t="s">
        <v>68</v>
      </c>
      <c r="E729" s="121" t="s">
        <v>54</v>
      </c>
      <c r="F729" s="122">
        <v>107997958</v>
      </c>
      <c r="G729" s="122">
        <v>10962860</v>
      </c>
      <c r="H729" s="120">
        <v>2019</v>
      </c>
      <c r="I729" t="str">
        <f>IF(J729="natural gas",VLOOKUP(D729,'Cross-Page Data'!$I$4:$J$13,2,FALSE),IF(J729="solar",VLOOKUP('Form 923'!D729,'Cross-Page Data'!$I$14:$J$117,2,FALSE),J729))</f>
        <v>hard coal</v>
      </c>
      <c r="J729" t="str">
        <f>VLOOKUP(E729,'Cross-Page Data'!$D$4:$F$48,3,FALSE)</f>
        <v>hard coal</v>
      </c>
      <c r="K729" t="b">
        <f t="shared" si="11"/>
        <v>1</v>
      </c>
    </row>
    <row r="730" spans="1:11">
      <c r="A730" s="120">
        <v>703</v>
      </c>
      <c r="B730" s="121" t="s">
        <v>201</v>
      </c>
      <c r="C730" s="121" t="s">
        <v>202</v>
      </c>
      <c r="D730" s="121" t="s">
        <v>68</v>
      </c>
      <c r="E730" s="121" t="s">
        <v>70</v>
      </c>
      <c r="F730" s="122">
        <v>239404</v>
      </c>
      <c r="G730" s="122">
        <v>24226.878</v>
      </c>
      <c r="H730" s="120">
        <v>2019</v>
      </c>
      <c r="I730" t="str">
        <f>IF(J730="natural gas",VLOOKUP(D730,'Cross-Page Data'!$I$4:$J$13,2,FALSE),IF(J730="solar",VLOOKUP('Form 923'!D730,'Cross-Page Data'!$I$14:$J$117,2,FALSE),J730))</f>
        <v>heavy or residual fuel oil</v>
      </c>
      <c r="J730" t="str">
        <f>VLOOKUP(E730,'Cross-Page Data'!$D$4:$F$48,3,FALSE)</f>
        <v>heavy or residual fuel oil</v>
      </c>
      <c r="K730" t="b">
        <f t="shared" si="11"/>
        <v>1</v>
      </c>
    </row>
    <row r="731" spans="1:11">
      <c r="A731" s="120">
        <v>704</v>
      </c>
      <c r="B731" s="121" t="s">
        <v>201</v>
      </c>
      <c r="C731" s="121" t="s">
        <v>202</v>
      </c>
      <c r="D731" s="121" t="s">
        <v>116</v>
      </c>
      <c r="E731" s="121" t="s">
        <v>170</v>
      </c>
      <c r="F731" s="122">
        <v>277147</v>
      </c>
      <c r="G731" s="122">
        <v>31133</v>
      </c>
      <c r="H731" s="120">
        <v>2019</v>
      </c>
      <c r="I731" t="str">
        <f>IF(J731="natural gas",VLOOKUP(D731,'Cross-Page Data'!$I$4:$J$13,2,FALSE),IF(J731="solar",VLOOKUP('Form 923'!D731,'Cross-Page Data'!$I$14:$J$117,2,FALSE),J731))</f>
        <v>hydro</v>
      </c>
      <c r="J731" t="str">
        <f>VLOOKUP(E731,'Cross-Page Data'!$D$4:$F$48,3,FALSE)</f>
        <v>hydro</v>
      </c>
      <c r="K731" t="b">
        <f t="shared" si="11"/>
        <v>1</v>
      </c>
    </row>
    <row r="732" spans="1:11">
      <c r="A732" s="120">
        <v>706</v>
      </c>
      <c r="B732" s="121" t="s">
        <v>201</v>
      </c>
      <c r="C732" s="121" t="s">
        <v>202</v>
      </c>
      <c r="D732" s="121" t="s">
        <v>116</v>
      </c>
      <c r="E732" s="121" t="s">
        <v>170</v>
      </c>
      <c r="F732" s="122">
        <v>124191</v>
      </c>
      <c r="G732" s="122">
        <v>13951</v>
      </c>
      <c r="H732" s="120">
        <v>2019</v>
      </c>
      <c r="I732" t="str">
        <f>IF(J732="natural gas",VLOOKUP(D732,'Cross-Page Data'!$I$4:$J$13,2,FALSE),IF(J732="solar",VLOOKUP('Form 923'!D732,'Cross-Page Data'!$I$14:$J$117,2,FALSE),J732))</f>
        <v>hydro</v>
      </c>
      <c r="J732" t="str">
        <f>VLOOKUP(E732,'Cross-Page Data'!$D$4:$F$48,3,FALSE)</f>
        <v>hydro</v>
      </c>
      <c r="K732" t="b">
        <f t="shared" si="11"/>
        <v>1</v>
      </c>
    </row>
    <row r="733" spans="1:11">
      <c r="A733" s="120">
        <v>707</v>
      </c>
      <c r="B733" s="121" t="s">
        <v>201</v>
      </c>
      <c r="C733" s="121" t="s">
        <v>202</v>
      </c>
      <c r="D733" s="121" t="s">
        <v>116</v>
      </c>
      <c r="E733" s="121" t="s">
        <v>170</v>
      </c>
      <c r="F733" s="122">
        <v>1357448</v>
      </c>
      <c r="G733" s="122">
        <v>152488</v>
      </c>
      <c r="H733" s="120">
        <v>2019</v>
      </c>
      <c r="I733" t="str">
        <f>IF(J733="natural gas",VLOOKUP(D733,'Cross-Page Data'!$I$4:$J$13,2,FALSE),IF(J733="solar",VLOOKUP('Form 923'!D733,'Cross-Page Data'!$I$14:$J$117,2,FALSE),J733))</f>
        <v>hydro</v>
      </c>
      <c r="J733" t="str">
        <f>VLOOKUP(E733,'Cross-Page Data'!$D$4:$F$48,3,FALSE)</f>
        <v>hydro</v>
      </c>
      <c r="K733" t="b">
        <f t="shared" si="11"/>
        <v>1</v>
      </c>
    </row>
    <row r="734" spans="1:11">
      <c r="A734" s="120">
        <v>708</v>
      </c>
      <c r="B734" s="121" t="s">
        <v>201</v>
      </c>
      <c r="C734" s="121" t="s">
        <v>202</v>
      </c>
      <c r="D734" s="121" t="s">
        <v>68</v>
      </c>
      <c r="E734" s="121" t="s">
        <v>54</v>
      </c>
      <c r="F734" s="122">
        <v>1542466</v>
      </c>
      <c r="G734" s="122">
        <v>111235.51</v>
      </c>
      <c r="H734" s="120">
        <v>2019</v>
      </c>
      <c r="I734" t="str">
        <f>IF(J734="natural gas",VLOOKUP(D734,'Cross-Page Data'!$I$4:$J$13,2,FALSE),IF(J734="solar",VLOOKUP('Form 923'!D734,'Cross-Page Data'!$I$14:$J$117,2,FALSE),J734))</f>
        <v>hard coal</v>
      </c>
      <c r="J734" t="str">
        <f>VLOOKUP(E734,'Cross-Page Data'!$D$4:$F$48,3,FALSE)</f>
        <v>hard coal</v>
      </c>
      <c r="K734" t="b">
        <f t="shared" si="11"/>
        <v>1</v>
      </c>
    </row>
    <row r="735" spans="1:11">
      <c r="A735" s="120">
        <v>708</v>
      </c>
      <c r="B735" s="121" t="s">
        <v>201</v>
      </c>
      <c r="C735" s="121" t="s">
        <v>202</v>
      </c>
      <c r="D735" s="121" t="s">
        <v>68</v>
      </c>
      <c r="E735" s="121" t="s">
        <v>70</v>
      </c>
      <c r="F735" s="122">
        <v>23134</v>
      </c>
      <c r="G735" s="122">
        <v>1359.49</v>
      </c>
      <c r="H735" s="120">
        <v>2019</v>
      </c>
      <c r="I735" t="str">
        <f>IF(J735="natural gas",VLOOKUP(D735,'Cross-Page Data'!$I$4:$J$13,2,FALSE),IF(J735="solar",VLOOKUP('Form 923'!D735,'Cross-Page Data'!$I$14:$J$117,2,FALSE),J735))</f>
        <v>heavy or residual fuel oil</v>
      </c>
      <c r="J735" t="str">
        <f>VLOOKUP(E735,'Cross-Page Data'!$D$4:$F$48,3,FALSE)</f>
        <v>heavy or residual fuel oil</v>
      </c>
      <c r="K735" t="b">
        <f t="shared" si="11"/>
        <v>1</v>
      </c>
    </row>
    <row r="736" spans="1:11">
      <c r="A736" s="120">
        <v>710</v>
      </c>
      <c r="B736" s="121" t="s">
        <v>201</v>
      </c>
      <c r="C736" s="121" t="s">
        <v>202</v>
      </c>
      <c r="D736" s="121" t="s">
        <v>39</v>
      </c>
      <c r="E736" s="121" t="s">
        <v>70</v>
      </c>
      <c r="F736" s="122">
        <v>0</v>
      </c>
      <c r="G736" s="122">
        <v>0</v>
      </c>
      <c r="H736" s="120">
        <v>2019</v>
      </c>
      <c r="I736" t="str">
        <f>IF(J736="natural gas",VLOOKUP(D736,'Cross-Page Data'!$I$4:$J$13,2,FALSE),IF(J736="solar",VLOOKUP('Form 923'!D736,'Cross-Page Data'!$I$14:$J$117,2,FALSE),J736))</f>
        <v>heavy or residual fuel oil</v>
      </c>
      <c r="J736" t="str">
        <f>VLOOKUP(E736,'Cross-Page Data'!$D$4:$F$48,3,FALSE)</f>
        <v>heavy or residual fuel oil</v>
      </c>
      <c r="K736" t="b">
        <f t="shared" si="11"/>
        <v>1</v>
      </c>
    </row>
    <row r="737" spans="1:11">
      <c r="A737" s="120">
        <v>710</v>
      </c>
      <c r="B737" s="121" t="s">
        <v>201</v>
      </c>
      <c r="C737" s="121" t="s">
        <v>202</v>
      </c>
      <c r="D737" s="121" t="s">
        <v>39</v>
      </c>
      <c r="E737" s="121" t="s">
        <v>38</v>
      </c>
      <c r="F737" s="122">
        <v>8626075</v>
      </c>
      <c r="G737" s="122">
        <v>6949790</v>
      </c>
      <c r="H737" s="120">
        <v>2019</v>
      </c>
      <c r="I737" t="str">
        <f>IF(J737="natural gas",VLOOKUP(D737,'Cross-Page Data'!$I$4:$J$13,2,FALSE),IF(J737="solar",VLOOKUP('Form 923'!D737,'Cross-Page Data'!$I$14:$J$117,2,FALSE),J737))</f>
        <v>natural gas nonpeaker - preexisting nonretiring</v>
      </c>
      <c r="J737" t="str">
        <f>VLOOKUP(E737,'Cross-Page Data'!$D$4:$F$48,3,FALSE)</f>
        <v>natural gas</v>
      </c>
      <c r="K737" t="b">
        <f t="shared" si="11"/>
        <v>1</v>
      </c>
    </row>
    <row r="738" spans="1:11">
      <c r="A738" s="120">
        <v>710</v>
      </c>
      <c r="B738" s="121" t="s">
        <v>201</v>
      </c>
      <c r="C738" s="121" t="s">
        <v>202</v>
      </c>
      <c r="D738" s="121" t="s">
        <v>61</v>
      </c>
      <c r="E738" s="121" t="s">
        <v>54</v>
      </c>
      <c r="F738" s="122">
        <v>0</v>
      </c>
      <c r="G738" s="122">
        <v>0</v>
      </c>
      <c r="H738" s="120">
        <v>2019</v>
      </c>
      <c r="I738" t="str">
        <f>IF(J738="natural gas",VLOOKUP(D738,'Cross-Page Data'!$I$4:$J$13,2,FALSE),IF(J738="solar",VLOOKUP('Form 923'!D738,'Cross-Page Data'!$I$14:$J$117,2,FALSE),J738))</f>
        <v>hard coal</v>
      </c>
      <c r="J738" t="str">
        <f>VLOOKUP(E738,'Cross-Page Data'!$D$4:$F$48,3,FALSE)</f>
        <v>hard coal</v>
      </c>
      <c r="K738" t="b">
        <f t="shared" si="11"/>
        <v>1</v>
      </c>
    </row>
    <row r="739" spans="1:11">
      <c r="A739" s="120">
        <v>710</v>
      </c>
      <c r="B739" s="121" t="s">
        <v>201</v>
      </c>
      <c r="C739" s="121" t="s">
        <v>202</v>
      </c>
      <c r="D739" s="121" t="s">
        <v>61</v>
      </c>
      <c r="E739" s="121" t="s">
        <v>70</v>
      </c>
      <c r="F739" s="122">
        <v>0</v>
      </c>
      <c r="G739" s="122">
        <v>0</v>
      </c>
      <c r="H739" s="120">
        <v>2019</v>
      </c>
      <c r="I739" t="str">
        <f>IF(J739="natural gas",VLOOKUP(D739,'Cross-Page Data'!$I$4:$J$13,2,FALSE),IF(J739="solar",VLOOKUP('Form 923'!D739,'Cross-Page Data'!$I$14:$J$117,2,FALSE),J739))</f>
        <v>heavy or residual fuel oil</v>
      </c>
      <c r="J739" t="str">
        <f>VLOOKUP(E739,'Cross-Page Data'!$D$4:$F$48,3,FALSE)</f>
        <v>heavy or residual fuel oil</v>
      </c>
      <c r="K739" t="b">
        <f t="shared" si="11"/>
        <v>1</v>
      </c>
    </row>
    <row r="740" spans="1:11">
      <c r="A740" s="120">
        <v>710</v>
      </c>
      <c r="B740" s="121" t="s">
        <v>201</v>
      </c>
      <c r="C740" s="121" t="s">
        <v>202</v>
      </c>
      <c r="D740" s="121" t="s">
        <v>61</v>
      </c>
      <c r="E740" s="121" t="s">
        <v>38</v>
      </c>
      <c r="F740" s="122">
        <v>124235852</v>
      </c>
      <c r="G740" s="122">
        <v>12121828</v>
      </c>
      <c r="H740" s="120">
        <v>2019</v>
      </c>
      <c r="I740" t="str">
        <f>IF(J740="natural gas",VLOOKUP(D740,'Cross-Page Data'!$I$4:$J$13,2,FALSE),IF(J740="solar",VLOOKUP('Form 923'!D740,'Cross-Page Data'!$I$14:$J$117,2,FALSE),J740))</f>
        <v>natural gas nonpeaker - preexisting nonretiring</v>
      </c>
      <c r="J740" t="str">
        <f>VLOOKUP(E740,'Cross-Page Data'!$D$4:$F$48,3,FALSE)</f>
        <v>natural gas</v>
      </c>
      <c r="K740" t="b">
        <f t="shared" si="11"/>
        <v>1</v>
      </c>
    </row>
    <row r="741" spans="1:11">
      <c r="A741" s="120">
        <v>710</v>
      </c>
      <c r="B741" s="121" t="s">
        <v>201</v>
      </c>
      <c r="C741" s="121" t="s">
        <v>202</v>
      </c>
      <c r="D741" s="121" t="s">
        <v>73</v>
      </c>
      <c r="E741" s="121" t="s">
        <v>70</v>
      </c>
      <c r="F741" s="122">
        <v>4502</v>
      </c>
      <c r="G741" s="122">
        <v>19.226</v>
      </c>
      <c r="H741" s="120">
        <v>2019</v>
      </c>
      <c r="I741" t="str">
        <f>IF(J741="natural gas",VLOOKUP(D741,'Cross-Page Data'!$I$4:$J$13,2,FALSE),IF(J741="solar",VLOOKUP('Form 923'!D741,'Cross-Page Data'!$I$14:$J$117,2,FALSE),J741))</f>
        <v>heavy or residual fuel oil</v>
      </c>
      <c r="J741" t="str">
        <f>VLOOKUP(E741,'Cross-Page Data'!$D$4:$F$48,3,FALSE)</f>
        <v>heavy or residual fuel oil</v>
      </c>
      <c r="K741" t="b">
        <f t="shared" si="11"/>
        <v>1</v>
      </c>
    </row>
    <row r="742" spans="1:11">
      <c r="A742" s="120">
        <v>710</v>
      </c>
      <c r="B742" s="121" t="s">
        <v>201</v>
      </c>
      <c r="C742" s="121" t="s">
        <v>202</v>
      </c>
      <c r="D742" s="121" t="s">
        <v>73</v>
      </c>
      <c r="E742" s="121" t="s">
        <v>38</v>
      </c>
      <c r="F742" s="122">
        <v>7060</v>
      </c>
      <c r="G742" s="122">
        <v>212.774</v>
      </c>
      <c r="H742" s="120">
        <v>2019</v>
      </c>
      <c r="I742" t="str">
        <f>IF(J742="natural gas",VLOOKUP(D742,'Cross-Page Data'!$I$4:$J$13,2,FALSE),IF(J742="solar",VLOOKUP('Form 923'!D742,'Cross-Page Data'!$I$14:$J$117,2,FALSE),J742))</f>
        <v>natural gas peaker</v>
      </c>
      <c r="J742" t="str">
        <f>VLOOKUP(E742,'Cross-Page Data'!$D$4:$F$48,3,FALSE)</f>
        <v>natural gas</v>
      </c>
      <c r="K742" t="b">
        <f t="shared" si="11"/>
        <v>1</v>
      </c>
    </row>
    <row r="743" spans="1:11">
      <c r="A743" s="120">
        <v>711</v>
      </c>
      <c r="B743" s="121" t="s">
        <v>201</v>
      </c>
      <c r="C743" s="121" t="s">
        <v>202</v>
      </c>
      <c r="D743" s="121" t="s">
        <v>116</v>
      </c>
      <c r="E743" s="121" t="s">
        <v>170</v>
      </c>
      <c r="F743" s="122">
        <v>0</v>
      </c>
      <c r="G743" s="122">
        <v>0</v>
      </c>
      <c r="H743" s="120">
        <v>2019</v>
      </c>
      <c r="I743" t="str">
        <f>IF(J743="natural gas",VLOOKUP(D743,'Cross-Page Data'!$I$4:$J$13,2,FALSE),IF(J743="solar",VLOOKUP('Form 923'!D743,'Cross-Page Data'!$I$14:$J$117,2,FALSE),J743))</f>
        <v>hydro</v>
      </c>
      <c r="J743" t="str">
        <f>VLOOKUP(E743,'Cross-Page Data'!$D$4:$F$48,3,FALSE)</f>
        <v>hydro</v>
      </c>
      <c r="K743" t="b">
        <f t="shared" si="11"/>
        <v>1</v>
      </c>
    </row>
    <row r="744" spans="1:11">
      <c r="A744" s="120">
        <v>712</v>
      </c>
      <c r="B744" s="121" t="s">
        <v>201</v>
      </c>
      <c r="C744" s="121" t="s">
        <v>202</v>
      </c>
      <c r="D744" s="121" t="s">
        <v>116</v>
      </c>
      <c r="E744" s="121" t="s">
        <v>170</v>
      </c>
      <c r="F744" s="122">
        <v>569900</v>
      </c>
      <c r="G744" s="122">
        <v>64019</v>
      </c>
      <c r="H744" s="120">
        <v>2019</v>
      </c>
      <c r="I744" t="str">
        <f>IF(J744="natural gas",VLOOKUP(D744,'Cross-Page Data'!$I$4:$J$13,2,FALSE),IF(J744="solar",VLOOKUP('Form 923'!D744,'Cross-Page Data'!$I$14:$J$117,2,FALSE),J744))</f>
        <v>hydro</v>
      </c>
      <c r="J744" t="str">
        <f>VLOOKUP(E744,'Cross-Page Data'!$D$4:$F$48,3,FALSE)</f>
        <v>hydro</v>
      </c>
      <c r="K744" t="b">
        <f t="shared" si="11"/>
        <v>1</v>
      </c>
    </row>
    <row r="745" spans="1:11">
      <c r="A745" s="120">
        <v>714</v>
      </c>
      <c r="B745" s="121" t="s">
        <v>201</v>
      </c>
      <c r="C745" s="121" t="s">
        <v>202</v>
      </c>
      <c r="D745" s="121" t="s">
        <v>116</v>
      </c>
      <c r="E745" s="121" t="s">
        <v>170</v>
      </c>
      <c r="F745" s="122">
        <v>38563</v>
      </c>
      <c r="G745" s="122">
        <v>4332</v>
      </c>
      <c r="H745" s="120">
        <v>2019</v>
      </c>
      <c r="I745" t="str">
        <f>IF(J745="natural gas",VLOOKUP(D745,'Cross-Page Data'!$I$4:$J$13,2,FALSE),IF(J745="solar",VLOOKUP('Form 923'!D745,'Cross-Page Data'!$I$14:$J$117,2,FALSE),J745))</f>
        <v>hydro</v>
      </c>
      <c r="J745" t="str">
        <f>VLOOKUP(E745,'Cross-Page Data'!$D$4:$F$48,3,FALSE)</f>
        <v>hydro</v>
      </c>
      <c r="K745" t="b">
        <f t="shared" si="11"/>
        <v>1</v>
      </c>
    </row>
    <row r="746" spans="1:11">
      <c r="A746" s="120">
        <v>715</v>
      </c>
      <c r="B746" s="121" t="s">
        <v>201</v>
      </c>
      <c r="C746" s="121" t="s">
        <v>202</v>
      </c>
      <c r="D746" s="121" t="s">
        <v>73</v>
      </c>
      <c r="E746" s="121" t="s">
        <v>70</v>
      </c>
      <c r="F746" s="122">
        <v>163994</v>
      </c>
      <c r="G746" s="122">
        <v>9623</v>
      </c>
      <c r="H746" s="120">
        <v>2019</v>
      </c>
      <c r="I746" t="str">
        <f>IF(J746="natural gas",VLOOKUP(D746,'Cross-Page Data'!$I$4:$J$13,2,FALSE),IF(J746="solar",VLOOKUP('Form 923'!D746,'Cross-Page Data'!$I$14:$J$117,2,FALSE),J746))</f>
        <v>heavy or residual fuel oil</v>
      </c>
      <c r="J746" t="str">
        <f>VLOOKUP(E746,'Cross-Page Data'!$D$4:$F$48,3,FALSE)</f>
        <v>heavy or residual fuel oil</v>
      </c>
      <c r="K746" t="b">
        <f t="shared" si="11"/>
        <v>1</v>
      </c>
    </row>
    <row r="747" spans="1:11">
      <c r="A747" s="120">
        <v>715</v>
      </c>
      <c r="B747" s="121" t="s">
        <v>201</v>
      </c>
      <c r="C747" s="121" t="s">
        <v>202</v>
      </c>
      <c r="D747" s="121" t="s">
        <v>79</v>
      </c>
      <c r="E747" s="121" t="s">
        <v>70</v>
      </c>
      <c r="F747" s="122">
        <v>151</v>
      </c>
      <c r="G747" s="122">
        <v>12</v>
      </c>
      <c r="H747" s="120">
        <v>2019</v>
      </c>
      <c r="I747" t="str">
        <f>IF(J747="natural gas",VLOOKUP(D747,'Cross-Page Data'!$I$4:$J$13,2,FALSE),IF(J747="solar",VLOOKUP('Form 923'!D747,'Cross-Page Data'!$I$14:$J$117,2,FALSE),J747))</f>
        <v>heavy or residual fuel oil</v>
      </c>
      <c r="J747" t="str">
        <f>VLOOKUP(E747,'Cross-Page Data'!$D$4:$F$48,3,FALSE)</f>
        <v>heavy or residual fuel oil</v>
      </c>
      <c r="K747" t="b">
        <f t="shared" si="11"/>
        <v>1</v>
      </c>
    </row>
    <row r="748" spans="1:11">
      <c r="A748" s="120">
        <v>717</v>
      </c>
      <c r="B748" s="121" t="s">
        <v>201</v>
      </c>
      <c r="C748" s="121" t="s">
        <v>202</v>
      </c>
      <c r="D748" s="121" t="s">
        <v>116</v>
      </c>
      <c r="E748" s="121" t="s">
        <v>170</v>
      </c>
      <c r="F748" s="122">
        <v>256912</v>
      </c>
      <c r="G748" s="122">
        <v>28860</v>
      </c>
      <c r="H748" s="120">
        <v>2019</v>
      </c>
      <c r="I748" t="str">
        <f>IF(J748="natural gas",VLOOKUP(D748,'Cross-Page Data'!$I$4:$J$13,2,FALSE),IF(J748="solar",VLOOKUP('Form 923'!D748,'Cross-Page Data'!$I$14:$J$117,2,FALSE),J748))</f>
        <v>hydro</v>
      </c>
      <c r="J748" t="str">
        <f>VLOOKUP(E748,'Cross-Page Data'!$D$4:$F$48,3,FALSE)</f>
        <v>hydro</v>
      </c>
      <c r="K748" t="b">
        <f t="shared" si="11"/>
        <v>1</v>
      </c>
    </row>
    <row r="749" spans="1:11">
      <c r="A749" s="120">
        <v>718</v>
      </c>
      <c r="B749" s="121" t="s">
        <v>201</v>
      </c>
      <c r="C749" s="121" t="s">
        <v>202</v>
      </c>
      <c r="D749" s="121" t="s">
        <v>116</v>
      </c>
      <c r="E749" s="121" t="s">
        <v>170</v>
      </c>
      <c r="F749" s="122">
        <v>181849</v>
      </c>
      <c r="G749" s="122">
        <v>20428</v>
      </c>
      <c r="H749" s="120">
        <v>2019</v>
      </c>
      <c r="I749" t="str">
        <f>IF(J749="natural gas",VLOOKUP(D749,'Cross-Page Data'!$I$4:$J$13,2,FALSE),IF(J749="solar",VLOOKUP('Form 923'!D749,'Cross-Page Data'!$I$14:$J$117,2,FALSE),J749))</f>
        <v>hydro</v>
      </c>
      <c r="J749" t="str">
        <f>VLOOKUP(E749,'Cross-Page Data'!$D$4:$F$48,3,FALSE)</f>
        <v>hydro</v>
      </c>
      <c r="K749" t="b">
        <f t="shared" si="11"/>
        <v>1</v>
      </c>
    </row>
    <row r="750" spans="1:11">
      <c r="A750" s="120">
        <v>719</v>
      </c>
      <c r="B750" s="121" t="s">
        <v>201</v>
      </c>
      <c r="C750" s="121" t="s">
        <v>202</v>
      </c>
      <c r="D750" s="121" t="s">
        <v>116</v>
      </c>
      <c r="E750" s="121" t="s">
        <v>170</v>
      </c>
      <c r="F750" s="122">
        <v>1353158</v>
      </c>
      <c r="G750" s="122">
        <v>152006</v>
      </c>
      <c r="H750" s="120">
        <v>2019</v>
      </c>
      <c r="I750" t="str">
        <f>IF(J750="natural gas",VLOOKUP(D750,'Cross-Page Data'!$I$4:$J$13,2,FALSE),IF(J750="solar",VLOOKUP('Form 923'!D750,'Cross-Page Data'!$I$14:$J$117,2,FALSE),J750))</f>
        <v>hydro</v>
      </c>
      <c r="J750" t="str">
        <f>VLOOKUP(E750,'Cross-Page Data'!$D$4:$F$48,3,FALSE)</f>
        <v>hydro</v>
      </c>
      <c r="K750" t="b">
        <f t="shared" si="11"/>
        <v>1</v>
      </c>
    </row>
    <row r="751" spans="1:11">
      <c r="A751" s="120">
        <v>720</v>
      </c>
      <c r="B751" s="121" t="s">
        <v>201</v>
      </c>
      <c r="C751" s="121" t="s">
        <v>202</v>
      </c>
      <c r="D751" s="121" t="s">
        <v>116</v>
      </c>
      <c r="E751" s="121" t="s">
        <v>170</v>
      </c>
      <c r="F751" s="122">
        <v>2213670</v>
      </c>
      <c r="G751" s="122">
        <v>248671</v>
      </c>
      <c r="H751" s="120">
        <v>2019</v>
      </c>
      <c r="I751" t="str">
        <f>IF(J751="natural gas",VLOOKUP(D751,'Cross-Page Data'!$I$4:$J$13,2,FALSE),IF(J751="solar",VLOOKUP('Form 923'!D751,'Cross-Page Data'!$I$14:$J$117,2,FALSE),J751))</f>
        <v>hydro</v>
      </c>
      <c r="J751" t="str">
        <f>VLOOKUP(E751,'Cross-Page Data'!$D$4:$F$48,3,FALSE)</f>
        <v>hydro</v>
      </c>
      <c r="K751" t="b">
        <f t="shared" si="11"/>
        <v>1</v>
      </c>
    </row>
    <row r="752" spans="1:11">
      <c r="A752" s="120">
        <v>722</v>
      </c>
      <c r="B752" s="121" t="s">
        <v>201</v>
      </c>
      <c r="C752" s="121" t="s">
        <v>202</v>
      </c>
      <c r="D752" s="121" t="s">
        <v>116</v>
      </c>
      <c r="E752" s="121" t="s">
        <v>170</v>
      </c>
      <c r="F752" s="122">
        <v>1009086</v>
      </c>
      <c r="G752" s="122">
        <v>113355</v>
      </c>
      <c r="H752" s="120">
        <v>2019</v>
      </c>
      <c r="I752" t="str">
        <f>IF(J752="natural gas",VLOOKUP(D752,'Cross-Page Data'!$I$4:$J$13,2,FALSE),IF(J752="solar",VLOOKUP('Form 923'!D752,'Cross-Page Data'!$I$14:$J$117,2,FALSE),J752))</f>
        <v>hydro</v>
      </c>
      <c r="J752" t="str">
        <f>VLOOKUP(E752,'Cross-Page Data'!$D$4:$F$48,3,FALSE)</f>
        <v>hydro</v>
      </c>
      <c r="K752" t="b">
        <f t="shared" si="11"/>
        <v>1</v>
      </c>
    </row>
    <row r="753" spans="1:11">
      <c r="A753" s="120">
        <v>723</v>
      </c>
      <c r="B753" s="121" t="s">
        <v>201</v>
      </c>
      <c r="C753" s="121" t="s">
        <v>202</v>
      </c>
      <c r="D753" s="121" t="s">
        <v>116</v>
      </c>
      <c r="E753" s="121" t="s">
        <v>170</v>
      </c>
      <c r="F753" s="122">
        <v>1733343</v>
      </c>
      <c r="G753" s="122">
        <v>194714</v>
      </c>
      <c r="H753" s="120">
        <v>2019</v>
      </c>
      <c r="I753" t="str">
        <f>IF(J753="natural gas",VLOOKUP(D753,'Cross-Page Data'!$I$4:$J$13,2,FALSE),IF(J753="solar",VLOOKUP('Form 923'!D753,'Cross-Page Data'!$I$14:$J$117,2,FALSE),J753))</f>
        <v>hydro</v>
      </c>
      <c r="J753" t="str">
        <f>VLOOKUP(E753,'Cross-Page Data'!$D$4:$F$48,3,FALSE)</f>
        <v>hydro</v>
      </c>
      <c r="K753" t="b">
        <f t="shared" si="11"/>
        <v>1</v>
      </c>
    </row>
    <row r="754" spans="1:11">
      <c r="A754" s="120">
        <v>724</v>
      </c>
      <c r="B754" s="121" t="s">
        <v>201</v>
      </c>
      <c r="C754" s="121" t="s">
        <v>202</v>
      </c>
      <c r="D754" s="121" t="s">
        <v>116</v>
      </c>
      <c r="E754" s="121" t="s">
        <v>170</v>
      </c>
      <c r="F754" s="122">
        <v>430811</v>
      </c>
      <c r="G754" s="122">
        <v>48395</v>
      </c>
      <c r="H754" s="120">
        <v>2019</v>
      </c>
      <c r="I754" t="str">
        <f>IF(J754="natural gas",VLOOKUP(D754,'Cross-Page Data'!$I$4:$J$13,2,FALSE),IF(J754="solar",VLOOKUP('Form 923'!D754,'Cross-Page Data'!$I$14:$J$117,2,FALSE),J754))</f>
        <v>hydro</v>
      </c>
      <c r="J754" t="str">
        <f>VLOOKUP(E754,'Cross-Page Data'!$D$4:$F$48,3,FALSE)</f>
        <v>hydro</v>
      </c>
      <c r="K754" t="b">
        <f t="shared" si="11"/>
        <v>1</v>
      </c>
    </row>
    <row r="755" spans="1:11">
      <c r="A755" s="120">
        <v>725</v>
      </c>
      <c r="B755" s="121" t="s">
        <v>201</v>
      </c>
      <c r="C755" s="121" t="s">
        <v>202</v>
      </c>
      <c r="D755" s="121" t="s">
        <v>116</v>
      </c>
      <c r="E755" s="121" t="s">
        <v>170</v>
      </c>
      <c r="F755" s="122">
        <v>1065123</v>
      </c>
      <c r="G755" s="122">
        <v>119650</v>
      </c>
      <c r="H755" s="120">
        <v>2019</v>
      </c>
      <c r="I755" t="str">
        <f>IF(J755="natural gas",VLOOKUP(D755,'Cross-Page Data'!$I$4:$J$13,2,FALSE),IF(J755="solar",VLOOKUP('Form 923'!D755,'Cross-Page Data'!$I$14:$J$117,2,FALSE),J755))</f>
        <v>hydro</v>
      </c>
      <c r="J755" t="str">
        <f>VLOOKUP(E755,'Cross-Page Data'!$D$4:$F$48,3,FALSE)</f>
        <v>hydro</v>
      </c>
      <c r="K755" t="b">
        <f t="shared" si="11"/>
        <v>1</v>
      </c>
    </row>
    <row r="756" spans="1:11">
      <c r="A756" s="120">
        <v>728</v>
      </c>
      <c r="B756" s="121" t="s">
        <v>201</v>
      </c>
      <c r="C756" s="121" t="s">
        <v>202</v>
      </c>
      <c r="D756" s="121" t="s">
        <v>68</v>
      </c>
      <c r="E756" s="121" t="s">
        <v>70</v>
      </c>
      <c r="F756" s="122">
        <v>0</v>
      </c>
      <c r="G756" s="122">
        <v>0</v>
      </c>
      <c r="H756" s="120">
        <v>2019</v>
      </c>
      <c r="I756" t="str">
        <f>IF(J756="natural gas",VLOOKUP(D756,'Cross-Page Data'!$I$4:$J$13,2,FALSE),IF(J756="solar",VLOOKUP('Form 923'!D756,'Cross-Page Data'!$I$14:$J$117,2,FALSE),J756))</f>
        <v>heavy or residual fuel oil</v>
      </c>
      <c r="J756" t="str">
        <f>VLOOKUP(E756,'Cross-Page Data'!$D$4:$F$48,3,FALSE)</f>
        <v>heavy or residual fuel oil</v>
      </c>
      <c r="K756" t="b">
        <f t="shared" si="11"/>
        <v>1</v>
      </c>
    </row>
    <row r="757" spans="1:11">
      <c r="A757" s="120">
        <v>728</v>
      </c>
      <c r="B757" s="121" t="s">
        <v>201</v>
      </c>
      <c r="C757" s="121" t="s">
        <v>202</v>
      </c>
      <c r="D757" s="121" t="s">
        <v>68</v>
      </c>
      <c r="E757" s="121" t="s">
        <v>38</v>
      </c>
      <c r="F757" s="122">
        <v>22209562</v>
      </c>
      <c r="G757" s="122">
        <v>2053086</v>
      </c>
      <c r="H757" s="120">
        <v>2019</v>
      </c>
      <c r="I757" t="str">
        <f>IF(J757="natural gas",VLOOKUP(D757,'Cross-Page Data'!$I$4:$J$13,2,FALSE),IF(J757="solar",VLOOKUP('Form 923'!D757,'Cross-Page Data'!$I$14:$J$117,2,FALSE),J757))</f>
        <v>natural gas nonpeaker - preexisting retiring</v>
      </c>
      <c r="J757" t="str">
        <f>VLOOKUP(E757,'Cross-Page Data'!$D$4:$F$48,3,FALSE)</f>
        <v>natural gas</v>
      </c>
      <c r="K757" t="b">
        <f t="shared" si="11"/>
        <v>1</v>
      </c>
    </row>
    <row r="758" spans="1:11">
      <c r="A758" s="120">
        <v>729</v>
      </c>
      <c r="B758" s="121" t="s">
        <v>201</v>
      </c>
      <c r="C758" s="121" t="s">
        <v>202</v>
      </c>
      <c r="D758" s="121" t="s">
        <v>116</v>
      </c>
      <c r="E758" s="121" t="s">
        <v>170</v>
      </c>
      <c r="F758" s="122">
        <v>627546</v>
      </c>
      <c r="G758" s="122">
        <v>70495</v>
      </c>
      <c r="H758" s="120">
        <v>2019</v>
      </c>
      <c r="I758" t="str">
        <f>IF(J758="natural gas",VLOOKUP(D758,'Cross-Page Data'!$I$4:$J$13,2,FALSE),IF(J758="solar",VLOOKUP('Form 923'!D758,'Cross-Page Data'!$I$14:$J$117,2,FALSE),J758))</f>
        <v>hydro</v>
      </c>
      <c r="J758" t="str">
        <f>VLOOKUP(E758,'Cross-Page Data'!$D$4:$F$48,3,FALSE)</f>
        <v>hydro</v>
      </c>
      <c r="K758" t="b">
        <f t="shared" si="11"/>
        <v>1</v>
      </c>
    </row>
    <row r="759" spans="1:11">
      <c r="A759" s="120">
        <v>732</v>
      </c>
      <c r="B759" s="121" t="s">
        <v>201</v>
      </c>
      <c r="C759" s="121" t="s">
        <v>202</v>
      </c>
      <c r="D759" s="121" t="s">
        <v>73</v>
      </c>
      <c r="E759" s="121" t="s">
        <v>70</v>
      </c>
      <c r="F759" s="122">
        <v>1724</v>
      </c>
      <c r="G759" s="122">
        <v>-17</v>
      </c>
      <c r="H759" s="120">
        <v>2019</v>
      </c>
      <c r="I759" t="str">
        <f>IF(J759="natural gas",VLOOKUP(D759,'Cross-Page Data'!$I$4:$J$13,2,FALSE),IF(J759="solar",VLOOKUP('Form 923'!D759,'Cross-Page Data'!$I$14:$J$117,2,FALSE),J759))</f>
        <v>heavy or residual fuel oil</v>
      </c>
      <c r="J759" t="str">
        <f>VLOOKUP(E759,'Cross-Page Data'!$D$4:$F$48,3,FALSE)</f>
        <v>heavy or residual fuel oil</v>
      </c>
      <c r="K759" t="b">
        <f t="shared" si="11"/>
        <v>1</v>
      </c>
    </row>
    <row r="760" spans="1:11">
      <c r="A760" s="120">
        <v>732</v>
      </c>
      <c r="B760" s="121" t="s">
        <v>201</v>
      </c>
      <c r="C760" s="121" t="s">
        <v>202</v>
      </c>
      <c r="D760" s="121" t="s">
        <v>73</v>
      </c>
      <c r="E760" s="121" t="s">
        <v>38</v>
      </c>
      <c r="F760" s="122">
        <v>0</v>
      </c>
      <c r="G760" s="122">
        <v>0</v>
      </c>
      <c r="H760" s="120">
        <v>2019</v>
      </c>
      <c r="I760" t="str">
        <f>IF(J760="natural gas",VLOOKUP(D760,'Cross-Page Data'!$I$4:$J$13,2,FALSE),IF(J760="solar",VLOOKUP('Form 923'!D760,'Cross-Page Data'!$I$14:$J$117,2,FALSE),J760))</f>
        <v>natural gas peaker</v>
      </c>
      <c r="J760" t="str">
        <f>VLOOKUP(E760,'Cross-Page Data'!$D$4:$F$48,3,FALSE)</f>
        <v>natural gas</v>
      </c>
      <c r="K760" t="b">
        <f t="shared" si="11"/>
        <v>1</v>
      </c>
    </row>
    <row r="761" spans="1:11">
      <c r="A761" s="120">
        <v>736</v>
      </c>
      <c r="B761" s="121" t="s">
        <v>201</v>
      </c>
      <c r="C761" s="121" t="s">
        <v>202</v>
      </c>
      <c r="D761" s="121" t="s">
        <v>116</v>
      </c>
      <c r="E761" s="121" t="s">
        <v>170</v>
      </c>
      <c r="F761" s="122">
        <v>738465</v>
      </c>
      <c r="G761" s="122">
        <v>82955</v>
      </c>
      <c r="H761" s="120">
        <v>2019</v>
      </c>
      <c r="I761" t="str">
        <f>IF(J761="natural gas",VLOOKUP(D761,'Cross-Page Data'!$I$4:$J$13,2,FALSE),IF(J761="solar",VLOOKUP('Form 923'!D761,'Cross-Page Data'!$I$14:$J$117,2,FALSE),J761))</f>
        <v>hydro</v>
      </c>
      <c r="J761" t="str">
        <f>VLOOKUP(E761,'Cross-Page Data'!$D$4:$F$48,3,FALSE)</f>
        <v>hydro</v>
      </c>
      <c r="K761" t="b">
        <f t="shared" si="11"/>
        <v>1</v>
      </c>
    </row>
    <row r="762" spans="1:11">
      <c r="A762" s="120">
        <v>745</v>
      </c>
      <c r="B762" s="121" t="s">
        <v>201</v>
      </c>
      <c r="C762" s="121" t="s">
        <v>202</v>
      </c>
      <c r="D762" s="121" t="s">
        <v>116</v>
      </c>
      <c r="E762" s="121" t="s">
        <v>170</v>
      </c>
      <c r="F762" s="122">
        <v>588707</v>
      </c>
      <c r="G762" s="122">
        <v>66132</v>
      </c>
      <c r="H762" s="120">
        <v>2019</v>
      </c>
      <c r="I762" t="str">
        <f>IF(J762="natural gas",VLOOKUP(D762,'Cross-Page Data'!$I$4:$J$13,2,FALSE),IF(J762="solar",VLOOKUP('Form 923'!D762,'Cross-Page Data'!$I$14:$J$117,2,FALSE),J762))</f>
        <v>hydro</v>
      </c>
      <c r="J762" t="str">
        <f>VLOOKUP(E762,'Cross-Page Data'!$D$4:$F$48,3,FALSE)</f>
        <v>hydro</v>
      </c>
      <c r="K762" t="b">
        <f t="shared" si="11"/>
        <v>1</v>
      </c>
    </row>
    <row r="763" spans="1:11">
      <c r="A763" s="120">
        <v>751</v>
      </c>
      <c r="B763" s="121" t="s">
        <v>201</v>
      </c>
      <c r="C763" s="121" t="s">
        <v>202</v>
      </c>
      <c r="D763" s="121" t="s">
        <v>116</v>
      </c>
      <c r="E763" s="121" t="s">
        <v>170</v>
      </c>
      <c r="F763" s="122">
        <v>0</v>
      </c>
      <c r="G763" s="122">
        <v>0</v>
      </c>
      <c r="H763" s="120">
        <v>2019</v>
      </c>
      <c r="I763" t="str">
        <f>IF(J763="natural gas",VLOOKUP(D763,'Cross-Page Data'!$I$4:$J$13,2,FALSE),IF(J763="solar",VLOOKUP('Form 923'!D763,'Cross-Page Data'!$I$14:$J$117,2,FALSE),J763))</f>
        <v>hydro</v>
      </c>
      <c r="J763" t="str">
        <f>VLOOKUP(E763,'Cross-Page Data'!$D$4:$F$48,3,FALSE)</f>
        <v>hydro</v>
      </c>
      <c r="K763" t="b">
        <f t="shared" si="11"/>
        <v>1</v>
      </c>
    </row>
    <row r="764" spans="1:11">
      <c r="A764" s="120">
        <v>752</v>
      </c>
      <c r="B764" s="121" t="s">
        <v>201</v>
      </c>
      <c r="C764" s="121" t="s">
        <v>202</v>
      </c>
      <c r="D764" s="121" t="s">
        <v>116</v>
      </c>
      <c r="E764" s="121" t="s">
        <v>170</v>
      </c>
      <c r="F764" s="122">
        <v>362980</v>
      </c>
      <c r="G764" s="122">
        <v>40775</v>
      </c>
      <c r="H764" s="120">
        <v>2019</v>
      </c>
      <c r="I764" t="str">
        <f>IF(J764="natural gas",VLOOKUP(D764,'Cross-Page Data'!$I$4:$J$13,2,FALSE),IF(J764="solar",VLOOKUP('Form 923'!D764,'Cross-Page Data'!$I$14:$J$117,2,FALSE),J764))</f>
        <v>hydro</v>
      </c>
      <c r="J764" t="str">
        <f>VLOOKUP(E764,'Cross-Page Data'!$D$4:$F$48,3,FALSE)</f>
        <v>hydro</v>
      </c>
      <c r="K764" t="b">
        <f t="shared" si="11"/>
        <v>1</v>
      </c>
    </row>
    <row r="765" spans="1:11">
      <c r="A765" s="120">
        <v>753</v>
      </c>
      <c r="B765" s="121" t="s">
        <v>201</v>
      </c>
      <c r="C765" s="121" t="s">
        <v>202</v>
      </c>
      <c r="D765" s="121" t="s">
        <v>73</v>
      </c>
      <c r="E765" s="121" t="s">
        <v>38</v>
      </c>
      <c r="F765" s="122">
        <v>2052</v>
      </c>
      <c r="G765" s="122">
        <v>74</v>
      </c>
      <c r="H765" s="120">
        <v>2019</v>
      </c>
      <c r="I765" t="str">
        <f>IF(J765="natural gas",VLOOKUP(D765,'Cross-Page Data'!$I$4:$J$13,2,FALSE),IF(J765="solar",VLOOKUP('Form 923'!D765,'Cross-Page Data'!$I$14:$J$117,2,FALSE),J765))</f>
        <v>natural gas peaker</v>
      </c>
      <c r="J765" t="str">
        <f>VLOOKUP(E765,'Cross-Page Data'!$D$4:$F$48,3,FALSE)</f>
        <v>natural gas</v>
      </c>
      <c r="K765" t="b">
        <f t="shared" si="11"/>
        <v>1</v>
      </c>
    </row>
    <row r="766" spans="1:11">
      <c r="A766" s="120">
        <v>753</v>
      </c>
      <c r="B766" s="121" t="s">
        <v>201</v>
      </c>
      <c r="C766" s="121" t="s">
        <v>202</v>
      </c>
      <c r="D766" s="121" t="s">
        <v>68</v>
      </c>
      <c r="E766" s="121" t="s">
        <v>54</v>
      </c>
      <c r="F766" s="122">
        <v>0</v>
      </c>
      <c r="G766" s="122">
        <v>0</v>
      </c>
      <c r="H766" s="120">
        <v>2019</v>
      </c>
      <c r="I766" t="str">
        <f>IF(J766="natural gas",VLOOKUP(D766,'Cross-Page Data'!$I$4:$J$13,2,FALSE),IF(J766="solar",VLOOKUP('Form 923'!D766,'Cross-Page Data'!$I$14:$J$117,2,FALSE),J766))</f>
        <v>hard coal</v>
      </c>
      <c r="J766" t="str">
        <f>VLOOKUP(E766,'Cross-Page Data'!$D$4:$F$48,3,FALSE)</f>
        <v>hard coal</v>
      </c>
      <c r="K766" t="b">
        <f t="shared" si="11"/>
        <v>1</v>
      </c>
    </row>
    <row r="767" spans="1:11">
      <c r="A767" s="120">
        <v>753</v>
      </c>
      <c r="B767" s="121" t="s">
        <v>201</v>
      </c>
      <c r="C767" s="121" t="s">
        <v>202</v>
      </c>
      <c r="D767" s="121" t="s">
        <v>68</v>
      </c>
      <c r="E767" s="121" t="s">
        <v>38</v>
      </c>
      <c r="F767" s="122">
        <v>0</v>
      </c>
      <c r="G767" s="122">
        <v>0</v>
      </c>
      <c r="H767" s="120">
        <v>2019</v>
      </c>
      <c r="I767" t="str">
        <f>IF(J767="natural gas",VLOOKUP(D767,'Cross-Page Data'!$I$4:$J$13,2,FALSE),IF(J767="solar",VLOOKUP('Form 923'!D767,'Cross-Page Data'!$I$14:$J$117,2,FALSE),J767))</f>
        <v>natural gas nonpeaker - preexisting retiring</v>
      </c>
      <c r="J767" t="str">
        <f>VLOOKUP(E767,'Cross-Page Data'!$D$4:$F$48,3,FALSE)</f>
        <v>natural gas</v>
      </c>
      <c r="K767" t="b">
        <f t="shared" si="11"/>
        <v>1</v>
      </c>
    </row>
    <row r="768" spans="1:11">
      <c r="A768" s="120">
        <v>754</v>
      </c>
      <c r="B768" s="121" t="s">
        <v>201</v>
      </c>
      <c r="C768" s="121" t="s">
        <v>202</v>
      </c>
      <c r="D768" s="121" t="s">
        <v>116</v>
      </c>
      <c r="E768" s="121" t="s">
        <v>170</v>
      </c>
      <c r="F768" s="122">
        <v>5666488</v>
      </c>
      <c r="G768" s="122">
        <v>636541</v>
      </c>
      <c r="H768" s="120">
        <v>2019</v>
      </c>
      <c r="I768" t="str">
        <f>IF(J768="natural gas",VLOOKUP(D768,'Cross-Page Data'!$I$4:$J$13,2,FALSE),IF(J768="solar",VLOOKUP('Form 923'!D768,'Cross-Page Data'!$I$14:$J$117,2,FALSE),J768))</f>
        <v>hydro</v>
      </c>
      <c r="J768" t="str">
        <f>VLOOKUP(E768,'Cross-Page Data'!$D$4:$F$48,3,FALSE)</f>
        <v>hydro</v>
      </c>
      <c r="K768" t="b">
        <f t="shared" si="11"/>
        <v>1</v>
      </c>
    </row>
    <row r="769" spans="1:11">
      <c r="A769" s="120">
        <v>757</v>
      </c>
      <c r="B769" s="121" t="s">
        <v>201</v>
      </c>
      <c r="C769" s="121" t="s">
        <v>202</v>
      </c>
      <c r="D769" s="121" t="s">
        <v>116</v>
      </c>
      <c r="E769" s="121" t="s">
        <v>170</v>
      </c>
      <c r="F769" s="122">
        <v>375931</v>
      </c>
      <c r="G769" s="122">
        <v>42230</v>
      </c>
      <c r="H769" s="120">
        <v>2019</v>
      </c>
      <c r="I769" t="str">
        <f>IF(J769="natural gas",VLOOKUP(D769,'Cross-Page Data'!$I$4:$J$13,2,FALSE),IF(J769="solar",VLOOKUP('Form 923'!D769,'Cross-Page Data'!$I$14:$J$117,2,FALSE),J769))</f>
        <v>hydro</v>
      </c>
      <c r="J769" t="str">
        <f>VLOOKUP(E769,'Cross-Page Data'!$D$4:$F$48,3,FALSE)</f>
        <v>hydro</v>
      </c>
      <c r="K769" t="b">
        <f t="shared" si="11"/>
        <v>1</v>
      </c>
    </row>
    <row r="770" spans="1:11">
      <c r="A770" s="120">
        <v>758</v>
      </c>
      <c r="B770" s="121" t="s">
        <v>201</v>
      </c>
      <c r="C770" s="121" t="s">
        <v>202</v>
      </c>
      <c r="D770" s="121" t="s">
        <v>116</v>
      </c>
      <c r="E770" s="121" t="s">
        <v>170</v>
      </c>
      <c r="F770" s="122">
        <v>431780</v>
      </c>
      <c r="G770" s="122">
        <v>48504</v>
      </c>
      <c r="H770" s="120">
        <v>2019</v>
      </c>
      <c r="I770" t="str">
        <f>IF(J770="natural gas",VLOOKUP(D770,'Cross-Page Data'!$I$4:$J$13,2,FALSE),IF(J770="solar",VLOOKUP('Form 923'!D770,'Cross-Page Data'!$I$14:$J$117,2,FALSE),J770))</f>
        <v>hydro</v>
      </c>
      <c r="J770" t="str">
        <f>VLOOKUP(E770,'Cross-Page Data'!$D$4:$F$48,3,FALSE)</f>
        <v>hydro</v>
      </c>
      <c r="K770" t="b">
        <f t="shared" si="11"/>
        <v>1</v>
      </c>
    </row>
    <row r="771" spans="1:11">
      <c r="A771" s="120">
        <v>759</v>
      </c>
      <c r="B771" s="121" t="s">
        <v>201</v>
      </c>
      <c r="C771" s="121" t="s">
        <v>202</v>
      </c>
      <c r="D771" s="121" t="s">
        <v>116</v>
      </c>
      <c r="E771" s="121" t="s">
        <v>170</v>
      </c>
      <c r="F771" s="122">
        <v>2411454</v>
      </c>
      <c r="G771" s="122">
        <v>270889</v>
      </c>
      <c r="H771" s="120">
        <v>2019</v>
      </c>
      <c r="I771" t="str">
        <f>IF(J771="natural gas",VLOOKUP(D771,'Cross-Page Data'!$I$4:$J$13,2,FALSE),IF(J771="solar",VLOOKUP('Form 923'!D771,'Cross-Page Data'!$I$14:$J$117,2,FALSE),J771))</f>
        <v>hydro</v>
      </c>
      <c r="J771" t="str">
        <f>VLOOKUP(E771,'Cross-Page Data'!$D$4:$F$48,3,FALSE)</f>
        <v>hydro</v>
      </c>
      <c r="K771" t="b">
        <f t="shared" si="11"/>
        <v>1</v>
      </c>
    </row>
    <row r="772" spans="1:11">
      <c r="A772" s="120">
        <v>760</v>
      </c>
      <c r="B772" s="121" t="s">
        <v>201</v>
      </c>
      <c r="C772" s="121" t="s">
        <v>202</v>
      </c>
      <c r="D772" s="121" t="s">
        <v>116</v>
      </c>
      <c r="E772" s="121" t="s">
        <v>170</v>
      </c>
      <c r="F772" s="122">
        <v>1714096</v>
      </c>
      <c r="G772" s="122">
        <v>192552</v>
      </c>
      <c r="H772" s="120">
        <v>2019</v>
      </c>
      <c r="I772" t="str">
        <f>IF(J772="natural gas",VLOOKUP(D772,'Cross-Page Data'!$I$4:$J$13,2,FALSE),IF(J772="solar",VLOOKUP('Form 923'!D772,'Cross-Page Data'!$I$14:$J$117,2,FALSE),J772))</f>
        <v>hydro</v>
      </c>
      <c r="J772" t="str">
        <f>VLOOKUP(E772,'Cross-Page Data'!$D$4:$F$48,3,FALSE)</f>
        <v>hydro</v>
      </c>
      <c r="K772" t="b">
        <f t="shared" si="11"/>
        <v>1</v>
      </c>
    </row>
    <row r="773" spans="1:11">
      <c r="A773" s="120">
        <v>761</v>
      </c>
      <c r="B773" s="121" t="s">
        <v>201</v>
      </c>
      <c r="C773" s="121" t="s">
        <v>202</v>
      </c>
      <c r="D773" s="121" t="s">
        <v>116</v>
      </c>
      <c r="E773" s="121" t="s">
        <v>170</v>
      </c>
      <c r="F773" s="122">
        <v>4203009</v>
      </c>
      <c r="G773" s="122">
        <v>472142</v>
      </c>
      <c r="H773" s="120">
        <v>2019</v>
      </c>
      <c r="I773" t="str">
        <f>IF(J773="natural gas",VLOOKUP(D773,'Cross-Page Data'!$I$4:$J$13,2,FALSE),IF(J773="solar",VLOOKUP('Form 923'!D773,'Cross-Page Data'!$I$14:$J$117,2,FALSE),J773))</f>
        <v>hydro</v>
      </c>
      <c r="J773" t="str">
        <f>VLOOKUP(E773,'Cross-Page Data'!$D$4:$F$48,3,FALSE)</f>
        <v>hydro</v>
      </c>
      <c r="K773" t="b">
        <f t="shared" si="11"/>
        <v>1</v>
      </c>
    </row>
    <row r="774" spans="1:11">
      <c r="A774" s="120">
        <v>762</v>
      </c>
      <c r="B774" s="121" t="s">
        <v>201</v>
      </c>
      <c r="C774" s="121" t="s">
        <v>202</v>
      </c>
      <c r="D774" s="121" t="s">
        <v>68</v>
      </c>
      <c r="E774" s="121" t="s">
        <v>38</v>
      </c>
      <c r="F774" s="122">
        <v>0</v>
      </c>
      <c r="G774" s="122">
        <v>0</v>
      </c>
      <c r="H774" s="120">
        <v>2019</v>
      </c>
      <c r="I774" t="str">
        <f>IF(J774="natural gas",VLOOKUP(D774,'Cross-Page Data'!$I$4:$J$13,2,FALSE),IF(J774="solar",VLOOKUP('Form 923'!D774,'Cross-Page Data'!$I$14:$J$117,2,FALSE),J774))</f>
        <v>natural gas nonpeaker - preexisting retiring</v>
      </c>
      <c r="J774" t="str">
        <f>VLOOKUP(E774,'Cross-Page Data'!$D$4:$F$48,3,FALSE)</f>
        <v>natural gas</v>
      </c>
      <c r="K774" t="b">
        <f t="shared" si="11"/>
        <v>1</v>
      </c>
    </row>
    <row r="775" spans="1:11">
      <c r="A775" s="120">
        <v>765</v>
      </c>
      <c r="B775" s="121" t="s">
        <v>201</v>
      </c>
      <c r="C775" s="121" t="s">
        <v>202</v>
      </c>
      <c r="D775" s="121" t="s">
        <v>68</v>
      </c>
      <c r="E775" s="121" t="s">
        <v>70</v>
      </c>
      <c r="F775" s="122">
        <v>0</v>
      </c>
      <c r="G775" s="122">
        <v>0</v>
      </c>
      <c r="H775" s="120">
        <v>2019</v>
      </c>
      <c r="I775" t="str">
        <f>IF(J775="natural gas",VLOOKUP(D775,'Cross-Page Data'!$I$4:$J$13,2,FALSE),IF(J775="solar",VLOOKUP('Form 923'!D775,'Cross-Page Data'!$I$14:$J$117,2,FALSE),J775))</f>
        <v>heavy or residual fuel oil</v>
      </c>
      <c r="J775" t="str">
        <f>VLOOKUP(E775,'Cross-Page Data'!$D$4:$F$48,3,FALSE)</f>
        <v>heavy or residual fuel oil</v>
      </c>
      <c r="K775" t="b">
        <f t="shared" ref="K775:K838" si="12">IF(AND($N$6=FALSE,OR(C775="Commercial NAICS Cogen",C775="Industrial NAICS Cogen",C775="NAICS-22 Cogen")),FALSE,IF(AND($N$7=FALSE,OR(C775="Commercial NAICS Cogen",C775="Commercial NAICS Non-Cogen",C775="industrial NAICS Cogen",C775="industrial NAICS non-cogen")),FALSE,TRUE))</f>
        <v>1</v>
      </c>
    </row>
    <row r="776" spans="1:11">
      <c r="A776" s="120">
        <v>765</v>
      </c>
      <c r="B776" s="121" t="s">
        <v>201</v>
      </c>
      <c r="C776" s="121" t="s">
        <v>202</v>
      </c>
      <c r="D776" s="121" t="s">
        <v>68</v>
      </c>
      <c r="E776" s="121" t="s">
        <v>146</v>
      </c>
      <c r="F776" s="122">
        <v>0</v>
      </c>
      <c r="G776" s="122">
        <v>0</v>
      </c>
      <c r="H776" s="120">
        <v>2019</v>
      </c>
      <c r="I776" t="str">
        <f>IF(J776="natural gas",VLOOKUP(D776,'Cross-Page Data'!$I$4:$J$13,2,FALSE),IF(J776="solar",VLOOKUP('Form 923'!D776,'Cross-Page Data'!$I$14:$J$117,2,FALSE),J776))</f>
        <v>other</v>
      </c>
      <c r="J776" t="str">
        <f>VLOOKUP(E776,'Cross-Page Data'!$D$4:$F$48,3,FALSE)</f>
        <v>other</v>
      </c>
      <c r="K776" t="b">
        <f t="shared" si="12"/>
        <v>1</v>
      </c>
    </row>
    <row r="777" spans="1:11">
      <c r="A777" s="120">
        <v>765</v>
      </c>
      <c r="B777" s="121" t="s">
        <v>201</v>
      </c>
      <c r="C777" s="121" t="s">
        <v>202</v>
      </c>
      <c r="D777" s="121" t="s">
        <v>68</v>
      </c>
      <c r="E777" s="121" t="s">
        <v>152</v>
      </c>
      <c r="F777" s="122">
        <v>24704553</v>
      </c>
      <c r="G777" s="122">
        <v>2336309</v>
      </c>
      <c r="H777" s="120">
        <v>2019</v>
      </c>
      <c r="I777" t="str">
        <f>IF(J777="natural gas",VLOOKUP(D777,'Cross-Page Data'!$I$4:$J$13,2,FALSE),IF(J777="solar",VLOOKUP('Form 923'!D777,'Cross-Page Data'!$I$14:$J$117,2,FALSE),J777))</f>
        <v>heavy or residual fuel oil</v>
      </c>
      <c r="J777" t="str">
        <f>VLOOKUP(E777,'Cross-Page Data'!$D$4:$F$48,3,FALSE)</f>
        <v>heavy or residual fuel oil</v>
      </c>
      <c r="K777" t="b">
        <f t="shared" si="12"/>
        <v>1</v>
      </c>
    </row>
    <row r="778" spans="1:11">
      <c r="A778" s="120">
        <v>766</v>
      </c>
      <c r="B778" s="121" t="s">
        <v>201</v>
      </c>
      <c r="C778" s="121" t="s">
        <v>202</v>
      </c>
      <c r="D778" s="121" t="s">
        <v>73</v>
      </c>
      <c r="E778" s="121" t="s">
        <v>70</v>
      </c>
      <c r="F778" s="122">
        <v>343078</v>
      </c>
      <c r="G778" s="122">
        <v>13846</v>
      </c>
      <c r="H778" s="120">
        <v>2019</v>
      </c>
      <c r="I778" t="str">
        <f>IF(J778="natural gas",VLOOKUP(D778,'Cross-Page Data'!$I$4:$J$13,2,FALSE),IF(J778="solar",VLOOKUP('Form 923'!D778,'Cross-Page Data'!$I$14:$J$117,2,FALSE),J778))</f>
        <v>heavy or residual fuel oil</v>
      </c>
      <c r="J778" t="str">
        <f>VLOOKUP(E778,'Cross-Page Data'!$D$4:$F$48,3,FALSE)</f>
        <v>heavy or residual fuel oil</v>
      </c>
      <c r="K778" t="b">
        <f t="shared" si="12"/>
        <v>1</v>
      </c>
    </row>
    <row r="779" spans="1:11">
      <c r="A779" s="120">
        <v>766</v>
      </c>
      <c r="B779" s="121" t="s">
        <v>201</v>
      </c>
      <c r="C779" s="121" t="s">
        <v>202</v>
      </c>
      <c r="D779" s="121" t="s">
        <v>68</v>
      </c>
      <c r="E779" s="121" t="s">
        <v>70</v>
      </c>
      <c r="F779" s="122">
        <v>0</v>
      </c>
      <c r="G779" s="122">
        <v>0</v>
      </c>
      <c r="H779" s="120">
        <v>2019</v>
      </c>
      <c r="I779" t="str">
        <f>IF(J779="natural gas",VLOOKUP(D779,'Cross-Page Data'!$I$4:$J$13,2,FALSE),IF(J779="solar",VLOOKUP('Form 923'!D779,'Cross-Page Data'!$I$14:$J$117,2,FALSE),J779))</f>
        <v>heavy or residual fuel oil</v>
      </c>
      <c r="J779" t="str">
        <f>VLOOKUP(E779,'Cross-Page Data'!$D$4:$F$48,3,FALSE)</f>
        <v>heavy or residual fuel oil</v>
      </c>
      <c r="K779" t="b">
        <f t="shared" si="12"/>
        <v>1</v>
      </c>
    </row>
    <row r="780" spans="1:11">
      <c r="A780" s="120">
        <v>766</v>
      </c>
      <c r="B780" s="121" t="s">
        <v>201</v>
      </c>
      <c r="C780" s="121" t="s">
        <v>202</v>
      </c>
      <c r="D780" s="121" t="s">
        <v>68</v>
      </c>
      <c r="E780" s="121" t="s">
        <v>146</v>
      </c>
      <c r="F780" s="122">
        <v>0</v>
      </c>
      <c r="G780" s="122">
        <v>0</v>
      </c>
      <c r="H780" s="120">
        <v>2019</v>
      </c>
      <c r="I780" t="str">
        <f>IF(J780="natural gas",VLOOKUP(D780,'Cross-Page Data'!$I$4:$J$13,2,FALSE),IF(J780="solar",VLOOKUP('Form 923'!D780,'Cross-Page Data'!$I$14:$J$117,2,FALSE),J780))</f>
        <v>other</v>
      </c>
      <c r="J780" t="str">
        <f>VLOOKUP(E780,'Cross-Page Data'!$D$4:$F$48,3,FALSE)</f>
        <v>other</v>
      </c>
      <c r="K780" t="b">
        <f t="shared" si="12"/>
        <v>1</v>
      </c>
    </row>
    <row r="781" spans="1:11">
      <c r="A781" s="120">
        <v>766</v>
      </c>
      <c r="B781" s="121" t="s">
        <v>201</v>
      </c>
      <c r="C781" s="121" t="s">
        <v>202</v>
      </c>
      <c r="D781" s="121" t="s">
        <v>68</v>
      </c>
      <c r="E781" s="121" t="s">
        <v>152</v>
      </c>
      <c r="F781" s="122">
        <v>10764913</v>
      </c>
      <c r="G781" s="122">
        <v>988350</v>
      </c>
      <c r="H781" s="120">
        <v>2019</v>
      </c>
      <c r="I781" t="str">
        <f>IF(J781="natural gas",VLOOKUP(D781,'Cross-Page Data'!$I$4:$J$13,2,FALSE),IF(J781="solar",VLOOKUP('Form 923'!D781,'Cross-Page Data'!$I$14:$J$117,2,FALSE),J781))</f>
        <v>heavy or residual fuel oil</v>
      </c>
      <c r="J781" t="str">
        <f>VLOOKUP(E781,'Cross-Page Data'!$D$4:$F$48,3,FALSE)</f>
        <v>heavy or residual fuel oil</v>
      </c>
      <c r="K781" t="b">
        <f t="shared" si="12"/>
        <v>1</v>
      </c>
    </row>
    <row r="782" spans="1:11">
      <c r="A782" s="120">
        <v>768</v>
      </c>
      <c r="B782" s="121" t="s">
        <v>201</v>
      </c>
      <c r="C782" s="121" t="s">
        <v>202</v>
      </c>
      <c r="D782" s="121" t="s">
        <v>79</v>
      </c>
      <c r="E782" s="121" t="s">
        <v>70</v>
      </c>
      <c r="F782" s="122">
        <v>10250</v>
      </c>
      <c r="G782" s="122">
        <v>964</v>
      </c>
      <c r="H782" s="120">
        <v>2019</v>
      </c>
      <c r="I782" t="str">
        <f>IF(J782="natural gas",VLOOKUP(D782,'Cross-Page Data'!$I$4:$J$13,2,FALSE),IF(J782="solar",VLOOKUP('Form 923'!D782,'Cross-Page Data'!$I$14:$J$117,2,FALSE),J782))</f>
        <v>heavy or residual fuel oil</v>
      </c>
      <c r="J782" t="str">
        <f>VLOOKUP(E782,'Cross-Page Data'!$D$4:$F$48,3,FALSE)</f>
        <v>heavy or residual fuel oil</v>
      </c>
      <c r="K782" t="b">
        <f t="shared" si="12"/>
        <v>1</v>
      </c>
    </row>
    <row r="783" spans="1:11">
      <c r="A783" s="120">
        <v>769</v>
      </c>
      <c r="B783" s="121" t="s">
        <v>201</v>
      </c>
      <c r="C783" s="121" t="s">
        <v>202</v>
      </c>
      <c r="D783" s="121" t="s">
        <v>73</v>
      </c>
      <c r="E783" s="121" t="s">
        <v>70</v>
      </c>
      <c r="F783" s="122">
        <v>20466</v>
      </c>
      <c r="G783" s="122">
        <v>517</v>
      </c>
      <c r="H783" s="120">
        <v>2019</v>
      </c>
      <c r="I783" t="str">
        <f>IF(J783="natural gas",VLOOKUP(D783,'Cross-Page Data'!$I$4:$J$13,2,FALSE),IF(J783="solar",VLOOKUP('Form 923'!D783,'Cross-Page Data'!$I$14:$J$117,2,FALSE),J783))</f>
        <v>heavy or residual fuel oil</v>
      </c>
      <c r="J783" t="str">
        <f>VLOOKUP(E783,'Cross-Page Data'!$D$4:$F$48,3,FALSE)</f>
        <v>heavy or residual fuel oil</v>
      </c>
      <c r="K783" t="b">
        <f t="shared" si="12"/>
        <v>1</v>
      </c>
    </row>
    <row r="784" spans="1:11">
      <c r="A784" s="120">
        <v>769</v>
      </c>
      <c r="B784" s="121" t="s">
        <v>201</v>
      </c>
      <c r="C784" s="121" t="s">
        <v>202</v>
      </c>
      <c r="D784" s="121" t="s">
        <v>79</v>
      </c>
      <c r="E784" s="121" t="s">
        <v>70</v>
      </c>
      <c r="F784" s="122">
        <v>4955</v>
      </c>
      <c r="G784" s="122">
        <v>381</v>
      </c>
      <c r="H784" s="120">
        <v>2019</v>
      </c>
      <c r="I784" t="str">
        <f>IF(J784="natural gas",VLOOKUP(D784,'Cross-Page Data'!$I$4:$J$13,2,FALSE),IF(J784="solar",VLOOKUP('Form 923'!D784,'Cross-Page Data'!$I$14:$J$117,2,FALSE),J784))</f>
        <v>heavy or residual fuel oil</v>
      </c>
      <c r="J784" t="str">
        <f>VLOOKUP(E784,'Cross-Page Data'!$D$4:$F$48,3,FALSE)</f>
        <v>heavy or residual fuel oil</v>
      </c>
      <c r="K784" t="b">
        <f t="shared" si="12"/>
        <v>1</v>
      </c>
    </row>
    <row r="785" spans="1:11">
      <c r="A785" s="120">
        <v>771</v>
      </c>
      <c r="B785" s="121" t="s">
        <v>201</v>
      </c>
      <c r="C785" s="121" t="s">
        <v>202</v>
      </c>
      <c r="D785" s="121" t="s">
        <v>116</v>
      </c>
      <c r="E785" s="121" t="s">
        <v>170</v>
      </c>
      <c r="F785" s="122">
        <v>102080</v>
      </c>
      <c r="G785" s="122">
        <v>11467</v>
      </c>
      <c r="H785" s="120">
        <v>2019</v>
      </c>
      <c r="I785" t="str">
        <f>IF(J785="natural gas",VLOOKUP(D785,'Cross-Page Data'!$I$4:$J$13,2,FALSE),IF(J785="solar",VLOOKUP('Form 923'!D785,'Cross-Page Data'!$I$14:$J$117,2,FALSE),J785))</f>
        <v>hydro</v>
      </c>
      <c r="J785" t="str">
        <f>VLOOKUP(E785,'Cross-Page Data'!$D$4:$F$48,3,FALSE)</f>
        <v>hydro</v>
      </c>
      <c r="K785" t="b">
        <f t="shared" si="12"/>
        <v>1</v>
      </c>
    </row>
    <row r="786" spans="1:11">
      <c r="A786" s="120">
        <v>772</v>
      </c>
      <c r="B786" s="121" t="s">
        <v>201</v>
      </c>
      <c r="C786" s="121" t="s">
        <v>202</v>
      </c>
      <c r="D786" s="121" t="s">
        <v>68</v>
      </c>
      <c r="E786" s="121" t="s">
        <v>70</v>
      </c>
      <c r="F786" s="122">
        <v>0</v>
      </c>
      <c r="G786" s="122">
        <v>0</v>
      </c>
      <c r="H786" s="120">
        <v>2019</v>
      </c>
      <c r="I786" t="str">
        <f>IF(J786="natural gas",VLOOKUP(D786,'Cross-Page Data'!$I$4:$J$13,2,FALSE),IF(J786="solar",VLOOKUP('Form 923'!D786,'Cross-Page Data'!$I$14:$J$117,2,FALSE),J786))</f>
        <v>heavy or residual fuel oil</v>
      </c>
      <c r="J786" t="str">
        <f>VLOOKUP(E786,'Cross-Page Data'!$D$4:$F$48,3,FALSE)</f>
        <v>heavy or residual fuel oil</v>
      </c>
      <c r="K786" t="b">
        <f t="shared" si="12"/>
        <v>1</v>
      </c>
    </row>
    <row r="787" spans="1:11">
      <c r="A787" s="120">
        <v>772</v>
      </c>
      <c r="B787" s="121" t="s">
        <v>201</v>
      </c>
      <c r="C787" s="121" t="s">
        <v>202</v>
      </c>
      <c r="D787" s="121" t="s">
        <v>68</v>
      </c>
      <c r="E787" s="121" t="s">
        <v>146</v>
      </c>
      <c r="F787" s="122">
        <v>0</v>
      </c>
      <c r="G787" s="122">
        <v>0</v>
      </c>
      <c r="H787" s="120">
        <v>2019</v>
      </c>
      <c r="I787" t="str">
        <f>IF(J787="natural gas",VLOOKUP(D787,'Cross-Page Data'!$I$4:$J$13,2,FALSE),IF(J787="solar",VLOOKUP('Form 923'!D787,'Cross-Page Data'!$I$14:$J$117,2,FALSE),J787))</f>
        <v>other</v>
      </c>
      <c r="J787" t="str">
        <f>VLOOKUP(E787,'Cross-Page Data'!$D$4:$F$48,3,FALSE)</f>
        <v>other</v>
      </c>
      <c r="K787" t="b">
        <f t="shared" si="12"/>
        <v>1</v>
      </c>
    </row>
    <row r="788" spans="1:11">
      <c r="A788" s="120">
        <v>772</v>
      </c>
      <c r="B788" s="121" t="s">
        <v>201</v>
      </c>
      <c r="C788" s="121" t="s">
        <v>202</v>
      </c>
      <c r="D788" s="121" t="s">
        <v>68</v>
      </c>
      <c r="E788" s="121" t="s">
        <v>152</v>
      </c>
      <c r="F788" s="122">
        <v>2332593</v>
      </c>
      <c r="G788" s="122">
        <v>172345</v>
      </c>
      <c r="H788" s="120">
        <v>2019</v>
      </c>
      <c r="I788" t="str">
        <f>IF(J788="natural gas",VLOOKUP(D788,'Cross-Page Data'!$I$4:$J$13,2,FALSE),IF(J788="solar",VLOOKUP('Form 923'!D788,'Cross-Page Data'!$I$14:$J$117,2,FALSE),J788))</f>
        <v>heavy or residual fuel oil</v>
      </c>
      <c r="J788" t="str">
        <f>VLOOKUP(E788,'Cross-Page Data'!$D$4:$F$48,3,FALSE)</f>
        <v>heavy or residual fuel oil</v>
      </c>
      <c r="K788" t="b">
        <f t="shared" si="12"/>
        <v>1</v>
      </c>
    </row>
    <row r="789" spans="1:11">
      <c r="A789" s="120">
        <v>774</v>
      </c>
      <c r="B789" s="121" t="s">
        <v>201</v>
      </c>
      <c r="C789" s="121" t="s">
        <v>202</v>
      </c>
      <c r="D789" s="121" t="s">
        <v>116</v>
      </c>
      <c r="E789" s="121" t="s">
        <v>170</v>
      </c>
      <c r="F789" s="122">
        <v>0</v>
      </c>
      <c r="G789" s="122">
        <v>0</v>
      </c>
      <c r="H789" s="120">
        <v>2019</v>
      </c>
      <c r="I789" t="str">
        <f>IF(J789="natural gas",VLOOKUP(D789,'Cross-Page Data'!$I$4:$J$13,2,FALSE),IF(J789="solar",VLOOKUP('Form 923'!D789,'Cross-Page Data'!$I$14:$J$117,2,FALSE),J789))</f>
        <v>hydro</v>
      </c>
      <c r="J789" t="str">
        <f>VLOOKUP(E789,'Cross-Page Data'!$D$4:$F$48,3,FALSE)</f>
        <v>hydro</v>
      </c>
      <c r="K789" t="b">
        <f t="shared" si="12"/>
        <v>1</v>
      </c>
    </row>
    <row r="790" spans="1:11">
      <c r="A790" s="120">
        <v>776</v>
      </c>
      <c r="B790" s="121" t="s">
        <v>201</v>
      </c>
      <c r="C790" s="121" t="s">
        <v>202</v>
      </c>
      <c r="D790" s="121" t="s">
        <v>116</v>
      </c>
      <c r="E790" s="121" t="s">
        <v>170</v>
      </c>
      <c r="F790" s="122">
        <v>340297</v>
      </c>
      <c r="G790" s="122">
        <v>38227</v>
      </c>
      <c r="H790" s="120">
        <v>2019</v>
      </c>
      <c r="I790" t="str">
        <f>IF(J790="natural gas",VLOOKUP(D790,'Cross-Page Data'!$I$4:$J$13,2,FALSE),IF(J790="solar",VLOOKUP('Form 923'!D790,'Cross-Page Data'!$I$14:$J$117,2,FALSE),J790))</f>
        <v>hydro</v>
      </c>
      <c r="J790" t="str">
        <f>VLOOKUP(E790,'Cross-Page Data'!$D$4:$F$48,3,FALSE)</f>
        <v>hydro</v>
      </c>
      <c r="K790" t="b">
        <f t="shared" si="12"/>
        <v>1</v>
      </c>
    </row>
    <row r="791" spans="1:11">
      <c r="A791" s="120">
        <v>785</v>
      </c>
      <c r="B791" s="121" t="s">
        <v>201</v>
      </c>
      <c r="C791" s="121" t="s">
        <v>202</v>
      </c>
      <c r="D791" s="121" t="s">
        <v>116</v>
      </c>
      <c r="E791" s="121" t="s">
        <v>170</v>
      </c>
      <c r="F791" s="122">
        <v>931345</v>
      </c>
      <c r="G791" s="122">
        <v>104622</v>
      </c>
      <c r="H791" s="120">
        <v>2019</v>
      </c>
      <c r="I791" t="str">
        <f>IF(J791="natural gas",VLOOKUP(D791,'Cross-Page Data'!$I$4:$J$13,2,FALSE),IF(J791="solar",VLOOKUP('Form 923'!D791,'Cross-Page Data'!$I$14:$J$117,2,FALSE),J791))</f>
        <v>hydro</v>
      </c>
      <c r="J791" t="str">
        <f>VLOOKUP(E791,'Cross-Page Data'!$D$4:$F$48,3,FALSE)</f>
        <v>hydro</v>
      </c>
      <c r="K791" t="b">
        <f t="shared" si="12"/>
        <v>1</v>
      </c>
    </row>
    <row r="792" spans="1:11">
      <c r="A792" s="120">
        <v>788</v>
      </c>
      <c r="B792" s="121" t="s">
        <v>201</v>
      </c>
      <c r="C792" s="121" t="s">
        <v>202</v>
      </c>
      <c r="D792" s="121" t="s">
        <v>116</v>
      </c>
      <c r="E792" s="121" t="s">
        <v>170</v>
      </c>
      <c r="F792" s="122">
        <v>61425</v>
      </c>
      <c r="G792" s="122">
        <v>6900</v>
      </c>
      <c r="H792" s="120">
        <v>2019</v>
      </c>
      <c r="I792" t="str">
        <f>IF(J792="natural gas",VLOOKUP(D792,'Cross-Page Data'!$I$4:$J$13,2,FALSE),IF(J792="solar",VLOOKUP('Form 923'!D792,'Cross-Page Data'!$I$14:$J$117,2,FALSE),J792))</f>
        <v>hydro</v>
      </c>
      <c r="J792" t="str">
        <f>VLOOKUP(E792,'Cross-Page Data'!$D$4:$F$48,3,FALSE)</f>
        <v>hydro</v>
      </c>
      <c r="K792" t="b">
        <f t="shared" si="12"/>
        <v>1</v>
      </c>
    </row>
    <row r="793" spans="1:11">
      <c r="A793" s="120">
        <v>789</v>
      </c>
      <c r="B793" s="121" t="s">
        <v>201</v>
      </c>
      <c r="C793" s="121" t="s">
        <v>202</v>
      </c>
      <c r="D793" s="121" t="s">
        <v>79</v>
      </c>
      <c r="E793" s="121" t="s">
        <v>70</v>
      </c>
      <c r="F793" s="122">
        <v>66607</v>
      </c>
      <c r="G793" s="122">
        <v>6137</v>
      </c>
      <c r="H793" s="120">
        <v>2019</v>
      </c>
      <c r="I793" t="str">
        <f>IF(J793="natural gas",VLOOKUP(D793,'Cross-Page Data'!$I$4:$J$13,2,FALSE),IF(J793="solar",VLOOKUP('Form 923'!D793,'Cross-Page Data'!$I$14:$J$117,2,FALSE),J793))</f>
        <v>heavy or residual fuel oil</v>
      </c>
      <c r="J793" t="str">
        <f>VLOOKUP(E793,'Cross-Page Data'!$D$4:$F$48,3,FALSE)</f>
        <v>heavy or residual fuel oil</v>
      </c>
      <c r="K793" t="b">
        <f t="shared" si="12"/>
        <v>1</v>
      </c>
    </row>
    <row r="794" spans="1:11">
      <c r="A794" s="120">
        <v>790</v>
      </c>
      <c r="B794" s="121" t="s">
        <v>201</v>
      </c>
      <c r="C794" s="121" t="s">
        <v>202</v>
      </c>
      <c r="D794" s="121" t="s">
        <v>116</v>
      </c>
      <c r="E794" s="121" t="s">
        <v>170</v>
      </c>
      <c r="F794" s="122">
        <v>1163340</v>
      </c>
      <c r="G794" s="122">
        <v>130683</v>
      </c>
      <c r="H794" s="120">
        <v>2019</v>
      </c>
      <c r="I794" t="str">
        <f>IF(J794="natural gas",VLOOKUP(D794,'Cross-Page Data'!$I$4:$J$13,2,FALSE),IF(J794="solar",VLOOKUP('Form 923'!D794,'Cross-Page Data'!$I$14:$J$117,2,FALSE),J794))</f>
        <v>hydro</v>
      </c>
      <c r="J794" t="str">
        <f>VLOOKUP(E794,'Cross-Page Data'!$D$4:$F$48,3,FALSE)</f>
        <v>hydro</v>
      </c>
      <c r="K794" t="b">
        <f t="shared" si="12"/>
        <v>1</v>
      </c>
    </row>
    <row r="795" spans="1:11">
      <c r="A795" s="120">
        <v>791</v>
      </c>
      <c r="B795" s="121" t="s">
        <v>201</v>
      </c>
      <c r="C795" s="121" t="s">
        <v>202</v>
      </c>
      <c r="D795" s="121" t="s">
        <v>116</v>
      </c>
      <c r="E795" s="121" t="s">
        <v>170</v>
      </c>
      <c r="F795" s="122">
        <v>112166</v>
      </c>
      <c r="G795" s="122">
        <v>12600</v>
      </c>
      <c r="H795" s="120">
        <v>2019</v>
      </c>
      <c r="I795" t="str">
        <f>IF(J795="natural gas",VLOOKUP(D795,'Cross-Page Data'!$I$4:$J$13,2,FALSE),IF(J795="solar",VLOOKUP('Form 923'!D795,'Cross-Page Data'!$I$14:$J$117,2,FALSE),J795))</f>
        <v>hydro</v>
      </c>
      <c r="J795" t="str">
        <f>VLOOKUP(E795,'Cross-Page Data'!$D$4:$F$48,3,FALSE)</f>
        <v>hydro</v>
      </c>
      <c r="K795" t="b">
        <f t="shared" si="12"/>
        <v>1</v>
      </c>
    </row>
    <row r="796" spans="1:11">
      <c r="A796" s="120">
        <v>792</v>
      </c>
      <c r="B796" s="121" t="s">
        <v>201</v>
      </c>
      <c r="C796" s="121" t="s">
        <v>202</v>
      </c>
      <c r="D796" s="121" t="s">
        <v>33</v>
      </c>
      <c r="E796" s="121" t="s">
        <v>99</v>
      </c>
      <c r="F796" s="122">
        <v>0</v>
      </c>
      <c r="G796" s="122">
        <v>0</v>
      </c>
      <c r="H796" s="120">
        <v>2019</v>
      </c>
      <c r="I796" t="str">
        <f>IF(J796="natural gas",VLOOKUP(D796,'Cross-Page Data'!$I$4:$J$13,2,FALSE),IF(J796="solar",VLOOKUP('Form 923'!D796,'Cross-Page Data'!$I$14:$J$117,2,FALSE),J796))</f>
        <v>other</v>
      </c>
      <c r="J796" t="str">
        <f>VLOOKUP(E796,'Cross-Page Data'!$D$4:$F$48,3,FALSE)</f>
        <v>other</v>
      </c>
      <c r="K796" t="b">
        <f t="shared" si="12"/>
        <v>1</v>
      </c>
    </row>
    <row r="797" spans="1:11">
      <c r="A797" s="120">
        <v>792</v>
      </c>
      <c r="B797" s="121" t="s">
        <v>201</v>
      </c>
      <c r="C797" s="121" t="s">
        <v>202</v>
      </c>
      <c r="D797" s="121" t="s">
        <v>73</v>
      </c>
      <c r="E797" s="121" t="s">
        <v>70</v>
      </c>
      <c r="F797" s="122">
        <v>23</v>
      </c>
      <c r="G797" s="122">
        <v>0</v>
      </c>
      <c r="H797" s="120">
        <v>2019</v>
      </c>
      <c r="I797" t="str">
        <f>IF(J797="natural gas",VLOOKUP(D797,'Cross-Page Data'!$I$4:$J$13,2,FALSE),IF(J797="solar",VLOOKUP('Form 923'!D797,'Cross-Page Data'!$I$14:$J$117,2,FALSE),J797))</f>
        <v>heavy or residual fuel oil</v>
      </c>
      <c r="J797" t="str">
        <f>VLOOKUP(E797,'Cross-Page Data'!$D$4:$F$48,3,FALSE)</f>
        <v>heavy or residual fuel oil</v>
      </c>
      <c r="K797" t="b">
        <f t="shared" si="12"/>
        <v>1</v>
      </c>
    </row>
    <row r="798" spans="1:11">
      <c r="A798" s="120">
        <v>792</v>
      </c>
      <c r="B798" s="121" t="s">
        <v>201</v>
      </c>
      <c r="C798" s="121" t="s">
        <v>202</v>
      </c>
      <c r="D798" s="121" t="s">
        <v>79</v>
      </c>
      <c r="E798" s="121" t="s">
        <v>70</v>
      </c>
      <c r="F798" s="122">
        <v>330680</v>
      </c>
      <c r="G798" s="122">
        <v>32425</v>
      </c>
      <c r="H798" s="120">
        <v>2019</v>
      </c>
      <c r="I798" t="str">
        <f>IF(J798="natural gas",VLOOKUP(D798,'Cross-Page Data'!$I$4:$J$13,2,FALSE),IF(J798="solar",VLOOKUP('Form 923'!D798,'Cross-Page Data'!$I$14:$J$117,2,FALSE),J798))</f>
        <v>heavy or residual fuel oil</v>
      </c>
      <c r="J798" t="str">
        <f>VLOOKUP(E798,'Cross-Page Data'!$D$4:$F$48,3,FALSE)</f>
        <v>heavy or residual fuel oil</v>
      </c>
      <c r="K798" t="b">
        <f t="shared" si="12"/>
        <v>1</v>
      </c>
    </row>
    <row r="799" spans="1:11">
      <c r="A799" s="120">
        <v>794</v>
      </c>
      <c r="B799" s="121" t="s">
        <v>201</v>
      </c>
      <c r="C799" s="121" t="s">
        <v>202</v>
      </c>
      <c r="D799" s="121" t="s">
        <v>116</v>
      </c>
      <c r="E799" s="121" t="s">
        <v>170</v>
      </c>
      <c r="F799" s="122">
        <v>69409</v>
      </c>
      <c r="G799" s="122">
        <v>7797</v>
      </c>
      <c r="H799" s="120">
        <v>2019</v>
      </c>
      <c r="I799" t="str">
        <f>IF(J799="natural gas",VLOOKUP(D799,'Cross-Page Data'!$I$4:$J$13,2,FALSE),IF(J799="solar",VLOOKUP('Form 923'!D799,'Cross-Page Data'!$I$14:$J$117,2,FALSE),J799))</f>
        <v>hydro</v>
      </c>
      <c r="J799" t="str">
        <f>VLOOKUP(E799,'Cross-Page Data'!$D$4:$F$48,3,FALSE)</f>
        <v>hydro</v>
      </c>
      <c r="K799" t="b">
        <f t="shared" si="12"/>
        <v>1</v>
      </c>
    </row>
    <row r="800" spans="1:11">
      <c r="A800" s="120">
        <v>805</v>
      </c>
      <c r="B800" s="121" t="s">
        <v>201</v>
      </c>
      <c r="C800" s="121" t="s">
        <v>206</v>
      </c>
      <c r="D800" s="121" t="s">
        <v>116</v>
      </c>
      <c r="E800" s="121" t="s">
        <v>170</v>
      </c>
      <c r="F800" s="122">
        <v>1373161</v>
      </c>
      <c r="G800" s="122">
        <v>154253</v>
      </c>
      <c r="H800" s="120">
        <v>2019</v>
      </c>
      <c r="I800" t="str">
        <f>IF(J800="natural gas",VLOOKUP(D800,'Cross-Page Data'!$I$4:$J$13,2,FALSE),IF(J800="solar",VLOOKUP('Form 923'!D800,'Cross-Page Data'!$I$14:$J$117,2,FALSE),J800))</f>
        <v>hydro</v>
      </c>
      <c r="J800" t="str">
        <f>VLOOKUP(E800,'Cross-Page Data'!$D$4:$F$48,3,FALSE)</f>
        <v>hydro</v>
      </c>
      <c r="K800" t="b">
        <f t="shared" si="12"/>
        <v>1</v>
      </c>
    </row>
    <row r="801" spans="1:11">
      <c r="A801" s="120">
        <v>808</v>
      </c>
      <c r="B801" s="121" t="s">
        <v>201</v>
      </c>
      <c r="C801" s="121" t="s">
        <v>202</v>
      </c>
      <c r="D801" s="121" t="s">
        <v>116</v>
      </c>
      <c r="E801" s="121" t="s">
        <v>170</v>
      </c>
      <c r="F801" s="122">
        <v>361884</v>
      </c>
      <c r="G801" s="122">
        <v>40652</v>
      </c>
      <c r="H801" s="120">
        <v>2019</v>
      </c>
      <c r="I801" t="str">
        <f>IF(J801="natural gas",VLOOKUP(D801,'Cross-Page Data'!$I$4:$J$13,2,FALSE),IF(J801="solar",VLOOKUP('Form 923'!D801,'Cross-Page Data'!$I$14:$J$117,2,FALSE),J801))</f>
        <v>hydro</v>
      </c>
      <c r="J801" t="str">
        <f>VLOOKUP(E801,'Cross-Page Data'!$D$4:$F$48,3,FALSE)</f>
        <v>hydro</v>
      </c>
      <c r="K801" t="b">
        <f t="shared" si="12"/>
        <v>1</v>
      </c>
    </row>
    <row r="802" spans="1:11">
      <c r="A802" s="120">
        <v>809</v>
      </c>
      <c r="B802" s="121" t="s">
        <v>201</v>
      </c>
      <c r="C802" s="121" t="s">
        <v>202</v>
      </c>
      <c r="D802" s="121" t="s">
        <v>116</v>
      </c>
      <c r="E802" s="121" t="s">
        <v>170</v>
      </c>
      <c r="F802" s="122">
        <v>3405344</v>
      </c>
      <c r="G802" s="122">
        <v>382537</v>
      </c>
      <c r="H802" s="120">
        <v>2019</v>
      </c>
      <c r="I802" t="str">
        <f>IF(J802="natural gas",VLOOKUP(D802,'Cross-Page Data'!$I$4:$J$13,2,FALSE),IF(J802="solar",VLOOKUP('Form 923'!D802,'Cross-Page Data'!$I$14:$J$117,2,FALSE),J802))</f>
        <v>hydro</v>
      </c>
      <c r="J802" t="str">
        <f>VLOOKUP(E802,'Cross-Page Data'!$D$4:$F$48,3,FALSE)</f>
        <v>hydro</v>
      </c>
      <c r="K802" t="b">
        <f t="shared" si="12"/>
        <v>1</v>
      </c>
    </row>
    <row r="803" spans="1:11">
      <c r="A803" s="120">
        <v>810</v>
      </c>
      <c r="B803" s="121" t="s">
        <v>201</v>
      </c>
      <c r="C803" s="121" t="s">
        <v>202</v>
      </c>
      <c r="D803" s="121" t="s">
        <v>116</v>
      </c>
      <c r="E803" s="121" t="s">
        <v>170</v>
      </c>
      <c r="F803" s="122">
        <v>3457368</v>
      </c>
      <c r="G803" s="122">
        <v>388381</v>
      </c>
      <c r="H803" s="120">
        <v>2019</v>
      </c>
      <c r="I803" t="str">
        <f>IF(J803="natural gas",VLOOKUP(D803,'Cross-Page Data'!$I$4:$J$13,2,FALSE),IF(J803="solar",VLOOKUP('Form 923'!D803,'Cross-Page Data'!$I$14:$J$117,2,FALSE),J803))</f>
        <v>hydro</v>
      </c>
      <c r="J803" t="str">
        <f>VLOOKUP(E803,'Cross-Page Data'!$D$4:$F$48,3,FALSE)</f>
        <v>hydro</v>
      </c>
      <c r="K803" t="b">
        <f t="shared" si="12"/>
        <v>1</v>
      </c>
    </row>
    <row r="804" spans="1:11">
      <c r="A804" s="120">
        <v>811</v>
      </c>
      <c r="B804" s="121" t="s">
        <v>201</v>
      </c>
      <c r="C804" s="121" t="s">
        <v>202</v>
      </c>
      <c r="D804" s="121" t="s">
        <v>116</v>
      </c>
      <c r="E804" s="121" t="s">
        <v>170</v>
      </c>
      <c r="F804" s="122">
        <v>22599837</v>
      </c>
      <c r="G804" s="122">
        <v>2538737</v>
      </c>
      <c r="H804" s="120">
        <v>2019</v>
      </c>
      <c r="I804" t="str">
        <f>IF(J804="natural gas",VLOOKUP(D804,'Cross-Page Data'!$I$4:$J$13,2,FALSE),IF(J804="solar",VLOOKUP('Form 923'!D804,'Cross-Page Data'!$I$14:$J$117,2,FALSE),J804))</f>
        <v>hydro</v>
      </c>
      <c r="J804" t="str">
        <f>VLOOKUP(E804,'Cross-Page Data'!$D$4:$F$48,3,FALSE)</f>
        <v>hydro</v>
      </c>
      <c r="K804" t="b">
        <f t="shared" si="12"/>
        <v>1</v>
      </c>
    </row>
    <row r="805" spans="1:11">
      <c r="A805" s="120">
        <v>812</v>
      </c>
      <c r="B805" s="121" t="s">
        <v>201</v>
      </c>
      <c r="C805" s="121" t="s">
        <v>202</v>
      </c>
      <c r="D805" s="121" t="s">
        <v>116</v>
      </c>
      <c r="E805" s="121" t="s">
        <v>170</v>
      </c>
      <c r="F805" s="122">
        <v>4412826</v>
      </c>
      <c r="G805" s="122">
        <v>495712</v>
      </c>
      <c r="H805" s="120">
        <v>2019</v>
      </c>
      <c r="I805" t="str">
        <f>IF(J805="natural gas",VLOOKUP(D805,'Cross-Page Data'!$I$4:$J$13,2,FALSE),IF(J805="solar",VLOOKUP('Form 923'!D805,'Cross-Page Data'!$I$14:$J$117,2,FALSE),J805))</f>
        <v>hydro</v>
      </c>
      <c r="J805" t="str">
        <f>VLOOKUP(E805,'Cross-Page Data'!$D$4:$F$48,3,FALSE)</f>
        <v>hydro</v>
      </c>
      <c r="K805" t="b">
        <f t="shared" si="12"/>
        <v>1</v>
      </c>
    </row>
    <row r="806" spans="1:11">
      <c r="A806" s="120">
        <v>813</v>
      </c>
      <c r="B806" s="121" t="s">
        <v>201</v>
      </c>
      <c r="C806" s="121" t="s">
        <v>202</v>
      </c>
      <c r="D806" s="121" t="s">
        <v>116</v>
      </c>
      <c r="E806" s="121" t="s">
        <v>170</v>
      </c>
      <c r="F806" s="122">
        <v>325777</v>
      </c>
      <c r="G806" s="122">
        <v>36596</v>
      </c>
      <c r="H806" s="120">
        <v>2019</v>
      </c>
      <c r="I806" t="str">
        <f>IF(J806="natural gas",VLOOKUP(D806,'Cross-Page Data'!$I$4:$J$13,2,FALSE),IF(J806="solar",VLOOKUP('Form 923'!D806,'Cross-Page Data'!$I$14:$J$117,2,FALSE),J806))</f>
        <v>hydro</v>
      </c>
      <c r="J806" t="str">
        <f>VLOOKUP(E806,'Cross-Page Data'!$D$4:$F$48,3,FALSE)</f>
        <v>hydro</v>
      </c>
      <c r="K806" t="b">
        <f t="shared" si="12"/>
        <v>1</v>
      </c>
    </row>
    <row r="807" spans="1:11">
      <c r="A807" s="120">
        <v>814</v>
      </c>
      <c r="B807" s="121" t="s">
        <v>201</v>
      </c>
      <c r="C807" s="121" t="s">
        <v>202</v>
      </c>
      <c r="D807" s="121" t="s">
        <v>116</v>
      </c>
      <c r="E807" s="121" t="s">
        <v>170</v>
      </c>
      <c r="F807" s="122">
        <v>153757</v>
      </c>
      <c r="G807" s="122">
        <v>17272</v>
      </c>
      <c r="H807" s="120">
        <v>2019</v>
      </c>
      <c r="I807" t="str">
        <f>IF(J807="natural gas",VLOOKUP(D807,'Cross-Page Data'!$I$4:$J$13,2,FALSE),IF(J807="solar",VLOOKUP('Form 923'!D807,'Cross-Page Data'!$I$14:$J$117,2,FALSE),J807))</f>
        <v>hydro</v>
      </c>
      <c r="J807" t="str">
        <f>VLOOKUP(E807,'Cross-Page Data'!$D$4:$F$48,3,FALSE)</f>
        <v>hydro</v>
      </c>
      <c r="K807" t="b">
        <f t="shared" si="12"/>
        <v>1</v>
      </c>
    </row>
    <row r="808" spans="1:11">
      <c r="A808" s="120">
        <v>815</v>
      </c>
      <c r="B808" s="121" t="s">
        <v>201</v>
      </c>
      <c r="C808" s="121" t="s">
        <v>202</v>
      </c>
      <c r="D808" s="121" t="s">
        <v>116</v>
      </c>
      <c r="E808" s="121" t="s">
        <v>170</v>
      </c>
      <c r="F808" s="122">
        <v>869360</v>
      </c>
      <c r="G808" s="122">
        <v>97659</v>
      </c>
      <c r="H808" s="120">
        <v>2019</v>
      </c>
      <c r="I808" t="str">
        <f>IF(J808="natural gas",VLOOKUP(D808,'Cross-Page Data'!$I$4:$J$13,2,FALSE),IF(J808="solar",VLOOKUP('Form 923'!D808,'Cross-Page Data'!$I$14:$J$117,2,FALSE),J808))</f>
        <v>hydro</v>
      </c>
      <c r="J808" t="str">
        <f>VLOOKUP(E808,'Cross-Page Data'!$D$4:$F$48,3,FALSE)</f>
        <v>hydro</v>
      </c>
      <c r="K808" t="b">
        <f t="shared" si="12"/>
        <v>1</v>
      </c>
    </row>
    <row r="809" spans="1:11">
      <c r="A809" s="120">
        <v>816</v>
      </c>
      <c r="B809" s="121" t="s">
        <v>201</v>
      </c>
      <c r="C809" s="121" t="s">
        <v>202</v>
      </c>
      <c r="D809" s="121" t="s">
        <v>116</v>
      </c>
      <c r="E809" s="121" t="s">
        <v>170</v>
      </c>
      <c r="F809" s="122">
        <v>2180367</v>
      </c>
      <c r="G809" s="122">
        <v>244930</v>
      </c>
      <c r="H809" s="120">
        <v>2019</v>
      </c>
      <c r="I809" t="str">
        <f>IF(J809="natural gas",VLOOKUP(D809,'Cross-Page Data'!$I$4:$J$13,2,FALSE),IF(J809="solar",VLOOKUP('Form 923'!D809,'Cross-Page Data'!$I$14:$J$117,2,FALSE),J809))</f>
        <v>hydro</v>
      </c>
      <c r="J809" t="str">
        <f>VLOOKUP(E809,'Cross-Page Data'!$D$4:$F$48,3,FALSE)</f>
        <v>hydro</v>
      </c>
      <c r="K809" t="b">
        <f t="shared" si="12"/>
        <v>1</v>
      </c>
    </row>
    <row r="810" spans="1:11">
      <c r="A810" s="120">
        <v>817</v>
      </c>
      <c r="B810" s="121" t="s">
        <v>201</v>
      </c>
      <c r="C810" s="121" t="s">
        <v>202</v>
      </c>
      <c r="D810" s="121" t="s">
        <v>79</v>
      </c>
      <c r="E810" s="121" t="s">
        <v>70</v>
      </c>
      <c r="F810" s="122">
        <v>377</v>
      </c>
      <c r="G810" s="122">
        <v>33</v>
      </c>
      <c r="H810" s="120">
        <v>2019</v>
      </c>
      <c r="I810" t="str">
        <f>IF(J810="natural gas",VLOOKUP(D810,'Cross-Page Data'!$I$4:$J$13,2,FALSE),IF(J810="solar",VLOOKUP('Form 923'!D810,'Cross-Page Data'!$I$14:$J$117,2,FALSE),J810))</f>
        <v>heavy or residual fuel oil</v>
      </c>
      <c r="J810" t="str">
        <f>VLOOKUP(E810,'Cross-Page Data'!$D$4:$F$48,3,FALSE)</f>
        <v>heavy or residual fuel oil</v>
      </c>
      <c r="K810" t="b">
        <f t="shared" si="12"/>
        <v>1</v>
      </c>
    </row>
    <row r="811" spans="1:11">
      <c r="A811" s="120">
        <v>818</v>
      </c>
      <c r="B811" s="121" t="s">
        <v>201</v>
      </c>
      <c r="C811" s="121" t="s">
        <v>202</v>
      </c>
      <c r="D811" s="121" t="s">
        <v>116</v>
      </c>
      <c r="E811" s="121" t="s">
        <v>170</v>
      </c>
      <c r="F811" s="122">
        <v>195870</v>
      </c>
      <c r="G811" s="122">
        <v>22003</v>
      </c>
      <c r="H811" s="120">
        <v>2019</v>
      </c>
      <c r="I811" t="str">
        <f>IF(J811="natural gas",VLOOKUP(D811,'Cross-Page Data'!$I$4:$J$13,2,FALSE),IF(J811="solar",VLOOKUP('Form 923'!D811,'Cross-Page Data'!$I$14:$J$117,2,FALSE),J811))</f>
        <v>hydro</v>
      </c>
      <c r="J811" t="str">
        <f>VLOOKUP(E811,'Cross-Page Data'!$D$4:$F$48,3,FALSE)</f>
        <v>hydro</v>
      </c>
      <c r="K811" t="b">
        <f t="shared" si="12"/>
        <v>1</v>
      </c>
    </row>
    <row r="812" spans="1:11">
      <c r="A812" s="120">
        <v>819</v>
      </c>
      <c r="B812" s="121" t="s">
        <v>201</v>
      </c>
      <c r="C812" s="121" t="s">
        <v>202</v>
      </c>
      <c r="D812" s="121" t="s">
        <v>116</v>
      </c>
      <c r="E812" s="121" t="s">
        <v>170</v>
      </c>
      <c r="F812" s="122">
        <v>1195796</v>
      </c>
      <c r="G812" s="122">
        <v>134329</v>
      </c>
      <c r="H812" s="120">
        <v>2019</v>
      </c>
      <c r="I812" t="str">
        <f>IF(J812="natural gas",VLOOKUP(D812,'Cross-Page Data'!$I$4:$J$13,2,FALSE),IF(J812="solar",VLOOKUP('Form 923'!D812,'Cross-Page Data'!$I$14:$J$117,2,FALSE),J812))</f>
        <v>hydro</v>
      </c>
      <c r="J812" t="str">
        <f>VLOOKUP(E812,'Cross-Page Data'!$D$4:$F$48,3,FALSE)</f>
        <v>hydro</v>
      </c>
      <c r="K812" t="b">
        <f t="shared" si="12"/>
        <v>1</v>
      </c>
    </row>
    <row r="813" spans="1:11">
      <c r="A813" s="120">
        <v>820</v>
      </c>
      <c r="B813" s="121" t="s">
        <v>201</v>
      </c>
      <c r="C813" s="121" t="s">
        <v>202</v>
      </c>
      <c r="D813" s="121" t="s">
        <v>116</v>
      </c>
      <c r="E813" s="121" t="s">
        <v>170</v>
      </c>
      <c r="F813" s="122">
        <v>506997</v>
      </c>
      <c r="G813" s="122">
        <v>56953</v>
      </c>
      <c r="H813" s="120">
        <v>2019</v>
      </c>
      <c r="I813" t="str">
        <f>IF(J813="natural gas",VLOOKUP(D813,'Cross-Page Data'!$I$4:$J$13,2,FALSE),IF(J813="solar",VLOOKUP('Form 923'!D813,'Cross-Page Data'!$I$14:$J$117,2,FALSE),J813))</f>
        <v>hydro</v>
      </c>
      <c r="J813" t="str">
        <f>VLOOKUP(E813,'Cross-Page Data'!$D$4:$F$48,3,FALSE)</f>
        <v>hydro</v>
      </c>
      <c r="K813" t="b">
        <f t="shared" si="12"/>
        <v>1</v>
      </c>
    </row>
    <row r="814" spans="1:11">
      <c r="A814" s="120">
        <v>821</v>
      </c>
      <c r="B814" s="121" t="s">
        <v>201</v>
      </c>
      <c r="C814" s="121" t="s">
        <v>202</v>
      </c>
      <c r="D814" s="121" t="s">
        <v>116</v>
      </c>
      <c r="E814" s="121" t="s">
        <v>170</v>
      </c>
      <c r="F814" s="122">
        <v>1314203</v>
      </c>
      <c r="G814" s="122">
        <v>147630</v>
      </c>
      <c r="H814" s="120">
        <v>2019</v>
      </c>
      <c r="I814" t="str">
        <f>IF(J814="natural gas",VLOOKUP(D814,'Cross-Page Data'!$I$4:$J$13,2,FALSE),IF(J814="solar",VLOOKUP('Form 923'!D814,'Cross-Page Data'!$I$14:$J$117,2,FALSE),J814))</f>
        <v>hydro</v>
      </c>
      <c r="J814" t="str">
        <f>VLOOKUP(E814,'Cross-Page Data'!$D$4:$F$48,3,FALSE)</f>
        <v>hydro</v>
      </c>
      <c r="K814" t="b">
        <f t="shared" si="12"/>
        <v>1</v>
      </c>
    </row>
    <row r="815" spans="1:11">
      <c r="A815" s="120">
        <v>822</v>
      </c>
      <c r="B815" s="121" t="s">
        <v>201</v>
      </c>
      <c r="C815" s="121" t="s">
        <v>202</v>
      </c>
      <c r="D815" s="121" t="s">
        <v>116</v>
      </c>
      <c r="E815" s="121" t="s">
        <v>170</v>
      </c>
      <c r="F815" s="122">
        <v>962610</v>
      </c>
      <c r="G815" s="122">
        <v>108134</v>
      </c>
      <c r="H815" s="120">
        <v>2019</v>
      </c>
      <c r="I815" t="str">
        <f>IF(J815="natural gas",VLOOKUP(D815,'Cross-Page Data'!$I$4:$J$13,2,FALSE),IF(J815="solar",VLOOKUP('Form 923'!D815,'Cross-Page Data'!$I$14:$J$117,2,FALSE),J815))</f>
        <v>hydro</v>
      </c>
      <c r="J815" t="str">
        <f>VLOOKUP(E815,'Cross-Page Data'!$D$4:$F$48,3,FALSE)</f>
        <v>hydro</v>
      </c>
      <c r="K815" t="b">
        <f t="shared" si="12"/>
        <v>1</v>
      </c>
    </row>
    <row r="816" spans="1:11">
      <c r="A816" s="120">
        <v>823</v>
      </c>
      <c r="B816" s="121" t="s">
        <v>201</v>
      </c>
      <c r="C816" s="121" t="s">
        <v>202</v>
      </c>
      <c r="D816" s="121" t="s">
        <v>116</v>
      </c>
      <c r="E816" s="121" t="s">
        <v>170</v>
      </c>
      <c r="F816" s="122">
        <v>452692</v>
      </c>
      <c r="G816" s="122">
        <v>50853</v>
      </c>
      <c r="H816" s="120">
        <v>2019</v>
      </c>
      <c r="I816" t="str">
        <f>IF(J816="natural gas",VLOOKUP(D816,'Cross-Page Data'!$I$4:$J$13,2,FALSE),IF(J816="solar",VLOOKUP('Form 923'!D816,'Cross-Page Data'!$I$14:$J$117,2,FALSE),J816))</f>
        <v>hydro</v>
      </c>
      <c r="J816" t="str">
        <f>VLOOKUP(E816,'Cross-Page Data'!$D$4:$F$48,3,FALSE)</f>
        <v>hydro</v>
      </c>
      <c r="K816" t="b">
        <f t="shared" si="12"/>
        <v>1</v>
      </c>
    </row>
    <row r="817" spans="1:11">
      <c r="A817" s="120">
        <v>825</v>
      </c>
      <c r="B817" s="121" t="s">
        <v>201</v>
      </c>
      <c r="C817" s="121" t="s">
        <v>202</v>
      </c>
      <c r="D817" s="121" t="s">
        <v>116</v>
      </c>
      <c r="E817" s="121" t="s">
        <v>170</v>
      </c>
      <c r="F817" s="122">
        <v>352957</v>
      </c>
      <c r="G817" s="122">
        <v>39649</v>
      </c>
      <c r="H817" s="120">
        <v>2019</v>
      </c>
      <c r="I817" t="str">
        <f>IF(J817="natural gas",VLOOKUP(D817,'Cross-Page Data'!$I$4:$J$13,2,FALSE),IF(J817="solar",VLOOKUP('Form 923'!D817,'Cross-Page Data'!$I$14:$J$117,2,FALSE),J817))</f>
        <v>hydro</v>
      </c>
      <c r="J817" t="str">
        <f>VLOOKUP(E817,'Cross-Page Data'!$D$4:$F$48,3,FALSE)</f>
        <v>hydro</v>
      </c>
      <c r="K817" t="b">
        <f t="shared" si="12"/>
        <v>1</v>
      </c>
    </row>
    <row r="818" spans="1:11">
      <c r="A818" s="120">
        <v>827</v>
      </c>
      <c r="B818" s="121" t="s">
        <v>201</v>
      </c>
      <c r="C818" s="121" t="s">
        <v>202</v>
      </c>
      <c r="D818" s="121" t="s">
        <v>116</v>
      </c>
      <c r="E818" s="121" t="s">
        <v>170</v>
      </c>
      <c r="F818" s="122">
        <v>715527</v>
      </c>
      <c r="G818" s="122">
        <v>80378</v>
      </c>
      <c r="H818" s="120">
        <v>2019</v>
      </c>
      <c r="I818" t="str">
        <f>IF(J818="natural gas",VLOOKUP(D818,'Cross-Page Data'!$I$4:$J$13,2,FALSE),IF(J818="solar",VLOOKUP('Form 923'!D818,'Cross-Page Data'!$I$14:$J$117,2,FALSE),J818))</f>
        <v>hydro</v>
      </c>
      <c r="J818" t="str">
        <f>VLOOKUP(E818,'Cross-Page Data'!$D$4:$F$48,3,FALSE)</f>
        <v>hydro</v>
      </c>
      <c r="K818" t="b">
        <f t="shared" si="12"/>
        <v>1</v>
      </c>
    </row>
    <row r="819" spans="1:11">
      <c r="A819" s="120">
        <v>829</v>
      </c>
      <c r="B819" s="121" t="s">
        <v>201</v>
      </c>
      <c r="C819" s="121" t="s">
        <v>202</v>
      </c>
      <c r="D819" s="121" t="s">
        <v>116</v>
      </c>
      <c r="E819" s="121" t="s">
        <v>170</v>
      </c>
      <c r="F819" s="122">
        <v>456442</v>
      </c>
      <c r="G819" s="122">
        <v>51274</v>
      </c>
      <c r="H819" s="120">
        <v>2019</v>
      </c>
      <c r="I819" t="str">
        <f>IF(J819="natural gas",VLOOKUP(D819,'Cross-Page Data'!$I$4:$J$13,2,FALSE),IF(J819="solar",VLOOKUP('Form 923'!D819,'Cross-Page Data'!$I$14:$J$117,2,FALSE),J819))</f>
        <v>hydro</v>
      </c>
      <c r="J819" t="str">
        <f>VLOOKUP(E819,'Cross-Page Data'!$D$4:$F$48,3,FALSE)</f>
        <v>hydro</v>
      </c>
      <c r="K819" t="b">
        <f t="shared" si="12"/>
        <v>1</v>
      </c>
    </row>
    <row r="820" spans="1:11">
      <c r="A820" s="120">
        <v>831</v>
      </c>
      <c r="B820" s="121" t="s">
        <v>201</v>
      </c>
      <c r="C820" s="121" t="s">
        <v>202</v>
      </c>
      <c r="D820" s="121" t="s">
        <v>116</v>
      </c>
      <c r="E820" s="121" t="s">
        <v>170</v>
      </c>
      <c r="F820" s="122">
        <v>182572</v>
      </c>
      <c r="G820" s="122">
        <v>20509</v>
      </c>
      <c r="H820" s="120">
        <v>2019</v>
      </c>
      <c r="I820" t="str">
        <f>IF(J820="natural gas",VLOOKUP(D820,'Cross-Page Data'!$I$4:$J$13,2,FALSE),IF(J820="solar",VLOOKUP('Form 923'!D820,'Cross-Page Data'!$I$14:$J$117,2,FALSE),J820))</f>
        <v>hydro</v>
      </c>
      <c r="J820" t="str">
        <f>VLOOKUP(E820,'Cross-Page Data'!$D$4:$F$48,3,FALSE)</f>
        <v>hydro</v>
      </c>
      <c r="K820" t="b">
        <f t="shared" si="12"/>
        <v>1</v>
      </c>
    </row>
    <row r="821" spans="1:11">
      <c r="A821" s="120">
        <v>833</v>
      </c>
      <c r="B821" s="121" t="s">
        <v>201</v>
      </c>
      <c r="C821" s="121" t="s">
        <v>202</v>
      </c>
      <c r="D821" s="121" t="s">
        <v>116</v>
      </c>
      <c r="E821" s="121" t="s">
        <v>170</v>
      </c>
      <c r="F821" s="122">
        <v>8822488</v>
      </c>
      <c r="G821" s="122">
        <v>991068</v>
      </c>
      <c r="H821" s="120">
        <v>2019</v>
      </c>
      <c r="I821" t="str">
        <f>IF(J821="natural gas",VLOOKUP(D821,'Cross-Page Data'!$I$4:$J$13,2,FALSE),IF(J821="solar",VLOOKUP('Form 923'!D821,'Cross-Page Data'!$I$14:$J$117,2,FALSE),J821))</f>
        <v>hydro</v>
      </c>
      <c r="J821" t="str">
        <f>VLOOKUP(E821,'Cross-Page Data'!$D$4:$F$48,3,FALSE)</f>
        <v>hydro</v>
      </c>
      <c r="K821" t="b">
        <f t="shared" si="12"/>
        <v>1</v>
      </c>
    </row>
    <row r="822" spans="1:11">
      <c r="A822" s="120">
        <v>835</v>
      </c>
      <c r="B822" s="121" t="s">
        <v>201</v>
      </c>
      <c r="C822" s="121" t="s">
        <v>202</v>
      </c>
      <c r="D822" s="121" t="s">
        <v>116</v>
      </c>
      <c r="E822" s="121" t="s">
        <v>170</v>
      </c>
      <c r="F822" s="122">
        <v>611210</v>
      </c>
      <c r="G822" s="122">
        <v>68660</v>
      </c>
      <c r="H822" s="120">
        <v>2019</v>
      </c>
      <c r="I822" t="str">
        <f>IF(J822="natural gas",VLOOKUP(D822,'Cross-Page Data'!$I$4:$J$13,2,FALSE),IF(J822="solar",VLOOKUP('Form 923'!D822,'Cross-Page Data'!$I$14:$J$117,2,FALSE),J822))</f>
        <v>hydro</v>
      </c>
      <c r="J822" t="str">
        <f>VLOOKUP(E822,'Cross-Page Data'!$D$4:$F$48,3,FALSE)</f>
        <v>hydro</v>
      </c>
      <c r="K822" t="b">
        <f t="shared" si="12"/>
        <v>1</v>
      </c>
    </row>
    <row r="823" spans="1:11">
      <c r="A823" s="120">
        <v>839</v>
      </c>
      <c r="B823" s="121" t="s">
        <v>201</v>
      </c>
      <c r="C823" s="121" t="s">
        <v>206</v>
      </c>
      <c r="D823" s="121" t="s">
        <v>116</v>
      </c>
      <c r="E823" s="121" t="s">
        <v>170</v>
      </c>
      <c r="F823" s="122">
        <v>44093</v>
      </c>
      <c r="G823" s="122">
        <v>4953</v>
      </c>
      <c r="H823" s="120">
        <v>2019</v>
      </c>
      <c r="I823" t="str">
        <f>IF(J823="natural gas",VLOOKUP(D823,'Cross-Page Data'!$I$4:$J$13,2,FALSE),IF(J823="solar",VLOOKUP('Form 923'!D823,'Cross-Page Data'!$I$14:$J$117,2,FALSE),J823))</f>
        <v>hydro</v>
      </c>
      <c r="J823" t="str">
        <f>VLOOKUP(E823,'Cross-Page Data'!$D$4:$F$48,3,FALSE)</f>
        <v>hydro</v>
      </c>
      <c r="K823" t="b">
        <f t="shared" si="12"/>
        <v>1</v>
      </c>
    </row>
    <row r="824" spans="1:11">
      <c r="A824" s="120">
        <v>840</v>
      </c>
      <c r="B824" s="121" t="s">
        <v>201</v>
      </c>
      <c r="C824" s="121" t="s">
        <v>202</v>
      </c>
      <c r="D824" s="121" t="s">
        <v>116</v>
      </c>
      <c r="E824" s="121" t="s">
        <v>170</v>
      </c>
      <c r="F824" s="122">
        <v>15153537</v>
      </c>
      <c r="G824" s="122">
        <v>1702262</v>
      </c>
      <c r="H824" s="120">
        <v>2019</v>
      </c>
      <c r="I824" t="str">
        <f>IF(J824="natural gas",VLOOKUP(D824,'Cross-Page Data'!$I$4:$J$13,2,FALSE),IF(J824="solar",VLOOKUP('Form 923'!D824,'Cross-Page Data'!$I$14:$J$117,2,FALSE),J824))</f>
        <v>hydro</v>
      </c>
      <c r="J824" t="str">
        <f>VLOOKUP(E824,'Cross-Page Data'!$D$4:$F$48,3,FALSE)</f>
        <v>hydro</v>
      </c>
      <c r="K824" t="b">
        <f t="shared" si="12"/>
        <v>1</v>
      </c>
    </row>
    <row r="825" spans="1:11">
      <c r="A825" s="120">
        <v>841</v>
      </c>
      <c r="B825" s="121" t="s">
        <v>201</v>
      </c>
      <c r="C825" s="121" t="s">
        <v>202</v>
      </c>
      <c r="D825" s="121" t="s">
        <v>116</v>
      </c>
      <c r="E825" s="121" t="s">
        <v>170</v>
      </c>
      <c r="F825" s="122">
        <v>415919</v>
      </c>
      <c r="G825" s="122">
        <v>46722</v>
      </c>
      <c r="H825" s="120">
        <v>2019</v>
      </c>
      <c r="I825" t="str">
        <f>IF(J825="natural gas",VLOOKUP(D825,'Cross-Page Data'!$I$4:$J$13,2,FALSE),IF(J825="solar",VLOOKUP('Form 923'!D825,'Cross-Page Data'!$I$14:$J$117,2,FALSE),J825))</f>
        <v>hydro</v>
      </c>
      <c r="J825" t="str">
        <f>VLOOKUP(E825,'Cross-Page Data'!$D$4:$F$48,3,FALSE)</f>
        <v>hydro</v>
      </c>
      <c r="K825" t="b">
        <f t="shared" si="12"/>
        <v>1</v>
      </c>
    </row>
    <row r="826" spans="1:11">
      <c r="A826" s="120">
        <v>843</v>
      </c>
      <c r="B826" s="121" t="s">
        <v>201</v>
      </c>
      <c r="C826" s="121" t="s">
        <v>202</v>
      </c>
      <c r="D826" s="121" t="s">
        <v>116</v>
      </c>
      <c r="E826" s="121" t="s">
        <v>170</v>
      </c>
      <c r="F826" s="122">
        <v>76575</v>
      </c>
      <c r="G826" s="122">
        <v>8602</v>
      </c>
      <c r="H826" s="120">
        <v>2019</v>
      </c>
      <c r="I826" t="str">
        <f>IF(J826="natural gas",VLOOKUP(D826,'Cross-Page Data'!$I$4:$J$13,2,FALSE),IF(J826="solar",VLOOKUP('Form 923'!D826,'Cross-Page Data'!$I$14:$J$117,2,FALSE),J826))</f>
        <v>hydro</v>
      </c>
      <c r="J826" t="str">
        <f>VLOOKUP(E826,'Cross-Page Data'!$D$4:$F$48,3,FALSE)</f>
        <v>hydro</v>
      </c>
      <c r="K826" t="b">
        <f t="shared" si="12"/>
        <v>1</v>
      </c>
    </row>
    <row r="827" spans="1:11">
      <c r="A827" s="120">
        <v>844</v>
      </c>
      <c r="B827" s="121" t="s">
        <v>201</v>
      </c>
      <c r="C827" s="121" t="s">
        <v>202</v>
      </c>
      <c r="D827" s="121" t="s">
        <v>116</v>
      </c>
      <c r="E827" s="121" t="s">
        <v>170</v>
      </c>
      <c r="F827" s="122">
        <v>450422</v>
      </c>
      <c r="G827" s="122">
        <v>50598</v>
      </c>
      <c r="H827" s="120">
        <v>2019</v>
      </c>
      <c r="I827" t="str">
        <f>IF(J827="natural gas",VLOOKUP(D827,'Cross-Page Data'!$I$4:$J$13,2,FALSE),IF(J827="solar",VLOOKUP('Form 923'!D827,'Cross-Page Data'!$I$14:$J$117,2,FALSE),J827))</f>
        <v>hydro</v>
      </c>
      <c r="J827" t="str">
        <f>VLOOKUP(E827,'Cross-Page Data'!$D$4:$F$48,3,FALSE)</f>
        <v>hydro</v>
      </c>
      <c r="K827" t="b">
        <f t="shared" si="12"/>
        <v>1</v>
      </c>
    </row>
    <row r="828" spans="1:11">
      <c r="A828" s="120">
        <v>846</v>
      </c>
      <c r="B828" s="121" t="s">
        <v>201</v>
      </c>
      <c r="C828" s="121" t="s">
        <v>206</v>
      </c>
      <c r="D828" s="121" t="s">
        <v>116</v>
      </c>
      <c r="E828" s="121" t="s">
        <v>170</v>
      </c>
      <c r="F828" s="122">
        <v>70487</v>
      </c>
      <c r="G828" s="122">
        <v>7918</v>
      </c>
      <c r="H828" s="120">
        <v>2019</v>
      </c>
      <c r="I828" t="str">
        <f>IF(J828="natural gas",VLOOKUP(D828,'Cross-Page Data'!$I$4:$J$13,2,FALSE),IF(J828="solar",VLOOKUP('Form 923'!D828,'Cross-Page Data'!$I$14:$J$117,2,FALSE),J828))</f>
        <v>hydro</v>
      </c>
      <c r="J828" t="str">
        <f>VLOOKUP(E828,'Cross-Page Data'!$D$4:$F$48,3,FALSE)</f>
        <v>hydro</v>
      </c>
      <c r="K828" t="b">
        <f t="shared" si="12"/>
        <v>1</v>
      </c>
    </row>
    <row r="829" spans="1:11">
      <c r="A829" s="120">
        <v>850</v>
      </c>
      <c r="B829" s="121" t="s">
        <v>201</v>
      </c>
      <c r="C829" s="121" t="s">
        <v>202</v>
      </c>
      <c r="D829" s="121" t="s">
        <v>116</v>
      </c>
      <c r="E829" s="121" t="s">
        <v>170</v>
      </c>
      <c r="F829" s="122">
        <v>6750165</v>
      </c>
      <c r="G829" s="122">
        <v>758275</v>
      </c>
      <c r="H829" s="120">
        <v>2019</v>
      </c>
      <c r="I829" t="str">
        <f>IF(J829="natural gas",VLOOKUP(D829,'Cross-Page Data'!$I$4:$J$13,2,FALSE),IF(J829="solar",VLOOKUP('Form 923'!D829,'Cross-Page Data'!$I$14:$J$117,2,FALSE),J829))</f>
        <v>hydro</v>
      </c>
      <c r="J829" t="str">
        <f>VLOOKUP(E829,'Cross-Page Data'!$D$4:$F$48,3,FALSE)</f>
        <v>hydro</v>
      </c>
      <c r="K829" t="b">
        <f t="shared" si="12"/>
        <v>1</v>
      </c>
    </row>
    <row r="830" spans="1:11">
      <c r="A830" s="120">
        <v>851</v>
      </c>
      <c r="B830" s="121" t="s">
        <v>201</v>
      </c>
      <c r="C830" s="121" t="s">
        <v>202</v>
      </c>
      <c r="D830" s="121" t="s">
        <v>116</v>
      </c>
      <c r="E830" s="121" t="s">
        <v>170</v>
      </c>
      <c r="F830" s="122">
        <v>1627232</v>
      </c>
      <c r="G830" s="122">
        <v>182794</v>
      </c>
      <c r="H830" s="120">
        <v>2019</v>
      </c>
      <c r="I830" t="str">
        <f>IF(J830="natural gas",VLOOKUP(D830,'Cross-Page Data'!$I$4:$J$13,2,FALSE),IF(J830="solar",VLOOKUP('Form 923'!D830,'Cross-Page Data'!$I$14:$J$117,2,FALSE),J830))</f>
        <v>hydro</v>
      </c>
      <c r="J830" t="str">
        <f>VLOOKUP(E830,'Cross-Page Data'!$D$4:$F$48,3,FALSE)</f>
        <v>hydro</v>
      </c>
      <c r="K830" t="b">
        <f t="shared" si="12"/>
        <v>1</v>
      </c>
    </row>
    <row r="831" spans="1:11">
      <c r="A831" s="120">
        <v>856</v>
      </c>
      <c r="B831" s="121" t="s">
        <v>201</v>
      </c>
      <c r="C831" s="121" t="s">
        <v>206</v>
      </c>
      <c r="D831" s="121" t="s">
        <v>68</v>
      </c>
      <c r="E831" s="121" t="s">
        <v>54</v>
      </c>
      <c r="F831" s="122">
        <v>0</v>
      </c>
      <c r="G831" s="122">
        <v>0</v>
      </c>
      <c r="H831" s="120">
        <v>2019</v>
      </c>
      <c r="I831" t="str">
        <f>IF(J831="natural gas",VLOOKUP(D831,'Cross-Page Data'!$I$4:$J$13,2,FALSE),IF(J831="solar",VLOOKUP('Form 923'!D831,'Cross-Page Data'!$I$14:$J$117,2,FALSE),J831))</f>
        <v>hard coal</v>
      </c>
      <c r="J831" t="str">
        <f>VLOOKUP(E831,'Cross-Page Data'!$D$4:$F$48,3,FALSE)</f>
        <v>hard coal</v>
      </c>
      <c r="K831" t="b">
        <f t="shared" si="12"/>
        <v>1</v>
      </c>
    </row>
    <row r="832" spans="1:11">
      <c r="A832" s="120">
        <v>856</v>
      </c>
      <c r="B832" s="121" t="s">
        <v>201</v>
      </c>
      <c r="C832" s="121" t="s">
        <v>206</v>
      </c>
      <c r="D832" s="121" t="s">
        <v>68</v>
      </c>
      <c r="E832" s="121" t="s">
        <v>70</v>
      </c>
      <c r="F832" s="122">
        <v>60077</v>
      </c>
      <c r="G832" s="122">
        <v>5591.36</v>
      </c>
      <c r="H832" s="120">
        <v>2019</v>
      </c>
      <c r="I832" t="str">
        <f>IF(J832="natural gas",VLOOKUP(D832,'Cross-Page Data'!$I$4:$J$13,2,FALSE),IF(J832="solar",VLOOKUP('Form 923'!D832,'Cross-Page Data'!$I$14:$J$117,2,FALSE),J832))</f>
        <v>heavy or residual fuel oil</v>
      </c>
      <c r="J832" t="str">
        <f>VLOOKUP(E832,'Cross-Page Data'!$D$4:$F$48,3,FALSE)</f>
        <v>heavy or residual fuel oil</v>
      </c>
      <c r="K832" t="b">
        <f t="shared" si="12"/>
        <v>1</v>
      </c>
    </row>
    <row r="833" spans="1:11">
      <c r="A833" s="120">
        <v>856</v>
      </c>
      <c r="B833" s="121" t="s">
        <v>201</v>
      </c>
      <c r="C833" s="121" t="s">
        <v>206</v>
      </c>
      <c r="D833" s="121" t="s">
        <v>68</v>
      </c>
      <c r="E833" s="121" t="s">
        <v>162</v>
      </c>
      <c r="F833" s="122">
        <v>34291305</v>
      </c>
      <c r="G833" s="122">
        <v>3206908.6</v>
      </c>
      <c r="H833" s="120">
        <v>2019</v>
      </c>
      <c r="I833" t="str">
        <f>IF(J833="natural gas",VLOOKUP(D833,'Cross-Page Data'!$I$4:$J$13,2,FALSE),IF(J833="solar",VLOOKUP('Form 923'!D833,'Cross-Page Data'!$I$14:$J$117,2,FALSE),J833))</f>
        <v>hard coal</v>
      </c>
      <c r="J833" t="str">
        <f>VLOOKUP(E833,'Cross-Page Data'!$D$4:$F$48,3,FALSE)</f>
        <v>hard coal</v>
      </c>
      <c r="K833" t="b">
        <f t="shared" si="12"/>
        <v>1</v>
      </c>
    </row>
    <row r="834" spans="1:11">
      <c r="A834" s="120">
        <v>861</v>
      </c>
      <c r="B834" s="121" t="s">
        <v>201</v>
      </c>
      <c r="C834" s="121" t="s">
        <v>206</v>
      </c>
      <c r="D834" s="121" t="s">
        <v>68</v>
      </c>
      <c r="E834" s="121" t="s">
        <v>54</v>
      </c>
      <c r="F834" s="122">
        <v>0</v>
      </c>
      <c r="G834" s="122">
        <v>0</v>
      </c>
      <c r="H834" s="120">
        <v>2019</v>
      </c>
      <c r="I834" t="str">
        <f>IF(J834="natural gas",VLOOKUP(D834,'Cross-Page Data'!$I$4:$J$13,2,FALSE),IF(J834="solar",VLOOKUP('Form 923'!D834,'Cross-Page Data'!$I$14:$J$117,2,FALSE),J834))</f>
        <v>hard coal</v>
      </c>
      <c r="J834" t="str">
        <f>VLOOKUP(E834,'Cross-Page Data'!$D$4:$F$48,3,FALSE)</f>
        <v>hard coal</v>
      </c>
      <c r="K834" t="b">
        <f t="shared" si="12"/>
        <v>1</v>
      </c>
    </row>
    <row r="835" spans="1:11">
      <c r="A835" s="120">
        <v>861</v>
      </c>
      <c r="B835" s="121" t="s">
        <v>201</v>
      </c>
      <c r="C835" s="121" t="s">
        <v>206</v>
      </c>
      <c r="D835" s="121" t="s">
        <v>68</v>
      </c>
      <c r="E835" s="121" t="s">
        <v>70</v>
      </c>
      <c r="F835" s="122">
        <v>61318</v>
      </c>
      <c r="G835" s="122">
        <v>5468.946</v>
      </c>
      <c r="H835" s="120">
        <v>2019</v>
      </c>
      <c r="I835" t="str">
        <f>IF(J835="natural gas",VLOOKUP(D835,'Cross-Page Data'!$I$4:$J$13,2,FALSE),IF(J835="solar",VLOOKUP('Form 923'!D835,'Cross-Page Data'!$I$14:$J$117,2,FALSE),J835))</f>
        <v>heavy or residual fuel oil</v>
      </c>
      <c r="J835" t="str">
        <f>VLOOKUP(E835,'Cross-Page Data'!$D$4:$F$48,3,FALSE)</f>
        <v>heavy or residual fuel oil</v>
      </c>
      <c r="K835" t="b">
        <f t="shared" si="12"/>
        <v>1</v>
      </c>
    </row>
    <row r="836" spans="1:11">
      <c r="A836" s="120">
        <v>861</v>
      </c>
      <c r="B836" s="121" t="s">
        <v>201</v>
      </c>
      <c r="C836" s="121" t="s">
        <v>206</v>
      </c>
      <c r="D836" s="121" t="s">
        <v>68</v>
      </c>
      <c r="E836" s="121" t="s">
        <v>150</v>
      </c>
      <c r="F836" s="122">
        <v>30537902</v>
      </c>
      <c r="G836" s="122">
        <v>2675719.3</v>
      </c>
      <c r="H836" s="120">
        <v>2019</v>
      </c>
      <c r="I836" t="str">
        <f>IF(J836="natural gas",VLOOKUP(D836,'Cross-Page Data'!$I$4:$J$13,2,FALSE),IF(J836="solar",VLOOKUP('Form 923'!D836,'Cross-Page Data'!$I$14:$J$117,2,FALSE),J836))</f>
        <v>hard coal</v>
      </c>
      <c r="J836" t="str">
        <f>VLOOKUP(E836,'Cross-Page Data'!$D$4:$F$48,3,FALSE)</f>
        <v>hard coal</v>
      </c>
      <c r="K836" t="b">
        <f t="shared" si="12"/>
        <v>1</v>
      </c>
    </row>
    <row r="837" spans="1:11">
      <c r="A837" s="120">
        <v>861</v>
      </c>
      <c r="B837" s="121" t="s">
        <v>201</v>
      </c>
      <c r="C837" s="121" t="s">
        <v>206</v>
      </c>
      <c r="D837" s="121" t="s">
        <v>68</v>
      </c>
      <c r="E837" s="121" t="s">
        <v>162</v>
      </c>
      <c r="F837" s="122">
        <v>13688</v>
      </c>
      <c r="G837" s="122">
        <v>1201.741</v>
      </c>
      <c r="H837" s="120">
        <v>2019</v>
      </c>
      <c r="I837" t="str">
        <f>IF(J837="natural gas",VLOOKUP(D837,'Cross-Page Data'!$I$4:$J$13,2,FALSE),IF(J837="solar",VLOOKUP('Form 923'!D837,'Cross-Page Data'!$I$14:$J$117,2,FALSE),J837))</f>
        <v>hard coal</v>
      </c>
      <c r="J837" t="str">
        <f>VLOOKUP(E837,'Cross-Page Data'!$D$4:$F$48,3,FALSE)</f>
        <v>hard coal</v>
      </c>
      <c r="K837" t="b">
        <f t="shared" si="12"/>
        <v>1</v>
      </c>
    </row>
    <row r="838" spans="1:11">
      <c r="A838" s="120">
        <v>862</v>
      </c>
      <c r="B838" s="121" t="s">
        <v>201</v>
      </c>
      <c r="C838" s="121" t="s">
        <v>206</v>
      </c>
      <c r="D838" s="121" t="s">
        <v>39</v>
      </c>
      <c r="E838" s="121" t="s">
        <v>38</v>
      </c>
      <c r="F838" s="122">
        <v>0</v>
      </c>
      <c r="G838" s="122">
        <v>0</v>
      </c>
      <c r="H838" s="120">
        <v>2019</v>
      </c>
      <c r="I838" t="str">
        <f>IF(J838="natural gas",VLOOKUP(D838,'Cross-Page Data'!$I$4:$J$13,2,FALSE),IF(J838="solar",VLOOKUP('Form 923'!D838,'Cross-Page Data'!$I$14:$J$117,2,FALSE),J838))</f>
        <v>natural gas nonpeaker - preexisting nonretiring</v>
      </c>
      <c r="J838" t="str">
        <f>VLOOKUP(E838,'Cross-Page Data'!$D$4:$F$48,3,FALSE)</f>
        <v>natural gas</v>
      </c>
      <c r="K838" t="b">
        <f t="shared" si="12"/>
        <v>1</v>
      </c>
    </row>
    <row r="839" spans="1:11">
      <c r="A839" s="120">
        <v>862</v>
      </c>
      <c r="B839" s="121" t="s">
        <v>201</v>
      </c>
      <c r="C839" s="121" t="s">
        <v>206</v>
      </c>
      <c r="D839" s="121" t="s">
        <v>61</v>
      </c>
      <c r="E839" s="121" t="s">
        <v>38</v>
      </c>
      <c r="F839" s="122">
        <v>8229487</v>
      </c>
      <c r="G839" s="122">
        <v>1000621</v>
      </c>
      <c r="H839" s="120">
        <v>2019</v>
      </c>
      <c r="I839" t="str">
        <f>IF(J839="natural gas",VLOOKUP(D839,'Cross-Page Data'!$I$4:$J$13,2,FALSE),IF(J839="solar",VLOOKUP('Form 923'!D839,'Cross-Page Data'!$I$14:$J$117,2,FALSE),J839))</f>
        <v>natural gas nonpeaker - preexisting nonretiring</v>
      </c>
      <c r="J839" t="str">
        <f>VLOOKUP(E839,'Cross-Page Data'!$D$4:$F$48,3,FALSE)</f>
        <v>natural gas</v>
      </c>
      <c r="K839" t="b">
        <f t="shared" ref="K839:K902" si="13">IF(AND($N$6=FALSE,OR(C839="Commercial NAICS Cogen",C839="Industrial NAICS Cogen",C839="NAICS-22 Cogen")),FALSE,IF(AND($N$7=FALSE,OR(C839="Commercial NAICS Cogen",C839="Commercial NAICS Non-Cogen",C839="industrial NAICS Cogen",C839="industrial NAICS non-cogen")),FALSE,TRUE))</f>
        <v>1</v>
      </c>
    </row>
    <row r="840" spans="1:11">
      <c r="A840" s="120">
        <v>869</v>
      </c>
      <c r="B840" s="121" t="s">
        <v>201</v>
      </c>
      <c r="C840" s="121" t="s">
        <v>206</v>
      </c>
      <c r="D840" s="121" t="s">
        <v>68</v>
      </c>
      <c r="E840" s="121" t="s">
        <v>125</v>
      </c>
      <c r="F840" s="122">
        <v>0</v>
      </c>
      <c r="G840" s="122">
        <v>7138839</v>
      </c>
      <c r="H840" s="120">
        <v>2019</v>
      </c>
      <c r="I840" t="str">
        <f>IF(J840="natural gas",VLOOKUP(D840,'Cross-Page Data'!$I$4:$J$13,2,FALSE),IF(J840="solar",VLOOKUP('Form 923'!D840,'Cross-Page Data'!$I$14:$J$117,2,FALSE),J840))</f>
        <v>nuclear</v>
      </c>
      <c r="J840" t="str">
        <f>VLOOKUP(E840,'Cross-Page Data'!$D$4:$F$48,3,FALSE)</f>
        <v>nuclear</v>
      </c>
      <c r="K840" t="b">
        <f t="shared" si="13"/>
        <v>1</v>
      </c>
    </row>
    <row r="841" spans="1:11">
      <c r="A841" s="120">
        <v>869</v>
      </c>
      <c r="B841" s="121" t="s">
        <v>201</v>
      </c>
      <c r="C841" s="121" t="s">
        <v>206</v>
      </c>
      <c r="D841" s="121" t="s">
        <v>68</v>
      </c>
      <c r="E841" s="121" t="s">
        <v>125</v>
      </c>
      <c r="F841" s="122">
        <v>0</v>
      </c>
      <c r="G841" s="122">
        <v>7942876</v>
      </c>
      <c r="H841" s="120">
        <v>2019</v>
      </c>
      <c r="I841" t="str">
        <f>IF(J841="natural gas",VLOOKUP(D841,'Cross-Page Data'!$I$4:$J$13,2,FALSE),IF(J841="solar",VLOOKUP('Form 923'!D841,'Cross-Page Data'!$I$14:$J$117,2,FALSE),J841))</f>
        <v>nuclear</v>
      </c>
      <c r="J841" t="str">
        <f>VLOOKUP(E841,'Cross-Page Data'!$D$4:$F$48,3,FALSE)</f>
        <v>nuclear</v>
      </c>
      <c r="K841" t="b">
        <f t="shared" si="13"/>
        <v>1</v>
      </c>
    </row>
    <row r="842" spans="1:11">
      <c r="A842" s="120">
        <v>874</v>
      </c>
      <c r="B842" s="121" t="s">
        <v>201</v>
      </c>
      <c r="C842" s="121" t="s">
        <v>206</v>
      </c>
      <c r="D842" s="121" t="s">
        <v>68</v>
      </c>
      <c r="E842" s="121" t="s">
        <v>38</v>
      </c>
      <c r="F842" s="122">
        <v>101126</v>
      </c>
      <c r="G842" s="122">
        <v>-64543</v>
      </c>
      <c r="H842" s="120">
        <v>2019</v>
      </c>
      <c r="I842" t="str">
        <f>IF(J842="natural gas",VLOOKUP(D842,'Cross-Page Data'!$I$4:$J$13,2,FALSE),IF(J842="solar",VLOOKUP('Form 923'!D842,'Cross-Page Data'!$I$14:$J$117,2,FALSE),J842))</f>
        <v>natural gas nonpeaker - preexisting retiring</v>
      </c>
      <c r="J842" t="str">
        <f>VLOOKUP(E842,'Cross-Page Data'!$D$4:$F$48,3,FALSE)</f>
        <v>natural gas</v>
      </c>
      <c r="K842" t="b">
        <f t="shared" si="13"/>
        <v>1</v>
      </c>
    </row>
    <row r="843" spans="1:11">
      <c r="A843" s="120">
        <v>874</v>
      </c>
      <c r="B843" s="121" t="s">
        <v>201</v>
      </c>
      <c r="C843" s="121" t="s">
        <v>206</v>
      </c>
      <c r="D843" s="121" t="s">
        <v>68</v>
      </c>
      <c r="E843" s="121" t="s">
        <v>162</v>
      </c>
      <c r="F843" s="122">
        <v>0</v>
      </c>
      <c r="G843" s="122">
        <v>0</v>
      </c>
      <c r="H843" s="120">
        <v>2019</v>
      </c>
      <c r="I843" t="str">
        <f>IF(J843="natural gas",VLOOKUP(D843,'Cross-Page Data'!$I$4:$J$13,2,FALSE),IF(J843="solar",VLOOKUP('Form 923'!D843,'Cross-Page Data'!$I$14:$J$117,2,FALSE),J843))</f>
        <v>hard coal</v>
      </c>
      <c r="J843" t="str">
        <f>VLOOKUP(E843,'Cross-Page Data'!$D$4:$F$48,3,FALSE)</f>
        <v>hard coal</v>
      </c>
      <c r="K843" t="b">
        <f t="shared" si="13"/>
        <v>1</v>
      </c>
    </row>
    <row r="844" spans="1:11">
      <c r="A844" s="120">
        <v>876</v>
      </c>
      <c r="B844" s="121" t="s">
        <v>201</v>
      </c>
      <c r="C844" s="121" t="s">
        <v>206</v>
      </c>
      <c r="D844" s="121" t="s">
        <v>68</v>
      </c>
      <c r="E844" s="121" t="s">
        <v>38</v>
      </c>
      <c r="F844" s="122">
        <v>64972</v>
      </c>
      <c r="G844" s="122">
        <v>5745.954</v>
      </c>
      <c r="H844" s="120">
        <v>2019</v>
      </c>
      <c r="I844" t="str">
        <f>IF(J844="natural gas",VLOOKUP(D844,'Cross-Page Data'!$I$4:$J$13,2,FALSE),IF(J844="solar",VLOOKUP('Form 923'!D844,'Cross-Page Data'!$I$14:$J$117,2,FALSE),J844))</f>
        <v>natural gas nonpeaker - preexisting retiring</v>
      </c>
      <c r="J844" t="str">
        <f>VLOOKUP(E844,'Cross-Page Data'!$D$4:$F$48,3,FALSE)</f>
        <v>natural gas</v>
      </c>
      <c r="K844" t="b">
        <f t="shared" si="13"/>
        <v>1</v>
      </c>
    </row>
    <row r="845" spans="1:11">
      <c r="A845" s="120">
        <v>876</v>
      </c>
      <c r="B845" s="121" t="s">
        <v>201</v>
      </c>
      <c r="C845" s="121" t="s">
        <v>206</v>
      </c>
      <c r="D845" s="121" t="s">
        <v>68</v>
      </c>
      <c r="E845" s="121" t="s">
        <v>162</v>
      </c>
      <c r="F845" s="122">
        <v>35076951</v>
      </c>
      <c r="G845" s="122">
        <v>3109175</v>
      </c>
      <c r="H845" s="120">
        <v>2019</v>
      </c>
      <c r="I845" t="str">
        <f>IF(J845="natural gas",VLOOKUP(D845,'Cross-Page Data'!$I$4:$J$13,2,FALSE),IF(J845="solar",VLOOKUP('Form 923'!D845,'Cross-Page Data'!$I$14:$J$117,2,FALSE),J845))</f>
        <v>hard coal</v>
      </c>
      <c r="J845" t="str">
        <f>VLOOKUP(E845,'Cross-Page Data'!$D$4:$F$48,3,FALSE)</f>
        <v>hard coal</v>
      </c>
      <c r="K845" t="b">
        <f t="shared" si="13"/>
        <v>1</v>
      </c>
    </row>
    <row r="846" spans="1:11">
      <c r="A846" s="120">
        <v>879</v>
      </c>
      <c r="B846" s="121" t="s">
        <v>201</v>
      </c>
      <c r="C846" s="121" t="s">
        <v>206</v>
      </c>
      <c r="D846" s="121" t="s">
        <v>68</v>
      </c>
      <c r="E846" s="121" t="s">
        <v>54</v>
      </c>
      <c r="F846" s="122">
        <v>0</v>
      </c>
      <c r="G846" s="122">
        <v>0</v>
      </c>
      <c r="H846" s="120">
        <v>2019</v>
      </c>
      <c r="I846" t="str">
        <f>IF(J846="natural gas",VLOOKUP(D846,'Cross-Page Data'!$I$4:$J$13,2,FALSE),IF(J846="solar",VLOOKUP('Form 923'!D846,'Cross-Page Data'!$I$14:$J$117,2,FALSE),J846))</f>
        <v>hard coal</v>
      </c>
      <c r="J846" t="str">
        <f>VLOOKUP(E846,'Cross-Page Data'!$D$4:$F$48,3,FALSE)</f>
        <v>hard coal</v>
      </c>
      <c r="K846" t="b">
        <f t="shared" si="13"/>
        <v>1</v>
      </c>
    </row>
    <row r="847" spans="1:11">
      <c r="A847" s="120">
        <v>879</v>
      </c>
      <c r="B847" s="121" t="s">
        <v>201</v>
      </c>
      <c r="C847" s="121" t="s">
        <v>206</v>
      </c>
      <c r="D847" s="121" t="s">
        <v>68</v>
      </c>
      <c r="E847" s="121" t="s">
        <v>38</v>
      </c>
      <c r="F847" s="122">
        <v>123216</v>
      </c>
      <c r="G847" s="122">
        <v>8337.994</v>
      </c>
      <c r="H847" s="120">
        <v>2019</v>
      </c>
      <c r="I847" t="str">
        <f>IF(J847="natural gas",VLOOKUP(D847,'Cross-Page Data'!$I$4:$J$13,2,FALSE),IF(J847="solar",VLOOKUP('Form 923'!D847,'Cross-Page Data'!$I$14:$J$117,2,FALSE),J847))</f>
        <v>natural gas nonpeaker - preexisting retiring</v>
      </c>
      <c r="J847" t="str">
        <f>VLOOKUP(E847,'Cross-Page Data'!$D$4:$F$48,3,FALSE)</f>
        <v>natural gas</v>
      </c>
      <c r="K847" t="b">
        <f t="shared" si="13"/>
        <v>1</v>
      </c>
    </row>
    <row r="848" spans="1:11">
      <c r="A848" s="120">
        <v>879</v>
      </c>
      <c r="B848" s="121" t="s">
        <v>201</v>
      </c>
      <c r="C848" s="121" t="s">
        <v>206</v>
      </c>
      <c r="D848" s="121" t="s">
        <v>68</v>
      </c>
      <c r="E848" s="121" t="s">
        <v>162</v>
      </c>
      <c r="F848" s="122">
        <v>28248188</v>
      </c>
      <c r="G848" s="122">
        <v>2326413</v>
      </c>
      <c r="H848" s="120">
        <v>2019</v>
      </c>
      <c r="I848" t="str">
        <f>IF(J848="natural gas",VLOOKUP(D848,'Cross-Page Data'!$I$4:$J$13,2,FALSE),IF(J848="solar",VLOOKUP('Form 923'!D848,'Cross-Page Data'!$I$14:$J$117,2,FALSE),J848))</f>
        <v>hard coal</v>
      </c>
      <c r="J848" t="str">
        <f>VLOOKUP(E848,'Cross-Page Data'!$D$4:$F$48,3,FALSE)</f>
        <v>hard coal</v>
      </c>
      <c r="K848" t="b">
        <f t="shared" si="13"/>
        <v>1</v>
      </c>
    </row>
    <row r="849" spans="1:11">
      <c r="A849" s="120">
        <v>880</v>
      </c>
      <c r="B849" s="121" t="s">
        <v>201</v>
      </c>
      <c r="C849" s="121" t="s">
        <v>206</v>
      </c>
      <c r="D849" s="121" t="s">
        <v>68</v>
      </c>
      <c r="E849" s="121" t="s">
        <v>125</v>
      </c>
      <c r="F849" s="122">
        <v>0</v>
      </c>
      <c r="G849" s="122">
        <v>7421057</v>
      </c>
      <c r="H849" s="120">
        <v>2019</v>
      </c>
      <c r="I849" t="str">
        <f>IF(J849="natural gas",VLOOKUP(D849,'Cross-Page Data'!$I$4:$J$13,2,FALSE),IF(J849="solar",VLOOKUP('Form 923'!D849,'Cross-Page Data'!$I$14:$J$117,2,FALSE),J849))</f>
        <v>nuclear</v>
      </c>
      <c r="J849" t="str">
        <f>VLOOKUP(E849,'Cross-Page Data'!$D$4:$F$48,3,FALSE)</f>
        <v>nuclear</v>
      </c>
      <c r="K849" t="b">
        <f t="shared" si="13"/>
        <v>1</v>
      </c>
    </row>
    <row r="850" spans="1:11">
      <c r="A850" s="120">
        <v>880</v>
      </c>
      <c r="B850" s="121" t="s">
        <v>201</v>
      </c>
      <c r="C850" s="121" t="s">
        <v>206</v>
      </c>
      <c r="D850" s="121" t="s">
        <v>68</v>
      </c>
      <c r="E850" s="121" t="s">
        <v>125</v>
      </c>
      <c r="F850" s="122">
        <v>0</v>
      </c>
      <c r="G850" s="122">
        <v>8065051</v>
      </c>
      <c r="H850" s="120">
        <v>2019</v>
      </c>
      <c r="I850" t="str">
        <f>IF(J850="natural gas",VLOOKUP(D850,'Cross-Page Data'!$I$4:$J$13,2,FALSE),IF(J850="solar",VLOOKUP('Form 923'!D850,'Cross-Page Data'!$I$14:$J$117,2,FALSE),J850))</f>
        <v>nuclear</v>
      </c>
      <c r="J850" t="str">
        <f>VLOOKUP(E850,'Cross-Page Data'!$D$4:$F$48,3,FALSE)</f>
        <v>nuclear</v>
      </c>
      <c r="K850" t="b">
        <f t="shared" si="13"/>
        <v>1</v>
      </c>
    </row>
    <row r="851" spans="1:11">
      <c r="A851" s="120">
        <v>883</v>
      </c>
      <c r="B851" s="121" t="s">
        <v>201</v>
      </c>
      <c r="C851" s="121" t="s">
        <v>206</v>
      </c>
      <c r="D851" s="121" t="s">
        <v>73</v>
      </c>
      <c r="E851" s="121" t="s">
        <v>70</v>
      </c>
      <c r="F851" s="122">
        <v>2690</v>
      </c>
      <c r="G851" s="122">
        <v>-2299</v>
      </c>
      <c r="H851" s="120">
        <v>2019</v>
      </c>
      <c r="I851" t="str">
        <f>IF(J851="natural gas",VLOOKUP(D851,'Cross-Page Data'!$I$4:$J$13,2,FALSE),IF(J851="solar",VLOOKUP('Form 923'!D851,'Cross-Page Data'!$I$14:$J$117,2,FALSE),J851))</f>
        <v>heavy or residual fuel oil</v>
      </c>
      <c r="J851" t="str">
        <f>VLOOKUP(E851,'Cross-Page Data'!$D$4:$F$48,3,FALSE)</f>
        <v>heavy or residual fuel oil</v>
      </c>
      <c r="K851" t="b">
        <f t="shared" si="13"/>
        <v>1</v>
      </c>
    </row>
    <row r="852" spans="1:11">
      <c r="A852" s="120">
        <v>883</v>
      </c>
      <c r="B852" s="121" t="s">
        <v>201</v>
      </c>
      <c r="C852" s="121" t="s">
        <v>206</v>
      </c>
      <c r="D852" s="121" t="s">
        <v>68</v>
      </c>
      <c r="E852" s="121" t="s">
        <v>38</v>
      </c>
      <c r="F852" s="122">
        <v>199433</v>
      </c>
      <c r="G852" s="122">
        <v>16616.986</v>
      </c>
      <c r="H852" s="120">
        <v>2019</v>
      </c>
      <c r="I852" t="str">
        <f>IF(J852="natural gas",VLOOKUP(D852,'Cross-Page Data'!$I$4:$J$13,2,FALSE),IF(J852="solar",VLOOKUP('Form 923'!D852,'Cross-Page Data'!$I$14:$J$117,2,FALSE),J852))</f>
        <v>natural gas nonpeaker - preexisting retiring</v>
      </c>
      <c r="J852" t="str">
        <f>VLOOKUP(E852,'Cross-Page Data'!$D$4:$F$48,3,FALSE)</f>
        <v>natural gas</v>
      </c>
      <c r="K852" t="b">
        <f t="shared" si="13"/>
        <v>1</v>
      </c>
    </row>
    <row r="853" spans="1:11">
      <c r="A853" s="120">
        <v>883</v>
      </c>
      <c r="B853" s="121" t="s">
        <v>201</v>
      </c>
      <c r="C853" s="121" t="s">
        <v>206</v>
      </c>
      <c r="D853" s="121" t="s">
        <v>68</v>
      </c>
      <c r="E853" s="121" t="s">
        <v>162</v>
      </c>
      <c r="F853" s="122">
        <v>13650435</v>
      </c>
      <c r="G853" s="122">
        <v>1179550</v>
      </c>
      <c r="H853" s="120">
        <v>2019</v>
      </c>
      <c r="I853" t="str">
        <f>IF(J853="natural gas",VLOOKUP(D853,'Cross-Page Data'!$I$4:$J$13,2,FALSE),IF(J853="solar",VLOOKUP('Form 923'!D853,'Cross-Page Data'!$I$14:$J$117,2,FALSE),J853))</f>
        <v>hard coal</v>
      </c>
      <c r="J853" t="str">
        <f>VLOOKUP(E853,'Cross-Page Data'!$D$4:$F$48,3,FALSE)</f>
        <v>hard coal</v>
      </c>
      <c r="K853" t="b">
        <f t="shared" si="13"/>
        <v>1</v>
      </c>
    </row>
    <row r="854" spans="1:11">
      <c r="A854" s="120">
        <v>884</v>
      </c>
      <c r="B854" s="121" t="s">
        <v>201</v>
      </c>
      <c r="C854" s="121" t="s">
        <v>206</v>
      </c>
      <c r="D854" s="121" t="s">
        <v>68</v>
      </c>
      <c r="E854" s="121" t="s">
        <v>54</v>
      </c>
      <c r="F854" s="122">
        <v>0</v>
      </c>
      <c r="G854" s="122">
        <v>0</v>
      </c>
      <c r="H854" s="120">
        <v>2019</v>
      </c>
      <c r="I854" t="str">
        <f>IF(J854="natural gas",VLOOKUP(D854,'Cross-Page Data'!$I$4:$J$13,2,FALSE),IF(J854="solar",VLOOKUP('Form 923'!D854,'Cross-Page Data'!$I$14:$J$117,2,FALSE),J854))</f>
        <v>hard coal</v>
      </c>
      <c r="J854" t="str">
        <f>VLOOKUP(E854,'Cross-Page Data'!$D$4:$F$48,3,FALSE)</f>
        <v>hard coal</v>
      </c>
      <c r="K854" t="b">
        <f t="shared" si="13"/>
        <v>1</v>
      </c>
    </row>
    <row r="855" spans="1:11">
      <c r="A855" s="120">
        <v>884</v>
      </c>
      <c r="B855" s="121" t="s">
        <v>201</v>
      </c>
      <c r="C855" s="121" t="s">
        <v>206</v>
      </c>
      <c r="D855" s="121" t="s">
        <v>68</v>
      </c>
      <c r="E855" s="121" t="s">
        <v>70</v>
      </c>
      <c r="F855" s="122">
        <v>26097</v>
      </c>
      <c r="G855" s="122">
        <v>1862.471</v>
      </c>
      <c r="H855" s="120">
        <v>2019</v>
      </c>
      <c r="I855" t="str">
        <f>IF(J855="natural gas",VLOOKUP(D855,'Cross-Page Data'!$I$4:$J$13,2,FALSE),IF(J855="solar",VLOOKUP('Form 923'!D855,'Cross-Page Data'!$I$14:$J$117,2,FALSE),J855))</f>
        <v>heavy or residual fuel oil</v>
      </c>
      <c r="J855" t="str">
        <f>VLOOKUP(E855,'Cross-Page Data'!$D$4:$F$48,3,FALSE)</f>
        <v>heavy or residual fuel oil</v>
      </c>
      <c r="K855" t="b">
        <f t="shared" si="13"/>
        <v>1</v>
      </c>
    </row>
    <row r="856" spans="1:11">
      <c r="A856" s="120">
        <v>884</v>
      </c>
      <c r="B856" s="121" t="s">
        <v>201</v>
      </c>
      <c r="C856" s="121" t="s">
        <v>206</v>
      </c>
      <c r="D856" s="121" t="s">
        <v>68</v>
      </c>
      <c r="E856" s="121" t="s">
        <v>162</v>
      </c>
      <c r="F856" s="122">
        <v>8350631</v>
      </c>
      <c r="G856" s="122">
        <v>774904.53</v>
      </c>
      <c r="H856" s="120">
        <v>2019</v>
      </c>
      <c r="I856" t="str">
        <f>IF(J856="natural gas",VLOOKUP(D856,'Cross-Page Data'!$I$4:$J$13,2,FALSE),IF(J856="solar",VLOOKUP('Form 923'!D856,'Cross-Page Data'!$I$14:$J$117,2,FALSE),J856))</f>
        <v>hard coal</v>
      </c>
      <c r="J856" t="str">
        <f>VLOOKUP(E856,'Cross-Page Data'!$D$4:$F$48,3,FALSE)</f>
        <v>hard coal</v>
      </c>
      <c r="K856" t="b">
        <f t="shared" si="13"/>
        <v>1</v>
      </c>
    </row>
    <row r="857" spans="1:11">
      <c r="A857" s="120">
        <v>886</v>
      </c>
      <c r="B857" s="121" t="s">
        <v>201</v>
      </c>
      <c r="C857" s="121" t="s">
        <v>206</v>
      </c>
      <c r="D857" s="121" t="s">
        <v>73</v>
      </c>
      <c r="E857" s="121" t="s">
        <v>70</v>
      </c>
      <c r="F857" s="122">
        <v>64568</v>
      </c>
      <c r="G857" s="122">
        <v>2543</v>
      </c>
      <c r="H857" s="120">
        <v>2019</v>
      </c>
      <c r="I857" t="str">
        <f>IF(J857="natural gas",VLOOKUP(D857,'Cross-Page Data'!$I$4:$J$13,2,FALSE),IF(J857="solar",VLOOKUP('Form 923'!D857,'Cross-Page Data'!$I$14:$J$117,2,FALSE),J857))</f>
        <v>heavy or residual fuel oil</v>
      </c>
      <c r="J857" t="str">
        <f>VLOOKUP(E857,'Cross-Page Data'!$D$4:$F$48,3,FALSE)</f>
        <v>heavy or residual fuel oil</v>
      </c>
      <c r="K857" t="b">
        <f t="shared" si="13"/>
        <v>1</v>
      </c>
    </row>
    <row r="858" spans="1:11">
      <c r="A858" s="120">
        <v>886</v>
      </c>
      <c r="B858" s="121" t="s">
        <v>201</v>
      </c>
      <c r="C858" s="121" t="s">
        <v>206</v>
      </c>
      <c r="D858" s="121" t="s">
        <v>73</v>
      </c>
      <c r="E858" s="121" t="s">
        <v>162</v>
      </c>
      <c r="F858" s="122">
        <v>0</v>
      </c>
      <c r="G858" s="122">
        <v>0</v>
      </c>
      <c r="H858" s="120">
        <v>2019</v>
      </c>
      <c r="I858" t="str">
        <f>IF(J858="natural gas",VLOOKUP(D858,'Cross-Page Data'!$I$4:$J$13,2,FALSE),IF(J858="solar",VLOOKUP('Form 923'!D858,'Cross-Page Data'!$I$14:$J$117,2,FALSE),J858))</f>
        <v>hard coal</v>
      </c>
      <c r="J858" t="str">
        <f>VLOOKUP(E858,'Cross-Page Data'!$D$4:$F$48,3,FALSE)</f>
        <v>hard coal</v>
      </c>
      <c r="K858" t="b">
        <f t="shared" si="13"/>
        <v>1</v>
      </c>
    </row>
    <row r="859" spans="1:11">
      <c r="A859" s="120">
        <v>887</v>
      </c>
      <c r="B859" s="121" t="s">
        <v>201</v>
      </c>
      <c r="C859" s="121" t="s">
        <v>206</v>
      </c>
      <c r="D859" s="121" t="s">
        <v>68</v>
      </c>
      <c r="E859" s="121" t="s">
        <v>38</v>
      </c>
      <c r="F859" s="122">
        <v>544764</v>
      </c>
      <c r="G859" s="122">
        <v>48401.119</v>
      </c>
      <c r="H859" s="120">
        <v>2019</v>
      </c>
      <c r="I859" t="str">
        <f>IF(J859="natural gas",VLOOKUP(D859,'Cross-Page Data'!$I$4:$J$13,2,FALSE),IF(J859="solar",VLOOKUP('Form 923'!D859,'Cross-Page Data'!$I$14:$J$117,2,FALSE),J859))</f>
        <v>natural gas nonpeaker - preexisting retiring</v>
      </c>
      <c r="J859" t="str">
        <f>VLOOKUP(E859,'Cross-Page Data'!$D$4:$F$48,3,FALSE)</f>
        <v>natural gas</v>
      </c>
      <c r="K859" t="b">
        <f t="shared" si="13"/>
        <v>1</v>
      </c>
    </row>
    <row r="860" spans="1:11">
      <c r="A860" s="120">
        <v>887</v>
      </c>
      <c r="B860" s="121" t="s">
        <v>201</v>
      </c>
      <c r="C860" s="121" t="s">
        <v>206</v>
      </c>
      <c r="D860" s="121" t="s">
        <v>68</v>
      </c>
      <c r="E860" s="121" t="s">
        <v>150</v>
      </c>
      <c r="F860" s="122">
        <v>48721722</v>
      </c>
      <c r="G860" s="122">
        <v>4364289.9</v>
      </c>
      <c r="H860" s="120">
        <v>2019</v>
      </c>
      <c r="I860" t="str">
        <f>IF(J860="natural gas",VLOOKUP(D860,'Cross-Page Data'!$I$4:$J$13,2,FALSE),IF(J860="solar",VLOOKUP('Form 923'!D860,'Cross-Page Data'!$I$14:$J$117,2,FALSE),J860))</f>
        <v>hard coal</v>
      </c>
      <c r="J860" t="str">
        <f>VLOOKUP(E860,'Cross-Page Data'!$D$4:$F$48,3,FALSE)</f>
        <v>hard coal</v>
      </c>
      <c r="K860" t="b">
        <f t="shared" si="13"/>
        <v>1</v>
      </c>
    </row>
    <row r="861" spans="1:11">
      <c r="A861" s="120">
        <v>887</v>
      </c>
      <c r="B861" s="121" t="s">
        <v>201</v>
      </c>
      <c r="C861" s="121" t="s">
        <v>206</v>
      </c>
      <c r="D861" s="121" t="s">
        <v>68</v>
      </c>
      <c r="E861" s="121" t="s">
        <v>162</v>
      </c>
      <c r="F861" s="122">
        <v>0</v>
      </c>
      <c r="G861" s="122">
        <v>0</v>
      </c>
      <c r="H861" s="120">
        <v>2019</v>
      </c>
      <c r="I861" t="str">
        <f>IF(J861="natural gas",VLOOKUP(D861,'Cross-Page Data'!$I$4:$J$13,2,FALSE),IF(J861="solar",VLOOKUP('Form 923'!D861,'Cross-Page Data'!$I$14:$J$117,2,FALSE),J861))</f>
        <v>hard coal</v>
      </c>
      <c r="J861" t="str">
        <f>VLOOKUP(E861,'Cross-Page Data'!$D$4:$F$48,3,FALSE)</f>
        <v>hard coal</v>
      </c>
      <c r="K861" t="b">
        <f t="shared" si="13"/>
        <v>1</v>
      </c>
    </row>
    <row r="862" spans="1:11">
      <c r="A862" s="120">
        <v>889</v>
      </c>
      <c r="B862" s="121" t="s">
        <v>201</v>
      </c>
      <c r="C862" s="121" t="s">
        <v>206</v>
      </c>
      <c r="D862" s="121" t="s">
        <v>68</v>
      </c>
      <c r="E862" s="121" t="s">
        <v>70</v>
      </c>
      <c r="F862" s="122">
        <v>102359</v>
      </c>
      <c r="G862" s="122">
        <v>9753.626</v>
      </c>
      <c r="H862" s="120">
        <v>2019</v>
      </c>
      <c r="I862" t="str">
        <f>IF(J862="natural gas",VLOOKUP(D862,'Cross-Page Data'!$I$4:$J$13,2,FALSE),IF(J862="solar",VLOOKUP('Form 923'!D862,'Cross-Page Data'!$I$14:$J$117,2,FALSE),J862))</f>
        <v>heavy or residual fuel oil</v>
      </c>
      <c r="J862" t="str">
        <f>VLOOKUP(E862,'Cross-Page Data'!$D$4:$F$48,3,FALSE)</f>
        <v>heavy or residual fuel oil</v>
      </c>
      <c r="K862" t="b">
        <f t="shared" si="13"/>
        <v>1</v>
      </c>
    </row>
    <row r="863" spans="1:11">
      <c r="A863" s="120">
        <v>889</v>
      </c>
      <c r="B863" s="121" t="s">
        <v>201</v>
      </c>
      <c r="C863" s="121" t="s">
        <v>206</v>
      </c>
      <c r="D863" s="121" t="s">
        <v>68</v>
      </c>
      <c r="E863" s="121" t="s">
        <v>142</v>
      </c>
      <c r="F863" s="122">
        <v>0</v>
      </c>
      <c r="G863" s="122">
        <v>0</v>
      </c>
      <c r="H863" s="120">
        <v>2019</v>
      </c>
      <c r="I863" t="str">
        <f>IF(J863="natural gas",VLOOKUP(D863,'Cross-Page Data'!$I$4:$J$13,2,FALSE),IF(J863="solar",VLOOKUP('Form 923'!D863,'Cross-Page Data'!$I$14:$J$117,2,FALSE),J863))</f>
        <v>other</v>
      </c>
      <c r="J863" t="str">
        <f>VLOOKUP(E863,'Cross-Page Data'!$D$4:$F$48,3,FALSE)</f>
        <v>other</v>
      </c>
      <c r="K863" t="b">
        <f t="shared" si="13"/>
        <v>1</v>
      </c>
    </row>
    <row r="864" spans="1:11">
      <c r="A864" s="120">
        <v>889</v>
      </c>
      <c r="B864" s="121" t="s">
        <v>201</v>
      </c>
      <c r="C864" s="121" t="s">
        <v>206</v>
      </c>
      <c r="D864" s="121" t="s">
        <v>68</v>
      </c>
      <c r="E864" s="121" t="s">
        <v>150</v>
      </c>
      <c r="F864" s="122">
        <v>65594840</v>
      </c>
      <c r="G864" s="122">
        <v>6282239.4</v>
      </c>
      <c r="H864" s="120">
        <v>2019</v>
      </c>
      <c r="I864" t="str">
        <f>IF(J864="natural gas",VLOOKUP(D864,'Cross-Page Data'!$I$4:$J$13,2,FALSE),IF(J864="solar",VLOOKUP('Form 923'!D864,'Cross-Page Data'!$I$14:$J$117,2,FALSE),J864))</f>
        <v>hard coal</v>
      </c>
      <c r="J864" t="str">
        <f>VLOOKUP(E864,'Cross-Page Data'!$D$4:$F$48,3,FALSE)</f>
        <v>hard coal</v>
      </c>
      <c r="K864" t="b">
        <f t="shared" si="13"/>
        <v>1</v>
      </c>
    </row>
    <row r="865" spans="1:11">
      <c r="A865" s="120">
        <v>889</v>
      </c>
      <c r="B865" s="121" t="s">
        <v>201</v>
      </c>
      <c r="C865" s="121" t="s">
        <v>206</v>
      </c>
      <c r="D865" s="121" t="s">
        <v>68</v>
      </c>
      <c r="E865" s="121" t="s">
        <v>162</v>
      </c>
      <c r="F865" s="122">
        <v>0</v>
      </c>
      <c r="G865" s="122">
        <v>0</v>
      </c>
      <c r="H865" s="120">
        <v>2019</v>
      </c>
      <c r="I865" t="str">
        <f>IF(J865="natural gas",VLOOKUP(D865,'Cross-Page Data'!$I$4:$J$13,2,FALSE),IF(J865="solar",VLOOKUP('Form 923'!D865,'Cross-Page Data'!$I$14:$J$117,2,FALSE),J865))</f>
        <v>hard coal</v>
      </c>
      <c r="J865" t="str">
        <f>VLOOKUP(E865,'Cross-Page Data'!$D$4:$F$48,3,FALSE)</f>
        <v>hard coal</v>
      </c>
      <c r="K865" t="b">
        <f t="shared" si="13"/>
        <v>1</v>
      </c>
    </row>
    <row r="866" spans="1:11">
      <c r="A866" s="120">
        <v>891</v>
      </c>
      <c r="B866" s="121" t="s">
        <v>201</v>
      </c>
      <c r="C866" s="121" t="s">
        <v>206</v>
      </c>
      <c r="D866" s="121" t="s">
        <v>68</v>
      </c>
      <c r="E866" s="121" t="s">
        <v>54</v>
      </c>
      <c r="F866" s="122">
        <v>0</v>
      </c>
      <c r="G866" s="122">
        <v>0</v>
      </c>
      <c r="H866" s="120">
        <v>2019</v>
      </c>
      <c r="I866" t="str">
        <f>IF(J866="natural gas",VLOOKUP(D866,'Cross-Page Data'!$I$4:$J$13,2,FALSE),IF(J866="solar",VLOOKUP('Form 923'!D866,'Cross-Page Data'!$I$14:$J$117,2,FALSE),J866))</f>
        <v>hard coal</v>
      </c>
      <c r="J866" t="str">
        <f>VLOOKUP(E866,'Cross-Page Data'!$D$4:$F$48,3,FALSE)</f>
        <v>hard coal</v>
      </c>
      <c r="K866" t="b">
        <f t="shared" si="13"/>
        <v>1</v>
      </c>
    </row>
    <row r="867" spans="1:11">
      <c r="A867" s="120">
        <v>891</v>
      </c>
      <c r="B867" s="121" t="s">
        <v>201</v>
      </c>
      <c r="C867" s="121" t="s">
        <v>206</v>
      </c>
      <c r="D867" s="121" t="s">
        <v>68</v>
      </c>
      <c r="E867" s="121" t="s">
        <v>70</v>
      </c>
      <c r="F867" s="122">
        <v>56497</v>
      </c>
      <c r="G867" s="122">
        <v>4457.935</v>
      </c>
      <c r="H867" s="120">
        <v>2019</v>
      </c>
      <c r="I867" t="str">
        <f>IF(J867="natural gas",VLOOKUP(D867,'Cross-Page Data'!$I$4:$J$13,2,FALSE),IF(J867="solar",VLOOKUP('Form 923'!D867,'Cross-Page Data'!$I$14:$J$117,2,FALSE),J867))</f>
        <v>heavy or residual fuel oil</v>
      </c>
      <c r="J867" t="str">
        <f>VLOOKUP(E867,'Cross-Page Data'!$D$4:$F$48,3,FALSE)</f>
        <v>heavy or residual fuel oil</v>
      </c>
      <c r="K867" t="b">
        <f t="shared" si="13"/>
        <v>1</v>
      </c>
    </row>
    <row r="868" spans="1:11">
      <c r="A868" s="120">
        <v>891</v>
      </c>
      <c r="B868" s="121" t="s">
        <v>201</v>
      </c>
      <c r="C868" s="121" t="s">
        <v>206</v>
      </c>
      <c r="D868" s="121" t="s">
        <v>68</v>
      </c>
      <c r="E868" s="121" t="s">
        <v>150</v>
      </c>
      <c r="F868" s="122">
        <v>18548276</v>
      </c>
      <c r="G868" s="122">
        <v>1468967.1</v>
      </c>
      <c r="H868" s="120">
        <v>2019</v>
      </c>
      <c r="I868" t="str">
        <f>IF(J868="natural gas",VLOOKUP(D868,'Cross-Page Data'!$I$4:$J$13,2,FALSE),IF(J868="solar",VLOOKUP('Form 923'!D868,'Cross-Page Data'!$I$14:$J$117,2,FALSE),J868))</f>
        <v>hard coal</v>
      </c>
      <c r="J868" t="str">
        <f>VLOOKUP(E868,'Cross-Page Data'!$D$4:$F$48,3,FALSE)</f>
        <v>hard coal</v>
      </c>
      <c r="K868" t="b">
        <f t="shared" si="13"/>
        <v>1</v>
      </c>
    </row>
    <row r="869" spans="1:11">
      <c r="A869" s="120">
        <v>891</v>
      </c>
      <c r="B869" s="121" t="s">
        <v>201</v>
      </c>
      <c r="C869" s="121" t="s">
        <v>206</v>
      </c>
      <c r="D869" s="121" t="s">
        <v>68</v>
      </c>
      <c r="E869" s="121" t="s">
        <v>162</v>
      </c>
      <c r="F869" s="122">
        <v>0</v>
      </c>
      <c r="G869" s="122">
        <v>0</v>
      </c>
      <c r="H869" s="120">
        <v>2019</v>
      </c>
      <c r="I869" t="str">
        <f>IF(J869="natural gas",VLOOKUP(D869,'Cross-Page Data'!$I$4:$J$13,2,FALSE),IF(J869="solar",VLOOKUP('Form 923'!D869,'Cross-Page Data'!$I$14:$J$117,2,FALSE),J869))</f>
        <v>hard coal</v>
      </c>
      <c r="J869" t="str">
        <f>VLOOKUP(E869,'Cross-Page Data'!$D$4:$F$48,3,FALSE)</f>
        <v>hard coal</v>
      </c>
      <c r="K869" t="b">
        <f t="shared" si="13"/>
        <v>1</v>
      </c>
    </row>
    <row r="870" spans="1:11">
      <c r="A870" s="120">
        <v>892</v>
      </c>
      <c r="B870" s="121" t="s">
        <v>201</v>
      </c>
      <c r="C870" s="121" t="s">
        <v>206</v>
      </c>
      <c r="D870" s="121" t="s">
        <v>68</v>
      </c>
      <c r="E870" s="121" t="s">
        <v>38</v>
      </c>
      <c r="F870" s="122">
        <v>189224</v>
      </c>
      <c r="G870" s="122">
        <v>15851.438</v>
      </c>
      <c r="H870" s="120">
        <v>2019</v>
      </c>
      <c r="I870" t="str">
        <f>IF(J870="natural gas",VLOOKUP(D870,'Cross-Page Data'!$I$4:$J$13,2,FALSE),IF(J870="solar",VLOOKUP('Form 923'!D870,'Cross-Page Data'!$I$14:$J$117,2,FALSE),J870))</f>
        <v>natural gas nonpeaker - preexisting retiring</v>
      </c>
      <c r="J870" t="str">
        <f>VLOOKUP(E870,'Cross-Page Data'!$D$4:$F$48,3,FALSE)</f>
        <v>natural gas</v>
      </c>
      <c r="K870" t="b">
        <f t="shared" si="13"/>
        <v>1</v>
      </c>
    </row>
    <row r="871" spans="1:11">
      <c r="A871" s="120">
        <v>892</v>
      </c>
      <c r="B871" s="121" t="s">
        <v>201</v>
      </c>
      <c r="C871" s="121" t="s">
        <v>206</v>
      </c>
      <c r="D871" s="121" t="s">
        <v>68</v>
      </c>
      <c r="E871" s="121" t="s">
        <v>150</v>
      </c>
      <c r="F871" s="122">
        <v>9868106</v>
      </c>
      <c r="G871" s="122">
        <v>832643.56</v>
      </c>
      <c r="H871" s="120">
        <v>2019</v>
      </c>
      <c r="I871" t="str">
        <f>IF(J871="natural gas",VLOOKUP(D871,'Cross-Page Data'!$I$4:$J$13,2,FALSE),IF(J871="solar",VLOOKUP('Form 923'!D871,'Cross-Page Data'!$I$14:$J$117,2,FALSE),J871))</f>
        <v>hard coal</v>
      </c>
      <c r="J871" t="str">
        <f>VLOOKUP(E871,'Cross-Page Data'!$D$4:$F$48,3,FALSE)</f>
        <v>hard coal</v>
      </c>
      <c r="K871" t="b">
        <f t="shared" si="13"/>
        <v>1</v>
      </c>
    </row>
    <row r="872" spans="1:11">
      <c r="A872" s="120">
        <v>892</v>
      </c>
      <c r="B872" s="121" t="s">
        <v>201</v>
      </c>
      <c r="C872" s="121" t="s">
        <v>206</v>
      </c>
      <c r="D872" s="121" t="s">
        <v>68</v>
      </c>
      <c r="E872" s="121" t="s">
        <v>162</v>
      </c>
      <c r="F872" s="122">
        <v>0</v>
      </c>
      <c r="G872" s="122">
        <v>0</v>
      </c>
      <c r="H872" s="120">
        <v>2019</v>
      </c>
      <c r="I872" t="str">
        <f>IF(J872="natural gas",VLOOKUP(D872,'Cross-Page Data'!$I$4:$J$13,2,FALSE),IF(J872="solar",VLOOKUP('Form 923'!D872,'Cross-Page Data'!$I$14:$J$117,2,FALSE),J872))</f>
        <v>hard coal</v>
      </c>
      <c r="J872" t="str">
        <f>VLOOKUP(E872,'Cross-Page Data'!$D$4:$F$48,3,FALSE)</f>
        <v>hard coal</v>
      </c>
      <c r="K872" t="b">
        <f t="shared" si="13"/>
        <v>1</v>
      </c>
    </row>
    <row r="873" spans="1:11">
      <c r="A873" s="120">
        <v>899</v>
      </c>
      <c r="B873" s="121" t="s">
        <v>201</v>
      </c>
      <c r="C873" s="121" t="s">
        <v>202</v>
      </c>
      <c r="D873" s="121" t="s">
        <v>73</v>
      </c>
      <c r="E873" s="121" t="s">
        <v>38</v>
      </c>
      <c r="F873" s="122">
        <v>9710</v>
      </c>
      <c r="G873" s="122">
        <v>79</v>
      </c>
      <c r="H873" s="120">
        <v>2019</v>
      </c>
      <c r="I873" t="str">
        <f>IF(J873="natural gas",VLOOKUP(D873,'Cross-Page Data'!$I$4:$J$13,2,FALSE),IF(J873="solar",VLOOKUP('Form 923'!D873,'Cross-Page Data'!$I$14:$J$117,2,FALSE),J873))</f>
        <v>natural gas peaker</v>
      </c>
      <c r="J873" t="str">
        <f>VLOOKUP(E873,'Cross-Page Data'!$D$4:$F$48,3,FALSE)</f>
        <v>natural gas</v>
      </c>
      <c r="K873" t="b">
        <f t="shared" si="13"/>
        <v>1</v>
      </c>
    </row>
    <row r="874" spans="1:11">
      <c r="A874" s="120">
        <v>899</v>
      </c>
      <c r="B874" s="121" t="s">
        <v>201</v>
      </c>
      <c r="C874" s="121" t="s">
        <v>202</v>
      </c>
      <c r="D874" s="121" t="s">
        <v>116</v>
      </c>
      <c r="E874" s="121" t="s">
        <v>170</v>
      </c>
      <c r="F874" s="122">
        <v>72658</v>
      </c>
      <c r="G874" s="122">
        <v>8162</v>
      </c>
      <c r="H874" s="120">
        <v>2019</v>
      </c>
      <c r="I874" t="str">
        <f>IF(J874="natural gas",VLOOKUP(D874,'Cross-Page Data'!$I$4:$J$13,2,FALSE),IF(J874="solar",VLOOKUP('Form 923'!D874,'Cross-Page Data'!$I$14:$J$117,2,FALSE),J874))</f>
        <v>hydro</v>
      </c>
      <c r="J874" t="str">
        <f>VLOOKUP(E874,'Cross-Page Data'!$D$4:$F$48,3,FALSE)</f>
        <v>hydro</v>
      </c>
      <c r="K874" t="b">
        <f t="shared" si="13"/>
        <v>1</v>
      </c>
    </row>
    <row r="875" spans="1:11">
      <c r="A875" s="120">
        <v>902</v>
      </c>
      <c r="B875" s="121" t="s">
        <v>201</v>
      </c>
      <c r="C875" s="121" t="s">
        <v>206</v>
      </c>
      <c r="D875" s="121" t="s">
        <v>68</v>
      </c>
      <c r="E875" s="121" t="s">
        <v>76</v>
      </c>
      <c r="F875" s="122">
        <v>0</v>
      </c>
      <c r="G875" s="122">
        <v>0</v>
      </c>
      <c r="H875" s="120">
        <v>2019</v>
      </c>
      <c r="I875" t="str">
        <f>IF(J875="natural gas",VLOOKUP(D875,'Cross-Page Data'!$I$4:$J$13,2,FALSE),IF(J875="solar",VLOOKUP('Form 923'!D875,'Cross-Page Data'!$I$14:$J$117,2,FALSE),J875))</f>
        <v>geothermal</v>
      </c>
      <c r="J875" t="str">
        <f>VLOOKUP(E875,'Cross-Page Data'!$D$4:$F$48,3,FALSE)</f>
        <v>geothermal</v>
      </c>
      <c r="K875" t="b">
        <f t="shared" si="13"/>
        <v>1</v>
      </c>
    </row>
    <row r="876" spans="1:11">
      <c r="A876" s="120">
        <v>903</v>
      </c>
      <c r="B876" s="121" t="s">
        <v>201</v>
      </c>
      <c r="C876" s="121" t="s">
        <v>206</v>
      </c>
      <c r="D876" s="121" t="s">
        <v>116</v>
      </c>
      <c r="E876" s="121" t="s">
        <v>170</v>
      </c>
      <c r="F876" s="122">
        <v>33764</v>
      </c>
      <c r="G876" s="122">
        <v>3793</v>
      </c>
      <c r="H876" s="120">
        <v>2019</v>
      </c>
      <c r="I876" t="str">
        <f>IF(J876="natural gas",VLOOKUP(D876,'Cross-Page Data'!$I$4:$J$13,2,FALSE),IF(J876="solar",VLOOKUP('Form 923'!D876,'Cross-Page Data'!$I$14:$J$117,2,FALSE),J876))</f>
        <v>hydro</v>
      </c>
      <c r="J876" t="str">
        <f>VLOOKUP(E876,'Cross-Page Data'!$D$4:$F$48,3,FALSE)</f>
        <v>hydro</v>
      </c>
      <c r="K876" t="b">
        <f t="shared" si="13"/>
        <v>1</v>
      </c>
    </row>
    <row r="877" spans="1:11">
      <c r="A877" s="120">
        <v>905</v>
      </c>
      <c r="B877" s="121" t="s">
        <v>201</v>
      </c>
      <c r="C877" s="121" t="s">
        <v>202</v>
      </c>
      <c r="D877" s="121" t="s">
        <v>116</v>
      </c>
      <c r="E877" s="121" t="s">
        <v>170</v>
      </c>
      <c r="F877" s="122">
        <v>560916</v>
      </c>
      <c r="G877" s="122">
        <v>63010</v>
      </c>
      <c r="H877" s="120">
        <v>2019</v>
      </c>
      <c r="I877" t="str">
        <f>IF(J877="natural gas",VLOOKUP(D877,'Cross-Page Data'!$I$4:$J$13,2,FALSE),IF(J877="solar",VLOOKUP('Form 923'!D877,'Cross-Page Data'!$I$14:$J$117,2,FALSE),J877))</f>
        <v>hydro</v>
      </c>
      <c r="J877" t="str">
        <f>VLOOKUP(E877,'Cross-Page Data'!$D$4:$F$48,3,FALSE)</f>
        <v>hydro</v>
      </c>
      <c r="K877" t="b">
        <f t="shared" si="13"/>
        <v>1</v>
      </c>
    </row>
    <row r="878" spans="1:11">
      <c r="A878" s="120">
        <v>913</v>
      </c>
      <c r="B878" s="121" t="s">
        <v>201</v>
      </c>
      <c r="C878" s="121" t="s">
        <v>202</v>
      </c>
      <c r="D878" s="121" t="s">
        <v>73</v>
      </c>
      <c r="E878" s="121" t="s">
        <v>70</v>
      </c>
      <c r="F878" s="122">
        <v>0</v>
      </c>
      <c r="G878" s="122">
        <v>0</v>
      </c>
      <c r="H878" s="120">
        <v>2019</v>
      </c>
      <c r="I878" t="str">
        <f>IF(J878="natural gas",VLOOKUP(D878,'Cross-Page Data'!$I$4:$J$13,2,FALSE),IF(J878="solar",VLOOKUP('Form 923'!D878,'Cross-Page Data'!$I$14:$J$117,2,FALSE),J878))</f>
        <v>heavy or residual fuel oil</v>
      </c>
      <c r="J878" t="str">
        <f>VLOOKUP(E878,'Cross-Page Data'!$D$4:$F$48,3,FALSE)</f>
        <v>heavy or residual fuel oil</v>
      </c>
      <c r="K878" t="b">
        <f t="shared" si="13"/>
        <v>1</v>
      </c>
    </row>
    <row r="879" spans="1:11">
      <c r="A879" s="120">
        <v>913</v>
      </c>
      <c r="B879" s="121" t="s">
        <v>201</v>
      </c>
      <c r="C879" s="121" t="s">
        <v>202</v>
      </c>
      <c r="D879" s="121" t="s">
        <v>73</v>
      </c>
      <c r="E879" s="121" t="s">
        <v>38</v>
      </c>
      <c r="F879" s="122">
        <v>320908</v>
      </c>
      <c r="G879" s="122">
        <v>27600</v>
      </c>
      <c r="H879" s="120">
        <v>2019</v>
      </c>
      <c r="I879" t="str">
        <f>IF(J879="natural gas",VLOOKUP(D879,'Cross-Page Data'!$I$4:$J$13,2,FALSE),IF(J879="solar",VLOOKUP('Form 923'!D879,'Cross-Page Data'!$I$14:$J$117,2,FALSE),J879))</f>
        <v>natural gas peaker</v>
      </c>
      <c r="J879" t="str">
        <f>VLOOKUP(E879,'Cross-Page Data'!$D$4:$F$48,3,FALSE)</f>
        <v>natural gas</v>
      </c>
      <c r="K879" t="b">
        <f t="shared" si="13"/>
        <v>1</v>
      </c>
    </row>
    <row r="880" spans="1:11">
      <c r="A880" s="120">
        <v>917</v>
      </c>
      <c r="B880" s="121" t="s">
        <v>201</v>
      </c>
      <c r="C880" s="121" t="s">
        <v>202</v>
      </c>
      <c r="D880" s="121" t="s">
        <v>116</v>
      </c>
      <c r="E880" s="121" t="s">
        <v>170</v>
      </c>
      <c r="F880" s="122">
        <v>247805</v>
      </c>
      <c r="G880" s="122">
        <v>27837</v>
      </c>
      <c r="H880" s="120">
        <v>2019</v>
      </c>
      <c r="I880" t="str">
        <f>IF(J880="natural gas",VLOOKUP(D880,'Cross-Page Data'!$I$4:$J$13,2,FALSE),IF(J880="solar",VLOOKUP('Form 923'!D880,'Cross-Page Data'!$I$14:$J$117,2,FALSE),J880))</f>
        <v>hydro</v>
      </c>
      <c r="J880" t="str">
        <f>VLOOKUP(E880,'Cross-Page Data'!$D$4:$F$48,3,FALSE)</f>
        <v>hydro</v>
      </c>
      <c r="K880" t="b">
        <f t="shared" si="13"/>
        <v>1</v>
      </c>
    </row>
    <row r="881" spans="1:11">
      <c r="A881" s="120">
        <v>925</v>
      </c>
      <c r="B881" s="121" t="s">
        <v>201</v>
      </c>
      <c r="C881" s="121" t="s">
        <v>202</v>
      </c>
      <c r="D881" s="121" t="s">
        <v>116</v>
      </c>
      <c r="E881" s="121" t="s">
        <v>170</v>
      </c>
      <c r="F881" s="122">
        <v>26206</v>
      </c>
      <c r="G881" s="122">
        <v>2944</v>
      </c>
      <c r="H881" s="120">
        <v>2019</v>
      </c>
      <c r="I881" t="str">
        <f>IF(J881="natural gas",VLOOKUP(D881,'Cross-Page Data'!$I$4:$J$13,2,FALSE),IF(J881="solar",VLOOKUP('Form 923'!D881,'Cross-Page Data'!$I$14:$J$117,2,FALSE),J881))</f>
        <v>hydro</v>
      </c>
      <c r="J881" t="str">
        <f>VLOOKUP(E881,'Cross-Page Data'!$D$4:$F$48,3,FALSE)</f>
        <v>hydro</v>
      </c>
      <c r="K881" t="b">
        <f t="shared" si="13"/>
        <v>1</v>
      </c>
    </row>
    <row r="882" spans="1:11">
      <c r="A882" s="120">
        <v>934</v>
      </c>
      <c r="B882" s="121" t="s">
        <v>201</v>
      </c>
      <c r="C882" s="121" t="s">
        <v>202</v>
      </c>
      <c r="D882" s="121" t="s">
        <v>79</v>
      </c>
      <c r="E882" s="121" t="s">
        <v>70</v>
      </c>
      <c r="F882" s="122">
        <v>3800</v>
      </c>
      <c r="G882" s="122">
        <v>288</v>
      </c>
      <c r="H882" s="120">
        <v>2019</v>
      </c>
      <c r="I882" t="str">
        <f>IF(J882="natural gas",VLOOKUP(D882,'Cross-Page Data'!$I$4:$J$13,2,FALSE),IF(J882="solar",VLOOKUP('Form 923'!D882,'Cross-Page Data'!$I$14:$J$117,2,FALSE),J882))</f>
        <v>heavy or residual fuel oil</v>
      </c>
      <c r="J882" t="str">
        <f>VLOOKUP(E882,'Cross-Page Data'!$D$4:$F$48,3,FALSE)</f>
        <v>heavy or residual fuel oil</v>
      </c>
      <c r="K882" t="b">
        <f t="shared" si="13"/>
        <v>1</v>
      </c>
    </row>
    <row r="883" spans="1:11">
      <c r="A883" s="120">
        <v>934</v>
      </c>
      <c r="B883" s="121" t="s">
        <v>201</v>
      </c>
      <c r="C883" s="121" t="s">
        <v>202</v>
      </c>
      <c r="D883" s="121" t="s">
        <v>79</v>
      </c>
      <c r="E883" s="121" t="s">
        <v>38</v>
      </c>
      <c r="F883" s="122">
        <v>0</v>
      </c>
      <c r="G883" s="122">
        <v>0</v>
      </c>
      <c r="H883" s="120">
        <v>2019</v>
      </c>
      <c r="I883" t="str">
        <f>IF(J883="natural gas",VLOOKUP(D883,'Cross-Page Data'!$I$4:$J$13,2,FALSE),IF(J883="solar",VLOOKUP('Form 923'!D883,'Cross-Page Data'!$I$14:$J$117,2,FALSE),J883))</f>
        <v>natural gas peaker</v>
      </c>
      <c r="J883" t="str">
        <f>VLOOKUP(E883,'Cross-Page Data'!$D$4:$F$48,3,FALSE)</f>
        <v>natural gas</v>
      </c>
      <c r="K883" t="b">
        <f t="shared" si="13"/>
        <v>1</v>
      </c>
    </row>
    <row r="884" spans="1:11">
      <c r="A884" s="120">
        <v>935</v>
      </c>
      <c r="B884" s="121" t="s">
        <v>201</v>
      </c>
      <c r="C884" s="121" t="s">
        <v>202</v>
      </c>
      <c r="D884" s="121" t="s">
        <v>79</v>
      </c>
      <c r="E884" s="121" t="s">
        <v>70</v>
      </c>
      <c r="F884" s="122">
        <v>899</v>
      </c>
      <c r="G884" s="122">
        <v>84</v>
      </c>
      <c r="H884" s="120">
        <v>2019</v>
      </c>
      <c r="I884" t="str">
        <f>IF(J884="natural gas",VLOOKUP(D884,'Cross-Page Data'!$I$4:$J$13,2,FALSE),IF(J884="solar",VLOOKUP('Form 923'!D884,'Cross-Page Data'!$I$14:$J$117,2,FALSE),J884))</f>
        <v>heavy or residual fuel oil</v>
      </c>
      <c r="J884" t="str">
        <f>VLOOKUP(E884,'Cross-Page Data'!$D$4:$F$48,3,FALSE)</f>
        <v>heavy or residual fuel oil</v>
      </c>
      <c r="K884" t="b">
        <f t="shared" si="13"/>
        <v>1</v>
      </c>
    </row>
    <row r="885" spans="1:11">
      <c r="A885" s="120">
        <v>935</v>
      </c>
      <c r="B885" s="121" t="s">
        <v>201</v>
      </c>
      <c r="C885" s="121" t="s">
        <v>202</v>
      </c>
      <c r="D885" s="121" t="s">
        <v>79</v>
      </c>
      <c r="E885" s="121" t="s">
        <v>38</v>
      </c>
      <c r="F885" s="122">
        <v>0</v>
      </c>
      <c r="G885" s="122">
        <v>0</v>
      </c>
      <c r="H885" s="120">
        <v>2019</v>
      </c>
      <c r="I885" t="str">
        <f>IF(J885="natural gas",VLOOKUP(D885,'Cross-Page Data'!$I$4:$J$13,2,FALSE),IF(J885="solar",VLOOKUP('Form 923'!D885,'Cross-Page Data'!$I$14:$J$117,2,FALSE),J885))</f>
        <v>natural gas peaker</v>
      </c>
      <c r="J885" t="str">
        <f>VLOOKUP(E885,'Cross-Page Data'!$D$4:$F$48,3,FALSE)</f>
        <v>natural gas</v>
      </c>
      <c r="K885" t="b">
        <f t="shared" si="13"/>
        <v>1</v>
      </c>
    </row>
    <row r="886" spans="1:11">
      <c r="A886" s="120">
        <v>936</v>
      </c>
      <c r="B886" s="121" t="s">
        <v>201</v>
      </c>
      <c r="C886" s="121" t="s">
        <v>202</v>
      </c>
      <c r="D886" s="121" t="s">
        <v>79</v>
      </c>
      <c r="E886" s="121" t="s">
        <v>70</v>
      </c>
      <c r="F886" s="122">
        <v>3640</v>
      </c>
      <c r="G886" s="122">
        <v>362</v>
      </c>
      <c r="H886" s="120">
        <v>2019</v>
      </c>
      <c r="I886" t="str">
        <f>IF(J886="natural gas",VLOOKUP(D886,'Cross-Page Data'!$I$4:$J$13,2,FALSE),IF(J886="solar",VLOOKUP('Form 923'!D886,'Cross-Page Data'!$I$14:$J$117,2,FALSE),J886))</f>
        <v>heavy or residual fuel oil</v>
      </c>
      <c r="J886" t="str">
        <f>VLOOKUP(E886,'Cross-Page Data'!$D$4:$F$48,3,FALSE)</f>
        <v>heavy or residual fuel oil</v>
      </c>
      <c r="K886" t="b">
        <f t="shared" si="13"/>
        <v>1</v>
      </c>
    </row>
    <row r="887" spans="1:11">
      <c r="A887" s="120">
        <v>936</v>
      </c>
      <c r="B887" s="121" t="s">
        <v>201</v>
      </c>
      <c r="C887" s="121" t="s">
        <v>202</v>
      </c>
      <c r="D887" s="121" t="s">
        <v>79</v>
      </c>
      <c r="E887" s="121" t="s">
        <v>38</v>
      </c>
      <c r="F887" s="122">
        <v>0</v>
      </c>
      <c r="G887" s="122">
        <v>0</v>
      </c>
      <c r="H887" s="120">
        <v>2019</v>
      </c>
      <c r="I887" t="str">
        <f>IF(J887="natural gas",VLOOKUP(D887,'Cross-Page Data'!$I$4:$J$13,2,FALSE),IF(J887="solar",VLOOKUP('Form 923'!D887,'Cross-Page Data'!$I$14:$J$117,2,FALSE),J887))</f>
        <v>natural gas peaker</v>
      </c>
      <c r="J887" t="str">
        <f>VLOOKUP(E887,'Cross-Page Data'!$D$4:$F$48,3,FALSE)</f>
        <v>natural gas</v>
      </c>
      <c r="K887" t="b">
        <f t="shared" si="13"/>
        <v>1</v>
      </c>
    </row>
    <row r="888" spans="1:11">
      <c r="A888" s="120">
        <v>937</v>
      </c>
      <c r="B888" s="121" t="s">
        <v>201</v>
      </c>
      <c r="C888" s="121" t="s">
        <v>202</v>
      </c>
      <c r="D888" s="121" t="s">
        <v>79</v>
      </c>
      <c r="E888" s="121" t="s">
        <v>70</v>
      </c>
      <c r="F888" s="122">
        <v>465</v>
      </c>
      <c r="G888" s="122">
        <v>44</v>
      </c>
      <c r="H888" s="120">
        <v>2019</v>
      </c>
      <c r="I888" t="str">
        <f>IF(J888="natural gas",VLOOKUP(D888,'Cross-Page Data'!$I$4:$J$13,2,FALSE),IF(J888="solar",VLOOKUP('Form 923'!D888,'Cross-Page Data'!$I$14:$J$117,2,FALSE),J888))</f>
        <v>heavy or residual fuel oil</v>
      </c>
      <c r="J888" t="str">
        <f>VLOOKUP(E888,'Cross-Page Data'!$D$4:$F$48,3,FALSE)</f>
        <v>heavy or residual fuel oil</v>
      </c>
      <c r="K888" t="b">
        <f t="shared" si="13"/>
        <v>1</v>
      </c>
    </row>
    <row r="889" spans="1:11">
      <c r="A889" s="120">
        <v>937</v>
      </c>
      <c r="B889" s="121" t="s">
        <v>201</v>
      </c>
      <c r="C889" s="121" t="s">
        <v>202</v>
      </c>
      <c r="D889" s="121" t="s">
        <v>79</v>
      </c>
      <c r="E889" s="121" t="s">
        <v>38</v>
      </c>
      <c r="F889" s="122">
        <v>0</v>
      </c>
      <c r="G889" s="122">
        <v>0</v>
      </c>
      <c r="H889" s="120">
        <v>2019</v>
      </c>
      <c r="I889" t="str">
        <f>IF(J889="natural gas",VLOOKUP(D889,'Cross-Page Data'!$I$4:$J$13,2,FALSE),IF(J889="solar",VLOOKUP('Form 923'!D889,'Cross-Page Data'!$I$14:$J$117,2,FALSE),J889))</f>
        <v>natural gas peaker</v>
      </c>
      <c r="J889" t="str">
        <f>VLOOKUP(E889,'Cross-Page Data'!$D$4:$F$48,3,FALSE)</f>
        <v>natural gas</v>
      </c>
      <c r="K889" t="b">
        <f t="shared" si="13"/>
        <v>1</v>
      </c>
    </row>
    <row r="890" spans="1:11">
      <c r="A890" s="120">
        <v>940</v>
      </c>
      <c r="B890" s="121" t="s">
        <v>201</v>
      </c>
      <c r="C890" s="121" t="s">
        <v>202</v>
      </c>
      <c r="D890" s="121" t="s">
        <v>79</v>
      </c>
      <c r="E890" s="121" t="s">
        <v>70</v>
      </c>
      <c r="F890" s="122">
        <v>200</v>
      </c>
      <c r="G890" s="122">
        <v>18</v>
      </c>
      <c r="H890" s="120">
        <v>2019</v>
      </c>
      <c r="I890" t="str">
        <f>IF(J890="natural gas",VLOOKUP(D890,'Cross-Page Data'!$I$4:$J$13,2,FALSE),IF(J890="solar",VLOOKUP('Form 923'!D890,'Cross-Page Data'!$I$14:$J$117,2,FALSE),J890))</f>
        <v>heavy or residual fuel oil</v>
      </c>
      <c r="J890" t="str">
        <f>VLOOKUP(E890,'Cross-Page Data'!$D$4:$F$48,3,FALSE)</f>
        <v>heavy or residual fuel oil</v>
      </c>
      <c r="K890" t="b">
        <f t="shared" si="13"/>
        <v>1</v>
      </c>
    </row>
    <row r="891" spans="1:11">
      <c r="A891" s="120">
        <v>940</v>
      </c>
      <c r="B891" s="121" t="s">
        <v>201</v>
      </c>
      <c r="C891" s="121" t="s">
        <v>202</v>
      </c>
      <c r="D891" s="121" t="s">
        <v>79</v>
      </c>
      <c r="E891" s="121" t="s">
        <v>38</v>
      </c>
      <c r="F891" s="122">
        <v>0</v>
      </c>
      <c r="G891" s="122">
        <v>0</v>
      </c>
      <c r="H891" s="120">
        <v>2019</v>
      </c>
      <c r="I891" t="str">
        <f>IF(J891="natural gas",VLOOKUP(D891,'Cross-Page Data'!$I$4:$J$13,2,FALSE),IF(J891="solar",VLOOKUP('Form 923'!D891,'Cross-Page Data'!$I$14:$J$117,2,FALSE),J891))</f>
        <v>natural gas peaker</v>
      </c>
      <c r="J891" t="str">
        <f>VLOOKUP(E891,'Cross-Page Data'!$D$4:$F$48,3,FALSE)</f>
        <v>natural gas</v>
      </c>
      <c r="K891" t="b">
        <f t="shared" si="13"/>
        <v>1</v>
      </c>
    </row>
    <row r="892" spans="1:11">
      <c r="A892" s="120">
        <v>941</v>
      </c>
      <c r="B892" s="121" t="s">
        <v>201</v>
      </c>
      <c r="C892" s="121" t="s">
        <v>202</v>
      </c>
      <c r="D892" s="121" t="s">
        <v>79</v>
      </c>
      <c r="E892" s="121" t="s">
        <v>70</v>
      </c>
      <c r="F892" s="122">
        <v>1492</v>
      </c>
      <c r="G892" s="122">
        <v>41</v>
      </c>
      <c r="H892" s="120">
        <v>2019</v>
      </c>
      <c r="I892" t="str">
        <f>IF(J892="natural gas",VLOOKUP(D892,'Cross-Page Data'!$I$4:$J$13,2,FALSE),IF(J892="solar",VLOOKUP('Form 923'!D892,'Cross-Page Data'!$I$14:$J$117,2,FALSE),J892))</f>
        <v>heavy or residual fuel oil</v>
      </c>
      <c r="J892" t="str">
        <f>VLOOKUP(E892,'Cross-Page Data'!$D$4:$F$48,3,FALSE)</f>
        <v>heavy or residual fuel oil</v>
      </c>
      <c r="K892" t="b">
        <f t="shared" si="13"/>
        <v>1</v>
      </c>
    </row>
    <row r="893" spans="1:11">
      <c r="A893" s="120">
        <v>941</v>
      </c>
      <c r="B893" s="121" t="s">
        <v>201</v>
      </c>
      <c r="C893" s="121" t="s">
        <v>202</v>
      </c>
      <c r="D893" s="121" t="s">
        <v>79</v>
      </c>
      <c r="E893" s="121" t="s">
        <v>38</v>
      </c>
      <c r="F893" s="122">
        <v>0</v>
      </c>
      <c r="G893" s="122">
        <v>0</v>
      </c>
      <c r="H893" s="120">
        <v>2019</v>
      </c>
      <c r="I893" t="str">
        <f>IF(J893="natural gas",VLOOKUP(D893,'Cross-Page Data'!$I$4:$J$13,2,FALSE),IF(J893="solar",VLOOKUP('Form 923'!D893,'Cross-Page Data'!$I$14:$J$117,2,FALSE),J893))</f>
        <v>natural gas peaker</v>
      </c>
      <c r="J893" t="str">
        <f>VLOOKUP(E893,'Cross-Page Data'!$D$4:$F$48,3,FALSE)</f>
        <v>natural gas</v>
      </c>
      <c r="K893" t="b">
        <f t="shared" si="13"/>
        <v>1</v>
      </c>
    </row>
    <row r="894" spans="1:11">
      <c r="A894" s="120">
        <v>943</v>
      </c>
      <c r="B894" s="121" t="s">
        <v>201</v>
      </c>
      <c r="C894" s="121" t="s">
        <v>202</v>
      </c>
      <c r="D894" s="121" t="s">
        <v>79</v>
      </c>
      <c r="E894" s="121" t="s">
        <v>70</v>
      </c>
      <c r="F894" s="122">
        <v>294</v>
      </c>
      <c r="G894" s="122">
        <v>29</v>
      </c>
      <c r="H894" s="120">
        <v>2019</v>
      </c>
      <c r="I894" t="str">
        <f>IF(J894="natural gas",VLOOKUP(D894,'Cross-Page Data'!$I$4:$J$13,2,FALSE),IF(J894="solar",VLOOKUP('Form 923'!D894,'Cross-Page Data'!$I$14:$J$117,2,FALSE),J894))</f>
        <v>heavy or residual fuel oil</v>
      </c>
      <c r="J894" t="str">
        <f>VLOOKUP(E894,'Cross-Page Data'!$D$4:$F$48,3,FALSE)</f>
        <v>heavy or residual fuel oil</v>
      </c>
      <c r="K894" t="b">
        <f t="shared" si="13"/>
        <v>1</v>
      </c>
    </row>
    <row r="895" spans="1:11">
      <c r="A895" s="120">
        <v>943</v>
      </c>
      <c r="B895" s="121" t="s">
        <v>201</v>
      </c>
      <c r="C895" s="121" t="s">
        <v>202</v>
      </c>
      <c r="D895" s="121" t="s">
        <v>79</v>
      </c>
      <c r="E895" s="121" t="s">
        <v>38</v>
      </c>
      <c r="F895" s="122">
        <v>0</v>
      </c>
      <c r="G895" s="122">
        <v>0</v>
      </c>
      <c r="H895" s="120">
        <v>2019</v>
      </c>
      <c r="I895" t="str">
        <f>IF(J895="natural gas",VLOOKUP(D895,'Cross-Page Data'!$I$4:$J$13,2,FALSE),IF(J895="solar",VLOOKUP('Form 923'!D895,'Cross-Page Data'!$I$14:$J$117,2,FALSE),J895))</f>
        <v>natural gas peaker</v>
      </c>
      <c r="J895" t="str">
        <f>VLOOKUP(E895,'Cross-Page Data'!$D$4:$F$48,3,FALSE)</f>
        <v>natural gas</v>
      </c>
      <c r="K895" t="b">
        <f t="shared" si="13"/>
        <v>1</v>
      </c>
    </row>
    <row r="896" spans="1:11">
      <c r="A896" s="120">
        <v>944</v>
      </c>
      <c r="B896" s="121" t="s">
        <v>201</v>
      </c>
      <c r="C896" s="121" t="s">
        <v>202</v>
      </c>
      <c r="D896" s="121" t="s">
        <v>79</v>
      </c>
      <c r="E896" s="121" t="s">
        <v>70</v>
      </c>
      <c r="F896" s="122">
        <v>951</v>
      </c>
      <c r="G896" s="122">
        <v>-241.27</v>
      </c>
      <c r="H896" s="120">
        <v>2019</v>
      </c>
      <c r="I896" t="str">
        <f>IF(J896="natural gas",VLOOKUP(D896,'Cross-Page Data'!$I$4:$J$13,2,FALSE),IF(J896="solar",VLOOKUP('Form 923'!D896,'Cross-Page Data'!$I$14:$J$117,2,FALSE),J896))</f>
        <v>heavy or residual fuel oil</v>
      </c>
      <c r="J896" t="str">
        <f>VLOOKUP(E896,'Cross-Page Data'!$D$4:$F$48,3,FALSE)</f>
        <v>heavy or residual fuel oil</v>
      </c>
      <c r="K896" t="b">
        <f t="shared" si="13"/>
        <v>1</v>
      </c>
    </row>
    <row r="897" spans="1:11">
      <c r="A897" s="120">
        <v>944</v>
      </c>
      <c r="B897" s="121" t="s">
        <v>201</v>
      </c>
      <c r="C897" s="121" t="s">
        <v>202</v>
      </c>
      <c r="D897" s="121" t="s">
        <v>79</v>
      </c>
      <c r="E897" s="121" t="s">
        <v>38</v>
      </c>
      <c r="F897" s="122">
        <v>12</v>
      </c>
      <c r="G897" s="122">
        <v>-3.73</v>
      </c>
      <c r="H897" s="120">
        <v>2019</v>
      </c>
      <c r="I897" t="str">
        <f>IF(J897="natural gas",VLOOKUP(D897,'Cross-Page Data'!$I$4:$J$13,2,FALSE),IF(J897="solar",VLOOKUP('Form 923'!D897,'Cross-Page Data'!$I$14:$J$117,2,FALSE),J897))</f>
        <v>natural gas peaker</v>
      </c>
      <c r="J897" t="str">
        <f>VLOOKUP(E897,'Cross-Page Data'!$D$4:$F$48,3,FALSE)</f>
        <v>natural gas</v>
      </c>
      <c r="K897" t="b">
        <f t="shared" si="13"/>
        <v>1</v>
      </c>
    </row>
    <row r="898" spans="1:11">
      <c r="A898" s="120">
        <v>944</v>
      </c>
      <c r="B898" s="121" t="s">
        <v>201</v>
      </c>
      <c r="C898" s="121" t="s">
        <v>202</v>
      </c>
      <c r="D898" s="121" t="s">
        <v>101</v>
      </c>
      <c r="E898" s="121" t="s">
        <v>92</v>
      </c>
      <c r="F898" s="122">
        <v>13549</v>
      </c>
      <c r="G898" s="122">
        <v>1522</v>
      </c>
      <c r="H898" s="120">
        <v>2019</v>
      </c>
      <c r="I898" t="str">
        <f>IF(J898="natural gas",VLOOKUP(D898,'Cross-Page Data'!$I$4:$J$13,2,FALSE),IF(J898="solar",VLOOKUP('Form 923'!D898,'Cross-Page Data'!$I$14:$J$117,2,FALSE),J898))</f>
        <v>solar pv</v>
      </c>
      <c r="J898" t="str">
        <f>VLOOKUP(E898,'Cross-Page Data'!$D$4:$F$48,3,FALSE)</f>
        <v>solar</v>
      </c>
      <c r="K898" t="b">
        <f t="shared" si="13"/>
        <v>1</v>
      </c>
    </row>
    <row r="899" spans="1:11">
      <c r="A899" s="120">
        <v>944</v>
      </c>
      <c r="B899" s="121" t="s">
        <v>201</v>
      </c>
      <c r="C899" s="121" t="s">
        <v>202</v>
      </c>
      <c r="D899" s="121" t="s">
        <v>128</v>
      </c>
      <c r="E899" s="121" t="s">
        <v>180</v>
      </c>
      <c r="F899" s="122">
        <v>55550</v>
      </c>
      <c r="G899" s="122">
        <v>6240</v>
      </c>
      <c r="H899" s="120">
        <v>2019</v>
      </c>
      <c r="I899" t="str">
        <f>IF(J899="natural gas",VLOOKUP(D899,'Cross-Page Data'!$I$4:$J$13,2,FALSE),IF(J899="solar",VLOOKUP('Form 923'!D899,'Cross-Page Data'!$I$14:$J$117,2,FALSE),J899))</f>
        <v>wind</v>
      </c>
      <c r="J899" t="str">
        <f>VLOOKUP(E899,'Cross-Page Data'!$D$4:$F$48,3,FALSE)</f>
        <v>wind</v>
      </c>
      <c r="K899" t="b">
        <f t="shared" si="13"/>
        <v>1</v>
      </c>
    </row>
    <row r="900" spans="1:11">
      <c r="A900" s="120">
        <v>946</v>
      </c>
      <c r="B900" s="121" t="s">
        <v>201</v>
      </c>
      <c r="C900" s="121" t="s">
        <v>202</v>
      </c>
      <c r="D900" s="121" t="s">
        <v>79</v>
      </c>
      <c r="E900" s="121" t="s">
        <v>70</v>
      </c>
      <c r="F900" s="122">
        <v>2059</v>
      </c>
      <c r="G900" s="122">
        <v>203</v>
      </c>
      <c r="H900" s="120">
        <v>2019</v>
      </c>
      <c r="I900" t="str">
        <f>IF(J900="natural gas",VLOOKUP(D900,'Cross-Page Data'!$I$4:$J$13,2,FALSE),IF(J900="solar",VLOOKUP('Form 923'!D900,'Cross-Page Data'!$I$14:$J$117,2,FALSE),J900))</f>
        <v>heavy or residual fuel oil</v>
      </c>
      <c r="J900" t="str">
        <f>VLOOKUP(E900,'Cross-Page Data'!$D$4:$F$48,3,FALSE)</f>
        <v>heavy or residual fuel oil</v>
      </c>
      <c r="K900" t="b">
        <f t="shared" si="13"/>
        <v>1</v>
      </c>
    </row>
    <row r="901" spans="1:11">
      <c r="A901" s="120">
        <v>946</v>
      </c>
      <c r="B901" s="121" t="s">
        <v>201</v>
      </c>
      <c r="C901" s="121" t="s">
        <v>202</v>
      </c>
      <c r="D901" s="121" t="s">
        <v>79</v>
      </c>
      <c r="E901" s="121" t="s">
        <v>38</v>
      </c>
      <c r="F901" s="122">
        <v>0</v>
      </c>
      <c r="G901" s="122">
        <v>0</v>
      </c>
      <c r="H901" s="120">
        <v>2019</v>
      </c>
      <c r="I901" t="str">
        <f>IF(J901="natural gas",VLOOKUP(D901,'Cross-Page Data'!$I$4:$J$13,2,FALSE),IF(J901="solar",VLOOKUP('Form 923'!D901,'Cross-Page Data'!$I$14:$J$117,2,FALSE),J901))</f>
        <v>natural gas peaker</v>
      </c>
      <c r="J901" t="str">
        <f>VLOOKUP(E901,'Cross-Page Data'!$D$4:$F$48,3,FALSE)</f>
        <v>natural gas</v>
      </c>
      <c r="K901" t="b">
        <f t="shared" si="13"/>
        <v>1</v>
      </c>
    </row>
    <row r="902" spans="1:11">
      <c r="A902" s="120">
        <v>948</v>
      </c>
      <c r="B902" s="121" t="s">
        <v>201</v>
      </c>
      <c r="C902" s="121" t="s">
        <v>202</v>
      </c>
      <c r="D902" s="121" t="s">
        <v>79</v>
      </c>
      <c r="E902" s="121" t="s">
        <v>70</v>
      </c>
      <c r="F902" s="122">
        <v>783</v>
      </c>
      <c r="G902" s="122">
        <v>78</v>
      </c>
      <c r="H902" s="120">
        <v>2019</v>
      </c>
      <c r="I902" t="str">
        <f>IF(J902="natural gas",VLOOKUP(D902,'Cross-Page Data'!$I$4:$J$13,2,FALSE),IF(J902="solar",VLOOKUP('Form 923'!D902,'Cross-Page Data'!$I$14:$J$117,2,FALSE),J902))</f>
        <v>heavy or residual fuel oil</v>
      </c>
      <c r="J902" t="str">
        <f>VLOOKUP(E902,'Cross-Page Data'!$D$4:$F$48,3,FALSE)</f>
        <v>heavy or residual fuel oil</v>
      </c>
      <c r="K902" t="b">
        <f t="shared" si="13"/>
        <v>1</v>
      </c>
    </row>
    <row r="903" spans="1:11">
      <c r="A903" s="120">
        <v>948</v>
      </c>
      <c r="B903" s="121" t="s">
        <v>201</v>
      </c>
      <c r="C903" s="121" t="s">
        <v>202</v>
      </c>
      <c r="D903" s="121" t="s">
        <v>79</v>
      </c>
      <c r="E903" s="121" t="s">
        <v>38</v>
      </c>
      <c r="F903" s="122">
        <v>0</v>
      </c>
      <c r="G903" s="122">
        <v>0</v>
      </c>
      <c r="H903" s="120">
        <v>2019</v>
      </c>
      <c r="I903" t="str">
        <f>IF(J903="natural gas",VLOOKUP(D903,'Cross-Page Data'!$I$4:$J$13,2,FALSE),IF(J903="solar",VLOOKUP('Form 923'!D903,'Cross-Page Data'!$I$14:$J$117,2,FALSE),J903))</f>
        <v>natural gas peaker</v>
      </c>
      <c r="J903" t="str">
        <f>VLOOKUP(E903,'Cross-Page Data'!$D$4:$F$48,3,FALSE)</f>
        <v>natural gas</v>
      </c>
      <c r="K903" t="b">
        <f t="shared" ref="K903:K966" si="14">IF(AND($N$6=FALSE,OR(C903="Commercial NAICS Cogen",C903="Industrial NAICS Cogen",C903="NAICS-22 Cogen")),FALSE,IF(AND($N$7=FALSE,OR(C903="Commercial NAICS Cogen",C903="Commercial NAICS Non-Cogen",C903="industrial NAICS Cogen",C903="industrial NAICS non-cogen")),FALSE,TRUE))</f>
        <v>1</v>
      </c>
    </row>
    <row r="904" spans="1:11">
      <c r="A904" s="120">
        <v>949</v>
      </c>
      <c r="B904" s="121" t="s">
        <v>201</v>
      </c>
      <c r="C904" s="121" t="s">
        <v>202</v>
      </c>
      <c r="D904" s="121" t="s">
        <v>79</v>
      </c>
      <c r="E904" s="121" t="s">
        <v>70</v>
      </c>
      <c r="F904" s="122">
        <v>951</v>
      </c>
      <c r="G904" s="122">
        <v>115</v>
      </c>
      <c r="H904" s="120">
        <v>2019</v>
      </c>
      <c r="I904" t="str">
        <f>IF(J904="natural gas",VLOOKUP(D904,'Cross-Page Data'!$I$4:$J$13,2,FALSE),IF(J904="solar",VLOOKUP('Form 923'!D904,'Cross-Page Data'!$I$14:$J$117,2,FALSE),J904))</f>
        <v>heavy or residual fuel oil</v>
      </c>
      <c r="J904" t="str">
        <f>VLOOKUP(E904,'Cross-Page Data'!$D$4:$F$48,3,FALSE)</f>
        <v>heavy or residual fuel oil</v>
      </c>
      <c r="K904" t="b">
        <f t="shared" si="14"/>
        <v>1</v>
      </c>
    </row>
    <row r="905" spans="1:11">
      <c r="A905" s="120">
        <v>955</v>
      </c>
      <c r="B905" s="121" t="s">
        <v>201</v>
      </c>
      <c r="C905" s="121" t="s">
        <v>202</v>
      </c>
      <c r="D905" s="121" t="s">
        <v>73</v>
      </c>
      <c r="E905" s="121" t="s">
        <v>81</v>
      </c>
      <c r="F905" s="122">
        <v>640</v>
      </c>
      <c r="G905" s="122">
        <v>24</v>
      </c>
      <c r="H905" s="120">
        <v>2019</v>
      </c>
      <c r="I905" t="str">
        <f>IF(J905="natural gas",VLOOKUP(D905,'Cross-Page Data'!$I$4:$J$13,2,FALSE),IF(J905="solar",VLOOKUP('Form 923'!D905,'Cross-Page Data'!$I$14:$J$117,2,FALSE),J905))</f>
        <v>petroleum</v>
      </c>
      <c r="J905" t="str">
        <f>VLOOKUP(E905,'Cross-Page Data'!$D$4:$F$48,3,FALSE)</f>
        <v>petroleum</v>
      </c>
      <c r="K905" t="b">
        <f t="shared" si="14"/>
        <v>1</v>
      </c>
    </row>
    <row r="906" spans="1:11">
      <c r="A906" s="120">
        <v>955</v>
      </c>
      <c r="B906" s="121" t="s">
        <v>201</v>
      </c>
      <c r="C906" s="121" t="s">
        <v>202</v>
      </c>
      <c r="D906" s="121" t="s">
        <v>116</v>
      </c>
      <c r="E906" s="121" t="s">
        <v>170</v>
      </c>
      <c r="F906" s="122">
        <v>235814</v>
      </c>
      <c r="G906" s="122">
        <v>26490</v>
      </c>
      <c r="H906" s="120">
        <v>2019</v>
      </c>
      <c r="I906" t="str">
        <f>IF(J906="natural gas",VLOOKUP(D906,'Cross-Page Data'!$I$4:$J$13,2,FALSE),IF(J906="solar",VLOOKUP('Form 923'!D906,'Cross-Page Data'!$I$14:$J$117,2,FALSE),J906))</f>
        <v>hydro</v>
      </c>
      <c r="J906" t="str">
        <f>VLOOKUP(E906,'Cross-Page Data'!$D$4:$F$48,3,FALSE)</f>
        <v>hydro</v>
      </c>
      <c r="K906" t="b">
        <f t="shared" si="14"/>
        <v>1</v>
      </c>
    </row>
    <row r="907" spans="1:11">
      <c r="A907" s="120">
        <v>955</v>
      </c>
      <c r="B907" s="121" t="s">
        <v>201</v>
      </c>
      <c r="C907" s="121" t="s">
        <v>202</v>
      </c>
      <c r="D907" s="121" t="s">
        <v>79</v>
      </c>
      <c r="E907" s="121" t="s">
        <v>70</v>
      </c>
      <c r="F907" s="122">
        <v>1129</v>
      </c>
      <c r="G907" s="122">
        <v>118</v>
      </c>
      <c r="H907" s="120">
        <v>2019</v>
      </c>
      <c r="I907" t="str">
        <f>IF(J907="natural gas",VLOOKUP(D907,'Cross-Page Data'!$I$4:$J$13,2,FALSE),IF(J907="solar",VLOOKUP('Form 923'!D907,'Cross-Page Data'!$I$14:$J$117,2,FALSE),J907))</f>
        <v>heavy or residual fuel oil</v>
      </c>
      <c r="J907" t="str">
        <f>VLOOKUP(E907,'Cross-Page Data'!$D$4:$F$48,3,FALSE)</f>
        <v>heavy or residual fuel oil</v>
      </c>
      <c r="K907" t="b">
        <f t="shared" si="14"/>
        <v>1</v>
      </c>
    </row>
    <row r="908" spans="1:11">
      <c r="A908" s="120">
        <v>956</v>
      </c>
      <c r="B908" s="121" t="s">
        <v>201</v>
      </c>
      <c r="C908" s="121" t="s">
        <v>202</v>
      </c>
      <c r="D908" s="121" t="s">
        <v>116</v>
      </c>
      <c r="E908" s="121" t="s">
        <v>170</v>
      </c>
      <c r="F908" s="122">
        <v>59510</v>
      </c>
      <c r="G908" s="122">
        <v>6685</v>
      </c>
      <c r="H908" s="120">
        <v>2019</v>
      </c>
      <c r="I908" t="str">
        <f>IF(J908="natural gas",VLOOKUP(D908,'Cross-Page Data'!$I$4:$J$13,2,FALSE),IF(J908="solar",VLOOKUP('Form 923'!D908,'Cross-Page Data'!$I$14:$J$117,2,FALSE),J908))</f>
        <v>hydro</v>
      </c>
      <c r="J908" t="str">
        <f>VLOOKUP(E908,'Cross-Page Data'!$D$4:$F$48,3,FALSE)</f>
        <v>hydro</v>
      </c>
      <c r="K908" t="b">
        <f t="shared" si="14"/>
        <v>1</v>
      </c>
    </row>
    <row r="909" spans="1:11">
      <c r="A909" s="120">
        <v>957</v>
      </c>
      <c r="B909" s="121" t="s">
        <v>201</v>
      </c>
      <c r="C909" s="121" t="s">
        <v>202</v>
      </c>
      <c r="D909" s="121" t="s">
        <v>79</v>
      </c>
      <c r="E909" s="121" t="s">
        <v>70</v>
      </c>
      <c r="F909" s="122">
        <v>6269</v>
      </c>
      <c r="G909" s="122">
        <v>584.09</v>
      </c>
      <c r="H909" s="120">
        <v>2019</v>
      </c>
      <c r="I909" t="str">
        <f>IF(J909="natural gas",VLOOKUP(D909,'Cross-Page Data'!$I$4:$J$13,2,FALSE),IF(J909="solar",VLOOKUP('Form 923'!D909,'Cross-Page Data'!$I$14:$J$117,2,FALSE),J909))</f>
        <v>heavy or residual fuel oil</v>
      </c>
      <c r="J909" t="str">
        <f>VLOOKUP(E909,'Cross-Page Data'!$D$4:$F$48,3,FALSE)</f>
        <v>heavy or residual fuel oil</v>
      </c>
      <c r="K909" t="b">
        <f t="shared" si="14"/>
        <v>1</v>
      </c>
    </row>
    <row r="910" spans="1:11">
      <c r="A910" s="120">
        <v>957</v>
      </c>
      <c r="B910" s="121" t="s">
        <v>201</v>
      </c>
      <c r="C910" s="121" t="s">
        <v>202</v>
      </c>
      <c r="D910" s="121" t="s">
        <v>79</v>
      </c>
      <c r="E910" s="121" t="s">
        <v>38</v>
      </c>
      <c r="F910" s="122">
        <v>7038</v>
      </c>
      <c r="G910" s="122">
        <v>655.91</v>
      </c>
      <c r="H910" s="120">
        <v>2019</v>
      </c>
      <c r="I910" t="str">
        <f>IF(J910="natural gas",VLOOKUP(D910,'Cross-Page Data'!$I$4:$J$13,2,FALSE),IF(J910="solar",VLOOKUP('Form 923'!D910,'Cross-Page Data'!$I$14:$J$117,2,FALSE),J910))</f>
        <v>natural gas peaker</v>
      </c>
      <c r="J910" t="str">
        <f>VLOOKUP(E910,'Cross-Page Data'!$D$4:$F$48,3,FALSE)</f>
        <v>natural gas</v>
      </c>
      <c r="K910" t="b">
        <f t="shared" si="14"/>
        <v>1</v>
      </c>
    </row>
    <row r="911" spans="1:11">
      <c r="A911" s="120">
        <v>958</v>
      </c>
      <c r="B911" s="121" t="s">
        <v>201</v>
      </c>
      <c r="C911" s="121" t="s">
        <v>202</v>
      </c>
      <c r="D911" s="121" t="s">
        <v>79</v>
      </c>
      <c r="E911" s="121" t="s">
        <v>70</v>
      </c>
      <c r="F911" s="122">
        <v>1601</v>
      </c>
      <c r="G911" s="122">
        <v>133</v>
      </c>
      <c r="H911" s="120">
        <v>2019</v>
      </c>
      <c r="I911" t="str">
        <f>IF(J911="natural gas",VLOOKUP(D911,'Cross-Page Data'!$I$4:$J$13,2,FALSE),IF(J911="solar",VLOOKUP('Form 923'!D911,'Cross-Page Data'!$I$14:$J$117,2,FALSE),J911))</f>
        <v>heavy or residual fuel oil</v>
      </c>
      <c r="J911" t="str">
        <f>VLOOKUP(E911,'Cross-Page Data'!$D$4:$F$48,3,FALSE)</f>
        <v>heavy or residual fuel oil</v>
      </c>
      <c r="K911" t="b">
        <f t="shared" si="14"/>
        <v>1</v>
      </c>
    </row>
    <row r="912" spans="1:11">
      <c r="A912" s="120">
        <v>958</v>
      </c>
      <c r="B912" s="121" t="s">
        <v>201</v>
      </c>
      <c r="C912" s="121" t="s">
        <v>202</v>
      </c>
      <c r="D912" s="121" t="s">
        <v>79</v>
      </c>
      <c r="E912" s="121" t="s">
        <v>38</v>
      </c>
      <c r="F912" s="122">
        <v>0</v>
      </c>
      <c r="G912" s="122">
        <v>0</v>
      </c>
      <c r="H912" s="120">
        <v>2019</v>
      </c>
      <c r="I912" t="str">
        <f>IF(J912="natural gas",VLOOKUP(D912,'Cross-Page Data'!$I$4:$J$13,2,FALSE),IF(J912="solar",VLOOKUP('Form 923'!D912,'Cross-Page Data'!$I$14:$J$117,2,FALSE),J912))</f>
        <v>natural gas peaker</v>
      </c>
      <c r="J912" t="str">
        <f>VLOOKUP(E912,'Cross-Page Data'!$D$4:$F$48,3,FALSE)</f>
        <v>natural gas</v>
      </c>
      <c r="K912" t="b">
        <f t="shared" si="14"/>
        <v>1</v>
      </c>
    </row>
    <row r="913" spans="1:11">
      <c r="A913" s="120">
        <v>959</v>
      </c>
      <c r="B913" s="121" t="s">
        <v>201</v>
      </c>
      <c r="C913" s="121" t="s">
        <v>202</v>
      </c>
      <c r="D913" s="121" t="s">
        <v>79</v>
      </c>
      <c r="E913" s="121" t="s">
        <v>70</v>
      </c>
      <c r="F913" s="122">
        <v>1376</v>
      </c>
      <c r="G913" s="122">
        <v>143</v>
      </c>
      <c r="H913" s="120">
        <v>2019</v>
      </c>
      <c r="I913" t="str">
        <f>IF(J913="natural gas",VLOOKUP(D913,'Cross-Page Data'!$I$4:$J$13,2,FALSE),IF(J913="solar",VLOOKUP('Form 923'!D913,'Cross-Page Data'!$I$14:$J$117,2,FALSE),J913))</f>
        <v>heavy or residual fuel oil</v>
      </c>
      <c r="J913" t="str">
        <f>VLOOKUP(E913,'Cross-Page Data'!$D$4:$F$48,3,FALSE)</f>
        <v>heavy or residual fuel oil</v>
      </c>
      <c r="K913" t="b">
        <f t="shared" si="14"/>
        <v>1</v>
      </c>
    </row>
    <row r="914" spans="1:11">
      <c r="A914" s="120">
        <v>960</v>
      </c>
      <c r="B914" s="121" t="s">
        <v>201</v>
      </c>
      <c r="C914" s="121" t="s">
        <v>202</v>
      </c>
      <c r="D914" s="121" t="s">
        <v>79</v>
      </c>
      <c r="E914" s="121" t="s">
        <v>70</v>
      </c>
      <c r="F914" s="122">
        <v>2467</v>
      </c>
      <c r="G914" s="122">
        <v>223.746</v>
      </c>
      <c r="H914" s="120">
        <v>2019</v>
      </c>
      <c r="I914" t="str">
        <f>IF(J914="natural gas",VLOOKUP(D914,'Cross-Page Data'!$I$4:$J$13,2,FALSE),IF(J914="solar",VLOOKUP('Form 923'!D914,'Cross-Page Data'!$I$14:$J$117,2,FALSE),J914))</f>
        <v>heavy or residual fuel oil</v>
      </c>
      <c r="J914" t="str">
        <f>VLOOKUP(E914,'Cross-Page Data'!$D$4:$F$48,3,FALSE)</f>
        <v>heavy or residual fuel oil</v>
      </c>
      <c r="K914" t="b">
        <f t="shared" si="14"/>
        <v>1</v>
      </c>
    </row>
    <row r="915" spans="1:11">
      <c r="A915" s="120">
        <v>960</v>
      </c>
      <c r="B915" s="121" t="s">
        <v>201</v>
      </c>
      <c r="C915" s="121" t="s">
        <v>202</v>
      </c>
      <c r="D915" s="121" t="s">
        <v>79</v>
      </c>
      <c r="E915" s="121" t="s">
        <v>38</v>
      </c>
      <c r="F915" s="122">
        <v>15059</v>
      </c>
      <c r="G915" s="122">
        <v>1364.254</v>
      </c>
      <c r="H915" s="120">
        <v>2019</v>
      </c>
      <c r="I915" t="str">
        <f>IF(J915="natural gas",VLOOKUP(D915,'Cross-Page Data'!$I$4:$J$13,2,FALSE),IF(J915="solar",VLOOKUP('Form 923'!D915,'Cross-Page Data'!$I$14:$J$117,2,FALSE),J915))</f>
        <v>natural gas peaker</v>
      </c>
      <c r="J915" t="str">
        <f>VLOOKUP(E915,'Cross-Page Data'!$D$4:$F$48,3,FALSE)</f>
        <v>natural gas</v>
      </c>
      <c r="K915" t="b">
        <f t="shared" si="14"/>
        <v>1</v>
      </c>
    </row>
    <row r="916" spans="1:11">
      <c r="A916" s="120">
        <v>960</v>
      </c>
      <c r="B916" s="121" t="s">
        <v>201</v>
      </c>
      <c r="C916" s="121" t="s">
        <v>202</v>
      </c>
      <c r="D916" s="121" t="s">
        <v>101</v>
      </c>
      <c r="E916" s="121" t="s">
        <v>92</v>
      </c>
      <c r="F916" s="122">
        <v>2513</v>
      </c>
      <c r="G916" s="122">
        <v>282</v>
      </c>
      <c r="H916" s="120">
        <v>2019</v>
      </c>
      <c r="I916" t="str">
        <f>IF(J916="natural gas",VLOOKUP(D916,'Cross-Page Data'!$I$4:$J$13,2,FALSE),IF(J916="solar",VLOOKUP('Form 923'!D916,'Cross-Page Data'!$I$14:$J$117,2,FALSE),J916))</f>
        <v>solar pv</v>
      </c>
      <c r="J916" t="str">
        <f>VLOOKUP(E916,'Cross-Page Data'!$D$4:$F$48,3,FALSE)</f>
        <v>solar</v>
      </c>
      <c r="K916" t="b">
        <f t="shared" si="14"/>
        <v>1</v>
      </c>
    </row>
    <row r="917" spans="1:11">
      <c r="A917" s="120">
        <v>961</v>
      </c>
      <c r="B917" s="121" t="s">
        <v>201</v>
      </c>
      <c r="C917" s="121" t="s">
        <v>202</v>
      </c>
      <c r="D917" s="121" t="s">
        <v>79</v>
      </c>
      <c r="E917" s="121" t="s">
        <v>70</v>
      </c>
      <c r="F917" s="122">
        <v>11403</v>
      </c>
      <c r="G917" s="122">
        <v>1146</v>
      </c>
      <c r="H917" s="120">
        <v>2019</v>
      </c>
      <c r="I917" t="str">
        <f>IF(J917="natural gas",VLOOKUP(D917,'Cross-Page Data'!$I$4:$J$13,2,FALSE),IF(J917="solar",VLOOKUP('Form 923'!D917,'Cross-Page Data'!$I$14:$J$117,2,FALSE),J917))</f>
        <v>heavy or residual fuel oil</v>
      </c>
      <c r="J917" t="str">
        <f>VLOOKUP(E917,'Cross-Page Data'!$D$4:$F$48,3,FALSE)</f>
        <v>heavy or residual fuel oil</v>
      </c>
      <c r="K917" t="b">
        <f t="shared" si="14"/>
        <v>1</v>
      </c>
    </row>
    <row r="918" spans="1:11">
      <c r="A918" s="120">
        <v>961</v>
      </c>
      <c r="B918" s="121" t="s">
        <v>201</v>
      </c>
      <c r="C918" s="121" t="s">
        <v>202</v>
      </c>
      <c r="D918" s="121" t="s">
        <v>79</v>
      </c>
      <c r="E918" s="121" t="s">
        <v>38</v>
      </c>
      <c r="F918" s="122">
        <v>0</v>
      </c>
      <c r="G918" s="122">
        <v>0</v>
      </c>
      <c r="H918" s="120">
        <v>2019</v>
      </c>
      <c r="I918" t="str">
        <f>IF(J918="natural gas",VLOOKUP(D918,'Cross-Page Data'!$I$4:$J$13,2,FALSE),IF(J918="solar",VLOOKUP('Form 923'!D918,'Cross-Page Data'!$I$14:$J$117,2,FALSE),J918))</f>
        <v>natural gas peaker</v>
      </c>
      <c r="J918" t="str">
        <f>VLOOKUP(E918,'Cross-Page Data'!$D$4:$F$48,3,FALSE)</f>
        <v>natural gas</v>
      </c>
      <c r="K918" t="b">
        <f t="shared" si="14"/>
        <v>1</v>
      </c>
    </row>
    <row r="919" spans="1:11">
      <c r="A919" s="120">
        <v>963</v>
      </c>
      <c r="B919" s="121" t="s">
        <v>201</v>
      </c>
      <c r="C919" s="121" t="s">
        <v>202</v>
      </c>
      <c r="D919" s="121" t="s">
        <v>68</v>
      </c>
      <c r="E919" s="121" t="s">
        <v>54</v>
      </c>
      <c r="F919" s="122">
        <v>21592111</v>
      </c>
      <c r="G919" s="122">
        <v>1838642.1</v>
      </c>
      <c r="H919" s="120">
        <v>2019</v>
      </c>
      <c r="I919" t="str">
        <f>IF(J919="natural gas",VLOOKUP(D919,'Cross-Page Data'!$I$4:$J$13,2,FALSE),IF(J919="solar",VLOOKUP('Form 923'!D919,'Cross-Page Data'!$I$14:$J$117,2,FALSE),J919))</f>
        <v>hard coal</v>
      </c>
      <c r="J919" t="str">
        <f>VLOOKUP(E919,'Cross-Page Data'!$D$4:$F$48,3,FALSE)</f>
        <v>hard coal</v>
      </c>
      <c r="K919" t="b">
        <f t="shared" si="14"/>
        <v>1</v>
      </c>
    </row>
    <row r="920" spans="1:11">
      <c r="A920" s="120">
        <v>963</v>
      </c>
      <c r="B920" s="121" t="s">
        <v>201</v>
      </c>
      <c r="C920" s="121" t="s">
        <v>202</v>
      </c>
      <c r="D920" s="121" t="s">
        <v>68</v>
      </c>
      <c r="E920" s="121" t="s">
        <v>70</v>
      </c>
      <c r="F920" s="122">
        <v>0</v>
      </c>
      <c r="G920" s="122">
        <v>0</v>
      </c>
      <c r="H920" s="120">
        <v>2019</v>
      </c>
      <c r="I920" t="str">
        <f>IF(J920="natural gas",VLOOKUP(D920,'Cross-Page Data'!$I$4:$J$13,2,FALSE),IF(J920="solar",VLOOKUP('Form 923'!D920,'Cross-Page Data'!$I$14:$J$117,2,FALSE),J920))</f>
        <v>heavy or residual fuel oil</v>
      </c>
      <c r="J920" t="str">
        <f>VLOOKUP(E920,'Cross-Page Data'!$D$4:$F$48,3,FALSE)</f>
        <v>heavy or residual fuel oil</v>
      </c>
      <c r="K920" t="b">
        <f t="shared" si="14"/>
        <v>1</v>
      </c>
    </row>
    <row r="921" spans="1:11">
      <c r="A921" s="120">
        <v>963</v>
      </c>
      <c r="B921" s="121" t="s">
        <v>201</v>
      </c>
      <c r="C921" s="121" t="s">
        <v>202</v>
      </c>
      <c r="D921" s="121" t="s">
        <v>68</v>
      </c>
      <c r="E921" s="121" t="s">
        <v>38</v>
      </c>
      <c r="F921" s="122">
        <v>180302</v>
      </c>
      <c r="G921" s="122">
        <v>15246.865</v>
      </c>
      <c r="H921" s="120">
        <v>2019</v>
      </c>
      <c r="I921" t="str">
        <f>IF(J921="natural gas",VLOOKUP(D921,'Cross-Page Data'!$I$4:$J$13,2,FALSE),IF(J921="solar",VLOOKUP('Form 923'!D921,'Cross-Page Data'!$I$14:$J$117,2,FALSE),J921))</f>
        <v>natural gas nonpeaker - preexisting retiring</v>
      </c>
      <c r="J921" t="str">
        <f>VLOOKUP(E921,'Cross-Page Data'!$D$4:$F$48,3,FALSE)</f>
        <v>natural gas</v>
      </c>
      <c r="K921" t="b">
        <f t="shared" si="14"/>
        <v>1</v>
      </c>
    </row>
    <row r="922" spans="1:11">
      <c r="A922" s="120">
        <v>964</v>
      </c>
      <c r="B922" s="121" t="s">
        <v>201</v>
      </c>
      <c r="C922" s="121" t="s">
        <v>202</v>
      </c>
      <c r="D922" s="121" t="s">
        <v>79</v>
      </c>
      <c r="E922" s="121" t="s">
        <v>54</v>
      </c>
      <c r="F922" s="122">
        <v>0</v>
      </c>
      <c r="G922" s="122">
        <v>0</v>
      </c>
      <c r="H922" s="120">
        <v>2019</v>
      </c>
      <c r="I922" t="str">
        <f>IF(J922="natural gas",VLOOKUP(D922,'Cross-Page Data'!$I$4:$J$13,2,FALSE),IF(J922="solar",VLOOKUP('Form 923'!D922,'Cross-Page Data'!$I$14:$J$117,2,FALSE),J922))</f>
        <v>hard coal</v>
      </c>
      <c r="J922" t="str">
        <f>VLOOKUP(E922,'Cross-Page Data'!$D$4:$F$48,3,FALSE)</f>
        <v>hard coal</v>
      </c>
      <c r="K922" t="b">
        <f t="shared" si="14"/>
        <v>1</v>
      </c>
    </row>
    <row r="923" spans="1:11">
      <c r="A923" s="120">
        <v>964</v>
      </c>
      <c r="B923" s="121" t="s">
        <v>201</v>
      </c>
      <c r="C923" s="121" t="s">
        <v>202</v>
      </c>
      <c r="D923" s="121" t="s">
        <v>79</v>
      </c>
      <c r="E923" s="121" t="s">
        <v>70</v>
      </c>
      <c r="F923" s="122">
        <v>0</v>
      </c>
      <c r="G923" s="122">
        <v>0</v>
      </c>
      <c r="H923" s="120">
        <v>2019</v>
      </c>
      <c r="I923" t="str">
        <f>IF(J923="natural gas",VLOOKUP(D923,'Cross-Page Data'!$I$4:$J$13,2,FALSE),IF(J923="solar",VLOOKUP('Form 923'!D923,'Cross-Page Data'!$I$14:$J$117,2,FALSE),J923))</f>
        <v>heavy or residual fuel oil</v>
      </c>
      <c r="J923" t="str">
        <f>VLOOKUP(E923,'Cross-Page Data'!$D$4:$F$48,3,FALSE)</f>
        <v>heavy or residual fuel oil</v>
      </c>
      <c r="K923" t="b">
        <f t="shared" si="14"/>
        <v>1</v>
      </c>
    </row>
    <row r="924" spans="1:11">
      <c r="A924" s="120">
        <v>965</v>
      </c>
      <c r="B924" s="121" t="s">
        <v>201</v>
      </c>
      <c r="C924" s="121" t="s">
        <v>202</v>
      </c>
      <c r="D924" s="121" t="s">
        <v>73</v>
      </c>
      <c r="E924" s="121" t="s">
        <v>70</v>
      </c>
      <c r="F924" s="122">
        <v>1241</v>
      </c>
      <c r="G924" s="122">
        <v>39</v>
      </c>
      <c r="H924" s="120">
        <v>2019</v>
      </c>
      <c r="I924" t="str">
        <f>IF(J924="natural gas",VLOOKUP(D924,'Cross-Page Data'!$I$4:$J$13,2,FALSE),IF(J924="solar",VLOOKUP('Form 923'!D924,'Cross-Page Data'!$I$14:$J$117,2,FALSE),J924))</f>
        <v>heavy or residual fuel oil</v>
      </c>
      <c r="J924" t="str">
        <f>VLOOKUP(E924,'Cross-Page Data'!$D$4:$F$48,3,FALSE)</f>
        <v>heavy or residual fuel oil</v>
      </c>
      <c r="K924" t="b">
        <f t="shared" si="14"/>
        <v>1</v>
      </c>
    </row>
    <row r="925" spans="1:11">
      <c r="A925" s="120">
        <v>969</v>
      </c>
      <c r="B925" s="121" t="s">
        <v>201</v>
      </c>
      <c r="C925" s="121" t="s">
        <v>202</v>
      </c>
      <c r="D925" s="121" t="s">
        <v>79</v>
      </c>
      <c r="E925" s="121" t="s">
        <v>70</v>
      </c>
      <c r="F925" s="122">
        <v>1669</v>
      </c>
      <c r="G925" s="122">
        <v>169</v>
      </c>
      <c r="H925" s="120">
        <v>2019</v>
      </c>
      <c r="I925" t="str">
        <f>IF(J925="natural gas",VLOOKUP(D925,'Cross-Page Data'!$I$4:$J$13,2,FALSE),IF(J925="solar",VLOOKUP('Form 923'!D925,'Cross-Page Data'!$I$14:$J$117,2,FALSE),J925))</f>
        <v>heavy or residual fuel oil</v>
      </c>
      <c r="J925" t="str">
        <f>VLOOKUP(E925,'Cross-Page Data'!$D$4:$F$48,3,FALSE)</f>
        <v>heavy or residual fuel oil</v>
      </c>
      <c r="K925" t="b">
        <f t="shared" si="14"/>
        <v>1</v>
      </c>
    </row>
    <row r="926" spans="1:11">
      <c r="A926" s="120">
        <v>969</v>
      </c>
      <c r="B926" s="121" t="s">
        <v>201</v>
      </c>
      <c r="C926" s="121" t="s">
        <v>202</v>
      </c>
      <c r="D926" s="121" t="s">
        <v>79</v>
      </c>
      <c r="E926" s="121" t="s">
        <v>38</v>
      </c>
      <c r="F926" s="122">
        <v>0</v>
      </c>
      <c r="G926" s="122">
        <v>0</v>
      </c>
      <c r="H926" s="120">
        <v>2019</v>
      </c>
      <c r="I926" t="str">
        <f>IF(J926="natural gas",VLOOKUP(D926,'Cross-Page Data'!$I$4:$J$13,2,FALSE),IF(J926="solar",VLOOKUP('Form 923'!D926,'Cross-Page Data'!$I$14:$J$117,2,FALSE),J926))</f>
        <v>natural gas peaker</v>
      </c>
      <c r="J926" t="str">
        <f>VLOOKUP(E926,'Cross-Page Data'!$D$4:$F$48,3,FALSE)</f>
        <v>natural gas</v>
      </c>
      <c r="K926" t="b">
        <f t="shared" si="14"/>
        <v>1</v>
      </c>
    </row>
    <row r="927" spans="1:11">
      <c r="A927" s="120">
        <v>971</v>
      </c>
      <c r="B927" s="121" t="s">
        <v>201</v>
      </c>
      <c r="C927" s="121" t="s">
        <v>202</v>
      </c>
      <c r="D927" s="121" t="s">
        <v>73</v>
      </c>
      <c r="E927" s="121" t="s">
        <v>70</v>
      </c>
      <c r="F927" s="122">
        <v>0</v>
      </c>
      <c r="G927" s="122">
        <v>0</v>
      </c>
      <c r="H927" s="120">
        <v>2019</v>
      </c>
      <c r="I927" t="str">
        <f>IF(J927="natural gas",VLOOKUP(D927,'Cross-Page Data'!$I$4:$J$13,2,FALSE),IF(J927="solar",VLOOKUP('Form 923'!D927,'Cross-Page Data'!$I$14:$J$117,2,FALSE),J927))</f>
        <v>heavy or residual fuel oil</v>
      </c>
      <c r="J927" t="str">
        <f>VLOOKUP(E927,'Cross-Page Data'!$D$4:$F$48,3,FALSE)</f>
        <v>heavy or residual fuel oil</v>
      </c>
      <c r="K927" t="b">
        <f t="shared" si="14"/>
        <v>1</v>
      </c>
    </row>
    <row r="928" spans="1:11">
      <c r="A928" s="120">
        <v>971</v>
      </c>
      <c r="B928" s="121" t="s">
        <v>201</v>
      </c>
      <c r="C928" s="121" t="s">
        <v>202</v>
      </c>
      <c r="D928" s="121" t="s">
        <v>73</v>
      </c>
      <c r="E928" s="121" t="s">
        <v>38</v>
      </c>
      <c r="F928" s="122">
        <v>4767</v>
      </c>
      <c r="G928" s="122">
        <v>343</v>
      </c>
      <c r="H928" s="120">
        <v>2019</v>
      </c>
      <c r="I928" t="str">
        <f>IF(J928="natural gas",VLOOKUP(D928,'Cross-Page Data'!$I$4:$J$13,2,FALSE),IF(J928="solar",VLOOKUP('Form 923'!D928,'Cross-Page Data'!$I$14:$J$117,2,FALSE),J928))</f>
        <v>natural gas peaker</v>
      </c>
      <c r="J928" t="str">
        <f>VLOOKUP(E928,'Cross-Page Data'!$D$4:$F$48,3,FALSE)</f>
        <v>natural gas</v>
      </c>
      <c r="K928" t="b">
        <f t="shared" si="14"/>
        <v>1</v>
      </c>
    </row>
    <row r="929" spans="1:11">
      <c r="A929" s="120">
        <v>971</v>
      </c>
      <c r="B929" s="121" t="s">
        <v>201</v>
      </c>
      <c r="C929" s="121" t="s">
        <v>202</v>
      </c>
      <c r="D929" s="121" t="s">
        <v>79</v>
      </c>
      <c r="E929" s="121" t="s">
        <v>70</v>
      </c>
      <c r="F929" s="122">
        <v>1697</v>
      </c>
      <c r="G929" s="122">
        <v>151</v>
      </c>
      <c r="H929" s="120">
        <v>2019</v>
      </c>
      <c r="I929" t="str">
        <f>IF(J929="natural gas",VLOOKUP(D929,'Cross-Page Data'!$I$4:$J$13,2,FALSE),IF(J929="solar",VLOOKUP('Form 923'!D929,'Cross-Page Data'!$I$14:$J$117,2,FALSE),J929))</f>
        <v>heavy or residual fuel oil</v>
      </c>
      <c r="J929" t="str">
        <f>VLOOKUP(E929,'Cross-Page Data'!$D$4:$F$48,3,FALSE)</f>
        <v>heavy or residual fuel oil</v>
      </c>
      <c r="K929" t="b">
        <f t="shared" si="14"/>
        <v>1</v>
      </c>
    </row>
    <row r="930" spans="1:11">
      <c r="A930" s="120">
        <v>971</v>
      </c>
      <c r="B930" s="121" t="s">
        <v>201</v>
      </c>
      <c r="C930" s="121" t="s">
        <v>202</v>
      </c>
      <c r="D930" s="121" t="s">
        <v>79</v>
      </c>
      <c r="E930" s="121" t="s">
        <v>38</v>
      </c>
      <c r="F930" s="122">
        <v>0</v>
      </c>
      <c r="G930" s="122">
        <v>0</v>
      </c>
      <c r="H930" s="120">
        <v>2019</v>
      </c>
      <c r="I930" t="str">
        <f>IF(J930="natural gas",VLOOKUP(D930,'Cross-Page Data'!$I$4:$J$13,2,FALSE),IF(J930="solar",VLOOKUP('Form 923'!D930,'Cross-Page Data'!$I$14:$J$117,2,FALSE),J930))</f>
        <v>natural gas peaker</v>
      </c>
      <c r="J930" t="str">
        <f>VLOOKUP(E930,'Cross-Page Data'!$D$4:$F$48,3,FALSE)</f>
        <v>natural gas</v>
      </c>
      <c r="K930" t="b">
        <f t="shared" si="14"/>
        <v>1</v>
      </c>
    </row>
    <row r="931" spans="1:11">
      <c r="A931" s="120">
        <v>972</v>
      </c>
      <c r="B931" s="121" t="s">
        <v>201</v>
      </c>
      <c r="C931" s="121" t="s">
        <v>202</v>
      </c>
      <c r="D931" s="121" t="s">
        <v>79</v>
      </c>
      <c r="E931" s="121" t="s">
        <v>70</v>
      </c>
      <c r="F931" s="122">
        <v>1061</v>
      </c>
      <c r="G931" s="122">
        <v>108</v>
      </c>
      <c r="H931" s="120">
        <v>2019</v>
      </c>
      <c r="I931" t="str">
        <f>IF(J931="natural gas",VLOOKUP(D931,'Cross-Page Data'!$I$4:$J$13,2,FALSE),IF(J931="solar",VLOOKUP('Form 923'!D931,'Cross-Page Data'!$I$14:$J$117,2,FALSE),J931))</f>
        <v>heavy or residual fuel oil</v>
      </c>
      <c r="J931" t="str">
        <f>VLOOKUP(E931,'Cross-Page Data'!$D$4:$F$48,3,FALSE)</f>
        <v>heavy or residual fuel oil</v>
      </c>
      <c r="K931" t="b">
        <f t="shared" si="14"/>
        <v>1</v>
      </c>
    </row>
    <row r="932" spans="1:11">
      <c r="A932" s="120">
        <v>972</v>
      </c>
      <c r="B932" s="121" t="s">
        <v>201</v>
      </c>
      <c r="C932" s="121" t="s">
        <v>202</v>
      </c>
      <c r="D932" s="121" t="s">
        <v>68</v>
      </c>
      <c r="E932" s="121" t="s">
        <v>70</v>
      </c>
      <c r="F932" s="122">
        <v>0</v>
      </c>
      <c r="G932" s="122">
        <v>0</v>
      </c>
      <c r="H932" s="120">
        <v>2019</v>
      </c>
      <c r="I932" t="str">
        <f>IF(J932="natural gas",VLOOKUP(D932,'Cross-Page Data'!$I$4:$J$13,2,FALSE),IF(J932="solar",VLOOKUP('Form 923'!D932,'Cross-Page Data'!$I$14:$J$117,2,FALSE),J932))</f>
        <v>heavy or residual fuel oil</v>
      </c>
      <c r="J932" t="str">
        <f>VLOOKUP(E932,'Cross-Page Data'!$D$4:$F$48,3,FALSE)</f>
        <v>heavy or residual fuel oil</v>
      </c>
      <c r="K932" t="b">
        <f t="shared" si="14"/>
        <v>1</v>
      </c>
    </row>
    <row r="933" spans="1:11">
      <c r="A933" s="120">
        <v>972</v>
      </c>
      <c r="B933" s="121" t="s">
        <v>201</v>
      </c>
      <c r="C933" s="121" t="s">
        <v>202</v>
      </c>
      <c r="D933" s="121" t="s">
        <v>68</v>
      </c>
      <c r="E933" s="121" t="s">
        <v>38</v>
      </c>
      <c r="F933" s="122">
        <v>45632</v>
      </c>
      <c r="G933" s="122">
        <v>2733</v>
      </c>
      <c r="H933" s="120">
        <v>2019</v>
      </c>
      <c r="I933" t="str">
        <f>IF(J933="natural gas",VLOOKUP(D933,'Cross-Page Data'!$I$4:$J$13,2,FALSE),IF(J933="solar",VLOOKUP('Form 923'!D933,'Cross-Page Data'!$I$14:$J$117,2,FALSE),J933))</f>
        <v>natural gas nonpeaker - preexisting retiring</v>
      </c>
      <c r="J933" t="str">
        <f>VLOOKUP(E933,'Cross-Page Data'!$D$4:$F$48,3,FALSE)</f>
        <v>natural gas</v>
      </c>
      <c r="K933" t="b">
        <f t="shared" si="14"/>
        <v>1</v>
      </c>
    </row>
    <row r="934" spans="1:11">
      <c r="A934" s="120">
        <v>976</v>
      </c>
      <c r="B934" s="121" t="s">
        <v>201</v>
      </c>
      <c r="C934" s="121" t="s">
        <v>202</v>
      </c>
      <c r="D934" s="121" t="s">
        <v>73</v>
      </c>
      <c r="E934" s="121" t="s">
        <v>70</v>
      </c>
      <c r="F934" s="122">
        <v>2324</v>
      </c>
      <c r="G934" s="122">
        <v>144.336</v>
      </c>
      <c r="H934" s="120">
        <v>2019</v>
      </c>
      <c r="I934" t="str">
        <f>IF(J934="natural gas",VLOOKUP(D934,'Cross-Page Data'!$I$4:$J$13,2,FALSE),IF(J934="solar",VLOOKUP('Form 923'!D934,'Cross-Page Data'!$I$14:$J$117,2,FALSE),J934))</f>
        <v>heavy or residual fuel oil</v>
      </c>
      <c r="J934" t="str">
        <f>VLOOKUP(E934,'Cross-Page Data'!$D$4:$F$48,3,FALSE)</f>
        <v>heavy or residual fuel oil</v>
      </c>
      <c r="K934" t="b">
        <f t="shared" si="14"/>
        <v>1</v>
      </c>
    </row>
    <row r="935" spans="1:11">
      <c r="A935" s="120">
        <v>976</v>
      </c>
      <c r="B935" s="121" t="s">
        <v>201</v>
      </c>
      <c r="C935" s="121" t="s">
        <v>202</v>
      </c>
      <c r="D935" s="121" t="s">
        <v>73</v>
      </c>
      <c r="E935" s="121" t="s">
        <v>38</v>
      </c>
      <c r="F935" s="122">
        <v>107883</v>
      </c>
      <c r="G935" s="122">
        <v>7961.664</v>
      </c>
      <c r="H935" s="120">
        <v>2019</v>
      </c>
      <c r="I935" t="str">
        <f>IF(J935="natural gas",VLOOKUP(D935,'Cross-Page Data'!$I$4:$J$13,2,FALSE),IF(J935="solar",VLOOKUP('Form 923'!D935,'Cross-Page Data'!$I$14:$J$117,2,FALSE),J935))</f>
        <v>natural gas peaker</v>
      </c>
      <c r="J935" t="str">
        <f>VLOOKUP(E935,'Cross-Page Data'!$D$4:$F$48,3,FALSE)</f>
        <v>natural gas</v>
      </c>
      <c r="K935" t="b">
        <f t="shared" si="14"/>
        <v>1</v>
      </c>
    </row>
    <row r="936" spans="1:11">
      <c r="A936" s="120">
        <v>976</v>
      </c>
      <c r="B936" s="121" t="s">
        <v>201</v>
      </c>
      <c r="C936" s="121" t="s">
        <v>202</v>
      </c>
      <c r="D936" s="121" t="s">
        <v>68</v>
      </c>
      <c r="E936" s="121" t="s">
        <v>54</v>
      </c>
      <c r="F936" s="122">
        <v>18930550</v>
      </c>
      <c r="G936" s="122">
        <v>1643167.8</v>
      </c>
      <c r="H936" s="120">
        <v>2019</v>
      </c>
      <c r="I936" t="str">
        <f>IF(J936="natural gas",VLOOKUP(D936,'Cross-Page Data'!$I$4:$J$13,2,FALSE),IF(J936="solar",VLOOKUP('Form 923'!D936,'Cross-Page Data'!$I$14:$J$117,2,FALSE),J936))</f>
        <v>hard coal</v>
      </c>
      <c r="J936" t="str">
        <f>VLOOKUP(E936,'Cross-Page Data'!$D$4:$F$48,3,FALSE)</f>
        <v>hard coal</v>
      </c>
      <c r="K936" t="b">
        <f t="shared" si="14"/>
        <v>1</v>
      </c>
    </row>
    <row r="937" spans="1:11">
      <c r="A937" s="120">
        <v>976</v>
      </c>
      <c r="B937" s="121" t="s">
        <v>201</v>
      </c>
      <c r="C937" s="121" t="s">
        <v>202</v>
      </c>
      <c r="D937" s="121" t="s">
        <v>68</v>
      </c>
      <c r="E937" s="121" t="s">
        <v>70</v>
      </c>
      <c r="F937" s="122">
        <v>8604</v>
      </c>
      <c r="G937" s="122">
        <v>745.22</v>
      </c>
      <c r="H937" s="120">
        <v>2019</v>
      </c>
      <c r="I937" t="str">
        <f>IF(J937="natural gas",VLOOKUP(D937,'Cross-Page Data'!$I$4:$J$13,2,FALSE),IF(J937="solar",VLOOKUP('Form 923'!D937,'Cross-Page Data'!$I$14:$J$117,2,FALSE),J937))</f>
        <v>heavy or residual fuel oil</v>
      </c>
      <c r="J937" t="str">
        <f>VLOOKUP(E937,'Cross-Page Data'!$D$4:$F$48,3,FALSE)</f>
        <v>heavy or residual fuel oil</v>
      </c>
      <c r="K937" t="b">
        <f t="shared" si="14"/>
        <v>1</v>
      </c>
    </row>
    <row r="938" spans="1:11">
      <c r="A938" s="120">
        <v>976</v>
      </c>
      <c r="B938" s="121" t="s">
        <v>201</v>
      </c>
      <c r="C938" s="121" t="s">
        <v>202</v>
      </c>
      <c r="D938" s="121" t="s">
        <v>68</v>
      </c>
      <c r="E938" s="121" t="s">
        <v>144</v>
      </c>
      <c r="F938" s="122">
        <v>0</v>
      </c>
      <c r="G938" s="122">
        <v>0</v>
      </c>
      <c r="H938" s="120">
        <v>2019</v>
      </c>
      <c r="I938" t="str">
        <f>IF(J938="natural gas",VLOOKUP(D938,'Cross-Page Data'!$I$4:$J$13,2,FALSE),IF(J938="solar",VLOOKUP('Form 923'!D938,'Cross-Page Data'!$I$14:$J$117,2,FALSE),J938))</f>
        <v>petroleum</v>
      </c>
      <c r="J938" t="str">
        <f>VLOOKUP(E938,'Cross-Page Data'!$D$4:$F$48,3,FALSE)</f>
        <v>petroleum</v>
      </c>
      <c r="K938" t="b">
        <f t="shared" si="14"/>
        <v>1</v>
      </c>
    </row>
    <row r="939" spans="1:11">
      <c r="A939" s="120">
        <v>976</v>
      </c>
      <c r="B939" s="121" t="s">
        <v>201</v>
      </c>
      <c r="C939" s="121" t="s">
        <v>202</v>
      </c>
      <c r="D939" s="121" t="s">
        <v>68</v>
      </c>
      <c r="E939" s="121" t="s">
        <v>172</v>
      </c>
      <c r="F939" s="122">
        <v>0</v>
      </c>
      <c r="G939" s="122">
        <v>0</v>
      </c>
      <c r="H939" s="120">
        <v>2019</v>
      </c>
      <c r="I939" t="str">
        <f>IF(J939="natural gas",VLOOKUP(D939,'Cross-Page Data'!$I$4:$J$13,2,FALSE),IF(J939="solar",VLOOKUP('Form 923'!D939,'Cross-Page Data'!$I$14:$J$117,2,FALSE),J939))</f>
        <v>hard coal</v>
      </c>
      <c r="J939" t="str">
        <f>VLOOKUP(E939,'Cross-Page Data'!$D$4:$F$48,3,FALSE)</f>
        <v>hard coal</v>
      </c>
      <c r="K939" t="b">
        <f t="shared" si="14"/>
        <v>1</v>
      </c>
    </row>
    <row r="940" spans="1:11">
      <c r="A940" s="120">
        <v>983</v>
      </c>
      <c r="B940" s="121" t="s">
        <v>201</v>
      </c>
      <c r="C940" s="121" t="s">
        <v>202</v>
      </c>
      <c r="D940" s="121" t="s">
        <v>68</v>
      </c>
      <c r="E940" s="121" t="s">
        <v>54</v>
      </c>
      <c r="F940" s="122">
        <v>59685982</v>
      </c>
      <c r="G940" s="122">
        <v>5465145.6</v>
      </c>
      <c r="H940" s="120">
        <v>2019</v>
      </c>
      <c r="I940" t="str">
        <f>IF(J940="natural gas",VLOOKUP(D940,'Cross-Page Data'!$I$4:$J$13,2,FALSE),IF(J940="solar",VLOOKUP('Form 923'!D940,'Cross-Page Data'!$I$14:$J$117,2,FALSE),J940))</f>
        <v>hard coal</v>
      </c>
      <c r="J940" t="str">
        <f>VLOOKUP(E940,'Cross-Page Data'!$D$4:$F$48,3,FALSE)</f>
        <v>hard coal</v>
      </c>
      <c r="K940" t="b">
        <f t="shared" si="14"/>
        <v>1</v>
      </c>
    </row>
    <row r="941" spans="1:11">
      <c r="A941" s="120">
        <v>983</v>
      </c>
      <c r="B941" s="121" t="s">
        <v>201</v>
      </c>
      <c r="C941" s="121" t="s">
        <v>202</v>
      </c>
      <c r="D941" s="121" t="s">
        <v>68</v>
      </c>
      <c r="E941" s="121" t="s">
        <v>70</v>
      </c>
      <c r="F941" s="122">
        <v>79001</v>
      </c>
      <c r="G941" s="122">
        <v>7198.75</v>
      </c>
      <c r="H941" s="120">
        <v>2019</v>
      </c>
      <c r="I941" t="str">
        <f>IF(J941="natural gas",VLOOKUP(D941,'Cross-Page Data'!$I$4:$J$13,2,FALSE),IF(J941="solar",VLOOKUP('Form 923'!D941,'Cross-Page Data'!$I$14:$J$117,2,FALSE),J941))</f>
        <v>heavy or residual fuel oil</v>
      </c>
      <c r="J941" t="str">
        <f>VLOOKUP(E941,'Cross-Page Data'!$D$4:$F$48,3,FALSE)</f>
        <v>heavy or residual fuel oil</v>
      </c>
      <c r="K941" t="b">
        <f t="shared" si="14"/>
        <v>1</v>
      </c>
    </row>
    <row r="942" spans="1:11">
      <c r="A942" s="120">
        <v>983</v>
      </c>
      <c r="B942" s="121" t="s">
        <v>201</v>
      </c>
      <c r="C942" s="121" t="s">
        <v>202</v>
      </c>
      <c r="D942" s="121" t="s">
        <v>68</v>
      </c>
      <c r="E942" s="121" t="s">
        <v>162</v>
      </c>
      <c r="F942" s="122">
        <v>2834839</v>
      </c>
      <c r="G942" s="122">
        <v>250634.69</v>
      </c>
      <c r="H942" s="120">
        <v>2019</v>
      </c>
      <c r="I942" t="str">
        <f>IF(J942="natural gas",VLOOKUP(D942,'Cross-Page Data'!$I$4:$J$13,2,FALSE),IF(J942="solar",VLOOKUP('Form 923'!D942,'Cross-Page Data'!$I$14:$J$117,2,FALSE),J942))</f>
        <v>hard coal</v>
      </c>
      <c r="J942" t="str">
        <f>VLOOKUP(E942,'Cross-Page Data'!$D$4:$F$48,3,FALSE)</f>
        <v>hard coal</v>
      </c>
      <c r="K942" t="b">
        <f t="shared" si="14"/>
        <v>1</v>
      </c>
    </row>
    <row r="943" spans="1:11">
      <c r="A943" s="120">
        <v>986</v>
      </c>
      <c r="B943" s="121" t="s">
        <v>201</v>
      </c>
      <c r="C943" s="121" t="s">
        <v>202</v>
      </c>
      <c r="D943" s="121" t="s">
        <v>116</v>
      </c>
      <c r="E943" s="121" t="s">
        <v>170</v>
      </c>
      <c r="F943" s="122">
        <v>158073</v>
      </c>
      <c r="G943" s="122">
        <v>17757</v>
      </c>
      <c r="H943" s="120">
        <v>2019</v>
      </c>
      <c r="I943" t="str">
        <f>IF(J943="natural gas",VLOOKUP(D943,'Cross-Page Data'!$I$4:$J$13,2,FALSE),IF(J943="solar",VLOOKUP('Form 923'!D943,'Cross-Page Data'!$I$14:$J$117,2,FALSE),J943))</f>
        <v>hydro</v>
      </c>
      <c r="J943" t="str">
        <f>VLOOKUP(E943,'Cross-Page Data'!$D$4:$F$48,3,FALSE)</f>
        <v>hydro</v>
      </c>
      <c r="K943" t="b">
        <f t="shared" si="14"/>
        <v>1</v>
      </c>
    </row>
    <row r="944" spans="1:11">
      <c r="A944" s="120">
        <v>987</v>
      </c>
      <c r="B944" s="121" t="s">
        <v>201</v>
      </c>
      <c r="C944" s="121" t="s">
        <v>202</v>
      </c>
      <c r="D944" s="121" t="s">
        <v>116</v>
      </c>
      <c r="E944" s="121" t="s">
        <v>170</v>
      </c>
      <c r="F944" s="122">
        <v>41796</v>
      </c>
      <c r="G944" s="122">
        <v>4695</v>
      </c>
      <c r="H944" s="120">
        <v>2019</v>
      </c>
      <c r="I944" t="str">
        <f>IF(J944="natural gas",VLOOKUP(D944,'Cross-Page Data'!$I$4:$J$13,2,FALSE),IF(J944="solar",VLOOKUP('Form 923'!D944,'Cross-Page Data'!$I$14:$J$117,2,FALSE),J944))</f>
        <v>hydro</v>
      </c>
      <c r="J944" t="str">
        <f>VLOOKUP(E944,'Cross-Page Data'!$D$4:$F$48,3,FALSE)</f>
        <v>hydro</v>
      </c>
      <c r="K944" t="b">
        <f t="shared" si="14"/>
        <v>1</v>
      </c>
    </row>
    <row r="945" spans="1:11">
      <c r="A945" s="120">
        <v>989</v>
      </c>
      <c r="B945" s="121" t="s">
        <v>201</v>
      </c>
      <c r="C945" s="121" t="s">
        <v>202</v>
      </c>
      <c r="D945" s="121" t="s">
        <v>116</v>
      </c>
      <c r="E945" s="121" t="s">
        <v>170</v>
      </c>
      <c r="F945" s="122">
        <v>240621</v>
      </c>
      <c r="G945" s="122">
        <v>27030</v>
      </c>
      <c r="H945" s="120">
        <v>2019</v>
      </c>
      <c r="I945" t="str">
        <f>IF(J945="natural gas",VLOOKUP(D945,'Cross-Page Data'!$I$4:$J$13,2,FALSE),IF(J945="solar",VLOOKUP('Form 923'!D945,'Cross-Page Data'!$I$14:$J$117,2,FALSE),J945))</f>
        <v>hydro</v>
      </c>
      <c r="J945" t="str">
        <f>VLOOKUP(E945,'Cross-Page Data'!$D$4:$F$48,3,FALSE)</f>
        <v>hydro</v>
      </c>
      <c r="K945" t="b">
        <f t="shared" si="14"/>
        <v>1</v>
      </c>
    </row>
    <row r="946" spans="1:11">
      <c r="A946" s="120">
        <v>990</v>
      </c>
      <c r="B946" s="121" t="s">
        <v>201</v>
      </c>
      <c r="C946" s="121" t="s">
        <v>202</v>
      </c>
      <c r="D946" s="121" t="s">
        <v>33</v>
      </c>
      <c r="E946" s="121" t="s">
        <v>99</v>
      </c>
      <c r="F946" s="122">
        <v>0</v>
      </c>
      <c r="G946" s="122">
        <v>0</v>
      </c>
      <c r="H946" s="120">
        <v>2019</v>
      </c>
      <c r="I946" t="str">
        <f>IF(J946="natural gas",VLOOKUP(D946,'Cross-Page Data'!$I$4:$J$13,2,FALSE),IF(J946="solar",VLOOKUP('Form 923'!D946,'Cross-Page Data'!$I$14:$J$117,2,FALSE),J946))</f>
        <v>other</v>
      </c>
      <c r="J946" t="str">
        <f>VLOOKUP(E946,'Cross-Page Data'!$D$4:$F$48,3,FALSE)</f>
        <v>other</v>
      </c>
      <c r="K946" t="b">
        <f t="shared" si="14"/>
        <v>1</v>
      </c>
    </row>
    <row r="947" spans="1:11">
      <c r="A947" s="120">
        <v>990</v>
      </c>
      <c r="B947" s="121" t="s">
        <v>201</v>
      </c>
      <c r="C947" s="121" t="s">
        <v>202</v>
      </c>
      <c r="D947" s="121" t="s">
        <v>73</v>
      </c>
      <c r="E947" s="121" t="s">
        <v>70</v>
      </c>
      <c r="F947" s="122">
        <v>9210</v>
      </c>
      <c r="G947" s="122">
        <v>682.287</v>
      </c>
      <c r="H947" s="120">
        <v>2019</v>
      </c>
      <c r="I947" t="str">
        <f>IF(J947="natural gas",VLOOKUP(D947,'Cross-Page Data'!$I$4:$J$13,2,FALSE),IF(J947="solar",VLOOKUP('Form 923'!D947,'Cross-Page Data'!$I$14:$J$117,2,FALSE),J947))</f>
        <v>heavy or residual fuel oil</v>
      </c>
      <c r="J947" t="str">
        <f>VLOOKUP(E947,'Cross-Page Data'!$D$4:$F$48,3,FALSE)</f>
        <v>heavy or residual fuel oil</v>
      </c>
      <c r="K947" t="b">
        <f t="shared" si="14"/>
        <v>1</v>
      </c>
    </row>
    <row r="948" spans="1:11">
      <c r="A948" s="120">
        <v>990</v>
      </c>
      <c r="B948" s="121" t="s">
        <v>201</v>
      </c>
      <c r="C948" s="121" t="s">
        <v>202</v>
      </c>
      <c r="D948" s="121" t="s">
        <v>73</v>
      </c>
      <c r="E948" s="121" t="s">
        <v>38</v>
      </c>
      <c r="F948" s="122">
        <v>2085911</v>
      </c>
      <c r="G948" s="122">
        <v>161877.71</v>
      </c>
      <c r="H948" s="120">
        <v>2019</v>
      </c>
      <c r="I948" t="str">
        <f>IF(J948="natural gas",VLOOKUP(D948,'Cross-Page Data'!$I$4:$J$13,2,FALSE),IF(J948="solar",VLOOKUP('Form 923'!D948,'Cross-Page Data'!$I$14:$J$117,2,FALSE),J948))</f>
        <v>natural gas peaker</v>
      </c>
      <c r="J948" t="str">
        <f>VLOOKUP(E948,'Cross-Page Data'!$D$4:$F$48,3,FALSE)</f>
        <v>natural gas</v>
      </c>
      <c r="K948" t="b">
        <f t="shared" si="14"/>
        <v>1</v>
      </c>
    </row>
    <row r="949" spans="1:11">
      <c r="A949" s="120">
        <v>990</v>
      </c>
      <c r="B949" s="121" t="s">
        <v>201</v>
      </c>
      <c r="C949" s="121" t="s">
        <v>202</v>
      </c>
      <c r="D949" s="121" t="s">
        <v>79</v>
      </c>
      <c r="E949" s="121" t="s">
        <v>70</v>
      </c>
      <c r="F949" s="122">
        <v>1223</v>
      </c>
      <c r="G949" s="122">
        <v>99</v>
      </c>
      <c r="H949" s="120">
        <v>2019</v>
      </c>
      <c r="I949" t="str">
        <f>IF(J949="natural gas",VLOOKUP(D949,'Cross-Page Data'!$I$4:$J$13,2,FALSE),IF(J949="solar",VLOOKUP('Form 923'!D949,'Cross-Page Data'!$I$14:$J$117,2,FALSE),J949))</f>
        <v>heavy or residual fuel oil</v>
      </c>
      <c r="J949" t="str">
        <f>VLOOKUP(E949,'Cross-Page Data'!$D$4:$F$48,3,FALSE)</f>
        <v>heavy or residual fuel oil</v>
      </c>
      <c r="K949" t="b">
        <f t="shared" si="14"/>
        <v>1</v>
      </c>
    </row>
    <row r="950" spans="1:11">
      <c r="A950" s="120">
        <v>990</v>
      </c>
      <c r="B950" s="121" t="s">
        <v>201</v>
      </c>
      <c r="C950" s="121" t="s">
        <v>202</v>
      </c>
      <c r="D950" s="121" t="s">
        <v>68</v>
      </c>
      <c r="E950" s="121" t="s">
        <v>54</v>
      </c>
      <c r="F950" s="122">
        <v>0</v>
      </c>
      <c r="G950" s="122">
        <v>0</v>
      </c>
      <c r="H950" s="120">
        <v>2019</v>
      </c>
      <c r="I950" t="str">
        <f>IF(J950="natural gas",VLOOKUP(D950,'Cross-Page Data'!$I$4:$J$13,2,FALSE),IF(J950="solar",VLOOKUP('Form 923'!D950,'Cross-Page Data'!$I$14:$J$117,2,FALSE),J950))</f>
        <v>hard coal</v>
      </c>
      <c r="J950" t="str">
        <f>VLOOKUP(E950,'Cross-Page Data'!$D$4:$F$48,3,FALSE)</f>
        <v>hard coal</v>
      </c>
      <c r="K950" t="b">
        <f t="shared" si="14"/>
        <v>1</v>
      </c>
    </row>
    <row r="951" spans="1:11">
      <c r="A951" s="120">
        <v>990</v>
      </c>
      <c r="B951" s="121" t="s">
        <v>201</v>
      </c>
      <c r="C951" s="121" t="s">
        <v>202</v>
      </c>
      <c r="D951" s="121" t="s">
        <v>68</v>
      </c>
      <c r="E951" s="121" t="s">
        <v>70</v>
      </c>
      <c r="F951" s="122">
        <v>0</v>
      </c>
      <c r="G951" s="122">
        <v>0</v>
      </c>
      <c r="H951" s="120">
        <v>2019</v>
      </c>
      <c r="I951" t="str">
        <f>IF(J951="natural gas",VLOOKUP(D951,'Cross-Page Data'!$I$4:$J$13,2,FALSE),IF(J951="solar",VLOOKUP('Form 923'!D951,'Cross-Page Data'!$I$14:$J$117,2,FALSE),J951))</f>
        <v>heavy or residual fuel oil</v>
      </c>
      <c r="J951" t="str">
        <f>VLOOKUP(E951,'Cross-Page Data'!$D$4:$F$48,3,FALSE)</f>
        <v>heavy or residual fuel oil</v>
      </c>
      <c r="K951" t="b">
        <f t="shared" si="14"/>
        <v>1</v>
      </c>
    </row>
    <row r="952" spans="1:11">
      <c r="A952" s="120">
        <v>990</v>
      </c>
      <c r="B952" s="121" t="s">
        <v>201</v>
      </c>
      <c r="C952" s="121" t="s">
        <v>202</v>
      </c>
      <c r="D952" s="121" t="s">
        <v>68</v>
      </c>
      <c r="E952" s="121" t="s">
        <v>38</v>
      </c>
      <c r="F952" s="122">
        <v>10867534</v>
      </c>
      <c r="G952" s="122">
        <v>865321</v>
      </c>
      <c r="H952" s="120">
        <v>2019</v>
      </c>
      <c r="I952" t="str">
        <f>IF(J952="natural gas",VLOOKUP(D952,'Cross-Page Data'!$I$4:$J$13,2,FALSE),IF(J952="solar",VLOOKUP('Form 923'!D952,'Cross-Page Data'!$I$14:$J$117,2,FALSE),J952))</f>
        <v>natural gas nonpeaker - preexisting retiring</v>
      </c>
      <c r="J952" t="str">
        <f>VLOOKUP(E952,'Cross-Page Data'!$D$4:$F$48,3,FALSE)</f>
        <v>natural gas</v>
      </c>
      <c r="K952" t="b">
        <f t="shared" si="14"/>
        <v>1</v>
      </c>
    </row>
    <row r="953" spans="1:11">
      <c r="A953" s="120">
        <v>991</v>
      </c>
      <c r="B953" s="121" t="s">
        <v>201</v>
      </c>
      <c r="C953" s="121" t="s">
        <v>202</v>
      </c>
      <c r="D953" s="121" t="s">
        <v>39</v>
      </c>
      <c r="E953" s="121" t="s">
        <v>38</v>
      </c>
      <c r="F953" s="122">
        <v>0</v>
      </c>
      <c r="G953" s="122">
        <v>1820036</v>
      </c>
      <c r="H953" s="120">
        <v>2019</v>
      </c>
      <c r="I953" t="str">
        <f>IF(J953="natural gas",VLOOKUP(D953,'Cross-Page Data'!$I$4:$J$13,2,FALSE),IF(J953="solar",VLOOKUP('Form 923'!D953,'Cross-Page Data'!$I$14:$J$117,2,FALSE),J953))</f>
        <v>natural gas nonpeaker - preexisting nonretiring</v>
      </c>
      <c r="J953" t="str">
        <f>VLOOKUP(E953,'Cross-Page Data'!$D$4:$F$48,3,FALSE)</f>
        <v>natural gas</v>
      </c>
      <c r="K953" t="b">
        <f t="shared" si="14"/>
        <v>1</v>
      </c>
    </row>
    <row r="954" spans="1:11">
      <c r="A954" s="120">
        <v>991</v>
      </c>
      <c r="B954" s="121" t="s">
        <v>201</v>
      </c>
      <c r="C954" s="121" t="s">
        <v>202</v>
      </c>
      <c r="D954" s="121" t="s">
        <v>61</v>
      </c>
      <c r="E954" s="121" t="s">
        <v>38</v>
      </c>
      <c r="F954" s="122">
        <v>34769597</v>
      </c>
      <c r="G954" s="122">
        <v>3280755</v>
      </c>
      <c r="H954" s="120">
        <v>2019</v>
      </c>
      <c r="I954" t="str">
        <f>IF(J954="natural gas",VLOOKUP(D954,'Cross-Page Data'!$I$4:$J$13,2,FALSE),IF(J954="solar",VLOOKUP('Form 923'!D954,'Cross-Page Data'!$I$14:$J$117,2,FALSE),J954))</f>
        <v>natural gas nonpeaker - preexisting nonretiring</v>
      </c>
      <c r="J954" t="str">
        <f>VLOOKUP(E954,'Cross-Page Data'!$D$4:$F$48,3,FALSE)</f>
        <v>natural gas</v>
      </c>
      <c r="K954" t="b">
        <f t="shared" si="14"/>
        <v>1</v>
      </c>
    </row>
    <row r="955" spans="1:11">
      <c r="A955" s="120">
        <v>992</v>
      </c>
      <c r="B955" s="121" t="s">
        <v>205</v>
      </c>
      <c r="C955" s="121" t="s">
        <v>208</v>
      </c>
      <c r="D955" s="121" t="s">
        <v>68</v>
      </c>
      <c r="E955" s="121" t="s">
        <v>54</v>
      </c>
      <c r="F955" s="122">
        <v>0</v>
      </c>
      <c r="G955" s="122">
        <v>0</v>
      </c>
      <c r="H955" s="120">
        <v>2019</v>
      </c>
      <c r="I955" t="str">
        <f>IF(J955="natural gas",VLOOKUP(D955,'Cross-Page Data'!$I$4:$J$13,2,FALSE),IF(J955="solar",VLOOKUP('Form 923'!D955,'Cross-Page Data'!$I$14:$J$117,2,FALSE),J955))</f>
        <v>hard coal</v>
      </c>
      <c r="J955" t="str">
        <f>VLOOKUP(E955,'Cross-Page Data'!$D$4:$F$48,3,FALSE)</f>
        <v>hard coal</v>
      </c>
      <c r="K955" t="b">
        <f t="shared" si="14"/>
        <v>0</v>
      </c>
    </row>
    <row r="956" spans="1:11">
      <c r="A956" s="120">
        <v>992</v>
      </c>
      <c r="B956" s="121" t="s">
        <v>205</v>
      </c>
      <c r="C956" s="121" t="s">
        <v>208</v>
      </c>
      <c r="D956" s="121" t="s">
        <v>68</v>
      </c>
      <c r="E956" s="121" t="s">
        <v>70</v>
      </c>
      <c r="F956" s="122">
        <v>0</v>
      </c>
      <c r="G956" s="122">
        <v>0.08</v>
      </c>
      <c r="H956" s="120">
        <v>2019</v>
      </c>
      <c r="I956" t="str">
        <f>IF(J956="natural gas",VLOOKUP(D956,'Cross-Page Data'!$I$4:$J$13,2,FALSE),IF(J956="solar",VLOOKUP('Form 923'!D956,'Cross-Page Data'!$I$14:$J$117,2,FALSE),J956))</f>
        <v>heavy or residual fuel oil</v>
      </c>
      <c r="J956" t="str">
        <f>VLOOKUP(E956,'Cross-Page Data'!$D$4:$F$48,3,FALSE)</f>
        <v>heavy or residual fuel oil</v>
      </c>
      <c r="K956" t="b">
        <f t="shared" si="14"/>
        <v>0</v>
      </c>
    </row>
    <row r="957" spans="1:11">
      <c r="A957" s="120">
        <v>992</v>
      </c>
      <c r="B957" s="121" t="s">
        <v>205</v>
      </c>
      <c r="C957" s="121" t="s">
        <v>208</v>
      </c>
      <c r="D957" s="121" t="s">
        <v>68</v>
      </c>
      <c r="E957" s="121" t="s">
        <v>38</v>
      </c>
      <c r="F957" s="122">
        <v>99686</v>
      </c>
      <c r="G957" s="122">
        <v>24088.9</v>
      </c>
      <c r="H957" s="120">
        <v>2019</v>
      </c>
      <c r="I957" t="str">
        <f>IF(J957="natural gas",VLOOKUP(D957,'Cross-Page Data'!$I$4:$J$13,2,FALSE),IF(J957="solar",VLOOKUP('Form 923'!D957,'Cross-Page Data'!$I$14:$J$117,2,FALSE),J957))</f>
        <v>natural gas nonpeaker - preexisting retiring</v>
      </c>
      <c r="J957" t="str">
        <f>VLOOKUP(E957,'Cross-Page Data'!$D$4:$F$48,3,FALSE)</f>
        <v>natural gas</v>
      </c>
      <c r="K957" t="b">
        <f t="shared" si="14"/>
        <v>0</v>
      </c>
    </row>
    <row r="958" spans="1:11">
      <c r="A958" s="120">
        <v>994</v>
      </c>
      <c r="B958" s="121" t="s">
        <v>201</v>
      </c>
      <c r="C958" s="121" t="s">
        <v>202</v>
      </c>
      <c r="D958" s="121" t="s">
        <v>79</v>
      </c>
      <c r="E958" s="121" t="s">
        <v>70</v>
      </c>
      <c r="F958" s="122">
        <v>1043</v>
      </c>
      <c r="G958" s="122">
        <v>91</v>
      </c>
      <c r="H958" s="120">
        <v>2019</v>
      </c>
      <c r="I958" t="str">
        <f>IF(J958="natural gas",VLOOKUP(D958,'Cross-Page Data'!$I$4:$J$13,2,FALSE),IF(J958="solar",VLOOKUP('Form 923'!D958,'Cross-Page Data'!$I$14:$J$117,2,FALSE),J958))</f>
        <v>heavy or residual fuel oil</v>
      </c>
      <c r="J958" t="str">
        <f>VLOOKUP(E958,'Cross-Page Data'!$D$4:$F$48,3,FALSE)</f>
        <v>heavy or residual fuel oil</v>
      </c>
      <c r="K958" t="b">
        <f t="shared" si="14"/>
        <v>1</v>
      </c>
    </row>
    <row r="959" spans="1:11">
      <c r="A959" s="120">
        <v>994</v>
      </c>
      <c r="B959" s="121" t="s">
        <v>201</v>
      </c>
      <c r="C959" s="121" t="s">
        <v>202</v>
      </c>
      <c r="D959" s="121" t="s">
        <v>68</v>
      </c>
      <c r="E959" s="121" t="s">
        <v>54</v>
      </c>
      <c r="F959" s="122">
        <v>93145719</v>
      </c>
      <c r="G959" s="122">
        <v>8732525.5</v>
      </c>
      <c r="H959" s="120">
        <v>2019</v>
      </c>
      <c r="I959" t="str">
        <f>IF(J959="natural gas",VLOOKUP(D959,'Cross-Page Data'!$I$4:$J$13,2,FALSE),IF(J959="solar",VLOOKUP('Form 923'!D959,'Cross-Page Data'!$I$14:$J$117,2,FALSE),J959))</f>
        <v>hard coal</v>
      </c>
      <c r="J959" t="str">
        <f>VLOOKUP(E959,'Cross-Page Data'!$D$4:$F$48,3,FALSE)</f>
        <v>hard coal</v>
      </c>
      <c r="K959" t="b">
        <f t="shared" si="14"/>
        <v>1</v>
      </c>
    </row>
    <row r="960" spans="1:11">
      <c r="A960" s="120">
        <v>994</v>
      </c>
      <c r="B960" s="121" t="s">
        <v>201</v>
      </c>
      <c r="C960" s="121" t="s">
        <v>202</v>
      </c>
      <c r="D960" s="121" t="s">
        <v>68</v>
      </c>
      <c r="E960" s="121" t="s">
        <v>70</v>
      </c>
      <c r="F960" s="122">
        <v>245608</v>
      </c>
      <c r="G960" s="122">
        <v>22774.479</v>
      </c>
      <c r="H960" s="120">
        <v>2019</v>
      </c>
      <c r="I960" t="str">
        <f>IF(J960="natural gas",VLOOKUP(D960,'Cross-Page Data'!$I$4:$J$13,2,FALSE),IF(J960="solar",VLOOKUP('Form 923'!D960,'Cross-Page Data'!$I$14:$J$117,2,FALSE),J960))</f>
        <v>heavy or residual fuel oil</v>
      </c>
      <c r="J960" t="str">
        <f>VLOOKUP(E960,'Cross-Page Data'!$D$4:$F$48,3,FALSE)</f>
        <v>heavy or residual fuel oil</v>
      </c>
      <c r="K960" t="b">
        <f t="shared" si="14"/>
        <v>1</v>
      </c>
    </row>
    <row r="961" spans="1:11">
      <c r="A961" s="120">
        <v>995</v>
      </c>
      <c r="B961" s="121" t="s">
        <v>201</v>
      </c>
      <c r="C961" s="121" t="s">
        <v>202</v>
      </c>
      <c r="D961" s="121" t="s">
        <v>73</v>
      </c>
      <c r="E961" s="121" t="s">
        <v>38</v>
      </c>
      <c r="F961" s="122">
        <v>0</v>
      </c>
      <c r="G961" s="122">
        <v>0</v>
      </c>
      <c r="H961" s="120">
        <v>2019</v>
      </c>
      <c r="I961" t="str">
        <f>IF(J961="natural gas",VLOOKUP(D961,'Cross-Page Data'!$I$4:$J$13,2,FALSE),IF(J961="solar",VLOOKUP('Form 923'!D961,'Cross-Page Data'!$I$14:$J$117,2,FALSE),J961))</f>
        <v>natural gas peaker</v>
      </c>
      <c r="J961" t="str">
        <f>VLOOKUP(E961,'Cross-Page Data'!$D$4:$F$48,3,FALSE)</f>
        <v>natural gas</v>
      </c>
      <c r="K961" t="b">
        <f t="shared" si="14"/>
        <v>1</v>
      </c>
    </row>
    <row r="962" spans="1:11">
      <c r="A962" s="120">
        <v>997</v>
      </c>
      <c r="B962" s="121" t="s">
        <v>201</v>
      </c>
      <c r="C962" s="121" t="s">
        <v>202</v>
      </c>
      <c r="D962" s="121" t="s">
        <v>68</v>
      </c>
      <c r="E962" s="121" t="s">
        <v>54</v>
      </c>
      <c r="F962" s="122">
        <v>1680406</v>
      </c>
      <c r="G962" s="122">
        <v>153278.05</v>
      </c>
      <c r="H962" s="120">
        <v>2019</v>
      </c>
      <c r="I962" t="str">
        <f>IF(J962="natural gas",VLOOKUP(D962,'Cross-Page Data'!$I$4:$J$13,2,FALSE),IF(J962="solar",VLOOKUP('Form 923'!D962,'Cross-Page Data'!$I$14:$J$117,2,FALSE),J962))</f>
        <v>hard coal</v>
      </c>
      <c r="J962" t="str">
        <f>VLOOKUP(E962,'Cross-Page Data'!$D$4:$F$48,3,FALSE)</f>
        <v>hard coal</v>
      </c>
      <c r="K962" t="b">
        <f t="shared" si="14"/>
        <v>1</v>
      </c>
    </row>
    <row r="963" spans="1:11">
      <c r="A963" s="120">
        <v>997</v>
      </c>
      <c r="B963" s="121" t="s">
        <v>201</v>
      </c>
      <c r="C963" s="121" t="s">
        <v>202</v>
      </c>
      <c r="D963" s="121" t="s">
        <v>68</v>
      </c>
      <c r="E963" s="121" t="s">
        <v>38</v>
      </c>
      <c r="F963" s="122">
        <v>379512</v>
      </c>
      <c r="G963" s="122">
        <v>5480.818</v>
      </c>
      <c r="H963" s="120">
        <v>2019</v>
      </c>
      <c r="I963" t="str">
        <f>IF(J963="natural gas",VLOOKUP(D963,'Cross-Page Data'!$I$4:$J$13,2,FALSE),IF(J963="solar",VLOOKUP('Form 923'!D963,'Cross-Page Data'!$I$14:$J$117,2,FALSE),J963))</f>
        <v>natural gas nonpeaker - preexisting retiring</v>
      </c>
      <c r="J963" t="str">
        <f>VLOOKUP(E963,'Cross-Page Data'!$D$4:$F$48,3,FALSE)</f>
        <v>natural gas</v>
      </c>
      <c r="K963" t="b">
        <f t="shared" si="14"/>
        <v>1</v>
      </c>
    </row>
    <row r="964" spans="1:11">
      <c r="A964" s="120">
        <v>997</v>
      </c>
      <c r="B964" s="121" t="s">
        <v>201</v>
      </c>
      <c r="C964" s="121" t="s">
        <v>202</v>
      </c>
      <c r="D964" s="121" t="s">
        <v>68</v>
      </c>
      <c r="E964" s="121" t="s">
        <v>162</v>
      </c>
      <c r="F964" s="122">
        <v>9976044</v>
      </c>
      <c r="G964" s="122">
        <v>914206.13</v>
      </c>
      <c r="H964" s="120">
        <v>2019</v>
      </c>
      <c r="I964" t="str">
        <f>IF(J964="natural gas",VLOOKUP(D964,'Cross-Page Data'!$I$4:$J$13,2,FALSE),IF(J964="solar",VLOOKUP('Form 923'!D964,'Cross-Page Data'!$I$14:$J$117,2,FALSE),J964))</f>
        <v>hard coal</v>
      </c>
      <c r="J964" t="str">
        <f>VLOOKUP(E964,'Cross-Page Data'!$D$4:$F$48,3,FALSE)</f>
        <v>hard coal</v>
      </c>
      <c r="K964" t="b">
        <f t="shared" si="14"/>
        <v>1</v>
      </c>
    </row>
    <row r="965" spans="1:11">
      <c r="A965" s="120">
        <v>998</v>
      </c>
      <c r="B965" s="121" t="s">
        <v>201</v>
      </c>
      <c r="C965" s="121" t="s">
        <v>202</v>
      </c>
      <c r="D965" s="121" t="s">
        <v>116</v>
      </c>
      <c r="E965" s="121" t="s">
        <v>170</v>
      </c>
      <c r="F965" s="122">
        <v>196128</v>
      </c>
      <c r="G965" s="122">
        <v>22032</v>
      </c>
      <c r="H965" s="120">
        <v>2019</v>
      </c>
      <c r="I965" t="str">
        <f>IF(J965="natural gas",VLOOKUP(D965,'Cross-Page Data'!$I$4:$J$13,2,FALSE),IF(J965="solar",VLOOKUP('Form 923'!D965,'Cross-Page Data'!$I$14:$J$117,2,FALSE),J965))</f>
        <v>hydro</v>
      </c>
      <c r="J965" t="str">
        <f>VLOOKUP(E965,'Cross-Page Data'!$D$4:$F$48,3,FALSE)</f>
        <v>hydro</v>
      </c>
      <c r="K965" t="b">
        <f t="shared" si="14"/>
        <v>1</v>
      </c>
    </row>
    <row r="966" spans="1:11">
      <c r="A966" s="120">
        <v>999</v>
      </c>
      <c r="B966" s="121" t="s">
        <v>201</v>
      </c>
      <c r="C966" s="121" t="s">
        <v>202</v>
      </c>
      <c r="D966" s="121" t="s">
        <v>116</v>
      </c>
      <c r="E966" s="121" t="s">
        <v>170</v>
      </c>
      <c r="F966" s="122">
        <v>220628</v>
      </c>
      <c r="G966" s="122">
        <v>24784</v>
      </c>
      <c r="H966" s="120">
        <v>2019</v>
      </c>
      <c r="I966" t="str">
        <f>IF(J966="natural gas",VLOOKUP(D966,'Cross-Page Data'!$I$4:$J$13,2,FALSE),IF(J966="solar",VLOOKUP('Form 923'!D966,'Cross-Page Data'!$I$14:$J$117,2,FALSE),J966))</f>
        <v>hydro</v>
      </c>
      <c r="J966" t="str">
        <f>VLOOKUP(E966,'Cross-Page Data'!$D$4:$F$48,3,FALSE)</f>
        <v>hydro</v>
      </c>
      <c r="K966" t="b">
        <f t="shared" si="14"/>
        <v>1</v>
      </c>
    </row>
    <row r="967" spans="1:11">
      <c r="A967" s="120">
        <v>1001</v>
      </c>
      <c r="B967" s="121" t="s">
        <v>201</v>
      </c>
      <c r="C967" s="121" t="s">
        <v>202</v>
      </c>
      <c r="D967" s="121" t="s">
        <v>73</v>
      </c>
      <c r="E967" s="121" t="s">
        <v>70</v>
      </c>
      <c r="F967" s="122">
        <v>5130</v>
      </c>
      <c r="G967" s="122">
        <v>334.399</v>
      </c>
      <c r="H967" s="120">
        <v>2019</v>
      </c>
      <c r="I967" t="str">
        <f>IF(J967="natural gas",VLOOKUP(D967,'Cross-Page Data'!$I$4:$J$13,2,FALSE),IF(J967="solar",VLOOKUP('Form 923'!D967,'Cross-Page Data'!$I$14:$J$117,2,FALSE),J967))</f>
        <v>heavy or residual fuel oil</v>
      </c>
      <c r="J967" t="str">
        <f>VLOOKUP(E967,'Cross-Page Data'!$D$4:$F$48,3,FALSE)</f>
        <v>heavy or residual fuel oil</v>
      </c>
      <c r="K967" t="b">
        <f t="shared" ref="K967:K1030" si="15">IF(AND($N$6=FALSE,OR(C967="Commercial NAICS Cogen",C967="Industrial NAICS Cogen",C967="NAICS-22 Cogen")),FALSE,IF(AND($N$7=FALSE,OR(C967="Commercial NAICS Cogen",C967="Commercial NAICS Non-Cogen",C967="industrial NAICS Cogen",C967="industrial NAICS non-cogen")),FALSE,TRUE))</f>
        <v>1</v>
      </c>
    </row>
    <row r="968" spans="1:11">
      <c r="A968" s="120">
        <v>1001</v>
      </c>
      <c r="B968" s="121" t="s">
        <v>201</v>
      </c>
      <c r="C968" s="121" t="s">
        <v>202</v>
      </c>
      <c r="D968" s="121" t="s">
        <v>73</v>
      </c>
      <c r="E968" s="121" t="s">
        <v>38</v>
      </c>
      <c r="F968" s="122">
        <v>141808</v>
      </c>
      <c r="G968" s="122">
        <v>8082.601</v>
      </c>
      <c r="H968" s="120">
        <v>2019</v>
      </c>
      <c r="I968" t="str">
        <f>IF(J968="natural gas",VLOOKUP(D968,'Cross-Page Data'!$I$4:$J$13,2,FALSE),IF(J968="solar",VLOOKUP('Form 923'!D968,'Cross-Page Data'!$I$14:$J$117,2,FALSE),J968))</f>
        <v>natural gas peaker</v>
      </c>
      <c r="J968" t="str">
        <f>VLOOKUP(E968,'Cross-Page Data'!$D$4:$F$48,3,FALSE)</f>
        <v>natural gas</v>
      </c>
      <c r="K968" t="b">
        <f t="shared" si="15"/>
        <v>1</v>
      </c>
    </row>
    <row r="969" spans="1:11">
      <c r="A969" s="120">
        <v>1001</v>
      </c>
      <c r="B969" s="121" t="s">
        <v>201</v>
      </c>
      <c r="C969" s="121" t="s">
        <v>202</v>
      </c>
      <c r="D969" s="121" t="s">
        <v>79</v>
      </c>
      <c r="E969" s="121" t="s">
        <v>70</v>
      </c>
      <c r="F969" s="122">
        <v>2277</v>
      </c>
      <c r="G969" s="122">
        <v>214</v>
      </c>
      <c r="H969" s="120">
        <v>2019</v>
      </c>
      <c r="I969" t="str">
        <f>IF(J969="natural gas",VLOOKUP(D969,'Cross-Page Data'!$I$4:$J$13,2,FALSE),IF(J969="solar",VLOOKUP('Form 923'!D969,'Cross-Page Data'!$I$14:$J$117,2,FALSE),J969))</f>
        <v>heavy or residual fuel oil</v>
      </c>
      <c r="J969" t="str">
        <f>VLOOKUP(E969,'Cross-Page Data'!$D$4:$F$48,3,FALSE)</f>
        <v>heavy or residual fuel oil</v>
      </c>
      <c r="K969" t="b">
        <f t="shared" si="15"/>
        <v>1</v>
      </c>
    </row>
    <row r="970" spans="1:11">
      <c r="A970" s="120">
        <v>1001</v>
      </c>
      <c r="B970" s="121" t="s">
        <v>201</v>
      </c>
      <c r="C970" s="121" t="s">
        <v>202</v>
      </c>
      <c r="D970" s="121" t="s">
        <v>68</v>
      </c>
      <c r="E970" s="121" t="s">
        <v>54</v>
      </c>
      <c r="F970" s="122">
        <v>35345225</v>
      </c>
      <c r="G970" s="122">
        <v>3500084.2</v>
      </c>
      <c r="H970" s="120">
        <v>2019</v>
      </c>
      <c r="I970" t="str">
        <f>IF(J970="natural gas",VLOOKUP(D970,'Cross-Page Data'!$I$4:$J$13,2,FALSE),IF(J970="solar",VLOOKUP('Form 923'!D970,'Cross-Page Data'!$I$14:$J$117,2,FALSE),J970))</f>
        <v>hard coal</v>
      </c>
      <c r="J970" t="str">
        <f>VLOOKUP(E970,'Cross-Page Data'!$D$4:$F$48,3,FALSE)</f>
        <v>hard coal</v>
      </c>
      <c r="K970" t="b">
        <f t="shared" si="15"/>
        <v>1</v>
      </c>
    </row>
    <row r="971" spans="1:11">
      <c r="A971" s="120">
        <v>1001</v>
      </c>
      <c r="B971" s="121" t="s">
        <v>201</v>
      </c>
      <c r="C971" s="121" t="s">
        <v>202</v>
      </c>
      <c r="D971" s="121" t="s">
        <v>68</v>
      </c>
      <c r="E971" s="121" t="s">
        <v>70</v>
      </c>
      <c r="F971" s="122">
        <v>51916</v>
      </c>
      <c r="G971" s="122">
        <v>5097.756</v>
      </c>
      <c r="H971" s="120">
        <v>2019</v>
      </c>
      <c r="I971" t="str">
        <f>IF(J971="natural gas",VLOOKUP(D971,'Cross-Page Data'!$I$4:$J$13,2,FALSE),IF(J971="solar",VLOOKUP('Form 923'!D971,'Cross-Page Data'!$I$14:$J$117,2,FALSE),J971))</f>
        <v>heavy or residual fuel oil</v>
      </c>
      <c r="J971" t="str">
        <f>VLOOKUP(E971,'Cross-Page Data'!$D$4:$F$48,3,FALSE)</f>
        <v>heavy or residual fuel oil</v>
      </c>
      <c r="K971" t="b">
        <f t="shared" si="15"/>
        <v>1</v>
      </c>
    </row>
    <row r="972" spans="1:11">
      <c r="A972" s="120">
        <v>1004</v>
      </c>
      <c r="B972" s="121" t="s">
        <v>201</v>
      </c>
      <c r="C972" s="121" t="s">
        <v>202</v>
      </c>
      <c r="D972" s="121" t="s">
        <v>39</v>
      </c>
      <c r="E972" s="121" t="s">
        <v>54</v>
      </c>
      <c r="F972" s="122">
        <v>12766987</v>
      </c>
      <c r="G972" s="122">
        <v>531847.78</v>
      </c>
      <c r="H972" s="120">
        <v>2019</v>
      </c>
      <c r="I972" t="str">
        <f>IF(J972="natural gas",VLOOKUP(D972,'Cross-Page Data'!$I$4:$J$13,2,FALSE),IF(J972="solar",VLOOKUP('Form 923'!D972,'Cross-Page Data'!$I$14:$J$117,2,FALSE),J972))</f>
        <v>hard coal</v>
      </c>
      <c r="J972" t="str">
        <f>VLOOKUP(E972,'Cross-Page Data'!$D$4:$F$48,3,FALSE)</f>
        <v>hard coal</v>
      </c>
      <c r="K972" t="b">
        <f t="shared" si="15"/>
        <v>1</v>
      </c>
    </row>
    <row r="973" spans="1:11">
      <c r="A973" s="120">
        <v>1004</v>
      </c>
      <c r="B973" s="121" t="s">
        <v>201</v>
      </c>
      <c r="C973" s="121" t="s">
        <v>202</v>
      </c>
      <c r="D973" s="121" t="s">
        <v>39</v>
      </c>
      <c r="E973" s="121" t="s">
        <v>38</v>
      </c>
      <c r="F973" s="122">
        <v>0</v>
      </c>
      <c r="G973" s="122">
        <v>384375.59</v>
      </c>
      <c r="H973" s="120">
        <v>2019</v>
      </c>
      <c r="I973" t="str">
        <f>IF(J973="natural gas",VLOOKUP(D973,'Cross-Page Data'!$I$4:$J$13,2,FALSE),IF(J973="solar",VLOOKUP('Form 923'!D973,'Cross-Page Data'!$I$14:$J$117,2,FALSE),J973))</f>
        <v>natural gas nonpeaker - preexisting nonretiring</v>
      </c>
      <c r="J973" t="str">
        <f>VLOOKUP(E973,'Cross-Page Data'!$D$4:$F$48,3,FALSE)</f>
        <v>natural gas</v>
      </c>
      <c r="K973" t="b">
        <f t="shared" si="15"/>
        <v>1</v>
      </c>
    </row>
    <row r="974" spans="1:11">
      <c r="A974" s="120">
        <v>1004</v>
      </c>
      <c r="B974" s="121" t="s">
        <v>201</v>
      </c>
      <c r="C974" s="121" t="s">
        <v>202</v>
      </c>
      <c r="D974" s="121" t="s">
        <v>39</v>
      </c>
      <c r="E974" s="121" t="s">
        <v>158</v>
      </c>
      <c r="F974" s="122">
        <v>0</v>
      </c>
      <c r="G974" s="122">
        <v>964968.63</v>
      </c>
      <c r="H974" s="120">
        <v>2019</v>
      </c>
      <c r="I974" t="str">
        <f>IF(J974="natural gas",VLOOKUP(D974,'Cross-Page Data'!$I$4:$J$13,2,FALSE),IF(J974="solar",VLOOKUP('Form 923'!D974,'Cross-Page Data'!$I$14:$J$117,2,FALSE),J974))</f>
        <v>natural gas nonpeaker - preexisting nonretiring</v>
      </c>
      <c r="J974" t="str">
        <f>VLOOKUP(E974,'Cross-Page Data'!$D$4:$F$48,3,FALSE)</f>
        <v>natural gas</v>
      </c>
      <c r="K974" t="b">
        <f t="shared" si="15"/>
        <v>1</v>
      </c>
    </row>
    <row r="975" spans="1:11">
      <c r="A975" s="120">
        <v>1004</v>
      </c>
      <c r="B975" s="121" t="s">
        <v>201</v>
      </c>
      <c r="C975" s="121" t="s">
        <v>202</v>
      </c>
      <c r="D975" s="121" t="s">
        <v>61</v>
      </c>
      <c r="E975" s="121" t="s">
        <v>54</v>
      </c>
      <c r="F975" s="122">
        <v>0</v>
      </c>
      <c r="G975" s="122">
        <v>0</v>
      </c>
      <c r="H975" s="120">
        <v>2019</v>
      </c>
      <c r="I975" t="str">
        <f>IF(J975="natural gas",VLOOKUP(D975,'Cross-Page Data'!$I$4:$J$13,2,FALSE),IF(J975="solar",VLOOKUP('Form 923'!D975,'Cross-Page Data'!$I$14:$J$117,2,FALSE),J975))</f>
        <v>hard coal</v>
      </c>
      <c r="J975" t="str">
        <f>VLOOKUP(E975,'Cross-Page Data'!$D$4:$F$48,3,FALSE)</f>
        <v>hard coal</v>
      </c>
      <c r="K975" t="b">
        <f t="shared" si="15"/>
        <v>1</v>
      </c>
    </row>
    <row r="976" spans="1:11">
      <c r="A976" s="120">
        <v>1004</v>
      </c>
      <c r="B976" s="121" t="s">
        <v>201</v>
      </c>
      <c r="C976" s="121" t="s">
        <v>202</v>
      </c>
      <c r="D976" s="121" t="s">
        <v>61</v>
      </c>
      <c r="E976" s="121" t="s">
        <v>38</v>
      </c>
      <c r="F976" s="122">
        <v>9466229</v>
      </c>
      <c r="G976" s="122">
        <v>597386.32</v>
      </c>
      <c r="H976" s="120">
        <v>2019</v>
      </c>
      <c r="I976" t="str">
        <f>IF(J976="natural gas",VLOOKUP(D976,'Cross-Page Data'!$I$4:$J$13,2,FALSE),IF(J976="solar",VLOOKUP('Form 923'!D976,'Cross-Page Data'!$I$14:$J$117,2,FALSE),J976))</f>
        <v>natural gas nonpeaker - preexisting nonretiring</v>
      </c>
      <c r="J976" t="str">
        <f>VLOOKUP(E976,'Cross-Page Data'!$D$4:$F$48,3,FALSE)</f>
        <v>natural gas</v>
      </c>
      <c r="K976" t="b">
        <f t="shared" si="15"/>
        <v>1</v>
      </c>
    </row>
    <row r="977" spans="1:11">
      <c r="A977" s="120">
        <v>1004</v>
      </c>
      <c r="B977" s="121" t="s">
        <v>201</v>
      </c>
      <c r="C977" s="121" t="s">
        <v>202</v>
      </c>
      <c r="D977" s="121" t="s">
        <v>61</v>
      </c>
      <c r="E977" s="121" t="s">
        <v>158</v>
      </c>
      <c r="F977" s="122">
        <v>23146390</v>
      </c>
      <c r="G977" s="122">
        <v>1503323.7</v>
      </c>
      <c r="H977" s="120">
        <v>2019</v>
      </c>
      <c r="I977" t="str">
        <f>IF(J977="natural gas",VLOOKUP(D977,'Cross-Page Data'!$I$4:$J$13,2,FALSE),IF(J977="solar",VLOOKUP('Form 923'!D977,'Cross-Page Data'!$I$14:$J$117,2,FALSE),J977))</f>
        <v>natural gas nonpeaker - preexisting nonretiring</v>
      </c>
      <c r="J977" t="str">
        <f>VLOOKUP(E977,'Cross-Page Data'!$D$4:$F$48,3,FALSE)</f>
        <v>natural gas</v>
      </c>
      <c r="K977" t="b">
        <f t="shared" si="15"/>
        <v>1</v>
      </c>
    </row>
    <row r="978" spans="1:11">
      <c r="A978" s="120">
        <v>1005</v>
      </c>
      <c r="B978" s="121" t="s">
        <v>201</v>
      </c>
      <c r="C978" s="121" t="s">
        <v>202</v>
      </c>
      <c r="D978" s="121" t="s">
        <v>116</v>
      </c>
      <c r="E978" s="121" t="s">
        <v>170</v>
      </c>
      <c r="F978" s="122">
        <v>1463310</v>
      </c>
      <c r="G978" s="122">
        <v>164380</v>
      </c>
      <c r="H978" s="120">
        <v>2019</v>
      </c>
      <c r="I978" t="str">
        <f>IF(J978="natural gas",VLOOKUP(D978,'Cross-Page Data'!$I$4:$J$13,2,FALSE),IF(J978="solar",VLOOKUP('Form 923'!D978,'Cross-Page Data'!$I$14:$J$117,2,FALSE),J978))</f>
        <v>hydro</v>
      </c>
      <c r="J978" t="str">
        <f>VLOOKUP(E978,'Cross-Page Data'!$D$4:$F$48,3,FALSE)</f>
        <v>hydro</v>
      </c>
      <c r="K978" t="b">
        <f t="shared" si="15"/>
        <v>1</v>
      </c>
    </row>
    <row r="979" spans="1:11">
      <c r="A979" s="120">
        <v>1007</v>
      </c>
      <c r="B979" s="121" t="s">
        <v>201</v>
      </c>
      <c r="C979" s="121" t="s">
        <v>202</v>
      </c>
      <c r="D979" s="121" t="s">
        <v>39</v>
      </c>
      <c r="E979" s="121" t="s">
        <v>38</v>
      </c>
      <c r="F979" s="122">
        <v>0</v>
      </c>
      <c r="G979" s="122">
        <v>0</v>
      </c>
      <c r="H979" s="120">
        <v>2019</v>
      </c>
      <c r="I979" t="str">
        <f>IF(J979="natural gas",VLOOKUP(D979,'Cross-Page Data'!$I$4:$J$13,2,FALSE),IF(J979="solar",VLOOKUP('Form 923'!D979,'Cross-Page Data'!$I$14:$J$117,2,FALSE),J979))</f>
        <v>natural gas nonpeaker - preexisting nonretiring</v>
      </c>
      <c r="J979" t="str">
        <f>VLOOKUP(E979,'Cross-Page Data'!$D$4:$F$48,3,FALSE)</f>
        <v>natural gas</v>
      </c>
      <c r="K979" t="b">
        <f t="shared" si="15"/>
        <v>1</v>
      </c>
    </row>
    <row r="980" spans="1:11">
      <c r="A980" s="120">
        <v>1007</v>
      </c>
      <c r="B980" s="121" t="s">
        <v>201</v>
      </c>
      <c r="C980" s="121" t="s">
        <v>202</v>
      </c>
      <c r="D980" s="121" t="s">
        <v>61</v>
      </c>
      <c r="E980" s="121" t="s">
        <v>38</v>
      </c>
      <c r="F980" s="122">
        <v>11699257</v>
      </c>
      <c r="G980" s="122">
        <v>1422801</v>
      </c>
      <c r="H980" s="120">
        <v>2019</v>
      </c>
      <c r="I980" t="str">
        <f>IF(J980="natural gas",VLOOKUP(D980,'Cross-Page Data'!$I$4:$J$13,2,FALSE),IF(J980="solar",VLOOKUP('Form 923'!D980,'Cross-Page Data'!$I$14:$J$117,2,FALSE),J980))</f>
        <v>natural gas nonpeaker - preexisting nonretiring</v>
      </c>
      <c r="J980" t="str">
        <f>VLOOKUP(E980,'Cross-Page Data'!$D$4:$F$48,3,FALSE)</f>
        <v>natural gas</v>
      </c>
      <c r="K980" t="b">
        <f t="shared" si="15"/>
        <v>1</v>
      </c>
    </row>
    <row r="981" spans="1:11">
      <c r="A981" s="120">
        <v>1008</v>
      </c>
      <c r="B981" s="121" t="s">
        <v>201</v>
      </c>
      <c r="C981" s="121" t="s">
        <v>202</v>
      </c>
      <c r="D981" s="121" t="s">
        <v>68</v>
      </c>
      <c r="E981" s="121" t="s">
        <v>54</v>
      </c>
      <c r="F981" s="122">
        <v>533193</v>
      </c>
      <c r="G981" s="122">
        <v>18086.64</v>
      </c>
      <c r="H981" s="120">
        <v>2019</v>
      </c>
      <c r="I981" t="str">
        <f>IF(J981="natural gas",VLOOKUP(D981,'Cross-Page Data'!$I$4:$J$13,2,FALSE),IF(J981="solar",VLOOKUP('Form 923'!D981,'Cross-Page Data'!$I$14:$J$117,2,FALSE),J981))</f>
        <v>hard coal</v>
      </c>
      <c r="J981" t="str">
        <f>VLOOKUP(E981,'Cross-Page Data'!$D$4:$F$48,3,FALSE)</f>
        <v>hard coal</v>
      </c>
      <c r="K981" t="b">
        <f t="shared" si="15"/>
        <v>1</v>
      </c>
    </row>
    <row r="982" spans="1:11">
      <c r="A982" s="120">
        <v>1008</v>
      </c>
      <c r="B982" s="121" t="s">
        <v>201</v>
      </c>
      <c r="C982" s="121" t="s">
        <v>202</v>
      </c>
      <c r="D982" s="121" t="s">
        <v>68</v>
      </c>
      <c r="E982" s="121" t="s">
        <v>70</v>
      </c>
      <c r="F982" s="122">
        <v>90845</v>
      </c>
      <c r="G982" s="122">
        <v>3583.36</v>
      </c>
      <c r="H982" s="120">
        <v>2019</v>
      </c>
      <c r="I982" t="str">
        <f>IF(J982="natural gas",VLOOKUP(D982,'Cross-Page Data'!$I$4:$J$13,2,FALSE),IF(J982="solar",VLOOKUP('Form 923'!D982,'Cross-Page Data'!$I$14:$J$117,2,FALSE),J982))</f>
        <v>heavy or residual fuel oil</v>
      </c>
      <c r="J982" t="str">
        <f>VLOOKUP(E982,'Cross-Page Data'!$D$4:$F$48,3,FALSE)</f>
        <v>heavy or residual fuel oil</v>
      </c>
      <c r="K982" t="b">
        <f t="shared" si="15"/>
        <v>1</v>
      </c>
    </row>
    <row r="983" spans="1:11">
      <c r="A983" s="120">
        <v>1011</v>
      </c>
      <c r="B983" s="121" t="s">
        <v>201</v>
      </c>
      <c r="C983" s="121" t="s">
        <v>202</v>
      </c>
      <c r="D983" s="121" t="s">
        <v>73</v>
      </c>
      <c r="E983" s="121" t="s">
        <v>70</v>
      </c>
      <c r="F983" s="122">
        <v>0</v>
      </c>
      <c r="G983" s="122">
        <v>0</v>
      </c>
      <c r="H983" s="120">
        <v>2019</v>
      </c>
      <c r="I983" t="str">
        <f>IF(J983="natural gas",VLOOKUP(D983,'Cross-Page Data'!$I$4:$J$13,2,FALSE),IF(J983="solar",VLOOKUP('Form 923'!D983,'Cross-Page Data'!$I$14:$J$117,2,FALSE),J983))</f>
        <v>heavy or residual fuel oil</v>
      </c>
      <c r="J983" t="str">
        <f>VLOOKUP(E983,'Cross-Page Data'!$D$4:$F$48,3,FALSE)</f>
        <v>heavy or residual fuel oil</v>
      </c>
      <c r="K983" t="b">
        <f t="shared" si="15"/>
        <v>1</v>
      </c>
    </row>
    <row r="984" spans="1:11">
      <c r="A984" s="120">
        <v>1011</v>
      </c>
      <c r="B984" s="121" t="s">
        <v>201</v>
      </c>
      <c r="C984" s="121" t="s">
        <v>202</v>
      </c>
      <c r="D984" s="121" t="s">
        <v>73</v>
      </c>
      <c r="E984" s="121" t="s">
        <v>38</v>
      </c>
      <c r="F984" s="122">
        <v>0</v>
      </c>
      <c r="G984" s="122">
        <v>0</v>
      </c>
      <c r="H984" s="120">
        <v>2019</v>
      </c>
      <c r="I984" t="str">
        <f>IF(J984="natural gas",VLOOKUP(D984,'Cross-Page Data'!$I$4:$J$13,2,FALSE),IF(J984="solar",VLOOKUP('Form 923'!D984,'Cross-Page Data'!$I$14:$J$117,2,FALSE),J984))</f>
        <v>natural gas peaker</v>
      </c>
      <c r="J984" t="str">
        <f>VLOOKUP(E984,'Cross-Page Data'!$D$4:$F$48,3,FALSE)</f>
        <v>natural gas</v>
      </c>
      <c r="K984" t="b">
        <f t="shared" si="15"/>
        <v>1</v>
      </c>
    </row>
    <row r="985" spans="1:11">
      <c r="A985" s="120">
        <v>1012</v>
      </c>
      <c r="B985" s="121" t="s">
        <v>201</v>
      </c>
      <c r="C985" s="121" t="s">
        <v>202</v>
      </c>
      <c r="D985" s="121" t="s">
        <v>68</v>
      </c>
      <c r="E985" s="121" t="s">
        <v>54</v>
      </c>
      <c r="F985" s="122">
        <v>15021693</v>
      </c>
      <c r="G985" s="122">
        <v>1354279.4</v>
      </c>
      <c r="H985" s="120">
        <v>2019</v>
      </c>
      <c r="I985" t="str">
        <f>IF(J985="natural gas",VLOOKUP(D985,'Cross-Page Data'!$I$4:$J$13,2,FALSE),IF(J985="solar",VLOOKUP('Form 923'!D985,'Cross-Page Data'!$I$14:$J$117,2,FALSE),J985))</f>
        <v>hard coal</v>
      </c>
      <c r="J985" t="str">
        <f>VLOOKUP(E985,'Cross-Page Data'!$D$4:$F$48,3,FALSE)</f>
        <v>hard coal</v>
      </c>
      <c r="K985" t="b">
        <f t="shared" si="15"/>
        <v>1</v>
      </c>
    </row>
    <row r="986" spans="1:11">
      <c r="A986" s="120">
        <v>1012</v>
      </c>
      <c r="B986" s="121" t="s">
        <v>201</v>
      </c>
      <c r="C986" s="121" t="s">
        <v>202</v>
      </c>
      <c r="D986" s="121" t="s">
        <v>68</v>
      </c>
      <c r="E986" s="121" t="s">
        <v>38</v>
      </c>
      <c r="F986" s="122">
        <v>297614</v>
      </c>
      <c r="G986" s="122">
        <v>24997.635</v>
      </c>
      <c r="H986" s="120">
        <v>2019</v>
      </c>
      <c r="I986" t="str">
        <f>IF(J986="natural gas",VLOOKUP(D986,'Cross-Page Data'!$I$4:$J$13,2,FALSE),IF(J986="solar",VLOOKUP('Form 923'!D986,'Cross-Page Data'!$I$14:$J$117,2,FALSE),J986))</f>
        <v>natural gas nonpeaker - preexisting retiring</v>
      </c>
      <c r="J986" t="str">
        <f>VLOOKUP(E986,'Cross-Page Data'!$D$4:$F$48,3,FALSE)</f>
        <v>natural gas</v>
      </c>
      <c r="K986" t="b">
        <f t="shared" si="15"/>
        <v>1</v>
      </c>
    </row>
    <row r="987" spans="1:11">
      <c r="A987" s="120">
        <v>1013</v>
      </c>
      <c r="B987" s="121" t="s">
        <v>201</v>
      </c>
      <c r="C987" s="121" t="s">
        <v>202</v>
      </c>
      <c r="D987" s="121" t="s">
        <v>73</v>
      </c>
      <c r="E987" s="121" t="s">
        <v>38</v>
      </c>
      <c r="F987" s="122">
        <v>0</v>
      </c>
      <c r="G987" s="122">
        <v>0</v>
      </c>
      <c r="H987" s="120">
        <v>2019</v>
      </c>
      <c r="I987" t="str">
        <f>IF(J987="natural gas",VLOOKUP(D987,'Cross-Page Data'!$I$4:$J$13,2,FALSE),IF(J987="solar",VLOOKUP('Form 923'!D987,'Cross-Page Data'!$I$14:$J$117,2,FALSE),J987))</f>
        <v>natural gas peaker</v>
      </c>
      <c r="J987" t="str">
        <f>VLOOKUP(E987,'Cross-Page Data'!$D$4:$F$48,3,FALSE)</f>
        <v>natural gas</v>
      </c>
      <c r="K987" t="b">
        <f t="shared" si="15"/>
        <v>1</v>
      </c>
    </row>
    <row r="988" spans="1:11">
      <c r="A988" s="120">
        <v>1016</v>
      </c>
      <c r="B988" s="121" t="s">
        <v>201</v>
      </c>
      <c r="C988" s="121" t="s">
        <v>202</v>
      </c>
      <c r="D988" s="121" t="s">
        <v>39</v>
      </c>
      <c r="E988" s="121" t="s">
        <v>70</v>
      </c>
      <c r="F988" s="122">
        <v>0</v>
      </c>
      <c r="G988" s="122">
        <v>-222.884</v>
      </c>
      <c r="H988" s="120">
        <v>2019</v>
      </c>
      <c r="I988" t="str">
        <f>IF(J988="natural gas",VLOOKUP(D988,'Cross-Page Data'!$I$4:$J$13,2,FALSE),IF(J988="solar",VLOOKUP('Form 923'!D988,'Cross-Page Data'!$I$14:$J$117,2,FALSE),J988))</f>
        <v>heavy or residual fuel oil</v>
      </c>
      <c r="J988" t="str">
        <f>VLOOKUP(E988,'Cross-Page Data'!$D$4:$F$48,3,FALSE)</f>
        <v>heavy or residual fuel oil</v>
      </c>
      <c r="K988" t="b">
        <f t="shared" si="15"/>
        <v>1</v>
      </c>
    </row>
    <row r="989" spans="1:11">
      <c r="A989" s="120">
        <v>1016</v>
      </c>
      <c r="B989" s="121" t="s">
        <v>201</v>
      </c>
      <c r="C989" s="121" t="s">
        <v>202</v>
      </c>
      <c r="D989" s="121" t="s">
        <v>39</v>
      </c>
      <c r="E989" s="121" t="s">
        <v>38</v>
      </c>
      <c r="F989" s="122">
        <v>0</v>
      </c>
      <c r="G989" s="122">
        <v>-1227.116</v>
      </c>
      <c r="H989" s="120">
        <v>2019</v>
      </c>
      <c r="I989" t="str">
        <f>IF(J989="natural gas",VLOOKUP(D989,'Cross-Page Data'!$I$4:$J$13,2,FALSE),IF(J989="solar",VLOOKUP('Form 923'!D989,'Cross-Page Data'!$I$14:$J$117,2,FALSE),J989))</f>
        <v>natural gas nonpeaker - preexisting nonretiring</v>
      </c>
      <c r="J989" t="str">
        <f>VLOOKUP(E989,'Cross-Page Data'!$D$4:$F$48,3,FALSE)</f>
        <v>natural gas</v>
      </c>
      <c r="K989" t="b">
        <f t="shared" si="15"/>
        <v>1</v>
      </c>
    </row>
    <row r="990" spans="1:11">
      <c r="A990" s="120">
        <v>1016</v>
      </c>
      <c r="B990" s="121" t="s">
        <v>201</v>
      </c>
      <c r="C990" s="121" t="s">
        <v>202</v>
      </c>
      <c r="D990" s="121" t="s">
        <v>61</v>
      </c>
      <c r="E990" s="121" t="s">
        <v>70</v>
      </c>
      <c r="F990" s="122">
        <v>164</v>
      </c>
      <c r="G990" s="122">
        <v>-40.042</v>
      </c>
      <c r="H990" s="120">
        <v>2019</v>
      </c>
      <c r="I990" t="str">
        <f>IF(J990="natural gas",VLOOKUP(D990,'Cross-Page Data'!$I$4:$J$13,2,FALSE),IF(J990="solar",VLOOKUP('Form 923'!D990,'Cross-Page Data'!$I$14:$J$117,2,FALSE),J990))</f>
        <v>heavy or residual fuel oil</v>
      </c>
      <c r="J990" t="str">
        <f>VLOOKUP(E990,'Cross-Page Data'!$D$4:$F$48,3,FALSE)</f>
        <v>heavy or residual fuel oil</v>
      </c>
      <c r="K990" t="b">
        <f t="shared" si="15"/>
        <v>1</v>
      </c>
    </row>
    <row r="991" spans="1:11">
      <c r="A991" s="120">
        <v>1016</v>
      </c>
      <c r="B991" s="121" t="s">
        <v>201</v>
      </c>
      <c r="C991" s="121" t="s">
        <v>202</v>
      </c>
      <c r="D991" s="121" t="s">
        <v>61</v>
      </c>
      <c r="E991" s="121" t="s">
        <v>38</v>
      </c>
      <c r="F991" s="122">
        <v>161285</v>
      </c>
      <c r="G991" s="122">
        <v>8938.042</v>
      </c>
      <c r="H991" s="120">
        <v>2019</v>
      </c>
      <c r="I991" t="str">
        <f>IF(J991="natural gas",VLOOKUP(D991,'Cross-Page Data'!$I$4:$J$13,2,FALSE),IF(J991="solar",VLOOKUP('Form 923'!D991,'Cross-Page Data'!$I$14:$J$117,2,FALSE),J991))</f>
        <v>natural gas nonpeaker - preexisting nonretiring</v>
      </c>
      <c r="J991" t="str">
        <f>VLOOKUP(E991,'Cross-Page Data'!$D$4:$F$48,3,FALSE)</f>
        <v>natural gas</v>
      </c>
      <c r="K991" t="b">
        <f t="shared" si="15"/>
        <v>1</v>
      </c>
    </row>
    <row r="992" spans="1:11">
      <c r="A992" s="120">
        <v>1016</v>
      </c>
      <c r="B992" s="121" t="s">
        <v>201</v>
      </c>
      <c r="C992" s="121" t="s">
        <v>202</v>
      </c>
      <c r="D992" s="121" t="s">
        <v>73</v>
      </c>
      <c r="E992" s="121" t="s">
        <v>70</v>
      </c>
      <c r="F992" s="122">
        <v>35</v>
      </c>
      <c r="G992" s="122">
        <v>-124.874</v>
      </c>
      <c r="H992" s="120">
        <v>2019</v>
      </c>
      <c r="I992" t="str">
        <f>IF(J992="natural gas",VLOOKUP(D992,'Cross-Page Data'!$I$4:$J$13,2,FALSE),IF(J992="solar",VLOOKUP('Form 923'!D992,'Cross-Page Data'!$I$14:$J$117,2,FALSE),J992))</f>
        <v>heavy or residual fuel oil</v>
      </c>
      <c r="J992" t="str">
        <f>VLOOKUP(E992,'Cross-Page Data'!$D$4:$F$48,3,FALSE)</f>
        <v>heavy or residual fuel oil</v>
      </c>
      <c r="K992" t="b">
        <f t="shared" si="15"/>
        <v>1</v>
      </c>
    </row>
    <row r="993" spans="1:11">
      <c r="A993" s="120">
        <v>1016</v>
      </c>
      <c r="B993" s="121" t="s">
        <v>201</v>
      </c>
      <c r="C993" s="121" t="s">
        <v>202</v>
      </c>
      <c r="D993" s="121" t="s">
        <v>73</v>
      </c>
      <c r="E993" s="121" t="s">
        <v>38</v>
      </c>
      <c r="F993" s="122">
        <v>28468</v>
      </c>
      <c r="G993" s="122">
        <v>1768.874</v>
      </c>
      <c r="H993" s="120">
        <v>2019</v>
      </c>
      <c r="I993" t="str">
        <f>IF(J993="natural gas",VLOOKUP(D993,'Cross-Page Data'!$I$4:$J$13,2,FALSE),IF(J993="solar",VLOOKUP('Form 923'!D993,'Cross-Page Data'!$I$14:$J$117,2,FALSE),J993))</f>
        <v>natural gas peaker</v>
      </c>
      <c r="J993" t="str">
        <f>VLOOKUP(E993,'Cross-Page Data'!$D$4:$F$48,3,FALSE)</f>
        <v>natural gas</v>
      </c>
      <c r="K993" t="b">
        <f t="shared" si="15"/>
        <v>1</v>
      </c>
    </row>
    <row r="994" spans="1:11">
      <c r="A994" s="120">
        <v>1020</v>
      </c>
      <c r="B994" s="121" t="s">
        <v>201</v>
      </c>
      <c r="C994" s="121" t="s">
        <v>202</v>
      </c>
      <c r="D994" s="121" t="s">
        <v>116</v>
      </c>
      <c r="E994" s="121" t="s">
        <v>170</v>
      </c>
      <c r="F994" s="122">
        <v>9463</v>
      </c>
      <c r="G994" s="122">
        <v>1063</v>
      </c>
      <c r="H994" s="120">
        <v>2019</v>
      </c>
      <c r="I994" t="str">
        <f>IF(J994="natural gas",VLOOKUP(D994,'Cross-Page Data'!$I$4:$J$13,2,FALSE),IF(J994="solar",VLOOKUP('Form 923'!D994,'Cross-Page Data'!$I$14:$J$117,2,FALSE),J994))</f>
        <v>hydro</v>
      </c>
      <c r="J994" t="str">
        <f>VLOOKUP(E994,'Cross-Page Data'!$D$4:$F$48,3,FALSE)</f>
        <v>hydro</v>
      </c>
      <c r="K994" t="b">
        <f t="shared" si="15"/>
        <v>1</v>
      </c>
    </row>
    <row r="995" spans="1:11">
      <c r="A995" s="120">
        <v>1024</v>
      </c>
      <c r="B995" s="121" t="s">
        <v>201</v>
      </c>
      <c r="C995" s="121" t="s">
        <v>206</v>
      </c>
      <c r="D995" s="121" t="s">
        <v>79</v>
      </c>
      <c r="E995" s="121" t="s">
        <v>70</v>
      </c>
      <c r="F995" s="122">
        <v>0</v>
      </c>
      <c r="G995" s="122">
        <v>0</v>
      </c>
      <c r="H995" s="120">
        <v>2019</v>
      </c>
      <c r="I995" t="str">
        <f>IF(J995="natural gas",VLOOKUP(D995,'Cross-Page Data'!$I$4:$J$13,2,FALSE),IF(J995="solar",VLOOKUP('Form 923'!D995,'Cross-Page Data'!$I$14:$J$117,2,FALSE),J995))</f>
        <v>heavy or residual fuel oil</v>
      </c>
      <c r="J995" t="str">
        <f>VLOOKUP(E995,'Cross-Page Data'!$D$4:$F$48,3,FALSE)</f>
        <v>heavy or residual fuel oil</v>
      </c>
      <c r="K995" t="b">
        <f t="shared" si="15"/>
        <v>1</v>
      </c>
    </row>
    <row r="996" spans="1:11">
      <c r="A996" s="120">
        <v>1024</v>
      </c>
      <c r="B996" s="121" t="s">
        <v>201</v>
      </c>
      <c r="C996" s="121" t="s">
        <v>206</v>
      </c>
      <c r="D996" s="121" t="s">
        <v>68</v>
      </c>
      <c r="E996" s="121" t="s">
        <v>54</v>
      </c>
      <c r="F996" s="122">
        <v>0</v>
      </c>
      <c r="G996" s="122">
        <v>0</v>
      </c>
      <c r="H996" s="120">
        <v>2019</v>
      </c>
      <c r="I996" t="str">
        <f>IF(J996="natural gas",VLOOKUP(D996,'Cross-Page Data'!$I$4:$J$13,2,FALSE),IF(J996="solar",VLOOKUP('Form 923'!D996,'Cross-Page Data'!$I$14:$J$117,2,FALSE),J996))</f>
        <v>hard coal</v>
      </c>
      <c r="J996" t="str">
        <f>VLOOKUP(E996,'Cross-Page Data'!$D$4:$F$48,3,FALSE)</f>
        <v>hard coal</v>
      </c>
      <c r="K996" t="b">
        <f t="shared" si="15"/>
        <v>1</v>
      </c>
    </row>
    <row r="997" spans="1:11">
      <c r="A997" s="120">
        <v>1024</v>
      </c>
      <c r="B997" s="121" t="s">
        <v>201</v>
      </c>
      <c r="C997" s="121" t="s">
        <v>206</v>
      </c>
      <c r="D997" s="121" t="s">
        <v>68</v>
      </c>
      <c r="E997" s="121" t="s">
        <v>86</v>
      </c>
      <c r="F997" s="122">
        <v>0</v>
      </c>
      <c r="G997" s="122">
        <v>0</v>
      </c>
      <c r="H997" s="120">
        <v>2019</v>
      </c>
      <c r="I997" t="str">
        <f>IF(J997="natural gas",VLOOKUP(D997,'Cross-Page Data'!$I$4:$J$13,2,FALSE),IF(J997="solar",VLOOKUP('Form 923'!D997,'Cross-Page Data'!$I$14:$J$117,2,FALSE),J997))</f>
        <v>other</v>
      </c>
      <c r="J997" t="str">
        <f>VLOOKUP(E997,'Cross-Page Data'!$D$4:$F$48,3,FALSE)</f>
        <v>other</v>
      </c>
      <c r="K997" t="b">
        <f t="shared" si="15"/>
        <v>1</v>
      </c>
    </row>
    <row r="998" spans="1:11">
      <c r="A998" s="120">
        <v>1024</v>
      </c>
      <c r="B998" s="121" t="s">
        <v>201</v>
      </c>
      <c r="C998" s="121" t="s">
        <v>206</v>
      </c>
      <c r="D998" s="121" t="s">
        <v>68</v>
      </c>
      <c r="E998" s="121" t="s">
        <v>38</v>
      </c>
      <c r="F998" s="122">
        <v>0</v>
      </c>
      <c r="G998" s="122">
        <v>0</v>
      </c>
      <c r="H998" s="120">
        <v>2019</v>
      </c>
      <c r="I998" t="str">
        <f>IF(J998="natural gas",VLOOKUP(D998,'Cross-Page Data'!$I$4:$J$13,2,FALSE),IF(J998="solar",VLOOKUP('Form 923'!D998,'Cross-Page Data'!$I$14:$J$117,2,FALSE),J998))</f>
        <v>natural gas nonpeaker - preexisting retiring</v>
      </c>
      <c r="J998" t="str">
        <f>VLOOKUP(E998,'Cross-Page Data'!$D$4:$F$48,3,FALSE)</f>
        <v>natural gas</v>
      </c>
      <c r="K998" t="b">
        <f t="shared" si="15"/>
        <v>1</v>
      </c>
    </row>
    <row r="999" spans="1:11">
      <c r="A999" s="120">
        <v>1024</v>
      </c>
      <c r="B999" s="121" t="s">
        <v>201</v>
      </c>
      <c r="C999" s="121" t="s">
        <v>206</v>
      </c>
      <c r="D999" s="121" t="s">
        <v>68</v>
      </c>
      <c r="E999" s="121" t="s">
        <v>176</v>
      </c>
      <c r="F999" s="122">
        <v>0</v>
      </c>
      <c r="G999" s="122">
        <v>0</v>
      </c>
      <c r="H999" s="120">
        <v>2019</v>
      </c>
      <c r="I999" t="str">
        <f>IF(J999="natural gas",VLOOKUP(D999,'Cross-Page Data'!$I$4:$J$13,2,FALSE),IF(J999="solar",VLOOKUP('Form 923'!D999,'Cross-Page Data'!$I$14:$J$117,2,FALSE),J999))</f>
        <v>biomass</v>
      </c>
      <c r="J999" t="str">
        <f>VLOOKUP(E999,'Cross-Page Data'!$D$4:$F$48,3,FALSE)</f>
        <v>biomass</v>
      </c>
      <c r="K999" t="b">
        <f t="shared" si="15"/>
        <v>1</v>
      </c>
    </row>
    <row r="1000" spans="1:11">
      <c r="A1000" s="120">
        <v>1037</v>
      </c>
      <c r="B1000" s="121" t="s">
        <v>201</v>
      </c>
      <c r="C1000" s="121" t="s">
        <v>202</v>
      </c>
      <c r="D1000" s="121" t="s">
        <v>79</v>
      </c>
      <c r="E1000" s="121" t="s">
        <v>54</v>
      </c>
      <c r="F1000" s="122">
        <v>0</v>
      </c>
      <c r="G1000" s="122">
        <v>0</v>
      </c>
      <c r="H1000" s="120">
        <v>2019</v>
      </c>
      <c r="I1000" t="str">
        <f>IF(J1000="natural gas",VLOOKUP(D1000,'Cross-Page Data'!$I$4:$J$13,2,FALSE),IF(J1000="solar",VLOOKUP('Form 923'!D1000,'Cross-Page Data'!$I$14:$J$117,2,FALSE),J1000))</f>
        <v>hard coal</v>
      </c>
      <c r="J1000" t="str">
        <f>VLOOKUP(E1000,'Cross-Page Data'!$D$4:$F$48,3,FALSE)</f>
        <v>hard coal</v>
      </c>
      <c r="K1000" t="b">
        <f t="shared" si="15"/>
        <v>1</v>
      </c>
    </row>
    <row r="1001" spans="1:11">
      <c r="A1001" s="120">
        <v>1037</v>
      </c>
      <c r="B1001" s="121" t="s">
        <v>201</v>
      </c>
      <c r="C1001" s="121" t="s">
        <v>202</v>
      </c>
      <c r="D1001" s="121" t="s">
        <v>79</v>
      </c>
      <c r="E1001" s="121" t="s">
        <v>70</v>
      </c>
      <c r="F1001" s="122">
        <v>0</v>
      </c>
      <c r="G1001" s="122">
        <v>0</v>
      </c>
      <c r="H1001" s="120">
        <v>2019</v>
      </c>
      <c r="I1001" t="str">
        <f>IF(J1001="natural gas",VLOOKUP(D1001,'Cross-Page Data'!$I$4:$J$13,2,FALSE),IF(J1001="solar",VLOOKUP('Form 923'!D1001,'Cross-Page Data'!$I$14:$J$117,2,FALSE),J1001))</f>
        <v>heavy or residual fuel oil</v>
      </c>
      <c r="J1001" t="str">
        <f>VLOOKUP(E1001,'Cross-Page Data'!$D$4:$F$48,3,FALSE)</f>
        <v>heavy or residual fuel oil</v>
      </c>
      <c r="K1001" t="b">
        <f t="shared" si="15"/>
        <v>1</v>
      </c>
    </row>
    <row r="1002" spans="1:11">
      <c r="A1002" s="120">
        <v>1038</v>
      </c>
      <c r="B1002" s="121" t="s">
        <v>201</v>
      </c>
      <c r="C1002" s="121" t="s">
        <v>202</v>
      </c>
      <c r="D1002" s="121" t="s">
        <v>79</v>
      </c>
      <c r="E1002" s="121" t="s">
        <v>70</v>
      </c>
      <c r="F1002" s="122">
        <v>1357</v>
      </c>
      <c r="G1002" s="122">
        <v>142.424</v>
      </c>
      <c r="H1002" s="120">
        <v>2019</v>
      </c>
      <c r="I1002" t="str">
        <f>IF(J1002="natural gas",VLOOKUP(D1002,'Cross-Page Data'!$I$4:$J$13,2,FALSE),IF(J1002="solar",VLOOKUP('Form 923'!D1002,'Cross-Page Data'!$I$14:$J$117,2,FALSE),J1002))</f>
        <v>heavy or residual fuel oil</v>
      </c>
      <c r="J1002" t="str">
        <f>VLOOKUP(E1002,'Cross-Page Data'!$D$4:$F$48,3,FALSE)</f>
        <v>heavy or residual fuel oil</v>
      </c>
      <c r="K1002" t="b">
        <f t="shared" si="15"/>
        <v>1</v>
      </c>
    </row>
    <row r="1003" spans="1:11">
      <c r="A1003" s="120">
        <v>1038</v>
      </c>
      <c r="B1003" s="121" t="s">
        <v>201</v>
      </c>
      <c r="C1003" s="121" t="s">
        <v>202</v>
      </c>
      <c r="D1003" s="121" t="s">
        <v>79</v>
      </c>
      <c r="E1003" s="121" t="s">
        <v>38</v>
      </c>
      <c r="F1003" s="122">
        <v>55790</v>
      </c>
      <c r="G1003" s="122">
        <v>5854.576</v>
      </c>
      <c r="H1003" s="120">
        <v>2019</v>
      </c>
      <c r="I1003" t="str">
        <f>IF(J1003="natural gas",VLOOKUP(D1003,'Cross-Page Data'!$I$4:$J$13,2,FALSE),IF(J1003="solar",VLOOKUP('Form 923'!D1003,'Cross-Page Data'!$I$14:$J$117,2,FALSE),J1003))</f>
        <v>natural gas peaker</v>
      </c>
      <c r="J1003" t="str">
        <f>VLOOKUP(E1003,'Cross-Page Data'!$D$4:$F$48,3,FALSE)</f>
        <v>natural gas</v>
      </c>
      <c r="K1003" t="b">
        <f t="shared" si="15"/>
        <v>1</v>
      </c>
    </row>
    <row r="1004" spans="1:11">
      <c r="A1004" s="120">
        <v>1040</v>
      </c>
      <c r="B1004" s="121" t="s">
        <v>201</v>
      </c>
      <c r="C1004" s="121" t="s">
        <v>202</v>
      </c>
      <c r="D1004" s="121" t="s">
        <v>68</v>
      </c>
      <c r="E1004" s="121" t="s">
        <v>54</v>
      </c>
      <c r="F1004" s="122">
        <v>523365</v>
      </c>
      <c r="G1004" s="122">
        <v>38322.134</v>
      </c>
      <c r="H1004" s="120">
        <v>2019</v>
      </c>
      <c r="I1004" t="str">
        <f>IF(J1004="natural gas",VLOOKUP(D1004,'Cross-Page Data'!$I$4:$J$13,2,FALSE),IF(J1004="solar",VLOOKUP('Form 923'!D1004,'Cross-Page Data'!$I$14:$J$117,2,FALSE),J1004))</f>
        <v>hard coal</v>
      </c>
      <c r="J1004" t="str">
        <f>VLOOKUP(E1004,'Cross-Page Data'!$D$4:$F$48,3,FALSE)</f>
        <v>hard coal</v>
      </c>
      <c r="K1004" t="b">
        <f t="shared" si="15"/>
        <v>1</v>
      </c>
    </row>
    <row r="1005" spans="1:11">
      <c r="A1005" s="120">
        <v>1040</v>
      </c>
      <c r="B1005" s="121" t="s">
        <v>201</v>
      </c>
      <c r="C1005" s="121" t="s">
        <v>202</v>
      </c>
      <c r="D1005" s="121" t="s">
        <v>68</v>
      </c>
      <c r="E1005" s="121" t="s">
        <v>70</v>
      </c>
      <c r="F1005" s="122">
        <v>8427</v>
      </c>
      <c r="G1005" s="122">
        <v>270.866</v>
      </c>
      <c r="H1005" s="120">
        <v>2019</v>
      </c>
      <c r="I1005" t="str">
        <f>IF(J1005="natural gas",VLOOKUP(D1005,'Cross-Page Data'!$I$4:$J$13,2,FALSE),IF(J1005="solar",VLOOKUP('Form 923'!D1005,'Cross-Page Data'!$I$14:$J$117,2,FALSE),J1005))</f>
        <v>heavy or residual fuel oil</v>
      </c>
      <c r="J1005" t="str">
        <f>VLOOKUP(E1005,'Cross-Page Data'!$D$4:$F$48,3,FALSE)</f>
        <v>heavy or residual fuel oil</v>
      </c>
      <c r="K1005" t="b">
        <f t="shared" si="15"/>
        <v>1</v>
      </c>
    </row>
    <row r="1006" spans="1:11">
      <c r="A1006" s="120">
        <v>1047</v>
      </c>
      <c r="B1006" s="121" t="s">
        <v>201</v>
      </c>
      <c r="C1006" s="121" t="s">
        <v>202</v>
      </c>
      <c r="D1006" s="121" t="s">
        <v>68</v>
      </c>
      <c r="E1006" s="121" t="s">
        <v>70</v>
      </c>
      <c r="F1006" s="122">
        <v>55934</v>
      </c>
      <c r="G1006" s="122">
        <v>1394.436</v>
      </c>
      <c r="H1006" s="120">
        <v>2019</v>
      </c>
      <c r="I1006" t="str">
        <f>IF(J1006="natural gas",VLOOKUP(D1006,'Cross-Page Data'!$I$4:$J$13,2,FALSE),IF(J1006="solar",VLOOKUP('Form 923'!D1006,'Cross-Page Data'!$I$14:$J$117,2,FALSE),J1006))</f>
        <v>heavy or residual fuel oil</v>
      </c>
      <c r="J1006" t="str">
        <f>VLOOKUP(E1006,'Cross-Page Data'!$D$4:$F$48,3,FALSE)</f>
        <v>heavy or residual fuel oil</v>
      </c>
      <c r="K1006" t="b">
        <f t="shared" si="15"/>
        <v>1</v>
      </c>
    </row>
    <row r="1007" spans="1:11">
      <c r="A1007" s="120">
        <v>1047</v>
      </c>
      <c r="B1007" s="121" t="s">
        <v>201</v>
      </c>
      <c r="C1007" s="121" t="s">
        <v>202</v>
      </c>
      <c r="D1007" s="121" t="s">
        <v>68</v>
      </c>
      <c r="E1007" s="121" t="s">
        <v>162</v>
      </c>
      <c r="F1007" s="122">
        <v>5530668</v>
      </c>
      <c r="G1007" s="122">
        <v>440514.56</v>
      </c>
      <c r="H1007" s="120">
        <v>2019</v>
      </c>
      <c r="I1007" t="str">
        <f>IF(J1007="natural gas",VLOOKUP(D1007,'Cross-Page Data'!$I$4:$J$13,2,FALSE),IF(J1007="solar",VLOOKUP('Form 923'!D1007,'Cross-Page Data'!$I$14:$J$117,2,FALSE),J1007))</f>
        <v>hard coal</v>
      </c>
      <c r="J1007" t="str">
        <f>VLOOKUP(E1007,'Cross-Page Data'!$D$4:$F$48,3,FALSE)</f>
        <v>hard coal</v>
      </c>
      <c r="K1007" t="b">
        <f t="shared" si="15"/>
        <v>1</v>
      </c>
    </row>
    <row r="1008" spans="1:11">
      <c r="A1008" s="120">
        <v>1060</v>
      </c>
      <c r="B1008" s="121" t="s">
        <v>201</v>
      </c>
      <c r="C1008" s="121" t="s">
        <v>206</v>
      </c>
      <c r="D1008" s="121" t="s">
        <v>68</v>
      </c>
      <c r="E1008" s="121" t="s">
        <v>125</v>
      </c>
      <c r="F1008" s="122">
        <v>0</v>
      </c>
      <c r="G1008" s="122">
        <v>5235716</v>
      </c>
      <c r="H1008" s="120">
        <v>2019</v>
      </c>
      <c r="I1008" t="str">
        <f>IF(J1008="natural gas",VLOOKUP(D1008,'Cross-Page Data'!$I$4:$J$13,2,FALSE),IF(J1008="solar",VLOOKUP('Form 923'!D1008,'Cross-Page Data'!$I$14:$J$117,2,FALSE),J1008))</f>
        <v>nuclear</v>
      </c>
      <c r="J1008" t="str">
        <f>VLOOKUP(E1008,'Cross-Page Data'!$D$4:$F$48,3,FALSE)</f>
        <v>nuclear</v>
      </c>
      <c r="K1008" t="b">
        <f t="shared" si="15"/>
        <v>1</v>
      </c>
    </row>
    <row r="1009" spans="1:11">
      <c r="A1009" s="120">
        <v>1067</v>
      </c>
      <c r="B1009" s="121" t="s">
        <v>201</v>
      </c>
      <c r="C1009" s="121" t="s">
        <v>206</v>
      </c>
      <c r="D1009" s="121" t="s">
        <v>116</v>
      </c>
      <c r="E1009" s="121" t="s">
        <v>170</v>
      </c>
      <c r="F1009" s="122">
        <v>74403</v>
      </c>
      <c r="G1009" s="122">
        <v>8358</v>
      </c>
      <c r="H1009" s="120">
        <v>2019</v>
      </c>
      <c r="I1009" t="str">
        <f>IF(J1009="natural gas",VLOOKUP(D1009,'Cross-Page Data'!$I$4:$J$13,2,FALSE),IF(J1009="solar",VLOOKUP('Form 923'!D1009,'Cross-Page Data'!$I$14:$J$117,2,FALSE),J1009))</f>
        <v>hydro</v>
      </c>
      <c r="J1009" t="str">
        <f>VLOOKUP(E1009,'Cross-Page Data'!$D$4:$F$48,3,FALSE)</f>
        <v>hydro</v>
      </c>
      <c r="K1009" t="b">
        <f t="shared" si="15"/>
        <v>1</v>
      </c>
    </row>
    <row r="1010" spans="1:11">
      <c r="A1010" s="120">
        <v>1068</v>
      </c>
      <c r="B1010" s="121" t="s">
        <v>201</v>
      </c>
      <c r="C1010" s="121" t="s">
        <v>202</v>
      </c>
      <c r="D1010" s="121" t="s">
        <v>73</v>
      </c>
      <c r="E1010" s="121" t="s">
        <v>70</v>
      </c>
      <c r="F1010" s="122">
        <v>0</v>
      </c>
      <c r="G1010" s="122">
        <v>0</v>
      </c>
      <c r="H1010" s="120">
        <v>2019</v>
      </c>
      <c r="I1010" t="str">
        <f>IF(J1010="natural gas",VLOOKUP(D1010,'Cross-Page Data'!$I$4:$J$13,2,FALSE),IF(J1010="solar",VLOOKUP('Form 923'!D1010,'Cross-Page Data'!$I$14:$J$117,2,FALSE),J1010))</f>
        <v>heavy or residual fuel oil</v>
      </c>
      <c r="J1010" t="str">
        <f>VLOOKUP(E1010,'Cross-Page Data'!$D$4:$F$48,3,FALSE)</f>
        <v>heavy or residual fuel oil</v>
      </c>
      <c r="K1010" t="b">
        <f t="shared" si="15"/>
        <v>1</v>
      </c>
    </row>
    <row r="1011" spans="1:11">
      <c r="A1011" s="120">
        <v>1068</v>
      </c>
      <c r="B1011" s="121" t="s">
        <v>201</v>
      </c>
      <c r="C1011" s="121" t="s">
        <v>202</v>
      </c>
      <c r="D1011" s="121" t="s">
        <v>73</v>
      </c>
      <c r="E1011" s="121" t="s">
        <v>38</v>
      </c>
      <c r="F1011" s="122">
        <v>173422</v>
      </c>
      <c r="G1011" s="122">
        <v>29934</v>
      </c>
      <c r="H1011" s="120">
        <v>2019</v>
      </c>
      <c r="I1011" t="str">
        <f>IF(J1011="natural gas",VLOOKUP(D1011,'Cross-Page Data'!$I$4:$J$13,2,FALSE),IF(J1011="solar",VLOOKUP('Form 923'!D1011,'Cross-Page Data'!$I$14:$J$117,2,FALSE),J1011))</f>
        <v>natural gas peaker</v>
      </c>
      <c r="J1011" t="str">
        <f>VLOOKUP(E1011,'Cross-Page Data'!$D$4:$F$48,3,FALSE)</f>
        <v>natural gas</v>
      </c>
      <c r="K1011" t="b">
        <f t="shared" si="15"/>
        <v>1</v>
      </c>
    </row>
    <row r="1012" spans="1:11">
      <c r="A1012" s="120">
        <v>1073</v>
      </c>
      <c r="B1012" s="121" t="s">
        <v>205</v>
      </c>
      <c r="C1012" s="121" t="s">
        <v>202</v>
      </c>
      <c r="D1012" s="121" t="s">
        <v>68</v>
      </c>
      <c r="E1012" s="121" t="s">
        <v>38</v>
      </c>
      <c r="F1012" s="122">
        <v>63578</v>
      </c>
      <c r="G1012" s="122">
        <v>5983.247</v>
      </c>
      <c r="H1012" s="120">
        <v>2019</v>
      </c>
      <c r="I1012" t="str">
        <f>IF(J1012="natural gas",VLOOKUP(D1012,'Cross-Page Data'!$I$4:$J$13,2,FALSE),IF(J1012="solar",VLOOKUP('Form 923'!D1012,'Cross-Page Data'!$I$14:$J$117,2,FALSE),J1012))</f>
        <v>natural gas nonpeaker - preexisting retiring</v>
      </c>
      <c r="J1012" t="str">
        <f>VLOOKUP(E1012,'Cross-Page Data'!$D$4:$F$48,3,FALSE)</f>
        <v>natural gas</v>
      </c>
      <c r="K1012" t="b">
        <f t="shared" si="15"/>
        <v>1</v>
      </c>
    </row>
    <row r="1013" spans="1:11">
      <c r="A1013" s="120">
        <v>1073</v>
      </c>
      <c r="B1013" s="121" t="s">
        <v>205</v>
      </c>
      <c r="C1013" s="121" t="s">
        <v>202</v>
      </c>
      <c r="D1013" s="121" t="s">
        <v>68</v>
      </c>
      <c r="E1013" s="121" t="s">
        <v>162</v>
      </c>
      <c r="F1013" s="122">
        <v>452422</v>
      </c>
      <c r="G1013" s="122">
        <v>37221.753</v>
      </c>
      <c r="H1013" s="120">
        <v>2019</v>
      </c>
      <c r="I1013" t="str">
        <f>IF(J1013="natural gas",VLOOKUP(D1013,'Cross-Page Data'!$I$4:$J$13,2,FALSE),IF(J1013="solar",VLOOKUP('Form 923'!D1013,'Cross-Page Data'!$I$14:$J$117,2,FALSE),J1013))</f>
        <v>hard coal</v>
      </c>
      <c r="J1013" t="str">
        <f>VLOOKUP(E1013,'Cross-Page Data'!$D$4:$F$48,3,FALSE)</f>
        <v>hard coal</v>
      </c>
      <c r="K1013" t="b">
        <f t="shared" si="15"/>
        <v>1</v>
      </c>
    </row>
    <row r="1014" spans="1:11">
      <c r="A1014" s="120">
        <v>1079</v>
      </c>
      <c r="B1014" s="121" t="s">
        <v>201</v>
      </c>
      <c r="C1014" s="121" t="s">
        <v>202</v>
      </c>
      <c r="D1014" s="121" t="s">
        <v>73</v>
      </c>
      <c r="E1014" s="121" t="s">
        <v>38</v>
      </c>
      <c r="F1014" s="122">
        <v>6809</v>
      </c>
      <c r="G1014" s="122">
        <v>-716</v>
      </c>
      <c r="H1014" s="120">
        <v>2019</v>
      </c>
      <c r="I1014" t="str">
        <f>IF(J1014="natural gas",VLOOKUP(D1014,'Cross-Page Data'!$I$4:$J$13,2,FALSE),IF(J1014="solar",VLOOKUP('Form 923'!D1014,'Cross-Page Data'!$I$14:$J$117,2,FALSE),J1014))</f>
        <v>natural gas peaker</v>
      </c>
      <c r="J1014" t="str">
        <f>VLOOKUP(E1014,'Cross-Page Data'!$D$4:$F$48,3,FALSE)</f>
        <v>natural gas</v>
      </c>
      <c r="K1014" t="b">
        <f t="shared" si="15"/>
        <v>1</v>
      </c>
    </row>
    <row r="1015" spans="1:11">
      <c r="A1015" s="120">
        <v>1081</v>
      </c>
      <c r="B1015" s="121" t="s">
        <v>201</v>
      </c>
      <c r="C1015" s="121" t="s">
        <v>202</v>
      </c>
      <c r="D1015" s="121" t="s">
        <v>68</v>
      </c>
      <c r="E1015" s="121" t="s">
        <v>38</v>
      </c>
      <c r="F1015" s="122">
        <v>122252</v>
      </c>
      <c r="G1015" s="122">
        <v>-846</v>
      </c>
      <c r="H1015" s="120">
        <v>2019</v>
      </c>
      <c r="I1015" t="str">
        <f>IF(J1015="natural gas",VLOOKUP(D1015,'Cross-Page Data'!$I$4:$J$13,2,FALSE),IF(J1015="solar",VLOOKUP('Form 923'!D1015,'Cross-Page Data'!$I$14:$J$117,2,FALSE),J1015))</f>
        <v>natural gas nonpeaker - preexisting retiring</v>
      </c>
      <c r="J1015" t="str">
        <f>VLOOKUP(E1015,'Cross-Page Data'!$D$4:$F$48,3,FALSE)</f>
        <v>natural gas</v>
      </c>
      <c r="K1015" t="b">
        <f t="shared" si="15"/>
        <v>1</v>
      </c>
    </row>
    <row r="1016" spans="1:11">
      <c r="A1016" s="120">
        <v>1081</v>
      </c>
      <c r="B1016" s="121" t="s">
        <v>201</v>
      </c>
      <c r="C1016" s="121" t="s">
        <v>202</v>
      </c>
      <c r="D1016" s="121" t="s">
        <v>68</v>
      </c>
      <c r="E1016" s="121" t="s">
        <v>162</v>
      </c>
      <c r="F1016" s="122">
        <v>0</v>
      </c>
      <c r="G1016" s="122">
        <v>0</v>
      </c>
      <c r="H1016" s="120">
        <v>2019</v>
      </c>
      <c r="I1016" t="str">
        <f>IF(J1016="natural gas",VLOOKUP(D1016,'Cross-Page Data'!$I$4:$J$13,2,FALSE),IF(J1016="solar",VLOOKUP('Form 923'!D1016,'Cross-Page Data'!$I$14:$J$117,2,FALSE),J1016))</f>
        <v>hard coal</v>
      </c>
      <c r="J1016" t="str">
        <f>VLOOKUP(E1016,'Cross-Page Data'!$D$4:$F$48,3,FALSE)</f>
        <v>hard coal</v>
      </c>
      <c r="K1016" t="b">
        <f t="shared" si="15"/>
        <v>1</v>
      </c>
    </row>
    <row r="1017" spans="1:11">
      <c r="A1017" s="120">
        <v>1082</v>
      </c>
      <c r="B1017" s="121" t="s">
        <v>205</v>
      </c>
      <c r="C1017" s="121" t="s">
        <v>202</v>
      </c>
      <c r="D1017" s="121" t="s">
        <v>68</v>
      </c>
      <c r="E1017" s="121" t="s">
        <v>70</v>
      </c>
      <c r="F1017" s="122">
        <v>291524</v>
      </c>
      <c r="G1017" s="122">
        <v>29232.049</v>
      </c>
      <c r="H1017" s="120">
        <v>2019</v>
      </c>
      <c r="I1017" t="str">
        <f>IF(J1017="natural gas",VLOOKUP(D1017,'Cross-Page Data'!$I$4:$J$13,2,FALSE),IF(J1017="solar",VLOOKUP('Form 923'!D1017,'Cross-Page Data'!$I$14:$J$117,2,FALSE),J1017))</f>
        <v>heavy or residual fuel oil</v>
      </c>
      <c r="J1017" t="str">
        <f>VLOOKUP(E1017,'Cross-Page Data'!$D$4:$F$48,3,FALSE)</f>
        <v>heavy or residual fuel oil</v>
      </c>
      <c r="K1017" t="b">
        <f t="shared" si="15"/>
        <v>1</v>
      </c>
    </row>
    <row r="1018" spans="1:11">
      <c r="A1018" s="120">
        <v>1082</v>
      </c>
      <c r="B1018" s="121" t="s">
        <v>205</v>
      </c>
      <c r="C1018" s="121" t="s">
        <v>202</v>
      </c>
      <c r="D1018" s="121" t="s">
        <v>68</v>
      </c>
      <c r="E1018" s="121" t="s">
        <v>38</v>
      </c>
      <c r="F1018" s="122">
        <v>27361</v>
      </c>
      <c r="G1018" s="122">
        <v>2755.602</v>
      </c>
      <c r="H1018" s="120">
        <v>2019</v>
      </c>
      <c r="I1018" t="str">
        <f>IF(J1018="natural gas",VLOOKUP(D1018,'Cross-Page Data'!$I$4:$J$13,2,FALSE),IF(J1018="solar",VLOOKUP('Form 923'!D1018,'Cross-Page Data'!$I$14:$J$117,2,FALSE),J1018))</f>
        <v>natural gas nonpeaker - preexisting retiring</v>
      </c>
      <c r="J1018" t="str">
        <f>VLOOKUP(E1018,'Cross-Page Data'!$D$4:$F$48,3,FALSE)</f>
        <v>natural gas</v>
      </c>
      <c r="K1018" t="b">
        <f t="shared" si="15"/>
        <v>1</v>
      </c>
    </row>
    <row r="1019" spans="1:11">
      <c r="A1019" s="120">
        <v>1082</v>
      </c>
      <c r="B1019" s="121" t="s">
        <v>205</v>
      </c>
      <c r="C1019" s="121" t="s">
        <v>202</v>
      </c>
      <c r="D1019" s="121" t="s">
        <v>68</v>
      </c>
      <c r="E1019" s="121" t="s">
        <v>150</v>
      </c>
      <c r="F1019" s="122">
        <v>79264016</v>
      </c>
      <c r="G1019" s="122">
        <v>7982215.3</v>
      </c>
      <c r="H1019" s="120">
        <v>2019</v>
      </c>
      <c r="I1019" t="str">
        <f>IF(J1019="natural gas",VLOOKUP(D1019,'Cross-Page Data'!$I$4:$J$13,2,FALSE),IF(J1019="solar",VLOOKUP('Form 923'!D1019,'Cross-Page Data'!$I$14:$J$117,2,FALSE),J1019))</f>
        <v>hard coal</v>
      </c>
      <c r="J1019" t="str">
        <f>VLOOKUP(E1019,'Cross-Page Data'!$D$4:$F$48,3,FALSE)</f>
        <v>hard coal</v>
      </c>
      <c r="K1019" t="b">
        <f t="shared" si="15"/>
        <v>1</v>
      </c>
    </row>
    <row r="1020" spans="1:11">
      <c r="A1020" s="120">
        <v>1082</v>
      </c>
      <c r="B1020" s="121" t="s">
        <v>205</v>
      </c>
      <c r="C1020" s="121" t="s">
        <v>202</v>
      </c>
      <c r="D1020" s="121" t="s">
        <v>68</v>
      </c>
      <c r="E1020" s="121" t="s">
        <v>162</v>
      </c>
      <c r="F1020" s="122">
        <v>0</v>
      </c>
      <c r="G1020" s="122">
        <v>0</v>
      </c>
      <c r="H1020" s="120">
        <v>2019</v>
      </c>
      <c r="I1020" t="str">
        <f>IF(J1020="natural gas",VLOOKUP(D1020,'Cross-Page Data'!$I$4:$J$13,2,FALSE),IF(J1020="solar",VLOOKUP('Form 923'!D1020,'Cross-Page Data'!$I$14:$J$117,2,FALSE),J1020))</f>
        <v>hard coal</v>
      </c>
      <c r="J1020" t="str">
        <f>VLOOKUP(E1020,'Cross-Page Data'!$D$4:$F$48,3,FALSE)</f>
        <v>hard coal</v>
      </c>
      <c r="K1020" t="b">
        <f t="shared" si="15"/>
        <v>1</v>
      </c>
    </row>
    <row r="1021" spans="1:11">
      <c r="A1021" s="120">
        <v>1084</v>
      </c>
      <c r="B1021" s="121" t="s">
        <v>201</v>
      </c>
      <c r="C1021" s="121" t="s">
        <v>202</v>
      </c>
      <c r="D1021" s="121" t="s">
        <v>73</v>
      </c>
      <c r="E1021" s="121" t="s">
        <v>38</v>
      </c>
      <c r="F1021" s="122">
        <v>8708</v>
      </c>
      <c r="G1021" s="122">
        <v>-755</v>
      </c>
      <c r="H1021" s="120">
        <v>2019</v>
      </c>
      <c r="I1021" t="str">
        <f>IF(J1021="natural gas",VLOOKUP(D1021,'Cross-Page Data'!$I$4:$J$13,2,FALSE),IF(J1021="solar",VLOOKUP('Form 923'!D1021,'Cross-Page Data'!$I$14:$J$117,2,FALSE),J1021))</f>
        <v>natural gas peaker</v>
      </c>
      <c r="J1021" t="str">
        <f>VLOOKUP(E1021,'Cross-Page Data'!$D$4:$F$48,3,FALSE)</f>
        <v>natural gas</v>
      </c>
      <c r="K1021" t="b">
        <f t="shared" si="15"/>
        <v>1</v>
      </c>
    </row>
    <row r="1022" spans="1:11">
      <c r="A1022" s="120">
        <v>1091</v>
      </c>
      <c r="B1022" s="121" t="s">
        <v>201</v>
      </c>
      <c r="C1022" s="121" t="s">
        <v>202</v>
      </c>
      <c r="D1022" s="121" t="s">
        <v>68</v>
      </c>
      <c r="E1022" s="121" t="s">
        <v>43</v>
      </c>
      <c r="F1022" s="122">
        <v>0</v>
      </c>
      <c r="G1022" s="122">
        <v>0</v>
      </c>
      <c r="H1022" s="120">
        <v>2019</v>
      </c>
      <c r="I1022" t="str">
        <f>IF(J1022="natural gas",VLOOKUP(D1022,'Cross-Page Data'!$I$4:$J$13,2,FALSE),IF(J1022="solar",VLOOKUP('Form 923'!D1022,'Cross-Page Data'!$I$14:$J$117,2,FALSE),J1022))</f>
        <v>hard coal</v>
      </c>
      <c r="J1022" t="str">
        <f>VLOOKUP(E1022,'Cross-Page Data'!$D$4:$F$48,3,FALSE)</f>
        <v>hard coal</v>
      </c>
      <c r="K1022" t="b">
        <f t="shared" si="15"/>
        <v>1</v>
      </c>
    </row>
    <row r="1023" spans="1:11">
      <c r="A1023" s="120">
        <v>1091</v>
      </c>
      <c r="B1023" s="121" t="s">
        <v>201</v>
      </c>
      <c r="C1023" s="121" t="s">
        <v>202</v>
      </c>
      <c r="D1023" s="121" t="s">
        <v>68</v>
      </c>
      <c r="E1023" s="121" t="s">
        <v>38</v>
      </c>
      <c r="F1023" s="122">
        <v>127397</v>
      </c>
      <c r="G1023" s="122">
        <v>12049.625</v>
      </c>
      <c r="H1023" s="120">
        <v>2019</v>
      </c>
      <c r="I1023" t="str">
        <f>IF(J1023="natural gas",VLOOKUP(D1023,'Cross-Page Data'!$I$4:$J$13,2,FALSE),IF(J1023="solar",VLOOKUP('Form 923'!D1023,'Cross-Page Data'!$I$14:$J$117,2,FALSE),J1023))</f>
        <v>natural gas nonpeaker - preexisting retiring</v>
      </c>
      <c r="J1023" t="str">
        <f>VLOOKUP(E1023,'Cross-Page Data'!$D$4:$F$48,3,FALSE)</f>
        <v>natural gas</v>
      </c>
      <c r="K1023" t="b">
        <f t="shared" si="15"/>
        <v>1</v>
      </c>
    </row>
    <row r="1024" spans="1:11">
      <c r="A1024" s="120">
        <v>1091</v>
      </c>
      <c r="B1024" s="121" t="s">
        <v>201</v>
      </c>
      <c r="C1024" s="121" t="s">
        <v>202</v>
      </c>
      <c r="D1024" s="121" t="s">
        <v>68</v>
      </c>
      <c r="E1024" s="121" t="s">
        <v>150</v>
      </c>
      <c r="F1024" s="122">
        <v>17024724</v>
      </c>
      <c r="G1024" s="122">
        <v>1616383</v>
      </c>
      <c r="H1024" s="120">
        <v>2019</v>
      </c>
      <c r="I1024" t="str">
        <f>IF(J1024="natural gas",VLOOKUP(D1024,'Cross-Page Data'!$I$4:$J$13,2,FALSE),IF(J1024="solar",VLOOKUP('Form 923'!D1024,'Cross-Page Data'!$I$14:$J$117,2,FALSE),J1024))</f>
        <v>hard coal</v>
      </c>
      <c r="J1024" t="str">
        <f>VLOOKUP(E1024,'Cross-Page Data'!$D$4:$F$48,3,FALSE)</f>
        <v>hard coal</v>
      </c>
      <c r="K1024" t="b">
        <f t="shared" si="15"/>
        <v>1</v>
      </c>
    </row>
    <row r="1025" spans="1:11">
      <c r="A1025" s="120">
        <v>1091</v>
      </c>
      <c r="B1025" s="121" t="s">
        <v>201</v>
      </c>
      <c r="C1025" s="121" t="s">
        <v>202</v>
      </c>
      <c r="D1025" s="121" t="s">
        <v>68</v>
      </c>
      <c r="E1025" s="121" t="s">
        <v>162</v>
      </c>
      <c r="F1025" s="122">
        <v>0</v>
      </c>
      <c r="G1025" s="122">
        <v>-0.652</v>
      </c>
      <c r="H1025" s="120">
        <v>2019</v>
      </c>
      <c r="I1025" t="str">
        <f>IF(J1025="natural gas",VLOOKUP(D1025,'Cross-Page Data'!$I$4:$J$13,2,FALSE),IF(J1025="solar",VLOOKUP('Form 923'!D1025,'Cross-Page Data'!$I$14:$J$117,2,FALSE),J1025))</f>
        <v>hard coal</v>
      </c>
      <c r="J1025" t="str">
        <f>VLOOKUP(E1025,'Cross-Page Data'!$D$4:$F$48,3,FALSE)</f>
        <v>hard coal</v>
      </c>
      <c r="K1025" t="b">
        <f t="shared" si="15"/>
        <v>1</v>
      </c>
    </row>
    <row r="1026" spans="1:11">
      <c r="A1026" s="120">
        <v>1097</v>
      </c>
      <c r="B1026" s="121" t="s">
        <v>201</v>
      </c>
      <c r="C1026" s="121" t="s">
        <v>202</v>
      </c>
      <c r="D1026" s="121" t="s">
        <v>73</v>
      </c>
      <c r="E1026" s="121" t="s">
        <v>70</v>
      </c>
      <c r="F1026" s="122">
        <v>0</v>
      </c>
      <c r="G1026" s="122">
        <v>0</v>
      </c>
      <c r="H1026" s="120">
        <v>2019</v>
      </c>
      <c r="I1026" t="str">
        <f>IF(J1026="natural gas",VLOOKUP(D1026,'Cross-Page Data'!$I$4:$J$13,2,FALSE),IF(J1026="solar",VLOOKUP('Form 923'!D1026,'Cross-Page Data'!$I$14:$J$117,2,FALSE),J1026))</f>
        <v>heavy or residual fuel oil</v>
      </c>
      <c r="J1026" t="str">
        <f>VLOOKUP(E1026,'Cross-Page Data'!$D$4:$F$48,3,FALSE)</f>
        <v>heavy or residual fuel oil</v>
      </c>
      <c r="K1026" t="b">
        <f t="shared" si="15"/>
        <v>1</v>
      </c>
    </row>
    <row r="1027" spans="1:11">
      <c r="A1027" s="120">
        <v>1097</v>
      </c>
      <c r="B1027" s="121" t="s">
        <v>201</v>
      </c>
      <c r="C1027" s="121" t="s">
        <v>202</v>
      </c>
      <c r="D1027" s="121" t="s">
        <v>73</v>
      </c>
      <c r="E1027" s="121" t="s">
        <v>38</v>
      </c>
      <c r="F1027" s="122">
        <v>1064</v>
      </c>
      <c r="G1027" s="122">
        <v>-270</v>
      </c>
      <c r="H1027" s="120">
        <v>2019</v>
      </c>
      <c r="I1027" t="str">
        <f>IF(J1027="natural gas",VLOOKUP(D1027,'Cross-Page Data'!$I$4:$J$13,2,FALSE),IF(J1027="solar",VLOOKUP('Form 923'!D1027,'Cross-Page Data'!$I$14:$J$117,2,FALSE),J1027))</f>
        <v>natural gas peaker</v>
      </c>
      <c r="J1027" t="str">
        <f>VLOOKUP(E1027,'Cross-Page Data'!$D$4:$F$48,3,FALSE)</f>
        <v>natural gas</v>
      </c>
      <c r="K1027" t="b">
        <f t="shared" si="15"/>
        <v>1</v>
      </c>
    </row>
    <row r="1028" spans="1:11">
      <c r="A1028" s="120">
        <v>1104</v>
      </c>
      <c r="B1028" s="121" t="s">
        <v>201</v>
      </c>
      <c r="C1028" s="121" t="s">
        <v>202</v>
      </c>
      <c r="D1028" s="121" t="s">
        <v>73</v>
      </c>
      <c r="E1028" s="121" t="s">
        <v>38</v>
      </c>
      <c r="F1028" s="122">
        <v>19733</v>
      </c>
      <c r="G1028" s="122">
        <v>640</v>
      </c>
      <c r="H1028" s="120">
        <v>2019</v>
      </c>
      <c r="I1028" t="str">
        <f>IF(J1028="natural gas",VLOOKUP(D1028,'Cross-Page Data'!$I$4:$J$13,2,FALSE),IF(J1028="solar",VLOOKUP('Form 923'!D1028,'Cross-Page Data'!$I$14:$J$117,2,FALSE),J1028))</f>
        <v>natural gas peaker</v>
      </c>
      <c r="J1028" t="str">
        <f>VLOOKUP(E1028,'Cross-Page Data'!$D$4:$F$48,3,FALSE)</f>
        <v>natural gas</v>
      </c>
      <c r="K1028" t="b">
        <f t="shared" si="15"/>
        <v>1</v>
      </c>
    </row>
    <row r="1029" spans="1:11">
      <c r="A1029" s="120">
        <v>1104</v>
      </c>
      <c r="B1029" s="121" t="s">
        <v>201</v>
      </c>
      <c r="C1029" s="121" t="s">
        <v>202</v>
      </c>
      <c r="D1029" s="121" t="s">
        <v>68</v>
      </c>
      <c r="E1029" s="121" t="s">
        <v>70</v>
      </c>
      <c r="F1029" s="122">
        <v>0</v>
      </c>
      <c r="G1029" s="122">
        <v>0</v>
      </c>
      <c r="H1029" s="120">
        <v>2019</v>
      </c>
      <c r="I1029" t="str">
        <f>IF(J1029="natural gas",VLOOKUP(D1029,'Cross-Page Data'!$I$4:$J$13,2,FALSE),IF(J1029="solar",VLOOKUP('Form 923'!D1029,'Cross-Page Data'!$I$14:$J$117,2,FALSE),J1029))</f>
        <v>heavy or residual fuel oil</v>
      </c>
      <c r="J1029" t="str">
        <f>VLOOKUP(E1029,'Cross-Page Data'!$D$4:$F$48,3,FALSE)</f>
        <v>heavy or residual fuel oil</v>
      </c>
      <c r="K1029" t="b">
        <f t="shared" si="15"/>
        <v>1</v>
      </c>
    </row>
    <row r="1030" spans="1:11">
      <c r="A1030" s="120">
        <v>1104</v>
      </c>
      <c r="B1030" s="121" t="s">
        <v>201</v>
      </c>
      <c r="C1030" s="121" t="s">
        <v>202</v>
      </c>
      <c r="D1030" s="121" t="s">
        <v>68</v>
      </c>
      <c r="E1030" s="121" t="s">
        <v>38</v>
      </c>
      <c r="F1030" s="122">
        <v>14331</v>
      </c>
      <c r="G1030" s="122">
        <v>1176.149</v>
      </c>
      <c r="H1030" s="120">
        <v>2019</v>
      </c>
      <c r="I1030" t="str">
        <f>IF(J1030="natural gas",VLOOKUP(D1030,'Cross-Page Data'!$I$4:$J$13,2,FALSE),IF(J1030="solar",VLOOKUP('Form 923'!D1030,'Cross-Page Data'!$I$14:$J$117,2,FALSE),J1030))</f>
        <v>natural gas nonpeaker - preexisting retiring</v>
      </c>
      <c r="J1030" t="str">
        <f>VLOOKUP(E1030,'Cross-Page Data'!$D$4:$F$48,3,FALSE)</f>
        <v>natural gas</v>
      </c>
      <c r="K1030" t="b">
        <f t="shared" si="15"/>
        <v>1</v>
      </c>
    </row>
    <row r="1031" spans="1:11">
      <c r="A1031" s="120">
        <v>1104</v>
      </c>
      <c r="B1031" s="121" t="s">
        <v>201</v>
      </c>
      <c r="C1031" s="121" t="s">
        <v>202</v>
      </c>
      <c r="D1031" s="121" t="s">
        <v>68</v>
      </c>
      <c r="E1031" s="121" t="s">
        <v>162</v>
      </c>
      <c r="F1031" s="122">
        <v>12270190</v>
      </c>
      <c r="G1031" s="122">
        <v>1144052.9</v>
      </c>
      <c r="H1031" s="120">
        <v>2019</v>
      </c>
      <c r="I1031" t="str">
        <f>IF(J1031="natural gas",VLOOKUP(D1031,'Cross-Page Data'!$I$4:$J$13,2,FALSE),IF(J1031="solar",VLOOKUP('Form 923'!D1031,'Cross-Page Data'!$I$14:$J$117,2,FALSE),J1031))</f>
        <v>hard coal</v>
      </c>
      <c r="J1031" t="str">
        <f>VLOOKUP(E1031,'Cross-Page Data'!$D$4:$F$48,3,FALSE)</f>
        <v>hard coal</v>
      </c>
      <c r="K1031" t="b">
        <f t="shared" ref="K1031:K1094" si="16">IF(AND($N$6=FALSE,OR(C1031="Commercial NAICS Cogen",C1031="Industrial NAICS Cogen",C1031="NAICS-22 Cogen")),FALSE,IF(AND($N$7=FALSE,OR(C1031="Commercial NAICS Cogen",C1031="Commercial NAICS Non-Cogen",C1031="industrial NAICS Cogen",C1031="industrial NAICS non-cogen")),FALSE,TRUE))</f>
        <v>1</v>
      </c>
    </row>
    <row r="1032" spans="1:11">
      <c r="A1032" s="120">
        <v>1109</v>
      </c>
      <c r="B1032" s="121" t="s">
        <v>201</v>
      </c>
      <c r="C1032" s="121" t="s">
        <v>202</v>
      </c>
      <c r="D1032" s="121" t="s">
        <v>116</v>
      </c>
      <c r="E1032" s="121" t="s">
        <v>170</v>
      </c>
      <c r="F1032" s="122">
        <v>6963304</v>
      </c>
      <c r="G1032" s="122">
        <v>782218</v>
      </c>
      <c r="H1032" s="120">
        <v>2019</v>
      </c>
      <c r="I1032" t="str">
        <f>IF(J1032="natural gas",VLOOKUP(D1032,'Cross-Page Data'!$I$4:$J$13,2,FALSE),IF(J1032="solar",VLOOKUP('Form 923'!D1032,'Cross-Page Data'!$I$14:$J$117,2,FALSE),J1032))</f>
        <v>hydro</v>
      </c>
      <c r="J1032" t="str">
        <f>VLOOKUP(E1032,'Cross-Page Data'!$D$4:$F$48,3,FALSE)</f>
        <v>hydro</v>
      </c>
      <c r="K1032" t="b">
        <f t="shared" si="16"/>
        <v>1</v>
      </c>
    </row>
    <row r="1033" spans="1:11">
      <c r="A1033" s="120">
        <v>1120</v>
      </c>
      <c r="B1033" s="121" t="s">
        <v>201</v>
      </c>
      <c r="C1033" s="121" t="s">
        <v>202</v>
      </c>
      <c r="D1033" s="121" t="s">
        <v>79</v>
      </c>
      <c r="E1033" s="121" t="s">
        <v>70</v>
      </c>
      <c r="F1033" s="122">
        <v>4414</v>
      </c>
      <c r="G1033" s="122">
        <v>425.186</v>
      </c>
      <c r="H1033" s="120">
        <v>2019</v>
      </c>
      <c r="I1033" t="str">
        <f>IF(J1033="natural gas",VLOOKUP(D1033,'Cross-Page Data'!$I$4:$J$13,2,FALSE),IF(J1033="solar",VLOOKUP('Form 923'!D1033,'Cross-Page Data'!$I$14:$J$117,2,FALSE),J1033))</f>
        <v>heavy or residual fuel oil</v>
      </c>
      <c r="J1033" t="str">
        <f>VLOOKUP(E1033,'Cross-Page Data'!$D$4:$F$48,3,FALSE)</f>
        <v>heavy or residual fuel oil</v>
      </c>
      <c r="K1033" t="b">
        <f t="shared" si="16"/>
        <v>1</v>
      </c>
    </row>
    <row r="1034" spans="1:11">
      <c r="A1034" s="120">
        <v>1120</v>
      </c>
      <c r="B1034" s="121" t="s">
        <v>201</v>
      </c>
      <c r="C1034" s="121" t="s">
        <v>202</v>
      </c>
      <c r="D1034" s="121" t="s">
        <v>79</v>
      </c>
      <c r="E1034" s="121" t="s">
        <v>38</v>
      </c>
      <c r="F1034" s="122">
        <v>38</v>
      </c>
      <c r="G1034" s="122">
        <v>3.814</v>
      </c>
      <c r="H1034" s="120">
        <v>2019</v>
      </c>
      <c r="I1034" t="str">
        <f>IF(J1034="natural gas",VLOOKUP(D1034,'Cross-Page Data'!$I$4:$J$13,2,FALSE),IF(J1034="solar",VLOOKUP('Form 923'!D1034,'Cross-Page Data'!$I$14:$J$117,2,FALSE),J1034))</f>
        <v>natural gas peaker</v>
      </c>
      <c r="J1034" t="str">
        <f>VLOOKUP(E1034,'Cross-Page Data'!$D$4:$F$48,3,FALSE)</f>
        <v>natural gas</v>
      </c>
      <c r="K1034" t="b">
        <f t="shared" si="16"/>
        <v>1</v>
      </c>
    </row>
    <row r="1035" spans="1:11">
      <c r="A1035" s="120">
        <v>1121</v>
      </c>
      <c r="B1035" s="121" t="s">
        <v>201</v>
      </c>
      <c r="C1035" s="121" t="s">
        <v>202</v>
      </c>
      <c r="D1035" s="121" t="s">
        <v>79</v>
      </c>
      <c r="E1035" s="121" t="s">
        <v>70</v>
      </c>
      <c r="F1035" s="122">
        <v>1161</v>
      </c>
      <c r="G1035" s="122">
        <v>119</v>
      </c>
      <c r="H1035" s="120">
        <v>2019</v>
      </c>
      <c r="I1035" t="str">
        <f>IF(J1035="natural gas",VLOOKUP(D1035,'Cross-Page Data'!$I$4:$J$13,2,FALSE),IF(J1035="solar",VLOOKUP('Form 923'!D1035,'Cross-Page Data'!$I$14:$J$117,2,FALSE),J1035))</f>
        <v>heavy or residual fuel oil</v>
      </c>
      <c r="J1035" t="str">
        <f>VLOOKUP(E1035,'Cross-Page Data'!$D$4:$F$48,3,FALSE)</f>
        <v>heavy or residual fuel oil</v>
      </c>
      <c r="K1035" t="b">
        <f t="shared" si="16"/>
        <v>1</v>
      </c>
    </row>
    <row r="1036" spans="1:11">
      <c r="A1036" s="120">
        <v>1121</v>
      </c>
      <c r="B1036" s="121" t="s">
        <v>201</v>
      </c>
      <c r="C1036" s="121" t="s">
        <v>202</v>
      </c>
      <c r="D1036" s="121" t="s">
        <v>79</v>
      </c>
      <c r="E1036" s="121" t="s">
        <v>38</v>
      </c>
      <c r="F1036" s="122">
        <v>0</v>
      </c>
      <c r="G1036" s="122">
        <v>0</v>
      </c>
      <c r="H1036" s="120">
        <v>2019</v>
      </c>
      <c r="I1036" t="str">
        <f>IF(J1036="natural gas",VLOOKUP(D1036,'Cross-Page Data'!$I$4:$J$13,2,FALSE),IF(J1036="solar",VLOOKUP('Form 923'!D1036,'Cross-Page Data'!$I$14:$J$117,2,FALSE),J1036))</f>
        <v>natural gas peaker</v>
      </c>
      <c r="J1036" t="str">
        <f>VLOOKUP(E1036,'Cross-Page Data'!$D$4:$F$48,3,FALSE)</f>
        <v>natural gas</v>
      </c>
      <c r="K1036" t="b">
        <f t="shared" si="16"/>
        <v>1</v>
      </c>
    </row>
    <row r="1037" spans="1:11">
      <c r="A1037" s="120">
        <v>1122</v>
      </c>
      <c r="B1037" s="121" t="s">
        <v>201</v>
      </c>
      <c r="C1037" s="121" t="s">
        <v>202</v>
      </c>
      <c r="D1037" s="121" t="s">
        <v>68</v>
      </c>
      <c r="E1037" s="121" t="s">
        <v>70</v>
      </c>
      <c r="F1037" s="122">
        <v>0</v>
      </c>
      <c r="G1037" s="122">
        <v>0</v>
      </c>
      <c r="H1037" s="120">
        <v>2019</v>
      </c>
      <c r="I1037" t="str">
        <f>IF(J1037="natural gas",VLOOKUP(D1037,'Cross-Page Data'!$I$4:$J$13,2,FALSE),IF(J1037="solar",VLOOKUP('Form 923'!D1037,'Cross-Page Data'!$I$14:$J$117,2,FALSE),J1037))</f>
        <v>heavy or residual fuel oil</v>
      </c>
      <c r="J1037" t="str">
        <f>VLOOKUP(E1037,'Cross-Page Data'!$D$4:$F$48,3,FALSE)</f>
        <v>heavy or residual fuel oil</v>
      </c>
      <c r="K1037" t="b">
        <f t="shared" si="16"/>
        <v>1</v>
      </c>
    </row>
    <row r="1038" spans="1:11">
      <c r="A1038" s="120">
        <v>1122</v>
      </c>
      <c r="B1038" s="121" t="s">
        <v>201</v>
      </c>
      <c r="C1038" s="121" t="s">
        <v>202</v>
      </c>
      <c r="D1038" s="121" t="s">
        <v>68</v>
      </c>
      <c r="E1038" s="121" t="s">
        <v>38</v>
      </c>
      <c r="F1038" s="122">
        <v>1509384</v>
      </c>
      <c r="G1038" s="122">
        <v>116459.88</v>
      </c>
      <c r="H1038" s="120">
        <v>2019</v>
      </c>
      <c r="I1038" t="str">
        <f>IF(J1038="natural gas",VLOOKUP(D1038,'Cross-Page Data'!$I$4:$J$13,2,FALSE),IF(J1038="solar",VLOOKUP('Form 923'!D1038,'Cross-Page Data'!$I$14:$J$117,2,FALSE),J1038))</f>
        <v>natural gas nonpeaker - preexisting retiring</v>
      </c>
      <c r="J1038" t="str">
        <f>VLOOKUP(E1038,'Cross-Page Data'!$D$4:$F$48,3,FALSE)</f>
        <v>natural gas</v>
      </c>
      <c r="K1038" t="b">
        <f t="shared" si="16"/>
        <v>1</v>
      </c>
    </row>
    <row r="1039" spans="1:11">
      <c r="A1039" s="120">
        <v>1122</v>
      </c>
      <c r="B1039" s="121" t="s">
        <v>201</v>
      </c>
      <c r="C1039" s="121" t="s">
        <v>202</v>
      </c>
      <c r="D1039" s="121" t="s">
        <v>68</v>
      </c>
      <c r="E1039" s="121" t="s">
        <v>137</v>
      </c>
      <c r="F1039" s="122">
        <v>159732</v>
      </c>
      <c r="G1039" s="122">
        <v>12464.121</v>
      </c>
      <c r="H1039" s="120">
        <v>2019</v>
      </c>
      <c r="I1039" t="str">
        <f>IF(J1039="natural gas",VLOOKUP(D1039,'Cross-Page Data'!$I$4:$J$13,2,FALSE),IF(J1039="solar",VLOOKUP('Form 923'!D1039,'Cross-Page Data'!$I$14:$J$117,2,FALSE),J1039))</f>
        <v>biomass</v>
      </c>
      <c r="J1039" t="str">
        <f>VLOOKUP(E1039,'Cross-Page Data'!$D$4:$F$48,3,FALSE)</f>
        <v>biomass</v>
      </c>
      <c r="K1039" t="b">
        <f t="shared" si="16"/>
        <v>1</v>
      </c>
    </row>
    <row r="1040" spans="1:11">
      <c r="A1040" s="120">
        <v>1122</v>
      </c>
      <c r="B1040" s="121" t="s">
        <v>201</v>
      </c>
      <c r="C1040" s="121" t="s">
        <v>202</v>
      </c>
      <c r="D1040" s="121" t="s">
        <v>68</v>
      </c>
      <c r="E1040" s="121" t="s">
        <v>162</v>
      </c>
      <c r="F1040" s="122">
        <v>0</v>
      </c>
      <c r="G1040" s="122">
        <v>0</v>
      </c>
      <c r="H1040" s="120">
        <v>2019</v>
      </c>
      <c r="I1040" t="str">
        <f>IF(J1040="natural gas",VLOOKUP(D1040,'Cross-Page Data'!$I$4:$J$13,2,FALSE),IF(J1040="solar",VLOOKUP('Form 923'!D1040,'Cross-Page Data'!$I$14:$J$117,2,FALSE),J1040))</f>
        <v>hard coal</v>
      </c>
      <c r="J1040" t="str">
        <f>VLOOKUP(E1040,'Cross-Page Data'!$D$4:$F$48,3,FALSE)</f>
        <v>hard coal</v>
      </c>
      <c r="K1040" t="b">
        <f t="shared" si="16"/>
        <v>1</v>
      </c>
    </row>
    <row r="1041" spans="1:11">
      <c r="A1041" s="120">
        <v>1123</v>
      </c>
      <c r="B1041" s="121" t="s">
        <v>201</v>
      </c>
      <c r="C1041" s="121" t="s">
        <v>202</v>
      </c>
      <c r="D1041" s="121" t="s">
        <v>79</v>
      </c>
      <c r="E1041" s="121" t="s">
        <v>70</v>
      </c>
      <c r="F1041" s="122">
        <v>497</v>
      </c>
      <c r="G1041" s="122">
        <v>45</v>
      </c>
      <c r="H1041" s="120">
        <v>2019</v>
      </c>
      <c r="I1041" t="str">
        <f>IF(J1041="natural gas",VLOOKUP(D1041,'Cross-Page Data'!$I$4:$J$13,2,FALSE),IF(J1041="solar",VLOOKUP('Form 923'!D1041,'Cross-Page Data'!$I$14:$J$117,2,FALSE),J1041))</f>
        <v>heavy or residual fuel oil</v>
      </c>
      <c r="J1041" t="str">
        <f>VLOOKUP(E1041,'Cross-Page Data'!$D$4:$F$48,3,FALSE)</f>
        <v>heavy or residual fuel oil</v>
      </c>
      <c r="K1041" t="b">
        <f t="shared" si="16"/>
        <v>1</v>
      </c>
    </row>
    <row r="1042" spans="1:11">
      <c r="A1042" s="120">
        <v>1124</v>
      </c>
      <c r="B1042" s="121" t="s">
        <v>201</v>
      </c>
      <c r="C1042" s="121" t="s">
        <v>202</v>
      </c>
      <c r="D1042" s="121" t="s">
        <v>73</v>
      </c>
      <c r="E1042" s="121" t="s">
        <v>70</v>
      </c>
      <c r="F1042" s="122">
        <v>224</v>
      </c>
      <c r="G1042" s="122">
        <v>17.504</v>
      </c>
      <c r="H1042" s="120">
        <v>2019</v>
      </c>
      <c r="I1042" t="str">
        <f>IF(J1042="natural gas",VLOOKUP(D1042,'Cross-Page Data'!$I$4:$J$13,2,FALSE),IF(J1042="solar",VLOOKUP('Form 923'!D1042,'Cross-Page Data'!$I$14:$J$117,2,FALSE),J1042))</f>
        <v>heavy or residual fuel oil</v>
      </c>
      <c r="J1042" t="str">
        <f>VLOOKUP(E1042,'Cross-Page Data'!$D$4:$F$48,3,FALSE)</f>
        <v>heavy or residual fuel oil</v>
      </c>
      <c r="K1042" t="b">
        <f t="shared" si="16"/>
        <v>1</v>
      </c>
    </row>
    <row r="1043" spans="1:11">
      <c r="A1043" s="120">
        <v>1124</v>
      </c>
      <c r="B1043" s="121" t="s">
        <v>201</v>
      </c>
      <c r="C1043" s="121" t="s">
        <v>202</v>
      </c>
      <c r="D1043" s="121" t="s">
        <v>73</v>
      </c>
      <c r="E1043" s="121" t="s">
        <v>38</v>
      </c>
      <c r="F1043" s="122">
        <v>1314</v>
      </c>
      <c r="G1043" s="122">
        <v>103.496</v>
      </c>
      <c r="H1043" s="120">
        <v>2019</v>
      </c>
      <c r="I1043" t="str">
        <f>IF(J1043="natural gas",VLOOKUP(D1043,'Cross-Page Data'!$I$4:$J$13,2,FALSE),IF(J1043="solar",VLOOKUP('Form 923'!D1043,'Cross-Page Data'!$I$14:$J$117,2,FALSE),J1043))</f>
        <v>natural gas peaker</v>
      </c>
      <c r="J1043" t="str">
        <f>VLOOKUP(E1043,'Cross-Page Data'!$D$4:$F$48,3,FALSE)</f>
        <v>natural gas</v>
      </c>
      <c r="K1043" t="b">
        <f t="shared" si="16"/>
        <v>1</v>
      </c>
    </row>
    <row r="1044" spans="1:11">
      <c r="A1044" s="120">
        <v>1126</v>
      </c>
      <c r="B1044" s="121" t="s">
        <v>201</v>
      </c>
      <c r="C1044" s="121" t="s">
        <v>202</v>
      </c>
      <c r="D1044" s="121" t="s">
        <v>79</v>
      </c>
      <c r="E1044" s="121" t="s">
        <v>70</v>
      </c>
      <c r="F1044" s="122">
        <v>347</v>
      </c>
      <c r="G1044" s="122">
        <v>33</v>
      </c>
      <c r="H1044" s="120">
        <v>2019</v>
      </c>
      <c r="I1044" t="str">
        <f>IF(J1044="natural gas",VLOOKUP(D1044,'Cross-Page Data'!$I$4:$J$13,2,FALSE),IF(J1044="solar",VLOOKUP('Form 923'!D1044,'Cross-Page Data'!$I$14:$J$117,2,FALSE),J1044))</f>
        <v>heavy or residual fuel oil</v>
      </c>
      <c r="J1044" t="str">
        <f>VLOOKUP(E1044,'Cross-Page Data'!$D$4:$F$48,3,FALSE)</f>
        <v>heavy or residual fuel oil</v>
      </c>
      <c r="K1044" t="b">
        <f t="shared" si="16"/>
        <v>1</v>
      </c>
    </row>
    <row r="1045" spans="1:11">
      <c r="A1045" s="120">
        <v>1126</v>
      </c>
      <c r="B1045" s="121" t="s">
        <v>201</v>
      </c>
      <c r="C1045" s="121" t="s">
        <v>202</v>
      </c>
      <c r="D1045" s="121" t="s">
        <v>79</v>
      </c>
      <c r="E1045" s="121" t="s">
        <v>38</v>
      </c>
      <c r="F1045" s="122">
        <v>0</v>
      </c>
      <c r="G1045" s="122">
        <v>0</v>
      </c>
      <c r="H1045" s="120">
        <v>2019</v>
      </c>
      <c r="I1045" t="str">
        <f>IF(J1045="natural gas",VLOOKUP(D1045,'Cross-Page Data'!$I$4:$J$13,2,FALSE),IF(J1045="solar",VLOOKUP('Form 923'!D1045,'Cross-Page Data'!$I$14:$J$117,2,FALSE),J1045))</f>
        <v>natural gas peaker</v>
      </c>
      <c r="J1045" t="str">
        <f>VLOOKUP(E1045,'Cross-Page Data'!$D$4:$F$48,3,FALSE)</f>
        <v>natural gas</v>
      </c>
      <c r="K1045" t="b">
        <f t="shared" si="16"/>
        <v>1</v>
      </c>
    </row>
    <row r="1046" spans="1:11">
      <c r="A1046" s="120">
        <v>1128</v>
      </c>
      <c r="B1046" s="121" t="s">
        <v>201</v>
      </c>
      <c r="C1046" s="121" t="s">
        <v>202</v>
      </c>
      <c r="D1046" s="121" t="s">
        <v>79</v>
      </c>
      <c r="E1046" s="121" t="s">
        <v>70</v>
      </c>
      <c r="F1046" s="122">
        <v>72</v>
      </c>
      <c r="G1046" s="122">
        <v>7</v>
      </c>
      <c r="H1046" s="120">
        <v>2019</v>
      </c>
      <c r="I1046" t="str">
        <f>IF(J1046="natural gas",VLOOKUP(D1046,'Cross-Page Data'!$I$4:$J$13,2,FALSE),IF(J1046="solar",VLOOKUP('Form 923'!D1046,'Cross-Page Data'!$I$14:$J$117,2,FALSE),J1046))</f>
        <v>heavy or residual fuel oil</v>
      </c>
      <c r="J1046" t="str">
        <f>VLOOKUP(E1046,'Cross-Page Data'!$D$4:$F$48,3,FALSE)</f>
        <v>heavy or residual fuel oil</v>
      </c>
      <c r="K1046" t="b">
        <f t="shared" si="16"/>
        <v>1</v>
      </c>
    </row>
    <row r="1047" spans="1:11">
      <c r="A1047" s="120">
        <v>1128</v>
      </c>
      <c r="B1047" s="121" t="s">
        <v>201</v>
      </c>
      <c r="C1047" s="121" t="s">
        <v>202</v>
      </c>
      <c r="D1047" s="121" t="s">
        <v>79</v>
      </c>
      <c r="E1047" s="121" t="s">
        <v>38</v>
      </c>
      <c r="F1047" s="122">
        <v>0</v>
      </c>
      <c r="G1047" s="122">
        <v>0</v>
      </c>
      <c r="H1047" s="120">
        <v>2019</v>
      </c>
      <c r="I1047" t="str">
        <f>IF(J1047="natural gas",VLOOKUP(D1047,'Cross-Page Data'!$I$4:$J$13,2,FALSE),IF(J1047="solar",VLOOKUP('Form 923'!D1047,'Cross-Page Data'!$I$14:$J$117,2,FALSE),J1047))</f>
        <v>natural gas peaker</v>
      </c>
      <c r="J1047" t="str">
        <f>VLOOKUP(E1047,'Cross-Page Data'!$D$4:$F$48,3,FALSE)</f>
        <v>natural gas</v>
      </c>
      <c r="K1047" t="b">
        <f t="shared" si="16"/>
        <v>1</v>
      </c>
    </row>
    <row r="1048" spans="1:11">
      <c r="A1048" s="120">
        <v>1129</v>
      </c>
      <c r="B1048" s="121" t="s">
        <v>201</v>
      </c>
      <c r="C1048" s="121" t="s">
        <v>202</v>
      </c>
      <c r="D1048" s="121" t="s">
        <v>79</v>
      </c>
      <c r="E1048" s="121" t="s">
        <v>70</v>
      </c>
      <c r="F1048" s="122">
        <v>411</v>
      </c>
      <c r="G1048" s="122">
        <v>42.896</v>
      </c>
      <c r="H1048" s="120">
        <v>2019</v>
      </c>
      <c r="I1048" t="str">
        <f>IF(J1048="natural gas",VLOOKUP(D1048,'Cross-Page Data'!$I$4:$J$13,2,FALSE),IF(J1048="solar",VLOOKUP('Form 923'!D1048,'Cross-Page Data'!$I$14:$J$117,2,FALSE),J1048))</f>
        <v>heavy or residual fuel oil</v>
      </c>
      <c r="J1048" t="str">
        <f>VLOOKUP(E1048,'Cross-Page Data'!$D$4:$F$48,3,FALSE)</f>
        <v>heavy or residual fuel oil</v>
      </c>
      <c r="K1048" t="b">
        <f t="shared" si="16"/>
        <v>1</v>
      </c>
    </row>
    <row r="1049" spans="1:11">
      <c r="A1049" s="120">
        <v>1129</v>
      </c>
      <c r="B1049" s="121" t="s">
        <v>201</v>
      </c>
      <c r="C1049" s="121" t="s">
        <v>202</v>
      </c>
      <c r="D1049" s="121" t="s">
        <v>79</v>
      </c>
      <c r="E1049" s="121" t="s">
        <v>38</v>
      </c>
      <c r="F1049" s="122">
        <v>1</v>
      </c>
      <c r="G1049" s="122">
        <v>0.104</v>
      </c>
      <c r="H1049" s="120">
        <v>2019</v>
      </c>
      <c r="I1049" t="str">
        <f>IF(J1049="natural gas",VLOOKUP(D1049,'Cross-Page Data'!$I$4:$J$13,2,FALSE),IF(J1049="solar",VLOOKUP('Form 923'!D1049,'Cross-Page Data'!$I$14:$J$117,2,FALSE),J1049))</f>
        <v>natural gas peaker</v>
      </c>
      <c r="J1049" t="str">
        <f>VLOOKUP(E1049,'Cross-Page Data'!$D$4:$F$48,3,FALSE)</f>
        <v>natural gas</v>
      </c>
      <c r="K1049" t="b">
        <f t="shared" si="16"/>
        <v>1</v>
      </c>
    </row>
    <row r="1050" spans="1:11">
      <c r="A1050" s="120">
        <v>1130</v>
      </c>
      <c r="B1050" s="121" t="s">
        <v>201</v>
      </c>
      <c r="C1050" s="121" t="s">
        <v>202</v>
      </c>
      <c r="D1050" s="121" t="s">
        <v>73</v>
      </c>
      <c r="E1050" s="121" t="s">
        <v>70</v>
      </c>
      <c r="F1050" s="122">
        <v>0</v>
      </c>
      <c r="G1050" s="122">
        <v>0</v>
      </c>
      <c r="H1050" s="120">
        <v>2019</v>
      </c>
      <c r="I1050" t="str">
        <f>IF(J1050="natural gas",VLOOKUP(D1050,'Cross-Page Data'!$I$4:$J$13,2,FALSE),IF(J1050="solar",VLOOKUP('Form 923'!D1050,'Cross-Page Data'!$I$14:$J$117,2,FALSE),J1050))</f>
        <v>heavy or residual fuel oil</v>
      </c>
      <c r="J1050" t="str">
        <f>VLOOKUP(E1050,'Cross-Page Data'!$D$4:$F$48,3,FALSE)</f>
        <v>heavy or residual fuel oil</v>
      </c>
      <c r="K1050" t="b">
        <f t="shared" si="16"/>
        <v>1</v>
      </c>
    </row>
    <row r="1051" spans="1:11">
      <c r="A1051" s="120">
        <v>1130</v>
      </c>
      <c r="B1051" s="121" t="s">
        <v>201</v>
      </c>
      <c r="C1051" s="121" t="s">
        <v>202</v>
      </c>
      <c r="D1051" s="121" t="s">
        <v>73</v>
      </c>
      <c r="E1051" s="121" t="s">
        <v>38</v>
      </c>
      <c r="F1051" s="122">
        <v>5542</v>
      </c>
      <c r="G1051" s="122">
        <v>-471</v>
      </c>
      <c r="H1051" s="120">
        <v>2019</v>
      </c>
      <c r="I1051" t="str">
        <f>IF(J1051="natural gas",VLOOKUP(D1051,'Cross-Page Data'!$I$4:$J$13,2,FALSE),IF(J1051="solar",VLOOKUP('Form 923'!D1051,'Cross-Page Data'!$I$14:$J$117,2,FALSE),J1051))</f>
        <v>natural gas peaker</v>
      </c>
      <c r="J1051" t="str">
        <f>VLOOKUP(E1051,'Cross-Page Data'!$D$4:$F$48,3,FALSE)</f>
        <v>natural gas</v>
      </c>
      <c r="K1051" t="b">
        <f t="shared" si="16"/>
        <v>1</v>
      </c>
    </row>
    <row r="1052" spans="1:11">
      <c r="A1052" s="120">
        <v>1131</v>
      </c>
      <c r="B1052" s="121" t="s">
        <v>201</v>
      </c>
      <c r="C1052" s="121" t="s">
        <v>202</v>
      </c>
      <c r="D1052" s="121" t="s">
        <v>68</v>
      </c>
      <c r="E1052" s="121" t="s">
        <v>35</v>
      </c>
      <c r="F1052" s="122">
        <v>0</v>
      </c>
      <c r="G1052" s="122">
        <v>0</v>
      </c>
      <c r="H1052" s="120">
        <v>2019</v>
      </c>
      <c r="I1052" t="str">
        <f>IF(J1052="natural gas",VLOOKUP(D1052,'Cross-Page Data'!$I$4:$J$13,2,FALSE),IF(J1052="solar",VLOOKUP('Form 923'!D1052,'Cross-Page Data'!$I$14:$J$117,2,FALSE),J1052))</f>
        <v>biomass</v>
      </c>
      <c r="J1052" t="str">
        <f>VLOOKUP(E1052,'Cross-Page Data'!$D$4:$F$48,3,FALSE)</f>
        <v>biomass</v>
      </c>
      <c r="K1052" t="b">
        <f t="shared" si="16"/>
        <v>1</v>
      </c>
    </row>
    <row r="1053" spans="1:11">
      <c r="A1053" s="120">
        <v>1131</v>
      </c>
      <c r="B1053" s="121" t="s">
        <v>201</v>
      </c>
      <c r="C1053" s="121" t="s">
        <v>202</v>
      </c>
      <c r="D1053" s="121" t="s">
        <v>68</v>
      </c>
      <c r="E1053" s="121" t="s">
        <v>54</v>
      </c>
      <c r="F1053" s="122">
        <v>1420</v>
      </c>
      <c r="G1053" s="122">
        <v>34.786</v>
      </c>
      <c r="H1053" s="120">
        <v>2019</v>
      </c>
      <c r="I1053" t="str">
        <f>IF(J1053="natural gas",VLOOKUP(D1053,'Cross-Page Data'!$I$4:$J$13,2,FALSE),IF(J1053="solar",VLOOKUP('Form 923'!D1053,'Cross-Page Data'!$I$14:$J$117,2,FALSE),J1053))</f>
        <v>hard coal</v>
      </c>
      <c r="J1053" t="str">
        <f>VLOOKUP(E1053,'Cross-Page Data'!$D$4:$F$48,3,FALSE)</f>
        <v>hard coal</v>
      </c>
      <c r="K1053" t="b">
        <f t="shared" si="16"/>
        <v>1</v>
      </c>
    </row>
    <row r="1054" spans="1:11">
      <c r="A1054" s="120">
        <v>1131</v>
      </c>
      <c r="B1054" s="121" t="s">
        <v>201</v>
      </c>
      <c r="C1054" s="121" t="s">
        <v>202</v>
      </c>
      <c r="D1054" s="121" t="s">
        <v>68</v>
      </c>
      <c r="E1054" s="121" t="s">
        <v>38</v>
      </c>
      <c r="F1054" s="122">
        <v>45276</v>
      </c>
      <c r="G1054" s="122">
        <v>811.214</v>
      </c>
      <c r="H1054" s="120">
        <v>2019</v>
      </c>
      <c r="I1054" t="str">
        <f>IF(J1054="natural gas",VLOOKUP(D1054,'Cross-Page Data'!$I$4:$J$13,2,FALSE),IF(J1054="solar",VLOOKUP('Form 923'!D1054,'Cross-Page Data'!$I$14:$J$117,2,FALSE),J1054))</f>
        <v>natural gas nonpeaker - preexisting retiring</v>
      </c>
      <c r="J1054" t="str">
        <f>VLOOKUP(E1054,'Cross-Page Data'!$D$4:$F$48,3,FALSE)</f>
        <v>natural gas</v>
      </c>
      <c r="K1054" t="b">
        <f t="shared" si="16"/>
        <v>1</v>
      </c>
    </row>
    <row r="1055" spans="1:11">
      <c r="A1055" s="120">
        <v>1131</v>
      </c>
      <c r="B1055" s="121" t="s">
        <v>201</v>
      </c>
      <c r="C1055" s="121" t="s">
        <v>202</v>
      </c>
      <c r="D1055" s="121" t="s">
        <v>68</v>
      </c>
      <c r="E1055" s="121" t="s">
        <v>137</v>
      </c>
      <c r="F1055" s="122">
        <v>0</v>
      </c>
      <c r="G1055" s="122">
        <v>0</v>
      </c>
      <c r="H1055" s="120">
        <v>2019</v>
      </c>
      <c r="I1055" t="str">
        <f>IF(J1055="natural gas",VLOOKUP(D1055,'Cross-Page Data'!$I$4:$J$13,2,FALSE),IF(J1055="solar",VLOOKUP('Form 923'!D1055,'Cross-Page Data'!$I$14:$J$117,2,FALSE),J1055))</f>
        <v>biomass</v>
      </c>
      <c r="J1055" t="str">
        <f>VLOOKUP(E1055,'Cross-Page Data'!$D$4:$F$48,3,FALSE)</f>
        <v>biomass</v>
      </c>
      <c r="K1055" t="b">
        <f t="shared" si="16"/>
        <v>1</v>
      </c>
    </row>
    <row r="1056" spans="1:11">
      <c r="A1056" s="120">
        <v>1131</v>
      </c>
      <c r="B1056" s="121" t="s">
        <v>201</v>
      </c>
      <c r="C1056" s="121" t="s">
        <v>202</v>
      </c>
      <c r="D1056" s="121" t="s">
        <v>68</v>
      </c>
      <c r="E1056" s="121" t="s">
        <v>176</v>
      </c>
      <c r="F1056" s="122">
        <v>0</v>
      </c>
      <c r="G1056" s="122">
        <v>0</v>
      </c>
      <c r="H1056" s="120">
        <v>2019</v>
      </c>
      <c r="I1056" t="str">
        <f>IF(J1056="natural gas",VLOOKUP(D1056,'Cross-Page Data'!$I$4:$J$13,2,FALSE),IF(J1056="solar",VLOOKUP('Form 923'!D1056,'Cross-Page Data'!$I$14:$J$117,2,FALSE),J1056))</f>
        <v>biomass</v>
      </c>
      <c r="J1056" t="str">
        <f>VLOOKUP(E1056,'Cross-Page Data'!$D$4:$F$48,3,FALSE)</f>
        <v>biomass</v>
      </c>
      <c r="K1056" t="b">
        <f t="shared" si="16"/>
        <v>1</v>
      </c>
    </row>
    <row r="1057" spans="1:11">
      <c r="A1057" s="120">
        <v>1132</v>
      </c>
      <c r="B1057" s="121" t="s">
        <v>201</v>
      </c>
      <c r="C1057" s="121" t="s">
        <v>202</v>
      </c>
      <c r="D1057" s="121" t="s">
        <v>79</v>
      </c>
      <c r="E1057" s="121" t="s">
        <v>70</v>
      </c>
      <c r="F1057" s="122">
        <v>482</v>
      </c>
      <c r="G1057" s="122">
        <v>55.86</v>
      </c>
      <c r="H1057" s="120">
        <v>2019</v>
      </c>
      <c r="I1057" t="str">
        <f>IF(J1057="natural gas",VLOOKUP(D1057,'Cross-Page Data'!$I$4:$J$13,2,FALSE),IF(J1057="solar",VLOOKUP('Form 923'!D1057,'Cross-Page Data'!$I$14:$J$117,2,FALSE),J1057))</f>
        <v>heavy or residual fuel oil</v>
      </c>
      <c r="J1057" t="str">
        <f>VLOOKUP(E1057,'Cross-Page Data'!$D$4:$F$48,3,FALSE)</f>
        <v>heavy or residual fuel oil</v>
      </c>
      <c r="K1057" t="b">
        <f t="shared" si="16"/>
        <v>1</v>
      </c>
    </row>
    <row r="1058" spans="1:11">
      <c r="A1058" s="120">
        <v>1134</v>
      </c>
      <c r="B1058" s="121" t="s">
        <v>201</v>
      </c>
      <c r="C1058" s="121" t="s">
        <v>202</v>
      </c>
      <c r="D1058" s="121" t="s">
        <v>79</v>
      </c>
      <c r="E1058" s="121" t="s">
        <v>70</v>
      </c>
      <c r="F1058" s="122">
        <v>164</v>
      </c>
      <c r="G1058" s="122">
        <v>14</v>
      </c>
      <c r="H1058" s="120">
        <v>2019</v>
      </c>
      <c r="I1058" t="str">
        <f>IF(J1058="natural gas",VLOOKUP(D1058,'Cross-Page Data'!$I$4:$J$13,2,FALSE),IF(J1058="solar",VLOOKUP('Form 923'!D1058,'Cross-Page Data'!$I$14:$J$117,2,FALSE),J1058))</f>
        <v>heavy or residual fuel oil</v>
      </c>
      <c r="J1058" t="str">
        <f>VLOOKUP(E1058,'Cross-Page Data'!$D$4:$F$48,3,FALSE)</f>
        <v>heavy or residual fuel oil</v>
      </c>
      <c r="K1058" t="b">
        <f t="shared" si="16"/>
        <v>1</v>
      </c>
    </row>
    <row r="1059" spans="1:11">
      <c r="A1059" s="120">
        <v>1135</v>
      </c>
      <c r="B1059" s="121" t="s">
        <v>201</v>
      </c>
      <c r="C1059" s="121" t="s">
        <v>202</v>
      </c>
      <c r="D1059" s="121" t="s">
        <v>79</v>
      </c>
      <c r="E1059" s="121" t="s">
        <v>70</v>
      </c>
      <c r="F1059" s="122">
        <v>40</v>
      </c>
      <c r="G1059" s="122">
        <v>5</v>
      </c>
      <c r="H1059" s="120">
        <v>2019</v>
      </c>
      <c r="I1059" t="str">
        <f>IF(J1059="natural gas",VLOOKUP(D1059,'Cross-Page Data'!$I$4:$J$13,2,FALSE),IF(J1059="solar",VLOOKUP('Form 923'!D1059,'Cross-Page Data'!$I$14:$J$117,2,FALSE),J1059))</f>
        <v>heavy or residual fuel oil</v>
      </c>
      <c r="J1059" t="str">
        <f>VLOOKUP(E1059,'Cross-Page Data'!$D$4:$F$48,3,FALSE)</f>
        <v>heavy or residual fuel oil</v>
      </c>
      <c r="K1059" t="b">
        <f t="shared" si="16"/>
        <v>1</v>
      </c>
    </row>
    <row r="1060" spans="1:11">
      <c r="A1060" s="120">
        <v>1137</v>
      </c>
      <c r="B1060" s="121" t="s">
        <v>201</v>
      </c>
      <c r="C1060" s="121" t="s">
        <v>202</v>
      </c>
      <c r="D1060" s="121" t="s">
        <v>79</v>
      </c>
      <c r="E1060" s="121" t="s">
        <v>70</v>
      </c>
      <c r="F1060" s="122">
        <v>1104</v>
      </c>
      <c r="G1060" s="122">
        <v>190</v>
      </c>
      <c r="H1060" s="120">
        <v>2019</v>
      </c>
      <c r="I1060" t="str">
        <f>IF(J1060="natural gas",VLOOKUP(D1060,'Cross-Page Data'!$I$4:$J$13,2,FALSE),IF(J1060="solar",VLOOKUP('Form 923'!D1060,'Cross-Page Data'!$I$14:$J$117,2,FALSE),J1060))</f>
        <v>heavy or residual fuel oil</v>
      </c>
      <c r="J1060" t="str">
        <f>VLOOKUP(E1060,'Cross-Page Data'!$D$4:$F$48,3,FALSE)</f>
        <v>heavy or residual fuel oil</v>
      </c>
      <c r="K1060" t="b">
        <f t="shared" si="16"/>
        <v>1</v>
      </c>
    </row>
    <row r="1061" spans="1:11">
      <c r="A1061" s="120">
        <v>1137</v>
      </c>
      <c r="B1061" s="121" t="s">
        <v>201</v>
      </c>
      <c r="C1061" s="121" t="s">
        <v>202</v>
      </c>
      <c r="D1061" s="121" t="s">
        <v>79</v>
      </c>
      <c r="E1061" s="121" t="s">
        <v>38</v>
      </c>
      <c r="F1061" s="122">
        <v>0</v>
      </c>
      <c r="G1061" s="122">
        <v>0</v>
      </c>
      <c r="H1061" s="120">
        <v>2019</v>
      </c>
      <c r="I1061" t="str">
        <f>IF(J1061="natural gas",VLOOKUP(D1061,'Cross-Page Data'!$I$4:$J$13,2,FALSE),IF(J1061="solar",VLOOKUP('Form 923'!D1061,'Cross-Page Data'!$I$14:$J$117,2,FALSE),J1061))</f>
        <v>natural gas peaker</v>
      </c>
      <c r="J1061" t="str">
        <f>VLOOKUP(E1061,'Cross-Page Data'!$D$4:$F$48,3,FALSE)</f>
        <v>natural gas</v>
      </c>
      <c r="K1061" t="b">
        <f t="shared" si="16"/>
        <v>1</v>
      </c>
    </row>
    <row r="1062" spans="1:11">
      <c r="A1062" s="120">
        <v>1138</v>
      </c>
      <c r="B1062" s="121" t="s">
        <v>201</v>
      </c>
      <c r="C1062" s="121" t="s">
        <v>202</v>
      </c>
      <c r="D1062" s="121" t="s">
        <v>79</v>
      </c>
      <c r="E1062" s="121" t="s">
        <v>70</v>
      </c>
      <c r="F1062" s="122">
        <v>4441</v>
      </c>
      <c r="G1062" s="122">
        <v>439</v>
      </c>
      <c r="H1062" s="120">
        <v>2019</v>
      </c>
      <c r="I1062" t="str">
        <f>IF(J1062="natural gas",VLOOKUP(D1062,'Cross-Page Data'!$I$4:$J$13,2,FALSE),IF(J1062="solar",VLOOKUP('Form 923'!D1062,'Cross-Page Data'!$I$14:$J$117,2,FALSE),J1062))</f>
        <v>heavy or residual fuel oil</v>
      </c>
      <c r="J1062" t="str">
        <f>VLOOKUP(E1062,'Cross-Page Data'!$D$4:$F$48,3,FALSE)</f>
        <v>heavy or residual fuel oil</v>
      </c>
      <c r="K1062" t="b">
        <f t="shared" si="16"/>
        <v>1</v>
      </c>
    </row>
    <row r="1063" spans="1:11">
      <c r="A1063" s="120">
        <v>1141</v>
      </c>
      <c r="B1063" s="121" t="s">
        <v>201</v>
      </c>
      <c r="C1063" s="121" t="s">
        <v>202</v>
      </c>
      <c r="D1063" s="121" t="s">
        <v>79</v>
      </c>
      <c r="E1063" s="121" t="s">
        <v>70</v>
      </c>
      <c r="F1063" s="122">
        <v>88</v>
      </c>
      <c r="G1063" s="122">
        <v>7</v>
      </c>
      <c r="H1063" s="120">
        <v>2019</v>
      </c>
      <c r="I1063" t="str">
        <f>IF(J1063="natural gas",VLOOKUP(D1063,'Cross-Page Data'!$I$4:$J$13,2,FALSE),IF(J1063="solar",VLOOKUP('Form 923'!D1063,'Cross-Page Data'!$I$14:$J$117,2,FALSE),J1063))</f>
        <v>heavy or residual fuel oil</v>
      </c>
      <c r="J1063" t="str">
        <f>VLOOKUP(E1063,'Cross-Page Data'!$D$4:$F$48,3,FALSE)</f>
        <v>heavy or residual fuel oil</v>
      </c>
      <c r="K1063" t="b">
        <f t="shared" si="16"/>
        <v>1</v>
      </c>
    </row>
    <row r="1064" spans="1:11">
      <c r="A1064" s="120">
        <v>1142</v>
      </c>
      <c r="B1064" s="121" t="s">
        <v>201</v>
      </c>
      <c r="C1064" s="121" t="s">
        <v>202</v>
      </c>
      <c r="D1064" s="121" t="s">
        <v>79</v>
      </c>
      <c r="E1064" s="121" t="s">
        <v>70</v>
      </c>
      <c r="F1064" s="122">
        <v>862</v>
      </c>
      <c r="G1064" s="122">
        <v>81</v>
      </c>
      <c r="H1064" s="120">
        <v>2019</v>
      </c>
      <c r="I1064" t="str">
        <f>IF(J1064="natural gas",VLOOKUP(D1064,'Cross-Page Data'!$I$4:$J$13,2,FALSE),IF(J1064="solar",VLOOKUP('Form 923'!D1064,'Cross-Page Data'!$I$14:$J$117,2,FALSE),J1064))</f>
        <v>heavy or residual fuel oil</v>
      </c>
      <c r="J1064" t="str">
        <f>VLOOKUP(E1064,'Cross-Page Data'!$D$4:$F$48,3,FALSE)</f>
        <v>heavy or residual fuel oil</v>
      </c>
      <c r="K1064" t="b">
        <f t="shared" si="16"/>
        <v>1</v>
      </c>
    </row>
    <row r="1065" spans="1:11">
      <c r="A1065" s="120">
        <v>1143</v>
      </c>
      <c r="B1065" s="121" t="s">
        <v>201</v>
      </c>
      <c r="C1065" s="121" t="s">
        <v>202</v>
      </c>
      <c r="D1065" s="121" t="s">
        <v>79</v>
      </c>
      <c r="E1065" s="121" t="s">
        <v>70</v>
      </c>
      <c r="F1065" s="122">
        <v>72</v>
      </c>
      <c r="G1065" s="122">
        <v>8</v>
      </c>
      <c r="H1065" s="120">
        <v>2019</v>
      </c>
      <c r="I1065" t="str">
        <f>IF(J1065="natural gas",VLOOKUP(D1065,'Cross-Page Data'!$I$4:$J$13,2,FALSE),IF(J1065="solar",VLOOKUP('Form 923'!D1065,'Cross-Page Data'!$I$14:$J$117,2,FALSE),J1065))</f>
        <v>heavy or residual fuel oil</v>
      </c>
      <c r="J1065" t="str">
        <f>VLOOKUP(E1065,'Cross-Page Data'!$D$4:$F$48,3,FALSE)</f>
        <v>heavy or residual fuel oil</v>
      </c>
      <c r="K1065" t="b">
        <f t="shared" si="16"/>
        <v>1</v>
      </c>
    </row>
    <row r="1066" spans="1:11">
      <c r="A1066" s="120">
        <v>1145</v>
      </c>
      <c r="B1066" s="121" t="s">
        <v>201</v>
      </c>
      <c r="C1066" s="121" t="s">
        <v>202</v>
      </c>
      <c r="D1066" s="121" t="s">
        <v>79</v>
      </c>
      <c r="E1066" s="121" t="s">
        <v>70</v>
      </c>
      <c r="F1066" s="122">
        <v>2059</v>
      </c>
      <c r="G1066" s="122">
        <v>222.479</v>
      </c>
      <c r="H1066" s="120">
        <v>2019</v>
      </c>
      <c r="I1066" t="str">
        <f>IF(J1066="natural gas",VLOOKUP(D1066,'Cross-Page Data'!$I$4:$J$13,2,FALSE),IF(J1066="solar",VLOOKUP('Form 923'!D1066,'Cross-Page Data'!$I$14:$J$117,2,FALSE),J1066))</f>
        <v>heavy or residual fuel oil</v>
      </c>
      <c r="J1066" t="str">
        <f>VLOOKUP(E1066,'Cross-Page Data'!$D$4:$F$48,3,FALSE)</f>
        <v>heavy or residual fuel oil</v>
      </c>
      <c r="K1066" t="b">
        <f t="shared" si="16"/>
        <v>1</v>
      </c>
    </row>
    <row r="1067" spans="1:11">
      <c r="A1067" s="120">
        <v>1145</v>
      </c>
      <c r="B1067" s="121" t="s">
        <v>201</v>
      </c>
      <c r="C1067" s="121" t="s">
        <v>202</v>
      </c>
      <c r="D1067" s="121" t="s">
        <v>79</v>
      </c>
      <c r="E1067" s="121" t="s">
        <v>38</v>
      </c>
      <c r="F1067" s="122">
        <v>726</v>
      </c>
      <c r="G1067" s="122">
        <v>78.521</v>
      </c>
      <c r="H1067" s="120">
        <v>2019</v>
      </c>
      <c r="I1067" t="str">
        <f>IF(J1067="natural gas",VLOOKUP(D1067,'Cross-Page Data'!$I$4:$J$13,2,FALSE),IF(J1067="solar",VLOOKUP('Form 923'!D1067,'Cross-Page Data'!$I$14:$J$117,2,FALSE),J1067))</f>
        <v>natural gas peaker</v>
      </c>
      <c r="J1067" t="str">
        <f>VLOOKUP(E1067,'Cross-Page Data'!$D$4:$F$48,3,FALSE)</f>
        <v>natural gas</v>
      </c>
      <c r="K1067" t="b">
        <f t="shared" si="16"/>
        <v>1</v>
      </c>
    </row>
    <row r="1068" spans="1:11">
      <c r="A1068" s="120">
        <v>1146</v>
      </c>
      <c r="B1068" s="121" t="s">
        <v>201</v>
      </c>
      <c r="C1068" s="121" t="s">
        <v>202</v>
      </c>
      <c r="D1068" s="121" t="s">
        <v>79</v>
      </c>
      <c r="E1068" s="121" t="s">
        <v>70</v>
      </c>
      <c r="F1068" s="122">
        <v>0</v>
      </c>
      <c r="G1068" s="122">
        <v>0</v>
      </c>
      <c r="H1068" s="120">
        <v>2019</v>
      </c>
      <c r="I1068" t="str">
        <f>IF(J1068="natural gas",VLOOKUP(D1068,'Cross-Page Data'!$I$4:$J$13,2,FALSE),IF(J1068="solar",VLOOKUP('Form 923'!D1068,'Cross-Page Data'!$I$14:$J$117,2,FALSE),J1068))</f>
        <v>heavy or residual fuel oil</v>
      </c>
      <c r="J1068" t="str">
        <f>VLOOKUP(E1068,'Cross-Page Data'!$D$4:$F$48,3,FALSE)</f>
        <v>heavy or residual fuel oil</v>
      </c>
      <c r="K1068" t="b">
        <f t="shared" si="16"/>
        <v>1</v>
      </c>
    </row>
    <row r="1069" spans="1:11">
      <c r="A1069" s="120">
        <v>1150</v>
      </c>
      <c r="B1069" s="121" t="s">
        <v>201</v>
      </c>
      <c r="C1069" s="121" t="s">
        <v>202</v>
      </c>
      <c r="D1069" s="121" t="s">
        <v>73</v>
      </c>
      <c r="E1069" s="121" t="s">
        <v>70</v>
      </c>
      <c r="F1069" s="122">
        <v>4786</v>
      </c>
      <c r="G1069" s="122">
        <v>-292</v>
      </c>
      <c r="H1069" s="120">
        <v>2019</v>
      </c>
      <c r="I1069" t="str">
        <f>IF(J1069="natural gas",VLOOKUP(D1069,'Cross-Page Data'!$I$4:$J$13,2,FALSE),IF(J1069="solar",VLOOKUP('Form 923'!D1069,'Cross-Page Data'!$I$14:$J$117,2,FALSE),J1069))</f>
        <v>heavy or residual fuel oil</v>
      </c>
      <c r="J1069" t="str">
        <f>VLOOKUP(E1069,'Cross-Page Data'!$D$4:$F$48,3,FALSE)</f>
        <v>heavy or residual fuel oil</v>
      </c>
      <c r="K1069" t="b">
        <f t="shared" si="16"/>
        <v>1</v>
      </c>
    </row>
    <row r="1070" spans="1:11">
      <c r="A1070" s="120">
        <v>1150</v>
      </c>
      <c r="B1070" s="121" t="s">
        <v>201</v>
      </c>
      <c r="C1070" s="121" t="s">
        <v>202</v>
      </c>
      <c r="D1070" s="121" t="s">
        <v>79</v>
      </c>
      <c r="E1070" s="121" t="s">
        <v>70</v>
      </c>
      <c r="F1070" s="122">
        <v>0</v>
      </c>
      <c r="G1070" s="122">
        <v>0</v>
      </c>
      <c r="H1070" s="120">
        <v>2019</v>
      </c>
      <c r="I1070" t="str">
        <f>IF(J1070="natural gas",VLOOKUP(D1070,'Cross-Page Data'!$I$4:$J$13,2,FALSE),IF(J1070="solar",VLOOKUP('Form 923'!D1070,'Cross-Page Data'!$I$14:$J$117,2,FALSE),J1070))</f>
        <v>heavy or residual fuel oil</v>
      </c>
      <c r="J1070" t="str">
        <f>VLOOKUP(E1070,'Cross-Page Data'!$D$4:$F$48,3,FALSE)</f>
        <v>heavy or residual fuel oil</v>
      </c>
      <c r="K1070" t="b">
        <f t="shared" si="16"/>
        <v>1</v>
      </c>
    </row>
    <row r="1071" spans="1:11">
      <c r="A1071" s="120">
        <v>1150</v>
      </c>
      <c r="B1071" s="121" t="s">
        <v>201</v>
      </c>
      <c r="C1071" s="121" t="s">
        <v>202</v>
      </c>
      <c r="D1071" s="121" t="s">
        <v>79</v>
      </c>
      <c r="E1071" s="121" t="s">
        <v>38</v>
      </c>
      <c r="F1071" s="122">
        <v>0</v>
      </c>
      <c r="G1071" s="122">
        <v>0</v>
      </c>
      <c r="H1071" s="120">
        <v>2019</v>
      </c>
      <c r="I1071" t="str">
        <f>IF(J1071="natural gas",VLOOKUP(D1071,'Cross-Page Data'!$I$4:$J$13,2,FALSE),IF(J1071="solar",VLOOKUP('Form 923'!D1071,'Cross-Page Data'!$I$14:$J$117,2,FALSE),J1071))</f>
        <v>natural gas peaker</v>
      </c>
      <c r="J1071" t="str">
        <f>VLOOKUP(E1071,'Cross-Page Data'!$D$4:$F$48,3,FALSE)</f>
        <v>natural gas</v>
      </c>
      <c r="K1071" t="b">
        <f t="shared" si="16"/>
        <v>1</v>
      </c>
    </row>
    <row r="1072" spans="1:11">
      <c r="A1072" s="120">
        <v>1153</v>
      </c>
      <c r="B1072" s="121" t="s">
        <v>201</v>
      </c>
      <c r="C1072" s="121" t="s">
        <v>202</v>
      </c>
      <c r="D1072" s="121" t="s">
        <v>79</v>
      </c>
      <c r="E1072" s="121" t="s">
        <v>70</v>
      </c>
      <c r="F1072" s="122">
        <v>968</v>
      </c>
      <c r="G1072" s="122">
        <v>80</v>
      </c>
      <c r="H1072" s="120">
        <v>2019</v>
      </c>
      <c r="I1072" t="str">
        <f>IF(J1072="natural gas",VLOOKUP(D1072,'Cross-Page Data'!$I$4:$J$13,2,FALSE),IF(J1072="solar",VLOOKUP('Form 923'!D1072,'Cross-Page Data'!$I$14:$J$117,2,FALSE),J1072))</f>
        <v>heavy or residual fuel oil</v>
      </c>
      <c r="J1072" t="str">
        <f>VLOOKUP(E1072,'Cross-Page Data'!$D$4:$F$48,3,FALSE)</f>
        <v>heavy or residual fuel oil</v>
      </c>
      <c r="K1072" t="b">
        <f t="shared" si="16"/>
        <v>1</v>
      </c>
    </row>
    <row r="1073" spans="1:11">
      <c r="A1073" s="120">
        <v>1154</v>
      </c>
      <c r="B1073" s="121" t="s">
        <v>201</v>
      </c>
      <c r="C1073" s="121" t="s">
        <v>202</v>
      </c>
      <c r="D1073" s="121" t="s">
        <v>79</v>
      </c>
      <c r="E1073" s="121" t="s">
        <v>70</v>
      </c>
      <c r="F1073" s="122">
        <v>2382</v>
      </c>
      <c r="G1073" s="122">
        <v>241.339</v>
      </c>
      <c r="H1073" s="120">
        <v>2019</v>
      </c>
      <c r="I1073" t="str">
        <f>IF(J1073="natural gas",VLOOKUP(D1073,'Cross-Page Data'!$I$4:$J$13,2,FALSE),IF(J1073="solar",VLOOKUP('Form 923'!D1073,'Cross-Page Data'!$I$14:$J$117,2,FALSE),J1073))</f>
        <v>heavy or residual fuel oil</v>
      </c>
      <c r="J1073" t="str">
        <f>VLOOKUP(E1073,'Cross-Page Data'!$D$4:$F$48,3,FALSE)</f>
        <v>heavy or residual fuel oil</v>
      </c>
      <c r="K1073" t="b">
        <f t="shared" si="16"/>
        <v>1</v>
      </c>
    </row>
    <row r="1074" spans="1:11">
      <c r="A1074" s="120">
        <v>1154</v>
      </c>
      <c r="B1074" s="121" t="s">
        <v>201</v>
      </c>
      <c r="C1074" s="121" t="s">
        <v>202</v>
      </c>
      <c r="D1074" s="121" t="s">
        <v>79</v>
      </c>
      <c r="E1074" s="121" t="s">
        <v>38</v>
      </c>
      <c r="F1074" s="122">
        <v>46</v>
      </c>
      <c r="G1074" s="122">
        <v>4.661</v>
      </c>
      <c r="H1074" s="120">
        <v>2019</v>
      </c>
      <c r="I1074" t="str">
        <f>IF(J1074="natural gas",VLOOKUP(D1074,'Cross-Page Data'!$I$4:$J$13,2,FALSE),IF(J1074="solar",VLOOKUP('Form 923'!D1074,'Cross-Page Data'!$I$14:$J$117,2,FALSE),J1074))</f>
        <v>natural gas peaker</v>
      </c>
      <c r="J1074" t="str">
        <f>VLOOKUP(E1074,'Cross-Page Data'!$D$4:$F$48,3,FALSE)</f>
        <v>natural gas</v>
      </c>
      <c r="K1074" t="b">
        <f t="shared" si="16"/>
        <v>1</v>
      </c>
    </row>
    <row r="1075" spans="1:11">
      <c r="A1075" s="120">
        <v>1155</v>
      </c>
      <c r="B1075" s="121" t="s">
        <v>201</v>
      </c>
      <c r="C1075" s="121" t="s">
        <v>202</v>
      </c>
      <c r="D1075" s="121" t="s">
        <v>79</v>
      </c>
      <c r="E1075" s="121" t="s">
        <v>70</v>
      </c>
      <c r="F1075" s="122">
        <v>848</v>
      </c>
      <c r="G1075" s="122">
        <v>74.086</v>
      </c>
      <c r="H1075" s="120">
        <v>2019</v>
      </c>
      <c r="I1075" t="str">
        <f>IF(J1075="natural gas",VLOOKUP(D1075,'Cross-Page Data'!$I$4:$J$13,2,FALSE),IF(J1075="solar",VLOOKUP('Form 923'!D1075,'Cross-Page Data'!$I$14:$J$117,2,FALSE),J1075))</f>
        <v>heavy or residual fuel oil</v>
      </c>
      <c r="J1075" t="str">
        <f>VLOOKUP(E1075,'Cross-Page Data'!$D$4:$F$48,3,FALSE)</f>
        <v>heavy or residual fuel oil</v>
      </c>
      <c r="K1075" t="b">
        <f t="shared" si="16"/>
        <v>1</v>
      </c>
    </row>
    <row r="1076" spans="1:11">
      <c r="A1076" s="120">
        <v>1155</v>
      </c>
      <c r="B1076" s="121" t="s">
        <v>201</v>
      </c>
      <c r="C1076" s="121" t="s">
        <v>202</v>
      </c>
      <c r="D1076" s="121" t="s">
        <v>79</v>
      </c>
      <c r="E1076" s="121" t="s">
        <v>38</v>
      </c>
      <c r="F1076" s="122">
        <v>10</v>
      </c>
      <c r="G1076" s="122">
        <v>0.914</v>
      </c>
      <c r="H1076" s="120">
        <v>2019</v>
      </c>
      <c r="I1076" t="str">
        <f>IF(J1076="natural gas",VLOOKUP(D1076,'Cross-Page Data'!$I$4:$J$13,2,FALSE),IF(J1076="solar",VLOOKUP('Form 923'!D1076,'Cross-Page Data'!$I$14:$J$117,2,FALSE),J1076))</f>
        <v>natural gas peaker</v>
      </c>
      <c r="J1076" t="str">
        <f>VLOOKUP(E1076,'Cross-Page Data'!$D$4:$F$48,3,FALSE)</f>
        <v>natural gas</v>
      </c>
      <c r="K1076" t="b">
        <f t="shared" si="16"/>
        <v>1</v>
      </c>
    </row>
    <row r="1077" spans="1:11">
      <c r="A1077" s="120">
        <v>1156</v>
      </c>
      <c r="B1077" s="121" t="s">
        <v>201</v>
      </c>
      <c r="C1077" s="121" t="s">
        <v>202</v>
      </c>
      <c r="D1077" s="121" t="s">
        <v>79</v>
      </c>
      <c r="E1077" s="121" t="s">
        <v>70</v>
      </c>
      <c r="F1077" s="122">
        <v>3705</v>
      </c>
      <c r="G1077" s="122">
        <v>337</v>
      </c>
      <c r="H1077" s="120">
        <v>2019</v>
      </c>
      <c r="I1077" t="str">
        <f>IF(J1077="natural gas",VLOOKUP(D1077,'Cross-Page Data'!$I$4:$J$13,2,FALSE),IF(J1077="solar",VLOOKUP('Form 923'!D1077,'Cross-Page Data'!$I$14:$J$117,2,FALSE),J1077))</f>
        <v>heavy or residual fuel oil</v>
      </c>
      <c r="J1077" t="str">
        <f>VLOOKUP(E1077,'Cross-Page Data'!$D$4:$F$48,3,FALSE)</f>
        <v>heavy or residual fuel oil</v>
      </c>
      <c r="K1077" t="b">
        <f t="shared" si="16"/>
        <v>1</v>
      </c>
    </row>
    <row r="1078" spans="1:11">
      <c r="A1078" s="120">
        <v>1157</v>
      </c>
      <c r="B1078" s="121" t="s">
        <v>201</v>
      </c>
      <c r="C1078" s="121" t="s">
        <v>202</v>
      </c>
      <c r="D1078" s="121" t="s">
        <v>79</v>
      </c>
      <c r="E1078" s="121" t="s">
        <v>70</v>
      </c>
      <c r="F1078" s="122">
        <v>2875</v>
      </c>
      <c r="G1078" s="122">
        <v>284</v>
      </c>
      <c r="H1078" s="120">
        <v>2019</v>
      </c>
      <c r="I1078" t="str">
        <f>IF(J1078="natural gas",VLOOKUP(D1078,'Cross-Page Data'!$I$4:$J$13,2,FALSE),IF(J1078="solar",VLOOKUP('Form 923'!D1078,'Cross-Page Data'!$I$14:$J$117,2,FALSE),J1078))</f>
        <v>heavy or residual fuel oil</v>
      </c>
      <c r="J1078" t="str">
        <f>VLOOKUP(E1078,'Cross-Page Data'!$D$4:$F$48,3,FALSE)</f>
        <v>heavy or residual fuel oil</v>
      </c>
      <c r="K1078" t="b">
        <f t="shared" si="16"/>
        <v>1</v>
      </c>
    </row>
    <row r="1079" spans="1:11">
      <c r="A1079" s="120">
        <v>1158</v>
      </c>
      <c r="B1079" s="121" t="s">
        <v>201</v>
      </c>
      <c r="C1079" s="121" t="s">
        <v>202</v>
      </c>
      <c r="D1079" s="121" t="s">
        <v>79</v>
      </c>
      <c r="E1079" s="121" t="s">
        <v>70</v>
      </c>
      <c r="F1079" s="122">
        <v>626</v>
      </c>
      <c r="G1079" s="122">
        <v>43</v>
      </c>
      <c r="H1079" s="120">
        <v>2019</v>
      </c>
      <c r="I1079" t="str">
        <f>IF(J1079="natural gas",VLOOKUP(D1079,'Cross-Page Data'!$I$4:$J$13,2,FALSE),IF(J1079="solar",VLOOKUP('Form 923'!D1079,'Cross-Page Data'!$I$14:$J$117,2,FALSE),J1079))</f>
        <v>heavy or residual fuel oil</v>
      </c>
      <c r="J1079" t="str">
        <f>VLOOKUP(E1079,'Cross-Page Data'!$D$4:$F$48,3,FALSE)</f>
        <v>heavy or residual fuel oil</v>
      </c>
      <c r="K1079" t="b">
        <f t="shared" si="16"/>
        <v>1</v>
      </c>
    </row>
    <row r="1080" spans="1:11">
      <c r="A1080" s="120">
        <v>1160</v>
      </c>
      <c r="B1080" s="121" t="s">
        <v>201</v>
      </c>
      <c r="C1080" s="121" t="s">
        <v>202</v>
      </c>
      <c r="D1080" s="121" t="s">
        <v>79</v>
      </c>
      <c r="E1080" s="121" t="s">
        <v>70</v>
      </c>
      <c r="F1080" s="122">
        <v>5934</v>
      </c>
      <c r="G1080" s="122">
        <v>424</v>
      </c>
      <c r="H1080" s="120">
        <v>2019</v>
      </c>
      <c r="I1080" t="str">
        <f>IF(J1080="natural gas",VLOOKUP(D1080,'Cross-Page Data'!$I$4:$J$13,2,FALSE),IF(J1080="solar",VLOOKUP('Form 923'!D1080,'Cross-Page Data'!$I$14:$J$117,2,FALSE),J1080))</f>
        <v>heavy or residual fuel oil</v>
      </c>
      <c r="J1080" t="str">
        <f>VLOOKUP(E1080,'Cross-Page Data'!$D$4:$F$48,3,FALSE)</f>
        <v>heavy or residual fuel oil</v>
      </c>
      <c r="K1080" t="b">
        <f t="shared" si="16"/>
        <v>1</v>
      </c>
    </row>
    <row r="1081" spans="1:11">
      <c r="A1081" s="120">
        <v>1162</v>
      </c>
      <c r="B1081" s="121" t="s">
        <v>201</v>
      </c>
      <c r="C1081" s="121" t="s">
        <v>202</v>
      </c>
      <c r="D1081" s="121" t="s">
        <v>79</v>
      </c>
      <c r="E1081" s="121" t="s">
        <v>70</v>
      </c>
      <c r="F1081" s="122">
        <v>1350</v>
      </c>
      <c r="G1081" s="122">
        <v>-453.52</v>
      </c>
      <c r="H1081" s="120">
        <v>2019</v>
      </c>
      <c r="I1081" t="str">
        <f>IF(J1081="natural gas",VLOOKUP(D1081,'Cross-Page Data'!$I$4:$J$13,2,FALSE),IF(J1081="solar",VLOOKUP('Form 923'!D1081,'Cross-Page Data'!$I$14:$J$117,2,FALSE),J1081))</f>
        <v>heavy or residual fuel oil</v>
      </c>
      <c r="J1081" t="str">
        <f>VLOOKUP(E1081,'Cross-Page Data'!$D$4:$F$48,3,FALSE)</f>
        <v>heavy or residual fuel oil</v>
      </c>
      <c r="K1081" t="b">
        <f t="shared" si="16"/>
        <v>1</v>
      </c>
    </row>
    <row r="1082" spans="1:11">
      <c r="A1082" s="120">
        <v>1162</v>
      </c>
      <c r="B1082" s="121" t="s">
        <v>201</v>
      </c>
      <c r="C1082" s="121" t="s">
        <v>202</v>
      </c>
      <c r="D1082" s="121" t="s">
        <v>79</v>
      </c>
      <c r="E1082" s="121" t="s">
        <v>38</v>
      </c>
      <c r="F1082" s="122">
        <v>285</v>
      </c>
      <c r="G1082" s="122">
        <v>-96.48</v>
      </c>
      <c r="H1082" s="120">
        <v>2019</v>
      </c>
      <c r="I1082" t="str">
        <f>IF(J1082="natural gas",VLOOKUP(D1082,'Cross-Page Data'!$I$4:$J$13,2,FALSE),IF(J1082="solar",VLOOKUP('Form 923'!D1082,'Cross-Page Data'!$I$14:$J$117,2,FALSE),J1082))</f>
        <v>natural gas peaker</v>
      </c>
      <c r="J1082" t="str">
        <f>VLOOKUP(E1082,'Cross-Page Data'!$D$4:$F$48,3,FALSE)</f>
        <v>natural gas</v>
      </c>
      <c r="K1082" t="b">
        <f t="shared" si="16"/>
        <v>1</v>
      </c>
    </row>
    <row r="1083" spans="1:11">
      <c r="A1083" s="120">
        <v>1163</v>
      </c>
      <c r="B1083" s="121" t="s">
        <v>201</v>
      </c>
      <c r="C1083" s="121" t="s">
        <v>202</v>
      </c>
      <c r="D1083" s="121" t="s">
        <v>79</v>
      </c>
      <c r="E1083" s="121" t="s">
        <v>70</v>
      </c>
      <c r="F1083" s="122">
        <v>120</v>
      </c>
      <c r="G1083" s="122">
        <v>9</v>
      </c>
      <c r="H1083" s="120">
        <v>2019</v>
      </c>
      <c r="I1083" t="str">
        <f>IF(J1083="natural gas",VLOOKUP(D1083,'Cross-Page Data'!$I$4:$J$13,2,FALSE),IF(J1083="solar",VLOOKUP('Form 923'!D1083,'Cross-Page Data'!$I$14:$J$117,2,FALSE),J1083))</f>
        <v>heavy or residual fuel oil</v>
      </c>
      <c r="J1083" t="str">
        <f>VLOOKUP(E1083,'Cross-Page Data'!$D$4:$F$48,3,FALSE)</f>
        <v>heavy or residual fuel oil</v>
      </c>
      <c r="K1083" t="b">
        <f t="shared" si="16"/>
        <v>1</v>
      </c>
    </row>
    <row r="1084" spans="1:11">
      <c r="A1084" s="120">
        <v>1164</v>
      </c>
      <c r="B1084" s="121" t="s">
        <v>201</v>
      </c>
      <c r="C1084" s="121" t="s">
        <v>202</v>
      </c>
      <c r="D1084" s="121" t="s">
        <v>79</v>
      </c>
      <c r="E1084" s="121" t="s">
        <v>70</v>
      </c>
      <c r="F1084" s="122">
        <v>2244</v>
      </c>
      <c r="G1084" s="122">
        <v>213</v>
      </c>
      <c r="H1084" s="120">
        <v>2019</v>
      </c>
      <c r="I1084" t="str">
        <f>IF(J1084="natural gas",VLOOKUP(D1084,'Cross-Page Data'!$I$4:$J$13,2,FALSE),IF(J1084="solar",VLOOKUP('Form 923'!D1084,'Cross-Page Data'!$I$14:$J$117,2,FALSE),J1084))</f>
        <v>heavy or residual fuel oil</v>
      </c>
      <c r="J1084" t="str">
        <f>VLOOKUP(E1084,'Cross-Page Data'!$D$4:$F$48,3,FALSE)</f>
        <v>heavy or residual fuel oil</v>
      </c>
      <c r="K1084" t="b">
        <f t="shared" si="16"/>
        <v>1</v>
      </c>
    </row>
    <row r="1085" spans="1:11">
      <c r="A1085" s="120">
        <v>1165</v>
      </c>
      <c r="B1085" s="121" t="s">
        <v>201</v>
      </c>
      <c r="C1085" s="121" t="s">
        <v>202</v>
      </c>
      <c r="D1085" s="121" t="s">
        <v>79</v>
      </c>
      <c r="E1085" s="121" t="s">
        <v>70</v>
      </c>
      <c r="F1085" s="122">
        <v>1587</v>
      </c>
      <c r="G1085" s="122">
        <v>139.567</v>
      </c>
      <c r="H1085" s="120">
        <v>2019</v>
      </c>
      <c r="I1085" t="str">
        <f>IF(J1085="natural gas",VLOOKUP(D1085,'Cross-Page Data'!$I$4:$J$13,2,FALSE),IF(J1085="solar",VLOOKUP('Form 923'!D1085,'Cross-Page Data'!$I$14:$J$117,2,FALSE),J1085))</f>
        <v>heavy or residual fuel oil</v>
      </c>
      <c r="J1085" t="str">
        <f>VLOOKUP(E1085,'Cross-Page Data'!$D$4:$F$48,3,FALSE)</f>
        <v>heavy or residual fuel oil</v>
      </c>
      <c r="K1085" t="b">
        <f t="shared" si="16"/>
        <v>1</v>
      </c>
    </row>
    <row r="1086" spans="1:11">
      <c r="A1086" s="120">
        <v>1165</v>
      </c>
      <c r="B1086" s="121" t="s">
        <v>201</v>
      </c>
      <c r="C1086" s="121" t="s">
        <v>202</v>
      </c>
      <c r="D1086" s="121" t="s">
        <v>79</v>
      </c>
      <c r="E1086" s="121" t="s">
        <v>38</v>
      </c>
      <c r="F1086" s="122">
        <v>881</v>
      </c>
      <c r="G1086" s="122">
        <v>77.433</v>
      </c>
      <c r="H1086" s="120">
        <v>2019</v>
      </c>
      <c r="I1086" t="str">
        <f>IF(J1086="natural gas",VLOOKUP(D1086,'Cross-Page Data'!$I$4:$J$13,2,FALSE),IF(J1086="solar",VLOOKUP('Form 923'!D1086,'Cross-Page Data'!$I$14:$J$117,2,FALSE),J1086))</f>
        <v>natural gas peaker</v>
      </c>
      <c r="J1086" t="str">
        <f>VLOOKUP(E1086,'Cross-Page Data'!$D$4:$F$48,3,FALSE)</f>
        <v>natural gas</v>
      </c>
      <c r="K1086" t="b">
        <f t="shared" si="16"/>
        <v>1</v>
      </c>
    </row>
    <row r="1087" spans="1:11">
      <c r="A1087" s="120">
        <v>1166</v>
      </c>
      <c r="B1087" s="121" t="s">
        <v>201</v>
      </c>
      <c r="C1087" s="121" t="s">
        <v>202</v>
      </c>
      <c r="D1087" s="121" t="s">
        <v>79</v>
      </c>
      <c r="E1087" s="121" t="s">
        <v>70</v>
      </c>
      <c r="F1087" s="122">
        <v>4253</v>
      </c>
      <c r="G1087" s="122">
        <v>478</v>
      </c>
      <c r="H1087" s="120">
        <v>2019</v>
      </c>
      <c r="I1087" t="str">
        <f>IF(J1087="natural gas",VLOOKUP(D1087,'Cross-Page Data'!$I$4:$J$13,2,FALSE),IF(J1087="solar",VLOOKUP('Form 923'!D1087,'Cross-Page Data'!$I$14:$J$117,2,FALSE),J1087))</f>
        <v>heavy or residual fuel oil</v>
      </c>
      <c r="J1087" t="str">
        <f>VLOOKUP(E1087,'Cross-Page Data'!$D$4:$F$48,3,FALSE)</f>
        <v>heavy or residual fuel oil</v>
      </c>
      <c r="K1087" t="b">
        <f t="shared" si="16"/>
        <v>1</v>
      </c>
    </row>
    <row r="1088" spans="1:11">
      <c r="A1088" s="120">
        <v>1167</v>
      </c>
      <c r="B1088" s="121" t="s">
        <v>205</v>
      </c>
      <c r="C1088" s="121" t="s">
        <v>202</v>
      </c>
      <c r="D1088" s="121" t="s">
        <v>68</v>
      </c>
      <c r="E1088" s="121" t="s">
        <v>70</v>
      </c>
      <c r="F1088" s="122">
        <v>2013</v>
      </c>
      <c r="G1088" s="122">
        <v>357.042</v>
      </c>
      <c r="H1088" s="120">
        <v>2019</v>
      </c>
      <c r="I1088" t="str">
        <f>IF(J1088="natural gas",VLOOKUP(D1088,'Cross-Page Data'!$I$4:$J$13,2,FALSE),IF(J1088="solar",VLOOKUP('Form 923'!D1088,'Cross-Page Data'!$I$14:$J$117,2,FALSE),J1088))</f>
        <v>heavy or residual fuel oil</v>
      </c>
      <c r="J1088" t="str">
        <f>VLOOKUP(E1088,'Cross-Page Data'!$D$4:$F$48,3,FALSE)</f>
        <v>heavy or residual fuel oil</v>
      </c>
      <c r="K1088" t="b">
        <f t="shared" si="16"/>
        <v>1</v>
      </c>
    </row>
    <row r="1089" spans="1:11">
      <c r="A1089" s="120">
        <v>1167</v>
      </c>
      <c r="B1089" s="121" t="s">
        <v>205</v>
      </c>
      <c r="C1089" s="121" t="s">
        <v>202</v>
      </c>
      <c r="D1089" s="121" t="s">
        <v>68</v>
      </c>
      <c r="E1089" s="121" t="s">
        <v>38</v>
      </c>
      <c r="F1089" s="122">
        <v>8932</v>
      </c>
      <c r="G1089" s="122">
        <v>1551.681</v>
      </c>
      <c r="H1089" s="120">
        <v>2019</v>
      </c>
      <c r="I1089" t="str">
        <f>IF(J1089="natural gas",VLOOKUP(D1089,'Cross-Page Data'!$I$4:$J$13,2,FALSE),IF(J1089="solar",VLOOKUP('Form 923'!D1089,'Cross-Page Data'!$I$14:$J$117,2,FALSE),J1089))</f>
        <v>natural gas nonpeaker - preexisting retiring</v>
      </c>
      <c r="J1089" t="str">
        <f>VLOOKUP(E1089,'Cross-Page Data'!$D$4:$F$48,3,FALSE)</f>
        <v>natural gas</v>
      </c>
      <c r="K1089" t="b">
        <f t="shared" si="16"/>
        <v>1</v>
      </c>
    </row>
    <row r="1090" spans="1:11">
      <c r="A1090" s="120">
        <v>1167</v>
      </c>
      <c r="B1090" s="121" t="s">
        <v>205</v>
      </c>
      <c r="C1090" s="121" t="s">
        <v>202</v>
      </c>
      <c r="D1090" s="121" t="s">
        <v>68</v>
      </c>
      <c r="E1090" s="121" t="s">
        <v>150</v>
      </c>
      <c r="F1090" s="122">
        <v>3594215</v>
      </c>
      <c r="G1090" s="122">
        <v>626021.6</v>
      </c>
      <c r="H1090" s="120">
        <v>2019</v>
      </c>
      <c r="I1090" t="str">
        <f>IF(J1090="natural gas",VLOOKUP(D1090,'Cross-Page Data'!$I$4:$J$13,2,FALSE),IF(J1090="solar",VLOOKUP('Form 923'!D1090,'Cross-Page Data'!$I$14:$J$117,2,FALSE),J1090))</f>
        <v>hard coal</v>
      </c>
      <c r="J1090" t="str">
        <f>VLOOKUP(E1090,'Cross-Page Data'!$D$4:$F$48,3,FALSE)</f>
        <v>hard coal</v>
      </c>
      <c r="K1090" t="b">
        <f t="shared" si="16"/>
        <v>1</v>
      </c>
    </row>
    <row r="1091" spans="1:11">
      <c r="A1091" s="120">
        <v>1167</v>
      </c>
      <c r="B1091" s="121" t="s">
        <v>205</v>
      </c>
      <c r="C1091" s="121" t="s">
        <v>202</v>
      </c>
      <c r="D1091" s="121" t="s">
        <v>68</v>
      </c>
      <c r="E1091" s="121" t="s">
        <v>162</v>
      </c>
      <c r="F1091" s="122">
        <v>387370</v>
      </c>
      <c r="G1091" s="122">
        <v>67042.678</v>
      </c>
      <c r="H1091" s="120">
        <v>2019</v>
      </c>
      <c r="I1091" t="str">
        <f>IF(J1091="natural gas",VLOOKUP(D1091,'Cross-Page Data'!$I$4:$J$13,2,FALSE),IF(J1091="solar",VLOOKUP('Form 923'!D1091,'Cross-Page Data'!$I$14:$J$117,2,FALSE),J1091))</f>
        <v>hard coal</v>
      </c>
      <c r="J1091" t="str">
        <f>VLOOKUP(E1091,'Cross-Page Data'!$D$4:$F$48,3,FALSE)</f>
        <v>hard coal</v>
      </c>
      <c r="K1091" t="b">
        <f t="shared" si="16"/>
        <v>1</v>
      </c>
    </row>
    <row r="1092" spans="1:11">
      <c r="A1092" s="120">
        <v>1168</v>
      </c>
      <c r="B1092" s="121" t="s">
        <v>201</v>
      </c>
      <c r="C1092" s="121" t="s">
        <v>202</v>
      </c>
      <c r="D1092" s="121" t="s">
        <v>79</v>
      </c>
      <c r="E1092" s="121" t="s">
        <v>70</v>
      </c>
      <c r="F1092" s="122">
        <v>4997</v>
      </c>
      <c r="G1092" s="122">
        <v>512.212</v>
      </c>
      <c r="H1092" s="120">
        <v>2019</v>
      </c>
      <c r="I1092" t="str">
        <f>IF(J1092="natural gas",VLOOKUP(D1092,'Cross-Page Data'!$I$4:$J$13,2,FALSE),IF(J1092="solar",VLOOKUP('Form 923'!D1092,'Cross-Page Data'!$I$14:$J$117,2,FALSE),J1092))</f>
        <v>heavy or residual fuel oil</v>
      </c>
      <c r="J1092" t="str">
        <f>VLOOKUP(E1092,'Cross-Page Data'!$D$4:$F$48,3,FALSE)</f>
        <v>heavy or residual fuel oil</v>
      </c>
      <c r="K1092" t="b">
        <f t="shared" si="16"/>
        <v>1</v>
      </c>
    </row>
    <row r="1093" spans="1:11">
      <c r="A1093" s="120">
        <v>1168</v>
      </c>
      <c r="B1093" s="121" t="s">
        <v>201</v>
      </c>
      <c r="C1093" s="121" t="s">
        <v>202</v>
      </c>
      <c r="D1093" s="121" t="s">
        <v>79</v>
      </c>
      <c r="E1093" s="121" t="s">
        <v>38</v>
      </c>
      <c r="F1093" s="122">
        <v>3308</v>
      </c>
      <c r="G1093" s="122">
        <v>338.788</v>
      </c>
      <c r="H1093" s="120">
        <v>2019</v>
      </c>
      <c r="I1093" t="str">
        <f>IF(J1093="natural gas",VLOOKUP(D1093,'Cross-Page Data'!$I$4:$J$13,2,FALSE),IF(J1093="solar",VLOOKUP('Form 923'!D1093,'Cross-Page Data'!$I$14:$J$117,2,FALSE),J1093))</f>
        <v>natural gas peaker</v>
      </c>
      <c r="J1093" t="str">
        <f>VLOOKUP(E1093,'Cross-Page Data'!$D$4:$F$48,3,FALSE)</f>
        <v>natural gas</v>
      </c>
      <c r="K1093" t="b">
        <f t="shared" si="16"/>
        <v>1</v>
      </c>
    </row>
    <row r="1094" spans="1:11">
      <c r="A1094" s="120">
        <v>1169</v>
      </c>
      <c r="B1094" s="121" t="s">
        <v>201</v>
      </c>
      <c r="C1094" s="121" t="s">
        <v>202</v>
      </c>
      <c r="D1094" s="121" t="s">
        <v>79</v>
      </c>
      <c r="E1094" s="121" t="s">
        <v>70</v>
      </c>
      <c r="F1094" s="122">
        <v>528</v>
      </c>
      <c r="G1094" s="122">
        <v>31</v>
      </c>
      <c r="H1094" s="120">
        <v>2019</v>
      </c>
      <c r="I1094" t="str">
        <f>IF(J1094="natural gas",VLOOKUP(D1094,'Cross-Page Data'!$I$4:$J$13,2,FALSE),IF(J1094="solar",VLOOKUP('Form 923'!D1094,'Cross-Page Data'!$I$14:$J$117,2,FALSE),J1094))</f>
        <v>heavy or residual fuel oil</v>
      </c>
      <c r="J1094" t="str">
        <f>VLOOKUP(E1094,'Cross-Page Data'!$D$4:$F$48,3,FALSE)</f>
        <v>heavy or residual fuel oil</v>
      </c>
      <c r="K1094" t="b">
        <f t="shared" si="16"/>
        <v>1</v>
      </c>
    </row>
    <row r="1095" spans="1:11">
      <c r="A1095" s="120">
        <v>1169</v>
      </c>
      <c r="B1095" s="121" t="s">
        <v>201</v>
      </c>
      <c r="C1095" s="121" t="s">
        <v>202</v>
      </c>
      <c r="D1095" s="121" t="s">
        <v>79</v>
      </c>
      <c r="E1095" s="121" t="s">
        <v>38</v>
      </c>
      <c r="F1095" s="122">
        <v>0</v>
      </c>
      <c r="G1095" s="122">
        <v>0</v>
      </c>
      <c r="H1095" s="120">
        <v>2019</v>
      </c>
      <c r="I1095" t="str">
        <f>IF(J1095="natural gas",VLOOKUP(D1095,'Cross-Page Data'!$I$4:$J$13,2,FALSE),IF(J1095="solar",VLOOKUP('Form 923'!D1095,'Cross-Page Data'!$I$14:$J$117,2,FALSE),J1095))</f>
        <v>natural gas peaker</v>
      </c>
      <c r="J1095" t="str">
        <f>VLOOKUP(E1095,'Cross-Page Data'!$D$4:$F$48,3,FALSE)</f>
        <v>natural gas</v>
      </c>
      <c r="K1095" t="b">
        <f t="shared" ref="K1095:K1158" si="17">IF(AND($N$6=FALSE,OR(C1095="Commercial NAICS Cogen",C1095="Industrial NAICS Cogen",C1095="NAICS-22 Cogen")),FALSE,IF(AND($N$7=FALSE,OR(C1095="Commercial NAICS Cogen",C1095="Commercial NAICS Non-Cogen",C1095="industrial NAICS Cogen",C1095="industrial NAICS non-cogen")),FALSE,TRUE))</f>
        <v>1</v>
      </c>
    </row>
    <row r="1096" spans="1:11">
      <c r="A1096" s="120">
        <v>1172</v>
      </c>
      <c r="B1096" s="121" t="s">
        <v>201</v>
      </c>
      <c r="C1096" s="121" t="s">
        <v>202</v>
      </c>
      <c r="D1096" s="121" t="s">
        <v>79</v>
      </c>
      <c r="E1096" s="121" t="s">
        <v>70</v>
      </c>
      <c r="F1096" s="122">
        <v>962</v>
      </c>
      <c r="G1096" s="122">
        <v>-3.622</v>
      </c>
      <c r="H1096" s="120">
        <v>2019</v>
      </c>
      <c r="I1096" t="str">
        <f>IF(J1096="natural gas",VLOOKUP(D1096,'Cross-Page Data'!$I$4:$J$13,2,FALSE),IF(J1096="solar",VLOOKUP('Form 923'!D1096,'Cross-Page Data'!$I$14:$J$117,2,FALSE),J1096))</f>
        <v>heavy or residual fuel oil</v>
      </c>
      <c r="J1096" t="str">
        <f>VLOOKUP(E1096,'Cross-Page Data'!$D$4:$F$48,3,FALSE)</f>
        <v>heavy or residual fuel oil</v>
      </c>
      <c r="K1096" t="b">
        <f t="shared" si="17"/>
        <v>1</v>
      </c>
    </row>
    <row r="1097" spans="1:11">
      <c r="A1097" s="120">
        <v>1172</v>
      </c>
      <c r="B1097" s="121" t="s">
        <v>201</v>
      </c>
      <c r="C1097" s="121" t="s">
        <v>202</v>
      </c>
      <c r="D1097" s="121" t="s">
        <v>79</v>
      </c>
      <c r="E1097" s="121" t="s">
        <v>38</v>
      </c>
      <c r="F1097" s="122">
        <v>1164</v>
      </c>
      <c r="G1097" s="122">
        <v>-4.378</v>
      </c>
      <c r="H1097" s="120">
        <v>2019</v>
      </c>
      <c r="I1097" t="str">
        <f>IF(J1097="natural gas",VLOOKUP(D1097,'Cross-Page Data'!$I$4:$J$13,2,FALSE),IF(J1097="solar",VLOOKUP('Form 923'!D1097,'Cross-Page Data'!$I$14:$J$117,2,FALSE),J1097))</f>
        <v>natural gas peaker</v>
      </c>
      <c r="J1097" t="str">
        <f>VLOOKUP(E1097,'Cross-Page Data'!$D$4:$F$48,3,FALSE)</f>
        <v>natural gas</v>
      </c>
      <c r="K1097" t="b">
        <f t="shared" si="17"/>
        <v>1</v>
      </c>
    </row>
    <row r="1098" spans="1:11">
      <c r="A1098" s="120">
        <v>1172</v>
      </c>
      <c r="B1098" s="121" t="s">
        <v>201</v>
      </c>
      <c r="C1098" s="121" t="s">
        <v>202</v>
      </c>
      <c r="D1098" s="121" t="s">
        <v>101</v>
      </c>
      <c r="E1098" s="121" t="s">
        <v>92</v>
      </c>
      <c r="F1098" s="122">
        <v>8021</v>
      </c>
      <c r="G1098" s="122">
        <v>901</v>
      </c>
      <c r="H1098" s="120">
        <v>2019</v>
      </c>
      <c r="I1098" t="str">
        <f>IF(J1098="natural gas",VLOOKUP(D1098,'Cross-Page Data'!$I$4:$J$13,2,FALSE),IF(J1098="solar",VLOOKUP('Form 923'!D1098,'Cross-Page Data'!$I$14:$J$117,2,FALSE),J1098))</f>
        <v>solar pv</v>
      </c>
      <c r="J1098" t="str">
        <f>VLOOKUP(E1098,'Cross-Page Data'!$D$4:$F$48,3,FALSE)</f>
        <v>solar</v>
      </c>
      <c r="K1098" t="b">
        <f t="shared" si="17"/>
        <v>1</v>
      </c>
    </row>
    <row r="1099" spans="1:11">
      <c r="A1099" s="120">
        <v>1172</v>
      </c>
      <c r="B1099" s="121" t="s">
        <v>201</v>
      </c>
      <c r="C1099" s="121" t="s">
        <v>202</v>
      </c>
      <c r="D1099" s="121" t="s">
        <v>128</v>
      </c>
      <c r="E1099" s="121" t="s">
        <v>180</v>
      </c>
      <c r="F1099" s="122">
        <v>38063</v>
      </c>
      <c r="G1099" s="122">
        <v>4276</v>
      </c>
      <c r="H1099" s="120">
        <v>2019</v>
      </c>
      <c r="I1099" t="str">
        <f>IF(J1099="natural gas",VLOOKUP(D1099,'Cross-Page Data'!$I$4:$J$13,2,FALSE),IF(J1099="solar",VLOOKUP('Form 923'!D1099,'Cross-Page Data'!$I$14:$J$117,2,FALSE),J1099))</f>
        <v>wind</v>
      </c>
      <c r="J1099" t="str">
        <f>VLOOKUP(E1099,'Cross-Page Data'!$D$4:$F$48,3,FALSE)</f>
        <v>wind</v>
      </c>
      <c r="K1099" t="b">
        <f t="shared" si="17"/>
        <v>1</v>
      </c>
    </row>
    <row r="1100" spans="1:11">
      <c r="A1100" s="120">
        <v>1173</v>
      </c>
      <c r="B1100" s="121" t="s">
        <v>201</v>
      </c>
      <c r="C1100" s="121" t="s">
        <v>202</v>
      </c>
      <c r="D1100" s="121" t="s">
        <v>116</v>
      </c>
      <c r="E1100" s="121" t="s">
        <v>170</v>
      </c>
      <c r="F1100" s="122">
        <v>50668</v>
      </c>
      <c r="G1100" s="122">
        <v>5692</v>
      </c>
      <c r="H1100" s="120">
        <v>2019</v>
      </c>
      <c r="I1100" t="str">
        <f>IF(J1100="natural gas",VLOOKUP(D1100,'Cross-Page Data'!$I$4:$J$13,2,FALSE),IF(J1100="solar",VLOOKUP('Form 923'!D1100,'Cross-Page Data'!$I$14:$J$117,2,FALSE),J1100))</f>
        <v>hydro</v>
      </c>
      <c r="J1100" t="str">
        <f>VLOOKUP(E1100,'Cross-Page Data'!$D$4:$F$48,3,FALSE)</f>
        <v>hydro</v>
      </c>
      <c r="K1100" t="b">
        <f t="shared" si="17"/>
        <v>1</v>
      </c>
    </row>
    <row r="1101" spans="1:11">
      <c r="A1101" s="120">
        <v>1176</v>
      </c>
      <c r="B1101" s="121" t="s">
        <v>201</v>
      </c>
      <c r="C1101" s="121" t="s">
        <v>202</v>
      </c>
      <c r="D1101" s="121" t="s">
        <v>79</v>
      </c>
      <c r="E1101" s="121" t="s">
        <v>70</v>
      </c>
      <c r="F1101" s="122">
        <v>0</v>
      </c>
      <c r="G1101" s="122">
        <v>0</v>
      </c>
      <c r="H1101" s="120">
        <v>2019</v>
      </c>
      <c r="I1101" t="str">
        <f>IF(J1101="natural gas",VLOOKUP(D1101,'Cross-Page Data'!$I$4:$J$13,2,FALSE),IF(J1101="solar",VLOOKUP('Form 923'!D1101,'Cross-Page Data'!$I$14:$J$117,2,FALSE),J1101))</f>
        <v>heavy or residual fuel oil</v>
      </c>
      <c r="J1101" t="str">
        <f>VLOOKUP(E1101,'Cross-Page Data'!$D$4:$F$48,3,FALSE)</f>
        <v>heavy or residual fuel oil</v>
      </c>
      <c r="K1101" t="b">
        <f t="shared" si="17"/>
        <v>1</v>
      </c>
    </row>
    <row r="1102" spans="1:11">
      <c r="A1102" s="120">
        <v>1176</v>
      </c>
      <c r="B1102" s="121" t="s">
        <v>201</v>
      </c>
      <c r="C1102" s="121" t="s">
        <v>202</v>
      </c>
      <c r="D1102" s="121" t="s">
        <v>79</v>
      </c>
      <c r="E1102" s="121" t="s">
        <v>38</v>
      </c>
      <c r="F1102" s="122">
        <v>0</v>
      </c>
      <c r="G1102" s="122">
        <v>0</v>
      </c>
      <c r="H1102" s="120">
        <v>2019</v>
      </c>
      <c r="I1102" t="str">
        <f>IF(J1102="natural gas",VLOOKUP(D1102,'Cross-Page Data'!$I$4:$J$13,2,FALSE),IF(J1102="solar",VLOOKUP('Form 923'!D1102,'Cross-Page Data'!$I$14:$J$117,2,FALSE),J1102))</f>
        <v>natural gas peaker</v>
      </c>
      <c r="J1102" t="str">
        <f>VLOOKUP(E1102,'Cross-Page Data'!$D$4:$F$48,3,FALSE)</f>
        <v>natural gas</v>
      </c>
      <c r="K1102" t="b">
        <f t="shared" si="17"/>
        <v>1</v>
      </c>
    </row>
    <row r="1103" spans="1:11">
      <c r="A1103" s="120">
        <v>1177</v>
      </c>
      <c r="B1103" s="121" t="s">
        <v>201</v>
      </c>
      <c r="C1103" s="121" t="s">
        <v>202</v>
      </c>
      <c r="D1103" s="121" t="s">
        <v>79</v>
      </c>
      <c r="E1103" s="121" t="s">
        <v>70</v>
      </c>
      <c r="F1103" s="122">
        <v>0</v>
      </c>
      <c r="G1103" s="122">
        <v>0</v>
      </c>
      <c r="H1103" s="120">
        <v>2019</v>
      </c>
      <c r="I1103" t="str">
        <f>IF(J1103="natural gas",VLOOKUP(D1103,'Cross-Page Data'!$I$4:$J$13,2,FALSE),IF(J1103="solar",VLOOKUP('Form 923'!D1103,'Cross-Page Data'!$I$14:$J$117,2,FALSE),J1103))</f>
        <v>heavy or residual fuel oil</v>
      </c>
      <c r="J1103" t="str">
        <f>VLOOKUP(E1103,'Cross-Page Data'!$D$4:$F$48,3,FALSE)</f>
        <v>heavy or residual fuel oil</v>
      </c>
      <c r="K1103" t="b">
        <f t="shared" si="17"/>
        <v>1</v>
      </c>
    </row>
    <row r="1104" spans="1:11">
      <c r="A1104" s="120">
        <v>1180</v>
      </c>
      <c r="B1104" s="121" t="s">
        <v>201</v>
      </c>
      <c r="C1104" s="121" t="s">
        <v>202</v>
      </c>
      <c r="D1104" s="121" t="s">
        <v>79</v>
      </c>
      <c r="E1104" s="121" t="s">
        <v>70</v>
      </c>
      <c r="F1104" s="122">
        <v>11</v>
      </c>
      <c r="G1104" s="122">
        <v>1</v>
      </c>
      <c r="H1104" s="120">
        <v>2019</v>
      </c>
      <c r="I1104" t="str">
        <f>IF(J1104="natural gas",VLOOKUP(D1104,'Cross-Page Data'!$I$4:$J$13,2,FALSE),IF(J1104="solar",VLOOKUP('Form 923'!D1104,'Cross-Page Data'!$I$14:$J$117,2,FALSE),J1104))</f>
        <v>heavy or residual fuel oil</v>
      </c>
      <c r="J1104" t="str">
        <f>VLOOKUP(E1104,'Cross-Page Data'!$D$4:$F$48,3,FALSE)</f>
        <v>heavy or residual fuel oil</v>
      </c>
      <c r="K1104" t="b">
        <f t="shared" si="17"/>
        <v>1</v>
      </c>
    </row>
    <row r="1105" spans="1:11">
      <c r="A1105" s="120">
        <v>1181</v>
      </c>
      <c r="B1105" s="121" t="s">
        <v>201</v>
      </c>
      <c r="C1105" s="121" t="s">
        <v>202</v>
      </c>
      <c r="D1105" s="121" t="s">
        <v>79</v>
      </c>
      <c r="E1105" s="121" t="s">
        <v>70</v>
      </c>
      <c r="F1105" s="122">
        <v>390</v>
      </c>
      <c r="G1105" s="122">
        <v>35</v>
      </c>
      <c r="H1105" s="120">
        <v>2019</v>
      </c>
      <c r="I1105" t="str">
        <f>IF(J1105="natural gas",VLOOKUP(D1105,'Cross-Page Data'!$I$4:$J$13,2,FALSE),IF(J1105="solar",VLOOKUP('Form 923'!D1105,'Cross-Page Data'!$I$14:$J$117,2,FALSE),J1105))</f>
        <v>heavy or residual fuel oil</v>
      </c>
      <c r="J1105" t="str">
        <f>VLOOKUP(E1105,'Cross-Page Data'!$D$4:$F$48,3,FALSE)</f>
        <v>heavy or residual fuel oil</v>
      </c>
      <c r="K1105" t="b">
        <f t="shared" si="17"/>
        <v>1</v>
      </c>
    </row>
    <row r="1106" spans="1:11">
      <c r="A1106" s="120">
        <v>1184</v>
      </c>
      <c r="B1106" s="121" t="s">
        <v>201</v>
      </c>
      <c r="C1106" s="121" t="s">
        <v>202</v>
      </c>
      <c r="D1106" s="121" t="s">
        <v>79</v>
      </c>
      <c r="E1106" s="121" t="s">
        <v>70</v>
      </c>
      <c r="F1106" s="122">
        <v>456</v>
      </c>
      <c r="G1106" s="122">
        <v>39.815</v>
      </c>
      <c r="H1106" s="120">
        <v>2019</v>
      </c>
      <c r="I1106" t="str">
        <f>IF(J1106="natural gas",VLOOKUP(D1106,'Cross-Page Data'!$I$4:$J$13,2,FALSE),IF(J1106="solar",VLOOKUP('Form 923'!D1106,'Cross-Page Data'!$I$14:$J$117,2,FALSE),J1106))</f>
        <v>heavy or residual fuel oil</v>
      </c>
      <c r="J1106" t="str">
        <f>VLOOKUP(E1106,'Cross-Page Data'!$D$4:$F$48,3,FALSE)</f>
        <v>heavy or residual fuel oil</v>
      </c>
      <c r="K1106" t="b">
        <f t="shared" si="17"/>
        <v>1</v>
      </c>
    </row>
    <row r="1107" spans="1:11">
      <c r="A1107" s="120">
        <v>1184</v>
      </c>
      <c r="B1107" s="121" t="s">
        <v>201</v>
      </c>
      <c r="C1107" s="121" t="s">
        <v>202</v>
      </c>
      <c r="D1107" s="121" t="s">
        <v>79</v>
      </c>
      <c r="E1107" s="121" t="s">
        <v>38</v>
      </c>
      <c r="F1107" s="122">
        <v>206</v>
      </c>
      <c r="G1107" s="122">
        <v>18.005</v>
      </c>
      <c r="H1107" s="120">
        <v>2019</v>
      </c>
      <c r="I1107" t="str">
        <f>IF(J1107="natural gas",VLOOKUP(D1107,'Cross-Page Data'!$I$4:$J$13,2,FALSE),IF(J1107="solar",VLOOKUP('Form 923'!D1107,'Cross-Page Data'!$I$14:$J$117,2,FALSE),J1107))</f>
        <v>natural gas peaker</v>
      </c>
      <c r="J1107" t="str">
        <f>VLOOKUP(E1107,'Cross-Page Data'!$D$4:$F$48,3,FALSE)</f>
        <v>natural gas</v>
      </c>
      <c r="K1107" t="b">
        <f t="shared" si="17"/>
        <v>1</v>
      </c>
    </row>
    <row r="1108" spans="1:11">
      <c r="A1108" s="120">
        <v>1186</v>
      </c>
      <c r="B1108" s="121" t="s">
        <v>201</v>
      </c>
      <c r="C1108" s="121" t="s">
        <v>202</v>
      </c>
      <c r="D1108" s="121" t="s">
        <v>73</v>
      </c>
      <c r="E1108" s="121" t="s">
        <v>86</v>
      </c>
      <c r="F1108" s="122">
        <v>6592</v>
      </c>
      <c r="G1108" s="122">
        <v>354</v>
      </c>
      <c r="H1108" s="120">
        <v>2019</v>
      </c>
      <c r="I1108" t="str">
        <f>IF(J1108="natural gas",VLOOKUP(D1108,'Cross-Page Data'!$I$4:$J$13,2,FALSE),IF(J1108="solar",VLOOKUP('Form 923'!D1108,'Cross-Page Data'!$I$14:$J$117,2,FALSE),J1108))</f>
        <v>other</v>
      </c>
      <c r="J1108" t="str">
        <f>VLOOKUP(E1108,'Cross-Page Data'!$D$4:$F$48,3,FALSE)</f>
        <v>other</v>
      </c>
      <c r="K1108" t="b">
        <f t="shared" si="17"/>
        <v>1</v>
      </c>
    </row>
    <row r="1109" spans="1:11">
      <c r="A1109" s="120">
        <v>1187</v>
      </c>
      <c r="B1109" s="121" t="s">
        <v>201</v>
      </c>
      <c r="C1109" s="121" t="s">
        <v>202</v>
      </c>
      <c r="D1109" s="121" t="s">
        <v>79</v>
      </c>
      <c r="E1109" s="121" t="s">
        <v>70</v>
      </c>
      <c r="F1109" s="122">
        <v>1594</v>
      </c>
      <c r="G1109" s="122">
        <v>95.993</v>
      </c>
      <c r="H1109" s="120">
        <v>2019</v>
      </c>
      <c r="I1109" t="str">
        <f>IF(J1109="natural gas",VLOOKUP(D1109,'Cross-Page Data'!$I$4:$J$13,2,FALSE),IF(J1109="solar",VLOOKUP('Form 923'!D1109,'Cross-Page Data'!$I$14:$J$117,2,FALSE),J1109))</f>
        <v>heavy or residual fuel oil</v>
      </c>
      <c r="J1109" t="str">
        <f>VLOOKUP(E1109,'Cross-Page Data'!$D$4:$F$48,3,FALSE)</f>
        <v>heavy or residual fuel oil</v>
      </c>
      <c r="K1109" t="b">
        <f t="shared" si="17"/>
        <v>1</v>
      </c>
    </row>
    <row r="1110" spans="1:11">
      <c r="A1110" s="120">
        <v>1187</v>
      </c>
      <c r="B1110" s="121" t="s">
        <v>201</v>
      </c>
      <c r="C1110" s="121" t="s">
        <v>202</v>
      </c>
      <c r="D1110" s="121" t="s">
        <v>79</v>
      </c>
      <c r="E1110" s="121" t="s">
        <v>38</v>
      </c>
      <c r="F1110" s="122">
        <v>348</v>
      </c>
      <c r="G1110" s="122">
        <v>21.007</v>
      </c>
      <c r="H1110" s="120">
        <v>2019</v>
      </c>
      <c r="I1110" t="str">
        <f>IF(J1110="natural gas",VLOOKUP(D1110,'Cross-Page Data'!$I$4:$J$13,2,FALSE),IF(J1110="solar",VLOOKUP('Form 923'!D1110,'Cross-Page Data'!$I$14:$J$117,2,FALSE),J1110))</f>
        <v>natural gas peaker</v>
      </c>
      <c r="J1110" t="str">
        <f>VLOOKUP(E1110,'Cross-Page Data'!$D$4:$F$48,3,FALSE)</f>
        <v>natural gas</v>
      </c>
      <c r="K1110" t="b">
        <f t="shared" si="17"/>
        <v>1</v>
      </c>
    </row>
    <row r="1111" spans="1:11">
      <c r="A1111" s="120">
        <v>1188</v>
      </c>
      <c r="B1111" s="121" t="s">
        <v>201</v>
      </c>
      <c r="C1111" s="121" t="s">
        <v>202</v>
      </c>
      <c r="D1111" s="121" t="s">
        <v>79</v>
      </c>
      <c r="E1111" s="121" t="s">
        <v>70</v>
      </c>
      <c r="F1111" s="122">
        <v>2469</v>
      </c>
      <c r="G1111" s="122">
        <v>227.968</v>
      </c>
      <c r="H1111" s="120">
        <v>2019</v>
      </c>
      <c r="I1111" t="str">
        <f>IF(J1111="natural gas",VLOOKUP(D1111,'Cross-Page Data'!$I$4:$J$13,2,FALSE),IF(J1111="solar",VLOOKUP('Form 923'!D1111,'Cross-Page Data'!$I$14:$J$117,2,FALSE),J1111))</f>
        <v>heavy or residual fuel oil</v>
      </c>
      <c r="J1111" t="str">
        <f>VLOOKUP(E1111,'Cross-Page Data'!$D$4:$F$48,3,FALSE)</f>
        <v>heavy or residual fuel oil</v>
      </c>
      <c r="K1111" t="b">
        <f t="shared" si="17"/>
        <v>1</v>
      </c>
    </row>
    <row r="1112" spans="1:11">
      <c r="A1112" s="120">
        <v>1188</v>
      </c>
      <c r="B1112" s="121" t="s">
        <v>201</v>
      </c>
      <c r="C1112" s="121" t="s">
        <v>202</v>
      </c>
      <c r="D1112" s="121" t="s">
        <v>79</v>
      </c>
      <c r="E1112" s="121" t="s">
        <v>38</v>
      </c>
      <c r="F1112" s="122">
        <v>217</v>
      </c>
      <c r="G1112" s="122">
        <v>20.032</v>
      </c>
      <c r="H1112" s="120">
        <v>2019</v>
      </c>
      <c r="I1112" t="str">
        <f>IF(J1112="natural gas",VLOOKUP(D1112,'Cross-Page Data'!$I$4:$J$13,2,FALSE),IF(J1112="solar",VLOOKUP('Form 923'!D1112,'Cross-Page Data'!$I$14:$J$117,2,FALSE),J1112))</f>
        <v>natural gas peaker</v>
      </c>
      <c r="J1112" t="str">
        <f>VLOOKUP(E1112,'Cross-Page Data'!$D$4:$F$48,3,FALSE)</f>
        <v>natural gas</v>
      </c>
      <c r="K1112" t="b">
        <f t="shared" si="17"/>
        <v>1</v>
      </c>
    </row>
    <row r="1113" spans="1:11">
      <c r="A1113" s="120">
        <v>1190</v>
      </c>
      <c r="B1113" s="121" t="s">
        <v>201</v>
      </c>
      <c r="C1113" s="121" t="s">
        <v>202</v>
      </c>
      <c r="D1113" s="121" t="s">
        <v>79</v>
      </c>
      <c r="E1113" s="121" t="s">
        <v>70</v>
      </c>
      <c r="F1113" s="122">
        <v>36</v>
      </c>
      <c r="G1113" s="122">
        <v>2</v>
      </c>
      <c r="H1113" s="120">
        <v>2019</v>
      </c>
      <c r="I1113" t="str">
        <f>IF(J1113="natural gas",VLOOKUP(D1113,'Cross-Page Data'!$I$4:$J$13,2,FALSE),IF(J1113="solar",VLOOKUP('Form 923'!D1113,'Cross-Page Data'!$I$14:$J$117,2,FALSE),J1113))</f>
        <v>heavy or residual fuel oil</v>
      </c>
      <c r="J1113" t="str">
        <f>VLOOKUP(E1113,'Cross-Page Data'!$D$4:$F$48,3,FALSE)</f>
        <v>heavy or residual fuel oil</v>
      </c>
      <c r="K1113" t="b">
        <f t="shared" si="17"/>
        <v>1</v>
      </c>
    </row>
    <row r="1114" spans="1:11">
      <c r="A1114" s="120">
        <v>1190</v>
      </c>
      <c r="B1114" s="121" t="s">
        <v>201</v>
      </c>
      <c r="C1114" s="121" t="s">
        <v>202</v>
      </c>
      <c r="D1114" s="121" t="s">
        <v>79</v>
      </c>
      <c r="E1114" s="121" t="s">
        <v>38</v>
      </c>
      <c r="F1114" s="122">
        <v>0</v>
      </c>
      <c r="G1114" s="122">
        <v>0</v>
      </c>
      <c r="H1114" s="120">
        <v>2019</v>
      </c>
      <c r="I1114" t="str">
        <f>IF(J1114="natural gas",VLOOKUP(D1114,'Cross-Page Data'!$I$4:$J$13,2,FALSE),IF(J1114="solar",VLOOKUP('Form 923'!D1114,'Cross-Page Data'!$I$14:$J$117,2,FALSE),J1114))</f>
        <v>natural gas peaker</v>
      </c>
      <c r="J1114" t="str">
        <f>VLOOKUP(E1114,'Cross-Page Data'!$D$4:$F$48,3,FALSE)</f>
        <v>natural gas</v>
      </c>
      <c r="K1114" t="b">
        <f t="shared" si="17"/>
        <v>1</v>
      </c>
    </row>
    <row r="1115" spans="1:11">
      <c r="A1115" s="120">
        <v>1191</v>
      </c>
      <c r="B1115" s="121" t="s">
        <v>201</v>
      </c>
      <c r="C1115" s="121" t="s">
        <v>202</v>
      </c>
      <c r="D1115" s="121" t="s">
        <v>79</v>
      </c>
      <c r="E1115" s="121" t="s">
        <v>70</v>
      </c>
      <c r="F1115" s="122">
        <v>1531</v>
      </c>
      <c r="G1115" s="122">
        <v>144</v>
      </c>
      <c r="H1115" s="120">
        <v>2019</v>
      </c>
      <c r="I1115" t="str">
        <f>IF(J1115="natural gas",VLOOKUP(D1115,'Cross-Page Data'!$I$4:$J$13,2,FALSE),IF(J1115="solar",VLOOKUP('Form 923'!D1115,'Cross-Page Data'!$I$14:$J$117,2,FALSE),J1115))</f>
        <v>heavy or residual fuel oil</v>
      </c>
      <c r="J1115" t="str">
        <f>VLOOKUP(E1115,'Cross-Page Data'!$D$4:$F$48,3,FALSE)</f>
        <v>heavy or residual fuel oil</v>
      </c>
      <c r="K1115" t="b">
        <f t="shared" si="17"/>
        <v>1</v>
      </c>
    </row>
    <row r="1116" spans="1:11">
      <c r="A1116" s="120">
        <v>1191</v>
      </c>
      <c r="B1116" s="121" t="s">
        <v>201</v>
      </c>
      <c r="C1116" s="121" t="s">
        <v>202</v>
      </c>
      <c r="D1116" s="121" t="s">
        <v>79</v>
      </c>
      <c r="E1116" s="121" t="s">
        <v>38</v>
      </c>
      <c r="F1116" s="122">
        <v>0</v>
      </c>
      <c r="G1116" s="122">
        <v>0</v>
      </c>
      <c r="H1116" s="120">
        <v>2019</v>
      </c>
      <c r="I1116" t="str">
        <f>IF(J1116="natural gas",VLOOKUP(D1116,'Cross-Page Data'!$I$4:$J$13,2,FALSE),IF(J1116="solar",VLOOKUP('Form 923'!D1116,'Cross-Page Data'!$I$14:$J$117,2,FALSE),J1116))</f>
        <v>natural gas peaker</v>
      </c>
      <c r="J1116" t="str">
        <f>VLOOKUP(E1116,'Cross-Page Data'!$D$4:$F$48,3,FALSE)</f>
        <v>natural gas</v>
      </c>
      <c r="K1116" t="b">
        <f t="shared" si="17"/>
        <v>1</v>
      </c>
    </row>
    <row r="1117" spans="1:11">
      <c r="A1117" s="120">
        <v>1192</v>
      </c>
      <c r="B1117" s="121" t="s">
        <v>201</v>
      </c>
      <c r="C1117" s="121" t="s">
        <v>202</v>
      </c>
      <c r="D1117" s="121" t="s">
        <v>79</v>
      </c>
      <c r="E1117" s="121" t="s">
        <v>70</v>
      </c>
      <c r="F1117" s="122">
        <v>684</v>
      </c>
      <c r="G1117" s="122">
        <v>-4.605</v>
      </c>
      <c r="H1117" s="120">
        <v>2019</v>
      </c>
      <c r="I1117" t="str">
        <f>IF(J1117="natural gas",VLOOKUP(D1117,'Cross-Page Data'!$I$4:$J$13,2,FALSE),IF(J1117="solar",VLOOKUP('Form 923'!D1117,'Cross-Page Data'!$I$14:$J$117,2,FALSE),J1117))</f>
        <v>heavy or residual fuel oil</v>
      </c>
      <c r="J1117" t="str">
        <f>VLOOKUP(E1117,'Cross-Page Data'!$D$4:$F$48,3,FALSE)</f>
        <v>heavy or residual fuel oil</v>
      </c>
      <c r="K1117" t="b">
        <f t="shared" si="17"/>
        <v>1</v>
      </c>
    </row>
    <row r="1118" spans="1:11">
      <c r="A1118" s="120">
        <v>1192</v>
      </c>
      <c r="B1118" s="121" t="s">
        <v>201</v>
      </c>
      <c r="C1118" s="121" t="s">
        <v>202</v>
      </c>
      <c r="D1118" s="121" t="s">
        <v>79</v>
      </c>
      <c r="E1118" s="121" t="s">
        <v>38</v>
      </c>
      <c r="F1118" s="122">
        <v>356</v>
      </c>
      <c r="G1118" s="122">
        <v>-2.395</v>
      </c>
      <c r="H1118" s="120">
        <v>2019</v>
      </c>
      <c r="I1118" t="str">
        <f>IF(J1118="natural gas",VLOOKUP(D1118,'Cross-Page Data'!$I$4:$J$13,2,FALSE),IF(J1118="solar",VLOOKUP('Form 923'!D1118,'Cross-Page Data'!$I$14:$J$117,2,FALSE),J1118))</f>
        <v>natural gas peaker</v>
      </c>
      <c r="J1118" t="str">
        <f>VLOOKUP(E1118,'Cross-Page Data'!$D$4:$F$48,3,FALSE)</f>
        <v>natural gas</v>
      </c>
      <c r="K1118" t="b">
        <f t="shared" si="17"/>
        <v>1</v>
      </c>
    </row>
    <row r="1119" spans="1:11">
      <c r="A1119" s="120">
        <v>1193</v>
      </c>
      <c r="B1119" s="121" t="s">
        <v>201</v>
      </c>
      <c r="C1119" s="121" t="s">
        <v>202</v>
      </c>
      <c r="D1119" s="121" t="s">
        <v>79</v>
      </c>
      <c r="E1119" s="121" t="s">
        <v>70</v>
      </c>
      <c r="F1119" s="122">
        <v>162</v>
      </c>
      <c r="G1119" s="122">
        <v>15</v>
      </c>
      <c r="H1119" s="120">
        <v>2019</v>
      </c>
      <c r="I1119" t="str">
        <f>IF(J1119="natural gas",VLOOKUP(D1119,'Cross-Page Data'!$I$4:$J$13,2,FALSE),IF(J1119="solar",VLOOKUP('Form 923'!D1119,'Cross-Page Data'!$I$14:$J$117,2,FALSE),J1119))</f>
        <v>heavy or residual fuel oil</v>
      </c>
      <c r="J1119" t="str">
        <f>VLOOKUP(E1119,'Cross-Page Data'!$D$4:$F$48,3,FALSE)</f>
        <v>heavy or residual fuel oil</v>
      </c>
      <c r="K1119" t="b">
        <f t="shared" si="17"/>
        <v>1</v>
      </c>
    </row>
    <row r="1120" spans="1:11">
      <c r="A1120" s="120">
        <v>1193</v>
      </c>
      <c r="B1120" s="121" t="s">
        <v>201</v>
      </c>
      <c r="C1120" s="121" t="s">
        <v>202</v>
      </c>
      <c r="D1120" s="121" t="s">
        <v>79</v>
      </c>
      <c r="E1120" s="121" t="s">
        <v>38</v>
      </c>
      <c r="F1120" s="122">
        <v>0</v>
      </c>
      <c r="G1120" s="122">
        <v>0</v>
      </c>
      <c r="H1120" s="120">
        <v>2019</v>
      </c>
      <c r="I1120" t="str">
        <f>IF(J1120="natural gas",VLOOKUP(D1120,'Cross-Page Data'!$I$4:$J$13,2,FALSE),IF(J1120="solar",VLOOKUP('Form 923'!D1120,'Cross-Page Data'!$I$14:$J$117,2,FALSE),J1120))</f>
        <v>natural gas peaker</v>
      </c>
      <c r="J1120" t="str">
        <f>VLOOKUP(E1120,'Cross-Page Data'!$D$4:$F$48,3,FALSE)</f>
        <v>natural gas</v>
      </c>
      <c r="K1120" t="b">
        <f t="shared" si="17"/>
        <v>1</v>
      </c>
    </row>
    <row r="1121" spans="1:11">
      <c r="A1121" s="120">
        <v>1194</v>
      </c>
      <c r="B1121" s="121" t="s">
        <v>201</v>
      </c>
      <c r="C1121" s="121" t="s">
        <v>202</v>
      </c>
      <c r="D1121" s="121" t="s">
        <v>79</v>
      </c>
      <c r="E1121" s="121" t="s">
        <v>70</v>
      </c>
      <c r="F1121" s="122">
        <v>4173</v>
      </c>
      <c r="G1121" s="122">
        <v>-37.649</v>
      </c>
      <c r="H1121" s="120">
        <v>2019</v>
      </c>
      <c r="I1121" t="str">
        <f>IF(J1121="natural gas",VLOOKUP(D1121,'Cross-Page Data'!$I$4:$J$13,2,FALSE),IF(J1121="solar",VLOOKUP('Form 923'!D1121,'Cross-Page Data'!$I$14:$J$117,2,FALSE),J1121))</f>
        <v>heavy or residual fuel oil</v>
      </c>
      <c r="J1121" t="str">
        <f>VLOOKUP(E1121,'Cross-Page Data'!$D$4:$F$48,3,FALSE)</f>
        <v>heavy or residual fuel oil</v>
      </c>
      <c r="K1121" t="b">
        <f t="shared" si="17"/>
        <v>1</v>
      </c>
    </row>
    <row r="1122" spans="1:11">
      <c r="A1122" s="120">
        <v>1194</v>
      </c>
      <c r="B1122" s="121" t="s">
        <v>201</v>
      </c>
      <c r="C1122" s="121" t="s">
        <v>202</v>
      </c>
      <c r="D1122" s="121" t="s">
        <v>79</v>
      </c>
      <c r="E1122" s="121" t="s">
        <v>38</v>
      </c>
      <c r="F1122" s="122">
        <v>5581</v>
      </c>
      <c r="G1122" s="122">
        <v>-50.351</v>
      </c>
      <c r="H1122" s="120">
        <v>2019</v>
      </c>
      <c r="I1122" t="str">
        <f>IF(J1122="natural gas",VLOOKUP(D1122,'Cross-Page Data'!$I$4:$J$13,2,FALSE),IF(J1122="solar",VLOOKUP('Form 923'!D1122,'Cross-Page Data'!$I$14:$J$117,2,FALSE),J1122))</f>
        <v>natural gas peaker</v>
      </c>
      <c r="J1122" t="str">
        <f>VLOOKUP(E1122,'Cross-Page Data'!$D$4:$F$48,3,FALSE)</f>
        <v>natural gas</v>
      </c>
      <c r="K1122" t="b">
        <f t="shared" si="17"/>
        <v>1</v>
      </c>
    </row>
    <row r="1123" spans="1:11">
      <c r="A1123" s="120">
        <v>1198</v>
      </c>
      <c r="B1123" s="121" t="s">
        <v>201</v>
      </c>
      <c r="C1123" s="121" t="s">
        <v>202</v>
      </c>
      <c r="D1123" s="121" t="s">
        <v>73</v>
      </c>
      <c r="E1123" s="121" t="s">
        <v>70</v>
      </c>
      <c r="F1123" s="122">
        <v>8936</v>
      </c>
      <c r="G1123" s="122">
        <v>657</v>
      </c>
      <c r="H1123" s="120">
        <v>2019</v>
      </c>
      <c r="I1123" t="str">
        <f>IF(J1123="natural gas",VLOOKUP(D1123,'Cross-Page Data'!$I$4:$J$13,2,FALSE),IF(J1123="solar",VLOOKUP('Form 923'!D1123,'Cross-Page Data'!$I$14:$J$117,2,FALSE),J1123))</f>
        <v>heavy or residual fuel oil</v>
      </c>
      <c r="J1123" t="str">
        <f>VLOOKUP(E1123,'Cross-Page Data'!$D$4:$F$48,3,FALSE)</f>
        <v>heavy or residual fuel oil</v>
      </c>
      <c r="K1123" t="b">
        <f t="shared" si="17"/>
        <v>1</v>
      </c>
    </row>
    <row r="1124" spans="1:11">
      <c r="A1124" s="120">
        <v>1199</v>
      </c>
      <c r="B1124" s="121" t="s">
        <v>201</v>
      </c>
      <c r="C1124" s="121" t="s">
        <v>202</v>
      </c>
      <c r="D1124" s="121" t="s">
        <v>79</v>
      </c>
      <c r="E1124" s="121" t="s">
        <v>70</v>
      </c>
      <c r="F1124" s="122">
        <v>1716</v>
      </c>
      <c r="G1124" s="122">
        <v>108</v>
      </c>
      <c r="H1124" s="120">
        <v>2019</v>
      </c>
      <c r="I1124" t="str">
        <f>IF(J1124="natural gas",VLOOKUP(D1124,'Cross-Page Data'!$I$4:$J$13,2,FALSE),IF(J1124="solar",VLOOKUP('Form 923'!D1124,'Cross-Page Data'!$I$14:$J$117,2,FALSE),J1124))</f>
        <v>heavy or residual fuel oil</v>
      </c>
      <c r="J1124" t="str">
        <f>VLOOKUP(E1124,'Cross-Page Data'!$D$4:$F$48,3,FALSE)</f>
        <v>heavy or residual fuel oil</v>
      </c>
      <c r="K1124" t="b">
        <f t="shared" si="17"/>
        <v>1</v>
      </c>
    </row>
    <row r="1125" spans="1:11">
      <c r="A1125" s="120">
        <v>1199</v>
      </c>
      <c r="B1125" s="121" t="s">
        <v>201</v>
      </c>
      <c r="C1125" s="121" t="s">
        <v>202</v>
      </c>
      <c r="D1125" s="121" t="s">
        <v>79</v>
      </c>
      <c r="E1125" s="121" t="s">
        <v>38</v>
      </c>
      <c r="F1125" s="122">
        <v>0</v>
      </c>
      <c r="G1125" s="122">
        <v>0</v>
      </c>
      <c r="H1125" s="120">
        <v>2019</v>
      </c>
      <c r="I1125" t="str">
        <f>IF(J1125="natural gas",VLOOKUP(D1125,'Cross-Page Data'!$I$4:$J$13,2,FALSE),IF(J1125="solar",VLOOKUP('Form 923'!D1125,'Cross-Page Data'!$I$14:$J$117,2,FALSE),J1125))</f>
        <v>natural gas peaker</v>
      </c>
      <c r="J1125" t="str">
        <f>VLOOKUP(E1125,'Cross-Page Data'!$D$4:$F$48,3,FALSE)</f>
        <v>natural gas</v>
      </c>
      <c r="K1125" t="b">
        <f t="shared" si="17"/>
        <v>1</v>
      </c>
    </row>
    <row r="1126" spans="1:11">
      <c r="A1126" s="120">
        <v>1200</v>
      </c>
      <c r="B1126" s="121" t="s">
        <v>201</v>
      </c>
      <c r="C1126" s="121" t="s">
        <v>202</v>
      </c>
      <c r="D1126" s="121" t="s">
        <v>73</v>
      </c>
      <c r="E1126" s="121" t="s">
        <v>70</v>
      </c>
      <c r="F1126" s="122">
        <v>191</v>
      </c>
      <c r="G1126" s="122">
        <v>14</v>
      </c>
      <c r="H1126" s="120">
        <v>2019</v>
      </c>
      <c r="I1126" t="str">
        <f>IF(J1126="natural gas",VLOOKUP(D1126,'Cross-Page Data'!$I$4:$J$13,2,FALSE),IF(J1126="solar",VLOOKUP('Form 923'!D1126,'Cross-Page Data'!$I$14:$J$117,2,FALSE),J1126))</f>
        <v>heavy or residual fuel oil</v>
      </c>
      <c r="J1126" t="str">
        <f>VLOOKUP(E1126,'Cross-Page Data'!$D$4:$F$48,3,FALSE)</f>
        <v>heavy or residual fuel oil</v>
      </c>
      <c r="K1126" t="b">
        <f t="shared" si="17"/>
        <v>1</v>
      </c>
    </row>
    <row r="1127" spans="1:11">
      <c r="A1127" s="120">
        <v>1200</v>
      </c>
      <c r="B1127" s="121" t="s">
        <v>201</v>
      </c>
      <c r="C1127" s="121" t="s">
        <v>202</v>
      </c>
      <c r="D1127" s="121" t="s">
        <v>79</v>
      </c>
      <c r="E1127" s="121" t="s">
        <v>70</v>
      </c>
      <c r="F1127" s="122">
        <v>75</v>
      </c>
      <c r="G1127" s="122">
        <v>6</v>
      </c>
      <c r="H1127" s="120">
        <v>2019</v>
      </c>
      <c r="I1127" t="str">
        <f>IF(J1127="natural gas",VLOOKUP(D1127,'Cross-Page Data'!$I$4:$J$13,2,FALSE),IF(J1127="solar",VLOOKUP('Form 923'!D1127,'Cross-Page Data'!$I$14:$J$117,2,FALSE),J1127))</f>
        <v>heavy or residual fuel oil</v>
      </c>
      <c r="J1127" t="str">
        <f>VLOOKUP(E1127,'Cross-Page Data'!$D$4:$F$48,3,FALSE)</f>
        <v>heavy or residual fuel oil</v>
      </c>
      <c r="K1127" t="b">
        <f t="shared" si="17"/>
        <v>1</v>
      </c>
    </row>
    <row r="1128" spans="1:11">
      <c r="A1128" s="120">
        <v>1200</v>
      </c>
      <c r="B1128" s="121" t="s">
        <v>201</v>
      </c>
      <c r="C1128" s="121" t="s">
        <v>202</v>
      </c>
      <c r="D1128" s="121" t="s">
        <v>79</v>
      </c>
      <c r="E1128" s="121" t="s">
        <v>38</v>
      </c>
      <c r="F1128" s="122">
        <v>0</v>
      </c>
      <c r="G1128" s="122">
        <v>0</v>
      </c>
      <c r="H1128" s="120">
        <v>2019</v>
      </c>
      <c r="I1128" t="str">
        <f>IF(J1128="natural gas",VLOOKUP(D1128,'Cross-Page Data'!$I$4:$J$13,2,FALSE),IF(J1128="solar",VLOOKUP('Form 923'!D1128,'Cross-Page Data'!$I$14:$J$117,2,FALSE),J1128))</f>
        <v>natural gas peaker</v>
      </c>
      <c r="J1128" t="str">
        <f>VLOOKUP(E1128,'Cross-Page Data'!$D$4:$F$48,3,FALSE)</f>
        <v>natural gas</v>
      </c>
      <c r="K1128" t="b">
        <f t="shared" si="17"/>
        <v>1</v>
      </c>
    </row>
    <row r="1129" spans="1:11">
      <c r="A1129" s="120">
        <v>1201</v>
      </c>
      <c r="B1129" s="121" t="s">
        <v>201</v>
      </c>
      <c r="C1129" s="121" t="s">
        <v>202</v>
      </c>
      <c r="D1129" s="121" t="s">
        <v>79</v>
      </c>
      <c r="E1129" s="121" t="s">
        <v>70</v>
      </c>
      <c r="F1129" s="122">
        <v>0</v>
      </c>
      <c r="G1129" s="122">
        <v>0</v>
      </c>
      <c r="H1129" s="120">
        <v>2019</v>
      </c>
      <c r="I1129" t="str">
        <f>IF(J1129="natural gas",VLOOKUP(D1129,'Cross-Page Data'!$I$4:$J$13,2,FALSE),IF(J1129="solar",VLOOKUP('Form 923'!D1129,'Cross-Page Data'!$I$14:$J$117,2,FALSE),J1129))</f>
        <v>heavy or residual fuel oil</v>
      </c>
      <c r="J1129" t="str">
        <f>VLOOKUP(E1129,'Cross-Page Data'!$D$4:$F$48,3,FALSE)</f>
        <v>heavy or residual fuel oil</v>
      </c>
      <c r="K1129" t="b">
        <f t="shared" si="17"/>
        <v>1</v>
      </c>
    </row>
    <row r="1130" spans="1:11">
      <c r="A1130" s="120">
        <v>1201</v>
      </c>
      <c r="B1130" s="121" t="s">
        <v>201</v>
      </c>
      <c r="C1130" s="121" t="s">
        <v>202</v>
      </c>
      <c r="D1130" s="121" t="s">
        <v>79</v>
      </c>
      <c r="E1130" s="121" t="s">
        <v>38</v>
      </c>
      <c r="F1130" s="122">
        <v>0</v>
      </c>
      <c r="G1130" s="122">
        <v>0</v>
      </c>
      <c r="H1130" s="120">
        <v>2019</v>
      </c>
      <c r="I1130" t="str">
        <f>IF(J1130="natural gas",VLOOKUP(D1130,'Cross-Page Data'!$I$4:$J$13,2,FALSE),IF(J1130="solar",VLOOKUP('Form 923'!D1130,'Cross-Page Data'!$I$14:$J$117,2,FALSE),J1130))</f>
        <v>natural gas peaker</v>
      </c>
      <c r="J1130" t="str">
        <f>VLOOKUP(E1130,'Cross-Page Data'!$D$4:$F$48,3,FALSE)</f>
        <v>natural gas</v>
      </c>
      <c r="K1130" t="b">
        <f t="shared" si="17"/>
        <v>1</v>
      </c>
    </row>
    <row r="1131" spans="1:11">
      <c r="A1131" s="120">
        <v>1202</v>
      </c>
      <c r="B1131" s="121" t="s">
        <v>201</v>
      </c>
      <c r="C1131" s="121" t="s">
        <v>202</v>
      </c>
      <c r="D1131" s="121" t="s">
        <v>79</v>
      </c>
      <c r="E1131" s="121" t="s">
        <v>70</v>
      </c>
      <c r="F1131" s="122">
        <v>112</v>
      </c>
      <c r="G1131" s="122">
        <v>11.76</v>
      </c>
      <c r="H1131" s="120">
        <v>2019</v>
      </c>
      <c r="I1131" t="str">
        <f>IF(J1131="natural gas",VLOOKUP(D1131,'Cross-Page Data'!$I$4:$J$13,2,FALSE),IF(J1131="solar",VLOOKUP('Form 923'!D1131,'Cross-Page Data'!$I$14:$J$117,2,FALSE),J1131))</f>
        <v>heavy or residual fuel oil</v>
      </c>
      <c r="J1131" t="str">
        <f>VLOOKUP(E1131,'Cross-Page Data'!$D$4:$F$48,3,FALSE)</f>
        <v>heavy or residual fuel oil</v>
      </c>
      <c r="K1131" t="b">
        <f t="shared" si="17"/>
        <v>1</v>
      </c>
    </row>
    <row r="1132" spans="1:11">
      <c r="A1132" s="120">
        <v>1203</v>
      </c>
      <c r="B1132" s="121" t="s">
        <v>201</v>
      </c>
      <c r="C1132" s="121" t="s">
        <v>202</v>
      </c>
      <c r="D1132" s="121" t="s">
        <v>79</v>
      </c>
      <c r="E1132" s="121" t="s">
        <v>70</v>
      </c>
      <c r="F1132" s="122">
        <v>139</v>
      </c>
      <c r="G1132" s="122">
        <v>0.908</v>
      </c>
      <c r="H1132" s="120">
        <v>2019</v>
      </c>
      <c r="I1132" t="str">
        <f>IF(J1132="natural gas",VLOOKUP(D1132,'Cross-Page Data'!$I$4:$J$13,2,FALSE),IF(J1132="solar",VLOOKUP('Form 923'!D1132,'Cross-Page Data'!$I$14:$J$117,2,FALSE),J1132))</f>
        <v>heavy or residual fuel oil</v>
      </c>
      <c r="J1132" t="str">
        <f>VLOOKUP(E1132,'Cross-Page Data'!$D$4:$F$48,3,FALSE)</f>
        <v>heavy or residual fuel oil</v>
      </c>
      <c r="K1132" t="b">
        <f t="shared" si="17"/>
        <v>1</v>
      </c>
    </row>
    <row r="1133" spans="1:11">
      <c r="A1133" s="120">
        <v>1203</v>
      </c>
      <c r="B1133" s="121" t="s">
        <v>201</v>
      </c>
      <c r="C1133" s="121" t="s">
        <v>202</v>
      </c>
      <c r="D1133" s="121" t="s">
        <v>79</v>
      </c>
      <c r="E1133" s="121" t="s">
        <v>38</v>
      </c>
      <c r="F1133" s="122">
        <v>174</v>
      </c>
      <c r="G1133" s="122">
        <v>1.092</v>
      </c>
      <c r="H1133" s="120">
        <v>2019</v>
      </c>
      <c r="I1133" t="str">
        <f>IF(J1133="natural gas",VLOOKUP(D1133,'Cross-Page Data'!$I$4:$J$13,2,FALSE),IF(J1133="solar",VLOOKUP('Form 923'!D1133,'Cross-Page Data'!$I$14:$J$117,2,FALSE),J1133))</f>
        <v>natural gas peaker</v>
      </c>
      <c r="J1133" t="str">
        <f>VLOOKUP(E1133,'Cross-Page Data'!$D$4:$F$48,3,FALSE)</f>
        <v>natural gas</v>
      </c>
      <c r="K1133" t="b">
        <f t="shared" si="17"/>
        <v>1</v>
      </c>
    </row>
    <row r="1134" spans="1:11">
      <c r="A1134" s="120">
        <v>1206</v>
      </c>
      <c r="B1134" s="121" t="s">
        <v>201</v>
      </c>
      <c r="C1134" s="121" t="s">
        <v>202</v>
      </c>
      <c r="D1134" s="121" t="s">
        <v>39</v>
      </c>
      <c r="E1134" s="121" t="s">
        <v>70</v>
      </c>
      <c r="F1134" s="122">
        <v>0</v>
      </c>
      <c r="G1134" s="122">
        <v>0.357</v>
      </c>
      <c r="H1134" s="120">
        <v>2019</v>
      </c>
      <c r="I1134" t="str">
        <f>IF(J1134="natural gas",VLOOKUP(D1134,'Cross-Page Data'!$I$4:$J$13,2,FALSE),IF(J1134="solar",VLOOKUP('Form 923'!D1134,'Cross-Page Data'!$I$14:$J$117,2,FALSE),J1134))</f>
        <v>heavy or residual fuel oil</v>
      </c>
      <c r="J1134" t="str">
        <f>VLOOKUP(E1134,'Cross-Page Data'!$D$4:$F$48,3,FALSE)</f>
        <v>heavy or residual fuel oil</v>
      </c>
      <c r="K1134" t="b">
        <f t="shared" si="17"/>
        <v>1</v>
      </c>
    </row>
    <row r="1135" spans="1:11">
      <c r="A1135" s="120">
        <v>1206</v>
      </c>
      <c r="B1135" s="121" t="s">
        <v>201</v>
      </c>
      <c r="C1135" s="121" t="s">
        <v>202</v>
      </c>
      <c r="D1135" s="121" t="s">
        <v>39</v>
      </c>
      <c r="E1135" s="121" t="s">
        <v>38</v>
      </c>
      <c r="F1135" s="122">
        <v>0</v>
      </c>
      <c r="G1135" s="122">
        <v>943.643</v>
      </c>
      <c r="H1135" s="120">
        <v>2019</v>
      </c>
      <c r="I1135" t="str">
        <f>IF(J1135="natural gas",VLOOKUP(D1135,'Cross-Page Data'!$I$4:$J$13,2,FALSE),IF(J1135="solar",VLOOKUP('Form 923'!D1135,'Cross-Page Data'!$I$14:$J$117,2,FALSE),J1135))</f>
        <v>natural gas nonpeaker - preexisting nonretiring</v>
      </c>
      <c r="J1135" t="str">
        <f>VLOOKUP(E1135,'Cross-Page Data'!$D$4:$F$48,3,FALSE)</f>
        <v>natural gas</v>
      </c>
      <c r="K1135" t="b">
        <f t="shared" si="17"/>
        <v>1</v>
      </c>
    </row>
    <row r="1136" spans="1:11">
      <c r="A1136" s="120">
        <v>1206</v>
      </c>
      <c r="B1136" s="121" t="s">
        <v>201</v>
      </c>
      <c r="C1136" s="121" t="s">
        <v>202</v>
      </c>
      <c r="D1136" s="121" t="s">
        <v>61</v>
      </c>
      <c r="E1136" s="121" t="s">
        <v>70</v>
      </c>
      <c r="F1136" s="122">
        <v>2163</v>
      </c>
      <c r="G1136" s="122">
        <v>66.486</v>
      </c>
      <c r="H1136" s="120">
        <v>2019</v>
      </c>
      <c r="I1136" t="str">
        <f>IF(J1136="natural gas",VLOOKUP(D1136,'Cross-Page Data'!$I$4:$J$13,2,FALSE),IF(J1136="solar",VLOOKUP('Form 923'!D1136,'Cross-Page Data'!$I$14:$J$117,2,FALSE),J1136))</f>
        <v>heavy or residual fuel oil</v>
      </c>
      <c r="J1136" t="str">
        <f>VLOOKUP(E1136,'Cross-Page Data'!$D$4:$F$48,3,FALSE)</f>
        <v>heavy or residual fuel oil</v>
      </c>
      <c r="K1136" t="b">
        <f t="shared" si="17"/>
        <v>1</v>
      </c>
    </row>
    <row r="1137" spans="1:11">
      <c r="A1137" s="120">
        <v>1206</v>
      </c>
      <c r="B1137" s="121" t="s">
        <v>201</v>
      </c>
      <c r="C1137" s="121" t="s">
        <v>202</v>
      </c>
      <c r="D1137" s="121" t="s">
        <v>61</v>
      </c>
      <c r="E1137" s="121" t="s">
        <v>38</v>
      </c>
      <c r="F1137" s="122">
        <v>99714</v>
      </c>
      <c r="G1137" s="122">
        <v>5742.514</v>
      </c>
      <c r="H1137" s="120">
        <v>2019</v>
      </c>
      <c r="I1137" t="str">
        <f>IF(J1137="natural gas",VLOOKUP(D1137,'Cross-Page Data'!$I$4:$J$13,2,FALSE),IF(J1137="solar",VLOOKUP('Form 923'!D1137,'Cross-Page Data'!$I$14:$J$117,2,FALSE),J1137))</f>
        <v>natural gas nonpeaker - preexisting nonretiring</v>
      </c>
      <c r="J1137" t="str">
        <f>VLOOKUP(E1137,'Cross-Page Data'!$D$4:$F$48,3,FALSE)</f>
        <v>natural gas</v>
      </c>
      <c r="K1137" t="b">
        <f t="shared" si="17"/>
        <v>1</v>
      </c>
    </row>
    <row r="1138" spans="1:11">
      <c r="A1138" s="120">
        <v>1217</v>
      </c>
      <c r="B1138" s="121" t="s">
        <v>201</v>
      </c>
      <c r="C1138" s="121" t="s">
        <v>202</v>
      </c>
      <c r="D1138" s="121" t="s">
        <v>73</v>
      </c>
      <c r="E1138" s="121" t="s">
        <v>54</v>
      </c>
      <c r="F1138" s="122">
        <v>0</v>
      </c>
      <c r="G1138" s="122">
        <v>0</v>
      </c>
      <c r="H1138" s="120">
        <v>2019</v>
      </c>
      <c r="I1138" t="str">
        <f>IF(J1138="natural gas",VLOOKUP(D1138,'Cross-Page Data'!$I$4:$J$13,2,FALSE),IF(J1138="solar",VLOOKUP('Form 923'!D1138,'Cross-Page Data'!$I$14:$J$117,2,FALSE),J1138))</f>
        <v>hard coal</v>
      </c>
      <c r="J1138" t="str">
        <f>VLOOKUP(E1138,'Cross-Page Data'!$D$4:$F$48,3,FALSE)</f>
        <v>hard coal</v>
      </c>
      <c r="K1138" t="b">
        <f t="shared" si="17"/>
        <v>1</v>
      </c>
    </row>
    <row r="1139" spans="1:11">
      <c r="A1139" s="120">
        <v>1217</v>
      </c>
      <c r="B1139" s="121" t="s">
        <v>201</v>
      </c>
      <c r="C1139" s="121" t="s">
        <v>202</v>
      </c>
      <c r="D1139" s="121" t="s">
        <v>73</v>
      </c>
      <c r="E1139" s="121" t="s">
        <v>70</v>
      </c>
      <c r="F1139" s="122">
        <v>3247</v>
      </c>
      <c r="G1139" s="122">
        <v>242.378</v>
      </c>
      <c r="H1139" s="120">
        <v>2019</v>
      </c>
      <c r="I1139" t="str">
        <f>IF(J1139="natural gas",VLOOKUP(D1139,'Cross-Page Data'!$I$4:$J$13,2,FALSE),IF(J1139="solar",VLOOKUP('Form 923'!D1139,'Cross-Page Data'!$I$14:$J$117,2,FALSE),J1139))</f>
        <v>heavy or residual fuel oil</v>
      </c>
      <c r="J1139" t="str">
        <f>VLOOKUP(E1139,'Cross-Page Data'!$D$4:$F$48,3,FALSE)</f>
        <v>heavy or residual fuel oil</v>
      </c>
      <c r="K1139" t="b">
        <f t="shared" si="17"/>
        <v>1</v>
      </c>
    </row>
    <row r="1140" spans="1:11">
      <c r="A1140" s="120">
        <v>1217</v>
      </c>
      <c r="B1140" s="121" t="s">
        <v>201</v>
      </c>
      <c r="C1140" s="121" t="s">
        <v>202</v>
      </c>
      <c r="D1140" s="121" t="s">
        <v>73</v>
      </c>
      <c r="E1140" s="121" t="s">
        <v>38</v>
      </c>
      <c r="F1140" s="122">
        <v>223265</v>
      </c>
      <c r="G1140" s="122">
        <v>16657.622</v>
      </c>
      <c r="H1140" s="120">
        <v>2019</v>
      </c>
      <c r="I1140" t="str">
        <f>IF(J1140="natural gas",VLOOKUP(D1140,'Cross-Page Data'!$I$4:$J$13,2,FALSE),IF(J1140="solar",VLOOKUP('Form 923'!D1140,'Cross-Page Data'!$I$14:$J$117,2,FALSE),J1140))</f>
        <v>natural gas peaker</v>
      </c>
      <c r="J1140" t="str">
        <f>VLOOKUP(E1140,'Cross-Page Data'!$D$4:$F$48,3,FALSE)</f>
        <v>natural gas</v>
      </c>
      <c r="K1140" t="b">
        <f t="shared" si="17"/>
        <v>1</v>
      </c>
    </row>
    <row r="1141" spans="1:11">
      <c r="A1141" s="120">
        <v>1217</v>
      </c>
      <c r="B1141" s="121" t="s">
        <v>201</v>
      </c>
      <c r="C1141" s="121" t="s">
        <v>202</v>
      </c>
      <c r="D1141" s="121" t="s">
        <v>73</v>
      </c>
      <c r="E1141" s="121" t="s">
        <v>162</v>
      </c>
      <c r="F1141" s="122">
        <v>0</v>
      </c>
      <c r="G1141" s="122">
        <v>0</v>
      </c>
      <c r="H1141" s="120">
        <v>2019</v>
      </c>
      <c r="I1141" t="str">
        <f>IF(J1141="natural gas",VLOOKUP(D1141,'Cross-Page Data'!$I$4:$J$13,2,FALSE),IF(J1141="solar",VLOOKUP('Form 923'!D1141,'Cross-Page Data'!$I$14:$J$117,2,FALSE),J1141))</f>
        <v>hard coal</v>
      </c>
      <c r="J1141" t="str">
        <f>VLOOKUP(E1141,'Cross-Page Data'!$D$4:$F$48,3,FALSE)</f>
        <v>hard coal</v>
      </c>
      <c r="K1141" t="b">
        <f t="shared" si="17"/>
        <v>1</v>
      </c>
    </row>
    <row r="1142" spans="1:11">
      <c r="A1142" s="120">
        <v>1217</v>
      </c>
      <c r="B1142" s="121" t="s">
        <v>201</v>
      </c>
      <c r="C1142" s="121" t="s">
        <v>202</v>
      </c>
      <c r="D1142" s="121" t="s">
        <v>68</v>
      </c>
      <c r="E1142" s="121" t="s">
        <v>70</v>
      </c>
      <c r="F1142" s="122">
        <v>0</v>
      </c>
      <c r="G1142" s="122">
        <v>-0.158</v>
      </c>
      <c r="H1142" s="120">
        <v>2019</v>
      </c>
      <c r="I1142" t="str">
        <f>IF(J1142="natural gas",VLOOKUP(D1142,'Cross-Page Data'!$I$4:$J$13,2,FALSE),IF(J1142="solar",VLOOKUP('Form 923'!D1142,'Cross-Page Data'!$I$14:$J$117,2,FALSE),J1142))</f>
        <v>heavy or residual fuel oil</v>
      </c>
      <c r="J1142" t="str">
        <f>VLOOKUP(E1142,'Cross-Page Data'!$D$4:$F$48,3,FALSE)</f>
        <v>heavy or residual fuel oil</v>
      </c>
      <c r="K1142" t="b">
        <f t="shared" si="17"/>
        <v>1</v>
      </c>
    </row>
    <row r="1143" spans="1:11">
      <c r="A1143" s="120">
        <v>1217</v>
      </c>
      <c r="B1143" s="121" t="s">
        <v>201</v>
      </c>
      <c r="C1143" s="121" t="s">
        <v>202</v>
      </c>
      <c r="D1143" s="121" t="s">
        <v>68</v>
      </c>
      <c r="E1143" s="121" t="s">
        <v>38</v>
      </c>
      <c r="F1143" s="122">
        <v>80236</v>
      </c>
      <c r="G1143" s="122">
        <v>3623.158</v>
      </c>
      <c r="H1143" s="120">
        <v>2019</v>
      </c>
      <c r="I1143" t="str">
        <f>IF(J1143="natural gas",VLOOKUP(D1143,'Cross-Page Data'!$I$4:$J$13,2,FALSE),IF(J1143="solar",VLOOKUP('Form 923'!D1143,'Cross-Page Data'!$I$14:$J$117,2,FALSE),J1143))</f>
        <v>natural gas nonpeaker - preexisting retiring</v>
      </c>
      <c r="J1143" t="str">
        <f>VLOOKUP(E1143,'Cross-Page Data'!$D$4:$F$48,3,FALSE)</f>
        <v>natural gas</v>
      </c>
      <c r="K1143" t="b">
        <f t="shared" si="17"/>
        <v>1</v>
      </c>
    </row>
    <row r="1144" spans="1:11">
      <c r="A1144" s="120">
        <v>1224</v>
      </c>
      <c r="B1144" s="121" t="s">
        <v>201</v>
      </c>
      <c r="C1144" s="121" t="s">
        <v>202</v>
      </c>
      <c r="D1144" s="121" t="s">
        <v>79</v>
      </c>
      <c r="E1144" s="121" t="s">
        <v>70</v>
      </c>
      <c r="F1144" s="122">
        <v>174</v>
      </c>
      <c r="G1144" s="122">
        <v>0</v>
      </c>
      <c r="H1144" s="120">
        <v>2019</v>
      </c>
      <c r="I1144" t="str">
        <f>IF(J1144="natural gas",VLOOKUP(D1144,'Cross-Page Data'!$I$4:$J$13,2,FALSE),IF(J1144="solar",VLOOKUP('Form 923'!D1144,'Cross-Page Data'!$I$14:$J$117,2,FALSE),J1144))</f>
        <v>heavy or residual fuel oil</v>
      </c>
      <c r="J1144" t="str">
        <f>VLOOKUP(E1144,'Cross-Page Data'!$D$4:$F$48,3,FALSE)</f>
        <v>heavy or residual fuel oil</v>
      </c>
      <c r="K1144" t="b">
        <f t="shared" si="17"/>
        <v>1</v>
      </c>
    </row>
    <row r="1145" spans="1:11">
      <c r="A1145" s="120">
        <v>1225</v>
      </c>
      <c r="B1145" s="121" t="s">
        <v>201</v>
      </c>
      <c r="C1145" s="121" t="s">
        <v>202</v>
      </c>
      <c r="D1145" s="121" t="s">
        <v>73</v>
      </c>
      <c r="E1145" s="121" t="s">
        <v>70</v>
      </c>
      <c r="F1145" s="122">
        <v>0</v>
      </c>
      <c r="G1145" s="122">
        <v>0</v>
      </c>
      <c r="H1145" s="120">
        <v>2019</v>
      </c>
      <c r="I1145" t="str">
        <f>IF(J1145="natural gas",VLOOKUP(D1145,'Cross-Page Data'!$I$4:$J$13,2,FALSE),IF(J1145="solar",VLOOKUP('Form 923'!D1145,'Cross-Page Data'!$I$14:$J$117,2,FALSE),J1145))</f>
        <v>heavy or residual fuel oil</v>
      </c>
      <c r="J1145" t="str">
        <f>VLOOKUP(E1145,'Cross-Page Data'!$D$4:$F$48,3,FALSE)</f>
        <v>heavy or residual fuel oil</v>
      </c>
      <c r="K1145" t="b">
        <f t="shared" si="17"/>
        <v>1</v>
      </c>
    </row>
    <row r="1146" spans="1:11">
      <c r="A1146" s="120">
        <v>1225</v>
      </c>
      <c r="B1146" s="121" t="s">
        <v>201</v>
      </c>
      <c r="C1146" s="121" t="s">
        <v>202</v>
      </c>
      <c r="D1146" s="121" t="s">
        <v>73</v>
      </c>
      <c r="E1146" s="121" t="s">
        <v>38</v>
      </c>
      <c r="F1146" s="122">
        <v>2453</v>
      </c>
      <c r="G1146" s="122">
        <v>79</v>
      </c>
      <c r="H1146" s="120">
        <v>2019</v>
      </c>
      <c r="I1146" t="str">
        <f>IF(J1146="natural gas",VLOOKUP(D1146,'Cross-Page Data'!$I$4:$J$13,2,FALSE),IF(J1146="solar",VLOOKUP('Form 923'!D1146,'Cross-Page Data'!$I$14:$J$117,2,FALSE),J1146))</f>
        <v>natural gas peaker</v>
      </c>
      <c r="J1146" t="str">
        <f>VLOOKUP(E1146,'Cross-Page Data'!$D$4:$F$48,3,FALSE)</f>
        <v>natural gas</v>
      </c>
      <c r="K1146" t="b">
        <f t="shared" si="17"/>
        <v>1</v>
      </c>
    </row>
    <row r="1147" spans="1:11">
      <c r="A1147" s="120">
        <v>1230</v>
      </c>
      <c r="B1147" s="121" t="s">
        <v>201</v>
      </c>
      <c r="C1147" s="121" t="s">
        <v>202</v>
      </c>
      <c r="D1147" s="121" t="s">
        <v>73</v>
      </c>
      <c r="E1147" s="121" t="s">
        <v>38</v>
      </c>
      <c r="F1147" s="122">
        <v>0</v>
      </c>
      <c r="G1147" s="122">
        <v>0</v>
      </c>
      <c r="H1147" s="120">
        <v>2019</v>
      </c>
      <c r="I1147" t="str">
        <f>IF(J1147="natural gas",VLOOKUP(D1147,'Cross-Page Data'!$I$4:$J$13,2,FALSE),IF(J1147="solar",VLOOKUP('Form 923'!D1147,'Cross-Page Data'!$I$14:$J$117,2,FALSE),J1147))</f>
        <v>natural gas peaker</v>
      </c>
      <c r="J1147" t="str">
        <f>VLOOKUP(E1147,'Cross-Page Data'!$D$4:$F$48,3,FALSE)</f>
        <v>natural gas</v>
      </c>
      <c r="K1147" t="b">
        <f t="shared" si="17"/>
        <v>1</v>
      </c>
    </row>
    <row r="1148" spans="1:11">
      <c r="A1148" s="120">
        <v>1230</v>
      </c>
      <c r="B1148" s="121" t="s">
        <v>201</v>
      </c>
      <c r="C1148" s="121" t="s">
        <v>202</v>
      </c>
      <c r="D1148" s="121" t="s">
        <v>68</v>
      </c>
      <c r="E1148" s="121" t="s">
        <v>38</v>
      </c>
      <c r="F1148" s="122">
        <v>10467</v>
      </c>
      <c r="G1148" s="122">
        <v>703</v>
      </c>
      <c r="H1148" s="120">
        <v>2019</v>
      </c>
      <c r="I1148" t="str">
        <f>IF(J1148="natural gas",VLOOKUP(D1148,'Cross-Page Data'!$I$4:$J$13,2,FALSE),IF(J1148="solar",VLOOKUP('Form 923'!D1148,'Cross-Page Data'!$I$14:$J$117,2,FALSE),J1148))</f>
        <v>natural gas nonpeaker - preexisting retiring</v>
      </c>
      <c r="J1148" t="str">
        <f>VLOOKUP(E1148,'Cross-Page Data'!$D$4:$F$48,3,FALSE)</f>
        <v>natural gas</v>
      </c>
      <c r="K1148" t="b">
        <f t="shared" si="17"/>
        <v>1</v>
      </c>
    </row>
    <row r="1149" spans="1:11">
      <c r="A1149" s="120">
        <v>1233</v>
      </c>
      <c r="B1149" s="121" t="s">
        <v>201</v>
      </c>
      <c r="C1149" s="121" t="s">
        <v>202</v>
      </c>
      <c r="D1149" s="121" t="s">
        <v>68</v>
      </c>
      <c r="E1149" s="121" t="s">
        <v>38</v>
      </c>
      <c r="F1149" s="122">
        <v>71124</v>
      </c>
      <c r="G1149" s="122">
        <v>3171</v>
      </c>
      <c r="H1149" s="120">
        <v>2019</v>
      </c>
      <c r="I1149" t="str">
        <f>IF(J1149="natural gas",VLOOKUP(D1149,'Cross-Page Data'!$I$4:$J$13,2,FALSE),IF(J1149="solar",VLOOKUP('Form 923'!D1149,'Cross-Page Data'!$I$14:$J$117,2,FALSE),J1149))</f>
        <v>natural gas nonpeaker - preexisting retiring</v>
      </c>
      <c r="J1149" t="str">
        <f>VLOOKUP(E1149,'Cross-Page Data'!$D$4:$F$48,3,FALSE)</f>
        <v>natural gas</v>
      </c>
      <c r="K1149" t="b">
        <f t="shared" si="17"/>
        <v>1</v>
      </c>
    </row>
    <row r="1150" spans="1:11">
      <c r="A1150" s="120">
        <v>1233</v>
      </c>
      <c r="B1150" s="121" t="s">
        <v>201</v>
      </c>
      <c r="C1150" s="121" t="s">
        <v>202</v>
      </c>
      <c r="D1150" s="121" t="s">
        <v>68</v>
      </c>
      <c r="E1150" s="121" t="s">
        <v>152</v>
      </c>
      <c r="F1150" s="122">
        <v>0</v>
      </c>
      <c r="G1150" s="122">
        <v>0</v>
      </c>
      <c r="H1150" s="120">
        <v>2019</v>
      </c>
      <c r="I1150" t="str">
        <f>IF(J1150="natural gas",VLOOKUP(D1150,'Cross-Page Data'!$I$4:$J$13,2,FALSE),IF(J1150="solar",VLOOKUP('Form 923'!D1150,'Cross-Page Data'!$I$14:$J$117,2,FALSE),J1150))</f>
        <v>heavy or residual fuel oil</v>
      </c>
      <c r="J1150" t="str">
        <f>VLOOKUP(E1150,'Cross-Page Data'!$D$4:$F$48,3,FALSE)</f>
        <v>heavy or residual fuel oil</v>
      </c>
      <c r="K1150" t="b">
        <f t="shared" si="17"/>
        <v>1</v>
      </c>
    </row>
    <row r="1151" spans="1:11">
      <c r="A1151" s="120">
        <v>1235</v>
      </c>
      <c r="B1151" s="121" t="s">
        <v>201</v>
      </c>
      <c r="C1151" s="121" t="s">
        <v>202</v>
      </c>
      <c r="D1151" s="121" t="s">
        <v>68</v>
      </c>
      <c r="E1151" s="121" t="s">
        <v>38</v>
      </c>
      <c r="F1151" s="122">
        <v>26907</v>
      </c>
      <c r="G1151" s="122">
        <v>324</v>
      </c>
      <c r="H1151" s="120">
        <v>2019</v>
      </c>
      <c r="I1151" t="str">
        <f>IF(J1151="natural gas",VLOOKUP(D1151,'Cross-Page Data'!$I$4:$J$13,2,FALSE),IF(J1151="solar",VLOOKUP('Form 923'!D1151,'Cross-Page Data'!$I$14:$J$117,2,FALSE),J1151))</f>
        <v>natural gas nonpeaker - preexisting retiring</v>
      </c>
      <c r="J1151" t="str">
        <f>VLOOKUP(E1151,'Cross-Page Data'!$D$4:$F$48,3,FALSE)</f>
        <v>natural gas</v>
      </c>
      <c r="K1151" t="b">
        <f t="shared" si="17"/>
        <v>1</v>
      </c>
    </row>
    <row r="1152" spans="1:11">
      <c r="A1152" s="120">
        <v>1235</v>
      </c>
      <c r="B1152" s="121" t="s">
        <v>201</v>
      </c>
      <c r="C1152" s="121" t="s">
        <v>202</v>
      </c>
      <c r="D1152" s="121" t="s">
        <v>68</v>
      </c>
      <c r="E1152" s="121" t="s">
        <v>152</v>
      </c>
      <c r="F1152" s="122">
        <v>0</v>
      </c>
      <c r="G1152" s="122">
        <v>0</v>
      </c>
      <c r="H1152" s="120">
        <v>2019</v>
      </c>
      <c r="I1152" t="str">
        <f>IF(J1152="natural gas",VLOOKUP(D1152,'Cross-Page Data'!$I$4:$J$13,2,FALSE),IF(J1152="solar",VLOOKUP('Form 923'!D1152,'Cross-Page Data'!$I$14:$J$117,2,FALSE),J1152))</f>
        <v>heavy or residual fuel oil</v>
      </c>
      <c r="J1152" t="str">
        <f>VLOOKUP(E1152,'Cross-Page Data'!$D$4:$F$48,3,FALSE)</f>
        <v>heavy or residual fuel oil</v>
      </c>
      <c r="K1152" t="b">
        <f t="shared" si="17"/>
        <v>1</v>
      </c>
    </row>
    <row r="1153" spans="1:11">
      <c r="A1153" s="120">
        <v>1239</v>
      </c>
      <c r="B1153" s="121" t="s">
        <v>201</v>
      </c>
      <c r="C1153" s="121" t="s">
        <v>202</v>
      </c>
      <c r="D1153" s="121" t="s">
        <v>39</v>
      </c>
      <c r="E1153" s="121" t="s">
        <v>38</v>
      </c>
      <c r="F1153" s="122">
        <v>0</v>
      </c>
      <c r="G1153" s="122">
        <v>390650</v>
      </c>
      <c r="H1153" s="120">
        <v>2019</v>
      </c>
      <c r="I1153" t="str">
        <f>IF(J1153="natural gas",VLOOKUP(D1153,'Cross-Page Data'!$I$4:$J$13,2,FALSE),IF(J1153="solar",VLOOKUP('Form 923'!D1153,'Cross-Page Data'!$I$14:$J$117,2,FALSE),J1153))</f>
        <v>natural gas nonpeaker - preexisting nonretiring</v>
      </c>
      <c r="J1153" t="str">
        <f>VLOOKUP(E1153,'Cross-Page Data'!$D$4:$F$48,3,FALSE)</f>
        <v>natural gas</v>
      </c>
      <c r="K1153" t="b">
        <f t="shared" si="17"/>
        <v>1</v>
      </c>
    </row>
    <row r="1154" spans="1:11">
      <c r="A1154" s="120">
        <v>1239</v>
      </c>
      <c r="B1154" s="121" t="s">
        <v>201</v>
      </c>
      <c r="C1154" s="121" t="s">
        <v>202</v>
      </c>
      <c r="D1154" s="121" t="s">
        <v>61</v>
      </c>
      <c r="E1154" s="121" t="s">
        <v>38</v>
      </c>
      <c r="F1154" s="122">
        <v>8623195</v>
      </c>
      <c r="G1154" s="122">
        <v>781250</v>
      </c>
      <c r="H1154" s="120">
        <v>2019</v>
      </c>
      <c r="I1154" t="str">
        <f>IF(J1154="natural gas",VLOOKUP(D1154,'Cross-Page Data'!$I$4:$J$13,2,FALSE),IF(J1154="solar",VLOOKUP('Form 923'!D1154,'Cross-Page Data'!$I$14:$J$117,2,FALSE),J1154))</f>
        <v>natural gas nonpeaker - preexisting nonretiring</v>
      </c>
      <c r="J1154" t="str">
        <f>VLOOKUP(E1154,'Cross-Page Data'!$D$4:$F$48,3,FALSE)</f>
        <v>natural gas</v>
      </c>
      <c r="K1154" t="b">
        <f t="shared" si="17"/>
        <v>1</v>
      </c>
    </row>
    <row r="1155" spans="1:11">
      <c r="A1155" s="120">
        <v>1239</v>
      </c>
      <c r="B1155" s="121" t="s">
        <v>201</v>
      </c>
      <c r="C1155" s="121" t="s">
        <v>202</v>
      </c>
      <c r="D1155" s="121" t="s">
        <v>73</v>
      </c>
      <c r="E1155" s="121" t="s">
        <v>70</v>
      </c>
      <c r="F1155" s="122">
        <v>0</v>
      </c>
      <c r="G1155" s="122">
        <v>0</v>
      </c>
      <c r="H1155" s="120">
        <v>2019</v>
      </c>
      <c r="I1155" t="str">
        <f>IF(J1155="natural gas",VLOOKUP(D1155,'Cross-Page Data'!$I$4:$J$13,2,FALSE),IF(J1155="solar",VLOOKUP('Form 923'!D1155,'Cross-Page Data'!$I$14:$J$117,2,FALSE),J1155))</f>
        <v>heavy or residual fuel oil</v>
      </c>
      <c r="J1155" t="str">
        <f>VLOOKUP(E1155,'Cross-Page Data'!$D$4:$F$48,3,FALSE)</f>
        <v>heavy or residual fuel oil</v>
      </c>
      <c r="K1155" t="b">
        <f t="shared" si="17"/>
        <v>1</v>
      </c>
    </row>
    <row r="1156" spans="1:11">
      <c r="A1156" s="120">
        <v>1239</v>
      </c>
      <c r="B1156" s="121" t="s">
        <v>201</v>
      </c>
      <c r="C1156" s="121" t="s">
        <v>202</v>
      </c>
      <c r="D1156" s="121" t="s">
        <v>73</v>
      </c>
      <c r="E1156" s="121" t="s">
        <v>38</v>
      </c>
      <c r="F1156" s="122">
        <v>32244</v>
      </c>
      <c r="G1156" s="122">
        <v>1729</v>
      </c>
      <c r="H1156" s="120">
        <v>2019</v>
      </c>
      <c r="I1156" t="str">
        <f>IF(J1156="natural gas",VLOOKUP(D1156,'Cross-Page Data'!$I$4:$J$13,2,FALSE),IF(J1156="solar",VLOOKUP('Form 923'!D1156,'Cross-Page Data'!$I$14:$J$117,2,FALSE),J1156))</f>
        <v>natural gas peaker</v>
      </c>
      <c r="J1156" t="str">
        <f>VLOOKUP(E1156,'Cross-Page Data'!$D$4:$F$48,3,FALSE)</f>
        <v>natural gas</v>
      </c>
      <c r="K1156" t="b">
        <f t="shared" si="17"/>
        <v>1</v>
      </c>
    </row>
    <row r="1157" spans="1:11">
      <c r="A1157" s="120">
        <v>1240</v>
      </c>
      <c r="B1157" s="121" t="s">
        <v>201</v>
      </c>
      <c r="C1157" s="121" t="s">
        <v>202</v>
      </c>
      <c r="D1157" s="121" t="s">
        <v>73</v>
      </c>
      <c r="E1157" s="121" t="s">
        <v>70</v>
      </c>
      <c r="F1157" s="122">
        <v>2550</v>
      </c>
      <c r="G1157" s="122">
        <v>236.182</v>
      </c>
      <c r="H1157" s="120">
        <v>2019</v>
      </c>
      <c r="I1157" t="str">
        <f>IF(J1157="natural gas",VLOOKUP(D1157,'Cross-Page Data'!$I$4:$J$13,2,FALSE),IF(J1157="solar",VLOOKUP('Form 923'!D1157,'Cross-Page Data'!$I$14:$J$117,2,FALSE),J1157))</f>
        <v>heavy or residual fuel oil</v>
      </c>
      <c r="J1157" t="str">
        <f>VLOOKUP(E1157,'Cross-Page Data'!$D$4:$F$48,3,FALSE)</f>
        <v>heavy or residual fuel oil</v>
      </c>
      <c r="K1157" t="b">
        <f t="shared" si="17"/>
        <v>1</v>
      </c>
    </row>
    <row r="1158" spans="1:11">
      <c r="A1158" s="120">
        <v>1240</v>
      </c>
      <c r="B1158" s="121" t="s">
        <v>201</v>
      </c>
      <c r="C1158" s="121" t="s">
        <v>202</v>
      </c>
      <c r="D1158" s="121" t="s">
        <v>73</v>
      </c>
      <c r="E1158" s="121" t="s">
        <v>38</v>
      </c>
      <c r="F1158" s="122">
        <v>3296408</v>
      </c>
      <c r="G1158" s="122">
        <v>303077.82</v>
      </c>
      <c r="H1158" s="120">
        <v>2019</v>
      </c>
      <c r="I1158" t="str">
        <f>IF(J1158="natural gas",VLOOKUP(D1158,'Cross-Page Data'!$I$4:$J$13,2,FALSE),IF(J1158="solar",VLOOKUP('Form 923'!D1158,'Cross-Page Data'!$I$14:$J$117,2,FALSE),J1158))</f>
        <v>natural gas peaker</v>
      </c>
      <c r="J1158" t="str">
        <f>VLOOKUP(E1158,'Cross-Page Data'!$D$4:$F$48,3,FALSE)</f>
        <v>natural gas</v>
      </c>
      <c r="K1158" t="b">
        <f t="shared" si="17"/>
        <v>1</v>
      </c>
    </row>
    <row r="1159" spans="1:11">
      <c r="A1159" s="120">
        <v>1240</v>
      </c>
      <c r="B1159" s="121" t="s">
        <v>201</v>
      </c>
      <c r="C1159" s="121" t="s">
        <v>202</v>
      </c>
      <c r="D1159" s="121" t="s">
        <v>79</v>
      </c>
      <c r="E1159" s="121" t="s">
        <v>70</v>
      </c>
      <c r="F1159" s="122">
        <v>300</v>
      </c>
      <c r="G1159" s="122">
        <v>26</v>
      </c>
      <c r="H1159" s="120">
        <v>2019</v>
      </c>
      <c r="I1159" t="str">
        <f>IF(J1159="natural gas",VLOOKUP(D1159,'Cross-Page Data'!$I$4:$J$13,2,FALSE),IF(J1159="solar",VLOOKUP('Form 923'!D1159,'Cross-Page Data'!$I$14:$J$117,2,FALSE),J1159))</f>
        <v>heavy or residual fuel oil</v>
      </c>
      <c r="J1159" t="str">
        <f>VLOOKUP(E1159,'Cross-Page Data'!$D$4:$F$48,3,FALSE)</f>
        <v>heavy or residual fuel oil</v>
      </c>
      <c r="K1159" t="b">
        <f t="shared" ref="K1159:K1222" si="18">IF(AND($N$6=FALSE,OR(C1159="Commercial NAICS Cogen",C1159="Industrial NAICS Cogen",C1159="NAICS-22 Cogen")),FALSE,IF(AND($N$7=FALSE,OR(C1159="Commercial NAICS Cogen",C1159="Commercial NAICS Non-Cogen",C1159="industrial NAICS Cogen",C1159="industrial NAICS non-cogen")),FALSE,TRUE))</f>
        <v>1</v>
      </c>
    </row>
    <row r="1160" spans="1:11">
      <c r="A1160" s="120">
        <v>1241</v>
      </c>
      <c r="B1160" s="121" t="s">
        <v>201</v>
      </c>
      <c r="C1160" s="121" t="s">
        <v>202</v>
      </c>
      <c r="D1160" s="121" t="s">
        <v>68</v>
      </c>
      <c r="E1160" s="121" t="s">
        <v>54</v>
      </c>
      <c r="F1160" s="122">
        <v>2707038</v>
      </c>
      <c r="G1160" s="122">
        <v>253794.2</v>
      </c>
      <c r="H1160" s="120">
        <v>2019</v>
      </c>
      <c r="I1160" t="str">
        <f>IF(J1160="natural gas",VLOOKUP(D1160,'Cross-Page Data'!$I$4:$J$13,2,FALSE),IF(J1160="solar",VLOOKUP('Form 923'!D1160,'Cross-Page Data'!$I$14:$J$117,2,FALSE),J1160))</f>
        <v>hard coal</v>
      </c>
      <c r="J1160" t="str">
        <f>VLOOKUP(E1160,'Cross-Page Data'!$D$4:$F$48,3,FALSE)</f>
        <v>hard coal</v>
      </c>
      <c r="K1160" t="b">
        <f t="shared" si="18"/>
        <v>1</v>
      </c>
    </row>
    <row r="1161" spans="1:11">
      <c r="A1161" s="120">
        <v>1241</v>
      </c>
      <c r="B1161" s="121" t="s">
        <v>201</v>
      </c>
      <c r="C1161" s="121" t="s">
        <v>202</v>
      </c>
      <c r="D1161" s="121" t="s">
        <v>68</v>
      </c>
      <c r="E1161" s="121" t="s">
        <v>70</v>
      </c>
      <c r="F1161" s="122">
        <v>296499</v>
      </c>
      <c r="G1161" s="122">
        <v>27459.108</v>
      </c>
      <c r="H1161" s="120">
        <v>2019</v>
      </c>
      <c r="I1161" t="str">
        <f>IF(J1161="natural gas",VLOOKUP(D1161,'Cross-Page Data'!$I$4:$J$13,2,FALSE),IF(J1161="solar",VLOOKUP('Form 923'!D1161,'Cross-Page Data'!$I$14:$J$117,2,FALSE),J1161))</f>
        <v>heavy or residual fuel oil</v>
      </c>
      <c r="J1161" t="str">
        <f>VLOOKUP(E1161,'Cross-Page Data'!$D$4:$F$48,3,FALSE)</f>
        <v>heavy or residual fuel oil</v>
      </c>
      <c r="K1161" t="b">
        <f t="shared" si="18"/>
        <v>1</v>
      </c>
    </row>
    <row r="1162" spans="1:11">
      <c r="A1162" s="120">
        <v>1241</v>
      </c>
      <c r="B1162" s="121" t="s">
        <v>201</v>
      </c>
      <c r="C1162" s="121" t="s">
        <v>202</v>
      </c>
      <c r="D1162" s="121" t="s">
        <v>68</v>
      </c>
      <c r="E1162" s="121" t="s">
        <v>162</v>
      </c>
      <c r="F1162" s="122">
        <v>59135595</v>
      </c>
      <c r="G1162" s="122">
        <v>5516755.7</v>
      </c>
      <c r="H1162" s="120">
        <v>2019</v>
      </c>
      <c r="I1162" t="str">
        <f>IF(J1162="natural gas",VLOOKUP(D1162,'Cross-Page Data'!$I$4:$J$13,2,FALSE),IF(J1162="solar",VLOOKUP('Form 923'!D1162,'Cross-Page Data'!$I$14:$J$117,2,FALSE),J1162))</f>
        <v>hard coal</v>
      </c>
      <c r="J1162" t="str">
        <f>VLOOKUP(E1162,'Cross-Page Data'!$D$4:$F$48,3,FALSE)</f>
        <v>hard coal</v>
      </c>
      <c r="K1162" t="b">
        <f t="shared" si="18"/>
        <v>1</v>
      </c>
    </row>
    <row r="1163" spans="1:11">
      <c r="A1163" s="120">
        <v>1248</v>
      </c>
      <c r="B1163" s="121" t="s">
        <v>201</v>
      </c>
      <c r="C1163" s="121" t="s">
        <v>202</v>
      </c>
      <c r="D1163" s="121" t="s">
        <v>73</v>
      </c>
      <c r="E1163" s="121" t="s">
        <v>70</v>
      </c>
      <c r="F1163" s="122">
        <v>5592</v>
      </c>
      <c r="G1163" s="122">
        <v>284.29</v>
      </c>
      <c r="H1163" s="120">
        <v>2019</v>
      </c>
      <c r="I1163" t="str">
        <f>IF(J1163="natural gas",VLOOKUP(D1163,'Cross-Page Data'!$I$4:$J$13,2,FALSE),IF(J1163="solar",VLOOKUP('Form 923'!D1163,'Cross-Page Data'!$I$14:$J$117,2,FALSE),J1163))</f>
        <v>heavy or residual fuel oil</v>
      </c>
      <c r="J1163" t="str">
        <f>VLOOKUP(E1163,'Cross-Page Data'!$D$4:$F$48,3,FALSE)</f>
        <v>heavy or residual fuel oil</v>
      </c>
      <c r="K1163" t="b">
        <f t="shared" si="18"/>
        <v>1</v>
      </c>
    </row>
    <row r="1164" spans="1:11">
      <c r="A1164" s="120">
        <v>1248</v>
      </c>
      <c r="B1164" s="121" t="s">
        <v>201</v>
      </c>
      <c r="C1164" s="121" t="s">
        <v>202</v>
      </c>
      <c r="D1164" s="121" t="s">
        <v>73</v>
      </c>
      <c r="E1164" s="121" t="s">
        <v>38</v>
      </c>
      <c r="F1164" s="122">
        <v>144510</v>
      </c>
      <c r="G1164" s="122">
        <v>7346.71</v>
      </c>
      <c r="H1164" s="120">
        <v>2019</v>
      </c>
      <c r="I1164" t="str">
        <f>IF(J1164="natural gas",VLOOKUP(D1164,'Cross-Page Data'!$I$4:$J$13,2,FALSE),IF(J1164="solar",VLOOKUP('Form 923'!D1164,'Cross-Page Data'!$I$14:$J$117,2,FALSE),J1164))</f>
        <v>natural gas peaker</v>
      </c>
      <c r="J1164" t="str">
        <f>VLOOKUP(E1164,'Cross-Page Data'!$D$4:$F$48,3,FALSE)</f>
        <v>natural gas</v>
      </c>
      <c r="K1164" t="b">
        <f t="shared" si="18"/>
        <v>1</v>
      </c>
    </row>
    <row r="1165" spans="1:11">
      <c r="A1165" s="120">
        <v>1248</v>
      </c>
      <c r="B1165" s="121" t="s">
        <v>201</v>
      </c>
      <c r="C1165" s="121" t="s">
        <v>202</v>
      </c>
      <c r="D1165" s="121" t="s">
        <v>79</v>
      </c>
      <c r="E1165" s="121" t="s">
        <v>70</v>
      </c>
      <c r="F1165" s="122">
        <v>282</v>
      </c>
      <c r="G1165" s="122">
        <v>22</v>
      </c>
      <c r="H1165" s="120">
        <v>2019</v>
      </c>
      <c r="I1165" t="str">
        <f>IF(J1165="natural gas",VLOOKUP(D1165,'Cross-Page Data'!$I$4:$J$13,2,FALSE),IF(J1165="solar",VLOOKUP('Form 923'!D1165,'Cross-Page Data'!$I$14:$J$117,2,FALSE),J1165))</f>
        <v>heavy or residual fuel oil</v>
      </c>
      <c r="J1165" t="str">
        <f>VLOOKUP(E1165,'Cross-Page Data'!$D$4:$F$48,3,FALSE)</f>
        <v>heavy or residual fuel oil</v>
      </c>
      <c r="K1165" t="b">
        <f t="shared" si="18"/>
        <v>1</v>
      </c>
    </row>
    <row r="1166" spans="1:11">
      <c r="A1166" s="120">
        <v>1250</v>
      </c>
      <c r="B1166" s="121" t="s">
        <v>201</v>
      </c>
      <c r="C1166" s="121" t="s">
        <v>202</v>
      </c>
      <c r="D1166" s="121" t="s">
        <v>68</v>
      </c>
      <c r="E1166" s="121" t="s">
        <v>38</v>
      </c>
      <c r="F1166" s="122">
        <v>418714</v>
      </c>
      <c r="G1166" s="122">
        <v>36439.923</v>
      </c>
      <c r="H1166" s="120">
        <v>2019</v>
      </c>
      <c r="I1166" t="str">
        <f>IF(J1166="natural gas",VLOOKUP(D1166,'Cross-Page Data'!$I$4:$J$13,2,FALSE),IF(J1166="solar",VLOOKUP('Form 923'!D1166,'Cross-Page Data'!$I$14:$J$117,2,FALSE),J1166))</f>
        <v>natural gas nonpeaker - preexisting retiring</v>
      </c>
      <c r="J1166" t="str">
        <f>VLOOKUP(E1166,'Cross-Page Data'!$D$4:$F$48,3,FALSE)</f>
        <v>natural gas</v>
      </c>
      <c r="K1166" t="b">
        <f t="shared" si="18"/>
        <v>1</v>
      </c>
    </row>
    <row r="1167" spans="1:11">
      <c r="A1167" s="120">
        <v>1250</v>
      </c>
      <c r="B1167" s="121" t="s">
        <v>201</v>
      </c>
      <c r="C1167" s="121" t="s">
        <v>202</v>
      </c>
      <c r="D1167" s="121" t="s">
        <v>68</v>
      </c>
      <c r="E1167" s="121" t="s">
        <v>162</v>
      </c>
      <c r="F1167" s="122">
        <v>27499907</v>
      </c>
      <c r="G1167" s="122">
        <v>2385153.1</v>
      </c>
      <c r="H1167" s="120">
        <v>2019</v>
      </c>
      <c r="I1167" t="str">
        <f>IF(J1167="natural gas",VLOOKUP(D1167,'Cross-Page Data'!$I$4:$J$13,2,FALSE),IF(J1167="solar",VLOOKUP('Form 923'!D1167,'Cross-Page Data'!$I$14:$J$117,2,FALSE),J1167))</f>
        <v>hard coal</v>
      </c>
      <c r="J1167" t="str">
        <f>VLOOKUP(E1167,'Cross-Page Data'!$D$4:$F$48,3,FALSE)</f>
        <v>hard coal</v>
      </c>
      <c r="K1167" t="b">
        <f t="shared" si="18"/>
        <v>1</v>
      </c>
    </row>
    <row r="1168" spans="1:11">
      <c r="A1168" s="120">
        <v>1258</v>
      </c>
      <c r="B1168" s="121" t="s">
        <v>201</v>
      </c>
      <c r="C1168" s="121" t="s">
        <v>202</v>
      </c>
      <c r="D1168" s="121" t="s">
        <v>79</v>
      </c>
      <c r="E1168" s="121" t="s">
        <v>70</v>
      </c>
      <c r="F1168" s="122">
        <v>96</v>
      </c>
      <c r="G1168" s="122">
        <v>2.976</v>
      </c>
      <c r="H1168" s="120">
        <v>2019</v>
      </c>
      <c r="I1168" t="str">
        <f>IF(J1168="natural gas",VLOOKUP(D1168,'Cross-Page Data'!$I$4:$J$13,2,FALSE),IF(J1168="solar",VLOOKUP('Form 923'!D1168,'Cross-Page Data'!$I$14:$J$117,2,FALSE),J1168))</f>
        <v>heavy or residual fuel oil</v>
      </c>
      <c r="J1168" t="str">
        <f>VLOOKUP(E1168,'Cross-Page Data'!$D$4:$F$48,3,FALSE)</f>
        <v>heavy or residual fuel oil</v>
      </c>
      <c r="K1168" t="b">
        <f t="shared" si="18"/>
        <v>1</v>
      </c>
    </row>
    <row r="1169" spans="1:11">
      <c r="A1169" s="120">
        <v>1258</v>
      </c>
      <c r="B1169" s="121" t="s">
        <v>201</v>
      </c>
      <c r="C1169" s="121" t="s">
        <v>202</v>
      </c>
      <c r="D1169" s="121" t="s">
        <v>79</v>
      </c>
      <c r="E1169" s="121" t="s">
        <v>38</v>
      </c>
      <c r="F1169" s="122">
        <v>1459</v>
      </c>
      <c r="G1169" s="122">
        <v>46.024</v>
      </c>
      <c r="H1169" s="120">
        <v>2019</v>
      </c>
      <c r="I1169" t="str">
        <f>IF(J1169="natural gas",VLOOKUP(D1169,'Cross-Page Data'!$I$4:$J$13,2,FALSE),IF(J1169="solar",VLOOKUP('Form 923'!D1169,'Cross-Page Data'!$I$14:$J$117,2,FALSE),J1169))</f>
        <v>natural gas peaker</v>
      </c>
      <c r="J1169" t="str">
        <f>VLOOKUP(E1169,'Cross-Page Data'!$D$4:$F$48,3,FALSE)</f>
        <v>natural gas</v>
      </c>
      <c r="K1169" t="b">
        <f t="shared" si="18"/>
        <v>1</v>
      </c>
    </row>
    <row r="1170" spans="1:11">
      <c r="A1170" s="120">
        <v>1259</v>
      </c>
      <c r="B1170" s="121" t="s">
        <v>201</v>
      </c>
      <c r="C1170" s="121" t="s">
        <v>202</v>
      </c>
      <c r="D1170" s="121" t="s">
        <v>79</v>
      </c>
      <c r="E1170" s="121" t="s">
        <v>70</v>
      </c>
      <c r="F1170" s="122">
        <v>434</v>
      </c>
      <c r="G1170" s="122">
        <v>54</v>
      </c>
      <c r="H1170" s="120">
        <v>2019</v>
      </c>
      <c r="I1170" t="str">
        <f>IF(J1170="natural gas",VLOOKUP(D1170,'Cross-Page Data'!$I$4:$J$13,2,FALSE),IF(J1170="solar",VLOOKUP('Form 923'!D1170,'Cross-Page Data'!$I$14:$J$117,2,FALSE),J1170))</f>
        <v>heavy or residual fuel oil</v>
      </c>
      <c r="J1170" t="str">
        <f>VLOOKUP(E1170,'Cross-Page Data'!$D$4:$F$48,3,FALSE)</f>
        <v>heavy or residual fuel oil</v>
      </c>
      <c r="K1170" t="b">
        <f t="shared" si="18"/>
        <v>1</v>
      </c>
    </row>
    <row r="1171" spans="1:11">
      <c r="A1171" s="120">
        <v>1259</v>
      </c>
      <c r="B1171" s="121" t="s">
        <v>201</v>
      </c>
      <c r="C1171" s="121" t="s">
        <v>202</v>
      </c>
      <c r="D1171" s="121" t="s">
        <v>79</v>
      </c>
      <c r="E1171" s="121" t="s">
        <v>38</v>
      </c>
      <c r="F1171" s="122">
        <v>0</v>
      </c>
      <c r="G1171" s="122">
        <v>0</v>
      </c>
      <c r="H1171" s="120">
        <v>2019</v>
      </c>
      <c r="I1171" t="str">
        <f>IF(J1171="natural gas",VLOOKUP(D1171,'Cross-Page Data'!$I$4:$J$13,2,FALSE),IF(J1171="solar",VLOOKUP('Form 923'!D1171,'Cross-Page Data'!$I$14:$J$117,2,FALSE),J1171))</f>
        <v>natural gas peaker</v>
      </c>
      <c r="J1171" t="str">
        <f>VLOOKUP(E1171,'Cross-Page Data'!$D$4:$F$48,3,FALSE)</f>
        <v>natural gas</v>
      </c>
      <c r="K1171" t="b">
        <f t="shared" si="18"/>
        <v>1</v>
      </c>
    </row>
    <row r="1172" spans="1:11">
      <c r="A1172" s="120">
        <v>1261</v>
      </c>
      <c r="B1172" s="121" t="s">
        <v>201</v>
      </c>
      <c r="C1172" s="121" t="s">
        <v>202</v>
      </c>
      <c r="D1172" s="121" t="s">
        <v>79</v>
      </c>
      <c r="E1172" s="121" t="s">
        <v>70</v>
      </c>
      <c r="F1172" s="122">
        <v>96</v>
      </c>
      <c r="G1172" s="122">
        <v>-147</v>
      </c>
      <c r="H1172" s="120">
        <v>2019</v>
      </c>
      <c r="I1172" t="str">
        <f>IF(J1172="natural gas",VLOOKUP(D1172,'Cross-Page Data'!$I$4:$J$13,2,FALSE),IF(J1172="solar",VLOOKUP('Form 923'!D1172,'Cross-Page Data'!$I$14:$J$117,2,FALSE),J1172))</f>
        <v>heavy or residual fuel oil</v>
      </c>
      <c r="J1172" t="str">
        <f>VLOOKUP(E1172,'Cross-Page Data'!$D$4:$F$48,3,FALSE)</f>
        <v>heavy or residual fuel oil</v>
      </c>
      <c r="K1172" t="b">
        <f t="shared" si="18"/>
        <v>1</v>
      </c>
    </row>
    <row r="1173" spans="1:11">
      <c r="A1173" s="120">
        <v>1261</v>
      </c>
      <c r="B1173" s="121" t="s">
        <v>201</v>
      </c>
      <c r="C1173" s="121" t="s">
        <v>202</v>
      </c>
      <c r="D1173" s="121" t="s">
        <v>79</v>
      </c>
      <c r="E1173" s="121" t="s">
        <v>38</v>
      </c>
      <c r="F1173" s="122">
        <v>0</v>
      </c>
      <c r="G1173" s="122">
        <v>0</v>
      </c>
      <c r="H1173" s="120">
        <v>2019</v>
      </c>
      <c r="I1173" t="str">
        <f>IF(J1173="natural gas",VLOOKUP(D1173,'Cross-Page Data'!$I$4:$J$13,2,FALSE),IF(J1173="solar",VLOOKUP('Form 923'!D1173,'Cross-Page Data'!$I$14:$J$117,2,FALSE),J1173))</f>
        <v>natural gas peaker</v>
      </c>
      <c r="J1173" t="str">
        <f>VLOOKUP(E1173,'Cross-Page Data'!$D$4:$F$48,3,FALSE)</f>
        <v>natural gas</v>
      </c>
      <c r="K1173" t="b">
        <f t="shared" si="18"/>
        <v>1</v>
      </c>
    </row>
    <row r="1174" spans="1:11">
      <c r="A1174" s="120">
        <v>1262</v>
      </c>
      <c r="B1174" s="121" t="s">
        <v>201</v>
      </c>
      <c r="C1174" s="121" t="s">
        <v>202</v>
      </c>
      <c r="D1174" s="121" t="s">
        <v>79</v>
      </c>
      <c r="E1174" s="121" t="s">
        <v>70</v>
      </c>
      <c r="F1174" s="122">
        <v>330</v>
      </c>
      <c r="G1174" s="122">
        <v>31</v>
      </c>
      <c r="H1174" s="120">
        <v>2019</v>
      </c>
      <c r="I1174" t="str">
        <f>IF(J1174="natural gas",VLOOKUP(D1174,'Cross-Page Data'!$I$4:$J$13,2,FALSE),IF(J1174="solar",VLOOKUP('Form 923'!D1174,'Cross-Page Data'!$I$14:$J$117,2,FALSE),J1174))</f>
        <v>heavy or residual fuel oil</v>
      </c>
      <c r="J1174" t="str">
        <f>VLOOKUP(E1174,'Cross-Page Data'!$D$4:$F$48,3,FALSE)</f>
        <v>heavy or residual fuel oil</v>
      </c>
      <c r="K1174" t="b">
        <f t="shared" si="18"/>
        <v>1</v>
      </c>
    </row>
    <row r="1175" spans="1:11">
      <c r="A1175" s="120">
        <v>1262</v>
      </c>
      <c r="B1175" s="121" t="s">
        <v>201</v>
      </c>
      <c r="C1175" s="121" t="s">
        <v>202</v>
      </c>
      <c r="D1175" s="121" t="s">
        <v>79</v>
      </c>
      <c r="E1175" s="121" t="s">
        <v>38</v>
      </c>
      <c r="F1175" s="122">
        <v>0</v>
      </c>
      <c r="G1175" s="122">
        <v>0</v>
      </c>
      <c r="H1175" s="120">
        <v>2019</v>
      </c>
      <c r="I1175" t="str">
        <f>IF(J1175="natural gas",VLOOKUP(D1175,'Cross-Page Data'!$I$4:$J$13,2,FALSE),IF(J1175="solar",VLOOKUP('Form 923'!D1175,'Cross-Page Data'!$I$14:$J$117,2,FALSE),J1175))</f>
        <v>natural gas peaker</v>
      </c>
      <c r="J1175" t="str">
        <f>VLOOKUP(E1175,'Cross-Page Data'!$D$4:$F$48,3,FALSE)</f>
        <v>natural gas</v>
      </c>
      <c r="K1175" t="b">
        <f t="shared" si="18"/>
        <v>1</v>
      </c>
    </row>
    <row r="1176" spans="1:11">
      <c r="A1176" s="120">
        <v>1263</v>
      </c>
      <c r="B1176" s="121" t="s">
        <v>201</v>
      </c>
      <c r="C1176" s="121" t="s">
        <v>202</v>
      </c>
      <c r="D1176" s="121" t="s">
        <v>79</v>
      </c>
      <c r="E1176" s="121" t="s">
        <v>70</v>
      </c>
      <c r="F1176" s="122">
        <v>704</v>
      </c>
      <c r="G1176" s="122">
        <v>-94.203</v>
      </c>
      <c r="H1176" s="120">
        <v>2019</v>
      </c>
      <c r="I1176" t="str">
        <f>IF(J1176="natural gas",VLOOKUP(D1176,'Cross-Page Data'!$I$4:$J$13,2,FALSE),IF(J1176="solar",VLOOKUP('Form 923'!D1176,'Cross-Page Data'!$I$14:$J$117,2,FALSE),J1176))</f>
        <v>heavy or residual fuel oil</v>
      </c>
      <c r="J1176" t="str">
        <f>VLOOKUP(E1176,'Cross-Page Data'!$D$4:$F$48,3,FALSE)</f>
        <v>heavy or residual fuel oil</v>
      </c>
      <c r="K1176" t="b">
        <f t="shared" si="18"/>
        <v>1</v>
      </c>
    </row>
    <row r="1177" spans="1:11">
      <c r="A1177" s="120">
        <v>1263</v>
      </c>
      <c r="B1177" s="121" t="s">
        <v>201</v>
      </c>
      <c r="C1177" s="121" t="s">
        <v>202</v>
      </c>
      <c r="D1177" s="121" t="s">
        <v>79</v>
      </c>
      <c r="E1177" s="121" t="s">
        <v>38</v>
      </c>
      <c r="F1177" s="122">
        <v>1202</v>
      </c>
      <c r="G1177" s="122">
        <v>-160.797</v>
      </c>
      <c r="H1177" s="120">
        <v>2019</v>
      </c>
      <c r="I1177" t="str">
        <f>IF(J1177="natural gas",VLOOKUP(D1177,'Cross-Page Data'!$I$4:$J$13,2,FALSE),IF(J1177="solar",VLOOKUP('Form 923'!D1177,'Cross-Page Data'!$I$14:$J$117,2,FALSE),J1177))</f>
        <v>natural gas peaker</v>
      </c>
      <c r="J1177" t="str">
        <f>VLOOKUP(E1177,'Cross-Page Data'!$D$4:$F$48,3,FALSE)</f>
        <v>natural gas</v>
      </c>
      <c r="K1177" t="b">
        <f t="shared" si="18"/>
        <v>1</v>
      </c>
    </row>
    <row r="1178" spans="1:11">
      <c r="A1178" s="120">
        <v>1264</v>
      </c>
      <c r="B1178" s="121" t="s">
        <v>201</v>
      </c>
      <c r="C1178" s="121" t="s">
        <v>202</v>
      </c>
      <c r="D1178" s="121" t="s">
        <v>79</v>
      </c>
      <c r="E1178" s="121" t="s">
        <v>70</v>
      </c>
      <c r="F1178" s="122">
        <v>212</v>
      </c>
      <c r="G1178" s="122">
        <v>19.138</v>
      </c>
      <c r="H1178" s="120">
        <v>2019</v>
      </c>
      <c r="I1178" t="str">
        <f>IF(J1178="natural gas",VLOOKUP(D1178,'Cross-Page Data'!$I$4:$J$13,2,FALSE),IF(J1178="solar",VLOOKUP('Form 923'!D1178,'Cross-Page Data'!$I$14:$J$117,2,FALSE),J1178))</f>
        <v>heavy or residual fuel oil</v>
      </c>
      <c r="J1178" t="str">
        <f>VLOOKUP(E1178,'Cross-Page Data'!$D$4:$F$48,3,FALSE)</f>
        <v>heavy or residual fuel oil</v>
      </c>
      <c r="K1178" t="b">
        <f t="shared" si="18"/>
        <v>1</v>
      </c>
    </row>
    <row r="1179" spans="1:11">
      <c r="A1179" s="120">
        <v>1264</v>
      </c>
      <c r="B1179" s="121" t="s">
        <v>201</v>
      </c>
      <c r="C1179" s="121" t="s">
        <v>202</v>
      </c>
      <c r="D1179" s="121" t="s">
        <v>79</v>
      </c>
      <c r="E1179" s="121" t="s">
        <v>38</v>
      </c>
      <c r="F1179" s="122">
        <v>1114</v>
      </c>
      <c r="G1179" s="122">
        <v>101.862</v>
      </c>
      <c r="H1179" s="120">
        <v>2019</v>
      </c>
      <c r="I1179" t="str">
        <f>IF(J1179="natural gas",VLOOKUP(D1179,'Cross-Page Data'!$I$4:$J$13,2,FALSE),IF(J1179="solar",VLOOKUP('Form 923'!D1179,'Cross-Page Data'!$I$14:$J$117,2,FALSE),J1179))</f>
        <v>natural gas peaker</v>
      </c>
      <c r="J1179" t="str">
        <f>VLOOKUP(E1179,'Cross-Page Data'!$D$4:$F$48,3,FALSE)</f>
        <v>natural gas</v>
      </c>
      <c r="K1179" t="b">
        <f t="shared" si="18"/>
        <v>1</v>
      </c>
    </row>
    <row r="1180" spans="1:11">
      <c r="A1180" s="120">
        <v>1265</v>
      </c>
      <c r="B1180" s="121" t="s">
        <v>201</v>
      </c>
      <c r="C1180" s="121" t="s">
        <v>202</v>
      </c>
      <c r="D1180" s="121" t="s">
        <v>79</v>
      </c>
      <c r="E1180" s="121" t="s">
        <v>70</v>
      </c>
      <c r="F1180" s="122">
        <v>6</v>
      </c>
      <c r="G1180" s="122">
        <v>0.475</v>
      </c>
      <c r="H1180" s="120">
        <v>2019</v>
      </c>
      <c r="I1180" t="str">
        <f>IF(J1180="natural gas",VLOOKUP(D1180,'Cross-Page Data'!$I$4:$J$13,2,FALSE),IF(J1180="solar",VLOOKUP('Form 923'!D1180,'Cross-Page Data'!$I$14:$J$117,2,FALSE),J1180))</f>
        <v>heavy or residual fuel oil</v>
      </c>
      <c r="J1180" t="str">
        <f>VLOOKUP(E1180,'Cross-Page Data'!$D$4:$F$48,3,FALSE)</f>
        <v>heavy or residual fuel oil</v>
      </c>
      <c r="K1180" t="b">
        <f t="shared" si="18"/>
        <v>1</v>
      </c>
    </row>
    <row r="1181" spans="1:11">
      <c r="A1181" s="120">
        <v>1265</v>
      </c>
      <c r="B1181" s="121" t="s">
        <v>201</v>
      </c>
      <c r="C1181" s="121" t="s">
        <v>202</v>
      </c>
      <c r="D1181" s="121" t="s">
        <v>79</v>
      </c>
      <c r="E1181" s="121" t="s">
        <v>38</v>
      </c>
      <c r="F1181" s="122">
        <v>55</v>
      </c>
      <c r="G1181" s="122">
        <v>4.525</v>
      </c>
      <c r="H1181" s="120">
        <v>2019</v>
      </c>
      <c r="I1181" t="str">
        <f>IF(J1181="natural gas",VLOOKUP(D1181,'Cross-Page Data'!$I$4:$J$13,2,FALSE),IF(J1181="solar",VLOOKUP('Form 923'!D1181,'Cross-Page Data'!$I$14:$J$117,2,FALSE),J1181))</f>
        <v>natural gas peaker</v>
      </c>
      <c r="J1181" t="str">
        <f>VLOOKUP(E1181,'Cross-Page Data'!$D$4:$F$48,3,FALSE)</f>
        <v>natural gas</v>
      </c>
      <c r="K1181" t="b">
        <f t="shared" si="18"/>
        <v>1</v>
      </c>
    </row>
    <row r="1182" spans="1:11">
      <c r="A1182" s="120">
        <v>1266</v>
      </c>
      <c r="B1182" s="121" t="s">
        <v>201</v>
      </c>
      <c r="C1182" s="121" t="s">
        <v>202</v>
      </c>
      <c r="D1182" s="121" t="s">
        <v>79</v>
      </c>
      <c r="E1182" s="121" t="s">
        <v>70</v>
      </c>
      <c r="F1182" s="122">
        <v>1142</v>
      </c>
      <c r="G1182" s="122">
        <v>99.422</v>
      </c>
      <c r="H1182" s="120">
        <v>2019</v>
      </c>
      <c r="I1182" t="str">
        <f>IF(J1182="natural gas",VLOOKUP(D1182,'Cross-Page Data'!$I$4:$J$13,2,FALSE),IF(J1182="solar",VLOOKUP('Form 923'!D1182,'Cross-Page Data'!$I$14:$J$117,2,FALSE),J1182))</f>
        <v>heavy or residual fuel oil</v>
      </c>
      <c r="J1182" t="str">
        <f>VLOOKUP(E1182,'Cross-Page Data'!$D$4:$F$48,3,FALSE)</f>
        <v>heavy or residual fuel oil</v>
      </c>
      <c r="K1182" t="b">
        <f t="shared" si="18"/>
        <v>1</v>
      </c>
    </row>
    <row r="1183" spans="1:11">
      <c r="A1183" s="120">
        <v>1266</v>
      </c>
      <c r="B1183" s="121" t="s">
        <v>201</v>
      </c>
      <c r="C1183" s="121" t="s">
        <v>202</v>
      </c>
      <c r="D1183" s="121" t="s">
        <v>79</v>
      </c>
      <c r="E1183" s="121" t="s">
        <v>38</v>
      </c>
      <c r="F1183" s="122">
        <v>26</v>
      </c>
      <c r="G1183" s="122">
        <v>2.498</v>
      </c>
      <c r="H1183" s="120">
        <v>2019</v>
      </c>
      <c r="I1183" t="str">
        <f>IF(J1183="natural gas",VLOOKUP(D1183,'Cross-Page Data'!$I$4:$J$13,2,FALSE),IF(J1183="solar",VLOOKUP('Form 923'!D1183,'Cross-Page Data'!$I$14:$J$117,2,FALSE),J1183))</f>
        <v>natural gas peaker</v>
      </c>
      <c r="J1183" t="str">
        <f>VLOOKUP(E1183,'Cross-Page Data'!$D$4:$F$48,3,FALSE)</f>
        <v>natural gas</v>
      </c>
      <c r="K1183" t="b">
        <f t="shared" si="18"/>
        <v>1</v>
      </c>
    </row>
    <row r="1184" spans="1:11">
      <c r="A1184" s="120">
        <v>1268</v>
      </c>
      <c r="B1184" s="121" t="s">
        <v>201</v>
      </c>
      <c r="C1184" s="121" t="s">
        <v>202</v>
      </c>
      <c r="D1184" s="121" t="s">
        <v>73</v>
      </c>
      <c r="E1184" s="121" t="s">
        <v>38</v>
      </c>
      <c r="F1184" s="122">
        <v>2128356</v>
      </c>
      <c r="G1184" s="122">
        <v>174782</v>
      </c>
      <c r="H1184" s="120">
        <v>2019</v>
      </c>
      <c r="I1184" t="str">
        <f>IF(J1184="natural gas",VLOOKUP(D1184,'Cross-Page Data'!$I$4:$J$13,2,FALSE),IF(J1184="solar",VLOOKUP('Form 923'!D1184,'Cross-Page Data'!$I$14:$J$117,2,FALSE),J1184))</f>
        <v>natural gas peaker</v>
      </c>
      <c r="J1184" t="str">
        <f>VLOOKUP(E1184,'Cross-Page Data'!$D$4:$F$48,3,FALSE)</f>
        <v>natural gas</v>
      </c>
      <c r="K1184" t="b">
        <f t="shared" si="18"/>
        <v>1</v>
      </c>
    </row>
    <row r="1185" spans="1:11">
      <c r="A1185" s="120">
        <v>1268</v>
      </c>
      <c r="B1185" s="121" t="s">
        <v>201</v>
      </c>
      <c r="C1185" s="121" t="s">
        <v>202</v>
      </c>
      <c r="D1185" s="121" t="s">
        <v>79</v>
      </c>
      <c r="E1185" s="121" t="s">
        <v>70</v>
      </c>
      <c r="F1185" s="122">
        <v>36</v>
      </c>
      <c r="G1185" s="122">
        <v>3.263</v>
      </c>
      <c r="H1185" s="120">
        <v>2019</v>
      </c>
      <c r="I1185" t="str">
        <f>IF(J1185="natural gas",VLOOKUP(D1185,'Cross-Page Data'!$I$4:$J$13,2,FALSE),IF(J1185="solar",VLOOKUP('Form 923'!D1185,'Cross-Page Data'!$I$14:$J$117,2,FALSE),J1185))</f>
        <v>heavy or residual fuel oil</v>
      </c>
      <c r="J1185" t="str">
        <f>VLOOKUP(E1185,'Cross-Page Data'!$D$4:$F$48,3,FALSE)</f>
        <v>heavy or residual fuel oil</v>
      </c>
      <c r="K1185" t="b">
        <f t="shared" si="18"/>
        <v>1</v>
      </c>
    </row>
    <row r="1186" spans="1:11">
      <c r="A1186" s="120">
        <v>1268</v>
      </c>
      <c r="B1186" s="121" t="s">
        <v>201</v>
      </c>
      <c r="C1186" s="121" t="s">
        <v>202</v>
      </c>
      <c r="D1186" s="121" t="s">
        <v>79</v>
      </c>
      <c r="E1186" s="121" t="s">
        <v>38</v>
      </c>
      <c r="F1186" s="122">
        <v>168</v>
      </c>
      <c r="G1186" s="122">
        <v>14.737</v>
      </c>
      <c r="H1186" s="120">
        <v>2019</v>
      </c>
      <c r="I1186" t="str">
        <f>IF(J1186="natural gas",VLOOKUP(D1186,'Cross-Page Data'!$I$4:$J$13,2,FALSE),IF(J1186="solar",VLOOKUP('Form 923'!D1186,'Cross-Page Data'!$I$14:$J$117,2,FALSE),J1186))</f>
        <v>natural gas peaker</v>
      </c>
      <c r="J1186" t="str">
        <f>VLOOKUP(E1186,'Cross-Page Data'!$D$4:$F$48,3,FALSE)</f>
        <v>natural gas</v>
      </c>
      <c r="K1186" t="b">
        <f t="shared" si="18"/>
        <v>1</v>
      </c>
    </row>
    <row r="1187" spans="1:11">
      <c r="A1187" s="120">
        <v>1270</v>
      </c>
      <c r="B1187" s="121" t="s">
        <v>201</v>
      </c>
      <c r="C1187" s="121" t="s">
        <v>202</v>
      </c>
      <c r="D1187" s="121" t="s">
        <v>79</v>
      </c>
      <c r="E1187" s="121" t="s">
        <v>70</v>
      </c>
      <c r="F1187" s="122">
        <v>4290</v>
      </c>
      <c r="G1187" s="122">
        <v>-101.468</v>
      </c>
      <c r="H1187" s="120">
        <v>2019</v>
      </c>
      <c r="I1187" t="str">
        <f>IF(J1187="natural gas",VLOOKUP(D1187,'Cross-Page Data'!$I$4:$J$13,2,FALSE),IF(J1187="solar",VLOOKUP('Form 923'!D1187,'Cross-Page Data'!$I$14:$J$117,2,FALSE),J1187))</f>
        <v>heavy or residual fuel oil</v>
      </c>
      <c r="J1187" t="str">
        <f>VLOOKUP(E1187,'Cross-Page Data'!$D$4:$F$48,3,FALSE)</f>
        <v>heavy or residual fuel oil</v>
      </c>
      <c r="K1187" t="b">
        <f t="shared" si="18"/>
        <v>1</v>
      </c>
    </row>
    <row r="1188" spans="1:11">
      <c r="A1188" s="120">
        <v>1270</v>
      </c>
      <c r="B1188" s="121" t="s">
        <v>201</v>
      </c>
      <c r="C1188" s="121" t="s">
        <v>202</v>
      </c>
      <c r="D1188" s="121" t="s">
        <v>79</v>
      </c>
      <c r="E1188" s="121" t="s">
        <v>38</v>
      </c>
      <c r="F1188" s="122">
        <v>6830</v>
      </c>
      <c r="G1188" s="122">
        <v>-161.532</v>
      </c>
      <c r="H1188" s="120">
        <v>2019</v>
      </c>
      <c r="I1188" t="str">
        <f>IF(J1188="natural gas",VLOOKUP(D1188,'Cross-Page Data'!$I$4:$J$13,2,FALSE),IF(J1188="solar",VLOOKUP('Form 923'!D1188,'Cross-Page Data'!$I$14:$J$117,2,FALSE),J1188))</f>
        <v>natural gas peaker</v>
      </c>
      <c r="J1188" t="str">
        <f>VLOOKUP(E1188,'Cross-Page Data'!$D$4:$F$48,3,FALSE)</f>
        <v>natural gas</v>
      </c>
      <c r="K1188" t="b">
        <f t="shared" si="18"/>
        <v>1</v>
      </c>
    </row>
    <row r="1189" spans="1:11">
      <c r="A1189" s="120">
        <v>1270</v>
      </c>
      <c r="B1189" s="121" t="s">
        <v>201</v>
      </c>
      <c r="C1189" s="121" t="s">
        <v>202</v>
      </c>
      <c r="D1189" s="121" t="s">
        <v>68</v>
      </c>
      <c r="E1189" s="121" t="s">
        <v>70</v>
      </c>
      <c r="F1189" s="122">
        <v>0</v>
      </c>
      <c r="G1189" s="122">
        <v>0</v>
      </c>
      <c r="H1189" s="120">
        <v>2019</v>
      </c>
      <c r="I1189" t="str">
        <f>IF(J1189="natural gas",VLOOKUP(D1189,'Cross-Page Data'!$I$4:$J$13,2,FALSE),IF(J1189="solar",VLOOKUP('Form 923'!D1189,'Cross-Page Data'!$I$14:$J$117,2,FALSE),J1189))</f>
        <v>heavy or residual fuel oil</v>
      </c>
      <c r="J1189" t="str">
        <f>VLOOKUP(E1189,'Cross-Page Data'!$D$4:$F$48,3,FALSE)</f>
        <v>heavy or residual fuel oil</v>
      </c>
      <c r="K1189" t="b">
        <f t="shared" si="18"/>
        <v>1</v>
      </c>
    </row>
    <row r="1190" spans="1:11">
      <c r="A1190" s="120">
        <v>1270</v>
      </c>
      <c r="B1190" s="121" t="s">
        <v>201</v>
      </c>
      <c r="C1190" s="121" t="s">
        <v>202</v>
      </c>
      <c r="D1190" s="121" t="s">
        <v>68</v>
      </c>
      <c r="E1190" s="121" t="s">
        <v>38</v>
      </c>
      <c r="F1190" s="122">
        <v>0</v>
      </c>
      <c r="G1190" s="122">
        <v>0</v>
      </c>
      <c r="H1190" s="120">
        <v>2019</v>
      </c>
      <c r="I1190" t="str">
        <f>IF(J1190="natural gas",VLOOKUP(D1190,'Cross-Page Data'!$I$4:$J$13,2,FALSE),IF(J1190="solar",VLOOKUP('Form 923'!D1190,'Cross-Page Data'!$I$14:$J$117,2,FALSE),J1190))</f>
        <v>natural gas nonpeaker - preexisting retiring</v>
      </c>
      <c r="J1190" t="str">
        <f>VLOOKUP(E1190,'Cross-Page Data'!$D$4:$F$48,3,FALSE)</f>
        <v>natural gas</v>
      </c>
      <c r="K1190" t="b">
        <f t="shared" si="18"/>
        <v>1</v>
      </c>
    </row>
    <row r="1191" spans="1:11">
      <c r="A1191" s="120">
        <v>1271</v>
      </c>
      <c r="B1191" s="121" t="s">
        <v>201</v>
      </c>
      <c r="C1191" s="121" t="s">
        <v>202</v>
      </c>
      <c r="D1191" s="121" t="s">
        <v>79</v>
      </c>
      <c r="E1191" s="121" t="s">
        <v>70</v>
      </c>
      <c r="F1191" s="122">
        <v>84</v>
      </c>
      <c r="G1191" s="122">
        <v>7</v>
      </c>
      <c r="H1191" s="120">
        <v>2019</v>
      </c>
      <c r="I1191" t="str">
        <f>IF(J1191="natural gas",VLOOKUP(D1191,'Cross-Page Data'!$I$4:$J$13,2,FALSE),IF(J1191="solar",VLOOKUP('Form 923'!D1191,'Cross-Page Data'!$I$14:$J$117,2,FALSE),J1191))</f>
        <v>heavy or residual fuel oil</v>
      </c>
      <c r="J1191" t="str">
        <f>VLOOKUP(E1191,'Cross-Page Data'!$D$4:$F$48,3,FALSE)</f>
        <v>heavy or residual fuel oil</v>
      </c>
      <c r="K1191" t="b">
        <f t="shared" si="18"/>
        <v>1</v>
      </c>
    </row>
    <row r="1192" spans="1:11">
      <c r="A1192" s="120">
        <v>1271</v>
      </c>
      <c r="B1192" s="121" t="s">
        <v>201</v>
      </c>
      <c r="C1192" s="121" t="s">
        <v>202</v>
      </c>
      <c r="D1192" s="121" t="s">
        <v>68</v>
      </c>
      <c r="E1192" s="121" t="s">
        <v>38</v>
      </c>
      <c r="F1192" s="122">
        <v>467409</v>
      </c>
      <c r="G1192" s="122">
        <v>37039</v>
      </c>
      <c r="H1192" s="120">
        <v>2019</v>
      </c>
      <c r="I1192" t="str">
        <f>IF(J1192="natural gas",VLOOKUP(D1192,'Cross-Page Data'!$I$4:$J$13,2,FALSE),IF(J1192="solar",VLOOKUP('Form 923'!D1192,'Cross-Page Data'!$I$14:$J$117,2,FALSE),J1192))</f>
        <v>natural gas nonpeaker - preexisting retiring</v>
      </c>
      <c r="J1192" t="str">
        <f>VLOOKUP(E1192,'Cross-Page Data'!$D$4:$F$48,3,FALSE)</f>
        <v>natural gas</v>
      </c>
      <c r="K1192" t="b">
        <f t="shared" si="18"/>
        <v>1</v>
      </c>
    </row>
    <row r="1193" spans="1:11">
      <c r="A1193" s="120">
        <v>1272</v>
      </c>
      <c r="B1193" s="121" t="s">
        <v>201</v>
      </c>
      <c r="C1193" s="121" t="s">
        <v>202</v>
      </c>
      <c r="D1193" s="121" t="s">
        <v>79</v>
      </c>
      <c r="E1193" s="121" t="s">
        <v>70</v>
      </c>
      <c r="F1193" s="122">
        <v>732</v>
      </c>
      <c r="G1193" s="122">
        <v>69.415</v>
      </c>
      <c r="H1193" s="120">
        <v>2019</v>
      </c>
      <c r="I1193" t="str">
        <f>IF(J1193="natural gas",VLOOKUP(D1193,'Cross-Page Data'!$I$4:$J$13,2,FALSE),IF(J1193="solar",VLOOKUP('Form 923'!D1193,'Cross-Page Data'!$I$14:$J$117,2,FALSE),J1193))</f>
        <v>heavy or residual fuel oil</v>
      </c>
      <c r="J1193" t="str">
        <f>VLOOKUP(E1193,'Cross-Page Data'!$D$4:$F$48,3,FALSE)</f>
        <v>heavy or residual fuel oil</v>
      </c>
      <c r="K1193" t="b">
        <f t="shared" si="18"/>
        <v>1</v>
      </c>
    </row>
    <row r="1194" spans="1:11">
      <c r="A1194" s="120">
        <v>1272</v>
      </c>
      <c r="B1194" s="121" t="s">
        <v>201</v>
      </c>
      <c r="C1194" s="121" t="s">
        <v>202</v>
      </c>
      <c r="D1194" s="121" t="s">
        <v>79</v>
      </c>
      <c r="E1194" s="121" t="s">
        <v>38</v>
      </c>
      <c r="F1194" s="122">
        <v>175</v>
      </c>
      <c r="G1194" s="122">
        <v>16.585</v>
      </c>
      <c r="H1194" s="120">
        <v>2019</v>
      </c>
      <c r="I1194" t="str">
        <f>IF(J1194="natural gas",VLOOKUP(D1194,'Cross-Page Data'!$I$4:$J$13,2,FALSE),IF(J1194="solar",VLOOKUP('Form 923'!D1194,'Cross-Page Data'!$I$14:$J$117,2,FALSE),J1194))</f>
        <v>natural gas peaker</v>
      </c>
      <c r="J1194" t="str">
        <f>VLOOKUP(E1194,'Cross-Page Data'!$D$4:$F$48,3,FALSE)</f>
        <v>natural gas</v>
      </c>
      <c r="K1194" t="b">
        <f t="shared" si="18"/>
        <v>1</v>
      </c>
    </row>
    <row r="1195" spans="1:11">
      <c r="A1195" s="120">
        <v>1274</v>
      </c>
      <c r="B1195" s="121" t="s">
        <v>201</v>
      </c>
      <c r="C1195" s="121" t="s">
        <v>202</v>
      </c>
      <c r="D1195" s="121" t="s">
        <v>79</v>
      </c>
      <c r="E1195" s="121" t="s">
        <v>70</v>
      </c>
      <c r="F1195" s="122">
        <v>395</v>
      </c>
      <c r="G1195" s="122">
        <v>34.882</v>
      </c>
      <c r="H1195" s="120">
        <v>2019</v>
      </c>
      <c r="I1195" t="str">
        <f>IF(J1195="natural gas",VLOOKUP(D1195,'Cross-Page Data'!$I$4:$J$13,2,FALSE),IF(J1195="solar",VLOOKUP('Form 923'!D1195,'Cross-Page Data'!$I$14:$J$117,2,FALSE),J1195))</f>
        <v>heavy or residual fuel oil</v>
      </c>
      <c r="J1195" t="str">
        <f>VLOOKUP(E1195,'Cross-Page Data'!$D$4:$F$48,3,FALSE)</f>
        <v>heavy or residual fuel oil</v>
      </c>
      <c r="K1195" t="b">
        <f t="shared" si="18"/>
        <v>1</v>
      </c>
    </row>
    <row r="1196" spans="1:11">
      <c r="A1196" s="120">
        <v>1274</v>
      </c>
      <c r="B1196" s="121" t="s">
        <v>201</v>
      </c>
      <c r="C1196" s="121" t="s">
        <v>202</v>
      </c>
      <c r="D1196" s="121" t="s">
        <v>79</v>
      </c>
      <c r="E1196" s="121" t="s">
        <v>38</v>
      </c>
      <c r="F1196" s="122">
        <v>126</v>
      </c>
      <c r="G1196" s="122">
        <v>11.118</v>
      </c>
      <c r="H1196" s="120">
        <v>2019</v>
      </c>
      <c r="I1196" t="str">
        <f>IF(J1196="natural gas",VLOOKUP(D1196,'Cross-Page Data'!$I$4:$J$13,2,FALSE),IF(J1196="solar",VLOOKUP('Form 923'!D1196,'Cross-Page Data'!$I$14:$J$117,2,FALSE),J1196))</f>
        <v>natural gas peaker</v>
      </c>
      <c r="J1196" t="str">
        <f>VLOOKUP(E1196,'Cross-Page Data'!$D$4:$F$48,3,FALSE)</f>
        <v>natural gas</v>
      </c>
      <c r="K1196" t="b">
        <f t="shared" si="18"/>
        <v>1</v>
      </c>
    </row>
    <row r="1197" spans="1:11">
      <c r="A1197" s="120">
        <v>1276</v>
      </c>
      <c r="B1197" s="121" t="s">
        <v>201</v>
      </c>
      <c r="C1197" s="121" t="s">
        <v>202</v>
      </c>
      <c r="D1197" s="121" t="s">
        <v>79</v>
      </c>
      <c r="E1197" s="121" t="s">
        <v>70</v>
      </c>
      <c r="F1197" s="122">
        <v>326</v>
      </c>
      <c r="G1197" s="122">
        <v>26</v>
      </c>
      <c r="H1197" s="120">
        <v>2019</v>
      </c>
      <c r="I1197" t="str">
        <f>IF(J1197="natural gas",VLOOKUP(D1197,'Cross-Page Data'!$I$4:$J$13,2,FALSE),IF(J1197="solar",VLOOKUP('Form 923'!D1197,'Cross-Page Data'!$I$14:$J$117,2,FALSE),J1197))</f>
        <v>heavy or residual fuel oil</v>
      </c>
      <c r="J1197" t="str">
        <f>VLOOKUP(E1197,'Cross-Page Data'!$D$4:$F$48,3,FALSE)</f>
        <v>heavy or residual fuel oil</v>
      </c>
      <c r="K1197" t="b">
        <f t="shared" si="18"/>
        <v>1</v>
      </c>
    </row>
    <row r="1198" spans="1:11">
      <c r="A1198" s="120">
        <v>1278</v>
      </c>
      <c r="B1198" s="121" t="s">
        <v>201</v>
      </c>
      <c r="C1198" s="121" t="s">
        <v>202</v>
      </c>
      <c r="D1198" s="121" t="s">
        <v>79</v>
      </c>
      <c r="E1198" s="121" t="s">
        <v>70</v>
      </c>
      <c r="F1198" s="122">
        <v>0</v>
      </c>
      <c r="G1198" s="122">
        <v>0</v>
      </c>
      <c r="H1198" s="120">
        <v>2019</v>
      </c>
      <c r="I1198" t="str">
        <f>IF(J1198="natural gas",VLOOKUP(D1198,'Cross-Page Data'!$I$4:$J$13,2,FALSE),IF(J1198="solar",VLOOKUP('Form 923'!D1198,'Cross-Page Data'!$I$14:$J$117,2,FALSE),J1198))</f>
        <v>heavy or residual fuel oil</v>
      </c>
      <c r="J1198" t="str">
        <f>VLOOKUP(E1198,'Cross-Page Data'!$D$4:$F$48,3,FALSE)</f>
        <v>heavy or residual fuel oil</v>
      </c>
      <c r="K1198" t="b">
        <f t="shared" si="18"/>
        <v>1</v>
      </c>
    </row>
    <row r="1199" spans="1:11">
      <c r="A1199" s="120">
        <v>1278</v>
      </c>
      <c r="B1199" s="121" t="s">
        <v>201</v>
      </c>
      <c r="C1199" s="121" t="s">
        <v>202</v>
      </c>
      <c r="D1199" s="121" t="s">
        <v>79</v>
      </c>
      <c r="E1199" s="121" t="s">
        <v>38</v>
      </c>
      <c r="F1199" s="122">
        <v>0</v>
      </c>
      <c r="G1199" s="122">
        <v>0</v>
      </c>
      <c r="H1199" s="120">
        <v>2019</v>
      </c>
      <c r="I1199" t="str">
        <f>IF(J1199="natural gas",VLOOKUP(D1199,'Cross-Page Data'!$I$4:$J$13,2,FALSE),IF(J1199="solar",VLOOKUP('Form 923'!D1199,'Cross-Page Data'!$I$14:$J$117,2,FALSE),J1199))</f>
        <v>natural gas peaker</v>
      </c>
      <c r="J1199" t="str">
        <f>VLOOKUP(E1199,'Cross-Page Data'!$D$4:$F$48,3,FALSE)</f>
        <v>natural gas</v>
      </c>
      <c r="K1199" t="b">
        <f t="shared" si="18"/>
        <v>1</v>
      </c>
    </row>
    <row r="1200" spans="1:11">
      <c r="A1200" s="120">
        <v>1279</v>
      </c>
      <c r="B1200" s="121" t="s">
        <v>201</v>
      </c>
      <c r="C1200" s="121" t="s">
        <v>202</v>
      </c>
      <c r="D1200" s="121" t="s">
        <v>79</v>
      </c>
      <c r="E1200" s="121" t="s">
        <v>70</v>
      </c>
      <c r="F1200" s="122">
        <v>509</v>
      </c>
      <c r="G1200" s="122">
        <v>33.694</v>
      </c>
      <c r="H1200" s="120">
        <v>2019</v>
      </c>
      <c r="I1200" t="str">
        <f>IF(J1200="natural gas",VLOOKUP(D1200,'Cross-Page Data'!$I$4:$J$13,2,FALSE),IF(J1200="solar",VLOOKUP('Form 923'!D1200,'Cross-Page Data'!$I$14:$J$117,2,FALSE),J1200))</f>
        <v>heavy or residual fuel oil</v>
      </c>
      <c r="J1200" t="str">
        <f>VLOOKUP(E1200,'Cross-Page Data'!$D$4:$F$48,3,FALSE)</f>
        <v>heavy or residual fuel oil</v>
      </c>
      <c r="K1200" t="b">
        <f t="shared" si="18"/>
        <v>1</v>
      </c>
    </row>
    <row r="1201" spans="1:11">
      <c r="A1201" s="120">
        <v>1279</v>
      </c>
      <c r="B1201" s="121" t="s">
        <v>201</v>
      </c>
      <c r="C1201" s="121" t="s">
        <v>202</v>
      </c>
      <c r="D1201" s="121" t="s">
        <v>79</v>
      </c>
      <c r="E1201" s="121" t="s">
        <v>38</v>
      </c>
      <c r="F1201" s="122">
        <v>350</v>
      </c>
      <c r="G1201" s="122">
        <v>23.306</v>
      </c>
      <c r="H1201" s="120">
        <v>2019</v>
      </c>
      <c r="I1201" t="str">
        <f>IF(J1201="natural gas",VLOOKUP(D1201,'Cross-Page Data'!$I$4:$J$13,2,FALSE),IF(J1201="solar",VLOOKUP('Form 923'!D1201,'Cross-Page Data'!$I$14:$J$117,2,FALSE),J1201))</f>
        <v>natural gas peaker</v>
      </c>
      <c r="J1201" t="str">
        <f>VLOOKUP(E1201,'Cross-Page Data'!$D$4:$F$48,3,FALSE)</f>
        <v>natural gas</v>
      </c>
      <c r="K1201" t="b">
        <f t="shared" si="18"/>
        <v>1</v>
      </c>
    </row>
    <row r="1202" spans="1:11">
      <c r="A1202" s="120">
        <v>1280</v>
      </c>
      <c r="B1202" s="121" t="s">
        <v>201</v>
      </c>
      <c r="C1202" s="121" t="s">
        <v>202</v>
      </c>
      <c r="D1202" s="121" t="s">
        <v>79</v>
      </c>
      <c r="E1202" s="121" t="s">
        <v>70</v>
      </c>
      <c r="F1202" s="122">
        <v>348</v>
      </c>
      <c r="G1202" s="122">
        <v>-430.152</v>
      </c>
      <c r="H1202" s="120">
        <v>2019</v>
      </c>
      <c r="I1202" t="str">
        <f>IF(J1202="natural gas",VLOOKUP(D1202,'Cross-Page Data'!$I$4:$J$13,2,FALSE),IF(J1202="solar",VLOOKUP('Form 923'!D1202,'Cross-Page Data'!$I$14:$J$117,2,FALSE),J1202))</f>
        <v>heavy or residual fuel oil</v>
      </c>
      <c r="J1202" t="str">
        <f>VLOOKUP(E1202,'Cross-Page Data'!$D$4:$F$48,3,FALSE)</f>
        <v>heavy or residual fuel oil</v>
      </c>
      <c r="K1202" t="b">
        <f t="shared" si="18"/>
        <v>1</v>
      </c>
    </row>
    <row r="1203" spans="1:11">
      <c r="A1203" s="120">
        <v>1280</v>
      </c>
      <c r="B1203" s="121" t="s">
        <v>201</v>
      </c>
      <c r="C1203" s="121" t="s">
        <v>202</v>
      </c>
      <c r="D1203" s="121" t="s">
        <v>79</v>
      </c>
      <c r="E1203" s="121" t="s">
        <v>38</v>
      </c>
      <c r="F1203" s="122">
        <v>2619</v>
      </c>
      <c r="G1203" s="122">
        <v>-3244.848</v>
      </c>
      <c r="H1203" s="120">
        <v>2019</v>
      </c>
      <c r="I1203" t="str">
        <f>IF(J1203="natural gas",VLOOKUP(D1203,'Cross-Page Data'!$I$4:$J$13,2,FALSE),IF(J1203="solar",VLOOKUP('Form 923'!D1203,'Cross-Page Data'!$I$14:$J$117,2,FALSE),J1203))</f>
        <v>natural gas peaker</v>
      </c>
      <c r="J1203" t="str">
        <f>VLOOKUP(E1203,'Cross-Page Data'!$D$4:$F$48,3,FALSE)</f>
        <v>natural gas</v>
      </c>
      <c r="K1203" t="b">
        <f t="shared" si="18"/>
        <v>1</v>
      </c>
    </row>
    <row r="1204" spans="1:11">
      <c r="A1204" s="120">
        <v>1283</v>
      </c>
      <c r="B1204" s="121" t="s">
        <v>201</v>
      </c>
      <c r="C1204" s="121" t="s">
        <v>202</v>
      </c>
      <c r="D1204" s="121" t="s">
        <v>79</v>
      </c>
      <c r="E1204" s="121" t="s">
        <v>70</v>
      </c>
      <c r="F1204" s="122">
        <v>0</v>
      </c>
      <c r="G1204" s="122">
        <v>0</v>
      </c>
      <c r="H1204" s="120">
        <v>2019</v>
      </c>
      <c r="I1204" t="str">
        <f>IF(J1204="natural gas",VLOOKUP(D1204,'Cross-Page Data'!$I$4:$J$13,2,FALSE),IF(J1204="solar",VLOOKUP('Form 923'!D1204,'Cross-Page Data'!$I$14:$J$117,2,FALSE),J1204))</f>
        <v>heavy or residual fuel oil</v>
      </c>
      <c r="J1204" t="str">
        <f>VLOOKUP(E1204,'Cross-Page Data'!$D$4:$F$48,3,FALSE)</f>
        <v>heavy or residual fuel oil</v>
      </c>
      <c r="K1204" t="b">
        <f t="shared" si="18"/>
        <v>1</v>
      </c>
    </row>
    <row r="1205" spans="1:11">
      <c r="A1205" s="120">
        <v>1283</v>
      </c>
      <c r="B1205" s="121" t="s">
        <v>201</v>
      </c>
      <c r="C1205" s="121" t="s">
        <v>202</v>
      </c>
      <c r="D1205" s="121" t="s">
        <v>79</v>
      </c>
      <c r="E1205" s="121" t="s">
        <v>38</v>
      </c>
      <c r="F1205" s="122">
        <v>0</v>
      </c>
      <c r="G1205" s="122">
        <v>0</v>
      </c>
      <c r="H1205" s="120">
        <v>2019</v>
      </c>
      <c r="I1205" t="str">
        <f>IF(J1205="natural gas",VLOOKUP(D1205,'Cross-Page Data'!$I$4:$J$13,2,FALSE),IF(J1205="solar",VLOOKUP('Form 923'!D1205,'Cross-Page Data'!$I$14:$J$117,2,FALSE),J1205))</f>
        <v>natural gas peaker</v>
      </c>
      <c r="J1205" t="str">
        <f>VLOOKUP(E1205,'Cross-Page Data'!$D$4:$F$48,3,FALSE)</f>
        <v>natural gas</v>
      </c>
      <c r="K1205" t="b">
        <f t="shared" si="18"/>
        <v>1</v>
      </c>
    </row>
    <row r="1206" spans="1:11">
      <c r="A1206" s="120">
        <v>1285</v>
      </c>
      <c r="B1206" s="121" t="s">
        <v>201</v>
      </c>
      <c r="C1206" s="121" t="s">
        <v>202</v>
      </c>
      <c r="D1206" s="121" t="s">
        <v>79</v>
      </c>
      <c r="E1206" s="121" t="s">
        <v>70</v>
      </c>
      <c r="F1206" s="122">
        <v>24</v>
      </c>
      <c r="G1206" s="122">
        <v>49</v>
      </c>
      <c r="H1206" s="120">
        <v>2019</v>
      </c>
      <c r="I1206" t="str">
        <f>IF(J1206="natural gas",VLOOKUP(D1206,'Cross-Page Data'!$I$4:$J$13,2,FALSE),IF(J1206="solar",VLOOKUP('Form 923'!D1206,'Cross-Page Data'!$I$14:$J$117,2,FALSE),J1206))</f>
        <v>heavy or residual fuel oil</v>
      </c>
      <c r="J1206" t="str">
        <f>VLOOKUP(E1206,'Cross-Page Data'!$D$4:$F$48,3,FALSE)</f>
        <v>heavy or residual fuel oil</v>
      </c>
      <c r="K1206" t="b">
        <f t="shared" si="18"/>
        <v>1</v>
      </c>
    </row>
    <row r="1207" spans="1:11">
      <c r="A1207" s="120">
        <v>1285</v>
      </c>
      <c r="B1207" s="121" t="s">
        <v>201</v>
      </c>
      <c r="C1207" s="121" t="s">
        <v>202</v>
      </c>
      <c r="D1207" s="121" t="s">
        <v>79</v>
      </c>
      <c r="E1207" s="121" t="s">
        <v>38</v>
      </c>
      <c r="F1207" s="122">
        <v>0</v>
      </c>
      <c r="G1207" s="122">
        <v>0</v>
      </c>
      <c r="H1207" s="120">
        <v>2019</v>
      </c>
      <c r="I1207" t="str">
        <f>IF(J1207="natural gas",VLOOKUP(D1207,'Cross-Page Data'!$I$4:$J$13,2,FALSE),IF(J1207="solar",VLOOKUP('Form 923'!D1207,'Cross-Page Data'!$I$14:$J$117,2,FALSE),J1207))</f>
        <v>natural gas peaker</v>
      </c>
      <c r="J1207" t="str">
        <f>VLOOKUP(E1207,'Cross-Page Data'!$D$4:$F$48,3,FALSE)</f>
        <v>natural gas</v>
      </c>
      <c r="K1207" t="b">
        <f t="shared" si="18"/>
        <v>1</v>
      </c>
    </row>
    <row r="1208" spans="1:11">
      <c r="A1208" s="120">
        <v>1286</v>
      </c>
      <c r="B1208" s="121" t="s">
        <v>201</v>
      </c>
      <c r="C1208" s="121" t="s">
        <v>202</v>
      </c>
      <c r="D1208" s="121" t="s">
        <v>79</v>
      </c>
      <c r="E1208" s="121" t="s">
        <v>70</v>
      </c>
      <c r="F1208" s="122">
        <v>744</v>
      </c>
      <c r="G1208" s="122">
        <v>68.915</v>
      </c>
      <c r="H1208" s="120">
        <v>2019</v>
      </c>
      <c r="I1208" t="str">
        <f>IF(J1208="natural gas",VLOOKUP(D1208,'Cross-Page Data'!$I$4:$J$13,2,FALSE),IF(J1208="solar",VLOOKUP('Form 923'!D1208,'Cross-Page Data'!$I$14:$J$117,2,FALSE),J1208))</f>
        <v>heavy or residual fuel oil</v>
      </c>
      <c r="J1208" t="str">
        <f>VLOOKUP(E1208,'Cross-Page Data'!$D$4:$F$48,3,FALSE)</f>
        <v>heavy or residual fuel oil</v>
      </c>
      <c r="K1208" t="b">
        <f t="shared" si="18"/>
        <v>1</v>
      </c>
    </row>
    <row r="1209" spans="1:11">
      <c r="A1209" s="120">
        <v>1286</v>
      </c>
      <c r="B1209" s="121" t="s">
        <v>201</v>
      </c>
      <c r="C1209" s="121" t="s">
        <v>202</v>
      </c>
      <c r="D1209" s="121" t="s">
        <v>79</v>
      </c>
      <c r="E1209" s="121" t="s">
        <v>38</v>
      </c>
      <c r="F1209" s="122">
        <v>270</v>
      </c>
      <c r="G1209" s="122">
        <v>25.085</v>
      </c>
      <c r="H1209" s="120">
        <v>2019</v>
      </c>
      <c r="I1209" t="str">
        <f>IF(J1209="natural gas",VLOOKUP(D1209,'Cross-Page Data'!$I$4:$J$13,2,FALSE),IF(J1209="solar",VLOOKUP('Form 923'!D1209,'Cross-Page Data'!$I$14:$J$117,2,FALSE),J1209))</f>
        <v>natural gas peaker</v>
      </c>
      <c r="J1209" t="str">
        <f>VLOOKUP(E1209,'Cross-Page Data'!$D$4:$F$48,3,FALSE)</f>
        <v>natural gas</v>
      </c>
      <c r="K1209" t="b">
        <f t="shared" si="18"/>
        <v>1</v>
      </c>
    </row>
    <row r="1210" spans="1:11">
      <c r="A1210" s="120">
        <v>1287</v>
      </c>
      <c r="B1210" s="121" t="s">
        <v>201</v>
      </c>
      <c r="C1210" s="121" t="s">
        <v>202</v>
      </c>
      <c r="D1210" s="121" t="s">
        <v>79</v>
      </c>
      <c r="E1210" s="121" t="s">
        <v>70</v>
      </c>
      <c r="F1210" s="122">
        <v>1557</v>
      </c>
      <c r="G1210" s="122">
        <v>32.667</v>
      </c>
      <c r="H1210" s="120">
        <v>2019</v>
      </c>
      <c r="I1210" t="str">
        <f>IF(J1210="natural gas",VLOOKUP(D1210,'Cross-Page Data'!$I$4:$J$13,2,FALSE),IF(J1210="solar",VLOOKUP('Form 923'!D1210,'Cross-Page Data'!$I$14:$J$117,2,FALSE),J1210))</f>
        <v>heavy or residual fuel oil</v>
      </c>
      <c r="J1210" t="str">
        <f>VLOOKUP(E1210,'Cross-Page Data'!$D$4:$F$48,3,FALSE)</f>
        <v>heavy or residual fuel oil</v>
      </c>
      <c r="K1210" t="b">
        <f t="shared" si="18"/>
        <v>1</v>
      </c>
    </row>
    <row r="1211" spans="1:11">
      <c r="A1211" s="120">
        <v>1287</v>
      </c>
      <c r="B1211" s="121" t="s">
        <v>201</v>
      </c>
      <c r="C1211" s="121" t="s">
        <v>202</v>
      </c>
      <c r="D1211" s="121" t="s">
        <v>79</v>
      </c>
      <c r="E1211" s="121" t="s">
        <v>38</v>
      </c>
      <c r="F1211" s="122">
        <v>19739</v>
      </c>
      <c r="G1211" s="122">
        <v>414.333</v>
      </c>
      <c r="H1211" s="120">
        <v>2019</v>
      </c>
      <c r="I1211" t="str">
        <f>IF(J1211="natural gas",VLOOKUP(D1211,'Cross-Page Data'!$I$4:$J$13,2,FALSE),IF(J1211="solar",VLOOKUP('Form 923'!D1211,'Cross-Page Data'!$I$14:$J$117,2,FALSE),J1211))</f>
        <v>natural gas peaker</v>
      </c>
      <c r="J1211" t="str">
        <f>VLOOKUP(E1211,'Cross-Page Data'!$D$4:$F$48,3,FALSE)</f>
        <v>natural gas</v>
      </c>
      <c r="K1211" t="b">
        <f t="shared" si="18"/>
        <v>1</v>
      </c>
    </row>
    <row r="1212" spans="1:11">
      <c r="A1212" s="120">
        <v>1291</v>
      </c>
      <c r="B1212" s="121" t="s">
        <v>201</v>
      </c>
      <c r="C1212" s="121" t="s">
        <v>202</v>
      </c>
      <c r="D1212" s="121" t="s">
        <v>79</v>
      </c>
      <c r="E1212" s="121" t="s">
        <v>70</v>
      </c>
      <c r="F1212" s="122">
        <v>219</v>
      </c>
      <c r="G1212" s="122">
        <v>38.14</v>
      </c>
      <c r="H1212" s="120">
        <v>2019</v>
      </c>
      <c r="I1212" t="str">
        <f>IF(J1212="natural gas",VLOOKUP(D1212,'Cross-Page Data'!$I$4:$J$13,2,FALSE),IF(J1212="solar",VLOOKUP('Form 923'!D1212,'Cross-Page Data'!$I$14:$J$117,2,FALSE),J1212))</f>
        <v>heavy or residual fuel oil</v>
      </c>
      <c r="J1212" t="str">
        <f>VLOOKUP(E1212,'Cross-Page Data'!$D$4:$F$48,3,FALSE)</f>
        <v>heavy or residual fuel oil</v>
      </c>
      <c r="K1212" t="b">
        <f t="shared" si="18"/>
        <v>1</v>
      </c>
    </row>
    <row r="1213" spans="1:11">
      <c r="A1213" s="120">
        <v>1291</v>
      </c>
      <c r="B1213" s="121" t="s">
        <v>201</v>
      </c>
      <c r="C1213" s="121" t="s">
        <v>202</v>
      </c>
      <c r="D1213" s="121" t="s">
        <v>79</v>
      </c>
      <c r="E1213" s="121" t="s">
        <v>38</v>
      </c>
      <c r="F1213" s="122">
        <v>3425</v>
      </c>
      <c r="G1213" s="122">
        <v>601.86</v>
      </c>
      <c r="H1213" s="120">
        <v>2019</v>
      </c>
      <c r="I1213" t="str">
        <f>IF(J1213="natural gas",VLOOKUP(D1213,'Cross-Page Data'!$I$4:$J$13,2,FALSE),IF(J1213="solar",VLOOKUP('Form 923'!D1213,'Cross-Page Data'!$I$14:$J$117,2,FALSE),J1213))</f>
        <v>natural gas peaker</v>
      </c>
      <c r="J1213" t="str">
        <f>VLOOKUP(E1213,'Cross-Page Data'!$D$4:$F$48,3,FALSE)</f>
        <v>natural gas</v>
      </c>
      <c r="K1213" t="b">
        <f t="shared" si="18"/>
        <v>1</v>
      </c>
    </row>
    <row r="1214" spans="1:11">
      <c r="A1214" s="120">
        <v>1291</v>
      </c>
      <c r="B1214" s="121" t="s">
        <v>201</v>
      </c>
      <c r="C1214" s="121" t="s">
        <v>202</v>
      </c>
      <c r="D1214" s="121" t="s">
        <v>79</v>
      </c>
      <c r="E1214" s="121" t="s">
        <v>152</v>
      </c>
      <c r="F1214" s="122">
        <v>0</v>
      </c>
      <c r="G1214" s="122">
        <v>0</v>
      </c>
      <c r="H1214" s="120">
        <v>2019</v>
      </c>
      <c r="I1214" t="str">
        <f>IF(J1214="natural gas",VLOOKUP(D1214,'Cross-Page Data'!$I$4:$J$13,2,FALSE),IF(J1214="solar",VLOOKUP('Form 923'!D1214,'Cross-Page Data'!$I$14:$J$117,2,FALSE),J1214))</f>
        <v>heavy or residual fuel oil</v>
      </c>
      <c r="J1214" t="str">
        <f>VLOOKUP(E1214,'Cross-Page Data'!$D$4:$F$48,3,FALSE)</f>
        <v>heavy or residual fuel oil</v>
      </c>
      <c r="K1214" t="b">
        <f t="shared" si="18"/>
        <v>1</v>
      </c>
    </row>
    <row r="1215" spans="1:11">
      <c r="A1215" s="120">
        <v>1292</v>
      </c>
      <c r="B1215" s="121" t="s">
        <v>201</v>
      </c>
      <c r="C1215" s="121" t="s">
        <v>202</v>
      </c>
      <c r="D1215" s="121" t="s">
        <v>79</v>
      </c>
      <c r="E1215" s="121" t="s">
        <v>70</v>
      </c>
      <c r="F1215" s="122">
        <v>2066</v>
      </c>
      <c r="G1215" s="122">
        <v>172</v>
      </c>
      <c r="H1215" s="120">
        <v>2019</v>
      </c>
      <c r="I1215" t="str">
        <f>IF(J1215="natural gas",VLOOKUP(D1215,'Cross-Page Data'!$I$4:$J$13,2,FALSE),IF(J1215="solar",VLOOKUP('Form 923'!D1215,'Cross-Page Data'!$I$14:$J$117,2,FALSE),J1215))</f>
        <v>heavy or residual fuel oil</v>
      </c>
      <c r="J1215" t="str">
        <f>VLOOKUP(E1215,'Cross-Page Data'!$D$4:$F$48,3,FALSE)</f>
        <v>heavy or residual fuel oil</v>
      </c>
      <c r="K1215" t="b">
        <f t="shared" si="18"/>
        <v>1</v>
      </c>
    </row>
    <row r="1216" spans="1:11">
      <c r="A1216" s="120">
        <v>1292</v>
      </c>
      <c r="B1216" s="121" t="s">
        <v>201</v>
      </c>
      <c r="C1216" s="121" t="s">
        <v>202</v>
      </c>
      <c r="D1216" s="121" t="s">
        <v>79</v>
      </c>
      <c r="E1216" s="121" t="s">
        <v>38</v>
      </c>
      <c r="F1216" s="122">
        <v>0</v>
      </c>
      <c r="G1216" s="122">
        <v>0</v>
      </c>
      <c r="H1216" s="120">
        <v>2019</v>
      </c>
      <c r="I1216" t="str">
        <f>IF(J1216="natural gas",VLOOKUP(D1216,'Cross-Page Data'!$I$4:$J$13,2,FALSE),IF(J1216="solar",VLOOKUP('Form 923'!D1216,'Cross-Page Data'!$I$14:$J$117,2,FALSE),J1216))</f>
        <v>natural gas peaker</v>
      </c>
      <c r="J1216" t="str">
        <f>VLOOKUP(E1216,'Cross-Page Data'!$D$4:$F$48,3,FALSE)</f>
        <v>natural gas</v>
      </c>
      <c r="K1216" t="b">
        <f t="shared" si="18"/>
        <v>1</v>
      </c>
    </row>
    <row r="1217" spans="1:11">
      <c r="A1217" s="120">
        <v>1295</v>
      </c>
      <c r="B1217" s="121" t="s">
        <v>201</v>
      </c>
      <c r="C1217" s="121" t="s">
        <v>202</v>
      </c>
      <c r="D1217" s="121" t="s">
        <v>73</v>
      </c>
      <c r="E1217" s="121" t="s">
        <v>70</v>
      </c>
      <c r="F1217" s="122">
        <v>119921</v>
      </c>
      <c r="G1217" s="122">
        <v>5733</v>
      </c>
      <c r="H1217" s="120">
        <v>2019</v>
      </c>
      <c r="I1217" t="str">
        <f>IF(J1217="natural gas",VLOOKUP(D1217,'Cross-Page Data'!$I$4:$J$13,2,FALSE),IF(J1217="solar",VLOOKUP('Form 923'!D1217,'Cross-Page Data'!$I$14:$J$117,2,FALSE),J1217))</f>
        <v>heavy or residual fuel oil</v>
      </c>
      <c r="J1217" t="str">
        <f>VLOOKUP(E1217,'Cross-Page Data'!$D$4:$F$48,3,FALSE)</f>
        <v>heavy or residual fuel oil</v>
      </c>
      <c r="K1217" t="b">
        <f t="shared" si="18"/>
        <v>1</v>
      </c>
    </row>
    <row r="1218" spans="1:11">
      <c r="A1218" s="120">
        <v>1295</v>
      </c>
      <c r="B1218" s="121" t="s">
        <v>201</v>
      </c>
      <c r="C1218" s="121" t="s">
        <v>202</v>
      </c>
      <c r="D1218" s="121" t="s">
        <v>73</v>
      </c>
      <c r="E1218" s="121" t="s">
        <v>38</v>
      </c>
      <c r="F1218" s="122">
        <v>0</v>
      </c>
      <c r="G1218" s="122">
        <v>0</v>
      </c>
      <c r="H1218" s="120">
        <v>2019</v>
      </c>
      <c r="I1218" t="str">
        <f>IF(J1218="natural gas",VLOOKUP(D1218,'Cross-Page Data'!$I$4:$J$13,2,FALSE),IF(J1218="solar",VLOOKUP('Form 923'!D1218,'Cross-Page Data'!$I$14:$J$117,2,FALSE),J1218))</f>
        <v>natural gas peaker</v>
      </c>
      <c r="J1218" t="str">
        <f>VLOOKUP(E1218,'Cross-Page Data'!$D$4:$F$48,3,FALSE)</f>
        <v>natural gas</v>
      </c>
      <c r="K1218" t="b">
        <f t="shared" si="18"/>
        <v>1</v>
      </c>
    </row>
    <row r="1219" spans="1:11">
      <c r="A1219" s="120">
        <v>1295</v>
      </c>
      <c r="B1219" s="121" t="s">
        <v>201</v>
      </c>
      <c r="C1219" s="121" t="s">
        <v>202</v>
      </c>
      <c r="D1219" s="121" t="s">
        <v>68</v>
      </c>
      <c r="E1219" s="121" t="s">
        <v>38</v>
      </c>
      <c r="F1219" s="122">
        <v>0</v>
      </c>
      <c r="G1219" s="122">
        <v>-7420</v>
      </c>
      <c r="H1219" s="120">
        <v>2019</v>
      </c>
      <c r="I1219" t="str">
        <f>IF(J1219="natural gas",VLOOKUP(D1219,'Cross-Page Data'!$I$4:$J$13,2,FALSE),IF(J1219="solar",VLOOKUP('Form 923'!D1219,'Cross-Page Data'!$I$14:$J$117,2,FALSE),J1219))</f>
        <v>natural gas nonpeaker - preexisting retiring</v>
      </c>
      <c r="J1219" t="str">
        <f>VLOOKUP(E1219,'Cross-Page Data'!$D$4:$F$48,3,FALSE)</f>
        <v>natural gas</v>
      </c>
      <c r="K1219" t="b">
        <f t="shared" si="18"/>
        <v>1</v>
      </c>
    </row>
    <row r="1220" spans="1:11">
      <c r="A1220" s="120">
        <v>1296</v>
      </c>
      <c r="B1220" s="121" t="s">
        <v>201</v>
      </c>
      <c r="C1220" s="121" t="s">
        <v>202</v>
      </c>
      <c r="D1220" s="121" t="s">
        <v>79</v>
      </c>
      <c r="E1220" s="121" t="s">
        <v>70</v>
      </c>
      <c r="F1220" s="122">
        <v>4679</v>
      </c>
      <c r="G1220" s="122">
        <v>371.717</v>
      </c>
      <c r="H1220" s="120">
        <v>2019</v>
      </c>
      <c r="I1220" t="str">
        <f>IF(J1220="natural gas",VLOOKUP(D1220,'Cross-Page Data'!$I$4:$J$13,2,FALSE),IF(J1220="solar",VLOOKUP('Form 923'!D1220,'Cross-Page Data'!$I$14:$J$117,2,FALSE),J1220))</f>
        <v>heavy or residual fuel oil</v>
      </c>
      <c r="J1220" t="str">
        <f>VLOOKUP(E1220,'Cross-Page Data'!$D$4:$F$48,3,FALSE)</f>
        <v>heavy or residual fuel oil</v>
      </c>
      <c r="K1220" t="b">
        <f t="shared" si="18"/>
        <v>1</v>
      </c>
    </row>
    <row r="1221" spans="1:11">
      <c r="A1221" s="120">
        <v>1296</v>
      </c>
      <c r="B1221" s="121" t="s">
        <v>201</v>
      </c>
      <c r="C1221" s="121" t="s">
        <v>202</v>
      </c>
      <c r="D1221" s="121" t="s">
        <v>79</v>
      </c>
      <c r="E1221" s="121" t="s">
        <v>38</v>
      </c>
      <c r="F1221" s="122">
        <v>54620</v>
      </c>
      <c r="G1221" s="122">
        <v>4339.283</v>
      </c>
      <c r="H1221" s="120">
        <v>2019</v>
      </c>
      <c r="I1221" t="str">
        <f>IF(J1221="natural gas",VLOOKUP(D1221,'Cross-Page Data'!$I$4:$J$13,2,FALSE),IF(J1221="solar",VLOOKUP('Form 923'!D1221,'Cross-Page Data'!$I$14:$J$117,2,FALSE),J1221))</f>
        <v>natural gas peaker</v>
      </c>
      <c r="J1221" t="str">
        <f>VLOOKUP(E1221,'Cross-Page Data'!$D$4:$F$48,3,FALSE)</f>
        <v>natural gas</v>
      </c>
      <c r="K1221" t="b">
        <f t="shared" si="18"/>
        <v>1</v>
      </c>
    </row>
    <row r="1222" spans="1:11">
      <c r="A1222" s="120">
        <v>1297</v>
      </c>
      <c r="B1222" s="121" t="s">
        <v>201</v>
      </c>
      <c r="C1222" s="121" t="s">
        <v>202</v>
      </c>
      <c r="D1222" s="121" t="s">
        <v>79</v>
      </c>
      <c r="E1222" s="121" t="s">
        <v>70</v>
      </c>
      <c r="F1222" s="122">
        <v>918</v>
      </c>
      <c r="G1222" s="122">
        <v>42</v>
      </c>
      <c r="H1222" s="120">
        <v>2019</v>
      </c>
      <c r="I1222" t="str">
        <f>IF(J1222="natural gas",VLOOKUP(D1222,'Cross-Page Data'!$I$4:$J$13,2,FALSE),IF(J1222="solar",VLOOKUP('Form 923'!D1222,'Cross-Page Data'!$I$14:$J$117,2,FALSE),J1222))</f>
        <v>heavy or residual fuel oil</v>
      </c>
      <c r="J1222" t="str">
        <f>VLOOKUP(E1222,'Cross-Page Data'!$D$4:$F$48,3,FALSE)</f>
        <v>heavy or residual fuel oil</v>
      </c>
      <c r="K1222" t="b">
        <f t="shared" si="18"/>
        <v>1</v>
      </c>
    </row>
    <row r="1223" spans="1:11">
      <c r="A1223" s="120">
        <v>1297</v>
      </c>
      <c r="B1223" s="121" t="s">
        <v>201</v>
      </c>
      <c r="C1223" s="121" t="s">
        <v>202</v>
      </c>
      <c r="D1223" s="121" t="s">
        <v>79</v>
      </c>
      <c r="E1223" s="121" t="s">
        <v>38</v>
      </c>
      <c r="F1223" s="122">
        <v>0</v>
      </c>
      <c r="G1223" s="122">
        <v>0</v>
      </c>
      <c r="H1223" s="120">
        <v>2019</v>
      </c>
      <c r="I1223" t="str">
        <f>IF(J1223="natural gas",VLOOKUP(D1223,'Cross-Page Data'!$I$4:$J$13,2,FALSE),IF(J1223="solar",VLOOKUP('Form 923'!D1223,'Cross-Page Data'!$I$14:$J$117,2,FALSE),J1223))</f>
        <v>natural gas peaker</v>
      </c>
      <c r="J1223" t="str">
        <f>VLOOKUP(E1223,'Cross-Page Data'!$D$4:$F$48,3,FALSE)</f>
        <v>natural gas</v>
      </c>
      <c r="K1223" t="b">
        <f t="shared" ref="K1223:K1286" si="19">IF(AND($N$6=FALSE,OR(C1223="Commercial NAICS Cogen",C1223="Industrial NAICS Cogen",C1223="NAICS-22 Cogen")),FALSE,IF(AND($N$7=FALSE,OR(C1223="Commercial NAICS Cogen",C1223="Commercial NAICS Non-Cogen",C1223="industrial NAICS Cogen",C1223="industrial NAICS non-cogen")),FALSE,TRUE))</f>
        <v>1</v>
      </c>
    </row>
    <row r="1224" spans="1:11">
      <c r="A1224" s="120">
        <v>1299</v>
      </c>
      <c r="B1224" s="121" t="s">
        <v>201</v>
      </c>
      <c r="C1224" s="121" t="s">
        <v>202</v>
      </c>
      <c r="D1224" s="121" t="s">
        <v>79</v>
      </c>
      <c r="E1224" s="121" t="s">
        <v>70</v>
      </c>
      <c r="F1224" s="122">
        <v>658</v>
      </c>
      <c r="G1224" s="122">
        <v>-408</v>
      </c>
      <c r="H1224" s="120">
        <v>2019</v>
      </c>
      <c r="I1224" t="str">
        <f>IF(J1224="natural gas",VLOOKUP(D1224,'Cross-Page Data'!$I$4:$J$13,2,FALSE),IF(J1224="solar",VLOOKUP('Form 923'!D1224,'Cross-Page Data'!$I$14:$J$117,2,FALSE),J1224))</f>
        <v>heavy or residual fuel oil</v>
      </c>
      <c r="J1224" t="str">
        <f>VLOOKUP(E1224,'Cross-Page Data'!$D$4:$F$48,3,FALSE)</f>
        <v>heavy or residual fuel oil</v>
      </c>
      <c r="K1224" t="b">
        <f t="shared" si="19"/>
        <v>1</v>
      </c>
    </row>
    <row r="1225" spans="1:11">
      <c r="A1225" s="120">
        <v>1299</v>
      </c>
      <c r="B1225" s="121" t="s">
        <v>201</v>
      </c>
      <c r="C1225" s="121" t="s">
        <v>202</v>
      </c>
      <c r="D1225" s="121" t="s">
        <v>79</v>
      </c>
      <c r="E1225" s="121" t="s">
        <v>38</v>
      </c>
      <c r="F1225" s="122">
        <v>0</v>
      </c>
      <c r="G1225" s="122">
        <v>0</v>
      </c>
      <c r="H1225" s="120">
        <v>2019</v>
      </c>
      <c r="I1225" t="str">
        <f>IF(J1225="natural gas",VLOOKUP(D1225,'Cross-Page Data'!$I$4:$J$13,2,FALSE),IF(J1225="solar",VLOOKUP('Form 923'!D1225,'Cross-Page Data'!$I$14:$J$117,2,FALSE),J1225))</f>
        <v>natural gas peaker</v>
      </c>
      <c r="J1225" t="str">
        <f>VLOOKUP(E1225,'Cross-Page Data'!$D$4:$F$48,3,FALSE)</f>
        <v>natural gas</v>
      </c>
      <c r="K1225" t="b">
        <f t="shared" si="19"/>
        <v>1</v>
      </c>
    </row>
    <row r="1226" spans="1:11">
      <c r="A1226" s="120">
        <v>1300</v>
      </c>
      <c r="B1226" s="121" t="s">
        <v>201</v>
      </c>
      <c r="C1226" s="121" t="s">
        <v>202</v>
      </c>
      <c r="D1226" s="121" t="s">
        <v>79</v>
      </c>
      <c r="E1226" s="121" t="s">
        <v>70</v>
      </c>
      <c r="F1226" s="122">
        <v>477</v>
      </c>
      <c r="G1226" s="122">
        <v>45.769</v>
      </c>
      <c r="H1226" s="120">
        <v>2019</v>
      </c>
      <c r="I1226" t="str">
        <f>IF(J1226="natural gas",VLOOKUP(D1226,'Cross-Page Data'!$I$4:$J$13,2,FALSE),IF(J1226="solar",VLOOKUP('Form 923'!D1226,'Cross-Page Data'!$I$14:$J$117,2,FALSE),J1226))</f>
        <v>heavy or residual fuel oil</v>
      </c>
      <c r="J1226" t="str">
        <f>VLOOKUP(E1226,'Cross-Page Data'!$D$4:$F$48,3,FALSE)</f>
        <v>heavy or residual fuel oil</v>
      </c>
      <c r="K1226" t="b">
        <f t="shared" si="19"/>
        <v>1</v>
      </c>
    </row>
    <row r="1227" spans="1:11">
      <c r="A1227" s="120">
        <v>1300</v>
      </c>
      <c r="B1227" s="121" t="s">
        <v>201</v>
      </c>
      <c r="C1227" s="121" t="s">
        <v>202</v>
      </c>
      <c r="D1227" s="121" t="s">
        <v>79</v>
      </c>
      <c r="E1227" s="121" t="s">
        <v>38</v>
      </c>
      <c r="F1227" s="122">
        <v>2</v>
      </c>
      <c r="G1227" s="122">
        <v>0.231</v>
      </c>
      <c r="H1227" s="120">
        <v>2019</v>
      </c>
      <c r="I1227" t="str">
        <f>IF(J1227="natural gas",VLOOKUP(D1227,'Cross-Page Data'!$I$4:$J$13,2,FALSE),IF(J1227="solar",VLOOKUP('Form 923'!D1227,'Cross-Page Data'!$I$14:$J$117,2,FALSE),J1227))</f>
        <v>natural gas peaker</v>
      </c>
      <c r="J1227" t="str">
        <f>VLOOKUP(E1227,'Cross-Page Data'!$D$4:$F$48,3,FALSE)</f>
        <v>natural gas</v>
      </c>
      <c r="K1227" t="b">
        <f t="shared" si="19"/>
        <v>1</v>
      </c>
    </row>
    <row r="1228" spans="1:11">
      <c r="A1228" s="120">
        <v>1305</v>
      </c>
      <c r="B1228" s="121" t="s">
        <v>201</v>
      </c>
      <c r="C1228" s="121" t="s">
        <v>202</v>
      </c>
      <c r="D1228" s="121" t="s">
        <v>73</v>
      </c>
      <c r="E1228" s="121" t="s">
        <v>70</v>
      </c>
      <c r="F1228" s="122">
        <v>65377</v>
      </c>
      <c r="G1228" s="122">
        <v>4177.428</v>
      </c>
      <c r="H1228" s="120">
        <v>2019</v>
      </c>
      <c r="I1228" t="str">
        <f>IF(J1228="natural gas",VLOOKUP(D1228,'Cross-Page Data'!$I$4:$J$13,2,FALSE),IF(J1228="solar",VLOOKUP('Form 923'!D1228,'Cross-Page Data'!$I$14:$J$117,2,FALSE),J1228))</f>
        <v>heavy or residual fuel oil</v>
      </c>
      <c r="J1228" t="str">
        <f>VLOOKUP(E1228,'Cross-Page Data'!$D$4:$F$48,3,FALSE)</f>
        <v>heavy or residual fuel oil</v>
      </c>
      <c r="K1228" t="b">
        <f t="shared" si="19"/>
        <v>1</v>
      </c>
    </row>
    <row r="1229" spans="1:11">
      <c r="A1229" s="120">
        <v>1305</v>
      </c>
      <c r="B1229" s="121" t="s">
        <v>201</v>
      </c>
      <c r="C1229" s="121" t="s">
        <v>202</v>
      </c>
      <c r="D1229" s="121" t="s">
        <v>73</v>
      </c>
      <c r="E1229" s="121" t="s">
        <v>38</v>
      </c>
      <c r="F1229" s="122">
        <v>272279</v>
      </c>
      <c r="G1229" s="122">
        <v>17397.572</v>
      </c>
      <c r="H1229" s="120">
        <v>2019</v>
      </c>
      <c r="I1229" t="str">
        <f>IF(J1229="natural gas",VLOOKUP(D1229,'Cross-Page Data'!$I$4:$J$13,2,FALSE),IF(J1229="solar",VLOOKUP('Form 923'!D1229,'Cross-Page Data'!$I$14:$J$117,2,FALSE),J1229))</f>
        <v>natural gas peaker</v>
      </c>
      <c r="J1229" t="str">
        <f>VLOOKUP(E1229,'Cross-Page Data'!$D$4:$F$48,3,FALSE)</f>
        <v>natural gas</v>
      </c>
      <c r="K1229" t="b">
        <f t="shared" si="19"/>
        <v>1</v>
      </c>
    </row>
    <row r="1230" spans="1:11">
      <c r="A1230" s="120">
        <v>1305</v>
      </c>
      <c r="B1230" s="121" t="s">
        <v>201</v>
      </c>
      <c r="C1230" s="121" t="s">
        <v>202</v>
      </c>
      <c r="D1230" s="121" t="s">
        <v>73</v>
      </c>
      <c r="E1230" s="121" t="s">
        <v>152</v>
      </c>
      <c r="F1230" s="122">
        <v>0</v>
      </c>
      <c r="G1230" s="122">
        <v>0</v>
      </c>
      <c r="H1230" s="120">
        <v>2019</v>
      </c>
      <c r="I1230" t="str">
        <f>IF(J1230="natural gas",VLOOKUP(D1230,'Cross-Page Data'!$I$4:$J$13,2,FALSE),IF(J1230="solar",VLOOKUP('Form 923'!D1230,'Cross-Page Data'!$I$14:$J$117,2,FALSE),J1230))</f>
        <v>heavy or residual fuel oil</v>
      </c>
      <c r="J1230" t="str">
        <f>VLOOKUP(E1230,'Cross-Page Data'!$D$4:$F$48,3,FALSE)</f>
        <v>heavy or residual fuel oil</v>
      </c>
      <c r="K1230" t="b">
        <f t="shared" si="19"/>
        <v>1</v>
      </c>
    </row>
    <row r="1231" spans="1:11">
      <c r="A1231" s="120">
        <v>1306</v>
      </c>
      <c r="B1231" s="121" t="s">
        <v>201</v>
      </c>
      <c r="C1231" s="121" t="s">
        <v>202</v>
      </c>
      <c r="D1231" s="121" t="s">
        <v>79</v>
      </c>
      <c r="E1231" s="121" t="s">
        <v>70</v>
      </c>
      <c r="F1231" s="122">
        <v>150</v>
      </c>
      <c r="G1231" s="122">
        <v>12.145</v>
      </c>
      <c r="H1231" s="120">
        <v>2019</v>
      </c>
      <c r="I1231" t="str">
        <f>IF(J1231="natural gas",VLOOKUP(D1231,'Cross-Page Data'!$I$4:$J$13,2,FALSE),IF(J1231="solar",VLOOKUP('Form 923'!D1231,'Cross-Page Data'!$I$14:$J$117,2,FALSE),J1231))</f>
        <v>heavy or residual fuel oil</v>
      </c>
      <c r="J1231" t="str">
        <f>VLOOKUP(E1231,'Cross-Page Data'!$D$4:$F$48,3,FALSE)</f>
        <v>heavy or residual fuel oil</v>
      </c>
      <c r="K1231" t="b">
        <f t="shared" si="19"/>
        <v>1</v>
      </c>
    </row>
    <row r="1232" spans="1:11">
      <c r="A1232" s="120">
        <v>1306</v>
      </c>
      <c r="B1232" s="121" t="s">
        <v>201</v>
      </c>
      <c r="C1232" s="121" t="s">
        <v>202</v>
      </c>
      <c r="D1232" s="121" t="s">
        <v>79</v>
      </c>
      <c r="E1232" s="121" t="s">
        <v>38</v>
      </c>
      <c r="F1232" s="122">
        <v>801</v>
      </c>
      <c r="G1232" s="122">
        <v>64.855</v>
      </c>
      <c r="H1232" s="120">
        <v>2019</v>
      </c>
      <c r="I1232" t="str">
        <f>IF(J1232="natural gas",VLOOKUP(D1232,'Cross-Page Data'!$I$4:$J$13,2,FALSE),IF(J1232="solar",VLOOKUP('Form 923'!D1232,'Cross-Page Data'!$I$14:$J$117,2,FALSE),J1232))</f>
        <v>natural gas peaker</v>
      </c>
      <c r="J1232" t="str">
        <f>VLOOKUP(E1232,'Cross-Page Data'!$D$4:$F$48,3,FALSE)</f>
        <v>natural gas</v>
      </c>
      <c r="K1232" t="b">
        <f t="shared" si="19"/>
        <v>1</v>
      </c>
    </row>
    <row r="1233" spans="1:11">
      <c r="A1233" s="120">
        <v>1306</v>
      </c>
      <c r="B1233" s="121" t="s">
        <v>201</v>
      </c>
      <c r="C1233" s="121" t="s">
        <v>202</v>
      </c>
      <c r="D1233" s="121" t="s">
        <v>79</v>
      </c>
      <c r="E1233" s="121" t="s">
        <v>152</v>
      </c>
      <c r="F1233" s="122">
        <v>0</v>
      </c>
      <c r="G1233" s="122">
        <v>0</v>
      </c>
      <c r="H1233" s="120">
        <v>2019</v>
      </c>
      <c r="I1233" t="str">
        <f>IF(J1233="natural gas",VLOOKUP(D1233,'Cross-Page Data'!$I$4:$J$13,2,FALSE),IF(J1233="solar",VLOOKUP('Form 923'!D1233,'Cross-Page Data'!$I$14:$J$117,2,FALSE),J1233))</f>
        <v>heavy or residual fuel oil</v>
      </c>
      <c r="J1233" t="str">
        <f>VLOOKUP(E1233,'Cross-Page Data'!$D$4:$F$48,3,FALSE)</f>
        <v>heavy or residual fuel oil</v>
      </c>
      <c r="K1233" t="b">
        <f t="shared" si="19"/>
        <v>1</v>
      </c>
    </row>
    <row r="1234" spans="1:11">
      <c r="A1234" s="120">
        <v>1307</v>
      </c>
      <c r="B1234" s="121" t="s">
        <v>201</v>
      </c>
      <c r="C1234" s="121" t="s">
        <v>202</v>
      </c>
      <c r="D1234" s="121" t="s">
        <v>79</v>
      </c>
      <c r="E1234" s="121" t="s">
        <v>70</v>
      </c>
      <c r="F1234" s="122">
        <v>312</v>
      </c>
      <c r="G1234" s="122">
        <v>30.381</v>
      </c>
      <c r="H1234" s="120">
        <v>2019</v>
      </c>
      <c r="I1234" t="str">
        <f>IF(J1234="natural gas",VLOOKUP(D1234,'Cross-Page Data'!$I$4:$J$13,2,FALSE),IF(J1234="solar",VLOOKUP('Form 923'!D1234,'Cross-Page Data'!$I$14:$J$117,2,FALSE),J1234))</f>
        <v>heavy or residual fuel oil</v>
      </c>
      <c r="J1234" t="str">
        <f>VLOOKUP(E1234,'Cross-Page Data'!$D$4:$F$48,3,FALSE)</f>
        <v>heavy or residual fuel oil</v>
      </c>
      <c r="K1234" t="b">
        <f t="shared" si="19"/>
        <v>1</v>
      </c>
    </row>
    <row r="1235" spans="1:11">
      <c r="A1235" s="120">
        <v>1307</v>
      </c>
      <c r="B1235" s="121" t="s">
        <v>201</v>
      </c>
      <c r="C1235" s="121" t="s">
        <v>202</v>
      </c>
      <c r="D1235" s="121" t="s">
        <v>79</v>
      </c>
      <c r="E1235" s="121" t="s">
        <v>38</v>
      </c>
      <c r="F1235" s="122">
        <v>1594</v>
      </c>
      <c r="G1235" s="122">
        <v>153.619</v>
      </c>
      <c r="H1235" s="120">
        <v>2019</v>
      </c>
      <c r="I1235" t="str">
        <f>IF(J1235="natural gas",VLOOKUP(D1235,'Cross-Page Data'!$I$4:$J$13,2,FALSE),IF(J1235="solar",VLOOKUP('Form 923'!D1235,'Cross-Page Data'!$I$14:$J$117,2,FALSE),J1235))</f>
        <v>natural gas peaker</v>
      </c>
      <c r="J1235" t="str">
        <f>VLOOKUP(E1235,'Cross-Page Data'!$D$4:$F$48,3,FALSE)</f>
        <v>natural gas</v>
      </c>
      <c r="K1235" t="b">
        <f t="shared" si="19"/>
        <v>1</v>
      </c>
    </row>
    <row r="1236" spans="1:11">
      <c r="A1236" s="120">
        <v>1312</v>
      </c>
      <c r="B1236" s="121" t="s">
        <v>201</v>
      </c>
      <c r="C1236" s="121" t="s">
        <v>202</v>
      </c>
      <c r="D1236" s="121" t="s">
        <v>79</v>
      </c>
      <c r="E1236" s="121" t="s">
        <v>70</v>
      </c>
      <c r="F1236" s="122">
        <v>40</v>
      </c>
      <c r="G1236" s="122">
        <v>3.92</v>
      </c>
      <c r="H1236" s="120">
        <v>2019</v>
      </c>
      <c r="I1236" t="str">
        <f>IF(J1236="natural gas",VLOOKUP(D1236,'Cross-Page Data'!$I$4:$J$13,2,FALSE),IF(J1236="solar",VLOOKUP('Form 923'!D1236,'Cross-Page Data'!$I$14:$J$117,2,FALSE),J1236))</f>
        <v>heavy or residual fuel oil</v>
      </c>
      <c r="J1236" t="str">
        <f>VLOOKUP(E1236,'Cross-Page Data'!$D$4:$F$48,3,FALSE)</f>
        <v>heavy or residual fuel oil</v>
      </c>
      <c r="K1236" t="b">
        <f t="shared" si="19"/>
        <v>1</v>
      </c>
    </row>
    <row r="1237" spans="1:11">
      <c r="A1237" s="120">
        <v>1312</v>
      </c>
      <c r="B1237" s="121" t="s">
        <v>201</v>
      </c>
      <c r="C1237" s="121" t="s">
        <v>202</v>
      </c>
      <c r="D1237" s="121" t="s">
        <v>79</v>
      </c>
      <c r="E1237" s="121" t="s">
        <v>38</v>
      </c>
      <c r="F1237" s="122">
        <v>0</v>
      </c>
      <c r="G1237" s="122">
        <v>0</v>
      </c>
      <c r="H1237" s="120">
        <v>2019</v>
      </c>
      <c r="I1237" t="str">
        <f>IF(J1237="natural gas",VLOOKUP(D1237,'Cross-Page Data'!$I$4:$J$13,2,FALSE),IF(J1237="solar",VLOOKUP('Form 923'!D1237,'Cross-Page Data'!$I$14:$J$117,2,FALSE),J1237))</f>
        <v>natural gas peaker</v>
      </c>
      <c r="J1237" t="str">
        <f>VLOOKUP(E1237,'Cross-Page Data'!$D$4:$F$48,3,FALSE)</f>
        <v>natural gas</v>
      </c>
      <c r="K1237" t="b">
        <f t="shared" si="19"/>
        <v>1</v>
      </c>
    </row>
    <row r="1238" spans="1:11">
      <c r="A1238" s="120">
        <v>1313</v>
      </c>
      <c r="B1238" s="121" t="s">
        <v>201</v>
      </c>
      <c r="C1238" s="121" t="s">
        <v>202</v>
      </c>
      <c r="D1238" s="121" t="s">
        <v>79</v>
      </c>
      <c r="E1238" s="121" t="s">
        <v>70</v>
      </c>
      <c r="F1238" s="122">
        <v>342</v>
      </c>
      <c r="G1238" s="122">
        <v>-6.106</v>
      </c>
      <c r="H1238" s="120">
        <v>2019</v>
      </c>
      <c r="I1238" t="str">
        <f>IF(J1238="natural gas",VLOOKUP(D1238,'Cross-Page Data'!$I$4:$J$13,2,FALSE),IF(J1238="solar",VLOOKUP('Form 923'!D1238,'Cross-Page Data'!$I$14:$J$117,2,FALSE),J1238))</f>
        <v>heavy or residual fuel oil</v>
      </c>
      <c r="J1238" t="str">
        <f>VLOOKUP(E1238,'Cross-Page Data'!$D$4:$F$48,3,FALSE)</f>
        <v>heavy or residual fuel oil</v>
      </c>
      <c r="K1238" t="b">
        <f t="shared" si="19"/>
        <v>1</v>
      </c>
    </row>
    <row r="1239" spans="1:11">
      <c r="A1239" s="120">
        <v>1313</v>
      </c>
      <c r="B1239" s="121" t="s">
        <v>201</v>
      </c>
      <c r="C1239" s="121" t="s">
        <v>202</v>
      </c>
      <c r="D1239" s="121" t="s">
        <v>79</v>
      </c>
      <c r="E1239" s="121" t="s">
        <v>38</v>
      </c>
      <c r="F1239" s="122">
        <v>1059</v>
      </c>
      <c r="G1239" s="122">
        <v>-18.894</v>
      </c>
      <c r="H1239" s="120">
        <v>2019</v>
      </c>
      <c r="I1239" t="str">
        <f>IF(J1239="natural gas",VLOOKUP(D1239,'Cross-Page Data'!$I$4:$J$13,2,FALSE),IF(J1239="solar",VLOOKUP('Form 923'!D1239,'Cross-Page Data'!$I$14:$J$117,2,FALSE),J1239))</f>
        <v>natural gas peaker</v>
      </c>
      <c r="J1239" t="str">
        <f>VLOOKUP(E1239,'Cross-Page Data'!$D$4:$F$48,3,FALSE)</f>
        <v>natural gas</v>
      </c>
      <c r="K1239" t="b">
        <f t="shared" si="19"/>
        <v>1</v>
      </c>
    </row>
    <row r="1240" spans="1:11">
      <c r="A1240" s="120">
        <v>1314</v>
      </c>
      <c r="B1240" s="121" t="s">
        <v>201</v>
      </c>
      <c r="C1240" s="121" t="s">
        <v>202</v>
      </c>
      <c r="D1240" s="121" t="s">
        <v>79</v>
      </c>
      <c r="E1240" s="121" t="s">
        <v>70</v>
      </c>
      <c r="F1240" s="122">
        <v>108</v>
      </c>
      <c r="G1240" s="122">
        <v>11</v>
      </c>
      <c r="H1240" s="120">
        <v>2019</v>
      </c>
      <c r="I1240" t="str">
        <f>IF(J1240="natural gas",VLOOKUP(D1240,'Cross-Page Data'!$I$4:$J$13,2,FALSE),IF(J1240="solar",VLOOKUP('Form 923'!D1240,'Cross-Page Data'!$I$14:$J$117,2,FALSE),J1240))</f>
        <v>heavy or residual fuel oil</v>
      </c>
      <c r="J1240" t="str">
        <f>VLOOKUP(E1240,'Cross-Page Data'!$D$4:$F$48,3,FALSE)</f>
        <v>heavy or residual fuel oil</v>
      </c>
      <c r="K1240" t="b">
        <f t="shared" si="19"/>
        <v>1</v>
      </c>
    </row>
    <row r="1241" spans="1:11">
      <c r="A1241" s="120">
        <v>1314</v>
      </c>
      <c r="B1241" s="121" t="s">
        <v>201</v>
      </c>
      <c r="C1241" s="121" t="s">
        <v>202</v>
      </c>
      <c r="D1241" s="121" t="s">
        <v>79</v>
      </c>
      <c r="E1241" s="121" t="s">
        <v>38</v>
      </c>
      <c r="F1241" s="122">
        <v>0</v>
      </c>
      <c r="G1241" s="122">
        <v>0</v>
      </c>
      <c r="H1241" s="120">
        <v>2019</v>
      </c>
      <c r="I1241" t="str">
        <f>IF(J1241="natural gas",VLOOKUP(D1241,'Cross-Page Data'!$I$4:$J$13,2,FALSE),IF(J1241="solar",VLOOKUP('Form 923'!D1241,'Cross-Page Data'!$I$14:$J$117,2,FALSE),J1241))</f>
        <v>natural gas peaker</v>
      </c>
      <c r="J1241" t="str">
        <f>VLOOKUP(E1241,'Cross-Page Data'!$D$4:$F$48,3,FALSE)</f>
        <v>natural gas</v>
      </c>
      <c r="K1241" t="b">
        <f t="shared" si="19"/>
        <v>1</v>
      </c>
    </row>
    <row r="1242" spans="1:11">
      <c r="A1242" s="120">
        <v>1315</v>
      </c>
      <c r="B1242" s="121" t="s">
        <v>201</v>
      </c>
      <c r="C1242" s="121" t="s">
        <v>202</v>
      </c>
      <c r="D1242" s="121" t="s">
        <v>79</v>
      </c>
      <c r="E1242" s="121" t="s">
        <v>70</v>
      </c>
      <c r="F1242" s="122">
        <v>58</v>
      </c>
      <c r="G1242" s="122">
        <v>4.271</v>
      </c>
      <c r="H1242" s="120">
        <v>2019</v>
      </c>
      <c r="I1242" t="str">
        <f>IF(J1242="natural gas",VLOOKUP(D1242,'Cross-Page Data'!$I$4:$J$13,2,FALSE),IF(J1242="solar",VLOOKUP('Form 923'!D1242,'Cross-Page Data'!$I$14:$J$117,2,FALSE),J1242))</f>
        <v>heavy or residual fuel oil</v>
      </c>
      <c r="J1242" t="str">
        <f>VLOOKUP(E1242,'Cross-Page Data'!$D$4:$F$48,3,FALSE)</f>
        <v>heavy or residual fuel oil</v>
      </c>
      <c r="K1242" t="b">
        <f t="shared" si="19"/>
        <v>1</v>
      </c>
    </row>
    <row r="1243" spans="1:11">
      <c r="A1243" s="120">
        <v>1315</v>
      </c>
      <c r="B1243" s="121" t="s">
        <v>201</v>
      </c>
      <c r="C1243" s="121" t="s">
        <v>202</v>
      </c>
      <c r="D1243" s="121" t="s">
        <v>79</v>
      </c>
      <c r="E1243" s="121" t="s">
        <v>38</v>
      </c>
      <c r="F1243" s="122">
        <v>37</v>
      </c>
      <c r="G1243" s="122">
        <v>2.589</v>
      </c>
      <c r="H1243" s="120">
        <v>2019</v>
      </c>
      <c r="I1243" t="str">
        <f>IF(J1243="natural gas",VLOOKUP(D1243,'Cross-Page Data'!$I$4:$J$13,2,FALSE),IF(J1243="solar",VLOOKUP('Form 923'!D1243,'Cross-Page Data'!$I$14:$J$117,2,FALSE),J1243))</f>
        <v>natural gas peaker</v>
      </c>
      <c r="J1243" t="str">
        <f>VLOOKUP(E1243,'Cross-Page Data'!$D$4:$F$48,3,FALSE)</f>
        <v>natural gas</v>
      </c>
      <c r="K1243" t="b">
        <f t="shared" si="19"/>
        <v>1</v>
      </c>
    </row>
    <row r="1244" spans="1:11">
      <c r="A1244" s="120">
        <v>1316</v>
      </c>
      <c r="B1244" s="121" t="s">
        <v>201</v>
      </c>
      <c r="C1244" s="121" t="s">
        <v>202</v>
      </c>
      <c r="D1244" s="121" t="s">
        <v>73</v>
      </c>
      <c r="E1244" s="121" t="s">
        <v>38</v>
      </c>
      <c r="F1244" s="122">
        <v>3188</v>
      </c>
      <c r="G1244" s="122">
        <v>80</v>
      </c>
      <c r="H1244" s="120">
        <v>2019</v>
      </c>
      <c r="I1244" t="str">
        <f>IF(J1244="natural gas",VLOOKUP(D1244,'Cross-Page Data'!$I$4:$J$13,2,FALSE),IF(J1244="solar",VLOOKUP('Form 923'!D1244,'Cross-Page Data'!$I$14:$J$117,2,FALSE),J1244))</f>
        <v>natural gas peaker</v>
      </c>
      <c r="J1244" t="str">
        <f>VLOOKUP(E1244,'Cross-Page Data'!$D$4:$F$48,3,FALSE)</f>
        <v>natural gas</v>
      </c>
      <c r="K1244" t="b">
        <f t="shared" si="19"/>
        <v>1</v>
      </c>
    </row>
    <row r="1245" spans="1:11">
      <c r="A1245" s="120">
        <v>1316</v>
      </c>
      <c r="B1245" s="121" t="s">
        <v>201</v>
      </c>
      <c r="C1245" s="121" t="s">
        <v>202</v>
      </c>
      <c r="D1245" s="121" t="s">
        <v>79</v>
      </c>
      <c r="E1245" s="121" t="s">
        <v>70</v>
      </c>
      <c r="F1245" s="122">
        <v>3409</v>
      </c>
      <c r="G1245" s="122">
        <v>132.928</v>
      </c>
      <c r="H1245" s="120">
        <v>2019</v>
      </c>
      <c r="I1245" t="str">
        <f>IF(J1245="natural gas",VLOOKUP(D1245,'Cross-Page Data'!$I$4:$J$13,2,FALSE),IF(J1245="solar",VLOOKUP('Form 923'!D1245,'Cross-Page Data'!$I$14:$J$117,2,FALSE),J1245))</f>
        <v>heavy or residual fuel oil</v>
      </c>
      <c r="J1245" t="str">
        <f>VLOOKUP(E1245,'Cross-Page Data'!$D$4:$F$48,3,FALSE)</f>
        <v>heavy or residual fuel oil</v>
      </c>
      <c r="K1245" t="b">
        <f t="shared" si="19"/>
        <v>1</v>
      </c>
    </row>
    <row r="1246" spans="1:11">
      <c r="A1246" s="120">
        <v>1316</v>
      </c>
      <c r="B1246" s="121" t="s">
        <v>201</v>
      </c>
      <c r="C1246" s="121" t="s">
        <v>202</v>
      </c>
      <c r="D1246" s="121" t="s">
        <v>79</v>
      </c>
      <c r="E1246" s="121" t="s">
        <v>38</v>
      </c>
      <c r="F1246" s="122">
        <v>17446</v>
      </c>
      <c r="G1246" s="122">
        <v>680.072</v>
      </c>
      <c r="H1246" s="120">
        <v>2019</v>
      </c>
      <c r="I1246" t="str">
        <f>IF(J1246="natural gas",VLOOKUP(D1246,'Cross-Page Data'!$I$4:$J$13,2,FALSE),IF(J1246="solar",VLOOKUP('Form 923'!D1246,'Cross-Page Data'!$I$14:$J$117,2,FALSE),J1246))</f>
        <v>natural gas peaker</v>
      </c>
      <c r="J1246" t="str">
        <f>VLOOKUP(E1246,'Cross-Page Data'!$D$4:$F$48,3,FALSE)</f>
        <v>natural gas</v>
      </c>
      <c r="K1246" t="b">
        <f t="shared" si="19"/>
        <v>1</v>
      </c>
    </row>
    <row r="1247" spans="1:11">
      <c r="A1247" s="120">
        <v>1317</v>
      </c>
      <c r="B1247" s="121" t="s">
        <v>201</v>
      </c>
      <c r="C1247" s="121" t="s">
        <v>202</v>
      </c>
      <c r="D1247" s="121" t="s">
        <v>79</v>
      </c>
      <c r="E1247" s="121" t="s">
        <v>70</v>
      </c>
      <c r="F1247" s="122">
        <v>59</v>
      </c>
      <c r="G1247" s="122">
        <v>4</v>
      </c>
      <c r="H1247" s="120">
        <v>2019</v>
      </c>
      <c r="I1247" t="str">
        <f>IF(J1247="natural gas",VLOOKUP(D1247,'Cross-Page Data'!$I$4:$J$13,2,FALSE),IF(J1247="solar",VLOOKUP('Form 923'!D1247,'Cross-Page Data'!$I$14:$J$117,2,FALSE),J1247))</f>
        <v>heavy or residual fuel oil</v>
      </c>
      <c r="J1247" t="str">
        <f>VLOOKUP(E1247,'Cross-Page Data'!$D$4:$F$48,3,FALSE)</f>
        <v>heavy or residual fuel oil</v>
      </c>
      <c r="K1247" t="b">
        <f t="shared" si="19"/>
        <v>1</v>
      </c>
    </row>
    <row r="1248" spans="1:11">
      <c r="A1248" s="120">
        <v>1317</v>
      </c>
      <c r="B1248" s="121" t="s">
        <v>201</v>
      </c>
      <c r="C1248" s="121" t="s">
        <v>202</v>
      </c>
      <c r="D1248" s="121" t="s">
        <v>68</v>
      </c>
      <c r="E1248" s="121" t="s">
        <v>38</v>
      </c>
      <c r="F1248" s="122">
        <v>75014</v>
      </c>
      <c r="G1248" s="122">
        <v>5248</v>
      </c>
      <c r="H1248" s="120">
        <v>2019</v>
      </c>
      <c r="I1248" t="str">
        <f>IF(J1248="natural gas",VLOOKUP(D1248,'Cross-Page Data'!$I$4:$J$13,2,FALSE),IF(J1248="solar",VLOOKUP('Form 923'!D1248,'Cross-Page Data'!$I$14:$J$117,2,FALSE),J1248))</f>
        <v>natural gas nonpeaker - preexisting retiring</v>
      </c>
      <c r="J1248" t="str">
        <f>VLOOKUP(E1248,'Cross-Page Data'!$D$4:$F$48,3,FALSE)</f>
        <v>natural gas</v>
      </c>
      <c r="K1248" t="b">
        <f t="shared" si="19"/>
        <v>1</v>
      </c>
    </row>
    <row r="1249" spans="1:11">
      <c r="A1249" s="120">
        <v>1319</v>
      </c>
      <c r="B1249" s="121" t="s">
        <v>201</v>
      </c>
      <c r="C1249" s="121" t="s">
        <v>202</v>
      </c>
      <c r="D1249" s="121" t="s">
        <v>79</v>
      </c>
      <c r="E1249" s="121" t="s">
        <v>70</v>
      </c>
      <c r="F1249" s="122">
        <v>692</v>
      </c>
      <c r="G1249" s="122">
        <v>56.224</v>
      </c>
      <c r="H1249" s="120">
        <v>2019</v>
      </c>
      <c r="I1249" t="str">
        <f>IF(J1249="natural gas",VLOOKUP(D1249,'Cross-Page Data'!$I$4:$J$13,2,FALSE),IF(J1249="solar",VLOOKUP('Form 923'!D1249,'Cross-Page Data'!$I$14:$J$117,2,FALSE),J1249))</f>
        <v>heavy or residual fuel oil</v>
      </c>
      <c r="J1249" t="str">
        <f>VLOOKUP(E1249,'Cross-Page Data'!$D$4:$F$48,3,FALSE)</f>
        <v>heavy or residual fuel oil</v>
      </c>
      <c r="K1249" t="b">
        <f t="shared" si="19"/>
        <v>1</v>
      </c>
    </row>
    <row r="1250" spans="1:11">
      <c r="A1250" s="120">
        <v>1319</v>
      </c>
      <c r="B1250" s="121" t="s">
        <v>201</v>
      </c>
      <c r="C1250" s="121" t="s">
        <v>202</v>
      </c>
      <c r="D1250" s="121" t="s">
        <v>79</v>
      </c>
      <c r="E1250" s="121" t="s">
        <v>38</v>
      </c>
      <c r="F1250" s="122">
        <v>734</v>
      </c>
      <c r="G1250" s="122">
        <v>59.776</v>
      </c>
      <c r="H1250" s="120">
        <v>2019</v>
      </c>
      <c r="I1250" t="str">
        <f>IF(J1250="natural gas",VLOOKUP(D1250,'Cross-Page Data'!$I$4:$J$13,2,FALSE),IF(J1250="solar",VLOOKUP('Form 923'!D1250,'Cross-Page Data'!$I$14:$J$117,2,FALSE),J1250))</f>
        <v>natural gas peaker</v>
      </c>
      <c r="J1250" t="str">
        <f>VLOOKUP(E1250,'Cross-Page Data'!$D$4:$F$48,3,FALSE)</f>
        <v>natural gas</v>
      </c>
      <c r="K1250" t="b">
        <f t="shared" si="19"/>
        <v>1</v>
      </c>
    </row>
    <row r="1251" spans="1:11">
      <c r="A1251" s="120">
        <v>1320</v>
      </c>
      <c r="B1251" s="121" t="s">
        <v>201</v>
      </c>
      <c r="C1251" s="121" t="s">
        <v>202</v>
      </c>
      <c r="D1251" s="121" t="s">
        <v>79</v>
      </c>
      <c r="E1251" s="121" t="s">
        <v>70</v>
      </c>
      <c r="F1251" s="122">
        <v>806</v>
      </c>
      <c r="G1251" s="122">
        <v>-498.166</v>
      </c>
      <c r="H1251" s="120">
        <v>2019</v>
      </c>
      <c r="I1251" t="str">
        <f>IF(J1251="natural gas",VLOOKUP(D1251,'Cross-Page Data'!$I$4:$J$13,2,FALSE),IF(J1251="solar",VLOOKUP('Form 923'!D1251,'Cross-Page Data'!$I$14:$J$117,2,FALSE),J1251))</f>
        <v>heavy or residual fuel oil</v>
      </c>
      <c r="J1251" t="str">
        <f>VLOOKUP(E1251,'Cross-Page Data'!$D$4:$F$48,3,FALSE)</f>
        <v>heavy or residual fuel oil</v>
      </c>
      <c r="K1251" t="b">
        <f t="shared" si="19"/>
        <v>1</v>
      </c>
    </row>
    <row r="1252" spans="1:11">
      <c r="A1252" s="120">
        <v>1320</v>
      </c>
      <c r="B1252" s="121" t="s">
        <v>201</v>
      </c>
      <c r="C1252" s="121" t="s">
        <v>202</v>
      </c>
      <c r="D1252" s="121" t="s">
        <v>79</v>
      </c>
      <c r="E1252" s="121" t="s">
        <v>38</v>
      </c>
      <c r="F1252" s="122">
        <v>632</v>
      </c>
      <c r="G1252" s="122">
        <v>-390.834</v>
      </c>
      <c r="H1252" s="120">
        <v>2019</v>
      </c>
      <c r="I1252" t="str">
        <f>IF(J1252="natural gas",VLOOKUP(D1252,'Cross-Page Data'!$I$4:$J$13,2,FALSE),IF(J1252="solar",VLOOKUP('Form 923'!D1252,'Cross-Page Data'!$I$14:$J$117,2,FALSE),J1252))</f>
        <v>natural gas peaker</v>
      </c>
      <c r="J1252" t="str">
        <f>VLOOKUP(E1252,'Cross-Page Data'!$D$4:$F$48,3,FALSE)</f>
        <v>natural gas</v>
      </c>
      <c r="K1252" t="b">
        <f t="shared" si="19"/>
        <v>1</v>
      </c>
    </row>
    <row r="1253" spans="1:11">
      <c r="A1253" s="120">
        <v>1321</v>
      </c>
      <c r="B1253" s="121" t="s">
        <v>201</v>
      </c>
      <c r="C1253" s="121" t="s">
        <v>202</v>
      </c>
      <c r="D1253" s="121" t="s">
        <v>79</v>
      </c>
      <c r="E1253" s="121" t="s">
        <v>70</v>
      </c>
      <c r="F1253" s="122">
        <v>0</v>
      </c>
      <c r="G1253" s="122">
        <v>0</v>
      </c>
      <c r="H1253" s="120">
        <v>2019</v>
      </c>
      <c r="I1253" t="str">
        <f>IF(J1253="natural gas",VLOOKUP(D1253,'Cross-Page Data'!$I$4:$J$13,2,FALSE),IF(J1253="solar",VLOOKUP('Form 923'!D1253,'Cross-Page Data'!$I$14:$J$117,2,FALSE),J1253))</f>
        <v>heavy or residual fuel oil</v>
      </c>
      <c r="J1253" t="str">
        <f>VLOOKUP(E1253,'Cross-Page Data'!$D$4:$F$48,3,FALSE)</f>
        <v>heavy or residual fuel oil</v>
      </c>
      <c r="K1253" t="b">
        <f t="shared" si="19"/>
        <v>1</v>
      </c>
    </row>
    <row r="1254" spans="1:11">
      <c r="A1254" s="120">
        <v>1321</v>
      </c>
      <c r="B1254" s="121" t="s">
        <v>201</v>
      </c>
      <c r="C1254" s="121" t="s">
        <v>202</v>
      </c>
      <c r="D1254" s="121" t="s">
        <v>79</v>
      </c>
      <c r="E1254" s="121" t="s">
        <v>38</v>
      </c>
      <c r="F1254" s="122">
        <v>0</v>
      </c>
      <c r="G1254" s="122">
        <v>0</v>
      </c>
      <c r="H1254" s="120">
        <v>2019</v>
      </c>
      <c r="I1254" t="str">
        <f>IF(J1254="natural gas",VLOOKUP(D1254,'Cross-Page Data'!$I$4:$J$13,2,FALSE),IF(J1254="solar",VLOOKUP('Form 923'!D1254,'Cross-Page Data'!$I$14:$J$117,2,FALSE),J1254))</f>
        <v>natural gas peaker</v>
      </c>
      <c r="J1254" t="str">
        <f>VLOOKUP(E1254,'Cross-Page Data'!$D$4:$F$48,3,FALSE)</f>
        <v>natural gas</v>
      </c>
      <c r="K1254" t="b">
        <f t="shared" si="19"/>
        <v>1</v>
      </c>
    </row>
    <row r="1255" spans="1:11">
      <c r="A1255" s="120">
        <v>1324</v>
      </c>
      <c r="B1255" s="121" t="s">
        <v>201</v>
      </c>
      <c r="C1255" s="121" t="s">
        <v>202</v>
      </c>
      <c r="D1255" s="121" t="s">
        <v>79</v>
      </c>
      <c r="E1255" s="121" t="s">
        <v>70</v>
      </c>
      <c r="F1255" s="122">
        <v>213</v>
      </c>
      <c r="G1255" s="122">
        <v>0</v>
      </c>
      <c r="H1255" s="120">
        <v>2019</v>
      </c>
      <c r="I1255" t="str">
        <f>IF(J1255="natural gas",VLOOKUP(D1255,'Cross-Page Data'!$I$4:$J$13,2,FALSE),IF(J1255="solar",VLOOKUP('Form 923'!D1255,'Cross-Page Data'!$I$14:$J$117,2,FALSE),J1255))</f>
        <v>heavy or residual fuel oil</v>
      </c>
      <c r="J1255" t="str">
        <f>VLOOKUP(E1255,'Cross-Page Data'!$D$4:$F$48,3,FALSE)</f>
        <v>heavy or residual fuel oil</v>
      </c>
      <c r="K1255" t="b">
        <f t="shared" si="19"/>
        <v>1</v>
      </c>
    </row>
    <row r="1256" spans="1:11">
      <c r="A1256" s="120">
        <v>1324</v>
      </c>
      <c r="B1256" s="121" t="s">
        <v>201</v>
      </c>
      <c r="C1256" s="121" t="s">
        <v>202</v>
      </c>
      <c r="D1256" s="121" t="s">
        <v>79</v>
      </c>
      <c r="E1256" s="121" t="s">
        <v>38</v>
      </c>
      <c r="F1256" s="122">
        <v>2681</v>
      </c>
      <c r="G1256" s="122">
        <v>0</v>
      </c>
      <c r="H1256" s="120">
        <v>2019</v>
      </c>
      <c r="I1256" t="str">
        <f>IF(J1256="natural gas",VLOOKUP(D1256,'Cross-Page Data'!$I$4:$J$13,2,FALSE),IF(J1256="solar",VLOOKUP('Form 923'!D1256,'Cross-Page Data'!$I$14:$J$117,2,FALSE),J1256))</f>
        <v>natural gas peaker</v>
      </c>
      <c r="J1256" t="str">
        <f>VLOOKUP(E1256,'Cross-Page Data'!$D$4:$F$48,3,FALSE)</f>
        <v>natural gas</v>
      </c>
      <c r="K1256" t="b">
        <f t="shared" si="19"/>
        <v>1</v>
      </c>
    </row>
    <row r="1257" spans="1:11">
      <c r="A1257" s="120">
        <v>1326</v>
      </c>
      <c r="B1257" s="121" t="s">
        <v>201</v>
      </c>
      <c r="C1257" s="121" t="s">
        <v>202</v>
      </c>
      <c r="D1257" s="121" t="s">
        <v>79</v>
      </c>
      <c r="E1257" s="121" t="s">
        <v>70</v>
      </c>
      <c r="F1257" s="122">
        <v>89</v>
      </c>
      <c r="G1257" s="122">
        <v>8.741</v>
      </c>
      <c r="H1257" s="120">
        <v>2019</v>
      </c>
      <c r="I1257" t="str">
        <f>IF(J1257="natural gas",VLOOKUP(D1257,'Cross-Page Data'!$I$4:$J$13,2,FALSE),IF(J1257="solar",VLOOKUP('Form 923'!D1257,'Cross-Page Data'!$I$14:$J$117,2,FALSE),J1257))</f>
        <v>heavy or residual fuel oil</v>
      </c>
      <c r="J1257" t="str">
        <f>VLOOKUP(E1257,'Cross-Page Data'!$D$4:$F$48,3,FALSE)</f>
        <v>heavy or residual fuel oil</v>
      </c>
      <c r="K1257" t="b">
        <f t="shared" si="19"/>
        <v>1</v>
      </c>
    </row>
    <row r="1258" spans="1:11">
      <c r="A1258" s="120">
        <v>1326</v>
      </c>
      <c r="B1258" s="121" t="s">
        <v>201</v>
      </c>
      <c r="C1258" s="121" t="s">
        <v>202</v>
      </c>
      <c r="D1258" s="121" t="s">
        <v>79</v>
      </c>
      <c r="E1258" s="121" t="s">
        <v>38</v>
      </c>
      <c r="F1258" s="122">
        <v>342</v>
      </c>
      <c r="G1258" s="122">
        <v>34.259</v>
      </c>
      <c r="H1258" s="120">
        <v>2019</v>
      </c>
      <c r="I1258" t="str">
        <f>IF(J1258="natural gas",VLOOKUP(D1258,'Cross-Page Data'!$I$4:$J$13,2,FALSE),IF(J1258="solar",VLOOKUP('Form 923'!D1258,'Cross-Page Data'!$I$14:$J$117,2,FALSE),J1258))</f>
        <v>natural gas peaker</v>
      </c>
      <c r="J1258" t="str">
        <f>VLOOKUP(E1258,'Cross-Page Data'!$D$4:$F$48,3,FALSE)</f>
        <v>natural gas</v>
      </c>
      <c r="K1258" t="b">
        <f t="shared" si="19"/>
        <v>1</v>
      </c>
    </row>
    <row r="1259" spans="1:11">
      <c r="A1259" s="120">
        <v>1327</v>
      </c>
      <c r="B1259" s="121" t="s">
        <v>201</v>
      </c>
      <c r="C1259" s="121" t="s">
        <v>202</v>
      </c>
      <c r="D1259" s="121" t="s">
        <v>79</v>
      </c>
      <c r="E1259" s="121" t="s">
        <v>70</v>
      </c>
      <c r="F1259" s="122">
        <v>48</v>
      </c>
      <c r="G1259" s="122">
        <v>-19.277</v>
      </c>
      <c r="H1259" s="120">
        <v>2019</v>
      </c>
      <c r="I1259" t="str">
        <f>IF(J1259="natural gas",VLOOKUP(D1259,'Cross-Page Data'!$I$4:$J$13,2,FALSE),IF(J1259="solar",VLOOKUP('Form 923'!D1259,'Cross-Page Data'!$I$14:$J$117,2,FALSE),J1259))</f>
        <v>heavy or residual fuel oil</v>
      </c>
      <c r="J1259" t="str">
        <f>VLOOKUP(E1259,'Cross-Page Data'!$D$4:$F$48,3,FALSE)</f>
        <v>heavy or residual fuel oil</v>
      </c>
      <c r="K1259" t="b">
        <f t="shared" si="19"/>
        <v>1</v>
      </c>
    </row>
    <row r="1260" spans="1:11">
      <c r="A1260" s="120">
        <v>1327</v>
      </c>
      <c r="B1260" s="121" t="s">
        <v>201</v>
      </c>
      <c r="C1260" s="121" t="s">
        <v>202</v>
      </c>
      <c r="D1260" s="121" t="s">
        <v>79</v>
      </c>
      <c r="E1260" s="121" t="s">
        <v>38</v>
      </c>
      <c r="F1260" s="122">
        <v>328</v>
      </c>
      <c r="G1260" s="122">
        <v>-131.723</v>
      </c>
      <c r="H1260" s="120">
        <v>2019</v>
      </c>
      <c r="I1260" t="str">
        <f>IF(J1260="natural gas",VLOOKUP(D1260,'Cross-Page Data'!$I$4:$J$13,2,FALSE),IF(J1260="solar",VLOOKUP('Form 923'!D1260,'Cross-Page Data'!$I$14:$J$117,2,FALSE),J1260))</f>
        <v>natural gas peaker</v>
      </c>
      <c r="J1260" t="str">
        <f>VLOOKUP(E1260,'Cross-Page Data'!$D$4:$F$48,3,FALSE)</f>
        <v>natural gas</v>
      </c>
      <c r="K1260" t="b">
        <f t="shared" si="19"/>
        <v>1</v>
      </c>
    </row>
    <row r="1261" spans="1:11">
      <c r="A1261" s="120">
        <v>1328</v>
      </c>
      <c r="B1261" s="121" t="s">
        <v>201</v>
      </c>
      <c r="C1261" s="121" t="s">
        <v>202</v>
      </c>
      <c r="D1261" s="121" t="s">
        <v>79</v>
      </c>
      <c r="E1261" s="121" t="s">
        <v>70</v>
      </c>
      <c r="F1261" s="122">
        <v>270</v>
      </c>
      <c r="G1261" s="122">
        <v>-43.597</v>
      </c>
      <c r="H1261" s="120">
        <v>2019</v>
      </c>
      <c r="I1261" t="str">
        <f>IF(J1261="natural gas",VLOOKUP(D1261,'Cross-Page Data'!$I$4:$J$13,2,FALSE),IF(J1261="solar",VLOOKUP('Form 923'!D1261,'Cross-Page Data'!$I$14:$J$117,2,FALSE),J1261))</f>
        <v>heavy or residual fuel oil</v>
      </c>
      <c r="J1261" t="str">
        <f>VLOOKUP(E1261,'Cross-Page Data'!$D$4:$F$48,3,FALSE)</f>
        <v>heavy or residual fuel oil</v>
      </c>
      <c r="K1261" t="b">
        <f t="shared" si="19"/>
        <v>1</v>
      </c>
    </row>
    <row r="1262" spans="1:11">
      <c r="A1262" s="120">
        <v>1328</v>
      </c>
      <c r="B1262" s="121" t="s">
        <v>201</v>
      </c>
      <c r="C1262" s="121" t="s">
        <v>202</v>
      </c>
      <c r="D1262" s="121" t="s">
        <v>79</v>
      </c>
      <c r="E1262" s="121" t="s">
        <v>38</v>
      </c>
      <c r="F1262" s="122">
        <v>3425</v>
      </c>
      <c r="G1262" s="122">
        <v>-562.403</v>
      </c>
      <c r="H1262" s="120">
        <v>2019</v>
      </c>
      <c r="I1262" t="str">
        <f>IF(J1262="natural gas",VLOOKUP(D1262,'Cross-Page Data'!$I$4:$J$13,2,FALSE),IF(J1262="solar",VLOOKUP('Form 923'!D1262,'Cross-Page Data'!$I$14:$J$117,2,FALSE),J1262))</f>
        <v>natural gas peaker</v>
      </c>
      <c r="J1262" t="str">
        <f>VLOOKUP(E1262,'Cross-Page Data'!$D$4:$F$48,3,FALSE)</f>
        <v>natural gas</v>
      </c>
      <c r="K1262" t="b">
        <f t="shared" si="19"/>
        <v>1</v>
      </c>
    </row>
    <row r="1263" spans="1:11">
      <c r="A1263" s="120">
        <v>1329</v>
      </c>
      <c r="B1263" s="121" t="s">
        <v>201</v>
      </c>
      <c r="C1263" s="121" t="s">
        <v>202</v>
      </c>
      <c r="D1263" s="121" t="s">
        <v>79</v>
      </c>
      <c r="E1263" s="121" t="s">
        <v>70</v>
      </c>
      <c r="F1263" s="122">
        <v>306</v>
      </c>
      <c r="G1263" s="122">
        <v>25.075</v>
      </c>
      <c r="H1263" s="120">
        <v>2019</v>
      </c>
      <c r="I1263" t="str">
        <f>IF(J1263="natural gas",VLOOKUP(D1263,'Cross-Page Data'!$I$4:$J$13,2,FALSE),IF(J1263="solar",VLOOKUP('Form 923'!D1263,'Cross-Page Data'!$I$14:$J$117,2,FALSE),J1263))</f>
        <v>heavy or residual fuel oil</v>
      </c>
      <c r="J1263" t="str">
        <f>VLOOKUP(E1263,'Cross-Page Data'!$D$4:$F$48,3,FALSE)</f>
        <v>heavy or residual fuel oil</v>
      </c>
      <c r="K1263" t="b">
        <f t="shared" si="19"/>
        <v>1</v>
      </c>
    </row>
    <row r="1264" spans="1:11">
      <c r="A1264" s="120">
        <v>1329</v>
      </c>
      <c r="B1264" s="121" t="s">
        <v>201</v>
      </c>
      <c r="C1264" s="121" t="s">
        <v>202</v>
      </c>
      <c r="D1264" s="121" t="s">
        <v>79</v>
      </c>
      <c r="E1264" s="121" t="s">
        <v>38</v>
      </c>
      <c r="F1264" s="122">
        <v>232</v>
      </c>
      <c r="G1264" s="122">
        <v>18.925</v>
      </c>
      <c r="H1264" s="120">
        <v>2019</v>
      </c>
      <c r="I1264" t="str">
        <f>IF(J1264="natural gas",VLOOKUP(D1264,'Cross-Page Data'!$I$4:$J$13,2,FALSE),IF(J1264="solar",VLOOKUP('Form 923'!D1264,'Cross-Page Data'!$I$14:$J$117,2,FALSE),J1264))</f>
        <v>natural gas peaker</v>
      </c>
      <c r="J1264" t="str">
        <f>VLOOKUP(E1264,'Cross-Page Data'!$D$4:$F$48,3,FALSE)</f>
        <v>natural gas</v>
      </c>
      <c r="K1264" t="b">
        <f t="shared" si="19"/>
        <v>1</v>
      </c>
    </row>
    <row r="1265" spans="1:11">
      <c r="A1265" s="120">
        <v>1330</v>
      </c>
      <c r="B1265" s="121" t="s">
        <v>201</v>
      </c>
      <c r="C1265" s="121" t="s">
        <v>202</v>
      </c>
      <c r="D1265" s="121" t="s">
        <v>79</v>
      </c>
      <c r="E1265" s="121" t="s">
        <v>70</v>
      </c>
      <c r="F1265" s="122">
        <v>0</v>
      </c>
      <c r="G1265" s="122">
        <v>0</v>
      </c>
      <c r="H1265" s="120">
        <v>2019</v>
      </c>
      <c r="I1265" t="str">
        <f>IF(J1265="natural gas",VLOOKUP(D1265,'Cross-Page Data'!$I$4:$J$13,2,FALSE),IF(J1265="solar",VLOOKUP('Form 923'!D1265,'Cross-Page Data'!$I$14:$J$117,2,FALSE),J1265))</f>
        <v>heavy or residual fuel oil</v>
      </c>
      <c r="J1265" t="str">
        <f>VLOOKUP(E1265,'Cross-Page Data'!$D$4:$F$48,3,FALSE)</f>
        <v>heavy or residual fuel oil</v>
      </c>
      <c r="K1265" t="b">
        <f t="shared" si="19"/>
        <v>1</v>
      </c>
    </row>
    <row r="1266" spans="1:11">
      <c r="A1266" s="120">
        <v>1330</v>
      </c>
      <c r="B1266" s="121" t="s">
        <v>201</v>
      </c>
      <c r="C1266" s="121" t="s">
        <v>202</v>
      </c>
      <c r="D1266" s="121" t="s">
        <v>68</v>
      </c>
      <c r="E1266" s="121" t="s">
        <v>38</v>
      </c>
      <c r="F1266" s="122">
        <v>1084</v>
      </c>
      <c r="G1266" s="122">
        <v>55</v>
      </c>
      <c r="H1266" s="120">
        <v>2019</v>
      </c>
      <c r="I1266" t="str">
        <f>IF(J1266="natural gas",VLOOKUP(D1266,'Cross-Page Data'!$I$4:$J$13,2,FALSE),IF(J1266="solar",VLOOKUP('Form 923'!D1266,'Cross-Page Data'!$I$14:$J$117,2,FALSE),J1266))</f>
        <v>natural gas nonpeaker - preexisting retiring</v>
      </c>
      <c r="J1266" t="str">
        <f>VLOOKUP(E1266,'Cross-Page Data'!$D$4:$F$48,3,FALSE)</f>
        <v>natural gas</v>
      </c>
      <c r="K1266" t="b">
        <f t="shared" si="19"/>
        <v>1</v>
      </c>
    </row>
    <row r="1267" spans="1:11">
      <c r="A1267" s="120">
        <v>1332</v>
      </c>
      <c r="B1267" s="121" t="s">
        <v>201</v>
      </c>
      <c r="C1267" s="121" t="s">
        <v>202</v>
      </c>
      <c r="D1267" s="121" t="s">
        <v>73</v>
      </c>
      <c r="E1267" s="121" t="s">
        <v>38</v>
      </c>
      <c r="F1267" s="122">
        <v>0</v>
      </c>
      <c r="G1267" s="122">
        <v>0</v>
      </c>
      <c r="H1267" s="120">
        <v>2019</v>
      </c>
      <c r="I1267" t="str">
        <f>IF(J1267="natural gas",VLOOKUP(D1267,'Cross-Page Data'!$I$4:$J$13,2,FALSE),IF(J1267="solar",VLOOKUP('Form 923'!D1267,'Cross-Page Data'!$I$14:$J$117,2,FALSE),J1267))</f>
        <v>natural gas peaker</v>
      </c>
      <c r="J1267" t="str">
        <f>VLOOKUP(E1267,'Cross-Page Data'!$D$4:$F$48,3,FALSE)</f>
        <v>natural gas</v>
      </c>
      <c r="K1267" t="b">
        <f t="shared" si="19"/>
        <v>1</v>
      </c>
    </row>
    <row r="1268" spans="1:11">
      <c r="A1268" s="120">
        <v>1336</v>
      </c>
      <c r="B1268" s="121" t="s">
        <v>201</v>
      </c>
      <c r="C1268" s="121" t="s">
        <v>202</v>
      </c>
      <c r="D1268" s="121" t="s">
        <v>73</v>
      </c>
      <c r="E1268" s="121" t="s">
        <v>38</v>
      </c>
      <c r="F1268" s="122">
        <v>402479</v>
      </c>
      <c r="G1268" s="122">
        <v>24007</v>
      </c>
      <c r="H1268" s="120">
        <v>2019</v>
      </c>
      <c r="I1268" t="str">
        <f>IF(J1268="natural gas",VLOOKUP(D1268,'Cross-Page Data'!$I$4:$J$13,2,FALSE),IF(J1268="solar",VLOOKUP('Form 923'!D1268,'Cross-Page Data'!$I$14:$J$117,2,FALSE),J1268))</f>
        <v>natural gas peaker</v>
      </c>
      <c r="J1268" t="str">
        <f>VLOOKUP(E1268,'Cross-Page Data'!$D$4:$F$48,3,FALSE)</f>
        <v>natural gas</v>
      </c>
      <c r="K1268" t="b">
        <f t="shared" si="19"/>
        <v>1</v>
      </c>
    </row>
    <row r="1269" spans="1:11">
      <c r="A1269" s="120">
        <v>1336</v>
      </c>
      <c r="B1269" s="121" t="s">
        <v>201</v>
      </c>
      <c r="C1269" s="121" t="s">
        <v>202</v>
      </c>
      <c r="D1269" s="121" t="s">
        <v>68</v>
      </c>
      <c r="E1269" s="121" t="s">
        <v>38</v>
      </c>
      <c r="F1269" s="122">
        <v>608674</v>
      </c>
      <c r="G1269" s="122">
        <v>50498</v>
      </c>
      <c r="H1269" s="120">
        <v>2019</v>
      </c>
      <c r="I1269" t="str">
        <f>IF(J1269="natural gas",VLOOKUP(D1269,'Cross-Page Data'!$I$4:$J$13,2,FALSE),IF(J1269="solar",VLOOKUP('Form 923'!D1269,'Cross-Page Data'!$I$14:$J$117,2,FALSE),J1269))</f>
        <v>natural gas nonpeaker - preexisting retiring</v>
      </c>
      <c r="J1269" t="str">
        <f>VLOOKUP(E1269,'Cross-Page Data'!$D$4:$F$48,3,FALSE)</f>
        <v>natural gas</v>
      </c>
      <c r="K1269" t="b">
        <f t="shared" si="19"/>
        <v>1</v>
      </c>
    </row>
    <row r="1270" spans="1:11">
      <c r="A1270" s="120">
        <v>1353</v>
      </c>
      <c r="B1270" s="121" t="s">
        <v>201</v>
      </c>
      <c r="C1270" s="121" t="s">
        <v>202</v>
      </c>
      <c r="D1270" s="121" t="s">
        <v>68</v>
      </c>
      <c r="E1270" s="121" t="s">
        <v>38</v>
      </c>
      <c r="F1270" s="122">
        <v>10603604</v>
      </c>
      <c r="G1270" s="122">
        <v>1062894</v>
      </c>
      <c r="H1270" s="120">
        <v>2019</v>
      </c>
      <c r="I1270" t="str">
        <f>IF(J1270="natural gas",VLOOKUP(D1270,'Cross-Page Data'!$I$4:$J$13,2,FALSE),IF(J1270="solar",VLOOKUP('Form 923'!D1270,'Cross-Page Data'!$I$14:$J$117,2,FALSE),J1270))</f>
        <v>natural gas nonpeaker - preexisting retiring</v>
      </c>
      <c r="J1270" t="str">
        <f>VLOOKUP(E1270,'Cross-Page Data'!$D$4:$F$48,3,FALSE)</f>
        <v>natural gas</v>
      </c>
      <c r="K1270" t="b">
        <f t="shared" si="19"/>
        <v>1</v>
      </c>
    </row>
    <row r="1271" spans="1:11">
      <c r="A1271" s="120">
        <v>1354</v>
      </c>
      <c r="B1271" s="121" t="s">
        <v>201</v>
      </c>
      <c r="C1271" s="121" t="s">
        <v>202</v>
      </c>
      <c r="D1271" s="121" t="s">
        <v>116</v>
      </c>
      <c r="E1271" s="121" t="s">
        <v>170</v>
      </c>
      <c r="F1271" s="122">
        <v>944015</v>
      </c>
      <c r="G1271" s="122">
        <v>106045</v>
      </c>
      <c r="H1271" s="120">
        <v>2019</v>
      </c>
      <c r="I1271" t="str">
        <f>IF(J1271="natural gas",VLOOKUP(D1271,'Cross-Page Data'!$I$4:$J$13,2,FALSE),IF(J1271="solar",VLOOKUP('Form 923'!D1271,'Cross-Page Data'!$I$14:$J$117,2,FALSE),J1271))</f>
        <v>hydro</v>
      </c>
      <c r="J1271" t="str">
        <f>VLOOKUP(E1271,'Cross-Page Data'!$D$4:$F$48,3,FALSE)</f>
        <v>hydro</v>
      </c>
      <c r="K1271" t="b">
        <f t="shared" si="19"/>
        <v>1</v>
      </c>
    </row>
    <row r="1272" spans="1:11">
      <c r="A1272" s="120">
        <v>1355</v>
      </c>
      <c r="B1272" s="121" t="s">
        <v>201</v>
      </c>
      <c r="C1272" s="121" t="s">
        <v>202</v>
      </c>
      <c r="D1272" s="121" t="s">
        <v>73</v>
      </c>
      <c r="E1272" s="121" t="s">
        <v>70</v>
      </c>
      <c r="F1272" s="122">
        <v>24631</v>
      </c>
      <c r="G1272" s="122">
        <v>1611.882</v>
      </c>
      <c r="H1272" s="120">
        <v>2019</v>
      </c>
      <c r="I1272" t="str">
        <f>IF(J1272="natural gas",VLOOKUP(D1272,'Cross-Page Data'!$I$4:$J$13,2,FALSE),IF(J1272="solar",VLOOKUP('Form 923'!D1272,'Cross-Page Data'!$I$14:$J$117,2,FALSE),J1272))</f>
        <v>heavy or residual fuel oil</v>
      </c>
      <c r="J1272" t="str">
        <f>VLOOKUP(E1272,'Cross-Page Data'!$D$4:$F$48,3,FALSE)</f>
        <v>heavy or residual fuel oil</v>
      </c>
      <c r="K1272" t="b">
        <f t="shared" si="19"/>
        <v>1</v>
      </c>
    </row>
    <row r="1273" spans="1:11">
      <c r="A1273" s="120">
        <v>1355</v>
      </c>
      <c r="B1273" s="121" t="s">
        <v>201</v>
      </c>
      <c r="C1273" s="121" t="s">
        <v>202</v>
      </c>
      <c r="D1273" s="121" t="s">
        <v>73</v>
      </c>
      <c r="E1273" s="121" t="s">
        <v>38</v>
      </c>
      <c r="F1273" s="122">
        <v>5335426</v>
      </c>
      <c r="G1273" s="122">
        <v>455096.12</v>
      </c>
      <c r="H1273" s="120">
        <v>2019</v>
      </c>
      <c r="I1273" t="str">
        <f>IF(J1273="natural gas",VLOOKUP(D1273,'Cross-Page Data'!$I$4:$J$13,2,FALSE),IF(J1273="solar",VLOOKUP('Form 923'!D1273,'Cross-Page Data'!$I$14:$J$117,2,FALSE),J1273))</f>
        <v>natural gas peaker</v>
      </c>
      <c r="J1273" t="str">
        <f>VLOOKUP(E1273,'Cross-Page Data'!$D$4:$F$48,3,FALSE)</f>
        <v>natural gas</v>
      </c>
      <c r="K1273" t="b">
        <f t="shared" si="19"/>
        <v>1</v>
      </c>
    </row>
    <row r="1274" spans="1:11">
      <c r="A1274" s="120">
        <v>1355</v>
      </c>
      <c r="B1274" s="121" t="s">
        <v>201</v>
      </c>
      <c r="C1274" s="121" t="s">
        <v>202</v>
      </c>
      <c r="D1274" s="121" t="s">
        <v>101</v>
      </c>
      <c r="E1274" s="121" t="s">
        <v>92</v>
      </c>
      <c r="F1274" s="122">
        <v>155652</v>
      </c>
      <c r="G1274" s="122">
        <v>17485</v>
      </c>
      <c r="H1274" s="120">
        <v>2019</v>
      </c>
      <c r="I1274" t="str">
        <f>IF(J1274="natural gas",VLOOKUP(D1274,'Cross-Page Data'!$I$4:$J$13,2,FALSE),IF(J1274="solar",VLOOKUP('Form 923'!D1274,'Cross-Page Data'!$I$14:$J$117,2,FALSE),J1274))</f>
        <v>solar pv</v>
      </c>
      <c r="J1274" t="str">
        <f>VLOOKUP(E1274,'Cross-Page Data'!$D$4:$F$48,3,FALSE)</f>
        <v>solar</v>
      </c>
      <c r="K1274" t="b">
        <f t="shared" si="19"/>
        <v>1</v>
      </c>
    </row>
    <row r="1275" spans="1:11">
      <c r="A1275" s="120">
        <v>1355</v>
      </c>
      <c r="B1275" s="121" t="s">
        <v>201</v>
      </c>
      <c r="C1275" s="121" t="s">
        <v>202</v>
      </c>
      <c r="D1275" s="121" t="s">
        <v>68</v>
      </c>
      <c r="E1275" s="121" t="s">
        <v>54</v>
      </c>
      <c r="F1275" s="122">
        <v>11430284</v>
      </c>
      <c r="G1275" s="122">
        <v>952459.6</v>
      </c>
      <c r="H1275" s="120">
        <v>2019</v>
      </c>
      <c r="I1275" t="str">
        <f>IF(J1275="natural gas",VLOOKUP(D1275,'Cross-Page Data'!$I$4:$J$13,2,FALSE),IF(J1275="solar",VLOOKUP('Form 923'!D1275,'Cross-Page Data'!$I$14:$J$117,2,FALSE),J1275))</f>
        <v>hard coal</v>
      </c>
      <c r="J1275" t="str">
        <f>VLOOKUP(E1275,'Cross-Page Data'!$D$4:$F$48,3,FALSE)</f>
        <v>hard coal</v>
      </c>
      <c r="K1275" t="b">
        <f t="shared" si="19"/>
        <v>1</v>
      </c>
    </row>
    <row r="1276" spans="1:11">
      <c r="A1276" s="120">
        <v>1355</v>
      </c>
      <c r="B1276" s="121" t="s">
        <v>201</v>
      </c>
      <c r="C1276" s="121" t="s">
        <v>202</v>
      </c>
      <c r="D1276" s="121" t="s">
        <v>68</v>
      </c>
      <c r="E1276" s="121" t="s">
        <v>70</v>
      </c>
      <c r="F1276" s="122">
        <v>45348</v>
      </c>
      <c r="G1276" s="122">
        <v>3326.399</v>
      </c>
      <c r="H1276" s="120">
        <v>2019</v>
      </c>
      <c r="I1276" t="str">
        <f>IF(J1276="natural gas",VLOOKUP(D1276,'Cross-Page Data'!$I$4:$J$13,2,FALSE),IF(J1276="solar",VLOOKUP('Form 923'!D1276,'Cross-Page Data'!$I$14:$J$117,2,FALSE),J1276))</f>
        <v>heavy or residual fuel oil</v>
      </c>
      <c r="J1276" t="str">
        <f>VLOOKUP(E1276,'Cross-Page Data'!$D$4:$F$48,3,FALSE)</f>
        <v>heavy or residual fuel oil</v>
      </c>
      <c r="K1276" t="b">
        <f t="shared" si="19"/>
        <v>1</v>
      </c>
    </row>
    <row r="1277" spans="1:11">
      <c r="A1277" s="120">
        <v>1356</v>
      </c>
      <c r="B1277" s="121" t="s">
        <v>201</v>
      </c>
      <c r="C1277" s="121" t="s">
        <v>202</v>
      </c>
      <c r="D1277" s="121" t="s">
        <v>68</v>
      </c>
      <c r="E1277" s="121" t="s">
        <v>54</v>
      </c>
      <c r="F1277" s="122">
        <v>2845664</v>
      </c>
      <c r="G1277" s="122">
        <v>251860.17</v>
      </c>
      <c r="H1277" s="120">
        <v>2019</v>
      </c>
      <c r="I1277" t="str">
        <f>IF(J1277="natural gas",VLOOKUP(D1277,'Cross-Page Data'!$I$4:$J$13,2,FALSE),IF(J1277="solar",VLOOKUP('Form 923'!D1277,'Cross-Page Data'!$I$14:$J$117,2,FALSE),J1277))</f>
        <v>hard coal</v>
      </c>
      <c r="J1277" t="str">
        <f>VLOOKUP(E1277,'Cross-Page Data'!$D$4:$F$48,3,FALSE)</f>
        <v>hard coal</v>
      </c>
      <c r="K1277" t="b">
        <f t="shared" si="19"/>
        <v>1</v>
      </c>
    </row>
    <row r="1278" spans="1:11">
      <c r="A1278" s="120">
        <v>1356</v>
      </c>
      <c r="B1278" s="121" t="s">
        <v>201</v>
      </c>
      <c r="C1278" s="121" t="s">
        <v>202</v>
      </c>
      <c r="D1278" s="121" t="s">
        <v>68</v>
      </c>
      <c r="E1278" s="121" t="s">
        <v>70</v>
      </c>
      <c r="F1278" s="122">
        <v>125543</v>
      </c>
      <c r="G1278" s="122">
        <v>11315.763</v>
      </c>
      <c r="H1278" s="120">
        <v>2019</v>
      </c>
      <c r="I1278" t="str">
        <f>IF(J1278="natural gas",VLOOKUP(D1278,'Cross-Page Data'!$I$4:$J$13,2,FALSE),IF(J1278="solar",VLOOKUP('Form 923'!D1278,'Cross-Page Data'!$I$14:$J$117,2,FALSE),J1278))</f>
        <v>heavy or residual fuel oil</v>
      </c>
      <c r="J1278" t="str">
        <f>VLOOKUP(E1278,'Cross-Page Data'!$D$4:$F$48,3,FALSE)</f>
        <v>heavy or residual fuel oil</v>
      </c>
      <c r="K1278" t="b">
        <f t="shared" si="19"/>
        <v>1</v>
      </c>
    </row>
    <row r="1279" spans="1:11">
      <c r="A1279" s="120">
        <v>1356</v>
      </c>
      <c r="B1279" s="121" t="s">
        <v>201</v>
      </c>
      <c r="C1279" s="121" t="s">
        <v>202</v>
      </c>
      <c r="D1279" s="121" t="s">
        <v>68</v>
      </c>
      <c r="E1279" s="121" t="s">
        <v>150</v>
      </c>
      <c r="F1279" s="122">
        <v>109292006</v>
      </c>
      <c r="G1279" s="122">
        <v>9900985.1</v>
      </c>
      <c r="H1279" s="120">
        <v>2019</v>
      </c>
      <c r="I1279" t="str">
        <f>IF(J1279="natural gas",VLOOKUP(D1279,'Cross-Page Data'!$I$4:$J$13,2,FALSE),IF(J1279="solar",VLOOKUP('Form 923'!D1279,'Cross-Page Data'!$I$14:$J$117,2,FALSE),J1279))</f>
        <v>hard coal</v>
      </c>
      <c r="J1279" t="str">
        <f>VLOOKUP(E1279,'Cross-Page Data'!$D$4:$F$48,3,FALSE)</f>
        <v>hard coal</v>
      </c>
      <c r="K1279" t="b">
        <f t="shared" si="19"/>
        <v>1</v>
      </c>
    </row>
    <row r="1280" spans="1:11">
      <c r="A1280" s="120">
        <v>1356</v>
      </c>
      <c r="B1280" s="121" t="s">
        <v>201</v>
      </c>
      <c r="C1280" s="121" t="s">
        <v>202</v>
      </c>
      <c r="D1280" s="121" t="s">
        <v>68</v>
      </c>
      <c r="E1280" s="121" t="s">
        <v>162</v>
      </c>
      <c r="F1280" s="122">
        <v>0</v>
      </c>
      <c r="G1280" s="122">
        <v>0</v>
      </c>
      <c r="H1280" s="120">
        <v>2019</v>
      </c>
      <c r="I1280" t="str">
        <f>IF(J1280="natural gas",VLOOKUP(D1280,'Cross-Page Data'!$I$4:$J$13,2,FALSE),IF(J1280="solar",VLOOKUP('Form 923'!D1280,'Cross-Page Data'!$I$14:$J$117,2,FALSE),J1280))</f>
        <v>hard coal</v>
      </c>
      <c r="J1280" t="str">
        <f>VLOOKUP(E1280,'Cross-Page Data'!$D$4:$F$48,3,FALSE)</f>
        <v>hard coal</v>
      </c>
      <c r="K1280" t="b">
        <f t="shared" si="19"/>
        <v>1</v>
      </c>
    </row>
    <row r="1281" spans="1:11">
      <c r="A1281" s="120">
        <v>1358</v>
      </c>
      <c r="B1281" s="121" t="s">
        <v>201</v>
      </c>
      <c r="C1281" s="121" t="s">
        <v>202</v>
      </c>
      <c r="D1281" s="121" t="s">
        <v>73</v>
      </c>
      <c r="E1281" s="121" t="s">
        <v>70</v>
      </c>
      <c r="F1281" s="122">
        <v>0</v>
      </c>
      <c r="G1281" s="122">
        <v>0</v>
      </c>
      <c r="H1281" s="120">
        <v>2019</v>
      </c>
      <c r="I1281" t="str">
        <f>IF(J1281="natural gas",VLOOKUP(D1281,'Cross-Page Data'!$I$4:$J$13,2,FALSE),IF(J1281="solar",VLOOKUP('Form 923'!D1281,'Cross-Page Data'!$I$14:$J$117,2,FALSE),J1281))</f>
        <v>heavy or residual fuel oil</v>
      </c>
      <c r="J1281" t="str">
        <f>VLOOKUP(E1281,'Cross-Page Data'!$D$4:$F$48,3,FALSE)</f>
        <v>heavy or residual fuel oil</v>
      </c>
      <c r="K1281" t="b">
        <f t="shared" si="19"/>
        <v>1</v>
      </c>
    </row>
    <row r="1282" spans="1:11">
      <c r="A1282" s="120">
        <v>1358</v>
      </c>
      <c r="B1282" s="121" t="s">
        <v>201</v>
      </c>
      <c r="C1282" s="121" t="s">
        <v>202</v>
      </c>
      <c r="D1282" s="121" t="s">
        <v>73</v>
      </c>
      <c r="E1282" s="121" t="s">
        <v>38</v>
      </c>
      <c r="F1282" s="122">
        <v>185</v>
      </c>
      <c r="G1282" s="122">
        <v>-112</v>
      </c>
      <c r="H1282" s="120">
        <v>2019</v>
      </c>
      <c r="I1282" t="str">
        <f>IF(J1282="natural gas",VLOOKUP(D1282,'Cross-Page Data'!$I$4:$J$13,2,FALSE),IF(J1282="solar",VLOOKUP('Form 923'!D1282,'Cross-Page Data'!$I$14:$J$117,2,FALSE),J1282))</f>
        <v>natural gas peaker</v>
      </c>
      <c r="J1282" t="str">
        <f>VLOOKUP(E1282,'Cross-Page Data'!$D$4:$F$48,3,FALSE)</f>
        <v>natural gas</v>
      </c>
      <c r="K1282" t="b">
        <f t="shared" si="19"/>
        <v>1</v>
      </c>
    </row>
    <row r="1283" spans="1:11">
      <c r="A1283" s="120">
        <v>1359</v>
      </c>
      <c r="B1283" s="121" t="s">
        <v>201</v>
      </c>
      <c r="C1283" s="121" t="s">
        <v>206</v>
      </c>
      <c r="D1283" s="121" t="s">
        <v>116</v>
      </c>
      <c r="E1283" s="121" t="s">
        <v>170</v>
      </c>
      <c r="F1283" s="122">
        <v>75401</v>
      </c>
      <c r="G1283" s="122">
        <v>8470</v>
      </c>
      <c r="H1283" s="120">
        <v>2019</v>
      </c>
      <c r="I1283" t="str">
        <f>IF(J1283="natural gas",VLOOKUP(D1283,'Cross-Page Data'!$I$4:$J$13,2,FALSE),IF(J1283="solar",VLOOKUP('Form 923'!D1283,'Cross-Page Data'!$I$14:$J$117,2,FALSE),J1283))</f>
        <v>hydro</v>
      </c>
      <c r="J1283" t="str">
        <f>VLOOKUP(E1283,'Cross-Page Data'!$D$4:$F$48,3,FALSE)</f>
        <v>hydro</v>
      </c>
      <c r="K1283" t="b">
        <f t="shared" si="19"/>
        <v>1</v>
      </c>
    </row>
    <row r="1284" spans="1:11">
      <c r="A1284" s="120">
        <v>1363</v>
      </c>
      <c r="B1284" s="121" t="s">
        <v>201</v>
      </c>
      <c r="C1284" s="121" t="s">
        <v>202</v>
      </c>
      <c r="D1284" s="121" t="s">
        <v>39</v>
      </c>
      <c r="E1284" s="121" t="s">
        <v>38</v>
      </c>
      <c r="F1284" s="122">
        <v>0</v>
      </c>
      <c r="G1284" s="122">
        <v>1861739</v>
      </c>
      <c r="H1284" s="120">
        <v>2019</v>
      </c>
      <c r="I1284" t="str">
        <f>IF(J1284="natural gas",VLOOKUP(D1284,'Cross-Page Data'!$I$4:$J$13,2,FALSE),IF(J1284="solar",VLOOKUP('Form 923'!D1284,'Cross-Page Data'!$I$14:$J$117,2,FALSE),J1284))</f>
        <v>natural gas nonpeaker - preexisting nonretiring</v>
      </c>
      <c r="J1284" t="str">
        <f>VLOOKUP(E1284,'Cross-Page Data'!$D$4:$F$48,3,FALSE)</f>
        <v>natural gas</v>
      </c>
      <c r="K1284" t="b">
        <f t="shared" si="19"/>
        <v>1</v>
      </c>
    </row>
    <row r="1285" spans="1:11">
      <c r="A1285" s="120">
        <v>1363</v>
      </c>
      <c r="B1285" s="121" t="s">
        <v>201</v>
      </c>
      <c r="C1285" s="121" t="s">
        <v>202</v>
      </c>
      <c r="D1285" s="121" t="s">
        <v>61</v>
      </c>
      <c r="E1285" s="121" t="s">
        <v>38</v>
      </c>
      <c r="F1285" s="122">
        <v>35111243</v>
      </c>
      <c r="G1285" s="122">
        <v>3301664</v>
      </c>
      <c r="H1285" s="120">
        <v>2019</v>
      </c>
      <c r="I1285" t="str">
        <f>IF(J1285="natural gas",VLOOKUP(D1285,'Cross-Page Data'!$I$4:$J$13,2,FALSE),IF(J1285="solar",VLOOKUP('Form 923'!D1285,'Cross-Page Data'!$I$14:$J$117,2,FALSE),J1285))</f>
        <v>natural gas nonpeaker - preexisting nonretiring</v>
      </c>
      <c r="J1285" t="str">
        <f>VLOOKUP(E1285,'Cross-Page Data'!$D$4:$F$48,3,FALSE)</f>
        <v>natural gas</v>
      </c>
      <c r="K1285" t="b">
        <f t="shared" si="19"/>
        <v>1</v>
      </c>
    </row>
    <row r="1286" spans="1:11">
      <c r="A1286" s="120">
        <v>1363</v>
      </c>
      <c r="B1286" s="121" t="s">
        <v>201</v>
      </c>
      <c r="C1286" s="121" t="s">
        <v>202</v>
      </c>
      <c r="D1286" s="121" t="s">
        <v>73</v>
      </c>
      <c r="E1286" s="121" t="s">
        <v>70</v>
      </c>
      <c r="F1286" s="122">
        <v>0</v>
      </c>
      <c r="G1286" s="122">
        <v>0</v>
      </c>
      <c r="H1286" s="120">
        <v>2019</v>
      </c>
      <c r="I1286" t="str">
        <f>IF(J1286="natural gas",VLOOKUP(D1286,'Cross-Page Data'!$I$4:$J$13,2,FALSE),IF(J1286="solar",VLOOKUP('Form 923'!D1286,'Cross-Page Data'!$I$14:$J$117,2,FALSE),J1286))</f>
        <v>heavy or residual fuel oil</v>
      </c>
      <c r="J1286" t="str">
        <f>VLOOKUP(E1286,'Cross-Page Data'!$D$4:$F$48,3,FALSE)</f>
        <v>heavy or residual fuel oil</v>
      </c>
      <c r="K1286" t="b">
        <f t="shared" si="19"/>
        <v>1</v>
      </c>
    </row>
    <row r="1287" spans="1:11">
      <c r="A1287" s="120">
        <v>1363</v>
      </c>
      <c r="B1287" s="121" t="s">
        <v>201</v>
      </c>
      <c r="C1287" s="121" t="s">
        <v>202</v>
      </c>
      <c r="D1287" s="121" t="s">
        <v>73</v>
      </c>
      <c r="E1287" s="121" t="s">
        <v>38</v>
      </c>
      <c r="F1287" s="122">
        <v>643</v>
      </c>
      <c r="G1287" s="122">
        <v>10</v>
      </c>
      <c r="H1287" s="120">
        <v>2019</v>
      </c>
      <c r="I1287" t="str">
        <f>IF(J1287="natural gas",VLOOKUP(D1287,'Cross-Page Data'!$I$4:$J$13,2,FALSE),IF(J1287="solar",VLOOKUP('Form 923'!D1287,'Cross-Page Data'!$I$14:$J$117,2,FALSE),J1287))</f>
        <v>natural gas peaker</v>
      </c>
      <c r="J1287" t="str">
        <f>VLOOKUP(E1287,'Cross-Page Data'!$D$4:$F$48,3,FALSE)</f>
        <v>natural gas</v>
      </c>
      <c r="K1287" t="b">
        <f t="shared" ref="K1287:K1350" si="20">IF(AND($N$6=FALSE,OR(C1287="Commercial NAICS Cogen",C1287="Industrial NAICS Cogen",C1287="NAICS-22 Cogen")),FALSE,IF(AND($N$7=FALSE,OR(C1287="Commercial NAICS Cogen",C1287="Commercial NAICS Non-Cogen",C1287="industrial NAICS Cogen",C1287="industrial NAICS non-cogen")),FALSE,TRUE))</f>
        <v>1</v>
      </c>
    </row>
    <row r="1288" spans="1:11">
      <c r="A1288" s="120">
        <v>1364</v>
      </c>
      <c r="B1288" s="121" t="s">
        <v>201</v>
      </c>
      <c r="C1288" s="121" t="s">
        <v>202</v>
      </c>
      <c r="D1288" s="121" t="s">
        <v>68</v>
      </c>
      <c r="E1288" s="121" t="s">
        <v>54</v>
      </c>
      <c r="F1288" s="122">
        <v>444284</v>
      </c>
      <c r="G1288" s="122">
        <v>41960.367</v>
      </c>
      <c r="H1288" s="120">
        <v>2019</v>
      </c>
      <c r="I1288" t="str">
        <f>IF(J1288="natural gas",VLOOKUP(D1288,'Cross-Page Data'!$I$4:$J$13,2,FALSE),IF(J1288="solar",VLOOKUP('Form 923'!D1288,'Cross-Page Data'!$I$14:$J$117,2,FALSE),J1288))</f>
        <v>hard coal</v>
      </c>
      <c r="J1288" t="str">
        <f>VLOOKUP(E1288,'Cross-Page Data'!$D$4:$F$48,3,FALSE)</f>
        <v>hard coal</v>
      </c>
      <c r="K1288" t="b">
        <f t="shared" si="20"/>
        <v>1</v>
      </c>
    </row>
    <row r="1289" spans="1:11">
      <c r="A1289" s="120">
        <v>1364</v>
      </c>
      <c r="B1289" s="121" t="s">
        <v>201</v>
      </c>
      <c r="C1289" s="121" t="s">
        <v>202</v>
      </c>
      <c r="D1289" s="121" t="s">
        <v>68</v>
      </c>
      <c r="E1289" s="121" t="s">
        <v>38</v>
      </c>
      <c r="F1289" s="122">
        <v>324500</v>
      </c>
      <c r="G1289" s="122">
        <v>30481.336</v>
      </c>
      <c r="H1289" s="120">
        <v>2019</v>
      </c>
      <c r="I1289" t="str">
        <f>IF(J1289="natural gas",VLOOKUP(D1289,'Cross-Page Data'!$I$4:$J$13,2,FALSE),IF(J1289="solar",VLOOKUP('Form 923'!D1289,'Cross-Page Data'!$I$14:$J$117,2,FALSE),J1289))</f>
        <v>natural gas nonpeaker - preexisting retiring</v>
      </c>
      <c r="J1289" t="str">
        <f>VLOOKUP(E1289,'Cross-Page Data'!$D$4:$F$48,3,FALSE)</f>
        <v>natural gas</v>
      </c>
      <c r="K1289" t="b">
        <f t="shared" si="20"/>
        <v>1</v>
      </c>
    </row>
    <row r="1290" spans="1:11">
      <c r="A1290" s="120">
        <v>1364</v>
      </c>
      <c r="B1290" s="121" t="s">
        <v>201</v>
      </c>
      <c r="C1290" s="121" t="s">
        <v>202</v>
      </c>
      <c r="D1290" s="121" t="s">
        <v>68</v>
      </c>
      <c r="E1290" s="121" t="s">
        <v>150</v>
      </c>
      <c r="F1290" s="122">
        <v>86768036</v>
      </c>
      <c r="G1290" s="122">
        <v>8185625.3</v>
      </c>
      <c r="H1290" s="120">
        <v>2019</v>
      </c>
      <c r="I1290" t="str">
        <f>IF(J1290="natural gas",VLOOKUP(D1290,'Cross-Page Data'!$I$4:$J$13,2,FALSE),IF(J1290="solar",VLOOKUP('Form 923'!D1290,'Cross-Page Data'!$I$14:$J$117,2,FALSE),J1290))</f>
        <v>hard coal</v>
      </c>
      <c r="J1290" t="str">
        <f>VLOOKUP(E1290,'Cross-Page Data'!$D$4:$F$48,3,FALSE)</f>
        <v>hard coal</v>
      </c>
      <c r="K1290" t="b">
        <f t="shared" si="20"/>
        <v>1</v>
      </c>
    </row>
    <row r="1291" spans="1:11">
      <c r="A1291" s="120">
        <v>1364</v>
      </c>
      <c r="B1291" s="121" t="s">
        <v>201</v>
      </c>
      <c r="C1291" s="121" t="s">
        <v>202</v>
      </c>
      <c r="D1291" s="121" t="s">
        <v>68</v>
      </c>
      <c r="E1291" s="121" t="s">
        <v>162</v>
      </c>
      <c r="F1291" s="122">
        <v>0</v>
      </c>
      <c r="G1291" s="122">
        <v>0</v>
      </c>
      <c r="H1291" s="120">
        <v>2019</v>
      </c>
      <c r="I1291" t="str">
        <f>IF(J1291="natural gas",VLOOKUP(D1291,'Cross-Page Data'!$I$4:$J$13,2,FALSE),IF(J1291="solar",VLOOKUP('Form 923'!D1291,'Cross-Page Data'!$I$14:$J$117,2,FALSE),J1291))</f>
        <v>hard coal</v>
      </c>
      <c r="J1291" t="str">
        <f>VLOOKUP(E1291,'Cross-Page Data'!$D$4:$F$48,3,FALSE)</f>
        <v>hard coal</v>
      </c>
      <c r="K1291" t="b">
        <f t="shared" si="20"/>
        <v>1</v>
      </c>
    </row>
    <row r="1292" spans="1:11">
      <c r="A1292" s="120">
        <v>1365</v>
      </c>
      <c r="B1292" s="121" t="s">
        <v>201</v>
      </c>
      <c r="C1292" s="121" t="s">
        <v>202</v>
      </c>
      <c r="D1292" s="121" t="s">
        <v>116</v>
      </c>
      <c r="E1292" s="121" t="s">
        <v>170</v>
      </c>
      <c r="F1292" s="122">
        <v>2233137</v>
      </c>
      <c r="G1292" s="122">
        <v>250858</v>
      </c>
      <c r="H1292" s="120">
        <v>2019</v>
      </c>
      <c r="I1292" t="str">
        <f>IF(J1292="natural gas",VLOOKUP(D1292,'Cross-Page Data'!$I$4:$J$13,2,FALSE),IF(J1292="solar",VLOOKUP('Form 923'!D1292,'Cross-Page Data'!$I$14:$J$117,2,FALSE),J1292))</f>
        <v>hydro</v>
      </c>
      <c r="J1292" t="str">
        <f>VLOOKUP(E1292,'Cross-Page Data'!$D$4:$F$48,3,FALSE)</f>
        <v>hydro</v>
      </c>
      <c r="K1292" t="b">
        <f t="shared" si="20"/>
        <v>1</v>
      </c>
    </row>
    <row r="1293" spans="1:11">
      <c r="A1293" s="120">
        <v>1366</v>
      </c>
      <c r="B1293" s="121" t="s">
        <v>201</v>
      </c>
      <c r="C1293" s="121" t="s">
        <v>202</v>
      </c>
      <c r="D1293" s="121" t="s">
        <v>73</v>
      </c>
      <c r="E1293" s="121" t="s">
        <v>38</v>
      </c>
      <c r="F1293" s="122">
        <v>703137</v>
      </c>
      <c r="G1293" s="122">
        <v>59988</v>
      </c>
      <c r="H1293" s="120">
        <v>2019</v>
      </c>
      <c r="I1293" t="str">
        <f>IF(J1293="natural gas",VLOOKUP(D1293,'Cross-Page Data'!$I$4:$J$13,2,FALSE),IF(J1293="solar",VLOOKUP('Form 923'!D1293,'Cross-Page Data'!$I$14:$J$117,2,FALSE),J1293))</f>
        <v>natural gas peaker</v>
      </c>
      <c r="J1293" t="str">
        <f>VLOOKUP(E1293,'Cross-Page Data'!$D$4:$F$48,3,FALSE)</f>
        <v>natural gas</v>
      </c>
      <c r="K1293" t="b">
        <f t="shared" si="20"/>
        <v>1</v>
      </c>
    </row>
    <row r="1294" spans="1:11">
      <c r="A1294" s="120">
        <v>1368</v>
      </c>
      <c r="B1294" s="121" t="s">
        <v>201</v>
      </c>
      <c r="C1294" s="121" t="s">
        <v>202</v>
      </c>
      <c r="D1294" s="121" t="s">
        <v>73</v>
      </c>
      <c r="E1294" s="121" t="s">
        <v>38</v>
      </c>
      <c r="F1294" s="122">
        <v>754</v>
      </c>
      <c r="G1294" s="122">
        <v>-45</v>
      </c>
      <c r="H1294" s="120">
        <v>2019</v>
      </c>
      <c r="I1294" t="str">
        <f>IF(J1294="natural gas",VLOOKUP(D1294,'Cross-Page Data'!$I$4:$J$13,2,FALSE),IF(J1294="solar",VLOOKUP('Form 923'!D1294,'Cross-Page Data'!$I$14:$J$117,2,FALSE),J1294))</f>
        <v>natural gas peaker</v>
      </c>
      <c r="J1294" t="str">
        <f>VLOOKUP(E1294,'Cross-Page Data'!$D$4:$F$48,3,FALSE)</f>
        <v>natural gas</v>
      </c>
      <c r="K1294" t="b">
        <f t="shared" si="20"/>
        <v>1</v>
      </c>
    </row>
    <row r="1295" spans="1:11">
      <c r="A1295" s="120">
        <v>1371</v>
      </c>
      <c r="B1295" s="121" t="s">
        <v>201</v>
      </c>
      <c r="C1295" s="121" t="s">
        <v>202</v>
      </c>
      <c r="D1295" s="121" t="s">
        <v>116</v>
      </c>
      <c r="E1295" s="121" t="s">
        <v>170</v>
      </c>
      <c r="F1295" s="122">
        <v>5092059</v>
      </c>
      <c r="G1295" s="122">
        <v>572013</v>
      </c>
      <c r="H1295" s="120">
        <v>2019</v>
      </c>
      <c r="I1295" t="str">
        <f>IF(J1295="natural gas",VLOOKUP(D1295,'Cross-Page Data'!$I$4:$J$13,2,FALSE),IF(J1295="solar",VLOOKUP('Form 923'!D1295,'Cross-Page Data'!$I$14:$J$117,2,FALSE),J1295))</f>
        <v>hydro</v>
      </c>
      <c r="J1295" t="str">
        <f>VLOOKUP(E1295,'Cross-Page Data'!$D$4:$F$48,3,FALSE)</f>
        <v>hydro</v>
      </c>
      <c r="K1295" t="b">
        <f t="shared" si="20"/>
        <v>1</v>
      </c>
    </row>
    <row r="1296" spans="1:11">
      <c r="A1296" s="120">
        <v>1374</v>
      </c>
      <c r="B1296" s="121" t="s">
        <v>201</v>
      </c>
      <c r="C1296" s="121" t="s">
        <v>202</v>
      </c>
      <c r="D1296" s="121" t="s">
        <v>68</v>
      </c>
      <c r="E1296" s="121" t="s">
        <v>54</v>
      </c>
      <c r="F1296" s="122">
        <v>18362692</v>
      </c>
      <c r="G1296" s="122">
        <v>1599837</v>
      </c>
      <c r="H1296" s="120">
        <v>2019</v>
      </c>
      <c r="I1296" t="str">
        <f>IF(J1296="natural gas",VLOOKUP(D1296,'Cross-Page Data'!$I$4:$J$13,2,FALSE),IF(J1296="solar",VLOOKUP('Form 923'!D1296,'Cross-Page Data'!$I$14:$J$117,2,FALSE),J1296))</f>
        <v>hard coal</v>
      </c>
      <c r="J1296" t="str">
        <f>VLOOKUP(E1296,'Cross-Page Data'!$D$4:$F$48,3,FALSE)</f>
        <v>hard coal</v>
      </c>
      <c r="K1296" t="b">
        <f t="shared" si="20"/>
        <v>1</v>
      </c>
    </row>
    <row r="1297" spans="1:11">
      <c r="A1297" s="120">
        <v>1374</v>
      </c>
      <c r="B1297" s="121" t="s">
        <v>201</v>
      </c>
      <c r="C1297" s="121" t="s">
        <v>202</v>
      </c>
      <c r="D1297" s="121" t="s">
        <v>68</v>
      </c>
      <c r="E1297" s="121" t="s">
        <v>70</v>
      </c>
      <c r="F1297" s="122">
        <v>26844</v>
      </c>
      <c r="G1297" s="122">
        <v>2221.408</v>
      </c>
      <c r="H1297" s="120">
        <v>2019</v>
      </c>
      <c r="I1297" t="str">
        <f>IF(J1297="natural gas",VLOOKUP(D1297,'Cross-Page Data'!$I$4:$J$13,2,FALSE),IF(J1297="solar",VLOOKUP('Form 923'!D1297,'Cross-Page Data'!$I$14:$J$117,2,FALSE),J1297))</f>
        <v>heavy or residual fuel oil</v>
      </c>
      <c r="J1297" t="str">
        <f>VLOOKUP(E1297,'Cross-Page Data'!$D$4:$F$48,3,FALSE)</f>
        <v>heavy or residual fuel oil</v>
      </c>
      <c r="K1297" t="b">
        <f t="shared" si="20"/>
        <v>1</v>
      </c>
    </row>
    <row r="1298" spans="1:11">
      <c r="A1298" s="120">
        <v>1374</v>
      </c>
      <c r="B1298" s="121" t="s">
        <v>201</v>
      </c>
      <c r="C1298" s="121" t="s">
        <v>202</v>
      </c>
      <c r="D1298" s="121" t="s">
        <v>68</v>
      </c>
      <c r="E1298" s="121" t="s">
        <v>38</v>
      </c>
      <c r="F1298" s="122">
        <v>30545</v>
      </c>
      <c r="G1298" s="122">
        <v>2654.132</v>
      </c>
      <c r="H1298" s="120">
        <v>2019</v>
      </c>
      <c r="I1298" t="str">
        <f>IF(J1298="natural gas",VLOOKUP(D1298,'Cross-Page Data'!$I$4:$J$13,2,FALSE),IF(J1298="solar",VLOOKUP('Form 923'!D1298,'Cross-Page Data'!$I$14:$J$117,2,FALSE),J1298))</f>
        <v>natural gas nonpeaker - preexisting retiring</v>
      </c>
      <c r="J1298" t="str">
        <f>VLOOKUP(E1298,'Cross-Page Data'!$D$4:$F$48,3,FALSE)</f>
        <v>natural gas</v>
      </c>
      <c r="K1298" t="b">
        <f t="shared" si="20"/>
        <v>1</v>
      </c>
    </row>
    <row r="1299" spans="1:11">
      <c r="A1299" s="120">
        <v>1374</v>
      </c>
      <c r="B1299" s="121" t="s">
        <v>201</v>
      </c>
      <c r="C1299" s="121" t="s">
        <v>202</v>
      </c>
      <c r="D1299" s="121" t="s">
        <v>68</v>
      </c>
      <c r="E1299" s="121" t="s">
        <v>144</v>
      </c>
      <c r="F1299" s="122">
        <v>0</v>
      </c>
      <c r="G1299" s="122">
        <v>0</v>
      </c>
      <c r="H1299" s="120">
        <v>2019</v>
      </c>
      <c r="I1299" t="str">
        <f>IF(J1299="natural gas",VLOOKUP(D1299,'Cross-Page Data'!$I$4:$J$13,2,FALSE),IF(J1299="solar",VLOOKUP('Form 923'!D1299,'Cross-Page Data'!$I$14:$J$117,2,FALSE),J1299))</f>
        <v>petroleum</v>
      </c>
      <c r="J1299" t="str">
        <f>VLOOKUP(E1299,'Cross-Page Data'!$D$4:$F$48,3,FALSE)</f>
        <v>petroleum</v>
      </c>
      <c r="K1299" t="b">
        <f t="shared" si="20"/>
        <v>1</v>
      </c>
    </row>
    <row r="1300" spans="1:11">
      <c r="A1300" s="120">
        <v>1374</v>
      </c>
      <c r="B1300" s="121" t="s">
        <v>201</v>
      </c>
      <c r="C1300" s="121" t="s">
        <v>202</v>
      </c>
      <c r="D1300" s="121" t="s">
        <v>68</v>
      </c>
      <c r="E1300" s="121" t="s">
        <v>146</v>
      </c>
      <c r="F1300" s="122">
        <v>2306</v>
      </c>
      <c r="G1300" s="122">
        <v>200.451</v>
      </c>
      <c r="H1300" s="120">
        <v>2019</v>
      </c>
      <c r="I1300" t="str">
        <f>IF(J1300="natural gas",VLOOKUP(D1300,'Cross-Page Data'!$I$4:$J$13,2,FALSE),IF(J1300="solar",VLOOKUP('Form 923'!D1300,'Cross-Page Data'!$I$14:$J$117,2,FALSE),J1300))</f>
        <v>other</v>
      </c>
      <c r="J1300" t="str">
        <f>VLOOKUP(E1300,'Cross-Page Data'!$D$4:$F$48,3,FALSE)</f>
        <v>other</v>
      </c>
      <c r="K1300" t="b">
        <f t="shared" si="20"/>
        <v>1</v>
      </c>
    </row>
    <row r="1301" spans="1:11">
      <c r="A1301" s="120">
        <v>1374</v>
      </c>
      <c r="B1301" s="121" t="s">
        <v>201</v>
      </c>
      <c r="C1301" s="121" t="s">
        <v>202</v>
      </c>
      <c r="D1301" s="121" t="s">
        <v>68</v>
      </c>
      <c r="E1301" s="121" t="s">
        <v>166</v>
      </c>
      <c r="F1301" s="122">
        <v>0</v>
      </c>
      <c r="G1301" s="122">
        <v>0</v>
      </c>
      <c r="H1301" s="120">
        <v>2019</v>
      </c>
      <c r="I1301" t="str">
        <f>IF(J1301="natural gas",VLOOKUP(D1301,'Cross-Page Data'!$I$4:$J$13,2,FALSE),IF(J1301="solar",VLOOKUP('Form 923'!D1301,'Cross-Page Data'!$I$14:$J$117,2,FALSE),J1301))</f>
        <v>other</v>
      </c>
      <c r="J1301" t="str">
        <f>VLOOKUP(E1301,'Cross-Page Data'!$D$4:$F$48,3,FALSE)</f>
        <v>other</v>
      </c>
      <c r="K1301" t="b">
        <f t="shared" si="20"/>
        <v>1</v>
      </c>
    </row>
    <row r="1302" spans="1:11">
      <c r="A1302" s="120">
        <v>1376</v>
      </c>
      <c r="B1302" s="121" t="s">
        <v>201</v>
      </c>
      <c r="C1302" s="121" t="s">
        <v>202</v>
      </c>
      <c r="D1302" s="121" t="s">
        <v>79</v>
      </c>
      <c r="E1302" s="121" t="s">
        <v>70</v>
      </c>
      <c r="F1302" s="122">
        <v>204</v>
      </c>
      <c r="G1302" s="122">
        <v>16</v>
      </c>
      <c r="H1302" s="120">
        <v>2019</v>
      </c>
      <c r="I1302" t="str">
        <f>IF(J1302="natural gas",VLOOKUP(D1302,'Cross-Page Data'!$I$4:$J$13,2,FALSE),IF(J1302="solar",VLOOKUP('Form 923'!D1302,'Cross-Page Data'!$I$14:$J$117,2,FALSE),J1302))</f>
        <v>heavy or residual fuel oil</v>
      </c>
      <c r="J1302" t="str">
        <f>VLOOKUP(E1302,'Cross-Page Data'!$D$4:$F$48,3,FALSE)</f>
        <v>heavy or residual fuel oil</v>
      </c>
      <c r="K1302" t="b">
        <f t="shared" si="20"/>
        <v>1</v>
      </c>
    </row>
    <row r="1303" spans="1:11">
      <c r="A1303" s="120">
        <v>1377</v>
      </c>
      <c r="B1303" s="121" t="s">
        <v>201</v>
      </c>
      <c r="C1303" s="121" t="s">
        <v>202</v>
      </c>
      <c r="D1303" s="121" t="s">
        <v>116</v>
      </c>
      <c r="E1303" s="121" t="s">
        <v>170</v>
      </c>
      <c r="F1303" s="122">
        <v>8225172</v>
      </c>
      <c r="G1303" s="122">
        <v>923969</v>
      </c>
      <c r="H1303" s="120">
        <v>2019</v>
      </c>
      <c r="I1303" t="str">
        <f>IF(J1303="natural gas",VLOOKUP(D1303,'Cross-Page Data'!$I$4:$J$13,2,FALSE),IF(J1303="solar",VLOOKUP('Form 923'!D1303,'Cross-Page Data'!$I$14:$J$117,2,FALSE),J1303))</f>
        <v>hydro</v>
      </c>
      <c r="J1303" t="str">
        <f>VLOOKUP(E1303,'Cross-Page Data'!$D$4:$F$48,3,FALSE)</f>
        <v>hydro</v>
      </c>
      <c r="K1303" t="b">
        <f t="shared" si="20"/>
        <v>1</v>
      </c>
    </row>
    <row r="1304" spans="1:11">
      <c r="A1304" s="120">
        <v>1378</v>
      </c>
      <c r="B1304" s="121" t="s">
        <v>201</v>
      </c>
      <c r="C1304" s="121" t="s">
        <v>202</v>
      </c>
      <c r="D1304" s="121" t="s">
        <v>39</v>
      </c>
      <c r="E1304" s="121" t="s">
        <v>38</v>
      </c>
      <c r="F1304" s="122">
        <v>15847360</v>
      </c>
      <c r="G1304" s="122">
        <v>2341733</v>
      </c>
      <c r="H1304" s="120">
        <v>2019</v>
      </c>
      <c r="I1304" t="str">
        <f>IF(J1304="natural gas",VLOOKUP(D1304,'Cross-Page Data'!$I$4:$J$13,2,FALSE),IF(J1304="solar",VLOOKUP('Form 923'!D1304,'Cross-Page Data'!$I$14:$J$117,2,FALSE),J1304))</f>
        <v>natural gas nonpeaker - preexisting nonretiring</v>
      </c>
      <c r="J1304" t="str">
        <f>VLOOKUP(E1304,'Cross-Page Data'!$D$4:$F$48,3,FALSE)</f>
        <v>natural gas</v>
      </c>
      <c r="K1304" t="b">
        <f t="shared" si="20"/>
        <v>1</v>
      </c>
    </row>
    <row r="1305" spans="1:11">
      <c r="A1305" s="120">
        <v>1378</v>
      </c>
      <c r="B1305" s="121" t="s">
        <v>201</v>
      </c>
      <c r="C1305" s="121" t="s">
        <v>202</v>
      </c>
      <c r="D1305" s="121" t="s">
        <v>61</v>
      </c>
      <c r="E1305" s="121" t="s">
        <v>38</v>
      </c>
      <c r="F1305" s="122">
        <v>27807360</v>
      </c>
      <c r="G1305" s="122">
        <v>4105871</v>
      </c>
      <c r="H1305" s="120">
        <v>2019</v>
      </c>
      <c r="I1305" t="str">
        <f>IF(J1305="natural gas",VLOOKUP(D1305,'Cross-Page Data'!$I$4:$J$13,2,FALSE),IF(J1305="solar",VLOOKUP('Form 923'!D1305,'Cross-Page Data'!$I$14:$J$117,2,FALSE),J1305))</f>
        <v>natural gas nonpeaker - preexisting nonretiring</v>
      </c>
      <c r="J1305" t="str">
        <f>VLOOKUP(E1305,'Cross-Page Data'!$D$4:$F$48,3,FALSE)</f>
        <v>natural gas</v>
      </c>
      <c r="K1305" t="b">
        <f t="shared" si="20"/>
        <v>1</v>
      </c>
    </row>
    <row r="1306" spans="1:11">
      <c r="A1306" s="120">
        <v>1378</v>
      </c>
      <c r="B1306" s="121" t="s">
        <v>201</v>
      </c>
      <c r="C1306" s="121" t="s">
        <v>202</v>
      </c>
      <c r="D1306" s="121" t="s">
        <v>68</v>
      </c>
      <c r="E1306" s="121" t="s">
        <v>54</v>
      </c>
      <c r="F1306" s="122">
        <v>28237087</v>
      </c>
      <c r="G1306" s="122">
        <v>3044153.4</v>
      </c>
      <c r="H1306" s="120">
        <v>2019</v>
      </c>
      <c r="I1306" t="str">
        <f>IF(J1306="natural gas",VLOOKUP(D1306,'Cross-Page Data'!$I$4:$J$13,2,FALSE),IF(J1306="solar",VLOOKUP('Form 923'!D1306,'Cross-Page Data'!$I$14:$J$117,2,FALSE),J1306))</f>
        <v>hard coal</v>
      </c>
      <c r="J1306" t="str">
        <f>VLOOKUP(E1306,'Cross-Page Data'!$D$4:$F$48,3,FALSE)</f>
        <v>hard coal</v>
      </c>
      <c r="K1306" t="b">
        <f t="shared" si="20"/>
        <v>1</v>
      </c>
    </row>
    <row r="1307" spans="1:11">
      <c r="A1307" s="120">
        <v>1378</v>
      </c>
      <c r="B1307" s="121" t="s">
        <v>201</v>
      </c>
      <c r="C1307" s="121" t="s">
        <v>202</v>
      </c>
      <c r="D1307" s="121" t="s">
        <v>68</v>
      </c>
      <c r="E1307" s="121" t="s">
        <v>70</v>
      </c>
      <c r="F1307" s="122">
        <v>7691</v>
      </c>
      <c r="G1307" s="122">
        <v>-18230.96</v>
      </c>
      <c r="H1307" s="120">
        <v>2019</v>
      </c>
      <c r="I1307" t="str">
        <f>IF(J1307="natural gas",VLOOKUP(D1307,'Cross-Page Data'!$I$4:$J$13,2,FALSE),IF(J1307="solar",VLOOKUP('Form 923'!D1307,'Cross-Page Data'!$I$14:$J$117,2,FALSE),J1307))</f>
        <v>heavy or residual fuel oil</v>
      </c>
      <c r="J1307" t="str">
        <f>VLOOKUP(E1307,'Cross-Page Data'!$D$4:$F$48,3,FALSE)</f>
        <v>heavy or residual fuel oil</v>
      </c>
      <c r="K1307" t="b">
        <f t="shared" si="20"/>
        <v>1</v>
      </c>
    </row>
    <row r="1308" spans="1:11">
      <c r="A1308" s="120">
        <v>1378</v>
      </c>
      <c r="B1308" s="121" t="s">
        <v>201</v>
      </c>
      <c r="C1308" s="121" t="s">
        <v>202</v>
      </c>
      <c r="D1308" s="121" t="s">
        <v>68</v>
      </c>
      <c r="E1308" s="121" t="s">
        <v>150</v>
      </c>
      <c r="F1308" s="122">
        <v>0</v>
      </c>
      <c r="G1308" s="122">
        <v>0</v>
      </c>
      <c r="H1308" s="120">
        <v>2019</v>
      </c>
      <c r="I1308" t="str">
        <f>IF(J1308="natural gas",VLOOKUP(D1308,'Cross-Page Data'!$I$4:$J$13,2,FALSE),IF(J1308="solar",VLOOKUP('Form 923'!D1308,'Cross-Page Data'!$I$14:$J$117,2,FALSE),J1308))</f>
        <v>hard coal</v>
      </c>
      <c r="J1308" t="str">
        <f>VLOOKUP(E1308,'Cross-Page Data'!$D$4:$F$48,3,FALSE)</f>
        <v>hard coal</v>
      </c>
      <c r="K1308" t="b">
        <f t="shared" si="20"/>
        <v>1</v>
      </c>
    </row>
    <row r="1309" spans="1:11">
      <c r="A1309" s="120">
        <v>1378</v>
      </c>
      <c r="B1309" s="121" t="s">
        <v>201</v>
      </c>
      <c r="C1309" s="121" t="s">
        <v>202</v>
      </c>
      <c r="D1309" s="121" t="s">
        <v>68</v>
      </c>
      <c r="E1309" s="121" t="s">
        <v>162</v>
      </c>
      <c r="F1309" s="122">
        <v>249360</v>
      </c>
      <c r="G1309" s="122">
        <v>27216.569</v>
      </c>
      <c r="H1309" s="120">
        <v>2019</v>
      </c>
      <c r="I1309" t="str">
        <f>IF(J1309="natural gas",VLOOKUP(D1309,'Cross-Page Data'!$I$4:$J$13,2,FALSE),IF(J1309="solar",VLOOKUP('Form 923'!D1309,'Cross-Page Data'!$I$14:$J$117,2,FALSE),J1309))</f>
        <v>hard coal</v>
      </c>
      <c r="J1309" t="str">
        <f>VLOOKUP(E1309,'Cross-Page Data'!$D$4:$F$48,3,FALSE)</f>
        <v>hard coal</v>
      </c>
      <c r="K1309" t="b">
        <f t="shared" si="20"/>
        <v>1</v>
      </c>
    </row>
    <row r="1310" spans="1:11">
      <c r="A1310" s="120">
        <v>1379</v>
      </c>
      <c r="B1310" s="121" t="s">
        <v>201</v>
      </c>
      <c r="C1310" s="121" t="s">
        <v>202</v>
      </c>
      <c r="D1310" s="121" t="s">
        <v>68</v>
      </c>
      <c r="E1310" s="121" t="s">
        <v>54</v>
      </c>
      <c r="F1310" s="122">
        <v>0</v>
      </c>
      <c r="G1310" s="122">
        <v>0</v>
      </c>
      <c r="H1310" s="120">
        <v>2019</v>
      </c>
      <c r="I1310" t="str">
        <f>IF(J1310="natural gas",VLOOKUP(D1310,'Cross-Page Data'!$I$4:$J$13,2,FALSE),IF(J1310="solar",VLOOKUP('Form 923'!D1310,'Cross-Page Data'!$I$14:$J$117,2,FALSE),J1310))</f>
        <v>hard coal</v>
      </c>
      <c r="J1310" t="str">
        <f>VLOOKUP(E1310,'Cross-Page Data'!$D$4:$F$48,3,FALSE)</f>
        <v>hard coal</v>
      </c>
      <c r="K1310" t="b">
        <f t="shared" si="20"/>
        <v>1</v>
      </c>
    </row>
    <row r="1311" spans="1:11">
      <c r="A1311" s="120">
        <v>1379</v>
      </c>
      <c r="B1311" s="121" t="s">
        <v>201</v>
      </c>
      <c r="C1311" s="121" t="s">
        <v>202</v>
      </c>
      <c r="D1311" s="121" t="s">
        <v>68</v>
      </c>
      <c r="E1311" s="121" t="s">
        <v>70</v>
      </c>
      <c r="F1311" s="122">
        <v>118662</v>
      </c>
      <c r="G1311" s="122">
        <v>10285.996</v>
      </c>
      <c r="H1311" s="120">
        <v>2019</v>
      </c>
      <c r="I1311" t="str">
        <f>IF(J1311="natural gas",VLOOKUP(D1311,'Cross-Page Data'!$I$4:$J$13,2,FALSE),IF(J1311="solar",VLOOKUP('Form 923'!D1311,'Cross-Page Data'!$I$14:$J$117,2,FALSE),J1311))</f>
        <v>heavy or residual fuel oil</v>
      </c>
      <c r="J1311" t="str">
        <f>VLOOKUP(E1311,'Cross-Page Data'!$D$4:$F$48,3,FALSE)</f>
        <v>heavy or residual fuel oil</v>
      </c>
      <c r="K1311" t="b">
        <f t="shared" si="20"/>
        <v>1</v>
      </c>
    </row>
    <row r="1312" spans="1:11">
      <c r="A1312" s="120">
        <v>1379</v>
      </c>
      <c r="B1312" s="121" t="s">
        <v>201</v>
      </c>
      <c r="C1312" s="121" t="s">
        <v>202</v>
      </c>
      <c r="D1312" s="121" t="s">
        <v>68</v>
      </c>
      <c r="E1312" s="121" t="s">
        <v>162</v>
      </c>
      <c r="F1312" s="122">
        <v>65235936</v>
      </c>
      <c r="G1312" s="122">
        <v>5665911</v>
      </c>
      <c r="H1312" s="120">
        <v>2019</v>
      </c>
      <c r="I1312" t="str">
        <f>IF(J1312="natural gas",VLOOKUP(D1312,'Cross-Page Data'!$I$4:$J$13,2,FALSE),IF(J1312="solar",VLOOKUP('Form 923'!D1312,'Cross-Page Data'!$I$14:$J$117,2,FALSE),J1312))</f>
        <v>hard coal</v>
      </c>
      <c r="J1312" t="str">
        <f>VLOOKUP(E1312,'Cross-Page Data'!$D$4:$F$48,3,FALSE)</f>
        <v>hard coal</v>
      </c>
      <c r="K1312" t="b">
        <f t="shared" si="20"/>
        <v>1</v>
      </c>
    </row>
    <row r="1313" spans="1:11">
      <c r="A1313" s="120">
        <v>1380</v>
      </c>
      <c r="B1313" s="121" t="s">
        <v>201</v>
      </c>
      <c r="C1313" s="121" t="s">
        <v>202</v>
      </c>
      <c r="D1313" s="121" t="s">
        <v>116</v>
      </c>
      <c r="E1313" s="121" t="s">
        <v>170</v>
      </c>
      <c r="F1313" s="122">
        <v>10718567</v>
      </c>
      <c r="G1313" s="122">
        <v>1204063</v>
      </c>
      <c r="H1313" s="120">
        <v>2019</v>
      </c>
      <c r="I1313" t="str">
        <f>IF(J1313="natural gas",VLOOKUP(D1313,'Cross-Page Data'!$I$4:$J$13,2,FALSE),IF(J1313="solar",VLOOKUP('Form 923'!D1313,'Cross-Page Data'!$I$14:$J$117,2,FALSE),J1313))</f>
        <v>hydro</v>
      </c>
      <c r="J1313" t="str">
        <f>VLOOKUP(E1313,'Cross-Page Data'!$D$4:$F$48,3,FALSE)</f>
        <v>hydro</v>
      </c>
      <c r="K1313" t="b">
        <f t="shared" si="20"/>
        <v>1</v>
      </c>
    </row>
    <row r="1314" spans="1:11">
      <c r="A1314" s="120">
        <v>1382</v>
      </c>
      <c r="B1314" s="121" t="s">
        <v>201</v>
      </c>
      <c r="C1314" s="121" t="s">
        <v>202</v>
      </c>
      <c r="D1314" s="121" t="s">
        <v>68</v>
      </c>
      <c r="E1314" s="121" t="s">
        <v>54</v>
      </c>
      <c r="F1314" s="122">
        <v>188949</v>
      </c>
      <c r="G1314" s="122">
        <v>13085.023</v>
      </c>
      <c r="H1314" s="120">
        <v>2019</v>
      </c>
      <c r="I1314" t="str">
        <f>IF(J1314="natural gas",VLOOKUP(D1314,'Cross-Page Data'!$I$4:$J$13,2,FALSE),IF(J1314="solar",VLOOKUP('Form 923'!D1314,'Cross-Page Data'!$I$14:$J$117,2,FALSE),J1314))</f>
        <v>hard coal</v>
      </c>
      <c r="J1314" t="str">
        <f>VLOOKUP(E1314,'Cross-Page Data'!$D$4:$F$48,3,FALSE)</f>
        <v>hard coal</v>
      </c>
      <c r="K1314" t="b">
        <f t="shared" si="20"/>
        <v>1</v>
      </c>
    </row>
    <row r="1315" spans="1:11">
      <c r="A1315" s="120">
        <v>1382</v>
      </c>
      <c r="B1315" s="121" t="s">
        <v>201</v>
      </c>
      <c r="C1315" s="121" t="s">
        <v>202</v>
      </c>
      <c r="D1315" s="121" t="s">
        <v>68</v>
      </c>
      <c r="E1315" s="121" t="s">
        <v>70</v>
      </c>
      <c r="F1315" s="122">
        <v>7610</v>
      </c>
      <c r="G1315" s="122">
        <v>526.977</v>
      </c>
      <c r="H1315" s="120">
        <v>2019</v>
      </c>
      <c r="I1315" t="str">
        <f>IF(J1315="natural gas",VLOOKUP(D1315,'Cross-Page Data'!$I$4:$J$13,2,FALSE),IF(J1315="solar",VLOOKUP('Form 923'!D1315,'Cross-Page Data'!$I$14:$J$117,2,FALSE),J1315))</f>
        <v>heavy or residual fuel oil</v>
      </c>
      <c r="J1315" t="str">
        <f>VLOOKUP(E1315,'Cross-Page Data'!$D$4:$F$48,3,FALSE)</f>
        <v>heavy or residual fuel oil</v>
      </c>
      <c r="K1315" t="b">
        <f t="shared" si="20"/>
        <v>1</v>
      </c>
    </row>
    <row r="1316" spans="1:11">
      <c r="A1316" s="120">
        <v>1383</v>
      </c>
      <c r="B1316" s="121" t="s">
        <v>201</v>
      </c>
      <c r="C1316" s="121" t="s">
        <v>202</v>
      </c>
      <c r="D1316" s="121" t="s">
        <v>73</v>
      </c>
      <c r="E1316" s="121" t="s">
        <v>70</v>
      </c>
      <c r="F1316" s="122">
        <v>0</v>
      </c>
      <c r="G1316" s="122">
        <v>0</v>
      </c>
      <c r="H1316" s="120">
        <v>2019</v>
      </c>
      <c r="I1316" t="str">
        <f>IF(J1316="natural gas",VLOOKUP(D1316,'Cross-Page Data'!$I$4:$J$13,2,FALSE),IF(J1316="solar",VLOOKUP('Form 923'!D1316,'Cross-Page Data'!$I$14:$J$117,2,FALSE),J1316))</f>
        <v>heavy or residual fuel oil</v>
      </c>
      <c r="J1316" t="str">
        <f>VLOOKUP(E1316,'Cross-Page Data'!$D$4:$F$48,3,FALSE)</f>
        <v>heavy or residual fuel oil</v>
      </c>
      <c r="K1316" t="b">
        <f t="shared" si="20"/>
        <v>1</v>
      </c>
    </row>
    <row r="1317" spans="1:11">
      <c r="A1317" s="120">
        <v>1383</v>
      </c>
      <c r="B1317" s="121" t="s">
        <v>201</v>
      </c>
      <c r="C1317" s="121" t="s">
        <v>202</v>
      </c>
      <c r="D1317" s="121" t="s">
        <v>73</v>
      </c>
      <c r="E1317" s="121" t="s">
        <v>38</v>
      </c>
      <c r="F1317" s="122">
        <v>91356</v>
      </c>
      <c r="G1317" s="122">
        <v>4087</v>
      </c>
      <c r="H1317" s="120">
        <v>2019</v>
      </c>
      <c r="I1317" t="str">
        <f>IF(J1317="natural gas",VLOOKUP(D1317,'Cross-Page Data'!$I$4:$J$13,2,FALSE),IF(J1317="solar",VLOOKUP('Form 923'!D1317,'Cross-Page Data'!$I$14:$J$117,2,FALSE),J1317))</f>
        <v>natural gas peaker</v>
      </c>
      <c r="J1317" t="str">
        <f>VLOOKUP(E1317,'Cross-Page Data'!$D$4:$F$48,3,FALSE)</f>
        <v>natural gas</v>
      </c>
      <c r="K1317" t="b">
        <f t="shared" si="20"/>
        <v>1</v>
      </c>
    </row>
    <row r="1318" spans="1:11">
      <c r="A1318" s="120">
        <v>1383</v>
      </c>
      <c r="B1318" s="121" t="s">
        <v>201</v>
      </c>
      <c r="C1318" s="121" t="s">
        <v>202</v>
      </c>
      <c r="D1318" s="121" t="s">
        <v>68</v>
      </c>
      <c r="E1318" s="121" t="s">
        <v>54</v>
      </c>
      <c r="F1318" s="122">
        <v>0</v>
      </c>
      <c r="G1318" s="122">
        <v>0</v>
      </c>
      <c r="H1318" s="120">
        <v>2019</v>
      </c>
      <c r="I1318" t="str">
        <f>IF(J1318="natural gas",VLOOKUP(D1318,'Cross-Page Data'!$I$4:$J$13,2,FALSE),IF(J1318="solar",VLOOKUP('Form 923'!D1318,'Cross-Page Data'!$I$14:$J$117,2,FALSE),J1318))</f>
        <v>hard coal</v>
      </c>
      <c r="J1318" t="str">
        <f>VLOOKUP(E1318,'Cross-Page Data'!$D$4:$F$48,3,FALSE)</f>
        <v>hard coal</v>
      </c>
      <c r="K1318" t="b">
        <f t="shared" si="20"/>
        <v>1</v>
      </c>
    </row>
    <row r="1319" spans="1:11">
      <c r="A1319" s="120">
        <v>1383</v>
      </c>
      <c r="B1319" s="121" t="s">
        <v>201</v>
      </c>
      <c r="C1319" s="121" t="s">
        <v>202</v>
      </c>
      <c r="D1319" s="121" t="s">
        <v>68</v>
      </c>
      <c r="E1319" s="121" t="s">
        <v>70</v>
      </c>
      <c r="F1319" s="122">
        <v>6468</v>
      </c>
      <c r="G1319" s="122">
        <v>-13907</v>
      </c>
      <c r="H1319" s="120">
        <v>2019</v>
      </c>
      <c r="I1319" t="str">
        <f>IF(J1319="natural gas",VLOOKUP(D1319,'Cross-Page Data'!$I$4:$J$13,2,FALSE),IF(J1319="solar",VLOOKUP('Form 923'!D1319,'Cross-Page Data'!$I$14:$J$117,2,FALSE),J1319))</f>
        <v>heavy or residual fuel oil</v>
      </c>
      <c r="J1319" t="str">
        <f>VLOOKUP(E1319,'Cross-Page Data'!$D$4:$F$48,3,FALSE)</f>
        <v>heavy or residual fuel oil</v>
      </c>
      <c r="K1319" t="b">
        <f t="shared" si="20"/>
        <v>1</v>
      </c>
    </row>
    <row r="1320" spans="1:11">
      <c r="A1320" s="120">
        <v>1383</v>
      </c>
      <c r="B1320" s="121" t="s">
        <v>201</v>
      </c>
      <c r="C1320" s="121" t="s">
        <v>202</v>
      </c>
      <c r="D1320" s="121" t="s">
        <v>68</v>
      </c>
      <c r="E1320" s="121" t="s">
        <v>38</v>
      </c>
      <c r="F1320" s="122">
        <v>0</v>
      </c>
      <c r="G1320" s="122">
        <v>0</v>
      </c>
      <c r="H1320" s="120">
        <v>2019</v>
      </c>
      <c r="I1320" t="str">
        <f>IF(J1320="natural gas",VLOOKUP(D1320,'Cross-Page Data'!$I$4:$J$13,2,FALSE),IF(J1320="solar",VLOOKUP('Form 923'!D1320,'Cross-Page Data'!$I$14:$J$117,2,FALSE),J1320))</f>
        <v>natural gas nonpeaker - preexisting retiring</v>
      </c>
      <c r="J1320" t="str">
        <f>VLOOKUP(E1320,'Cross-Page Data'!$D$4:$F$48,3,FALSE)</f>
        <v>natural gas</v>
      </c>
      <c r="K1320" t="b">
        <f t="shared" si="20"/>
        <v>1</v>
      </c>
    </row>
    <row r="1321" spans="1:11">
      <c r="A1321" s="120">
        <v>1384</v>
      </c>
      <c r="B1321" s="121" t="s">
        <v>201</v>
      </c>
      <c r="C1321" s="121" t="s">
        <v>202</v>
      </c>
      <c r="D1321" s="121" t="s">
        <v>68</v>
      </c>
      <c r="E1321" s="121" t="s">
        <v>54</v>
      </c>
      <c r="F1321" s="122">
        <v>2002086</v>
      </c>
      <c r="G1321" s="122">
        <v>168821.56</v>
      </c>
      <c r="H1321" s="120">
        <v>2019</v>
      </c>
      <c r="I1321" t="str">
        <f>IF(J1321="natural gas",VLOOKUP(D1321,'Cross-Page Data'!$I$4:$J$13,2,FALSE),IF(J1321="solar",VLOOKUP('Form 923'!D1321,'Cross-Page Data'!$I$14:$J$117,2,FALSE),J1321))</f>
        <v>hard coal</v>
      </c>
      <c r="J1321" t="str">
        <f>VLOOKUP(E1321,'Cross-Page Data'!$D$4:$F$48,3,FALSE)</f>
        <v>hard coal</v>
      </c>
      <c r="K1321" t="b">
        <f t="shared" si="20"/>
        <v>1</v>
      </c>
    </row>
    <row r="1322" spans="1:11">
      <c r="A1322" s="120">
        <v>1384</v>
      </c>
      <c r="B1322" s="121" t="s">
        <v>201</v>
      </c>
      <c r="C1322" s="121" t="s">
        <v>202</v>
      </c>
      <c r="D1322" s="121" t="s">
        <v>68</v>
      </c>
      <c r="E1322" s="121" t="s">
        <v>70</v>
      </c>
      <c r="F1322" s="122">
        <v>18333</v>
      </c>
      <c r="G1322" s="122">
        <v>-211.563</v>
      </c>
      <c r="H1322" s="120">
        <v>2019</v>
      </c>
      <c r="I1322" t="str">
        <f>IF(J1322="natural gas",VLOOKUP(D1322,'Cross-Page Data'!$I$4:$J$13,2,FALSE),IF(J1322="solar",VLOOKUP('Form 923'!D1322,'Cross-Page Data'!$I$14:$J$117,2,FALSE),J1322))</f>
        <v>heavy or residual fuel oil</v>
      </c>
      <c r="J1322" t="str">
        <f>VLOOKUP(E1322,'Cross-Page Data'!$D$4:$F$48,3,FALSE)</f>
        <v>heavy or residual fuel oil</v>
      </c>
      <c r="K1322" t="b">
        <f t="shared" si="20"/>
        <v>1</v>
      </c>
    </row>
    <row r="1323" spans="1:11">
      <c r="A1323" s="120">
        <v>1391</v>
      </c>
      <c r="B1323" s="121" t="s">
        <v>205</v>
      </c>
      <c r="C1323" s="121" t="s">
        <v>209</v>
      </c>
      <c r="D1323" s="121" t="s">
        <v>73</v>
      </c>
      <c r="E1323" s="121" t="s">
        <v>38</v>
      </c>
      <c r="F1323" s="122">
        <v>9035721</v>
      </c>
      <c r="G1323" s="122">
        <v>1986163.7</v>
      </c>
      <c r="H1323" s="120">
        <v>2019</v>
      </c>
      <c r="I1323" t="str">
        <f>IF(J1323="natural gas",VLOOKUP(D1323,'Cross-Page Data'!$I$4:$J$13,2,FALSE),IF(J1323="solar",VLOOKUP('Form 923'!D1323,'Cross-Page Data'!$I$14:$J$117,2,FALSE),J1323))</f>
        <v>natural gas peaker</v>
      </c>
      <c r="J1323" t="str">
        <f>VLOOKUP(E1323,'Cross-Page Data'!$D$4:$F$48,3,FALSE)</f>
        <v>natural gas</v>
      </c>
      <c r="K1323" t="b">
        <f t="shared" si="20"/>
        <v>0</v>
      </c>
    </row>
    <row r="1324" spans="1:11">
      <c r="A1324" s="120">
        <v>1391</v>
      </c>
      <c r="B1324" s="121" t="s">
        <v>205</v>
      </c>
      <c r="C1324" s="121" t="s">
        <v>209</v>
      </c>
      <c r="D1324" s="121" t="s">
        <v>73</v>
      </c>
      <c r="E1324" s="121" t="s">
        <v>140</v>
      </c>
      <c r="F1324" s="122">
        <v>714397</v>
      </c>
      <c r="G1324" s="122">
        <v>157033.3</v>
      </c>
      <c r="H1324" s="120">
        <v>2019</v>
      </c>
      <c r="I1324" t="str">
        <f>IF(J1324="natural gas",VLOOKUP(D1324,'Cross-Page Data'!$I$4:$J$13,2,FALSE),IF(J1324="solar",VLOOKUP('Form 923'!D1324,'Cross-Page Data'!$I$14:$J$117,2,FALSE),J1324))</f>
        <v>other</v>
      </c>
      <c r="J1324" t="str">
        <f>VLOOKUP(E1324,'Cross-Page Data'!$D$4:$F$48,3,FALSE)</f>
        <v>other</v>
      </c>
      <c r="K1324" t="b">
        <f t="shared" si="20"/>
        <v>0</v>
      </c>
    </row>
    <row r="1325" spans="1:11">
      <c r="A1325" s="120">
        <v>1391</v>
      </c>
      <c r="B1325" s="121" t="s">
        <v>205</v>
      </c>
      <c r="C1325" s="121" t="s">
        <v>209</v>
      </c>
      <c r="D1325" s="121" t="s">
        <v>68</v>
      </c>
      <c r="E1325" s="121" t="s">
        <v>70</v>
      </c>
      <c r="F1325" s="122">
        <v>0</v>
      </c>
      <c r="G1325" s="122">
        <v>0</v>
      </c>
      <c r="H1325" s="120">
        <v>2019</v>
      </c>
      <c r="I1325" t="str">
        <f>IF(J1325="natural gas",VLOOKUP(D1325,'Cross-Page Data'!$I$4:$J$13,2,FALSE),IF(J1325="solar",VLOOKUP('Form 923'!D1325,'Cross-Page Data'!$I$14:$J$117,2,FALSE),J1325))</f>
        <v>heavy or residual fuel oil</v>
      </c>
      <c r="J1325" t="str">
        <f>VLOOKUP(E1325,'Cross-Page Data'!$D$4:$F$48,3,FALSE)</f>
        <v>heavy or residual fuel oil</v>
      </c>
      <c r="K1325" t="b">
        <f t="shared" si="20"/>
        <v>0</v>
      </c>
    </row>
    <row r="1326" spans="1:11">
      <c r="A1326" s="120">
        <v>1391</v>
      </c>
      <c r="B1326" s="121" t="s">
        <v>205</v>
      </c>
      <c r="C1326" s="121" t="s">
        <v>209</v>
      </c>
      <c r="D1326" s="121" t="s">
        <v>68</v>
      </c>
      <c r="E1326" s="121" t="s">
        <v>38</v>
      </c>
      <c r="F1326" s="122">
        <v>58213</v>
      </c>
      <c r="G1326" s="122">
        <v>12796.065</v>
      </c>
      <c r="H1326" s="120">
        <v>2019</v>
      </c>
      <c r="I1326" t="str">
        <f>IF(J1326="natural gas",VLOOKUP(D1326,'Cross-Page Data'!$I$4:$J$13,2,FALSE),IF(J1326="solar",VLOOKUP('Form 923'!D1326,'Cross-Page Data'!$I$14:$J$117,2,FALSE),J1326))</f>
        <v>natural gas nonpeaker - preexisting retiring</v>
      </c>
      <c r="J1326" t="str">
        <f>VLOOKUP(E1326,'Cross-Page Data'!$D$4:$F$48,3,FALSE)</f>
        <v>natural gas</v>
      </c>
      <c r="K1326" t="b">
        <f t="shared" si="20"/>
        <v>0</v>
      </c>
    </row>
    <row r="1327" spans="1:11">
      <c r="A1327" s="120">
        <v>1391</v>
      </c>
      <c r="B1327" s="121" t="s">
        <v>205</v>
      </c>
      <c r="C1327" s="121" t="s">
        <v>209</v>
      </c>
      <c r="D1327" s="121" t="s">
        <v>68</v>
      </c>
      <c r="E1327" s="121" t="s">
        <v>140</v>
      </c>
      <c r="F1327" s="122">
        <v>3954724</v>
      </c>
      <c r="G1327" s="122">
        <v>869297.94</v>
      </c>
      <c r="H1327" s="120">
        <v>2019</v>
      </c>
      <c r="I1327" t="str">
        <f>IF(J1327="natural gas",VLOOKUP(D1327,'Cross-Page Data'!$I$4:$J$13,2,FALSE),IF(J1327="solar",VLOOKUP('Form 923'!D1327,'Cross-Page Data'!$I$14:$J$117,2,FALSE),J1327))</f>
        <v>other</v>
      </c>
      <c r="J1327" t="str">
        <f>VLOOKUP(E1327,'Cross-Page Data'!$D$4:$F$48,3,FALSE)</f>
        <v>other</v>
      </c>
      <c r="K1327" t="b">
        <f t="shared" si="20"/>
        <v>0</v>
      </c>
    </row>
    <row r="1328" spans="1:11">
      <c r="A1328" s="120">
        <v>1393</v>
      </c>
      <c r="B1328" s="121" t="s">
        <v>205</v>
      </c>
      <c r="C1328" s="121" t="s">
        <v>202</v>
      </c>
      <c r="D1328" s="121" t="s">
        <v>68</v>
      </c>
      <c r="E1328" s="121" t="s">
        <v>70</v>
      </c>
      <c r="F1328" s="122">
        <v>101393</v>
      </c>
      <c r="G1328" s="122">
        <v>8078.193</v>
      </c>
      <c r="H1328" s="120">
        <v>2019</v>
      </c>
      <c r="I1328" t="str">
        <f>IF(J1328="natural gas",VLOOKUP(D1328,'Cross-Page Data'!$I$4:$J$13,2,FALSE),IF(J1328="solar",VLOOKUP('Form 923'!D1328,'Cross-Page Data'!$I$14:$J$117,2,FALSE),J1328))</f>
        <v>heavy or residual fuel oil</v>
      </c>
      <c r="J1328" t="str">
        <f>VLOOKUP(E1328,'Cross-Page Data'!$D$4:$F$48,3,FALSE)</f>
        <v>heavy or residual fuel oil</v>
      </c>
      <c r="K1328" t="b">
        <f t="shared" si="20"/>
        <v>1</v>
      </c>
    </row>
    <row r="1329" spans="1:11">
      <c r="A1329" s="120">
        <v>1393</v>
      </c>
      <c r="B1329" s="121" t="s">
        <v>205</v>
      </c>
      <c r="C1329" s="121" t="s">
        <v>202</v>
      </c>
      <c r="D1329" s="121" t="s">
        <v>68</v>
      </c>
      <c r="E1329" s="121" t="s">
        <v>38</v>
      </c>
      <c r="F1329" s="122">
        <v>85812</v>
      </c>
      <c r="G1329" s="122">
        <v>6907.013</v>
      </c>
      <c r="H1329" s="120">
        <v>2019</v>
      </c>
      <c r="I1329" t="str">
        <f>IF(J1329="natural gas",VLOOKUP(D1329,'Cross-Page Data'!$I$4:$J$13,2,FALSE),IF(J1329="solar",VLOOKUP('Form 923'!D1329,'Cross-Page Data'!$I$14:$J$117,2,FALSE),J1329))</f>
        <v>natural gas nonpeaker - preexisting retiring</v>
      </c>
      <c r="J1329" t="str">
        <f>VLOOKUP(E1329,'Cross-Page Data'!$D$4:$F$48,3,FALSE)</f>
        <v>natural gas</v>
      </c>
      <c r="K1329" t="b">
        <f t="shared" si="20"/>
        <v>1</v>
      </c>
    </row>
    <row r="1330" spans="1:11">
      <c r="A1330" s="120">
        <v>1393</v>
      </c>
      <c r="B1330" s="121" t="s">
        <v>205</v>
      </c>
      <c r="C1330" s="121" t="s">
        <v>202</v>
      </c>
      <c r="D1330" s="121" t="s">
        <v>68</v>
      </c>
      <c r="E1330" s="121" t="s">
        <v>144</v>
      </c>
      <c r="F1330" s="122">
        <v>17697163</v>
      </c>
      <c r="G1330" s="122">
        <v>1423636.6</v>
      </c>
      <c r="H1330" s="120">
        <v>2019</v>
      </c>
      <c r="I1330" t="str">
        <f>IF(J1330="natural gas",VLOOKUP(D1330,'Cross-Page Data'!$I$4:$J$13,2,FALSE),IF(J1330="solar",VLOOKUP('Form 923'!D1330,'Cross-Page Data'!$I$14:$J$117,2,FALSE),J1330))</f>
        <v>petroleum</v>
      </c>
      <c r="J1330" t="str">
        <f>VLOOKUP(E1330,'Cross-Page Data'!$D$4:$F$48,3,FALSE)</f>
        <v>petroleum</v>
      </c>
      <c r="K1330" t="b">
        <f t="shared" si="20"/>
        <v>1</v>
      </c>
    </row>
    <row r="1331" spans="1:11">
      <c r="A1331" s="120">
        <v>1393</v>
      </c>
      <c r="B1331" s="121" t="s">
        <v>205</v>
      </c>
      <c r="C1331" s="121" t="s">
        <v>202</v>
      </c>
      <c r="D1331" s="121" t="s">
        <v>68</v>
      </c>
      <c r="E1331" s="121" t="s">
        <v>162</v>
      </c>
      <c r="F1331" s="122">
        <v>21699317</v>
      </c>
      <c r="G1331" s="122">
        <v>1772626.1</v>
      </c>
      <c r="H1331" s="120">
        <v>2019</v>
      </c>
      <c r="I1331" t="str">
        <f>IF(J1331="natural gas",VLOOKUP(D1331,'Cross-Page Data'!$I$4:$J$13,2,FALSE),IF(J1331="solar",VLOOKUP('Form 923'!D1331,'Cross-Page Data'!$I$14:$J$117,2,FALSE),J1331))</f>
        <v>hard coal</v>
      </c>
      <c r="J1331" t="str">
        <f>VLOOKUP(E1331,'Cross-Page Data'!$D$4:$F$48,3,FALSE)</f>
        <v>hard coal</v>
      </c>
      <c r="K1331" t="b">
        <f t="shared" si="20"/>
        <v>1</v>
      </c>
    </row>
    <row r="1332" spans="1:11">
      <c r="A1332" s="120">
        <v>1396</v>
      </c>
      <c r="B1332" s="121" t="s">
        <v>201</v>
      </c>
      <c r="C1332" s="121" t="s">
        <v>202</v>
      </c>
      <c r="D1332" s="121" t="s">
        <v>39</v>
      </c>
      <c r="E1332" s="121" t="s">
        <v>38</v>
      </c>
      <c r="F1332" s="122">
        <v>9781471</v>
      </c>
      <c r="G1332" s="122">
        <v>1251952</v>
      </c>
      <c r="H1332" s="120">
        <v>2019</v>
      </c>
      <c r="I1332" t="str">
        <f>IF(J1332="natural gas",VLOOKUP(D1332,'Cross-Page Data'!$I$4:$J$13,2,FALSE),IF(J1332="solar",VLOOKUP('Form 923'!D1332,'Cross-Page Data'!$I$14:$J$117,2,FALSE),J1332))</f>
        <v>natural gas nonpeaker - preexisting nonretiring</v>
      </c>
      <c r="J1332" t="str">
        <f>VLOOKUP(E1332,'Cross-Page Data'!$D$4:$F$48,3,FALSE)</f>
        <v>natural gas</v>
      </c>
      <c r="K1332" t="b">
        <f t="shared" si="20"/>
        <v>1</v>
      </c>
    </row>
    <row r="1333" spans="1:11">
      <c r="A1333" s="120">
        <v>1396</v>
      </c>
      <c r="B1333" s="121" t="s">
        <v>201</v>
      </c>
      <c r="C1333" s="121" t="s">
        <v>202</v>
      </c>
      <c r="D1333" s="121" t="s">
        <v>61</v>
      </c>
      <c r="E1333" s="121" t="s">
        <v>38</v>
      </c>
      <c r="F1333" s="122">
        <v>19313137</v>
      </c>
      <c r="G1333" s="122">
        <v>2471247</v>
      </c>
      <c r="H1333" s="120">
        <v>2019</v>
      </c>
      <c r="I1333" t="str">
        <f>IF(J1333="natural gas",VLOOKUP(D1333,'Cross-Page Data'!$I$4:$J$13,2,FALSE),IF(J1333="solar",VLOOKUP('Form 923'!D1333,'Cross-Page Data'!$I$14:$J$117,2,FALSE),J1333))</f>
        <v>natural gas nonpeaker - preexisting nonretiring</v>
      </c>
      <c r="J1333" t="str">
        <f>VLOOKUP(E1333,'Cross-Page Data'!$D$4:$F$48,3,FALSE)</f>
        <v>natural gas</v>
      </c>
      <c r="K1333" t="b">
        <f t="shared" si="20"/>
        <v>1</v>
      </c>
    </row>
    <row r="1334" spans="1:11">
      <c r="A1334" s="120">
        <v>1402</v>
      </c>
      <c r="B1334" s="121" t="s">
        <v>201</v>
      </c>
      <c r="C1334" s="121" t="s">
        <v>202</v>
      </c>
      <c r="D1334" s="121" t="s">
        <v>68</v>
      </c>
      <c r="E1334" s="121" t="s">
        <v>70</v>
      </c>
      <c r="F1334" s="122">
        <v>0</v>
      </c>
      <c r="G1334" s="122">
        <v>0</v>
      </c>
      <c r="H1334" s="120">
        <v>2019</v>
      </c>
      <c r="I1334" t="str">
        <f>IF(J1334="natural gas",VLOOKUP(D1334,'Cross-Page Data'!$I$4:$J$13,2,FALSE),IF(J1334="solar",VLOOKUP('Form 923'!D1334,'Cross-Page Data'!$I$14:$J$117,2,FALSE),J1334))</f>
        <v>heavy or residual fuel oil</v>
      </c>
      <c r="J1334" t="str">
        <f>VLOOKUP(E1334,'Cross-Page Data'!$D$4:$F$48,3,FALSE)</f>
        <v>heavy or residual fuel oil</v>
      </c>
      <c r="K1334" t="b">
        <f t="shared" si="20"/>
        <v>1</v>
      </c>
    </row>
    <row r="1335" spans="1:11">
      <c r="A1335" s="120">
        <v>1402</v>
      </c>
      <c r="B1335" s="121" t="s">
        <v>201</v>
      </c>
      <c r="C1335" s="121" t="s">
        <v>202</v>
      </c>
      <c r="D1335" s="121" t="s">
        <v>68</v>
      </c>
      <c r="E1335" s="121" t="s">
        <v>38</v>
      </c>
      <c r="F1335" s="122">
        <v>29624721</v>
      </c>
      <c r="G1335" s="122">
        <v>2708876</v>
      </c>
      <c r="H1335" s="120">
        <v>2019</v>
      </c>
      <c r="I1335" t="str">
        <f>IF(J1335="natural gas",VLOOKUP(D1335,'Cross-Page Data'!$I$4:$J$13,2,FALSE),IF(J1335="solar",VLOOKUP('Form 923'!D1335,'Cross-Page Data'!$I$14:$J$117,2,FALSE),J1335))</f>
        <v>natural gas nonpeaker - preexisting retiring</v>
      </c>
      <c r="J1335" t="str">
        <f>VLOOKUP(E1335,'Cross-Page Data'!$D$4:$F$48,3,FALSE)</f>
        <v>natural gas</v>
      </c>
      <c r="K1335" t="b">
        <f t="shared" si="20"/>
        <v>1</v>
      </c>
    </row>
    <row r="1336" spans="1:11">
      <c r="A1336" s="120">
        <v>1403</v>
      </c>
      <c r="B1336" s="121" t="s">
        <v>201</v>
      </c>
      <c r="C1336" s="121" t="s">
        <v>202</v>
      </c>
      <c r="D1336" s="121" t="s">
        <v>39</v>
      </c>
      <c r="E1336" s="121" t="s">
        <v>70</v>
      </c>
      <c r="F1336" s="122">
        <v>0</v>
      </c>
      <c r="G1336" s="122">
        <v>363.37</v>
      </c>
      <c r="H1336" s="120">
        <v>2019</v>
      </c>
      <c r="I1336" t="str">
        <f>IF(J1336="natural gas",VLOOKUP(D1336,'Cross-Page Data'!$I$4:$J$13,2,FALSE),IF(J1336="solar",VLOOKUP('Form 923'!D1336,'Cross-Page Data'!$I$14:$J$117,2,FALSE),J1336))</f>
        <v>heavy or residual fuel oil</v>
      </c>
      <c r="J1336" t="str">
        <f>VLOOKUP(E1336,'Cross-Page Data'!$D$4:$F$48,3,FALSE)</f>
        <v>heavy or residual fuel oil</v>
      </c>
      <c r="K1336" t="b">
        <f t="shared" si="20"/>
        <v>1</v>
      </c>
    </row>
    <row r="1337" spans="1:11">
      <c r="A1337" s="120">
        <v>1403</v>
      </c>
      <c r="B1337" s="121" t="s">
        <v>201</v>
      </c>
      <c r="C1337" s="121" t="s">
        <v>202</v>
      </c>
      <c r="D1337" s="121" t="s">
        <v>39</v>
      </c>
      <c r="E1337" s="121" t="s">
        <v>38</v>
      </c>
      <c r="F1337" s="122">
        <v>1761014</v>
      </c>
      <c r="G1337" s="122">
        <v>1567551.6</v>
      </c>
      <c r="H1337" s="120">
        <v>2019</v>
      </c>
      <c r="I1337" t="str">
        <f>IF(J1337="natural gas",VLOOKUP(D1337,'Cross-Page Data'!$I$4:$J$13,2,FALSE),IF(J1337="solar",VLOOKUP('Form 923'!D1337,'Cross-Page Data'!$I$14:$J$117,2,FALSE),J1337))</f>
        <v>natural gas nonpeaker - preexisting nonretiring</v>
      </c>
      <c r="J1337" t="str">
        <f>VLOOKUP(E1337,'Cross-Page Data'!$D$4:$F$48,3,FALSE)</f>
        <v>natural gas</v>
      </c>
      <c r="K1337" t="b">
        <f t="shared" si="20"/>
        <v>1</v>
      </c>
    </row>
    <row r="1338" spans="1:11">
      <c r="A1338" s="120">
        <v>1403</v>
      </c>
      <c r="B1338" s="121" t="s">
        <v>201</v>
      </c>
      <c r="C1338" s="121" t="s">
        <v>202</v>
      </c>
      <c r="D1338" s="121" t="s">
        <v>61</v>
      </c>
      <c r="E1338" s="121" t="s">
        <v>70</v>
      </c>
      <c r="F1338" s="122">
        <v>9470</v>
      </c>
      <c r="G1338" s="122">
        <v>579.513</v>
      </c>
      <c r="H1338" s="120">
        <v>2019</v>
      </c>
      <c r="I1338" t="str">
        <f>IF(J1338="natural gas",VLOOKUP(D1338,'Cross-Page Data'!$I$4:$J$13,2,FALSE),IF(J1338="solar",VLOOKUP('Form 923'!D1338,'Cross-Page Data'!$I$14:$J$117,2,FALSE),J1338))</f>
        <v>heavy or residual fuel oil</v>
      </c>
      <c r="J1338" t="str">
        <f>VLOOKUP(E1338,'Cross-Page Data'!$D$4:$F$48,3,FALSE)</f>
        <v>heavy or residual fuel oil</v>
      </c>
      <c r="K1338" t="b">
        <f t="shared" si="20"/>
        <v>1</v>
      </c>
    </row>
    <row r="1339" spans="1:11">
      <c r="A1339" s="120">
        <v>1403</v>
      </c>
      <c r="B1339" s="121" t="s">
        <v>201</v>
      </c>
      <c r="C1339" s="121" t="s">
        <v>202</v>
      </c>
      <c r="D1339" s="121" t="s">
        <v>61</v>
      </c>
      <c r="E1339" s="121" t="s">
        <v>38</v>
      </c>
      <c r="F1339" s="122">
        <v>29598536</v>
      </c>
      <c r="G1339" s="122">
        <v>2423709.5</v>
      </c>
      <c r="H1339" s="120">
        <v>2019</v>
      </c>
      <c r="I1339" t="str">
        <f>IF(J1339="natural gas",VLOOKUP(D1339,'Cross-Page Data'!$I$4:$J$13,2,FALSE),IF(J1339="solar",VLOOKUP('Form 923'!D1339,'Cross-Page Data'!$I$14:$J$117,2,FALSE),J1339))</f>
        <v>natural gas nonpeaker - preexisting nonretiring</v>
      </c>
      <c r="J1339" t="str">
        <f>VLOOKUP(E1339,'Cross-Page Data'!$D$4:$F$48,3,FALSE)</f>
        <v>natural gas</v>
      </c>
      <c r="K1339" t="b">
        <f t="shared" si="20"/>
        <v>1</v>
      </c>
    </row>
    <row r="1340" spans="1:11">
      <c r="A1340" s="120">
        <v>1403</v>
      </c>
      <c r="B1340" s="121" t="s">
        <v>201</v>
      </c>
      <c r="C1340" s="121" t="s">
        <v>202</v>
      </c>
      <c r="D1340" s="121" t="s">
        <v>68</v>
      </c>
      <c r="E1340" s="121" t="s">
        <v>70</v>
      </c>
      <c r="F1340" s="122">
        <v>0</v>
      </c>
      <c r="G1340" s="122">
        <v>0</v>
      </c>
      <c r="H1340" s="120">
        <v>2019</v>
      </c>
      <c r="I1340" t="str">
        <f>IF(J1340="natural gas",VLOOKUP(D1340,'Cross-Page Data'!$I$4:$J$13,2,FALSE),IF(J1340="solar",VLOOKUP('Form 923'!D1340,'Cross-Page Data'!$I$14:$J$117,2,FALSE),J1340))</f>
        <v>heavy or residual fuel oil</v>
      </c>
      <c r="J1340" t="str">
        <f>VLOOKUP(E1340,'Cross-Page Data'!$D$4:$F$48,3,FALSE)</f>
        <v>heavy or residual fuel oil</v>
      </c>
      <c r="K1340" t="b">
        <f t="shared" si="20"/>
        <v>1</v>
      </c>
    </row>
    <row r="1341" spans="1:11">
      <c r="A1341" s="120">
        <v>1403</v>
      </c>
      <c r="B1341" s="121" t="s">
        <v>201</v>
      </c>
      <c r="C1341" s="121" t="s">
        <v>202</v>
      </c>
      <c r="D1341" s="121" t="s">
        <v>68</v>
      </c>
      <c r="E1341" s="121" t="s">
        <v>38</v>
      </c>
      <c r="F1341" s="122">
        <v>55267941</v>
      </c>
      <c r="G1341" s="122">
        <v>5840323</v>
      </c>
      <c r="H1341" s="120">
        <v>2019</v>
      </c>
      <c r="I1341" t="str">
        <f>IF(J1341="natural gas",VLOOKUP(D1341,'Cross-Page Data'!$I$4:$J$13,2,FALSE),IF(J1341="solar",VLOOKUP('Form 923'!D1341,'Cross-Page Data'!$I$14:$J$117,2,FALSE),J1341))</f>
        <v>natural gas nonpeaker - preexisting retiring</v>
      </c>
      <c r="J1341" t="str">
        <f>VLOOKUP(E1341,'Cross-Page Data'!$D$4:$F$48,3,FALSE)</f>
        <v>natural gas</v>
      </c>
      <c r="K1341" t="b">
        <f t="shared" si="20"/>
        <v>1</v>
      </c>
    </row>
    <row r="1342" spans="1:11">
      <c r="A1342" s="120">
        <v>1404</v>
      </c>
      <c r="B1342" s="121" t="s">
        <v>201</v>
      </c>
      <c r="C1342" s="121" t="s">
        <v>202</v>
      </c>
      <c r="D1342" s="121" t="s">
        <v>39</v>
      </c>
      <c r="E1342" s="121" t="s">
        <v>70</v>
      </c>
      <c r="F1342" s="122">
        <v>0</v>
      </c>
      <c r="G1342" s="122">
        <v>0</v>
      </c>
      <c r="H1342" s="120">
        <v>2019</v>
      </c>
      <c r="I1342" t="str">
        <f>IF(J1342="natural gas",VLOOKUP(D1342,'Cross-Page Data'!$I$4:$J$13,2,FALSE),IF(J1342="solar",VLOOKUP('Form 923'!D1342,'Cross-Page Data'!$I$14:$J$117,2,FALSE),J1342))</f>
        <v>heavy or residual fuel oil</v>
      </c>
      <c r="J1342" t="str">
        <f>VLOOKUP(E1342,'Cross-Page Data'!$D$4:$F$48,3,FALSE)</f>
        <v>heavy or residual fuel oil</v>
      </c>
      <c r="K1342" t="b">
        <f t="shared" si="20"/>
        <v>1</v>
      </c>
    </row>
    <row r="1343" spans="1:11">
      <c r="A1343" s="120">
        <v>1404</v>
      </c>
      <c r="B1343" s="121" t="s">
        <v>201</v>
      </c>
      <c r="C1343" s="121" t="s">
        <v>202</v>
      </c>
      <c r="D1343" s="121" t="s">
        <v>39</v>
      </c>
      <c r="E1343" s="121" t="s">
        <v>38</v>
      </c>
      <c r="F1343" s="122">
        <v>0</v>
      </c>
      <c r="G1343" s="122">
        <v>0</v>
      </c>
      <c r="H1343" s="120">
        <v>2019</v>
      </c>
      <c r="I1343" t="str">
        <f>IF(J1343="natural gas",VLOOKUP(D1343,'Cross-Page Data'!$I$4:$J$13,2,FALSE),IF(J1343="solar",VLOOKUP('Form 923'!D1343,'Cross-Page Data'!$I$14:$J$117,2,FALSE),J1343))</f>
        <v>natural gas nonpeaker - preexisting nonretiring</v>
      </c>
      <c r="J1343" t="str">
        <f>VLOOKUP(E1343,'Cross-Page Data'!$D$4:$F$48,3,FALSE)</f>
        <v>natural gas</v>
      </c>
      <c r="K1343" t="b">
        <f t="shared" si="20"/>
        <v>1</v>
      </c>
    </row>
    <row r="1344" spans="1:11">
      <c r="A1344" s="120">
        <v>1404</v>
      </c>
      <c r="B1344" s="121" t="s">
        <v>201</v>
      </c>
      <c r="C1344" s="121" t="s">
        <v>202</v>
      </c>
      <c r="D1344" s="121" t="s">
        <v>61</v>
      </c>
      <c r="E1344" s="121" t="s">
        <v>70</v>
      </c>
      <c r="F1344" s="122">
        <v>0</v>
      </c>
      <c r="G1344" s="122">
        <v>0</v>
      </c>
      <c r="H1344" s="120">
        <v>2019</v>
      </c>
      <c r="I1344" t="str">
        <f>IF(J1344="natural gas",VLOOKUP(D1344,'Cross-Page Data'!$I$4:$J$13,2,FALSE),IF(J1344="solar",VLOOKUP('Form 923'!D1344,'Cross-Page Data'!$I$14:$J$117,2,FALSE),J1344))</f>
        <v>heavy or residual fuel oil</v>
      </c>
      <c r="J1344" t="str">
        <f>VLOOKUP(E1344,'Cross-Page Data'!$D$4:$F$48,3,FALSE)</f>
        <v>heavy or residual fuel oil</v>
      </c>
      <c r="K1344" t="b">
        <f t="shared" si="20"/>
        <v>1</v>
      </c>
    </row>
    <row r="1345" spans="1:11">
      <c r="A1345" s="120">
        <v>1404</v>
      </c>
      <c r="B1345" s="121" t="s">
        <v>201</v>
      </c>
      <c r="C1345" s="121" t="s">
        <v>202</v>
      </c>
      <c r="D1345" s="121" t="s">
        <v>61</v>
      </c>
      <c r="E1345" s="121" t="s">
        <v>38</v>
      </c>
      <c r="F1345" s="122">
        <v>40523</v>
      </c>
      <c r="G1345" s="122">
        <v>885</v>
      </c>
      <c r="H1345" s="120">
        <v>2019</v>
      </c>
      <c r="I1345" t="str">
        <f>IF(J1345="natural gas",VLOOKUP(D1345,'Cross-Page Data'!$I$4:$J$13,2,FALSE),IF(J1345="solar",VLOOKUP('Form 923'!D1345,'Cross-Page Data'!$I$14:$J$117,2,FALSE),J1345))</f>
        <v>natural gas nonpeaker - preexisting nonretiring</v>
      </c>
      <c r="J1345" t="str">
        <f>VLOOKUP(E1345,'Cross-Page Data'!$D$4:$F$48,3,FALSE)</f>
        <v>natural gas</v>
      </c>
      <c r="K1345" t="b">
        <f t="shared" si="20"/>
        <v>1</v>
      </c>
    </row>
    <row r="1346" spans="1:11">
      <c r="A1346" s="120">
        <v>1404</v>
      </c>
      <c r="B1346" s="121" t="s">
        <v>201</v>
      </c>
      <c r="C1346" s="121" t="s">
        <v>202</v>
      </c>
      <c r="D1346" s="121" t="s">
        <v>61</v>
      </c>
      <c r="E1346" s="121" t="s">
        <v>152</v>
      </c>
      <c r="F1346" s="122">
        <v>0</v>
      </c>
      <c r="G1346" s="122">
        <v>0</v>
      </c>
      <c r="H1346" s="120">
        <v>2019</v>
      </c>
      <c r="I1346" t="str">
        <f>IF(J1346="natural gas",VLOOKUP(D1346,'Cross-Page Data'!$I$4:$J$13,2,FALSE),IF(J1346="solar",VLOOKUP('Form 923'!D1346,'Cross-Page Data'!$I$14:$J$117,2,FALSE),J1346))</f>
        <v>heavy or residual fuel oil</v>
      </c>
      <c r="J1346" t="str">
        <f>VLOOKUP(E1346,'Cross-Page Data'!$D$4:$F$48,3,FALSE)</f>
        <v>heavy or residual fuel oil</v>
      </c>
      <c r="K1346" t="b">
        <f t="shared" si="20"/>
        <v>1</v>
      </c>
    </row>
    <row r="1347" spans="1:11">
      <c r="A1347" s="120">
        <v>1439</v>
      </c>
      <c r="B1347" s="121" t="s">
        <v>201</v>
      </c>
      <c r="C1347" s="121" t="s">
        <v>202</v>
      </c>
      <c r="D1347" s="121" t="s">
        <v>68</v>
      </c>
      <c r="E1347" s="121" t="s">
        <v>38</v>
      </c>
      <c r="F1347" s="122">
        <v>681662</v>
      </c>
      <c r="G1347" s="122">
        <v>61805</v>
      </c>
      <c r="H1347" s="120">
        <v>2019</v>
      </c>
      <c r="I1347" t="str">
        <f>IF(J1347="natural gas",VLOOKUP(D1347,'Cross-Page Data'!$I$4:$J$13,2,FALSE),IF(J1347="solar",VLOOKUP('Form 923'!D1347,'Cross-Page Data'!$I$14:$J$117,2,FALSE),J1347))</f>
        <v>natural gas nonpeaker - preexisting retiring</v>
      </c>
      <c r="J1347" t="str">
        <f>VLOOKUP(E1347,'Cross-Page Data'!$D$4:$F$48,3,FALSE)</f>
        <v>natural gas</v>
      </c>
      <c r="K1347" t="b">
        <f t="shared" si="20"/>
        <v>1</v>
      </c>
    </row>
    <row r="1348" spans="1:11">
      <c r="A1348" s="120">
        <v>1453</v>
      </c>
      <c r="B1348" s="121" t="s">
        <v>201</v>
      </c>
      <c r="C1348" s="121" t="s">
        <v>202</v>
      </c>
      <c r="D1348" s="121" t="s">
        <v>79</v>
      </c>
      <c r="E1348" s="121" t="s">
        <v>70</v>
      </c>
      <c r="F1348" s="122">
        <v>0</v>
      </c>
      <c r="G1348" s="122">
        <v>0</v>
      </c>
      <c r="H1348" s="120">
        <v>2019</v>
      </c>
      <c r="I1348" t="str">
        <f>IF(J1348="natural gas",VLOOKUP(D1348,'Cross-Page Data'!$I$4:$J$13,2,FALSE),IF(J1348="solar",VLOOKUP('Form 923'!D1348,'Cross-Page Data'!$I$14:$J$117,2,FALSE),J1348))</f>
        <v>heavy or residual fuel oil</v>
      </c>
      <c r="J1348" t="str">
        <f>VLOOKUP(E1348,'Cross-Page Data'!$D$4:$F$48,3,FALSE)</f>
        <v>heavy or residual fuel oil</v>
      </c>
      <c r="K1348" t="b">
        <f t="shared" si="20"/>
        <v>1</v>
      </c>
    </row>
    <row r="1349" spans="1:11">
      <c r="A1349" s="120">
        <v>1453</v>
      </c>
      <c r="B1349" s="121" t="s">
        <v>201</v>
      </c>
      <c r="C1349" s="121" t="s">
        <v>202</v>
      </c>
      <c r="D1349" s="121" t="s">
        <v>79</v>
      </c>
      <c r="E1349" s="121" t="s">
        <v>38</v>
      </c>
      <c r="F1349" s="122">
        <v>0</v>
      </c>
      <c r="G1349" s="122">
        <v>0</v>
      </c>
      <c r="H1349" s="120">
        <v>2019</v>
      </c>
      <c r="I1349" t="str">
        <f>IF(J1349="natural gas",VLOOKUP(D1349,'Cross-Page Data'!$I$4:$J$13,2,FALSE),IF(J1349="solar",VLOOKUP('Form 923'!D1349,'Cross-Page Data'!$I$14:$J$117,2,FALSE),J1349))</f>
        <v>natural gas peaker</v>
      </c>
      <c r="J1349" t="str">
        <f>VLOOKUP(E1349,'Cross-Page Data'!$D$4:$F$48,3,FALSE)</f>
        <v>natural gas</v>
      </c>
      <c r="K1349" t="b">
        <f t="shared" si="20"/>
        <v>1</v>
      </c>
    </row>
    <row r="1350" spans="1:11">
      <c r="A1350" s="120">
        <v>1456</v>
      </c>
      <c r="B1350" s="121" t="s">
        <v>201</v>
      </c>
      <c r="C1350" s="121" t="s">
        <v>202</v>
      </c>
      <c r="D1350" s="121" t="s">
        <v>79</v>
      </c>
      <c r="E1350" s="121" t="s">
        <v>70</v>
      </c>
      <c r="F1350" s="122">
        <v>0</v>
      </c>
      <c r="G1350" s="122">
        <v>0</v>
      </c>
      <c r="H1350" s="120">
        <v>2019</v>
      </c>
      <c r="I1350" t="str">
        <f>IF(J1350="natural gas",VLOOKUP(D1350,'Cross-Page Data'!$I$4:$J$13,2,FALSE),IF(J1350="solar",VLOOKUP('Form 923'!D1350,'Cross-Page Data'!$I$14:$J$117,2,FALSE),J1350))</f>
        <v>heavy or residual fuel oil</v>
      </c>
      <c r="J1350" t="str">
        <f>VLOOKUP(E1350,'Cross-Page Data'!$D$4:$F$48,3,FALSE)</f>
        <v>heavy or residual fuel oil</v>
      </c>
      <c r="K1350" t="b">
        <f t="shared" si="20"/>
        <v>1</v>
      </c>
    </row>
    <row r="1351" spans="1:11">
      <c r="A1351" s="120">
        <v>1456</v>
      </c>
      <c r="B1351" s="121" t="s">
        <v>201</v>
      </c>
      <c r="C1351" s="121" t="s">
        <v>202</v>
      </c>
      <c r="D1351" s="121" t="s">
        <v>79</v>
      </c>
      <c r="E1351" s="121" t="s">
        <v>38</v>
      </c>
      <c r="F1351" s="122">
        <v>0</v>
      </c>
      <c r="G1351" s="122">
        <v>0</v>
      </c>
      <c r="H1351" s="120">
        <v>2019</v>
      </c>
      <c r="I1351" t="str">
        <f>IF(J1351="natural gas",VLOOKUP(D1351,'Cross-Page Data'!$I$4:$J$13,2,FALSE),IF(J1351="solar",VLOOKUP('Form 923'!D1351,'Cross-Page Data'!$I$14:$J$117,2,FALSE),J1351))</f>
        <v>natural gas peaker</v>
      </c>
      <c r="J1351" t="str">
        <f>VLOOKUP(E1351,'Cross-Page Data'!$D$4:$F$48,3,FALSE)</f>
        <v>natural gas</v>
      </c>
      <c r="K1351" t="b">
        <f t="shared" ref="K1351:K1414" si="21">IF(AND($N$6=FALSE,OR(C1351="Commercial NAICS Cogen",C1351="Industrial NAICS Cogen",C1351="NAICS-22 Cogen")),FALSE,IF(AND($N$7=FALSE,OR(C1351="Commercial NAICS Cogen",C1351="Commercial NAICS Non-Cogen",C1351="industrial NAICS Cogen",C1351="industrial NAICS non-cogen")),FALSE,TRUE))</f>
        <v>1</v>
      </c>
    </row>
    <row r="1352" spans="1:11">
      <c r="A1352" s="120">
        <v>1464</v>
      </c>
      <c r="B1352" s="121" t="s">
        <v>201</v>
      </c>
      <c r="C1352" s="121" t="s">
        <v>206</v>
      </c>
      <c r="D1352" s="121" t="s">
        <v>73</v>
      </c>
      <c r="E1352" s="121" t="s">
        <v>38</v>
      </c>
      <c r="F1352" s="122">
        <v>627344</v>
      </c>
      <c r="G1352" s="122">
        <v>49253</v>
      </c>
      <c r="H1352" s="120">
        <v>2019</v>
      </c>
      <c r="I1352" t="str">
        <f>IF(J1352="natural gas",VLOOKUP(D1352,'Cross-Page Data'!$I$4:$J$13,2,FALSE),IF(J1352="solar",VLOOKUP('Form 923'!D1352,'Cross-Page Data'!$I$14:$J$117,2,FALSE),J1352))</f>
        <v>natural gas peaker</v>
      </c>
      <c r="J1352" t="str">
        <f>VLOOKUP(E1352,'Cross-Page Data'!$D$4:$F$48,3,FALSE)</f>
        <v>natural gas</v>
      </c>
      <c r="K1352" t="b">
        <f t="shared" si="21"/>
        <v>1</v>
      </c>
    </row>
    <row r="1353" spans="1:11">
      <c r="A1353" s="120">
        <v>1464</v>
      </c>
      <c r="B1353" s="121" t="s">
        <v>201</v>
      </c>
      <c r="C1353" s="121" t="s">
        <v>206</v>
      </c>
      <c r="D1353" s="121" t="s">
        <v>68</v>
      </c>
      <c r="E1353" s="121" t="s">
        <v>38</v>
      </c>
      <c r="F1353" s="122">
        <v>1006393</v>
      </c>
      <c r="G1353" s="122">
        <v>81513</v>
      </c>
      <c r="H1353" s="120">
        <v>2019</v>
      </c>
      <c r="I1353" t="str">
        <f>IF(J1353="natural gas",VLOOKUP(D1353,'Cross-Page Data'!$I$4:$J$13,2,FALSE),IF(J1353="solar",VLOOKUP('Form 923'!D1353,'Cross-Page Data'!$I$14:$J$117,2,FALSE),J1353))</f>
        <v>natural gas nonpeaker - preexisting retiring</v>
      </c>
      <c r="J1353" t="str">
        <f>VLOOKUP(E1353,'Cross-Page Data'!$D$4:$F$48,3,FALSE)</f>
        <v>natural gas</v>
      </c>
      <c r="K1353" t="b">
        <f t="shared" si="21"/>
        <v>1</v>
      </c>
    </row>
    <row r="1354" spans="1:11">
      <c r="A1354" s="120">
        <v>1468</v>
      </c>
      <c r="B1354" s="121" t="s">
        <v>201</v>
      </c>
      <c r="C1354" s="121" t="s">
        <v>202</v>
      </c>
      <c r="D1354" s="121" t="s">
        <v>79</v>
      </c>
      <c r="E1354" s="121" t="s">
        <v>70</v>
      </c>
      <c r="F1354" s="122">
        <v>0</v>
      </c>
      <c r="G1354" s="122">
        <v>0</v>
      </c>
      <c r="H1354" s="120">
        <v>2019</v>
      </c>
      <c r="I1354" t="str">
        <f>IF(J1354="natural gas",VLOOKUP(D1354,'Cross-Page Data'!$I$4:$J$13,2,FALSE),IF(J1354="solar",VLOOKUP('Form 923'!D1354,'Cross-Page Data'!$I$14:$J$117,2,FALSE),J1354))</f>
        <v>heavy or residual fuel oil</v>
      </c>
      <c r="J1354" t="str">
        <f>VLOOKUP(E1354,'Cross-Page Data'!$D$4:$F$48,3,FALSE)</f>
        <v>heavy or residual fuel oil</v>
      </c>
      <c r="K1354" t="b">
        <f t="shared" si="21"/>
        <v>1</v>
      </c>
    </row>
    <row r="1355" spans="1:11">
      <c r="A1355" s="120">
        <v>1469</v>
      </c>
      <c r="B1355" s="121" t="s">
        <v>201</v>
      </c>
      <c r="C1355" s="121" t="s">
        <v>206</v>
      </c>
      <c r="D1355" s="121" t="s">
        <v>116</v>
      </c>
      <c r="E1355" s="121" t="s">
        <v>170</v>
      </c>
      <c r="F1355" s="122">
        <v>328938</v>
      </c>
      <c r="G1355" s="122">
        <v>36951</v>
      </c>
      <c r="H1355" s="120">
        <v>2019</v>
      </c>
      <c r="I1355" t="str">
        <f>IF(J1355="natural gas",VLOOKUP(D1355,'Cross-Page Data'!$I$4:$J$13,2,FALSE),IF(J1355="solar",VLOOKUP('Form 923'!D1355,'Cross-Page Data'!$I$14:$J$117,2,FALSE),J1355))</f>
        <v>hydro</v>
      </c>
      <c r="J1355" t="str">
        <f>VLOOKUP(E1355,'Cross-Page Data'!$D$4:$F$48,3,FALSE)</f>
        <v>hydro</v>
      </c>
      <c r="K1355" t="b">
        <f t="shared" si="21"/>
        <v>1</v>
      </c>
    </row>
    <row r="1356" spans="1:11">
      <c r="A1356" s="120">
        <v>1475</v>
      </c>
      <c r="B1356" s="121" t="s">
        <v>201</v>
      </c>
      <c r="C1356" s="121" t="s">
        <v>206</v>
      </c>
      <c r="D1356" s="121" t="s">
        <v>116</v>
      </c>
      <c r="E1356" s="121" t="s">
        <v>170</v>
      </c>
      <c r="F1356" s="122">
        <v>398054</v>
      </c>
      <c r="G1356" s="122">
        <v>44715</v>
      </c>
      <c r="H1356" s="120">
        <v>2019</v>
      </c>
      <c r="I1356" t="str">
        <f>IF(J1356="natural gas",VLOOKUP(D1356,'Cross-Page Data'!$I$4:$J$13,2,FALSE),IF(J1356="solar",VLOOKUP('Form 923'!D1356,'Cross-Page Data'!$I$14:$J$117,2,FALSE),J1356))</f>
        <v>hydro</v>
      </c>
      <c r="J1356" t="str">
        <f>VLOOKUP(E1356,'Cross-Page Data'!$D$4:$F$48,3,FALSE)</f>
        <v>hydro</v>
      </c>
      <c r="K1356" t="b">
        <f t="shared" si="21"/>
        <v>1</v>
      </c>
    </row>
    <row r="1357" spans="1:11">
      <c r="A1357" s="120">
        <v>1478</v>
      </c>
      <c r="B1357" s="121" t="s">
        <v>201</v>
      </c>
      <c r="C1357" s="121" t="s">
        <v>206</v>
      </c>
      <c r="D1357" s="121" t="s">
        <v>116</v>
      </c>
      <c r="E1357" s="121" t="s">
        <v>170</v>
      </c>
      <c r="F1357" s="122">
        <v>97210</v>
      </c>
      <c r="G1357" s="122">
        <v>10920</v>
      </c>
      <c r="H1357" s="120">
        <v>2019</v>
      </c>
      <c r="I1357" t="str">
        <f>IF(J1357="natural gas",VLOOKUP(D1357,'Cross-Page Data'!$I$4:$J$13,2,FALSE),IF(J1357="solar",VLOOKUP('Form 923'!D1357,'Cross-Page Data'!$I$14:$J$117,2,FALSE),J1357))</f>
        <v>hydro</v>
      </c>
      <c r="J1357" t="str">
        <f>VLOOKUP(E1357,'Cross-Page Data'!$D$4:$F$48,3,FALSE)</f>
        <v>hydro</v>
      </c>
      <c r="K1357" t="b">
        <f t="shared" si="21"/>
        <v>1</v>
      </c>
    </row>
    <row r="1358" spans="1:11">
      <c r="A1358" s="120">
        <v>1480</v>
      </c>
      <c r="B1358" s="121" t="s">
        <v>201</v>
      </c>
      <c r="C1358" s="121" t="s">
        <v>206</v>
      </c>
      <c r="D1358" s="121" t="s">
        <v>116</v>
      </c>
      <c r="E1358" s="121" t="s">
        <v>170</v>
      </c>
      <c r="F1358" s="122">
        <v>0</v>
      </c>
      <c r="G1358" s="122">
        <v>0</v>
      </c>
      <c r="H1358" s="120">
        <v>2019</v>
      </c>
      <c r="I1358" t="str">
        <f>IF(J1358="natural gas",VLOOKUP(D1358,'Cross-Page Data'!$I$4:$J$13,2,FALSE),IF(J1358="solar",VLOOKUP('Form 923'!D1358,'Cross-Page Data'!$I$14:$J$117,2,FALSE),J1358))</f>
        <v>hydro</v>
      </c>
      <c r="J1358" t="str">
        <f>VLOOKUP(E1358,'Cross-Page Data'!$D$4:$F$48,3,FALSE)</f>
        <v>hydro</v>
      </c>
      <c r="K1358" t="b">
        <f t="shared" si="21"/>
        <v>1</v>
      </c>
    </row>
    <row r="1359" spans="1:11">
      <c r="A1359" s="120">
        <v>1481</v>
      </c>
      <c r="B1359" s="121" t="s">
        <v>201</v>
      </c>
      <c r="C1359" s="121" t="s">
        <v>206</v>
      </c>
      <c r="D1359" s="121" t="s">
        <v>116</v>
      </c>
      <c r="E1359" s="121" t="s">
        <v>170</v>
      </c>
      <c r="F1359" s="122">
        <v>0</v>
      </c>
      <c r="G1359" s="122">
        <v>0</v>
      </c>
      <c r="H1359" s="120">
        <v>2019</v>
      </c>
      <c r="I1359" t="str">
        <f>IF(J1359="natural gas",VLOOKUP(D1359,'Cross-Page Data'!$I$4:$J$13,2,FALSE),IF(J1359="solar",VLOOKUP('Form 923'!D1359,'Cross-Page Data'!$I$14:$J$117,2,FALSE),J1359))</f>
        <v>hydro</v>
      </c>
      <c r="J1359" t="str">
        <f>VLOOKUP(E1359,'Cross-Page Data'!$D$4:$F$48,3,FALSE)</f>
        <v>hydro</v>
      </c>
      <c r="K1359" t="b">
        <f t="shared" si="21"/>
        <v>1</v>
      </c>
    </row>
    <row r="1360" spans="1:11">
      <c r="A1360" s="120">
        <v>1482</v>
      </c>
      <c r="B1360" s="121" t="s">
        <v>201</v>
      </c>
      <c r="C1360" s="121" t="s">
        <v>206</v>
      </c>
      <c r="D1360" s="121" t="s">
        <v>116</v>
      </c>
      <c r="E1360" s="121" t="s">
        <v>170</v>
      </c>
      <c r="F1360" s="122">
        <v>348780</v>
      </c>
      <c r="G1360" s="122">
        <v>39180</v>
      </c>
      <c r="H1360" s="120">
        <v>2019</v>
      </c>
      <c r="I1360" t="str">
        <f>IF(J1360="natural gas",VLOOKUP(D1360,'Cross-Page Data'!$I$4:$J$13,2,FALSE),IF(J1360="solar",VLOOKUP('Form 923'!D1360,'Cross-Page Data'!$I$14:$J$117,2,FALSE),J1360))</f>
        <v>hydro</v>
      </c>
      <c r="J1360" t="str">
        <f>VLOOKUP(E1360,'Cross-Page Data'!$D$4:$F$48,3,FALSE)</f>
        <v>hydro</v>
      </c>
      <c r="K1360" t="b">
        <f t="shared" si="21"/>
        <v>1</v>
      </c>
    </row>
    <row r="1361" spans="1:11">
      <c r="A1361" s="120">
        <v>1483</v>
      </c>
      <c r="B1361" s="121" t="s">
        <v>201</v>
      </c>
      <c r="C1361" s="121" t="s">
        <v>206</v>
      </c>
      <c r="D1361" s="121" t="s">
        <v>116</v>
      </c>
      <c r="E1361" s="121" t="s">
        <v>170</v>
      </c>
      <c r="F1361" s="122">
        <v>882421</v>
      </c>
      <c r="G1361" s="122">
        <v>99126</v>
      </c>
      <c r="H1361" s="120">
        <v>2019</v>
      </c>
      <c r="I1361" t="str">
        <f>IF(J1361="natural gas",VLOOKUP(D1361,'Cross-Page Data'!$I$4:$J$13,2,FALSE),IF(J1361="solar",VLOOKUP('Form 923'!D1361,'Cross-Page Data'!$I$14:$J$117,2,FALSE),J1361))</f>
        <v>hydro</v>
      </c>
      <c r="J1361" t="str">
        <f>VLOOKUP(E1361,'Cross-Page Data'!$D$4:$F$48,3,FALSE)</f>
        <v>hydro</v>
      </c>
      <c r="K1361" t="b">
        <f t="shared" si="21"/>
        <v>1</v>
      </c>
    </row>
    <row r="1362" spans="1:11">
      <c r="A1362" s="120">
        <v>1484</v>
      </c>
      <c r="B1362" s="121" t="s">
        <v>201</v>
      </c>
      <c r="C1362" s="121" t="s">
        <v>206</v>
      </c>
      <c r="D1362" s="121" t="s">
        <v>73</v>
      </c>
      <c r="E1362" s="121" t="s">
        <v>70</v>
      </c>
      <c r="F1362" s="122">
        <v>35464</v>
      </c>
      <c r="G1362" s="122">
        <v>1456</v>
      </c>
      <c r="H1362" s="120">
        <v>2019</v>
      </c>
      <c r="I1362" t="str">
        <f>IF(J1362="natural gas",VLOOKUP(D1362,'Cross-Page Data'!$I$4:$J$13,2,FALSE),IF(J1362="solar",VLOOKUP('Form 923'!D1362,'Cross-Page Data'!$I$14:$J$117,2,FALSE),J1362))</f>
        <v>heavy or residual fuel oil</v>
      </c>
      <c r="J1362" t="str">
        <f>VLOOKUP(E1362,'Cross-Page Data'!$D$4:$F$48,3,FALSE)</f>
        <v>heavy or residual fuel oil</v>
      </c>
      <c r="K1362" t="b">
        <f t="shared" si="21"/>
        <v>1</v>
      </c>
    </row>
    <row r="1363" spans="1:11">
      <c r="A1363" s="120">
        <v>1484</v>
      </c>
      <c r="B1363" s="121" t="s">
        <v>201</v>
      </c>
      <c r="C1363" s="121" t="s">
        <v>206</v>
      </c>
      <c r="D1363" s="121" t="s">
        <v>73</v>
      </c>
      <c r="E1363" s="121" t="s">
        <v>81</v>
      </c>
      <c r="F1363" s="122">
        <v>0</v>
      </c>
      <c r="G1363" s="122">
        <v>0</v>
      </c>
      <c r="H1363" s="120">
        <v>2019</v>
      </c>
      <c r="I1363" t="str">
        <f>IF(J1363="natural gas",VLOOKUP(D1363,'Cross-Page Data'!$I$4:$J$13,2,FALSE),IF(J1363="solar",VLOOKUP('Form 923'!D1363,'Cross-Page Data'!$I$14:$J$117,2,FALSE),J1363))</f>
        <v>petroleum</v>
      </c>
      <c r="J1363" t="str">
        <f>VLOOKUP(E1363,'Cross-Page Data'!$D$4:$F$48,3,FALSE)</f>
        <v>petroleum</v>
      </c>
      <c r="K1363" t="b">
        <f t="shared" si="21"/>
        <v>1</v>
      </c>
    </row>
    <row r="1364" spans="1:11">
      <c r="A1364" s="120">
        <v>1486</v>
      </c>
      <c r="B1364" s="121" t="s">
        <v>201</v>
      </c>
      <c r="C1364" s="121" t="s">
        <v>206</v>
      </c>
      <c r="D1364" s="121" t="s">
        <v>116</v>
      </c>
      <c r="E1364" s="121" t="s">
        <v>170</v>
      </c>
      <c r="F1364" s="122">
        <v>86421</v>
      </c>
      <c r="G1364" s="122">
        <v>9708</v>
      </c>
      <c r="H1364" s="120">
        <v>2019</v>
      </c>
      <c r="I1364" t="str">
        <f>IF(J1364="natural gas",VLOOKUP(D1364,'Cross-Page Data'!$I$4:$J$13,2,FALSE),IF(J1364="solar",VLOOKUP('Form 923'!D1364,'Cross-Page Data'!$I$14:$J$117,2,FALSE),J1364))</f>
        <v>hydro</v>
      </c>
      <c r="J1364" t="str">
        <f>VLOOKUP(E1364,'Cross-Page Data'!$D$4:$F$48,3,FALSE)</f>
        <v>hydro</v>
      </c>
      <c r="K1364" t="b">
        <f t="shared" si="21"/>
        <v>1</v>
      </c>
    </row>
    <row r="1365" spans="1:11">
      <c r="A1365" s="120">
        <v>1488</v>
      </c>
      <c r="B1365" s="121" t="s">
        <v>201</v>
      </c>
      <c r="C1365" s="121" t="s">
        <v>206</v>
      </c>
      <c r="D1365" s="121" t="s">
        <v>116</v>
      </c>
      <c r="E1365" s="121" t="s">
        <v>170</v>
      </c>
      <c r="F1365" s="122">
        <v>348041</v>
      </c>
      <c r="G1365" s="122">
        <v>39097</v>
      </c>
      <c r="H1365" s="120">
        <v>2019</v>
      </c>
      <c r="I1365" t="str">
        <f>IF(J1365="natural gas",VLOOKUP(D1365,'Cross-Page Data'!$I$4:$J$13,2,FALSE),IF(J1365="solar",VLOOKUP('Form 923'!D1365,'Cross-Page Data'!$I$14:$J$117,2,FALSE),J1365))</f>
        <v>hydro</v>
      </c>
      <c r="J1365" t="str">
        <f>VLOOKUP(E1365,'Cross-Page Data'!$D$4:$F$48,3,FALSE)</f>
        <v>hydro</v>
      </c>
      <c r="K1365" t="b">
        <f t="shared" si="21"/>
        <v>1</v>
      </c>
    </row>
    <row r="1366" spans="1:11">
      <c r="A1366" s="120">
        <v>1491</v>
      </c>
      <c r="B1366" s="121" t="s">
        <v>201</v>
      </c>
      <c r="C1366" s="121" t="s">
        <v>206</v>
      </c>
      <c r="D1366" s="121" t="s">
        <v>116</v>
      </c>
      <c r="E1366" s="121" t="s">
        <v>170</v>
      </c>
      <c r="F1366" s="122">
        <v>1311551</v>
      </c>
      <c r="G1366" s="122">
        <v>147332</v>
      </c>
      <c r="H1366" s="120">
        <v>2019</v>
      </c>
      <c r="I1366" t="str">
        <f>IF(J1366="natural gas",VLOOKUP(D1366,'Cross-Page Data'!$I$4:$J$13,2,FALSE),IF(J1366="solar",VLOOKUP('Form 923'!D1366,'Cross-Page Data'!$I$14:$J$117,2,FALSE),J1366))</f>
        <v>hydro</v>
      </c>
      <c r="J1366" t="str">
        <f>VLOOKUP(E1366,'Cross-Page Data'!$D$4:$F$48,3,FALSE)</f>
        <v>hydro</v>
      </c>
      <c r="K1366" t="b">
        <f t="shared" si="21"/>
        <v>1</v>
      </c>
    </row>
    <row r="1367" spans="1:11">
      <c r="A1367" s="120">
        <v>1492</v>
      </c>
      <c r="B1367" s="121" t="s">
        <v>201</v>
      </c>
      <c r="C1367" s="121" t="s">
        <v>206</v>
      </c>
      <c r="D1367" s="121" t="s">
        <v>116</v>
      </c>
      <c r="E1367" s="121" t="s">
        <v>170</v>
      </c>
      <c r="F1367" s="122">
        <v>2180769</v>
      </c>
      <c r="G1367" s="122">
        <v>244975</v>
      </c>
      <c r="H1367" s="120">
        <v>2019</v>
      </c>
      <c r="I1367" t="str">
        <f>IF(J1367="natural gas",VLOOKUP(D1367,'Cross-Page Data'!$I$4:$J$13,2,FALSE),IF(J1367="solar",VLOOKUP('Form 923'!D1367,'Cross-Page Data'!$I$14:$J$117,2,FALSE),J1367))</f>
        <v>hydro</v>
      </c>
      <c r="J1367" t="str">
        <f>VLOOKUP(E1367,'Cross-Page Data'!$D$4:$F$48,3,FALSE)</f>
        <v>hydro</v>
      </c>
      <c r="K1367" t="b">
        <f t="shared" si="21"/>
        <v>1</v>
      </c>
    </row>
    <row r="1368" spans="1:11">
      <c r="A1368" s="120">
        <v>1493</v>
      </c>
      <c r="B1368" s="121" t="s">
        <v>201</v>
      </c>
      <c r="C1368" s="121" t="s">
        <v>206</v>
      </c>
      <c r="D1368" s="121" t="s">
        <v>116</v>
      </c>
      <c r="E1368" s="121" t="s">
        <v>170</v>
      </c>
      <c r="F1368" s="122">
        <v>409376</v>
      </c>
      <c r="G1368" s="122">
        <v>45987</v>
      </c>
      <c r="H1368" s="120">
        <v>2019</v>
      </c>
      <c r="I1368" t="str">
        <f>IF(J1368="natural gas",VLOOKUP(D1368,'Cross-Page Data'!$I$4:$J$13,2,FALSE),IF(J1368="solar",VLOOKUP('Form 923'!D1368,'Cross-Page Data'!$I$14:$J$117,2,FALSE),J1368))</f>
        <v>hydro</v>
      </c>
      <c r="J1368" t="str">
        <f>VLOOKUP(E1368,'Cross-Page Data'!$D$4:$F$48,3,FALSE)</f>
        <v>hydro</v>
      </c>
      <c r="K1368" t="b">
        <f t="shared" si="21"/>
        <v>1</v>
      </c>
    </row>
    <row r="1369" spans="1:11">
      <c r="A1369" s="120">
        <v>1497</v>
      </c>
      <c r="B1369" s="121" t="s">
        <v>201</v>
      </c>
      <c r="C1369" s="121" t="s">
        <v>206</v>
      </c>
      <c r="D1369" s="121" t="s">
        <v>116</v>
      </c>
      <c r="E1369" s="121" t="s">
        <v>170</v>
      </c>
      <c r="F1369" s="122">
        <v>98937</v>
      </c>
      <c r="G1369" s="122">
        <v>11114</v>
      </c>
      <c r="H1369" s="120">
        <v>2019</v>
      </c>
      <c r="I1369" t="str">
        <f>IF(J1369="natural gas",VLOOKUP(D1369,'Cross-Page Data'!$I$4:$J$13,2,FALSE),IF(J1369="solar",VLOOKUP('Form 923'!D1369,'Cross-Page Data'!$I$14:$J$117,2,FALSE),J1369))</f>
        <v>hydro</v>
      </c>
      <c r="J1369" t="str">
        <f>VLOOKUP(E1369,'Cross-Page Data'!$D$4:$F$48,3,FALSE)</f>
        <v>hydro</v>
      </c>
      <c r="K1369" t="b">
        <f t="shared" si="21"/>
        <v>1</v>
      </c>
    </row>
    <row r="1370" spans="1:11">
      <c r="A1370" s="120">
        <v>1498</v>
      </c>
      <c r="B1370" s="121" t="s">
        <v>201</v>
      </c>
      <c r="C1370" s="121" t="s">
        <v>206</v>
      </c>
      <c r="D1370" s="121" t="s">
        <v>116</v>
      </c>
      <c r="E1370" s="121" t="s">
        <v>170</v>
      </c>
      <c r="F1370" s="122">
        <v>47652</v>
      </c>
      <c r="G1370" s="122">
        <v>5353</v>
      </c>
      <c r="H1370" s="120">
        <v>2019</v>
      </c>
      <c r="I1370" t="str">
        <f>IF(J1370="natural gas",VLOOKUP(D1370,'Cross-Page Data'!$I$4:$J$13,2,FALSE),IF(J1370="solar",VLOOKUP('Form 923'!D1370,'Cross-Page Data'!$I$14:$J$117,2,FALSE),J1370))</f>
        <v>hydro</v>
      </c>
      <c r="J1370" t="str">
        <f>VLOOKUP(E1370,'Cross-Page Data'!$D$4:$F$48,3,FALSE)</f>
        <v>hydro</v>
      </c>
      <c r="K1370" t="b">
        <f t="shared" si="21"/>
        <v>1</v>
      </c>
    </row>
    <row r="1371" spans="1:11">
      <c r="A1371" s="120">
        <v>1500</v>
      </c>
      <c r="B1371" s="121" t="s">
        <v>201</v>
      </c>
      <c r="C1371" s="121" t="s">
        <v>206</v>
      </c>
      <c r="D1371" s="121" t="s">
        <v>116</v>
      </c>
      <c r="E1371" s="121" t="s">
        <v>170</v>
      </c>
      <c r="F1371" s="122">
        <v>56065</v>
      </c>
      <c r="G1371" s="122">
        <v>6298</v>
      </c>
      <c r="H1371" s="120">
        <v>2019</v>
      </c>
      <c r="I1371" t="str">
        <f>IF(J1371="natural gas",VLOOKUP(D1371,'Cross-Page Data'!$I$4:$J$13,2,FALSE),IF(J1371="solar",VLOOKUP('Form 923'!D1371,'Cross-Page Data'!$I$14:$J$117,2,FALSE),J1371))</f>
        <v>hydro</v>
      </c>
      <c r="J1371" t="str">
        <f>VLOOKUP(E1371,'Cross-Page Data'!$D$4:$F$48,3,FALSE)</f>
        <v>hydro</v>
      </c>
      <c r="K1371" t="b">
        <f t="shared" si="21"/>
        <v>1</v>
      </c>
    </row>
    <row r="1372" spans="1:11">
      <c r="A1372" s="120">
        <v>1501</v>
      </c>
      <c r="B1372" s="121" t="s">
        <v>201</v>
      </c>
      <c r="C1372" s="121" t="s">
        <v>206</v>
      </c>
      <c r="D1372" s="121" t="s">
        <v>116</v>
      </c>
      <c r="E1372" s="121" t="s">
        <v>170</v>
      </c>
      <c r="F1372" s="122">
        <v>108177</v>
      </c>
      <c r="G1372" s="122">
        <v>12152</v>
      </c>
      <c r="H1372" s="120">
        <v>2019</v>
      </c>
      <c r="I1372" t="str">
        <f>IF(J1372="natural gas",VLOOKUP(D1372,'Cross-Page Data'!$I$4:$J$13,2,FALSE),IF(J1372="solar",VLOOKUP('Form 923'!D1372,'Cross-Page Data'!$I$14:$J$117,2,FALSE),J1372))</f>
        <v>hydro</v>
      </c>
      <c r="J1372" t="str">
        <f>VLOOKUP(E1372,'Cross-Page Data'!$D$4:$F$48,3,FALSE)</f>
        <v>hydro</v>
      </c>
      <c r="K1372" t="b">
        <f t="shared" si="21"/>
        <v>1</v>
      </c>
    </row>
    <row r="1373" spans="1:11">
      <c r="A1373" s="120">
        <v>1504</v>
      </c>
      <c r="B1373" s="121" t="s">
        <v>201</v>
      </c>
      <c r="C1373" s="121" t="s">
        <v>206</v>
      </c>
      <c r="D1373" s="121" t="s">
        <v>116</v>
      </c>
      <c r="E1373" s="121" t="s">
        <v>170</v>
      </c>
      <c r="F1373" s="122">
        <v>394357</v>
      </c>
      <c r="G1373" s="122">
        <v>44300</v>
      </c>
      <c r="H1373" s="120">
        <v>2019</v>
      </c>
      <c r="I1373" t="str">
        <f>IF(J1373="natural gas",VLOOKUP(D1373,'Cross-Page Data'!$I$4:$J$13,2,FALSE),IF(J1373="solar",VLOOKUP('Form 923'!D1373,'Cross-Page Data'!$I$14:$J$117,2,FALSE),J1373))</f>
        <v>hydro</v>
      </c>
      <c r="J1373" t="str">
        <f>VLOOKUP(E1373,'Cross-Page Data'!$D$4:$F$48,3,FALSE)</f>
        <v>hydro</v>
      </c>
      <c r="K1373" t="b">
        <f t="shared" si="21"/>
        <v>1</v>
      </c>
    </row>
    <row r="1374" spans="1:11">
      <c r="A1374" s="120">
        <v>1505</v>
      </c>
      <c r="B1374" s="121" t="s">
        <v>201</v>
      </c>
      <c r="C1374" s="121" t="s">
        <v>206</v>
      </c>
      <c r="D1374" s="121" t="s">
        <v>116</v>
      </c>
      <c r="E1374" s="121" t="s">
        <v>170</v>
      </c>
      <c r="F1374" s="122">
        <v>1047134</v>
      </c>
      <c r="G1374" s="122">
        <v>117629</v>
      </c>
      <c r="H1374" s="120">
        <v>2019</v>
      </c>
      <c r="I1374" t="str">
        <f>IF(J1374="natural gas",VLOOKUP(D1374,'Cross-Page Data'!$I$4:$J$13,2,FALSE),IF(J1374="solar",VLOOKUP('Form 923'!D1374,'Cross-Page Data'!$I$14:$J$117,2,FALSE),J1374))</f>
        <v>hydro</v>
      </c>
      <c r="J1374" t="str">
        <f>VLOOKUP(E1374,'Cross-Page Data'!$D$4:$F$48,3,FALSE)</f>
        <v>hydro</v>
      </c>
      <c r="K1374" t="b">
        <f t="shared" si="21"/>
        <v>1</v>
      </c>
    </row>
    <row r="1375" spans="1:11">
      <c r="A1375" s="120">
        <v>1507</v>
      </c>
      <c r="B1375" s="121" t="s">
        <v>201</v>
      </c>
      <c r="C1375" s="121" t="s">
        <v>206</v>
      </c>
      <c r="D1375" s="121" t="s">
        <v>33</v>
      </c>
      <c r="E1375" s="121" t="s">
        <v>99</v>
      </c>
      <c r="F1375" s="122">
        <v>0</v>
      </c>
      <c r="G1375" s="122">
        <v>-2364</v>
      </c>
      <c r="H1375" s="120">
        <v>2019</v>
      </c>
      <c r="I1375" t="str">
        <f>IF(J1375="natural gas",VLOOKUP(D1375,'Cross-Page Data'!$I$4:$J$13,2,FALSE),IF(J1375="solar",VLOOKUP('Form 923'!D1375,'Cross-Page Data'!$I$14:$J$117,2,FALSE),J1375))</f>
        <v>other</v>
      </c>
      <c r="J1375" t="str">
        <f>VLOOKUP(E1375,'Cross-Page Data'!$D$4:$F$48,3,FALSE)</f>
        <v>other</v>
      </c>
      <c r="K1375" t="b">
        <f t="shared" si="21"/>
        <v>1</v>
      </c>
    </row>
    <row r="1376" spans="1:11">
      <c r="A1376" s="120">
        <v>1507</v>
      </c>
      <c r="B1376" s="121" t="s">
        <v>201</v>
      </c>
      <c r="C1376" s="121" t="s">
        <v>206</v>
      </c>
      <c r="D1376" s="121" t="s">
        <v>68</v>
      </c>
      <c r="E1376" s="121" t="s">
        <v>70</v>
      </c>
      <c r="F1376" s="122">
        <v>5185</v>
      </c>
      <c r="G1376" s="122">
        <v>204.064</v>
      </c>
      <c r="H1376" s="120">
        <v>2019</v>
      </c>
      <c r="I1376" t="str">
        <f>IF(J1376="natural gas",VLOOKUP(D1376,'Cross-Page Data'!$I$4:$J$13,2,FALSE),IF(J1376="solar",VLOOKUP('Form 923'!D1376,'Cross-Page Data'!$I$14:$J$117,2,FALSE),J1376))</f>
        <v>heavy or residual fuel oil</v>
      </c>
      <c r="J1376" t="str">
        <f>VLOOKUP(E1376,'Cross-Page Data'!$D$4:$F$48,3,FALSE)</f>
        <v>heavy or residual fuel oil</v>
      </c>
      <c r="K1376" t="b">
        <f t="shared" si="21"/>
        <v>1</v>
      </c>
    </row>
    <row r="1377" spans="1:11">
      <c r="A1377" s="120">
        <v>1507</v>
      </c>
      <c r="B1377" s="121" t="s">
        <v>201</v>
      </c>
      <c r="C1377" s="121" t="s">
        <v>206</v>
      </c>
      <c r="D1377" s="121" t="s">
        <v>68</v>
      </c>
      <c r="E1377" s="121" t="s">
        <v>152</v>
      </c>
      <c r="F1377" s="122">
        <v>119910</v>
      </c>
      <c r="G1377" s="122">
        <v>8101.936</v>
      </c>
      <c r="H1377" s="120">
        <v>2019</v>
      </c>
      <c r="I1377" t="str">
        <f>IF(J1377="natural gas",VLOOKUP(D1377,'Cross-Page Data'!$I$4:$J$13,2,FALSE),IF(J1377="solar",VLOOKUP('Form 923'!D1377,'Cross-Page Data'!$I$14:$J$117,2,FALSE),J1377))</f>
        <v>heavy or residual fuel oil</v>
      </c>
      <c r="J1377" t="str">
        <f>VLOOKUP(E1377,'Cross-Page Data'!$D$4:$F$48,3,FALSE)</f>
        <v>heavy or residual fuel oil</v>
      </c>
      <c r="K1377" t="b">
        <f t="shared" si="21"/>
        <v>1</v>
      </c>
    </row>
    <row r="1378" spans="1:11">
      <c r="A1378" s="120">
        <v>1508</v>
      </c>
      <c r="B1378" s="121" t="s">
        <v>201</v>
      </c>
      <c r="C1378" s="121" t="s">
        <v>206</v>
      </c>
      <c r="D1378" s="121" t="s">
        <v>116</v>
      </c>
      <c r="E1378" s="121" t="s">
        <v>170</v>
      </c>
      <c r="F1378" s="122">
        <v>238679</v>
      </c>
      <c r="G1378" s="122">
        <v>26812</v>
      </c>
      <c r="H1378" s="120">
        <v>2019</v>
      </c>
      <c r="I1378" t="str">
        <f>IF(J1378="natural gas",VLOOKUP(D1378,'Cross-Page Data'!$I$4:$J$13,2,FALSE),IF(J1378="solar",VLOOKUP('Form 923'!D1378,'Cross-Page Data'!$I$14:$J$117,2,FALSE),J1378))</f>
        <v>hydro</v>
      </c>
      <c r="J1378" t="str">
        <f>VLOOKUP(E1378,'Cross-Page Data'!$D$4:$F$48,3,FALSE)</f>
        <v>hydro</v>
      </c>
      <c r="K1378" t="b">
        <f t="shared" si="21"/>
        <v>1</v>
      </c>
    </row>
    <row r="1379" spans="1:11">
      <c r="A1379" s="120">
        <v>1509</v>
      </c>
      <c r="B1379" s="121" t="s">
        <v>201</v>
      </c>
      <c r="C1379" s="121" t="s">
        <v>206</v>
      </c>
      <c r="D1379" s="121" t="s">
        <v>116</v>
      </c>
      <c r="E1379" s="121" t="s">
        <v>170</v>
      </c>
      <c r="F1379" s="122">
        <v>741847</v>
      </c>
      <c r="G1379" s="122">
        <v>83335</v>
      </c>
      <c r="H1379" s="120">
        <v>2019</v>
      </c>
      <c r="I1379" t="str">
        <f>IF(J1379="natural gas",VLOOKUP(D1379,'Cross-Page Data'!$I$4:$J$13,2,FALSE),IF(J1379="solar",VLOOKUP('Form 923'!D1379,'Cross-Page Data'!$I$14:$J$117,2,FALSE),J1379))</f>
        <v>hydro</v>
      </c>
      <c r="J1379" t="str">
        <f>VLOOKUP(E1379,'Cross-Page Data'!$D$4:$F$48,3,FALSE)</f>
        <v>hydro</v>
      </c>
      <c r="K1379" t="b">
        <f t="shared" si="21"/>
        <v>1</v>
      </c>
    </row>
    <row r="1380" spans="1:11">
      <c r="A1380" s="120">
        <v>1510</v>
      </c>
      <c r="B1380" s="121" t="s">
        <v>201</v>
      </c>
      <c r="C1380" s="121" t="s">
        <v>206</v>
      </c>
      <c r="D1380" s="121" t="s">
        <v>116</v>
      </c>
      <c r="E1380" s="121" t="s">
        <v>170</v>
      </c>
      <c r="F1380" s="122">
        <v>574314</v>
      </c>
      <c r="G1380" s="122">
        <v>64515</v>
      </c>
      <c r="H1380" s="120">
        <v>2019</v>
      </c>
      <c r="I1380" t="str">
        <f>IF(J1380="natural gas",VLOOKUP(D1380,'Cross-Page Data'!$I$4:$J$13,2,FALSE),IF(J1380="solar",VLOOKUP('Form 923'!D1380,'Cross-Page Data'!$I$14:$J$117,2,FALSE),J1380))</f>
        <v>hydro</v>
      </c>
      <c r="J1380" t="str">
        <f>VLOOKUP(E1380,'Cross-Page Data'!$D$4:$F$48,3,FALSE)</f>
        <v>hydro</v>
      </c>
      <c r="K1380" t="b">
        <f t="shared" si="21"/>
        <v>1</v>
      </c>
    </row>
    <row r="1381" spans="1:11">
      <c r="A1381" s="120">
        <v>1511</v>
      </c>
      <c r="B1381" s="121" t="s">
        <v>201</v>
      </c>
      <c r="C1381" s="121" t="s">
        <v>206</v>
      </c>
      <c r="D1381" s="121" t="s">
        <v>116</v>
      </c>
      <c r="E1381" s="121" t="s">
        <v>170</v>
      </c>
      <c r="F1381" s="122">
        <v>3481393</v>
      </c>
      <c r="G1381" s="122">
        <v>391080</v>
      </c>
      <c r="H1381" s="120">
        <v>2019</v>
      </c>
      <c r="I1381" t="str">
        <f>IF(J1381="natural gas",VLOOKUP(D1381,'Cross-Page Data'!$I$4:$J$13,2,FALSE),IF(J1381="solar",VLOOKUP('Form 923'!D1381,'Cross-Page Data'!$I$14:$J$117,2,FALSE),J1381))</f>
        <v>hydro</v>
      </c>
      <c r="J1381" t="str">
        <f>VLOOKUP(E1381,'Cross-Page Data'!$D$4:$F$48,3,FALSE)</f>
        <v>hydro</v>
      </c>
      <c r="K1381" t="b">
        <f t="shared" si="21"/>
        <v>1</v>
      </c>
    </row>
    <row r="1382" spans="1:11">
      <c r="A1382" s="120">
        <v>1513</v>
      </c>
      <c r="B1382" s="121" t="s">
        <v>201</v>
      </c>
      <c r="C1382" s="121" t="s">
        <v>206</v>
      </c>
      <c r="D1382" s="121" t="s">
        <v>116</v>
      </c>
      <c r="E1382" s="121" t="s">
        <v>170</v>
      </c>
      <c r="F1382" s="122">
        <v>0</v>
      </c>
      <c r="G1382" s="122">
        <v>0</v>
      </c>
      <c r="H1382" s="120">
        <v>2019</v>
      </c>
      <c r="I1382" t="str">
        <f>IF(J1382="natural gas",VLOOKUP(D1382,'Cross-Page Data'!$I$4:$J$13,2,FALSE),IF(J1382="solar",VLOOKUP('Form 923'!D1382,'Cross-Page Data'!$I$14:$J$117,2,FALSE),J1382))</f>
        <v>hydro</v>
      </c>
      <c r="J1382" t="str">
        <f>VLOOKUP(E1382,'Cross-Page Data'!$D$4:$F$48,3,FALSE)</f>
        <v>hydro</v>
      </c>
      <c r="K1382" t="b">
        <f t="shared" si="21"/>
        <v>1</v>
      </c>
    </row>
    <row r="1383" spans="1:11">
      <c r="A1383" s="120">
        <v>1513</v>
      </c>
      <c r="B1383" s="121" t="s">
        <v>201</v>
      </c>
      <c r="C1383" s="121" t="s">
        <v>206</v>
      </c>
      <c r="D1383" s="121" t="s">
        <v>79</v>
      </c>
      <c r="E1383" s="121" t="s">
        <v>70</v>
      </c>
      <c r="F1383" s="122">
        <v>0</v>
      </c>
      <c r="G1383" s="122">
        <v>0</v>
      </c>
      <c r="H1383" s="120">
        <v>2019</v>
      </c>
      <c r="I1383" t="str">
        <f>IF(J1383="natural gas",VLOOKUP(D1383,'Cross-Page Data'!$I$4:$J$13,2,FALSE),IF(J1383="solar",VLOOKUP('Form 923'!D1383,'Cross-Page Data'!$I$14:$J$117,2,FALSE),J1383))</f>
        <v>heavy or residual fuel oil</v>
      </c>
      <c r="J1383" t="str">
        <f>VLOOKUP(E1383,'Cross-Page Data'!$D$4:$F$48,3,FALSE)</f>
        <v>heavy or residual fuel oil</v>
      </c>
      <c r="K1383" t="b">
        <f t="shared" si="21"/>
        <v>1</v>
      </c>
    </row>
    <row r="1384" spans="1:11">
      <c r="A1384" s="120">
        <v>1516</v>
      </c>
      <c r="B1384" s="121" t="s">
        <v>201</v>
      </c>
      <c r="C1384" s="121" t="s">
        <v>206</v>
      </c>
      <c r="D1384" s="121" t="s">
        <v>116</v>
      </c>
      <c r="E1384" s="121" t="s">
        <v>170</v>
      </c>
      <c r="F1384" s="122">
        <v>9970</v>
      </c>
      <c r="G1384" s="122">
        <v>1120</v>
      </c>
      <c r="H1384" s="120">
        <v>2019</v>
      </c>
      <c r="I1384" t="str">
        <f>IF(J1384="natural gas",VLOOKUP(D1384,'Cross-Page Data'!$I$4:$J$13,2,FALSE),IF(J1384="solar",VLOOKUP('Form 923'!D1384,'Cross-Page Data'!$I$14:$J$117,2,FALSE),J1384))</f>
        <v>hydro</v>
      </c>
      <c r="J1384" t="str">
        <f>VLOOKUP(E1384,'Cross-Page Data'!$D$4:$F$48,3,FALSE)</f>
        <v>hydro</v>
      </c>
      <c r="K1384" t="b">
        <f t="shared" si="21"/>
        <v>1</v>
      </c>
    </row>
    <row r="1385" spans="1:11">
      <c r="A1385" s="120">
        <v>1553</v>
      </c>
      <c r="B1385" s="121" t="s">
        <v>201</v>
      </c>
      <c r="C1385" s="121" t="s">
        <v>206</v>
      </c>
      <c r="D1385" s="121" t="s">
        <v>68</v>
      </c>
      <c r="E1385" s="121" t="s">
        <v>38</v>
      </c>
      <c r="F1385" s="122">
        <v>0</v>
      </c>
      <c r="G1385" s="122">
        <v>0</v>
      </c>
      <c r="H1385" s="120">
        <v>2019</v>
      </c>
      <c r="I1385" t="str">
        <f>IF(J1385="natural gas",VLOOKUP(D1385,'Cross-Page Data'!$I$4:$J$13,2,FALSE),IF(J1385="solar",VLOOKUP('Form 923'!D1385,'Cross-Page Data'!$I$14:$J$117,2,FALSE),J1385))</f>
        <v>natural gas nonpeaker - preexisting retiring</v>
      </c>
      <c r="J1385" t="str">
        <f>VLOOKUP(E1385,'Cross-Page Data'!$D$4:$F$48,3,FALSE)</f>
        <v>natural gas</v>
      </c>
      <c r="K1385" t="b">
        <f t="shared" si="21"/>
        <v>1</v>
      </c>
    </row>
    <row r="1386" spans="1:11">
      <c r="A1386" s="120">
        <v>1554</v>
      </c>
      <c r="B1386" s="121" t="s">
        <v>201</v>
      </c>
      <c r="C1386" s="121" t="s">
        <v>206</v>
      </c>
      <c r="D1386" s="121" t="s">
        <v>73</v>
      </c>
      <c r="E1386" s="121" t="s">
        <v>70</v>
      </c>
      <c r="F1386" s="122">
        <v>2242</v>
      </c>
      <c r="G1386" s="122">
        <v>108</v>
      </c>
      <c r="H1386" s="120">
        <v>2019</v>
      </c>
      <c r="I1386" t="str">
        <f>IF(J1386="natural gas",VLOOKUP(D1386,'Cross-Page Data'!$I$4:$J$13,2,FALSE),IF(J1386="solar",VLOOKUP('Form 923'!D1386,'Cross-Page Data'!$I$14:$J$117,2,FALSE),J1386))</f>
        <v>heavy or residual fuel oil</v>
      </c>
      <c r="J1386" t="str">
        <f>VLOOKUP(E1386,'Cross-Page Data'!$D$4:$F$48,3,FALSE)</f>
        <v>heavy or residual fuel oil</v>
      </c>
      <c r="K1386" t="b">
        <f t="shared" si="21"/>
        <v>1</v>
      </c>
    </row>
    <row r="1387" spans="1:11">
      <c r="A1387" s="120">
        <v>1554</v>
      </c>
      <c r="B1387" s="121" t="s">
        <v>201</v>
      </c>
      <c r="C1387" s="121" t="s">
        <v>206</v>
      </c>
      <c r="D1387" s="121" t="s">
        <v>68</v>
      </c>
      <c r="E1387" s="121" t="s">
        <v>54</v>
      </c>
      <c r="F1387" s="122">
        <v>1887517</v>
      </c>
      <c r="G1387" s="122">
        <v>131264.26</v>
      </c>
      <c r="H1387" s="120">
        <v>2019</v>
      </c>
      <c r="I1387" t="str">
        <f>IF(J1387="natural gas",VLOOKUP(D1387,'Cross-Page Data'!$I$4:$J$13,2,FALSE),IF(J1387="solar",VLOOKUP('Form 923'!D1387,'Cross-Page Data'!$I$14:$J$117,2,FALSE),J1387))</f>
        <v>hard coal</v>
      </c>
      <c r="J1387" t="str">
        <f>VLOOKUP(E1387,'Cross-Page Data'!$D$4:$F$48,3,FALSE)</f>
        <v>hard coal</v>
      </c>
      <c r="K1387" t="b">
        <f t="shared" si="21"/>
        <v>1</v>
      </c>
    </row>
    <row r="1388" spans="1:11">
      <c r="A1388" s="120">
        <v>1554</v>
      </c>
      <c r="B1388" s="121" t="s">
        <v>201</v>
      </c>
      <c r="C1388" s="121" t="s">
        <v>206</v>
      </c>
      <c r="D1388" s="121" t="s">
        <v>68</v>
      </c>
      <c r="E1388" s="121" t="s">
        <v>38</v>
      </c>
      <c r="F1388" s="122">
        <v>408733</v>
      </c>
      <c r="G1388" s="122">
        <v>15652.567</v>
      </c>
      <c r="H1388" s="120">
        <v>2019</v>
      </c>
      <c r="I1388" t="str">
        <f>IF(J1388="natural gas",VLOOKUP(D1388,'Cross-Page Data'!$I$4:$J$13,2,FALSE),IF(J1388="solar",VLOOKUP('Form 923'!D1388,'Cross-Page Data'!$I$14:$J$117,2,FALSE),J1388))</f>
        <v>natural gas nonpeaker - preexisting retiring</v>
      </c>
      <c r="J1388" t="str">
        <f>VLOOKUP(E1388,'Cross-Page Data'!$D$4:$F$48,3,FALSE)</f>
        <v>natural gas</v>
      </c>
      <c r="K1388" t="b">
        <f t="shared" si="21"/>
        <v>1</v>
      </c>
    </row>
    <row r="1389" spans="1:11">
      <c r="A1389" s="120">
        <v>1554</v>
      </c>
      <c r="B1389" s="121" t="s">
        <v>201</v>
      </c>
      <c r="C1389" s="121" t="s">
        <v>206</v>
      </c>
      <c r="D1389" s="121" t="s">
        <v>68</v>
      </c>
      <c r="E1389" s="121" t="s">
        <v>150</v>
      </c>
      <c r="F1389" s="122">
        <v>0</v>
      </c>
      <c r="G1389" s="122">
        <v>0</v>
      </c>
      <c r="H1389" s="120">
        <v>2019</v>
      </c>
      <c r="I1389" t="str">
        <f>IF(J1389="natural gas",VLOOKUP(D1389,'Cross-Page Data'!$I$4:$J$13,2,FALSE),IF(J1389="solar",VLOOKUP('Form 923'!D1389,'Cross-Page Data'!$I$14:$J$117,2,FALSE),J1389))</f>
        <v>hard coal</v>
      </c>
      <c r="J1389" t="str">
        <f>VLOOKUP(E1389,'Cross-Page Data'!$D$4:$F$48,3,FALSE)</f>
        <v>hard coal</v>
      </c>
      <c r="K1389" t="b">
        <f t="shared" si="21"/>
        <v>1</v>
      </c>
    </row>
    <row r="1390" spans="1:11">
      <c r="A1390" s="120">
        <v>1554</v>
      </c>
      <c r="B1390" s="121" t="s">
        <v>201</v>
      </c>
      <c r="C1390" s="121" t="s">
        <v>206</v>
      </c>
      <c r="D1390" s="121" t="s">
        <v>68</v>
      </c>
      <c r="E1390" s="121" t="s">
        <v>152</v>
      </c>
      <c r="F1390" s="122">
        <v>174182</v>
      </c>
      <c r="G1390" s="122">
        <v>12010.176</v>
      </c>
      <c r="H1390" s="120">
        <v>2019</v>
      </c>
      <c r="I1390" t="str">
        <f>IF(J1390="natural gas",VLOOKUP(D1390,'Cross-Page Data'!$I$4:$J$13,2,FALSE),IF(J1390="solar",VLOOKUP('Form 923'!D1390,'Cross-Page Data'!$I$14:$J$117,2,FALSE),J1390))</f>
        <v>heavy or residual fuel oil</v>
      </c>
      <c r="J1390" t="str">
        <f>VLOOKUP(E1390,'Cross-Page Data'!$D$4:$F$48,3,FALSE)</f>
        <v>heavy or residual fuel oil</v>
      </c>
      <c r="K1390" t="b">
        <f t="shared" si="21"/>
        <v>1</v>
      </c>
    </row>
    <row r="1391" spans="1:11">
      <c r="A1391" s="120">
        <v>1555</v>
      </c>
      <c r="B1391" s="121" t="s">
        <v>201</v>
      </c>
      <c r="C1391" s="121" t="s">
        <v>206</v>
      </c>
      <c r="D1391" s="121" t="s">
        <v>73</v>
      </c>
      <c r="E1391" s="121" t="s">
        <v>38</v>
      </c>
      <c r="F1391" s="122">
        <v>571310</v>
      </c>
      <c r="G1391" s="122">
        <v>43575</v>
      </c>
      <c r="H1391" s="120">
        <v>2019</v>
      </c>
      <c r="I1391" t="str">
        <f>IF(J1391="natural gas",VLOOKUP(D1391,'Cross-Page Data'!$I$4:$J$13,2,FALSE),IF(J1391="solar",VLOOKUP('Form 923'!D1391,'Cross-Page Data'!$I$14:$J$117,2,FALSE),J1391))</f>
        <v>natural gas peaker</v>
      </c>
      <c r="J1391" t="str">
        <f>VLOOKUP(E1391,'Cross-Page Data'!$D$4:$F$48,3,FALSE)</f>
        <v>natural gas</v>
      </c>
      <c r="K1391" t="b">
        <f t="shared" si="21"/>
        <v>1</v>
      </c>
    </row>
    <row r="1392" spans="1:11">
      <c r="A1392" s="120">
        <v>1556</v>
      </c>
      <c r="B1392" s="121" t="s">
        <v>201</v>
      </c>
      <c r="C1392" s="121" t="s">
        <v>206</v>
      </c>
      <c r="D1392" s="121" t="s">
        <v>73</v>
      </c>
      <c r="E1392" s="121" t="s">
        <v>70</v>
      </c>
      <c r="F1392" s="122">
        <v>153459</v>
      </c>
      <c r="G1392" s="122">
        <v>14265.796</v>
      </c>
      <c r="H1392" s="120">
        <v>2019</v>
      </c>
      <c r="I1392" t="str">
        <f>IF(J1392="natural gas",VLOOKUP(D1392,'Cross-Page Data'!$I$4:$J$13,2,FALSE),IF(J1392="solar",VLOOKUP('Form 923'!D1392,'Cross-Page Data'!$I$14:$J$117,2,FALSE),J1392))</f>
        <v>heavy or residual fuel oil</v>
      </c>
      <c r="J1392" t="str">
        <f>VLOOKUP(E1392,'Cross-Page Data'!$D$4:$F$48,3,FALSE)</f>
        <v>heavy or residual fuel oil</v>
      </c>
      <c r="K1392" t="b">
        <f t="shared" si="21"/>
        <v>1</v>
      </c>
    </row>
    <row r="1393" spans="1:11">
      <c r="A1393" s="120">
        <v>1556</v>
      </c>
      <c r="B1393" s="121" t="s">
        <v>201</v>
      </c>
      <c r="C1393" s="121" t="s">
        <v>206</v>
      </c>
      <c r="D1393" s="121" t="s">
        <v>73</v>
      </c>
      <c r="E1393" s="121" t="s">
        <v>38</v>
      </c>
      <c r="F1393" s="122">
        <v>1940641</v>
      </c>
      <c r="G1393" s="122">
        <v>188836.2</v>
      </c>
      <c r="H1393" s="120">
        <v>2019</v>
      </c>
      <c r="I1393" t="str">
        <f>IF(J1393="natural gas",VLOOKUP(D1393,'Cross-Page Data'!$I$4:$J$13,2,FALSE),IF(J1393="solar",VLOOKUP('Form 923'!D1393,'Cross-Page Data'!$I$14:$J$117,2,FALSE),J1393))</f>
        <v>natural gas peaker</v>
      </c>
      <c r="J1393" t="str">
        <f>VLOOKUP(E1393,'Cross-Page Data'!$D$4:$F$48,3,FALSE)</f>
        <v>natural gas</v>
      </c>
      <c r="K1393" t="b">
        <f t="shared" si="21"/>
        <v>1</v>
      </c>
    </row>
    <row r="1394" spans="1:11">
      <c r="A1394" s="120">
        <v>1557</v>
      </c>
      <c r="B1394" s="121" t="s">
        <v>201</v>
      </c>
      <c r="C1394" s="121" t="s">
        <v>206</v>
      </c>
      <c r="D1394" s="121" t="s">
        <v>73</v>
      </c>
      <c r="E1394" s="121" t="s">
        <v>70</v>
      </c>
      <c r="F1394" s="122">
        <v>31483</v>
      </c>
      <c r="G1394" s="122">
        <v>1804</v>
      </c>
      <c r="H1394" s="120">
        <v>2019</v>
      </c>
      <c r="I1394" t="str">
        <f>IF(J1394="natural gas",VLOOKUP(D1394,'Cross-Page Data'!$I$4:$J$13,2,FALSE),IF(J1394="solar",VLOOKUP('Form 923'!D1394,'Cross-Page Data'!$I$14:$J$117,2,FALSE),J1394))</f>
        <v>heavy or residual fuel oil</v>
      </c>
      <c r="J1394" t="str">
        <f>VLOOKUP(E1394,'Cross-Page Data'!$D$4:$F$48,3,FALSE)</f>
        <v>heavy or residual fuel oil</v>
      </c>
      <c r="K1394" t="b">
        <f t="shared" si="21"/>
        <v>1</v>
      </c>
    </row>
    <row r="1395" spans="1:11">
      <c r="A1395" s="120">
        <v>1559</v>
      </c>
      <c r="B1395" s="121" t="s">
        <v>201</v>
      </c>
      <c r="C1395" s="121" t="s">
        <v>206</v>
      </c>
      <c r="D1395" s="121" t="s">
        <v>73</v>
      </c>
      <c r="E1395" s="121" t="s">
        <v>70</v>
      </c>
      <c r="F1395" s="122">
        <v>5771</v>
      </c>
      <c r="G1395" s="122">
        <v>276</v>
      </c>
      <c r="H1395" s="120">
        <v>2019</v>
      </c>
      <c r="I1395" t="str">
        <f>IF(J1395="natural gas",VLOOKUP(D1395,'Cross-Page Data'!$I$4:$J$13,2,FALSE),IF(J1395="solar",VLOOKUP('Form 923'!D1395,'Cross-Page Data'!$I$14:$J$117,2,FALSE),J1395))</f>
        <v>heavy or residual fuel oil</v>
      </c>
      <c r="J1395" t="str">
        <f>VLOOKUP(E1395,'Cross-Page Data'!$D$4:$F$48,3,FALSE)</f>
        <v>heavy or residual fuel oil</v>
      </c>
      <c r="K1395" t="b">
        <f t="shared" si="21"/>
        <v>1</v>
      </c>
    </row>
    <row r="1396" spans="1:11">
      <c r="A1396" s="120">
        <v>1559</v>
      </c>
      <c r="B1396" s="121" t="s">
        <v>201</v>
      </c>
      <c r="C1396" s="121" t="s">
        <v>206</v>
      </c>
      <c r="D1396" s="121" t="s">
        <v>73</v>
      </c>
      <c r="E1396" s="121" t="s">
        <v>86</v>
      </c>
      <c r="F1396" s="122">
        <v>0</v>
      </c>
      <c r="G1396" s="122">
        <v>0</v>
      </c>
      <c r="H1396" s="120">
        <v>2019</v>
      </c>
      <c r="I1396" t="str">
        <f>IF(J1396="natural gas",VLOOKUP(D1396,'Cross-Page Data'!$I$4:$J$13,2,FALSE),IF(J1396="solar",VLOOKUP('Form 923'!D1396,'Cross-Page Data'!$I$14:$J$117,2,FALSE),J1396))</f>
        <v>other</v>
      </c>
      <c r="J1396" t="str">
        <f>VLOOKUP(E1396,'Cross-Page Data'!$D$4:$F$48,3,FALSE)</f>
        <v>other</v>
      </c>
      <c r="K1396" t="b">
        <f t="shared" si="21"/>
        <v>1</v>
      </c>
    </row>
    <row r="1397" spans="1:11">
      <c r="A1397" s="120">
        <v>1559</v>
      </c>
      <c r="B1397" s="121" t="s">
        <v>201</v>
      </c>
      <c r="C1397" s="121" t="s">
        <v>206</v>
      </c>
      <c r="D1397" s="121" t="s">
        <v>73</v>
      </c>
      <c r="E1397" s="121" t="s">
        <v>38</v>
      </c>
      <c r="F1397" s="122">
        <v>0</v>
      </c>
      <c r="G1397" s="122">
        <v>0</v>
      </c>
      <c r="H1397" s="120">
        <v>2019</v>
      </c>
      <c r="I1397" t="str">
        <f>IF(J1397="natural gas",VLOOKUP(D1397,'Cross-Page Data'!$I$4:$J$13,2,FALSE),IF(J1397="solar",VLOOKUP('Form 923'!D1397,'Cross-Page Data'!$I$14:$J$117,2,FALSE),J1397))</f>
        <v>natural gas peaker</v>
      </c>
      <c r="J1397" t="str">
        <f>VLOOKUP(E1397,'Cross-Page Data'!$D$4:$F$48,3,FALSE)</f>
        <v>natural gas</v>
      </c>
      <c r="K1397" t="b">
        <f t="shared" si="21"/>
        <v>1</v>
      </c>
    </row>
    <row r="1398" spans="1:11">
      <c r="A1398" s="120">
        <v>1560</v>
      </c>
      <c r="B1398" s="121" t="s">
        <v>201</v>
      </c>
      <c r="C1398" s="121" t="s">
        <v>206</v>
      </c>
      <c r="D1398" s="121" t="s">
        <v>73</v>
      </c>
      <c r="E1398" s="121" t="s">
        <v>38</v>
      </c>
      <c r="F1398" s="122">
        <v>712249</v>
      </c>
      <c r="G1398" s="122">
        <v>46124</v>
      </c>
      <c r="H1398" s="120">
        <v>2019</v>
      </c>
      <c r="I1398" t="str">
        <f>IF(J1398="natural gas",VLOOKUP(D1398,'Cross-Page Data'!$I$4:$J$13,2,FALSE),IF(J1398="solar",VLOOKUP('Form 923'!D1398,'Cross-Page Data'!$I$14:$J$117,2,FALSE),J1398))</f>
        <v>natural gas peaker</v>
      </c>
      <c r="J1398" t="str">
        <f>VLOOKUP(E1398,'Cross-Page Data'!$D$4:$F$48,3,FALSE)</f>
        <v>natural gas</v>
      </c>
      <c r="K1398" t="b">
        <f t="shared" si="21"/>
        <v>1</v>
      </c>
    </row>
    <row r="1399" spans="1:11">
      <c r="A1399" s="120">
        <v>1563</v>
      </c>
      <c r="B1399" s="121" t="s">
        <v>201</v>
      </c>
      <c r="C1399" s="121" t="s">
        <v>206</v>
      </c>
      <c r="D1399" s="121" t="s">
        <v>79</v>
      </c>
      <c r="E1399" s="121" t="s">
        <v>70</v>
      </c>
      <c r="F1399" s="122">
        <v>6872</v>
      </c>
      <c r="G1399" s="122">
        <v>657</v>
      </c>
      <c r="H1399" s="120">
        <v>2019</v>
      </c>
      <c r="I1399" t="str">
        <f>IF(J1399="natural gas",VLOOKUP(D1399,'Cross-Page Data'!$I$4:$J$13,2,FALSE),IF(J1399="solar",VLOOKUP('Form 923'!D1399,'Cross-Page Data'!$I$14:$J$117,2,FALSE),J1399))</f>
        <v>heavy or residual fuel oil</v>
      </c>
      <c r="J1399" t="str">
        <f>VLOOKUP(E1399,'Cross-Page Data'!$D$4:$F$48,3,FALSE)</f>
        <v>heavy or residual fuel oil</v>
      </c>
      <c r="K1399" t="b">
        <f t="shared" si="21"/>
        <v>1</v>
      </c>
    </row>
    <row r="1400" spans="1:11">
      <c r="A1400" s="120">
        <v>1564</v>
      </c>
      <c r="B1400" s="121" t="s">
        <v>201</v>
      </c>
      <c r="C1400" s="121" t="s">
        <v>206</v>
      </c>
      <c r="D1400" s="121" t="s">
        <v>73</v>
      </c>
      <c r="E1400" s="121" t="s">
        <v>70</v>
      </c>
      <c r="F1400" s="122">
        <v>591</v>
      </c>
      <c r="G1400" s="122">
        <v>-85</v>
      </c>
      <c r="H1400" s="120">
        <v>2019</v>
      </c>
      <c r="I1400" t="str">
        <f>IF(J1400="natural gas",VLOOKUP(D1400,'Cross-Page Data'!$I$4:$J$13,2,FALSE),IF(J1400="solar",VLOOKUP('Form 923'!D1400,'Cross-Page Data'!$I$14:$J$117,2,FALSE),J1400))</f>
        <v>heavy or residual fuel oil</v>
      </c>
      <c r="J1400" t="str">
        <f>VLOOKUP(E1400,'Cross-Page Data'!$D$4:$F$48,3,FALSE)</f>
        <v>heavy or residual fuel oil</v>
      </c>
      <c r="K1400" t="b">
        <f t="shared" si="21"/>
        <v>1</v>
      </c>
    </row>
    <row r="1401" spans="1:11">
      <c r="A1401" s="120">
        <v>1564</v>
      </c>
      <c r="B1401" s="121" t="s">
        <v>201</v>
      </c>
      <c r="C1401" s="121" t="s">
        <v>206</v>
      </c>
      <c r="D1401" s="121" t="s">
        <v>68</v>
      </c>
      <c r="E1401" s="121" t="s">
        <v>70</v>
      </c>
      <c r="F1401" s="122">
        <v>3096</v>
      </c>
      <c r="G1401" s="122">
        <v>-489.048</v>
      </c>
      <c r="H1401" s="120">
        <v>2019</v>
      </c>
      <c r="I1401" t="str">
        <f>IF(J1401="natural gas",VLOOKUP(D1401,'Cross-Page Data'!$I$4:$J$13,2,FALSE),IF(J1401="solar",VLOOKUP('Form 923'!D1401,'Cross-Page Data'!$I$14:$J$117,2,FALSE),J1401))</f>
        <v>heavy or residual fuel oil</v>
      </c>
      <c r="J1401" t="str">
        <f>VLOOKUP(E1401,'Cross-Page Data'!$D$4:$F$48,3,FALSE)</f>
        <v>heavy or residual fuel oil</v>
      </c>
      <c r="K1401" t="b">
        <f t="shared" si="21"/>
        <v>1</v>
      </c>
    </row>
    <row r="1402" spans="1:11">
      <c r="A1402" s="120">
        <v>1564</v>
      </c>
      <c r="B1402" s="121" t="s">
        <v>201</v>
      </c>
      <c r="C1402" s="121" t="s">
        <v>206</v>
      </c>
      <c r="D1402" s="121" t="s">
        <v>68</v>
      </c>
      <c r="E1402" s="121" t="s">
        <v>152</v>
      </c>
      <c r="F1402" s="122">
        <v>41075</v>
      </c>
      <c r="G1402" s="122">
        <v>80.048</v>
      </c>
      <c r="H1402" s="120">
        <v>2019</v>
      </c>
      <c r="I1402" t="str">
        <f>IF(J1402="natural gas",VLOOKUP(D1402,'Cross-Page Data'!$I$4:$J$13,2,FALSE),IF(J1402="solar",VLOOKUP('Form 923'!D1402,'Cross-Page Data'!$I$14:$J$117,2,FALSE),J1402))</f>
        <v>heavy or residual fuel oil</v>
      </c>
      <c r="J1402" t="str">
        <f>VLOOKUP(E1402,'Cross-Page Data'!$D$4:$F$48,3,FALSE)</f>
        <v>heavy or residual fuel oil</v>
      </c>
      <c r="K1402" t="b">
        <f t="shared" si="21"/>
        <v>1</v>
      </c>
    </row>
    <row r="1403" spans="1:11">
      <c r="A1403" s="120">
        <v>1567</v>
      </c>
      <c r="B1403" s="121" t="s">
        <v>201</v>
      </c>
      <c r="C1403" s="121" t="s">
        <v>206</v>
      </c>
      <c r="D1403" s="121" t="s">
        <v>116</v>
      </c>
      <c r="E1403" s="121" t="s">
        <v>170</v>
      </c>
      <c r="F1403" s="122">
        <v>233109</v>
      </c>
      <c r="G1403" s="122">
        <v>26186</v>
      </c>
      <c r="H1403" s="120">
        <v>2019</v>
      </c>
      <c r="I1403" t="str">
        <f>IF(J1403="natural gas",VLOOKUP(D1403,'Cross-Page Data'!$I$4:$J$13,2,FALSE),IF(J1403="solar",VLOOKUP('Form 923'!D1403,'Cross-Page Data'!$I$14:$J$117,2,FALSE),J1403))</f>
        <v>hydro</v>
      </c>
      <c r="J1403" t="str">
        <f>VLOOKUP(E1403,'Cross-Page Data'!$D$4:$F$48,3,FALSE)</f>
        <v>hydro</v>
      </c>
      <c r="K1403" t="b">
        <f t="shared" si="21"/>
        <v>1</v>
      </c>
    </row>
    <row r="1404" spans="1:11">
      <c r="A1404" s="120">
        <v>1571</v>
      </c>
      <c r="B1404" s="121" t="s">
        <v>201</v>
      </c>
      <c r="C1404" s="121" t="s">
        <v>206</v>
      </c>
      <c r="D1404" s="121" t="s">
        <v>73</v>
      </c>
      <c r="E1404" s="121" t="s">
        <v>70</v>
      </c>
      <c r="F1404" s="122">
        <v>52298</v>
      </c>
      <c r="G1404" s="122">
        <v>742.807</v>
      </c>
      <c r="H1404" s="120">
        <v>2019</v>
      </c>
      <c r="I1404" t="str">
        <f>IF(J1404="natural gas",VLOOKUP(D1404,'Cross-Page Data'!$I$4:$J$13,2,FALSE),IF(J1404="solar",VLOOKUP('Form 923'!D1404,'Cross-Page Data'!$I$14:$J$117,2,FALSE),J1404))</f>
        <v>heavy or residual fuel oil</v>
      </c>
      <c r="J1404" t="str">
        <f>VLOOKUP(E1404,'Cross-Page Data'!$D$4:$F$48,3,FALSE)</f>
        <v>heavy or residual fuel oil</v>
      </c>
      <c r="K1404" t="b">
        <f t="shared" si="21"/>
        <v>1</v>
      </c>
    </row>
    <row r="1405" spans="1:11">
      <c r="A1405" s="120">
        <v>1571</v>
      </c>
      <c r="B1405" s="121" t="s">
        <v>201</v>
      </c>
      <c r="C1405" s="121" t="s">
        <v>206</v>
      </c>
      <c r="D1405" s="121" t="s">
        <v>73</v>
      </c>
      <c r="E1405" s="121" t="s">
        <v>38</v>
      </c>
      <c r="F1405" s="122">
        <v>35671</v>
      </c>
      <c r="G1405" s="122">
        <v>1106.193</v>
      </c>
      <c r="H1405" s="120">
        <v>2019</v>
      </c>
      <c r="I1405" t="str">
        <f>IF(J1405="natural gas",VLOOKUP(D1405,'Cross-Page Data'!$I$4:$J$13,2,FALSE),IF(J1405="solar",VLOOKUP('Form 923'!D1405,'Cross-Page Data'!$I$14:$J$117,2,FALSE),J1405))</f>
        <v>natural gas peaker</v>
      </c>
      <c r="J1405" t="str">
        <f>VLOOKUP(E1405,'Cross-Page Data'!$D$4:$F$48,3,FALSE)</f>
        <v>natural gas</v>
      </c>
      <c r="K1405" t="b">
        <f t="shared" si="21"/>
        <v>1</v>
      </c>
    </row>
    <row r="1406" spans="1:11">
      <c r="A1406" s="120">
        <v>1571</v>
      </c>
      <c r="B1406" s="121" t="s">
        <v>201</v>
      </c>
      <c r="C1406" s="121" t="s">
        <v>206</v>
      </c>
      <c r="D1406" s="121" t="s">
        <v>68</v>
      </c>
      <c r="E1406" s="121" t="s">
        <v>54</v>
      </c>
      <c r="F1406" s="122">
        <v>5159324</v>
      </c>
      <c r="G1406" s="122">
        <v>416849.21</v>
      </c>
      <c r="H1406" s="120">
        <v>2019</v>
      </c>
      <c r="I1406" t="str">
        <f>IF(J1406="natural gas",VLOOKUP(D1406,'Cross-Page Data'!$I$4:$J$13,2,FALSE),IF(J1406="solar",VLOOKUP('Form 923'!D1406,'Cross-Page Data'!$I$14:$J$117,2,FALSE),J1406))</f>
        <v>hard coal</v>
      </c>
      <c r="J1406" t="str">
        <f>VLOOKUP(E1406,'Cross-Page Data'!$D$4:$F$48,3,FALSE)</f>
        <v>hard coal</v>
      </c>
      <c r="K1406" t="b">
        <f t="shared" si="21"/>
        <v>1</v>
      </c>
    </row>
    <row r="1407" spans="1:11">
      <c r="A1407" s="120">
        <v>1571</v>
      </c>
      <c r="B1407" s="121" t="s">
        <v>201</v>
      </c>
      <c r="C1407" s="121" t="s">
        <v>206</v>
      </c>
      <c r="D1407" s="121" t="s">
        <v>68</v>
      </c>
      <c r="E1407" s="121" t="s">
        <v>70</v>
      </c>
      <c r="F1407" s="122">
        <v>44885</v>
      </c>
      <c r="G1407" s="122">
        <v>3503.837</v>
      </c>
      <c r="H1407" s="120">
        <v>2019</v>
      </c>
      <c r="I1407" t="str">
        <f>IF(J1407="natural gas",VLOOKUP(D1407,'Cross-Page Data'!$I$4:$J$13,2,FALSE),IF(J1407="solar",VLOOKUP('Form 923'!D1407,'Cross-Page Data'!$I$14:$J$117,2,FALSE),J1407))</f>
        <v>heavy or residual fuel oil</v>
      </c>
      <c r="J1407" t="str">
        <f>VLOOKUP(E1407,'Cross-Page Data'!$D$4:$F$48,3,FALSE)</f>
        <v>heavy or residual fuel oil</v>
      </c>
      <c r="K1407" t="b">
        <f t="shared" si="21"/>
        <v>1</v>
      </c>
    </row>
    <row r="1408" spans="1:11">
      <c r="A1408" s="120">
        <v>1571</v>
      </c>
      <c r="B1408" s="121" t="s">
        <v>201</v>
      </c>
      <c r="C1408" s="121" t="s">
        <v>206</v>
      </c>
      <c r="D1408" s="121" t="s">
        <v>68</v>
      </c>
      <c r="E1408" s="121" t="s">
        <v>38</v>
      </c>
      <c r="F1408" s="122">
        <v>1035541</v>
      </c>
      <c r="G1408" s="122">
        <v>72929.951</v>
      </c>
      <c r="H1408" s="120">
        <v>2019</v>
      </c>
      <c r="I1408" t="str">
        <f>IF(J1408="natural gas",VLOOKUP(D1408,'Cross-Page Data'!$I$4:$J$13,2,FALSE),IF(J1408="solar",VLOOKUP('Form 923'!D1408,'Cross-Page Data'!$I$14:$J$117,2,FALSE),J1408))</f>
        <v>natural gas nonpeaker - preexisting retiring</v>
      </c>
      <c r="J1408" t="str">
        <f>VLOOKUP(E1408,'Cross-Page Data'!$D$4:$F$48,3,FALSE)</f>
        <v>natural gas</v>
      </c>
      <c r="K1408" t="b">
        <f t="shared" si="21"/>
        <v>1</v>
      </c>
    </row>
    <row r="1409" spans="1:11">
      <c r="A1409" s="120">
        <v>1571</v>
      </c>
      <c r="B1409" s="121" t="s">
        <v>201</v>
      </c>
      <c r="C1409" s="121" t="s">
        <v>206</v>
      </c>
      <c r="D1409" s="121" t="s">
        <v>68</v>
      </c>
      <c r="E1409" s="121" t="s">
        <v>152</v>
      </c>
      <c r="F1409" s="122">
        <v>0</v>
      </c>
      <c r="G1409" s="122">
        <v>0</v>
      </c>
      <c r="H1409" s="120">
        <v>2019</v>
      </c>
      <c r="I1409" t="str">
        <f>IF(J1409="natural gas",VLOOKUP(D1409,'Cross-Page Data'!$I$4:$J$13,2,FALSE),IF(J1409="solar",VLOOKUP('Form 923'!D1409,'Cross-Page Data'!$I$14:$J$117,2,FALSE),J1409))</f>
        <v>heavy or residual fuel oil</v>
      </c>
      <c r="J1409" t="str">
        <f>VLOOKUP(E1409,'Cross-Page Data'!$D$4:$F$48,3,FALSE)</f>
        <v>heavy or residual fuel oil</v>
      </c>
      <c r="K1409" t="b">
        <f t="shared" si="21"/>
        <v>1</v>
      </c>
    </row>
    <row r="1410" spans="1:11">
      <c r="A1410" s="120">
        <v>1572</v>
      </c>
      <c r="B1410" s="121" t="s">
        <v>201</v>
      </c>
      <c r="C1410" s="121" t="s">
        <v>206</v>
      </c>
      <c r="D1410" s="121" t="s">
        <v>73</v>
      </c>
      <c r="E1410" s="121" t="s">
        <v>70</v>
      </c>
      <c r="F1410" s="122">
        <v>21888</v>
      </c>
      <c r="G1410" s="122">
        <v>1290.672</v>
      </c>
      <c r="H1410" s="120">
        <v>2019</v>
      </c>
      <c r="I1410" t="str">
        <f>IF(J1410="natural gas",VLOOKUP(D1410,'Cross-Page Data'!$I$4:$J$13,2,FALSE),IF(J1410="solar",VLOOKUP('Form 923'!D1410,'Cross-Page Data'!$I$14:$J$117,2,FALSE),J1410))</f>
        <v>heavy or residual fuel oil</v>
      </c>
      <c r="J1410" t="str">
        <f>VLOOKUP(E1410,'Cross-Page Data'!$D$4:$F$48,3,FALSE)</f>
        <v>heavy or residual fuel oil</v>
      </c>
      <c r="K1410" t="b">
        <f t="shared" si="21"/>
        <v>1</v>
      </c>
    </row>
    <row r="1411" spans="1:11">
      <c r="A1411" s="120">
        <v>1572</v>
      </c>
      <c r="B1411" s="121" t="s">
        <v>201</v>
      </c>
      <c r="C1411" s="121" t="s">
        <v>206</v>
      </c>
      <c r="D1411" s="121" t="s">
        <v>73</v>
      </c>
      <c r="E1411" s="121" t="s">
        <v>38</v>
      </c>
      <c r="F1411" s="122">
        <v>1296296</v>
      </c>
      <c r="G1411" s="122">
        <v>104983.33</v>
      </c>
      <c r="H1411" s="120">
        <v>2019</v>
      </c>
      <c r="I1411" t="str">
        <f>IF(J1411="natural gas",VLOOKUP(D1411,'Cross-Page Data'!$I$4:$J$13,2,FALSE),IF(J1411="solar",VLOOKUP('Form 923'!D1411,'Cross-Page Data'!$I$14:$J$117,2,FALSE),J1411))</f>
        <v>natural gas peaker</v>
      </c>
      <c r="J1411" t="str">
        <f>VLOOKUP(E1411,'Cross-Page Data'!$D$4:$F$48,3,FALSE)</f>
        <v>natural gas</v>
      </c>
      <c r="K1411" t="b">
        <f t="shared" si="21"/>
        <v>1</v>
      </c>
    </row>
    <row r="1412" spans="1:11">
      <c r="A1412" s="120">
        <v>1572</v>
      </c>
      <c r="B1412" s="121" t="s">
        <v>201</v>
      </c>
      <c r="C1412" s="121" t="s">
        <v>206</v>
      </c>
      <c r="D1412" s="121" t="s">
        <v>68</v>
      </c>
      <c r="E1412" s="121" t="s">
        <v>54</v>
      </c>
      <c r="F1412" s="122">
        <v>1453906</v>
      </c>
      <c r="G1412" s="122">
        <v>95792.034</v>
      </c>
      <c r="H1412" s="120">
        <v>2019</v>
      </c>
      <c r="I1412" t="str">
        <f>IF(J1412="natural gas",VLOOKUP(D1412,'Cross-Page Data'!$I$4:$J$13,2,FALSE),IF(J1412="solar",VLOOKUP('Form 923'!D1412,'Cross-Page Data'!$I$14:$J$117,2,FALSE),J1412))</f>
        <v>hard coal</v>
      </c>
      <c r="J1412" t="str">
        <f>VLOOKUP(E1412,'Cross-Page Data'!$D$4:$F$48,3,FALSE)</f>
        <v>hard coal</v>
      </c>
      <c r="K1412" t="b">
        <f t="shared" si="21"/>
        <v>1</v>
      </c>
    </row>
    <row r="1413" spans="1:11">
      <c r="A1413" s="120">
        <v>1572</v>
      </c>
      <c r="B1413" s="121" t="s">
        <v>201</v>
      </c>
      <c r="C1413" s="121" t="s">
        <v>206</v>
      </c>
      <c r="D1413" s="121" t="s">
        <v>68</v>
      </c>
      <c r="E1413" s="121" t="s">
        <v>70</v>
      </c>
      <c r="F1413" s="122">
        <v>47520</v>
      </c>
      <c r="G1413" s="122">
        <v>2939.966</v>
      </c>
      <c r="H1413" s="120">
        <v>2019</v>
      </c>
      <c r="I1413" t="str">
        <f>IF(J1413="natural gas",VLOOKUP(D1413,'Cross-Page Data'!$I$4:$J$13,2,FALSE),IF(J1413="solar",VLOOKUP('Form 923'!D1413,'Cross-Page Data'!$I$14:$J$117,2,FALSE),J1413))</f>
        <v>heavy or residual fuel oil</v>
      </c>
      <c r="J1413" t="str">
        <f>VLOOKUP(E1413,'Cross-Page Data'!$D$4:$F$48,3,FALSE)</f>
        <v>heavy or residual fuel oil</v>
      </c>
      <c r="K1413" t="b">
        <f t="shared" si="21"/>
        <v>1</v>
      </c>
    </row>
    <row r="1414" spans="1:11">
      <c r="A1414" s="120">
        <v>1573</v>
      </c>
      <c r="B1414" s="121" t="s">
        <v>201</v>
      </c>
      <c r="C1414" s="121" t="s">
        <v>206</v>
      </c>
      <c r="D1414" s="121" t="s">
        <v>73</v>
      </c>
      <c r="E1414" s="121" t="s">
        <v>70</v>
      </c>
      <c r="F1414" s="122">
        <v>30743</v>
      </c>
      <c r="G1414" s="122">
        <v>533</v>
      </c>
      <c r="H1414" s="120">
        <v>2019</v>
      </c>
      <c r="I1414" t="str">
        <f>IF(J1414="natural gas",VLOOKUP(D1414,'Cross-Page Data'!$I$4:$J$13,2,FALSE),IF(J1414="solar",VLOOKUP('Form 923'!D1414,'Cross-Page Data'!$I$14:$J$117,2,FALSE),J1414))</f>
        <v>heavy or residual fuel oil</v>
      </c>
      <c r="J1414" t="str">
        <f>VLOOKUP(E1414,'Cross-Page Data'!$D$4:$F$48,3,FALSE)</f>
        <v>heavy or residual fuel oil</v>
      </c>
      <c r="K1414" t="b">
        <f t="shared" si="21"/>
        <v>1</v>
      </c>
    </row>
    <row r="1415" spans="1:11">
      <c r="A1415" s="120">
        <v>1573</v>
      </c>
      <c r="B1415" s="121" t="s">
        <v>201</v>
      </c>
      <c r="C1415" s="121" t="s">
        <v>206</v>
      </c>
      <c r="D1415" s="121" t="s">
        <v>68</v>
      </c>
      <c r="E1415" s="121" t="s">
        <v>54</v>
      </c>
      <c r="F1415" s="122">
        <v>18441080</v>
      </c>
      <c r="G1415" s="122">
        <v>1736787</v>
      </c>
      <c r="H1415" s="120">
        <v>2019</v>
      </c>
      <c r="I1415" t="str">
        <f>IF(J1415="natural gas",VLOOKUP(D1415,'Cross-Page Data'!$I$4:$J$13,2,FALSE),IF(J1415="solar",VLOOKUP('Form 923'!D1415,'Cross-Page Data'!$I$14:$J$117,2,FALSE),J1415))</f>
        <v>hard coal</v>
      </c>
      <c r="J1415" t="str">
        <f>VLOOKUP(E1415,'Cross-Page Data'!$D$4:$F$48,3,FALSE)</f>
        <v>hard coal</v>
      </c>
      <c r="K1415" t="b">
        <f t="shared" ref="K1415:K1478" si="22">IF(AND($N$6=FALSE,OR(C1415="Commercial NAICS Cogen",C1415="Industrial NAICS Cogen",C1415="NAICS-22 Cogen")),FALSE,IF(AND($N$7=FALSE,OR(C1415="Commercial NAICS Cogen",C1415="Commercial NAICS Non-Cogen",C1415="industrial NAICS Cogen",C1415="industrial NAICS non-cogen")),FALSE,TRUE))</f>
        <v>1</v>
      </c>
    </row>
    <row r="1416" spans="1:11">
      <c r="A1416" s="120">
        <v>1573</v>
      </c>
      <c r="B1416" s="121" t="s">
        <v>201</v>
      </c>
      <c r="C1416" s="121" t="s">
        <v>206</v>
      </c>
      <c r="D1416" s="121" t="s">
        <v>68</v>
      </c>
      <c r="E1416" s="121" t="s">
        <v>70</v>
      </c>
      <c r="F1416" s="122">
        <v>0</v>
      </c>
      <c r="G1416" s="122">
        <v>0</v>
      </c>
      <c r="H1416" s="120">
        <v>2019</v>
      </c>
      <c r="I1416" t="str">
        <f>IF(J1416="natural gas",VLOOKUP(D1416,'Cross-Page Data'!$I$4:$J$13,2,FALSE),IF(J1416="solar",VLOOKUP('Form 923'!D1416,'Cross-Page Data'!$I$14:$J$117,2,FALSE),J1416))</f>
        <v>heavy or residual fuel oil</v>
      </c>
      <c r="J1416" t="str">
        <f>VLOOKUP(E1416,'Cross-Page Data'!$D$4:$F$48,3,FALSE)</f>
        <v>heavy or residual fuel oil</v>
      </c>
      <c r="K1416" t="b">
        <f t="shared" si="22"/>
        <v>1</v>
      </c>
    </row>
    <row r="1417" spans="1:11">
      <c r="A1417" s="120">
        <v>1574</v>
      </c>
      <c r="B1417" s="121" t="s">
        <v>201</v>
      </c>
      <c r="C1417" s="121" t="s">
        <v>206</v>
      </c>
      <c r="D1417" s="121" t="s">
        <v>116</v>
      </c>
      <c r="E1417" s="121" t="s">
        <v>170</v>
      </c>
      <c r="F1417" s="122">
        <v>19244923</v>
      </c>
      <c r="G1417" s="122">
        <v>2161865</v>
      </c>
      <c r="H1417" s="120">
        <v>2019</v>
      </c>
      <c r="I1417" t="str">
        <f>IF(J1417="natural gas",VLOOKUP(D1417,'Cross-Page Data'!$I$4:$J$13,2,FALSE),IF(J1417="solar",VLOOKUP('Form 923'!D1417,'Cross-Page Data'!$I$14:$J$117,2,FALSE),J1417))</f>
        <v>hydro</v>
      </c>
      <c r="J1417" t="str">
        <f>VLOOKUP(E1417,'Cross-Page Data'!$D$4:$F$48,3,FALSE)</f>
        <v>hydro</v>
      </c>
      <c r="K1417" t="b">
        <f t="shared" si="22"/>
        <v>1</v>
      </c>
    </row>
    <row r="1418" spans="1:11">
      <c r="A1418" s="120">
        <v>1580</v>
      </c>
      <c r="B1418" s="121" t="s">
        <v>201</v>
      </c>
      <c r="C1418" s="121" t="s">
        <v>202</v>
      </c>
      <c r="D1418" s="121" t="s">
        <v>79</v>
      </c>
      <c r="E1418" s="121" t="s">
        <v>70</v>
      </c>
      <c r="F1418" s="122">
        <v>9866</v>
      </c>
      <c r="G1418" s="122">
        <v>-50</v>
      </c>
      <c r="H1418" s="120">
        <v>2019</v>
      </c>
      <c r="I1418" t="str">
        <f>IF(J1418="natural gas",VLOOKUP(D1418,'Cross-Page Data'!$I$4:$J$13,2,FALSE),IF(J1418="solar",VLOOKUP('Form 923'!D1418,'Cross-Page Data'!$I$14:$J$117,2,FALSE),J1418))</f>
        <v>heavy or residual fuel oil</v>
      </c>
      <c r="J1418" t="str">
        <f>VLOOKUP(E1418,'Cross-Page Data'!$D$4:$F$48,3,FALSE)</f>
        <v>heavy or residual fuel oil</v>
      </c>
      <c r="K1418" t="b">
        <f t="shared" si="22"/>
        <v>1</v>
      </c>
    </row>
    <row r="1419" spans="1:11">
      <c r="A1419" s="120">
        <v>1580</v>
      </c>
      <c r="B1419" s="121" t="s">
        <v>201</v>
      </c>
      <c r="C1419" s="121" t="s">
        <v>202</v>
      </c>
      <c r="D1419" s="121" t="s">
        <v>79</v>
      </c>
      <c r="E1419" s="121" t="s">
        <v>38</v>
      </c>
      <c r="F1419" s="122">
        <v>0</v>
      </c>
      <c r="G1419" s="122">
        <v>0</v>
      </c>
      <c r="H1419" s="120">
        <v>2019</v>
      </c>
      <c r="I1419" t="str">
        <f>IF(J1419="natural gas",VLOOKUP(D1419,'Cross-Page Data'!$I$4:$J$13,2,FALSE),IF(J1419="solar",VLOOKUP('Form 923'!D1419,'Cross-Page Data'!$I$14:$J$117,2,FALSE),J1419))</f>
        <v>natural gas peaker</v>
      </c>
      <c r="J1419" t="str">
        <f>VLOOKUP(E1419,'Cross-Page Data'!$D$4:$F$48,3,FALSE)</f>
        <v>natural gas</v>
      </c>
      <c r="K1419" t="b">
        <f t="shared" si="22"/>
        <v>1</v>
      </c>
    </row>
    <row r="1420" spans="1:11">
      <c r="A1420" s="120">
        <v>1586</v>
      </c>
      <c r="B1420" s="121" t="s">
        <v>201</v>
      </c>
      <c r="C1420" s="121" t="s">
        <v>206</v>
      </c>
      <c r="D1420" s="121" t="s">
        <v>73</v>
      </c>
      <c r="E1420" s="121" t="s">
        <v>70</v>
      </c>
      <c r="F1420" s="122">
        <v>5467</v>
      </c>
      <c r="G1420" s="122">
        <v>402</v>
      </c>
      <c r="H1420" s="120">
        <v>2019</v>
      </c>
      <c r="I1420" t="str">
        <f>IF(J1420="natural gas",VLOOKUP(D1420,'Cross-Page Data'!$I$4:$J$13,2,FALSE),IF(J1420="solar",VLOOKUP('Form 923'!D1420,'Cross-Page Data'!$I$14:$J$117,2,FALSE),J1420))</f>
        <v>heavy or residual fuel oil</v>
      </c>
      <c r="J1420" t="str">
        <f>VLOOKUP(E1420,'Cross-Page Data'!$D$4:$F$48,3,FALSE)</f>
        <v>heavy or residual fuel oil</v>
      </c>
      <c r="K1420" t="b">
        <f t="shared" si="22"/>
        <v>1</v>
      </c>
    </row>
    <row r="1421" spans="1:11">
      <c r="A1421" s="120">
        <v>1588</v>
      </c>
      <c r="B1421" s="121" t="s">
        <v>201</v>
      </c>
      <c r="C1421" s="121" t="s">
        <v>206</v>
      </c>
      <c r="D1421" s="121" t="s">
        <v>39</v>
      </c>
      <c r="E1421" s="121" t="s">
        <v>38</v>
      </c>
      <c r="F1421" s="122">
        <v>2361353</v>
      </c>
      <c r="G1421" s="122">
        <v>722311</v>
      </c>
      <c r="H1421" s="120">
        <v>2019</v>
      </c>
      <c r="I1421" t="str">
        <f>IF(J1421="natural gas",VLOOKUP(D1421,'Cross-Page Data'!$I$4:$J$13,2,FALSE),IF(J1421="solar",VLOOKUP('Form 923'!D1421,'Cross-Page Data'!$I$14:$J$117,2,FALSE),J1421))</f>
        <v>natural gas nonpeaker - preexisting nonretiring</v>
      </c>
      <c r="J1421" t="str">
        <f>VLOOKUP(E1421,'Cross-Page Data'!$D$4:$F$48,3,FALSE)</f>
        <v>natural gas</v>
      </c>
      <c r="K1421" t="b">
        <f t="shared" si="22"/>
        <v>1</v>
      </c>
    </row>
    <row r="1422" spans="1:11">
      <c r="A1422" s="120">
        <v>1588</v>
      </c>
      <c r="B1422" s="121" t="s">
        <v>201</v>
      </c>
      <c r="C1422" s="121" t="s">
        <v>206</v>
      </c>
      <c r="D1422" s="121" t="s">
        <v>61</v>
      </c>
      <c r="E1422" s="121" t="s">
        <v>38</v>
      </c>
      <c r="F1422" s="122">
        <v>14215982</v>
      </c>
      <c r="G1422" s="122">
        <v>1440354</v>
      </c>
      <c r="H1422" s="120">
        <v>2019</v>
      </c>
      <c r="I1422" t="str">
        <f>IF(J1422="natural gas",VLOOKUP(D1422,'Cross-Page Data'!$I$4:$J$13,2,FALSE),IF(J1422="solar",VLOOKUP('Form 923'!D1422,'Cross-Page Data'!$I$14:$J$117,2,FALSE),J1422))</f>
        <v>natural gas nonpeaker - preexisting nonretiring</v>
      </c>
      <c r="J1422" t="str">
        <f>VLOOKUP(E1422,'Cross-Page Data'!$D$4:$F$48,3,FALSE)</f>
        <v>natural gas</v>
      </c>
      <c r="K1422" t="b">
        <f t="shared" si="22"/>
        <v>1</v>
      </c>
    </row>
    <row r="1423" spans="1:11">
      <c r="A1423" s="120">
        <v>1588</v>
      </c>
      <c r="B1423" s="121" t="s">
        <v>201</v>
      </c>
      <c r="C1423" s="121" t="s">
        <v>206</v>
      </c>
      <c r="D1423" s="121" t="s">
        <v>73</v>
      </c>
      <c r="E1423" s="121" t="s">
        <v>70</v>
      </c>
      <c r="F1423" s="122">
        <v>2372</v>
      </c>
      <c r="G1423" s="122">
        <v>129</v>
      </c>
      <c r="H1423" s="120">
        <v>2019</v>
      </c>
      <c r="I1423" t="str">
        <f>IF(J1423="natural gas",VLOOKUP(D1423,'Cross-Page Data'!$I$4:$J$13,2,FALSE),IF(J1423="solar",VLOOKUP('Form 923'!D1423,'Cross-Page Data'!$I$14:$J$117,2,FALSE),J1423))</f>
        <v>heavy or residual fuel oil</v>
      </c>
      <c r="J1423" t="str">
        <f>VLOOKUP(E1423,'Cross-Page Data'!$D$4:$F$48,3,FALSE)</f>
        <v>heavy or residual fuel oil</v>
      </c>
      <c r="K1423" t="b">
        <f t="shared" si="22"/>
        <v>1</v>
      </c>
    </row>
    <row r="1424" spans="1:11">
      <c r="A1424" s="120">
        <v>1588</v>
      </c>
      <c r="B1424" s="121" t="s">
        <v>201</v>
      </c>
      <c r="C1424" s="121" t="s">
        <v>206</v>
      </c>
      <c r="D1424" s="121" t="s">
        <v>68</v>
      </c>
      <c r="E1424" s="121" t="s">
        <v>38</v>
      </c>
      <c r="F1424" s="122">
        <v>19671</v>
      </c>
      <c r="G1424" s="122">
        <v>1679.241</v>
      </c>
      <c r="H1424" s="120">
        <v>2019</v>
      </c>
      <c r="I1424" t="str">
        <f>IF(J1424="natural gas",VLOOKUP(D1424,'Cross-Page Data'!$I$4:$J$13,2,FALSE),IF(J1424="solar",VLOOKUP('Form 923'!D1424,'Cross-Page Data'!$I$14:$J$117,2,FALSE),J1424))</f>
        <v>natural gas nonpeaker - preexisting retiring</v>
      </c>
      <c r="J1424" t="str">
        <f>VLOOKUP(E1424,'Cross-Page Data'!$D$4:$F$48,3,FALSE)</f>
        <v>natural gas</v>
      </c>
      <c r="K1424" t="b">
        <f t="shared" si="22"/>
        <v>1</v>
      </c>
    </row>
    <row r="1425" spans="1:11">
      <c r="A1425" s="120">
        <v>1588</v>
      </c>
      <c r="B1425" s="121" t="s">
        <v>201</v>
      </c>
      <c r="C1425" s="121" t="s">
        <v>206</v>
      </c>
      <c r="D1425" s="121" t="s">
        <v>68</v>
      </c>
      <c r="E1425" s="121" t="s">
        <v>152</v>
      </c>
      <c r="F1425" s="122">
        <v>275688</v>
      </c>
      <c r="G1425" s="122">
        <v>23553.759</v>
      </c>
      <c r="H1425" s="120">
        <v>2019</v>
      </c>
      <c r="I1425" t="str">
        <f>IF(J1425="natural gas",VLOOKUP(D1425,'Cross-Page Data'!$I$4:$J$13,2,FALSE),IF(J1425="solar",VLOOKUP('Form 923'!D1425,'Cross-Page Data'!$I$14:$J$117,2,FALSE),J1425))</f>
        <v>heavy or residual fuel oil</v>
      </c>
      <c r="J1425" t="str">
        <f>VLOOKUP(E1425,'Cross-Page Data'!$D$4:$F$48,3,FALSE)</f>
        <v>heavy or residual fuel oil</v>
      </c>
      <c r="K1425" t="b">
        <f t="shared" si="22"/>
        <v>1</v>
      </c>
    </row>
    <row r="1426" spans="1:11">
      <c r="A1426" s="120">
        <v>1590</v>
      </c>
      <c r="B1426" s="121" t="s">
        <v>201</v>
      </c>
      <c r="C1426" s="121" t="s">
        <v>206</v>
      </c>
      <c r="D1426" s="121" t="s">
        <v>68</v>
      </c>
      <c r="E1426" s="121" t="s">
        <v>125</v>
      </c>
      <c r="F1426" s="122">
        <v>0</v>
      </c>
      <c r="G1426" s="122">
        <v>2177204</v>
      </c>
      <c r="H1426" s="120">
        <v>2019</v>
      </c>
      <c r="I1426" t="str">
        <f>IF(J1426="natural gas",VLOOKUP(D1426,'Cross-Page Data'!$I$4:$J$13,2,FALSE),IF(J1426="solar",VLOOKUP('Form 923'!D1426,'Cross-Page Data'!$I$14:$J$117,2,FALSE),J1426))</f>
        <v>nuclear</v>
      </c>
      <c r="J1426" t="str">
        <f>VLOOKUP(E1426,'Cross-Page Data'!$D$4:$F$48,3,FALSE)</f>
        <v>nuclear</v>
      </c>
      <c r="K1426" t="b">
        <f t="shared" si="22"/>
        <v>1</v>
      </c>
    </row>
    <row r="1427" spans="1:11">
      <c r="A1427" s="120">
        <v>1592</v>
      </c>
      <c r="B1427" s="121" t="s">
        <v>201</v>
      </c>
      <c r="C1427" s="121" t="s">
        <v>206</v>
      </c>
      <c r="D1427" s="121" t="s">
        <v>73</v>
      </c>
      <c r="E1427" s="121" t="s">
        <v>70</v>
      </c>
      <c r="F1427" s="122">
        <v>32344</v>
      </c>
      <c r="G1427" s="122">
        <v>1266</v>
      </c>
      <c r="H1427" s="120">
        <v>2019</v>
      </c>
      <c r="I1427" t="str">
        <f>IF(J1427="natural gas",VLOOKUP(D1427,'Cross-Page Data'!$I$4:$J$13,2,FALSE),IF(J1427="solar",VLOOKUP('Form 923'!D1427,'Cross-Page Data'!$I$14:$J$117,2,FALSE),J1427))</f>
        <v>heavy or residual fuel oil</v>
      </c>
      <c r="J1427" t="str">
        <f>VLOOKUP(E1427,'Cross-Page Data'!$D$4:$F$48,3,FALSE)</f>
        <v>heavy or residual fuel oil</v>
      </c>
      <c r="K1427" t="b">
        <f t="shared" si="22"/>
        <v>1</v>
      </c>
    </row>
    <row r="1428" spans="1:11">
      <c r="A1428" s="120">
        <v>1595</v>
      </c>
      <c r="B1428" s="121" t="s">
        <v>205</v>
      </c>
      <c r="C1428" s="121" t="s">
        <v>208</v>
      </c>
      <c r="D1428" s="121" t="s">
        <v>39</v>
      </c>
      <c r="E1428" s="121" t="s">
        <v>70</v>
      </c>
      <c r="F1428" s="122">
        <v>0</v>
      </c>
      <c r="G1428" s="122">
        <v>41.954</v>
      </c>
      <c r="H1428" s="120">
        <v>2019</v>
      </c>
      <c r="I1428" t="str">
        <f>IF(J1428="natural gas",VLOOKUP(D1428,'Cross-Page Data'!$I$4:$J$13,2,FALSE),IF(J1428="solar",VLOOKUP('Form 923'!D1428,'Cross-Page Data'!$I$14:$J$117,2,FALSE),J1428))</f>
        <v>heavy or residual fuel oil</v>
      </c>
      <c r="J1428" t="str">
        <f>VLOOKUP(E1428,'Cross-Page Data'!$D$4:$F$48,3,FALSE)</f>
        <v>heavy or residual fuel oil</v>
      </c>
      <c r="K1428" t="b">
        <f t="shared" si="22"/>
        <v>0</v>
      </c>
    </row>
    <row r="1429" spans="1:11">
      <c r="A1429" s="120">
        <v>1595</v>
      </c>
      <c r="B1429" s="121" t="s">
        <v>205</v>
      </c>
      <c r="C1429" s="121" t="s">
        <v>208</v>
      </c>
      <c r="D1429" s="121" t="s">
        <v>39</v>
      </c>
      <c r="E1429" s="121" t="s">
        <v>38</v>
      </c>
      <c r="F1429" s="122">
        <v>135218</v>
      </c>
      <c r="G1429" s="122">
        <v>165823.05</v>
      </c>
      <c r="H1429" s="120">
        <v>2019</v>
      </c>
      <c r="I1429" t="str">
        <f>IF(J1429="natural gas",VLOOKUP(D1429,'Cross-Page Data'!$I$4:$J$13,2,FALSE),IF(J1429="solar",VLOOKUP('Form 923'!D1429,'Cross-Page Data'!$I$14:$J$117,2,FALSE),J1429))</f>
        <v>natural gas nonpeaker - preexisting nonretiring</v>
      </c>
      <c r="J1429" t="str">
        <f>VLOOKUP(E1429,'Cross-Page Data'!$D$4:$F$48,3,FALSE)</f>
        <v>natural gas</v>
      </c>
      <c r="K1429" t="b">
        <f t="shared" si="22"/>
        <v>0</v>
      </c>
    </row>
    <row r="1430" spans="1:11">
      <c r="A1430" s="120">
        <v>1595</v>
      </c>
      <c r="B1430" s="121" t="s">
        <v>205</v>
      </c>
      <c r="C1430" s="121" t="s">
        <v>208</v>
      </c>
      <c r="D1430" s="121" t="s">
        <v>61</v>
      </c>
      <c r="E1430" s="121" t="s">
        <v>70</v>
      </c>
      <c r="F1430" s="122">
        <v>2229</v>
      </c>
      <c r="G1430" s="122">
        <v>339.826</v>
      </c>
      <c r="H1430" s="120">
        <v>2019</v>
      </c>
      <c r="I1430" t="str">
        <f>IF(J1430="natural gas",VLOOKUP(D1430,'Cross-Page Data'!$I$4:$J$13,2,FALSE),IF(J1430="solar",VLOOKUP('Form 923'!D1430,'Cross-Page Data'!$I$14:$J$117,2,FALSE),J1430))</f>
        <v>heavy or residual fuel oil</v>
      </c>
      <c r="J1430" t="str">
        <f>VLOOKUP(E1430,'Cross-Page Data'!$D$4:$F$48,3,FALSE)</f>
        <v>heavy or residual fuel oil</v>
      </c>
      <c r="K1430" t="b">
        <f t="shared" si="22"/>
        <v>0</v>
      </c>
    </row>
    <row r="1431" spans="1:11">
      <c r="A1431" s="120">
        <v>1595</v>
      </c>
      <c r="B1431" s="121" t="s">
        <v>205</v>
      </c>
      <c r="C1431" s="121" t="s">
        <v>208</v>
      </c>
      <c r="D1431" s="121" t="s">
        <v>61</v>
      </c>
      <c r="E1431" s="121" t="s">
        <v>38</v>
      </c>
      <c r="F1431" s="122">
        <v>8333029</v>
      </c>
      <c r="G1431" s="122">
        <v>1280422.2</v>
      </c>
      <c r="H1431" s="120">
        <v>2019</v>
      </c>
      <c r="I1431" t="str">
        <f>IF(J1431="natural gas",VLOOKUP(D1431,'Cross-Page Data'!$I$4:$J$13,2,FALSE),IF(J1431="solar",VLOOKUP('Form 923'!D1431,'Cross-Page Data'!$I$14:$J$117,2,FALSE),J1431))</f>
        <v>natural gas nonpeaker - preexisting nonretiring</v>
      </c>
      <c r="J1431" t="str">
        <f>VLOOKUP(E1431,'Cross-Page Data'!$D$4:$F$48,3,FALSE)</f>
        <v>natural gas</v>
      </c>
      <c r="K1431" t="b">
        <f t="shared" si="22"/>
        <v>0</v>
      </c>
    </row>
    <row r="1432" spans="1:11">
      <c r="A1432" s="120">
        <v>1595</v>
      </c>
      <c r="B1432" s="121" t="s">
        <v>205</v>
      </c>
      <c r="C1432" s="121" t="s">
        <v>208</v>
      </c>
      <c r="D1432" s="121" t="s">
        <v>61</v>
      </c>
      <c r="E1432" s="121" t="s">
        <v>152</v>
      </c>
      <c r="F1432" s="122">
        <v>0</v>
      </c>
      <c r="G1432" s="122">
        <v>0</v>
      </c>
      <c r="H1432" s="120">
        <v>2019</v>
      </c>
      <c r="I1432" t="str">
        <f>IF(J1432="natural gas",VLOOKUP(D1432,'Cross-Page Data'!$I$4:$J$13,2,FALSE),IF(J1432="solar",VLOOKUP('Form 923'!D1432,'Cross-Page Data'!$I$14:$J$117,2,FALSE),J1432))</f>
        <v>heavy or residual fuel oil</v>
      </c>
      <c r="J1432" t="str">
        <f>VLOOKUP(E1432,'Cross-Page Data'!$D$4:$F$48,3,FALSE)</f>
        <v>heavy or residual fuel oil</v>
      </c>
      <c r="K1432" t="b">
        <f t="shared" si="22"/>
        <v>0</v>
      </c>
    </row>
    <row r="1433" spans="1:11">
      <c r="A1433" s="120">
        <v>1595</v>
      </c>
      <c r="B1433" s="121" t="s">
        <v>205</v>
      </c>
      <c r="C1433" s="121" t="s">
        <v>208</v>
      </c>
      <c r="D1433" s="121" t="s">
        <v>73</v>
      </c>
      <c r="E1433" s="121" t="s">
        <v>70</v>
      </c>
      <c r="F1433" s="122">
        <v>836</v>
      </c>
      <c r="G1433" s="122">
        <v>147</v>
      </c>
      <c r="H1433" s="120">
        <v>2019</v>
      </c>
      <c r="I1433" t="str">
        <f>IF(J1433="natural gas",VLOOKUP(D1433,'Cross-Page Data'!$I$4:$J$13,2,FALSE),IF(J1433="solar",VLOOKUP('Form 923'!D1433,'Cross-Page Data'!$I$14:$J$117,2,FALSE),J1433))</f>
        <v>heavy or residual fuel oil</v>
      </c>
      <c r="J1433" t="str">
        <f>VLOOKUP(E1433,'Cross-Page Data'!$D$4:$F$48,3,FALSE)</f>
        <v>heavy or residual fuel oil</v>
      </c>
      <c r="K1433" t="b">
        <f t="shared" si="22"/>
        <v>0</v>
      </c>
    </row>
    <row r="1434" spans="1:11">
      <c r="A1434" s="120">
        <v>1597</v>
      </c>
      <c r="B1434" s="121" t="s">
        <v>201</v>
      </c>
      <c r="C1434" s="121" t="s">
        <v>206</v>
      </c>
      <c r="D1434" s="121" t="s">
        <v>79</v>
      </c>
      <c r="E1434" s="121" t="s">
        <v>70</v>
      </c>
      <c r="F1434" s="122">
        <v>7825</v>
      </c>
      <c r="G1434" s="122">
        <v>786</v>
      </c>
      <c r="H1434" s="120">
        <v>2019</v>
      </c>
      <c r="I1434" t="str">
        <f>IF(J1434="natural gas",VLOOKUP(D1434,'Cross-Page Data'!$I$4:$J$13,2,FALSE),IF(J1434="solar",VLOOKUP('Form 923'!D1434,'Cross-Page Data'!$I$14:$J$117,2,FALSE),J1434))</f>
        <v>heavy or residual fuel oil</v>
      </c>
      <c r="J1434" t="str">
        <f>VLOOKUP(E1434,'Cross-Page Data'!$D$4:$F$48,3,FALSE)</f>
        <v>heavy or residual fuel oil</v>
      </c>
      <c r="K1434" t="b">
        <f t="shared" si="22"/>
        <v>1</v>
      </c>
    </row>
    <row r="1435" spans="1:11">
      <c r="A1435" s="120">
        <v>1599</v>
      </c>
      <c r="B1435" s="121" t="s">
        <v>201</v>
      </c>
      <c r="C1435" s="121" t="s">
        <v>206</v>
      </c>
      <c r="D1435" s="121" t="s">
        <v>73</v>
      </c>
      <c r="E1435" s="121" t="s">
        <v>70</v>
      </c>
      <c r="F1435" s="122">
        <v>67529</v>
      </c>
      <c r="G1435" s="122">
        <v>5138.466</v>
      </c>
      <c r="H1435" s="120">
        <v>2019</v>
      </c>
      <c r="I1435" t="str">
        <f>IF(J1435="natural gas",VLOOKUP(D1435,'Cross-Page Data'!$I$4:$J$13,2,FALSE),IF(J1435="solar",VLOOKUP('Form 923'!D1435,'Cross-Page Data'!$I$14:$J$117,2,FALSE),J1435))</f>
        <v>heavy or residual fuel oil</v>
      </c>
      <c r="J1435" t="str">
        <f>VLOOKUP(E1435,'Cross-Page Data'!$D$4:$F$48,3,FALSE)</f>
        <v>heavy or residual fuel oil</v>
      </c>
      <c r="K1435" t="b">
        <f t="shared" si="22"/>
        <v>1</v>
      </c>
    </row>
    <row r="1436" spans="1:11">
      <c r="A1436" s="120">
        <v>1599</v>
      </c>
      <c r="B1436" s="121" t="s">
        <v>201</v>
      </c>
      <c r="C1436" s="121" t="s">
        <v>206</v>
      </c>
      <c r="D1436" s="121" t="s">
        <v>73</v>
      </c>
      <c r="E1436" s="121" t="s">
        <v>38</v>
      </c>
      <c r="F1436" s="122">
        <v>1512579</v>
      </c>
      <c r="G1436" s="122">
        <v>154875.53</v>
      </c>
      <c r="H1436" s="120">
        <v>2019</v>
      </c>
      <c r="I1436" t="str">
        <f>IF(J1436="natural gas",VLOOKUP(D1436,'Cross-Page Data'!$I$4:$J$13,2,FALSE),IF(J1436="solar",VLOOKUP('Form 923'!D1436,'Cross-Page Data'!$I$14:$J$117,2,FALSE),J1436))</f>
        <v>natural gas peaker</v>
      </c>
      <c r="J1436" t="str">
        <f>VLOOKUP(E1436,'Cross-Page Data'!$D$4:$F$48,3,FALSE)</f>
        <v>natural gas</v>
      </c>
      <c r="K1436" t="b">
        <f t="shared" si="22"/>
        <v>1</v>
      </c>
    </row>
    <row r="1437" spans="1:11">
      <c r="A1437" s="120">
        <v>1599</v>
      </c>
      <c r="B1437" s="121" t="s">
        <v>201</v>
      </c>
      <c r="C1437" s="121" t="s">
        <v>206</v>
      </c>
      <c r="D1437" s="121" t="s">
        <v>68</v>
      </c>
      <c r="E1437" s="121" t="s">
        <v>70</v>
      </c>
      <c r="F1437" s="122">
        <v>1449</v>
      </c>
      <c r="G1437" s="122">
        <v>123.62</v>
      </c>
      <c r="H1437" s="120">
        <v>2019</v>
      </c>
      <c r="I1437" t="str">
        <f>IF(J1437="natural gas",VLOOKUP(D1437,'Cross-Page Data'!$I$4:$J$13,2,FALSE),IF(J1437="solar",VLOOKUP('Form 923'!D1437,'Cross-Page Data'!$I$14:$J$117,2,FALSE),J1437))</f>
        <v>heavy or residual fuel oil</v>
      </c>
      <c r="J1437" t="str">
        <f>VLOOKUP(E1437,'Cross-Page Data'!$D$4:$F$48,3,FALSE)</f>
        <v>heavy or residual fuel oil</v>
      </c>
      <c r="K1437" t="b">
        <f t="shared" si="22"/>
        <v>1</v>
      </c>
    </row>
    <row r="1438" spans="1:11">
      <c r="A1438" s="120">
        <v>1599</v>
      </c>
      <c r="B1438" s="121" t="s">
        <v>201</v>
      </c>
      <c r="C1438" s="121" t="s">
        <v>206</v>
      </c>
      <c r="D1438" s="121" t="s">
        <v>68</v>
      </c>
      <c r="E1438" s="121" t="s">
        <v>38</v>
      </c>
      <c r="F1438" s="122">
        <v>81882</v>
      </c>
      <c r="G1438" s="122">
        <v>5741.55</v>
      </c>
      <c r="H1438" s="120">
        <v>2019</v>
      </c>
      <c r="I1438" t="str">
        <f>IF(J1438="natural gas",VLOOKUP(D1438,'Cross-Page Data'!$I$4:$J$13,2,FALSE),IF(J1438="solar",VLOOKUP('Form 923'!D1438,'Cross-Page Data'!$I$14:$J$117,2,FALSE),J1438))</f>
        <v>natural gas nonpeaker - preexisting retiring</v>
      </c>
      <c r="J1438" t="str">
        <f>VLOOKUP(E1438,'Cross-Page Data'!$D$4:$F$48,3,FALSE)</f>
        <v>natural gas</v>
      </c>
      <c r="K1438" t="b">
        <f t="shared" si="22"/>
        <v>1</v>
      </c>
    </row>
    <row r="1439" spans="1:11">
      <c r="A1439" s="120">
        <v>1599</v>
      </c>
      <c r="B1439" s="121" t="s">
        <v>201</v>
      </c>
      <c r="C1439" s="121" t="s">
        <v>206</v>
      </c>
      <c r="D1439" s="121" t="s">
        <v>68</v>
      </c>
      <c r="E1439" s="121" t="s">
        <v>152</v>
      </c>
      <c r="F1439" s="122">
        <v>413274</v>
      </c>
      <c r="G1439" s="122">
        <v>29746.83</v>
      </c>
      <c r="H1439" s="120">
        <v>2019</v>
      </c>
      <c r="I1439" t="str">
        <f>IF(J1439="natural gas",VLOOKUP(D1439,'Cross-Page Data'!$I$4:$J$13,2,FALSE),IF(J1439="solar",VLOOKUP('Form 923'!D1439,'Cross-Page Data'!$I$14:$J$117,2,FALSE),J1439))</f>
        <v>heavy or residual fuel oil</v>
      </c>
      <c r="J1439" t="str">
        <f>VLOOKUP(E1439,'Cross-Page Data'!$D$4:$F$48,3,FALSE)</f>
        <v>heavy or residual fuel oil</v>
      </c>
      <c r="K1439" t="b">
        <f t="shared" si="22"/>
        <v>1</v>
      </c>
    </row>
    <row r="1440" spans="1:11">
      <c r="A1440" s="120">
        <v>1603</v>
      </c>
      <c r="B1440" s="121" t="s">
        <v>201</v>
      </c>
      <c r="C1440" s="121" t="s">
        <v>202</v>
      </c>
      <c r="D1440" s="121" t="s">
        <v>116</v>
      </c>
      <c r="E1440" s="121" t="s">
        <v>170</v>
      </c>
      <c r="F1440" s="122">
        <v>136939</v>
      </c>
      <c r="G1440" s="122">
        <v>15383</v>
      </c>
      <c r="H1440" s="120">
        <v>2019</v>
      </c>
      <c r="I1440" t="str">
        <f>IF(J1440="natural gas",VLOOKUP(D1440,'Cross-Page Data'!$I$4:$J$13,2,FALSE),IF(J1440="solar",VLOOKUP('Form 923'!D1440,'Cross-Page Data'!$I$14:$J$117,2,FALSE),J1440))</f>
        <v>hydro</v>
      </c>
      <c r="J1440" t="str">
        <f>VLOOKUP(E1440,'Cross-Page Data'!$D$4:$F$48,3,FALSE)</f>
        <v>hydro</v>
      </c>
      <c r="K1440" t="b">
        <f t="shared" si="22"/>
        <v>1</v>
      </c>
    </row>
    <row r="1441" spans="1:11">
      <c r="A1441" s="120">
        <v>1604</v>
      </c>
      <c r="B1441" s="121" t="s">
        <v>201</v>
      </c>
      <c r="C1441" s="121" t="s">
        <v>202</v>
      </c>
      <c r="D1441" s="121" t="s">
        <v>116</v>
      </c>
      <c r="E1441" s="121" t="s">
        <v>170</v>
      </c>
      <c r="F1441" s="122">
        <v>14225</v>
      </c>
      <c r="G1441" s="122">
        <v>1598</v>
      </c>
      <c r="H1441" s="120">
        <v>2019</v>
      </c>
      <c r="I1441" t="str">
        <f>IF(J1441="natural gas",VLOOKUP(D1441,'Cross-Page Data'!$I$4:$J$13,2,FALSE),IF(J1441="solar",VLOOKUP('Form 923'!D1441,'Cross-Page Data'!$I$14:$J$117,2,FALSE),J1441))</f>
        <v>hydro</v>
      </c>
      <c r="J1441" t="str">
        <f>VLOOKUP(E1441,'Cross-Page Data'!$D$4:$F$48,3,FALSE)</f>
        <v>hydro</v>
      </c>
      <c r="K1441" t="b">
        <f t="shared" si="22"/>
        <v>1</v>
      </c>
    </row>
    <row r="1442" spans="1:11">
      <c r="A1442" s="120">
        <v>1605</v>
      </c>
      <c r="B1442" s="121" t="s">
        <v>201</v>
      </c>
      <c r="C1442" s="121" t="s">
        <v>202</v>
      </c>
      <c r="D1442" s="121" t="s">
        <v>116</v>
      </c>
      <c r="E1442" s="121" t="s">
        <v>170</v>
      </c>
      <c r="F1442" s="122">
        <v>939230</v>
      </c>
      <c r="G1442" s="122">
        <v>105508</v>
      </c>
      <c r="H1442" s="120">
        <v>2019</v>
      </c>
      <c r="I1442" t="str">
        <f>IF(J1442="natural gas",VLOOKUP(D1442,'Cross-Page Data'!$I$4:$J$13,2,FALSE),IF(J1442="solar",VLOOKUP('Form 923'!D1442,'Cross-Page Data'!$I$14:$J$117,2,FALSE),J1442))</f>
        <v>hydro</v>
      </c>
      <c r="J1442" t="str">
        <f>VLOOKUP(E1442,'Cross-Page Data'!$D$4:$F$48,3,FALSE)</f>
        <v>hydro</v>
      </c>
      <c r="K1442" t="b">
        <f t="shared" si="22"/>
        <v>1</v>
      </c>
    </row>
    <row r="1443" spans="1:11">
      <c r="A1443" s="120">
        <v>1607</v>
      </c>
      <c r="B1443" s="121" t="s">
        <v>201</v>
      </c>
      <c r="C1443" s="121" t="s">
        <v>202</v>
      </c>
      <c r="D1443" s="121" t="s">
        <v>116</v>
      </c>
      <c r="E1443" s="121" t="s">
        <v>170</v>
      </c>
      <c r="F1443" s="122">
        <v>304556</v>
      </c>
      <c r="G1443" s="122">
        <v>34212</v>
      </c>
      <c r="H1443" s="120">
        <v>2019</v>
      </c>
      <c r="I1443" t="str">
        <f>IF(J1443="natural gas",VLOOKUP(D1443,'Cross-Page Data'!$I$4:$J$13,2,FALSE),IF(J1443="solar",VLOOKUP('Form 923'!D1443,'Cross-Page Data'!$I$14:$J$117,2,FALSE),J1443))</f>
        <v>hydro</v>
      </c>
      <c r="J1443" t="str">
        <f>VLOOKUP(E1443,'Cross-Page Data'!$D$4:$F$48,3,FALSE)</f>
        <v>hydro</v>
      </c>
      <c r="K1443" t="b">
        <f t="shared" si="22"/>
        <v>1</v>
      </c>
    </row>
    <row r="1444" spans="1:11">
      <c r="A1444" s="120">
        <v>1615</v>
      </c>
      <c r="B1444" s="121" t="s">
        <v>201</v>
      </c>
      <c r="C1444" s="121" t="s">
        <v>202</v>
      </c>
      <c r="D1444" s="121" t="s">
        <v>33</v>
      </c>
      <c r="E1444" s="121" t="s">
        <v>99</v>
      </c>
      <c r="F1444" s="122">
        <v>0</v>
      </c>
      <c r="G1444" s="122">
        <v>0</v>
      </c>
      <c r="H1444" s="120">
        <v>2019</v>
      </c>
      <c r="I1444" t="str">
        <f>IF(J1444="natural gas",VLOOKUP(D1444,'Cross-Page Data'!$I$4:$J$13,2,FALSE),IF(J1444="solar",VLOOKUP('Form 923'!D1444,'Cross-Page Data'!$I$14:$J$117,2,FALSE),J1444))</f>
        <v>other</v>
      </c>
      <c r="J1444" t="str">
        <f>VLOOKUP(E1444,'Cross-Page Data'!$D$4:$F$48,3,FALSE)</f>
        <v>other</v>
      </c>
      <c r="K1444" t="b">
        <f t="shared" si="22"/>
        <v>1</v>
      </c>
    </row>
    <row r="1445" spans="1:11">
      <c r="A1445" s="120">
        <v>1615</v>
      </c>
      <c r="B1445" s="121" t="s">
        <v>201</v>
      </c>
      <c r="C1445" s="121" t="s">
        <v>202</v>
      </c>
      <c r="D1445" s="121" t="s">
        <v>73</v>
      </c>
      <c r="E1445" s="121" t="s">
        <v>70</v>
      </c>
      <c r="F1445" s="122">
        <v>11848</v>
      </c>
      <c r="G1445" s="122">
        <v>558</v>
      </c>
      <c r="H1445" s="120">
        <v>2019</v>
      </c>
      <c r="I1445" t="str">
        <f>IF(J1445="natural gas",VLOOKUP(D1445,'Cross-Page Data'!$I$4:$J$13,2,FALSE),IF(J1445="solar",VLOOKUP('Form 923'!D1445,'Cross-Page Data'!$I$14:$J$117,2,FALSE),J1445))</f>
        <v>heavy or residual fuel oil</v>
      </c>
      <c r="J1445" t="str">
        <f>VLOOKUP(E1445,'Cross-Page Data'!$D$4:$F$48,3,FALSE)</f>
        <v>heavy or residual fuel oil</v>
      </c>
      <c r="K1445" t="b">
        <f t="shared" si="22"/>
        <v>1</v>
      </c>
    </row>
    <row r="1446" spans="1:11">
      <c r="A1446" s="120">
        <v>1615</v>
      </c>
      <c r="B1446" s="121" t="s">
        <v>201</v>
      </c>
      <c r="C1446" s="121" t="s">
        <v>202</v>
      </c>
      <c r="D1446" s="121" t="s">
        <v>79</v>
      </c>
      <c r="E1446" s="121" t="s">
        <v>70</v>
      </c>
      <c r="F1446" s="122">
        <v>122</v>
      </c>
      <c r="G1446" s="122">
        <v>13</v>
      </c>
      <c r="H1446" s="120">
        <v>2019</v>
      </c>
      <c r="I1446" t="str">
        <f>IF(J1446="natural gas",VLOOKUP(D1446,'Cross-Page Data'!$I$4:$J$13,2,FALSE),IF(J1446="solar",VLOOKUP('Form 923'!D1446,'Cross-Page Data'!$I$14:$J$117,2,FALSE),J1446))</f>
        <v>heavy or residual fuel oil</v>
      </c>
      <c r="J1446" t="str">
        <f>VLOOKUP(E1446,'Cross-Page Data'!$D$4:$F$48,3,FALSE)</f>
        <v>heavy or residual fuel oil</v>
      </c>
      <c r="K1446" t="b">
        <f t="shared" si="22"/>
        <v>1</v>
      </c>
    </row>
    <row r="1447" spans="1:11">
      <c r="A1447" s="120">
        <v>1620</v>
      </c>
      <c r="B1447" s="121" t="s">
        <v>201</v>
      </c>
      <c r="C1447" s="121" t="s">
        <v>206</v>
      </c>
      <c r="D1447" s="121" t="s">
        <v>116</v>
      </c>
      <c r="E1447" s="121" t="s">
        <v>170</v>
      </c>
      <c r="F1447" s="122">
        <v>464337</v>
      </c>
      <c r="G1447" s="122">
        <v>52161</v>
      </c>
      <c r="H1447" s="120">
        <v>2019</v>
      </c>
      <c r="I1447" t="str">
        <f>IF(J1447="natural gas",VLOOKUP(D1447,'Cross-Page Data'!$I$4:$J$13,2,FALSE),IF(J1447="solar",VLOOKUP('Form 923'!D1447,'Cross-Page Data'!$I$14:$J$117,2,FALSE),J1447))</f>
        <v>hydro</v>
      </c>
      <c r="J1447" t="str">
        <f>VLOOKUP(E1447,'Cross-Page Data'!$D$4:$F$48,3,FALSE)</f>
        <v>hydro</v>
      </c>
      <c r="K1447" t="b">
        <f t="shared" si="22"/>
        <v>1</v>
      </c>
    </row>
    <row r="1448" spans="1:11">
      <c r="A1448" s="120">
        <v>1629</v>
      </c>
      <c r="B1448" s="121" t="s">
        <v>201</v>
      </c>
      <c r="C1448" s="121" t="s">
        <v>206</v>
      </c>
      <c r="D1448" s="121" t="s">
        <v>116</v>
      </c>
      <c r="E1448" s="121" t="s">
        <v>170</v>
      </c>
      <c r="F1448" s="122">
        <v>2675033</v>
      </c>
      <c r="G1448" s="122">
        <v>300498</v>
      </c>
      <c r="H1448" s="120">
        <v>2019</v>
      </c>
      <c r="I1448" t="str">
        <f>IF(J1448="natural gas",VLOOKUP(D1448,'Cross-Page Data'!$I$4:$J$13,2,FALSE),IF(J1448="solar",VLOOKUP('Form 923'!D1448,'Cross-Page Data'!$I$14:$J$117,2,FALSE),J1448))</f>
        <v>hydro</v>
      </c>
      <c r="J1448" t="str">
        <f>VLOOKUP(E1448,'Cross-Page Data'!$D$4:$F$48,3,FALSE)</f>
        <v>hydro</v>
      </c>
      <c r="K1448" t="b">
        <f t="shared" si="22"/>
        <v>1</v>
      </c>
    </row>
    <row r="1449" spans="1:11">
      <c r="A1449" s="120">
        <v>1630</v>
      </c>
      <c r="B1449" s="121" t="s">
        <v>201</v>
      </c>
      <c r="C1449" s="121" t="s">
        <v>202</v>
      </c>
      <c r="D1449" s="121" t="s">
        <v>116</v>
      </c>
      <c r="E1449" s="121" t="s">
        <v>170</v>
      </c>
      <c r="F1449" s="122">
        <v>187512</v>
      </c>
      <c r="G1449" s="122">
        <v>21064</v>
      </c>
      <c r="H1449" s="120">
        <v>2019</v>
      </c>
      <c r="I1449" t="str">
        <f>IF(J1449="natural gas",VLOOKUP(D1449,'Cross-Page Data'!$I$4:$J$13,2,FALSE),IF(J1449="solar",VLOOKUP('Form 923'!D1449,'Cross-Page Data'!$I$14:$J$117,2,FALSE),J1449))</f>
        <v>hydro</v>
      </c>
      <c r="J1449" t="str">
        <f>VLOOKUP(E1449,'Cross-Page Data'!$D$4:$F$48,3,FALSE)</f>
        <v>hydro</v>
      </c>
      <c r="K1449" t="b">
        <f t="shared" si="22"/>
        <v>1</v>
      </c>
    </row>
    <row r="1450" spans="1:11">
      <c r="A1450" s="120">
        <v>1631</v>
      </c>
      <c r="B1450" s="121" t="s">
        <v>201</v>
      </c>
      <c r="C1450" s="121" t="s">
        <v>206</v>
      </c>
      <c r="D1450" s="121" t="s">
        <v>73</v>
      </c>
      <c r="E1450" s="121" t="s">
        <v>81</v>
      </c>
      <c r="F1450" s="122">
        <v>0</v>
      </c>
      <c r="G1450" s="122">
        <v>0</v>
      </c>
      <c r="H1450" s="120">
        <v>2019</v>
      </c>
      <c r="I1450" t="str">
        <f>IF(J1450="natural gas",VLOOKUP(D1450,'Cross-Page Data'!$I$4:$J$13,2,FALSE),IF(J1450="solar",VLOOKUP('Form 923'!D1450,'Cross-Page Data'!$I$14:$J$117,2,FALSE),J1450))</f>
        <v>petroleum</v>
      </c>
      <c r="J1450" t="str">
        <f>VLOOKUP(E1450,'Cross-Page Data'!$D$4:$F$48,3,FALSE)</f>
        <v>petroleum</v>
      </c>
      <c r="K1450" t="b">
        <f t="shared" si="22"/>
        <v>1</v>
      </c>
    </row>
    <row r="1451" spans="1:11">
      <c r="A1451" s="120">
        <v>1631</v>
      </c>
      <c r="B1451" s="121" t="s">
        <v>201</v>
      </c>
      <c r="C1451" s="121" t="s">
        <v>206</v>
      </c>
      <c r="D1451" s="121" t="s">
        <v>73</v>
      </c>
      <c r="E1451" s="121" t="s">
        <v>86</v>
      </c>
      <c r="F1451" s="122">
        <v>2112</v>
      </c>
      <c r="G1451" s="122">
        <v>139</v>
      </c>
      <c r="H1451" s="120">
        <v>2019</v>
      </c>
      <c r="I1451" t="str">
        <f>IF(J1451="natural gas",VLOOKUP(D1451,'Cross-Page Data'!$I$4:$J$13,2,FALSE),IF(J1451="solar",VLOOKUP('Form 923'!D1451,'Cross-Page Data'!$I$14:$J$117,2,FALSE),J1451))</f>
        <v>other</v>
      </c>
      <c r="J1451" t="str">
        <f>VLOOKUP(E1451,'Cross-Page Data'!$D$4:$F$48,3,FALSE)</f>
        <v>other</v>
      </c>
      <c r="K1451" t="b">
        <f t="shared" si="22"/>
        <v>1</v>
      </c>
    </row>
    <row r="1452" spans="1:11">
      <c r="A1452" s="120">
        <v>1634</v>
      </c>
      <c r="B1452" s="121" t="s">
        <v>201</v>
      </c>
      <c r="C1452" s="121" t="s">
        <v>206</v>
      </c>
      <c r="D1452" s="121" t="s">
        <v>116</v>
      </c>
      <c r="E1452" s="121" t="s">
        <v>170</v>
      </c>
      <c r="F1452" s="122">
        <v>97754</v>
      </c>
      <c r="G1452" s="122">
        <v>10981</v>
      </c>
      <c r="H1452" s="120">
        <v>2019</v>
      </c>
      <c r="I1452" t="str">
        <f>IF(J1452="natural gas",VLOOKUP(D1452,'Cross-Page Data'!$I$4:$J$13,2,FALSE),IF(J1452="solar",VLOOKUP('Form 923'!D1452,'Cross-Page Data'!$I$14:$J$117,2,FALSE),J1452))</f>
        <v>hydro</v>
      </c>
      <c r="J1452" t="str">
        <f>VLOOKUP(E1452,'Cross-Page Data'!$D$4:$F$48,3,FALSE)</f>
        <v>hydro</v>
      </c>
      <c r="K1452" t="b">
        <f t="shared" si="22"/>
        <v>1</v>
      </c>
    </row>
    <row r="1453" spans="1:11">
      <c r="A1453" s="120">
        <v>1637</v>
      </c>
      <c r="B1453" s="121" t="s">
        <v>201</v>
      </c>
      <c r="C1453" s="121" t="s">
        <v>206</v>
      </c>
      <c r="D1453" s="121" t="s">
        <v>116</v>
      </c>
      <c r="E1453" s="121" t="s">
        <v>170</v>
      </c>
      <c r="F1453" s="122">
        <v>173277</v>
      </c>
      <c r="G1453" s="122">
        <v>19465</v>
      </c>
      <c r="H1453" s="120">
        <v>2019</v>
      </c>
      <c r="I1453" t="str">
        <f>IF(J1453="natural gas",VLOOKUP(D1453,'Cross-Page Data'!$I$4:$J$13,2,FALSE),IF(J1453="solar",VLOOKUP('Form 923'!D1453,'Cross-Page Data'!$I$14:$J$117,2,FALSE),J1453))</f>
        <v>hydro</v>
      </c>
      <c r="J1453" t="str">
        <f>VLOOKUP(E1453,'Cross-Page Data'!$D$4:$F$48,3,FALSE)</f>
        <v>hydro</v>
      </c>
      <c r="K1453" t="b">
        <f t="shared" si="22"/>
        <v>1</v>
      </c>
    </row>
    <row r="1454" spans="1:11">
      <c r="A1454" s="120">
        <v>1638</v>
      </c>
      <c r="B1454" s="121" t="s">
        <v>201</v>
      </c>
      <c r="C1454" s="121" t="s">
        <v>206</v>
      </c>
      <c r="D1454" s="121" t="s">
        <v>116</v>
      </c>
      <c r="E1454" s="121" t="s">
        <v>170</v>
      </c>
      <c r="F1454" s="122">
        <v>158883</v>
      </c>
      <c r="G1454" s="122">
        <v>17848</v>
      </c>
      <c r="H1454" s="120">
        <v>2019</v>
      </c>
      <c r="I1454" t="str">
        <f>IF(J1454="natural gas",VLOOKUP(D1454,'Cross-Page Data'!$I$4:$J$13,2,FALSE),IF(J1454="solar",VLOOKUP('Form 923'!D1454,'Cross-Page Data'!$I$14:$J$117,2,FALSE),J1454))</f>
        <v>hydro</v>
      </c>
      <c r="J1454" t="str">
        <f>VLOOKUP(E1454,'Cross-Page Data'!$D$4:$F$48,3,FALSE)</f>
        <v>hydro</v>
      </c>
      <c r="K1454" t="b">
        <f t="shared" si="22"/>
        <v>1</v>
      </c>
    </row>
    <row r="1455" spans="1:11">
      <c r="A1455" s="120">
        <v>1642</v>
      </c>
      <c r="B1455" s="121" t="s">
        <v>201</v>
      </c>
      <c r="C1455" s="121" t="s">
        <v>206</v>
      </c>
      <c r="D1455" s="121" t="s">
        <v>73</v>
      </c>
      <c r="E1455" s="121" t="s">
        <v>70</v>
      </c>
      <c r="F1455" s="122">
        <v>9958</v>
      </c>
      <c r="G1455" s="122">
        <v>1424.174</v>
      </c>
      <c r="H1455" s="120">
        <v>2019</v>
      </c>
      <c r="I1455" t="str">
        <f>IF(J1455="natural gas",VLOOKUP(D1455,'Cross-Page Data'!$I$4:$J$13,2,FALSE),IF(J1455="solar",VLOOKUP('Form 923'!D1455,'Cross-Page Data'!$I$14:$J$117,2,FALSE),J1455))</f>
        <v>heavy or residual fuel oil</v>
      </c>
      <c r="J1455" t="str">
        <f>VLOOKUP(E1455,'Cross-Page Data'!$D$4:$F$48,3,FALSE)</f>
        <v>heavy or residual fuel oil</v>
      </c>
      <c r="K1455" t="b">
        <f t="shared" si="22"/>
        <v>1</v>
      </c>
    </row>
    <row r="1456" spans="1:11">
      <c r="A1456" s="120">
        <v>1642</v>
      </c>
      <c r="B1456" s="121" t="s">
        <v>201</v>
      </c>
      <c r="C1456" s="121" t="s">
        <v>206</v>
      </c>
      <c r="D1456" s="121" t="s">
        <v>73</v>
      </c>
      <c r="E1456" s="121" t="s">
        <v>86</v>
      </c>
      <c r="F1456" s="122">
        <v>1647</v>
      </c>
      <c r="G1456" s="122">
        <v>235.467</v>
      </c>
      <c r="H1456" s="120">
        <v>2019</v>
      </c>
      <c r="I1456" t="str">
        <f>IF(J1456="natural gas",VLOOKUP(D1456,'Cross-Page Data'!$I$4:$J$13,2,FALSE),IF(J1456="solar",VLOOKUP('Form 923'!D1456,'Cross-Page Data'!$I$14:$J$117,2,FALSE),J1456))</f>
        <v>other</v>
      </c>
      <c r="J1456" t="str">
        <f>VLOOKUP(E1456,'Cross-Page Data'!$D$4:$F$48,3,FALSE)</f>
        <v>other</v>
      </c>
      <c r="K1456" t="b">
        <f t="shared" si="22"/>
        <v>1</v>
      </c>
    </row>
    <row r="1457" spans="1:11">
      <c r="A1457" s="120">
        <v>1642</v>
      </c>
      <c r="B1457" s="121" t="s">
        <v>201</v>
      </c>
      <c r="C1457" s="121" t="s">
        <v>206</v>
      </c>
      <c r="D1457" s="121" t="s">
        <v>73</v>
      </c>
      <c r="E1457" s="121" t="s">
        <v>38</v>
      </c>
      <c r="F1457" s="122">
        <v>7980</v>
      </c>
      <c r="G1457" s="122">
        <v>1141.359</v>
      </c>
      <c r="H1457" s="120">
        <v>2019</v>
      </c>
      <c r="I1457" t="str">
        <f>IF(J1457="natural gas",VLOOKUP(D1457,'Cross-Page Data'!$I$4:$J$13,2,FALSE),IF(J1457="solar",VLOOKUP('Form 923'!D1457,'Cross-Page Data'!$I$14:$J$117,2,FALSE),J1457))</f>
        <v>natural gas peaker</v>
      </c>
      <c r="J1457" t="str">
        <f>VLOOKUP(E1457,'Cross-Page Data'!$D$4:$F$48,3,FALSE)</f>
        <v>natural gas</v>
      </c>
      <c r="K1457" t="b">
        <f t="shared" si="22"/>
        <v>1</v>
      </c>
    </row>
    <row r="1458" spans="1:11">
      <c r="A1458" s="120">
        <v>1642</v>
      </c>
      <c r="B1458" s="121" t="s">
        <v>201</v>
      </c>
      <c r="C1458" s="121" t="s">
        <v>206</v>
      </c>
      <c r="D1458" s="121" t="s">
        <v>68</v>
      </c>
      <c r="E1458" s="121" t="s">
        <v>38</v>
      </c>
      <c r="F1458" s="122">
        <v>6039</v>
      </c>
      <c r="G1458" s="122">
        <v>462</v>
      </c>
      <c r="H1458" s="120">
        <v>2019</v>
      </c>
      <c r="I1458" t="str">
        <f>IF(J1458="natural gas",VLOOKUP(D1458,'Cross-Page Data'!$I$4:$J$13,2,FALSE),IF(J1458="solar",VLOOKUP('Form 923'!D1458,'Cross-Page Data'!$I$14:$J$117,2,FALSE),J1458))</f>
        <v>natural gas nonpeaker - preexisting retiring</v>
      </c>
      <c r="J1458" t="str">
        <f>VLOOKUP(E1458,'Cross-Page Data'!$D$4:$F$48,3,FALSE)</f>
        <v>natural gas</v>
      </c>
      <c r="K1458" t="b">
        <f t="shared" si="22"/>
        <v>1</v>
      </c>
    </row>
    <row r="1459" spans="1:11">
      <c r="A1459" s="120">
        <v>1642</v>
      </c>
      <c r="B1459" s="121" t="s">
        <v>201</v>
      </c>
      <c r="C1459" s="121" t="s">
        <v>206</v>
      </c>
      <c r="D1459" s="121" t="s">
        <v>68</v>
      </c>
      <c r="E1459" s="121" t="s">
        <v>152</v>
      </c>
      <c r="F1459" s="122">
        <v>0</v>
      </c>
      <c r="G1459" s="122">
        <v>0</v>
      </c>
      <c r="H1459" s="120">
        <v>2019</v>
      </c>
      <c r="I1459" t="str">
        <f>IF(J1459="natural gas",VLOOKUP(D1459,'Cross-Page Data'!$I$4:$J$13,2,FALSE),IF(J1459="solar",VLOOKUP('Form 923'!D1459,'Cross-Page Data'!$I$14:$J$117,2,FALSE),J1459))</f>
        <v>heavy or residual fuel oil</v>
      </c>
      <c r="J1459" t="str">
        <f>VLOOKUP(E1459,'Cross-Page Data'!$D$4:$F$48,3,FALSE)</f>
        <v>heavy or residual fuel oil</v>
      </c>
      <c r="K1459" t="b">
        <f t="shared" si="22"/>
        <v>1</v>
      </c>
    </row>
    <row r="1460" spans="1:11">
      <c r="A1460" s="120">
        <v>1643</v>
      </c>
      <c r="B1460" s="121" t="s">
        <v>201</v>
      </c>
      <c r="C1460" s="121" t="s">
        <v>206</v>
      </c>
      <c r="D1460" s="121" t="s">
        <v>73</v>
      </c>
      <c r="E1460" s="121" t="s">
        <v>70</v>
      </c>
      <c r="F1460" s="122">
        <v>0</v>
      </c>
      <c r="G1460" s="122">
        <v>0</v>
      </c>
      <c r="H1460" s="120">
        <v>2019</v>
      </c>
      <c r="I1460" t="str">
        <f>IF(J1460="natural gas",VLOOKUP(D1460,'Cross-Page Data'!$I$4:$J$13,2,FALSE),IF(J1460="solar",VLOOKUP('Form 923'!D1460,'Cross-Page Data'!$I$14:$J$117,2,FALSE),J1460))</f>
        <v>heavy or residual fuel oil</v>
      </c>
      <c r="J1460" t="str">
        <f>VLOOKUP(E1460,'Cross-Page Data'!$D$4:$F$48,3,FALSE)</f>
        <v>heavy or residual fuel oil</v>
      </c>
      <c r="K1460" t="b">
        <f t="shared" si="22"/>
        <v>1</v>
      </c>
    </row>
    <row r="1461" spans="1:11">
      <c r="A1461" s="120">
        <v>1643</v>
      </c>
      <c r="B1461" s="121" t="s">
        <v>201</v>
      </c>
      <c r="C1461" s="121" t="s">
        <v>206</v>
      </c>
      <c r="D1461" s="121" t="s">
        <v>73</v>
      </c>
      <c r="E1461" s="121" t="s">
        <v>81</v>
      </c>
      <c r="F1461" s="122">
        <v>0</v>
      </c>
      <c r="G1461" s="122">
        <v>0</v>
      </c>
      <c r="H1461" s="120">
        <v>2019</v>
      </c>
      <c r="I1461" t="str">
        <f>IF(J1461="natural gas",VLOOKUP(D1461,'Cross-Page Data'!$I$4:$J$13,2,FALSE),IF(J1461="solar",VLOOKUP('Form 923'!D1461,'Cross-Page Data'!$I$14:$J$117,2,FALSE),J1461))</f>
        <v>petroleum</v>
      </c>
      <c r="J1461" t="str">
        <f>VLOOKUP(E1461,'Cross-Page Data'!$D$4:$F$48,3,FALSE)</f>
        <v>petroleum</v>
      </c>
      <c r="K1461" t="b">
        <f t="shared" si="22"/>
        <v>1</v>
      </c>
    </row>
    <row r="1462" spans="1:11">
      <c r="A1462" s="120">
        <v>1643</v>
      </c>
      <c r="B1462" s="121" t="s">
        <v>201</v>
      </c>
      <c r="C1462" s="121" t="s">
        <v>206</v>
      </c>
      <c r="D1462" s="121" t="s">
        <v>73</v>
      </c>
      <c r="E1462" s="121" t="s">
        <v>86</v>
      </c>
      <c r="F1462" s="122">
        <v>678</v>
      </c>
      <c r="G1462" s="122">
        <v>121</v>
      </c>
      <c r="H1462" s="120">
        <v>2019</v>
      </c>
      <c r="I1462" t="str">
        <f>IF(J1462="natural gas",VLOOKUP(D1462,'Cross-Page Data'!$I$4:$J$13,2,FALSE),IF(J1462="solar",VLOOKUP('Form 923'!D1462,'Cross-Page Data'!$I$14:$J$117,2,FALSE),J1462))</f>
        <v>other</v>
      </c>
      <c r="J1462" t="str">
        <f>VLOOKUP(E1462,'Cross-Page Data'!$D$4:$F$48,3,FALSE)</f>
        <v>other</v>
      </c>
      <c r="K1462" t="b">
        <f t="shared" si="22"/>
        <v>1</v>
      </c>
    </row>
    <row r="1463" spans="1:11">
      <c r="A1463" s="120">
        <v>1670</v>
      </c>
      <c r="B1463" s="121" t="s">
        <v>201</v>
      </c>
      <c r="C1463" s="121" t="s">
        <v>202</v>
      </c>
      <c r="D1463" s="121" t="s">
        <v>79</v>
      </c>
      <c r="E1463" s="121" t="s">
        <v>70</v>
      </c>
      <c r="F1463" s="122">
        <v>42</v>
      </c>
      <c r="G1463" s="122">
        <v>-42.428</v>
      </c>
      <c r="H1463" s="120">
        <v>2019</v>
      </c>
      <c r="I1463" t="str">
        <f>IF(J1463="natural gas",VLOOKUP(D1463,'Cross-Page Data'!$I$4:$J$13,2,FALSE),IF(J1463="solar",VLOOKUP('Form 923'!D1463,'Cross-Page Data'!$I$14:$J$117,2,FALSE),J1463))</f>
        <v>heavy or residual fuel oil</v>
      </c>
      <c r="J1463" t="str">
        <f>VLOOKUP(E1463,'Cross-Page Data'!$D$4:$F$48,3,FALSE)</f>
        <v>heavy or residual fuel oil</v>
      </c>
      <c r="K1463" t="b">
        <f t="shared" si="22"/>
        <v>1</v>
      </c>
    </row>
    <row r="1464" spans="1:11">
      <c r="A1464" s="120">
        <v>1670</v>
      </c>
      <c r="B1464" s="121" t="s">
        <v>201</v>
      </c>
      <c r="C1464" s="121" t="s">
        <v>202</v>
      </c>
      <c r="D1464" s="121" t="s">
        <v>79</v>
      </c>
      <c r="E1464" s="121" t="s">
        <v>38</v>
      </c>
      <c r="F1464" s="122">
        <v>133</v>
      </c>
      <c r="G1464" s="122">
        <v>-138.572</v>
      </c>
      <c r="H1464" s="120">
        <v>2019</v>
      </c>
      <c r="I1464" t="str">
        <f>IF(J1464="natural gas",VLOOKUP(D1464,'Cross-Page Data'!$I$4:$J$13,2,FALSE),IF(J1464="solar",VLOOKUP('Form 923'!D1464,'Cross-Page Data'!$I$14:$J$117,2,FALSE),J1464))</f>
        <v>natural gas peaker</v>
      </c>
      <c r="J1464" t="str">
        <f>VLOOKUP(E1464,'Cross-Page Data'!$D$4:$F$48,3,FALSE)</f>
        <v>natural gas</v>
      </c>
      <c r="K1464" t="b">
        <f t="shared" si="22"/>
        <v>1</v>
      </c>
    </row>
    <row r="1465" spans="1:11">
      <c r="A1465" s="120">
        <v>1678</v>
      </c>
      <c r="B1465" s="121" t="s">
        <v>201</v>
      </c>
      <c r="C1465" s="121" t="s">
        <v>202</v>
      </c>
      <c r="D1465" s="121" t="s">
        <v>73</v>
      </c>
      <c r="E1465" s="121" t="s">
        <v>70</v>
      </c>
      <c r="F1465" s="122">
        <v>5615</v>
      </c>
      <c r="G1465" s="122">
        <v>436.989</v>
      </c>
      <c r="H1465" s="120">
        <v>2019</v>
      </c>
      <c r="I1465" t="str">
        <f>IF(J1465="natural gas",VLOOKUP(D1465,'Cross-Page Data'!$I$4:$J$13,2,FALSE),IF(J1465="solar",VLOOKUP('Form 923'!D1465,'Cross-Page Data'!$I$14:$J$117,2,FALSE),J1465))</f>
        <v>heavy or residual fuel oil</v>
      </c>
      <c r="J1465" t="str">
        <f>VLOOKUP(E1465,'Cross-Page Data'!$D$4:$F$48,3,FALSE)</f>
        <v>heavy or residual fuel oil</v>
      </c>
      <c r="K1465" t="b">
        <f t="shared" si="22"/>
        <v>1</v>
      </c>
    </row>
    <row r="1466" spans="1:11">
      <c r="A1466" s="120">
        <v>1678</v>
      </c>
      <c r="B1466" s="121" t="s">
        <v>201</v>
      </c>
      <c r="C1466" s="121" t="s">
        <v>202</v>
      </c>
      <c r="D1466" s="121" t="s">
        <v>73</v>
      </c>
      <c r="E1466" s="121" t="s">
        <v>38</v>
      </c>
      <c r="F1466" s="122">
        <v>22307</v>
      </c>
      <c r="G1466" s="122">
        <v>1736.011</v>
      </c>
      <c r="H1466" s="120">
        <v>2019</v>
      </c>
      <c r="I1466" t="str">
        <f>IF(J1466="natural gas",VLOOKUP(D1466,'Cross-Page Data'!$I$4:$J$13,2,FALSE),IF(J1466="solar",VLOOKUP('Form 923'!D1466,'Cross-Page Data'!$I$14:$J$117,2,FALSE),J1466))</f>
        <v>natural gas peaker</v>
      </c>
      <c r="J1466" t="str">
        <f>VLOOKUP(E1466,'Cross-Page Data'!$D$4:$F$48,3,FALSE)</f>
        <v>natural gas</v>
      </c>
      <c r="K1466" t="b">
        <f t="shared" si="22"/>
        <v>1</v>
      </c>
    </row>
    <row r="1467" spans="1:11">
      <c r="A1467" s="120">
        <v>1682</v>
      </c>
      <c r="B1467" s="121" t="s">
        <v>201</v>
      </c>
      <c r="C1467" s="121" t="s">
        <v>202</v>
      </c>
      <c r="D1467" s="121" t="s">
        <v>39</v>
      </c>
      <c r="E1467" s="121" t="s">
        <v>70</v>
      </c>
      <c r="F1467" s="122">
        <v>5780</v>
      </c>
      <c r="G1467" s="122">
        <v>593.435</v>
      </c>
      <c r="H1467" s="120">
        <v>2019</v>
      </c>
      <c r="I1467" t="str">
        <f>IF(J1467="natural gas",VLOOKUP(D1467,'Cross-Page Data'!$I$4:$J$13,2,FALSE),IF(J1467="solar",VLOOKUP('Form 923'!D1467,'Cross-Page Data'!$I$14:$J$117,2,FALSE),J1467))</f>
        <v>heavy or residual fuel oil</v>
      </c>
      <c r="J1467" t="str">
        <f>VLOOKUP(E1467,'Cross-Page Data'!$D$4:$F$48,3,FALSE)</f>
        <v>heavy or residual fuel oil</v>
      </c>
      <c r="K1467" t="b">
        <f t="shared" si="22"/>
        <v>1</v>
      </c>
    </row>
    <row r="1468" spans="1:11">
      <c r="A1468" s="120">
        <v>1682</v>
      </c>
      <c r="B1468" s="121" t="s">
        <v>201</v>
      </c>
      <c r="C1468" s="121" t="s">
        <v>202</v>
      </c>
      <c r="D1468" s="121" t="s">
        <v>39</v>
      </c>
      <c r="E1468" s="121" t="s">
        <v>38</v>
      </c>
      <c r="F1468" s="122">
        <v>223710</v>
      </c>
      <c r="G1468" s="122">
        <v>24442.565</v>
      </c>
      <c r="H1468" s="120">
        <v>2019</v>
      </c>
      <c r="I1468" t="str">
        <f>IF(J1468="natural gas",VLOOKUP(D1468,'Cross-Page Data'!$I$4:$J$13,2,FALSE),IF(J1468="solar",VLOOKUP('Form 923'!D1468,'Cross-Page Data'!$I$14:$J$117,2,FALSE),J1468))</f>
        <v>natural gas nonpeaker - preexisting nonretiring</v>
      </c>
      <c r="J1468" t="str">
        <f>VLOOKUP(E1468,'Cross-Page Data'!$D$4:$F$48,3,FALSE)</f>
        <v>natural gas</v>
      </c>
      <c r="K1468" t="b">
        <f t="shared" si="22"/>
        <v>1</v>
      </c>
    </row>
    <row r="1469" spans="1:11">
      <c r="A1469" s="120">
        <v>1682</v>
      </c>
      <c r="B1469" s="121" t="s">
        <v>201</v>
      </c>
      <c r="C1469" s="121" t="s">
        <v>202</v>
      </c>
      <c r="D1469" s="121" t="s">
        <v>61</v>
      </c>
      <c r="E1469" s="121" t="s">
        <v>70</v>
      </c>
      <c r="F1469" s="122">
        <v>3619</v>
      </c>
      <c r="G1469" s="122">
        <v>188.077</v>
      </c>
      <c r="H1469" s="120">
        <v>2019</v>
      </c>
      <c r="I1469" t="str">
        <f>IF(J1469="natural gas",VLOOKUP(D1469,'Cross-Page Data'!$I$4:$J$13,2,FALSE),IF(J1469="solar",VLOOKUP('Form 923'!D1469,'Cross-Page Data'!$I$14:$J$117,2,FALSE),J1469))</f>
        <v>heavy or residual fuel oil</v>
      </c>
      <c r="J1469" t="str">
        <f>VLOOKUP(E1469,'Cross-Page Data'!$D$4:$F$48,3,FALSE)</f>
        <v>heavy or residual fuel oil</v>
      </c>
      <c r="K1469" t="b">
        <f t="shared" si="22"/>
        <v>1</v>
      </c>
    </row>
    <row r="1470" spans="1:11">
      <c r="A1470" s="120">
        <v>1682</v>
      </c>
      <c r="B1470" s="121" t="s">
        <v>201</v>
      </c>
      <c r="C1470" s="121" t="s">
        <v>202</v>
      </c>
      <c r="D1470" s="121" t="s">
        <v>61</v>
      </c>
      <c r="E1470" s="121" t="s">
        <v>38</v>
      </c>
      <c r="F1470" s="122">
        <v>147037</v>
      </c>
      <c r="G1470" s="122">
        <v>8128.923</v>
      </c>
      <c r="H1470" s="120">
        <v>2019</v>
      </c>
      <c r="I1470" t="str">
        <f>IF(J1470="natural gas",VLOOKUP(D1470,'Cross-Page Data'!$I$4:$J$13,2,FALSE),IF(J1470="solar",VLOOKUP('Form 923'!D1470,'Cross-Page Data'!$I$14:$J$117,2,FALSE),J1470))</f>
        <v>natural gas nonpeaker - preexisting nonretiring</v>
      </c>
      <c r="J1470" t="str">
        <f>VLOOKUP(E1470,'Cross-Page Data'!$D$4:$F$48,3,FALSE)</f>
        <v>natural gas</v>
      </c>
      <c r="K1470" t="b">
        <f t="shared" si="22"/>
        <v>1</v>
      </c>
    </row>
    <row r="1471" spans="1:11">
      <c r="A1471" s="120">
        <v>1682</v>
      </c>
      <c r="B1471" s="121" t="s">
        <v>201</v>
      </c>
      <c r="C1471" s="121" t="s">
        <v>202</v>
      </c>
      <c r="D1471" s="121" t="s">
        <v>68</v>
      </c>
      <c r="E1471" s="121" t="s">
        <v>70</v>
      </c>
      <c r="F1471" s="122">
        <v>0</v>
      </c>
      <c r="G1471" s="122">
        <v>0</v>
      </c>
      <c r="H1471" s="120">
        <v>2019</v>
      </c>
      <c r="I1471" t="str">
        <f>IF(J1471="natural gas",VLOOKUP(D1471,'Cross-Page Data'!$I$4:$J$13,2,FALSE),IF(J1471="solar",VLOOKUP('Form 923'!D1471,'Cross-Page Data'!$I$14:$J$117,2,FALSE),J1471))</f>
        <v>heavy or residual fuel oil</v>
      </c>
      <c r="J1471" t="str">
        <f>VLOOKUP(E1471,'Cross-Page Data'!$D$4:$F$48,3,FALSE)</f>
        <v>heavy or residual fuel oil</v>
      </c>
      <c r="K1471" t="b">
        <f t="shared" si="22"/>
        <v>1</v>
      </c>
    </row>
    <row r="1472" spans="1:11">
      <c r="A1472" s="120">
        <v>1682</v>
      </c>
      <c r="B1472" s="121" t="s">
        <v>201</v>
      </c>
      <c r="C1472" s="121" t="s">
        <v>202</v>
      </c>
      <c r="D1472" s="121" t="s">
        <v>68</v>
      </c>
      <c r="E1472" s="121" t="s">
        <v>152</v>
      </c>
      <c r="F1472" s="122">
        <v>3844</v>
      </c>
      <c r="G1472" s="122">
        <v>236</v>
      </c>
      <c r="H1472" s="120">
        <v>2019</v>
      </c>
      <c r="I1472" t="str">
        <f>IF(J1472="natural gas",VLOOKUP(D1472,'Cross-Page Data'!$I$4:$J$13,2,FALSE),IF(J1472="solar",VLOOKUP('Form 923'!D1472,'Cross-Page Data'!$I$14:$J$117,2,FALSE),J1472))</f>
        <v>heavy or residual fuel oil</v>
      </c>
      <c r="J1472" t="str">
        <f>VLOOKUP(E1472,'Cross-Page Data'!$D$4:$F$48,3,FALSE)</f>
        <v>heavy or residual fuel oil</v>
      </c>
      <c r="K1472" t="b">
        <f t="shared" si="22"/>
        <v>1</v>
      </c>
    </row>
    <row r="1473" spans="1:11">
      <c r="A1473" s="120">
        <v>1693</v>
      </c>
      <c r="B1473" s="121" t="s">
        <v>201</v>
      </c>
      <c r="C1473" s="121" t="s">
        <v>202</v>
      </c>
      <c r="D1473" s="121" t="s">
        <v>116</v>
      </c>
      <c r="E1473" s="121" t="s">
        <v>170</v>
      </c>
      <c r="F1473" s="122">
        <v>296544</v>
      </c>
      <c r="G1473" s="122">
        <v>33312</v>
      </c>
      <c r="H1473" s="120">
        <v>2019</v>
      </c>
      <c r="I1473" t="str">
        <f>IF(J1473="natural gas",VLOOKUP(D1473,'Cross-Page Data'!$I$4:$J$13,2,FALSE),IF(J1473="solar",VLOOKUP('Form 923'!D1473,'Cross-Page Data'!$I$14:$J$117,2,FALSE),J1473))</f>
        <v>hydro</v>
      </c>
      <c r="J1473" t="str">
        <f>VLOOKUP(E1473,'Cross-Page Data'!$D$4:$F$48,3,FALSE)</f>
        <v>hydro</v>
      </c>
      <c r="K1473" t="b">
        <f t="shared" si="22"/>
        <v>1</v>
      </c>
    </row>
    <row r="1474" spans="1:11">
      <c r="A1474" s="120">
        <v>1694</v>
      </c>
      <c r="B1474" s="121" t="s">
        <v>201</v>
      </c>
      <c r="C1474" s="121" t="s">
        <v>202</v>
      </c>
      <c r="D1474" s="121" t="s">
        <v>116</v>
      </c>
      <c r="E1474" s="121" t="s">
        <v>170</v>
      </c>
      <c r="F1474" s="122">
        <v>124191</v>
      </c>
      <c r="G1474" s="122">
        <v>13951</v>
      </c>
      <c r="H1474" s="120">
        <v>2019</v>
      </c>
      <c r="I1474" t="str">
        <f>IF(J1474="natural gas",VLOOKUP(D1474,'Cross-Page Data'!$I$4:$J$13,2,FALSE),IF(J1474="solar",VLOOKUP('Form 923'!D1474,'Cross-Page Data'!$I$14:$J$117,2,FALSE),J1474))</f>
        <v>hydro</v>
      </c>
      <c r="J1474" t="str">
        <f>VLOOKUP(E1474,'Cross-Page Data'!$D$4:$F$48,3,FALSE)</f>
        <v>hydro</v>
      </c>
      <c r="K1474" t="b">
        <f t="shared" si="22"/>
        <v>1</v>
      </c>
    </row>
    <row r="1475" spans="1:11">
      <c r="A1475" s="120">
        <v>1698</v>
      </c>
      <c r="B1475" s="121" t="s">
        <v>201</v>
      </c>
      <c r="C1475" s="121" t="s">
        <v>202</v>
      </c>
      <c r="D1475" s="121" t="s">
        <v>116</v>
      </c>
      <c r="E1475" s="121" t="s">
        <v>170</v>
      </c>
      <c r="F1475" s="122">
        <v>593994</v>
      </c>
      <c r="G1475" s="122">
        <v>66726</v>
      </c>
      <c r="H1475" s="120">
        <v>2019</v>
      </c>
      <c r="I1475" t="str">
        <f>IF(J1475="natural gas",VLOOKUP(D1475,'Cross-Page Data'!$I$4:$J$13,2,FALSE),IF(J1475="solar",VLOOKUP('Form 923'!D1475,'Cross-Page Data'!$I$14:$J$117,2,FALSE),J1475))</f>
        <v>hydro</v>
      </c>
      <c r="J1475" t="str">
        <f>VLOOKUP(E1475,'Cross-Page Data'!$D$4:$F$48,3,FALSE)</f>
        <v>hydro</v>
      </c>
      <c r="K1475" t="b">
        <f t="shared" si="22"/>
        <v>1</v>
      </c>
    </row>
    <row r="1476" spans="1:11">
      <c r="A1476" s="120">
        <v>1700</v>
      </c>
      <c r="B1476" s="121" t="s">
        <v>201</v>
      </c>
      <c r="C1476" s="121" t="s">
        <v>202</v>
      </c>
      <c r="D1476" s="121" t="s">
        <v>116</v>
      </c>
      <c r="E1476" s="121" t="s">
        <v>170</v>
      </c>
      <c r="F1476" s="122">
        <v>288292</v>
      </c>
      <c r="G1476" s="122">
        <v>32385</v>
      </c>
      <c r="H1476" s="120">
        <v>2019</v>
      </c>
      <c r="I1476" t="str">
        <f>IF(J1476="natural gas",VLOOKUP(D1476,'Cross-Page Data'!$I$4:$J$13,2,FALSE),IF(J1476="solar",VLOOKUP('Form 923'!D1476,'Cross-Page Data'!$I$14:$J$117,2,FALSE),J1476))</f>
        <v>hydro</v>
      </c>
      <c r="J1476" t="str">
        <f>VLOOKUP(E1476,'Cross-Page Data'!$D$4:$F$48,3,FALSE)</f>
        <v>hydro</v>
      </c>
      <c r="K1476" t="b">
        <f t="shared" si="22"/>
        <v>1</v>
      </c>
    </row>
    <row r="1477" spans="1:11">
      <c r="A1477" s="120">
        <v>1701</v>
      </c>
      <c r="B1477" s="121" t="s">
        <v>201</v>
      </c>
      <c r="C1477" s="121" t="s">
        <v>202</v>
      </c>
      <c r="D1477" s="121" t="s">
        <v>116</v>
      </c>
      <c r="E1477" s="121" t="s">
        <v>170</v>
      </c>
      <c r="F1477" s="122">
        <v>354710</v>
      </c>
      <c r="G1477" s="122">
        <v>39846</v>
      </c>
      <c r="H1477" s="120">
        <v>2019</v>
      </c>
      <c r="I1477" t="str">
        <f>IF(J1477="natural gas",VLOOKUP(D1477,'Cross-Page Data'!$I$4:$J$13,2,FALSE),IF(J1477="solar",VLOOKUP('Form 923'!D1477,'Cross-Page Data'!$I$14:$J$117,2,FALSE),J1477))</f>
        <v>hydro</v>
      </c>
      <c r="J1477" t="str">
        <f>VLOOKUP(E1477,'Cross-Page Data'!$D$4:$F$48,3,FALSE)</f>
        <v>hydro</v>
      </c>
      <c r="K1477" t="b">
        <f t="shared" si="22"/>
        <v>1</v>
      </c>
    </row>
    <row r="1478" spans="1:11">
      <c r="A1478" s="120">
        <v>1702</v>
      </c>
      <c r="B1478" s="121" t="s">
        <v>201</v>
      </c>
      <c r="C1478" s="121" t="s">
        <v>202</v>
      </c>
      <c r="D1478" s="121" t="s">
        <v>68</v>
      </c>
      <c r="E1478" s="121" t="s">
        <v>54</v>
      </c>
      <c r="F1478" s="122">
        <v>275991</v>
      </c>
      <c r="G1478" s="122">
        <v>24650.406</v>
      </c>
      <c r="H1478" s="120">
        <v>2019</v>
      </c>
      <c r="I1478" t="str">
        <f>IF(J1478="natural gas",VLOOKUP(D1478,'Cross-Page Data'!$I$4:$J$13,2,FALSE),IF(J1478="solar",VLOOKUP('Form 923'!D1478,'Cross-Page Data'!$I$14:$J$117,2,FALSE),J1478))</f>
        <v>hard coal</v>
      </c>
      <c r="J1478" t="str">
        <f>VLOOKUP(E1478,'Cross-Page Data'!$D$4:$F$48,3,FALSE)</f>
        <v>hard coal</v>
      </c>
      <c r="K1478" t="b">
        <f t="shared" si="22"/>
        <v>1</v>
      </c>
    </row>
    <row r="1479" spans="1:11">
      <c r="A1479" s="120">
        <v>1702</v>
      </c>
      <c r="B1479" s="121" t="s">
        <v>201</v>
      </c>
      <c r="C1479" s="121" t="s">
        <v>202</v>
      </c>
      <c r="D1479" s="121" t="s">
        <v>68</v>
      </c>
      <c r="E1479" s="121" t="s">
        <v>70</v>
      </c>
      <c r="F1479" s="122">
        <v>86025</v>
      </c>
      <c r="G1479" s="122">
        <v>7663.199</v>
      </c>
      <c r="H1479" s="120">
        <v>2019</v>
      </c>
      <c r="I1479" t="str">
        <f>IF(J1479="natural gas",VLOOKUP(D1479,'Cross-Page Data'!$I$4:$J$13,2,FALSE),IF(J1479="solar",VLOOKUP('Form 923'!D1479,'Cross-Page Data'!$I$14:$J$117,2,FALSE),J1479))</f>
        <v>heavy or residual fuel oil</v>
      </c>
      <c r="J1479" t="str">
        <f>VLOOKUP(E1479,'Cross-Page Data'!$D$4:$F$48,3,FALSE)</f>
        <v>heavy or residual fuel oil</v>
      </c>
      <c r="K1479" t="b">
        <f t="shared" ref="K1479:K1542" si="23">IF(AND($N$6=FALSE,OR(C1479="Commercial NAICS Cogen",C1479="Industrial NAICS Cogen",C1479="NAICS-22 Cogen")),FALSE,IF(AND($N$7=FALSE,OR(C1479="Commercial NAICS Cogen",C1479="Commercial NAICS Non-Cogen",C1479="industrial NAICS Cogen",C1479="industrial NAICS non-cogen")),FALSE,TRUE))</f>
        <v>1</v>
      </c>
    </row>
    <row r="1480" spans="1:11">
      <c r="A1480" s="120">
        <v>1702</v>
      </c>
      <c r="B1480" s="121" t="s">
        <v>201</v>
      </c>
      <c r="C1480" s="121" t="s">
        <v>202</v>
      </c>
      <c r="D1480" s="121" t="s">
        <v>68</v>
      </c>
      <c r="E1480" s="121" t="s">
        <v>38</v>
      </c>
      <c r="F1480" s="122">
        <v>1023939</v>
      </c>
      <c r="G1480" s="122">
        <v>86128.101</v>
      </c>
      <c r="H1480" s="120">
        <v>2019</v>
      </c>
      <c r="I1480" t="str">
        <f>IF(J1480="natural gas",VLOOKUP(D1480,'Cross-Page Data'!$I$4:$J$13,2,FALSE),IF(J1480="solar",VLOOKUP('Form 923'!D1480,'Cross-Page Data'!$I$14:$J$117,2,FALSE),J1480))</f>
        <v>natural gas nonpeaker - preexisting retiring</v>
      </c>
      <c r="J1480" t="str">
        <f>VLOOKUP(E1480,'Cross-Page Data'!$D$4:$F$48,3,FALSE)</f>
        <v>natural gas</v>
      </c>
      <c r="K1480" t="b">
        <f t="shared" si="23"/>
        <v>1</v>
      </c>
    </row>
    <row r="1481" spans="1:11">
      <c r="A1481" s="120">
        <v>1702</v>
      </c>
      <c r="B1481" s="121" t="s">
        <v>201</v>
      </c>
      <c r="C1481" s="121" t="s">
        <v>202</v>
      </c>
      <c r="D1481" s="121" t="s">
        <v>68</v>
      </c>
      <c r="E1481" s="121" t="s">
        <v>152</v>
      </c>
      <c r="F1481" s="122">
        <v>91040</v>
      </c>
      <c r="G1481" s="122">
        <v>7430.815</v>
      </c>
      <c r="H1481" s="120">
        <v>2019</v>
      </c>
      <c r="I1481" t="str">
        <f>IF(J1481="natural gas",VLOOKUP(D1481,'Cross-Page Data'!$I$4:$J$13,2,FALSE),IF(J1481="solar",VLOOKUP('Form 923'!D1481,'Cross-Page Data'!$I$14:$J$117,2,FALSE),J1481))</f>
        <v>heavy or residual fuel oil</v>
      </c>
      <c r="J1481" t="str">
        <f>VLOOKUP(E1481,'Cross-Page Data'!$D$4:$F$48,3,FALSE)</f>
        <v>heavy or residual fuel oil</v>
      </c>
      <c r="K1481" t="b">
        <f t="shared" si="23"/>
        <v>1</v>
      </c>
    </row>
    <row r="1482" spans="1:11">
      <c r="A1482" s="120">
        <v>1702</v>
      </c>
      <c r="B1482" s="121" t="s">
        <v>201</v>
      </c>
      <c r="C1482" s="121" t="s">
        <v>202</v>
      </c>
      <c r="D1482" s="121" t="s">
        <v>68</v>
      </c>
      <c r="E1482" s="121" t="s">
        <v>162</v>
      </c>
      <c r="F1482" s="122">
        <v>18944229</v>
      </c>
      <c r="G1482" s="122">
        <v>1693931.5</v>
      </c>
      <c r="H1482" s="120">
        <v>2019</v>
      </c>
      <c r="I1482" t="str">
        <f>IF(J1482="natural gas",VLOOKUP(D1482,'Cross-Page Data'!$I$4:$J$13,2,FALSE),IF(J1482="solar",VLOOKUP('Form 923'!D1482,'Cross-Page Data'!$I$14:$J$117,2,FALSE),J1482))</f>
        <v>hard coal</v>
      </c>
      <c r="J1482" t="str">
        <f>VLOOKUP(E1482,'Cross-Page Data'!$D$4:$F$48,3,FALSE)</f>
        <v>hard coal</v>
      </c>
      <c r="K1482" t="b">
        <f t="shared" si="23"/>
        <v>1</v>
      </c>
    </row>
    <row r="1483" spans="1:11">
      <c r="A1483" s="120">
        <v>1704</v>
      </c>
      <c r="B1483" s="121" t="s">
        <v>201</v>
      </c>
      <c r="C1483" s="121" t="s">
        <v>202</v>
      </c>
      <c r="D1483" s="121" t="s">
        <v>116</v>
      </c>
      <c r="E1483" s="121" t="s">
        <v>170</v>
      </c>
      <c r="F1483" s="122">
        <v>255934</v>
      </c>
      <c r="G1483" s="122">
        <v>28750</v>
      </c>
      <c r="H1483" s="120">
        <v>2019</v>
      </c>
      <c r="I1483" t="str">
        <f>IF(J1483="natural gas",VLOOKUP(D1483,'Cross-Page Data'!$I$4:$J$13,2,FALSE),IF(J1483="solar",VLOOKUP('Form 923'!D1483,'Cross-Page Data'!$I$14:$J$117,2,FALSE),J1483))</f>
        <v>hydro</v>
      </c>
      <c r="J1483" t="str">
        <f>VLOOKUP(E1483,'Cross-Page Data'!$D$4:$F$48,3,FALSE)</f>
        <v>hydro</v>
      </c>
      <c r="K1483" t="b">
        <f t="shared" si="23"/>
        <v>1</v>
      </c>
    </row>
    <row r="1484" spans="1:11">
      <c r="A1484" s="120">
        <v>1705</v>
      </c>
      <c r="B1484" s="121" t="s">
        <v>201</v>
      </c>
      <c r="C1484" s="121" t="s">
        <v>202</v>
      </c>
      <c r="D1484" s="121" t="s">
        <v>116</v>
      </c>
      <c r="E1484" s="121" t="s">
        <v>170</v>
      </c>
      <c r="F1484" s="122">
        <v>325975</v>
      </c>
      <c r="G1484" s="122">
        <v>36618</v>
      </c>
      <c r="H1484" s="120">
        <v>2019</v>
      </c>
      <c r="I1484" t="str">
        <f>IF(J1484="natural gas",VLOOKUP(D1484,'Cross-Page Data'!$I$4:$J$13,2,FALSE),IF(J1484="solar",VLOOKUP('Form 923'!D1484,'Cross-Page Data'!$I$14:$J$117,2,FALSE),J1484))</f>
        <v>hydro</v>
      </c>
      <c r="J1484" t="str">
        <f>VLOOKUP(E1484,'Cross-Page Data'!$D$4:$F$48,3,FALSE)</f>
        <v>hydro</v>
      </c>
      <c r="K1484" t="b">
        <f t="shared" si="23"/>
        <v>1</v>
      </c>
    </row>
    <row r="1485" spans="1:11">
      <c r="A1485" s="120">
        <v>1707</v>
      </c>
      <c r="B1485" s="121" t="s">
        <v>201</v>
      </c>
      <c r="C1485" s="121" t="s">
        <v>202</v>
      </c>
      <c r="D1485" s="121" t="s">
        <v>116</v>
      </c>
      <c r="E1485" s="121" t="s">
        <v>170</v>
      </c>
      <c r="F1485" s="122">
        <v>1208901</v>
      </c>
      <c r="G1485" s="122">
        <v>135801</v>
      </c>
      <c r="H1485" s="120">
        <v>2019</v>
      </c>
      <c r="I1485" t="str">
        <f>IF(J1485="natural gas",VLOOKUP(D1485,'Cross-Page Data'!$I$4:$J$13,2,FALSE),IF(J1485="solar",VLOOKUP('Form 923'!D1485,'Cross-Page Data'!$I$14:$J$117,2,FALSE),J1485))</f>
        <v>hydro</v>
      </c>
      <c r="J1485" t="str">
        <f>VLOOKUP(E1485,'Cross-Page Data'!$D$4:$F$48,3,FALSE)</f>
        <v>hydro</v>
      </c>
      <c r="K1485" t="b">
        <f t="shared" si="23"/>
        <v>1</v>
      </c>
    </row>
    <row r="1486" spans="1:11">
      <c r="A1486" s="120">
        <v>1708</v>
      </c>
      <c r="B1486" s="121" t="s">
        <v>201</v>
      </c>
      <c r="C1486" s="121" t="s">
        <v>202</v>
      </c>
      <c r="D1486" s="121" t="s">
        <v>116</v>
      </c>
      <c r="E1486" s="121" t="s">
        <v>170</v>
      </c>
      <c r="F1486" s="122">
        <v>470578</v>
      </c>
      <c r="G1486" s="122">
        <v>52862</v>
      </c>
      <c r="H1486" s="120">
        <v>2019</v>
      </c>
      <c r="I1486" t="str">
        <f>IF(J1486="natural gas",VLOOKUP(D1486,'Cross-Page Data'!$I$4:$J$13,2,FALSE),IF(J1486="solar",VLOOKUP('Form 923'!D1486,'Cross-Page Data'!$I$14:$J$117,2,FALSE),J1486))</f>
        <v>hydro</v>
      </c>
      <c r="J1486" t="str">
        <f>VLOOKUP(E1486,'Cross-Page Data'!$D$4:$F$48,3,FALSE)</f>
        <v>hydro</v>
      </c>
      <c r="K1486" t="b">
        <f t="shared" si="23"/>
        <v>1</v>
      </c>
    </row>
    <row r="1487" spans="1:11">
      <c r="A1487" s="120">
        <v>1710</v>
      </c>
      <c r="B1487" s="121" t="s">
        <v>201</v>
      </c>
      <c r="C1487" s="121" t="s">
        <v>202</v>
      </c>
      <c r="D1487" s="121" t="s">
        <v>73</v>
      </c>
      <c r="E1487" s="121" t="s">
        <v>70</v>
      </c>
      <c r="F1487" s="122">
        <v>0</v>
      </c>
      <c r="G1487" s="122">
        <v>0</v>
      </c>
      <c r="H1487" s="120">
        <v>2019</v>
      </c>
      <c r="I1487" t="str">
        <f>IF(J1487="natural gas",VLOOKUP(D1487,'Cross-Page Data'!$I$4:$J$13,2,FALSE),IF(J1487="solar",VLOOKUP('Form 923'!D1487,'Cross-Page Data'!$I$14:$J$117,2,FALSE),J1487))</f>
        <v>heavy or residual fuel oil</v>
      </c>
      <c r="J1487" t="str">
        <f>VLOOKUP(E1487,'Cross-Page Data'!$D$4:$F$48,3,FALSE)</f>
        <v>heavy or residual fuel oil</v>
      </c>
      <c r="K1487" t="b">
        <f t="shared" si="23"/>
        <v>1</v>
      </c>
    </row>
    <row r="1488" spans="1:11">
      <c r="A1488" s="120">
        <v>1710</v>
      </c>
      <c r="B1488" s="121" t="s">
        <v>201</v>
      </c>
      <c r="C1488" s="121" t="s">
        <v>202</v>
      </c>
      <c r="D1488" s="121" t="s">
        <v>68</v>
      </c>
      <c r="E1488" s="121" t="s">
        <v>54</v>
      </c>
      <c r="F1488" s="122">
        <v>58459</v>
      </c>
      <c r="G1488" s="122">
        <v>5710.214</v>
      </c>
      <c r="H1488" s="120">
        <v>2019</v>
      </c>
      <c r="I1488" t="str">
        <f>IF(J1488="natural gas",VLOOKUP(D1488,'Cross-Page Data'!$I$4:$J$13,2,FALSE),IF(J1488="solar",VLOOKUP('Form 923'!D1488,'Cross-Page Data'!$I$14:$J$117,2,FALSE),J1488))</f>
        <v>hard coal</v>
      </c>
      <c r="J1488" t="str">
        <f>VLOOKUP(E1488,'Cross-Page Data'!$D$4:$F$48,3,FALSE)</f>
        <v>hard coal</v>
      </c>
      <c r="K1488" t="b">
        <f t="shared" si="23"/>
        <v>1</v>
      </c>
    </row>
    <row r="1489" spans="1:11">
      <c r="A1489" s="120">
        <v>1710</v>
      </c>
      <c r="B1489" s="121" t="s">
        <v>201</v>
      </c>
      <c r="C1489" s="121" t="s">
        <v>202</v>
      </c>
      <c r="D1489" s="121" t="s">
        <v>68</v>
      </c>
      <c r="E1489" s="121" t="s">
        <v>70</v>
      </c>
      <c r="F1489" s="122">
        <v>130311</v>
      </c>
      <c r="G1489" s="122">
        <v>12661.617</v>
      </c>
      <c r="H1489" s="120">
        <v>2019</v>
      </c>
      <c r="I1489" t="str">
        <f>IF(J1489="natural gas",VLOOKUP(D1489,'Cross-Page Data'!$I$4:$J$13,2,FALSE),IF(J1489="solar",VLOOKUP('Form 923'!D1489,'Cross-Page Data'!$I$14:$J$117,2,FALSE),J1489))</f>
        <v>heavy or residual fuel oil</v>
      </c>
      <c r="J1489" t="str">
        <f>VLOOKUP(E1489,'Cross-Page Data'!$D$4:$F$48,3,FALSE)</f>
        <v>heavy or residual fuel oil</v>
      </c>
      <c r="K1489" t="b">
        <f t="shared" si="23"/>
        <v>1</v>
      </c>
    </row>
    <row r="1490" spans="1:11">
      <c r="A1490" s="120">
        <v>1710</v>
      </c>
      <c r="B1490" s="121" t="s">
        <v>201</v>
      </c>
      <c r="C1490" s="121" t="s">
        <v>202</v>
      </c>
      <c r="D1490" s="121" t="s">
        <v>68</v>
      </c>
      <c r="E1490" s="121" t="s">
        <v>162</v>
      </c>
      <c r="F1490" s="122">
        <v>85788566</v>
      </c>
      <c r="G1490" s="122">
        <v>8383189.2</v>
      </c>
      <c r="H1490" s="120">
        <v>2019</v>
      </c>
      <c r="I1490" t="str">
        <f>IF(J1490="natural gas",VLOOKUP(D1490,'Cross-Page Data'!$I$4:$J$13,2,FALSE),IF(J1490="solar",VLOOKUP('Form 923'!D1490,'Cross-Page Data'!$I$14:$J$117,2,FALSE),J1490))</f>
        <v>hard coal</v>
      </c>
      <c r="J1490" t="str">
        <f>VLOOKUP(E1490,'Cross-Page Data'!$D$4:$F$48,3,FALSE)</f>
        <v>hard coal</v>
      </c>
      <c r="K1490" t="b">
        <f t="shared" si="23"/>
        <v>1</v>
      </c>
    </row>
    <row r="1491" spans="1:11">
      <c r="A1491" s="120">
        <v>1712</v>
      </c>
      <c r="B1491" s="121" t="s">
        <v>201</v>
      </c>
      <c r="C1491" s="121" t="s">
        <v>202</v>
      </c>
      <c r="D1491" s="121" t="s">
        <v>116</v>
      </c>
      <c r="E1491" s="121" t="s">
        <v>170</v>
      </c>
      <c r="F1491" s="122">
        <v>188223</v>
      </c>
      <c r="G1491" s="122">
        <v>21144</v>
      </c>
      <c r="H1491" s="120">
        <v>2019</v>
      </c>
      <c r="I1491" t="str">
        <f>IF(J1491="natural gas",VLOOKUP(D1491,'Cross-Page Data'!$I$4:$J$13,2,FALSE),IF(J1491="solar",VLOOKUP('Form 923'!D1491,'Cross-Page Data'!$I$14:$J$117,2,FALSE),J1491))</f>
        <v>hydro</v>
      </c>
      <c r="J1491" t="str">
        <f>VLOOKUP(E1491,'Cross-Page Data'!$D$4:$F$48,3,FALSE)</f>
        <v>hydro</v>
      </c>
      <c r="K1491" t="b">
        <f t="shared" si="23"/>
        <v>1</v>
      </c>
    </row>
    <row r="1492" spans="1:11">
      <c r="A1492" s="120">
        <v>1713</v>
      </c>
      <c r="B1492" s="121" t="s">
        <v>201</v>
      </c>
      <c r="C1492" s="121" t="s">
        <v>202</v>
      </c>
      <c r="D1492" s="121" t="s">
        <v>57</v>
      </c>
      <c r="E1492" s="121" t="s">
        <v>170</v>
      </c>
      <c r="F1492" s="122">
        <v>0</v>
      </c>
      <c r="G1492" s="122">
        <v>-696488</v>
      </c>
      <c r="H1492" s="120">
        <v>2019</v>
      </c>
      <c r="I1492" t="str">
        <f>IF(J1492="natural gas",VLOOKUP(D1492,'Cross-Page Data'!$I$4:$J$13,2,FALSE),IF(J1492="solar",VLOOKUP('Form 923'!D1492,'Cross-Page Data'!$I$14:$J$117,2,FALSE),J1492))</f>
        <v>hydro</v>
      </c>
      <c r="J1492" t="str">
        <f>VLOOKUP(E1492,'Cross-Page Data'!$D$4:$F$48,3,FALSE)</f>
        <v>hydro</v>
      </c>
      <c r="K1492" t="b">
        <f t="shared" si="23"/>
        <v>1</v>
      </c>
    </row>
    <row r="1493" spans="1:11">
      <c r="A1493" s="120">
        <v>1714</v>
      </c>
      <c r="B1493" s="121" t="s">
        <v>201</v>
      </c>
      <c r="C1493" s="121" t="s">
        <v>202</v>
      </c>
      <c r="D1493" s="121" t="s">
        <v>116</v>
      </c>
      <c r="E1493" s="121" t="s">
        <v>170</v>
      </c>
      <c r="F1493" s="122">
        <v>164411</v>
      </c>
      <c r="G1493" s="122">
        <v>18469</v>
      </c>
      <c r="H1493" s="120">
        <v>2019</v>
      </c>
      <c r="I1493" t="str">
        <f>IF(J1493="natural gas",VLOOKUP(D1493,'Cross-Page Data'!$I$4:$J$13,2,FALSE),IF(J1493="solar",VLOOKUP('Form 923'!D1493,'Cross-Page Data'!$I$14:$J$117,2,FALSE),J1493))</f>
        <v>hydro</v>
      </c>
      <c r="J1493" t="str">
        <f>VLOOKUP(E1493,'Cross-Page Data'!$D$4:$F$48,3,FALSE)</f>
        <v>hydro</v>
      </c>
      <c r="K1493" t="b">
        <f t="shared" si="23"/>
        <v>1</v>
      </c>
    </row>
    <row r="1494" spans="1:11">
      <c r="A1494" s="120">
        <v>1715</v>
      </c>
      <c r="B1494" s="121" t="s">
        <v>201</v>
      </c>
      <c r="C1494" s="121" t="s">
        <v>206</v>
      </c>
      <c r="D1494" s="121" t="s">
        <v>68</v>
      </c>
      <c r="E1494" s="121" t="s">
        <v>125</v>
      </c>
      <c r="F1494" s="122">
        <v>0</v>
      </c>
      <c r="G1494" s="122">
        <v>6865167</v>
      </c>
      <c r="H1494" s="120">
        <v>2019</v>
      </c>
      <c r="I1494" t="str">
        <f>IF(J1494="natural gas",VLOOKUP(D1494,'Cross-Page Data'!$I$4:$J$13,2,FALSE),IF(J1494="solar",VLOOKUP('Form 923'!D1494,'Cross-Page Data'!$I$14:$J$117,2,FALSE),J1494))</f>
        <v>nuclear</v>
      </c>
      <c r="J1494" t="str">
        <f>VLOOKUP(E1494,'Cross-Page Data'!$D$4:$F$48,3,FALSE)</f>
        <v>nuclear</v>
      </c>
      <c r="K1494" t="b">
        <f t="shared" si="23"/>
        <v>1</v>
      </c>
    </row>
    <row r="1495" spans="1:11">
      <c r="A1495" s="120">
        <v>1716</v>
      </c>
      <c r="B1495" s="121" t="s">
        <v>201</v>
      </c>
      <c r="C1495" s="121" t="s">
        <v>202</v>
      </c>
      <c r="D1495" s="121" t="s">
        <v>116</v>
      </c>
      <c r="E1495" s="121" t="s">
        <v>170</v>
      </c>
      <c r="F1495" s="122">
        <v>153514</v>
      </c>
      <c r="G1495" s="122">
        <v>17245</v>
      </c>
      <c r="H1495" s="120">
        <v>2019</v>
      </c>
      <c r="I1495" t="str">
        <f>IF(J1495="natural gas",VLOOKUP(D1495,'Cross-Page Data'!$I$4:$J$13,2,FALSE),IF(J1495="solar",VLOOKUP('Form 923'!D1495,'Cross-Page Data'!$I$14:$J$117,2,FALSE),J1495))</f>
        <v>hydro</v>
      </c>
      <c r="J1495" t="str">
        <f>VLOOKUP(E1495,'Cross-Page Data'!$D$4:$F$48,3,FALSE)</f>
        <v>hydro</v>
      </c>
      <c r="K1495" t="b">
        <f t="shared" si="23"/>
        <v>1</v>
      </c>
    </row>
    <row r="1496" spans="1:11">
      <c r="A1496" s="120">
        <v>1722</v>
      </c>
      <c r="B1496" s="121" t="s">
        <v>201</v>
      </c>
      <c r="C1496" s="121" t="s">
        <v>202</v>
      </c>
      <c r="D1496" s="121" t="s">
        <v>116</v>
      </c>
      <c r="E1496" s="121" t="s">
        <v>170</v>
      </c>
      <c r="F1496" s="122">
        <v>128260</v>
      </c>
      <c r="G1496" s="122">
        <v>14408</v>
      </c>
      <c r="H1496" s="120">
        <v>2019</v>
      </c>
      <c r="I1496" t="str">
        <f>IF(J1496="natural gas",VLOOKUP(D1496,'Cross-Page Data'!$I$4:$J$13,2,FALSE),IF(J1496="solar",VLOOKUP('Form 923'!D1496,'Cross-Page Data'!$I$14:$J$117,2,FALSE),J1496))</f>
        <v>hydro</v>
      </c>
      <c r="J1496" t="str">
        <f>VLOOKUP(E1496,'Cross-Page Data'!$D$4:$F$48,3,FALSE)</f>
        <v>hydro</v>
      </c>
      <c r="K1496" t="b">
        <f t="shared" si="23"/>
        <v>1</v>
      </c>
    </row>
    <row r="1497" spans="1:11">
      <c r="A1497" s="120">
        <v>1725</v>
      </c>
      <c r="B1497" s="121" t="s">
        <v>201</v>
      </c>
      <c r="C1497" s="121" t="s">
        <v>202</v>
      </c>
      <c r="D1497" s="121" t="s">
        <v>79</v>
      </c>
      <c r="E1497" s="121" t="s">
        <v>70</v>
      </c>
      <c r="F1497" s="122">
        <v>10829</v>
      </c>
      <c r="G1497" s="122">
        <v>680</v>
      </c>
      <c r="H1497" s="120">
        <v>2019</v>
      </c>
      <c r="I1497" t="str">
        <f>IF(J1497="natural gas",VLOOKUP(D1497,'Cross-Page Data'!$I$4:$J$13,2,FALSE),IF(J1497="solar",VLOOKUP('Form 923'!D1497,'Cross-Page Data'!$I$14:$J$117,2,FALSE),J1497))</f>
        <v>heavy or residual fuel oil</v>
      </c>
      <c r="J1497" t="str">
        <f>VLOOKUP(E1497,'Cross-Page Data'!$D$4:$F$48,3,FALSE)</f>
        <v>heavy or residual fuel oil</v>
      </c>
      <c r="K1497" t="b">
        <f t="shared" si="23"/>
        <v>1</v>
      </c>
    </row>
    <row r="1498" spans="1:11">
      <c r="A1498" s="120">
        <v>1728</v>
      </c>
      <c r="B1498" s="121" t="s">
        <v>201</v>
      </c>
      <c r="C1498" s="121" t="s">
        <v>202</v>
      </c>
      <c r="D1498" s="121" t="s">
        <v>73</v>
      </c>
      <c r="E1498" s="121" t="s">
        <v>38</v>
      </c>
      <c r="F1498" s="122">
        <v>150275</v>
      </c>
      <c r="G1498" s="122">
        <v>10722</v>
      </c>
      <c r="H1498" s="120">
        <v>2019</v>
      </c>
      <c r="I1498" t="str">
        <f>IF(J1498="natural gas",VLOOKUP(D1498,'Cross-Page Data'!$I$4:$J$13,2,FALSE),IF(J1498="solar",VLOOKUP('Form 923'!D1498,'Cross-Page Data'!$I$14:$J$117,2,FALSE),J1498))</f>
        <v>natural gas peaker</v>
      </c>
      <c r="J1498" t="str">
        <f>VLOOKUP(E1498,'Cross-Page Data'!$D$4:$F$48,3,FALSE)</f>
        <v>natural gas</v>
      </c>
      <c r="K1498" t="b">
        <f t="shared" si="23"/>
        <v>1</v>
      </c>
    </row>
    <row r="1499" spans="1:11">
      <c r="A1499" s="120">
        <v>1729</v>
      </c>
      <c r="B1499" s="121" t="s">
        <v>201</v>
      </c>
      <c r="C1499" s="121" t="s">
        <v>202</v>
      </c>
      <c r="D1499" s="121" t="s">
        <v>73</v>
      </c>
      <c r="E1499" s="121" t="s">
        <v>70</v>
      </c>
      <c r="F1499" s="122">
        <v>9371</v>
      </c>
      <c r="G1499" s="122">
        <v>-111</v>
      </c>
      <c r="H1499" s="120">
        <v>2019</v>
      </c>
      <c r="I1499" t="str">
        <f>IF(J1499="natural gas",VLOOKUP(D1499,'Cross-Page Data'!$I$4:$J$13,2,FALSE),IF(J1499="solar",VLOOKUP('Form 923'!D1499,'Cross-Page Data'!$I$14:$J$117,2,FALSE),J1499))</f>
        <v>heavy or residual fuel oil</v>
      </c>
      <c r="J1499" t="str">
        <f>VLOOKUP(E1499,'Cross-Page Data'!$D$4:$F$48,3,FALSE)</f>
        <v>heavy or residual fuel oil</v>
      </c>
      <c r="K1499" t="b">
        <f t="shared" si="23"/>
        <v>1</v>
      </c>
    </row>
    <row r="1500" spans="1:11">
      <c r="A1500" s="120">
        <v>1729</v>
      </c>
      <c r="B1500" s="121" t="s">
        <v>201</v>
      </c>
      <c r="C1500" s="121" t="s">
        <v>202</v>
      </c>
      <c r="D1500" s="121" t="s">
        <v>68</v>
      </c>
      <c r="E1500" s="121" t="s">
        <v>125</v>
      </c>
      <c r="F1500" s="122">
        <v>0</v>
      </c>
      <c r="G1500" s="122">
        <v>9886260</v>
      </c>
      <c r="H1500" s="120">
        <v>2019</v>
      </c>
      <c r="I1500" t="str">
        <f>IF(J1500="natural gas",VLOOKUP(D1500,'Cross-Page Data'!$I$4:$J$13,2,FALSE),IF(J1500="solar",VLOOKUP('Form 923'!D1500,'Cross-Page Data'!$I$14:$J$117,2,FALSE),J1500))</f>
        <v>nuclear</v>
      </c>
      <c r="J1500" t="str">
        <f>VLOOKUP(E1500,'Cross-Page Data'!$D$4:$F$48,3,FALSE)</f>
        <v>nuclear</v>
      </c>
      <c r="K1500" t="b">
        <f t="shared" si="23"/>
        <v>1</v>
      </c>
    </row>
    <row r="1501" spans="1:11">
      <c r="A1501" s="120">
        <v>1730</v>
      </c>
      <c r="B1501" s="121" t="s">
        <v>201</v>
      </c>
      <c r="C1501" s="121" t="s">
        <v>202</v>
      </c>
      <c r="D1501" s="121" t="s">
        <v>73</v>
      </c>
      <c r="E1501" s="121" t="s">
        <v>38</v>
      </c>
      <c r="F1501" s="122">
        <v>81526</v>
      </c>
      <c r="G1501" s="122">
        <v>5327</v>
      </c>
      <c r="H1501" s="120">
        <v>2019</v>
      </c>
      <c r="I1501" t="str">
        <f>IF(J1501="natural gas",VLOOKUP(D1501,'Cross-Page Data'!$I$4:$J$13,2,FALSE),IF(J1501="solar",VLOOKUP('Form 923'!D1501,'Cross-Page Data'!$I$14:$J$117,2,FALSE),J1501))</f>
        <v>natural gas peaker</v>
      </c>
      <c r="J1501" t="str">
        <f>VLOOKUP(E1501,'Cross-Page Data'!$D$4:$F$48,3,FALSE)</f>
        <v>natural gas</v>
      </c>
      <c r="K1501" t="b">
        <f t="shared" si="23"/>
        <v>1</v>
      </c>
    </row>
    <row r="1502" spans="1:11">
      <c r="A1502" s="120">
        <v>1733</v>
      </c>
      <c r="B1502" s="121" t="s">
        <v>201</v>
      </c>
      <c r="C1502" s="121" t="s">
        <v>202</v>
      </c>
      <c r="D1502" s="121" t="s">
        <v>79</v>
      </c>
      <c r="E1502" s="121" t="s">
        <v>70</v>
      </c>
      <c r="F1502" s="122">
        <v>3935</v>
      </c>
      <c r="G1502" s="122">
        <v>-93</v>
      </c>
      <c r="H1502" s="120">
        <v>2019</v>
      </c>
      <c r="I1502" t="str">
        <f>IF(J1502="natural gas",VLOOKUP(D1502,'Cross-Page Data'!$I$4:$J$13,2,FALSE),IF(J1502="solar",VLOOKUP('Form 923'!D1502,'Cross-Page Data'!$I$14:$J$117,2,FALSE),J1502))</f>
        <v>heavy or residual fuel oil</v>
      </c>
      <c r="J1502" t="str">
        <f>VLOOKUP(E1502,'Cross-Page Data'!$D$4:$F$48,3,FALSE)</f>
        <v>heavy or residual fuel oil</v>
      </c>
      <c r="K1502" t="b">
        <f t="shared" si="23"/>
        <v>1</v>
      </c>
    </row>
    <row r="1503" spans="1:11">
      <c r="A1503" s="120">
        <v>1733</v>
      </c>
      <c r="B1503" s="121" t="s">
        <v>201</v>
      </c>
      <c r="C1503" s="121" t="s">
        <v>202</v>
      </c>
      <c r="D1503" s="121" t="s">
        <v>68</v>
      </c>
      <c r="E1503" s="121" t="s">
        <v>54</v>
      </c>
      <c r="F1503" s="122">
        <v>0</v>
      </c>
      <c r="G1503" s="122">
        <v>0</v>
      </c>
      <c r="H1503" s="120">
        <v>2019</v>
      </c>
      <c r="I1503" t="str">
        <f>IF(J1503="natural gas",VLOOKUP(D1503,'Cross-Page Data'!$I$4:$J$13,2,FALSE),IF(J1503="solar",VLOOKUP('Form 923'!D1503,'Cross-Page Data'!$I$14:$J$117,2,FALSE),J1503))</f>
        <v>hard coal</v>
      </c>
      <c r="J1503" t="str">
        <f>VLOOKUP(E1503,'Cross-Page Data'!$D$4:$F$48,3,FALSE)</f>
        <v>hard coal</v>
      </c>
      <c r="K1503" t="b">
        <f t="shared" si="23"/>
        <v>1</v>
      </c>
    </row>
    <row r="1504" spans="1:11">
      <c r="A1504" s="120">
        <v>1733</v>
      </c>
      <c r="B1504" s="121" t="s">
        <v>201</v>
      </c>
      <c r="C1504" s="121" t="s">
        <v>202</v>
      </c>
      <c r="D1504" s="121" t="s">
        <v>68</v>
      </c>
      <c r="E1504" s="121" t="s">
        <v>70</v>
      </c>
      <c r="F1504" s="122">
        <v>256044</v>
      </c>
      <c r="G1504" s="122">
        <v>24475.449</v>
      </c>
      <c r="H1504" s="120">
        <v>2019</v>
      </c>
      <c r="I1504" t="str">
        <f>IF(J1504="natural gas",VLOOKUP(D1504,'Cross-Page Data'!$I$4:$J$13,2,FALSE),IF(J1504="solar",VLOOKUP('Form 923'!D1504,'Cross-Page Data'!$I$14:$J$117,2,FALSE),J1504))</f>
        <v>heavy or residual fuel oil</v>
      </c>
      <c r="J1504" t="str">
        <f>VLOOKUP(E1504,'Cross-Page Data'!$D$4:$F$48,3,FALSE)</f>
        <v>heavy or residual fuel oil</v>
      </c>
      <c r="K1504" t="b">
        <f t="shared" si="23"/>
        <v>1</v>
      </c>
    </row>
    <row r="1505" spans="1:11">
      <c r="A1505" s="120">
        <v>1733</v>
      </c>
      <c r="B1505" s="121" t="s">
        <v>201</v>
      </c>
      <c r="C1505" s="121" t="s">
        <v>202</v>
      </c>
      <c r="D1505" s="121" t="s">
        <v>68</v>
      </c>
      <c r="E1505" s="121" t="s">
        <v>144</v>
      </c>
      <c r="F1505" s="122">
        <v>6979126</v>
      </c>
      <c r="G1505" s="122">
        <v>672551.73</v>
      </c>
      <c r="H1505" s="120">
        <v>2019</v>
      </c>
      <c r="I1505" t="str">
        <f>IF(J1505="natural gas",VLOOKUP(D1505,'Cross-Page Data'!$I$4:$J$13,2,FALSE),IF(J1505="solar",VLOOKUP('Form 923'!D1505,'Cross-Page Data'!$I$14:$J$117,2,FALSE),J1505))</f>
        <v>petroleum</v>
      </c>
      <c r="J1505" t="str">
        <f>VLOOKUP(E1505,'Cross-Page Data'!$D$4:$F$48,3,FALSE)</f>
        <v>petroleum</v>
      </c>
      <c r="K1505" t="b">
        <f t="shared" si="23"/>
        <v>1</v>
      </c>
    </row>
    <row r="1506" spans="1:11">
      <c r="A1506" s="120">
        <v>1733</v>
      </c>
      <c r="B1506" s="121" t="s">
        <v>201</v>
      </c>
      <c r="C1506" s="121" t="s">
        <v>202</v>
      </c>
      <c r="D1506" s="121" t="s">
        <v>68</v>
      </c>
      <c r="E1506" s="121" t="s">
        <v>150</v>
      </c>
      <c r="F1506" s="122">
        <v>151603004</v>
      </c>
      <c r="G1506" s="122">
        <v>14624850</v>
      </c>
      <c r="H1506" s="120">
        <v>2019</v>
      </c>
      <c r="I1506" t="str">
        <f>IF(J1506="natural gas",VLOOKUP(D1506,'Cross-Page Data'!$I$4:$J$13,2,FALSE),IF(J1506="solar",VLOOKUP('Form 923'!D1506,'Cross-Page Data'!$I$14:$J$117,2,FALSE),J1506))</f>
        <v>hard coal</v>
      </c>
      <c r="J1506" t="str">
        <f>VLOOKUP(E1506,'Cross-Page Data'!$D$4:$F$48,3,FALSE)</f>
        <v>hard coal</v>
      </c>
      <c r="K1506" t="b">
        <f t="shared" si="23"/>
        <v>1</v>
      </c>
    </row>
    <row r="1507" spans="1:11">
      <c r="A1507" s="120">
        <v>1733</v>
      </c>
      <c r="B1507" s="121" t="s">
        <v>201</v>
      </c>
      <c r="C1507" s="121" t="s">
        <v>202</v>
      </c>
      <c r="D1507" s="121" t="s">
        <v>68</v>
      </c>
      <c r="E1507" s="121" t="s">
        <v>162</v>
      </c>
      <c r="F1507" s="122">
        <v>0</v>
      </c>
      <c r="G1507" s="122">
        <v>0</v>
      </c>
      <c r="H1507" s="120">
        <v>2019</v>
      </c>
      <c r="I1507" t="str">
        <f>IF(J1507="natural gas",VLOOKUP(D1507,'Cross-Page Data'!$I$4:$J$13,2,FALSE),IF(J1507="solar",VLOOKUP('Form 923'!D1507,'Cross-Page Data'!$I$14:$J$117,2,FALSE),J1507))</f>
        <v>hard coal</v>
      </c>
      <c r="J1507" t="str">
        <f>VLOOKUP(E1507,'Cross-Page Data'!$D$4:$F$48,3,FALSE)</f>
        <v>hard coal</v>
      </c>
      <c r="K1507" t="b">
        <f t="shared" si="23"/>
        <v>1</v>
      </c>
    </row>
    <row r="1508" spans="1:11">
      <c r="A1508" s="120">
        <v>1734</v>
      </c>
      <c r="B1508" s="121" t="s">
        <v>201</v>
      </c>
      <c r="C1508" s="121" t="s">
        <v>202</v>
      </c>
      <c r="D1508" s="121" t="s">
        <v>73</v>
      </c>
      <c r="E1508" s="121" t="s">
        <v>70</v>
      </c>
      <c r="F1508" s="122">
        <v>0</v>
      </c>
      <c r="G1508" s="122">
        <v>0</v>
      </c>
      <c r="H1508" s="120">
        <v>2019</v>
      </c>
      <c r="I1508" t="str">
        <f>IF(J1508="natural gas",VLOOKUP(D1508,'Cross-Page Data'!$I$4:$J$13,2,FALSE),IF(J1508="solar",VLOOKUP('Form 923'!D1508,'Cross-Page Data'!$I$14:$J$117,2,FALSE),J1508))</f>
        <v>heavy or residual fuel oil</v>
      </c>
      <c r="J1508" t="str">
        <f>VLOOKUP(E1508,'Cross-Page Data'!$D$4:$F$48,3,FALSE)</f>
        <v>heavy or residual fuel oil</v>
      </c>
      <c r="K1508" t="b">
        <f t="shared" si="23"/>
        <v>1</v>
      </c>
    </row>
    <row r="1509" spans="1:11">
      <c r="A1509" s="120">
        <v>1734</v>
      </c>
      <c r="B1509" s="121" t="s">
        <v>201</v>
      </c>
      <c r="C1509" s="121" t="s">
        <v>202</v>
      </c>
      <c r="D1509" s="121" t="s">
        <v>73</v>
      </c>
      <c r="E1509" s="121" t="s">
        <v>38</v>
      </c>
      <c r="F1509" s="122">
        <v>20238</v>
      </c>
      <c r="G1509" s="122">
        <v>1090</v>
      </c>
      <c r="H1509" s="120">
        <v>2019</v>
      </c>
      <c r="I1509" t="str">
        <f>IF(J1509="natural gas",VLOOKUP(D1509,'Cross-Page Data'!$I$4:$J$13,2,FALSE),IF(J1509="solar",VLOOKUP('Form 923'!D1509,'Cross-Page Data'!$I$14:$J$117,2,FALSE),J1509))</f>
        <v>natural gas peaker</v>
      </c>
      <c r="J1509" t="str">
        <f>VLOOKUP(E1509,'Cross-Page Data'!$D$4:$F$48,3,FALSE)</f>
        <v>natural gas</v>
      </c>
      <c r="K1509" t="b">
        <f t="shared" si="23"/>
        <v>1</v>
      </c>
    </row>
    <row r="1510" spans="1:11">
      <c r="A1510" s="120">
        <v>1735</v>
      </c>
      <c r="B1510" s="121" t="s">
        <v>201</v>
      </c>
      <c r="C1510" s="121" t="s">
        <v>202</v>
      </c>
      <c r="D1510" s="121" t="s">
        <v>79</v>
      </c>
      <c r="E1510" s="121" t="s">
        <v>70</v>
      </c>
      <c r="F1510" s="122">
        <v>633</v>
      </c>
      <c r="G1510" s="122">
        <v>-410</v>
      </c>
      <c r="H1510" s="120">
        <v>2019</v>
      </c>
      <c r="I1510" t="str">
        <f>IF(J1510="natural gas",VLOOKUP(D1510,'Cross-Page Data'!$I$4:$J$13,2,FALSE),IF(J1510="solar",VLOOKUP('Form 923'!D1510,'Cross-Page Data'!$I$14:$J$117,2,FALSE),J1510))</f>
        <v>heavy or residual fuel oil</v>
      </c>
      <c r="J1510" t="str">
        <f>VLOOKUP(E1510,'Cross-Page Data'!$D$4:$F$48,3,FALSE)</f>
        <v>heavy or residual fuel oil</v>
      </c>
      <c r="K1510" t="b">
        <f t="shared" si="23"/>
        <v>1</v>
      </c>
    </row>
    <row r="1511" spans="1:11">
      <c r="A1511" s="120">
        <v>1737</v>
      </c>
      <c r="B1511" s="121" t="s">
        <v>201</v>
      </c>
      <c r="C1511" s="121" t="s">
        <v>202</v>
      </c>
      <c r="D1511" s="121" t="s">
        <v>79</v>
      </c>
      <c r="E1511" s="121" t="s">
        <v>70</v>
      </c>
      <c r="F1511" s="122">
        <v>3400</v>
      </c>
      <c r="G1511" s="122">
        <v>-92</v>
      </c>
      <c r="H1511" s="120">
        <v>2019</v>
      </c>
      <c r="I1511" t="str">
        <f>IF(J1511="natural gas",VLOOKUP(D1511,'Cross-Page Data'!$I$4:$J$13,2,FALSE),IF(J1511="solar",VLOOKUP('Form 923'!D1511,'Cross-Page Data'!$I$14:$J$117,2,FALSE),J1511))</f>
        <v>heavy or residual fuel oil</v>
      </c>
      <c r="J1511" t="str">
        <f>VLOOKUP(E1511,'Cross-Page Data'!$D$4:$F$48,3,FALSE)</f>
        <v>heavy or residual fuel oil</v>
      </c>
      <c r="K1511" t="b">
        <f t="shared" si="23"/>
        <v>1</v>
      </c>
    </row>
    <row r="1512" spans="1:11">
      <c r="A1512" s="120">
        <v>1739</v>
      </c>
      <c r="B1512" s="121" t="s">
        <v>201</v>
      </c>
      <c r="C1512" s="121" t="s">
        <v>202</v>
      </c>
      <c r="D1512" s="121" t="s">
        <v>79</v>
      </c>
      <c r="E1512" s="121" t="s">
        <v>70</v>
      </c>
      <c r="F1512" s="122">
        <v>4602</v>
      </c>
      <c r="G1512" s="122">
        <v>62</v>
      </c>
      <c r="H1512" s="120">
        <v>2019</v>
      </c>
      <c r="I1512" t="str">
        <f>IF(J1512="natural gas",VLOOKUP(D1512,'Cross-Page Data'!$I$4:$J$13,2,FALSE),IF(J1512="solar",VLOOKUP('Form 923'!D1512,'Cross-Page Data'!$I$14:$J$117,2,FALSE),J1512))</f>
        <v>heavy or residual fuel oil</v>
      </c>
      <c r="J1512" t="str">
        <f>VLOOKUP(E1512,'Cross-Page Data'!$D$4:$F$48,3,FALSE)</f>
        <v>heavy or residual fuel oil</v>
      </c>
      <c r="K1512" t="b">
        <f t="shared" si="23"/>
        <v>1</v>
      </c>
    </row>
    <row r="1513" spans="1:11">
      <c r="A1513" s="120">
        <v>1740</v>
      </c>
      <c r="B1513" s="121" t="s">
        <v>201</v>
      </c>
      <c r="C1513" s="121" t="s">
        <v>202</v>
      </c>
      <c r="D1513" s="121" t="s">
        <v>79</v>
      </c>
      <c r="E1513" s="121" t="s">
        <v>70</v>
      </c>
      <c r="F1513" s="122">
        <v>318</v>
      </c>
      <c r="G1513" s="122">
        <v>-158</v>
      </c>
      <c r="H1513" s="120">
        <v>2019</v>
      </c>
      <c r="I1513" t="str">
        <f>IF(J1513="natural gas",VLOOKUP(D1513,'Cross-Page Data'!$I$4:$J$13,2,FALSE),IF(J1513="solar",VLOOKUP('Form 923'!D1513,'Cross-Page Data'!$I$14:$J$117,2,FALSE),J1513))</f>
        <v>heavy or residual fuel oil</v>
      </c>
      <c r="J1513" t="str">
        <f>VLOOKUP(E1513,'Cross-Page Data'!$D$4:$F$48,3,FALSE)</f>
        <v>heavy or residual fuel oil</v>
      </c>
      <c r="K1513" t="b">
        <f t="shared" si="23"/>
        <v>1</v>
      </c>
    </row>
    <row r="1514" spans="1:11">
      <c r="A1514" s="120">
        <v>1740</v>
      </c>
      <c r="B1514" s="121" t="s">
        <v>201</v>
      </c>
      <c r="C1514" s="121" t="s">
        <v>202</v>
      </c>
      <c r="D1514" s="121" t="s">
        <v>68</v>
      </c>
      <c r="E1514" s="121" t="s">
        <v>49</v>
      </c>
      <c r="F1514" s="122">
        <v>501759</v>
      </c>
      <c r="G1514" s="122">
        <v>40817.394</v>
      </c>
      <c r="H1514" s="120">
        <v>2019</v>
      </c>
      <c r="I1514" t="str">
        <f>IF(J1514="natural gas",VLOOKUP(D1514,'Cross-Page Data'!$I$4:$J$13,2,FALSE),IF(J1514="solar",VLOOKUP('Form 923'!D1514,'Cross-Page Data'!$I$14:$J$117,2,FALSE),J1514))</f>
        <v>other</v>
      </c>
      <c r="J1514" t="str">
        <f>VLOOKUP(E1514,'Cross-Page Data'!$D$4:$F$48,3,FALSE)</f>
        <v>other</v>
      </c>
      <c r="K1514" t="b">
        <f t="shared" si="23"/>
        <v>1</v>
      </c>
    </row>
    <row r="1515" spans="1:11">
      <c r="A1515" s="120">
        <v>1740</v>
      </c>
      <c r="B1515" s="121" t="s">
        <v>201</v>
      </c>
      <c r="C1515" s="121" t="s">
        <v>202</v>
      </c>
      <c r="D1515" s="121" t="s">
        <v>68</v>
      </c>
      <c r="E1515" s="121" t="s">
        <v>54</v>
      </c>
      <c r="F1515" s="122">
        <v>9103</v>
      </c>
      <c r="G1515" s="122">
        <v>585.913</v>
      </c>
      <c r="H1515" s="120">
        <v>2019</v>
      </c>
      <c r="I1515" t="str">
        <f>IF(J1515="natural gas",VLOOKUP(D1515,'Cross-Page Data'!$I$4:$J$13,2,FALSE),IF(J1515="solar",VLOOKUP('Form 923'!D1515,'Cross-Page Data'!$I$14:$J$117,2,FALSE),J1515))</f>
        <v>hard coal</v>
      </c>
      <c r="J1515" t="str">
        <f>VLOOKUP(E1515,'Cross-Page Data'!$D$4:$F$48,3,FALSE)</f>
        <v>hard coal</v>
      </c>
      <c r="K1515" t="b">
        <f t="shared" si="23"/>
        <v>1</v>
      </c>
    </row>
    <row r="1516" spans="1:11">
      <c r="A1516" s="120">
        <v>1740</v>
      </c>
      <c r="B1516" s="121" t="s">
        <v>201</v>
      </c>
      <c r="C1516" s="121" t="s">
        <v>202</v>
      </c>
      <c r="D1516" s="121" t="s">
        <v>68</v>
      </c>
      <c r="E1516" s="121" t="s">
        <v>38</v>
      </c>
      <c r="F1516" s="122">
        <v>1023109</v>
      </c>
      <c r="G1516" s="122">
        <v>82790.245</v>
      </c>
      <c r="H1516" s="120">
        <v>2019</v>
      </c>
      <c r="I1516" t="str">
        <f>IF(J1516="natural gas",VLOOKUP(D1516,'Cross-Page Data'!$I$4:$J$13,2,FALSE),IF(J1516="solar",VLOOKUP('Form 923'!D1516,'Cross-Page Data'!$I$14:$J$117,2,FALSE),J1516))</f>
        <v>natural gas nonpeaker - preexisting retiring</v>
      </c>
      <c r="J1516" t="str">
        <f>VLOOKUP(E1516,'Cross-Page Data'!$D$4:$F$48,3,FALSE)</f>
        <v>natural gas</v>
      </c>
      <c r="K1516" t="b">
        <f t="shared" si="23"/>
        <v>1</v>
      </c>
    </row>
    <row r="1517" spans="1:11">
      <c r="A1517" s="120">
        <v>1740</v>
      </c>
      <c r="B1517" s="121" t="s">
        <v>201</v>
      </c>
      <c r="C1517" s="121" t="s">
        <v>202</v>
      </c>
      <c r="D1517" s="121" t="s">
        <v>68</v>
      </c>
      <c r="E1517" s="121" t="s">
        <v>140</v>
      </c>
      <c r="F1517" s="122">
        <v>1398809</v>
      </c>
      <c r="G1517" s="122">
        <v>112779.04</v>
      </c>
      <c r="H1517" s="120">
        <v>2019</v>
      </c>
      <c r="I1517" t="str">
        <f>IF(J1517="natural gas",VLOOKUP(D1517,'Cross-Page Data'!$I$4:$J$13,2,FALSE),IF(J1517="solar",VLOOKUP('Form 923'!D1517,'Cross-Page Data'!$I$14:$J$117,2,FALSE),J1517))</f>
        <v>other</v>
      </c>
      <c r="J1517" t="str">
        <f>VLOOKUP(E1517,'Cross-Page Data'!$D$4:$F$48,3,FALSE)</f>
        <v>other</v>
      </c>
      <c r="K1517" t="b">
        <f t="shared" si="23"/>
        <v>1</v>
      </c>
    </row>
    <row r="1518" spans="1:11">
      <c r="A1518" s="120">
        <v>1740</v>
      </c>
      <c r="B1518" s="121" t="s">
        <v>201</v>
      </c>
      <c r="C1518" s="121" t="s">
        <v>202</v>
      </c>
      <c r="D1518" s="121" t="s">
        <v>68</v>
      </c>
      <c r="E1518" s="121" t="s">
        <v>162</v>
      </c>
      <c r="F1518" s="122">
        <v>4784082</v>
      </c>
      <c r="G1518" s="122">
        <v>387391.4</v>
      </c>
      <c r="H1518" s="120">
        <v>2019</v>
      </c>
      <c r="I1518" t="str">
        <f>IF(J1518="natural gas",VLOOKUP(D1518,'Cross-Page Data'!$I$4:$J$13,2,FALSE),IF(J1518="solar",VLOOKUP('Form 923'!D1518,'Cross-Page Data'!$I$14:$J$117,2,FALSE),J1518))</f>
        <v>hard coal</v>
      </c>
      <c r="J1518" t="str">
        <f>VLOOKUP(E1518,'Cross-Page Data'!$D$4:$F$48,3,FALSE)</f>
        <v>hard coal</v>
      </c>
      <c r="K1518" t="b">
        <f t="shared" si="23"/>
        <v>1</v>
      </c>
    </row>
    <row r="1519" spans="1:11">
      <c r="A1519" s="120">
        <v>1741</v>
      </c>
      <c r="B1519" s="121" t="s">
        <v>201</v>
      </c>
      <c r="C1519" s="121" t="s">
        <v>202</v>
      </c>
      <c r="D1519" s="121" t="s">
        <v>79</v>
      </c>
      <c r="E1519" s="121" t="s">
        <v>70</v>
      </c>
      <c r="F1519" s="122">
        <v>158</v>
      </c>
      <c r="G1519" s="122">
        <v>-245</v>
      </c>
      <c r="H1519" s="120">
        <v>2019</v>
      </c>
      <c r="I1519" t="str">
        <f>IF(J1519="natural gas",VLOOKUP(D1519,'Cross-Page Data'!$I$4:$J$13,2,FALSE),IF(J1519="solar",VLOOKUP('Form 923'!D1519,'Cross-Page Data'!$I$14:$J$117,2,FALSE),J1519))</f>
        <v>heavy or residual fuel oil</v>
      </c>
      <c r="J1519" t="str">
        <f>VLOOKUP(E1519,'Cross-Page Data'!$D$4:$F$48,3,FALSE)</f>
        <v>heavy or residual fuel oil</v>
      </c>
      <c r="K1519" t="b">
        <f t="shared" si="23"/>
        <v>1</v>
      </c>
    </row>
    <row r="1520" spans="1:11">
      <c r="A1520" s="120">
        <v>1743</v>
      </c>
      <c r="B1520" s="121" t="s">
        <v>201</v>
      </c>
      <c r="C1520" s="121" t="s">
        <v>202</v>
      </c>
      <c r="D1520" s="121" t="s">
        <v>73</v>
      </c>
      <c r="E1520" s="121" t="s">
        <v>70</v>
      </c>
      <c r="F1520" s="122">
        <v>0</v>
      </c>
      <c r="G1520" s="122">
        <v>0</v>
      </c>
      <c r="H1520" s="120">
        <v>2019</v>
      </c>
      <c r="I1520" t="str">
        <f>IF(J1520="natural gas",VLOOKUP(D1520,'Cross-Page Data'!$I$4:$J$13,2,FALSE),IF(J1520="solar",VLOOKUP('Form 923'!D1520,'Cross-Page Data'!$I$14:$J$117,2,FALSE),J1520))</f>
        <v>heavy or residual fuel oil</v>
      </c>
      <c r="J1520" t="str">
        <f>VLOOKUP(E1520,'Cross-Page Data'!$D$4:$F$48,3,FALSE)</f>
        <v>heavy or residual fuel oil</v>
      </c>
      <c r="K1520" t="b">
        <f t="shared" si="23"/>
        <v>1</v>
      </c>
    </row>
    <row r="1521" spans="1:11">
      <c r="A1521" s="120">
        <v>1743</v>
      </c>
      <c r="B1521" s="121" t="s">
        <v>201</v>
      </c>
      <c r="C1521" s="121" t="s">
        <v>202</v>
      </c>
      <c r="D1521" s="121" t="s">
        <v>73</v>
      </c>
      <c r="E1521" s="121" t="s">
        <v>38</v>
      </c>
      <c r="F1521" s="122">
        <v>12859</v>
      </c>
      <c r="G1521" s="122">
        <v>765</v>
      </c>
      <c r="H1521" s="120">
        <v>2019</v>
      </c>
      <c r="I1521" t="str">
        <f>IF(J1521="natural gas",VLOOKUP(D1521,'Cross-Page Data'!$I$4:$J$13,2,FALSE),IF(J1521="solar",VLOOKUP('Form 923'!D1521,'Cross-Page Data'!$I$14:$J$117,2,FALSE),J1521))</f>
        <v>natural gas peaker</v>
      </c>
      <c r="J1521" t="str">
        <f>VLOOKUP(E1521,'Cross-Page Data'!$D$4:$F$48,3,FALSE)</f>
        <v>natural gas</v>
      </c>
      <c r="K1521" t="b">
        <f t="shared" si="23"/>
        <v>1</v>
      </c>
    </row>
    <row r="1522" spans="1:11">
      <c r="A1522" s="120">
        <v>1743</v>
      </c>
      <c r="B1522" s="121" t="s">
        <v>201</v>
      </c>
      <c r="C1522" s="121" t="s">
        <v>202</v>
      </c>
      <c r="D1522" s="121" t="s">
        <v>79</v>
      </c>
      <c r="E1522" s="121" t="s">
        <v>70</v>
      </c>
      <c r="F1522" s="122">
        <v>1873</v>
      </c>
      <c r="G1522" s="122">
        <v>34</v>
      </c>
      <c r="H1522" s="120">
        <v>2019</v>
      </c>
      <c r="I1522" t="str">
        <f>IF(J1522="natural gas",VLOOKUP(D1522,'Cross-Page Data'!$I$4:$J$13,2,FALSE),IF(J1522="solar",VLOOKUP('Form 923'!D1522,'Cross-Page Data'!$I$14:$J$117,2,FALSE),J1522))</f>
        <v>heavy or residual fuel oil</v>
      </c>
      <c r="J1522" t="str">
        <f>VLOOKUP(E1522,'Cross-Page Data'!$D$4:$F$48,3,FALSE)</f>
        <v>heavy or residual fuel oil</v>
      </c>
      <c r="K1522" t="b">
        <f t="shared" si="23"/>
        <v>1</v>
      </c>
    </row>
    <row r="1523" spans="1:11">
      <c r="A1523" s="120">
        <v>1743</v>
      </c>
      <c r="B1523" s="121" t="s">
        <v>201</v>
      </c>
      <c r="C1523" s="121" t="s">
        <v>202</v>
      </c>
      <c r="D1523" s="121" t="s">
        <v>68</v>
      </c>
      <c r="E1523" s="121" t="s">
        <v>54</v>
      </c>
      <c r="F1523" s="122">
        <v>47312</v>
      </c>
      <c r="G1523" s="122">
        <v>4037.087</v>
      </c>
      <c r="H1523" s="120">
        <v>2019</v>
      </c>
      <c r="I1523" t="str">
        <f>IF(J1523="natural gas",VLOOKUP(D1523,'Cross-Page Data'!$I$4:$J$13,2,FALSE),IF(J1523="solar",VLOOKUP('Form 923'!D1523,'Cross-Page Data'!$I$14:$J$117,2,FALSE),J1523))</f>
        <v>hard coal</v>
      </c>
      <c r="J1523" t="str">
        <f>VLOOKUP(E1523,'Cross-Page Data'!$D$4:$F$48,3,FALSE)</f>
        <v>hard coal</v>
      </c>
      <c r="K1523" t="b">
        <f t="shared" si="23"/>
        <v>1</v>
      </c>
    </row>
    <row r="1524" spans="1:11">
      <c r="A1524" s="120">
        <v>1743</v>
      </c>
      <c r="B1524" s="121" t="s">
        <v>201</v>
      </c>
      <c r="C1524" s="121" t="s">
        <v>202</v>
      </c>
      <c r="D1524" s="121" t="s">
        <v>68</v>
      </c>
      <c r="E1524" s="121" t="s">
        <v>70</v>
      </c>
      <c r="F1524" s="122">
        <v>112174</v>
      </c>
      <c r="G1524" s="122">
        <v>9848.803</v>
      </c>
      <c r="H1524" s="120">
        <v>2019</v>
      </c>
      <c r="I1524" t="str">
        <f>IF(J1524="natural gas",VLOOKUP(D1524,'Cross-Page Data'!$I$4:$J$13,2,FALSE),IF(J1524="solar",VLOOKUP('Form 923'!D1524,'Cross-Page Data'!$I$14:$J$117,2,FALSE),J1524))</f>
        <v>heavy or residual fuel oil</v>
      </c>
      <c r="J1524" t="str">
        <f>VLOOKUP(E1524,'Cross-Page Data'!$D$4:$F$48,3,FALSE)</f>
        <v>heavy or residual fuel oil</v>
      </c>
      <c r="K1524" t="b">
        <f t="shared" si="23"/>
        <v>1</v>
      </c>
    </row>
    <row r="1525" spans="1:11">
      <c r="A1525" s="120">
        <v>1743</v>
      </c>
      <c r="B1525" s="121" t="s">
        <v>201</v>
      </c>
      <c r="C1525" s="121" t="s">
        <v>202</v>
      </c>
      <c r="D1525" s="121" t="s">
        <v>68</v>
      </c>
      <c r="E1525" s="121" t="s">
        <v>38</v>
      </c>
      <c r="F1525" s="122">
        <v>587530</v>
      </c>
      <c r="G1525" s="122">
        <v>51050.04</v>
      </c>
      <c r="H1525" s="120">
        <v>2019</v>
      </c>
      <c r="I1525" t="str">
        <f>IF(J1525="natural gas",VLOOKUP(D1525,'Cross-Page Data'!$I$4:$J$13,2,FALSE),IF(J1525="solar",VLOOKUP('Form 923'!D1525,'Cross-Page Data'!$I$14:$J$117,2,FALSE),J1525))</f>
        <v>natural gas nonpeaker - preexisting retiring</v>
      </c>
      <c r="J1525" t="str">
        <f>VLOOKUP(E1525,'Cross-Page Data'!$D$4:$F$48,3,FALSE)</f>
        <v>natural gas</v>
      </c>
      <c r="K1525" t="b">
        <f t="shared" si="23"/>
        <v>1</v>
      </c>
    </row>
    <row r="1526" spans="1:11">
      <c r="A1526" s="120">
        <v>1743</v>
      </c>
      <c r="B1526" s="121" t="s">
        <v>201</v>
      </c>
      <c r="C1526" s="121" t="s">
        <v>202</v>
      </c>
      <c r="D1526" s="121" t="s">
        <v>68</v>
      </c>
      <c r="E1526" s="121" t="s">
        <v>150</v>
      </c>
      <c r="F1526" s="122">
        <v>43771181</v>
      </c>
      <c r="G1526" s="122">
        <v>3833183.1</v>
      </c>
      <c r="H1526" s="120">
        <v>2019</v>
      </c>
      <c r="I1526" t="str">
        <f>IF(J1526="natural gas",VLOOKUP(D1526,'Cross-Page Data'!$I$4:$J$13,2,FALSE),IF(J1526="solar",VLOOKUP('Form 923'!D1526,'Cross-Page Data'!$I$14:$J$117,2,FALSE),J1526))</f>
        <v>hard coal</v>
      </c>
      <c r="J1526" t="str">
        <f>VLOOKUP(E1526,'Cross-Page Data'!$D$4:$F$48,3,FALSE)</f>
        <v>hard coal</v>
      </c>
      <c r="K1526" t="b">
        <f t="shared" si="23"/>
        <v>1</v>
      </c>
    </row>
    <row r="1527" spans="1:11">
      <c r="A1527" s="120">
        <v>1743</v>
      </c>
      <c r="B1527" s="121" t="s">
        <v>201</v>
      </c>
      <c r="C1527" s="121" t="s">
        <v>202</v>
      </c>
      <c r="D1527" s="121" t="s">
        <v>68</v>
      </c>
      <c r="E1527" s="121" t="s">
        <v>152</v>
      </c>
      <c r="F1527" s="122">
        <v>0</v>
      </c>
      <c r="G1527" s="122">
        <v>0</v>
      </c>
      <c r="H1527" s="120">
        <v>2019</v>
      </c>
      <c r="I1527" t="str">
        <f>IF(J1527="natural gas",VLOOKUP(D1527,'Cross-Page Data'!$I$4:$J$13,2,FALSE),IF(J1527="solar",VLOOKUP('Form 923'!D1527,'Cross-Page Data'!$I$14:$J$117,2,FALSE),J1527))</f>
        <v>heavy or residual fuel oil</v>
      </c>
      <c r="J1527" t="str">
        <f>VLOOKUP(E1527,'Cross-Page Data'!$D$4:$F$48,3,FALSE)</f>
        <v>heavy or residual fuel oil</v>
      </c>
      <c r="K1527" t="b">
        <f t="shared" si="23"/>
        <v>1</v>
      </c>
    </row>
    <row r="1528" spans="1:11">
      <c r="A1528" s="120">
        <v>1743</v>
      </c>
      <c r="B1528" s="121" t="s">
        <v>201</v>
      </c>
      <c r="C1528" s="121" t="s">
        <v>202</v>
      </c>
      <c r="D1528" s="121" t="s">
        <v>68</v>
      </c>
      <c r="E1528" s="121" t="s">
        <v>162</v>
      </c>
      <c r="F1528" s="122">
        <v>0</v>
      </c>
      <c r="G1528" s="122">
        <v>0</v>
      </c>
      <c r="H1528" s="120">
        <v>2019</v>
      </c>
      <c r="I1528" t="str">
        <f>IF(J1528="natural gas",VLOOKUP(D1528,'Cross-Page Data'!$I$4:$J$13,2,FALSE),IF(J1528="solar",VLOOKUP('Form 923'!D1528,'Cross-Page Data'!$I$14:$J$117,2,FALSE),J1528))</f>
        <v>hard coal</v>
      </c>
      <c r="J1528" t="str">
        <f>VLOOKUP(E1528,'Cross-Page Data'!$D$4:$F$48,3,FALSE)</f>
        <v>hard coal</v>
      </c>
      <c r="K1528" t="b">
        <f t="shared" si="23"/>
        <v>1</v>
      </c>
    </row>
    <row r="1529" spans="1:11">
      <c r="A1529" s="120">
        <v>1743</v>
      </c>
      <c r="B1529" s="121" t="s">
        <v>201</v>
      </c>
      <c r="C1529" s="121" t="s">
        <v>202</v>
      </c>
      <c r="D1529" s="121" t="s">
        <v>68</v>
      </c>
      <c r="E1529" s="121" t="s">
        <v>183</v>
      </c>
      <c r="F1529" s="122">
        <v>22543</v>
      </c>
      <c r="G1529" s="122">
        <v>2038.923</v>
      </c>
      <c r="H1529" s="120">
        <v>2019</v>
      </c>
      <c r="I1529" t="str">
        <f>IF(J1529="natural gas",VLOOKUP(D1529,'Cross-Page Data'!$I$4:$J$13,2,FALSE),IF(J1529="solar",VLOOKUP('Form 923'!D1529,'Cross-Page Data'!$I$14:$J$117,2,FALSE),J1529))</f>
        <v>crude oil</v>
      </c>
      <c r="J1529" t="str">
        <f>VLOOKUP(E1529,'Cross-Page Data'!$D$4:$F$48,3,FALSE)</f>
        <v>crude oil</v>
      </c>
      <c r="K1529" t="b">
        <f t="shared" si="23"/>
        <v>1</v>
      </c>
    </row>
    <row r="1530" spans="1:11">
      <c r="A1530" s="120">
        <v>1744</v>
      </c>
      <c r="B1530" s="121" t="s">
        <v>201</v>
      </c>
      <c r="C1530" s="121" t="s">
        <v>202</v>
      </c>
      <c r="D1530" s="121" t="s">
        <v>73</v>
      </c>
      <c r="E1530" s="121" t="s">
        <v>70</v>
      </c>
      <c r="F1530" s="122">
        <v>9865</v>
      </c>
      <c r="G1530" s="122">
        <v>96</v>
      </c>
      <c r="H1530" s="120">
        <v>2019</v>
      </c>
      <c r="I1530" t="str">
        <f>IF(J1530="natural gas",VLOOKUP(D1530,'Cross-Page Data'!$I$4:$J$13,2,FALSE),IF(J1530="solar",VLOOKUP('Form 923'!D1530,'Cross-Page Data'!$I$14:$J$117,2,FALSE),J1530))</f>
        <v>heavy or residual fuel oil</v>
      </c>
      <c r="J1530" t="str">
        <f>VLOOKUP(E1530,'Cross-Page Data'!$D$4:$F$48,3,FALSE)</f>
        <v>heavy or residual fuel oil</v>
      </c>
      <c r="K1530" t="b">
        <f t="shared" si="23"/>
        <v>1</v>
      </c>
    </row>
    <row r="1531" spans="1:11">
      <c r="A1531" s="120">
        <v>1745</v>
      </c>
      <c r="B1531" s="121" t="s">
        <v>201</v>
      </c>
      <c r="C1531" s="121" t="s">
        <v>202</v>
      </c>
      <c r="D1531" s="121" t="s">
        <v>68</v>
      </c>
      <c r="E1531" s="121" t="s">
        <v>54</v>
      </c>
      <c r="F1531" s="122">
        <v>261759</v>
      </c>
      <c r="G1531" s="122">
        <v>22215.96</v>
      </c>
      <c r="H1531" s="120">
        <v>2019</v>
      </c>
      <c r="I1531" t="str">
        <f>IF(J1531="natural gas",VLOOKUP(D1531,'Cross-Page Data'!$I$4:$J$13,2,FALSE),IF(J1531="solar",VLOOKUP('Form 923'!D1531,'Cross-Page Data'!$I$14:$J$117,2,FALSE),J1531))</f>
        <v>hard coal</v>
      </c>
      <c r="J1531" t="str">
        <f>VLOOKUP(E1531,'Cross-Page Data'!$D$4:$F$48,3,FALSE)</f>
        <v>hard coal</v>
      </c>
      <c r="K1531" t="b">
        <f t="shared" si="23"/>
        <v>1</v>
      </c>
    </row>
    <row r="1532" spans="1:11">
      <c r="A1532" s="120">
        <v>1745</v>
      </c>
      <c r="B1532" s="121" t="s">
        <v>201</v>
      </c>
      <c r="C1532" s="121" t="s">
        <v>202</v>
      </c>
      <c r="D1532" s="121" t="s">
        <v>68</v>
      </c>
      <c r="E1532" s="121" t="s">
        <v>70</v>
      </c>
      <c r="F1532" s="122">
        <v>59796</v>
      </c>
      <c r="G1532" s="122">
        <v>4872.954</v>
      </c>
      <c r="H1532" s="120">
        <v>2019</v>
      </c>
      <c r="I1532" t="str">
        <f>IF(J1532="natural gas",VLOOKUP(D1532,'Cross-Page Data'!$I$4:$J$13,2,FALSE),IF(J1532="solar",VLOOKUP('Form 923'!D1532,'Cross-Page Data'!$I$14:$J$117,2,FALSE),J1532))</f>
        <v>heavy or residual fuel oil</v>
      </c>
      <c r="J1532" t="str">
        <f>VLOOKUP(E1532,'Cross-Page Data'!$D$4:$F$48,3,FALSE)</f>
        <v>heavy or residual fuel oil</v>
      </c>
      <c r="K1532" t="b">
        <f t="shared" si="23"/>
        <v>1</v>
      </c>
    </row>
    <row r="1533" spans="1:11">
      <c r="A1533" s="120">
        <v>1745</v>
      </c>
      <c r="B1533" s="121" t="s">
        <v>201</v>
      </c>
      <c r="C1533" s="121" t="s">
        <v>202</v>
      </c>
      <c r="D1533" s="121" t="s">
        <v>68</v>
      </c>
      <c r="E1533" s="121" t="s">
        <v>38</v>
      </c>
      <c r="F1533" s="122">
        <v>0</v>
      </c>
      <c r="G1533" s="122">
        <v>0</v>
      </c>
      <c r="H1533" s="120">
        <v>2019</v>
      </c>
      <c r="I1533" t="str">
        <f>IF(J1533="natural gas",VLOOKUP(D1533,'Cross-Page Data'!$I$4:$J$13,2,FALSE),IF(J1533="solar",VLOOKUP('Form 923'!D1533,'Cross-Page Data'!$I$14:$J$117,2,FALSE),J1533))</f>
        <v>natural gas nonpeaker - preexisting retiring</v>
      </c>
      <c r="J1533" t="str">
        <f>VLOOKUP(E1533,'Cross-Page Data'!$D$4:$F$48,3,FALSE)</f>
        <v>natural gas</v>
      </c>
      <c r="K1533" t="b">
        <f t="shared" si="23"/>
        <v>1</v>
      </c>
    </row>
    <row r="1534" spans="1:11">
      <c r="A1534" s="120">
        <v>1745</v>
      </c>
      <c r="B1534" s="121" t="s">
        <v>201</v>
      </c>
      <c r="C1534" s="121" t="s">
        <v>202</v>
      </c>
      <c r="D1534" s="121" t="s">
        <v>68</v>
      </c>
      <c r="E1534" s="121" t="s">
        <v>142</v>
      </c>
      <c r="F1534" s="122">
        <v>0</v>
      </c>
      <c r="G1534" s="122">
        <v>0</v>
      </c>
      <c r="H1534" s="120">
        <v>2019</v>
      </c>
      <c r="I1534" t="str">
        <f>IF(J1534="natural gas",VLOOKUP(D1534,'Cross-Page Data'!$I$4:$J$13,2,FALSE),IF(J1534="solar",VLOOKUP('Form 923'!D1534,'Cross-Page Data'!$I$14:$J$117,2,FALSE),J1534))</f>
        <v>other</v>
      </c>
      <c r="J1534" t="str">
        <f>VLOOKUP(E1534,'Cross-Page Data'!$D$4:$F$48,3,FALSE)</f>
        <v>other</v>
      </c>
      <c r="K1534" t="b">
        <f t="shared" si="23"/>
        <v>1</v>
      </c>
    </row>
    <row r="1535" spans="1:11">
      <c r="A1535" s="120">
        <v>1745</v>
      </c>
      <c r="B1535" s="121" t="s">
        <v>201</v>
      </c>
      <c r="C1535" s="121" t="s">
        <v>202</v>
      </c>
      <c r="D1535" s="121" t="s">
        <v>68</v>
      </c>
      <c r="E1535" s="121" t="s">
        <v>162</v>
      </c>
      <c r="F1535" s="122">
        <v>16039178</v>
      </c>
      <c r="G1535" s="122">
        <v>1369957.1</v>
      </c>
      <c r="H1535" s="120">
        <v>2019</v>
      </c>
      <c r="I1535" t="str">
        <f>IF(J1535="natural gas",VLOOKUP(D1535,'Cross-Page Data'!$I$4:$J$13,2,FALSE),IF(J1535="solar",VLOOKUP('Form 923'!D1535,'Cross-Page Data'!$I$14:$J$117,2,FALSE),J1535))</f>
        <v>hard coal</v>
      </c>
      <c r="J1535" t="str">
        <f>VLOOKUP(E1535,'Cross-Page Data'!$D$4:$F$48,3,FALSE)</f>
        <v>hard coal</v>
      </c>
      <c r="K1535" t="b">
        <f t="shared" si="23"/>
        <v>1</v>
      </c>
    </row>
    <row r="1536" spans="1:11">
      <c r="A1536" s="120">
        <v>1746</v>
      </c>
      <c r="B1536" s="121" t="s">
        <v>201</v>
      </c>
      <c r="C1536" s="121" t="s">
        <v>202</v>
      </c>
      <c r="D1536" s="121" t="s">
        <v>79</v>
      </c>
      <c r="E1536" s="121" t="s">
        <v>70</v>
      </c>
      <c r="F1536" s="122">
        <v>3066</v>
      </c>
      <c r="G1536" s="122">
        <v>-98</v>
      </c>
      <c r="H1536" s="120">
        <v>2019</v>
      </c>
      <c r="I1536" t="str">
        <f>IF(J1536="natural gas",VLOOKUP(D1536,'Cross-Page Data'!$I$4:$J$13,2,FALSE),IF(J1536="solar",VLOOKUP('Form 923'!D1536,'Cross-Page Data'!$I$14:$J$117,2,FALSE),J1536))</f>
        <v>heavy or residual fuel oil</v>
      </c>
      <c r="J1536" t="str">
        <f>VLOOKUP(E1536,'Cross-Page Data'!$D$4:$F$48,3,FALSE)</f>
        <v>heavy or residual fuel oil</v>
      </c>
      <c r="K1536" t="b">
        <f t="shared" si="23"/>
        <v>1</v>
      </c>
    </row>
    <row r="1537" spans="1:11">
      <c r="A1537" s="120">
        <v>1750</v>
      </c>
      <c r="B1537" s="121" t="s">
        <v>201</v>
      </c>
      <c r="C1537" s="121" t="s">
        <v>202</v>
      </c>
      <c r="D1537" s="121" t="s">
        <v>79</v>
      </c>
      <c r="E1537" s="121" t="s">
        <v>70</v>
      </c>
      <c r="F1537" s="122">
        <v>10974</v>
      </c>
      <c r="G1537" s="122">
        <v>852</v>
      </c>
      <c r="H1537" s="120">
        <v>2019</v>
      </c>
      <c r="I1537" t="str">
        <f>IF(J1537="natural gas",VLOOKUP(D1537,'Cross-Page Data'!$I$4:$J$13,2,FALSE),IF(J1537="solar",VLOOKUP('Form 923'!D1537,'Cross-Page Data'!$I$14:$J$117,2,FALSE),J1537))</f>
        <v>heavy or residual fuel oil</v>
      </c>
      <c r="J1537" t="str">
        <f>VLOOKUP(E1537,'Cross-Page Data'!$D$4:$F$48,3,FALSE)</f>
        <v>heavy or residual fuel oil</v>
      </c>
      <c r="K1537" t="b">
        <f t="shared" si="23"/>
        <v>1</v>
      </c>
    </row>
    <row r="1538" spans="1:11">
      <c r="A1538" s="120">
        <v>1751</v>
      </c>
      <c r="B1538" s="121" t="s">
        <v>201</v>
      </c>
      <c r="C1538" s="121" t="s">
        <v>202</v>
      </c>
      <c r="D1538" s="121" t="s">
        <v>116</v>
      </c>
      <c r="E1538" s="121" t="s">
        <v>170</v>
      </c>
      <c r="F1538" s="122">
        <v>2018645</v>
      </c>
      <c r="G1538" s="122">
        <v>226763</v>
      </c>
      <c r="H1538" s="120">
        <v>2019</v>
      </c>
      <c r="I1538" t="str">
        <f>IF(J1538="natural gas",VLOOKUP(D1538,'Cross-Page Data'!$I$4:$J$13,2,FALSE),IF(J1538="solar",VLOOKUP('Form 923'!D1538,'Cross-Page Data'!$I$14:$J$117,2,FALSE),J1538))</f>
        <v>hydro</v>
      </c>
      <c r="J1538" t="str">
        <f>VLOOKUP(E1538,'Cross-Page Data'!$D$4:$F$48,3,FALSE)</f>
        <v>hydro</v>
      </c>
      <c r="K1538" t="b">
        <f t="shared" si="23"/>
        <v>1</v>
      </c>
    </row>
    <row r="1539" spans="1:11">
      <c r="A1539" s="120">
        <v>1753</v>
      </c>
      <c r="B1539" s="121" t="s">
        <v>201</v>
      </c>
      <c r="C1539" s="121" t="s">
        <v>202</v>
      </c>
      <c r="D1539" s="121" t="s">
        <v>116</v>
      </c>
      <c r="E1539" s="121" t="s">
        <v>170</v>
      </c>
      <c r="F1539" s="122">
        <v>299028</v>
      </c>
      <c r="G1539" s="122">
        <v>33591</v>
      </c>
      <c r="H1539" s="120">
        <v>2019</v>
      </c>
      <c r="I1539" t="str">
        <f>IF(J1539="natural gas",VLOOKUP(D1539,'Cross-Page Data'!$I$4:$J$13,2,FALSE),IF(J1539="solar",VLOOKUP('Form 923'!D1539,'Cross-Page Data'!$I$14:$J$117,2,FALSE),J1539))</f>
        <v>hydro</v>
      </c>
      <c r="J1539" t="str">
        <f>VLOOKUP(E1539,'Cross-Page Data'!$D$4:$F$48,3,FALSE)</f>
        <v>hydro</v>
      </c>
      <c r="K1539" t="b">
        <f t="shared" si="23"/>
        <v>1</v>
      </c>
    </row>
    <row r="1540" spans="1:11">
      <c r="A1540" s="120">
        <v>1754</v>
      </c>
      <c r="B1540" s="121" t="s">
        <v>201</v>
      </c>
      <c r="C1540" s="121" t="s">
        <v>202</v>
      </c>
      <c r="D1540" s="121" t="s">
        <v>116</v>
      </c>
      <c r="E1540" s="121" t="s">
        <v>170</v>
      </c>
      <c r="F1540" s="122">
        <v>125446</v>
      </c>
      <c r="G1540" s="122">
        <v>14092</v>
      </c>
      <c r="H1540" s="120">
        <v>2019</v>
      </c>
      <c r="I1540" t="str">
        <f>IF(J1540="natural gas",VLOOKUP(D1540,'Cross-Page Data'!$I$4:$J$13,2,FALSE),IF(J1540="solar",VLOOKUP('Form 923'!D1540,'Cross-Page Data'!$I$14:$J$117,2,FALSE),J1540))</f>
        <v>hydro</v>
      </c>
      <c r="J1540" t="str">
        <f>VLOOKUP(E1540,'Cross-Page Data'!$D$4:$F$48,3,FALSE)</f>
        <v>hydro</v>
      </c>
      <c r="K1540" t="b">
        <f t="shared" si="23"/>
        <v>1</v>
      </c>
    </row>
    <row r="1541" spans="1:11">
      <c r="A1541" s="120">
        <v>1756</v>
      </c>
      <c r="B1541" s="121" t="s">
        <v>201</v>
      </c>
      <c r="C1541" s="121" t="s">
        <v>202</v>
      </c>
      <c r="D1541" s="121" t="s">
        <v>116</v>
      </c>
      <c r="E1541" s="121" t="s">
        <v>170</v>
      </c>
      <c r="F1541" s="122">
        <v>101145</v>
      </c>
      <c r="G1541" s="122">
        <v>11362</v>
      </c>
      <c r="H1541" s="120">
        <v>2019</v>
      </c>
      <c r="I1541" t="str">
        <f>IF(J1541="natural gas",VLOOKUP(D1541,'Cross-Page Data'!$I$4:$J$13,2,FALSE),IF(J1541="solar",VLOOKUP('Form 923'!D1541,'Cross-Page Data'!$I$14:$J$117,2,FALSE),J1541))</f>
        <v>hydro</v>
      </c>
      <c r="J1541" t="str">
        <f>VLOOKUP(E1541,'Cross-Page Data'!$D$4:$F$48,3,FALSE)</f>
        <v>hydro</v>
      </c>
      <c r="K1541" t="b">
        <f t="shared" si="23"/>
        <v>1</v>
      </c>
    </row>
    <row r="1542" spans="1:11">
      <c r="A1542" s="120">
        <v>1757</v>
      </c>
      <c r="B1542" s="121" t="s">
        <v>201</v>
      </c>
      <c r="C1542" s="121" t="s">
        <v>202</v>
      </c>
      <c r="D1542" s="121" t="s">
        <v>116</v>
      </c>
      <c r="E1542" s="121" t="s">
        <v>170</v>
      </c>
      <c r="F1542" s="122">
        <v>102550</v>
      </c>
      <c r="G1542" s="122">
        <v>11520</v>
      </c>
      <c r="H1542" s="120">
        <v>2019</v>
      </c>
      <c r="I1542" t="str">
        <f>IF(J1542="natural gas",VLOOKUP(D1542,'Cross-Page Data'!$I$4:$J$13,2,FALSE),IF(J1542="solar",VLOOKUP('Form 923'!D1542,'Cross-Page Data'!$I$14:$J$117,2,FALSE),J1542))</f>
        <v>hydro</v>
      </c>
      <c r="J1542" t="str">
        <f>VLOOKUP(E1542,'Cross-Page Data'!$D$4:$F$48,3,FALSE)</f>
        <v>hydro</v>
      </c>
      <c r="K1542" t="b">
        <f t="shared" si="23"/>
        <v>1</v>
      </c>
    </row>
    <row r="1543" spans="1:11">
      <c r="A1543" s="120">
        <v>1760</v>
      </c>
      <c r="B1543" s="121" t="s">
        <v>201</v>
      </c>
      <c r="C1543" s="121" t="s">
        <v>202</v>
      </c>
      <c r="D1543" s="121" t="s">
        <v>116</v>
      </c>
      <c r="E1543" s="121" t="s">
        <v>170</v>
      </c>
      <c r="F1543" s="122">
        <v>34914</v>
      </c>
      <c r="G1543" s="122">
        <v>3922</v>
      </c>
      <c r="H1543" s="120">
        <v>2019</v>
      </c>
      <c r="I1543" t="str">
        <f>IF(J1543="natural gas",VLOOKUP(D1543,'Cross-Page Data'!$I$4:$J$13,2,FALSE),IF(J1543="solar",VLOOKUP('Form 923'!D1543,'Cross-Page Data'!$I$14:$J$117,2,FALSE),J1543))</f>
        <v>hydro</v>
      </c>
      <c r="J1543" t="str">
        <f>VLOOKUP(E1543,'Cross-Page Data'!$D$4:$F$48,3,FALSE)</f>
        <v>hydro</v>
      </c>
      <c r="K1543" t="b">
        <f t="shared" ref="K1543:K1606" si="24">IF(AND($N$6=FALSE,OR(C1543="Commercial NAICS Cogen",C1543="Industrial NAICS Cogen",C1543="NAICS-22 Cogen")),FALSE,IF(AND($N$7=FALSE,OR(C1543="Commercial NAICS Cogen",C1543="Commercial NAICS Non-Cogen",C1543="industrial NAICS Cogen",C1543="industrial NAICS non-cogen")),FALSE,TRUE))</f>
        <v>1</v>
      </c>
    </row>
    <row r="1544" spans="1:11">
      <c r="A1544" s="120">
        <v>1761</v>
      </c>
      <c r="B1544" s="121" t="s">
        <v>201</v>
      </c>
      <c r="C1544" s="121" t="s">
        <v>202</v>
      </c>
      <c r="D1544" s="121" t="s">
        <v>116</v>
      </c>
      <c r="E1544" s="121" t="s">
        <v>170</v>
      </c>
      <c r="F1544" s="122">
        <v>74517</v>
      </c>
      <c r="G1544" s="122">
        <v>8371</v>
      </c>
      <c r="H1544" s="120">
        <v>2019</v>
      </c>
      <c r="I1544" t="str">
        <f>IF(J1544="natural gas",VLOOKUP(D1544,'Cross-Page Data'!$I$4:$J$13,2,FALSE),IF(J1544="solar",VLOOKUP('Form 923'!D1544,'Cross-Page Data'!$I$14:$J$117,2,FALSE),J1544))</f>
        <v>hydro</v>
      </c>
      <c r="J1544" t="str">
        <f>VLOOKUP(E1544,'Cross-Page Data'!$D$4:$F$48,3,FALSE)</f>
        <v>hydro</v>
      </c>
      <c r="K1544" t="b">
        <f t="shared" si="24"/>
        <v>1</v>
      </c>
    </row>
    <row r="1545" spans="1:11">
      <c r="A1545" s="120">
        <v>1769</v>
      </c>
      <c r="B1545" s="121" t="s">
        <v>201</v>
      </c>
      <c r="C1545" s="121" t="s">
        <v>202</v>
      </c>
      <c r="D1545" s="121" t="s">
        <v>68</v>
      </c>
      <c r="E1545" s="121" t="s">
        <v>54</v>
      </c>
      <c r="F1545" s="122">
        <v>0</v>
      </c>
      <c r="G1545" s="122">
        <v>0</v>
      </c>
      <c r="H1545" s="120">
        <v>2019</v>
      </c>
      <c r="I1545" t="str">
        <f>IF(J1545="natural gas",VLOOKUP(D1545,'Cross-Page Data'!$I$4:$J$13,2,FALSE),IF(J1545="solar",VLOOKUP('Form 923'!D1545,'Cross-Page Data'!$I$14:$J$117,2,FALSE),J1545))</f>
        <v>hard coal</v>
      </c>
      <c r="J1545" t="str">
        <f>VLOOKUP(E1545,'Cross-Page Data'!$D$4:$F$48,3,FALSE)</f>
        <v>hard coal</v>
      </c>
      <c r="K1545" t="b">
        <f t="shared" si="24"/>
        <v>1</v>
      </c>
    </row>
    <row r="1546" spans="1:11">
      <c r="A1546" s="120">
        <v>1769</v>
      </c>
      <c r="B1546" s="121" t="s">
        <v>201</v>
      </c>
      <c r="C1546" s="121" t="s">
        <v>202</v>
      </c>
      <c r="D1546" s="121" t="s">
        <v>68</v>
      </c>
      <c r="E1546" s="121" t="s">
        <v>70</v>
      </c>
      <c r="F1546" s="122">
        <v>11725</v>
      </c>
      <c r="G1546" s="122">
        <v>900.021</v>
      </c>
      <c r="H1546" s="120">
        <v>2019</v>
      </c>
      <c r="I1546" t="str">
        <f>IF(J1546="natural gas",VLOOKUP(D1546,'Cross-Page Data'!$I$4:$J$13,2,FALSE),IF(J1546="solar",VLOOKUP('Form 923'!D1546,'Cross-Page Data'!$I$14:$J$117,2,FALSE),J1546))</f>
        <v>heavy or residual fuel oil</v>
      </c>
      <c r="J1546" t="str">
        <f>VLOOKUP(E1546,'Cross-Page Data'!$D$4:$F$48,3,FALSE)</f>
        <v>heavy or residual fuel oil</v>
      </c>
      <c r="K1546" t="b">
        <f t="shared" si="24"/>
        <v>1</v>
      </c>
    </row>
    <row r="1547" spans="1:11">
      <c r="A1547" s="120">
        <v>1769</v>
      </c>
      <c r="B1547" s="121" t="s">
        <v>201</v>
      </c>
      <c r="C1547" s="121" t="s">
        <v>202</v>
      </c>
      <c r="D1547" s="121" t="s">
        <v>68</v>
      </c>
      <c r="E1547" s="121" t="s">
        <v>162</v>
      </c>
      <c r="F1547" s="122">
        <v>3060538</v>
      </c>
      <c r="G1547" s="122">
        <v>237969.98</v>
      </c>
      <c r="H1547" s="120">
        <v>2019</v>
      </c>
      <c r="I1547" t="str">
        <f>IF(J1547="natural gas",VLOOKUP(D1547,'Cross-Page Data'!$I$4:$J$13,2,FALSE),IF(J1547="solar",VLOOKUP('Form 923'!D1547,'Cross-Page Data'!$I$14:$J$117,2,FALSE),J1547))</f>
        <v>hard coal</v>
      </c>
      <c r="J1547" t="str">
        <f>VLOOKUP(E1547,'Cross-Page Data'!$D$4:$F$48,3,FALSE)</f>
        <v>hard coal</v>
      </c>
      <c r="K1547" t="b">
        <f t="shared" si="24"/>
        <v>1</v>
      </c>
    </row>
    <row r="1548" spans="1:11">
      <c r="A1548" s="120">
        <v>1772</v>
      </c>
      <c r="B1548" s="121" t="s">
        <v>201</v>
      </c>
      <c r="C1548" s="121" t="s">
        <v>206</v>
      </c>
      <c r="D1548" s="121" t="s">
        <v>68</v>
      </c>
      <c r="E1548" s="121" t="s">
        <v>70</v>
      </c>
      <c r="F1548" s="122">
        <v>0</v>
      </c>
      <c r="G1548" s="122">
        <v>0</v>
      </c>
      <c r="H1548" s="120">
        <v>2019</v>
      </c>
      <c r="I1548" t="str">
        <f>IF(J1548="natural gas",VLOOKUP(D1548,'Cross-Page Data'!$I$4:$J$13,2,FALSE),IF(J1548="solar",VLOOKUP('Form 923'!D1548,'Cross-Page Data'!$I$14:$J$117,2,FALSE),J1548))</f>
        <v>heavy or residual fuel oil</v>
      </c>
      <c r="J1548" t="str">
        <f>VLOOKUP(E1548,'Cross-Page Data'!$D$4:$F$48,3,FALSE)</f>
        <v>heavy or residual fuel oil</v>
      </c>
      <c r="K1548" t="b">
        <f t="shared" si="24"/>
        <v>1</v>
      </c>
    </row>
    <row r="1549" spans="1:11">
      <c r="A1549" s="120">
        <v>1772</v>
      </c>
      <c r="B1549" s="121" t="s">
        <v>201</v>
      </c>
      <c r="C1549" s="121" t="s">
        <v>206</v>
      </c>
      <c r="D1549" s="121" t="s">
        <v>68</v>
      </c>
      <c r="E1549" s="121" t="s">
        <v>38</v>
      </c>
      <c r="F1549" s="122">
        <v>1930</v>
      </c>
      <c r="G1549" s="122">
        <v>126.393</v>
      </c>
      <c r="H1549" s="120">
        <v>2019</v>
      </c>
      <c r="I1549" t="str">
        <f>IF(J1549="natural gas",VLOOKUP(D1549,'Cross-Page Data'!$I$4:$J$13,2,FALSE),IF(J1549="solar",VLOOKUP('Form 923'!D1549,'Cross-Page Data'!$I$14:$J$117,2,FALSE),J1549))</f>
        <v>natural gas nonpeaker - preexisting retiring</v>
      </c>
      <c r="J1549" t="str">
        <f>VLOOKUP(E1549,'Cross-Page Data'!$D$4:$F$48,3,FALSE)</f>
        <v>natural gas</v>
      </c>
      <c r="K1549" t="b">
        <f t="shared" si="24"/>
        <v>1</v>
      </c>
    </row>
    <row r="1550" spans="1:11">
      <c r="A1550" s="120">
        <v>1772</v>
      </c>
      <c r="B1550" s="121" t="s">
        <v>201</v>
      </c>
      <c r="C1550" s="121" t="s">
        <v>206</v>
      </c>
      <c r="D1550" s="121" t="s">
        <v>68</v>
      </c>
      <c r="E1550" s="121" t="s">
        <v>166</v>
      </c>
      <c r="F1550" s="122">
        <v>70434</v>
      </c>
      <c r="G1550" s="122">
        <v>4051.114</v>
      </c>
      <c r="H1550" s="120">
        <v>2019</v>
      </c>
      <c r="I1550" t="str">
        <f>IF(J1550="natural gas",VLOOKUP(D1550,'Cross-Page Data'!$I$4:$J$13,2,FALSE),IF(J1550="solar",VLOOKUP('Form 923'!D1550,'Cross-Page Data'!$I$14:$J$117,2,FALSE),J1550))</f>
        <v>other</v>
      </c>
      <c r="J1550" t="str">
        <f>VLOOKUP(E1550,'Cross-Page Data'!$D$4:$F$48,3,FALSE)</f>
        <v>other</v>
      </c>
      <c r="K1550" t="b">
        <f t="shared" si="24"/>
        <v>1</v>
      </c>
    </row>
    <row r="1551" spans="1:11">
      <c r="A1551" s="120">
        <v>1772</v>
      </c>
      <c r="B1551" s="121" t="s">
        <v>201</v>
      </c>
      <c r="C1551" s="121" t="s">
        <v>206</v>
      </c>
      <c r="D1551" s="121" t="s">
        <v>68</v>
      </c>
      <c r="E1551" s="121" t="s">
        <v>176</v>
      </c>
      <c r="F1551" s="122">
        <v>1731598</v>
      </c>
      <c r="G1551" s="122">
        <v>118590.49</v>
      </c>
      <c r="H1551" s="120">
        <v>2019</v>
      </c>
      <c r="I1551" t="str">
        <f>IF(J1551="natural gas",VLOOKUP(D1551,'Cross-Page Data'!$I$4:$J$13,2,FALSE),IF(J1551="solar",VLOOKUP('Form 923'!D1551,'Cross-Page Data'!$I$14:$J$117,2,FALSE),J1551))</f>
        <v>biomass</v>
      </c>
      <c r="J1551" t="str">
        <f>VLOOKUP(E1551,'Cross-Page Data'!$D$4:$F$48,3,FALSE)</f>
        <v>biomass</v>
      </c>
      <c r="K1551" t="b">
        <f t="shared" si="24"/>
        <v>1</v>
      </c>
    </row>
    <row r="1552" spans="1:11">
      <c r="A1552" s="120">
        <v>1773</v>
      </c>
      <c r="B1552" s="121" t="s">
        <v>201</v>
      </c>
      <c r="C1552" s="121" t="s">
        <v>202</v>
      </c>
      <c r="D1552" s="121" t="s">
        <v>116</v>
      </c>
      <c r="E1552" s="121" t="s">
        <v>170</v>
      </c>
      <c r="F1552" s="122">
        <v>75356</v>
      </c>
      <c r="G1552" s="122">
        <v>8465</v>
      </c>
      <c r="H1552" s="120">
        <v>2019</v>
      </c>
      <c r="I1552" t="str">
        <f>IF(J1552="natural gas",VLOOKUP(D1552,'Cross-Page Data'!$I$4:$J$13,2,FALSE),IF(J1552="solar",VLOOKUP('Form 923'!D1552,'Cross-Page Data'!$I$14:$J$117,2,FALSE),J1552))</f>
        <v>hydro</v>
      </c>
      <c r="J1552" t="str">
        <f>VLOOKUP(E1552,'Cross-Page Data'!$D$4:$F$48,3,FALSE)</f>
        <v>hydro</v>
      </c>
      <c r="K1552" t="b">
        <f t="shared" si="24"/>
        <v>1</v>
      </c>
    </row>
    <row r="1553" spans="1:11">
      <c r="A1553" s="120">
        <v>1774</v>
      </c>
      <c r="B1553" s="121" t="s">
        <v>201</v>
      </c>
      <c r="C1553" s="121" t="s">
        <v>202</v>
      </c>
      <c r="D1553" s="121" t="s">
        <v>116</v>
      </c>
      <c r="E1553" s="121" t="s">
        <v>170</v>
      </c>
      <c r="F1553" s="122">
        <v>555939</v>
      </c>
      <c r="G1553" s="122">
        <v>62451</v>
      </c>
      <c r="H1553" s="120">
        <v>2019</v>
      </c>
      <c r="I1553" t="str">
        <f>IF(J1553="natural gas",VLOOKUP(D1553,'Cross-Page Data'!$I$4:$J$13,2,FALSE),IF(J1553="solar",VLOOKUP('Form 923'!D1553,'Cross-Page Data'!$I$14:$J$117,2,FALSE),J1553))</f>
        <v>hydro</v>
      </c>
      <c r="J1553" t="str">
        <f>VLOOKUP(E1553,'Cross-Page Data'!$D$4:$F$48,3,FALSE)</f>
        <v>hydro</v>
      </c>
      <c r="K1553" t="b">
        <f t="shared" si="24"/>
        <v>1</v>
      </c>
    </row>
    <row r="1554" spans="1:11">
      <c r="A1554" s="120">
        <v>1775</v>
      </c>
      <c r="B1554" s="121" t="s">
        <v>201</v>
      </c>
      <c r="C1554" s="121" t="s">
        <v>202</v>
      </c>
      <c r="D1554" s="121" t="s">
        <v>116</v>
      </c>
      <c r="E1554" s="121" t="s">
        <v>170</v>
      </c>
      <c r="F1554" s="122">
        <v>113562</v>
      </c>
      <c r="G1554" s="122">
        <v>12757</v>
      </c>
      <c r="H1554" s="120">
        <v>2019</v>
      </c>
      <c r="I1554" t="str">
        <f>IF(J1554="natural gas",VLOOKUP(D1554,'Cross-Page Data'!$I$4:$J$13,2,FALSE),IF(J1554="solar",VLOOKUP('Form 923'!D1554,'Cross-Page Data'!$I$14:$J$117,2,FALSE),J1554))</f>
        <v>hydro</v>
      </c>
      <c r="J1554" t="str">
        <f>VLOOKUP(E1554,'Cross-Page Data'!$D$4:$F$48,3,FALSE)</f>
        <v>hydro</v>
      </c>
      <c r="K1554" t="b">
        <f t="shared" si="24"/>
        <v>1</v>
      </c>
    </row>
    <row r="1555" spans="1:11">
      <c r="A1555" s="120">
        <v>1776</v>
      </c>
      <c r="B1555" s="121" t="s">
        <v>201</v>
      </c>
      <c r="C1555" s="121" t="s">
        <v>202</v>
      </c>
      <c r="D1555" s="121" t="s">
        <v>116</v>
      </c>
      <c r="E1555" s="121" t="s">
        <v>170</v>
      </c>
      <c r="F1555" s="122">
        <v>385323</v>
      </c>
      <c r="G1555" s="122">
        <v>43285</v>
      </c>
      <c r="H1555" s="120">
        <v>2019</v>
      </c>
      <c r="I1555" t="str">
        <f>IF(J1555="natural gas",VLOOKUP(D1555,'Cross-Page Data'!$I$4:$J$13,2,FALSE),IF(J1555="solar",VLOOKUP('Form 923'!D1555,'Cross-Page Data'!$I$14:$J$117,2,FALSE),J1555))</f>
        <v>hydro</v>
      </c>
      <c r="J1555" t="str">
        <f>VLOOKUP(E1555,'Cross-Page Data'!$D$4:$F$48,3,FALSE)</f>
        <v>hydro</v>
      </c>
      <c r="K1555" t="b">
        <f t="shared" si="24"/>
        <v>1</v>
      </c>
    </row>
    <row r="1556" spans="1:11">
      <c r="A1556" s="120">
        <v>1777</v>
      </c>
      <c r="B1556" s="121" t="s">
        <v>201</v>
      </c>
      <c r="C1556" s="121" t="s">
        <v>202</v>
      </c>
      <c r="D1556" s="121" t="s">
        <v>116</v>
      </c>
      <c r="E1556" s="121" t="s">
        <v>170</v>
      </c>
      <c r="F1556" s="122">
        <v>110786</v>
      </c>
      <c r="G1556" s="122">
        <v>12445</v>
      </c>
      <c r="H1556" s="120">
        <v>2019</v>
      </c>
      <c r="I1556" t="str">
        <f>IF(J1556="natural gas",VLOOKUP(D1556,'Cross-Page Data'!$I$4:$J$13,2,FALSE),IF(J1556="solar",VLOOKUP('Form 923'!D1556,'Cross-Page Data'!$I$14:$J$117,2,FALSE),J1556))</f>
        <v>hydro</v>
      </c>
      <c r="J1556" t="str">
        <f>VLOOKUP(E1556,'Cross-Page Data'!$D$4:$F$48,3,FALSE)</f>
        <v>hydro</v>
      </c>
      <c r="K1556" t="b">
        <f t="shared" si="24"/>
        <v>1</v>
      </c>
    </row>
    <row r="1557" spans="1:11">
      <c r="A1557" s="120">
        <v>1778</v>
      </c>
      <c r="B1557" s="121" t="s">
        <v>201</v>
      </c>
      <c r="C1557" s="121" t="s">
        <v>202</v>
      </c>
      <c r="D1557" s="121" t="s">
        <v>116</v>
      </c>
      <c r="E1557" s="121" t="s">
        <v>170</v>
      </c>
      <c r="F1557" s="122">
        <v>237435</v>
      </c>
      <c r="G1557" s="122">
        <v>26672</v>
      </c>
      <c r="H1557" s="120">
        <v>2019</v>
      </c>
      <c r="I1557" t="str">
        <f>IF(J1557="natural gas",VLOOKUP(D1557,'Cross-Page Data'!$I$4:$J$13,2,FALSE),IF(J1557="solar",VLOOKUP('Form 923'!D1557,'Cross-Page Data'!$I$14:$J$117,2,FALSE),J1557))</f>
        <v>hydro</v>
      </c>
      <c r="J1557" t="str">
        <f>VLOOKUP(E1557,'Cross-Page Data'!$D$4:$F$48,3,FALSE)</f>
        <v>hydro</v>
      </c>
      <c r="K1557" t="b">
        <f t="shared" si="24"/>
        <v>1</v>
      </c>
    </row>
    <row r="1558" spans="1:11">
      <c r="A1558" s="120">
        <v>1780</v>
      </c>
      <c r="B1558" s="121" t="s">
        <v>201</v>
      </c>
      <c r="C1558" s="121" t="s">
        <v>202</v>
      </c>
      <c r="D1558" s="121" t="s">
        <v>116</v>
      </c>
      <c r="E1558" s="121" t="s">
        <v>170</v>
      </c>
      <c r="F1558" s="122">
        <v>253252</v>
      </c>
      <c r="G1558" s="122">
        <v>28449</v>
      </c>
      <c r="H1558" s="120">
        <v>2019</v>
      </c>
      <c r="I1558" t="str">
        <f>IF(J1558="natural gas",VLOOKUP(D1558,'Cross-Page Data'!$I$4:$J$13,2,FALSE),IF(J1558="solar",VLOOKUP('Form 923'!D1558,'Cross-Page Data'!$I$14:$J$117,2,FALSE),J1558))</f>
        <v>hydro</v>
      </c>
      <c r="J1558" t="str">
        <f>VLOOKUP(E1558,'Cross-Page Data'!$D$4:$F$48,3,FALSE)</f>
        <v>hydro</v>
      </c>
      <c r="K1558" t="b">
        <f t="shared" si="24"/>
        <v>1</v>
      </c>
    </row>
    <row r="1559" spans="1:11">
      <c r="A1559" s="120">
        <v>1781</v>
      </c>
      <c r="B1559" s="121" t="s">
        <v>201</v>
      </c>
      <c r="C1559" s="121" t="s">
        <v>202</v>
      </c>
      <c r="D1559" s="121" t="s">
        <v>116</v>
      </c>
      <c r="E1559" s="121" t="s">
        <v>170</v>
      </c>
      <c r="F1559" s="122">
        <v>594379</v>
      </c>
      <c r="G1559" s="122">
        <v>66769</v>
      </c>
      <c r="H1559" s="120">
        <v>2019</v>
      </c>
      <c r="I1559" t="str">
        <f>IF(J1559="natural gas",VLOOKUP(D1559,'Cross-Page Data'!$I$4:$J$13,2,FALSE),IF(J1559="solar",VLOOKUP('Form 923'!D1559,'Cross-Page Data'!$I$14:$J$117,2,FALSE),J1559))</f>
        <v>hydro</v>
      </c>
      <c r="J1559" t="str">
        <f>VLOOKUP(E1559,'Cross-Page Data'!$D$4:$F$48,3,FALSE)</f>
        <v>hydro</v>
      </c>
      <c r="K1559" t="b">
        <f t="shared" si="24"/>
        <v>1</v>
      </c>
    </row>
    <row r="1560" spans="1:11">
      <c r="A1560" s="120">
        <v>1785</v>
      </c>
      <c r="B1560" s="121" t="s">
        <v>201</v>
      </c>
      <c r="C1560" s="121" t="s">
        <v>202</v>
      </c>
      <c r="D1560" s="121" t="s">
        <v>116</v>
      </c>
      <c r="E1560" s="121" t="s">
        <v>170</v>
      </c>
      <c r="F1560" s="122">
        <v>72381</v>
      </c>
      <c r="G1560" s="122">
        <v>8131</v>
      </c>
      <c r="H1560" s="120">
        <v>2019</v>
      </c>
      <c r="I1560" t="str">
        <f>IF(J1560="natural gas",VLOOKUP(D1560,'Cross-Page Data'!$I$4:$J$13,2,FALSE),IF(J1560="solar",VLOOKUP('Form 923'!D1560,'Cross-Page Data'!$I$14:$J$117,2,FALSE),J1560))</f>
        <v>hydro</v>
      </c>
      <c r="J1560" t="str">
        <f>VLOOKUP(E1560,'Cross-Page Data'!$D$4:$F$48,3,FALSE)</f>
        <v>hydro</v>
      </c>
      <c r="K1560" t="b">
        <f t="shared" si="24"/>
        <v>1</v>
      </c>
    </row>
    <row r="1561" spans="1:11">
      <c r="A1561" s="120">
        <v>1786</v>
      </c>
      <c r="B1561" s="121" t="s">
        <v>201</v>
      </c>
      <c r="C1561" s="121" t="s">
        <v>202</v>
      </c>
      <c r="D1561" s="121" t="s">
        <v>116</v>
      </c>
      <c r="E1561" s="121" t="s">
        <v>170</v>
      </c>
      <c r="F1561" s="122">
        <v>341946</v>
      </c>
      <c r="G1561" s="122">
        <v>38412</v>
      </c>
      <c r="H1561" s="120">
        <v>2019</v>
      </c>
      <c r="I1561" t="str">
        <f>IF(J1561="natural gas",VLOOKUP(D1561,'Cross-Page Data'!$I$4:$J$13,2,FALSE),IF(J1561="solar",VLOOKUP('Form 923'!D1561,'Cross-Page Data'!$I$14:$J$117,2,FALSE),J1561))</f>
        <v>hydro</v>
      </c>
      <c r="J1561" t="str">
        <f>VLOOKUP(E1561,'Cross-Page Data'!$D$4:$F$48,3,FALSE)</f>
        <v>hydro</v>
      </c>
      <c r="K1561" t="b">
        <f t="shared" si="24"/>
        <v>1</v>
      </c>
    </row>
    <row r="1562" spans="1:11">
      <c r="A1562" s="120">
        <v>1787</v>
      </c>
      <c r="B1562" s="121" t="s">
        <v>201</v>
      </c>
      <c r="C1562" s="121" t="s">
        <v>202</v>
      </c>
      <c r="D1562" s="121" t="s">
        <v>116</v>
      </c>
      <c r="E1562" s="121" t="s">
        <v>170</v>
      </c>
      <c r="F1562" s="122">
        <v>212527</v>
      </c>
      <c r="G1562" s="122">
        <v>23874</v>
      </c>
      <c r="H1562" s="120">
        <v>2019</v>
      </c>
      <c r="I1562" t="str">
        <f>IF(J1562="natural gas",VLOOKUP(D1562,'Cross-Page Data'!$I$4:$J$13,2,FALSE),IF(J1562="solar",VLOOKUP('Form 923'!D1562,'Cross-Page Data'!$I$14:$J$117,2,FALSE),J1562))</f>
        <v>hydro</v>
      </c>
      <c r="J1562" t="str">
        <f>VLOOKUP(E1562,'Cross-Page Data'!$D$4:$F$48,3,FALSE)</f>
        <v>hydro</v>
      </c>
      <c r="K1562" t="b">
        <f t="shared" si="24"/>
        <v>1</v>
      </c>
    </row>
    <row r="1563" spans="1:11">
      <c r="A1563" s="120">
        <v>1818</v>
      </c>
      <c r="B1563" s="121" t="s">
        <v>201</v>
      </c>
      <c r="C1563" s="121" t="s">
        <v>202</v>
      </c>
      <c r="D1563" s="121" t="s">
        <v>79</v>
      </c>
      <c r="E1563" s="121" t="s">
        <v>70</v>
      </c>
      <c r="F1563" s="122">
        <v>23</v>
      </c>
      <c r="G1563" s="122">
        <v>-61.457</v>
      </c>
      <c r="H1563" s="120">
        <v>2019</v>
      </c>
      <c r="I1563" t="str">
        <f>IF(J1563="natural gas",VLOOKUP(D1563,'Cross-Page Data'!$I$4:$J$13,2,FALSE),IF(J1563="solar",VLOOKUP('Form 923'!D1563,'Cross-Page Data'!$I$14:$J$117,2,FALSE),J1563))</f>
        <v>heavy or residual fuel oil</v>
      </c>
      <c r="J1563" t="str">
        <f>VLOOKUP(E1563,'Cross-Page Data'!$D$4:$F$48,3,FALSE)</f>
        <v>heavy or residual fuel oil</v>
      </c>
      <c r="K1563" t="b">
        <f t="shared" si="24"/>
        <v>1</v>
      </c>
    </row>
    <row r="1564" spans="1:11">
      <c r="A1564" s="120">
        <v>1818</v>
      </c>
      <c r="B1564" s="121" t="s">
        <v>201</v>
      </c>
      <c r="C1564" s="121" t="s">
        <v>202</v>
      </c>
      <c r="D1564" s="121" t="s">
        <v>79</v>
      </c>
      <c r="E1564" s="121" t="s">
        <v>38</v>
      </c>
      <c r="F1564" s="122">
        <v>7</v>
      </c>
      <c r="G1564" s="122">
        <v>-18.543</v>
      </c>
      <c r="H1564" s="120">
        <v>2019</v>
      </c>
      <c r="I1564" t="str">
        <f>IF(J1564="natural gas",VLOOKUP(D1564,'Cross-Page Data'!$I$4:$J$13,2,FALSE),IF(J1564="solar",VLOOKUP('Form 923'!D1564,'Cross-Page Data'!$I$14:$J$117,2,FALSE),J1564))</f>
        <v>natural gas peaker</v>
      </c>
      <c r="J1564" t="str">
        <f>VLOOKUP(E1564,'Cross-Page Data'!$D$4:$F$48,3,FALSE)</f>
        <v>natural gas</v>
      </c>
      <c r="K1564" t="b">
        <f t="shared" si="24"/>
        <v>1</v>
      </c>
    </row>
    <row r="1565" spans="1:11">
      <c r="A1565" s="120">
        <v>1821</v>
      </c>
      <c r="B1565" s="121" t="s">
        <v>201</v>
      </c>
      <c r="C1565" s="121" t="s">
        <v>202</v>
      </c>
      <c r="D1565" s="121" t="s">
        <v>116</v>
      </c>
      <c r="E1565" s="121" t="s">
        <v>170</v>
      </c>
      <c r="F1565" s="122">
        <v>57650</v>
      </c>
      <c r="G1565" s="122">
        <v>6476</v>
      </c>
      <c r="H1565" s="120">
        <v>2019</v>
      </c>
      <c r="I1565" t="str">
        <f>IF(J1565="natural gas",VLOOKUP(D1565,'Cross-Page Data'!$I$4:$J$13,2,FALSE),IF(J1565="solar",VLOOKUP('Form 923'!D1565,'Cross-Page Data'!$I$14:$J$117,2,FALSE),J1565))</f>
        <v>hydro</v>
      </c>
      <c r="J1565" t="str">
        <f>VLOOKUP(E1565,'Cross-Page Data'!$D$4:$F$48,3,FALSE)</f>
        <v>hydro</v>
      </c>
      <c r="K1565" t="b">
        <f t="shared" si="24"/>
        <v>1</v>
      </c>
    </row>
    <row r="1566" spans="1:11">
      <c r="A1566" s="120">
        <v>1825</v>
      </c>
      <c r="B1566" s="121" t="s">
        <v>201</v>
      </c>
      <c r="C1566" s="121" t="s">
        <v>202</v>
      </c>
      <c r="D1566" s="121" t="s">
        <v>68</v>
      </c>
      <c r="E1566" s="121" t="s">
        <v>54</v>
      </c>
      <c r="F1566" s="122">
        <v>2266010</v>
      </c>
      <c r="G1566" s="122">
        <v>166674.4</v>
      </c>
      <c r="H1566" s="120">
        <v>2019</v>
      </c>
      <c r="I1566" t="str">
        <f>IF(J1566="natural gas",VLOOKUP(D1566,'Cross-Page Data'!$I$4:$J$13,2,FALSE),IF(J1566="solar",VLOOKUP('Form 923'!D1566,'Cross-Page Data'!$I$14:$J$117,2,FALSE),J1566))</f>
        <v>hard coal</v>
      </c>
      <c r="J1566" t="str">
        <f>VLOOKUP(E1566,'Cross-Page Data'!$D$4:$F$48,3,FALSE)</f>
        <v>hard coal</v>
      </c>
      <c r="K1566" t="b">
        <f t="shared" si="24"/>
        <v>1</v>
      </c>
    </row>
    <row r="1567" spans="1:11">
      <c r="A1567" s="120">
        <v>1825</v>
      </c>
      <c r="B1567" s="121" t="s">
        <v>201</v>
      </c>
      <c r="C1567" s="121" t="s">
        <v>202</v>
      </c>
      <c r="D1567" s="121" t="s">
        <v>68</v>
      </c>
      <c r="E1567" s="121" t="s">
        <v>38</v>
      </c>
      <c r="F1567" s="122">
        <v>9199</v>
      </c>
      <c r="G1567" s="122">
        <v>576.605</v>
      </c>
      <c r="H1567" s="120">
        <v>2019</v>
      </c>
      <c r="I1567" t="str">
        <f>IF(J1567="natural gas",VLOOKUP(D1567,'Cross-Page Data'!$I$4:$J$13,2,FALSE),IF(J1567="solar",VLOOKUP('Form 923'!D1567,'Cross-Page Data'!$I$14:$J$117,2,FALSE),J1567))</f>
        <v>natural gas nonpeaker - preexisting retiring</v>
      </c>
      <c r="J1567" t="str">
        <f>VLOOKUP(E1567,'Cross-Page Data'!$D$4:$F$48,3,FALSE)</f>
        <v>natural gas</v>
      </c>
      <c r="K1567" t="b">
        <f t="shared" si="24"/>
        <v>1</v>
      </c>
    </row>
    <row r="1568" spans="1:11">
      <c r="A1568" s="120">
        <v>1826</v>
      </c>
      <c r="B1568" s="121" t="s">
        <v>201</v>
      </c>
      <c r="C1568" s="121" t="s">
        <v>202</v>
      </c>
      <c r="D1568" s="121" t="s">
        <v>79</v>
      </c>
      <c r="E1568" s="121" t="s">
        <v>70</v>
      </c>
      <c r="F1568" s="122">
        <v>52</v>
      </c>
      <c r="G1568" s="122">
        <v>3.294</v>
      </c>
      <c r="H1568" s="120">
        <v>2019</v>
      </c>
      <c r="I1568" t="str">
        <f>IF(J1568="natural gas",VLOOKUP(D1568,'Cross-Page Data'!$I$4:$J$13,2,FALSE),IF(J1568="solar",VLOOKUP('Form 923'!D1568,'Cross-Page Data'!$I$14:$J$117,2,FALSE),J1568))</f>
        <v>heavy or residual fuel oil</v>
      </c>
      <c r="J1568" t="str">
        <f>VLOOKUP(E1568,'Cross-Page Data'!$D$4:$F$48,3,FALSE)</f>
        <v>heavy or residual fuel oil</v>
      </c>
      <c r="K1568" t="b">
        <f t="shared" si="24"/>
        <v>1</v>
      </c>
    </row>
    <row r="1569" spans="1:11">
      <c r="A1569" s="120">
        <v>1826</v>
      </c>
      <c r="B1569" s="121" t="s">
        <v>201</v>
      </c>
      <c r="C1569" s="121" t="s">
        <v>202</v>
      </c>
      <c r="D1569" s="121" t="s">
        <v>79</v>
      </c>
      <c r="E1569" s="121" t="s">
        <v>38</v>
      </c>
      <c r="F1569" s="122">
        <v>951</v>
      </c>
      <c r="G1569" s="122">
        <v>59.706</v>
      </c>
      <c r="H1569" s="120">
        <v>2019</v>
      </c>
      <c r="I1569" t="str">
        <f>IF(J1569="natural gas",VLOOKUP(D1569,'Cross-Page Data'!$I$4:$J$13,2,FALSE),IF(J1569="solar",VLOOKUP('Form 923'!D1569,'Cross-Page Data'!$I$14:$J$117,2,FALSE),J1569))</f>
        <v>natural gas peaker</v>
      </c>
      <c r="J1569" t="str">
        <f>VLOOKUP(E1569,'Cross-Page Data'!$D$4:$F$48,3,FALSE)</f>
        <v>natural gas</v>
      </c>
      <c r="K1569" t="b">
        <f t="shared" si="24"/>
        <v>1</v>
      </c>
    </row>
    <row r="1570" spans="1:11">
      <c r="A1570" s="120">
        <v>1826</v>
      </c>
      <c r="B1570" s="121" t="s">
        <v>201</v>
      </c>
      <c r="C1570" s="121" t="s">
        <v>202</v>
      </c>
      <c r="D1570" s="121" t="s">
        <v>79</v>
      </c>
      <c r="E1570" s="121" t="s">
        <v>152</v>
      </c>
      <c r="F1570" s="122">
        <v>0</v>
      </c>
      <c r="G1570" s="122">
        <v>0</v>
      </c>
      <c r="H1570" s="120">
        <v>2019</v>
      </c>
      <c r="I1570" t="str">
        <f>IF(J1570="natural gas",VLOOKUP(D1570,'Cross-Page Data'!$I$4:$J$13,2,FALSE),IF(J1570="solar",VLOOKUP('Form 923'!D1570,'Cross-Page Data'!$I$14:$J$117,2,FALSE),J1570))</f>
        <v>heavy or residual fuel oil</v>
      </c>
      <c r="J1570" t="str">
        <f>VLOOKUP(E1570,'Cross-Page Data'!$D$4:$F$48,3,FALSE)</f>
        <v>heavy or residual fuel oil</v>
      </c>
      <c r="K1570" t="b">
        <f t="shared" si="24"/>
        <v>1</v>
      </c>
    </row>
    <row r="1571" spans="1:11">
      <c r="A1571" s="120">
        <v>1827</v>
      </c>
      <c r="B1571" s="121" t="s">
        <v>201</v>
      </c>
      <c r="C1571" s="121" t="s">
        <v>202</v>
      </c>
      <c r="D1571" s="121" t="s">
        <v>79</v>
      </c>
      <c r="E1571" s="121" t="s">
        <v>70</v>
      </c>
      <c r="F1571" s="122">
        <v>0</v>
      </c>
      <c r="G1571" s="122">
        <v>0</v>
      </c>
      <c r="H1571" s="120">
        <v>2019</v>
      </c>
      <c r="I1571" t="str">
        <f>IF(J1571="natural gas",VLOOKUP(D1571,'Cross-Page Data'!$I$4:$J$13,2,FALSE),IF(J1571="solar",VLOOKUP('Form 923'!D1571,'Cross-Page Data'!$I$14:$J$117,2,FALSE),J1571))</f>
        <v>heavy or residual fuel oil</v>
      </c>
      <c r="J1571" t="str">
        <f>VLOOKUP(E1571,'Cross-Page Data'!$D$4:$F$48,3,FALSE)</f>
        <v>heavy or residual fuel oil</v>
      </c>
      <c r="K1571" t="b">
        <f t="shared" si="24"/>
        <v>1</v>
      </c>
    </row>
    <row r="1572" spans="1:11">
      <c r="A1572" s="120">
        <v>1827</v>
      </c>
      <c r="B1572" s="121" t="s">
        <v>201</v>
      </c>
      <c r="C1572" s="121" t="s">
        <v>202</v>
      </c>
      <c r="D1572" s="121" t="s">
        <v>79</v>
      </c>
      <c r="E1572" s="121" t="s">
        <v>38</v>
      </c>
      <c r="F1572" s="122">
        <v>0</v>
      </c>
      <c r="G1572" s="122">
        <v>0</v>
      </c>
      <c r="H1572" s="120">
        <v>2019</v>
      </c>
      <c r="I1572" t="str">
        <f>IF(J1572="natural gas",VLOOKUP(D1572,'Cross-Page Data'!$I$4:$J$13,2,FALSE),IF(J1572="solar",VLOOKUP('Form 923'!D1572,'Cross-Page Data'!$I$14:$J$117,2,FALSE),J1572))</f>
        <v>natural gas peaker</v>
      </c>
      <c r="J1572" t="str">
        <f>VLOOKUP(E1572,'Cross-Page Data'!$D$4:$F$48,3,FALSE)</f>
        <v>natural gas</v>
      </c>
      <c r="K1572" t="b">
        <f t="shared" si="24"/>
        <v>1</v>
      </c>
    </row>
    <row r="1573" spans="1:11">
      <c r="A1573" s="120">
        <v>1829</v>
      </c>
      <c r="B1573" s="121" t="s">
        <v>201</v>
      </c>
      <c r="C1573" s="121" t="s">
        <v>202</v>
      </c>
      <c r="D1573" s="121" t="s">
        <v>79</v>
      </c>
      <c r="E1573" s="121" t="s">
        <v>70</v>
      </c>
      <c r="F1573" s="122">
        <v>555</v>
      </c>
      <c r="G1573" s="122">
        <v>54.797</v>
      </c>
      <c r="H1573" s="120">
        <v>2019</v>
      </c>
      <c r="I1573" t="str">
        <f>IF(J1573="natural gas",VLOOKUP(D1573,'Cross-Page Data'!$I$4:$J$13,2,FALSE),IF(J1573="solar",VLOOKUP('Form 923'!D1573,'Cross-Page Data'!$I$14:$J$117,2,FALSE),J1573))</f>
        <v>heavy or residual fuel oil</v>
      </c>
      <c r="J1573" t="str">
        <f>VLOOKUP(E1573,'Cross-Page Data'!$D$4:$F$48,3,FALSE)</f>
        <v>heavy or residual fuel oil</v>
      </c>
      <c r="K1573" t="b">
        <f t="shared" si="24"/>
        <v>1</v>
      </c>
    </row>
    <row r="1574" spans="1:11">
      <c r="A1574" s="120">
        <v>1829</v>
      </c>
      <c r="B1574" s="121" t="s">
        <v>201</v>
      </c>
      <c r="C1574" s="121" t="s">
        <v>202</v>
      </c>
      <c r="D1574" s="121" t="s">
        <v>79</v>
      </c>
      <c r="E1574" s="121" t="s">
        <v>38</v>
      </c>
      <c r="F1574" s="122">
        <v>2581</v>
      </c>
      <c r="G1574" s="122">
        <v>255.203</v>
      </c>
      <c r="H1574" s="120">
        <v>2019</v>
      </c>
      <c r="I1574" t="str">
        <f>IF(J1574="natural gas",VLOOKUP(D1574,'Cross-Page Data'!$I$4:$J$13,2,FALSE),IF(J1574="solar",VLOOKUP('Form 923'!D1574,'Cross-Page Data'!$I$14:$J$117,2,FALSE),J1574))</f>
        <v>natural gas peaker</v>
      </c>
      <c r="J1574" t="str">
        <f>VLOOKUP(E1574,'Cross-Page Data'!$D$4:$F$48,3,FALSE)</f>
        <v>natural gas</v>
      </c>
      <c r="K1574" t="b">
        <f t="shared" si="24"/>
        <v>1</v>
      </c>
    </row>
    <row r="1575" spans="1:11">
      <c r="A1575" s="120">
        <v>1831</v>
      </c>
      <c r="B1575" s="121" t="s">
        <v>201</v>
      </c>
      <c r="C1575" s="121" t="s">
        <v>202</v>
      </c>
      <c r="D1575" s="121" t="s">
        <v>68</v>
      </c>
      <c r="E1575" s="121" t="s">
        <v>70</v>
      </c>
      <c r="F1575" s="122">
        <v>3701</v>
      </c>
      <c r="G1575" s="122">
        <v>347.229</v>
      </c>
      <c r="H1575" s="120">
        <v>2019</v>
      </c>
      <c r="I1575" t="str">
        <f>IF(J1575="natural gas",VLOOKUP(D1575,'Cross-Page Data'!$I$4:$J$13,2,FALSE),IF(J1575="solar",VLOOKUP('Form 923'!D1575,'Cross-Page Data'!$I$14:$J$117,2,FALSE),J1575))</f>
        <v>heavy or residual fuel oil</v>
      </c>
      <c r="J1575" t="str">
        <f>VLOOKUP(E1575,'Cross-Page Data'!$D$4:$F$48,3,FALSE)</f>
        <v>heavy or residual fuel oil</v>
      </c>
      <c r="K1575" t="b">
        <f t="shared" si="24"/>
        <v>1</v>
      </c>
    </row>
    <row r="1576" spans="1:11">
      <c r="A1576" s="120">
        <v>1831</v>
      </c>
      <c r="B1576" s="121" t="s">
        <v>201</v>
      </c>
      <c r="C1576" s="121" t="s">
        <v>202</v>
      </c>
      <c r="D1576" s="121" t="s">
        <v>68</v>
      </c>
      <c r="E1576" s="121" t="s">
        <v>162</v>
      </c>
      <c r="F1576" s="122">
        <v>474606</v>
      </c>
      <c r="G1576" s="122">
        <v>44295.771</v>
      </c>
      <c r="H1576" s="120">
        <v>2019</v>
      </c>
      <c r="I1576" t="str">
        <f>IF(J1576="natural gas",VLOOKUP(D1576,'Cross-Page Data'!$I$4:$J$13,2,FALSE),IF(J1576="solar",VLOOKUP('Form 923'!D1576,'Cross-Page Data'!$I$14:$J$117,2,FALSE),J1576))</f>
        <v>hard coal</v>
      </c>
      <c r="J1576" t="str">
        <f>VLOOKUP(E1576,'Cross-Page Data'!$D$4:$F$48,3,FALSE)</f>
        <v>hard coal</v>
      </c>
      <c r="K1576" t="b">
        <f t="shared" si="24"/>
        <v>1</v>
      </c>
    </row>
    <row r="1577" spans="1:11">
      <c r="A1577" s="120">
        <v>1832</v>
      </c>
      <c r="B1577" s="121" t="s">
        <v>201</v>
      </c>
      <c r="C1577" s="121" t="s">
        <v>202</v>
      </c>
      <c r="D1577" s="121" t="s">
        <v>68</v>
      </c>
      <c r="E1577" s="121" t="s">
        <v>70</v>
      </c>
      <c r="F1577" s="122">
        <v>9466</v>
      </c>
      <c r="G1577" s="122">
        <v>815.136</v>
      </c>
      <c r="H1577" s="120">
        <v>2019</v>
      </c>
      <c r="I1577" t="str">
        <f>IF(J1577="natural gas",VLOOKUP(D1577,'Cross-Page Data'!$I$4:$J$13,2,FALSE),IF(J1577="solar",VLOOKUP('Form 923'!D1577,'Cross-Page Data'!$I$14:$J$117,2,FALSE),J1577))</f>
        <v>heavy or residual fuel oil</v>
      </c>
      <c r="J1577" t="str">
        <f>VLOOKUP(E1577,'Cross-Page Data'!$D$4:$F$48,3,FALSE)</f>
        <v>heavy or residual fuel oil</v>
      </c>
      <c r="K1577" t="b">
        <f t="shared" si="24"/>
        <v>1</v>
      </c>
    </row>
    <row r="1578" spans="1:11">
      <c r="A1578" s="120">
        <v>1832</v>
      </c>
      <c r="B1578" s="121" t="s">
        <v>201</v>
      </c>
      <c r="C1578" s="121" t="s">
        <v>202</v>
      </c>
      <c r="D1578" s="121" t="s">
        <v>68</v>
      </c>
      <c r="E1578" s="121" t="s">
        <v>162</v>
      </c>
      <c r="F1578" s="122">
        <v>7865223</v>
      </c>
      <c r="G1578" s="122">
        <v>690672.86</v>
      </c>
      <c r="H1578" s="120">
        <v>2019</v>
      </c>
      <c r="I1578" t="str">
        <f>IF(J1578="natural gas",VLOOKUP(D1578,'Cross-Page Data'!$I$4:$J$13,2,FALSE),IF(J1578="solar",VLOOKUP('Form 923'!D1578,'Cross-Page Data'!$I$14:$J$117,2,FALSE),J1578))</f>
        <v>hard coal</v>
      </c>
      <c r="J1578" t="str">
        <f>VLOOKUP(E1578,'Cross-Page Data'!$D$4:$F$48,3,FALSE)</f>
        <v>hard coal</v>
      </c>
      <c r="K1578" t="b">
        <f t="shared" si="24"/>
        <v>1</v>
      </c>
    </row>
    <row r="1579" spans="1:11">
      <c r="A1579" s="120">
        <v>1840</v>
      </c>
      <c r="B1579" s="121" t="s">
        <v>201</v>
      </c>
      <c r="C1579" s="121" t="s">
        <v>202</v>
      </c>
      <c r="D1579" s="121" t="s">
        <v>73</v>
      </c>
      <c r="E1579" s="121" t="s">
        <v>70</v>
      </c>
      <c r="F1579" s="122">
        <v>4604</v>
      </c>
      <c r="G1579" s="122">
        <v>-25</v>
      </c>
      <c r="H1579" s="120">
        <v>2019</v>
      </c>
      <c r="I1579" t="str">
        <f>IF(J1579="natural gas",VLOOKUP(D1579,'Cross-Page Data'!$I$4:$J$13,2,FALSE),IF(J1579="solar",VLOOKUP('Form 923'!D1579,'Cross-Page Data'!$I$14:$J$117,2,FALSE),J1579))</f>
        <v>heavy or residual fuel oil</v>
      </c>
      <c r="J1579" t="str">
        <f>VLOOKUP(E1579,'Cross-Page Data'!$D$4:$F$48,3,FALSE)</f>
        <v>heavy or residual fuel oil</v>
      </c>
      <c r="K1579" t="b">
        <f t="shared" si="24"/>
        <v>1</v>
      </c>
    </row>
    <row r="1580" spans="1:11">
      <c r="A1580" s="120">
        <v>1842</v>
      </c>
      <c r="B1580" s="121" t="s">
        <v>201</v>
      </c>
      <c r="C1580" s="121" t="s">
        <v>202</v>
      </c>
      <c r="D1580" s="121" t="s">
        <v>116</v>
      </c>
      <c r="E1580" s="121" t="s">
        <v>170</v>
      </c>
      <c r="F1580" s="122">
        <v>162052</v>
      </c>
      <c r="G1580" s="122">
        <v>18204</v>
      </c>
      <c r="H1580" s="120">
        <v>2019</v>
      </c>
      <c r="I1580" t="str">
        <f>IF(J1580="natural gas",VLOOKUP(D1580,'Cross-Page Data'!$I$4:$J$13,2,FALSE),IF(J1580="solar",VLOOKUP('Form 923'!D1580,'Cross-Page Data'!$I$14:$J$117,2,FALSE),J1580))</f>
        <v>hydro</v>
      </c>
      <c r="J1580" t="str">
        <f>VLOOKUP(E1580,'Cross-Page Data'!$D$4:$F$48,3,FALSE)</f>
        <v>hydro</v>
      </c>
      <c r="K1580" t="b">
        <f t="shared" si="24"/>
        <v>1</v>
      </c>
    </row>
    <row r="1581" spans="1:11">
      <c r="A1581" s="120">
        <v>1843</v>
      </c>
      <c r="B1581" s="121" t="s">
        <v>201</v>
      </c>
      <c r="C1581" s="121" t="s">
        <v>202</v>
      </c>
      <c r="D1581" s="121" t="s">
        <v>68</v>
      </c>
      <c r="E1581" s="121" t="s">
        <v>54</v>
      </c>
      <c r="F1581" s="122">
        <v>0</v>
      </c>
      <c r="G1581" s="122">
        <v>-245.349</v>
      </c>
      <c r="H1581" s="120">
        <v>2019</v>
      </c>
      <c r="I1581" t="str">
        <f>IF(J1581="natural gas",VLOOKUP(D1581,'Cross-Page Data'!$I$4:$J$13,2,FALSE),IF(J1581="solar",VLOOKUP('Form 923'!D1581,'Cross-Page Data'!$I$14:$J$117,2,FALSE),J1581))</f>
        <v>hard coal</v>
      </c>
      <c r="J1581" t="str">
        <f>VLOOKUP(E1581,'Cross-Page Data'!$D$4:$F$48,3,FALSE)</f>
        <v>hard coal</v>
      </c>
      <c r="K1581" t="b">
        <f t="shared" si="24"/>
        <v>1</v>
      </c>
    </row>
    <row r="1582" spans="1:11">
      <c r="A1582" s="120">
        <v>1843</v>
      </c>
      <c r="B1582" s="121" t="s">
        <v>201</v>
      </c>
      <c r="C1582" s="121" t="s">
        <v>202</v>
      </c>
      <c r="D1582" s="121" t="s">
        <v>68</v>
      </c>
      <c r="E1582" s="121" t="s">
        <v>70</v>
      </c>
      <c r="F1582" s="122">
        <v>0</v>
      </c>
      <c r="G1582" s="122">
        <v>-0.247</v>
      </c>
      <c r="H1582" s="120">
        <v>2019</v>
      </c>
      <c r="I1582" t="str">
        <f>IF(J1582="natural gas",VLOOKUP(D1582,'Cross-Page Data'!$I$4:$J$13,2,FALSE),IF(J1582="solar",VLOOKUP('Form 923'!D1582,'Cross-Page Data'!$I$14:$J$117,2,FALSE),J1582))</f>
        <v>heavy or residual fuel oil</v>
      </c>
      <c r="J1582" t="str">
        <f>VLOOKUP(E1582,'Cross-Page Data'!$D$4:$F$48,3,FALSE)</f>
        <v>heavy or residual fuel oil</v>
      </c>
      <c r="K1582" t="b">
        <f t="shared" si="24"/>
        <v>1</v>
      </c>
    </row>
    <row r="1583" spans="1:11">
      <c r="A1583" s="120">
        <v>1843</v>
      </c>
      <c r="B1583" s="121" t="s">
        <v>201</v>
      </c>
      <c r="C1583" s="121" t="s">
        <v>202</v>
      </c>
      <c r="D1583" s="121" t="s">
        <v>68</v>
      </c>
      <c r="E1583" s="121" t="s">
        <v>38</v>
      </c>
      <c r="F1583" s="122">
        <v>0</v>
      </c>
      <c r="G1583" s="122">
        <v>0</v>
      </c>
      <c r="H1583" s="120">
        <v>2019</v>
      </c>
      <c r="I1583" t="str">
        <f>IF(J1583="natural gas",VLOOKUP(D1583,'Cross-Page Data'!$I$4:$J$13,2,FALSE),IF(J1583="solar",VLOOKUP('Form 923'!D1583,'Cross-Page Data'!$I$14:$J$117,2,FALSE),J1583))</f>
        <v>natural gas nonpeaker - preexisting retiring</v>
      </c>
      <c r="J1583" t="str">
        <f>VLOOKUP(E1583,'Cross-Page Data'!$D$4:$F$48,3,FALSE)</f>
        <v>natural gas</v>
      </c>
      <c r="K1583" t="b">
        <f t="shared" si="24"/>
        <v>1</v>
      </c>
    </row>
    <row r="1584" spans="1:11">
      <c r="A1584" s="120">
        <v>1843</v>
      </c>
      <c r="B1584" s="121" t="s">
        <v>201</v>
      </c>
      <c r="C1584" s="121" t="s">
        <v>202</v>
      </c>
      <c r="D1584" s="121" t="s">
        <v>68</v>
      </c>
      <c r="E1584" s="121" t="s">
        <v>162</v>
      </c>
      <c r="F1584" s="122">
        <v>0</v>
      </c>
      <c r="G1584" s="122">
        <v>-1413.404</v>
      </c>
      <c r="H1584" s="120">
        <v>2019</v>
      </c>
      <c r="I1584" t="str">
        <f>IF(J1584="natural gas",VLOOKUP(D1584,'Cross-Page Data'!$I$4:$J$13,2,FALSE),IF(J1584="solar",VLOOKUP('Form 923'!D1584,'Cross-Page Data'!$I$14:$J$117,2,FALSE),J1584))</f>
        <v>hard coal</v>
      </c>
      <c r="J1584" t="str">
        <f>VLOOKUP(E1584,'Cross-Page Data'!$D$4:$F$48,3,FALSE)</f>
        <v>hard coal</v>
      </c>
      <c r="K1584" t="b">
        <f t="shared" si="24"/>
        <v>1</v>
      </c>
    </row>
    <row r="1585" spans="1:11">
      <c r="A1585" s="120">
        <v>1843</v>
      </c>
      <c r="B1585" s="121" t="s">
        <v>201</v>
      </c>
      <c r="C1585" s="121" t="s">
        <v>202</v>
      </c>
      <c r="D1585" s="121" t="s">
        <v>68</v>
      </c>
      <c r="E1585" s="121" t="s">
        <v>176</v>
      </c>
      <c r="F1585" s="122">
        <v>0</v>
      </c>
      <c r="G1585" s="122">
        <v>0</v>
      </c>
      <c r="H1585" s="120">
        <v>2019</v>
      </c>
      <c r="I1585" t="str">
        <f>IF(J1585="natural gas",VLOOKUP(D1585,'Cross-Page Data'!$I$4:$J$13,2,FALSE),IF(J1585="solar",VLOOKUP('Form 923'!D1585,'Cross-Page Data'!$I$14:$J$117,2,FALSE),J1585))</f>
        <v>biomass</v>
      </c>
      <c r="J1585" t="str">
        <f>VLOOKUP(E1585,'Cross-Page Data'!$D$4:$F$48,3,FALSE)</f>
        <v>biomass</v>
      </c>
      <c r="K1585" t="b">
        <f t="shared" si="24"/>
        <v>1</v>
      </c>
    </row>
    <row r="1586" spans="1:11">
      <c r="A1586" s="120">
        <v>1846</v>
      </c>
      <c r="B1586" s="121" t="s">
        <v>201</v>
      </c>
      <c r="C1586" s="121" t="s">
        <v>202</v>
      </c>
      <c r="D1586" s="121" t="s">
        <v>79</v>
      </c>
      <c r="E1586" s="121" t="s">
        <v>70</v>
      </c>
      <c r="F1586" s="122">
        <v>192</v>
      </c>
      <c r="G1586" s="122">
        <v>11</v>
      </c>
      <c r="H1586" s="120">
        <v>2019</v>
      </c>
      <c r="I1586" t="str">
        <f>IF(J1586="natural gas",VLOOKUP(D1586,'Cross-Page Data'!$I$4:$J$13,2,FALSE),IF(J1586="solar",VLOOKUP('Form 923'!D1586,'Cross-Page Data'!$I$14:$J$117,2,FALSE),J1586))</f>
        <v>heavy or residual fuel oil</v>
      </c>
      <c r="J1586" t="str">
        <f>VLOOKUP(E1586,'Cross-Page Data'!$D$4:$F$48,3,FALSE)</f>
        <v>heavy or residual fuel oil</v>
      </c>
      <c r="K1586" t="b">
        <f t="shared" si="24"/>
        <v>1</v>
      </c>
    </row>
    <row r="1587" spans="1:11">
      <c r="A1587" s="120">
        <v>1848</v>
      </c>
      <c r="B1587" s="121" t="s">
        <v>201</v>
      </c>
      <c r="C1587" s="121" t="s">
        <v>202</v>
      </c>
      <c r="D1587" s="121" t="s">
        <v>116</v>
      </c>
      <c r="E1587" s="121" t="s">
        <v>170</v>
      </c>
      <c r="F1587" s="122">
        <v>266679</v>
      </c>
      <c r="G1587" s="122">
        <v>29957</v>
      </c>
      <c r="H1587" s="120">
        <v>2019</v>
      </c>
      <c r="I1587" t="str">
        <f>IF(J1587="natural gas",VLOOKUP(D1587,'Cross-Page Data'!$I$4:$J$13,2,FALSE),IF(J1587="solar",VLOOKUP('Form 923'!D1587,'Cross-Page Data'!$I$14:$J$117,2,FALSE),J1587))</f>
        <v>hydro</v>
      </c>
      <c r="J1587" t="str">
        <f>VLOOKUP(E1587,'Cross-Page Data'!$D$4:$F$48,3,FALSE)</f>
        <v>hydro</v>
      </c>
      <c r="K1587" t="b">
        <f t="shared" si="24"/>
        <v>1</v>
      </c>
    </row>
    <row r="1588" spans="1:11">
      <c r="A1588" s="120">
        <v>1851</v>
      </c>
      <c r="B1588" s="121" t="s">
        <v>201</v>
      </c>
      <c r="C1588" s="121" t="s">
        <v>202</v>
      </c>
      <c r="D1588" s="121" t="s">
        <v>79</v>
      </c>
      <c r="E1588" s="121" t="s">
        <v>70</v>
      </c>
      <c r="F1588" s="122">
        <v>0</v>
      </c>
      <c r="G1588" s="122">
        <v>0</v>
      </c>
      <c r="H1588" s="120">
        <v>2019</v>
      </c>
      <c r="I1588" t="str">
        <f>IF(J1588="natural gas",VLOOKUP(D1588,'Cross-Page Data'!$I$4:$J$13,2,FALSE),IF(J1588="solar",VLOOKUP('Form 923'!D1588,'Cross-Page Data'!$I$14:$J$117,2,FALSE),J1588))</f>
        <v>heavy or residual fuel oil</v>
      </c>
      <c r="J1588" t="str">
        <f>VLOOKUP(E1588,'Cross-Page Data'!$D$4:$F$48,3,FALSE)</f>
        <v>heavy or residual fuel oil</v>
      </c>
      <c r="K1588" t="b">
        <f t="shared" si="24"/>
        <v>1</v>
      </c>
    </row>
    <row r="1589" spans="1:11">
      <c r="A1589" s="120">
        <v>1851</v>
      </c>
      <c r="B1589" s="121" t="s">
        <v>201</v>
      </c>
      <c r="C1589" s="121" t="s">
        <v>202</v>
      </c>
      <c r="D1589" s="121" t="s">
        <v>79</v>
      </c>
      <c r="E1589" s="121" t="s">
        <v>38</v>
      </c>
      <c r="F1589" s="122">
        <v>0</v>
      </c>
      <c r="G1589" s="122">
        <v>0</v>
      </c>
      <c r="H1589" s="120">
        <v>2019</v>
      </c>
      <c r="I1589" t="str">
        <f>IF(J1589="natural gas",VLOOKUP(D1589,'Cross-Page Data'!$I$4:$J$13,2,FALSE),IF(J1589="solar",VLOOKUP('Form 923'!D1589,'Cross-Page Data'!$I$14:$J$117,2,FALSE),J1589))</f>
        <v>natural gas peaker</v>
      </c>
      <c r="J1589" t="str">
        <f>VLOOKUP(E1589,'Cross-Page Data'!$D$4:$F$48,3,FALSE)</f>
        <v>natural gas</v>
      </c>
      <c r="K1589" t="b">
        <f t="shared" si="24"/>
        <v>1</v>
      </c>
    </row>
    <row r="1590" spans="1:11">
      <c r="A1590" s="120">
        <v>1852</v>
      </c>
      <c r="B1590" s="121" t="s">
        <v>201</v>
      </c>
      <c r="C1590" s="121" t="s">
        <v>202</v>
      </c>
      <c r="D1590" s="121" t="s">
        <v>116</v>
      </c>
      <c r="E1590" s="121" t="s">
        <v>170</v>
      </c>
      <c r="F1590" s="122">
        <v>8963</v>
      </c>
      <c r="G1590" s="122">
        <v>1007</v>
      </c>
      <c r="H1590" s="120">
        <v>2019</v>
      </c>
      <c r="I1590" t="str">
        <f>IF(J1590="natural gas",VLOOKUP(D1590,'Cross-Page Data'!$I$4:$J$13,2,FALSE),IF(J1590="solar",VLOOKUP('Form 923'!D1590,'Cross-Page Data'!$I$14:$J$117,2,FALSE),J1590))</f>
        <v>hydro</v>
      </c>
      <c r="J1590" t="str">
        <f>VLOOKUP(E1590,'Cross-Page Data'!$D$4:$F$48,3,FALSE)</f>
        <v>hydro</v>
      </c>
      <c r="K1590" t="b">
        <f t="shared" si="24"/>
        <v>1</v>
      </c>
    </row>
    <row r="1591" spans="1:11">
      <c r="A1591" s="120">
        <v>1852</v>
      </c>
      <c r="B1591" s="121" t="s">
        <v>201</v>
      </c>
      <c r="C1591" s="121" t="s">
        <v>202</v>
      </c>
      <c r="D1591" s="121" t="s">
        <v>79</v>
      </c>
      <c r="E1591" s="121" t="s">
        <v>70</v>
      </c>
      <c r="F1591" s="122">
        <v>72</v>
      </c>
      <c r="G1591" s="122">
        <v>5</v>
      </c>
      <c r="H1591" s="120">
        <v>2019</v>
      </c>
      <c r="I1591" t="str">
        <f>IF(J1591="natural gas",VLOOKUP(D1591,'Cross-Page Data'!$I$4:$J$13,2,FALSE),IF(J1591="solar",VLOOKUP('Form 923'!D1591,'Cross-Page Data'!$I$14:$J$117,2,FALSE),J1591))</f>
        <v>heavy or residual fuel oil</v>
      </c>
      <c r="J1591" t="str">
        <f>VLOOKUP(E1591,'Cross-Page Data'!$D$4:$F$48,3,FALSE)</f>
        <v>heavy or residual fuel oil</v>
      </c>
      <c r="K1591" t="b">
        <f t="shared" si="24"/>
        <v>1</v>
      </c>
    </row>
    <row r="1592" spans="1:11">
      <c r="A1592" s="120">
        <v>1852</v>
      </c>
      <c r="B1592" s="121" t="s">
        <v>201</v>
      </c>
      <c r="C1592" s="121" t="s">
        <v>202</v>
      </c>
      <c r="D1592" s="121" t="s">
        <v>79</v>
      </c>
      <c r="E1592" s="121" t="s">
        <v>38</v>
      </c>
      <c r="F1592" s="122">
        <v>0</v>
      </c>
      <c r="G1592" s="122">
        <v>0</v>
      </c>
      <c r="H1592" s="120">
        <v>2019</v>
      </c>
      <c r="I1592" t="str">
        <f>IF(J1592="natural gas",VLOOKUP(D1592,'Cross-Page Data'!$I$4:$J$13,2,FALSE),IF(J1592="solar",VLOOKUP('Form 923'!D1592,'Cross-Page Data'!$I$14:$J$117,2,FALSE),J1592))</f>
        <v>natural gas peaker</v>
      </c>
      <c r="J1592" t="str">
        <f>VLOOKUP(E1592,'Cross-Page Data'!$D$4:$F$48,3,FALSE)</f>
        <v>natural gas</v>
      </c>
      <c r="K1592" t="b">
        <f t="shared" si="24"/>
        <v>1</v>
      </c>
    </row>
    <row r="1593" spans="1:11">
      <c r="A1593" s="120">
        <v>1853</v>
      </c>
      <c r="B1593" s="121" t="s">
        <v>201</v>
      </c>
      <c r="C1593" s="121" t="s">
        <v>202</v>
      </c>
      <c r="D1593" s="121" t="s">
        <v>79</v>
      </c>
      <c r="E1593" s="121" t="s">
        <v>70</v>
      </c>
      <c r="F1593" s="122">
        <v>341</v>
      </c>
      <c r="G1593" s="122">
        <v>20</v>
      </c>
      <c r="H1593" s="120">
        <v>2019</v>
      </c>
      <c r="I1593" t="str">
        <f>IF(J1593="natural gas",VLOOKUP(D1593,'Cross-Page Data'!$I$4:$J$13,2,FALSE),IF(J1593="solar",VLOOKUP('Form 923'!D1593,'Cross-Page Data'!$I$14:$J$117,2,FALSE),J1593))</f>
        <v>heavy or residual fuel oil</v>
      </c>
      <c r="J1593" t="str">
        <f>VLOOKUP(E1593,'Cross-Page Data'!$D$4:$F$48,3,FALSE)</f>
        <v>heavy or residual fuel oil</v>
      </c>
      <c r="K1593" t="b">
        <f t="shared" si="24"/>
        <v>1</v>
      </c>
    </row>
    <row r="1594" spans="1:11">
      <c r="A1594" s="120">
        <v>1853</v>
      </c>
      <c r="B1594" s="121" t="s">
        <v>201</v>
      </c>
      <c r="C1594" s="121" t="s">
        <v>202</v>
      </c>
      <c r="D1594" s="121" t="s">
        <v>79</v>
      </c>
      <c r="E1594" s="121" t="s">
        <v>38</v>
      </c>
      <c r="F1594" s="122">
        <v>0</v>
      </c>
      <c r="G1594" s="122">
        <v>0</v>
      </c>
      <c r="H1594" s="120">
        <v>2019</v>
      </c>
      <c r="I1594" t="str">
        <f>IF(J1594="natural gas",VLOOKUP(D1594,'Cross-Page Data'!$I$4:$J$13,2,FALSE),IF(J1594="solar",VLOOKUP('Form 923'!D1594,'Cross-Page Data'!$I$14:$J$117,2,FALSE),J1594))</f>
        <v>natural gas peaker</v>
      </c>
      <c r="J1594" t="str">
        <f>VLOOKUP(E1594,'Cross-Page Data'!$D$4:$F$48,3,FALSE)</f>
        <v>natural gas</v>
      </c>
      <c r="K1594" t="b">
        <f t="shared" si="24"/>
        <v>1</v>
      </c>
    </row>
    <row r="1595" spans="1:11">
      <c r="A1595" s="120">
        <v>1855</v>
      </c>
      <c r="B1595" s="121" t="s">
        <v>201</v>
      </c>
      <c r="C1595" s="121" t="s">
        <v>202</v>
      </c>
      <c r="D1595" s="121" t="s">
        <v>79</v>
      </c>
      <c r="E1595" s="121" t="s">
        <v>70</v>
      </c>
      <c r="F1595" s="122">
        <v>744</v>
      </c>
      <c r="G1595" s="122">
        <v>-37.478</v>
      </c>
      <c r="H1595" s="120">
        <v>2019</v>
      </c>
      <c r="I1595" t="str">
        <f>IF(J1595="natural gas",VLOOKUP(D1595,'Cross-Page Data'!$I$4:$J$13,2,FALSE),IF(J1595="solar",VLOOKUP('Form 923'!D1595,'Cross-Page Data'!$I$14:$J$117,2,FALSE),J1595))</f>
        <v>heavy or residual fuel oil</v>
      </c>
      <c r="J1595" t="str">
        <f>VLOOKUP(E1595,'Cross-Page Data'!$D$4:$F$48,3,FALSE)</f>
        <v>heavy or residual fuel oil</v>
      </c>
      <c r="K1595" t="b">
        <f t="shared" si="24"/>
        <v>1</v>
      </c>
    </row>
    <row r="1596" spans="1:11">
      <c r="A1596" s="120">
        <v>1855</v>
      </c>
      <c r="B1596" s="121" t="s">
        <v>201</v>
      </c>
      <c r="C1596" s="121" t="s">
        <v>202</v>
      </c>
      <c r="D1596" s="121" t="s">
        <v>79</v>
      </c>
      <c r="E1596" s="121" t="s">
        <v>38</v>
      </c>
      <c r="F1596" s="122">
        <v>606</v>
      </c>
      <c r="G1596" s="122">
        <v>-30.522</v>
      </c>
      <c r="H1596" s="120">
        <v>2019</v>
      </c>
      <c r="I1596" t="str">
        <f>IF(J1596="natural gas",VLOOKUP(D1596,'Cross-Page Data'!$I$4:$J$13,2,FALSE),IF(J1596="solar",VLOOKUP('Form 923'!D1596,'Cross-Page Data'!$I$14:$J$117,2,FALSE),J1596))</f>
        <v>natural gas peaker</v>
      </c>
      <c r="J1596" t="str">
        <f>VLOOKUP(E1596,'Cross-Page Data'!$D$4:$F$48,3,FALSE)</f>
        <v>natural gas</v>
      </c>
      <c r="K1596" t="b">
        <f t="shared" si="24"/>
        <v>1</v>
      </c>
    </row>
    <row r="1597" spans="1:11">
      <c r="A1597" s="120">
        <v>1856</v>
      </c>
      <c r="B1597" s="121" t="s">
        <v>201</v>
      </c>
      <c r="C1597" s="121" t="s">
        <v>202</v>
      </c>
      <c r="D1597" s="121" t="s">
        <v>116</v>
      </c>
      <c r="E1597" s="121" t="s">
        <v>170</v>
      </c>
      <c r="F1597" s="122">
        <v>50687</v>
      </c>
      <c r="G1597" s="122">
        <v>5694</v>
      </c>
      <c r="H1597" s="120">
        <v>2019</v>
      </c>
      <c r="I1597" t="str">
        <f>IF(J1597="natural gas",VLOOKUP(D1597,'Cross-Page Data'!$I$4:$J$13,2,FALSE),IF(J1597="solar",VLOOKUP('Form 923'!D1597,'Cross-Page Data'!$I$14:$J$117,2,FALSE),J1597))</f>
        <v>hydro</v>
      </c>
      <c r="J1597" t="str">
        <f>VLOOKUP(E1597,'Cross-Page Data'!$D$4:$F$48,3,FALSE)</f>
        <v>hydro</v>
      </c>
      <c r="K1597" t="b">
        <f t="shared" si="24"/>
        <v>1</v>
      </c>
    </row>
    <row r="1598" spans="1:11">
      <c r="A1598" s="120">
        <v>1865</v>
      </c>
      <c r="B1598" s="121" t="s">
        <v>201</v>
      </c>
      <c r="C1598" s="121" t="s">
        <v>202</v>
      </c>
      <c r="D1598" s="121" t="s">
        <v>116</v>
      </c>
      <c r="E1598" s="121" t="s">
        <v>170</v>
      </c>
      <c r="F1598" s="122">
        <v>1303832</v>
      </c>
      <c r="G1598" s="122">
        <v>146465</v>
      </c>
      <c r="H1598" s="120">
        <v>2019</v>
      </c>
      <c r="I1598" t="str">
        <f>IF(J1598="natural gas",VLOOKUP(D1598,'Cross-Page Data'!$I$4:$J$13,2,FALSE),IF(J1598="solar",VLOOKUP('Form 923'!D1598,'Cross-Page Data'!$I$14:$J$117,2,FALSE),J1598))</f>
        <v>hydro</v>
      </c>
      <c r="J1598" t="str">
        <f>VLOOKUP(E1598,'Cross-Page Data'!$D$4:$F$48,3,FALSE)</f>
        <v>hydro</v>
      </c>
      <c r="K1598" t="b">
        <f t="shared" si="24"/>
        <v>1</v>
      </c>
    </row>
    <row r="1599" spans="1:11">
      <c r="A1599" s="120">
        <v>1866</v>
      </c>
      <c r="B1599" s="121" t="s">
        <v>201</v>
      </c>
      <c r="C1599" s="121" t="s">
        <v>202</v>
      </c>
      <c r="D1599" s="121" t="s">
        <v>79</v>
      </c>
      <c r="E1599" s="121" t="s">
        <v>70</v>
      </c>
      <c r="F1599" s="122">
        <v>516</v>
      </c>
      <c r="G1599" s="122">
        <v>57</v>
      </c>
      <c r="H1599" s="120">
        <v>2019</v>
      </c>
      <c r="I1599" t="str">
        <f>IF(J1599="natural gas",VLOOKUP(D1599,'Cross-Page Data'!$I$4:$J$13,2,FALSE),IF(J1599="solar",VLOOKUP('Form 923'!D1599,'Cross-Page Data'!$I$14:$J$117,2,FALSE),J1599))</f>
        <v>heavy or residual fuel oil</v>
      </c>
      <c r="J1599" t="str">
        <f>VLOOKUP(E1599,'Cross-Page Data'!$D$4:$F$48,3,FALSE)</f>
        <v>heavy or residual fuel oil</v>
      </c>
      <c r="K1599" t="b">
        <f t="shared" si="24"/>
        <v>1</v>
      </c>
    </row>
    <row r="1600" spans="1:11">
      <c r="A1600" s="120">
        <v>1866</v>
      </c>
      <c r="B1600" s="121" t="s">
        <v>201</v>
      </c>
      <c r="C1600" s="121" t="s">
        <v>202</v>
      </c>
      <c r="D1600" s="121" t="s">
        <v>68</v>
      </c>
      <c r="E1600" s="121" t="s">
        <v>54</v>
      </c>
      <c r="F1600" s="122">
        <v>0</v>
      </c>
      <c r="G1600" s="122">
        <v>0</v>
      </c>
      <c r="H1600" s="120">
        <v>2019</v>
      </c>
      <c r="I1600" t="str">
        <f>IF(J1600="natural gas",VLOOKUP(D1600,'Cross-Page Data'!$I$4:$J$13,2,FALSE),IF(J1600="solar",VLOOKUP('Form 923'!D1600,'Cross-Page Data'!$I$14:$J$117,2,FALSE),J1600))</f>
        <v>hard coal</v>
      </c>
      <c r="J1600" t="str">
        <f>VLOOKUP(E1600,'Cross-Page Data'!$D$4:$F$48,3,FALSE)</f>
        <v>hard coal</v>
      </c>
      <c r="K1600" t="b">
        <f t="shared" si="24"/>
        <v>1</v>
      </c>
    </row>
    <row r="1601" spans="1:11">
      <c r="A1601" s="120">
        <v>1866</v>
      </c>
      <c r="B1601" s="121" t="s">
        <v>201</v>
      </c>
      <c r="C1601" s="121" t="s">
        <v>202</v>
      </c>
      <c r="D1601" s="121" t="s">
        <v>68</v>
      </c>
      <c r="E1601" s="121" t="s">
        <v>38</v>
      </c>
      <c r="F1601" s="122">
        <v>153356</v>
      </c>
      <c r="G1601" s="122">
        <v>1126</v>
      </c>
      <c r="H1601" s="120">
        <v>2019</v>
      </c>
      <c r="I1601" t="str">
        <f>IF(J1601="natural gas",VLOOKUP(D1601,'Cross-Page Data'!$I$4:$J$13,2,FALSE),IF(J1601="solar",VLOOKUP('Form 923'!D1601,'Cross-Page Data'!$I$14:$J$117,2,FALSE),J1601))</f>
        <v>natural gas nonpeaker - preexisting retiring</v>
      </c>
      <c r="J1601" t="str">
        <f>VLOOKUP(E1601,'Cross-Page Data'!$D$4:$F$48,3,FALSE)</f>
        <v>natural gas</v>
      </c>
      <c r="K1601" t="b">
        <f t="shared" si="24"/>
        <v>1</v>
      </c>
    </row>
    <row r="1602" spans="1:11">
      <c r="A1602" s="120">
        <v>1866</v>
      </c>
      <c r="B1602" s="121" t="s">
        <v>201</v>
      </c>
      <c r="C1602" s="121" t="s">
        <v>202</v>
      </c>
      <c r="D1602" s="121" t="s">
        <v>68</v>
      </c>
      <c r="E1602" s="121" t="s">
        <v>166</v>
      </c>
      <c r="F1602" s="122">
        <v>0</v>
      </c>
      <c r="G1602" s="122">
        <v>0</v>
      </c>
      <c r="H1602" s="120">
        <v>2019</v>
      </c>
      <c r="I1602" t="str">
        <f>IF(J1602="natural gas",VLOOKUP(D1602,'Cross-Page Data'!$I$4:$J$13,2,FALSE),IF(J1602="solar",VLOOKUP('Form 923'!D1602,'Cross-Page Data'!$I$14:$J$117,2,FALSE),J1602))</f>
        <v>other</v>
      </c>
      <c r="J1602" t="str">
        <f>VLOOKUP(E1602,'Cross-Page Data'!$D$4:$F$48,3,FALSE)</f>
        <v>other</v>
      </c>
      <c r="K1602" t="b">
        <f t="shared" si="24"/>
        <v>1</v>
      </c>
    </row>
    <row r="1603" spans="1:11">
      <c r="A1603" s="120">
        <v>1867</v>
      </c>
      <c r="B1603" s="121" t="s">
        <v>201</v>
      </c>
      <c r="C1603" s="121" t="s">
        <v>202</v>
      </c>
      <c r="D1603" s="121" t="s">
        <v>79</v>
      </c>
      <c r="E1603" s="121" t="s">
        <v>70</v>
      </c>
      <c r="F1603" s="122">
        <v>1247</v>
      </c>
      <c r="G1603" s="122">
        <v>33.505</v>
      </c>
      <c r="H1603" s="120">
        <v>2019</v>
      </c>
      <c r="I1603" t="str">
        <f>IF(J1603="natural gas",VLOOKUP(D1603,'Cross-Page Data'!$I$4:$J$13,2,FALSE),IF(J1603="solar",VLOOKUP('Form 923'!D1603,'Cross-Page Data'!$I$14:$J$117,2,FALSE),J1603))</f>
        <v>heavy or residual fuel oil</v>
      </c>
      <c r="J1603" t="str">
        <f>VLOOKUP(E1603,'Cross-Page Data'!$D$4:$F$48,3,FALSE)</f>
        <v>heavy or residual fuel oil</v>
      </c>
      <c r="K1603" t="b">
        <f t="shared" si="24"/>
        <v>1</v>
      </c>
    </row>
    <row r="1604" spans="1:11">
      <c r="A1604" s="120">
        <v>1867</v>
      </c>
      <c r="B1604" s="121" t="s">
        <v>201</v>
      </c>
      <c r="C1604" s="121" t="s">
        <v>202</v>
      </c>
      <c r="D1604" s="121" t="s">
        <v>79</v>
      </c>
      <c r="E1604" s="121" t="s">
        <v>38</v>
      </c>
      <c r="F1604" s="122">
        <v>8766</v>
      </c>
      <c r="G1604" s="122">
        <v>235.495</v>
      </c>
      <c r="H1604" s="120">
        <v>2019</v>
      </c>
      <c r="I1604" t="str">
        <f>IF(J1604="natural gas",VLOOKUP(D1604,'Cross-Page Data'!$I$4:$J$13,2,FALSE),IF(J1604="solar",VLOOKUP('Form 923'!D1604,'Cross-Page Data'!$I$14:$J$117,2,FALSE),J1604))</f>
        <v>natural gas peaker</v>
      </c>
      <c r="J1604" t="str">
        <f>VLOOKUP(E1604,'Cross-Page Data'!$D$4:$F$48,3,FALSE)</f>
        <v>natural gas</v>
      </c>
      <c r="K1604" t="b">
        <f t="shared" si="24"/>
        <v>1</v>
      </c>
    </row>
    <row r="1605" spans="1:11">
      <c r="A1605" s="120">
        <v>1868</v>
      </c>
      <c r="B1605" s="121" t="s">
        <v>201</v>
      </c>
      <c r="C1605" s="121" t="s">
        <v>202</v>
      </c>
      <c r="D1605" s="121" t="s">
        <v>79</v>
      </c>
      <c r="E1605" s="121" t="s">
        <v>70</v>
      </c>
      <c r="F1605" s="122">
        <v>4751</v>
      </c>
      <c r="G1605" s="122">
        <v>115</v>
      </c>
      <c r="H1605" s="120">
        <v>2019</v>
      </c>
      <c r="I1605" t="str">
        <f>IF(J1605="natural gas",VLOOKUP(D1605,'Cross-Page Data'!$I$4:$J$13,2,FALSE),IF(J1605="solar",VLOOKUP('Form 923'!D1605,'Cross-Page Data'!$I$14:$J$117,2,FALSE),J1605))</f>
        <v>heavy or residual fuel oil</v>
      </c>
      <c r="J1605" t="str">
        <f>VLOOKUP(E1605,'Cross-Page Data'!$D$4:$F$48,3,FALSE)</f>
        <v>heavy or residual fuel oil</v>
      </c>
      <c r="K1605" t="b">
        <f t="shared" si="24"/>
        <v>1</v>
      </c>
    </row>
    <row r="1606" spans="1:11">
      <c r="A1606" s="120">
        <v>1873</v>
      </c>
      <c r="B1606" s="121" t="s">
        <v>201</v>
      </c>
      <c r="C1606" s="121" t="s">
        <v>202</v>
      </c>
      <c r="D1606" s="121" t="s">
        <v>73</v>
      </c>
      <c r="E1606" s="121" t="s">
        <v>70</v>
      </c>
      <c r="F1606" s="122">
        <v>1140</v>
      </c>
      <c r="G1606" s="122">
        <v>56</v>
      </c>
      <c r="H1606" s="120">
        <v>2019</v>
      </c>
      <c r="I1606" t="str">
        <f>IF(J1606="natural gas",VLOOKUP(D1606,'Cross-Page Data'!$I$4:$J$13,2,FALSE),IF(J1606="solar",VLOOKUP('Form 923'!D1606,'Cross-Page Data'!$I$14:$J$117,2,FALSE),J1606))</f>
        <v>heavy or residual fuel oil</v>
      </c>
      <c r="J1606" t="str">
        <f>VLOOKUP(E1606,'Cross-Page Data'!$D$4:$F$48,3,FALSE)</f>
        <v>heavy or residual fuel oil</v>
      </c>
      <c r="K1606" t="b">
        <f t="shared" si="24"/>
        <v>1</v>
      </c>
    </row>
    <row r="1607" spans="1:11">
      <c r="A1607" s="120">
        <v>1873</v>
      </c>
      <c r="B1607" s="121" t="s">
        <v>201</v>
      </c>
      <c r="C1607" s="121" t="s">
        <v>202</v>
      </c>
      <c r="D1607" s="121" t="s">
        <v>73</v>
      </c>
      <c r="E1607" s="121" t="s">
        <v>38</v>
      </c>
      <c r="F1607" s="122">
        <v>0</v>
      </c>
      <c r="G1607" s="122">
        <v>0</v>
      </c>
      <c r="H1607" s="120">
        <v>2019</v>
      </c>
      <c r="I1607" t="str">
        <f>IF(J1607="natural gas",VLOOKUP(D1607,'Cross-Page Data'!$I$4:$J$13,2,FALSE),IF(J1607="solar",VLOOKUP('Form 923'!D1607,'Cross-Page Data'!$I$14:$J$117,2,FALSE),J1607))</f>
        <v>natural gas peaker</v>
      </c>
      <c r="J1607" t="str">
        <f>VLOOKUP(E1607,'Cross-Page Data'!$D$4:$F$48,3,FALSE)</f>
        <v>natural gas</v>
      </c>
      <c r="K1607" t="b">
        <f t="shared" ref="K1607:K1670" si="25">IF(AND($N$6=FALSE,OR(C1607="Commercial NAICS Cogen",C1607="Industrial NAICS Cogen",C1607="NAICS-22 Cogen")),FALSE,IF(AND($N$7=FALSE,OR(C1607="Commercial NAICS Cogen",C1607="Commercial NAICS Non-Cogen",C1607="industrial NAICS Cogen",C1607="industrial NAICS non-cogen")),FALSE,TRUE))</f>
        <v>1</v>
      </c>
    </row>
    <row r="1608" spans="1:11">
      <c r="A1608" s="120">
        <v>1874</v>
      </c>
      <c r="B1608" s="121" t="s">
        <v>201</v>
      </c>
      <c r="C1608" s="121" t="s">
        <v>202</v>
      </c>
      <c r="D1608" s="121" t="s">
        <v>79</v>
      </c>
      <c r="E1608" s="121" t="s">
        <v>70</v>
      </c>
      <c r="F1608" s="122">
        <v>83</v>
      </c>
      <c r="G1608" s="122">
        <v>7.84</v>
      </c>
      <c r="H1608" s="120">
        <v>2019</v>
      </c>
      <c r="I1608" t="str">
        <f>IF(J1608="natural gas",VLOOKUP(D1608,'Cross-Page Data'!$I$4:$J$13,2,FALSE),IF(J1608="solar",VLOOKUP('Form 923'!D1608,'Cross-Page Data'!$I$14:$J$117,2,FALSE),J1608))</f>
        <v>heavy or residual fuel oil</v>
      </c>
      <c r="J1608" t="str">
        <f>VLOOKUP(E1608,'Cross-Page Data'!$D$4:$F$48,3,FALSE)</f>
        <v>heavy or residual fuel oil</v>
      </c>
      <c r="K1608" t="b">
        <f t="shared" si="25"/>
        <v>1</v>
      </c>
    </row>
    <row r="1609" spans="1:11">
      <c r="A1609" s="120">
        <v>1875</v>
      </c>
      <c r="B1609" s="121" t="s">
        <v>201</v>
      </c>
      <c r="C1609" s="121" t="s">
        <v>202</v>
      </c>
      <c r="D1609" s="121" t="s">
        <v>79</v>
      </c>
      <c r="E1609" s="121" t="s">
        <v>70</v>
      </c>
      <c r="F1609" s="122">
        <v>114</v>
      </c>
      <c r="G1609" s="122">
        <v>6.939</v>
      </c>
      <c r="H1609" s="120">
        <v>2019</v>
      </c>
      <c r="I1609" t="str">
        <f>IF(J1609="natural gas",VLOOKUP(D1609,'Cross-Page Data'!$I$4:$J$13,2,FALSE),IF(J1609="solar",VLOOKUP('Form 923'!D1609,'Cross-Page Data'!$I$14:$J$117,2,FALSE),J1609))</f>
        <v>heavy or residual fuel oil</v>
      </c>
      <c r="J1609" t="str">
        <f>VLOOKUP(E1609,'Cross-Page Data'!$D$4:$F$48,3,FALSE)</f>
        <v>heavy or residual fuel oil</v>
      </c>
      <c r="K1609" t="b">
        <f t="shared" si="25"/>
        <v>1</v>
      </c>
    </row>
    <row r="1610" spans="1:11">
      <c r="A1610" s="120">
        <v>1875</v>
      </c>
      <c r="B1610" s="121" t="s">
        <v>201</v>
      </c>
      <c r="C1610" s="121" t="s">
        <v>202</v>
      </c>
      <c r="D1610" s="121" t="s">
        <v>79</v>
      </c>
      <c r="E1610" s="121" t="s">
        <v>38</v>
      </c>
      <c r="F1610" s="122">
        <v>61</v>
      </c>
      <c r="G1610" s="122">
        <v>3.841</v>
      </c>
      <c r="H1610" s="120">
        <v>2019</v>
      </c>
      <c r="I1610" t="str">
        <f>IF(J1610="natural gas",VLOOKUP(D1610,'Cross-Page Data'!$I$4:$J$13,2,FALSE),IF(J1610="solar",VLOOKUP('Form 923'!D1610,'Cross-Page Data'!$I$14:$J$117,2,FALSE),J1610))</f>
        <v>natural gas peaker</v>
      </c>
      <c r="J1610" t="str">
        <f>VLOOKUP(E1610,'Cross-Page Data'!$D$4:$F$48,3,FALSE)</f>
        <v>natural gas</v>
      </c>
      <c r="K1610" t="b">
        <f t="shared" si="25"/>
        <v>1</v>
      </c>
    </row>
    <row r="1611" spans="1:11">
      <c r="A1611" s="120">
        <v>1877</v>
      </c>
      <c r="B1611" s="121" t="s">
        <v>201</v>
      </c>
      <c r="C1611" s="121" t="s">
        <v>202</v>
      </c>
      <c r="D1611" s="121" t="s">
        <v>73</v>
      </c>
      <c r="E1611" s="121" t="s">
        <v>38</v>
      </c>
      <c r="F1611" s="122">
        <v>292237</v>
      </c>
      <c r="G1611" s="122">
        <v>26134</v>
      </c>
      <c r="H1611" s="120">
        <v>2019</v>
      </c>
      <c r="I1611" t="str">
        <f>IF(J1611="natural gas",VLOOKUP(D1611,'Cross-Page Data'!$I$4:$J$13,2,FALSE),IF(J1611="solar",VLOOKUP('Form 923'!D1611,'Cross-Page Data'!$I$14:$J$117,2,FALSE),J1611))</f>
        <v>natural gas peaker</v>
      </c>
      <c r="J1611" t="str">
        <f>VLOOKUP(E1611,'Cross-Page Data'!$D$4:$F$48,3,FALSE)</f>
        <v>natural gas</v>
      </c>
      <c r="K1611" t="b">
        <f t="shared" si="25"/>
        <v>1</v>
      </c>
    </row>
    <row r="1612" spans="1:11">
      <c r="A1612" s="120">
        <v>1877</v>
      </c>
      <c r="B1612" s="121" t="s">
        <v>201</v>
      </c>
      <c r="C1612" s="121" t="s">
        <v>202</v>
      </c>
      <c r="D1612" s="121" t="s">
        <v>79</v>
      </c>
      <c r="E1612" s="121" t="s">
        <v>70</v>
      </c>
      <c r="F1612" s="122">
        <v>0</v>
      </c>
      <c r="G1612" s="122">
        <v>0</v>
      </c>
      <c r="H1612" s="120">
        <v>2019</v>
      </c>
      <c r="I1612" t="str">
        <f>IF(J1612="natural gas",VLOOKUP(D1612,'Cross-Page Data'!$I$4:$J$13,2,FALSE),IF(J1612="solar",VLOOKUP('Form 923'!D1612,'Cross-Page Data'!$I$14:$J$117,2,FALSE),J1612))</f>
        <v>heavy or residual fuel oil</v>
      </c>
      <c r="J1612" t="str">
        <f>VLOOKUP(E1612,'Cross-Page Data'!$D$4:$F$48,3,FALSE)</f>
        <v>heavy or residual fuel oil</v>
      </c>
      <c r="K1612" t="b">
        <f t="shared" si="25"/>
        <v>1</v>
      </c>
    </row>
    <row r="1613" spans="1:11">
      <c r="A1613" s="120">
        <v>1880</v>
      </c>
      <c r="B1613" s="121" t="s">
        <v>201</v>
      </c>
      <c r="C1613" s="121" t="s">
        <v>202</v>
      </c>
      <c r="D1613" s="121" t="s">
        <v>56</v>
      </c>
      <c r="E1613" s="121" t="s">
        <v>38</v>
      </c>
      <c r="F1613" s="122">
        <v>7269</v>
      </c>
      <c r="G1613" s="122">
        <v>702</v>
      </c>
      <c r="H1613" s="120">
        <v>2019</v>
      </c>
      <c r="I1613" t="str">
        <f>IF(J1613="natural gas",VLOOKUP(D1613,'Cross-Page Data'!$I$4:$J$13,2,FALSE),IF(J1613="solar",VLOOKUP('Form 923'!D1613,'Cross-Page Data'!$I$14:$J$117,2,FALSE),J1613))</f>
        <v>natural gas nonpeaker - preexisting nonretiring</v>
      </c>
      <c r="J1613" t="str">
        <f>VLOOKUP(E1613,'Cross-Page Data'!$D$4:$F$48,3,FALSE)</f>
        <v>natural gas</v>
      </c>
      <c r="K1613" t="b">
        <f t="shared" si="25"/>
        <v>1</v>
      </c>
    </row>
    <row r="1614" spans="1:11">
      <c r="A1614" s="120">
        <v>1880</v>
      </c>
      <c r="B1614" s="121" t="s">
        <v>201</v>
      </c>
      <c r="C1614" s="121" t="s">
        <v>202</v>
      </c>
      <c r="D1614" s="121" t="s">
        <v>73</v>
      </c>
      <c r="E1614" s="121" t="s">
        <v>38</v>
      </c>
      <c r="F1614" s="122">
        <v>32688</v>
      </c>
      <c r="G1614" s="122">
        <v>2439</v>
      </c>
      <c r="H1614" s="120">
        <v>2019</v>
      </c>
      <c r="I1614" t="str">
        <f>IF(J1614="natural gas",VLOOKUP(D1614,'Cross-Page Data'!$I$4:$J$13,2,FALSE),IF(J1614="solar",VLOOKUP('Form 923'!D1614,'Cross-Page Data'!$I$14:$J$117,2,FALSE),J1614))</f>
        <v>natural gas peaker</v>
      </c>
      <c r="J1614" t="str">
        <f>VLOOKUP(E1614,'Cross-Page Data'!$D$4:$F$48,3,FALSE)</f>
        <v>natural gas</v>
      </c>
      <c r="K1614" t="b">
        <f t="shared" si="25"/>
        <v>1</v>
      </c>
    </row>
    <row r="1615" spans="1:11">
      <c r="A1615" s="120">
        <v>1881</v>
      </c>
      <c r="B1615" s="121" t="s">
        <v>201</v>
      </c>
      <c r="C1615" s="121" t="s">
        <v>202</v>
      </c>
      <c r="D1615" s="121" t="s">
        <v>73</v>
      </c>
      <c r="E1615" s="121" t="s">
        <v>70</v>
      </c>
      <c r="F1615" s="122">
        <v>0</v>
      </c>
      <c r="G1615" s="122">
        <v>0</v>
      </c>
      <c r="H1615" s="120">
        <v>2019</v>
      </c>
      <c r="I1615" t="str">
        <f>IF(J1615="natural gas",VLOOKUP(D1615,'Cross-Page Data'!$I$4:$J$13,2,FALSE),IF(J1615="solar",VLOOKUP('Form 923'!D1615,'Cross-Page Data'!$I$14:$J$117,2,FALSE),J1615))</f>
        <v>heavy or residual fuel oil</v>
      </c>
      <c r="J1615" t="str">
        <f>VLOOKUP(E1615,'Cross-Page Data'!$D$4:$F$48,3,FALSE)</f>
        <v>heavy or residual fuel oil</v>
      </c>
      <c r="K1615" t="b">
        <f t="shared" si="25"/>
        <v>1</v>
      </c>
    </row>
    <row r="1616" spans="1:11">
      <c r="A1616" s="120">
        <v>1881</v>
      </c>
      <c r="B1616" s="121" t="s">
        <v>201</v>
      </c>
      <c r="C1616" s="121" t="s">
        <v>202</v>
      </c>
      <c r="D1616" s="121" t="s">
        <v>73</v>
      </c>
      <c r="E1616" s="121" t="s">
        <v>38</v>
      </c>
      <c r="F1616" s="122">
        <v>20357</v>
      </c>
      <c r="G1616" s="122">
        <v>1177</v>
      </c>
      <c r="H1616" s="120">
        <v>2019</v>
      </c>
      <c r="I1616" t="str">
        <f>IF(J1616="natural gas",VLOOKUP(D1616,'Cross-Page Data'!$I$4:$J$13,2,FALSE),IF(J1616="solar",VLOOKUP('Form 923'!D1616,'Cross-Page Data'!$I$14:$J$117,2,FALSE),J1616))</f>
        <v>natural gas peaker</v>
      </c>
      <c r="J1616" t="str">
        <f>VLOOKUP(E1616,'Cross-Page Data'!$D$4:$F$48,3,FALSE)</f>
        <v>natural gas</v>
      </c>
      <c r="K1616" t="b">
        <f t="shared" si="25"/>
        <v>1</v>
      </c>
    </row>
    <row r="1617" spans="1:11">
      <c r="A1617" s="120">
        <v>1881</v>
      </c>
      <c r="B1617" s="121" t="s">
        <v>201</v>
      </c>
      <c r="C1617" s="121" t="s">
        <v>202</v>
      </c>
      <c r="D1617" s="121" t="s">
        <v>79</v>
      </c>
      <c r="E1617" s="121" t="s">
        <v>70</v>
      </c>
      <c r="F1617" s="122">
        <v>0</v>
      </c>
      <c r="G1617" s="122">
        <v>0</v>
      </c>
      <c r="H1617" s="120">
        <v>2019</v>
      </c>
      <c r="I1617" t="str">
        <f>IF(J1617="natural gas",VLOOKUP(D1617,'Cross-Page Data'!$I$4:$J$13,2,FALSE),IF(J1617="solar",VLOOKUP('Form 923'!D1617,'Cross-Page Data'!$I$14:$J$117,2,FALSE),J1617))</f>
        <v>heavy or residual fuel oil</v>
      </c>
      <c r="J1617" t="str">
        <f>VLOOKUP(E1617,'Cross-Page Data'!$D$4:$F$48,3,FALSE)</f>
        <v>heavy or residual fuel oil</v>
      </c>
      <c r="K1617" t="b">
        <f t="shared" si="25"/>
        <v>1</v>
      </c>
    </row>
    <row r="1618" spans="1:11">
      <c r="A1618" s="120">
        <v>1891</v>
      </c>
      <c r="B1618" s="121" t="s">
        <v>201</v>
      </c>
      <c r="C1618" s="121" t="s">
        <v>202</v>
      </c>
      <c r="D1618" s="121" t="s">
        <v>68</v>
      </c>
      <c r="E1618" s="121" t="s">
        <v>70</v>
      </c>
      <c r="F1618" s="122">
        <v>0</v>
      </c>
      <c r="G1618" s="122">
        <v>0</v>
      </c>
      <c r="H1618" s="120">
        <v>2019</v>
      </c>
      <c r="I1618" t="str">
        <f>IF(J1618="natural gas",VLOOKUP(D1618,'Cross-Page Data'!$I$4:$J$13,2,FALSE),IF(J1618="solar",VLOOKUP('Form 923'!D1618,'Cross-Page Data'!$I$14:$J$117,2,FALSE),J1618))</f>
        <v>heavy or residual fuel oil</v>
      </c>
      <c r="J1618" t="str">
        <f>VLOOKUP(E1618,'Cross-Page Data'!$D$4:$F$48,3,FALSE)</f>
        <v>heavy or residual fuel oil</v>
      </c>
      <c r="K1618" t="b">
        <f t="shared" si="25"/>
        <v>1</v>
      </c>
    </row>
    <row r="1619" spans="1:11">
      <c r="A1619" s="120">
        <v>1891</v>
      </c>
      <c r="B1619" s="121" t="s">
        <v>201</v>
      </c>
      <c r="C1619" s="121" t="s">
        <v>202</v>
      </c>
      <c r="D1619" s="121" t="s">
        <v>68</v>
      </c>
      <c r="E1619" s="121" t="s">
        <v>38</v>
      </c>
      <c r="F1619" s="122">
        <v>281496</v>
      </c>
      <c r="G1619" s="122">
        <v>19455</v>
      </c>
      <c r="H1619" s="120">
        <v>2019</v>
      </c>
      <c r="I1619" t="str">
        <f>IF(J1619="natural gas",VLOOKUP(D1619,'Cross-Page Data'!$I$4:$J$13,2,FALSE),IF(J1619="solar",VLOOKUP('Form 923'!D1619,'Cross-Page Data'!$I$14:$J$117,2,FALSE),J1619))</f>
        <v>natural gas nonpeaker - preexisting retiring</v>
      </c>
      <c r="J1619" t="str">
        <f>VLOOKUP(E1619,'Cross-Page Data'!$D$4:$F$48,3,FALSE)</f>
        <v>natural gas</v>
      </c>
      <c r="K1619" t="b">
        <f t="shared" si="25"/>
        <v>1</v>
      </c>
    </row>
    <row r="1620" spans="1:11">
      <c r="A1620" s="120">
        <v>1891</v>
      </c>
      <c r="B1620" s="121" t="s">
        <v>201</v>
      </c>
      <c r="C1620" s="121" t="s">
        <v>202</v>
      </c>
      <c r="D1620" s="121" t="s">
        <v>68</v>
      </c>
      <c r="E1620" s="121" t="s">
        <v>162</v>
      </c>
      <c r="F1620" s="122">
        <v>0</v>
      </c>
      <c r="G1620" s="122">
        <v>0</v>
      </c>
      <c r="H1620" s="120">
        <v>2019</v>
      </c>
      <c r="I1620" t="str">
        <f>IF(J1620="natural gas",VLOOKUP(D1620,'Cross-Page Data'!$I$4:$J$13,2,FALSE),IF(J1620="solar",VLOOKUP('Form 923'!D1620,'Cross-Page Data'!$I$14:$J$117,2,FALSE),J1620))</f>
        <v>hard coal</v>
      </c>
      <c r="J1620" t="str">
        <f>VLOOKUP(E1620,'Cross-Page Data'!$D$4:$F$48,3,FALSE)</f>
        <v>hard coal</v>
      </c>
      <c r="K1620" t="b">
        <f t="shared" si="25"/>
        <v>1</v>
      </c>
    </row>
    <row r="1621" spans="1:11">
      <c r="A1621" s="120">
        <v>1892</v>
      </c>
      <c r="B1621" s="121" t="s">
        <v>201</v>
      </c>
      <c r="C1621" s="121" t="s">
        <v>202</v>
      </c>
      <c r="D1621" s="121" t="s">
        <v>116</v>
      </c>
      <c r="E1621" s="121" t="s">
        <v>170</v>
      </c>
      <c r="F1621" s="122">
        <v>982361</v>
      </c>
      <c r="G1621" s="122">
        <v>110353</v>
      </c>
      <c r="H1621" s="120">
        <v>2019</v>
      </c>
      <c r="I1621" t="str">
        <f>IF(J1621="natural gas",VLOOKUP(D1621,'Cross-Page Data'!$I$4:$J$13,2,FALSE),IF(J1621="solar",VLOOKUP('Form 923'!D1621,'Cross-Page Data'!$I$14:$J$117,2,FALSE),J1621))</f>
        <v>hydro</v>
      </c>
      <c r="J1621" t="str">
        <f>VLOOKUP(E1621,'Cross-Page Data'!$D$4:$F$48,3,FALSE)</f>
        <v>hydro</v>
      </c>
      <c r="K1621" t="b">
        <f t="shared" si="25"/>
        <v>1</v>
      </c>
    </row>
    <row r="1622" spans="1:11">
      <c r="A1622" s="120">
        <v>1893</v>
      </c>
      <c r="B1622" s="121" t="s">
        <v>201</v>
      </c>
      <c r="C1622" s="121" t="s">
        <v>202</v>
      </c>
      <c r="D1622" s="121" t="s">
        <v>79</v>
      </c>
      <c r="E1622" s="121" t="s">
        <v>70</v>
      </c>
      <c r="F1622" s="122">
        <v>0</v>
      </c>
      <c r="G1622" s="122">
        <v>0</v>
      </c>
      <c r="H1622" s="120">
        <v>2019</v>
      </c>
      <c r="I1622" t="str">
        <f>IF(J1622="natural gas",VLOOKUP(D1622,'Cross-Page Data'!$I$4:$J$13,2,FALSE),IF(J1622="solar",VLOOKUP('Form 923'!D1622,'Cross-Page Data'!$I$14:$J$117,2,FALSE),J1622))</f>
        <v>heavy or residual fuel oil</v>
      </c>
      <c r="J1622" t="str">
        <f>VLOOKUP(E1622,'Cross-Page Data'!$D$4:$F$48,3,FALSE)</f>
        <v>heavy or residual fuel oil</v>
      </c>
      <c r="K1622" t="b">
        <f t="shared" si="25"/>
        <v>1</v>
      </c>
    </row>
    <row r="1623" spans="1:11">
      <c r="A1623" s="120">
        <v>1893</v>
      </c>
      <c r="B1623" s="121" t="s">
        <v>201</v>
      </c>
      <c r="C1623" s="121" t="s">
        <v>202</v>
      </c>
      <c r="D1623" s="121" t="s">
        <v>68</v>
      </c>
      <c r="E1623" s="121" t="s">
        <v>70</v>
      </c>
      <c r="F1623" s="122">
        <v>0</v>
      </c>
      <c r="G1623" s="122">
        <v>0</v>
      </c>
      <c r="H1623" s="120">
        <v>2019</v>
      </c>
      <c r="I1623" t="str">
        <f>IF(J1623="natural gas",VLOOKUP(D1623,'Cross-Page Data'!$I$4:$J$13,2,FALSE),IF(J1623="solar",VLOOKUP('Form 923'!D1623,'Cross-Page Data'!$I$14:$J$117,2,FALSE),J1623))</f>
        <v>heavy or residual fuel oil</v>
      </c>
      <c r="J1623" t="str">
        <f>VLOOKUP(E1623,'Cross-Page Data'!$D$4:$F$48,3,FALSE)</f>
        <v>heavy or residual fuel oil</v>
      </c>
      <c r="K1623" t="b">
        <f t="shared" si="25"/>
        <v>1</v>
      </c>
    </row>
    <row r="1624" spans="1:11">
      <c r="A1624" s="120">
        <v>1893</v>
      </c>
      <c r="B1624" s="121" t="s">
        <v>201</v>
      </c>
      <c r="C1624" s="121" t="s">
        <v>202</v>
      </c>
      <c r="D1624" s="121" t="s">
        <v>68</v>
      </c>
      <c r="E1624" s="121" t="s">
        <v>38</v>
      </c>
      <c r="F1624" s="122">
        <v>115051</v>
      </c>
      <c r="G1624" s="122">
        <v>10327.791</v>
      </c>
      <c r="H1624" s="120">
        <v>2019</v>
      </c>
      <c r="I1624" t="str">
        <f>IF(J1624="natural gas",VLOOKUP(D1624,'Cross-Page Data'!$I$4:$J$13,2,FALSE),IF(J1624="solar",VLOOKUP('Form 923'!D1624,'Cross-Page Data'!$I$14:$J$117,2,FALSE),J1624))</f>
        <v>natural gas nonpeaker - preexisting retiring</v>
      </c>
      <c r="J1624" t="str">
        <f>VLOOKUP(E1624,'Cross-Page Data'!$D$4:$F$48,3,FALSE)</f>
        <v>natural gas</v>
      </c>
      <c r="K1624" t="b">
        <f t="shared" si="25"/>
        <v>1</v>
      </c>
    </row>
    <row r="1625" spans="1:11">
      <c r="A1625" s="120">
        <v>1893</v>
      </c>
      <c r="B1625" s="121" t="s">
        <v>201</v>
      </c>
      <c r="C1625" s="121" t="s">
        <v>202</v>
      </c>
      <c r="D1625" s="121" t="s">
        <v>68</v>
      </c>
      <c r="E1625" s="121" t="s">
        <v>162</v>
      </c>
      <c r="F1625" s="122">
        <v>51918402</v>
      </c>
      <c r="G1625" s="122">
        <v>4800652.2</v>
      </c>
      <c r="H1625" s="120">
        <v>2019</v>
      </c>
      <c r="I1625" t="str">
        <f>IF(J1625="natural gas",VLOOKUP(D1625,'Cross-Page Data'!$I$4:$J$13,2,FALSE),IF(J1625="solar",VLOOKUP('Form 923'!D1625,'Cross-Page Data'!$I$14:$J$117,2,FALSE),J1625))</f>
        <v>hard coal</v>
      </c>
      <c r="J1625" t="str">
        <f>VLOOKUP(E1625,'Cross-Page Data'!$D$4:$F$48,3,FALSE)</f>
        <v>hard coal</v>
      </c>
      <c r="K1625" t="b">
        <f t="shared" si="25"/>
        <v>1</v>
      </c>
    </row>
    <row r="1626" spans="1:11">
      <c r="A1626" s="120">
        <v>1894</v>
      </c>
      <c r="B1626" s="121" t="s">
        <v>201</v>
      </c>
      <c r="C1626" s="121" t="s">
        <v>202</v>
      </c>
      <c r="D1626" s="121" t="s">
        <v>116</v>
      </c>
      <c r="E1626" s="121" t="s">
        <v>170</v>
      </c>
      <c r="F1626" s="122">
        <v>560844</v>
      </c>
      <c r="G1626" s="122">
        <v>63002</v>
      </c>
      <c r="H1626" s="120">
        <v>2019</v>
      </c>
      <c r="I1626" t="str">
        <f>IF(J1626="natural gas",VLOOKUP(D1626,'Cross-Page Data'!$I$4:$J$13,2,FALSE),IF(J1626="solar",VLOOKUP('Form 923'!D1626,'Cross-Page Data'!$I$14:$J$117,2,FALSE),J1626))</f>
        <v>hydro</v>
      </c>
      <c r="J1626" t="str">
        <f>VLOOKUP(E1626,'Cross-Page Data'!$D$4:$F$48,3,FALSE)</f>
        <v>hydro</v>
      </c>
      <c r="K1626" t="b">
        <f t="shared" si="25"/>
        <v>1</v>
      </c>
    </row>
    <row r="1627" spans="1:11">
      <c r="A1627" s="120">
        <v>1895</v>
      </c>
      <c r="B1627" s="121" t="s">
        <v>201</v>
      </c>
      <c r="C1627" s="121" t="s">
        <v>202</v>
      </c>
      <c r="D1627" s="121" t="s">
        <v>116</v>
      </c>
      <c r="E1627" s="121" t="s">
        <v>170</v>
      </c>
      <c r="F1627" s="122">
        <v>109352</v>
      </c>
      <c r="G1627" s="122">
        <v>12284</v>
      </c>
      <c r="H1627" s="120">
        <v>2019</v>
      </c>
      <c r="I1627" t="str">
        <f>IF(J1627="natural gas",VLOOKUP(D1627,'Cross-Page Data'!$I$4:$J$13,2,FALSE),IF(J1627="solar",VLOOKUP('Form 923'!D1627,'Cross-Page Data'!$I$14:$J$117,2,FALSE),J1627))</f>
        <v>hydro</v>
      </c>
      <c r="J1627" t="str">
        <f>VLOOKUP(E1627,'Cross-Page Data'!$D$4:$F$48,3,FALSE)</f>
        <v>hydro</v>
      </c>
      <c r="K1627" t="b">
        <f t="shared" si="25"/>
        <v>1</v>
      </c>
    </row>
    <row r="1628" spans="1:11">
      <c r="A1628" s="120">
        <v>1896</v>
      </c>
      <c r="B1628" s="121" t="s">
        <v>201</v>
      </c>
      <c r="C1628" s="121" t="s">
        <v>202</v>
      </c>
      <c r="D1628" s="121" t="s">
        <v>116</v>
      </c>
      <c r="E1628" s="121" t="s">
        <v>170</v>
      </c>
      <c r="F1628" s="122">
        <v>277662</v>
      </c>
      <c r="G1628" s="122">
        <v>31191</v>
      </c>
      <c r="H1628" s="120">
        <v>2019</v>
      </c>
      <c r="I1628" t="str">
        <f>IF(J1628="natural gas",VLOOKUP(D1628,'Cross-Page Data'!$I$4:$J$13,2,FALSE),IF(J1628="solar",VLOOKUP('Form 923'!D1628,'Cross-Page Data'!$I$14:$J$117,2,FALSE),J1628))</f>
        <v>hydro</v>
      </c>
      <c r="J1628" t="str">
        <f>VLOOKUP(E1628,'Cross-Page Data'!$D$4:$F$48,3,FALSE)</f>
        <v>hydro</v>
      </c>
      <c r="K1628" t="b">
        <f t="shared" si="25"/>
        <v>1</v>
      </c>
    </row>
    <row r="1629" ht="25.5" spans="1:11">
      <c r="A1629" s="120">
        <v>1897</v>
      </c>
      <c r="B1629" s="121" t="s">
        <v>205</v>
      </c>
      <c r="C1629" s="121" t="s">
        <v>210</v>
      </c>
      <c r="D1629" s="121" t="s">
        <v>68</v>
      </c>
      <c r="E1629" s="121" t="s">
        <v>38</v>
      </c>
      <c r="F1629" s="122">
        <v>419</v>
      </c>
      <c r="G1629" s="122">
        <v>66.998</v>
      </c>
      <c r="H1629" s="120">
        <v>2019</v>
      </c>
      <c r="I1629" t="str">
        <f>IF(J1629="natural gas",VLOOKUP(D1629,'Cross-Page Data'!$I$4:$J$13,2,FALSE),IF(J1629="solar",VLOOKUP('Form 923'!D1629,'Cross-Page Data'!$I$14:$J$117,2,FALSE),J1629))</f>
        <v>natural gas nonpeaker - preexisting retiring</v>
      </c>
      <c r="J1629" t="str">
        <f>VLOOKUP(E1629,'Cross-Page Data'!$D$4:$F$48,3,FALSE)</f>
        <v>natural gas</v>
      </c>
      <c r="K1629" t="b">
        <f t="shared" si="25"/>
        <v>0</v>
      </c>
    </row>
    <row r="1630" ht="25.5" spans="1:11">
      <c r="A1630" s="120">
        <v>1897</v>
      </c>
      <c r="B1630" s="121" t="s">
        <v>205</v>
      </c>
      <c r="C1630" s="121" t="s">
        <v>210</v>
      </c>
      <c r="D1630" s="121" t="s">
        <v>68</v>
      </c>
      <c r="E1630" s="121" t="s">
        <v>162</v>
      </c>
      <c r="F1630" s="122">
        <v>14954</v>
      </c>
      <c r="G1630" s="122">
        <v>2358.936</v>
      </c>
      <c r="H1630" s="120">
        <v>2019</v>
      </c>
      <c r="I1630" t="str">
        <f>IF(J1630="natural gas",VLOOKUP(D1630,'Cross-Page Data'!$I$4:$J$13,2,FALSE),IF(J1630="solar",VLOOKUP('Form 923'!D1630,'Cross-Page Data'!$I$14:$J$117,2,FALSE),J1630))</f>
        <v>hard coal</v>
      </c>
      <c r="J1630" t="str">
        <f>VLOOKUP(E1630,'Cross-Page Data'!$D$4:$F$48,3,FALSE)</f>
        <v>hard coal</v>
      </c>
      <c r="K1630" t="b">
        <f t="shared" si="25"/>
        <v>0</v>
      </c>
    </row>
    <row r="1631" ht="25.5" spans="1:11">
      <c r="A1631" s="120">
        <v>1897</v>
      </c>
      <c r="B1631" s="121" t="s">
        <v>205</v>
      </c>
      <c r="C1631" s="121" t="s">
        <v>210</v>
      </c>
      <c r="D1631" s="121" t="s">
        <v>68</v>
      </c>
      <c r="E1631" s="121" t="s">
        <v>176</v>
      </c>
      <c r="F1631" s="122">
        <v>124093</v>
      </c>
      <c r="G1631" s="122">
        <v>19391.066</v>
      </c>
      <c r="H1631" s="120">
        <v>2019</v>
      </c>
      <c r="I1631" t="str">
        <f>IF(J1631="natural gas",VLOOKUP(D1631,'Cross-Page Data'!$I$4:$J$13,2,FALSE),IF(J1631="solar",VLOOKUP('Form 923'!D1631,'Cross-Page Data'!$I$14:$J$117,2,FALSE),J1631))</f>
        <v>biomass</v>
      </c>
      <c r="J1631" t="str">
        <f>VLOOKUP(E1631,'Cross-Page Data'!$D$4:$F$48,3,FALSE)</f>
        <v>biomass</v>
      </c>
      <c r="K1631" t="b">
        <f t="shared" si="25"/>
        <v>0</v>
      </c>
    </row>
    <row r="1632" spans="1:11">
      <c r="A1632" s="120">
        <v>1898</v>
      </c>
      <c r="B1632" s="121" t="s">
        <v>201</v>
      </c>
      <c r="C1632" s="121" t="s">
        <v>202</v>
      </c>
      <c r="D1632" s="121" t="s">
        <v>116</v>
      </c>
      <c r="E1632" s="121" t="s">
        <v>170</v>
      </c>
      <c r="F1632" s="122">
        <v>75328</v>
      </c>
      <c r="G1632" s="122">
        <v>8462</v>
      </c>
      <c r="H1632" s="120">
        <v>2019</v>
      </c>
      <c r="I1632" t="str">
        <f>IF(J1632="natural gas",VLOOKUP(D1632,'Cross-Page Data'!$I$4:$J$13,2,FALSE),IF(J1632="solar",VLOOKUP('Form 923'!D1632,'Cross-Page Data'!$I$14:$J$117,2,FALSE),J1632))</f>
        <v>hydro</v>
      </c>
      <c r="J1632" t="str">
        <f>VLOOKUP(E1632,'Cross-Page Data'!$D$4:$F$48,3,FALSE)</f>
        <v>hydro</v>
      </c>
      <c r="K1632" t="b">
        <f t="shared" si="25"/>
        <v>1</v>
      </c>
    </row>
    <row r="1633" spans="1:11">
      <c r="A1633" s="120">
        <v>1899</v>
      </c>
      <c r="B1633" s="121" t="s">
        <v>201</v>
      </c>
      <c r="C1633" s="121" t="s">
        <v>202</v>
      </c>
      <c r="D1633" s="121" t="s">
        <v>116</v>
      </c>
      <c r="E1633" s="121" t="s">
        <v>170</v>
      </c>
      <c r="F1633" s="122">
        <v>64627</v>
      </c>
      <c r="G1633" s="122">
        <v>7260</v>
      </c>
      <c r="H1633" s="120">
        <v>2019</v>
      </c>
      <c r="I1633" t="str">
        <f>IF(J1633="natural gas",VLOOKUP(D1633,'Cross-Page Data'!$I$4:$J$13,2,FALSE),IF(J1633="solar",VLOOKUP('Form 923'!D1633,'Cross-Page Data'!$I$14:$J$117,2,FALSE),J1633))</f>
        <v>hydro</v>
      </c>
      <c r="J1633" t="str">
        <f>VLOOKUP(E1633,'Cross-Page Data'!$D$4:$F$48,3,FALSE)</f>
        <v>hydro</v>
      </c>
      <c r="K1633" t="b">
        <f t="shared" si="25"/>
        <v>1</v>
      </c>
    </row>
    <row r="1634" spans="1:11">
      <c r="A1634" s="120">
        <v>1900</v>
      </c>
      <c r="B1634" s="121" t="s">
        <v>201</v>
      </c>
      <c r="C1634" s="121" t="s">
        <v>202</v>
      </c>
      <c r="D1634" s="121" t="s">
        <v>116</v>
      </c>
      <c r="E1634" s="121" t="s">
        <v>170</v>
      </c>
      <c r="F1634" s="122">
        <v>102639</v>
      </c>
      <c r="G1634" s="122">
        <v>11530</v>
      </c>
      <c r="H1634" s="120">
        <v>2019</v>
      </c>
      <c r="I1634" t="str">
        <f>IF(J1634="natural gas",VLOOKUP(D1634,'Cross-Page Data'!$I$4:$J$13,2,FALSE),IF(J1634="solar",VLOOKUP('Form 923'!D1634,'Cross-Page Data'!$I$14:$J$117,2,FALSE),J1634))</f>
        <v>hydro</v>
      </c>
      <c r="J1634" t="str">
        <f>VLOOKUP(E1634,'Cross-Page Data'!$D$4:$F$48,3,FALSE)</f>
        <v>hydro</v>
      </c>
      <c r="K1634" t="b">
        <f t="shared" si="25"/>
        <v>1</v>
      </c>
    </row>
    <row r="1635" spans="1:11">
      <c r="A1635" s="120">
        <v>1901</v>
      </c>
      <c r="B1635" s="121" t="s">
        <v>201</v>
      </c>
      <c r="C1635" s="121" t="s">
        <v>202</v>
      </c>
      <c r="D1635" s="121" t="s">
        <v>116</v>
      </c>
      <c r="E1635" s="121" t="s">
        <v>170</v>
      </c>
      <c r="F1635" s="122">
        <v>3307511</v>
      </c>
      <c r="G1635" s="122">
        <v>371547</v>
      </c>
      <c r="H1635" s="120">
        <v>2019</v>
      </c>
      <c r="I1635" t="str">
        <f>IF(J1635="natural gas",VLOOKUP(D1635,'Cross-Page Data'!$I$4:$J$13,2,FALSE),IF(J1635="solar",VLOOKUP('Form 923'!D1635,'Cross-Page Data'!$I$14:$J$117,2,FALSE),J1635))</f>
        <v>hydro</v>
      </c>
      <c r="J1635" t="str">
        <f>VLOOKUP(E1635,'Cross-Page Data'!$D$4:$F$48,3,FALSE)</f>
        <v>hydro</v>
      </c>
      <c r="K1635" t="b">
        <f t="shared" si="25"/>
        <v>1</v>
      </c>
    </row>
    <row r="1636" spans="1:11">
      <c r="A1636" s="120">
        <v>1902</v>
      </c>
      <c r="B1636" s="121" t="s">
        <v>201</v>
      </c>
      <c r="C1636" s="121" t="s">
        <v>202</v>
      </c>
      <c r="D1636" s="121" t="s">
        <v>116</v>
      </c>
      <c r="E1636" s="121" t="s">
        <v>170</v>
      </c>
      <c r="F1636" s="122">
        <v>221811</v>
      </c>
      <c r="G1636" s="122">
        <v>24917</v>
      </c>
      <c r="H1636" s="120">
        <v>2019</v>
      </c>
      <c r="I1636" t="str">
        <f>IF(J1636="natural gas",VLOOKUP(D1636,'Cross-Page Data'!$I$4:$J$13,2,FALSE),IF(J1636="solar",VLOOKUP('Form 923'!D1636,'Cross-Page Data'!$I$14:$J$117,2,FALSE),J1636))</f>
        <v>hydro</v>
      </c>
      <c r="J1636" t="str">
        <f>VLOOKUP(E1636,'Cross-Page Data'!$D$4:$F$48,3,FALSE)</f>
        <v>hydro</v>
      </c>
      <c r="K1636" t="b">
        <f t="shared" si="25"/>
        <v>1</v>
      </c>
    </row>
    <row r="1637" spans="1:11">
      <c r="A1637" s="120">
        <v>1904</v>
      </c>
      <c r="B1637" s="121" t="s">
        <v>201</v>
      </c>
      <c r="C1637" s="121" t="s">
        <v>202</v>
      </c>
      <c r="D1637" s="121" t="s">
        <v>39</v>
      </c>
      <c r="E1637" s="121" t="s">
        <v>38</v>
      </c>
      <c r="F1637" s="122">
        <v>233632</v>
      </c>
      <c r="G1637" s="122">
        <v>446975</v>
      </c>
      <c r="H1637" s="120">
        <v>2019</v>
      </c>
      <c r="I1637" t="str">
        <f>IF(J1637="natural gas",VLOOKUP(D1637,'Cross-Page Data'!$I$4:$J$13,2,FALSE),IF(J1637="solar",VLOOKUP('Form 923'!D1637,'Cross-Page Data'!$I$14:$J$117,2,FALSE),J1637))</f>
        <v>natural gas nonpeaker - preexisting nonretiring</v>
      </c>
      <c r="J1637" t="str">
        <f>VLOOKUP(E1637,'Cross-Page Data'!$D$4:$F$48,3,FALSE)</f>
        <v>natural gas</v>
      </c>
      <c r="K1637" t="b">
        <f t="shared" si="25"/>
        <v>1</v>
      </c>
    </row>
    <row r="1638" spans="1:11">
      <c r="A1638" s="120">
        <v>1904</v>
      </c>
      <c r="B1638" s="121" t="s">
        <v>201</v>
      </c>
      <c r="C1638" s="121" t="s">
        <v>202</v>
      </c>
      <c r="D1638" s="121" t="s">
        <v>61</v>
      </c>
      <c r="E1638" s="121" t="s">
        <v>70</v>
      </c>
      <c r="F1638" s="122">
        <v>0</v>
      </c>
      <c r="G1638" s="122">
        <v>0</v>
      </c>
      <c r="H1638" s="120">
        <v>2019</v>
      </c>
      <c r="I1638" t="str">
        <f>IF(J1638="natural gas",VLOOKUP(D1638,'Cross-Page Data'!$I$4:$J$13,2,FALSE),IF(J1638="solar",VLOOKUP('Form 923'!D1638,'Cross-Page Data'!$I$14:$J$117,2,FALSE),J1638))</f>
        <v>heavy or residual fuel oil</v>
      </c>
      <c r="J1638" t="str">
        <f>VLOOKUP(E1638,'Cross-Page Data'!$D$4:$F$48,3,FALSE)</f>
        <v>heavy or residual fuel oil</v>
      </c>
      <c r="K1638" t="b">
        <f t="shared" si="25"/>
        <v>1</v>
      </c>
    </row>
    <row r="1639" spans="1:11">
      <c r="A1639" s="120">
        <v>1904</v>
      </c>
      <c r="B1639" s="121" t="s">
        <v>201</v>
      </c>
      <c r="C1639" s="121" t="s">
        <v>202</v>
      </c>
      <c r="D1639" s="121" t="s">
        <v>61</v>
      </c>
      <c r="E1639" s="121" t="s">
        <v>38</v>
      </c>
      <c r="F1639" s="122">
        <v>10954588</v>
      </c>
      <c r="G1639" s="122">
        <v>1040362</v>
      </c>
      <c r="H1639" s="120">
        <v>2019</v>
      </c>
      <c r="I1639" t="str">
        <f>IF(J1639="natural gas",VLOOKUP(D1639,'Cross-Page Data'!$I$4:$J$13,2,FALSE),IF(J1639="solar",VLOOKUP('Form 923'!D1639,'Cross-Page Data'!$I$14:$J$117,2,FALSE),J1639))</f>
        <v>natural gas nonpeaker - preexisting nonretiring</v>
      </c>
      <c r="J1639" t="str">
        <f>VLOOKUP(E1639,'Cross-Page Data'!$D$4:$F$48,3,FALSE)</f>
        <v>natural gas</v>
      </c>
      <c r="K1639" t="b">
        <f t="shared" si="25"/>
        <v>1</v>
      </c>
    </row>
    <row r="1640" spans="1:11">
      <c r="A1640" s="120">
        <v>1904</v>
      </c>
      <c r="B1640" s="121" t="s">
        <v>201</v>
      </c>
      <c r="C1640" s="121" t="s">
        <v>202</v>
      </c>
      <c r="D1640" s="121" t="s">
        <v>73</v>
      </c>
      <c r="E1640" s="121" t="s">
        <v>38</v>
      </c>
      <c r="F1640" s="122">
        <v>2905438</v>
      </c>
      <c r="G1640" s="122">
        <v>292891</v>
      </c>
      <c r="H1640" s="120">
        <v>2019</v>
      </c>
      <c r="I1640" t="str">
        <f>IF(J1640="natural gas",VLOOKUP(D1640,'Cross-Page Data'!$I$4:$J$13,2,FALSE),IF(J1640="solar",VLOOKUP('Form 923'!D1640,'Cross-Page Data'!$I$14:$J$117,2,FALSE),J1640))</f>
        <v>natural gas peaker</v>
      </c>
      <c r="J1640" t="str">
        <f>VLOOKUP(E1640,'Cross-Page Data'!$D$4:$F$48,3,FALSE)</f>
        <v>natural gas</v>
      </c>
      <c r="K1640" t="b">
        <f t="shared" si="25"/>
        <v>1</v>
      </c>
    </row>
    <row r="1641" spans="1:11">
      <c r="A1641" s="120">
        <v>1910</v>
      </c>
      <c r="B1641" s="121" t="s">
        <v>201</v>
      </c>
      <c r="C1641" s="121" t="s">
        <v>202</v>
      </c>
      <c r="D1641" s="121" t="s">
        <v>73</v>
      </c>
      <c r="E1641" s="121" t="s">
        <v>70</v>
      </c>
      <c r="F1641" s="122">
        <v>0</v>
      </c>
      <c r="G1641" s="122">
        <v>-85.231</v>
      </c>
      <c r="H1641" s="120">
        <v>2019</v>
      </c>
      <c r="I1641" t="str">
        <f>IF(J1641="natural gas",VLOOKUP(D1641,'Cross-Page Data'!$I$4:$J$13,2,FALSE),IF(J1641="solar",VLOOKUP('Form 923'!D1641,'Cross-Page Data'!$I$14:$J$117,2,FALSE),J1641))</f>
        <v>heavy or residual fuel oil</v>
      </c>
      <c r="J1641" t="str">
        <f>VLOOKUP(E1641,'Cross-Page Data'!$D$4:$F$48,3,FALSE)</f>
        <v>heavy or residual fuel oil</v>
      </c>
      <c r="K1641" t="b">
        <f t="shared" si="25"/>
        <v>1</v>
      </c>
    </row>
    <row r="1642" spans="1:11">
      <c r="A1642" s="120">
        <v>1910</v>
      </c>
      <c r="B1642" s="121" t="s">
        <v>201</v>
      </c>
      <c r="C1642" s="121" t="s">
        <v>202</v>
      </c>
      <c r="D1642" s="121" t="s">
        <v>73</v>
      </c>
      <c r="E1642" s="121" t="s">
        <v>38</v>
      </c>
      <c r="F1642" s="122">
        <v>0</v>
      </c>
      <c r="G1642" s="122">
        <v>-1019.769</v>
      </c>
      <c r="H1642" s="120">
        <v>2019</v>
      </c>
      <c r="I1642" t="str">
        <f>IF(J1642="natural gas",VLOOKUP(D1642,'Cross-Page Data'!$I$4:$J$13,2,FALSE),IF(J1642="solar",VLOOKUP('Form 923'!D1642,'Cross-Page Data'!$I$14:$J$117,2,FALSE),J1642))</f>
        <v>natural gas peaker</v>
      </c>
      <c r="J1642" t="str">
        <f>VLOOKUP(E1642,'Cross-Page Data'!$D$4:$F$48,3,FALSE)</f>
        <v>natural gas</v>
      </c>
      <c r="K1642" t="b">
        <f t="shared" si="25"/>
        <v>1</v>
      </c>
    </row>
    <row r="1643" spans="1:11">
      <c r="A1643" s="120">
        <v>1911</v>
      </c>
      <c r="B1643" s="121" t="s">
        <v>201</v>
      </c>
      <c r="C1643" s="121" t="s">
        <v>202</v>
      </c>
      <c r="D1643" s="121" t="s">
        <v>116</v>
      </c>
      <c r="E1643" s="121" t="s">
        <v>170</v>
      </c>
      <c r="F1643" s="122">
        <v>571322</v>
      </c>
      <c r="G1643" s="122">
        <v>64179</v>
      </c>
      <c r="H1643" s="120">
        <v>2019</v>
      </c>
      <c r="I1643" t="str">
        <f>IF(J1643="natural gas",VLOOKUP(D1643,'Cross-Page Data'!$I$4:$J$13,2,FALSE),IF(J1643="solar",VLOOKUP('Form 923'!D1643,'Cross-Page Data'!$I$14:$J$117,2,FALSE),J1643))</f>
        <v>hydro</v>
      </c>
      <c r="J1643" t="str">
        <f>VLOOKUP(E1643,'Cross-Page Data'!$D$4:$F$48,3,FALSE)</f>
        <v>hydro</v>
      </c>
      <c r="K1643" t="b">
        <f t="shared" si="25"/>
        <v>1</v>
      </c>
    </row>
    <row r="1644" spans="1:11">
      <c r="A1644" s="120">
        <v>1912</v>
      </c>
      <c r="B1644" s="121" t="s">
        <v>201</v>
      </c>
      <c r="C1644" s="121" t="s">
        <v>202</v>
      </c>
      <c r="D1644" s="121" t="s">
        <v>39</v>
      </c>
      <c r="E1644" s="121" t="s">
        <v>38</v>
      </c>
      <c r="F1644" s="122">
        <v>938</v>
      </c>
      <c r="G1644" s="122">
        <v>1290331</v>
      </c>
      <c r="H1644" s="120">
        <v>2019</v>
      </c>
      <c r="I1644" t="str">
        <f>IF(J1644="natural gas",VLOOKUP(D1644,'Cross-Page Data'!$I$4:$J$13,2,FALSE),IF(J1644="solar",VLOOKUP('Form 923'!D1644,'Cross-Page Data'!$I$14:$J$117,2,FALSE),J1644))</f>
        <v>natural gas nonpeaker - preexisting nonretiring</v>
      </c>
      <c r="J1644" t="str">
        <f>VLOOKUP(E1644,'Cross-Page Data'!$D$4:$F$48,3,FALSE)</f>
        <v>natural gas</v>
      </c>
      <c r="K1644" t="b">
        <f t="shared" si="25"/>
        <v>1</v>
      </c>
    </row>
    <row r="1645" spans="1:11">
      <c r="A1645" s="120">
        <v>1912</v>
      </c>
      <c r="B1645" s="121" t="s">
        <v>201</v>
      </c>
      <c r="C1645" s="121" t="s">
        <v>202</v>
      </c>
      <c r="D1645" s="121" t="s">
        <v>61</v>
      </c>
      <c r="E1645" s="121" t="s">
        <v>38</v>
      </c>
      <c r="F1645" s="122">
        <v>24094110</v>
      </c>
      <c r="G1645" s="122">
        <v>2206695</v>
      </c>
      <c r="H1645" s="120">
        <v>2019</v>
      </c>
      <c r="I1645" t="str">
        <f>IF(J1645="natural gas",VLOOKUP(D1645,'Cross-Page Data'!$I$4:$J$13,2,FALSE),IF(J1645="solar",VLOOKUP('Form 923'!D1645,'Cross-Page Data'!$I$14:$J$117,2,FALSE),J1645))</f>
        <v>natural gas nonpeaker - preexisting nonretiring</v>
      </c>
      <c r="J1645" t="str">
        <f>VLOOKUP(E1645,'Cross-Page Data'!$D$4:$F$48,3,FALSE)</f>
        <v>natural gas</v>
      </c>
      <c r="K1645" t="b">
        <f t="shared" si="25"/>
        <v>1</v>
      </c>
    </row>
    <row r="1646" spans="1:11">
      <c r="A1646" s="120">
        <v>1915</v>
      </c>
      <c r="B1646" s="121" t="s">
        <v>201</v>
      </c>
      <c r="C1646" s="121" t="s">
        <v>202</v>
      </c>
      <c r="D1646" s="121" t="s">
        <v>68</v>
      </c>
      <c r="E1646" s="121" t="s">
        <v>70</v>
      </c>
      <c r="F1646" s="122">
        <v>911</v>
      </c>
      <c r="G1646" s="122">
        <v>5.508</v>
      </c>
      <c r="H1646" s="120">
        <v>2019</v>
      </c>
      <c r="I1646" t="str">
        <f>IF(J1646="natural gas",VLOOKUP(D1646,'Cross-Page Data'!$I$4:$J$13,2,FALSE),IF(J1646="solar",VLOOKUP('Form 923'!D1646,'Cross-Page Data'!$I$14:$J$117,2,FALSE),J1646))</f>
        <v>heavy or residual fuel oil</v>
      </c>
      <c r="J1646" t="str">
        <f>VLOOKUP(E1646,'Cross-Page Data'!$D$4:$F$48,3,FALSE)</f>
        <v>heavy or residual fuel oil</v>
      </c>
      <c r="K1646" t="b">
        <f t="shared" si="25"/>
        <v>1</v>
      </c>
    </row>
    <row r="1647" spans="1:11">
      <c r="A1647" s="120">
        <v>1915</v>
      </c>
      <c r="B1647" s="121" t="s">
        <v>201</v>
      </c>
      <c r="C1647" s="121" t="s">
        <v>202</v>
      </c>
      <c r="D1647" s="121" t="s">
        <v>68</v>
      </c>
      <c r="E1647" s="121" t="s">
        <v>38</v>
      </c>
      <c r="F1647" s="122">
        <v>121951</v>
      </c>
      <c r="G1647" s="122">
        <v>3030.251</v>
      </c>
      <c r="H1647" s="120">
        <v>2019</v>
      </c>
      <c r="I1647" t="str">
        <f>IF(J1647="natural gas",VLOOKUP(D1647,'Cross-Page Data'!$I$4:$J$13,2,FALSE),IF(J1647="solar",VLOOKUP('Form 923'!D1647,'Cross-Page Data'!$I$14:$J$117,2,FALSE),J1647))</f>
        <v>natural gas nonpeaker - preexisting retiring</v>
      </c>
      <c r="J1647" t="str">
        <f>VLOOKUP(E1647,'Cross-Page Data'!$D$4:$F$48,3,FALSE)</f>
        <v>natural gas</v>
      </c>
      <c r="K1647" t="b">
        <f t="shared" si="25"/>
        <v>1</v>
      </c>
    </row>
    <row r="1648" spans="1:11">
      <c r="A1648" s="120">
        <v>1915</v>
      </c>
      <c r="B1648" s="121" t="s">
        <v>201</v>
      </c>
      <c r="C1648" s="121" t="s">
        <v>202</v>
      </c>
      <c r="D1648" s="121" t="s">
        <v>68</v>
      </c>
      <c r="E1648" s="121" t="s">
        <v>162</v>
      </c>
      <c r="F1648" s="122">
        <v>17733798</v>
      </c>
      <c r="G1648" s="122">
        <v>1736143.2</v>
      </c>
      <c r="H1648" s="120">
        <v>2019</v>
      </c>
      <c r="I1648" t="str">
        <f>IF(J1648="natural gas",VLOOKUP(D1648,'Cross-Page Data'!$I$4:$J$13,2,FALSE),IF(J1648="solar",VLOOKUP('Form 923'!D1648,'Cross-Page Data'!$I$14:$J$117,2,FALSE),J1648))</f>
        <v>hard coal</v>
      </c>
      <c r="J1648" t="str">
        <f>VLOOKUP(E1648,'Cross-Page Data'!$D$4:$F$48,3,FALSE)</f>
        <v>hard coal</v>
      </c>
      <c r="K1648" t="b">
        <f t="shared" si="25"/>
        <v>1</v>
      </c>
    </row>
    <row r="1649" spans="1:11">
      <c r="A1649" s="120">
        <v>1922</v>
      </c>
      <c r="B1649" s="121" t="s">
        <v>201</v>
      </c>
      <c r="C1649" s="121" t="s">
        <v>202</v>
      </c>
      <c r="D1649" s="121" t="s">
        <v>68</v>
      </c>
      <c r="E1649" s="121" t="s">
        <v>125</v>
      </c>
      <c r="F1649" s="122">
        <v>0</v>
      </c>
      <c r="G1649" s="122">
        <v>4964575</v>
      </c>
      <c r="H1649" s="120">
        <v>2019</v>
      </c>
      <c r="I1649" t="str">
        <f>IF(J1649="natural gas",VLOOKUP(D1649,'Cross-Page Data'!$I$4:$J$13,2,FALSE),IF(J1649="solar",VLOOKUP('Form 923'!D1649,'Cross-Page Data'!$I$14:$J$117,2,FALSE),J1649))</f>
        <v>nuclear</v>
      </c>
      <c r="J1649" t="str">
        <f>VLOOKUP(E1649,'Cross-Page Data'!$D$4:$F$48,3,FALSE)</f>
        <v>nuclear</v>
      </c>
      <c r="K1649" t="b">
        <f t="shared" si="25"/>
        <v>1</v>
      </c>
    </row>
    <row r="1650" spans="1:11">
      <c r="A1650" s="120">
        <v>1925</v>
      </c>
      <c r="B1650" s="121" t="s">
        <v>201</v>
      </c>
      <c r="C1650" s="121" t="s">
        <v>202</v>
      </c>
      <c r="D1650" s="121" t="s">
        <v>68</v>
      </c>
      <c r="E1650" s="121" t="s">
        <v>125</v>
      </c>
      <c r="F1650" s="122">
        <v>0</v>
      </c>
      <c r="G1650" s="122">
        <v>4772562</v>
      </c>
      <c r="H1650" s="120">
        <v>2019</v>
      </c>
      <c r="I1650" t="str">
        <f>IF(J1650="natural gas",VLOOKUP(D1650,'Cross-Page Data'!$I$4:$J$13,2,FALSE),IF(J1650="solar",VLOOKUP('Form 923'!D1650,'Cross-Page Data'!$I$14:$J$117,2,FALSE),J1650))</f>
        <v>nuclear</v>
      </c>
      <c r="J1650" t="str">
        <f>VLOOKUP(E1650,'Cross-Page Data'!$D$4:$F$48,3,FALSE)</f>
        <v>nuclear</v>
      </c>
      <c r="K1650" t="b">
        <f t="shared" si="25"/>
        <v>1</v>
      </c>
    </row>
    <row r="1651" spans="1:11">
      <c r="A1651" s="120">
        <v>1925</v>
      </c>
      <c r="B1651" s="121" t="s">
        <v>201</v>
      </c>
      <c r="C1651" s="121" t="s">
        <v>202</v>
      </c>
      <c r="D1651" s="121" t="s">
        <v>68</v>
      </c>
      <c r="E1651" s="121" t="s">
        <v>125</v>
      </c>
      <c r="F1651" s="122">
        <v>0</v>
      </c>
      <c r="G1651" s="122">
        <v>4367410</v>
      </c>
      <c r="H1651" s="120">
        <v>2019</v>
      </c>
      <c r="I1651" t="str">
        <f>IF(J1651="natural gas",VLOOKUP(D1651,'Cross-Page Data'!$I$4:$J$13,2,FALSE),IF(J1651="solar",VLOOKUP('Form 923'!D1651,'Cross-Page Data'!$I$14:$J$117,2,FALSE),J1651))</f>
        <v>nuclear</v>
      </c>
      <c r="J1651" t="str">
        <f>VLOOKUP(E1651,'Cross-Page Data'!$D$4:$F$48,3,FALSE)</f>
        <v>nuclear</v>
      </c>
      <c r="K1651" t="b">
        <f t="shared" si="25"/>
        <v>1</v>
      </c>
    </row>
    <row r="1652" spans="1:11">
      <c r="A1652" s="120">
        <v>1926</v>
      </c>
      <c r="B1652" s="121" t="s">
        <v>201</v>
      </c>
      <c r="C1652" s="121" t="s">
        <v>202</v>
      </c>
      <c r="D1652" s="121" t="s">
        <v>68</v>
      </c>
      <c r="E1652" s="121" t="s">
        <v>105</v>
      </c>
      <c r="F1652" s="122">
        <v>1150990</v>
      </c>
      <c r="G1652" s="122">
        <v>61203.627</v>
      </c>
      <c r="H1652" s="120">
        <v>2019</v>
      </c>
      <c r="I1652" t="str">
        <f>IF(J1652="natural gas",VLOOKUP(D1652,'Cross-Page Data'!$I$4:$J$13,2,FALSE),IF(J1652="solar",VLOOKUP('Form 923'!D1652,'Cross-Page Data'!$I$14:$J$117,2,FALSE),J1652))</f>
        <v>municipal solid waste</v>
      </c>
      <c r="J1652" t="str">
        <f>VLOOKUP(E1652,'Cross-Page Data'!$D$4:$F$48,3,FALSE)</f>
        <v>municipal solid waste</v>
      </c>
      <c r="K1652" t="b">
        <f t="shared" si="25"/>
        <v>1</v>
      </c>
    </row>
    <row r="1653" spans="1:11">
      <c r="A1653" s="120">
        <v>1926</v>
      </c>
      <c r="B1653" s="121" t="s">
        <v>201</v>
      </c>
      <c r="C1653" s="121" t="s">
        <v>202</v>
      </c>
      <c r="D1653" s="121" t="s">
        <v>68</v>
      </c>
      <c r="E1653" s="121" t="s">
        <v>110</v>
      </c>
      <c r="F1653" s="122">
        <v>1406788</v>
      </c>
      <c r="G1653" s="122">
        <v>74805.658</v>
      </c>
      <c r="H1653" s="120">
        <v>2019</v>
      </c>
      <c r="I1653" t="str">
        <f>IF(J1653="natural gas",VLOOKUP(D1653,'Cross-Page Data'!$I$4:$J$13,2,FALSE),IF(J1653="solar",VLOOKUP('Form 923'!D1653,'Cross-Page Data'!$I$14:$J$117,2,FALSE),J1653))</f>
        <v>municipal solid waste</v>
      </c>
      <c r="J1653" t="str">
        <f>VLOOKUP(E1653,'Cross-Page Data'!$D$4:$F$48,3,FALSE)</f>
        <v>municipal solid waste</v>
      </c>
      <c r="K1653" t="b">
        <f t="shared" si="25"/>
        <v>1</v>
      </c>
    </row>
    <row r="1654" spans="1:11">
      <c r="A1654" s="120">
        <v>1926</v>
      </c>
      <c r="B1654" s="121" t="s">
        <v>201</v>
      </c>
      <c r="C1654" s="121" t="s">
        <v>202</v>
      </c>
      <c r="D1654" s="121" t="s">
        <v>68</v>
      </c>
      <c r="E1654" s="121" t="s">
        <v>38</v>
      </c>
      <c r="F1654" s="122">
        <v>18240</v>
      </c>
      <c r="G1654" s="122">
        <v>969.704</v>
      </c>
      <c r="H1654" s="120">
        <v>2019</v>
      </c>
      <c r="I1654" t="str">
        <f>IF(J1654="natural gas",VLOOKUP(D1654,'Cross-Page Data'!$I$4:$J$13,2,FALSE),IF(J1654="solar",VLOOKUP('Form 923'!D1654,'Cross-Page Data'!$I$14:$J$117,2,FALSE),J1654))</f>
        <v>natural gas nonpeaker - preexisting retiring</v>
      </c>
      <c r="J1654" t="str">
        <f>VLOOKUP(E1654,'Cross-Page Data'!$D$4:$F$48,3,FALSE)</f>
        <v>natural gas</v>
      </c>
      <c r="K1654" t="b">
        <f t="shared" si="25"/>
        <v>1</v>
      </c>
    </row>
    <row r="1655" spans="1:11">
      <c r="A1655" s="120">
        <v>1926</v>
      </c>
      <c r="B1655" s="121" t="s">
        <v>201</v>
      </c>
      <c r="C1655" s="121" t="s">
        <v>202</v>
      </c>
      <c r="D1655" s="121" t="s">
        <v>68</v>
      </c>
      <c r="E1655" s="121" t="s">
        <v>176</v>
      </c>
      <c r="F1655" s="122">
        <v>458</v>
      </c>
      <c r="G1655" s="122">
        <v>24.667</v>
      </c>
      <c r="H1655" s="120">
        <v>2019</v>
      </c>
      <c r="I1655" t="str">
        <f>IF(J1655="natural gas",VLOOKUP(D1655,'Cross-Page Data'!$I$4:$J$13,2,FALSE),IF(J1655="solar",VLOOKUP('Form 923'!D1655,'Cross-Page Data'!$I$14:$J$117,2,FALSE),J1655))</f>
        <v>biomass</v>
      </c>
      <c r="J1655" t="str">
        <f>VLOOKUP(E1655,'Cross-Page Data'!$D$4:$F$48,3,FALSE)</f>
        <v>biomass</v>
      </c>
      <c r="K1655" t="b">
        <f t="shared" si="25"/>
        <v>1</v>
      </c>
    </row>
    <row r="1656" spans="1:11">
      <c r="A1656" s="120">
        <v>1927</v>
      </c>
      <c r="B1656" s="121" t="s">
        <v>201</v>
      </c>
      <c r="C1656" s="121" t="s">
        <v>202</v>
      </c>
      <c r="D1656" s="121" t="s">
        <v>39</v>
      </c>
      <c r="E1656" s="121" t="s">
        <v>70</v>
      </c>
      <c r="F1656" s="122">
        <v>0</v>
      </c>
      <c r="G1656" s="122">
        <v>1.603</v>
      </c>
      <c r="H1656" s="120">
        <v>2019</v>
      </c>
      <c r="I1656" t="str">
        <f>IF(J1656="natural gas",VLOOKUP(D1656,'Cross-Page Data'!$I$4:$J$13,2,FALSE),IF(J1656="solar",VLOOKUP('Form 923'!D1656,'Cross-Page Data'!$I$14:$J$117,2,FALSE),J1656))</f>
        <v>heavy or residual fuel oil</v>
      </c>
      <c r="J1656" t="str">
        <f>VLOOKUP(E1656,'Cross-Page Data'!$D$4:$F$48,3,FALSE)</f>
        <v>heavy or residual fuel oil</v>
      </c>
      <c r="K1656" t="b">
        <f t="shared" si="25"/>
        <v>1</v>
      </c>
    </row>
    <row r="1657" spans="1:11">
      <c r="A1657" s="120">
        <v>1927</v>
      </c>
      <c r="B1657" s="121" t="s">
        <v>201</v>
      </c>
      <c r="C1657" s="121" t="s">
        <v>202</v>
      </c>
      <c r="D1657" s="121" t="s">
        <v>39</v>
      </c>
      <c r="E1657" s="121" t="s">
        <v>38</v>
      </c>
      <c r="F1657" s="122">
        <v>0</v>
      </c>
      <c r="G1657" s="122">
        <v>1046223.4</v>
      </c>
      <c r="H1657" s="120">
        <v>2019</v>
      </c>
      <c r="I1657" t="str">
        <f>IF(J1657="natural gas",VLOOKUP(D1657,'Cross-Page Data'!$I$4:$J$13,2,FALSE),IF(J1657="solar",VLOOKUP('Form 923'!D1657,'Cross-Page Data'!$I$14:$J$117,2,FALSE),J1657))</f>
        <v>natural gas nonpeaker - preexisting nonretiring</v>
      </c>
      <c r="J1657" t="str">
        <f>VLOOKUP(E1657,'Cross-Page Data'!$D$4:$F$48,3,FALSE)</f>
        <v>natural gas</v>
      </c>
      <c r="K1657" t="b">
        <f t="shared" si="25"/>
        <v>1</v>
      </c>
    </row>
    <row r="1658" spans="1:11">
      <c r="A1658" s="120">
        <v>1927</v>
      </c>
      <c r="B1658" s="121" t="s">
        <v>201</v>
      </c>
      <c r="C1658" s="121" t="s">
        <v>202</v>
      </c>
      <c r="D1658" s="121" t="s">
        <v>61</v>
      </c>
      <c r="E1658" s="121" t="s">
        <v>70</v>
      </c>
      <c r="F1658" s="122">
        <v>36</v>
      </c>
      <c r="G1658" s="122">
        <v>3.199</v>
      </c>
      <c r="H1658" s="120">
        <v>2019</v>
      </c>
      <c r="I1658" t="str">
        <f>IF(J1658="natural gas",VLOOKUP(D1658,'Cross-Page Data'!$I$4:$J$13,2,FALSE),IF(J1658="solar",VLOOKUP('Form 923'!D1658,'Cross-Page Data'!$I$14:$J$117,2,FALSE),J1658))</f>
        <v>heavy or residual fuel oil</v>
      </c>
      <c r="J1658" t="str">
        <f>VLOOKUP(E1658,'Cross-Page Data'!$D$4:$F$48,3,FALSE)</f>
        <v>heavy or residual fuel oil</v>
      </c>
      <c r="K1658" t="b">
        <f t="shared" si="25"/>
        <v>1</v>
      </c>
    </row>
    <row r="1659" spans="1:11">
      <c r="A1659" s="120">
        <v>1927</v>
      </c>
      <c r="B1659" s="121" t="s">
        <v>201</v>
      </c>
      <c r="C1659" s="121" t="s">
        <v>202</v>
      </c>
      <c r="D1659" s="121" t="s">
        <v>61</v>
      </c>
      <c r="E1659" s="121" t="s">
        <v>38</v>
      </c>
      <c r="F1659" s="122">
        <v>22181261</v>
      </c>
      <c r="G1659" s="122">
        <v>2039332.8</v>
      </c>
      <c r="H1659" s="120">
        <v>2019</v>
      </c>
      <c r="I1659" t="str">
        <f>IF(J1659="natural gas",VLOOKUP(D1659,'Cross-Page Data'!$I$4:$J$13,2,FALSE),IF(J1659="solar",VLOOKUP('Form 923'!D1659,'Cross-Page Data'!$I$14:$J$117,2,FALSE),J1659))</f>
        <v>natural gas nonpeaker - preexisting nonretiring</v>
      </c>
      <c r="J1659" t="str">
        <f>VLOOKUP(E1659,'Cross-Page Data'!$D$4:$F$48,3,FALSE)</f>
        <v>natural gas</v>
      </c>
      <c r="K1659" t="b">
        <f t="shared" si="25"/>
        <v>1</v>
      </c>
    </row>
    <row r="1660" spans="1:11">
      <c r="A1660" s="120">
        <v>1929</v>
      </c>
      <c r="B1660" s="121" t="s">
        <v>201</v>
      </c>
      <c r="C1660" s="121" t="s">
        <v>202</v>
      </c>
      <c r="D1660" s="121" t="s">
        <v>79</v>
      </c>
      <c r="E1660" s="121" t="s">
        <v>70</v>
      </c>
      <c r="F1660" s="122">
        <v>849</v>
      </c>
      <c r="G1660" s="122">
        <v>91.14</v>
      </c>
      <c r="H1660" s="120">
        <v>2019</v>
      </c>
      <c r="I1660" t="str">
        <f>IF(J1660="natural gas",VLOOKUP(D1660,'Cross-Page Data'!$I$4:$J$13,2,FALSE),IF(J1660="solar",VLOOKUP('Form 923'!D1660,'Cross-Page Data'!$I$14:$J$117,2,FALSE),J1660))</f>
        <v>heavy or residual fuel oil</v>
      </c>
      <c r="J1660" t="str">
        <f>VLOOKUP(E1660,'Cross-Page Data'!$D$4:$F$48,3,FALSE)</f>
        <v>heavy or residual fuel oil</v>
      </c>
      <c r="K1660" t="b">
        <f t="shared" si="25"/>
        <v>1</v>
      </c>
    </row>
    <row r="1661" spans="1:11">
      <c r="A1661" s="120">
        <v>1934</v>
      </c>
      <c r="B1661" s="121" t="s">
        <v>201</v>
      </c>
      <c r="C1661" s="121" t="s">
        <v>202</v>
      </c>
      <c r="D1661" s="121" t="s">
        <v>68</v>
      </c>
      <c r="E1661" s="121" t="s">
        <v>105</v>
      </c>
      <c r="F1661" s="122">
        <v>984470</v>
      </c>
      <c r="G1661" s="122">
        <v>47314.744</v>
      </c>
      <c r="H1661" s="120">
        <v>2019</v>
      </c>
      <c r="I1661" t="str">
        <f>IF(J1661="natural gas",VLOOKUP(D1661,'Cross-Page Data'!$I$4:$J$13,2,FALSE),IF(J1661="solar",VLOOKUP('Form 923'!D1661,'Cross-Page Data'!$I$14:$J$117,2,FALSE),J1661))</f>
        <v>municipal solid waste</v>
      </c>
      <c r="J1661" t="str">
        <f>VLOOKUP(E1661,'Cross-Page Data'!$D$4:$F$48,3,FALSE)</f>
        <v>municipal solid waste</v>
      </c>
      <c r="K1661" t="b">
        <f t="shared" si="25"/>
        <v>1</v>
      </c>
    </row>
    <row r="1662" spans="1:11">
      <c r="A1662" s="120">
        <v>1934</v>
      </c>
      <c r="B1662" s="121" t="s">
        <v>201</v>
      </c>
      <c r="C1662" s="121" t="s">
        <v>202</v>
      </c>
      <c r="D1662" s="121" t="s">
        <v>68</v>
      </c>
      <c r="E1662" s="121" t="s">
        <v>110</v>
      </c>
      <c r="F1662" s="122">
        <v>1203258</v>
      </c>
      <c r="G1662" s="122">
        <v>57829.817</v>
      </c>
      <c r="H1662" s="120">
        <v>2019</v>
      </c>
      <c r="I1662" t="str">
        <f>IF(J1662="natural gas",VLOOKUP(D1662,'Cross-Page Data'!$I$4:$J$13,2,FALSE),IF(J1662="solar",VLOOKUP('Form 923'!D1662,'Cross-Page Data'!$I$14:$J$117,2,FALSE),J1662))</f>
        <v>municipal solid waste</v>
      </c>
      <c r="J1662" t="str">
        <f>VLOOKUP(E1662,'Cross-Page Data'!$D$4:$F$48,3,FALSE)</f>
        <v>municipal solid waste</v>
      </c>
      <c r="K1662" t="b">
        <f t="shared" si="25"/>
        <v>1</v>
      </c>
    </row>
    <row r="1663" spans="1:11">
      <c r="A1663" s="120">
        <v>1934</v>
      </c>
      <c r="B1663" s="121" t="s">
        <v>201</v>
      </c>
      <c r="C1663" s="121" t="s">
        <v>202</v>
      </c>
      <c r="D1663" s="121" t="s">
        <v>68</v>
      </c>
      <c r="E1663" s="121" t="s">
        <v>38</v>
      </c>
      <c r="F1663" s="122">
        <v>44147</v>
      </c>
      <c r="G1663" s="122">
        <v>2113.439</v>
      </c>
      <c r="H1663" s="120">
        <v>2019</v>
      </c>
      <c r="I1663" t="str">
        <f>IF(J1663="natural gas",VLOOKUP(D1663,'Cross-Page Data'!$I$4:$J$13,2,FALSE),IF(J1663="solar",VLOOKUP('Form 923'!D1663,'Cross-Page Data'!$I$14:$J$117,2,FALSE),J1663))</f>
        <v>natural gas nonpeaker - preexisting retiring</v>
      </c>
      <c r="J1663" t="str">
        <f>VLOOKUP(E1663,'Cross-Page Data'!$D$4:$F$48,3,FALSE)</f>
        <v>natural gas</v>
      </c>
      <c r="K1663" t="b">
        <f t="shared" si="25"/>
        <v>1</v>
      </c>
    </row>
    <row r="1664" spans="1:11">
      <c r="A1664" s="120">
        <v>1956</v>
      </c>
      <c r="B1664" s="121" t="s">
        <v>201</v>
      </c>
      <c r="C1664" s="121" t="s">
        <v>202</v>
      </c>
      <c r="D1664" s="121" t="s">
        <v>79</v>
      </c>
      <c r="E1664" s="121" t="s">
        <v>70</v>
      </c>
      <c r="F1664" s="122">
        <v>836</v>
      </c>
      <c r="G1664" s="122">
        <v>91</v>
      </c>
      <c r="H1664" s="120">
        <v>2019</v>
      </c>
      <c r="I1664" t="str">
        <f>IF(J1664="natural gas",VLOOKUP(D1664,'Cross-Page Data'!$I$4:$J$13,2,FALSE),IF(J1664="solar",VLOOKUP('Form 923'!D1664,'Cross-Page Data'!$I$14:$J$117,2,FALSE),J1664))</f>
        <v>heavy or residual fuel oil</v>
      </c>
      <c r="J1664" t="str">
        <f>VLOOKUP(E1664,'Cross-Page Data'!$D$4:$F$48,3,FALSE)</f>
        <v>heavy or residual fuel oil</v>
      </c>
      <c r="K1664" t="b">
        <f t="shared" si="25"/>
        <v>1</v>
      </c>
    </row>
    <row r="1665" spans="1:11">
      <c r="A1665" s="120">
        <v>1958</v>
      </c>
      <c r="B1665" s="121" t="s">
        <v>201</v>
      </c>
      <c r="C1665" s="121" t="s">
        <v>202</v>
      </c>
      <c r="D1665" s="121" t="s">
        <v>79</v>
      </c>
      <c r="E1665" s="121" t="s">
        <v>70</v>
      </c>
      <c r="F1665" s="122">
        <v>554</v>
      </c>
      <c r="G1665" s="122">
        <v>66</v>
      </c>
      <c r="H1665" s="120">
        <v>2019</v>
      </c>
      <c r="I1665" t="str">
        <f>IF(J1665="natural gas",VLOOKUP(D1665,'Cross-Page Data'!$I$4:$J$13,2,FALSE),IF(J1665="solar",VLOOKUP('Form 923'!D1665,'Cross-Page Data'!$I$14:$J$117,2,FALSE),J1665))</f>
        <v>heavy or residual fuel oil</v>
      </c>
      <c r="J1665" t="str">
        <f>VLOOKUP(E1665,'Cross-Page Data'!$D$4:$F$48,3,FALSE)</f>
        <v>heavy or residual fuel oil</v>
      </c>
      <c r="K1665" t="b">
        <f t="shared" si="25"/>
        <v>1</v>
      </c>
    </row>
    <row r="1666" spans="1:11">
      <c r="A1666" s="120">
        <v>1958</v>
      </c>
      <c r="B1666" s="121" t="s">
        <v>201</v>
      </c>
      <c r="C1666" s="121" t="s">
        <v>202</v>
      </c>
      <c r="D1666" s="121" t="s">
        <v>79</v>
      </c>
      <c r="E1666" s="121" t="s">
        <v>38</v>
      </c>
      <c r="F1666" s="122">
        <v>0</v>
      </c>
      <c r="G1666" s="122">
        <v>0</v>
      </c>
      <c r="H1666" s="120">
        <v>2019</v>
      </c>
      <c r="I1666" t="str">
        <f>IF(J1666="natural gas",VLOOKUP(D1666,'Cross-Page Data'!$I$4:$J$13,2,FALSE),IF(J1666="solar",VLOOKUP('Form 923'!D1666,'Cross-Page Data'!$I$14:$J$117,2,FALSE),J1666))</f>
        <v>natural gas peaker</v>
      </c>
      <c r="J1666" t="str">
        <f>VLOOKUP(E1666,'Cross-Page Data'!$D$4:$F$48,3,FALSE)</f>
        <v>natural gas</v>
      </c>
      <c r="K1666" t="b">
        <f t="shared" si="25"/>
        <v>1</v>
      </c>
    </row>
    <row r="1667" spans="1:11">
      <c r="A1667" s="120">
        <v>1964</v>
      </c>
      <c r="B1667" s="121" t="s">
        <v>201</v>
      </c>
      <c r="C1667" s="121" t="s">
        <v>202</v>
      </c>
      <c r="D1667" s="121" t="s">
        <v>79</v>
      </c>
      <c r="E1667" s="121" t="s">
        <v>70</v>
      </c>
      <c r="F1667" s="122">
        <v>1011</v>
      </c>
      <c r="G1667" s="122">
        <v>106</v>
      </c>
      <c r="H1667" s="120">
        <v>2019</v>
      </c>
      <c r="I1667" t="str">
        <f>IF(J1667="natural gas",VLOOKUP(D1667,'Cross-Page Data'!$I$4:$J$13,2,FALSE),IF(J1667="solar",VLOOKUP('Form 923'!D1667,'Cross-Page Data'!$I$14:$J$117,2,FALSE),J1667))</f>
        <v>heavy or residual fuel oil</v>
      </c>
      <c r="J1667" t="str">
        <f>VLOOKUP(E1667,'Cross-Page Data'!$D$4:$F$48,3,FALSE)</f>
        <v>heavy or residual fuel oil</v>
      </c>
      <c r="K1667" t="b">
        <f t="shared" si="25"/>
        <v>1</v>
      </c>
    </row>
    <row r="1668" spans="1:11">
      <c r="A1668" s="120">
        <v>1966</v>
      </c>
      <c r="B1668" s="121" t="s">
        <v>201</v>
      </c>
      <c r="C1668" s="121" t="s">
        <v>202</v>
      </c>
      <c r="D1668" s="121" t="s">
        <v>79</v>
      </c>
      <c r="E1668" s="121" t="s">
        <v>70</v>
      </c>
      <c r="F1668" s="122">
        <v>1150</v>
      </c>
      <c r="G1668" s="122">
        <v>115</v>
      </c>
      <c r="H1668" s="120">
        <v>2019</v>
      </c>
      <c r="I1668" t="str">
        <f>IF(J1668="natural gas",VLOOKUP(D1668,'Cross-Page Data'!$I$4:$J$13,2,FALSE),IF(J1668="solar",VLOOKUP('Form 923'!D1668,'Cross-Page Data'!$I$14:$J$117,2,FALSE),J1668))</f>
        <v>heavy or residual fuel oil</v>
      </c>
      <c r="J1668" t="str">
        <f>VLOOKUP(E1668,'Cross-Page Data'!$D$4:$F$48,3,FALSE)</f>
        <v>heavy or residual fuel oil</v>
      </c>
      <c r="K1668" t="b">
        <f t="shared" si="25"/>
        <v>1</v>
      </c>
    </row>
    <row r="1669" spans="1:11">
      <c r="A1669" s="120">
        <v>1969</v>
      </c>
      <c r="B1669" s="121" t="s">
        <v>201</v>
      </c>
      <c r="C1669" s="121" t="s">
        <v>202</v>
      </c>
      <c r="D1669" s="121" t="s">
        <v>73</v>
      </c>
      <c r="E1669" s="121" t="s">
        <v>70</v>
      </c>
      <c r="F1669" s="122">
        <v>0</v>
      </c>
      <c r="G1669" s="122">
        <v>0</v>
      </c>
      <c r="H1669" s="120">
        <v>2019</v>
      </c>
      <c r="I1669" t="str">
        <f>IF(J1669="natural gas",VLOOKUP(D1669,'Cross-Page Data'!$I$4:$J$13,2,FALSE),IF(J1669="solar",VLOOKUP('Form 923'!D1669,'Cross-Page Data'!$I$14:$J$117,2,FALSE),J1669))</f>
        <v>heavy or residual fuel oil</v>
      </c>
      <c r="J1669" t="str">
        <f>VLOOKUP(E1669,'Cross-Page Data'!$D$4:$F$48,3,FALSE)</f>
        <v>heavy or residual fuel oil</v>
      </c>
      <c r="K1669" t="b">
        <f t="shared" si="25"/>
        <v>1</v>
      </c>
    </row>
    <row r="1670" spans="1:11">
      <c r="A1670" s="120">
        <v>1969</v>
      </c>
      <c r="B1670" s="121" t="s">
        <v>201</v>
      </c>
      <c r="C1670" s="121" t="s">
        <v>202</v>
      </c>
      <c r="D1670" s="121" t="s">
        <v>79</v>
      </c>
      <c r="E1670" s="121" t="s">
        <v>70</v>
      </c>
      <c r="F1670" s="122">
        <v>90</v>
      </c>
      <c r="G1670" s="122">
        <v>9</v>
      </c>
      <c r="H1670" s="120">
        <v>2019</v>
      </c>
      <c r="I1670" t="str">
        <f>IF(J1670="natural gas",VLOOKUP(D1670,'Cross-Page Data'!$I$4:$J$13,2,FALSE),IF(J1670="solar",VLOOKUP('Form 923'!D1670,'Cross-Page Data'!$I$14:$J$117,2,FALSE),J1670))</f>
        <v>heavy or residual fuel oil</v>
      </c>
      <c r="J1670" t="str">
        <f>VLOOKUP(E1670,'Cross-Page Data'!$D$4:$F$48,3,FALSE)</f>
        <v>heavy or residual fuel oil</v>
      </c>
      <c r="K1670" t="b">
        <f t="shared" si="25"/>
        <v>1</v>
      </c>
    </row>
    <row r="1671" spans="1:11">
      <c r="A1671" s="120">
        <v>1969</v>
      </c>
      <c r="B1671" s="121" t="s">
        <v>201</v>
      </c>
      <c r="C1671" s="121" t="s">
        <v>202</v>
      </c>
      <c r="D1671" s="121" t="s">
        <v>79</v>
      </c>
      <c r="E1671" s="121" t="s">
        <v>38</v>
      </c>
      <c r="F1671" s="122">
        <v>0</v>
      </c>
      <c r="G1671" s="122">
        <v>0</v>
      </c>
      <c r="H1671" s="120">
        <v>2019</v>
      </c>
      <c r="I1671" t="str">
        <f>IF(J1671="natural gas",VLOOKUP(D1671,'Cross-Page Data'!$I$4:$J$13,2,FALSE),IF(J1671="solar",VLOOKUP('Form 923'!D1671,'Cross-Page Data'!$I$14:$J$117,2,FALSE),J1671))</f>
        <v>natural gas peaker</v>
      </c>
      <c r="J1671" t="str">
        <f>VLOOKUP(E1671,'Cross-Page Data'!$D$4:$F$48,3,FALSE)</f>
        <v>natural gas</v>
      </c>
      <c r="K1671" t="b">
        <f t="shared" ref="K1671:K1734" si="26">IF(AND($N$6=FALSE,OR(C1671="Commercial NAICS Cogen",C1671="Industrial NAICS Cogen",C1671="NAICS-22 Cogen")),FALSE,IF(AND($N$7=FALSE,OR(C1671="Commercial NAICS Cogen",C1671="Commercial NAICS Non-Cogen",C1671="industrial NAICS Cogen",C1671="industrial NAICS non-cogen")),FALSE,TRUE))</f>
        <v>1</v>
      </c>
    </row>
    <row r="1672" spans="1:11">
      <c r="A1672" s="120">
        <v>1970</v>
      </c>
      <c r="B1672" s="121" t="s">
        <v>201</v>
      </c>
      <c r="C1672" s="121" t="s">
        <v>202</v>
      </c>
      <c r="D1672" s="121" t="s">
        <v>73</v>
      </c>
      <c r="E1672" s="121" t="s">
        <v>70</v>
      </c>
      <c r="F1672" s="122">
        <v>685</v>
      </c>
      <c r="G1672" s="122">
        <v>36</v>
      </c>
      <c r="H1672" s="120">
        <v>2019</v>
      </c>
      <c r="I1672" t="str">
        <f>IF(J1672="natural gas",VLOOKUP(D1672,'Cross-Page Data'!$I$4:$J$13,2,FALSE),IF(J1672="solar",VLOOKUP('Form 923'!D1672,'Cross-Page Data'!$I$14:$J$117,2,FALSE),J1672))</f>
        <v>heavy or residual fuel oil</v>
      </c>
      <c r="J1672" t="str">
        <f>VLOOKUP(E1672,'Cross-Page Data'!$D$4:$F$48,3,FALSE)</f>
        <v>heavy or residual fuel oil</v>
      </c>
      <c r="K1672" t="b">
        <f t="shared" si="26"/>
        <v>1</v>
      </c>
    </row>
    <row r="1673" spans="1:11">
      <c r="A1673" s="120">
        <v>1971</v>
      </c>
      <c r="B1673" s="121" t="s">
        <v>201</v>
      </c>
      <c r="C1673" s="121" t="s">
        <v>202</v>
      </c>
      <c r="D1673" s="121" t="s">
        <v>79</v>
      </c>
      <c r="E1673" s="121" t="s">
        <v>70</v>
      </c>
      <c r="F1673" s="122">
        <v>966</v>
      </c>
      <c r="G1673" s="122">
        <v>75.16</v>
      </c>
      <c r="H1673" s="120">
        <v>2019</v>
      </c>
      <c r="I1673" t="str">
        <f>IF(J1673="natural gas",VLOOKUP(D1673,'Cross-Page Data'!$I$4:$J$13,2,FALSE),IF(J1673="solar",VLOOKUP('Form 923'!D1673,'Cross-Page Data'!$I$14:$J$117,2,FALSE),J1673))</f>
        <v>heavy or residual fuel oil</v>
      </c>
      <c r="J1673" t="str">
        <f>VLOOKUP(E1673,'Cross-Page Data'!$D$4:$F$48,3,FALSE)</f>
        <v>heavy or residual fuel oil</v>
      </c>
      <c r="K1673" t="b">
        <f t="shared" si="26"/>
        <v>1</v>
      </c>
    </row>
    <row r="1674" spans="1:11">
      <c r="A1674" s="120">
        <v>1971</v>
      </c>
      <c r="B1674" s="121" t="s">
        <v>201</v>
      </c>
      <c r="C1674" s="121" t="s">
        <v>202</v>
      </c>
      <c r="D1674" s="121" t="s">
        <v>79</v>
      </c>
      <c r="E1674" s="121" t="s">
        <v>90</v>
      </c>
      <c r="F1674" s="122">
        <v>315057</v>
      </c>
      <c r="G1674" s="122">
        <v>24555.84</v>
      </c>
      <c r="H1674" s="120">
        <v>2019</v>
      </c>
      <c r="I1674" t="str">
        <f>IF(J1674="natural gas",VLOOKUP(D1674,'Cross-Page Data'!$I$4:$J$13,2,FALSE),IF(J1674="solar",VLOOKUP('Form 923'!D1674,'Cross-Page Data'!$I$14:$J$117,2,FALSE),J1674))</f>
        <v>biomass</v>
      </c>
      <c r="J1674" t="str">
        <f>VLOOKUP(E1674,'Cross-Page Data'!$D$4:$F$48,3,FALSE)</f>
        <v>biomass</v>
      </c>
      <c r="K1674" t="b">
        <f t="shared" si="26"/>
        <v>1</v>
      </c>
    </row>
    <row r="1675" spans="1:11">
      <c r="A1675" s="120">
        <v>1971</v>
      </c>
      <c r="B1675" s="121" t="s">
        <v>201</v>
      </c>
      <c r="C1675" s="121" t="s">
        <v>202</v>
      </c>
      <c r="D1675" s="121" t="s">
        <v>79</v>
      </c>
      <c r="E1675" s="121" t="s">
        <v>38</v>
      </c>
      <c r="F1675" s="122">
        <v>0</v>
      </c>
      <c r="G1675" s="122">
        <v>0</v>
      </c>
      <c r="H1675" s="120">
        <v>2019</v>
      </c>
      <c r="I1675" t="str">
        <f>IF(J1675="natural gas",VLOOKUP(D1675,'Cross-Page Data'!$I$4:$J$13,2,FALSE),IF(J1675="solar",VLOOKUP('Form 923'!D1675,'Cross-Page Data'!$I$14:$J$117,2,FALSE),J1675))</f>
        <v>natural gas peaker</v>
      </c>
      <c r="J1675" t="str">
        <f>VLOOKUP(E1675,'Cross-Page Data'!$D$4:$F$48,3,FALSE)</f>
        <v>natural gas</v>
      </c>
      <c r="K1675" t="b">
        <f t="shared" si="26"/>
        <v>1</v>
      </c>
    </row>
    <row r="1676" spans="1:11">
      <c r="A1676" s="120">
        <v>1972</v>
      </c>
      <c r="B1676" s="121" t="s">
        <v>201</v>
      </c>
      <c r="C1676" s="121" t="s">
        <v>202</v>
      </c>
      <c r="D1676" s="121" t="s">
        <v>79</v>
      </c>
      <c r="E1676" s="121" t="s">
        <v>70</v>
      </c>
      <c r="F1676" s="122">
        <v>167</v>
      </c>
      <c r="G1676" s="122">
        <v>12</v>
      </c>
      <c r="H1676" s="120">
        <v>2019</v>
      </c>
      <c r="I1676" t="str">
        <f>IF(J1676="natural gas",VLOOKUP(D1676,'Cross-Page Data'!$I$4:$J$13,2,FALSE),IF(J1676="solar",VLOOKUP('Form 923'!D1676,'Cross-Page Data'!$I$14:$J$117,2,FALSE),J1676))</f>
        <v>heavy or residual fuel oil</v>
      </c>
      <c r="J1676" t="str">
        <f>VLOOKUP(E1676,'Cross-Page Data'!$D$4:$F$48,3,FALSE)</f>
        <v>heavy or residual fuel oil</v>
      </c>
      <c r="K1676" t="b">
        <f t="shared" si="26"/>
        <v>1</v>
      </c>
    </row>
    <row r="1677" spans="1:11">
      <c r="A1677" s="120">
        <v>1973</v>
      </c>
      <c r="B1677" s="121" t="s">
        <v>201</v>
      </c>
      <c r="C1677" s="121" t="s">
        <v>202</v>
      </c>
      <c r="D1677" s="121" t="s">
        <v>79</v>
      </c>
      <c r="E1677" s="121" t="s">
        <v>70</v>
      </c>
      <c r="F1677" s="122">
        <v>2424</v>
      </c>
      <c r="G1677" s="122">
        <v>271.074</v>
      </c>
      <c r="H1677" s="120">
        <v>2019</v>
      </c>
      <c r="I1677" t="str">
        <f>IF(J1677="natural gas",VLOOKUP(D1677,'Cross-Page Data'!$I$4:$J$13,2,FALSE),IF(J1677="solar",VLOOKUP('Form 923'!D1677,'Cross-Page Data'!$I$14:$J$117,2,FALSE),J1677))</f>
        <v>heavy or residual fuel oil</v>
      </c>
      <c r="J1677" t="str">
        <f>VLOOKUP(E1677,'Cross-Page Data'!$D$4:$F$48,3,FALSE)</f>
        <v>heavy or residual fuel oil</v>
      </c>
      <c r="K1677" t="b">
        <f t="shared" si="26"/>
        <v>1</v>
      </c>
    </row>
    <row r="1678" spans="1:11">
      <c r="A1678" s="120">
        <v>1973</v>
      </c>
      <c r="B1678" s="121" t="s">
        <v>201</v>
      </c>
      <c r="C1678" s="121" t="s">
        <v>202</v>
      </c>
      <c r="D1678" s="121" t="s">
        <v>79</v>
      </c>
      <c r="E1678" s="121" t="s">
        <v>38</v>
      </c>
      <c r="F1678" s="122">
        <v>104956</v>
      </c>
      <c r="G1678" s="122">
        <v>11752.926</v>
      </c>
      <c r="H1678" s="120">
        <v>2019</v>
      </c>
      <c r="I1678" t="str">
        <f>IF(J1678="natural gas",VLOOKUP(D1678,'Cross-Page Data'!$I$4:$J$13,2,FALSE),IF(J1678="solar",VLOOKUP('Form 923'!D1678,'Cross-Page Data'!$I$14:$J$117,2,FALSE),J1678))</f>
        <v>natural gas peaker</v>
      </c>
      <c r="J1678" t="str">
        <f>VLOOKUP(E1678,'Cross-Page Data'!$D$4:$F$48,3,FALSE)</f>
        <v>natural gas</v>
      </c>
      <c r="K1678" t="b">
        <f t="shared" si="26"/>
        <v>1</v>
      </c>
    </row>
    <row r="1679" spans="1:11">
      <c r="A1679" s="120">
        <v>1975</v>
      </c>
      <c r="B1679" s="121" t="s">
        <v>201</v>
      </c>
      <c r="C1679" s="121" t="s">
        <v>202</v>
      </c>
      <c r="D1679" s="121" t="s">
        <v>79</v>
      </c>
      <c r="E1679" s="121" t="s">
        <v>70</v>
      </c>
      <c r="F1679" s="122">
        <v>2476</v>
      </c>
      <c r="G1679" s="122">
        <v>251.583</v>
      </c>
      <c r="H1679" s="120">
        <v>2019</v>
      </c>
      <c r="I1679" t="str">
        <f>IF(J1679="natural gas",VLOOKUP(D1679,'Cross-Page Data'!$I$4:$J$13,2,FALSE),IF(J1679="solar",VLOOKUP('Form 923'!D1679,'Cross-Page Data'!$I$14:$J$117,2,FALSE),J1679))</f>
        <v>heavy or residual fuel oil</v>
      </c>
      <c r="J1679" t="str">
        <f>VLOOKUP(E1679,'Cross-Page Data'!$D$4:$F$48,3,FALSE)</f>
        <v>heavy or residual fuel oil</v>
      </c>
      <c r="K1679" t="b">
        <f t="shared" si="26"/>
        <v>1</v>
      </c>
    </row>
    <row r="1680" spans="1:11">
      <c r="A1680" s="120">
        <v>1975</v>
      </c>
      <c r="B1680" s="121" t="s">
        <v>201</v>
      </c>
      <c r="C1680" s="121" t="s">
        <v>202</v>
      </c>
      <c r="D1680" s="121" t="s">
        <v>79</v>
      </c>
      <c r="E1680" s="121" t="s">
        <v>38</v>
      </c>
      <c r="F1680" s="122">
        <v>90</v>
      </c>
      <c r="G1680" s="122">
        <v>9.417</v>
      </c>
      <c r="H1680" s="120">
        <v>2019</v>
      </c>
      <c r="I1680" t="str">
        <f>IF(J1680="natural gas",VLOOKUP(D1680,'Cross-Page Data'!$I$4:$J$13,2,FALSE),IF(J1680="solar",VLOOKUP('Form 923'!D1680,'Cross-Page Data'!$I$14:$J$117,2,FALSE),J1680))</f>
        <v>natural gas peaker</v>
      </c>
      <c r="J1680" t="str">
        <f>VLOOKUP(E1680,'Cross-Page Data'!$D$4:$F$48,3,FALSE)</f>
        <v>natural gas</v>
      </c>
      <c r="K1680" t="b">
        <f t="shared" si="26"/>
        <v>1</v>
      </c>
    </row>
    <row r="1681" spans="1:11">
      <c r="A1681" s="120">
        <v>1976</v>
      </c>
      <c r="B1681" s="121" t="s">
        <v>201</v>
      </c>
      <c r="C1681" s="121" t="s">
        <v>202</v>
      </c>
      <c r="D1681" s="121" t="s">
        <v>79</v>
      </c>
      <c r="E1681" s="121" t="s">
        <v>70</v>
      </c>
      <c r="F1681" s="122">
        <v>2099</v>
      </c>
      <c r="G1681" s="122">
        <v>225</v>
      </c>
      <c r="H1681" s="120">
        <v>2019</v>
      </c>
      <c r="I1681" t="str">
        <f>IF(J1681="natural gas",VLOOKUP(D1681,'Cross-Page Data'!$I$4:$J$13,2,FALSE),IF(J1681="solar",VLOOKUP('Form 923'!D1681,'Cross-Page Data'!$I$14:$J$117,2,FALSE),J1681))</f>
        <v>heavy or residual fuel oil</v>
      </c>
      <c r="J1681" t="str">
        <f>VLOOKUP(E1681,'Cross-Page Data'!$D$4:$F$48,3,FALSE)</f>
        <v>heavy or residual fuel oil</v>
      </c>
      <c r="K1681" t="b">
        <f t="shared" si="26"/>
        <v>1</v>
      </c>
    </row>
    <row r="1682" spans="1:11">
      <c r="A1682" s="120">
        <v>1977</v>
      </c>
      <c r="B1682" s="121" t="s">
        <v>201</v>
      </c>
      <c r="C1682" s="121" t="s">
        <v>202</v>
      </c>
      <c r="D1682" s="121" t="s">
        <v>116</v>
      </c>
      <c r="E1682" s="121" t="s">
        <v>170</v>
      </c>
      <c r="F1682" s="122">
        <v>26083</v>
      </c>
      <c r="G1682" s="122">
        <v>2930</v>
      </c>
      <c r="H1682" s="120">
        <v>2019</v>
      </c>
      <c r="I1682" t="str">
        <f>IF(J1682="natural gas",VLOOKUP(D1682,'Cross-Page Data'!$I$4:$J$13,2,FALSE),IF(J1682="solar",VLOOKUP('Form 923'!D1682,'Cross-Page Data'!$I$14:$J$117,2,FALSE),J1682))</f>
        <v>hydro</v>
      </c>
      <c r="J1682" t="str">
        <f>VLOOKUP(E1682,'Cross-Page Data'!$D$4:$F$48,3,FALSE)</f>
        <v>hydro</v>
      </c>
      <c r="K1682" t="b">
        <f t="shared" si="26"/>
        <v>1</v>
      </c>
    </row>
    <row r="1683" spans="1:11">
      <c r="A1683" s="120">
        <v>1979</v>
      </c>
      <c r="B1683" s="121" t="s">
        <v>205</v>
      </c>
      <c r="C1683" s="121" t="s">
        <v>202</v>
      </c>
      <c r="D1683" s="121" t="s">
        <v>68</v>
      </c>
      <c r="E1683" s="121" t="s">
        <v>54</v>
      </c>
      <c r="F1683" s="122">
        <v>0</v>
      </c>
      <c r="G1683" s="122">
        <v>0</v>
      </c>
      <c r="H1683" s="120">
        <v>2019</v>
      </c>
      <c r="I1683" t="str">
        <f>IF(J1683="natural gas",VLOOKUP(D1683,'Cross-Page Data'!$I$4:$J$13,2,FALSE),IF(J1683="solar",VLOOKUP('Form 923'!D1683,'Cross-Page Data'!$I$14:$J$117,2,FALSE),J1683))</f>
        <v>hard coal</v>
      </c>
      <c r="J1683" t="str">
        <f>VLOOKUP(E1683,'Cross-Page Data'!$D$4:$F$48,3,FALSE)</f>
        <v>hard coal</v>
      </c>
      <c r="K1683" t="b">
        <f t="shared" si="26"/>
        <v>1</v>
      </c>
    </row>
    <row r="1684" spans="1:11">
      <c r="A1684" s="120">
        <v>1979</v>
      </c>
      <c r="B1684" s="121" t="s">
        <v>205</v>
      </c>
      <c r="C1684" s="121" t="s">
        <v>202</v>
      </c>
      <c r="D1684" s="121" t="s">
        <v>68</v>
      </c>
      <c r="E1684" s="121" t="s">
        <v>70</v>
      </c>
      <c r="F1684" s="122">
        <v>0</v>
      </c>
      <c r="G1684" s="122">
        <v>0</v>
      </c>
      <c r="H1684" s="120">
        <v>2019</v>
      </c>
      <c r="I1684" t="str">
        <f>IF(J1684="natural gas",VLOOKUP(D1684,'Cross-Page Data'!$I$4:$J$13,2,FALSE),IF(J1684="solar",VLOOKUP('Form 923'!D1684,'Cross-Page Data'!$I$14:$J$117,2,FALSE),J1684))</f>
        <v>heavy or residual fuel oil</v>
      </c>
      <c r="J1684" t="str">
        <f>VLOOKUP(E1684,'Cross-Page Data'!$D$4:$F$48,3,FALSE)</f>
        <v>heavy or residual fuel oil</v>
      </c>
      <c r="K1684" t="b">
        <f t="shared" si="26"/>
        <v>1</v>
      </c>
    </row>
    <row r="1685" spans="1:11">
      <c r="A1685" s="120">
        <v>1979</v>
      </c>
      <c r="B1685" s="121" t="s">
        <v>205</v>
      </c>
      <c r="C1685" s="121" t="s">
        <v>202</v>
      </c>
      <c r="D1685" s="121" t="s">
        <v>68</v>
      </c>
      <c r="E1685" s="121" t="s">
        <v>95</v>
      </c>
      <c r="F1685" s="122">
        <v>0</v>
      </c>
      <c r="G1685" s="122">
        <v>0</v>
      </c>
      <c r="H1685" s="120">
        <v>2019</v>
      </c>
      <c r="I1685" t="str">
        <f>IF(J1685="natural gas",VLOOKUP(D1685,'Cross-Page Data'!$I$4:$J$13,2,FALSE),IF(J1685="solar",VLOOKUP('Form 923'!D1685,'Cross-Page Data'!$I$14:$J$117,2,FALSE),J1685))</f>
        <v>lignite</v>
      </c>
      <c r="J1685" t="str">
        <f>VLOOKUP(E1685,'Cross-Page Data'!$D$4:$F$48,3,FALSE)</f>
        <v>lignite</v>
      </c>
      <c r="K1685" t="b">
        <f t="shared" si="26"/>
        <v>1</v>
      </c>
    </row>
    <row r="1686" spans="1:11">
      <c r="A1686" s="120">
        <v>1979</v>
      </c>
      <c r="B1686" s="121" t="s">
        <v>205</v>
      </c>
      <c r="C1686" s="121" t="s">
        <v>202</v>
      </c>
      <c r="D1686" s="121" t="s">
        <v>68</v>
      </c>
      <c r="E1686" s="121" t="s">
        <v>38</v>
      </c>
      <c r="F1686" s="122">
        <v>20408</v>
      </c>
      <c r="G1686" s="122">
        <v>2354.792</v>
      </c>
      <c r="H1686" s="120">
        <v>2019</v>
      </c>
      <c r="I1686" t="str">
        <f>IF(J1686="natural gas",VLOOKUP(D1686,'Cross-Page Data'!$I$4:$J$13,2,FALSE),IF(J1686="solar",VLOOKUP('Form 923'!D1686,'Cross-Page Data'!$I$14:$J$117,2,FALSE),J1686))</f>
        <v>natural gas nonpeaker - preexisting retiring</v>
      </c>
      <c r="J1686" t="str">
        <f>VLOOKUP(E1686,'Cross-Page Data'!$D$4:$F$48,3,FALSE)</f>
        <v>natural gas</v>
      </c>
      <c r="K1686" t="b">
        <f t="shared" si="26"/>
        <v>1</v>
      </c>
    </row>
    <row r="1687" spans="1:11">
      <c r="A1687" s="120">
        <v>1979</v>
      </c>
      <c r="B1687" s="121" t="s">
        <v>205</v>
      </c>
      <c r="C1687" s="121" t="s">
        <v>202</v>
      </c>
      <c r="D1687" s="121" t="s">
        <v>68</v>
      </c>
      <c r="E1687" s="121" t="s">
        <v>162</v>
      </c>
      <c r="F1687" s="122">
        <v>70366</v>
      </c>
      <c r="G1687" s="122">
        <v>8119.759</v>
      </c>
      <c r="H1687" s="120">
        <v>2019</v>
      </c>
      <c r="I1687" t="str">
        <f>IF(J1687="natural gas",VLOOKUP(D1687,'Cross-Page Data'!$I$4:$J$13,2,FALSE),IF(J1687="solar",VLOOKUP('Form 923'!D1687,'Cross-Page Data'!$I$14:$J$117,2,FALSE),J1687))</f>
        <v>hard coal</v>
      </c>
      <c r="J1687" t="str">
        <f>VLOOKUP(E1687,'Cross-Page Data'!$D$4:$F$48,3,FALSE)</f>
        <v>hard coal</v>
      </c>
      <c r="K1687" t="b">
        <f t="shared" si="26"/>
        <v>1</v>
      </c>
    </row>
    <row r="1688" spans="1:11">
      <c r="A1688" s="120">
        <v>1979</v>
      </c>
      <c r="B1688" s="121" t="s">
        <v>205</v>
      </c>
      <c r="C1688" s="121" t="s">
        <v>202</v>
      </c>
      <c r="D1688" s="121" t="s">
        <v>68</v>
      </c>
      <c r="E1688" s="121" t="s">
        <v>176</v>
      </c>
      <c r="F1688" s="122">
        <v>39183</v>
      </c>
      <c r="G1688" s="122">
        <v>4521.494</v>
      </c>
      <c r="H1688" s="120">
        <v>2019</v>
      </c>
      <c r="I1688" t="str">
        <f>IF(J1688="natural gas",VLOOKUP(D1688,'Cross-Page Data'!$I$4:$J$13,2,FALSE),IF(J1688="solar",VLOOKUP('Form 923'!D1688,'Cross-Page Data'!$I$14:$J$117,2,FALSE),J1688))</f>
        <v>biomass</v>
      </c>
      <c r="J1688" t="str">
        <f>VLOOKUP(E1688,'Cross-Page Data'!$D$4:$F$48,3,FALSE)</f>
        <v>biomass</v>
      </c>
      <c r="K1688" t="b">
        <f t="shared" si="26"/>
        <v>1</v>
      </c>
    </row>
    <row r="1689" spans="1:11">
      <c r="A1689" s="120">
        <v>1980</v>
      </c>
      <c r="B1689" s="121" t="s">
        <v>201</v>
      </c>
      <c r="C1689" s="121" t="s">
        <v>202</v>
      </c>
      <c r="D1689" s="121" t="s">
        <v>56</v>
      </c>
      <c r="E1689" s="121" t="s">
        <v>70</v>
      </c>
      <c r="F1689" s="122">
        <v>0</v>
      </c>
      <c r="G1689" s="122">
        <v>0</v>
      </c>
      <c r="H1689" s="120">
        <v>2019</v>
      </c>
      <c r="I1689" t="str">
        <f>IF(J1689="natural gas",VLOOKUP(D1689,'Cross-Page Data'!$I$4:$J$13,2,FALSE),IF(J1689="solar",VLOOKUP('Form 923'!D1689,'Cross-Page Data'!$I$14:$J$117,2,FALSE),J1689))</f>
        <v>heavy or residual fuel oil</v>
      </c>
      <c r="J1689" t="str">
        <f>VLOOKUP(E1689,'Cross-Page Data'!$D$4:$F$48,3,FALSE)</f>
        <v>heavy or residual fuel oil</v>
      </c>
      <c r="K1689" t="b">
        <f t="shared" si="26"/>
        <v>1</v>
      </c>
    </row>
    <row r="1690" spans="1:11">
      <c r="A1690" s="120">
        <v>1980</v>
      </c>
      <c r="B1690" s="121" t="s">
        <v>201</v>
      </c>
      <c r="C1690" s="121" t="s">
        <v>202</v>
      </c>
      <c r="D1690" s="121" t="s">
        <v>56</v>
      </c>
      <c r="E1690" s="121" t="s">
        <v>38</v>
      </c>
      <c r="F1690" s="122">
        <v>19137</v>
      </c>
      <c r="G1690" s="122">
        <v>1781</v>
      </c>
      <c r="H1690" s="120">
        <v>2019</v>
      </c>
      <c r="I1690" t="str">
        <f>IF(J1690="natural gas",VLOOKUP(D1690,'Cross-Page Data'!$I$4:$J$13,2,FALSE),IF(J1690="solar",VLOOKUP('Form 923'!D1690,'Cross-Page Data'!$I$14:$J$117,2,FALSE),J1690))</f>
        <v>natural gas nonpeaker - preexisting nonretiring</v>
      </c>
      <c r="J1690" t="str">
        <f>VLOOKUP(E1690,'Cross-Page Data'!$D$4:$F$48,3,FALSE)</f>
        <v>natural gas</v>
      </c>
      <c r="K1690" t="b">
        <f t="shared" si="26"/>
        <v>1</v>
      </c>
    </row>
    <row r="1691" spans="1:11">
      <c r="A1691" s="120">
        <v>1980</v>
      </c>
      <c r="B1691" s="121" t="s">
        <v>201</v>
      </c>
      <c r="C1691" s="121" t="s">
        <v>202</v>
      </c>
      <c r="D1691" s="121" t="s">
        <v>79</v>
      </c>
      <c r="E1691" s="121" t="s">
        <v>70</v>
      </c>
      <c r="F1691" s="122">
        <v>238</v>
      </c>
      <c r="G1691" s="122">
        <v>28.026</v>
      </c>
      <c r="H1691" s="120">
        <v>2019</v>
      </c>
      <c r="I1691" t="str">
        <f>IF(J1691="natural gas",VLOOKUP(D1691,'Cross-Page Data'!$I$4:$J$13,2,FALSE),IF(J1691="solar",VLOOKUP('Form 923'!D1691,'Cross-Page Data'!$I$14:$J$117,2,FALSE),J1691))</f>
        <v>heavy or residual fuel oil</v>
      </c>
      <c r="J1691" t="str">
        <f>VLOOKUP(E1691,'Cross-Page Data'!$D$4:$F$48,3,FALSE)</f>
        <v>heavy or residual fuel oil</v>
      </c>
      <c r="K1691" t="b">
        <f t="shared" si="26"/>
        <v>1</v>
      </c>
    </row>
    <row r="1692" spans="1:11">
      <c r="A1692" s="120">
        <v>1980</v>
      </c>
      <c r="B1692" s="121" t="s">
        <v>201</v>
      </c>
      <c r="C1692" s="121" t="s">
        <v>202</v>
      </c>
      <c r="D1692" s="121" t="s">
        <v>79</v>
      </c>
      <c r="E1692" s="121" t="s">
        <v>38</v>
      </c>
      <c r="F1692" s="122">
        <v>47439</v>
      </c>
      <c r="G1692" s="122">
        <v>5590.974</v>
      </c>
      <c r="H1692" s="120">
        <v>2019</v>
      </c>
      <c r="I1692" t="str">
        <f>IF(J1692="natural gas",VLOOKUP(D1692,'Cross-Page Data'!$I$4:$J$13,2,FALSE),IF(J1692="solar",VLOOKUP('Form 923'!D1692,'Cross-Page Data'!$I$14:$J$117,2,FALSE),J1692))</f>
        <v>natural gas peaker</v>
      </c>
      <c r="J1692" t="str">
        <f>VLOOKUP(E1692,'Cross-Page Data'!$D$4:$F$48,3,FALSE)</f>
        <v>natural gas</v>
      </c>
      <c r="K1692" t="b">
        <f t="shared" si="26"/>
        <v>1</v>
      </c>
    </row>
    <row r="1693" spans="1:11">
      <c r="A1693" s="120">
        <v>1982</v>
      </c>
      <c r="B1693" s="121" t="s">
        <v>201</v>
      </c>
      <c r="C1693" s="121" t="s">
        <v>202</v>
      </c>
      <c r="D1693" s="121" t="s">
        <v>79</v>
      </c>
      <c r="E1693" s="121" t="s">
        <v>70</v>
      </c>
      <c r="F1693" s="122">
        <v>320</v>
      </c>
      <c r="G1693" s="122">
        <v>31.46</v>
      </c>
      <c r="H1693" s="120">
        <v>2019</v>
      </c>
      <c r="I1693" t="str">
        <f>IF(J1693="natural gas",VLOOKUP(D1693,'Cross-Page Data'!$I$4:$J$13,2,FALSE),IF(J1693="solar",VLOOKUP('Form 923'!D1693,'Cross-Page Data'!$I$14:$J$117,2,FALSE),J1693))</f>
        <v>heavy or residual fuel oil</v>
      </c>
      <c r="J1693" t="str">
        <f>VLOOKUP(E1693,'Cross-Page Data'!$D$4:$F$48,3,FALSE)</f>
        <v>heavy or residual fuel oil</v>
      </c>
      <c r="K1693" t="b">
        <f t="shared" si="26"/>
        <v>1</v>
      </c>
    </row>
    <row r="1694" spans="1:11">
      <c r="A1694" s="120">
        <v>1982</v>
      </c>
      <c r="B1694" s="121" t="s">
        <v>201</v>
      </c>
      <c r="C1694" s="121" t="s">
        <v>202</v>
      </c>
      <c r="D1694" s="121" t="s">
        <v>79</v>
      </c>
      <c r="E1694" s="121" t="s">
        <v>38</v>
      </c>
      <c r="F1694" s="122">
        <v>26</v>
      </c>
      <c r="G1694" s="122">
        <v>2.84</v>
      </c>
      <c r="H1694" s="120">
        <v>2019</v>
      </c>
      <c r="I1694" t="str">
        <f>IF(J1694="natural gas",VLOOKUP(D1694,'Cross-Page Data'!$I$4:$J$13,2,FALSE),IF(J1694="solar",VLOOKUP('Form 923'!D1694,'Cross-Page Data'!$I$14:$J$117,2,FALSE),J1694))</f>
        <v>natural gas peaker</v>
      </c>
      <c r="J1694" t="str">
        <f>VLOOKUP(E1694,'Cross-Page Data'!$D$4:$F$48,3,FALSE)</f>
        <v>natural gas</v>
      </c>
      <c r="K1694" t="b">
        <f t="shared" si="26"/>
        <v>1</v>
      </c>
    </row>
    <row r="1695" spans="1:11">
      <c r="A1695" s="120">
        <v>1983</v>
      </c>
      <c r="B1695" s="121" t="s">
        <v>201</v>
      </c>
      <c r="C1695" s="121" t="s">
        <v>202</v>
      </c>
      <c r="D1695" s="121" t="s">
        <v>79</v>
      </c>
      <c r="E1695" s="121" t="s">
        <v>70</v>
      </c>
      <c r="F1695" s="122">
        <v>253</v>
      </c>
      <c r="G1695" s="122">
        <v>23</v>
      </c>
      <c r="H1695" s="120">
        <v>2019</v>
      </c>
      <c r="I1695" t="str">
        <f>IF(J1695="natural gas",VLOOKUP(D1695,'Cross-Page Data'!$I$4:$J$13,2,FALSE),IF(J1695="solar",VLOOKUP('Form 923'!D1695,'Cross-Page Data'!$I$14:$J$117,2,FALSE),J1695))</f>
        <v>heavy or residual fuel oil</v>
      </c>
      <c r="J1695" t="str">
        <f>VLOOKUP(E1695,'Cross-Page Data'!$D$4:$F$48,3,FALSE)</f>
        <v>heavy or residual fuel oil</v>
      </c>
      <c r="K1695" t="b">
        <f t="shared" si="26"/>
        <v>1</v>
      </c>
    </row>
    <row r="1696" spans="1:11">
      <c r="A1696" s="120">
        <v>1985</v>
      </c>
      <c r="B1696" s="121" t="s">
        <v>201</v>
      </c>
      <c r="C1696" s="121" t="s">
        <v>202</v>
      </c>
      <c r="D1696" s="121" t="s">
        <v>79</v>
      </c>
      <c r="E1696" s="121" t="s">
        <v>70</v>
      </c>
      <c r="F1696" s="122">
        <v>112</v>
      </c>
      <c r="G1696" s="122">
        <v>49</v>
      </c>
      <c r="H1696" s="120">
        <v>2019</v>
      </c>
      <c r="I1696" t="str">
        <f>IF(J1696="natural gas",VLOOKUP(D1696,'Cross-Page Data'!$I$4:$J$13,2,FALSE),IF(J1696="solar",VLOOKUP('Form 923'!D1696,'Cross-Page Data'!$I$14:$J$117,2,FALSE),J1696))</f>
        <v>heavy or residual fuel oil</v>
      </c>
      <c r="J1696" t="str">
        <f>VLOOKUP(E1696,'Cross-Page Data'!$D$4:$F$48,3,FALSE)</f>
        <v>heavy or residual fuel oil</v>
      </c>
      <c r="K1696" t="b">
        <f t="shared" si="26"/>
        <v>1</v>
      </c>
    </row>
    <row r="1697" spans="1:11">
      <c r="A1697" s="120">
        <v>1985</v>
      </c>
      <c r="B1697" s="121" t="s">
        <v>201</v>
      </c>
      <c r="C1697" s="121" t="s">
        <v>202</v>
      </c>
      <c r="D1697" s="121" t="s">
        <v>79</v>
      </c>
      <c r="E1697" s="121" t="s">
        <v>38</v>
      </c>
      <c r="F1697" s="122">
        <v>0</v>
      </c>
      <c r="G1697" s="122">
        <v>0</v>
      </c>
      <c r="H1697" s="120">
        <v>2019</v>
      </c>
      <c r="I1697" t="str">
        <f>IF(J1697="natural gas",VLOOKUP(D1697,'Cross-Page Data'!$I$4:$J$13,2,FALSE),IF(J1697="solar",VLOOKUP('Form 923'!D1697,'Cross-Page Data'!$I$14:$J$117,2,FALSE),J1697))</f>
        <v>natural gas peaker</v>
      </c>
      <c r="J1697" t="str">
        <f>VLOOKUP(E1697,'Cross-Page Data'!$D$4:$F$48,3,FALSE)</f>
        <v>natural gas</v>
      </c>
      <c r="K1697" t="b">
        <f t="shared" si="26"/>
        <v>1</v>
      </c>
    </row>
    <row r="1698" spans="1:11">
      <c r="A1698" s="120">
        <v>1987</v>
      </c>
      <c r="B1698" s="121" t="s">
        <v>201</v>
      </c>
      <c r="C1698" s="121" t="s">
        <v>202</v>
      </c>
      <c r="D1698" s="121" t="s">
        <v>116</v>
      </c>
      <c r="E1698" s="121" t="s">
        <v>170</v>
      </c>
      <c r="F1698" s="122">
        <v>881</v>
      </c>
      <c r="G1698" s="122">
        <v>99</v>
      </c>
      <c r="H1698" s="120">
        <v>2019</v>
      </c>
      <c r="I1698" t="str">
        <f>IF(J1698="natural gas",VLOOKUP(D1698,'Cross-Page Data'!$I$4:$J$13,2,FALSE),IF(J1698="solar",VLOOKUP('Form 923'!D1698,'Cross-Page Data'!$I$14:$J$117,2,FALSE),J1698))</f>
        <v>hydro</v>
      </c>
      <c r="J1698" t="str">
        <f>VLOOKUP(E1698,'Cross-Page Data'!$D$4:$F$48,3,FALSE)</f>
        <v>hydro</v>
      </c>
      <c r="K1698" t="b">
        <f t="shared" si="26"/>
        <v>1</v>
      </c>
    </row>
    <row r="1699" spans="1:11">
      <c r="A1699" s="120">
        <v>1987</v>
      </c>
      <c r="B1699" s="121" t="s">
        <v>201</v>
      </c>
      <c r="C1699" s="121" t="s">
        <v>202</v>
      </c>
      <c r="D1699" s="121" t="s">
        <v>79</v>
      </c>
      <c r="E1699" s="121" t="s">
        <v>70</v>
      </c>
      <c r="F1699" s="122">
        <v>48</v>
      </c>
      <c r="G1699" s="122">
        <v>5</v>
      </c>
      <c r="H1699" s="120">
        <v>2019</v>
      </c>
      <c r="I1699" t="str">
        <f>IF(J1699="natural gas",VLOOKUP(D1699,'Cross-Page Data'!$I$4:$J$13,2,FALSE),IF(J1699="solar",VLOOKUP('Form 923'!D1699,'Cross-Page Data'!$I$14:$J$117,2,FALSE),J1699))</f>
        <v>heavy or residual fuel oil</v>
      </c>
      <c r="J1699" t="str">
        <f>VLOOKUP(E1699,'Cross-Page Data'!$D$4:$F$48,3,FALSE)</f>
        <v>heavy or residual fuel oil</v>
      </c>
      <c r="K1699" t="b">
        <f t="shared" si="26"/>
        <v>1</v>
      </c>
    </row>
    <row r="1700" spans="1:11">
      <c r="A1700" s="120">
        <v>1989</v>
      </c>
      <c r="B1700" s="121" t="s">
        <v>201</v>
      </c>
      <c r="C1700" s="121" t="s">
        <v>202</v>
      </c>
      <c r="D1700" s="121" t="s">
        <v>79</v>
      </c>
      <c r="E1700" s="121" t="s">
        <v>70</v>
      </c>
      <c r="F1700" s="122">
        <v>3237</v>
      </c>
      <c r="G1700" s="122">
        <v>350.714</v>
      </c>
      <c r="H1700" s="120">
        <v>2019</v>
      </c>
      <c r="I1700" t="str">
        <f>IF(J1700="natural gas",VLOOKUP(D1700,'Cross-Page Data'!$I$4:$J$13,2,FALSE),IF(J1700="solar",VLOOKUP('Form 923'!D1700,'Cross-Page Data'!$I$14:$J$117,2,FALSE),J1700))</f>
        <v>heavy or residual fuel oil</v>
      </c>
      <c r="J1700" t="str">
        <f>VLOOKUP(E1700,'Cross-Page Data'!$D$4:$F$48,3,FALSE)</f>
        <v>heavy or residual fuel oil</v>
      </c>
      <c r="K1700" t="b">
        <f t="shared" si="26"/>
        <v>1</v>
      </c>
    </row>
    <row r="1701" spans="1:11">
      <c r="A1701" s="120">
        <v>1989</v>
      </c>
      <c r="B1701" s="121" t="s">
        <v>201</v>
      </c>
      <c r="C1701" s="121" t="s">
        <v>202</v>
      </c>
      <c r="D1701" s="121" t="s">
        <v>79</v>
      </c>
      <c r="E1701" s="121" t="s">
        <v>38</v>
      </c>
      <c r="F1701" s="122">
        <v>187</v>
      </c>
      <c r="G1701" s="122">
        <v>20.286</v>
      </c>
      <c r="H1701" s="120">
        <v>2019</v>
      </c>
      <c r="I1701" t="str">
        <f>IF(J1701="natural gas",VLOOKUP(D1701,'Cross-Page Data'!$I$4:$J$13,2,FALSE),IF(J1701="solar",VLOOKUP('Form 923'!D1701,'Cross-Page Data'!$I$14:$J$117,2,FALSE),J1701))</f>
        <v>natural gas peaker</v>
      </c>
      <c r="J1701" t="str">
        <f>VLOOKUP(E1701,'Cross-Page Data'!$D$4:$F$48,3,FALSE)</f>
        <v>natural gas</v>
      </c>
      <c r="K1701" t="b">
        <f t="shared" si="26"/>
        <v>1</v>
      </c>
    </row>
    <row r="1702" spans="1:11">
      <c r="A1702" s="120">
        <v>1990</v>
      </c>
      <c r="B1702" s="121" t="s">
        <v>201</v>
      </c>
      <c r="C1702" s="121" t="s">
        <v>202</v>
      </c>
      <c r="D1702" s="121" t="s">
        <v>79</v>
      </c>
      <c r="E1702" s="121" t="s">
        <v>70</v>
      </c>
      <c r="F1702" s="122">
        <v>230</v>
      </c>
      <c r="G1702" s="122">
        <v>18</v>
      </c>
      <c r="H1702" s="120">
        <v>2019</v>
      </c>
      <c r="I1702" t="str">
        <f>IF(J1702="natural gas",VLOOKUP(D1702,'Cross-Page Data'!$I$4:$J$13,2,FALSE),IF(J1702="solar",VLOOKUP('Form 923'!D1702,'Cross-Page Data'!$I$14:$J$117,2,FALSE),J1702))</f>
        <v>heavy or residual fuel oil</v>
      </c>
      <c r="J1702" t="str">
        <f>VLOOKUP(E1702,'Cross-Page Data'!$D$4:$F$48,3,FALSE)</f>
        <v>heavy or residual fuel oil</v>
      </c>
      <c r="K1702" t="b">
        <f t="shared" si="26"/>
        <v>1</v>
      </c>
    </row>
    <row r="1703" spans="1:11">
      <c r="A1703" s="120">
        <v>1990</v>
      </c>
      <c r="B1703" s="121" t="s">
        <v>201</v>
      </c>
      <c r="C1703" s="121" t="s">
        <v>202</v>
      </c>
      <c r="D1703" s="121" t="s">
        <v>79</v>
      </c>
      <c r="E1703" s="121" t="s">
        <v>38</v>
      </c>
      <c r="F1703" s="122">
        <v>0</v>
      </c>
      <c r="G1703" s="122">
        <v>0</v>
      </c>
      <c r="H1703" s="120">
        <v>2019</v>
      </c>
      <c r="I1703" t="str">
        <f>IF(J1703="natural gas",VLOOKUP(D1703,'Cross-Page Data'!$I$4:$J$13,2,FALSE),IF(J1703="solar",VLOOKUP('Form 923'!D1703,'Cross-Page Data'!$I$14:$J$117,2,FALSE),J1703))</f>
        <v>natural gas peaker</v>
      </c>
      <c r="J1703" t="str">
        <f>VLOOKUP(E1703,'Cross-Page Data'!$D$4:$F$48,3,FALSE)</f>
        <v>natural gas</v>
      </c>
      <c r="K1703" t="b">
        <f t="shared" si="26"/>
        <v>1</v>
      </c>
    </row>
    <row r="1704" spans="1:11">
      <c r="A1704" s="120">
        <v>1993</v>
      </c>
      <c r="B1704" s="121" t="s">
        <v>201</v>
      </c>
      <c r="C1704" s="121" t="s">
        <v>202</v>
      </c>
      <c r="D1704" s="121" t="s">
        <v>73</v>
      </c>
      <c r="E1704" s="121" t="s">
        <v>70</v>
      </c>
      <c r="F1704" s="122">
        <v>1315</v>
      </c>
      <c r="G1704" s="122">
        <v>83</v>
      </c>
      <c r="H1704" s="120">
        <v>2019</v>
      </c>
      <c r="I1704" t="str">
        <f>IF(J1704="natural gas",VLOOKUP(D1704,'Cross-Page Data'!$I$4:$J$13,2,FALSE),IF(J1704="solar",VLOOKUP('Form 923'!D1704,'Cross-Page Data'!$I$14:$J$117,2,FALSE),J1704))</f>
        <v>heavy or residual fuel oil</v>
      </c>
      <c r="J1704" t="str">
        <f>VLOOKUP(E1704,'Cross-Page Data'!$D$4:$F$48,3,FALSE)</f>
        <v>heavy or residual fuel oil</v>
      </c>
      <c r="K1704" t="b">
        <f t="shared" si="26"/>
        <v>1</v>
      </c>
    </row>
    <row r="1705" spans="1:11">
      <c r="A1705" s="120">
        <v>1994</v>
      </c>
      <c r="B1705" s="121" t="s">
        <v>201</v>
      </c>
      <c r="C1705" s="121" t="s">
        <v>202</v>
      </c>
      <c r="D1705" s="121" t="s">
        <v>79</v>
      </c>
      <c r="E1705" s="121" t="s">
        <v>70</v>
      </c>
      <c r="F1705" s="122">
        <v>651</v>
      </c>
      <c r="G1705" s="122">
        <v>62</v>
      </c>
      <c r="H1705" s="120">
        <v>2019</v>
      </c>
      <c r="I1705" t="str">
        <f>IF(J1705="natural gas",VLOOKUP(D1705,'Cross-Page Data'!$I$4:$J$13,2,FALSE),IF(J1705="solar",VLOOKUP('Form 923'!D1705,'Cross-Page Data'!$I$14:$J$117,2,FALSE),J1705))</f>
        <v>heavy or residual fuel oil</v>
      </c>
      <c r="J1705" t="str">
        <f>VLOOKUP(E1705,'Cross-Page Data'!$D$4:$F$48,3,FALSE)</f>
        <v>heavy or residual fuel oil</v>
      </c>
      <c r="K1705" t="b">
        <f t="shared" si="26"/>
        <v>1</v>
      </c>
    </row>
    <row r="1706" spans="1:11">
      <c r="A1706" s="120">
        <v>1994</v>
      </c>
      <c r="B1706" s="121" t="s">
        <v>201</v>
      </c>
      <c r="C1706" s="121" t="s">
        <v>202</v>
      </c>
      <c r="D1706" s="121" t="s">
        <v>79</v>
      </c>
      <c r="E1706" s="121" t="s">
        <v>38</v>
      </c>
      <c r="F1706" s="122">
        <v>0</v>
      </c>
      <c r="G1706" s="122">
        <v>0</v>
      </c>
      <c r="H1706" s="120">
        <v>2019</v>
      </c>
      <c r="I1706" t="str">
        <f>IF(J1706="natural gas",VLOOKUP(D1706,'Cross-Page Data'!$I$4:$J$13,2,FALSE),IF(J1706="solar",VLOOKUP('Form 923'!D1706,'Cross-Page Data'!$I$14:$J$117,2,FALSE),J1706))</f>
        <v>natural gas peaker</v>
      </c>
      <c r="J1706" t="str">
        <f>VLOOKUP(E1706,'Cross-Page Data'!$D$4:$F$48,3,FALSE)</f>
        <v>natural gas</v>
      </c>
      <c r="K1706" t="b">
        <f t="shared" si="26"/>
        <v>1</v>
      </c>
    </row>
    <row r="1707" spans="1:11">
      <c r="A1707" s="120">
        <v>1997</v>
      </c>
      <c r="B1707" s="121" t="s">
        <v>201</v>
      </c>
      <c r="C1707" s="121" t="s">
        <v>202</v>
      </c>
      <c r="D1707" s="121" t="s">
        <v>79</v>
      </c>
      <c r="E1707" s="121" t="s">
        <v>70</v>
      </c>
      <c r="F1707" s="122">
        <v>4235</v>
      </c>
      <c r="G1707" s="122">
        <v>55.386</v>
      </c>
      <c r="H1707" s="120">
        <v>2019</v>
      </c>
      <c r="I1707" t="str">
        <f>IF(J1707="natural gas",VLOOKUP(D1707,'Cross-Page Data'!$I$4:$J$13,2,FALSE),IF(J1707="solar",VLOOKUP('Form 923'!D1707,'Cross-Page Data'!$I$14:$J$117,2,FALSE),J1707))</f>
        <v>heavy or residual fuel oil</v>
      </c>
      <c r="J1707" t="str">
        <f>VLOOKUP(E1707,'Cross-Page Data'!$D$4:$F$48,3,FALSE)</f>
        <v>heavy or residual fuel oil</v>
      </c>
      <c r="K1707" t="b">
        <f t="shared" si="26"/>
        <v>1</v>
      </c>
    </row>
    <row r="1708" spans="1:11">
      <c r="A1708" s="120">
        <v>1997</v>
      </c>
      <c r="B1708" s="121" t="s">
        <v>201</v>
      </c>
      <c r="C1708" s="121" t="s">
        <v>202</v>
      </c>
      <c r="D1708" s="121" t="s">
        <v>79</v>
      </c>
      <c r="E1708" s="121" t="s">
        <v>38</v>
      </c>
      <c r="F1708" s="122">
        <v>1195</v>
      </c>
      <c r="G1708" s="122">
        <v>15.614</v>
      </c>
      <c r="H1708" s="120">
        <v>2019</v>
      </c>
      <c r="I1708" t="str">
        <f>IF(J1708="natural gas",VLOOKUP(D1708,'Cross-Page Data'!$I$4:$J$13,2,FALSE),IF(J1708="solar",VLOOKUP('Form 923'!D1708,'Cross-Page Data'!$I$14:$J$117,2,FALSE),J1708))</f>
        <v>natural gas peaker</v>
      </c>
      <c r="J1708" t="str">
        <f>VLOOKUP(E1708,'Cross-Page Data'!$D$4:$F$48,3,FALSE)</f>
        <v>natural gas</v>
      </c>
      <c r="K1708" t="b">
        <f t="shared" si="26"/>
        <v>1</v>
      </c>
    </row>
    <row r="1709" spans="1:11">
      <c r="A1709" s="120">
        <v>1998</v>
      </c>
      <c r="B1709" s="121" t="s">
        <v>201</v>
      </c>
      <c r="C1709" s="121" t="s">
        <v>202</v>
      </c>
      <c r="D1709" s="121" t="s">
        <v>79</v>
      </c>
      <c r="E1709" s="121" t="s">
        <v>70</v>
      </c>
      <c r="F1709" s="122">
        <v>789</v>
      </c>
      <c r="G1709" s="122">
        <v>73.905</v>
      </c>
      <c r="H1709" s="120">
        <v>2019</v>
      </c>
      <c r="I1709" t="str">
        <f>IF(J1709="natural gas",VLOOKUP(D1709,'Cross-Page Data'!$I$4:$J$13,2,FALSE),IF(J1709="solar",VLOOKUP('Form 923'!D1709,'Cross-Page Data'!$I$14:$J$117,2,FALSE),J1709))</f>
        <v>heavy or residual fuel oil</v>
      </c>
      <c r="J1709" t="str">
        <f>VLOOKUP(E1709,'Cross-Page Data'!$D$4:$F$48,3,FALSE)</f>
        <v>heavy or residual fuel oil</v>
      </c>
      <c r="K1709" t="b">
        <f t="shared" si="26"/>
        <v>1</v>
      </c>
    </row>
    <row r="1710" spans="1:11">
      <c r="A1710" s="120">
        <v>1998</v>
      </c>
      <c r="B1710" s="121" t="s">
        <v>201</v>
      </c>
      <c r="C1710" s="121" t="s">
        <v>202</v>
      </c>
      <c r="D1710" s="121" t="s">
        <v>79</v>
      </c>
      <c r="E1710" s="121" t="s">
        <v>38</v>
      </c>
      <c r="F1710" s="122">
        <v>129</v>
      </c>
      <c r="G1710" s="122">
        <v>12.095</v>
      </c>
      <c r="H1710" s="120">
        <v>2019</v>
      </c>
      <c r="I1710" t="str">
        <f>IF(J1710="natural gas",VLOOKUP(D1710,'Cross-Page Data'!$I$4:$J$13,2,FALSE),IF(J1710="solar",VLOOKUP('Form 923'!D1710,'Cross-Page Data'!$I$14:$J$117,2,FALSE),J1710))</f>
        <v>natural gas peaker</v>
      </c>
      <c r="J1710" t="str">
        <f>VLOOKUP(E1710,'Cross-Page Data'!$D$4:$F$48,3,FALSE)</f>
        <v>natural gas</v>
      </c>
      <c r="K1710" t="b">
        <f t="shared" si="26"/>
        <v>1</v>
      </c>
    </row>
    <row r="1711" spans="1:11">
      <c r="A1711" s="120">
        <v>1998</v>
      </c>
      <c r="B1711" s="121" t="s">
        <v>201</v>
      </c>
      <c r="C1711" s="121" t="s">
        <v>202</v>
      </c>
      <c r="D1711" s="121" t="s">
        <v>128</v>
      </c>
      <c r="E1711" s="121" t="s">
        <v>180</v>
      </c>
      <c r="F1711" s="122">
        <v>24738</v>
      </c>
      <c r="G1711" s="122">
        <v>2779</v>
      </c>
      <c r="H1711" s="120">
        <v>2019</v>
      </c>
      <c r="I1711" t="str">
        <f>IF(J1711="natural gas",VLOOKUP(D1711,'Cross-Page Data'!$I$4:$J$13,2,FALSE),IF(J1711="solar",VLOOKUP('Form 923'!D1711,'Cross-Page Data'!$I$14:$J$117,2,FALSE),J1711))</f>
        <v>wind</v>
      </c>
      <c r="J1711" t="str">
        <f>VLOOKUP(E1711,'Cross-Page Data'!$D$4:$F$48,3,FALSE)</f>
        <v>wind</v>
      </c>
      <c r="K1711" t="b">
        <f t="shared" si="26"/>
        <v>1</v>
      </c>
    </row>
    <row r="1712" spans="1:11">
      <c r="A1712" s="120">
        <v>1999</v>
      </c>
      <c r="B1712" s="121" t="s">
        <v>201</v>
      </c>
      <c r="C1712" s="121" t="s">
        <v>202</v>
      </c>
      <c r="D1712" s="121" t="s">
        <v>79</v>
      </c>
      <c r="E1712" s="121" t="s">
        <v>70</v>
      </c>
      <c r="F1712" s="122">
        <v>5142</v>
      </c>
      <c r="G1712" s="122">
        <v>-26.335</v>
      </c>
      <c r="H1712" s="120">
        <v>2019</v>
      </c>
      <c r="I1712" t="str">
        <f>IF(J1712="natural gas",VLOOKUP(D1712,'Cross-Page Data'!$I$4:$J$13,2,FALSE),IF(J1712="solar",VLOOKUP('Form 923'!D1712,'Cross-Page Data'!$I$14:$J$117,2,FALSE),J1712))</f>
        <v>heavy or residual fuel oil</v>
      </c>
      <c r="J1712" t="str">
        <f>VLOOKUP(E1712,'Cross-Page Data'!$D$4:$F$48,3,FALSE)</f>
        <v>heavy or residual fuel oil</v>
      </c>
      <c r="K1712" t="b">
        <f t="shared" si="26"/>
        <v>1</v>
      </c>
    </row>
    <row r="1713" spans="1:11">
      <c r="A1713" s="120">
        <v>1999</v>
      </c>
      <c r="B1713" s="121" t="s">
        <v>201</v>
      </c>
      <c r="C1713" s="121" t="s">
        <v>202</v>
      </c>
      <c r="D1713" s="121" t="s">
        <v>79</v>
      </c>
      <c r="E1713" s="121" t="s">
        <v>38</v>
      </c>
      <c r="F1713" s="122">
        <v>7158</v>
      </c>
      <c r="G1713" s="122">
        <v>-36.665</v>
      </c>
      <c r="H1713" s="120">
        <v>2019</v>
      </c>
      <c r="I1713" t="str">
        <f>IF(J1713="natural gas",VLOOKUP(D1713,'Cross-Page Data'!$I$4:$J$13,2,FALSE),IF(J1713="solar",VLOOKUP('Form 923'!D1713,'Cross-Page Data'!$I$14:$J$117,2,FALSE),J1713))</f>
        <v>natural gas peaker</v>
      </c>
      <c r="J1713" t="str">
        <f>VLOOKUP(E1713,'Cross-Page Data'!$D$4:$F$48,3,FALSE)</f>
        <v>natural gas</v>
      </c>
      <c r="K1713" t="b">
        <f t="shared" si="26"/>
        <v>1</v>
      </c>
    </row>
    <row r="1714" spans="1:11">
      <c r="A1714" s="120">
        <v>2001</v>
      </c>
      <c r="B1714" s="121" t="s">
        <v>205</v>
      </c>
      <c r="C1714" s="121" t="s">
        <v>202</v>
      </c>
      <c r="D1714" s="121" t="s">
        <v>73</v>
      </c>
      <c r="E1714" s="121" t="s">
        <v>70</v>
      </c>
      <c r="F1714" s="122">
        <v>2952</v>
      </c>
      <c r="G1714" s="122">
        <v>678</v>
      </c>
      <c r="H1714" s="120">
        <v>2019</v>
      </c>
      <c r="I1714" t="str">
        <f>IF(J1714="natural gas",VLOOKUP(D1714,'Cross-Page Data'!$I$4:$J$13,2,FALSE),IF(J1714="solar",VLOOKUP('Form 923'!D1714,'Cross-Page Data'!$I$14:$J$117,2,FALSE),J1714))</f>
        <v>heavy or residual fuel oil</v>
      </c>
      <c r="J1714" t="str">
        <f>VLOOKUP(E1714,'Cross-Page Data'!$D$4:$F$48,3,FALSE)</f>
        <v>heavy or residual fuel oil</v>
      </c>
      <c r="K1714" t="b">
        <f t="shared" si="26"/>
        <v>1</v>
      </c>
    </row>
    <row r="1715" spans="1:11">
      <c r="A1715" s="120">
        <v>2001</v>
      </c>
      <c r="B1715" s="121" t="s">
        <v>205</v>
      </c>
      <c r="C1715" s="121" t="s">
        <v>202</v>
      </c>
      <c r="D1715" s="121" t="s">
        <v>68</v>
      </c>
      <c r="E1715" s="121" t="s">
        <v>38</v>
      </c>
      <c r="F1715" s="122">
        <v>30340</v>
      </c>
      <c r="G1715" s="122">
        <v>4517</v>
      </c>
      <c r="H1715" s="120">
        <v>2019</v>
      </c>
      <c r="I1715" t="str">
        <f>IF(J1715="natural gas",VLOOKUP(D1715,'Cross-Page Data'!$I$4:$J$13,2,FALSE),IF(J1715="solar",VLOOKUP('Form 923'!D1715,'Cross-Page Data'!$I$14:$J$117,2,FALSE),J1715))</f>
        <v>natural gas nonpeaker - preexisting retiring</v>
      </c>
      <c r="J1715" t="str">
        <f>VLOOKUP(E1715,'Cross-Page Data'!$D$4:$F$48,3,FALSE)</f>
        <v>natural gas</v>
      </c>
      <c r="K1715" t="b">
        <f t="shared" si="26"/>
        <v>1</v>
      </c>
    </row>
    <row r="1716" spans="1:11">
      <c r="A1716" s="120">
        <v>2004</v>
      </c>
      <c r="B1716" s="121" t="s">
        <v>201</v>
      </c>
      <c r="C1716" s="121" t="s">
        <v>202</v>
      </c>
      <c r="D1716" s="121" t="s">
        <v>79</v>
      </c>
      <c r="E1716" s="121" t="s">
        <v>70</v>
      </c>
      <c r="F1716" s="122">
        <v>406</v>
      </c>
      <c r="G1716" s="122">
        <v>48.872</v>
      </c>
      <c r="H1716" s="120">
        <v>2019</v>
      </c>
      <c r="I1716" t="str">
        <f>IF(J1716="natural gas",VLOOKUP(D1716,'Cross-Page Data'!$I$4:$J$13,2,FALSE),IF(J1716="solar",VLOOKUP('Form 923'!D1716,'Cross-Page Data'!$I$14:$J$117,2,FALSE),J1716))</f>
        <v>heavy or residual fuel oil</v>
      </c>
      <c r="J1716" t="str">
        <f>VLOOKUP(E1716,'Cross-Page Data'!$D$4:$F$48,3,FALSE)</f>
        <v>heavy or residual fuel oil</v>
      </c>
      <c r="K1716" t="b">
        <f t="shared" si="26"/>
        <v>1</v>
      </c>
    </row>
    <row r="1717" spans="1:11">
      <c r="A1717" s="120">
        <v>2004</v>
      </c>
      <c r="B1717" s="121" t="s">
        <v>201</v>
      </c>
      <c r="C1717" s="121" t="s">
        <v>202</v>
      </c>
      <c r="D1717" s="121" t="s">
        <v>79</v>
      </c>
      <c r="E1717" s="121" t="s">
        <v>38</v>
      </c>
      <c r="F1717" s="122">
        <v>589</v>
      </c>
      <c r="G1717" s="122">
        <v>71.128</v>
      </c>
      <c r="H1717" s="120">
        <v>2019</v>
      </c>
      <c r="I1717" t="str">
        <f>IF(J1717="natural gas",VLOOKUP(D1717,'Cross-Page Data'!$I$4:$J$13,2,FALSE),IF(J1717="solar",VLOOKUP('Form 923'!D1717,'Cross-Page Data'!$I$14:$J$117,2,FALSE),J1717))</f>
        <v>natural gas peaker</v>
      </c>
      <c r="J1717" t="str">
        <f>VLOOKUP(E1717,'Cross-Page Data'!$D$4:$F$48,3,FALSE)</f>
        <v>natural gas</v>
      </c>
      <c r="K1717" t="b">
        <f t="shared" si="26"/>
        <v>1</v>
      </c>
    </row>
    <row r="1718" spans="1:11">
      <c r="A1718" s="120">
        <v>2005</v>
      </c>
      <c r="B1718" s="121" t="s">
        <v>201</v>
      </c>
      <c r="C1718" s="121" t="s">
        <v>202</v>
      </c>
      <c r="D1718" s="121" t="s">
        <v>79</v>
      </c>
      <c r="E1718" s="121" t="s">
        <v>70</v>
      </c>
      <c r="F1718" s="122">
        <v>7519</v>
      </c>
      <c r="G1718" s="122">
        <v>529</v>
      </c>
      <c r="H1718" s="120">
        <v>2019</v>
      </c>
      <c r="I1718" t="str">
        <f>IF(J1718="natural gas",VLOOKUP(D1718,'Cross-Page Data'!$I$4:$J$13,2,FALSE),IF(J1718="solar",VLOOKUP('Form 923'!D1718,'Cross-Page Data'!$I$14:$J$117,2,FALSE),J1718))</f>
        <v>heavy or residual fuel oil</v>
      </c>
      <c r="J1718" t="str">
        <f>VLOOKUP(E1718,'Cross-Page Data'!$D$4:$F$48,3,FALSE)</f>
        <v>heavy or residual fuel oil</v>
      </c>
      <c r="K1718" t="b">
        <f t="shared" si="26"/>
        <v>1</v>
      </c>
    </row>
    <row r="1719" spans="1:11">
      <c r="A1719" s="120">
        <v>2005</v>
      </c>
      <c r="B1719" s="121" t="s">
        <v>201</v>
      </c>
      <c r="C1719" s="121" t="s">
        <v>202</v>
      </c>
      <c r="D1719" s="121" t="s">
        <v>79</v>
      </c>
      <c r="E1719" s="121" t="s">
        <v>38</v>
      </c>
      <c r="F1719" s="122">
        <v>0</v>
      </c>
      <c r="G1719" s="122">
        <v>0</v>
      </c>
      <c r="H1719" s="120">
        <v>2019</v>
      </c>
      <c r="I1719" t="str">
        <f>IF(J1719="natural gas",VLOOKUP(D1719,'Cross-Page Data'!$I$4:$J$13,2,FALSE),IF(J1719="solar",VLOOKUP('Form 923'!D1719,'Cross-Page Data'!$I$14:$J$117,2,FALSE),J1719))</f>
        <v>natural gas peaker</v>
      </c>
      <c r="J1719" t="str">
        <f>VLOOKUP(E1719,'Cross-Page Data'!$D$4:$F$48,3,FALSE)</f>
        <v>natural gas</v>
      </c>
      <c r="K1719" t="b">
        <f t="shared" si="26"/>
        <v>1</v>
      </c>
    </row>
    <row r="1720" spans="1:11">
      <c r="A1720" s="120">
        <v>2007</v>
      </c>
      <c r="B1720" s="121" t="s">
        <v>201</v>
      </c>
      <c r="C1720" s="121" t="s">
        <v>202</v>
      </c>
      <c r="D1720" s="121" t="s">
        <v>116</v>
      </c>
      <c r="E1720" s="121" t="s">
        <v>170</v>
      </c>
      <c r="F1720" s="122">
        <v>94522</v>
      </c>
      <c r="G1720" s="122">
        <v>10618</v>
      </c>
      <c r="H1720" s="120">
        <v>2019</v>
      </c>
      <c r="I1720" t="str">
        <f>IF(J1720="natural gas",VLOOKUP(D1720,'Cross-Page Data'!$I$4:$J$13,2,FALSE),IF(J1720="solar",VLOOKUP('Form 923'!D1720,'Cross-Page Data'!$I$14:$J$117,2,FALSE),J1720))</f>
        <v>hydro</v>
      </c>
      <c r="J1720" t="str">
        <f>VLOOKUP(E1720,'Cross-Page Data'!$D$4:$F$48,3,FALSE)</f>
        <v>hydro</v>
      </c>
      <c r="K1720" t="b">
        <f t="shared" si="26"/>
        <v>1</v>
      </c>
    </row>
    <row r="1721" spans="1:11">
      <c r="A1721" s="120">
        <v>2009</v>
      </c>
      <c r="B1721" s="121" t="s">
        <v>201</v>
      </c>
      <c r="C1721" s="121" t="s">
        <v>202</v>
      </c>
      <c r="D1721" s="121" t="s">
        <v>116</v>
      </c>
      <c r="E1721" s="121" t="s">
        <v>170</v>
      </c>
      <c r="F1721" s="122">
        <v>34077</v>
      </c>
      <c r="G1721" s="122">
        <v>3828</v>
      </c>
      <c r="H1721" s="120">
        <v>2019</v>
      </c>
      <c r="I1721" t="str">
        <f>IF(J1721="natural gas",VLOOKUP(D1721,'Cross-Page Data'!$I$4:$J$13,2,FALSE),IF(J1721="solar",VLOOKUP('Form 923'!D1721,'Cross-Page Data'!$I$14:$J$117,2,FALSE),J1721))</f>
        <v>hydro</v>
      </c>
      <c r="J1721" t="str">
        <f>VLOOKUP(E1721,'Cross-Page Data'!$D$4:$F$48,3,FALSE)</f>
        <v>hydro</v>
      </c>
      <c r="K1721" t="b">
        <f t="shared" si="26"/>
        <v>1</v>
      </c>
    </row>
    <row r="1722" spans="1:11">
      <c r="A1722" s="120">
        <v>2009</v>
      </c>
      <c r="B1722" s="121" t="s">
        <v>201</v>
      </c>
      <c r="C1722" s="121" t="s">
        <v>202</v>
      </c>
      <c r="D1722" s="121" t="s">
        <v>79</v>
      </c>
      <c r="E1722" s="121" t="s">
        <v>70</v>
      </c>
      <c r="F1722" s="122">
        <v>1795</v>
      </c>
      <c r="G1722" s="122">
        <v>207.99</v>
      </c>
      <c r="H1722" s="120">
        <v>2019</v>
      </c>
      <c r="I1722" t="str">
        <f>IF(J1722="natural gas",VLOOKUP(D1722,'Cross-Page Data'!$I$4:$J$13,2,FALSE),IF(J1722="solar",VLOOKUP('Form 923'!D1722,'Cross-Page Data'!$I$14:$J$117,2,FALSE),J1722))</f>
        <v>heavy or residual fuel oil</v>
      </c>
      <c r="J1722" t="str">
        <f>VLOOKUP(E1722,'Cross-Page Data'!$D$4:$F$48,3,FALSE)</f>
        <v>heavy or residual fuel oil</v>
      </c>
      <c r="K1722" t="b">
        <f t="shared" si="26"/>
        <v>1</v>
      </c>
    </row>
    <row r="1723" spans="1:11">
      <c r="A1723" s="120">
        <v>2009</v>
      </c>
      <c r="B1723" s="121" t="s">
        <v>201</v>
      </c>
      <c r="C1723" s="121" t="s">
        <v>202</v>
      </c>
      <c r="D1723" s="121" t="s">
        <v>79</v>
      </c>
      <c r="E1723" s="121" t="s">
        <v>38</v>
      </c>
      <c r="F1723" s="122">
        <v>2087</v>
      </c>
      <c r="G1723" s="122">
        <v>242.01</v>
      </c>
      <c r="H1723" s="120">
        <v>2019</v>
      </c>
      <c r="I1723" t="str">
        <f>IF(J1723="natural gas",VLOOKUP(D1723,'Cross-Page Data'!$I$4:$J$13,2,FALSE),IF(J1723="solar",VLOOKUP('Form 923'!D1723,'Cross-Page Data'!$I$14:$J$117,2,FALSE),J1723))</f>
        <v>natural gas peaker</v>
      </c>
      <c r="J1723" t="str">
        <f>VLOOKUP(E1723,'Cross-Page Data'!$D$4:$F$48,3,FALSE)</f>
        <v>natural gas</v>
      </c>
      <c r="K1723" t="b">
        <f t="shared" si="26"/>
        <v>1</v>
      </c>
    </row>
    <row r="1724" spans="1:11">
      <c r="A1724" s="120">
        <v>2011</v>
      </c>
      <c r="B1724" s="121" t="s">
        <v>201</v>
      </c>
      <c r="C1724" s="121" t="s">
        <v>202</v>
      </c>
      <c r="D1724" s="121" t="s">
        <v>79</v>
      </c>
      <c r="E1724" s="121" t="s">
        <v>70</v>
      </c>
      <c r="F1724" s="122">
        <v>1033</v>
      </c>
      <c r="G1724" s="122">
        <v>128</v>
      </c>
      <c r="H1724" s="120">
        <v>2019</v>
      </c>
      <c r="I1724" t="str">
        <f>IF(J1724="natural gas",VLOOKUP(D1724,'Cross-Page Data'!$I$4:$J$13,2,FALSE),IF(J1724="solar",VLOOKUP('Form 923'!D1724,'Cross-Page Data'!$I$14:$J$117,2,FALSE),J1724))</f>
        <v>heavy or residual fuel oil</v>
      </c>
      <c r="J1724" t="str">
        <f>VLOOKUP(E1724,'Cross-Page Data'!$D$4:$F$48,3,FALSE)</f>
        <v>heavy or residual fuel oil</v>
      </c>
      <c r="K1724" t="b">
        <f t="shared" si="26"/>
        <v>1</v>
      </c>
    </row>
    <row r="1725" spans="1:11">
      <c r="A1725" s="120">
        <v>2012</v>
      </c>
      <c r="B1725" s="121" t="s">
        <v>201</v>
      </c>
      <c r="C1725" s="121" t="s">
        <v>202</v>
      </c>
      <c r="D1725" s="121" t="s">
        <v>79</v>
      </c>
      <c r="E1725" s="121" t="s">
        <v>70</v>
      </c>
      <c r="F1725" s="122">
        <v>0</v>
      </c>
      <c r="G1725" s="122">
        <v>0</v>
      </c>
      <c r="H1725" s="120">
        <v>2019</v>
      </c>
      <c r="I1725" t="str">
        <f>IF(J1725="natural gas",VLOOKUP(D1725,'Cross-Page Data'!$I$4:$J$13,2,FALSE),IF(J1725="solar",VLOOKUP('Form 923'!D1725,'Cross-Page Data'!$I$14:$J$117,2,FALSE),J1725))</f>
        <v>heavy or residual fuel oil</v>
      </c>
      <c r="J1725" t="str">
        <f>VLOOKUP(E1725,'Cross-Page Data'!$D$4:$F$48,3,FALSE)</f>
        <v>heavy or residual fuel oil</v>
      </c>
      <c r="K1725" t="b">
        <f t="shared" si="26"/>
        <v>1</v>
      </c>
    </row>
    <row r="1726" spans="1:11">
      <c r="A1726" s="120">
        <v>2013</v>
      </c>
      <c r="B1726" s="121" t="s">
        <v>201</v>
      </c>
      <c r="C1726" s="121" t="s">
        <v>202</v>
      </c>
      <c r="D1726" s="121" t="s">
        <v>79</v>
      </c>
      <c r="E1726" s="121" t="s">
        <v>70</v>
      </c>
      <c r="F1726" s="122">
        <v>2080</v>
      </c>
      <c r="G1726" s="122">
        <v>336.001</v>
      </c>
      <c r="H1726" s="120">
        <v>2019</v>
      </c>
      <c r="I1726" t="str">
        <f>IF(J1726="natural gas",VLOOKUP(D1726,'Cross-Page Data'!$I$4:$J$13,2,FALSE),IF(J1726="solar",VLOOKUP('Form 923'!D1726,'Cross-Page Data'!$I$14:$J$117,2,FALSE),J1726))</f>
        <v>heavy or residual fuel oil</v>
      </c>
      <c r="J1726" t="str">
        <f>VLOOKUP(E1726,'Cross-Page Data'!$D$4:$F$48,3,FALSE)</f>
        <v>heavy or residual fuel oil</v>
      </c>
      <c r="K1726" t="b">
        <f t="shared" si="26"/>
        <v>1</v>
      </c>
    </row>
    <row r="1727" spans="1:11">
      <c r="A1727" s="120">
        <v>2013</v>
      </c>
      <c r="B1727" s="121" t="s">
        <v>201</v>
      </c>
      <c r="C1727" s="121" t="s">
        <v>202</v>
      </c>
      <c r="D1727" s="121" t="s">
        <v>79</v>
      </c>
      <c r="E1727" s="121" t="s">
        <v>38</v>
      </c>
      <c r="F1727" s="122">
        <v>13</v>
      </c>
      <c r="G1727" s="122">
        <v>2.099</v>
      </c>
      <c r="H1727" s="120">
        <v>2019</v>
      </c>
      <c r="I1727" t="str">
        <f>IF(J1727="natural gas",VLOOKUP(D1727,'Cross-Page Data'!$I$4:$J$13,2,FALSE),IF(J1727="solar",VLOOKUP('Form 923'!D1727,'Cross-Page Data'!$I$14:$J$117,2,FALSE),J1727))</f>
        <v>natural gas peaker</v>
      </c>
      <c r="J1727" t="str">
        <f>VLOOKUP(E1727,'Cross-Page Data'!$D$4:$F$48,3,FALSE)</f>
        <v>natural gas</v>
      </c>
      <c r="K1727" t="b">
        <f t="shared" si="26"/>
        <v>1</v>
      </c>
    </row>
    <row r="1728" spans="1:11">
      <c r="A1728" s="120">
        <v>2014</v>
      </c>
      <c r="B1728" s="121" t="s">
        <v>201</v>
      </c>
      <c r="C1728" s="121" t="s">
        <v>202</v>
      </c>
      <c r="D1728" s="121" t="s">
        <v>116</v>
      </c>
      <c r="E1728" s="121" t="s">
        <v>170</v>
      </c>
      <c r="F1728" s="122">
        <v>16286</v>
      </c>
      <c r="G1728" s="122">
        <v>1829.52</v>
      </c>
      <c r="H1728" s="120">
        <v>2019</v>
      </c>
      <c r="I1728" t="str">
        <f>IF(J1728="natural gas",VLOOKUP(D1728,'Cross-Page Data'!$I$4:$J$13,2,FALSE),IF(J1728="solar",VLOOKUP('Form 923'!D1728,'Cross-Page Data'!$I$14:$J$117,2,FALSE),J1728))</f>
        <v>hydro</v>
      </c>
      <c r="J1728" t="str">
        <f>VLOOKUP(E1728,'Cross-Page Data'!$D$4:$F$48,3,FALSE)</f>
        <v>hydro</v>
      </c>
      <c r="K1728" t="b">
        <f t="shared" si="26"/>
        <v>1</v>
      </c>
    </row>
    <row r="1729" spans="1:11">
      <c r="A1729" s="120">
        <v>2014</v>
      </c>
      <c r="B1729" s="121" t="s">
        <v>201</v>
      </c>
      <c r="C1729" s="121" t="s">
        <v>202</v>
      </c>
      <c r="D1729" s="121" t="s">
        <v>79</v>
      </c>
      <c r="E1729" s="121" t="s">
        <v>70</v>
      </c>
      <c r="F1729" s="122">
        <v>232</v>
      </c>
      <c r="G1729" s="122">
        <v>21</v>
      </c>
      <c r="H1729" s="120">
        <v>2019</v>
      </c>
      <c r="I1729" t="str">
        <f>IF(J1729="natural gas",VLOOKUP(D1729,'Cross-Page Data'!$I$4:$J$13,2,FALSE),IF(J1729="solar",VLOOKUP('Form 923'!D1729,'Cross-Page Data'!$I$14:$J$117,2,FALSE),J1729))</f>
        <v>heavy or residual fuel oil</v>
      </c>
      <c r="J1729" t="str">
        <f>VLOOKUP(E1729,'Cross-Page Data'!$D$4:$F$48,3,FALSE)</f>
        <v>heavy or residual fuel oil</v>
      </c>
      <c r="K1729" t="b">
        <f t="shared" si="26"/>
        <v>1</v>
      </c>
    </row>
    <row r="1730" spans="1:11">
      <c r="A1730" s="120">
        <v>2015</v>
      </c>
      <c r="B1730" s="121" t="s">
        <v>201</v>
      </c>
      <c r="C1730" s="121" t="s">
        <v>202</v>
      </c>
      <c r="D1730" s="121" t="s">
        <v>79</v>
      </c>
      <c r="E1730" s="121" t="s">
        <v>70</v>
      </c>
      <c r="F1730" s="122">
        <v>660</v>
      </c>
      <c r="G1730" s="122">
        <v>53</v>
      </c>
      <c r="H1730" s="120">
        <v>2019</v>
      </c>
      <c r="I1730" t="str">
        <f>IF(J1730="natural gas",VLOOKUP(D1730,'Cross-Page Data'!$I$4:$J$13,2,FALSE),IF(J1730="solar",VLOOKUP('Form 923'!D1730,'Cross-Page Data'!$I$14:$J$117,2,FALSE),J1730))</f>
        <v>heavy or residual fuel oil</v>
      </c>
      <c r="J1730" t="str">
        <f>VLOOKUP(E1730,'Cross-Page Data'!$D$4:$F$48,3,FALSE)</f>
        <v>heavy or residual fuel oil</v>
      </c>
      <c r="K1730" t="b">
        <f t="shared" si="26"/>
        <v>1</v>
      </c>
    </row>
    <row r="1731" spans="1:11">
      <c r="A1731" s="120">
        <v>2015</v>
      </c>
      <c r="B1731" s="121" t="s">
        <v>201</v>
      </c>
      <c r="C1731" s="121" t="s">
        <v>202</v>
      </c>
      <c r="D1731" s="121" t="s">
        <v>79</v>
      </c>
      <c r="E1731" s="121" t="s">
        <v>38</v>
      </c>
      <c r="F1731" s="122">
        <v>0</v>
      </c>
      <c r="G1731" s="122">
        <v>0</v>
      </c>
      <c r="H1731" s="120">
        <v>2019</v>
      </c>
      <c r="I1731" t="str">
        <f>IF(J1731="natural gas",VLOOKUP(D1731,'Cross-Page Data'!$I$4:$J$13,2,FALSE),IF(J1731="solar",VLOOKUP('Form 923'!D1731,'Cross-Page Data'!$I$14:$J$117,2,FALSE),J1731))</f>
        <v>natural gas peaker</v>
      </c>
      <c r="J1731" t="str">
        <f>VLOOKUP(E1731,'Cross-Page Data'!$D$4:$F$48,3,FALSE)</f>
        <v>natural gas</v>
      </c>
      <c r="K1731" t="b">
        <f t="shared" si="26"/>
        <v>1</v>
      </c>
    </row>
    <row r="1732" spans="1:11">
      <c r="A1732" s="120">
        <v>2018</v>
      </c>
      <c r="B1732" s="121" t="s">
        <v>201</v>
      </c>
      <c r="C1732" s="121" t="s">
        <v>202</v>
      </c>
      <c r="D1732" s="121" t="s">
        <v>68</v>
      </c>
      <c r="E1732" s="121" t="s">
        <v>38</v>
      </c>
      <c r="F1732" s="122">
        <v>339944</v>
      </c>
      <c r="G1732" s="122">
        <v>9247.674</v>
      </c>
      <c r="H1732" s="120">
        <v>2019</v>
      </c>
      <c r="I1732" t="str">
        <f>IF(J1732="natural gas",VLOOKUP(D1732,'Cross-Page Data'!$I$4:$J$13,2,FALSE),IF(J1732="solar",VLOOKUP('Form 923'!D1732,'Cross-Page Data'!$I$14:$J$117,2,FALSE),J1732))</f>
        <v>natural gas nonpeaker - preexisting retiring</v>
      </c>
      <c r="J1732" t="str">
        <f>VLOOKUP(E1732,'Cross-Page Data'!$D$4:$F$48,3,FALSE)</f>
        <v>natural gas</v>
      </c>
      <c r="K1732" t="b">
        <f t="shared" si="26"/>
        <v>1</v>
      </c>
    </row>
    <row r="1733" spans="1:11">
      <c r="A1733" s="120">
        <v>2018</v>
      </c>
      <c r="B1733" s="121" t="s">
        <v>201</v>
      </c>
      <c r="C1733" s="121" t="s">
        <v>202</v>
      </c>
      <c r="D1733" s="121" t="s">
        <v>68</v>
      </c>
      <c r="E1733" s="121" t="s">
        <v>162</v>
      </c>
      <c r="F1733" s="122">
        <v>626549</v>
      </c>
      <c r="G1733" s="122">
        <v>13017.067</v>
      </c>
      <c r="H1733" s="120">
        <v>2019</v>
      </c>
      <c r="I1733" t="str">
        <f>IF(J1733="natural gas",VLOOKUP(D1733,'Cross-Page Data'!$I$4:$J$13,2,FALSE),IF(J1733="solar",VLOOKUP('Form 923'!D1733,'Cross-Page Data'!$I$14:$J$117,2,FALSE),J1733))</f>
        <v>hard coal</v>
      </c>
      <c r="J1733" t="str">
        <f>VLOOKUP(E1733,'Cross-Page Data'!$D$4:$F$48,3,FALSE)</f>
        <v>hard coal</v>
      </c>
      <c r="K1733" t="b">
        <f t="shared" si="26"/>
        <v>1</v>
      </c>
    </row>
    <row r="1734" spans="1:11">
      <c r="A1734" s="120">
        <v>2018</v>
      </c>
      <c r="B1734" s="121" t="s">
        <v>201</v>
      </c>
      <c r="C1734" s="121" t="s">
        <v>202</v>
      </c>
      <c r="D1734" s="121" t="s">
        <v>68</v>
      </c>
      <c r="E1734" s="121" t="s">
        <v>176</v>
      </c>
      <c r="F1734" s="122">
        <v>432595</v>
      </c>
      <c r="G1734" s="122">
        <v>13705.259</v>
      </c>
      <c r="H1734" s="120">
        <v>2019</v>
      </c>
      <c r="I1734" t="str">
        <f>IF(J1734="natural gas",VLOOKUP(D1734,'Cross-Page Data'!$I$4:$J$13,2,FALSE),IF(J1734="solar",VLOOKUP('Form 923'!D1734,'Cross-Page Data'!$I$14:$J$117,2,FALSE),J1734))</f>
        <v>biomass</v>
      </c>
      <c r="J1734" t="str">
        <f>VLOOKUP(E1734,'Cross-Page Data'!$D$4:$F$48,3,FALSE)</f>
        <v>biomass</v>
      </c>
      <c r="K1734" t="b">
        <f t="shared" si="26"/>
        <v>1</v>
      </c>
    </row>
    <row r="1735" spans="1:11">
      <c r="A1735" s="120">
        <v>2020</v>
      </c>
      <c r="B1735" s="121" t="s">
        <v>201</v>
      </c>
      <c r="C1735" s="121" t="s">
        <v>202</v>
      </c>
      <c r="D1735" s="121" t="s">
        <v>79</v>
      </c>
      <c r="E1735" s="121" t="s">
        <v>70</v>
      </c>
      <c r="F1735" s="122">
        <v>847</v>
      </c>
      <c r="G1735" s="122">
        <v>198.747</v>
      </c>
      <c r="H1735" s="120">
        <v>2019</v>
      </c>
      <c r="I1735" t="str">
        <f>IF(J1735="natural gas",VLOOKUP(D1735,'Cross-Page Data'!$I$4:$J$13,2,FALSE),IF(J1735="solar",VLOOKUP('Form 923'!D1735,'Cross-Page Data'!$I$14:$J$117,2,FALSE),J1735))</f>
        <v>heavy or residual fuel oil</v>
      </c>
      <c r="J1735" t="str">
        <f>VLOOKUP(E1735,'Cross-Page Data'!$D$4:$F$48,3,FALSE)</f>
        <v>heavy or residual fuel oil</v>
      </c>
      <c r="K1735" t="b">
        <f t="shared" ref="K1735:K1798" si="27">IF(AND($N$6=FALSE,OR(C1735="Commercial NAICS Cogen",C1735="Industrial NAICS Cogen",C1735="NAICS-22 Cogen")),FALSE,IF(AND($N$7=FALSE,OR(C1735="Commercial NAICS Cogen",C1735="Commercial NAICS Non-Cogen",C1735="industrial NAICS Cogen",C1735="industrial NAICS non-cogen")),FALSE,TRUE))</f>
        <v>1</v>
      </c>
    </row>
    <row r="1736" spans="1:11">
      <c r="A1736" s="120">
        <v>2020</v>
      </c>
      <c r="B1736" s="121" t="s">
        <v>201</v>
      </c>
      <c r="C1736" s="121" t="s">
        <v>202</v>
      </c>
      <c r="D1736" s="121" t="s">
        <v>79</v>
      </c>
      <c r="E1736" s="121" t="s">
        <v>38</v>
      </c>
      <c r="F1736" s="122">
        <v>622</v>
      </c>
      <c r="G1736" s="122">
        <v>146.253</v>
      </c>
      <c r="H1736" s="120">
        <v>2019</v>
      </c>
      <c r="I1736" t="str">
        <f>IF(J1736="natural gas",VLOOKUP(D1736,'Cross-Page Data'!$I$4:$J$13,2,FALSE),IF(J1736="solar",VLOOKUP('Form 923'!D1736,'Cross-Page Data'!$I$14:$J$117,2,FALSE),J1736))</f>
        <v>natural gas peaker</v>
      </c>
      <c r="J1736" t="str">
        <f>VLOOKUP(E1736,'Cross-Page Data'!$D$4:$F$48,3,FALSE)</f>
        <v>natural gas</v>
      </c>
      <c r="K1736" t="b">
        <f t="shared" si="27"/>
        <v>1</v>
      </c>
    </row>
    <row r="1737" spans="1:11">
      <c r="A1737" s="120">
        <v>2021</v>
      </c>
      <c r="B1737" s="121" t="s">
        <v>201</v>
      </c>
      <c r="C1737" s="121" t="s">
        <v>202</v>
      </c>
      <c r="D1737" s="121" t="s">
        <v>79</v>
      </c>
      <c r="E1737" s="121" t="s">
        <v>70</v>
      </c>
      <c r="F1737" s="122">
        <v>126</v>
      </c>
      <c r="G1737" s="122">
        <v>12</v>
      </c>
      <c r="H1737" s="120">
        <v>2019</v>
      </c>
      <c r="I1737" t="str">
        <f>IF(J1737="natural gas",VLOOKUP(D1737,'Cross-Page Data'!$I$4:$J$13,2,FALSE),IF(J1737="solar",VLOOKUP('Form 923'!D1737,'Cross-Page Data'!$I$14:$J$117,2,FALSE),J1737))</f>
        <v>heavy or residual fuel oil</v>
      </c>
      <c r="J1737" t="str">
        <f>VLOOKUP(E1737,'Cross-Page Data'!$D$4:$F$48,3,FALSE)</f>
        <v>heavy or residual fuel oil</v>
      </c>
      <c r="K1737" t="b">
        <f t="shared" si="27"/>
        <v>1</v>
      </c>
    </row>
    <row r="1738" spans="1:11">
      <c r="A1738" s="120">
        <v>2022</v>
      </c>
      <c r="B1738" s="121" t="s">
        <v>205</v>
      </c>
      <c r="C1738" s="121" t="s">
        <v>202</v>
      </c>
      <c r="D1738" s="121" t="s">
        <v>68</v>
      </c>
      <c r="E1738" s="121" t="s">
        <v>35</v>
      </c>
      <c r="F1738" s="122">
        <v>0</v>
      </c>
      <c r="G1738" s="122">
        <v>0</v>
      </c>
      <c r="H1738" s="120">
        <v>2019</v>
      </c>
      <c r="I1738" t="str">
        <f>IF(J1738="natural gas",VLOOKUP(D1738,'Cross-Page Data'!$I$4:$J$13,2,FALSE),IF(J1738="solar",VLOOKUP('Form 923'!D1738,'Cross-Page Data'!$I$14:$J$117,2,FALSE),J1738))</f>
        <v>biomass</v>
      </c>
      <c r="J1738" t="str">
        <f>VLOOKUP(E1738,'Cross-Page Data'!$D$4:$F$48,3,FALSE)</f>
        <v>biomass</v>
      </c>
      <c r="K1738" t="b">
        <f t="shared" si="27"/>
        <v>1</v>
      </c>
    </row>
    <row r="1739" spans="1:11">
      <c r="A1739" s="120">
        <v>2022</v>
      </c>
      <c r="B1739" s="121" t="s">
        <v>205</v>
      </c>
      <c r="C1739" s="121" t="s">
        <v>202</v>
      </c>
      <c r="D1739" s="121" t="s">
        <v>68</v>
      </c>
      <c r="E1739" s="121" t="s">
        <v>38</v>
      </c>
      <c r="F1739" s="122">
        <v>0</v>
      </c>
      <c r="G1739" s="122">
        <v>0</v>
      </c>
      <c r="H1739" s="120">
        <v>2019</v>
      </c>
      <c r="I1739" t="str">
        <f>IF(J1739="natural gas",VLOOKUP(D1739,'Cross-Page Data'!$I$4:$J$13,2,FALSE),IF(J1739="solar",VLOOKUP('Form 923'!D1739,'Cross-Page Data'!$I$14:$J$117,2,FALSE),J1739))</f>
        <v>natural gas nonpeaker - preexisting retiring</v>
      </c>
      <c r="J1739" t="str">
        <f>VLOOKUP(E1739,'Cross-Page Data'!$D$4:$F$48,3,FALSE)</f>
        <v>natural gas</v>
      </c>
      <c r="K1739" t="b">
        <f t="shared" si="27"/>
        <v>1</v>
      </c>
    </row>
    <row r="1740" spans="1:11">
      <c r="A1740" s="120">
        <v>2022</v>
      </c>
      <c r="B1740" s="121" t="s">
        <v>205</v>
      </c>
      <c r="C1740" s="121" t="s">
        <v>202</v>
      </c>
      <c r="D1740" s="121" t="s">
        <v>68</v>
      </c>
      <c r="E1740" s="121" t="s">
        <v>162</v>
      </c>
      <c r="F1740" s="122">
        <v>0</v>
      </c>
      <c r="G1740" s="122">
        <v>0</v>
      </c>
      <c r="H1740" s="120">
        <v>2019</v>
      </c>
      <c r="I1740" t="str">
        <f>IF(J1740="natural gas",VLOOKUP(D1740,'Cross-Page Data'!$I$4:$J$13,2,FALSE),IF(J1740="solar",VLOOKUP('Form 923'!D1740,'Cross-Page Data'!$I$14:$J$117,2,FALSE),J1740))</f>
        <v>hard coal</v>
      </c>
      <c r="J1740" t="str">
        <f>VLOOKUP(E1740,'Cross-Page Data'!$D$4:$F$48,3,FALSE)</f>
        <v>hard coal</v>
      </c>
      <c r="K1740" t="b">
        <f t="shared" si="27"/>
        <v>1</v>
      </c>
    </row>
    <row r="1741" spans="1:11">
      <c r="A1741" s="120">
        <v>2022</v>
      </c>
      <c r="B1741" s="121" t="s">
        <v>205</v>
      </c>
      <c r="C1741" s="121" t="s">
        <v>202</v>
      </c>
      <c r="D1741" s="121" t="s">
        <v>128</v>
      </c>
      <c r="E1741" s="121" t="s">
        <v>180</v>
      </c>
      <c r="F1741" s="122">
        <v>55264</v>
      </c>
      <c r="G1741" s="122">
        <v>6208</v>
      </c>
      <c r="H1741" s="120">
        <v>2019</v>
      </c>
      <c r="I1741" t="str">
        <f>IF(J1741="natural gas",VLOOKUP(D1741,'Cross-Page Data'!$I$4:$J$13,2,FALSE),IF(J1741="solar",VLOOKUP('Form 923'!D1741,'Cross-Page Data'!$I$14:$J$117,2,FALSE),J1741))</f>
        <v>wind</v>
      </c>
      <c r="J1741" t="str">
        <f>VLOOKUP(E1741,'Cross-Page Data'!$D$4:$F$48,3,FALSE)</f>
        <v>wind</v>
      </c>
      <c r="K1741" t="b">
        <f t="shared" si="27"/>
        <v>1</v>
      </c>
    </row>
    <row r="1742" spans="1:11">
      <c r="A1742" s="120">
        <v>2023</v>
      </c>
      <c r="B1742" s="121" t="s">
        <v>201</v>
      </c>
      <c r="C1742" s="121" t="s">
        <v>202</v>
      </c>
      <c r="D1742" s="121" t="s">
        <v>73</v>
      </c>
      <c r="E1742" s="121" t="s">
        <v>70</v>
      </c>
      <c r="F1742" s="122">
        <v>77</v>
      </c>
      <c r="G1742" s="122">
        <v>4</v>
      </c>
      <c r="H1742" s="120">
        <v>2019</v>
      </c>
      <c r="I1742" t="str">
        <f>IF(J1742="natural gas",VLOOKUP(D1742,'Cross-Page Data'!$I$4:$J$13,2,FALSE),IF(J1742="solar",VLOOKUP('Form 923'!D1742,'Cross-Page Data'!$I$14:$J$117,2,FALSE),J1742))</f>
        <v>heavy or residual fuel oil</v>
      </c>
      <c r="J1742" t="str">
        <f>VLOOKUP(E1742,'Cross-Page Data'!$D$4:$F$48,3,FALSE)</f>
        <v>heavy or residual fuel oil</v>
      </c>
      <c r="K1742" t="b">
        <f t="shared" si="27"/>
        <v>1</v>
      </c>
    </row>
    <row r="1743" spans="1:11">
      <c r="A1743" s="120">
        <v>2023</v>
      </c>
      <c r="B1743" s="121" t="s">
        <v>201</v>
      </c>
      <c r="C1743" s="121" t="s">
        <v>202</v>
      </c>
      <c r="D1743" s="121" t="s">
        <v>79</v>
      </c>
      <c r="E1743" s="121" t="s">
        <v>70</v>
      </c>
      <c r="F1743" s="122">
        <v>290</v>
      </c>
      <c r="G1743" s="122">
        <v>26</v>
      </c>
      <c r="H1743" s="120">
        <v>2019</v>
      </c>
      <c r="I1743" t="str">
        <f>IF(J1743="natural gas",VLOOKUP(D1743,'Cross-Page Data'!$I$4:$J$13,2,FALSE),IF(J1743="solar",VLOOKUP('Form 923'!D1743,'Cross-Page Data'!$I$14:$J$117,2,FALSE),J1743))</f>
        <v>heavy or residual fuel oil</v>
      </c>
      <c r="J1743" t="str">
        <f>VLOOKUP(E1743,'Cross-Page Data'!$D$4:$F$48,3,FALSE)</f>
        <v>heavy or residual fuel oil</v>
      </c>
      <c r="K1743" t="b">
        <f t="shared" si="27"/>
        <v>1</v>
      </c>
    </row>
    <row r="1744" spans="1:11">
      <c r="A1744" s="120">
        <v>2024</v>
      </c>
      <c r="B1744" s="121" t="s">
        <v>201</v>
      </c>
      <c r="C1744" s="121" t="s">
        <v>202</v>
      </c>
      <c r="D1744" s="121" t="s">
        <v>79</v>
      </c>
      <c r="E1744" s="121" t="s">
        <v>70</v>
      </c>
      <c r="F1744" s="122">
        <v>5651</v>
      </c>
      <c r="G1744" s="122">
        <v>573</v>
      </c>
      <c r="H1744" s="120">
        <v>2019</v>
      </c>
      <c r="I1744" t="str">
        <f>IF(J1744="natural gas",VLOOKUP(D1744,'Cross-Page Data'!$I$4:$J$13,2,FALSE),IF(J1744="solar",VLOOKUP('Form 923'!D1744,'Cross-Page Data'!$I$14:$J$117,2,FALSE),J1744))</f>
        <v>heavy or residual fuel oil</v>
      </c>
      <c r="J1744" t="str">
        <f>VLOOKUP(E1744,'Cross-Page Data'!$D$4:$F$48,3,FALSE)</f>
        <v>heavy or residual fuel oil</v>
      </c>
      <c r="K1744" t="b">
        <f t="shared" si="27"/>
        <v>1</v>
      </c>
    </row>
    <row r="1745" spans="1:11">
      <c r="A1745" s="120">
        <v>2024</v>
      </c>
      <c r="B1745" s="121" t="s">
        <v>201</v>
      </c>
      <c r="C1745" s="121" t="s">
        <v>202</v>
      </c>
      <c r="D1745" s="121" t="s">
        <v>128</v>
      </c>
      <c r="E1745" s="121" t="s">
        <v>180</v>
      </c>
      <c r="F1745" s="122">
        <v>117006</v>
      </c>
      <c r="G1745" s="122">
        <v>13144</v>
      </c>
      <c r="H1745" s="120">
        <v>2019</v>
      </c>
      <c r="I1745" t="str">
        <f>IF(J1745="natural gas",VLOOKUP(D1745,'Cross-Page Data'!$I$4:$J$13,2,FALSE),IF(J1745="solar",VLOOKUP('Form 923'!D1745,'Cross-Page Data'!$I$14:$J$117,2,FALSE),J1745))</f>
        <v>wind</v>
      </c>
      <c r="J1745" t="str">
        <f>VLOOKUP(E1745,'Cross-Page Data'!$D$4:$F$48,3,FALSE)</f>
        <v>wind</v>
      </c>
      <c r="K1745" t="b">
        <f t="shared" si="27"/>
        <v>1</v>
      </c>
    </row>
    <row r="1746" spans="1:11">
      <c r="A1746" s="120">
        <v>2038</v>
      </c>
      <c r="B1746" s="121" t="s">
        <v>201</v>
      </c>
      <c r="C1746" s="121" t="s">
        <v>202</v>
      </c>
      <c r="D1746" s="121" t="s">
        <v>73</v>
      </c>
      <c r="E1746" s="121" t="s">
        <v>70</v>
      </c>
      <c r="F1746" s="122">
        <v>9947</v>
      </c>
      <c r="G1746" s="122">
        <v>126.032</v>
      </c>
      <c r="H1746" s="120">
        <v>2019</v>
      </c>
      <c r="I1746" t="str">
        <f>IF(J1746="natural gas",VLOOKUP(D1746,'Cross-Page Data'!$I$4:$J$13,2,FALSE),IF(J1746="solar",VLOOKUP('Form 923'!D1746,'Cross-Page Data'!$I$14:$J$117,2,FALSE),J1746))</f>
        <v>heavy or residual fuel oil</v>
      </c>
      <c r="J1746" t="str">
        <f>VLOOKUP(E1746,'Cross-Page Data'!$D$4:$F$48,3,FALSE)</f>
        <v>heavy or residual fuel oil</v>
      </c>
      <c r="K1746" t="b">
        <f t="shared" si="27"/>
        <v>1</v>
      </c>
    </row>
    <row r="1747" spans="1:11">
      <c r="A1747" s="120">
        <v>2038</v>
      </c>
      <c r="B1747" s="121" t="s">
        <v>201</v>
      </c>
      <c r="C1747" s="121" t="s">
        <v>202</v>
      </c>
      <c r="D1747" s="121" t="s">
        <v>73</v>
      </c>
      <c r="E1747" s="121" t="s">
        <v>38</v>
      </c>
      <c r="F1747" s="122">
        <v>42062</v>
      </c>
      <c r="G1747" s="122">
        <v>532.968</v>
      </c>
      <c r="H1747" s="120">
        <v>2019</v>
      </c>
      <c r="I1747" t="str">
        <f>IF(J1747="natural gas",VLOOKUP(D1747,'Cross-Page Data'!$I$4:$J$13,2,FALSE),IF(J1747="solar",VLOOKUP('Form 923'!D1747,'Cross-Page Data'!$I$14:$J$117,2,FALSE),J1747))</f>
        <v>natural gas peaker</v>
      </c>
      <c r="J1747" t="str">
        <f>VLOOKUP(E1747,'Cross-Page Data'!$D$4:$F$48,3,FALSE)</f>
        <v>natural gas</v>
      </c>
      <c r="K1747" t="b">
        <f t="shared" si="27"/>
        <v>1</v>
      </c>
    </row>
    <row r="1748" spans="1:11">
      <c r="A1748" s="120">
        <v>2039</v>
      </c>
      <c r="B1748" s="121" t="s">
        <v>201</v>
      </c>
      <c r="C1748" s="121" t="s">
        <v>202</v>
      </c>
      <c r="D1748" s="121" t="s">
        <v>73</v>
      </c>
      <c r="E1748" s="121" t="s">
        <v>70</v>
      </c>
      <c r="F1748" s="122">
        <v>31207</v>
      </c>
      <c r="G1748" s="122">
        <v>2794.756</v>
      </c>
      <c r="H1748" s="120">
        <v>2019</v>
      </c>
      <c r="I1748" t="str">
        <f>IF(J1748="natural gas",VLOOKUP(D1748,'Cross-Page Data'!$I$4:$J$13,2,FALSE),IF(J1748="solar",VLOOKUP('Form 923'!D1748,'Cross-Page Data'!$I$14:$J$117,2,FALSE),J1748))</f>
        <v>heavy or residual fuel oil</v>
      </c>
      <c r="J1748" t="str">
        <f>VLOOKUP(E1748,'Cross-Page Data'!$D$4:$F$48,3,FALSE)</f>
        <v>heavy or residual fuel oil</v>
      </c>
      <c r="K1748" t="b">
        <f t="shared" si="27"/>
        <v>1</v>
      </c>
    </row>
    <row r="1749" spans="1:11">
      <c r="A1749" s="120">
        <v>2039</v>
      </c>
      <c r="B1749" s="121" t="s">
        <v>201</v>
      </c>
      <c r="C1749" s="121" t="s">
        <v>202</v>
      </c>
      <c r="D1749" s="121" t="s">
        <v>73</v>
      </c>
      <c r="E1749" s="121" t="s">
        <v>38</v>
      </c>
      <c r="F1749" s="122">
        <v>161370</v>
      </c>
      <c r="G1749" s="122">
        <v>13410.244</v>
      </c>
      <c r="H1749" s="120">
        <v>2019</v>
      </c>
      <c r="I1749" t="str">
        <f>IF(J1749="natural gas",VLOOKUP(D1749,'Cross-Page Data'!$I$4:$J$13,2,FALSE),IF(J1749="solar",VLOOKUP('Form 923'!D1749,'Cross-Page Data'!$I$14:$J$117,2,FALSE),J1749))</f>
        <v>natural gas peaker</v>
      </c>
      <c r="J1749" t="str">
        <f>VLOOKUP(E1749,'Cross-Page Data'!$D$4:$F$48,3,FALSE)</f>
        <v>natural gas</v>
      </c>
      <c r="K1749" t="b">
        <f t="shared" si="27"/>
        <v>1</v>
      </c>
    </row>
    <row r="1750" spans="1:11">
      <c r="A1750" s="120">
        <v>2039</v>
      </c>
      <c r="B1750" s="121" t="s">
        <v>201</v>
      </c>
      <c r="C1750" s="121" t="s">
        <v>202</v>
      </c>
      <c r="D1750" s="121" t="s">
        <v>68</v>
      </c>
      <c r="E1750" s="121" t="s">
        <v>70</v>
      </c>
      <c r="F1750" s="122">
        <v>0</v>
      </c>
      <c r="G1750" s="122">
        <v>0</v>
      </c>
      <c r="H1750" s="120">
        <v>2019</v>
      </c>
      <c r="I1750" t="str">
        <f>IF(J1750="natural gas",VLOOKUP(D1750,'Cross-Page Data'!$I$4:$J$13,2,FALSE),IF(J1750="solar",VLOOKUP('Form 923'!D1750,'Cross-Page Data'!$I$14:$J$117,2,FALSE),J1750))</f>
        <v>heavy or residual fuel oil</v>
      </c>
      <c r="J1750" t="str">
        <f>VLOOKUP(E1750,'Cross-Page Data'!$D$4:$F$48,3,FALSE)</f>
        <v>heavy or residual fuel oil</v>
      </c>
      <c r="K1750" t="b">
        <f t="shared" si="27"/>
        <v>1</v>
      </c>
    </row>
    <row r="1751" spans="1:11">
      <c r="A1751" s="120">
        <v>2039</v>
      </c>
      <c r="B1751" s="121" t="s">
        <v>201</v>
      </c>
      <c r="C1751" s="121" t="s">
        <v>202</v>
      </c>
      <c r="D1751" s="121" t="s">
        <v>68</v>
      </c>
      <c r="E1751" s="121" t="s">
        <v>105</v>
      </c>
      <c r="F1751" s="122">
        <v>56093</v>
      </c>
      <c r="G1751" s="122">
        <v>2026.65</v>
      </c>
      <c r="H1751" s="120">
        <v>2019</v>
      </c>
      <c r="I1751" t="str">
        <f>IF(J1751="natural gas",VLOOKUP(D1751,'Cross-Page Data'!$I$4:$J$13,2,FALSE),IF(J1751="solar",VLOOKUP('Form 923'!D1751,'Cross-Page Data'!$I$14:$J$117,2,FALSE),J1751))</f>
        <v>municipal solid waste</v>
      </c>
      <c r="J1751" t="str">
        <f>VLOOKUP(E1751,'Cross-Page Data'!$D$4:$F$48,3,FALSE)</f>
        <v>municipal solid waste</v>
      </c>
      <c r="K1751" t="b">
        <f t="shared" si="27"/>
        <v>1</v>
      </c>
    </row>
    <row r="1752" spans="1:11">
      <c r="A1752" s="120">
        <v>2039</v>
      </c>
      <c r="B1752" s="121" t="s">
        <v>201</v>
      </c>
      <c r="C1752" s="121" t="s">
        <v>202</v>
      </c>
      <c r="D1752" s="121" t="s">
        <v>68</v>
      </c>
      <c r="E1752" s="121" t="s">
        <v>110</v>
      </c>
      <c r="F1752" s="122">
        <v>68555</v>
      </c>
      <c r="G1752" s="122">
        <v>2476.886</v>
      </c>
      <c r="H1752" s="120">
        <v>2019</v>
      </c>
      <c r="I1752" t="str">
        <f>IF(J1752="natural gas",VLOOKUP(D1752,'Cross-Page Data'!$I$4:$J$13,2,FALSE),IF(J1752="solar",VLOOKUP('Form 923'!D1752,'Cross-Page Data'!$I$14:$J$117,2,FALSE),J1752))</f>
        <v>municipal solid waste</v>
      </c>
      <c r="J1752" t="str">
        <f>VLOOKUP(E1752,'Cross-Page Data'!$D$4:$F$48,3,FALSE)</f>
        <v>municipal solid waste</v>
      </c>
      <c r="K1752" t="b">
        <f t="shared" si="27"/>
        <v>1</v>
      </c>
    </row>
    <row r="1753" spans="1:11">
      <c r="A1753" s="120">
        <v>2039</v>
      </c>
      <c r="B1753" s="121" t="s">
        <v>201</v>
      </c>
      <c r="C1753" s="121" t="s">
        <v>202</v>
      </c>
      <c r="D1753" s="121" t="s">
        <v>68</v>
      </c>
      <c r="E1753" s="121" t="s">
        <v>38</v>
      </c>
      <c r="F1753" s="122">
        <v>4552</v>
      </c>
      <c r="G1753" s="122">
        <v>164.464</v>
      </c>
      <c r="H1753" s="120">
        <v>2019</v>
      </c>
      <c r="I1753" t="str">
        <f>IF(J1753="natural gas",VLOOKUP(D1753,'Cross-Page Data'!$I$4:$J$13,2,FALSE),IF(J1753="solar",VLOOKUP('Form 923'!D1753,'Cross-Page Data'!$I$14:$J$117,2,FALSE),J1753))</f>
        <v>natural gas nonpeaker - preexisting retiring</v>
      </c>
      <c r="J1753" t="str">
        <f>VLOOKUP(E1753,'Cross-Page Data'!$D$4:$F$48,3,FALSE)</f>
        <v>natural gas</v>
      </c>
      <c r="K1753" t="b">
        <f t="shared" si="27"/>
        <v>1</v>
      </c>
    </row>
    <row r="1754" spans="1:11">
      <c r="A1754" s="120">
        <v>2042</v>
      </c>
      <c r="B1754" s="121" t="s">
        <v>201</v>
      </c>
      <c r="C1754" s="121" t="s">
        <v>202</v>
      </c>
      <c r="D1754" s="121" t="s">
        <v>73</v>
      </c>
      <c r="E1754" s="121" t="s">
        <v>70</v>
      </c>
      <c r="F1754" s="122">
        <v>8460</v>
      </c>
      <c r="G1754" s="122">
        <v>494</v>
      </c>
      <c r="H1754" s="120">
        <v>2019</v>
      </c>
      <c r="I1754" t="str">
        <f>IF(J1754="natural gas",VLOOKUP(D1754,'Cross-Page Data'!$I$4:$J$13,2,FALSE),IF(J1754="solar",VLOOKUP('Form 923'!D1754,'Cross-Page Data'!$I$14:$J$117,2,FALSE),J1754))</f>
        <v>heavy or residual fuel oil</v>
      </c>
      <c r="J1754" t="str">
        <f>VLOOKUP(E1754,'Cross-Page Data'!$D$4:$F$48,3,FALSE)</f>
        <v>heavy or residual fuel oil</v>
      </c>
      <c r="K1754" t="b">
        <f t="shared" si="27"/>
        <v>1</v>
      </c>
    </row>
    <row r="1755" spans="1:11">
      <c r="A1755" s="120">
        <v>2047</v>
      </c>
      <c r="B1755" s="121" t="s">
        <v>205</v>
      </c>
      <c r="C1755" s="121" t="s">
        <v>202</v>
      </c>
      <c r="D1755" s="121" t="s">
        <v>73</v>
      </c>
      <c r="E1755" s="121" t="s">
        <v>54</v>
      </c>
      <c r="F1755" s="122">
        <v>0</v>
      </c>
      <c r="G1755" s="122">
        <v>0</v>
      </c>
      <c r="H1755" s="120">
        <v>2019</v>
      </c>
      <c r="I1755" t="str">
        <f>IF(J1755="natural gas",VLOOKUP(D1755,'Cross-Page Data'!$I$4:$J$13,2,FALSE),IF(J1755="solar",VLOOKUP('Form 923'!D1755,'Cross-Page Data'!$I$14:$J$117,2,FALSE),J1755))</f>
        <v>hard coal</v>
      </c>
      <c r="J1755" t="str">
        <f>VLOOKUP(E1755,'Cross-Page Data'!$D$4:$F$48,3,FALSE)</f>
        <v>hard coal</v>
      </c>
      <c r="K1755" t="b">
        <f t="shared" si="27"/>
        <v>1</v>
      </c>
    </row>
    <row r="1756" spans="1:11">
      <c r="A1756" s="120">
        <v>2047</v>
      </c>
      <c r="B1756" s="121" t="s">
        <v>205</v>
      </c>
      <c r="C1756" s="121" t="s">
        <v>202</v>
      </c>
      <c r="D1756" s="121" t="s">
        <v>73</v>
      </c>
      <c r="E1756" s="121" t="s">
        <v>70</v>
      </c>
      <c r="F1756" s="122">
        <v>0</v>
      </c>
      <c r="G1756" s="122">
        <v>0</v>
      </c>
      <c r="H1756" s="120">
        <v>2019</v>
      </c>
      <c r="I1756" t="str">
        <f>IF(J1756="natural gas",VLOOKUP(D1756,'Cross-Page Data'!$I$4:$J$13,2,FALSE),IF(J1756="solar",VLOOKUP('Form 923'!D1756,'Cross-Page Data'!$I$14:$J$117,2,FALSE),J1756))</f>
        <v>heavy or residual fuel oil</v>
      </c>
      <c r="J1756" t="str">
        <f>VLOOKUP(E1756,'Cross-Page Data'!$D$4:$F$48,3,FALSE)</f>
        <v>heavy or residual fuel oil</v>
      </c>
      <c r="K1756" t="b">
        <f t="shared" si="27"/>
        <v>1</v>
      </c>
    </row>
    <row r="1757" spans="1:11">
      <c r="A1757" s="120">
        <v>2047</v>
      </c>
      <c r="B1757" s="121" t="s">
        <v>205</v>
      </c>
      <c r="C1757" s="121" t="s">
        <v>202</v>
      </c>
      <c r="D1757" s="121" t="s">
        <v>73</v>
      </c>
      <c r="E1757" s="121" t="s">
        <v>38</v>
      </c>
      <c r="F1757" s="122">
        <v>12392234</v>
      </c>
      <c r="G1757" s="122">
        <v>1080099</v>
      </c>
      <c r="H1757" s="120">
        <v>2019</v>
      </c>
      <c r="I1757" t="str">
        <f>IF(J1757="natural gas",VLOOKUP(D1757,'Cross-Page Data'!$I$4:$J$13,2,FALSE),IF(J1757="solar",VLOOKUP('Form 923'!D1757,'Cross-Page Data'!$I$14:$J$117,2,FALSE),J1757))</f>
        <v>natural gas peaker</v>
      </c>
      <c r="J1757" t="str">
        <f>VLOOKUP(E1757,'Cross-Page Data'!$D$4:$F$48,3,FALSE)</f>
        <v>natural gas</v>
      </c>
      <c r="K1757" t="b">
        <f t="shared" si="27"/>
        <v>1</v>
      </c>
    </row>
    <row r="1758" spans="1:11">
      <c r="A1758" s="120">
        <v>2048</v>
      </c>
      <c r="B1758" s="121" t="s">
        <v>201</v>
      </c>
      <c r="C1758" s="121" t="s">
        <v>202</v>
      </c>
      <c r="D1758" s="121" t="s">
        <v>73</v>
      </c>
      <c r="E1758" s="121" t="s">
        <v>38</v>
      </c>
      <c r="F1758" s="122">
        <v>97407</v>
      </c>
      <c r="G1758" s="122">
        <v>6202</v>
      </c>
      <c r="H1758" s="120">
        <v>2019</v>
      </c>
      <c r="I1758" t="str">
        <f>IF(J1758="natural gas",VLOOKUP(D1758,'Cross-Page Data'!$I$4:$J$13,2,FALSE),IF(J1758="solar",VLOOKUP('Form 923'!D1758,'Cross-Page Data'!$I$14:$J$117,2,FALSE),J1758))</f>
        <v>natural gas peaker</v>
      </c>
      <c r="J1758" t="str">
        <f>VLOOKUP(E1758,'Cross-Page Data'!$D$4:$F$48,3,FALSE)</f>
        <v>natural gas</v>
      </c>
      <c r="K1758" t="b">
        <f t="shared" si="27"/>
        <v>1</v>
      </c>
    </row>
    <row r="1759" spans="1:11">
      <c r="A1759" s="120">
        <v>2049</v>
      </c>
      <c r="B1759" s="121" t="s">
        <v>201</v>
      </c>
      <c r="C1759" s="121" t="s">
        <v>202</v>
      </c>
      <c r="D1759" s="121" t="s">
        <v>73</v>
      </c>
      <c r="E1759" s="121" t="s">
        <v>38</v>
      </c>
      <c r="F1759" s="122">
        <v>65349</v>
      </c>
      <c r="G1759" s="122">
        <v>4179</v>
      </c>
      <c r="H1759" s="120">
        <v>2019</v>
      </c>
      <c r="I1759" t="str">
        <f>IF(J1759="natural gas",VLOOKUP(D1759,'Cross-Page Data'!$I$4:$J$13,2,FALSE),IF(J1759="solar",VLOOKUP('Form 923'!D1759,'Cross-Page Data'!$I$14:$J$117,2,FALSE),J1759))</f>
        <v>natural gas peaker</v>
      </c>
      <c r="J1759" t="str">
        <f>VLOOKUP(E1759,'Cross-Page Data'!$D$4:$F$48,3,FALSE)</f>
        <v>natural gas</v>
      </c>
      <c r="K1759" t="b">
        <f t="shared" si="27"/>
        <v>1</v>
      </c>
    </row>
    <row r="1760" spans="1:11">
      <c r="A1760" s="120">
        <v>2049</v>
      </c>
      <c r="B1760" s="121" t="s">
        <v>201</v>
      </c>
      <c r="C1760" s="121" t="s">
        <v>202</v>
      </c>
      <c r="D1760" s="121" t="s">
        <v>68</v>
      </c>
      <c r="E1760" s="121" t="s">
        <v>38</v>
      </c>
      <c r="F1760" s="122">
        <v>27131022</v>
      </c>
      <c r="G1760" s="122">
        <v>2554373</v>
      </c>
      <c r="H1760" s="120">
        <v>2019</v>
      </c>
      <c r="I1760" t="str">
        <f>IF(J1760="natural gas",VLOOKUP(D1760,'Cross-Page Data'!$I$4:$J$13,2,FALSE),IF(J1760="solar",VLOOKUP('Form 923'!D1760,'Cross-Page Data'!$I$14:$J$117,2,FALSE),J1760))</f>
        <v>natural gas nonpeaker - preexisting retiring</v>
      </c>
      <c r="J1760" t="str">
        <f>VLOOKUP(E1760,'Cross-Page Data'!$D$4:$F$48,3,FALSE)</f>
        <v>natural gas</v>
      </c>
      <c r="K1760" t="b">
        <f t="shared" si="27"/>
        <v>1</v>
      </c>
    </row>
    <row r="1761" spans="1:11">
      <c r="A1761" s="120">
        <v>2050</v>
      </c>
      <c r="B1761" s="121" t="s">
        <v>201</v>
      </c>
      <c r="C1761" s="121" t="s">
        <v>202</v>
      </c>
      <c r="D1761" s="121" t="s">
        <v>68</v>
      </c>
      <c r="E1761" s="121" t="s">
        <v>70</v>
      </c>
      <c r="F1761" s="122">
        <v>6480</v>
      </c>
      <c r="G1761" s="122">
        <v>600.256</v>
      </c>
      <c r="H1761" s="120">
        <v>2019</v>
      </c>
      <c r="I1761" t="str">
        <f>IF(J1761="natural gas",VLOOKUP(D1761,'Cross-Page Data'!$I$4:$J$13,2,FALSE),IF(J1761="solar",VLOOKUP('Form 923'!D1761,'Cross-Page Data'!$I$14:$J$117,2,FALSE),J1761))</f>
        <v>heavy or residual fuel oil</v>
      </c>
      <c r="J1761" t="str">
        <f>VLOOKUP(E1761,'Cross-Page Data'!$D$4:$F$48,3,FALSE)</f>
        <v>heavy or residual fuel oil</v>
      </c>
      <c r="K1761" t="b">
        <f t="shared" si="27"/>
        <v>1</v>
      </c>
    </row>
    <row r="1762" spans="1:11">
      <c r="A1762" s="120">
        <v>2050</v>
      </c>
      <c r="B1762" s="121" t="s">
        <v>201</v>
      </c>
      <c r="C1762" s="121" t="s">
        <v>202</v>
      </c>
      <c r="D1762" s="121" t="s">
        <v>68</v>
      </c>
      <c r="E1762" s="121" t="s">
        <v>38</v>
      </c>
      <c r="F1762" s="122">
        <v>16372972</v>
      </c>
      <c r="G1762" s="122">
        <v>1537352.7</v>
      </c>
      <c r="H1762" s="120">
        <v>2019</v>
      </c>
      <c r="I1762" t="str">
        <f>IF(J1762="natural gas",VLOOKUP(D1762,'Cross-Page Data'!$I$4:$J$13,2,FALSE),IF(J1762="solar",VLOOKUP('Form 923'!D1762,'Cross-Page Data'!$I$14:$J$117,2,FALSE),J1762))</f>
        <v>natural gas nonpeaker - preexisting retiring</v>
      </c>
      <c r="J1762" t="str">
        <f>VLOOKUP(E1762,'Cross-Page Data'!$D$4:$F$48,3,FALSE)</f>
        <v>natural gas</v>
      </c>
      <c r="K1762" t="b">
        <f t="shared" si="27"/>
        <v>1</v>
      </c>
    </row>
    <row r="1763" spans="1:11">
      <c r="A1763" s="120">
        <v>2050</v>
      </c>
      <c r="B1763" s="121" t="s">
        <v>201</v>
      </c>
      <c r="C1763" s="121" t="s">
        <v>202</v>
      </c>
      <c r="D1763" s="121" t="s">
        <v>68</v>
      </c>
      <c r="E1763" s="121" t="s">
        <v>152</v>
      </c>
      <c r="F1763" s="122">
        <v>0</v>
      </c>
      <c r="G1763" s="122">
        <v>0</v>
      </c>
      <c r="H1763" s="120">
        <v>2019</v>
      </c>
      <c r="I1763" t="str">
        <f>IF(J1763="natural gas",VLOOKUP(D1763,'Cross-Page Data'!$I$4:$J$13,2,FALSE),IF(J1763="solar",VLOOKUP('Form 923'!D1763,'Cross-Page Data'!$I$14:$J$117,2,FALSE),J1763))</f>
        <v>heavy or residual fuel oil</v>
      </c>
      <c r="J1763" t="str">
        <f>VLOOKUP(E1763,'Cross-Page Data'!$D$4:$F$48,3,FALSE)</f>
        <v>heavy or residual fuel oil</v>
      </c>
      <c r="K1763" t="b">
        <f t="shared" si="27"/>
        <v>1</v>
      </c>
    </row>
    <row r="1764" spans="1:11">
      <c r="A1764" s="120">
        <v>2053</v>
      </c>
      <c r="B1764" s="121" t="s">
        <v>201</v>
      </c>
      <c r="C1764" s="121" t="s">
        <v>202</v>
      </c>
      <c r="D1764" s="121" t="s">
        <v>73</v>
      </c>
      <c r="E1764" s="121" t="s">
        <v>70</v>
      </c>
      <c r="F1764" s="122">
        <v>896</v>
      </c>
      <c r="G1764" s="122">
        <v>48</v>
      </c>
      <c r="H1764" s="120">
        <v>2019</v>
      </c>
      <c r="I1764" t="str">
        <f>IF(J1764="natural gas",VLOOKUP(D1764,'Cross-Page Data'!$I$4:$J$13,2,FALSE),IF(J1764="solar",VLOOKUP('Form 923'!D1764,'Cross-Page Data'!$I$14:$J$117,2,FALSE),J1764))</f>
        <v>heavy or residual fuel oil</v>
      </c>
      <c r="J1764" t="str">
        <f>VLOOKUP(E1764,'Cross-Page Data'!$D$4:$F$48,3,FALSE)</f>
        <v>heavy or residual fuel oil</v>
      </c>
      <c r="K1764" t="b">
        <f t="shared" si="27"/>
        <v>1</v>
      </c>
    </row>
    <row r="1765" spans="1:11">
      <c r="A1765" s="120">
        <v>2053</v>
      </c>
      <c r="B1765" s="121" t="s">
        <v>201</v>
      </c>
      <c r="C1765" s="121" t="s">
        <v>202</v>
      </c>
      <c r="D1765" s="121" t="s">
        <v>68</v>
      </c>
      <c r="E1765" s="121" t="s">
        <v>70</v>
      </c>
      <c r="F1765" s="122">
        <v>0</v>
      </c>
      <c r="G1765" s="122">
        <v>0</v>
      </c>
      <c r="H1765" s="120">
        <v>2019</v>
      </c>
      <c r="I1765" t="str">
        <f>IF(J1765="natural gas",VLOOKUP(D1765,'Cross-Page Data'!$I$4:$J$13,2,FALSE),IF(J1765="solar",VLOOKUP('Form 923'!D1765,'Cross-Page Data'!$I$14:$J$117,2,FALSE),J1765))</f>
        <v>heavy or residual fuel oil</v>
      </c>
      <c r="J1765" t="str">
        <f>VLOOKUP(E1765,'Cross-Page Data'!$D$4:$F$48,3,FALSE)</f>
        <v>heavy or residual fuel oil</v>
      </c>
      <c r="K1765" t="b">
        <f t="shared" si="27"/>
        <v>1</v>
      </c>
    </row>
    <row r="1766" spans="1:11">
      <c r="A1766" s="120">
        <v>2053</v>
      </c>
      <c r="B1766" s="121" t="s">
        <v>201</v>
      </c>
      <c r="C1766" s="121" t="s">
        <v>202</v>
      </c>
      <c r="D1766" s="121" t="s">
        <v>68</v>
      </c>
      <c r="E1766" s="121" t="s">
        <v>38</v>
      </c>
      <c r="F1766" s="122">
        <v>1153991</v>
      </c>
      <c r="G1766" s="122">
        <v>84407</v>
      </c>
      <c r="H1766" s="120">
        <v>2019</v>
      </c>
      <c r="I1766" t="str">
        <f>IF(J1766="natural gas",VLOOKUP(D1766,'Cross-Page Data'!$I$4:$J$13,2,FALSE),IF(J1766="solar",VLOOKUP('Form 923'!D1766,'Cross-Page Data'!$I$14:$J$117,2,FALSE),J1766))</f>
        <v>natural gas nonpeaker - preexisting retiring</v>
      </c>
      <c r="J1766" t="str">
        <f>VLOOKUP(E1766,'Cross-Page Data'!$D$4:$F$48,3,FALSE)</f>
        <v>natural gas</v>
      </c>
      <c r="K1766" t="b">
        <f t="shared" si="27"/>
        <v>1</v>
      </c>
    </row>
    <row r="1767" spans="1:11">
      <c r="A1767" s="120">
        <v>2053</v>
      </c>
      <c r="B1767" s="121" t="s">
        <v>201</v>
      </c>
      <c r="C1767" s="121" t="s">
        <v>202</v>
      </c>
      <c r="D1767" s="121" t="s">
        <v>68</v>
      </c>
      <c r="E1767" s="121" t="s">
        <v>152</v>
      </c>
      <c r="F1767" s="122">
        <v>0</v>
      </c>
      <c r="G1767" s="122">
        <v>0</v>
      </c>
      <c r="H1767" s="120">
        <v>2019</v>
      </c>
      <c r="I1767" t="str">
        <f>IF(J1767="natural gas",VLOOKUP(D1767,'Cross-Page Data'!$I$4:$J$13,2,FALSE),IF(J1767="solar",VLOOKUP('Form 923'!D1767,'Cross-Page Data'!$I$14:$J$117,2,FALSE),J1767))</f>
        <v>heavy or residual fuel oil</v>
      </c>
      <c r="J1767" t="str">
        <f>VLOOKUP(E1767,'Cross-Page Data'!$D$4:$F$48,3,FALSE)</f>
        <v>heavy or residual fuel oil</v>
      </c>
      <c r="K1767" t="b">
        <f t="shared" si="27"/>
        <v>1</v>
      </c>
    </row>
    <row r="1768" spans="1:11">
      <c r="A1768" s="120">
        <v>2059</v>
      </c>
      <c r="B1768" s="121" t="s">
        <v>201</v>
      </c>
      <c r="C1768" s="121" t="s">
        <v>202</v>
      </c>
      <c r="D1768" s="121" t="s">
        <v>39</v>
      </c>
      <c r="E1768" s="121" t="s">
        <v>70</v>
      </c>
      <c r="F1768" s="122">
        <v>0</v>
      </c>
      <c r="G1768" s="122">
        <v>0</v>
      </c>
      <c r="H1768" s="120">
        <v>2019</v>
      </c>
      <c r="I1768" t="str">
        <f>IF(J1768="natural gas",VLOOKUP(D1768,'Cross-Page Data'!$I$4:$J$13,2,FALSE),IF(J1768="solar",VLOOKUP('Form 923'!D1768,'Cross-Page Data'!$I$14:$J$117,2,FALSE),J1768))</f>
        <v>heavy or residual fuel oil</v>
      </c>
      <c r="J1768" t="str">
        <f>VLOOKUP(E1768,'Cross-Page Data'!$D$4:$F$48,3,FALSE)</f>
        <v>heavy or residual fuel oil</v>
      </c>
      <c r="K1768" t="b">
        <f t="shared" si="27"/>
        <v>1</v>
      </c>
    </row>
    <row r="1769" spans="1:11">
      <c r="A1769" s="120">
        <v>2059</v>
      </c>
      <c r="B1769" s="121" t="s">
        <v>201</v>
      </c>
      <c r="C1769" s="121" t="s">
        <v>202</v>
      </c>
      <c r="D1769" s="121" t="s">
        <v>39</v>
      </c>
      <c r="E1769" s="121" t="s">
        <v>38</v>
      </c>
      <c r="F1769" s="122">
        <v>0</v>
      </c>
      <c r="G1769" s="122">
        <v>0</v>
      </c>
      <c r="H1769" s="120">
        <v>2019</v>
      </c>
      <c r="I1769" t="str">
        <f>IF(J1769="natural gas",VLOOKUP(D1769,'Cross-Page Data'!$I$4:$J$13,2,FALSE),IF(J1769="solar",VLOOKUP('Form 923'!D1769,'Cross-Page Data'!$I$14:$J$117,2,FALSE),J1769))</f>
        <v>natural gas nonpeaker - preexisting nonretiring</v>
      </c>
      <c r="J1769" t="str">
        <f>VLOOKUP(E1769,'Cross-Page Data'!$D$4:$F$48,3,FALSE)</f>
        <v>natural gas</v>
      </c>
      <c r="K1769" t="b">
        <f t="shared" si="27"/>
        <v>1</v>
      </c>
    </row>
    <row r="1770" spans="1:11">
      <c r="A1770" s="120">
        <v>2059</v>
      </c>
      <c r="B1770" s="121" t="s">
        <v>201</v>
      </c>
      <c r="C1770" s="121" t="s">
        <v>202</v>
      </c>
      <c r="D1770" s="121" t="s">
        <v>56</v>
      </c>
      <c r="E1770" s="121" t="s">
        <v>70</v>
      </c>
      <c r="F1770" s="122">
        <v>0</v>
      </c>
      <c r="G1770" s="122">
        <v>0</v>
      </c>
      <c r="H1770" s="120">
        <v>2019</v>
      </c>
      <c r="I1770" t="str">
        <f>IF(J1770="natural gas",VLOOKUP(D1770,'Cross-Page Data'!$I$4:$J$13,2,FALSE),IF(J1770="solar",VLOOKUP('Form 923'!D1770,'Cross-Page Data'!$I$14:$J$117,2,FALSE),J1770))</f>
        <v>heavy or residual fuel oil</v>
      </c>
      <c r="J1770" t="str">
        <f>VLOOKUP(E1770,'Cross-Page Data'!$D$4:$F$48,3,FALSE)</f>
        <v>heavy or residual fuel oil</v>
      </c>
      <c r="K1770" t="b">
        <f t="shared" si="27"/>
        <v>1</v>
      </c>
    </row>
    <row r="1771" spans="1:11">
      <c r="A1771" s="120">
        <v>2059</v>
      </c>
      <c r="B1771" s="121" t="s">
        <v>201</v>
      </c>
      <c r="C1771" s="121" t="s">
        <v>202</v>
      </c>
      <c r="D1771" s="121" t="s">
        <v>56</v>
      </c>
      <c r="E1771" s="121" t="s">
        <v>38</v>
      </c>
      <c r="F1771" s="122">
        <v>1259</v>
      </c>
      <c r="G1771" s="122">
        <v>117</v>
      </c>
      <c r="H1771" s="120">
        <v>2019</v>
      </c>
      <c r="I1771" t="str">
        <f>IF(J1771="natural gas",VLOOKUP(D1771,'Cross-Page Data'!$I$4:$J$13,2,FALSE),IF(J1771="solar",VLOOKUP('Form 923'!D1771,'Cross-Page Data'!$I$14:$J$117,2,FALSE),J1771))</f>
        <v>natural gas nonpeaker - preexisting nonretiring</v>
      </c>
      <c r="J1771" t="str">
        <f>VLOOKUP(E1771,'Cross-Page Data'!$D$4:$F$48,3,FALSE)</f>
        <v>natural gas</v>
      </c>
      <c r="K1771" t="b">
        <f t="shared" si="27"/>
        <v>1</v>
      </c>
    </row>
    <row r="1772" spans="1:11">
      <c r="A1772" s="120">
        <v>2059</v>
      </c>
      <c r="B1772" s="121" t="s">
        <v>201</v>
      </c>
      <c r="C1772" s="121" t="s">
        <v>202</v>
      </c>
      <c r="D1772" s="121" t="s">
        <v>61</v>
      </c>
      <c r="E1772" s="121" t="s">
        <v>70</v>
      </c>
      <c r="F1772" s="122">
        <v>0</v>
      </c>
      <c r="G1772" s="122">
        <v>0</v>
      </c>
      <c r="H1772" s="120">
        <v>2019</v>
      </c>
      <c r="I1772" t="str">
        <f>IF(J1772="natural gas",VLOOKUP(D1772,'Cross-Page Data'!$I$4:$J$13,2,FALSE),IF(J1772="solar",VLOOKUP('Form 923'!D1772,'Cross-Page Data'!$I$14:$J$117,2,FALSE),J1772))</f>
        <v>heavy or residual fuel oil</v>
      </c>
      <c r="J1772" t="str">
        <f>VLOOKUP(E1772,'Cross-Page Data'!$D$4:$F$48,3,FALSE)</f>
        <v>heavy or residual fuel oil</v>
      </c>
      <c r="K1772" t="b">
        <f t="shared" si="27"/>
        <v>1</v>
      </c>
    </row>
    <row r="1773" spans="1:11">
      <c r="A1773" s="120">
        <v>2059</v>
      </c>
      <c r="B1773" s="121" t="s">
        <v>201</v>
      </c>
      <c r="C1773" s="121" t="s">
        <v>202</v>
      </c>
      <c r="D1773" s="121" t="s">
        <v>61</v>
      </c>
      <c r="E1773" s="121" t="s">
        <v>38</v>
      </c>
      <c r="F1773" s="122">
        <v>500</v>
      </c>
      <c r="G1773" s="122">
        <v>38</v>
      </c>
      <c r="H1773" s="120">
        <v>2019</v>
      </c>
      <c r="I1773" t="str">
        <f>IF(J1773="natural gas",VLOOKUP(D1773,'Cross-Page Data'!$I$4:$J$13,2,FALSE),IF(J1773="solar",VLOOKUP('Form 923'!D1773,'Cross-Page Data'!$I$14:$J$117,2,FALSE),J1773))</f>
        <v>natural gas nonpeaker - preexisting nonretiring</v>
      </c>
      <c r="J1773" t="str">
        <f>VLOOKUP(E1773,'Cross-Page Data'!$D$4:$F$48,3,FALSE)</f>
        <v>natural gas</v>
      </c>
      <c r="K1773" t="b">
        <f t="shared" si="27"/>
        <v>1</v>
      </c>
    </row>
    <row r="1774" spans="1:11">
      <c r="A1774" s="120">
        <v>2059</v>
      </c>
      <c r="B1774" s="121" t="s">
        <v>201</v>
      </c>
      <c r="C1774" s="121" t="s">
        <v>202</v>
      </c>
      <c r="D1774" s="121" t="s">
        <v>68</v>
      </c>
      <c r="E1774" s="121" t="s">
        <v>38</v>
      </c>
      <c r="F1774" s="122">
        <v>0</v>
      </c>
      <c r="G1774" s="122">
        <v>0</v>
      </c>
      <c r="H1774" s="120">
        <v>2019</v>
      </c>
      <c r="I1774" t="str">
        <f>IF(J1774="natural gas",VLOOKUP(D1774,'Cross-Page Data'!$I$4:$J$13,2,FALSE),IF(J1774="solar",VLOOKUP('Form 923'!D1774,'Cross-Page Data'!$I$14:$J$117,2,FALSE),J1774))</f>
        <v>natural gas nonpeaker - preexisting retiring</v>
      </c>
      <c r="J1774" t="str">
        <f>VLOOKUP(E1774,'Cross-Page Data'!$D$4:$F$48,3,FALSE)</f>
        <v>natural gas</v>
      </c>
      <c r="K1774" t="b">
        <f t="shared" si="27"/>
        <v>1</v>
      </c>
    </row>
    <row r="1775" spans="1:11">
      <c r="A1775" s="120">
        <v>2067</v>
      </c>
      <c r="B1775" s="121" t="s">
        <v>201</v>
      </c>
      <c r="C1775" s="121" t="s">
        <v>202</v>
      </c>
      <c r="D1775" s="121" t="s">
        <v>39</v>
      </c>
      <c r="E1775" s="121" t="s">
        <v>70</v>
      </c>
      <c r="F1775" s="122">
        <v>0</v>
      </c>
      <c r="G1775" s="122">
        <v>0</v>
      </c>
      <c r="H1775" s="120">
        <v>2019</v>
      </c>
      <c r="I1775" t="str">
        <f>IF(J1775="natural gas",VLOOKUP(D1775,'Cross-Page Data'!$I$4:$J$13,2,FALSE),IF(J1775="solar",VLOOKUP('Form 923'!D1775,'Cross-Page Data'!$I$14:$J$117,2,FALSE),J1775))</f>
        <v>heavy or residual fuel oil</v>
      </c>
      <c r="J1775" t="str">
        <f>VLOOKUP(E1775,'Cross-Page Data'!$D$4:$F$48,3,FALSE)</f>
        <v>heavy or residual fuel oil</v>
      </c>
      <c r="K1775" t="b">
        <f t="shared" si="27"/>
        <v>1</v>
      </c>
    </row>
    <row r="1776" spans="1:11">
      <c r="A1776" s="120">
        <v>2067</v>
      </c>
      <c r="B1776" s="121" t="s">
        <v>201</v>
      </c>
      <c r="C1776" s="121" t="s">
        <v>202</v>
      </c>
      <c r="D1776" s="121" t="s">
        <v>39</v>
      </c>
      <c r="E1776" s="121" t="s">
        <v>38</v>
      </c>
      <c r="F1776" s="122">
        <v>0</v>
      </c>
      <c r="G1776" s="122">
        <v>0</v>
      </c>
      <c r="H1776" s="120">
        <v>2019</v>
      </c>
      <c r="I1776" t="str">
        <f>IF(J1776="natural gas",VLOOKUP(D1776,'Cross-Page Data'!$I$4:$J$13,2,FALSE),IF(J1776="solar",VLOOKUP('Form 923'!D1776,'Cross-Page Data'!$I$14:$J$117,2,FALSE),J1776))</f>
        <v>natural gas nonpeaker - preexisting nonretiring</v>
      </c>
      <c r="J1776" t="str">
        <f>VLOOKUP(E1776,'Cross-Page Data'!$D$4:$F$48,3,FALSE)</f>
        <v>natural gas</v>
      </c>
      <c r="K1776" t="b">
        <f t="shared" si="27"/>
        <v>1</v>
      </c>
    </row>
    <row r="1777" spans="1:11">
      <c r="A1777" s="120">
        <v>2067</v>
      </c>
      <c r="B1777" s="121" t="s">
        <v>201</v>
      </c>
      <c r="C1777" s="121" t="s">
        <v>202</v>
      </c>
      <c r="D1777" s="121" t="s">
        <v>61</v>
      </c>
      <c r="E1777" s="121" t="s">
        <v>70</v>
      </c>
      <c r="F1777" s="122">
        <v>0</v>
      </c>
      <c r="G1777" s="122">
        <v>0</v>
      </c>
      <c r="H1777" s="120">
        <v>2019</v>
      </c>
      <c r="I1777" t="str">
        <f>IF(J1777="natural gas",VLOOKUP(D1777,'Cross-Page Data'!$I$4:$J$13,2,FALSE),IF(J1777="solar",VLOOKUP('Form 923'!D1777,'Cross-Page Data'!$I$14:$J$117,2,FALSE),J1777))</f>
        <v>heavy or residual fuel oil</v>
      </c>
      <c r="J1777" t="str">
        <f>VLOOKUP(E1777,'Cross-Page Data'!$D$4:$F$48,3,FALSE)</f>
        <v>heavy or residual fuel oil</v>
      </c>
      <c r="K1777" t="b">
        <f t="shared" si="27"/>
        <v>1</v>
      </c>
    </row>
    <row r="1778" spans="1:11">
      <c r="A1778" s="120">
        <v>2067</v>
      </c>
      <c r="B1778" s="121" t="s">
        <v>201</v>
      </c>
      <c r="C1778" s="121" t="s">
        <v>202</v>
      </c>
      <c r="D1778" s="121" t="s">
        <v>61</v>
      </c>
      <c r="E1778" s="121" t="s">
        <v>38</v>
      </c>
      <c r="F1778" s="122">
        <v>9171</v>
      </c>
      <c r="G1778" s="122">
        <v>437</v>
      </c>
      <c r="H1778" s="120">
        <v>2019</v>
      </c>
      <c r="I1778" t="str">
        <f>IF(J1778="natural gas",VLOOKUP(D1778,'Cross-Page Data'!$I$4:$J$13,2,FALSE),IF(J1778="solar",VLOOKUP('Form 923'!D1778,'Cross-Page Data'!$I$14:$J$117,2,FALSE),J1778))</f>
        <v>natural gas nonpeaker - preexisting nonretiring</v>
      </c>
      <c r="J1778" t="str">
        <f>VLOOKUP(E1778,'Cross-Page Data'!$D$4:$F$48,3,FALSE)</f>
        <v>natural gas</v>
      </c>
      <c r="K1778" t="b">
        <f t="shared" si="27"/>
        <v>1</v>
      </c>
    </row>
    <row r="1779" spans="1:11">
      <c r="A1779" s="120">
        <v>2070</v>
      </c>
      <c r="B1779" s="121" t="s">
        <v>201</v>
      </c>
      <c r="C1779" s="121" t="s">
        <v>202</v>
      </c>
      <c r="D1779" s="121" t="s">
        <v>39</v>
      </c>
      <c r="E1779" s="121" t="s">
        <v>38</v>
      </c>
      <c r="F1779" s="122">
        <v>934428</v>
      </c>
      <c r="G1779" s="122">
        <v>459727</v>
      </c>
      <c r="H1779" s="120">
        <v>2019</v>
      </c>
      <c r="I1779" t="str">
        <f>IF(J1779="natural gas",VLOOKUP(D1779,'Cross-Page Data'!$I$4:$J$13,2,FALSE),IF(J1779="solar",VLOOKUP('Form 923'!D1779,'Cross-Page Data'!$I$14:$J$117,2,FALSE),J1779))</f>
        <v>natural gas nonpeaker - preexisting nonretiring</v>
      </c>
      <c r="J1779" t="str">
        <f>VLOOKUP(E1779,'Cross-Page Data'!$D$4:$F$48,3,FALSE)</f>
        <v>natural gas</v>
      </c>
      <c r="K1779" t="b">
        <f t="shared" si="27"/>
        <v>1</v>
      </c>
    </row>
    <row r="1780" spans="1:11">
      <c r="A1780" s="120">
        <v>2070</v>
      </c>
      <c r="B1780" s="121" t="s">
        <v>201</v>
      </c>
      <c r="C1780" s="121" t="s">
        <v>202</v>
      </c>
      <c r="D1780" s="121" t="s">
        <v>61</v>
      </c>
      <c r="E1780" s="121" t="s">
        <v>38</v>
      </c>
      <c r="F1780" s="122">
        <v>8763131</v>
      </c>
      <c r="G1780" s="122">
        <v>701917</v>
      </c>
      <c r="H1780" s="120">
        <v>2019</v>
      </c>
      <c r="I1780" t="str">
        <f>IF(J1780="natural gas",VLOOKUP(D1780,'Cross-Page Data'!$I$4:$J$13,2,FALSE),IF(J1780="solar",VLOOKUP('Form 923'!D1780,'Cross-Page Data'!$I$14:$J$117,2,FALSE),J1780))</f>
        <v>natural gas nonpeaker - preexisting nonretiring</v>
      </c>
      <c r="J1780" t="str">
        <f>VLOOKUP(E1780,'Cross-Page Data'!$D$4:$F$48,3,FALSE)</f>
        <v>natural gas</v>
      </c>
      <c r="K1780" t="b">
        <f t="shared" si="27"/>
        <v>1</v>
      </c>
    </row>
    <row r="1781" spans="1:11">
      <c r="A1781" s="120">
        <v>2070</v>
      </c>
      <c r="B1781" s="121" t="s">
        <v>201</v>
      </c>
      <c r="C1781" s="121" t="s">
        <v>202</v>
      </c>
      <c r="D1781" s="121" t="s">
        <v>73</v>
      </c>
      <c r="E1781" s="121" t="s">
        <v>70</v>
      </c>
      <c r="F1781" s="122">
        <v>0</v>
      </c>
      <c r="G1781" s="122">
        <v>0</v>
      </c>
      <c r="H1781" s="120">
        <v>2019</v>
      </c>
      <c r="I1781" t="str">
        <f>IF(J1781="natural gas",VLOOKUP(D1781,'Cross-Page Data'!$I$4:$J$13,2,FALSE),IF(J1781="solar",VLOOKUP('Form 923'!D1781,'Cross-Page Data'!$I$14:$J$117,2,FALSE),J1781))</f>
        <v>heavy or residual fuel oil</v>
      </c>
      <c r="J1781" t="str">
        <f>VLOOKUP(E1781,'Cross-Page Data'!$D$4:$F$48,3,FALSE)</f>
        <v>heavy or residual fuel oil</v>
      </c>
      <c r="K1781" t="b">
        <f t="shared" si="27"/>
        <v>1</v>
      </c>
    </row>
    <row r="1782" spans="1:11">
      <c r="A1782" s="120">
        <v>2070</v>
      </c>
      <c r="B1782" s="121" t="s">
        <v>201</v>
      </c>
      <c r="C1782" s="121" t="s">
        <v>202</v>
      </c>
      <c r="D1782" s="121" t="s">
        <v>73</v>
      </c>
      <c r="E1782" s="121" t="s">
        <v>38</v>
      </c>
      <c r="F1782" s="122">
        <v>729710</v>
      </c>
      <c r="G1782" s="122">
        <v>58149</v>
      </c>
      <c r="H1782" s="120">
        <v>2019</v>
      </c>
      <c r="I1782" t="str">
        <f>IF(J1782="natural gas",VLOOKUP(D1782,'Cross-Page Data'!$I$4:$J$13,2,FALSE),IF(J1782="solar",VLOOKUP('Form 923'!D1782,'Cross-Page Data'!$I$14:$J$117,2,FALSE),J1782))</f>
        <v>natural gas peaker</v>
      </c>
      <c r="J1782" t="str">
        <f>VLOOKUP(E1782,'Cross-Page Data'!$D$4:$F$48,3,FALSE)</f>
        <v>natural gas</v>
      </c>
      <c r="K1782" t="b">
        <f t="shared" si="27"/>
        <v>1</v>
      </c>
    </row>
    <row r="1783" spans="1:11">
      <c r="A1783" s="120">
        <v>2070</v>
      </c>
      <c r="B1783" s="121" t="s">
        <v>201</v>
      </c>
      <c r="C1783" s="121" t="s">
        <v>202</v>
      </c>
      <c r="D1783" s="121" t="s">
        <v>68</v>
      </c>
      <c r="E1783" s="121" t="s">
        <v>38</v>
      </c>
      <c r="F1783" s="122">
        <v>187367</v>
      </c>
      <c r="G1783" s="122">
        <v>14256</v>
      </c>
      <c r="H1783" s="120">
        <v>2019</v>
      </c>
      <c r="I1783" t="str">
        <f>IF(J1783="natural gas",VLOOKUP(D1783,'Cross-Page Data'!$I$4:$J$13,2,FALSE),IF(J1783="solar",VLOOKUP('Form 923'!D1783,'Cross-Page Data'!$I$14:$J$117,2,FALSE),J1783))</f>
        <v>natural gas nonpeaker - preexisting retiring</v>
      </c>
      <c r="J1783" t="str">
        <f>VLOOKUP(E1783,'Cross-Page Data'!$D$4:$F$48,3,FALSE)</f>
        <v>natural gas</v>
      </c>
      <c r="K1783" t="b">
        <f t="shared" si="27"/>
        <v>1</v>
      </c>
    </row>
    <row r="1784" spans="1:11">
      <c r="A1784" s="120">
        <v>2070</v>
      </c>
      <c r="B1784" s="121" t="s">
        <v>201</v>
      </c>
      <c r="C1784" s="121" t="s">
        <v>202</v>
      </c>
      <c r="D1784" s="121" t="s">
        <v>68</v>
      </c>
      <c r="E1784" s="121" t="s">
        <v>152</v>
      </c>
      <c r="F1784" s="122">
        <v>0</v>
      </c>
      <c r="G1784" s="122">
        <v>0</v>
      </c>
      <c r="H1784" s="120">
        <v>2019</v>
      </c>
      <c r="I1784" t="str">
        <f>IF(J1784="natural gas",VLOOKUP(D1784,'Cross-Page Data'!$I$4:$J$13,2,FALSE),IF(J1784="solar",VLOOKUP('Form 923'!D1784,'Cross-Page Data'!$I$14:$J$117,2,FALSE),J1784))</f>
        <v>heavy or residual fuel oil</v>
      </c>
      <c r="J1784" t="str">
        <f>VLOOKUP(E1784,'Cross-Page Data'!$D$4:$F$48,3,FALSE)</f>
        <v>heavy or residual fuel oil</v>
      </c>
      <c r="K1784" t="b">
        <f t="shared" si="27"/>
        <v>1</v>
      </c>
    </row>
    <row r="1785" spans="1:11">
      <c r="A1785" s="120">
        <v>2076</v>
      </c>
      <c r="B1785" s="121" t="s">
        <v>201</v>
      </c>
      <c r="C1785" s="121" t="s">
        <v>202</v>
      </c>
      <c r="D1785" s="121" t="s">
        <v>68</v>
      </c>
      <c r="E1785" s="121" t="s">
        <v>54</v>
      </c>
      <c r="F1785" s="122">
        <v>558373</v>
      </c>
      <c r="G1785" s="122">
        <v>51165.934</v>
      </c>
      <c r="H1785" s="120">
        <v>2019</v>
      </c>
      <c r="I1785" t="str">
        <f>IF(J1785="natural gas",VLOOKUP(D1785,'Cross-Page Data'!$I$4:$J$13,2,FALSE),IF(J1785="solar",VLOOKUP('Form 923'!D1785,'Cross-Page Data'!$I$14:$J$117,2,FALSE),J1785))</f>
        <v>hard coal</v>
      </c>
      <c r="J1785" t="str">
        <f>VLOOKUP(E1785,'Cross-Page Data'!$D$4:$F$48,3,FALSE)</f>
        <v>hard coal</v>
      </c>
      <c r="K1785" t="b">
        <f t="shared" si="27"/>
        <v>1</v>
      </c>
    </row>
    <row r="1786" spans="1:11">
      <c r="A1786" s="120">
        <v>2076</v>
      </c>
      <c r="B1786" s="121" t="s">
        <v>201</v>
      </c>
      <c r="C1786" s="121" t="s">
        <v>202</v>
      </c>
      <c r="D1786" s="121" t="s">
        <v>68</v>
      </c>
      <c r="E1786" s="121" t="s">
        <v>70</v>
      </c>
      <c r="F1786" s="122">
        <v>25333</v>
      </c>
      <c r="G1786" s="122">
        <v>2289.13</v>
      </c>
      <c r="H1786" s="120">
        <v>2019</v>
      </c>
      <c r="I1786" t="str">
        <f>IF(J1786="natural gas",VLOOKUP(D1786,'Cross-Page Data'!$I$4:$J$13,2,FALSE),IF(J1786="solar",VLOOKUP('Form 923'!D1786,'Cross-Page Data'!$I$14:$J$117,2,FALSE),J1786))</f>
        <v>heavy or residual fuel oil</v>
      </c>
      <c r="J1786" t="str">
        <f>VLOOKUP(E1786,'Cross-Page Data'!$D$4:$F$48,3,FALSE)</f>
        <v>heavy or residual fuel oil</v>
      </c>
      <c r="K1786" t="b">
        <f t="shared" si="27"/>
        <v>1</v>
      </c>
    </row>
    <row r="1787" spans="1:11">
      <c r="A1787" s="120">
        <v>2076</v>
      </c>
      <c r="B1787" s="121" t="s">
        <v>201</v>
      </c>
      <c r="C1787" s="121" t="s">
        <v>202</v>
      </c>
      <c r="D1787" s="121" t="s">
        <v>68</v>
      </c>
      <c r="E1787" s="121" t="s">
        <v>162</v>
      </c>
      <c r="F1787" s="122">
        <v>8404881</v>
      </c>
      <c r="G1787" s="122">
        <v>775475.94</v>
      </c>
      <c r="H1787" s="120">
        <v>2019</v>
      </c>
      <c r="I1787" t="str">
        <f>IF(J1787="natural gas",VLOOKUP(D1787,'Cross-Page Data'!$I$4:$J$13,2,FALSE),IF(J1787="solar",VLOOKUP('Form 923'!D1787,'Cross-Page Data'!$I$14:$J$117,2,FALSE),J1787))</f>
        <v>hard coal</v>
      </c>
      <c r="J1787" t="str">
        <f>VLOOKUP(E1787,'Cross-Page Data'!$D$4:$F$48,3,FALSE)</f>
        <v>hard coal</v>
      </c>
      <c r="K1787" t="b">
        <f t="shared" si="27"/>
        <v>1</v>
      </c>
    </row>
    <row r="1788" spans="1:11">
      <c r="A1788" s="120">
        <v>2076</v>
      </c>
      <c r="B1788" s="121" t="s">
        <v>201</v>
      </c>
      <c r="C1788" s="121" t="s">
        <v>202</v>
      </c>
      <c r="D1788" s="121" t="s">
        <v>68</v>
      </c>
      <c r="E1788" s="121" t="s">
        <v>166</v>
      </c>
      <c r="F1788" s="122">
        <v>0</v>
      </c>
      <c r="G1788" s="122">
        <v>0</v>
      </c>
      <c r="H1788" s="120">
        <v>2019</v>
      </c>
      <c r="I1788" t="str">
        <f>IF(J1788="natural gas",VLOOKUP(D1788,'Cross-Page Data'!$I$4:$J$13,2,FALSE),IF(J1788="solar",VLOOKUP('Form 923'!D1788,'Cross-Page Data'!$I$14:$J$117,2,FALSE),J1788))</f>
        <v>other</v>
      </c>
      <c r="J1788" t="str">
        <f>VLOOKUP(E1788,'Cross-Page Data'!$D$4:$F$48,3,FALSE)</f>
        <v>other</v>
      </c>
      <c r="K1788" t="b">
        <f t="shared" si="27"/>
        <v>1</v>
      </c>
    </row>
    <row r="1789" spans="1:11">
      <c r="A1789" s="120">
        <v>2079</v>
      </c>
      <c r="B1789" s="121" t="s">
        <v>201</v>
      </c>
      <c r="C1789" s="121" t="s">
        <v>202</v>
      </c>
      <c r="D1789" s="121" t="s">
        <v>39</v>
      </c>
      <c r="E1789" s="121" t="s">
        <v>38</v>
      </c>
      <c r="F1789" s="122">
        <v>0</v>
      </c>
      <c r="G1789" s="122">
        <v>26852</v>
      </c>
      <c r="H1789" s="120">
        <v>2019</v>
      </c>
      <c r="I1789" t="str">
        <f>IF(J1789="natural gas",VLOOKUP(D1789,'Cross-Page Data'!$I$4:$J$13,2,FALSE),IF(J1789="solar",VLOOKUP('Form 923'!D1789,'Cross-Page Data'!$I$14:$J$117,2,FALSE),J1789))</f>
        <v>natural gas nonpeaker - preexisting nonretiring</v>
      </c>
      <c r="J1789" t="str">
        <f>VLOOKUP(E1789,'Cross-Page Data'!$D$4:$F$48,3,FALSE)</f>
        <v>natural gas</v>
      </c>
      <c r="K1789" t="b">
        <f t="shared" si="27"/>
        <v>1</v>
      </c>
    </row>
    <row r="1790" spans="1:11">
      <c r="A1790" s="120">
        <v>2079</v>
      </c>
      <c r="B1790" s="121" t="s">
        <v>201</v>
      </c>
      <c r="C1790" s="121" t="s">
        <v>202</v>
      </c>
      <c r="D1790" s="121" t="s">
        <v>61</v>
      </c>
      <c r="E1790" s="121" t="s">
        <v>38</v>
      </c>
      <c r="F1790" s="122">
        <v>845430</v>
      </c>
      <c r="G1790" s="122">
        <v>69570</v>
      </c>
      <c r="H1790" s="120">
        <v>2019</v>
      </c>
      <c r="I1790" t="str">
        <f>IF(J1790="natural gas",VLOOKUP(D1790,'Cross-Page Data'!$I$4:$J$13,2,FALSE),IF(J1790="solar",VLOOKUP('Form 923'!D1790,'Cross-Page Data'!$I$14:$J$117,2,FALSE),J1790))</f>
        <v>natural gas nonpeaker - preexisting nonretiring</v>
      </c>
      <c r="J1790" t="str">
        <f>VLOOKUP(E1790,'Cross-Page Data'!$D$4:$F$48,3,FALSE)</f>
        <v>natural gas</v>
      </c>
      <c r="K1790" t="b">
        <f t="shared" si="27"/>
        <v>1</v>
      </c>
    </row>
    <row r="1791" spans="1:11">
      <c r="A1791" s="120">
        <v>2079</v>
      </c>
      <c r="B1791" s="121" t="s">
        <v>201</v>
      </c>
      <c r="C1791" s="121" t="s">
        <v>202</v>
      </c>
      <c r="D1791" s="121" t="s">
        <v>73</v>
      </c>
      <c r="E1791" s="121" t="s">
        <v>38</v>
      </c>
      <c r="F1791" s="122">
        <v>1082659</v>
      </c>
      <c r="G1791" s="122">
        <v>82218</v>
      </c>
      <c r="H1791" s="120">
        <v>2019</v>
      </c>
      <c r="I1791" t="str">
        <f>IF(J1791="natural gas",VLOOKUP(D1791,'Cross-Page Data'!$I$4:$J$13,2,FALSE),IF(J1791="solar",VLOOKUP('Form 923'!D1791,'Cross-Page Data'!$I$14:$J$117,2,FALSE),J1791))</f>
        <v>natural gas peaker</v>
      </c>
      <c r="J1791" t="str">
        <f>VLOOKUP(E1791,'Cross-Page Data'!$D$4:$F$48,3,FALSE)</f>
        <v>natural gas</v>
      </c>
      <c r="K1791" t="b">
        <f t="shared" si="27"/>
        <v>1</v>
      </c>
    </row>
    <row r="1792" spans="1:11">
      <c r="A1792" s="120">
        <v>2079</v>
      </c>
      <c r="B1792" s="121" t="s">
        <v>201</v>
      </c>
      <c r="C1792" s="121" t="s">
        <v>202</v>
      </c>
      <c r="D1792" s="121" t="s">
        <v>68</v>
      </c>
      <c r="E1792" s="121" t="s">
        <v>38</v>
      </c>
      <c r="F1792" s="122">
        <v>145926</v>
      </c>
      <c r="G1792" s="122">
        <v>13973.129</v>
      </c>
      <c r="H1792" s="120">
        <v>2019</v>
      </c>
      <c r="I1792" t="str">
        <f>IF(J1792="natural gas",VLOOKUP(D1792,'Cross-Page Data'!$I$4:$J$13,2,FALSE),IF(J1792="solar",VLOOKUP('Form 923'!D1792,'Cross-Page Data'!$I$14:$J$117,2,FALSE),J1792))</f>
        <v>natural gas nonpeaker - preexisting retiring</v>
      </c>
      <c r="J1792" t="str">
        <f>VLOOKUP(E1792,'Cross-Page Data'!$D$4:$F$48,3,FALSE)</f>
        <v>natural gas</v>
      </c>
      <c r="K1792" t="b">
        <f t="shared" si="27"/>
        <v>1</v>
      </c>
    </row>
    <row r="1793" spans="1:11">
      <c r="A1793" s="120">
        <v>2079</v>
      </c>
      <c r="B1793" s="121" t="s">
        <v>201</v>
      </c>
      <c r="C1793" s="121" t="s">
        <v>202</v>
      </c>
      <c r="D1793" s="121" t="s">
        <v>68</v>
      </c>
      <c r="E1793" s="121" t="s">
        <v>162</v>
      </c>
      <c r="F1793" s="122">
        <v>30020887</v>
      </c>
      <c r="G1793" s="122">
        <v>2899680.9</v>
      </c>
      <c r="H1793" s="120">
        <v>2019</v>
      </c>
      <c r="I1793" t="str">
        <f>IF(J1793="natural gas",VLOOKUP(D1793,'Cross-Page Data'!$I$4:$J$13,2,FALSE),IF(J1793="solar",VLOOKUP('Form 923'!D1793,'Cross-Page Data'!$I$14:$J$117,2,FALSE),J1793))</f>
        <v>hard coal</v>
      </c>
      <c r="J1793" t="str">
        <f>VLOOKUP(E1793,'Cross-Page Data'!$D$4:$F$48,3,FALSE)</f>
        <v>hard coal</v>
      </c>
      <c r="K1793" t="b">
        <f t="shared" si="27"/>
        <v>1</v>
      </c>
    </row>
    <row r="1794" spans="1:11">
      <c r="A1794" s="120">
        <v>2080</v>
      </c>
      <c r="B1794" s="121" t="s">
        <v>201</v>
      </c>
      <c r="C1794" s="121" t="s">
        <v>202</v>
      </c>
      <c r="D1794" s="121" t="s">
        <v>68</v>
      </c>
      <c r="E1794" s="121" t="s">
        <v>70</v>
      </c>
      <c r="F1794" s="122">
        <v>0</v>
      </c>
      <c r="G1794" s="122">
        <v>0</v>
      </c>
      <c r="H1794" s="120">
        <v>2019</v>
      </c>
      <c r="I1794" t="str">
        <f>IF(J1794="natural gas",VLOOKUP(D1794,'Cross-Page Data'!$I$4:$J$13,2,FALSE),IF(J1794="solar",VLOOKUP('Form 923'!D1794,'Cross-Page Data'!$I$14:$J$117,2,FALSE),J1794))</f>
        <v>heavy or residual fuel oil</v>
      </c>
      <c r="J1794" t="str">
        <f>VLOOKUP(E1794,'Cross-Page Data'!$D$4:$F$48,3,FALSE)</f>
        <v>heavy or residual fuel oil</v>
      </c>
      <c r="K1794" t="b">
        <f t="shared" si="27"/>
        <v>1</v>
      </c>
    </row>
    <row r="1795" spans="1:11">
      <c r="A1795" s="120">
        <v>2080</v>
      </c>
      <c r="B1795" s="121" t="s">
        <v>201</v>
      </c>
      <c r="C1795" s="121" t="s">
        <v>202</v>
      </c>
      <c r="D1795" s="121" t="s">
        <v>68</v>
      </c>
      <c r="E1795" s="121" t="s">
        <v>162</v>
      </c>
      <c r="F1795" s="122">
        <v>0</v>
      </c>
      <c r="G1795" s="122">
        <v>0</v>
      </c>
      <c r="H1795" s="120">
        <v>2019</v>
      </c>
      <c r="I1795" t="str">
        <f>IF(J1795="natural gas",VLOOKUP(D1795,'Cross-Page Data'!$I$4:$J$13,2,FALSE),IF(J1795="solar",VLOOKUP('Form 923'!D1795,'Cross-Page Data'!$I$14:$J$117,2,FALSE),J1795))</f>
        <v>hard coal</v>
      </c>
      <c r="J1795" t="str">
        <f>VLOOKUP(E1795,'Cross-Page Data'!$D$4:$F$48,3,FALSE)</f>
        <v>hard coal</v>
      </c>
      <c r="K1795" t="b">
        <f t="shared" si="27"/>
        <v>1</v>
      </c>
    </row>
    <row r="1796" spans="1:11">
      <c r="A1796" s="120">
        <v>2081</v>
      </c>
      <c r="B1796" s="121" t="s">
        <v>201</v>
      </c>
      <c r="C1796" s="121" t="s">
        <v>202</v>
      </c>
      <c r="D1796" s="121" t="s">
        <v>73</v>
      </c>
      <c r="E1796" s="121" t="s">
        <v>70</v>
      </c>
      <c r="F1796" s="122">
        <v>204288</v>
      </c>
      <c r="G1796" s="122">
        <v>2540</v>
      </c>
      <c r="H1796" s="120">
        <v>2019</v>
      </c>
      <c r="I1796" t="str">
        <f>IF(J1796="natural gas",VLOOKUP(D1796,'Cross-Page Data'!$I$4:$J$13,2,FALSE),IF(J1796="solar",VLOOKUP('Form 923'!D1796,'Cross-Page Data'!$I$14:$J$117,2,FALSE),J1796))</f>
        <v>heavy or residual fuel oil</v>
      </c>
      <c r="J1796" t="str">
        <f>VLOOKUP(E1796,'Cross-Page Data'!$D$4:$F$48,3,FALSE)</f>
        <v>heavy or residual fuel oil</v>
      </c>
      <c r="K1796" t="b">
        <f t="shared" si="27"/>
        <v>1</v>
      </c>
    </row>
    <row r="1797" spans="1:11">
      <c r="A1797" s="120">
        <v>2081</v>
      </c>
      <c r="B1797" s="121" t="s">
        <v>201</v>
      </c>
      <c r="C1797" s="121" t="s">
        <v>202</v>
      </c>
      <c r="D1797" s="121" t="s">
        <v>79</v>
      </c>
      <c r="E1797" s="121" t="s">
        <v>70</v>
      </c>
      <c r="F1797" s="122">
        <v>0</v>
      </c>
      <c r="G1797" s="122">
        <v>0</v>
      </c>
      <c r="H1797" s="120">
        <v>2019</v>
      </c>
      <c r="I1797" t="str">
        <f>IF(J1797="natural gas",VLOOKUP(D1797,'Cross-Page Data'!$I$4:$J$13,2,FALSE),IF(J1797="solar",VLOOKUP('Form 923'!D1797,'Cross-Page Data'!$I$14:$J$117,2,FALSE),J1797))</f>
        <v>heavy or residual fuel oil</v>
      </c>
      <c r="J1797" t="str">
        <f>VLOOKUP(E1797,'Cross-Page Data'!$D$4:$F$48,3,FALSE)</f>
        <v>heavy or residual fuel oil</v>
      </c>
      <c r="K1797" t="b">
        <f t="shared" si="27"/>
        <v>1</v>
      </c>
    </row>
    <row r="1798" spans="1:11">
      <c r="A1798" s="120">
        <v>2082</v>
      </c>
      <c r="B1798" s="121" t="s">
        <v>201</v>
      </c>
      <c r="C1798" s="121" t="s">
        <v>202</v>
      </c>
      <c r="D1798" s="121" t="s">
        <v>73</v>
      </c>
      <c r="E1798" s="121" t="s">
        <v>70</v>
      </c>
      <c r="F1798" s="122">
        <v>4920</v>
      </c>
      <c r="G1798" s="122">
        <v>-202</v>
      </c>
      <c r="H1798" s="120">
        <v>2019</v>
      </c>
      <c r="I1798" t="str">
        <f>IF(J1798="natural gas",VLOOKUP(D1798,'Cross-Page Data'!$I$4:$J$13,2,FALSE),IF(J1798="solar",VLOOKUP('Form 923'!D1798,'Cross-Page Data'!$I$14:$J$117,2,FALSE),J1798))</f>
        <v>heavy or residual fuel oil</v>
      </c>
      <c r="J1798" t="str">
        <f>VLOOKUP(E1798,'Cross-Page Data'!$D$4:$F$48,3,FALSE)</f>
        <v>heavy or residual fuel oil</v>
      </c>
      <c r="K1798" t="b">
        <f t="shared" si="27"/>
        <v>1</v>
      </c>
    </row>
    <row r="1799" spans="1:11">
      <c r="A1799" s="120">
        <v>2090</v>
      </c>
      <c r="B1799" s="121" t="s">
        <v>201</v>
      </c>
      <c r="C1799" s="121" t="s">
        <v>202</v>
      </c>
      <c r="D1799" s="121" t="s">
        <v>73</v>
      </c>
      <c r="E1799" s="121" t="s">
        <v>70</v>
      </c>
      <c r="F1799" s="122">
        <v>6156</v>
      </c>
      <c r="G1799" s="122">
        <v>59</v>
      </c>
      <c r="H1799" s="120">
        <v>2019</v>
      </c>
      <c r="I1799" t="str">
        <f>IF(J1799="natural gas",VLOOKUP(D1799,'Cross-Page Data'!$I$4:$J$13,2,FALSE),IF(J1799="solar",VLOOKUP('Form 923'!D1799,'Cross-Page Data'!$I$14:$J$117,2,FALSE),J1799))</f>
        <v>heavy or residual fuel oil</v>
      </c>
      <c r="J1799" t="str">
        <f>VLOOKUP(E1799,'Cross-Page Data'!$D$4:$F$48,3,FALSE)</f>
        <v>heavy or residual fuel oil</v>
      </c>
      <c r="K1799" t="b">
        <f t="shared" ref="K1799:K1862" si="28">IF(AND($N$6=FALSE,OR(C1799="Commercial NAICS Cogen",C1799="Industrial NAICS Cogen",C1799="NAICS-22 Cogen")),FALSE,IF(AND($N$7=FALSE,OR(C1799="Commercial NAICS Cogen",C1799="Commercial NAICS Non-Cogen",C1799="industrial NAICS Cogen",C1799="industrial NAICS non-cogen")),FALSE,TRUE))</f>
        <v>1</v>
      </c>
    </row>
    <row r="1800" spans="1:11">
      <c r="A1800" s="120">
        <v>2092</v>
      </c>
      <c r="B1800" s="121" t="s">
        <v>201</v>
      </c>
      <c r="C1800" s="121" t="s">
        <v>202</v>
      </c>
      <c r="D1800" s="121" t="s">
        <v>73</v>
      </c>
      <c r="E1800" s="121" t="s">
        <v>38</v>
      </c>
      <c r="F1800" s="122">
        <v>199477</v>
      </c>
      <c r="G1800" s="122">
        <v>8007</v>
      </c>
      <c r="H1800" s="120">
        <v>2019</v>
      </c>
      <c r="I1800" t="str">
        <f>IF(J1800="natural gas",VLOOKUP(D1800,'Cross-Page Data'!$I$4:$J$13,2,FALSE),IF(J1800="solar",VLOOKUP('Form 923'!D1800,'Cross-Page Data'!$I$14:$J$117,2,FALSE),J1800))</f>
        <v>natural gas peaker</v>
      </c>
      <c r="J1800" t="str">
        <f>VLOOKUP(E1800,'Cross-Page Data'!$D$4:$F$48,3,FALSE)</f>
        <v>natural gas</v>
      </c>
      <c r="K1800" t="b">
        <f t="shared" si="28"/>
        <v>1</v>
      </c>
    </row>
    <row r="1801" spans="1:11">
      <c r="A1801" s="120">
        <v>2094</v>
      </c>
      <c r="B1801" s="121" t="s">
        <v>201</v>
      </c>
      <c r="C1801" s="121" t="s">
        <v>202</v>
      </c>
      <c r="D1801" s="121" t="s">
        <v>68</v>
      </c>
      <c r="E1801" s="121" t="s">
        <v>146</v>
      </c>
      <c r="F1801" s="122">
        <v>0</v>
      </c>
      <c r="G1801" s="122">
        <v>0</v>
      </c>
      <c r="H1801" s="120">
        <v>2019</v>
      </c>
      <c r="I1801" t="str">
        <f>IF(J1801="natural gas",VLOOKUP(D1801,'Cross-Page Data'!$I$4:$J$13,2,FALSE),IF(J1801="solar",VLOOKUP('Form 923'!D1801,'Cross-Page Data'!$I$14:$J$117,2,FALSE),J1801))</f>
        <v>other</v>
      </c>
      <c r="J1801" t="str">
        <f>VLOOKUP(E1801,'Cross-Page Data'!$D$4:$F$48,3,FALSE)</f>
        <v>other</v>
      </c>
      <c r="K1801" t="b">
        <f t="shared" si="28"/>
        <v>1</v>
      </c>
    </row>
    <row r="1802" spans="1:11">
      <c r="A1802" s="120">
        <v>2094</v>
      </c>
      <c r="B1802" s="121" t="s">
        <v>201</v>
      </c>
      <c r="C1802" s="121" t="s">
        <v>202</v>
      </c>
      <c r="D1802" s="121" t="s">
        <v>68</v>
      </c>
      <c r="E1802" s="121" t="s">
        <v>162</v>
      </c>
      <c r="F1802" s="122">
        <v>0</v>
      </c>
      <c r="G1802" s="122">
        <v>0</v>
      </c>
      <c r="H1802" s="120">
        <v>2019</v>
      </c>
      <c r="I1802" t="str">
        <f>IF(J1802="natural gas",VLOOKUP(D1802,'Cross-Page Data'!$I$4:$J$13,2,FALSE),IF(J1802="solar",VLOOKUP('Form 923'!D1802,'Cross-Page Data'!$I$14:$J$117,2,FALSE),J1802))</f>
        <v>hard coal</v>
      </c>
      <c r="J1802" t="str">
        <f>VLOOKUP(E1802,'Cross-Page Data'!$D$4:$F$48,3,FALSE)</f>
        <v>hard coal</v>
      </c>
      <c r="K1802" t="b">
        <f t="shared" si="28"/>
        <v>1</v>
      </c>
    </row>
    <row r="1803" spans="1:11">
      <c r="A1803" s="120">
        <v>2094</v>
      </c>
      <c r="B1803" s="121" t="s">
        <v>201</v>
      </c>
      <c r="C1803" s="121" t="s">
        <v>202</v>
      </c>
      <c r="D1803" s="121" t="s">
        <v>68</v>
      </c>
      <c r="E1803" s="121" t="s">
        <v>166</v>
      </c>
      <c r="F1803" s="122">
        <v>0</v>
      </c>
      <c r="G1803" s="122">
        <v>0</v>
      </c>
      <c r="H1803" s="120">
        <v>2019</v>
      </c>
      <c r="I1803" t="str">
        <f>IF(J1803="natural gas",VLOOKUP(D1803,'Cross-Page Data'!$I$4:$J$13,2,FALSE),IF(J1803="solar",VLOOKUP('Form 923'!D1803,'Cross-Page Data'!$I$14:$J$117,2,FALSE),J1803))</f>
        <v>other</v>
      </c>
      <c r="J1803" t="str">
        <f>VLOOKUP(E1803,'Cross-Page Data'!$D$4:$F$48,3,FALSE)</f>
        <v>other</v>
      </c>
      <c r="K1803" t="b">
        <f t="shared" si="28"/>
        <v>1</v>
      </c>
    </row>
    <row r="1804" spans="1:11">
      <c r="A1804" s="120">
        <v>2098</v>
      </c>
      <c r="B1804" s="121" t="s">
        <v>205</v>
      </c>
      <c r="C1804" s="121" t="s">
        <v>202</v>
      </c>
      <c r="D1804" s="121" t="s">
        <v>73</v>
      </c>
      <c r="E1804" s="121" t="s">
        <v>70</v>
      </c>
      <c r="F1804" s="122">
        <v>8873</v>
      </c>
      <c r="G1804" s="122">
        <v>1088.264</v>
      </c>
      <c r="H1804" s="120">
        <v>2019</v>
      </c>
      <c r="I1804" t="str">
        <f>IF(J1804="natural gas",VLOOKUP(D1804,'Cross-Page Data'!$I$4:$J$13,2,FALSE),IF(J1804="solar",VLOOKUP('Form 923'!D1804,'Cross-Page Data'!$I$14:$J$117,2,FALSE),J1804))</f>
        <v>heavy or residual fuel oil</v>
      </c>
      <c r="J1804" t="str">
        <f>VLOOKUP(E1804,'Cross-Page Data'!$D$4:$F$48,3,FALSE)</f>
        <v>heavy or residual fuel oil</v>
      </c>
      <c r="K1804" t="b">
        <f t="shared" si="28"/>
        <v>1</v>
      </c>
    </row>
    <row r="1805" spans="1:11">
      <c r="A1805" s="120">
        <v>2098</v>
      </c>
      <c r="B1805" s="121" t="s">
        <v>205</v>
      </c>
      <c r="C1805" s="121" t="s">
        <v>202</v>
      </c>
      <c r="D1805" s="121" t="s">
        <v>73</v>
      </c>
      <c r="E1805" s="121" t="s">
        <v>38</v>
      </c>
      <c r="F1805" s="122">
        <v>74787</v>
      </c>
      <c r="G1805" s="122">
        <v>10186.736</v>
      </c>
      <c r="H1805" s="120">
        <v>2019</v>
      </c>
      <c r="I1805" t="str">
        <f>IF(J1805="natural gas",VLOOKUP(D1805,'Cross-Page Data'!$I$4:$J$13,2,FALSE),IF(J1805="solar",VLOOKUP('Form 923'!D1805,'Cross-Page Data'!$I$14:$J$117,2,FALSE),J1805))</f>
        <v>natural gas peaker</v>
      </c>
      <c r="J1805" t="str">
        <f>VLOOKUP(E1805,'Cross-Page Data'!$D$4:$F$48,3,FALSE)</f>
        <v>natural gas</v>
      </c>
      <c r="K1805" t="b">
        <f t="shared" si="28"/>
        <v>1</v>
      </c>
    </row>
    <row r="1806" spans="1:11">
      <c r="A1806" s="120">
        <v>2098</v>
      </c>
      <c r="B1806" s="121" t="s">
        <v>205</v>
      </c>
      <c r="C1806" s="121" t="s">
        <v>202</v>
      </c>
      <c r="D1806" s="121" t="s">
        <v>68</v>
      </c>
      <c r="E1806" s="121" t="s">
        <v>70</v>
      </c>
      <c r="F1806" s="122">
        <v>105</v>
      </c>
      <c r="G1806" s="122">
        <v>0</v>
      </c>
      <c r="H1806" s="120">
        <v>2019</v>
      </c>
      <c r="I1806" t="str">
        <f>IF(J1806="natural gas",VLOOKUP(D1806,'Cross-Page Data'!$I$4:$J$13,2,FALSE),IF(J1806="solar",VLOOKUP('Form 923'!D1806,'Cross-Page Data'!$I$14:$J$117,2,FALSE),J1806))</f>
        <v>heavy or residual fuel oil</v>
      </c>
      <c r="J1806" t="str">
        <f>VLOOKUP(E1806,'Cross-Page Data'!$D$4:$F$48,3,FALSE)</f>
        <v>heavy or residual fuel oil</v>
      </c>
      <c r="K1806" t="b">
        <f t="shared" si="28"/>
        <v>1</v>
      </c>
    </row>
    <row r="1807" spans="1:11">
      <c r="A1807" s="120">
        <v>2098</v>
      </c>
      <c r="B1807" s="121" t="s">
        <v>205</v>
      </c>
      <c r="C1807" s="121" t="s">
        <v>202</v>
      </c>
      <c r="D1807" s="121" t="s">
        <v>68</v>
      </c>
      <c r="E1807" s="121" t="s">
        <v>38</v>
      </c>
      <c r="F1807" s="122">
        <v>65369</v>
      </c>
      <c r="G1807" s="122">
        <v>5926.8</v>
      </c>
      <c r="H1807" s="120">
        <v>2019</v>
      </c>
      <c r="I1807" t="str">
        <f>IF(J1807="natural gas",VLOOKUP(D1807,'Cross-Page Data'!$I$4:$J$13,2,FALSE),IF(J1807="solar",VLOOKUP('Form 923'!D1807,'Cross-Page Data'!$I$14:$J$117,2,FALSE),J1807))</f>
        <v>natural gas nonpeaker - preexisting retiring</v>
      </c>
      <c r="J1807" t="str">
        <f>VLOOKUP(E1807,'Cross-Page Data'!$D$4:$F$48,3,FALSE)</f>
        <v>natural gas</v>
      </c>
      <c r="K1807" t="b">
        <f t="shared" si="28"/>
        <v>1</v>
      </c>
    </row>
    <row r="1808" spans="1:11">
      <c r="A1808" s="120">
        <v>2098</v>
      </c>
      <c r="B1808" s="121" t="s">
        <v>205</v>
      </c>
      <c r="C1808" s="121" t="s">
        <v>202</v>
      </c>
      <c r="D1808" s="121" t="s">
        <v>68</v>
      </c>
      <c r="E1808" s="121" t="s">
        <v>146</v>
      </c>
      <c r="F1808" s="122">
        <v>0</v>
      </c>
      <c r="G1808" s="122">
        <v>0</v>
      </c>
      <c r="H1808" s="120">
        <v>2019</v>
      </c>
      <c r="I1808" t="str">
        <f>IF(J1808="natural gas",VLOOKUP(D1808,'Cross-Page Data'!$I$4:$J$13,2,FALSE),IF(J1808="solar",VLOOKUP('Form 923'!D1808,'Cross-Page Data'!$I$14:$J$117,2,FALSE),J1808))</f>
        <v>other</v>
      </c>
      <c r="J1808" t="str">
        <f>VLOOKUP(E1808,'Cross-Page Data'!$D$4:$F$48,3,FALSE)</f>
        <v>other</v>
      </c>
      <c r="K1808" t="b">
        <f t="shared" si="28"/>
        <v>1</v>
      </c>
    </row>
    <row r="1809" spans="1:11">
      <c r="A1809" s="120">
        <v>2098</v>
      </c>
      <c r="B1809" s="121" t="s">
        <v>205</v>
      </c>
      <c r="C1809" s="121" t="s">
        <v>202</v>
      </c>
      <c r="D1809" s="121" t="s">
        <v>68</v>
      </c>
      <c r="E1809" s="121" t="s">
        <v>162</v>
      </c>
      <c r="F1809" s="122">
        <v>52340</v>
      </c>
      <c r="G1809" s="122">
        <v>4051.2</v>
      </c>
      <c r="H1809" s="120">
        <v>2019</v>
      </c>
      <c r="I1809" t="str">
        <f>IF(J1809="natural gas",VLOOKUP(D1809,'Cross-Page Data'!$I$4:$J$13,2,FALSE),IF(J1809="solar",VLOOKUP('Form 923'!D1809,'Cross-Page Data'!$I$14:$J$117,2,FALSE),J1809))</f>
        <v>hard coal</v>
      </c>
      <c r="J1809" t="str">
        <f>VLOOKUP(E1809,'Cross-Page Data'!$D$4:$F$48,3,FALSE)</f>
        <v>hard coal</v>
      </c>
      <c r="K1809" t="b">
        <f t="shared" si="28"/>
        <v>1</v>
      </c>
    </row>
    <row r="1810" spans="1:11">
      <c r="A1810" s="120">
        <v>2098</v>
      </c>
      <c r="B1810" s="121" t="s">
        <v>205</v>
      </c>
      <c r="C1810" s="121" t="s">
        <v>202</v>
      </c>
      <c r="D1810" s="121" t="s">
        <v>68</v>
      </c>
      <c r="E1810" s="121" t="s">
        <v>166</v>
      </c>
      <c r="F1810" s="122">
        <v>0</v>
      </c>
      <c r="G1810" s="122">
        <v>0</v>
      </c>
      <c r="H1810" s="120">
        <v>2019</v>
      </c>
      <c r="I1810" t="str">
        <f>IF(J1810="natural gas",VLOOKUP(D1810,'Cross-Page Data'!$I$4:$J$13,2,FALSE),IF(J1810="solar",VLOOKUP('Form 923'!D1810,'Cross-Page Data'!$I$14:$J$117,2,FALSE),J1810))</f>
        <v>other</v>
      </c>
      <c r="J1810" t="str">
        <f>VLOOKUP(E1810,'Cross-Page Data'!$D$4:$F$48,3,FALSE)</f>
        <v>other</v>
      </c>
      <c r="K1810" t="b">
        <f t="shared" si="28"/>
        <v>1</v>
      </c>
    </row>
    <row r="1811" spans="1:11">
      <c r="A1811" s="120">
        <v>2099</v>
      </c>
      <c r="B1811" s="121" t="s">
        <v>201</v>
      </c>
      <c r="C1811" s="121" t="s">
        <v>202</v>
      </c>
      <c r="D1811" s="121" t="s">
        <v>116</v>
      </c>
      <c r="E1811" s="121" t="s">
        <v>170</v>
      </c>
      <c r="F1811" s="122">
        <v>7102</v>
      </c>
      <c r="G1811" s="122">
        <v>798</v>
      </c>
      <c r="H1811" s="120">
        <v>2019</v>
      </c>
      <c r="I1811" t="str">
        <f>IF(J1811="natural gas",VLOOKUP(D1811,'Cross-Page Data'!$I$4:$J$13,2,FALSE),IF(J1811="solar",VLOOKUP('Form 923'!D1811,'Cross-Page Data'!$I$14:$J$117,2,FALSE),J1811))</f>
        <v>hydro</v>
      </c>
      <c r="J1811" t="str">
        <f>VLOOKUP(E1811,'Cross-Page Data'!$D$4:$F$48,3,FALSE)</f>
        <v>hydro</v>
      </c>
      <c r="K1811" t="b">
        <f t="shared" si="28"/>
        <v>1</v>
      </c>
    </row>
    <row r="1812" spans="1:11">
      <c r="A1812" s="120">
        <v>2103</v>
      </c>
      <c r="B1812" s="121" t="s">
        <v>201</v>
      </c>
      <c r="C1812" s="121" t="s">
        <v>202</v>
      </c>
      <c r="D1812" s="121" t="s">
        <v>68</v>
      </c>
      <c r="E1812" s="121" t="s">
        <v>70</v>
      </c>
      <c r="F1812" s="122">
        <v>106891</v>
      </c>
      <c r="G1812" s="122">
        <v>10746.902</v>
      </c>
      <c r="H1812" s="120">
        <v>2019</v>
      </c>
      <c r="I1812" t="str">
        <f>IF(J1812="natural gas",VLOOKUP(D1812,'Cross-Page Data'!$I$4:$J$13,2,FALSE),IF(J1812="solar",VLOOKUP('Form 923'!D1812,'Cross-Page Data'!$I$14:$J$117,2,FALSE),J1812))</f>
        <v>heavy or residual fuel oil</v>
      </c>
      <c r="J1812" t="str">
        <f>VLOOKUP(E1812,'Cross-Page Data'!$D$4:$F$48,3,FALSE)</f>
        <v>heavy or residual fuel oil</v>
      </c>
      <c r="K1812" t="b">
        <f t="shared" si="28"/>
        <v>1</v>
      </c>
    </row>
    <row r="1813" spans="1:11">
      <c r="A1813" s="120">
        <v>2103</v>
      </c>
      <c r="B1813" s="121" t="s">
        <v>201</v>
      </c>
      <c r="C1813" s="121" t="s">
        <v>202</v>
      </c>
      <c r="D1813" s="121" t="s">
        <v>68</v>
      </c>
      <c r="E1813" s="121" t="s">
        <v>150</v>
      </c>
      <c r="F1813" s="122">
        <v>140644646</v>
      </c>
      <c r="G1813" s="122">
        <v>14110255</v>
      </c>
      <c r="H1813" s="120">
        <v>2019</v>
      </c>
      <c r="I1813" t="str">
        <f>IF(J1813="natural gas",VLOOKUP(D1813,'Cross-Page Data'!$I$4:$J$13,2,FALSE),IF(J1813="solar",VLOOKUP('Form 923'!D1813,'Cross-Page Data'!$I$14:$J$117,2,FALSE),J1813))</f>
        <v>hard coal</v>
      </c>
      <c r="J1813" t="str">
        <f>VLOOKUP(E1813,'Cross-Page Data'!$D$4:$F$48,3,FALSE)</f>
        <v>hard coal</v>
      </c>
      <c r="K1813" t="b">
        <f t="shared" si="28"/>
        <v>1</v>
      </c>
    </row>
    <row r="1814" spans="1:11">
      <c r="A1814" s="120">
        <v>2103</v>
      </c>
      <c r="B1814" s="121" t="s">
        <v>201</v>
      </c>
      <c r="C1814" s="121" t="s">
        <v>202</v>
      </c>
      <c r="D1814" s="121" t="s">
        <v>68</v>
      </c>
      <c r="E1814" s="121" t="s">
        <v>162</v>
      </c>
      <c r="F1814" s="122">
        <v>0</v>
      </c>
      <c r="G1814" s="122">
        <v>0</v>
      </c>
      <c r="H1814" s="120">
        <v>2019</v>
      </c>
      <c r="I1814" t="str">
        <f>IF(J1814="natural gas",VLOOKUP(D1814,'Cross-Page Data'!$I$4:$J$13,2,FALSE),IF(J1814="solar",VLOOKUP('Form 923'!D1814,'Cross-Page Data'!$I$14:$J$117,2,FALSE),J1814))</f>
        <v>hard coal</v>
      </c>
      <c r="J1814" t="str">
        <f>VLOOKUP(E1814,'Cross-Page Data'!$D$4:$F$48,3,FALSE)</f>
        <v>hard coal</v>
      </c>
      <c r="K1814" t="b">
        <f t="shared" si="28"/>
        <v>1</v>
      </c>
    </row>
    <row r="1815" spans="1:11">
      <c r="A1815" s="120">
        <v>2104</v>
      </c>
      <c r="B1815" s="121" t="s">
        <v>201</v>
      </c>
      <c r="C1815" s="121" t="s">
        <v>202</v>
      </c>
      <c r="D1815" s="121" t="s">
        <v>73</v>
      </c>
      <c r="E1815" s="121" t="s">
        <v>70</v>
      </c>
      <c r="F1815" s="122">
        <v>0</v>
      </c>
      <c r="G1815" s="122">
        <v>0</v>
      </c>
      <c r="H1815" s="120">
        <v>2019</v>
      </c>
      <c r="I1815" t="str">
        <f>IF(J1815="natural gas",VLOOKUP(D1815,'Cross-Page Data'!$I$4:$J$13,2,FALSE),IF(J1815="solar",VLOOKUP('Form 923'!D1815,'Cross-Page Data'!$I$14:$J$117,2,FALSE),J1815))</f>
        <v>heavy or residual fuel oil</v>
      </c>
      <c r="J1815" t="str">
        <f>VLOOKUP(E1815,'Cross-Page Data'!$D$4:$F$48,3,FALSE)</f>
        <v>heavy or residual fuel oil</v>
      </c>
      <c r="K1815" t="b">
        <f t="shared" si="28"/>
        <v>1</v>
      </c>
    </row>
    <row r="1816" spans="1:11">
      <c r="A1816" s="120">
        <v>2104</v>
      </c>
      <c r="B1816" s="121" t="s">
        <v>201</v>
      </c>
      <c r="C1816" s="121" t="s">
        <v>202</v>
      </c>
      <c r="D1816" s="121" t="s">
        <v>73</v>
      </c>
      <c r="E1816" s="121" t="s">
        <v>38</v>
      </c>
      <c r="F1816" s="122">
        <v>0</v>
      </c>
      <c r="G1816" s="122">
        <v>0</v>
      </c>
      <c r="H1816" s="120">
        <v>2019</v>
      </c>
      <c r="I1816" t="str">
        <f>IF(J1816="natural gas",VLOOKUP(D1816,'Cross-Page Data'!$I$4:$J$13,2,FALSE),IF(J1816="solar",VLOOKUP('Form 923'!D1816,'Cross-Page Data'!$I$14:$J$117,2,FALSE),J1816))</f>
        <v>natural gas peaker</v>
      </c>
      <c r="J1816" t="str">
        <f>VLOOKUP(E1816,'Cross-Page Data'!$D$4:$F$48,3,FALSE)</f>
        <v>natural gas</v>
      </c>
      <c r="K1816" t="b">
        <f t="shared" si="28"/>
        <v>1</v>
      </c>
    </row>
    <row r="1817" spans="1:11">
      <c r="A1817" s="120">
        <v>2104</v>
      </c>
      <c r="B1817" s="121" t="s">
        <v>201</v>
      </c>
      <c r="C1817" s="121" t="s">
        <v>202</v>
      </c>
      <c r="D1817" s="121" t="s">
        <v>68</v>
      </c>
      <c r="E1817" s="121" t="s">
        <v>38</v>
      </c>
      <c r="F1817" s="122">
        <v>282774</v>
      </c>
      <c r="G1817" s="122">
        <v>16014.394</v>
      </c>
      <c r="H1817" s="120">
        <v>2019</v>
      </c>
      <c r="I1817" t="str">
        <f>IF(J1817="natural gas",VLOOKUP(D1817,'Cross-Page Data'!$I$4:$J$13,2,FALSE),IF(J1817="solar",VLOOKUP('Form 923'!D1817,'Cross-Page Data'!$I$14:$J$117,2,FALSE),J1817))</f>
        <v>natural gas nonpeaker - preexisting retiring</v>
      </c>
      <c r="J1817" t="str">
        <f>VLOOKUP(E1817,'Cross-Page Data'!$D$4:$F$48,3,FALSE)</f>
        <v>natural gas</v>
      </c>
      <c r="K1817" t="b">
        <f t="shared" si="28"/>
        <v>1</v>
      </c>
    </row>
    <row r="1818" spans="1:11">
      <c r="A1818" s="120">
        <v>2104</v>
      </c>
      <c r="B1818" s="121" t="s">
        <v>201</v>
      </c>
      <c r="C1818" s="121" t="s">
        <v>202</v>
      </c>
      <c r="D1818" s="121" t="s">
        <v>68</v>
      </c>
      <c r="E1818" s="121" t="s">
        <v>142</v>
      </c>
      <c r="F1818" s="122">
        <v>0</v>
      </c>
      <c r="G1818" s="122">
        <v>0</v>
      </c>
      <c r="H1818" s="120">
        <v>2019</v>
      </c>
      <c r="I1818" t="str">
        <f>IF(J1818="natural gas",VLOOKUP(D1818,'Cross-Page Data'!$I$4:$J$13,2,FALSE),IF(J1818="solar",VLOOKUP('Form 923'!D1818,'Cross-Page Data'!$I$14:$J$117,2,FALSE),J1818))</f>
        <v>other</v>
      </c>
      <c r="J1818" t="str">
        <f>VLOOKUP(E1818,'Cross-Page Data'!$D$4:$F$48,3,FALSE)</f>
        <v>other</v>
      </c>
      <c r="K1818" t="b">
        <f t="shared" si="28"/>
        <v>1</v>
      </c>
    </row>
    <row r="1819" spans="1:11">
      <c r="A1819" s="120">
        <v>2104</v>
      </c>
      <c r="B1819" s="121" t="s">
        <v>201</v>
      </c>
      <c r="C1819" s="121" t="s">
        <v>202</v>
      </c>
      <c r="D1819" s="121" t="s">
        <v>68</v>
      </c>
      <c r="E1819" s="121" t="s">
        <v>162</v>
      </c>
      <c r="F1819" s="122">
        <v>5822723</v>
      </c>
      <c r="G1819" s="122">
        <v>480931.61</v>
      </c>
      <c r="H1819" s="120">
        <v>2019</v>
      </c>
      <c r="I1819" t="str">
        <f>IF(J1819="natural gas",VLOOKUP(D1819,'Cross-Page Data'!$I$4:$J$13,2,FALSE),IF(J1819="solar",VLOOKUP('Form 923'!D1819,'Cross-Page Data'!$I$14:$J$117,2,FALSE),J1819))</f>
        <v>hard coal</v>
      </c>
      <c r="J1819" t="str">
        <f>VLOOKUP(E1819,'Cross-Page Data'!$D$4:$F$48,3,FALSE)</f>
        <v>hard coal</v>
      </c>
      <c r="K1819" t="b">
        <f t="shared" si="28"/>
        <v>1</v>
      </c>
    </row>
    <row r="1820" spans="1:11">
      <c r="A1820" s="120">
        <v>2106</v>
      </c>
      <c r="B1820" s="121" t="s">
        <v>201</v>
      </c>
      <c r="C1820" s="121" t="s">
        <v>202</v>
      </c>
      <c r="D1820" s="121" t="s">
        <v>116</v>
      </c>
      <c r="E1820" s="121" t="s">
        <v>170</v>
      </c>
      <c r="F1820" s="122">
        <v>10824476</v>
      </c>
      <c r="G1820" s="122">
        <v>1215960</v>
      </c>
      <c r="H1820" s="120">
        <v>2019</v>
      </c>
      <c r="I1820" t="str">
        <f>IF(J1820="natural gas",VLOOKUP(D1820,'Cross-Page Data'!$I$4:$J$13,2,FALSE),IF(J1820="solar",VLOOKUP('Form 923'!D1820,'Cross-Page Data'!$I$14:$J$117,2,FALSE),J1820))</f>
        <v>hydro</v>
      </c>
      <c r="J1820" t="str">
        <f>VLOOKUP(E1820,'Cross-Page Data'!$D$4:$F$48,3,FALSE)</f>
        <v>hydro</v>
      </c>
      <c r="K1820" t="b">
        <f t="shared" si="28"/>
        <v>1</v>
      </c>
    </row>
    <row r="1821" spans="1:11">
      <c r="A1821" s="120">
        <v>2107</v>
      </c>
      <c r="B1821" s="121" t="s">
        <v>201</v>
      </c>
      <c r="C1821" s="121" t="s">
        <v>202</v>
      </c>
      <c r="D1821" s="121" t="s">
        <v>68</v>
      </c>
      <c r="E1821" s="121" t="s">
        <v>54</v>
      </c>
      <c r="F1821" s="122">
        <v>0</v>
      </c>
      <c r="G1821" s="122">
        <v>0</v>
      </c>
      <c r="H1821" s="120">
        <v>2019</v>
      </c>
      <c r="I1821" t="str">
        <f>IF(J1821="natural gas",VLOOKUP(D1821,'Cross-Page Data'!$I$4:$J$13,2,FALSE),IF(J1821="solar",VLOOKUP('Form 923'!D1821,'Cross-Page Data'!$I$14:$J$117,2,FALSE),J1821))</f>
        <v>hard coal</v>
      </c>
      <c r="J1821" t="str">
        <f>VLOOKUP(E1821,'Cross-Page Data'!$D$4:$F$48,3,FALSE)</f>
        <v>hard coal</v>
      </c>
      <c r="K1821" t="b">
        <f t="shared" si="28"/>
        <v>1</v>
      </c>
    </row>
    <row r="1822" spans="1:11">
      <c r="A1822" s="120">
        <v>2107</v>
      </c>
      <c r="B1822" s="121" t="s">
        <v>201</v>
      </c>
      <c r="C1822" s="121" t="s">
        <v>202</v>
      </c>
      <c r="D1822" s="121" t="s">
        <v>68</v>
      </c>
      <c r="E1822" s="121" t="s">
        <v>70</v>
      </c>
      <c r="F1822" s="122">
        <v>50372</v>
      </c>
      <c r="G1822" s="122">
        <v>4116.264</v>
      </c>
      <c r="H1822" s="120">
        <v>2019</v>
      </c>
      <c r="I1822" t="str">
        <f>IF(J1822="natural gas",VLOOKUP(D1822,'Cross-Page Data'!$I$4:$J$13,2,FALSE),IF(J1822="solar",VLOOKUP('Form 923'!D1822,'Cross-Page Data'!$I$14:$J$117,2,FALSE),J1822))</f>
        <v>heavy or residual fuel oil</v>
      </c>
      <c r="J1822" t="str">
        <f>VLOOKUP(E1822,'Cross-Page Data'!$D$4:$F$48,3,FALSE)</f>
        <v>heavy or residual fuel oil</v>
      </c>
      <c r="K1822" t="b">
        <f t="shared" si="28"/>
        <v>1</v>
      </c>
    </row>
    <row r="1823" spans="1:11">
      <c r="A1823" s="120">
        <v>2107</v>
      </c>
      <c r="B1823" s="121" t="s">
        <v>201</v>
      </c>
      <c r="C1823" s="121" t="s">
        <v>202</v>
      </c>
      <c r="D1823" s="121" t="s">
        <v>68</v>
      </c>
      <c r="E1823" s="121" t="s">
        <v>150</v>
      </c>
      <c r="F1823" s="122">
        <v>44793291</v>
      </c>
      <c r="G1823" s="122">
        <v>3881449.7</v>
      </c>
      <c r="H1823" s="120">
        <v>2019</v>
      </c>
      <c r="I1823" t="str">
        <f>IF(J1823="natural gas",VLOOKUP(D1823,'Cross-Page Data'!$I$4:$J$13,2,FALSE),IF(J1823="solar",VLOOKUP('Form 923'!D1823,'Cross-Page Data'!$I$14:$J$117,2,FALSE),J1823))</f>
        <v>hard coal</v>
      </c>
      <c r="J1823" t="str">
        <f>VLOOKUP(E1823,'Cross-Page Data'!$D$4:$F$48,3,FALSE)</f>
        <v>hard coal</v>
      </c>
      <c r="K1823" t="b">
        <f t="shared" si="28"/>
        <v>1</v>
      </c>
    </row>
    <row r="1824" spans="1:11">
      <c r="A1824" s="120">
        <v>2107</v>
      </c>
      <c r="B1824" s="121" t="s">
        <v>201</v>
      </c>
      <c r="C1824" s="121" t="s">
        <v>202</v>
      </c>
      <c r="D1824" s="121" t="s">
        <v>68</v>
      </c>
      <c r="E1824" s="121" t="s">
        <v>162</v>
      </c>
      <c r="F1824" s="122">
        <v>0</v>
      </c>
      <c r="G1824" s="122">
        <v>0</v>
      </c>
      <c r="H1824" s="120">
        <v>2019</v>
      </c>
      <c r="I1824" t="str">
        <f>IF(J1824="natural gas",VLOOKUP(D1824,'Cross-Page Data'!$I$4:$J$13,2,FALSE),IF(J1824="solar",VLOOKUP('Form 923'!D1824,'Cross-Page Data'!$I$14:$J$117,2,FALSE),J1824))</f>
        <v>hard coal</v>
      </c>
      <c r="J1824" t="str">
        <f>VLOOKUP(E1824,'Cross-Page Data'!$D$4:$F$48,3,FALSE)</f>
        <v>hard coal</v>
      </c>
      <c r="K1824" t="b">
        <f t="shared" si="28"/>
        <v>1</v>
      </c>
    </row>
    <row r="1825" spans="1:11">
      <c r="A1825" s="120">
        <v>2108</v>
      </c>
      <c r="B1825" s="121" t="s">
        <v>201</v>
      </c>
      <c r="C1825" s="121" t="s">
        <v>202</v>
      </c>
      <c r="D1825" s="121" t="s">
        <v>57</v>
      </c>
      <c r="E1825" s="121" t="s">
        <v>170</v>
      </c>
      <c r="F1825" s="122">
        <v>0</v>
      </c>
      <c r="G1825" s="122">
        <v>-19611</v>
      </c>
      <c r="H1825" s="120">
        <v>2019</v>
      </c>
      <c r="I1825" t="str">
        <f>IF(J1825="natural gas",VLOOKUP(D1825,'Cross-Page Data'!$I$4:$J$13,2,FALSE),IF(J1825="solar",VLOOKUP('Form 923'!D1825,'Cross-Page Data'!$I$14:$J$117,2,FALSE),J1825))</f>
        <v>hydro</v>
      </c>
      <c r="J1825" t="str">
        <f>VLOOKUP(E1825,'Cross-Page Data'!$D$4:$F$48,3,FALSE)</f>
        <v>hydro</v>
      </c>
      <c r="K1825" t="b">
        <f t="shared" si="28"/>
        <v>1</v>
      </c>
    </row>
    <row r="1826" spans="1:11">
      <c r="A1826" s="120">
        <v>2113</v>
      </c>
      <c r="B1826" s="121" t="s">
        <v>201</v>
      </c>
      <c r="C1826" s="121" t="s">
        <v>202</v>
      </c>
      <c r="D1826" s="121" t="s">
        <v>79</v>
      </c>
      <c r="E1826" s="121" t="s">
        <v>70</v>
      </c>
      <c r="F1826" s="122">
        <v>0</v>
      </c>
      <c r="G1826" s="122">
        <v>0</v>
      </c>
      <c r="H1826" s="120">
        <v>2019</v>
      </c>
      <c r="I1826" t="str">
        <f>IF(J1826="natural gas",VLOOKUP(D1826,'Cross-Page Data'!$I$4:$J$13,2,FALSE),IF(J1826="solar",VLOOKUP('Form 923'!D1826,'Cross-Page Data'!$I$14:$J$117,2,FALSE),J1826))</f>
        <v>heavy or residual fuel oil</v>
      </c>
      <c r="J1826" t="str">
        <f>VLOOKUP(E1826,'Cross-Page Data'!$D$4:$F$48,3,FALSE)</f>
        <v>heavy or residual fuel oil</v>
      </c>
      <c r="K1826" t="b">
        <f t="shared" si="28"/>
        <v>1</v>
      </c>
    </row>
    <row r="1827" spans="1:11">
      <c r="A1827" s="120">
        <v>2115</v>
      </c>
      <c r="B1827" s="121" t="s">
        <v>201</v>
      </c>
      <c r="C1827" s="121" t="s">
        <v>202</v>
      </c>
      <c r="D1827" s="121" t="s">
        <v>79</v>
      </c>
      <c r="E1827" s="121" t="s">
        <v>70</v>
      </c>
      <c r="F1827" s="122">
        <v>827</v>
      </c>
      <c r="G1827" s="122">
        <v>71</v>
      </c>
      <c r="H1827" s="120">
        <v>2019</v>
      </c>
      <c r="I1827" t="str">
        <f>IF(J1827="natural gas",VLOOKUP(D1827,'Cross-Page Data'!$I$4:$J$13,2,FALSE),IF(J1827="solar",VLOOKUP('Form 923'!D1827,'Cross-Page Data'!$I$14:$J$117,2,FALSE),J1827))</f>
        <v>heavy or residual fuel oil</v>
      </c>
      <c r="J1827" t="str">
        <f>VLOOKUP(E1827,'Cross-Page Data'!$D$4:$F$48,3,FALSE)</f>
        <v>heavy or residual fuel oil</v>
      </c>
      <c r="K1827" t="b">
        <f t="shared" si="28"/>
        <v>1</v>
      </c>
    </row>
    <row r="1828" spans="1:11">
      <c r="A1828" s="120">
        <v>2115</v>
      </c>
      <c r="B1828" s="121" t="s">
        <v>201</v>
      </c>
      <c r="C1828" s="121" t="s">
        <v>202</v>
      </c>
      <c r="D1828" s="121" t="s">
        <v>79</v>
      </c>
      <c r="E1828" s="121" t="s">
        <v>38</v>
      </c>
      <c r="F1828" s="122">
        <v>0</v>
      </c>
      <c r="G1828" s="122">
        <v>0</v>
      </c>
      <c r="H1828" s="120">
        <v>2019</v>
      </c>
      <c r="I1828" t="str">
        <f>IF(J1828="natural gas",VLOOKUP(D1828,'Cross-Page Data'!$I$4:$J$13,2,FALSE),IF(J1828="solar",VLOOKUP('Form 923'!D1828,'Cross-Page Data'!$I$14:$J$117,2,FALSE),J1828))</f>
        <v>natural gas peaker</v>
      </c>
      <c r="J1828" t="str">
        <f>VLOOKUP(E1828,'Cross-Page Data'!$D$4:$F$48,3,FALSE)</f>
        <v>natural gas</v>
      </c>
      <c r="K1828" t="b">
        <f t="shared" si="28"/>
        <v>1</v>
      </c>
    </row>
    <row r="1829" spans="1:11">
      <c r="A1829" s="120">
        <v>2120</v>
      </c>
      <c r="B1829" s="121" t="s">
        <v>201</v>
      </c>
      <c r="C1829" s="121" t="s">
        <v>202</v>
      </c>
      <c r="D1829" s="121" t="s">
        <v>79</v>
      </c>
      <c r="E1829" s="121" t="s">
        <v>70</v>
      </c>
      <c r="F1829" s="122">
        <v>0</v>
      </c>
      <c r="G1829" s="122">
        <v>0</v>
      </c>
      <c r="H1829" s="120">
        <v>2019</v>
      </c>
      <c r="I1829" t="str">
        <f>IF(J1829="natural gas",VLOOKUP(D1829,'Cross-Page Data'!$I$4:$J$13,2,FALSE),IF(J1829="solar",VLOOKUP('Form 923'!D1829,'Cross-Page Data'!$I$14:$J$117,2,FALSE),J1829))</f>
        <v>heavy or residual fuel oil</v>
      </c>
      <c r="J1829" t="str">
        <f>VLOOKUP(E1829,'Cross-Page Data'!$D$4:$F$48,3,FALSE)</f>
        <v>heavy or residual fuel oil</v>
      </c>
      <c r="K1829" t="b">
        <f t="shared" si="28"/>
        <v>1</v>
      </c>
    </row>
    <row r="1830" spans="1:11">
      <c r="A1830" s="120">
        <v>2120</v>
      </c>
      <c r="B1830" s="121" t="s">
        <v>201</v>
      </c>
      <c r="C1830" s="121" t="s">
        <v>202</v>
      </c>
      <c r="D1830" s="121" t="s">
        <v>79</v>
      </c>
      <c r="E1830" s="121" t="s">
        <v>38</v>
      </c>
      <c r="F1830" s="122">
        <v>0</v>
      </c>
      <c r="G1830" s="122">
        <v>0</v>
      </c>
      <c r="H1830" s="120">
        <v>2019</v>
      </c>
      <c r="I1830" t="str">
        <f>IF(J1830="natural gas",VLOOKUP(D1830,'Cross-Page Data'!$I$4:$J$13,2,FALSE),IF(J1830="solar",VLOOKUP('Form 923'!D1830,'Cross-Page Data'!$I$14:$J$117,2,FALSE),J1830))</f>
        <v>natural gas peaker</v>
      </c>
      <c r="J1830" t="str">
        <f>VLOOKUP(E1830,'Cross-Page Data'!$D$4:$F$48,3,FALSE)</f>
        <v>natural gas</v>
      </c>
      <c r="K1830" t="b">
        <f t="shared" si="28"/>
        <v>1</v>
      </c>
    </row>
    <row r="1831" spans="1:11">
      <c r="A1831" s="120">
        <v>2121</v>
      </c>
      <c r="B1831" s="121" t="s">
        <v>201</v>
      </c>
      <c r="C1831" s="121" t="s">
        <v>202</v>
      </c>
      <c r="D1831" s="121" t="s">
        <v>79</v>
      </c>
      <c r="E1831" s="121" t="s">
        <v>70</v>
      </c>
      <c r="F1831" s="122">
        <v>4386</v>
      </c>
      <c r="G1831" s="122">
        <v>-92.241</v>
      </c>
      <c r="H1831" s="120">
        <v>2019</v>
      </c>
      <c r="I1831" t="str">
        <f>IF(J1831="natural gas",VLOOKUP(D1831,'Cross-Page Data'!$I$4:$J$13,2,FALSE),IF(J1831="solar",VLOOKUP('Form 923'!D1831,'Cross-Page Data'!$I$14:$J$117,2,FALSE),J1831))</f>
        <v>heavy or residual fuel oil</v>
      </c>
      <c r="J1831" t="str">
        <f>VLOOKUP(E1831,'Cross-Page Data'!$D$4:$F$48,3,FALSE)</f>
        <v>heavy or residual fuel oil</v>
      </c>
      <c r="K1831" t="b">
        <f t="shared" si="28"/>
        <v>1</v>
      </c>
    </row>
    <row r="1832" spans="1:11">
      <c r="A1832" s="120">
        <v>2121</v>
      </c>
      <c r="B1832" s="121" t="s">
        <v>201</v>
      </c>
      <c r="C1832" s="121" t="s">
        <v>202</v>
      </c>
      <c r="D1832" s="121" t="s">
        <v>79</v>
      </c>
      <c r="E1832" s="121" t="s">
        <v>38</v>
      </c>
      <c r="F1832" s="122">
        <v>4551</v>
      </c>
      <c r="G1832" s="122">
        <v>-95.759</v>
      </c>
      <c r="H1832" s="120">
        <v>2019</v>
      </c>
      <c r="I1832" t="str">
        <f>IF(J1832="natural gas",VLOOKUP(D1832,'Cross-Page Data'!$I$4:$J$13,2,FALSE),IF(J1832="solar",VLOOKUP('Form 923'!D1832,'Cross-Page Data'!$I$14:$J$117,2,FALSE),J1832))</f>
        <v>natural gas peaker</v>
      </c>
      <c r="J1832" t="str">
        <f>VLOOKUP(E1832,'Cross-Page Data'!$D$4:$F$48,3,FALSE)</f>
        <v>natural gas</v>
      </c>
      <c r="K1832" t="b">
        <f t="shared" si="28"/>
        <v>1</v>
      </c>
    </row>
    <row r="1833" spans="1:11">
      <c r="A1833" s="120">
        <v>2122</v>
      </c>
      <c r="B1833" s="121" t="s">
        <v>201</v>
      </c>
      <c r="C1833" s="121" t="s">
        <v>202</v>
      </c>
      <c r="D1833" s="121" t="s">
        <v>73</v>
      </c>
      <c r="E1833" s="121" t="s">
        <v>70</v>
      </c>
      <c r="F1833" s="122">
        <v>11623</v>
      </c>
      <c r="G1833" s="122">
        <v>750.257</v>
      </c>
      <c r="H1833" s="120">
        <v>2019</v>
      </c>
      <c r="I1833" t="str">
        <f>IF(J1833="natural gas",VLOOKUP(D1833,'Cross-Page Data'!$I$4:$J$13,2,FALSE),IF(J1833="solar",VLOOKUP('Form 923'!D1833,'Cross-Page Data'!$I$14:$J$117,2,FALSE),J1833))</f>
        <v>heavy or residual fuel oil</v>
      </c>
      <c r="J1833" t="str">
        <f>VLOOKUP(E1833,'Cross-Page Data'!$D$4:$F$48,3,FALSE)</f>
        <v>heavy or residual fuel oil</v>
      </c>
      <c r="K1833" t="b">
        <f t="shared" si="28"/>
        <v>1</v>
      </c>
    </row>
    <row r="1834" spans="1:11">
      <c r="A1834" s="120">
        <v>2122</v>
      </c>
      <c r="B1834" s="121" t="s">
        <v>201</v>
      </c>
      <c r="C1834" s="121" t="s">
        <v>202</v>
      </c>
      <c r="D1834" s="121" t="s">
        <v>73</v>
      </c>
      <c r="E1834" s="121" t="s">
        <v>38</v>
      </c>
      <c r="F1834" s="122">
        <v>68379</v>
      </c>
      <c r="G1834" s="122">
        <v>4413.743</v>
      </c>
      <c r="H1834" s="120">
        <v>2019</v>
      </c>
      <c r="I1834" t="str">
        <f>IF(J1834="natural gas",VLOOKUP(D1834,'Cross-Page Data'!$I$4:$J$13,2,FALSE),IF(J1834="solar",VLOOKUP('Form 923'!D1834,'Cross-Page Data'!$I$14:$J$117,2,FALSE),J1834))</f>
        <v>natural gas peaker</v>
      </c>
      <c r="J1834" t="str">
        <f>VLOOKUP(E1834,'Cross-Page Data'!$D$4:$F$48,3,FALSE)</f>
        <v>natural gas</v>
      </c>
      <c r="K1834" t="b">
        <f t="shared" si="28"/>
        <v>1</v>
      </c>
    </row>
    <row r="1835" spans="1:11">
      <c r="A1835" s="120">
        <v>2122</v>
      </c>
      <c r="B1835" s="121" t="s">
        <v>201</v>
      </c>
      <c r="C1835" s="121" t="s">
        <v>202</v>
      </c>
      <c r="D1835" s="121" t="s">
        <v>79</v>
      </c>
      <c r="E1835" s="121" t="s">
        <v>70</v>
      </c>
      <c r="F1835" s="122">
        <v>650</v>
      </c>
      <c r="G1835" s="122">
        <v>52</v>
      </c>
      <c r="H1835" s="120">
        <v>2019</v>
      </c>
      <c r="I1835" t="str">
        <f>IF(J1835="natural gas",VLOOKUP(D1835,'Cross-Page Data'!$I$4:$J$13,2,FALSE),IF(J1835="solar",VLOOKUP('Form 923'!D1835,'Cross-Page Data'!$I$14:$J$117,2,FALSE),J1835))</f>
        <v>heavy or residual fuel oil</v>
      </c>
      <c r="J1835" t="str">
        <f>VLOOKUP(E1835,'Cross-Page Data'!$D$4:$F$48,3,FALSE)</f>
        <v>heavy or residual fuel oil</v>
      </c>
      <c r="K1835" t="b">
        <f t="shared" si="28"/>
        <v>1</v>
      </c>
    </row>
    <row r="1836" spans="1:11">
      <c r="A1836" s="120">
        <v>2123</v>
      </c>
      <c r="B1836" s="121" t="s">
        <v>201</v>
      </c>
      <c r="C1836" s="121" t="s">
        <v>202</v>
      </c>
      <c r="D1836" s="121" t="s">
        <v>73</v>
      </c>
      <c r="E1836" s="121" t="s">
        <v>70</v>
      </c>
      <c r="F1836" s="122">
        <v>0</v>
      </c>
      <c r="G1836" s="122">
        <v>0</v>
      </c>
      <c r="H1836" s="120">
        <v>2019</v>
      </c>
      <c r="I1836" t="str">
        <f>IF(J1836="natural gas",VLOOKUP(D1836,'Cross-Page Data'!$I$4:$J$13,2,FALSE),IF(J1836="solar",VLOOKUP('Form 923'!D1836,'Cross-Page Data'!$I$14:$J$117,2,FALSE),J1836))</f>
        <v>heavy or residual fuel oil</v>
      </c>
      <c r="J1836" t="str">
        <f>VLOOKUP(E1836,'Cross-Page Data'!$D$4:$F$48,3,FALSE)</f>
        <v>heavy or residual fuel oil</v>
      </c>
      <c r="K1836" t="b">
        <f t="shared" si="28"/>
        <v>1</v>
      </c>
    </row>
    <row r="1837" spans="1:11">
      <c r="A1837" s="120">
        <v>2123</v>
      </c>
      <c r="B1837" s="121" t="s">
        <v>201</v>
      </c>
      <c r="C1837" s="121" t="s">
        <v>202</v>
      </c>
      <c r="D1837" s="121" t="s">
        <v>73</v>
      </c>
      <c r="E1837" s="121" t="s">
        <v>38</v>
      </c>
      <c r="F1837" s="122">
        <v>9331</v>
      </c>
      <c r="G1837" s="122">
        <v>476</v>
      </c>
      <c r="H1837" s="120">
        <v>2019</v>
      </c>
      <c r="I1837" t="str">
        <f>IF(J1837="natural gas",VLOOKUP(D1837,'Cross-Page Data'!$I$4:$J$13,2,FALSE),IF(J1837="solar",VLOOKUP('Form 923'!D1837,'Cross-Page Data'!$I$14:$J$117,2,FALSE),J1837))</f>
        <v>natural gas peaker</v>
      </c>
      <c r="J1837" t="str">
        <f>VLOOKUP(E1837,'Cross-Page Data'!$D$4:$F$48,3,FALSE)</f>
        <v>natural gas</v>
      </c>
      <c r="K1837" t="b">
        <f t="shared" si="28"/>
        <v>1</v>
      </c>
    </row>
    <row r="1838" spans="1:11">
      <c r="A1838" s="120">
        <v>2123</v>
      </c>
      <c r="B1838" s="121" t="s">
        <v>201</v>
      </c>
      <c r="C1838" s="121" t="s">
        <v>202</v>
      </c>
      <c r="D1838" s="121" t="s">
        <v>79</v>
      </c>
      <c r="E1838" s="121" t="s">
        <v>70</v>
      </c>
      <c r="F1838" s="122">
        <v>93</v>
      </c>
      <c r="G1838" s="122">
        <v>5.853</v>
      </c>
      <c r="H1838" s="120">
        <v>2019</v>
      </c>
      <c r="I1838" t="str">
        <f>IF(J1838="natural gas",VLOOKUP(D1838,'Cross-Page Data'!$I$4:$J$13,2,FALSE),IF(J1838="solar",VLOOKUP('Form 923'!D1838,'Cross-Page Data'!$I$14:$J$117,2,FALSE),J1838))</f>
        <v>heavy or residual fuel oil</v>
      </c>
      <c r="J1838" t="str">
        <f>VLOOKUP(E1838,'Cross-Page Data'!$D$4:$F$48,3,FALSE)</f>
        <v>heavy or residual fuel oil</v>
      </c>
      <c r="K1838" t="b">
        <f t="shared" si="28"/>
        <v>1</v>
      </c>
    </row>
    <row r="1839" spans="1:11">
      <c r="A1839" s="120">
        <v>2123</v>
      </c>
      <c r="B1839" s="121" t="s">
        <v>201</v>
      </c>
      <c r="C1839" s="121" t="s">
        <v>202</v>
      </c>
      <c r="D1839" s="121" t="s">
        <v>79</v>
      </c>
      <c r="E1839" s="121" t="s">
        <v>90</v>
      </c>
      <c r="F1839" s="122">
        <v>215544</v>
      </c>
      <c r="G1839" s="122">
        <v>13595.147</v>
      </c>
      <c r="H1839" s="120">
        <v>2019</v>
      </c>
      <c r="I1839" t="str">
        <f>IF(J1839="natural gas",VLOOKUP(D1839,'Cross-Page Data'!$I$4:$J$13,2,FALSE),IF(J1839="solar",VLOOKUP('Form 923'!D1839,'Cross-Page Data'!$I$14:$J$117,2,FALSE),J1839))</f>
        <v>biomass</v>
      </c>
      <c r="J1839" t="str">
        <f>VLOOKUP(E1839,'Cross-Page Data'!$D$4:$F$48,3,FALSE)</f>
        <v>biomass</v>
      </c>
      <c r="K1839" t="b">
        <f t="shared" si="28"/>
        <v>1</v>
      </c>
    </row>
    <row r="1840" spans="1:11">
      <c r="A1840" s="120">
        <v>2123</v>
      </c>
      <c r="B1840" s="121" t="s">
        <v>201</v>
      </c>
      <c r="C1840" s="121" t="s">
        <v>202</v>
      </c>
      <c r="D1840" s="121" t="s">
        <v>68</v>
      </c>
      <c r="E1840" s="121" t="s">
        <v>54</v>
      </c>
      <c r="F1840" s="122">
        <v>0</v>
      </c>
      <c r="G1840" s="122">
        <v>0</v>
      </c>
      <c r="H1840" s="120">
        <v>2019</v>
      </c>
      <c r="I1840" t="str">
        <f>IF(J1840="natural gas",VLOOKUP(D1840,'Cross-Page Data'!$I$4:$J$13,2,FALSE),IF(J1840="solar",VLOOKUP('Form 923'!D1840,'Cross-Page Data'!$I$14:$J$117,2,FALSE),J1840))</f>
        <v>hard coal</v>
      </c>
      <c r="J1840" t="str">
        <f>VLOOKUP(E1840,'Cross-Page Data'!$D$4:$F$48,3,FALSE)</f>
        <v>hard coal</v>
      </c>
      <c r="K1840" t="b">
        <f t="shared" si="28"/>
        <v>1</v>
      </c>
    </row>
    <row r="1841" spans="1:11">
      <c r="A1841" s="120">
        <v>2123</v>
      </c>
      <c r="B1841" s="121" t="s">
        <v>201</v>
      </c>
      <c r="C1841" s="121" t="s">
        <v>202</v>
      </c>
      <c r="D1841" s="121" t="s">
        <v>68</v>
      </c>
      <c r="E1841" s="121" t="s">
        <v>70</v>
      </c>
      <c r="F1841" s="122">
        <v>0</v>
      </c>
      <c r="G1841" s="122">
        <v>0</v>
      </c>
      <c r="H1841" s="120">
        <v>2019</v>
      </c>
      <c r="I1841" t="str">
        <f>IF(J1841="natural gas",VLOOKUP(D1841,'Cross-Page Data'!$I$4:$J$13,2,FALSE),IF(J1841="solar",VLOOKUP('Form 923'!D1841,'Cross-Page Data'!$I$14:$J$117,2,FALSE),J1841))</f>
        <v>heavy or residual fuel oil</v>
      </c>
      <c r="J1841" t="str">
        <f>VLOOKUP(E1841,'Cross-Page Data'!$D$4:$F$48,3,FALSE)</f>
        <v>heavy or residual fuel oil</v>
      </c>
      <c r="K1841" t="b">
        <f t="shared" si="28"/>
        <v>1</v>
      </c>
    </row>
    <row r="1842" spans="1:11">
      <c r="A1842" s="120">
        <v>2123</v>
      </c>
      <c r="B1842" s="121" t="s">
        <v>201</v>
      </c>
      <c r="C1842" s="121" t="s">
        <v>202</v>
      </c>
      <c r="D1842" s="121" t="s">
        <v>68</v>
      </c>
      <c r="E1842" s="121" t="s">
        <v>38</v>
      </c>
      <c r="F1842" s="122">
        <v>297354</v>
      </c>
      <c r="G1842" s="122">
        <v>22479</v>
      </c>
      <c r="H1842" s="120">
        <v>2019</v>
      </c>
      <c r="I1842" t="str">
        <f>IF(J1842="natural gas",VLOOKUP(D1842,'Cross-Page Data'!$I$4:$J$13,2,FALSE),IF(J1842="solar",VLOOKUP('Form 923'!D1842,'Cross-Page Data'!$I$14:$J$117,2,FALSE),J1842))</f>
        <v>natural gas nonpeaker - preexisting retiring</v>
      </c>
      <c r="J1842" t="str">
        <f>VLOOKUP(E1842,'Cross-Page Data'!$D$4:$F$48,3,FALSE)</f>
        <v>natural gas</v>
      </c>
      <c r="K1842" t="b">
        <f t="shared" si="28"/>
        <v>1</v>
      </c>
    </row>
    <row r="1843" spans="1:11">
      <c r="A1843" s="120">
        <v>2124</v>
      </c>
      <c r="B1843" s="121" t="s">
        <v>201</v>
      </c>
      <c r="C1843" s="121" t="s">
        <v>202</v>
      </c>
      <c r="D1843" s="121" t="s">
        <v>116</v>
      </c>
      <c r="E1843" s="121" t="s">
        <v>170</v>
      </c>
      <c r="F1843" s="122">
        <v>647522</v>
      </c>
      <c r="G1843" s="122">
        <v>72739</v>
      </c>
      <c r="H1843" s="120">
        <v>2019</v>
      </c>
      <c r="I1843" t="str">
        <f>IF(J1843="natural gas",VLOOKUP(D1843,'Cross-Page Data'!$I$4:$J$13,2,FALSE),IF(J1843="solar",VLOOKUP('Form 923'!D1843,'Cross-Page Data'!$I$14:$J$117,2,FALSE),J1843))</f>
        <v>hydro</v>
      </c>
      <c r="J1843" t="str">
        <f>VLOOKUP(E1843,'Cross-Page Data'!$D$4:$F$48,3,FALSE)</f>
        <v>hydro</v>
      </c>
      <c r="K1843" t="b">
        <f t="shared" si="28"/>
        <v>1</v>
      </c>
    </row>
    <row r="1844" spans="1:11">
      <c r="A1844" s="120">
        <v>2126</v>
      </c>
      <c r="B1844" s="121" t="s">
        <v>201</v>
      </c>
      <c r="C1844" s="121" t="s">
        <v>202</v>
      </c>
      <c r="D1844" s="121" t="s">
        <v>73</v>
      </c>
      <c r="E1844" s="121" t="s">
        <v>70</v>
      </c>
      <c r="F1844" s="122">
        <v>0</v>
      </c>
      <c r="G1844" s="122">
        <v>0</v>
      </c>
      <c r="H1844" s="120">
        <v>2019</v>
      </c>
      <c r="I1844" t="str">
        <f>IF(J1844="natural gas",VLOOKUP(D1844,'Cross-Page Data'!$I$4:$J$13,2,FALSE),IF(J1844="solar",VLOOKUP('Form 923'!D1844,'Cross-Page Data'!$I$14:$J$117,2,FALSE),J1844))</f>
        <v>heavy or residual fuel oil</v>
      </c>
      <c r="J1844" t="str">
        <f>VLOOKUP(E1844,'Cross-Page Data'!$D$4:$F$48,3,FALSE)</f>
        <v>heavy or residual fuel oil</v>
      </c>
      <c r="K1844" t="b">
        <f t="shared" si="28"/>
        <v>1</v>
      </c>
    </row>
    <row r="1845" spans="1:11">
      <c r="A1845" s="120">
        <v>2126</v>
      </c>
      <c r="B1845" s="121" t="s">
        <v>201</v>
      </c>
      <c r="C1845" s="121" t="s">
        <v>202</v>
      </c>
      <c r="D1845" s="121" t="s">
        <v>73</v>
      </c>
      <c r="E1845" s="121" t="s">
        <v>38</v>
      </c>
      <c r="F1845" s="122">
        <v>4453</v>
      </c>
      <c r="G1845" s="122">
        <v>205</v>
      </c>
      <c r="H1845" s="120">
        <v>2019</v>
      </c>
      <c r="I1845" t="str">
        <f>IF(J1845="natural gas",VLOOKUP(D1845,'Cross-Page Data'!$I$4:$J$13,2,FALSE),IF(J1845="solar",VLOOKUP('Form 923'!D1845,'Cross-Page Data'!$I$14:$J$117,2,FALSE),J1845))</f>
        <v>natural gas peaker</v>
      </c>
      <c r="J1845" t="str">
        <f>VLOOKUP(E1845,'Cross-Page Data'!$D$4:$F$48,3,FALSE)</f>
        <v>natural gas</v>
      </c>
      <c r="K1845" t="b">
        <f t="shared" si="28"/>
        <v>1</v>
      </c>
    </row>
    <row r="1846" spans="1:11">
      <c r="A1846" s="120">
        <v>2126</v>
      </c>
      <c r="B1846" s="121" t="s">
        <v>201</v>
      </c>
      <c r="C1846" s="121" t="s">
        <v>202</v>
      </c>
      <c r="D1846" s="121" t="s">
        <v>79</v>
      </c>
      <c r="E1846" s="121" t="s">
        <v>70</v>
      </c>
      <c r="F1846" s="122">
        <v>0</v>
      </c>
      <c r="G1846" s="122">
        <v>0</v>
      </c>
      <c r="H1846" s="120">
        <v>2019</v>
      </c>
      <c r="I1846" t="str">
        <f>IF(J1846="natural gas",VLOOKUP(D1846,'Cross-Page Data'!$I$4:$J$13,2,FALSE),IF(J1846="solar",VLOOKUP('Form 923'!D1846,'Cross-Page Data'!$I$14:$J$117,2,FALSE),J1846))</f>
        <v>heavy or residual fuel oil</v>
      </c>
      <c r="J1846" t="str">
        <f>VLOOKUP(E1846,'Cross-Page Data'!$D$4:$F$48,3,FALSE)</f>
        <v>heavy or residual fuel oil</v>
      </c>
      <c r="K1846" t="b">
        <f t="shared" si="28"/>
        <v>1</v>
      </c>
    </row>
    <row r="1847" spans="1:11">
      <c r="A1847" s="120">
        <v>2126</v>
      </c>
      <c r="B1847" s="121" t="s">
        <v>201</v>
      </c>
      <c r="C1847" s="121" t="s">
        <v>202</v>
      </c>
      <c r="D1847" s="121" t="s">
        <v>79</v>
      </c>
      <c r="E1847" s="121" t="s">
        <v>38</v>
      </c>
      <c r="F1847" s="122">
        <v>0</v>
      </c>
      <c r="G1847" s="122">
        <v>0</v>
      </c>
      <c r="H1847" s="120">
        <v>2019</v>
      </c>
      <c r="I1847" t="str">
        <f>IF(J1847="natural gas",VLOOKUP(D1847,'Cross-Page Data'!$I$4:$J$13,2,FALSE),IF(J1847="solar",VLOOKUP('Form 923'!D1847,'Cross-Page Data'!$I$14:$J$117,2,FALSE),J1847))</f>
        <v>natural gas peaker</v>
      </c>
      <c r="J1847" t="str">
        <f>VLOOKUP(E1847,'Cross-Page Data'!$D$4:$F$48,3,FALSE)</f>
        <v>natural gas</v>
      </c>
      <c r="K1847" t="b">
        <f t="shared" si="28"/>
        <v>1</v>
      </c>
    </row>
    <row r="1848" spans="1:11">
      <c r="A1848" s="120">
        <v>2127</v>
      </c>
      <c r="B1848" s="121" t="s">
        <v>201</v>
      </c>
      <c r="C1848" s="121" t="s">
        <v>202</v>
      </c>
      <c r="D1848" s="121" t="s">
        <v>79</v>
      </c>
      <c r="E1848" s="121" t="s">
        <v>70</v>
      </c>
      <c r="F1848" s="122">
        <v>0</v>
      </c>
      <c r="G1848" s="122">
        <v>0</v>
      </c>
      <c r="H1848" s="120">
        <v>2019</v>
      </c>
      <c r="I1848" t="str">
        <f>IF(J1848="natural gas",VLOOKUP(D1848,'Cross-Page Data'!$I$4:$J$13,2,FALSE),IF(J1848="solar",VLOOKUP('Form 923'!D1848,'Cross-Page Data'!$I$14:$J$117,2,FALSE),J1848))</f>
        <v>heavy or residual fuel oil</v>
      </c>
      <c r="J1848" t="str">
        <f>VLOOKUP(E1848,'Cross-Page Data'!$D$4:$F$48,3,FALSE)</f>
        <v>heavy or residual fuel oil</v>
      </c>
      <c r="K1848" t="b">
        <f t="shared" si="28"/>
        <v>1</v>
      </c>
    </row>
    <row r="1849" spans="1:11">
      <c r="A1849" s="120">
        <v>2131</v>
      </c>
      <c r="B1849" s="121" t="s">
        <v>201</v>
      </c>
      <c r="C1849" s="121" t="s">
        <v>202</v>
      </c>
      <c r="D1849" s="121" t="s">
        <v>73</v>
      </c>
      <c r="E1849" s="121" t="s">
        <v>70</v>
      </c>
      <c r="F1849" s="122">
        <v>254</v>
      </c>
      <c r="G1849" s="122">
        <v>17.731</v>
      </c>
      <c r="H1849" s="120">
        <v>2019</v>
      </c>
      <c r="I1849" t="str">
        <f>IF(J1849="natural gas",VLOOKUP(D1849,'Cross-Page Data'!$I$4:$J$13,2,FALSE),IF(J1849="solar",VLOOKUP('Form 923'!D1849,'Cross-Page Data'!$I$14:$J$117,2,FALSE),J1849))</f>
        <v>heavy or residual fuel oil</v>
      </c>
      <c r="J1849" t="str">
        <f>VLOOKUP(E1849,'Cross-Page Data'!$D$4:$F$48,3,FALSE)</f>
        <v>heavy or residual fuel oil</v>
      </c>
      <c r="K1849" t="b">
        <f t="shared" si="28"/>
        <v>1</v>
      </c>
    </row>
    <row r="1850" spans="1:11">
      <c r="A1850" s="120">
        <v>2131</v>
      </c>
      <c r="B1850" s="121" t="s">
        <v>201</v>
      </c>
      <c r="C1850" s="121" t="s">
        <v>202</v>
      </c>
      <c r="D1850" s="121" t="s">
        <v>73</v>
      </c>
      <c r="E1850" s="121" t="s">
        <v>38</v>
      </c>
      <c r="F1850" s="122">
        <v>73783</v>
      </c>
      <c r="G1850" s="122">
        <v>5166.269</v>
      </c>
      <c r="H1850" s="120">
        <v>2019</v>
      </c>
      <c r="I1850" t="str">
        <f>IF(J1850="natural gas",VLOOKUP(D1850,'Cross-Page Data'!$I$4:$J$13,2,FALSE),IF(J1850="solar",VLOOKUP('Form 923'!D1850,'Cross-Page Data'!$I$14:$J$117,2,FALSE),J1850))</f>
        <v>natural gas peaker</v>
      </c>
      <c r="J1850" t="str">
        <f>VLOOKUP(E1850,'Cross-Page Data'!$D$4:$F$48,3,FALSE)</f>
        <v>natural gas</v>
      </c>
      <c r="K1850" t="b">
        <f t="shared" si="28"/>
        <v>1</v>
      </c>
    </row>
    <row r="1851" spans="1:11">
      <c r="A1851" s="120">
        <v>2131</v>
      </c>
      <c r="B1851" s="121" t="s">
        <v>201</v>
      </c>
      <c r="C1851" s="121" t="s">
        <v>202</v>
      </c>
      <c r="D1851" s="121" t="s">
        <v>79</v>
      </c>
      <c r="E1851" s="121" t="s">
        <v>70</v>
      </c>
      <c r="F1851" s="122">
        <v>72</v>
      </c>
      <c r="G1851" s="122">
        <v>6</v>
      </c>
      <c r="H1851" s="120">
        <v>2019</v>
      </c>
      <c r="I1851" t="str">
        <f>IF(J1851="natural gas",VLOOKUP(D1851,'Cross-Page Data'!$I$4:$J$13,2,FALSE),IF(J1851="solar",VLOOKUP('Form 923'!D1851,'Cross-Page Data'!$I$14:$J$117,2,FALSE),J1851))</f>
        <v>heavy or residual fuel oil</v>
      </c>
      <c r="J1851" t="str">
        <f>VLOOKUP(E1851,'Cross-Page Data'!$D$4:$F$48,3,FALSE)</f>
        <v>heavy or residual fuel oil</v>
      </c>
      <c r="K1851" t="b">
        <f t="shared" si="28"/>
        <v>1</v>
      </c>
    </row>
    <row r="1852" spans="1:11">
      <c r="A1852" s="120">
        <v>2131</v>
      </c>
      <c r="B1852" s="121" t="s">
        <v>201</v>
      </c>
      <c r="C1852" s="121" t="s">
        <v>202</v>
      </c>
      <c r="D1852" s="121" t="s">
        <v>79</v>
      </c>
      <c r="E1852" s="121" t="s">
        <v>38</v>
      </c>
      <c r="F1852" s="122">
        <v>0</v>
      </c>
      <c r="G1852" s="122">
        <v>0</v>
      </c>
      <c r="H1852" s="120">
        <v>2019</v>
      </c>
      <c r="I1852" t="str">
        <f>IF(J1852="natural gas",VLOOKUP(D1852,'Cross-Page Data'!$I$4:$J$13,2,FALSE),IF(J1852="solar",VLOOKUP('Form 923'!D1852,'Cross-Page Data'!$I$14:$J$117,2,FALSE),J1852))</f>
        <v>natural gas peaker</v>
      </c>
      <c r="J1852" t="str">
        <f>VLOOKUP(E1852,'Cross-Page Data'!$D$4:$F$48,3,FALSE)</f>
        <v>natural gas</v>
      </c>
      <c r="K1852" t="b">
        <f t="shared" si="28"/>
        <v>1</v>
      </c>
    </row>
    <row r="1853" spans="1:11">
      <c r="A1853" s="120">
        <v>2132</v>
      </c>
      <c r="B1853" s="121" t="s">
        <v>201</v>
      </c>
      <c r="C1853" s="121" t="s">
        <v>202</v>
      </c>
      <c r="D1853" s="121" t="s">
        <v>68</v>
      </c>
      <c r="E1853" s="121" t="s">
        <v>54</v>
      </c>
      <c r="F1853" s="122">
        <v>0</v>
      </c>
      <c r="G1853" s="122">
        <v>0</v>
      </c>
      <c r="H1853" s="120">
        <v>2019</v>
      </c>
      <c r="I1853" t="str">
        <f>IF(J1853="natural gas",VLOOKUP(D1853,'Cross-Page Data'!$I$4:$J$13,2,FALSE),IF(J1853="solar",VLOOKUP('Form 923'!D1853,'Cross-Page Data'!$I$14:$J$117,2,FALSE),J1853))</f>
        <v>hard coal</v>
      </c>
      <c r="J1853" t="str">
        <f>VLOOKUP(E1853,'Cross-Page Data'!$D$4:$F$48,3,FALSE)</f>
        <v>hard coal</v>
      </c>
      <c r="K1853" t="b">
        <f t="shared" si="28"/>
        <v>1</v>
      </c>
    </row>
    <row r="1854" spans="1:11">
      <c r="A1854" s="120">
        <v>2132</v>
      </c>
      <c r="B1854" s="121" t="s">
        <v>201</v>
      </c>
      <c r="C1854" s="121" t="s">
        <v>202</v>
      </c>
      <c r="D1854" s="121" t="s">
        <v>68</v>
      </c>
      <c r="E1854" s="121" t="s">
        <v>70</v>
      </c>
      <c r="F1854" s="122">
        <v>0</v>
      </c>
      <c r="G1854" s="122">
        <v>0</v>
      </c>
      <c r="H1854" s="120">
        <v>2019</v>
      </c>
      <c r="I1854" t="str">
        <f>IF(J1854="natural gas",VLOOKUP(D1854,'Cross-Page Data'!$I$4:$J$13,2,FALSE),IF(J1854="solar",VLOOKUP('Form 923'!D1854,'Cross-Page Data'!$I$14:$J$117,2,FALSE),J1854))</f>
        <v>heavy or residual fuel oil</v>
      </c>
      <c r="J1854" t="str">
        <f>VLOOKUP(E1854,'Cross-Page Data'!$D$4:$F$48,3,FALSE)</f>
        <v>heavy or residual fuel oil</v>
      </c>
      <c r="K1854" t="b">
        <f t="shared" si="28"/>
        <v>1</v>
      </c>
    </row>
    <row r="1855" spans="1:11">
      <c r="A1855" s="120">
        <v>2132</v>
      </c>
      <c r="B1855" s="121" t="s">
        <v>201</v>
      </c>
      <c r="C1855" s="121" t="s">
        <v>202</v>
      </c>
      <c r="D1855" s="121" t="s">
        <v>68</v>
      </c>
      <c r="E1855" s="121" t="s">
        <v>38</v>
      </c>
      <c r="F1855" s="122">
        <v>283675</v>
      </c>
      <c r="G1855" s="122">
        <v>20803</v>
      </c>
      <c r="H1855" s="120">
        <v>2019</v>
      </c>
      <c r="I1855" t="str">
        <f>IF(J1855="natural gas",VLOOKUP(D1855,'Cross-Page Data'!$I$4:$J$13,2,FALSE),IF(J1855="solar",VLOOKUP('Form 923'!D1855,'Cross-Page Data'!$I$14:$J$117,2,FALSE),J1855))</f>
        <v>natural gas nonpeaker - preexisting retiring</v>
      </c>
      <c r="J1855" t="str">
        <f>VLOOKUP(E1855,'Cross-Page Data'!$D$4:$F$48,3,FALSE)</f>
        <v>natural gas</v>
      </c>
      <c r="K1855" t="b">
        <f t="shared" si="28"/>
        <v>1</v>
      </c>
    </row>
    <row r="1856" spans="1:11">
      <c r="A1856" s="120">
        <v>2134</v>
      </c>
      <c r="B1856" s="121" t="s">
        <v>201</v>
      </c>
      <c r="C1856" s="121" t="s">
        <v>202</v>
      </c>
      <c r="D1856" s="121" t="s">
        <v>73</v>
      </c>
      <c r="E1856" s="121" t="s">
        <v>70</v>
      </c>
      <c r="F1856" s="122">
        <v>22438</v>
      </c>
      <c r="G1856" s="122">
        <v>870</v>
      </c>
      <c r="H1856" s="120">
        <v>2019</v>
      </c>
      <c r="I1856" t="str">
        <f>IF(J1856="natural gas",VLOOKUP(D1856,'Cross-Page Data'!$I$4:$J$13,2,FALSE),IF(J1856="solar",VLOOKUP('Form 923'!D1856,'Cross-Page Data'!$I$14:$J$117,2,FALSE),J1856))</f>
        <v>heavy or residual fuel oil</v>
      </c>
      <c r="J1856" t="str">
        <f>VLOOKUP(E1856,'Cross-Page Data'!$D$4:$F$48,3,FALSE)</f>
        <v>heavy or residual fuel oil</v>
      </c>
      <c r="K1856" t="b">
        <f t="shared" si="28"/>
        <v>1</v>
      </c>
    </row>
    <row r="1857" spans="1:11">
      <c r="A1857" s="120">
        <v>2135</v>
      </c>
      <c r="B1857" s="121" t="s">
        <v>201</v>
      </c>
      <c r="C1857" s="121" t="s">
        <v>202</v>
      </c>
      <c r="D1857" s="121" t="s">
        <v>73</v>
      </c>
      <c r="E1857" s="121" t="s">
        <v>70</v>
      </c>
      <c r="F1857" s="122">
        <v>277</v>
      </c>
      <c r="G1857" s="122">
        <v>10.47</v>
      </c>
      <c r="H1857" s="120">
        <v>2019</v>
      </c>
      <c r="I1857" t="str">
        <f>IF(J1857="natural gas",VLOOKUP(D1857,'Cross-Page Data'!$I$4:$J$13,2,FALSE),IF(J1857="solar",VLOOKUP('Form 923'!D1857,'Cross-Page Data'!$I$14:$J$117,2,FALSE),J1857))</f>
        <v>heavy or residual fuel oil</v>
      </c>
      <c r="J1857" t="str">
        <f>VLOOKUP(E1857,'Cross-Page Data'!$D$4:$F$48,3,FALSE)</f>
        <v>heavy or residual fuel oil</v>
      </c>
      <c r="K1857" t="b">
        <f t="shared" si="28"/>
        <v>1</v>
      </c>
    </row>
    <row r="1858" spans="1:11">
      <c r="A1858" s="120">
        <v>2135</v>
      </c>
      <c r="B1858" s="121" t="s">
        <v>201</v>
      </c>
      <c r="C1858" s="121" t="s">
        <v>202</v>
      </c>
      <c r="D1858" s="121" t="s">
        <v>73</v>
      </c>
      <c r="E1858" s="121" t="s">
        <v>38</v>
      </c>
      <c r="F1858" s="122">
        <v>247410</v>
      </c>
      <c r="G1858" s="122">
        <v>9352.53</v>
      </c>
      <c r="H1858" s="120">
        <v>2019</v>
      </c>
      <c r="I1858" t="str">
        <f>IF(J1858="natural gas",VLOOKUP(D1858,'Cross-Page Data'!$I$4:$J$13,2,FALSE),IF(J1858="solar",VLOOKUP('Form 923'!D1858,'Cross-Page Data'!$I$14:$J$117,2,FALSE),J1858))</f>
        <v>natural gas peaker</v>
      </c>
      <c r="J1858" t="str">
        <f>VLOOKUP(E1858,'Cross-Page Data'!$D$4:$F$48,3,FALSE)</f>
        <v>natural gas</v>
      </c>
      <c r="K1858" t="b">
        <f t="shared" si="28"/>
        <v>1</v>
      </c>
    </row>
    <row r="1859" spans="1:11">
      <c r="A1859" s="120">
        <v>2136</v>
      </c>
      <c r="B1859" s="121" t="s">
        <v>201</v>
      </c>
      <c r="C1859" s="121" t="s">
        <v>202</v>
      </c>
      <c r="D1859" s="121" t="s">
        <v>73</v>
      </c>
      <c r="E1859" s="121" t="s">
        <v>70</v>
      </c>
      <c r="F1859" s="122">
        <v>30403</v>
      </c>
      <c r="G1859" s="122">
        <v>1247</v>
      </c>
      <c r="H1859" s="120">
        <v>2019</v>
      </c>
      <c r="I1859" t="str">
        <f>IF(J1859="natural gas",VLOOKUP(D1859,'Cross-Page Data'!$I$4:$J$13,2,FALSE),IF(J1859="solar",VLOOKUP('Form 923'!D1859,'Cross-Page Data'!$I$14:$J$117,2,FALSE),J1859))</f>
        <v>heavy or residual fuel oil</v>
      </c>
      <c r="J1859" t="str">
        <f>VLOOKUP(E1859,'Cross-Page Data'!$D$4:$F$48,3,FALSE)</f>
        <v>heavy or residual fuel oil</v>
      </c>
      <c r="K1859" t="b">
        <f t="shared" si="28"/>
        <v>1</v>
      </c>
    </row>
    <row r="1860" spans="1:11">
      <c r="A1860" s="120">
        <v>2137</v>
      </c>
      <c r="B1860" s="121" t="s">
        <v>201</v>
      </c>
      <c r="C1860" s="121" t="s">
        <v>202</v>
      </c>
      <c r="D1860" s="121" t="s">
        <v>79</v>
      </c>
      <c r="E1860" s="121" t="s">
        <v>70</v>
      </c>
      <c r="F1860" s="122">
        <v>1295</v>
      </c>
      <c r="G1860" s="122">
        <v>76.23</v>
      </c>
      <c r="H1860" s="120">
        <v>2019</v>
      </c>
      <c r="I1860" t="str">
        <f>IF(J1860="natural gas",VLOOKUP(D1860,'Cross-Page Data'!$I$4:$J$13,2,FALSE),IF(J1860="solar",VLOOKUP('Form 923'!D1860,'Cross-Page Data'!$I$14:$J$117,2,FALSE),J1860))</f>
        <v>heavy or residual fuel oil</v>
      </c>
      <c r="J1860" t="str">
        <f>VLOOKUP(E1860,'Cross-Page Data'!$D$4:$F$48,3,FALSE)</f>
        <v>heavy or residual fuel oil</v>
      </c>
      <c r="K1860" t="b">
        <f t="shared" si="28"/>
        <v>1</v>
      </c>
    </row>
    <row r="1861" spans="1:11">
      <c r="A1861" s="120">
        <v>2137</v>
      </c>
      <c r="B1861" s="121" t="s">
        <v>201</v>
      </c>
      <c r="C1861" s="121" t="s">
        <v>202</v>
      </c>
      <c r="D1861" s="121" t="s">
        <v>79</v>
      </c>
      <c r="E1861" s="121" t="s">
        <v>38</v>
      </c>
      <c r="F1861" s="122">
        <v>1117</v>
      </c>
      <c r="G1861" s="122">
        <v>65.77</v>
      </c>
      <c r="H1861" s="120">
        <v>2019</v>
      </c>
      <c r="I1861" t="str">
        <f>IF(J1861="natural gas",VLOOKUP(D1861,'Cross-Page Data'!$I$4:$J$13,2,FALSE),IF(J1861="solar",VLOOKUP('Form 923'!D1861,'Cross-Page Data'!$I$14:$J$117,2,FALSE),J1861))</f>
        <v>natural gas peaker</v>
      </c>
      <c r="J1861" t="str">
        <f>VLOOKUP(E1861,'Cross-Page Data'!$D$4:$F$48,3,FALSE)</f>
        <v>natural gas</v>
      </c>
      <c r="K1861" t="b">
        <f t="shared" si="28"/>
        <v>1</v>
      </c>
    </row>
    <row r="1862" spans="1:11">
      <c r="A1862" s="120">
        <v>2138</v>
      </c>
      <c r="B1862" s="121" t="s">
        <v>201</v>
      </c>
      <c r="C1862" s="121" t="s">
        <v>202</v>
      </c>
      <c r="D1862" s="121" t="s">
        <v>79</v>
      </c>
      <c r="E1862" s="121" t="s">
        <v>70</v>
      </c>
      <c r="F1862" s="122">
        <v>48</v>
      </c>
      <c r="G1862" s="122">
        <v>4</v>
      </c>
      <c r="H1862" s="120">
        <v>2019</v>
      </c>
      <c r="I1862" t="str">
        <f>IF(J1862="natural gas",VLOOKUP(D1862,'Cross-Page Data'!$I$4:$J$13,2,FALSE),IF(J1862="solar",VLOOKUP('Form 923'!D1862,'Cross-Page Data'!$I$14:$J$117,2,FALSE),J1862))</f>
        <v>heavy or residual fuel oil</v>
      </c>
      <c r="J1862" t="str">
        <f>VLOOKUP(E1862,'Cross-Page Data'!$D$4:$F$48,3,FALSE)</f>
        <v>heavy or residual fuel oil</v>
      </c>
      <c r="K1862" t="b">
        <f t="shared" si="28"/>
        <v>1</v>
      </c>
    </row>
    <row r="1863" spans="1:11">
      <c r="A1863" s="120">
        <v>2138</v>
      </c>
      <c r="B1863" s="121" t="s">
        <v>201</v>
      </c>
      <c r="C1863" s="121" t="s">
        <v>202</v>
      </c>
      <c r="D1863" s="121" t="s">
        <v>79</v>
      </c>
      <c r="E1863" s="121" t="s">
        <v>38</v>
      </c>
      <c r="F1863" s="122">
        <v>0</v>
      </c>
      <c r="G1863" s="122">
        <v>0</v>
      </c>
      <c r="H1863" s="120">
        <v>2019</v>
      </c>
      <c r="I1863" t="str">
        <f>IF(J1863="natural gas",VLOOKUP(D1863,'Cross-Page Data'!$I$4:$J$13,2,FALSE),IF(J1863="solar",VLOOKUP('Form 923'!D1863,'Cross-Page Data'!$I$14:$J$117,2,FALSE),J1863))</f>
        <v>natural gas peaker</v>
      </c>
      <c r="J1863" t="str">
        <f>VLOOKUP(E1863,'Cross-Page Data'!$D$4:$F$48,3,FALSE)</f>
        <v>natural gas</v>
      </c>
      <c r="K1863" t="b">
        <f t="shared" ref="K1863:K1926" si="29">IF(AND($N$6=FALSE,OR(C1863="Commercial NAICS Cogen",C1863="Industrial NAICS Cogen",C1863="NAICS-22 Cogen")),FALSE,IF(AND($N$7=FALSE,OR(C1863="Commercial NAICS Cogen",C1863="Commercial NAICS Non-Cogen",C1863="industrial NAICS Cogen",C1863="industrial NAICS non-cogen")),FALSE,TRUE))</f>
        <v>1</v>
      </c>
    </row>
    <row r="1864" spans="1:11">
      <c r="A1864" s="120">
        <v>2139</v>
      </c>
      <c r="B1864" s="121" t="s">
        <v>201</v>
      </c>
      <c r="C1864" s="121" t="s">
        <v>202</v>
      </c>
      <c r="D1864" s="121" t="s">
        <v>79</v>
      </c>
      <c r="E1864" s="121" t="s">
        <v>70</v>
      </c>
      <c r="F1864" s="122">
        <v>1074</v>
      </c>
      <c r="G1864" s="122">
        <v>100.68</v>
      </c>
      <c r="H1864" s="120">
        <v>2019</v>
      </c>
      <c r="I1864" t="str">
        <f>IF(J1864="natural gas",VLOOKUP(D1864,'Cross-Page Data'!$I$4:$J$13,2,FALSE),IF(J1864="solar",VLOOKUP('Form 923'!D1864,'Cross-Page Data'!$I$14:$J$117,2,FALSE),J1864))</f>
        <v>heavy or residual fuel oil</v>
      </c>
      <c r="J1864" t="str">
        <f>VLOOKUP(E1864,'Cross-Page Data'!$D$4:$F$48,3,FALSE)</f>
        <v>heavy or residual fuel oil</v>
      </c>
      <c r="K1864" t="b">
        <f t="shared" si="29"/>
        <v>1</v>
      </c>
    </row>
    <row r="1865" spans="1:11">
      <c r="A1865" s="120">
        <v>2139</v>
      </c>
      <c r="B1865" s="121" t="s">
        <v>201</v>
      </c>
      <c r="C1865" s="121" t="s">
        <v>202</v>
      </c>
      <c r="D1865" s="121" t="s">
        <v>79</v>
      </c>
      <c r="E1865" s="121" t="s">
        <v>38</v>
      </c>
      <c r="F1865" s="122">
        <v>19686</v>
      </c>
      <c r="G1865" s="122">
        <v>1848.32</v>
      </c>
      <c r="H1865" s="120">
        <v>2019</v>
      </c>
      <c r="I1865" t="str">
        <f>IF(J1865="natural gas",VLOOKUP(D1865,'Cross-Page Data'!$I$4:$J$13,2,FALSE),IF(J1865="solar",VLOOKUP('Form 923'!D1865,'Cross-Page Data'!$I$14:$J$117,2,FALSE),J1865))</f>
        <v>natural gas peaker</v>
      </c>
      <c r="J1865" t="str">
        <f>VLOOKUP(E1865,'Cross-Page Data'!$D$4:$F$48,3,FALSE)</f>
        <v>natural gas</v>
      </c>
      <c r="K1865" t="b">
        <f t="shared" si="29"/>
        <v>1</v>
      </c>
    </row>
    <row r="1866" spans="1:11">
      <c r="A1866" s="120">
        <v>2140</v>
      </c>
      <c r="B1866" s="121" t="s">
        <v>201</v>
      </c>
      <c r="C1866" s="121" t="s">
        <v>202</v>
      </c>
      <c r="D1866" s="121" t="s">
        <v>79</v>
      </c>
      <c r="E1866" s="121" t="s">
        <v>70</v>
      </c>
      <c r="F1866" s="122">
        <v>30</v>
      </c>
      <c r="G1866" s="122">
        <v>0</v>
      </c>
      <c r="H1866" s="120">
        <v>2019</v>
      </c>
      <c r="I1866" t="str">
        <f>IF(J1866="natural gas",VLOOKUP(D1866,'Cross-Page Data'!$I$4:$J$13,2,FALSE),IF(J1866="solar",VLOOKUP('Form 923'!D1866,'Cross-Page Data'!$I$14:$J$117,2,FALSE),J1866))</f>
        <v>heavy or residual fuel oil</v>
      </c>
      <c r="J1866" t="str">
        <f>VLOOKUP(E1866,'Cross-Page Data'!$D$4:$F$48,3,FALSE)</f>
        <v>heavy or residual fuel oil</v>
      </c>
      <c r="K1866" t="b">
        <f t="shared" si="29"/>
        <v>1</v>
      </c>
    </row>
    <row r="1867" spans="1:11">
      <c r="A1867" s="120">
        <v>2141</v>
      </c>
      <c r="B1867" s="121" t="s">
        <v>201</v>
      </c>
      <c r="C1867" s="121" t="s">
        <v>202</v>
      </c>
      <c r="D1867" s="121" t="s">
        <v>79</v>
      </c>
      <c r="E1867" s="121" t="s">
        <v>70</v>
      </c>
      <c r="F1867" s="122">
        <v>0</v>
      </c>
      <c r="G1867" s="122">
        <v>0</v>
      </c>
      <c r="H1867" s="120">
        <v>2019</v>
      </c>
      <c r="I1867" t="str">
        <f>IF(J1867="natural gas",VLOOKUP(D1867,'Cross-Page Data'!$I$4:$J$13,2,FALSE),IF(J1867="solar",VLOOKUP('Form 923'!D1867,'Cross-Page Data'!$I$14:$J$117,2,FALSE),J1867))</f>
        <v>heavy or residual fuel oil</v>
      </c>
      <c r="J1867" t="str">
        <f>VLOOKUP(E1867,'Cross-Page Data'!$D$4:$F$48,3,FALSE)</f>
        <v>heavy or residual fuel oil</v>
      </c>
      <c r="K1867" t="b">
        <f t="shared" si="29"/>
        <v>1</v>
      </c>
    </row>
    <row r="1868" spans="1:11">
      <c r="A1868" s="120">
        <v>2141</v>
      </c>
      <c r="B1868" s="121" t="s">
        <v>201</v>
      </c>
      <c r="C1868" s="121" t="s">
        <v>202</v>
      </c>
      <c r="D1868" s="121" t="s">
        <v>79</v>
      </c>
      <c r="E1868" s="121" t="s">
        <v>38</v>
      </c>
      <c r="F1868" s="122">
        <v>0</v>
      </c>
      <c r="G1868" s="122">
        <v>0</v>
      </c>
      <c r="H1868" s="120">
        <v>2019</v>
      </c>
      <c r="I1868" t="str">
        <f>IF(J1868="natural gas",VLOOKUP(D1868,'Cross-Page Data'!$I$4:$J$13,2,FALSE),IF(J1868="solar",VLOOKUP('Form 923'!D1868,'Cross-Page Data'!$I$14:$J$117,2,FALSE),J1868))</f>
        <v>natural gas peaker</v>
      </c>
      <c r="J1868" t="str">
        <f>VLOOKUP(E1868,'Cross-Page Data'!$D$4:$F$48,3,FALSE)</f>
        <v>natural gas</v>
      </c>
      <c r="K1868" t="b">
        <f t="shared" si="29"/>
        <v>1</v>
      </c>
    </row>
    <row r="1869" spans="1:11">
      <c r="A1869" s="120">
        <v>2142</v>
      </c>
      <c r="B1869" s="121" t="s">
        <v>201</v>
      </c>
      <c r="C1869" s="121" t="s">
        <v>202</v>
      </c>
      <c r="D1869" s="121" t="s">
        <v>79</v>
      </c>
      <c r="E1869" s="121" t="s">
        <v>70</v>
      </c>
      <c r="F1869" s="122">
        <v>824</v>
      </c>
      <c r="G1869" s="122">
        <v>80</v>
      </c>
      <c r="H1869" s="120">
        <v>2019</v>
      </c>
      <c r="I1869" t="str">
        <f>IF(J1869="natural gas",VLOOKUP(D1869,'Cross-Page Data'!$I$4:$J$13,2,FALSE),IF(J1869="solar",VLOOKUP('Form 923'!D1869,'Cross-Page Data'!$I$14:$J$117,2,FALSE),J1869))</f>
        <v>heavy or residual fuel oil</v>
      </c>
      <c r="J1869" t="str">
        <f>VLOOKUP(E1869,'Cross-Page Data'!$D$4:$F$48,3,FALSE)</f>
        <v>heavy or residual fuel oil</v>
      </c>
      <c r="K1869" t="b">
        <f t="shared" si="29"/>
        <v>1</v>
      </c>
    </row>
    <row r="1870" spans="1:11">
      <c r="A1870" s="120">
        <v>2142</v>
      </c>
      <c r="B1870" s="121" t="s">
        <v>201</v>
      </c>
      <c r="C1870" s="121" t="s">
        <v>202</v>
      </c>
      <c r="D1870" s="121" t="s">
        <v>79</v>
      </c>
      <c r="E1870" s="121" t="s">
        <v>38</v>
      </c>
      <c r="F1870" s="122">
        <v>0</v>
      </c>
      <c r="G1870" s="122">
        <v>0</v>
      </c>
      <c r="H1870" s="120">
        <v>2019</v>
      </c>
      <c r="I1870" t="str">
        <f>IF(J1870="natural gas",VLOOKUP(D1870,'Cross-Page Data'!$I$4:$J$13,2,FALSE),IF(J1870="solar",VLOOKUP('Form 923'!D1870,'Cross-Page Data'!$I$14:$J$117,2,FALSE),J1870))</f>
        <v>natural gas peaker</v>
      </c>
      <c r="J1870" t="str">
        <f>VLOOKUP(E1870,'Cross-Page Data'!$D$4:$F$48,3,FALSE)</f>
        <v>natural gas</v>
      </c>
      <c r="K1870" t="b">
        <f t="shared" si="29"/>
        <v>1</v>
      </c>
    </row>
    <row r="1871" spans="1:11">
      <c r="A1871" s="120">
        <v>2144</v>
      </c>
      <c r="B1871" s="121" t="s">
        <v>201</v>
      </c>
      <c r="C1871" s="121" t="s">
        <v>202</v>
      </c>
      <c r="D1871" s="121" t="s">
        <v>73</v>
      </c>
      <c r="E1871" s="121" t="s">
        <v>54</v>
      </c>
      <c r="F1871" s="122">
        <v>0</v>
      </c>
      <c r="G1871" s="122">
        <v>0</v>
      </c>
      <c r="H1871" s="120">
        <v>2019</v>
      </c>
      <c r="I1871" t="str">
        <f>IF(J1871="natural gas",VLOOKUP(D1871,'Cross-Page Data'!$I$4:$J$13,2,FALSE),IF(J1871="solar",VLOOKUP('Form 923'!D1871,'Cross-Page Data'!$I$14:$J$117,2,FALSE),J1871))</f>
        <v>hard coal</v>
      </c>
      <c r="J1871" t="str">
        <f>VLOOKUP(E1871,'Cross-Page Data'!$D$4:$F$48,3,FALSE)</f>
        <v>hard coal</v>
      </c>
      <c r="K1871" t="b">
        <f t="shared" si="29"/>
        <v>1</v>
      </c>
    </row>
    <row r="1872" spans="1:11">
      <c r="A1872" s="120">
        <v>2144</v>
      </c>
      <c r="B1872" s="121" t="s">
        <v>201</v>
      </c>
      <c r="C1872" s="121" t="s">
        <v>202</v>
      </c>
      <c r="D1872" s="121" t="s">
        <v>73</v>
      </c>
      <c r="E1872" s="121" t="s">
        <v>70</v>
      </c>
      <c r="F1872" s="122">
        <v>6433</v>
      </c>
      <c r="G1872" s="122">
        <v>401.367</v>
      </c>
      <c r="H1872" s="120">
        <v>2019</v>
      </c>
      <c r="I1872" t="str">
        <f>IF(J1872="natural gas",VLOOKUP(D1872,'Cross-Page Data'!$I$4:$J$13,2,FALSE),IF(J1872="solar",VLOOKUP('Form 923'!D1872,'Cross-Page Data'!$I$14:$J$117,2,FALSE),J1872))</f>
        <v>heavy or residual fuel oil</v>
      </c>
      <c r="J1872" t="str">
        <f>VLOOKUP(E1872,'Cross-Page Data'!$D$4:$F$48,3,FALSE)</f>
        <v>heavy or residual fuel oil</v>
      </c>
      <c r="K1872" t="b">
        <f t="shared" si="29"/>
        <v>1</v>
      </c>
    </row>
    <row r="1873" spans="1:11">
      <c r="A1873" s="120">
        <v>2144</v>
      </c>
      <c r="B1873" s="121" t="s">
        <v>201</v>
      </c>
      <c r="C1873" s="121" t="s">
        <v>202</v>
      </c>
      <c r="D1873" s="121" t="s">
        <v>73</v>
      </c>
      <c r="E1873" s="121" t="s">
        <v>38</v>
      </c>
      <c r="F1873" s="122">
        <v>90960</v>
      </c>
      <c r="G1873" s="122">
        <v>5674.633</v>
      </c>
      <c r="H1873" s="120">
        <v>2019</v>
      </c>
      <c r="I1873" t="str">
        <f>IF(J1873="natural gas",VLOOKUP(D1873,'Cross-Page Data'!$I$4:$J$13,2,FALSE),IF(J1873="solar",VLOOKUP('Form 923'!D1873,'Cross-Page Data'!$I$14:$J$117,2,FALSE),J1873))</f>
        <v>natural gas peaker</v>
      </c>
      <c r="J1873" t="str">
        <f>VLOOKUP(E1873,'Cross-Page Data'!$D$4:$F$48,3,FALSE)</f>
        <v>natural gas</v>
      </c>
      <c r="K1873" t="b">
        <f t="shared" si="29"/>
        <v>1</v>
      </c>
    </row>
    <row r="1874" spans="1:11">
      <c r="A1874" s="120">
        <v>2144</v>
      </c>
      <c r="B1874" s="121" t="s">
        <v>201</v>
      </c>
      <c r="C1874" s="121" t="s">
        <v>202</v>
      </c>
      <c r="D1874" s="121" t="s">
        <v>79</v>
      </c>
      <c r="E1874" s="121" t="s">
        <v>70</v>
      </c>
      <c r="F1874" s="122">
        <v>656</v>
      </c>
      <c r="G1874" s="122">
        <v>67.255</v>
      </c>
      <c r="H1874" s="120">
        <v>2019</v>
      </c>
      <c r="I1874" t="str">
        <f>IF(J1874="natural gas",VLOOKUP(D1874,'Cross-Page Data'!$I$4:$J$13,2,FALSE),IF(J1874="solar",VLOOKUP('Form 923'!D1874,'Cross-Page Data'!$I$14:$J$117,2,FALSE),J1874))</f>
        <v>heavy or residual fuel oil</v>
      </c>
      <c r="J1874" t="str">
        <f>VLOOKUP(E1874,'Cross-Page Data'!$D$4:$F$48,3,FALSE)</f>
        <v>heavy or residual fuel oil</v>
      </c>
      <c r="K1874" t="b">
        <f t="shared" si="29"/>
        <v>1</v>
      </c>
    </row>
    <row r="1875" spans="1:11">
      <c r="A1875" s="120">
        <v>2144</v>
      </c>
      <c r="B1875" s="121" t="s">
        <v>201</v>
      </c>
      <c r="C1875" s="121" t="s">
        <v>202</v>
      </c>
      <c r="D1875" s="121" t="s">
        <v>79</v>
      </c>
      <c r="E1875" s="121" t="s">
        <v>38</v>
      </c>
      <c r="F1875" s="122">
        <v>2607</v>
      </c>
      <c r="G1875" s="122">
        <v>266.745</v>
      </c>
      <c r="H1875" s="120">
        <v>2019</v>
      </c>
      <c r="I1875" t="str">
        <f>IF(J1875="natural gas",VLOOKUP(D1875,'Cross-Page Data'!$I$4:$J$13,2,FALSE),IF(J1875="solar",VLOOKUP('Form 923'!D1875,'Cross-Page Data'!$I$14:$J$117,2,FALSE),J1875))</f>
        <v>natural gas peaker</v>
      </c>
      <c r="J1875" t="str">
        <f>VLOOKUP(E1875,'Cross-Page Data'!$D$4:$F$48,3,FALSE)</f>
        <v>natural gas</v>
      </c>
      <c r="K1875" t="b">
        <f t="shared" si="29"/>
        <v>1</v>
      </c>
    </row>
    <row r="1876" spans="1:11">
      <c r="A1876" s="120">
        <v>2145</v>
      </c>
      <c r="B1876" s="121" t="s">
        <v>201</v>
      </c>
      <c r="C1876" s="121" t="s">
        <v>202</v>
      </c>
      <c r="D1876" s="121" t="s">
        <v>79</v>
      </c>
      <c r="E1876" s="121" t="s">
        <v>70</v>
      </c>
      <c r="F1876" s="122">
        <v>0</v>
      </c>
      <c r="G1876" s="122">
        <v>0</v>
      </c>
      <c r="H1876" s="120">
        <v>2019</v>
      </c>
      <c r="I1876" t="str">
        <f>IF(J1876="natural gas",VLOOKUP(D1876,'Cross-Page Data'!$I$4:$J$13,2,FALSE),IF(J1876="solar",VLOOKUP('Form 923'!D1876,'Cross-Page Data'!$I$14:$J$117,2,FALSE),J1876))</f>
        <v>heavy or residual fuel oil</v>
      </c>
      <c r="J1876" t="str">
        <f>VLOOKUP(E1876,'Cross-Page Data'!$D$4:$F$48,3,FALSE)</f>
        <v>heavy or residual fuel oil</v>
      </c>
      <c r="K1876" t="b">
        <f t="shared" si="29"/>
        <v>1</v>
      </c>
    </row>
    <row r="1877" spans="1:11">
      <c r="A1877" s="120">
        <v>2145</v>
      </c>
      <c r="B1877" s="121" t="s">
        <v>201</v>
      </c>
      <c r="C1877" s="121" t="s">
        <v>202</v>
      </c>
      <c r="D1877" s="121" t="s">
        <v>79</v>
      </c>
      <c r="E1877" s="121" t="s">
        <v>38</v>
      </c>
      <c r="F1877" s="122">
        <v>0</v>
      </c>
      <c r="G1877" s="122">
        <v>0</v>
      </c>
      <c r="H1877" s="120">
        <v>2019</v>
      </c>
      <c r="I1877" t="str">
        <f>IF(J1877="natural gas",VLOOKUP(D1877,'Cross-Page Data'!$I$4:$J$13,2,FALSE),IF(J1877="solar",VLOOKUP('Form 923'!D1877,'Cross-Page Data'!$I$14:$J$117,2,FALSE),J1877))</f>
        <v>natural gas peaker</v>
      </c>
      <c r="J1877" t="str">
        <f>VLOOKUP(E1877,'Cross-Page Data'!$D$4:$F$48,3,FALSE)</f>
        <v>natural gas</v>
      </c>
      <c r="K1877" t="b">
        <f t="shared" si="29"/>
        <v>1</v>
      </c>
    </row>
    <row r="1878" spans="1:11">
      <c r="A1878" s="120">
        <v>2146</v>
      </c>
      <c r="B1878" s="121" t="s">
        <v>201</v>
      </c>
      <c r="C1878" s="121" t="s">
        <v>202</v>
      </c>
      <c r="D1878" s="121" t="s">
        <v>79</v>
      </c>
      <c r="E1878" s="121" t="s">
        <v>70</v>
      </c>
      <c r="F1878" s="122">
        <v>0</v>
      </c>
      <c r="G1878" s="122">
        <v>0</v>
      </c>
      <c r="H1878" s="120">
        <v>2019</v>
      </c>
      <c r="I1878" t="str">
        <f>IF(J1878="natural gas",VLOOKUP(D1878,'Cross-Page Data'!$I$4:$J$13,2,FALSE),IF(J1878="solar",VLOOKUP('Form 923'!D1878,'Cross-Page Data'!$I$14:$J$117,2,FALSE),J1878))</f>
        <v>heavy or residual fuel oil</v>
      </c>
      <c r="J1878" t="str">
        <f>VLOOKUP(E1878,'Cross-Page Data'!$D$4:$F$48,3,FALSE)</f>
        <v>heavy or residual fuel oil</v>
      </c>
      <c r="K1878" t="b">
        <f t="shared" si="29"/>
        <v>1</v>
      </c>
    </row>
    <row r="1879" spans="1:11">
      <c r="A1879" s="120">
        <v>2146</v>
      </c>
      <c r="B1879" s="121" t="s">
        <v>201</v>
      </c>
      <c r="C1879" s="121" t="s">
        <v>202</v>
      </c>
      <c r="D1879" s="121" t="s">
        <v>79</v>
      </c>
      <c r="E1879" s="121" t="s">
        <v>38</v>
      </c>
      <c r="F1879" s="122">
        <v>0</v>
      </c>
      <c r="G1879" s="122">
        <v>0</v>
      </c>
      <c r="H1879" s="120">
        <v>2019</v>
      </c>
      <c r="I1879" t="str">
        <f>IF(J1879="natural gas",VLOOKUP(D1879,'Cross-Page Data'!$I$4:$J$13,2,FALSE),IF(J1879="solar",VLOOKUP('Form 923'!D1879,'Cross-Page Data'!$I$14:$J$117,2,FALSE),J1879))</f>
        <v>natural gas peaker</v>
      </c>
      <c r="J1879" t="str">
        <f>VLOOKUP(E1879,'Cross-Page Data'!$D$4:$F$48,3,FALSE)</f>
        <v>natural gas</v>
      </c>
      <c r="K1879" t="b">
        <f t="shared" si="29"/>
        <v>1</v>
      </c>
    </row>
    <row r="1880" spans="1:11">
      <c r="A1880" s="120">
        <v>2161</v>
      </c>
      <c r="B1880" s="121" t="s">
        <v>201</v>
      </c>
      <c r="C1880" s="121" t="s">
        <v>202</v>
      </c>
      <c r="D1880" s="121" t="s">
        <v>73</v>
      </c>
      <c r="E1880" s="121" t="s">
        <v>70</v>
      </c>
      <c r="F1880" s="122">
        <v>99162</v>
      </c>
      <c r="G1880" s="122">
        <v>7127.794</v>
      </c>
      <c r="H1880" s="120">
        <v>2019</v>
      </c>
      <c r="I1880" t="str">
        <f>IF(J1880="natural gas",VLOOKUP(D1880,'Cross-Page Data'!$I$4:$J$13,2,FALSE),IF(J1880="solar",VLOOKUP('Form 923'!D1880,'Cross-Page Data'!$I$14:$J$117,2,FALSE),J1880))</f>
        <v>heavy or residual fuel oil</v>
      </c>
      <c r="J1880" t="str">
        <f>VLOOKUP(E1880,'Cross-Page Data'!$D$4:$F$48,3,FALSE)</f>
        <v>heavy or residual fuel oil</v>
      </c>
      <c r="K1880" t="b">
        <f t="shared" si="29"/>
        <v>1</v>
      </c>
    </row>
    <row r="1881" spans="1:11">
      <c r="A1881" s="120">
        <v>2161</v>
      </c>
      <c r="B1881" s="121" t="s">
        <v>201</v>
      </c>
      <c r="C1881" s="121" t="s">
        <v>202</v>
      </c>
      <c r="D1881" s="121" t="s">
        <v>73</v>
      </c>
      <c r="E1881" s="121" t="s">
        <v>38</v>
      </c>
      <c r="F1881" s="122">
        <v>1737372</v>
      </c>
      <c r="G1881" s="122">
        <v>126487.21</v>
      </c>
      <c r="H1881" s="120">
        <v>2019</v>
      </c>
      <c r="I1881" t="str">
        <f>IF(J1881="natural gas",VLOOKUP(D1881,'Cross-Page Data'!$I$4:$J$13,2,FALSE),IF(J1881="solar",VLOOKUP('Form 923'!D1881,'Cross-Page Data'!$I$14:$J$117,2,FALSE),J1881))</f>
        <v>natural gas peaker</v>
      </c>
      <c r="J1881" t="str">
        <f>VLOOKUP(E1881,'Cross-Page Data'!$D$4:$F$48,3,FALSE)</f>
        <v>natural gas</v>
      </c>
      <c r="K1881" t="b">
        <f t="shared" si="29"/>
        <v>1</v>
      </c>
    </row>
    <row r="1882" spans="1:11">
      <c r="A1882" s="120">
        <v>2161</v>
      </c>
      <c r="B1882" s="121" t="s">
        <v>201</v>
      </c>
      <c r="C1882" s="121" t="s">
        <v>202</v>
      </c>
      <c r="D1882" s="121" t="s">
        <v>68</v>
      </c>
      <c r="E1882" s="121" t="s">
        <v>54</v>
      </c>
      <c r="F1882" s="122">
        <v>0</v>
      </c>
      <c r="G1882" s="122">
        <v>0</v>
      </c>
      <c r="H1882" s="120">
        <v>2019</v>
      </c>
      <c r="I1882" t="str">
        <f>IF(J1882="natural gas",VLOOKUP(D1882,'Cross-Page Data'!$I$4:$J$13,2,FALSE),IF(J1882="solar",VLOOKUP('Form 923'!D1882,'Cross-Page Data'!$I$14:$J$117,2,FALSE),J1882))</f>
        <v>hard coal</v>
      </c>
      <c r="J1882" t="str">
        <f>VLOOKUP(E1882,'Cross-Page Data'!$D$4:$F$48,3,FALSE)</f>
        <v>hard coal</v>
      </c>
      <c r="K1882" t="b">
        <f t="shared" si="29"/>
        <v>1</v>
      </c>
    </row>
    <row r="1883" spans="1:11">
      <c r="A1883" s="120">
        <v>2161</v>
      </c>
      <c r="B1883" s="121" t="s">
        <v>201</v>
      </c>
      <c r="C1883" s="121" t="s">
        <v>202</v>
      </c>
      <c r="D1883" s="121" t="s">
        <v>68</v>
      </c>
      <c r="E1883" s="121" t="s">
        <v>70</v>
      </c>
      <c r="F1883" s="122">
        <v>0</v>
      </c>
      <c r="G1883" s="122">
        <v>0</v>
      </c>
      <c r="H1883" s="120">
        <v>2019</v>
      </c>
      <c r="I1883" t="str">
        <f>IF(J1883="natural gas",VLOOKUP(D1883,'Cross-Page Data'!$I$4:$J$13,2,FALSE),IF(J1883="solar",VLOOKUP('Form 923'!D1883,'Cross-Page Data'!$I$14:$J$117,2,FALSE),J1883))</f>
        <v>heavy or residual fuel oil</v>
      </c>
      <c r="J1883" t="str">
        <f>VLOOKUP(E1883,'Cross-Page Data'!$D$4:$F$48,3,FALSE)</f>
        <v>heavy or residual fuel oil</v>
      </c>
      <c r="K1883" t="b">
        <f t="shared" si="29"/>
        <v>1</v>
      </c>
    </row>
    <row r="1884" spans="1:11">
      <c r="A1884" s="120">
        <v>2161</v>
      </c>
      <c r="B1884" s="121" t="s">
        <v>201</v>
      </c>
      <c r="C1884" s="121" t="s">
        <v>202</v>
      </c>
      <c r="D1884" s="121" t="s">
        <v>68</v>
      </c>
      <c r="E1884" s="121" t="s">
        <v>38</v>
      </c>
      <c r="F1884" s="122">
        <v>0</v>
      </c>
      <c r="G1884" s="122">
        <v>0</v>
      </c>
      <c r="H1884" s="120">
        <v>2019</v>
      </c>
      <c r="I1884" t="str">
        <f>IF(J1884="natural gas",VLOOKUP(D1884,'Cross-Page Data'!$I$4:$J$13,2,FALSE),IF(J1884="solar",VLOOKUP('Form 923'!D1884,'Cross-Page Data'!$I$14:$J$117,2,FALSE),J1884))</f>
        <v>natural gas nonpeaker - preexisting retiring</v>
      </c>
      <c r="J1884" t="str">
        <f>VLOOKUP(E1884,'Cross-Page Data'!$D$4:$F$48,3,FALSE)</f>
        <v>natural gas</v>
      </c>
      <c r="K1884" t="b">
        <f t="shared" si="29"/>
        <v>1</v>
      </c>
    </row>
    <row r="1885" spans="1:11">
      <c r="A1885" s="120">
        <v>2161</v>
      </c>
      <c r="B1885" s="121" t="s">
        <v>201</v>
      </c>
      <c r="C1885" s="121" t="s">
        <v>202</v>
      </c>
      <c r="D1885" s="121" t="s">
        <v>68</v>
      </c>
      <c r="E1885" s="121" t="s">
        <v>162</v>
      </c>
      <c r="F1885" s="122">
        <v>0</v>
      </c>
      <c r="G1885" s="122">
        <v>0</v>
      </c>
      <c r="H1885" s="120">
        <v>2019</v>
      </c>
      <c r="I1885" t="str">
        <f>IF(J1885="natural gas",VLOOKUP(D1885,'Cross-Page Data'!$I$4:$J$13,2,FALSE),IF(J1885="solar",VLOOKUP('Form 923'!D1885,'Cross-Page Data'!$I$14:$J$117,2,FALSE),J1885))</f>
        <v>hard coal</v>
      </c>
      <c r="J1885" t="str">
        <f>VLOOKUP(E1885,'Cross-Page Data'!$D$4:$F$48,3,FALSE)</f>
        <v>hard coal</v>
      </c>
      <c r="K1885" t="b">
        <f t="shared" si="29"/>
        <v>1</v>
      </c>
    </row>
    <row r="1886" spans="1:11">
      <c r="A1886" s="120">
        <v>2161</v>
      </c>
      <c r="B1886" s="121" t="s">
        <v>201</v>
      </c>
      <c r="C1886" s="121" t="s">
        <v>202</v>
      </c>
      <c r="D1886" s="121" t="s">
        <v>68</v>
      </c>
      <c r="E1886" s="121" t="s">
        <v>176</v>
      </c>
      <c r="F1886" s="122">
        <v>0</v>
      </c>
      <c r="G1886" s="122">
        <v>0</v>
      </c>
      <c r="H1886" s="120">
        <v>2019</v>
      </c>
      <c r="I1886" t="str">
        <f>IF(J1886="natural gas",VLOOKUP(D1886,'Cross-Page Data'!$I$4:$J$13,2,FALSE),IF(J1886="solar",VLOOKUP('Form 923'!D1886,'Cross-Page Data'!$I$14:$J$117,2,FALSE),J1886))</f>
        <v>biomass</v>
      </c>
      <c r="J1886" t="str">
        <f>VLOOKUP(E1886,'Cross-Page Data'!$D$4:$F$48,3,FALSE)</f>
        <v>biomass</v>
      </c>
      <c r="K1886" t="b">
        <f t="shared" si="29"/>
        <v>1</v>
      </c>
    </row>
    <row r="1887" spans="1:11">
      <c r="A1887" s="120">
        <v>2164</v>
      </c>
      <c r="B1887" s="121" t="s">
        <v>201</v>
      </c>
      <c r="C1887" s="121" t="s">
        <v>202</v>
      </c>
      <c r="D1887" s="121" t="s">
        <v>79</v>
      </c>
      <c r="E1887" s="121" t="s">
        <v>70</v>
      </c>
      <c r="F1887" s="122">
        <v>84</v>
      </c>
      <c r="G1887" s="122">
        <v>7</v>
      </c>
      <c r="H1887" s="120">
        <v>2019</v>
      </c>
      <c r="I1887" t="str">
        <f>IF(J1887="natural gas",VLOOKUP(D1887,'Cross-Page Data'!$I$4:$J$13,2,FALSE),IF(J1887="solar",VLOOKUP('Form 923'!D1887,'Cross-Page Data'!$I$14:$J$117,2,FALSE),J1887))</f>
        <v>heavy or residual fuel oil</v>
      </c>
      <c r="J1887" t="str">
        <f>VLOOKUP(E1887,'Cross-Page Data'!$D$4:$F$48,3,FALSE)</f>
        <v>heavy or residual fuel oil</v>
      </c>
      <c r="K1887" t="b">
        <f t="shared" si="29"/>
        <v>1</v>
      </c>
    </row>
    <row r="1888" spans="1:11">
      <c r="A1888" s="120">
        <v>2164</v>
      </c>
      <c r="B1888" s="121" t="s">
        <v>201</v>
      </c>
      <c r="C1888" s="121" t="s">
        <v>202</v>
      </c>
      <c r="D1888" s="121" t="s">
        <v>79</v>
      </c>
      <c r="E1888" s="121" t="s">
        <v>38</v>
      </c>
      <c r="F1888" s="122">
        <v>0</v>
      </c>
      <c r="G1888" s="122">
        <v>0</v>
      </c>
      <c r="H1888" s="120">
        <v>2019</v>
      </c>
      <c r="I1888" t="str">
        <f>IF(J1888="natural gas",VLOOKUP(D1888,'Cross-Page Data'!$I$4:$J$13,2,FALSE),IF(J1888="solar",VLOOKUP('Form 923'!D1888,'Cross-Page Data'!$I$14:$J$117,2,FALSE),J1888))</f>
        <v>natural gas peaker</v>
      </c>
      <c r="J1888" t="str">
        <f>VLOOKUP(E1888,'Cross-Page Data'!$D$4:$F$48,3,FALSE)</f>
        <v>natural gas</v>
      </c>
      <c r="K1888" t="b">
        <f t="shared" si="29"/>
        <v>1</v>
      </c>
    </row>
    <row r="1889" spans="1:11">
      <c r="A1889" s="120">
        <v>2166</v>
      </c>
      <c r="B1889" s="121" t="s">
        <v>201</v>
      </c>
      <c r="C1889" s="121" t="s">
        <v>202</v>
      </c>
      <c r="D1889" s="121" t="s">
        <v>116</v>
      </c>
      <c r="E1889" s="121" t="s">
        <v>170</v>
      </c>
      <c r="F1889" s="122">
        <v>7302863</v>
      </c>
      <c r="G1889" s="122">
        <v>820362</v>
      </c>
      <c r="H1889" s="120">
        <v>2019</v>
      </c>
      <c r="I1889" t="str">
        <f>IF(J1889="natural gas",VLOOKUP(D1889,'Cross-Page Data'!$I$4:$J$13,2,FALSE),IF(J1889="solar",VLOOKUP('Form 923'!D1889,'Cross-Page Data'!$I$14:$J$117,2,FALSE),J1889))</f>
        <v>hydro</v>
      </c>
      <c r="J1889" t="str">
        <f>VLOOKUP(E1889,'Cross-Page Data'!$D$4:$F$48,3,FALSE)</f>
        <v>hydro</v>
      </c>
      <c r="K1889" t="b">
        <f t="shared" si="29"/>
        <v>1</v>
      </c>
    </row>
    <row r="1890" spans="1:11">
      <c r="A1890" s="120">
        <v>2167</v>
      </c>
      <c r="B1890" s="121" t="s">
        <v>201</v>
      </c>
      <c r="C1890" s="121" t="s">
        <v>202</v>
      </c>
      <c r="D1890" s="121" t="s">
        <v>68</v>
      </c>
      <c r="E1890" s="121" t="s">
        <v>70</v>
      </c>
      <c r="F1890" s="122">
        <v>48943</v>
      </c>
      <c r="G1890" s="122">
        <v>4872.32</v>
      </c>
      <c r="H1890" s="120">
        <v>2019</v>
      </c>
      <c r="I1890" t="str">
        <f>IF(J1890="natural gas",VLOOKUP(D1890,'Cross-Page Data'!$I$4:$J$13,2,FALSE),IF(J1890="solar",VLOOKUP('Form 923'!D1890,'Cross-Page Data'!$I$14:$J$117,2,FALSE),J1890))</f>
        <v>heavy or residual fuel oil</v>
      </c>
      <c r="J1890" t="str">
        <f>VLOOKUP(E1890,'Cross-Page Data'!$D$4:$F$48,3,FALSE)</f>
        <v>heavy or residual fuel oil</v>
      </c>
      <c r="K1890" t="b">
        <f t="shared" si="29"/>
        <v>1</v>
      </c>
    </row>
    <row r="1891" spans="1:11">
      <c r="A1891" s="120">
        <v>2167</v>
      </c>
      <c r="B1891" s="121" t="s">
        <v>201</v>
      </c>
      <c r="C1891" s="121" t="s">
        <v>202</v>
      </c>
      <c r="D1891" s="121" t="s">
        <v>68</v>
      </c>
      <c r="E1891" s="121" t="s">
        <v>150</v>
      </c>
      <c r="F1891" s="122">
        <v>69035013</v>
      </c>
      <c r="G1891" s="122">
        <v>6875680.7</v>
      </c>
      <c r="H1891" s="120">
        <v>2019</v>
      </c>
      <c r="I1891" t="str">
        <f>IF(J1891="natural gas",VLOOKUP(D1891,'Cross-Page Data'!$I$4:$J$13,2,FALSE),IF(J1891="solar",VLOOKUP('Form 923'!D1891,'Cross-Page Data'!$I$14:$J$117,2,FALSE),J1891))</f>
        <v>hard coal</v>
      </c>
      <c r="J1891" t="str">
        <f>VLOOKUP(E1891,'Cross-Page Data'!$D$4:$F$48,3,FALSE)</f>
        <v>hard coal</v>
      </c>
      <c r="K1891" t="b">
        <f t="shared" si="29"/>
        <v>1</v>
      </c>
    </row>
    <row r="1892" spans="1:11">
      <c r="A1892" s="120">
        <v>2167</v>
      </c>
      <c r="B1892" s="121" t="s">
        <v>201</v>
      </c>
      <c r="C1892" s="121" t="s">
        <v>202</v>
      </c>
      <c r="D1892" s="121" t="s">
        <v>68</v>
      </c>
      <c r="E1892" s="121" t="s">
        <v>162</v>
      </c>
      <c r="F1892" s="122">
        <v>0</v>
      </c>
      <c r="G1892" s="122">
        <v>0</v>
      </c>
      <c r="H1892" s="120">
        <v>2019</v>
      </c>
      <c r="I1892" t="str">
        <f>IF(J1892="natural gas",VLOOKUP(D1892,'Cross-Page Data'!$I$4:$J$13,2,FALSE),IF(J1892="solar",VLOOKUP('Form 923'!D1892,'Cross-Page Data'!$I$14:$J$117,2,FALSE),J1892))</f>
        <v>hard coal</v>
      </c>
      <c r="J1892" t="str">
        <f>VLOOKUP(E1892,'Cross-Page Data'!$D$4:$F$48,3,FALSE)</f>
        <v>hard coal</v>
      </c>
      <c r="K1892" t="b">
        <f t="shared" si="29"/>
        <v>1</v>
      </c>
    </row>
    <row r="1893" spans="1:11">
      <c r="A1893" s="120">
        <v>2168</v>
      </c>
      <c r="B1893" s="121" t="s">
        <v>201</v>
      </c>
      <c r="C1893" s="121" t="s">
        <v>202</v>
      </c>
      <c r="D1893" s="121" t="s">
        <v>68</v>
      </c>
      <c r="E1893" s="121" t="s">
        <v>70</v>
      </c>
      <c r="F1893" s="122">
        <v>28807</v>
      </c>
      <c r="G1893" s="122">
        <v>2919.483</v>
      </c>
      <c r="H1893" s="120">
        <v>2019</v>
      </c>
      <c r="I1893" t="str">
        <f>IF(J1893="natural gas",VLOOKUP(D1893,'Cross-Page Data'!$I$4:$J$13,2,FALSE),IF(J1893="solar",VLOOKUP('Form 923'!D1893,'Cross-Page Data'!$I$14:$J$117,2,FALSE),J1893))</f>
        <v>heavy or residual fuel oil</v>
      </c>
      <c r="J1893" t="str">
        <f>VLOOKUP(E1893,'Cross-Page Data'!$D$4:$F$48,3,FALSE)</f>
        <v>heavy or residual fuel oil</v>
      </c>
      <c r="K1893" t="b">
        <f t="shared" si="29"/>
        <v>1</v>
      </c>
    </row>
    <row r="1894" spans="1:11">
      <c r="A1894" s="120">
        <v>2168</v>
      </c>
      <c r="B1894" s="121" t="s">
        <v>201</v>
      </c>
      <c r="C1894" s="121" t="s">
        <v>202</v>
      </c>
      <c r="D1894" s="121" t="s">
        <v>68</v>
      </c>
      <c r="E1894" s="121" t="s">
        <v>150</v>
      </c>
      <c r="F1894" s="122">
        <v>79693500</v>
      </c>
      <c r="G1894" s="122">
        <v>8119332.5</v>
      </c>
      <c r="H1894" s="120">
        <v>2019</v>
      </c>
      <c r="I1894" t="str">
        <f>IF(J1894="natural gas",VLOOKUP(D1894,'Cross-Page Data'!$I$4:$J$13,2,FALSE),IF(J1894="solar",VLOOKUP('Form 923'!D1894,'Cross-Page Data'!$I$14:$J$117,2,FALSE),J1894))</f>
        <v>hard coal</v>
      </c>
      <c r="J1894" t="str">
        <f>VLOOKUP(E1894,'Cross-Page Data'!$D$4:$F$48,3,FALSE)</f>
        <v>hard coal</v>
      </c>
      <c r="K1894" t="b">
        <f t="shared" si="29"/>
        <v>1</v>
      </c>
    </row>
    <row r="1895" spans="1:11">
      <c r="A1895" s="120">
        <v>2168</v>
      </c>
      <c r="B1895" s="121" t="s">
        <v>201</v>
      </c>
      <c r="C1895" s="121" t="s">
        <v>202</v>
      </c>
      <c r="D1895" s="121" t="s">
        <v>68</v>
      </c>
      <c r="E1895" s="121" t="s">
        <v>162</v>
      </c>
      <c r="F1895" s="122">
        <v>0</v>
      </c>
      <c r="G1895" s="122">
        <v>0</v>
      </c>
      <c r="H1895" s="120">
        <v>2019</v>
      </c>
      <c r="I1895" t="str">
        <f>IF(J1895="natural gas",VLOOKUP(D1895,'Cross-Page Data'!$I$4:$J$13,2,FALSE),IF(J1895="solar",VLOOKUP('Form 923'!D1895,'Cross-Page Data'!$I$14:$J$117,2,FALSE),J1895))</f>
        <v>hard coal</v>
      </c>
      <c r="J1895" t="str">
        <f>VLOOKUP(E1895,'Cross-Page Data'!$D$4:$F$48,3,FALSE)</f>
        <v>hard coal</v>
      </c>
      <c r="K1895" t="b">
        <f t="shared" si="29"/>
        <v>1</v>
      </c>
    </row>
    <row r="1896" spans="1:11">
      <c r="A1896" s="120">
        <v>2176</v>
      </c>
      <c r="B1896" s="121" t="s">
        <v>201</v>
      </c>
      <c r="C1896" s="121" t="s">
        <v>202</v>
      </c>
      <c r="D1896" s="121" t="s">
        <v>73</v>
      </c>
      <c r="E1896" s="121" t="s">
        <v>70</v>
      </c>
      <c r="F1896" s="122">
        <v>7007</v>
      </c>
      <c r="G1896" s="122">
        <v>278.397</v>
      </c>
      <c r="H1896" s="120">
        <v>2019</v>
      </c>
      <c r="I1896" t="str">
        <f>IF(J1896="natural gas",VLOOKUP(D1896,'Cross-Page Data'!$I$4:$J$13,2,FALSE),IF(J1896="solar",VLOOKUP('Form 923'!D1896,'Cross-Page Data'!$I$14:$J$117,2,FALSE),J1896))</f>
        <v>heavy or residual fuel oil</v>
      </c>
      <c r="J1896" t="str">
        <f>VLOOKUP(E1896,'Cross-Page Data'!$D$4:$F$48,3,FALSE)</f>
        <v>heavy or residual fuel oil</v>
      </c>
      <c r="K1896" t="b">
        <f t="shared" si="29"/>
        <v>1</v>
      </c>
    </row>
    <row r="1897" spans="1:11">
      <c r="A1897" s="120">
        <v>2176</v>
      </c>
      <c r="B1897" s="121" t="s">
        <v>201</v>
      </c>
      <c r="C1897" s="121" t="s">
        <v>202</v>
      </c>
      <c r="D1897" s="121" t="s">
        <v>73</v>
      </c>
      <c r="E1897" s="121" t="s">
        <v>38</v>
      </c>
      <c r="F1897" s="122">
        <v>30202</v>
      </c>
      <c r="G1897" s="122">
        <v>1199.603</v>
      </c>
      <c r="H1897" s="120">
        <v>2019</v>
      </c>
      <c r="I1897" t="str">
        <f>IF(J1897="natural gas",VLOOKUP(D1897,'Cross-Page Data'!$I$4:$J$13,2,FALSE),IF(J1897="solar",VLOOKUP('Form 923'!D1897,'Cross-Page Data'!$I$14:$J$117,2,FALSE),J1897))</f>
        <v>natural gas peaker</v>
      </c>
      <c r="J1897" t="str">
        <f>VLOOKUP(E1897,'Cross-Page Data'!$D$4:$F$48,3,FALSE)</f>
        <v>natural gas</v>
      </c>
      <c r="K1897" t="b">
        <f t="shared" si="29"/>
        <v>1</v>
      </c>
    </row>
    <row r="1898" spans="1:11">
      <c r="A1898" s="120">
        <v>2177</v>
      </c>
      <c r="B1898" s="121" t="s">
        <v>201</v>
      </c>
      <c r="C1898" s="121" t="s">
        <v>202</v>
      </c>
      <c r="D1898" s="121" t="s">
        <v>73</v>
      </c>
      <c r="E1898" s="121" t="s">
        <v>70</v>
      </c>
      <c r="F1898" s="122">
        <v>0</v>
      </c>
      <c r="G1898" s="122">
        <v>0</v>
      </c>
      <c r="H1898" s="120">
        <v>2019</v>
      </c>
      <c r="I1898" t="str">
        <f>IF(J1898="natural gas",VLOOKUP(D1898,'Cross-Page Data'!$I$4:$J$13,2,FALSE),IF(J1898="solar",VLOOKUP('Form 923'!D1898,'Cross-Page Data'!$I$14:$J$117,2,FALSE),J1898))</f>
        <v>heavy or residual fuel oil</v>
      </c>
      <c r="J1898" t="str">
        <f>VLOOKUP(E1898,'Cross-Page Data'!$D$4:$F$48,3,FALSE)</f>
        <v>heavy or residual fuel oil</v>
      </c>
      <c r="K1898" t="b">
        <f t="shared" si="29"/>
        <v>1</v>
      </c>
    </row>
    <row r="1899" spans="1:11">
      <c r="A1899" s="120">
        <v>2177</v>
      </c>
      <c r="B1899" s="121" t="s">
        <v>201</v>
      </c>
      <c r="C1899" s="121" t="s">
        <v>202</v>
      </c>
      <c r="D1899" s="121" t="s">
        <v>73</v>
      </c>
      <c r="E1899" s="121" t="s">
        <v>38</v>
      </c>
      <c r="F1899" s="122">
        <v>6449</v>
      </c>
      <c r="G1899" s="122">
        <v>236</v>
      </c>
      <c r="H1899" s="120">
        <v>2019</v>
      </c>
      <c r="I1899" t="str">
        <f>IF(J1899="natural gas",VLOOKUP(D1899,'Cross-Page Data'!$I$4:$J$13,2,FALSE),IF(J1899="solar",VLOOKUP('Form 923'!D1899,'Cross-Page Data'!$I$14:$J$117,2,FALSE),J1899))</f>
        <v>natural gas peaker</v>
      </c>
      <c r="J1899" t="str">
        <f>VLOOKUP(E1899,'Cross-Page Data'!$D$4:$F$48,3,FALSE)</f>
        <v>natural gas</v>
      </c>
      <c r="K1899" t="b">
        <f t="shared" si="29"/>
        <v>1</v>
      </c>
    </row>
    <row r="1900" spans="1:11">
      <c r="A1900" s="120">
        <v>2181</v>
      </c>
      <c r="B1900" s="121" t="s">
        <v>201</v>
      </c>
      <c r="C1900" s="121" t="s">
        <v>202</v>
      </c>
      <c r="D1900" s="121" t="s">
        <v>116</v>
      </c>
      <c r="E1900" s="121" t="s">
        <v>170</v>
      </c>
      <c r="F1900" s="122">
        <v>1265935</v>
      </c>
      <c r="G1900" s="122">
        <v>142208</v>
      </c>
      <c r="H1900" s="120">
        <v>2019</v>
      </c>
      <c r="I1900" t="str">
        <f>IF(J1900="natural gas",VLOOKUP(D1900,'Cross-Page Data'!$I$4:$J$13,2,FALSE),IF(J1900="solar",VLOOKUP('Form 923'!D1900,'Cross-Page Data'!$I$14:$J$117,2,FALSE),J1900))</f>
        <v>hydro</v>
      </c>
      <c r="J1900" t="str">
        <f>VLOOKUP(E1900,'Cross-Page Data'!$D$4:$F$48,3,FALSE)</f>
        <v>hydro</v>
      </c>
      <c r="K1900" t="b">
        <f t="shared" si="29"/>
        <v>1</v>
      </c>
    </row>
    <row r="1901" spans="1:11">
      <c r="A1901" s="120">
        <v>2182</v>
      </c>
      <c r="B1901" s="121" t="s">
        <v>201</v>
      </c>
      <c r="C1901" s="121" t="s">
        <v>202</v>
      </c>
      <c r="D1901" s="121" t="s">
        <v>116</v>
      </c>
      <c r="E1901" s="121" t="s">
        <v>170</v>
      </c>
      <c r="F1901" s="122">
        <v>2902800</v>
      </c>
      <c r="G1901" s="122">
        <v>326084</v>
      </c>
      <c r="H1901" s="120">
        <v>2019</v>
      </c>
      <c r="I1901" t="str">
        <f>IF(J1901="natural gas",VLOOKUP(D1901,'Cross-Page Data'!$I$4:$J$13,2,FALSE),IF(J1901="solar",VLOOKUP('Form 923'!D1901,'Cross-Page Data'!$I$14:$J$117,2,FALSE),J1901))</f>
        <v>hydro</v>
      </c>
      <c r="J1901" t="str">
        <f>VLOOKUP(E1901,'Cross-Page Data'!$D$4:$F$48,3,FALSE)</f>
        <v>hydro</v>
      </c>
      <c r="K1901" t="b">
        <f t="shared" si="29"/>
        <v>1</v>
      </c>
    </row>
    <row r="1902" spans="1:11">
      <c r="A1902" s="120">
        <v>2185</v>
      </c>
      <c r="B1902" s="121" t="s">
        <v>201</v>
      </c>
      <c r="C1902" s="121" t="s">
        <v>202</v>
      </c>
      <c r="D1902" s="121" t="s">
        <v>116</v>
      </c>
      <c r="E1902" s="121" t="s">
        <v>170</v>
      </c>
      <c r="F1902" s="122">
        <v>1122400</v>
      </c>
      <c r="G1902" s="122">
        <v>126084</v>
      </c>
      <c r="H1902" s="120">
        <v>2019</v>
      </c>
      <c r="I1902" t="str">
        <f>IF(J1902="natural gas",VLOOKUP(D1902,'Cross-Page Data'!$I$4:$J$13,2,FALSE),IF(J1902="solar",VLOOKUP('Form 923'!D1902,'Cross-Page Data'!$I$14:$J$117,2,FALSE),J1902))</f>
        <v>hydro</v>
      </c>
      <c r="J1902" t="str">
        <f>VLOOKUP(E1902,'Cross-Page Data'!$D$4:$F$48,3,FALSE)</f>
        <v>hydro</v>
      </c>
      <c r="K1902" t="b">
        <f t="shared" si="29"/>
        <v>1</v>
      </c>
    </row>
    <row r="1903" spans="1:11">
      <c r="A1903" s="120">
        <v>2186</v>
      </c>
      <c r="B1903" s="121" t="s">
        <v>201</v>
      </c>
      <c r="C1903" s="121" t="s">
        <v>202</v>
      </c>
      <c r="D1903" s="121" t="s">
        <v>116</v>
      </c>
      <c r="E1903" s="121" t="s">
        <v>170</v>
      </c>
      <c r="F1903" s="122">
        <v>3070238</v>
      </c>
      <c r="G1903" s="122">
        <v>344893</v>
      </c>
      <c r="H1903" s="120">
        <v>2019</v>
      </c>
      <c r="I1903" t="str">
        <f>IF(J1903="natural gas",VLOOKUP(D1903,'Cross-Page Data'!$I$4:$J$13,2,FALSE),IF(J1903="solar",VLOOKUP('Form 923'!D1903,'Cross-Page Data'!$I$14:$J$117,2,FALSE),J1903))</f>
        <v>hydro</v>
      </c>
      <c r="J1903" t="str">
        <f>VLOOKUP(E1903,'Cross-Page Data'!$D$4:$F$48,3,FALSE)</f>
        <v>hydro</v>
      </c>
      <c r="K1903" t="b">
        <f t="shared" si="29"/>
        <v>1</v>
      </c>
    </row>
    <row r="1904" spans="1:11">
      <c r="A1904" s="120">
        <v>2188</v>
      </c>
      <c r="B1904" s="121" t="s">
        <v>201</v>
      </c>
      <c r="C1904" s="121" t="s">
        <v>202</v>
      </c>
      <c r="D1904" s="121" t="s">
        <v>116</v>
      </c>
      <c r="E1904" s="121" t="s">
        <v>170</v>
      </c>
      <c r="F1904" s="122">
        <v>7450653</v>
      </c>
      <c r="G1904" s="122">
        <v>836964</v>
      </c>
      <c r="H1904" s="120">
        <v>2019</v>
      </c>
      <c r="I1904" t="str">
        <f>IF(J1904="natural gas",VLOOKUP(D1904,'Cross-Page Data'!$I$4:$J$13,2,FALSE),IF(J1904="solar",VLOOKUP('Form 923'!D1904,'Cross-Page Data'!$I$14:$J$117,2,FALSE),J1904))</f>
        <v>hydro</v>
      </c>
      <c r="J1904" t="str">
        <f>VLOOKUP(E1904,'Cross-Page Data'!$D$4:$F$48,3,FALSE)</f>
        <v>hydro</v>
      </c>
      <c r="K1904" t="b">
        <f t="shared" si="29"/>
        <v>1</v>
      </c>
    </row>
    <row r="1905" spans="1:11">
      <c r="A1905" s="120">
        <v>2191</v>
      </c>
      <c r="B1905" s="121" t="s">
        <v>201</v>
      </c>
      <c r="C1905" s="121" t="s">
        <v>202</v>
      </c>
      <c r="D1905" s="121" t="s">
        <v>116</v>
      </c>
      <c r="E1905" s="121" t="s">
        <v>170</v>
      </c>
      <c r="F1905" s="122">
        <v>2837174</v>
      </c>
      <c r="G1905" s="122">
        <v>318712</v>
      </c>
      <c r="H1905" s="120">
        <v>2019</v>
      </c>
      <c r="I1905" t="str">
        <f>IF(J1905="natural gas",VLOOKUP(D1905,'Cross-Page Data'!$I$4:$J$13,2,FALSE),IF(J1905="solar",VLOOKUP('Form 923'!D1905,'Cross-Page Data'!$I$14:$J$117,2,FALSE),J1905))</f>
        <v>hydro</v>
      </c>
      <c r="J1905" t="str">
        <f>VLOOKUP(E1905,'Cross-Page Data'!$D$4:$F$48,3,FALSE)</f>
        <v>hydro</v>
      </c>
      <c r="K1905" t="b">
        <f t="shared" si="29"/>
        <v>1</v>
      </c>
    </row>
    <row r="1906" spans="1:11">
      <c r="A1906" s="120">
        <v>2192</v>
      </c>
      <c r="B1906" s="121" t="s">
        <v>201</v>
      </c>
      <c r="C1906" s="121" t="s">
        <v>202</v>
      </c>
      <c r="D1906" s="121" t="s">
        <v>116</v>
      </c>
      <c r="E1906" s="121" t="s">
        <v>170</v>
      </c>
      <c r="F1906" s="122">
        <v>514554</v>
      </c>
      <c r="G1906" s="122">
        <v>57802</v>
      </c>
      <c r="H1906" s="120">
        <v>2019</v>
      </c>
      <c r="I1906" t="str">
        <f>IF(J1906="natural gas",VLOOKUP(D1906,'Cross-Page Data'!$I$4:$J$13,2,FALSE),IF(J1906="solar",VLOOKUP('Form 923'!D1906,'Cross-Page Data'!$I$14:$J$117,2,FALSE),J1906))</f>
        <v>hydro</v>
      </c>
      <c r="J1906" t="str">
        <f>VLOOKUP(E1906,'Cross-Page Data'!$D$4:$F$48,3,FALSE)</f>
        <v>hydro</v>
      </c>
      <c r="K1906" t="b">
        <f t="shared" si="29"/>
        <v>1</v>
      </c>
    </row>
    <row r="1907" spans="1:11">
      <c r="A1907" s="120">
        <v>2193</v>
      </c>
      <c r="B1907" s="121" t="s">
        <v>201</v>
      </c>
      <c r="C1907" s="121" t="s">
        <v>202</v>
      </c>
      <c r="D1907" s="121" t="s">
        <v>116</v>
      </c>
      <c r="E1907" s="121" t="s">
        <v>170</v>
      </c>
      <c r="F1907" s="122">
        <v>4035900</v>
      </c>
      <c r="G1907" s="122">
        <v>453370</v>
      </c>
      <c r="H1907" s="120">
        <v>2019</v>
      </c>
      <c r="I1907" t="str">
        <f>IF(J1907="natural gas",VLOOKUP(D1907,'Cross-Page Data'!$I$4:$J$13,2,FALSE),IF(J1907="solar",VLOOKUP('Form 923'!D1907,'Cross-Page Data'!$I$14:$J$117,2,FALSE),J1907))</f>
        <v>hydro</v>
      </c>
      <c r="J1907" t="str">
        <f>VLOOKUP(E1907,'Cross-Page Data'!$D$4:$F$48,3,FALSE)</f>
        <v>hydro</v>
      </c>
      <c r="K1907" t="b">
        <f t="shared" si="29"/>
        <v>1</v>
      </c>
    </row>
    <row r="1908" spans="1:11">
      <c r="A1908" s="120">
        <v>2194</v>
      </c>
      <c r="B1908" s="121" t="s">
        <v>201</v>
      </c>
      <c r="C1908" s="121" t="s">
        <v>202</v>
      </c>
      <c r="D1908" s="121" t="s">
        <v>116</v>
      </c>
      <c r="E1908" s="121" t="s">
        <v>170</v>
      </c>
      <c r="F1908" s="122">
        <v>4309646</v>
      </c>
      <c r="G1908" s="122">
        <v>484121</v>
      </c>
      <c r="H1908" s="120">
        <v>2019</v>
      </c>
      <c r="I1908" t="str">
        <f>IF(J1908="natural gas",VLOOKUP(D1908,'Cross-Page Data'!$I$4:$J$13,2,FALSE),IF(J1908="solar",VLOOKUP('Form 923'!D1908,'Cross-Page Data'!$I$14:$J$117,2,FALSE),J1908))</f>
        <v>hydro</v>
      </c>
      <c r="J1908" t="str">
        <f>VLOOKUP(E1908,'Cross-Page Data'!$D$4:$F$48,3,FALSE)</f>
        <v>hydro</v>
      </c>
      <c r="K1908" t="b">
        <f t="shared" si="29"/>
        <v>1</v>
      </c>
    </row>
    <row r="1909" spans="1:11">
      <c r="A1909" s="120">
        <v>2195</v>
      </c>
      <c r="B1909" s="121" t="s">
        <v>201</v>
      </c>
      <c r="C1909" s="121" t="s">
        <v>202</v>
      </c>
      <c r="D1909" s="121" t="s">
        <v>116</v>
      </c>
      <c r="E1909" s="121" t="s">
        <v>170</v>
      </c>
      <c r="F1909" s="122">
        <v>3997694</v>
      </c>
      <c r="G1909" s="122">
        <v>449078</v>
      </c>
      <c r="H1909" s="120">
        <v>2019</v>
      </c>
      <c r="I1909" t="str">
        <f>IF(J1909="natural gas",VLOOKUP(D1909,'Cross-Page Data'!$I$4:$J$13,2,FALSE),IF(J1909="solar",VLOOKUP('Form 923'!D1909,'Cross-Page Data'!$I$14:$J$117,2,FALSE),J1909))</f>
        <v>hydro</v>
      </c>
      <c r="J1909" t="str">
        <f>VLOOKUP(E1909,'Cross-Page Data'!$D$4:$F$48,3,FALSE)</f>
        <v>hydro</v>
      </c>
      <c r="K1909" t="b">
        <f t="shared" si="29"/>
        <v>1</v>
      </c>
    </row>
    <row r="1910" spans="1:11">
      <c r="A1910" s="120">
        <v>2196</v>
      </c>
      <c r="B1910" s="121" t="s">
        <v>201</v>
      </c>
      <c r="C1910" s="121" t="s">
        <v>202</v>
      </c>
      <c r="D1910" s="121" t="s">
        <v>79</v>
      </c>
      <c r="E1910" s="121" t="s">
        <v>70</v>
      </c>
      <c r="F1910" s="122">
        <v>1726</v>
      </c>
      <c r="G1910" s="122">
        <v>148</v>
      </c>
      <c r="H1910" s="120">
        <v>2019</v>
      </c>
      <c r="I1910" t="str">
        <f>IF(J1910="natural gas",VLOOKUP(D1910,'Cross-Page Data'!$I$4:$J$13,2,FALSE),IF(J1910="solar",VLOOKUP('Form 923'!D1910,'Cross-Page Data'!$I$14:$J$117,2,FALSE),J1910))</f>
        <v>heavy or residual fuel oil</v>
      </c>
      <c r="J1910" t="str">
        <f>VLOOKUP(E1910,'Cross-Page Data'!$D$4:$F$48,3,FALSE)</f>
        <v>heavy or residual fuel oil</v>
      </c>
      <c r="K1910" t="b">
        <f t="shared" si="29"/>
        <v>1</v>
      </c>
    </row>
    <row r="1911" spans="1:11">
      <c r="A1911" s="120">
        <v>2199</v>
      </c>
      <c r="B1911" s="121" t="s">
        <v>201</v>
      </c>
      <c r="C1911" s="121" t="s">
        <v>202</v>
      </c>
      <c r="D1911" s="121" t="s">
        <v>116</v>
      </c>
      <c r="E1911" s="121" t="s">
        <v>170</v>
      </c>
      <c r="F1911" s="122">
        <v>14007413</v>
      </c>
      <c r="G1911" s="122">
        <v>1573513</v>
      </c>
      <c r="H1911" s="120">
        <v>2019</v>
      </c>
      <c r="I1911" t="str">
        <f>IF(J1911="natural gas",VLOOKUP(D1911,'Cross-Page Data'!$I$4:$J$13,2,FALSE),IF(J1911="solar",VLOOKUP('Form 923'!D1911,'Cross-Page Data'!$I$14:$J$117,2,FALSE),J1911))</f>
        <v>hydro</v>
      </c>
      <c r="J1911" t="str">
        <f>VLOOKUP(E1911,'Cross-Page Data'!$D$4:$F$48,3,FALSE)</f>
        <v>hydro</v>
      </c>
      <c r="K1911" t="b">
        <f t="shared" si="29"/>
        <v>1</v>
      </c>
    </row>
    <row r="1912" spans="1:11">
      <c r="A1912" s="120">
        <v>2203</v>
      </c>
      <c r="B1912" s="121" t="s">
        <v>201</v>
      </c>
      <c r="C1912" s="121" t="s">
        <v>202</v>
      </c>
      <c r="D1912" s="121" t="s">
        <v>116</v>
      </c>
      <c r="E1912" s="121" t="s">
        <v>170</v>
      </c>
      <c r="F1912" s="122">
        <v>5865893</v>
      </c>
      <c r="G1912" s="122">
        <v>658941</v>
      </c>
      <c r="H1912" s="120">
        <v>2019</v>
      </c>
      <c r="I1912" t="str">
        <f>IF(J1912="natural gas",VLOOKUP(D1912,'Cross-Page Data'!$I$4:$J$13,2,FALSE),IF(J1912="solar",VLOOKUP('Form 923'!D1912,'Cross-Page Data'!$I$14:$J$117,2,FALSE),J1912))</f>
        <v>hydro</v>
      </c>
      <c r="J1912" t="str">
        <f>VLOOKUP(E1912,'Cross-Page Data'!$D$4:$F$48,3,FALSE)</f>
        <v>hydro</v>
      </c>
      <c r="K1912" t="b">
        <f t="shared" si="29"/>
        <v>1</v>
      </c>
    </row>
    <row r="1913" spans="1:11">
      <c r="A1913" s="120">
        <v>2204</v>
      </c>
      <c r="B1913" s="121" t="s">
        <v>201</v>
      </c>
      <c r="C1913" s="121" t="s">
        <v>202</v>
      </c>
      <c r="D1913" s="121" t="s">
        <v>116</v>
      </c>
      <c r="E1913" s="121" t="s">
        <v>170</v>
      </c>
      <c r="F1913" s="122">
        <v>8136303</v>
      </c>
      <c r="G1913" s="122">
        <v>913986</v>
      </c>
      <c r="H1913" s="120">
        <v>2019</v>
      </c>
      <c r="I1913" t="str">
        <f>IF(J1913="natural gas",VLOOKUP(D1913,'Cross-Page Data'!$I$4:$J$13,2,FALSE),IF(J1913="solar",VLOOKUP('Form 923'!D1913,'Cross-Page Data'!$I$14:$J$117,2,FALSE),J1913))</f>
        <v>hydro</v>
      </c>
      <c r="J1913" t="str">
        <f>VLOOKUP(E1913,'Cross-Page Data'!$D$4:$F$48,3,FALSE)</f>
        <v>hydro</v>
      </c>
      <c r="K1913" t="b">
        <f t="shared" si="29"/>
        <v>1</v>
      </c>
    </row>
    <row r="1914" spans="1:11">
      <c r="A1914" s="120">
        <v>2214</v>
      </c>
      <c r="B1914" s="121" t="s">
        <v>201</v>
      </c>
      <c r="C1914" s="121" t="s">
        <v>202</v>
      </c>
      <c r="D1914" s="121" t="s">
        <v>79</v>
      </c>
      <c r="E1914" s="121" t="s">
        <v>70</v>
      </c>
      <c r="F1914" s="122">
        <v>153</v>
      </c>
      <c r="G1914" s="122">
        <v>11.919</v>
      </c>
      <c r="H1914" s="120">
        <v>2019</v>
      </c>
      <c r="I1914" t="str">
        <f>IF(J1914="natural gas",VLOOKUP(D1914,'Cross-Page Data'!$I$4:$J$13,2,FALSE),IF(J1914="solar",VLOOKUP('Form 923'!D1914,'Cross-Page Data'!$I$14:$J$117,2,FALSE),J1914))</f>
        <v>heavy or residual fuel oil</v>
      </c>
      <c r="J1914" t="str">
        <f>VLOOKUP(E1914,'Cross-Page Data'!$D$4:$F$48,3,FALSE)</f>
        <v>heavy or residual fuel oil</v>
      </c>
      <c r="K1914" t="b">
        <f t="shared" si="29"/>
        <v>1</v>
      </c>
    </row>
    <row r="1915" spans="1:11">
      <c r="A1915" s="120">
        <v>2214</v>
      </c>
      <c r="B1915" s="121" t="s">
        <v>201</v>
      </c>
      <c r="C1915" s="121" t="s">
        <v>202</v>
      </c>
      <c r="D1915" s="121" t="s">
        <v>79</v>
      </c>
      <c r="E1915" s="121" t="s">
        <v>38</v>
      </c>
      <c r="F1915" s="122">
        <v>1</v>
      </c>
      <c r="G1915" s="122">
        <v>0.081</v>
      </c>
      <c r="H1915" s="120">
        <v>2019</v>
      </c>
      <c r="I1915" t="str">
        <f>IF(J1915="natural gas",VLOOKUP(D1915,'Cross-Page Data'!$I$4:$J$13,2,FALSE),IF(J1915="solar",VLOOKUP('Form 923'!D1915,'Cross-Page Data'!$I$14:$J$117,2,FALSE),J1915))</f>
        <v>natural gas peaker</v>
      </c>
      <c r="J1915" t="str">
        <f>VLOOKUP(E1915,'Cross-Page Data'!$D$4:$F$48,3,FALSE)</f>
        <v>natural gas</v>
      </c>
      <c r="K1915" t="b">
        <f t="shared" si="29"/>
        <v>1</v>
      </c>
    </row>
    <row r="1916" spans="1:11">
      <c r="A1916" s="120">
        <v>2215</v>
      </c>
      <c r="B1916" s="121" t="s">
        <v>201</v>
      </c>
      <c r="C1916" s="121" t="s">
        <v>202</v>
      </c>
      <c r="D1916" s="121" t="s">
        <v>79</v>
      </c>
      <c r="E1916" s="121" t="s">
        <v>70</v>
      </c>
      <c r="F1916" s="122">
        <v>638</v>
      </c>
      <c r="G1916" s="122">
        <v>63.483</v>
      </c>
      <c r="H1916" s="120">
        <v>2019</v>
      </c>
      <c r="I1916" t="str">
        <f>IF(J1916="natural gas",VLOOKUP(D1916,'Cross-Page Data'!$I$4:$J$13,2,FALSE),IF(J1916="solar",VLOOKUP('Form 923'!D1916,'Cross-Page Data'!$I$14:$J$117,2,FALSE),J1916))</f>
        <v>heavy or residual fuel oil</v>
      </c>
      <c r="J1916" t="str">
        <f>VLOOKUP(E1916,'Cross-Page Data'!$D$4:$F$48,3,FALSE)</f>
        <v>heavy or residual fuel oil</v>
      </c>
      <c r="K1916" t="b">
        <f t="shared" si="29"/>
        <v>1</v>
      </c>
    </row>
    <row r="1917" spans="1:11">
      <c r="A1917" s="120">
        <v>2215</v>
      </c>
      <c r="B1917" s="121" t="s">
        <v>201</v>
      </c>
      <c r="C1917" s="121" t="s">
        <v>202</v>
      </c>
      <c r="D1917" s="121" t="s">
        <v>79</v>
      </c>
      <c r="E1917" s="121" t="s">
        <v>38</v>
      </c>
      <c r="F1917" s="122">
        <v>970</v>
      </c>
      <c r="G1917" s="122">
        <v>96.517</v>
      </c>
      <c r="H1917" s="120">
        <v>2019</v>
      </c>
      <c r="I1917" t="str">
        <f>IF(J1917="natural gas",VLOOKUP(D1917,'Cross-Page Data'!$I$4:$J$13,2,FALSE),IF(J1917="solar",VLOOKUP('Form 923'!D1917,'Cross-Page Data'!$I$14:$J$117,2,FALSE),J1917))</f>
        <v>natural gas peaker</v>
      </c>
      <c r="J1917" t="str">
        <f>VLOOKUP(E1917,'Cross-Page Data'!$D$4:$F$48,3,FALSE)</f>
        <v>natural gas</v>
      </c>
      <c r="K1917" t="b">
        <f t="shared" si="29"/>
        <v>1</v>
      </c>
    </row>
    <row r="1918" spans="1:11">
      <c r="A1918" s="120">
        <v>2216</v>
      </c>
      <c r="B1918" s="121" t="s">
        <v>201</v>
      </c>
      <c r="C1918" s="121" t="s">
        <v>202</v>
      </c>
      <c r="D1918" s="121" t="s">
        <v>79</v>
      </c>
      <c r="E1918" s="121" t="s">
        <v>70</v>
      </c>
      <c r="F1918" s="122">
        <v>0</v>
      </c>
      <c r="G1918" s="122">
        <v>0</v>
      </c>
      <c r="H1918" s="120">
        <v>2019</v>
      </c>
      <c r="I1918" t="str">
        <f>IF(J1918="natural gas",VLOOKUP(D1918,'Cross-Page Data'!$I$4:$J$13,2,FALSE),IF(J1918="solar",VLOOKUP('Form 923'!D1918,'Cross-Page Data'!$I$14:$J$117,2,FALSE),J1918))</f>
        <v>heavy or residual fuel oil</v>
      </c>
      <c r="J1918" t="str">
        <f>VLOOKUP(E1918,'Cross-Page Data'!$D$4:$F$48,3,FALSE)</f>
        <v>heavy or residual fuel oil</v>
      </c>
      <c r="K1918" t="b">
        <f t="shared" si="29"/>
        <v>1</v>
      </c>
    </row>
    <row r="1919" spans="1:11">
      <c r="A1919" s="120">
        <v>2221</v>
      </c>
      <c r="B1919" s="121" t="s">
        <v>201</v>
      </c>
      <c r="C1919" s="121" t="s">
        <v>202</v>
      </c>
      <c r="D1919" s="121" t="s">
        <v>79</v>
      </c>
      <c r="E1919" s="121" t="s">
        <v>70</v>
      </c>
      <c r="F1919" s="122">
        <v>306</v>
      </c>
      <c r="G1919" s="122">
        <v>0.047</v>
      </c>
      <c r="H1919" s="120">
        <v>2019</v>
      </c>
      <c r="I1919" t="str">
        <f>IF(J1919="natural gas",VLOOKUP(D1919,'Cross-Page Data'!$I$4:$J$13,2,FALSE),IF(J1919="solar",VLOOKUP('Form 923'!D1919,'Cross-Page Data'!$I$14:$J$117,2,FALSE),J1919))</f>
        <v>heavy or residual fuel oil</v>
      </c>
      <c r="J1919" t="str">
        <f>VLOOKUP(E1919,'Cross-Page Data'!$D$4:$F$48,3,FALSE)</f>
        <v>heavy or residual fuel oil</v>
      </c>
      <c r="K1919" t="b">
        <f t="shared" si="29"/>
        <v>1</v>
      </c>
    </row>
    <row r="1920" spans="1:11">
      <c r="A1920" s="120">
        <v>2221</v>
      </c>
      <c r="B1920" s="121" t="s">
        <v>201</v>
      </c>
      <c r="C1920" s="121" t="s">
        <v>202</v>
      </c>
      <c r="D1920" s="121" t="s">
        <v>79</v>
      </c>
      <c r="E1920" s="121" t="s">
        <v>38</v>
      </c>
      <c r="F1920" s="122">
        <v>355815</v>
      </c>
      <c r="G1920" s="122">
        <v>55.953</v>
      </c>
      <c r="H1920" s="120">
        <v>2019</v>
      </c>
      <c r="I1920" t="str">
        <f>IF(J1920="natural gas",VLOOKUP(D1920,'Cross-Page Data'!$I$4:$J$13,2,FALSE),IF(J1920="solar",VLOOKUP('Form 923'!D1920,'Cross-Page Data'!$I$14:$J$117,2,FALSE),J1920))</f>
        <v>natural gas peaker</v>
      </c>
      <c r="J1920" t="str">
        <f>VLOOKUP(E1920,'Cross-Page Data'!$D$4:$F$48,3,FALSE)</f>
        <v>natural gas</v>
      </c>
      <c r="K1920" t="b">
        <f t="shared" si="29"/>
        <v>1</v>
      </c>
    </row>
    <row r="1921" spans="1:11">
      <c r="A1921" s="120">
        <v>2222</v>
      </c>
      <c r="B1921" s="121" t="s">
        <v>201</v>
      </c>
      <c r="C1921" s="121" t="s">
        <v>202</v>
      </c>
      <c r="D1921" s="121" t="s">
        <v>79</v>
      </c>
      <c r="E1921" s="121" t="s">
        <v>70</v>
      </c>
      <c r="F1921" s="122">
        <v>330</v>
      </c>
      <c r="G1921" s="122">
        <v>26</v>
      </c>
      <c r="H1921" s="120">
        <v>2019</v>
      </c>
      <c r="I1921" t="str">
        <f>IF(J1921="natural gas",VLOOKUP(D1921,'Cross-Page Data'!$I$4:$J$13,2,FALSE),IF(J1921="solar",VLOOKUP('Form 923'!D1921,'Cross-Page Data'!$I$14:$J$117,2,FALSE),J1921))</f>
        <v>heavy or residual fuel oil</v>
      </c>
      <c r="J1921" t="str">
        <f>VLOOKUP(E1921,'Cross-Page Data'!$D$4:$F$48,3,FALSE)</f>
        <v>heavy or residual fuel oil</v>
      </c>
      <c r="K1921" t="b">
        <f t="shared" si="29"/>
        <v>1</v>
      </c>
    </row>
    <row r="1922" spans="1:11">
      <c r="A1922" s="120">
        <v>2222</v>
      </c>
      <c r="B1922" s="121" t="s">
        <v>201</v>
      </c>
      <c r="C1922" s="121" t="s">
        <v>202</v>
      </c>
      <c r="D1922" s="121" t="s">
        <v>79</v>
      </c>
      <c r="E1922" s="121" t="s">
        <v>38</v>
      </c>
      <c r="F1922" s="122">
        <v>0</v>
      </c>
      <c r="G1922" s="122">
        <v>0</v>
      </c>
      <c r="H1922" s="120">
        <v>2019</v>
      </c>
      <c r="I1922" t="str">
        <f>IF(J1922="natural gas",VLOOKUP(D1922,'Cross-Page Data'!$I$4:$J$13,2,FALSE),IF(J1922="solar",VLOOKUP('Form 923'!D1922,'Cross-Page Data'!$I$14:$J$117,2,FALSE),J1922))</f>
        <v>natural gas peaker</v>
      </c>
      <c r="J1922" t="str">
        <f>VLOOKUP(E1922,'Cross-Page Data'!$D$4:$F$48,3,FALSE)</f>
        <v>natural gas</v>
      </c>
      <c r="K1922" t="b">
        <f t="shared" si="29"/>
        <v>1</v>
      </c>
    </row>
    <row r="1923" spans="1:11">
      <c r="A1923" s="120">
        <v>2223</v>
      </c>
      <c r="B1923" s="121" t="s">
        <v>201</v>
      </c>
      <c r="C1923" s="121" t="s">
        <v>202</v>
      </c>
      <c r="D1923" s="121" t="s">
        <v>79</v>
      </c>
      <c r="E1923" s="121" t="s">
        <v>70</v>
      </c>
      <c r="F1923" s="122">
        <v>58</v>
      </c>
      <c r="G1923" s="122">
        <v>4</v>
      </c>
      <c r="H1923" s="120">
        <v>2019</v>
      </c>
      <c r="I1923" t="str">
        <f>IF(J1923="natural gas",VLOOKUP(D1923,'Cross-Page Data'!$I$4:$J$13,2,FALSE),IF(J1923="solar",VLOOKUP('Form 923'!D1923,'Cross-Page Data'!$I$14:$J$117,2,FALSE),J1923))</f>
        <v>heavy or residual fuel oil</v>
      </c>
      <c r="J1923" t="str">
        <f>VLOOKUP(E1923,'Cross-Page Data'!$D$4:$F$48,3,FALSE)</f>
        <v>heavy or residual fuel oil</v>
      </c>
      <c r="K1923" t="b">
        <f t="shared" si="29"/>
        <v>1</v>
      </c>
    </row>
    <row r="1924" spans="1:11">
      <c r="A1924" s="120">
        <v>2225</v>
      </c>
      <c r="B1924" s="121" t="s">
        <v>201</v>
      </c>
      <c r="C1924" s="121" t="s">
        <v>202</v>
      </c>
      <c r="D1924" s="121" t="s">
        <v>79</v>
      </c>
      <c r="E1924" s="121" t="s">
        <v>70</v>
      </c>
      <c r="F1924" s="122">
        <v>6</v>
      </c>
      <c r="G1924" s="122">
        <v>0</v>
      </c>
      <c r="H1924" s="120">
        <v>2019</v>
      </c>
      <c r="I1924" t="str">
        <f>IF(J1924="natural gas",VLOOKUP(D1924,'Cross-Page Data'!$I$4:$J$13,2,FALSE),IF(J1924="solar",VLOOKUP('Form 923'!D1924,'Cross-Page Data'!$I$14:$J$117,2,FALSE),J1924))</f>
        <v>heavy or residual fuel oil</v>
      </c>
      <c r="J1924" t="str">
        <f>VLOOKUP(E1924,'Cross-Page Data'!$D$4:$F$48,3,FALSE)</f>
        <v>heavy or residual fuel oil</v>
      </c>
      <c r="K1924" t="b">
        <f t="shared" si="29"/>
        <v>1</v>
      </c>
    </row>
    <row r="1925" spans="1:11">
      <c r="A1925" s="120">
        <v>2226</v>
      </c>
      <c r="B1925" s="121" t="s">
        <v>201</v>
      </c>
      <c r="C1925" s="121" t="s">
        <v>202</v>
      </c>
      <c r="D1925" s="121" t="s">
        <v>68</v>
      </c>
      <c r="E1925" s="121" t="s">
        <v>38</v>
      </c>
      <c r="F1925" s="122">
        <v>12081</v>
      </c>
      <c r="G1925" s="122">
        <v>892</v>
      </c>
      <c r="H1925" s="120">
        <v>2019</v>
      </c>
      <c r="I1925" t="str">
        <f>IF(J1925="natural gas",VLOOKUP(D1925,'Cross-Page Data'!$I$4:$J$13,2,FALSE),IF(J1925="solar",VLOOKUP('Form 923'!D1925,'Cross-Page Data'!$I$14:$J$117,2,FALSE),J1925))</f>
        <v>natural gas nonpeaker - preexisting retiring</v>
      </c>
      <c r="J1925" t="str">
        <f>VLOOKUP(E1925,'Cross-Page Data'!$D$4:$F$48,3,FALSE)</f>
        <v>natural gas</v>
      </c>
      <c r="K1925" t="b">
        <f t="shared" si="29"/>
        <v>1</v>
      </c>
    </row>
    <row r="1926" spans="1:11">
      <c r="A1926" s="120">
        <v>2226</v>
      </c>
      <c r="B1926" s="121" t="s">
        <v>201</v>
      </c>
      <c r="C1926" s="121" t="s">
        <v>202</v>
      </c>
      <c r="D1926" s="121" t="s">
        <v>68</v>
      </c>
      <c r="E1926" s="121" t="s">
        <v>152</v>
      </c>
      <c r="F1926" s="122">
        <v>0</v>
      </c>
      <c r="G1926" s="122">
        <v>0</v>
      </c>
      <c r="H1926" s="120">
        <v>2019</v>
      </c>
      <c r="I1926" t="str">
        <f>IF(J1926="natural gas",VLOOKUP(D1926,'Cross-Page Data'!$I$4:$J$13,2,FALSE),IF(J1926="solar",VLOOKUP('Form 923'!D1926,'Cross-Page Data'!$I$14:$J$117,2,FALSE),J1926))</f>
        <v>heavy or residual fuel oil</v>
      </c>
      <c r="J1926" t="str">
        <f>VLOOKUP(E1926,'Cross-Page Data'!$D$4:$F$48,3,FALSE)</f>
        <v>heavy or residual fuel oil</v>
      </c>
      <c r="K1926" t="b">
        <f t="shared" si="29"/>
        <v>1</v>
      </c>
    </row>
    <row r="1927" spans="1:11">
      <c r="A1927" s="120">
        <v>2227</v>
      </c>
      <c r="B1927" s="121" t="s">
        <v>201</v>
      </c>
      <c r="C1927" s="121" t="s">
        <v>202</v>
      </c>
      <c r="D1927" s="121" t="s">
        <v>116</v>
      </c>
      <c r="E1927" s="121" t="s">
        <v>170</v>
      </c>
      <c r="F1927" s="122">
        <v>1179674</v>
      </c>
      <c r="G1927" s="122">
        <v>132518</v>
      </c>
      <c r="H1927" s="120">
        <v>2019</v>
      </c>
      <c r="I1927" t="str">
        <f>IF(J1927="natural gas",VLOOKUP(D1927,'Cross-Page Data'!$I$4:$J$13,2,FALSE),IF(J1927="solar",VLOOKUP('Form 923'!D1927,'Cross-Page Data'!$I$14:$J$117,2,FALSE),J1927))</f>
        <v>hydro</v>
      </c>
      <c r="J1927" t="str">
        <f>VLOOKUP(E1927,'Cross-Page Data'!$D$4:$F$48,3,FALSE)</f>
        <v>hydro</v>
      </c>
      <c r="K1927" t="b">
        <f t="shared" ref="K1927:K1990" si="30">IF(AND($N$6=FALSE,OR(C1927="Commercial NAICS Cogen",C1927="Industrial NAICS Cogen",C1927="NAICS-22 Cogen")),FALSE,IF(AND($N$7=FALSE,OR(C1927="Commercial NAICS Cogen",C1927="Commercial NAICS Non-Cogen",C1927="industrial NAICS Cogen",C1927="industrial NAICS non-cogen")),FALSE,TRUE))</f>
        <v>1</v>
      </c>
    </row>
    <row r="1928" spans="1:11">
      <c r="A1928" s="120">
        <v>2228</v>
      </c>
      <c r="B1928" s="121" t="s">
        <v>201</v>
      </c>
      <c r="C1928" s="121" t="s">
        <v>202</v>
      </c>
      <c r="D1928" s="121" t="s">
        <v>116</v>
      </c>
      <c r="E1928" s="121" t="s">
        <v>170</v>
      </c>
      <c r="F1928" s="122">
        <v>998839</v>
      </c>
      <c r="G1928" s="122">
        <v>112204</v>
      </c>
      <c r="H1928" s="120">
        <v>2019</v>
      </c>
      <c r="I1928" t="str">
        <f>IF(J1928="natural gas",VLOOKUP(D1928,'Cross-Page Data'!$I$4:$J$13,2,FALSE),IF(J1928="solar",VLOOKUP('Form 923'!D1928,'Cross-Page Data'!$I$14:$J$117,2,FALSE),J1928))</f>
        <v>hydro</v>
      </c>
      <c r="J1928" t="str">
        <f>VLOOKUP(E1928,'Cross-Page Data'!$D$4:$F$48,3,FALSE)</f>
        <v>hydro</v>
      </c>
      <c r="K1928" t="b">
        <f t="shared" si="30"/>
        <v>1</v>
      </c>
    </row>
    <row r="1929" spans="1:11">
      <c r="A1929" s="120">
        <v>2229</v>
      </c>
      <c r="B1929" s="121" t="s">
        <v>201</v>
      </c>
      <c r="C1929" s="121" t="s">
        <v>202</v>
      </c>
      <c r="D1929" s="121" t="s">
        <v>116</v>
      </c>
      <c r="E1929" s="121" t="s">
        <v>170</v>
      </c>
      <c r="F1929" s="122">
        <v>1258957</v>
      </c>
      <c r="G1929" s="122">
        <v>141424</v>
      </c>
      <c r="H1929" s="120">
        <v>2019</v>
      </c>
      <c r="I1929" t="str">
        <f>IF(J1929="natural gas",VLOOKUP(D1929,'Cross-Page Data'!$I$4:$J$13,2,FALSE),IF(J1929="solar",VLOOKUP('Form 923'!D1929,'Cross-Page Data'!$I$14:$J$117,2,FALSE),J1929))</f>
        <v>hydro</v>
      </c>
      <c r="J1929" t="str">
        <f>VLOOKUP(E1929,'Cross-Page Data'!$D$4:$F$48,3,FALSE)</f>
        <v>hydro</v>
      </c>
      <c r="K1929" t="b">
        <f t="shared" si="30"/>
        <v>1</v>
      </c>
    </row>
    <row r="1930" spans="1:11">
      <c r="A1930" s="120">
        <v>2230</v>
      </c>
      <c r="B1930" s="121" t="s">
        <v>201</v>
      </c>
      <c r="C1930" s="121" t="s">
        <v>202</v>
      </c>
      <c r="D1930" s="121" t="s">
        <v>79</v>
      </c>
      <c r="E1930" s="121" t="s">
        <v>70</v>
      </c>
      <c r="F1930" s="122">
        <v>96</v>
      </c>
      <c r="G1930" s="122">
        <v>7</v>
      </c>
      <c r="H1930" s="120">
        <v>2019</v>
      </c>
      <c r="I1930" t="str">
        <f>IF(J1930="natural gas",VLOOKUP(D1930,'Cross-Page Data'!$I$4:$J$13,2,FALSE),IF(J1930="solar",VLOOKUP('Form 923'!D1930,'Cross-Page Data'!$I$14:$J$117,2,FALSE),J1930))</f>
        <v>heavy or residual fuel oil</v>
      </c>
      <c r="J1930" t="str">
        <f>VLOOKUP(E1930,'Cross-Page Data'!$D$4:$F$48,3,FALSE)</f>
        <v>heavy or residual fuel oil</v>
      </c>
      <c r="K1930" t="b">
        <f t="shared" si="30"/>
        <v>1</v>
      </c>
    </row>
    <row r="1931" spans="1:11">
      <c r="A1931" s="120">
        <v>2232</v>
      </c>
      <c r="B1931" s="121" t="s">
        <v>201</v>
      </c>
      <c r="C1931" s="121" t="s">
        <v>202</v>
      </c>
      <c r="D1931" s="121" t="s">
        <v>79</v>
      </c>
      <c r="E1931" s="121" t="s">
        <v>70</v>
      </c>
      <c r="F1931" s="122">
        <v>47</v>
      </c>
      <c r="G1931" s="122">
        <v>3.671</v>
      </c>
      <c r="H1931" s="120">
        <v>2019</v>
      </c>
      <c r="I1931" t="str">
        <f>IF(J1931="natural gas",VLOOKUP(D1931,'Cross-Page Data'!$I$4:$J$13,2,FALSE),IF(J1931="solar",VLOOKUP('Form 923'!D1931,'Cross-Page Data'!$I$14:$J$117,2,FALSE),J1931))</f>
        <v>heavy or residual fuel oil</v>
      </c>
      <c r="J1931" t="str">
        <f>VLOOKUP(E1931,'Cross-Page Data'!$D$4:$F$48,3,FALSE)</f>
        <v>heavy or residual fuel oil</v>
      </c>
      <c r="K1931" t="b">
        <f t="shared" si="30"/>
        <v>1</v>
      </c>
    </row>
    <row r="1932" spans="1:11">
      <c r="A1932" s="120">
        <v>2232</v>
      </c>
      <c r="B1932" s="121" t="s">
        <v>201</v>
      </c>
      <c r="C1932" s="121" t="s">
        <v>202</v>
      </c>
      <c r="D1932" s="121" t="s">
        <v>79</v>
      </c>
      <c r="E1932" s="121" t="s">
        <v>38</v>
      </c>
      <c r="F1932" s="122">
        <v>443</v>
      </c>
      <c r="G1932" s="122">
        <v>34.329</v>
      </c>
      <c r="H1932" s="120">
        <v>2019</v>
      </c>
      <c r="I1932" t="str">
        <f>IF(J1932="natural gas",VLOOKUP(D1932,'Cross-Page Data'!$I$4:$J$13,2,FALSE),IF(J1932="solar",VLOOKUP('Form 923'!D1932,'Cross-Page Data'!$I$14:$J$117,2,FALSE),J1932))</f>
        <v>natural gas peaker</v>
      </c>
      <c r="J1932" t="str">
        <f>VLOOKUP(E1932,'Cross-Page Data'!$D$4:$F$48,3,FALSE)</f>
        <v>natural gas</v>
      </c>
      <c r="K1932" t="b">
        <f t="shared" si="30"/>
        <v>1</v>
      </c>
    </row>
    <row r="1933" spans="1:11">
      <c r="A1933" s="120">
        <v>2233</v>
      </c>
      <c r="B1933" s="121" t="s">
        <v>201</v>
      </c>
      <c r="C1933" s="121" t="s">
        <v>202</v>
      </c>
      <c r="D1933" s="121" t="s">
        <v>79</v>
      </c>
      <c r="E1933" s="121" t="s">
        <v>70</v>
      </c>
      <c r="F1933" s="122">
        <v>215</v>
      </c>
      <c r="G1933" s="122">
        <v>22</v>
      </c>
      <c r="H1933" s="120">
        <v>2019</v>
      </c>
      <c r="I1933" t="str">
        <f>IF(J1933="natural gas",VLOOKUP(D1933,'Cross-Page Data'!$I$4:$J$13,2,FALSE),IF(J1933="solar",VLOOKUP('Form 923'!D1933,'Cross-Page Data'!$I$14:$J$117,2,FALSE),J1933))</f>
        <v>heavy or residual fuel oil</v>
      </c>
      <c r="J1933" t="str">
        <f>VLOOKUP(E1933,'Cross-Page Data'!$D$4:$F$48,3,FALSE)</f>
        <v>heavy or residual fuel oil</v>
      </c>
      <c r="K1933" t="b">
        <f t="shared" si="30"/>
        <v>1</v>
      </c>
    </row>
    <row r="1934" spans="1:11">
      <c r="A1934" s="120">
        <v>2233</v>
      </c>
      <c r="B1934" s="121" t="s">
        <v>201</v>
      </c>
      <c r="C1934" s="121" t="s">
        <v>202</v>
      </c>
      <c r="D1934" s="121" t="s">
        <v>79</v>
      </c>
      <c r="E1934" s="121" t="s">
        <v>38</v>
      </c>
      <c r="F1934" s="122">
        <v>0</v>
      </c>
      <c r="G1934" s="122">
        <v>0</v>
      </c>
      <c r="H1934" s="120">
        <v>2019</v>
      </c>
      <c r="I1934" t="str">
        <f>IF(J1934="natural gas",VLOOKUP(D1934,'Cross-Page Data'!$I$4:$J$13,2,FALSE),IF(J1934="solar",VLOOKUP('Form 923'!D1934,'Cross-Page Data'!$I$14:$J$117,2,FALSE),J1934))</f>
        <v>natural gas peaker</v>
      </c>
      <c r="J1934" t="str">
        <f>VLOOKUP(E1934,'Cross-Page Data'!$D$4:$F$48,3,FALSE)</f>
        <v>natural gas</v>
      </c>
      <c r="K1934" t="b">
        <f t="shared" si="30"/>
        <v>1</v>
      </c>
    </row>
    <row r="1935" spans="1:11">
      <c r="A1935" s="120">
        <v>2234</v>
      </c>
      <c r="B1935" s="121" t="s">
        <v>201</v>
      </c>
      <c r="C1935" s="121" t="s">
        <v>202</v>
      </c>
      <c r="D1935" s="121" t="s">
        <v>79</v>
      </c>
      <c r="E1935" s="121" t="s">
        <v>70</v>
      </c>
      <c r="F1935" s="122">
        <v>0</v>
      </c>
      <c r="G1935" s="122">
        <v>0</v>
      </c>
      <c r="H1935" s="120">
        <v>2019</v>
      </c>
      <c r="I1935" t="str">
        <f>IF(J1935="natural gas",VLOOKUP(D1935,'Cross-Page Data'!$I$4:$J$13,2,FALSE),IF(J1935="solar",VLOOKUP('Form 923'!D1935,'Cross-Page Data'!$I$14:$J$117,2,FALSE),J1935))</f>
        <v>heavy or residual fuel oil</v>
      </c>
      <c r="J1935" t="str">
        <f>VLOOKUP(E1935,'Cross-Page Data'!$D$4:$F$48,3,FALSE)</f>
        <v>heavy or residual fuel oil</v>
      </c>
      <c r="K1935" t="b">
        <f t="shared" si="30"/>
        <v>1</v>
      </c>
    </row>
    <row r="1936" spans="1:11">
      <c r="A1936" s="120">
        <v>2235</v>
      </c>
      <c r="B1936" s="121" t="s">
        <v>201</v>
      </c>
      <c r="C1936" s="121" t="s">
        <v>202</v>
      </c>
      <c r="D1936" s="121" t="s">
        <v>79</v>
      </c>
      <c r="E1936" s="121" t="s">
        <v>70</v>
      </c>
      <c r="F1936" s="122">
        <v>17</v>
      </c>
      <c r="G1936" s="122">
        <v>1.261</v>
      </c>
      <c r="H1936" s="120">
        <v>2019</v>
      </c>
      <c r="I1936" t="str">
        <f>IF(J1936="natural gas",VLOOKUP(D1936,'Cross-Page Data'!$I$4:$J$13,2,FALSE),IF(J1936="solar",VLOOKUP('Form 923'!D1936,'Cross-Page Data'!$I$14:$J$117,2,FALSE),J1936))</f>
        <v>heavy or residual fuel oil</v>
      </c>
      <c r="J1936" t="str">
        <f>VLOOKUP(E1936,'Cross-Page Data'!$D$4:$F$48,3,FALSE)</f>
        <v>heavy or residual fuel oil</v>
      </c>
      <c r="K1936" t="b">
        <f t="shared" si="30"/>
        <v>1</v>
      </c>
    </row>
    <row r="1937" spans="1:11">
      <c r="A1937" s="120">
        <v>2235</v>
      </c>
      <c r="B1937" s="121" t="s">
        <v>201</v>
      </c>
      <c r="C1937" s="121" t="s">
        <v>202</v>
      </c>
      <c r="D1937" s="121" t="s">
        <v>79</v>
      </c>
      <c r="E1937" s="121" t="s">
        <v>38</v>
      </c>
      <c r="F1937" s="122">
        <v>62</v>
      </c>
      <c r="G1937" s="122">
        <v>4.739</v>
      </c>
      <c r="H1937" s="120">
        <v>2019</v>
      </c>
      <c r="I1937" t="str">
        <f>IF(J1937="natural gas",VLOOKUP(D1937,'Cross-Page Data'!$I$4:$J$13,2,FALSE),IF(J1937="solar",VLOOKUP('Form 923'!D1937,'Cross-Page Data'!$I$14:$J$117,2,FALSE),J1937))</f>
        <v>natural gas peaker</v>
      </c>
      <c r="J1937" t="str">
        <f>VLOOKUP(E1937,'Cross-Page Data'!$D$4:$F$48,3,FALSE)</f>
        <v>natural gas</v>
      </c>
      <c r="K1937" t="b">
        <f t="shared" si="30"/>
        <v>1</v>
      </c>
    </row>
    <row r="1938" spans="1:11">
      <c r="A1938" s="120">
        <v>2237</v>
      </c>
      <c r="B1938" s="121" t="s">
        <v>201</v>
      </c>
      <c r="C1938" s="121" t="s">
        <v>202</v>
      </c>
      <c r="D1938" s="121" t="s">
        <v>79</v>
      </c>
      <c r="E1938" s="121" t="s">
        <v>70</v>
      </c>
      <c r="F1938" s="122">
        <v>132</v>
      </c>
      <c r="G1938" s="122">
        <v>11.606</v>
      </c>
      <c r="H1938" s="120">
        <v>2019</v>
      </c>
      <c r="I1938" t="str">
        <f>IF(J1938="natural gas",VLOOKUP(D1938,'Cross-Page Data'!$I$4:$J$13,2,FALSE),IF(J1938="solar",VLOOKUP('Form 923'!D1938,'Cross-Page Data'!$I$14:$J$117,2,FALSE),J1938))</f>
        <v>heavy or residual fuel oil</v>
      </c>
      <c r="J1938" t="str">
        <f>VLOOKUP(E1938,'Cross-Page Data'!$D$4:$F$48,3,FALSE)</f>
        <v>heavy or residual fuel oil</v>
      </c>
      <c r="K1938" t="b">
        <f t="shared" si="30"/>
        <v>1</v>
      </c>
    </row>
    <row r="1939" spans="1:11">
      <c r="A1939" s="120">
        <v>2237</v>
      </c>
      <c r="B1939" s="121" t="s">
        <v>201</v>
      </c>
      <c r="C1939" s="121" t="s">
        <v>202</v>
      </c>
      <c r="D1939" s="121" t="s">
        <v>79</v>
      </c>
      <c r="E1939" s="121" t="s">
        <v>38</v>
      </c>
      <c r="F1939" s="122">
        <v>1663</v>
      </c>
      <c r="G1939" s="122">
        <v>151.394</v>
      </c>
      <c r="H1939" s="120">
        <v>2019</v>
      </c>
      <c r="I1939" t="str">
        <f>IF(J1939="natural gas",VLOOKUP(D1939,'Cross-Page Data'!$I$4:$J$13,2,FALSE),IF(J1939="solar",VLOOKUP('Form 923'!D1939,'Cross-Page Data'!$I$14:$J$117,2,FALSE),J1939))</f>
        <v>natural gas peaker</v>
      </c>
      <c r="J1939" t="str">
        <f>VLOOKUP(E1939,'Cross-Page Data'!$D$4:$F$48,3,FALSE)</f>
        <v>natural gas</v>
      </c>
      <c r="K1939" t="b">
        <f t="shared" si="30"/>
        <v>1</v>
      </c>
    </row>
    <row r="1940" spans="1:11">
      <c r="A1940" s="120">
        <v>2238</v>
      </c>
      <c r="B1940" s="121" t="s">
        <v>201</v>
      </c>
      <c r="C1940" s="121" t="s">
        <v>202</v>
      </c>
      <c r="D1940" s="121" t="s">
        <v>79</v>
      </c>
      <c r="E1940" s="121" t="s">
        <v>70</v>
      </c>
      <c r="F1940" s="122">
        <v>23</v>
      </c>
      <c r="G1940" s="122">
        <v>1.327</v>
      </c>
      <c r="H1940" s="120">
        <v>2019</v>
      </c>
      <c r="I1940" t="str">
        <f>IF(J1940="natural gas",VLOOKUP(D1940,'Cross-Page Data'!$I$4:$J$13,2,FALSE),IF(J1940="solar",VLOOKUP('Form 923'!D1940,'Cross-Page Data'!$I$14:$J$117,2,FALSE),J1940))</f>
        <v>heavy or residual fuel oil</v>
      </c>
      <c r="J1940" t="str">
        <f>VLOOKUP(E1940,'Cross-Page Data'!$D$4:$F$48,3,FALSE)</f>
        <v>heavy or residual fuel oil</v>
      </c>
      <c r="K1940" t="b">
        <f t="shared" si="30"/>
        <v>1</v>
      </c>
    </row>
    <row r="1941" spans="1:11">
      <c r="A1941" s="120">
        <v>2238</v>
      </c>
      <c r="B1941" s="121" t="s">
        <v>201</v>
      </c>
      <c r="C1941" s="121" t="s">
        <v>202</v>
      </c>
      <c r="D1941" s="121" t="s">
        <v>79</v>
      </c>
      <c r="E1941" s="121" t="s">
        <v>38</v>
      </c>
      <c r="F1941" s="122">
        <v>134</v>
      </c>
      <c r="G1941" s="122">
        <v>7.673</v>
      </c>
      <c r="H1941" s="120">
        <v>2019</v>
      </c>
      <c r="I1941" t="str">
        <f>IF(J1941="natural gas",VLOOKUP(D1941,'Cross-Page Data'!$I$4:$J$13,2,FALSE),IF(J1941="solar",VLOOKUP('Form 923'!D1941,'Cross-Page Data'!$I$14:$J$117,2,FALSE),J1941))</f>
        <v>natural gas peaker</v>
      </c>
      <c r="J1941" t="str">
        <f>VLOOKUP(E1941,'Cross-Page Data'!$D$4:$F$48,3,FALSE)</f>
        <v>natural gas</v>
      </c>
      <c r="K1941" t="b">
        <f t="shared" si="30"/>
        <v>1</v>
      </c>
    </row>
    <row r="1942" spans="1:11">
      <c r="A1942" s="120">
        <v>2240</v>
      </c>
      <c r="B1942" s="121" t="s">
        <v>201</v>
      </c>
      <c r="C1942" s="121" t="s">
        <v>202</v>
      </c>
      <c r="D1942" s="121" t="s">
        <v>73</v>
      </c>
      <c r="E1942" s="121" t="s">
        <v>70</v>
      </c>
      <c r="F1942" s="122">
        <v>0</v>
      </c>
      <c r="G1942" s="122">
        <v>0</v>
      </c>
      <c r="H1942" s="120">
        <v>2019</v>
      </c>
      <c r="I1942" t="str">
        <f>IF(J1942="natural gas",VLOOKUP(D1942,'Cross-Page Data'!$I$4:$J$13,2,FALSE),IF(J1942="solar",VLOOKUP('Form 923'!D1942,'Cross-Page Data'!$I$14:$J$117,2,FALSE),J1942))</f>
        <v>heavy or residual fuel oil</v>
      </c>
      <c r="J1942" t="str">
        <f>VLOOKUP(E1942,'Cross-Page Data'!$D$4:$F$48,3,FALSE)</f>
        <v>heavy or residual fuel oil</v>
      </c>
      <c r="K1942" t="b">
        <f t="shared" si="30"/>
        <v>1</v>
      </c>
    </row>
    <row r="1943" spans="1:11">
      <c r="A1943" s="120">
        <v>2240</v>
      </c>
      <c r="B1943" s="121" t="s">
        <v>201</v>
      </c>
      <c r="C1943" s="121" t="s">
        <v>202</v>
      </c>
      <c r="D1943" s="121" t="s">
        <v>73</v>
      </c>
      <c r="E1943" s="121" t="s">
        <v>38</v>
      </c>
      <c r="F1943" s="122">
        <v>56084</v>
      </c>
      <c r="G1943" s="122">
        <v>3824</v>
      </c>
      <c r="H1943" s="120">
        <v>2019</v>
      </c>
      <c r="I1943" t="str">
        <f>IF(J1943="natural gas",VLOOKUP(D1943,'Cross-Page Data'!$I$4:$J$13,2,FALSE),IF(J1943="solar",VLOOKUP('Form 923'!D1943,'Cross-Page Data'!$I$14:$J$117,2,FALSE),J1943))</f>
        <v>natural gas peaker</v>
      </c>
      <c r="J1943" t="str">
        <f>VLOOKUP(E1943,'Cross-Page Data'!$D$4:$F$48,3,FALSE)</f>
        <v>natural gas</v>
      </c>
      <c r="K1943" t="b">
        <f t="shared" si="30"/>
        <v>1</v>
      </c>
    </row>
    <row r="1944" spans="1:11">
      <c r="A1944" s="120">
        <v>2240</v>
      </c>
      <c r="B1944" s="121" t="s">
        <v>201</v>
      </c>
      <c r="C1944" s="121" t="s">
        <v>202</v>
      </c>
      <c r="D1944" s="121" t="s">
        <v>101</v>
      </c>
      <c r="E1944" s="121" t="s">
        <v>92</v>
      </c>
      <c r="F1944" s="122">
        <v>35091</v>
      </c>
      <c r="G1944" s="122">
        <v>3942</v>
      </c>
      <c r="H1944" s="120">
        <v>2019</v>
      </c>
      <c r="I1944" t="str">
        <f>IF(J1944="natural gas",VLOOKUP(D1944,'Cross-Page Data'!$I$4:$J$13,2,FALSE),IF(J1944="solar",VLOOKUP('Form 923'!D1944,'Cross-Page Data'!$I$14:$J$117,2,FALSE),J1944))</f>
        <v>solar pv</v>
      </c>
      <c r="J1944" t="str">
        <f>VLOOKUP(E1944,'Cross-Page Data'!$D$4:$F$48,3,FALSE)</f>
        <v>solar</v>
      </c>
      <c r="K1944" t="b">
        <f t="shared" si="30"/>
        <v>1</v>
      </c>
    </row>
    <row r="1945" spans="1:11">
      <c r="A1945" s="120">
        <v>2240</v>
      </c>
      <c r="B1945" s="121" t="s">
        <v>201</v>
      </c>
      <c r="C1945" s="121" t="s">
        <v>202</v>
      </c>
      <c r="D1945" s="121" t="s">
        <v>68</v>
      </c>
      <c r="E1945" s="121" t="s">
        <v>38</v>
      </c>
      <c r="F1945" s="122">
        <v>164840</v>
      </c>
      <c r="G1945" s="122">
        <v>13572.263</v>
      </c>
      <c r="H1945" s="120">
        <v>2019</v>
      </c>
      <c r="I1945" t="str">
        <f>IF(J1945="natural gas",VLOOKUP(D1945,'Cross-Page Data'!$I$4:$J$13,2,FALSE),IF(J1945="solar",VLOOKUP('Form 923'!D1945,'Cross-Page Data'!$I$14:$J$117,2,FALSE),J1945))</f>
        <v>natural gas nonpeaker - preexisting retiring</v>
      </c>
      <c r="J1945" t="str">
        <f>VLOOKUP(E1945,'Cross-Page Data'!$D$4:$F$48,3,FALSE)</f>
        <v>natural gas</v>
      </c>
      <c r="K1945" t="b">
        <f t="shared" si="30"/>
        <v>1</v>
      </c>
    </row>
    <row r="1946" spans="1:11">
      <c r="A1946" s="120">
        <v>2240</v>
      </c>
      <c r="B1946" s="121" t="s">
        <v>201</v>
      </c>
      <c r="C1946" s="121" t="s">
        <v>202</v>
      </c>
      <c r="D1946" s="121" t="s">
        <v>68</v>
      </c>
      <c r="E1946" s="121" t="s">
        <v>162</v>
      </c>
      <c r="F1946" s="122">
        <v>5248249</v>
      </c>
      <c r="G1946" s="122">
        <v>433260.74</v>
      </c>
      <c r="H1946" s="120">
        <v>2019</v>
      </c>
      <c r="I1946" t="str">
        <f>IF(J1946="natural gas",VLOOKUP(D1946,'Cross-Page Data'!$I$4:$J$13,2,FALSE),IF(J1946="solar",VLOOKUP('Form 923'!D1946,'Cross-Page Data'!$I$14:$J$117,2,FALSE),J1946))</f>
        <v>hard coal</v>
      </c>
      <c r="J1946" t="str">
        <f>VLOOKUP(E1946,'Cross-Page Data'!$D$4:$F$48,3,FALSE)</f>
        <v>hard coal</v>
      </c>
      <c r="K1946" t="b">
        <f t="shared" si="30"/>
        <v>1</v>
      </c>
    </row>
    <row r="1947" spans="1:11">
      <c r="A1947" s="120">
        <v>2240</v>
      </c>
      <c r="B1947" s="121" t="s">
        <v>201</v>
      </c>
      <c r="C1947" s="121" t="s">
        <v>202</v>
      </c>
      <c r="D1947" s="121" t="s">
        <v>128</v>
      </c>
      <c r="E1947" s="121" t="s">
        <v>180</v>
      </c>
      <c r="F1947" s="122">
        <v>1731493</v>
      </c>
      <c r="G1947" s="122">
        <v>194506</v>
      </c>
      <c r="H1947" s="120">
        <v>2019</v>
      </c>
      <c r="I1947" t="str">
        <f>IF(J1947="natural gas",VLOOKUP(D1947,'Cross-Page Data'!$I$4:$J$13,2,FALSE),IF(J1947="solar",VLOOKUP('Form 923'!D1947,'Cross-Page Data'!$I$14:$J$117,2,FALSE),J1947))</f>
        <v>wind</v>
      </c>
      <c r="J1947" t="str">
        <f>VLOOKUP(E1947,'Cross-Page Data'!$D$4:$F$48,3,FALSE)</f>
        <v>wind</v>
      </c>
      <c r="K1947" t="b">
        <f t="shared" si="30"/>
        <v>1</v>
      </c>
    </row>
    <row r="1948" spans="1:11">
      <c r="A1948" s="120">
        <v>2241</v>
      </c>
      <c r="B1948" s="121" t="s">
        <v>201</v>
      </c>
      <c r="C1948" s="121" t="s">
        <v>202</v>
      </c>
      <c r="D1948" s="121" t="s">
        <v>73</v>
      </c>
      <c r="E1948" s="121" t="s">
        <v>70</v>
      </c>
      <c r="F1948" s="122">
        <v>7685</v>
      </c>
      <c r="G1948" s="122">
        <v>349.799</v>
      </c>
      <c r="H1948" s="120">
        <v>2019</v>
      </c>
      <c r="I1948" t="str">
        <f>IF(J1948="natural gas",VLOOKUP(D1948,'Cross-Page Data'!$I$4:$J$13,2,FALSE),IF(J1948="solar",VLOOKUP('Form 923'!D1948,'Cross-Page Data'!$I$14:$J$117,2,FALSE),J1948))</f>
        <v>heavy or residual fuel oil</v>
      </c>
      <c r="J1948" t="str">
        <f>VLOOKUP(E1948,'Cross-Page Data'!$D$4:$F$48,3,FALSE)</f>
        <v>heavy or residual fuel oil</v>
      </c>
      <c r="K1948" t="b">
        <f t="shared" si="30"/>
        <v>1</v>
      </c>
    </row>
    <row r="1949" spans="1:11">
      <c r="A1949" s="120">
        <v>2241</v>
      </c>
      <c r="B1949" s="121" t="s">
        <v>201</v>
      </c>
      <c r="C1949" s="121" t="s">
        <v>202</v>
      </c>
      <c r="D1949" s="121" t="s">
        <v>73</v>
      </c>
      <c r="E1949" s="121" t="s">
        <v>38</v>
      </c>
      <c r="F1949" s="122">
        <v>109086</v>
      </c>
      <c r="G1949" s="122">
        <v>4965.201</v>
      </c>
      <c r="H1949" s="120">
        <v>2019</v>
      </c>
      <c r="I1949" t="str">
        <f>IF(J1949="natural gas",VLOOKUP(D1949,'Cross-Page Data'!$I$4:$J$13,2,FALSE),IF(J1949="solar",VLOOKUP('Form 923'!D1949,'Cross-Page Data'!$I$14:$J$117,2,FALSE),J1949))</f>
        <v>natural gas peaker</v>
      </c>
      <c r="J1949" t="str">
        <f>VLOOKUP(E1949,'Cross-Page Data'!$D$4:$F$48,3,FALSE)</f>
        <v>natural gas</v>
      </c>
      <c r="K1949" t="b">
        <f t="shared" si="30"/>
        <v>1</v>
      </c>
    </row>
    <row r="1950" spans="1:11">
      <c r="A1950" s="120">
        <v>2241</v>
      </c>
      <c r="B1950" s="121" t="s">
        <v>201</v>
      </c>
      <c r="C1950" s="121" t="s">
        <v>202</v>
      </c>
      <c r="D1950" s="121" t="s">
        <v>73</v>
      </c>
      <c r="E1950" s="121" t="s">
        <v>152</v>
      </c>
      <c r="F1950" s="122">
        <v>0</v>
      </c>
      <c r="G1950" s="122">
        <v>0</v>
      </c>
      <c r="H1950" s="120">
        <v>2019</v>
      </c>
      <c r="I1950" t="str">
        <f>IF(J1950="natural gas",VLOOKUP(D1950,'Cross-Page Data'!$I$4:$J$13,2,FALSE),IF(J1950="solar",VLOOKUP('Form 923'!D1950,'Cross-Page Data'!$I$14:$J$117,2,FALSE),J1950))</f>
        <v>heavy or residual fuel oil</v>
      </c>
      <c r="J1950" t="str">
        <f>VLOOKUP(E1950,'Cross-Page Data'!$D$4:$F$48,3,FALSE)</f>
        <v>heavy or residual fuel oil</v>
      </c>
      <c r="K1950" t="b">
        <f t="shared" si="30"/>
        <v>1</v>
      </c>
    </row>
    <row r="1951" spans="1:11">
      <c r="A1951" s="120">
        <v>2243</v>
      </c>
      <c r="B1951" s="121" t="s">
        <v>201</v>
      </c>
      <c r="C1951" s="121" t="s">
        <v>202</v>
      </c>
      <c r="D1951" s="121" t="s">
        <v>73</v>
      </c>
      <c r="E1951" s="121" t="s">
        <v>70</v>
      </c>
      <c r="F1951" s="122">
        <v>0</v>
      </c>
      <c r="G1951" s="122">
        <v>0</v>
      </c>
      <c r="H1951" s="120">
        <v>2019</v>
      </c>
      <c r="I1951" t="str">
        <f>IF(J1951="natural gas",VLOOKUP(D1951,'Cross-Page Data'!$I$4:$J$13,2,FALSE),IF(J1951="solar",VLOOKUP('Form 923'!D1951,'Cross-Page Data'!$I$14:$J$117,2,FALSE),J1951))</f>
        <v>heavy or residual fuel oil</v>
      </c>
      <c r="J1951" t="str">
        <f>VLOOKUP(E1951,'Cross-Page Data'!$D$4:$F$48,3,FALSE)</f>
        <v>heavy or residual fuel oil</v>
      </c>
      <c r="K1951" t="b">
        <f t="shared" si="30"/>
        <v>1</v>
      </c>
    </row>
    <row r="1952" spans="1:11">
      <c r="A1952" s="120">
        <v>2243</v>
      </c>
      <c r="B1952" s="121" t="s">
        <v>201</v>
      </c>
      <c r="C1952" s="121" t="s">
        <v>202</v>
      </c>
      <c r="D1952" s="121" t="s">
        <v>73</v>
      </c>
      <c r="E1952" s="121" t="s">
        <v>38</v>
      </c>
      <c r="F1952" s="122">
        <v>632</v>
      </c>
      <c r="G1952" s="122">
        <v>-466</v>
      </c>
      <c r="H1952" s="120">
        <v>2019</v>
      </c>
      <c r="I1952" t="str">
        <f>IF(J1952="natural gas",VLOOKUP(D1952,'Cross-Page Data'!$I$4:$J$13,2,FALSE),IF(J1952="solar",VLOOKUP('Form 923'!D1952,'Cross-Page Data'!$I$14:$J$117,2,FALSE),J1952))</f>
        <v>natural gas peaker</v>
      </c>
      <c r="J1952" t="str">
        <f>VLOOKUP(E1952,'Cross-Page Data'!$D$4:$F$48,3,FALSE)</f>
        <v>natural gas</v>
      </c>
      <c r="K1952" t="b">
        <f t="shared" si="30"/>
        <v>1</v>
      </c>
    </row>
    <row r="1953" spans="1:11">
      <c r="A1953" s="120">
        <v>2244</v>
      </c>
      <c r="B1953" s="121" t="s">
        <v>201</v>
      </c>
      <c r="C1953" s="121" t="s">
        <v>202</v>
      </c>
      <c r="D1953" s="121" t="s">
        <v>68</v>
      </c>
      <c r="E1953" s="121" t="s">
        <v>70</v>
      </c>
      <c r="F1953" s="122">
        <v>0</v>
      </c>
      <c r="G1953" s="122">
        <v>0</v>
      </c>
      <c r="H1953" s="120">
        <v>2019</v>
      </c>
      <c r="I1953" t="str">
        <f>IF(J1953="natural gas",VLOOKUP(D1953,'Cross-Page Data'!$I$4:$J$13,2,FALSE),IF(J1953="solar",VLOOKUP('Form 923'!D1953,'Cross-Page Data'!$I$14:$J$117,2,FALSE),J1953))</f>
        <v>heavy or residual fuel oil</v>
      </c>
      <c r="J1953" t="str">
        <f>VLOOKUP(E1953,'Cross-Page Data'!$D$4:$F$48,3,FALSE)</f>
        <v>heavy or residual fuel oil</v>
      </c>
      <c r="K1953" t="b">
        <f t="shared" si="30"/>
        <v>1</v>
      </c>
    </row>
    <row r="1954" spans="1:11">
      <c r="A1954" s="120">
        <v>2244</v>
      </c>
      <c r="B1954" s="121" t="s">
        <v>201</v>
      </c>
      <c r="C1954" s="121" t="s">
        <v>202</v>
      </c>
      <c r="D1954" s="121" t="s">
        <v>68</v>
      </c>
      <c r="E1954" s="121" t="s">
        <v>38</v>
      </c>
      <c r="F1954" s="122">
        <v>6102</v>
      </c>
      <c r="G1954" s="122">
        <v>-274</v>
      </c>
      <c r="H1954" s="120">
        <v>2019</v>
      </c>
      <c r="I1954" t="str">
        <f>IF(J1954="natural gas",VLOOKUP(D1954,'Cross-Page Data'!$I$4:$J$13,2,FALSE),IF(J1954="solar",VLOOKUP('Form 923'!D1954,'Cross-Page Data'!$I$14:$J$117,2,FALSE),J1954))</f>
        <v>natural gas nonpeaker - preexisting retiring</v>
      </c>
      <c r="J1954" t="str">
        <f>VLOOKUP(E1954,'Cross-Page Data'!$D$4:$F$48,3,FALSE)</f>
        <v>natural gas</v>
      </c>
      <c r="K1954" t="b">
        <f t="shared" si="30"/>
        <v>1</v>
      </c>
    </row>
    <row r="1955" spans="1:11">
      <c r="A1955" s="120">
        <v>2248</v>
      </c>
      <c r="B1955" s="121" t="s">
        <v>201</v>
      </c>
      <c r="C1955" s="121" t="s">
        <v>202</v>
      </c>
      <c r="D1955" s="121" t="s">
        <v>79</v>
      </c>
      <c r="E1955" s="121" t="s">
        <v>70</v>
      </c>
      <c r="F1955" s="122">
        <v>584</v>
      </c>
      <c r="G1955" s="122">
        <v>49</v>
      </c>
      <c r="H1955" s="120">
        <v>2019</v>
      </c>
      <c r="I1955" t="str">
        <f>IF(J1955="natural gas",VLOOKUP(D1955,'Cross-Page Data'!$I$4:$J$13,2,FALSE),IF(J1955="solar",VLOOKUP('Form 923'!D1955,'Cross-Page Data'!$I$14:$J$117,2,FALSE),J1955))</f>
        <v>heavy or residual fuel oil</v>
      </c>
      <c r="J1955" t="str">
        <f>VLOOKUP(E1955,'Cross-Page Data'!$D$4:$F$48,3,FALSE)</f>
        <v>heavy or residual fuel oil</v>
      </c>
      <c r="K1955" t="b">
        <f t="shared" si="30"/>
        <v>1</v>
      </c>
    </row>
    <row r="1956" spans="1:11">
      <c r="A1956" s="120">
        <v>2248</v>
      </c>
      <c r="B1956" s="121" t="s">
        <v>201</v>
      </c>
      <c r="C1956" s="121" t="s">
        <v>202</v>
      </c>
      <c r="D1956" s="121" t="s">
        <v>79</v>
      </c>
      <c r="E1956" s="121" t="s">
        <v>38</v>
      </c>
      <c r="F1956" s="122">
        <v>0</v>
      </c>
      <c r="G1956" s="122">
        <v>0</v>
      </c>
      <c r="H1956" s="120">
        <v>2019</v>
      </c>
      <c r="I1956" t="str">
        <f>IF(J1956="natural gas",VLOOKUP(D1956,'Cross-Page Data'!$I$4:$J$13,2,FALSE),IF(J1956="solar",VLOOKUP('Form 923'!D1956,'Cross-Page Data'!$I$14:$J$117,2,FALSE),J1956))</f>
        <v>natural gas peaker</v>
      </c>
      <c r="J1956" t="str">
        <f>VLOOKUP(E1956,'Cross-Page Data'!$D$4:$F$48,3,FALSE)</f>
        <v>natural gas</v>
      </c>
      <c r="K1956" t="b">
        <f t="shared" si="30"/>
        <v>1</v>
      </c>
    </row>
    <row r="1957" spans="1:11">
      <c r="A1957" s="120">
        <v>2249</v>
      </c>
      <c r="B1957" s="121" t="s">
        <v>201</v>
      </c>
      <c r="C1957" s="121" t="s">
        <v>202</v>
      </c>
      <c r="D1957" s="121" t="s">
        <v>79</v>
      </c>
      <c r="E1957" s="121" t="s">
        <v>70</v>
      </c>
      <c r="F1957" s="122">
        <v>18</v>
      </c>
      <c r="G1957" s="122">
        <v>4.304</v>
      </c>
      <c r="H1957" s="120">
        <v>2019</v>
      </c>
      <c r="I1957" t="str">
        <f>IF(J1957="natural gas",VLOOKUP(D1957,'Cross-Page Data'!$I$4:$J$13,2,FALSE),IF(J1957="solar",VLOOKUP('Form 923'!D1957,'Cross-Page Data'!$I$14:$J$117,2,FALSE),J1957))</f>
        <v>heavy or residual fuel oil</v>
      </c>
      <c r="J1957" t="str">
        <f>VLOOKUP(E1957,'Cross-Page Data'!$D$4:$F$48,3,FALSE)</f>
        <v>heavy or residual fuel oil</v>
      </c>
      <c r="K1957" t="b">
        <f t="shared" si="30"/>
        <v>1</v>
      </c>
    </row>
    <row r="1958" spans="1:11">
      <c r="A1958" s="120">
        <v>2249</v>
      </c>
      <c r="B1958" s="121" t="s">
        <v>201</v>
      </c>
      <c r="C1958" s="121" t="s">
        <v>202</v>
      </c>
      <c r="D1958" s="121" t="s">
        <v>79</v>
      </c>
      <c r="E1958" s="121" t="s">
        <v>38</v>
      </c>
      <c r="F1958" s="122">
        <v>7</v>
      </c>
      <c r="G1958" s="122">
        <v>1.696</v>
      </c>
      <c r="H1958" s="120">
        <v>2019</v>
      </c>
      <c r="I1958" t="str">
        <f>IF(J1958="natural gas",VLOOKUP(D1958,'Cross-Page Data'!$I$4:$J$13,2,FALSE),IF(J1958="solar",VLOOKUP('Form 923'!D1958,'Cross-Page Data'!$I$14:$J$117,2,FALSE),J1958))</f>
        <v>natural gas peaker</v>
      </c>
      <c r="J1958" t="str">
        <f>VLOOKUP(E1958,'Cross-Page Data'!$D$4:$F$48,3,FALSE)</f>
        <v>natural gas</v>
      </c>
      <c r="K1958" t="b">
        <f t="shared" si="30"/>
        <v>1</v>
      </c>
    </row>
    <row r="1959" spans="1:11">
      <c r="A1959" s="120">
        <v>2250</v>
      </c>
      <c r="B1959" s="121" t="s">
        <v>201</v>
      </c>
      <c r="C1959" s="121" t="s">
        <v>202</v>
      </c>
      <c r="D1959" s="121" t="s">
        <v>73</v>
      </c>
      <c r="E1959" s="121" t="s">
        <v>70</v>
      </c>
      <c r="F1959" s="122">
        <v>1278</v>
      </c>
      <c r="G1959" s="122">
        <v>49.536</v>
      </c>
      <c r="H1959" s="120">
        <v>2019</v>
      </c>
      <c r="I1959" t="str">
        <f>IF(J1959="natural gas",VLOOKUP(D1959,'Cross-Page Data'!$I$4:$J$13,2,FALSE),IF(J1959="solar",VLOOKUP('Form 923'!D1959,'Cross-Page Data'!$I$14:$J$117,2,FALSE),J1959))</f>
        <v>heavy or residual fuel oil</v>
      </c>
      <c r="J1959" t="str">
        <f>VLOOKUP(E1959,'Cross-Page Data'!$D$4:$F$48,3,FALSE)</f>
        <v>heavy or residual fuel oil</v>
      </c>
      <c r="K1959" t="b">
        <f t="shared" si="30"/>
        <v>1</v>
      </c>
    </row>
    <row r="1960" spans="1:11">
      <c r="A1960" s="120">
        <v>2250</v>
      </c>
      <c r="B1960" s="121" t="s">
        <v>201</v>
      </c>
      <c r="C1960" s="121" t="s">
        <v>202</v>
      </c>
      <c r="D1960" s="121" t="s">
        <v>73</v>
      </c>
      <c r="E1960" s="121" t="s">
        <v>38</v>
      </c>
      <c r="F1960" s="122">
        <v>35254</v>
      </c>
      <c r="G1960" s="122">
        <v>1366.464</v>
      </c>
      <c r="H1960" s="120">
        <v>2019</v>
      </c>
      <c r="I1960" t="str">
        <f>IF(J1960="natural gas",VLOOKUP(D1960,'Cross-Page Data'!$I$4:$J$13,2,FALSE),IF(J1960="solar",VLOOKUP('Form 923'!D1960,'Cross-Page Data'!$I$14:$J$117,2,FALSE),J1960))</f>
        <v>natural gas peaker</v>
      </c>
      <c r="J1960" t="str">
        <f>VLOOKUP(E1960,'Cross-Page Data'!$D$4:$F$48,3,FALSE)</f>
        <v>natural gas</v>
      </c>
      <c r="K1960" t="b">
        <f t="shared" si="30"/>
        <v>1</v>
      </c>
    </row>
    <row r="1961" spans="1:11">
      <c r="A1961" s="120">
        <v>2253</v>
      </c>
      <c r="B1961" s="121" t="s">
        <v>201</v>
      </c>
      <c r="C1961" s="121" t="s">
        <v>202</v>
      </c>
      <c r="D1961" s="121" t="s">
        <v>79</v>
      </c>
      <c r="E1961" s="121" t="s">
        <v>70</v>
      </c>
      <c r="F1961" s="122">
        <v>0</v>
      </c>
      <c r="G1961" s="122">
        <v>0</v>
      </c>
      <c r="H1961" s="120">
        <v>2019</v>
      </c>
      <c r="I1961" t="str">
        <f>IF(J1961="natural gas",VLOOKUP(D1961,'Cross-Page Data'!$I$4:$J$13,2,FALSE),IF(J1961="solar",VLOOKUP('Form 923'!D1961,'Cross-Page Data'!$I$14:$J$117,2,FALSE),J1961))</f>
        <v>heavy or residual fuel oil</v>
      </c>
      <c r="J1961" t="str">
        <f>VLOOKUP(E1961,'Cross-Page Data'!$D$4:$F$48,3,FALSE)</f>
        <v>heavy or residual fuel oil</v>
      </c>
      <c r="K1961" t="b">
        <f t="shared" si="30"/>
        <v>1</v>
      </c>
    </row>
    <row r="1962" spans="1:11">
      <c r="A1962" s="120">
        <v>2255</v>
      </c>
      <c r="B1962" s="121" t="s">
        <v>201</v>
      </c>
      <c r="C1962" s="121" t="s">
        <v>202</v>
      </c>
      <c r="D1962" s="121" t="s">
        <v>79</v>
      </c>
      <c r="E1962" s="121" t="s">
        <v>70</v>
      </c>
      <c r="F1962" s="122">
        <v>1241</v>
      </c>
      <c r="G1962" s="122">
        <v>-37.754</v>
      </c>
      <c r="H1962" s="120">
        <v>2019</v>
      </c>
      <c r="I1962" t="str">
        <f>IF(J1962="natural gas",VLOOKUP(D1962,'Cross-Page Data'!$I$4:$J$13,2,FALSE),IF(J1962="solar",VLOOKUP('Form 923'!D1962,'Cross-Page Data'!$I$14:$J$117,2,FALSE),J1962))</f>
        <v>heavy or residual fuel oil</v>
      </c>
      <c r="J1962" t="str">
        <f>VLOOKUP(E1962,'Cross-Page Data'!$D$4:$F$48,3,FALSE)</f>
        <v>heavy or residual fuel oil</v>
      </c>
      <c r="K1962" t="b">
        <f t="shared" si="30"/>
        <v>1</v>
      </c>
    </row>
    <row r="1963" spans="1:11">
      <c r="A1963" s="120">
        <v>2255</v>
      </c>
      <c r="B1963" s="121" t="s">
        <v>201</v>
      </c>
      <c r="C1963" s="121" t="s">
        <v>202</v>
      </c>
      <c r="D1963" s="121" t="s">
        <v>79</v>
      </c>
      <c r="E1963" s="121" t="s">
        <v>38</v>
      </c>
      <c r="F1963" s="122">
        <v>7088</v>
      </c>
      <c r="G1963" s="122">
        <v>-216.246</v>
      </c>
      <c r="H1963" s="120">
        <v>2019</v>
      </c>
      <c r="I1963" t="str">
        <f>IF(J1963="natural gas",VLOOKUP(D1963,'Cross-Page Data'!$I$4:$J$13,2,FALSE),IF(J1963="solar",VLOOKUP('Form 923'!D1963,'Cross-Page Data'!$I$14:$J$117,2,FALSE),J1963))</f>
        <v>natural gas peaker</v>
      </c>
      <c r="J1963" t="str">
        <f>VLOOKUP(E1963,'Cross-Page Data'!$D$4:$F$48,3,FALSE)</f>
        <v>natural gas</v>
      </c>
      <c r="K1963" t="b">
        <f t="shared" si="30"/>
        <v>1</v>
      </c>
    </row>
    <row r="1964" spans="1:11">
      <c r="A1964" s="120">
        <v>2256</v>
      </c>
      <c r="B1964" s="121" t="s">
        <v>201</v>
      </c>
      <c r="C1964" s="121" t="s">
        <v>202</v>
      </c>
      <c r="D1964" s="121" t="s">
        <v>79</v>
      </c>
      <c r="E1964" s="121" t="s">
        <v>70</v>
      </c>
      <c r="F1964" s="122">
        <v>245</v>
      </c>
      <c r="G1964" s="122">
        <v>-254.698</v>
      </c>
      <c r="H1964" s="120">
        <v>2019</v>
      </c>
      <c r="I1964" t="str">
        <f>IF(J1964="natural gas",VLOOKUP(D1964,'Cross-Page Data'!$I$4:$J$13,2,FALSE),IF(J1964="solar",VLOOKUP('Form 923'!D1964,'Cross-Page Data'!$I$14:$J$117,2,FALSE),J1964))</f>
        <v>heavy or residual fuel oil</v>
      </c>
      <c r="J1964" t="str">
        <f>VLOOKUP(E1964,'Cross-Page Data'!$D$4:$F$48,3,FALSE)</f>
        <v>heavy or residual fuel oil</v>
      </c>
      <c r="K1964" t="b">
        <f t="shared" si="30"/>
        <v>1</v>
      </c>
    </row>
    <row r="1965" spans="1:11">
      <c r="A1965" s="120">
        <v>2256</v>
      </c>
      <c r="B1965" s="121" t="s">
        <v>201</v>
      </c>
      <c r="C1965" s="121" t="s">
        <v>202</v>
      </c>
      <c r="D1965" s="121" t="s">
        <v>79</v>
      </c>
      <c r="E1965" s="121" t="s">
        <v>38</v>
      </c>
      <c r="F1965" s="122">
        <v>82</v>
      </c>
      <c r="G1965" s="122">
        <v>-86.302</v>
      </c>
      <c r="H1965" s="120">
        <v>2019</v>
      </c>
      <c r="I1965" t="str">
        <f>IF(J1965="natural gas",VLOOKUP(D1965,'Cross-Page Data'!$I$4:$J$13,2,FALSE),IF(J1965="solar",VLOOKUP('Form 923'!D1965,'Cross-Page Data'!$I$14:$J$117,2,FALSE),J1965))</f>
        <v>natural gas peaker</v>
      </c>
      <c r="J1965" t="str">
        <f>VLOOKUP(E1965,'Cross-Page Data'!$D$4:$F$48,3,FALSE)</f>
        <v>natural gas</v>
      </c>
      <c r="K1965" t="b">
        <f t="shared" si="30"/>
        <v>1</v>
      </c>
    </row>
    <row r="1966" spans="1:11">
      <c r="A1966" s="120">
        <v>2260</v>
      </c>
      <c r="B1966" s="121" t="s">
        <v>201</v>
      </c>
      <c r="C1966" s="121" t="s">
        <v>202</v>
      </c>
      <c r="D1966" s="121" t="s">
        <v>116</v>
      </c>
      <c r="E1966" s="121" t="s">
        <v>170</v>
      </c>
      <c r="F1966" s="122">
        <v>688996</v>
      </c>
      <c r="G1966" s="122">
        <v>77398</v>
      </c>
      <c r="H1966" s="120">
        <v>2019</v>
      </c>
      <c r="I1966" t="str">
        <f>IF(J1966="natural gas",VLOOKUP(D1966,'Cross-Page Data'!$I$4:$J$13,2,FALSE),IF(J1966="solar",VLOOKUP('Form 923'!D1966,'Cross-Page Data'!$I$14:$J$117,2,FALSE),J1966))</f>
        <v>hydro</v>
      </c>
      <c r="J1966" t="str">
        <f>VLOOKUP(E1966,'Cross-Page Data'!$D$4:$F$48,3,FALSE)</f>
        <v>hydro</v>
      </c>
      <c r="K1966" t="b">
        <f t="shared" si="30"/>
        <v>1</v>
      </c>
    </row>
    <row r="1967" spans="1:11">
      <c r="A1967" s="120">
        <v>2265</v>
      </c>
      <c r="B1967" s="121" t="s">
        <v>201</v>
      </c>
      <c r="C1967" s="121" t="s">
        <v>202</v>
      </c>
      <c r="D1967" s="121" t="s">
        <v>73</v>
      </c>
      <c r="E1967" s="121" t="s">
        <v>70</v>
      </c>
      <c r="F1967" s="122">
        <v>956</v>
      </c>
      <c r="G1967" s="122">
        <v>78.99</v>
      </c>
      <c r="H1967" s="120">
        <v>2019</v>
      </c>
      <c r="I1967" t="str">
        <f>IF(J1967="natural gas",VLOOKUP(D1967,'Cross-Page Data'!$I$4:$J$13,2,FALSE),IF(J1967="solar",VLOOKUP('Form 923'!D1967,'Cross-Page Data'!$I$14:$J$117,2,FALSE),J1967))</f>
        <v>heavy or residual fuel oil</v>
      </c>
      <c r="J1967" t="str">
        <f>VLOOKUP(E1967,'Cross-Page Data'!$D$4:$F$48,3,FALSE)</f>
        <v>heavy or residual fuel oil</v>
      </c>
      <c r="K1967" t="b">
        <f t="shared" si="30"/>
        <v>1</v>
      </c>
    </row>
    <row r="1968" spans="1:11">
      <c r="A1968" s="120">
        <v>2265</v>
      </c>
      <c r="B1968" s="121" t="s">
        <v>201</v>
      </c>
      <c r="C1968" s="121" t="s">
        <v>202</v>
      </c>
      <c r="D1968" s="121" t="s">
        <v>73</v>
      </c>
      <c r="E1968" s="121" t="s">
        <v>38</v>
      </c>
      <c r="F1968" s="122">
        <v>60117</v>
      </c>
      <c r="G1968" s="122">
        <v>4962.01</v>
      </c>
      <c r="H1968" s="120">
        <v>2019</v>
      </c>
      <c r="I1968" t="str">
        <f>IF(J1968="natural gas",VLOOKUP(D1968,'Cross-Page Data'!$I$4:$J$13,2,FALSE),IF(J1968="solar",VLOOKUP('Form 923'!D1968,'Cross-Page Data'!$I$14:$J$117,2,FALSE),J1968))</f>
        <v>natural gas peaker</v>
      </c>
      <c r="J1968" t="str">
        <f>VLOOKUP(E1968,'Cross-Page Data'!$D$4:$F$48,3,FALSE)</f>
        <v>natural gas</v>
      </c>
      <c r="K1968" t="b">
        <f t="shared" si="30"/>
        <v>1</v>
      </c>
    </row>
    <row r="1969" spans="1:11">
      <c r="A1969" s="120">
        <v>2266</v>
      </c>
      <c r="B1969" s="121" t="s">
        <v>201</v>
      </c>
      <c r="C1969" s="121" t="s">
        <v>202</v>
      </c>
      <c r="D1969" s="121" t="s">
        <v>73</v>
      </c>
      <c r="E1969" s="121" t="s">
        <v>70</v>
      </c>
      <c r="F1969" s="122">
        <v>12317</v>
      </c>
      <c r="G1969" s="122">
        <v>925</v>
      </c>
      <c r="H1969" s="120">
        <v>2019</v>
      </c>
      <c r="I1969" t="str">
        <f>IF(J1969="natural gas",VLOOKUP(D1969,'Cross-Page Data'!$I$4:$J$13,2,FALSE),IF(J1969="solar",VLOOKUP('Form 923'!D1969,'Cross-Page Data'!$I$14:$J$117,2,FALSE),J1969))</f>
        <v>heavy or residual fuel oil</v>
      </c>
      <c r="J1969" t="str">
        <f>VLOOKUP(E1969,'Cross-Page Data'!$D$4:$F$48,3,FALSE)</f>
        <v>heavy or residual fuel oil</v>
      </c>
      <c r="K1969" t="b">
        <f t="shared" si="30"/>
        <v>1</v>
      </c>
    </row>
    <row r="1970" spans="1:11">
      <c r="A1970" s="120">
        <v>2268</v>
      </c>
      <c r="B1970" s="121" t="s">
        <v>201</v>
      </c>
      <c r="C1970" s="121" t="s">
        <v>202</v>
      </c>
      <c r="D1970" s="121" t="s">
        <v>116</v>
      </c>
      <c r="E1970" s="121" t="s">
        <v>170</v>
      </c>
      <c r="F1970" s="122">
        <v>3595</v>
      </c>
      <c r="G1970" s="122">
        <v>404</v>
      </c>
      <c r="H1970" s="120">
        <v>2019</v>
      </c>
      <c r="I1970" t="str">
        <f>IF(J1970="natural gas",VLOOKUP(D1970,'Cross-Page Data'!$I$4:$J$13,2,FALSE),IF(J1970="solar",VLOOKUP('Form 923'!D1970,'Cross-Page Data'!$I$14:$J$117,2,FALSE),J1970))</f>
        <v>hydro</v>
      </c>
      <c r="J1970" t="str">
        <f>VLOOKUP(E1970,'Cross-Page Data'!$D$4:$F$48,3,FALSE)</f>
        <v>hydro</v>
      </c>
      <c r="K1970" t="b">
        <f t="shared" si="30"/>
        <v>1</v>
      </c>
    </row>
    <row r="1971" spans="1:11">
      <c r="A1971" s="120">
        <v>2271</v>
      </c>
      <c r="B1971" s="121" t="s">
        <v>201</v>
      </c>
      <c r="C1971" s="121" t="s">
        <v>202</v>
      </c>
      <c r="D1971" s="121" t="s">
        <v>73</v>
      </c>
      <c r="E1971" s="121" t="s">
        <v>70</v>
      </c>
      <c r="F1971" s="122">
        <v>9237</v>
      </c>
      <c r="G1971" s="122">
        <v>717</v>
      </c>
      <c r="H1971" s="120">
        <v>2019</v>
      </c>
      <c r="I1971" t="str">
        <f>IF(J1971="natural gas",VLOOKUP(D1971,'Cross-Page Data'!$I$4:$J$13,2,FALSE),IF(J1971="solar",VLOOKUP('Form 923'!D1971,'Cross-Page Data'!$I$14:$J$117,2,FALSE),J1971))</f>
        <v>heavy or residual fuel oil</v>
      </c>
      <c r="J1971" t="str">
        <f>VLOOKUP(E1971,'Cross-Page Data'!$D$4:$F$48,3,FALSE)</f>
        <v>heavy or residual fuel oil</v>
      </c>
      <c r="K1971" t="b">
        <f t="shared" si="30"/>
        <v>1</v>
      </c>
    </row>
    <row r="1972" spans="1:11">
      <c r="A1972" s="120">
        <v>2273</v>
      </c>
      <c r="B1972" s="121" t="s">
        <v>201</v>
      </c>
      <c r="C1972" s="121" t="s">
        <v>202</v>
      </c>
      <c r="D1972" s="121" t="s">
        <v>116</v>
      </c>
      <c r="E1972" s="121" t="s">
        <v>170</v>
      </c>
      <c r="F1972" s="122">
        <v>137074</v>
      </c>
      <c r="G1972" s="122">
        <v>15398</v>
      </c>
      <c r="H1972" s="120">
        <v>2019</v>
      </c>
      <c r="I1972" t="str">
        <f>IF(J1972="natural gas",VLOOKUP(D1972,'Cross-Page Data'!$I$4:$J$13,2,FALSE),IF(J1972="solar",VLOOKUP('Form 923'!D1972,'Cross-Page Data'!$I$14:$J$117,2,FALSE),J1972))</f>
        <v>hydro</v>
      </c>
      <c r="J1972" t="str">
        <f>VLOOKUP(E1972,'Cross-Page Data'!$D$4:$F$48,3,FALSE)</f>
        <v>hydro</v>
      </c>
      <c r="K1972" t="b">
        <f t="shared" si="30"/>
        <v>1</v>
      </c>
    </row>
    <row r="1973" spans="1:11">
      <c r="A1973" s="120">
        <v>2274</v>
      </c>
      <c r="B1973" s="121" t="s">
        <v>201</v>
      </c>
      <c r="C1973" s="121" t="s">
        <v>202</v>
      </c>
      <c r="D1973" s="121" t="s">
        <v>116</v>
      </c>
      <c r="E1973" s="121" t="s">
        <v>170</v>
      </c>
      <c r="F1973" s="122">
        <v>1023525</v>
      </c>
      <c r="G1973" s="122">
        <v>114977</v>
      </c>
      <c r="H1973" s="120">
        <v>2019</v>
      </c>
      <c r="I1973" t="str">
        <f>IF(J1973="natural gas",VLOOKUP(D1973,'Cross-Page Data'!$I$4:$J$13,2,FALSE),IF(J1973="solar",VLOOKUP('Form 923'!D1973,'Cross-Page Data'!$I$14:$J$117,2,FALSE),J1973))</f>
        <v>hydro</v>
      </c>
      <c r="J1973" t="str">
        <f>VLOOKUP(E1973,'Cross-Page Data'!$D$4:$F$48,3,FALSE)</f>
        <v>hydro</v>
      </c>
      <c r="K1973" t="b">
        <f t="shared" si="30"/>
        <v>1</v>
      </c>
    </row>
    <row r="1974" spans="1:11">
      <c r="A1974" s="120">
        <v>2277</v>
      </c>
      <c r="B1974" s="121" t="s">
        <v>201</v>
      </c>
      <c r="C1974" s="121" t="s">
        <v>202</v>
      </c>
      <c r="D1974" s="121" t="s">
        <v>68</v>
      </c>
      <c r="E1974" s="121" t="s">
        <v>38</v>
      </c>
      <c r="F1974" s="122">
        <v>21921</v>
      </c>
      <c r="G1974" s="122">
        <v>1850.019</v>
      </c>
      <c r="H1974" s="120">
        <v>2019</v>
      </c>
      <c r="I1974" t="str">
        <f>IF(J1974="natural gas",VLOOKUP(D1974,'Cross-Page Data'!$I$4:$J$13,2,FALSE),IF(J1974="solar",VLOOKUP('Form 923'!D1974,'Cross-Page Data'!$I$14:$J$117,2,FALSE),J1974))</f>
        <v>natural gas nonpeaker - preexisting retiring</v>
      </c>
      <c r="J1974" t="str">
        <f>VLOOKUP(E1974,'Cross-Page Data'!$D$4:$F$48,3,FALSE)</f>
        <v>natural gas</v>
      </c>
      <c r="K1974" t="b">
        <f t="shared" si="30"/>
        <v>1</v>
      </c>
    </row>
    <row r="1975" spans="1:11">
      <c r="A1975" s="120">
        <v>2277</v>
      </c>
      <c r="B1975" s="121" t="s">
        <v>201</v>
      </c>
      <c r="C1975" s="121" t="s">
        <v>202</v>
      </c>
      <c r="D1975" s="121" t="s">
        <v>68</v>
      </c>
      <c r="E1975" s="121" t="s">
        <v>162</v>
      </c>
      <c r="F1975" s="122">
        <v>8660484</v>
      </c>
      <c r="G1975" s="122">
        <v>736657.98</v>
      </c>
      <c r="H1975" s="120">
        <v>2019</v>
      </c>
      <c r="I1975" t="str">
        <f>IF(J1975="natural gas",VLOOKUP(D1975,'Cross-Page Data'!$I$4:$J$13,2,FALSE),IF(J1975="solar",VLOOKUP('Form 923'!D1975,'Cross-Page Data'!$I$14:$J$117,2,FALSE),J1975))</f>
        <v>hard coal</v>
      </c>
      <c r="J1975" t="str">
        <f>VLOOKUP(E1975,'Cross-Page Data'!$D$4:$F$48,3,FALSE)</f>
        <v>hard coal</v>
      </c>
      <c r="K1975" t="b">
        <f t="shared" si="30"/>
        <v>1</v>
      </c>
    </row>
    <row r="1976" spans="1:11">
      <c r="A1976" s="120">
        <v>2278</v>
      </c>
      <c r="B1976" s="121" t="s">
        <v>201</v>
      </c>
      <c r="C1976" s="121" t="s">
        <v>202</v>
      </c>
      <c r="D1976" s="121" t="s">
        <v>116</v>
      </c>
      <c r="E1976" s="121" t="s">
        <v>170</v>
      </c>
      <c r="F1976" s="122">
        <v>28273</v>
      </c>
      <c r="G1976" s="122">
        <v>3176</v>
      </c>
      <c r="H1976" s="120">
        <v>2019</v>
      </c>
      <c r="I1976" t="str">
        <f>IF(J1976="natural gas",VLOOKUP(D1976,'Cross-Page Data'!$I$4:$J$13,2,FALSE),IF(J1976="solar",VLOOKUP('Form 923'!D1976,'Cross-Page Data'!$I$14:$J$117,2,FALSE),J1976))</f>
        <v>hydro</v>
      </c>
      <c r="J1976" t="str">
        <f>VLOOKUP(E1976,'Cross-Page Data'!$D$4:$F$48,3,FALSE)</f>
        <v>hydro</v>
      </c>
      <c r="K1976" t="b">
        <f t="shared" si="30"/>
        <v>1</v>
      </c>
    </row>
    <row r="1977" spans="1:11">
      <c r="A1977" s="120">
        <v>2290</v>
      </c>
      <c r="B1977" s="121" t="s">
        <v>201</v>
      </c>
      <c r="C1977" s="121" t="s">
        <v>202</v>
      </c>
      <c r="D1977" s="121" t="s">
        <v>73</v>
      </c>
      <c r="E1977" s="121" t="s">
        <v>70</v>
      </c>
      <c r="F1977" s="122">
        <v>59019</v>
      </c>
      <c r="G1977" s="122">
        <v>3066</v>
      </c>
      <c r="H1977" s="120">
        <v>2019</v>
      </c>
      <c r="I1977" t="str">
        <f>IF(J1977="natural gas",VLOOKUP(D1977,'Cross-Page Data'!$I$4:$J$13,2,FALSE),IF(J1977="solar",VLOOKUP('Form 923'!D1977,'Cross-Page Data'!$I$14:$J$117,2,FALSE),J1977))</f>
        <v>heavy or residual fuel oil</v>
      </c>
      <c r="J1977" t="str">
        <f>VLOOKUP(E1977,'Cross-Page Data'!$D$4:$F$48,3,FALSE)</f>
        <v>heavy or residual fuel oil</v>
      </c>
      <c r="K1977" t="b">
        <f t="shared" si="30"/>
        <v>1</v>
      </c>
    </row>
    <row r="1978" spans="1:11">
      <c r="A1978" s="120">
        <v>2291</v>
      </c>
      <c r="B1978" s="121" t="s">
        <v>201</v>
      </c>
      <c r="C1978" s="121" t="s">
        <v>202</v>
      </c>
      <c r="D1978" s="121" t="s">
        <v>68</v>
      </c>
      <c r="E1978" s="121" t="s">
        <v>38</v>
      </c>
      <c r="F1978" s="122">
        <v>837236</v>
      </c>
      <c r="G1978" s="122">
        <v>75429.093</v>
      </c>
      <c r="H1978" s="120">
        <v>2019</v>
      </c>
      <c r="I1978" t="str">
        <f>IF(J1978="natural gas",VLOOKUP(D1978,'Cross-Page Data'!$I$4:$J$13,2,FALSE),IF(J1978="solar",VLOOKUP('Form 923'!D1978,'Cross-Page Data'!$I$14:$J$117,2,FALSE),J1978))</f>
        <v>natural gas nonpeaker - preexisting retiring</v>
      </c>
      <c r="J1978" t="str">
        <f>VLOOKUP(E1978,'Cross-Page Data'!$D$4:$F$48,3,FALSE)</f>
        <v>natural gas</v>
      </c>
      <c r="K1978" t="b">
        <f t="shared" si="30"/>
        <v>1</v>
      </c>
    </row>
    <row r="1979" spans="1:11">
      <c r="A1979" s="120">
        <v>2291</v>
      </c>
      <c r="B1979" s="121" t="s">
        <v>201</v>
      </c>
      <c r="C1979" s="121" t="s">
        <v>202</v>
      </c>
      <c r="D1979" s="121" t="s">
        <v>68</v>
      </c>
      <c r="E1979" s="121" t="s">
        <v>162</v>
      </c>
      <c r="F1979" s="122">
        <v>19816908</v>
      </c>
      <c r="G1979" s="122">
        <v>1797866.9</v>
      </c>
      <c r="H1979" s="120">
        <v>2019</v>
      </c>
      <c r="I1979" t="str">
        <f>IF(J1979="natural gas",VLOOKUP(D1979,'Cross-Page Data'!$I$4:$J$13,2,FALSE),IF(J1979="solar",VLOOKUP('Form 923'!D1979,'Cross-Page Data'!$I$14:$J$117,2,FALSE),J1979))</f>
        <v>hard coal</v>
      </c>
      <c r="J1979" t="str">
        <f>VLOOKUP(E1979,'Cross-Page Data'!$D$4:$F$48,3,FALSE)</f>
        <v>hard coal</v>
      </c>
      <c r="K1979" t="b">
        <f t="shared" si="30"/>
        <v>1</v>
      </c>
    </row>
    <row r="1980" spans="1:11">
      <c r="A1980" s="120">
        <v>2292</v>
      </c>
      <c r="B1980" s="121" t="s">
        <v>201</v>
      </c>
      <c r="C1980" s="121" t="s">
        <v>202</v>
      </c>
      <c r="D1980" s="121" t="s">
        <v>73</v>
      </c>
      <c r="E1980" s="121" t="s">
        <v>70</v>
      </c>
      <c r="F1980" s="122">
        <v>37537</v>
      </c>
      <c r="G1980" s="122">
        <v>2787.451</v>
      </c>
      <c r="H1980" s="120">
        <v>2019</v>
      </c>
      <c r="I1980" t="str">
        <f>IF(J1980="natural gas",VLOOKUP(D1980,'Cross-Page Data'!$I$4:$J$13,2,FALSE),IF(J1980="solar",VLOOKUP('Form 923'!D1980,'Cross-Page Data'!$I$14:$J$117,2,FALSE),J1980))</f>
        <v>heavy or residual fuel oil</v>
      </c>
      <c r="J1980" t="str">
        <f>VLOOKUP(E1980,'Cross-Page Data'!$D$4:$F$48,3,FALSE)</f>
        <v>heavy or residual fuel oil</v>
      </c>
      <c r="K1980" t="b">
        <f t="shared" si="30"/>
        <v>1</v>
      </c>
    </row>
    <row r="1981" spans="1:11">
      <c r="A1981" s="120">
        <v>2292</v>
      </c>
      <c r="B1981" s="121" t="s">
        <v>201</v>
      </c>
      <c r="C1981" s="121" t="s">
        <v>202</v>
      </c>
      <c r="D1981" s="121" t="s">
        <v>73</v>
      </c>
      <c r="E1981" s="121" t="s">
        <v>38</v>
      </c>
      <c r="F1981" s="122">
        <v>1211803</v>
      </c>
      <c r="G1981" s="122">
        <v>89985.549</v>
      </c>
      <c r="H1981" s="120">
        <v>2019</v>
      </c>
      <c r="I1981" t="str">
        <f>IF(J1981="natural gas",VLOOKUP(D1981,'Cross-Page Data'!$I$4:$J$13,2,FALSE),IF(J1981="solar",VLOOKUP('Form 923'!D1981,'Cross-Page Data'!$I$14:$J$117,2,FALSE),J1981))</f>
        <v>natural gas peaker</v>
      </c>
      <c r="J1981" t="str">
        <f>VLOOKUP(E1981,'Cross-Page Data'!$D$4:$F$48,3,FALSE)</f>
        <v>natural gas</v>
      </c>
      <c r="K1981" t="b">
        <f t="shared" si="30"/>
        <v>1</v>
      </c>
    </row>
    <row r="1982" spans="1:11">
      <c r="A1982" s="120">
        <v>2292</v>
      </c>
      <c r="B1982" s="121" t="s">
        <v>201</v>
      </c>
      <c r="C1982" s="121" t="s">
        <v>202</v>
      </c>
      <c r="D1982" s="121" t="s">
        <v>79</v>
      </c>
      <c r="E1982" s="121" t="s">
        <v>70</v>
      </c>
      <c r="F1982" s="122">
        <v>120</v>
      </c>
      <c r="G1982" s="122">
        <v>12</v>
      </c>
      <c r="H1982" s="120">
        <v>2019</v>
      </c>
      <c r="I1982" t="str">
        <f>IF(J1982="natural gas",VLOOKUP(D1982,'Cross-Page Data'!$I$4:$J$13,2,FALSE),IF(J1982="solar",VLOOKUP('Form 923'!D1982,'Cross-Page Data'!$I$14:$J$117,2,FALSE),J1982))</f>
        <v>heavy or residual fuel oil</v>
      </c>
      <c r="J1982" t="str">
        <f>VLOOKUP(E1982,'Cross-Page Data'!$D$4:$F$48,3,FALSE)</f>
        <v>heavy or residual fuel oil</v>
      </c>
      <c r="K1982" t="b">
        <f t="shared" si="30"/>
        <v>1</v>
      </c>
    </row>
    <row r="1983" spans="1:11">
      <c r="A1983" s="120">
        <v>2294</v>
      </c>
      <c r="B1983" s="121" t="s">
        <v>201</v>
      </c>
      <c r="C1983" s="121" t="s">
        <v>202</v>
      </c>
      <c r="D1983" s="121" t="s">
        <v>79</v>
      </c>
      <c r="E1983" s="121" t="s">
        <v>70</v>
      </c>
      <c r="F1983" s="122">
        <v>916</v>
      </c>
      <c r="G1983" s="122">
        <v>93.202</v>
      </c>
      <c r="H1983" s="120">
        <v>2019</v>
      </c>
      <c r="I1983" t="str">
        <f>IF(J1983="natural gas",VLOOKUP(D1983,'Cross-Page Data'!$I$4:$J$13,2,FALSE),IF(J1983="solar",VLOOKUP('Form 923'!D1983,'Cross-Page Data'!$I$14:$J$117,2,FALSE),J1983))</f>
        <v>heavy or residual fuel oil</v>
      </c>
      <c r="J1983" t="str">
        <f>VLOOKUP(E1983,'Cross-Page Data'!$D$4:$F$48,3,FALSE)</f>
        <v>heavy or residual fuel oil</v>
      </c>
      <c r="K1983" t="b">
        <f t="shared" si="30"/>
        <v>1</v>
      </c>
    </row>
    <row r="1984" spans="1:11">
      <c r="A1984" s="120">
        <v>2294</v>
      </c>
      <c r="B1984" s="121" t="s">
        <v>201</v>
      </c>
      <c r="C1984" s="121" t="s">
        <v>202</v>
      </c>
      <c r="D1984" s="121" t="s">
        <v>79</v>
      </c>
      <c r="E1984" s="121" t="s">
        <v>38</v>
      </c>
      <c r="F1984" s="122">
        <v>116</v>
      </c>
      <c r="G1984" s="122">
        <v>11.798</v>
      </c>
      <c r="H1984" s="120">
        <v>2019</v>
      </c>
      <c r="I1984" t="str">
        <f>IF(J1984="natural gas",VLOOKUP(D1984,'Cross-Page Data'!$I$4:$J$13,2,FALSE),IF(J1984="solar",VLOOKUP('Form 923'!D1984,'Cross-Page Data'!$I$14:$J$117,2,FALSE),J1984))</f>
        <v>natural gas peaker</v>
      </c>
      <c r="J1984" t="str">
        <f>VLOOKUP(E1984,'Cross-Page Data'!$D$4:$F$48,3,FALSE)</f>
        <v>natural gas</v>
      </c>
      <c r="K1984" t="b">
        <f t="shared" si="30"/>
        <v>1</v>
      </c>
    </row>
    <row r="1985" spans="1:11">
      <c r="A1985" s="120">
        <v>2295</v>
      </c>
      <c r="B1985" s="121" t="s">
        <v>201</v>
      </c>
      <c r="C1985" s="121" t="s">
        <v>202</v>
      </c>
      <c r="D1985" s="121" t="s">
        <v>79</v>
      </c>
      <c r="E1985" s="121" t="s">
        <v>70</v>
      </c>
      <c r="F1985" s="122">
        <v>59</v>
      </c>
      <c r="G1985" s="122">
        <v>4.827</v>
      </c>
      <c r="H1985" s="120">
        <v>2019</v>
      </c>
      <c r="I1985" t="str">
        <f>IF(J1985="natural gas",VLOOKUP(D1985,'Cross-Page Data'!$I$4:$J$13,2,FALSE),IF(J1985="solar",VLOOKUP('Form 923'!D1985,'Cross-Page Data'!$I$14:$J$117,2,FALSE),J1985))</f>
        <v>heavy or residual fuel oil</v>
      </c>
      <c r="J1985" t="str">
        <f>VLOOKUP(E1985,'Cross-Page Data'!$D$4:$F$48,3,FALSE)</f>
        <v>heavy or residual fuel oil</v>
      </c>
      <c r="K1985" t="b">
        <f t="shared" si="30"/>
        <v>1</v>
      </c>
    </row>
    <row r="1986" spans="1:11">
      <c r="A1986" s="120">
        <v>2295</v>
      </c>
      <c r="B1986" s="121" t="s">
        <v>201</v>
      </c>
      <c r="C1986" s="121" t="s">
        <v>202</v>
      </c>
      <c r="D1986" s="121" t="s">
        <v>79</v>
      </c>
      <c r="E1986" s="121" t="s">
        <v>38</v>
      </c>
      <c r="F1986" s="122">
        <v>591</v>
      </c>
      <c r="G1986" s="122">
        <v>48.173</v>
      </c>
      <c r="H1986" s="120">
        <v>2019</v>
      </c>
      <c r="I1986" t="str">
        <f>IF(J1986="natural gas",VLOOKUP(D1986,'Cross-Page Data'!$I$4:$J$13,2,FALSE),IF(J1986="solar",VLOOKUP('Form 923'!D1986,'Cross-Page Data'!$I$14:$J$117,2,FALSE),J1986))</f>
        <v>natural gas peaker</v>
      </c>
      <c r="J1986" t="str">
        <f>VLOOKUP(E1986,'Cross-Page Data'!$D$4:$F$48,3,FALSE)</f>
        <v>natural gas</v>
      </c>
      <c r="K1986" t="b">
        <f t="shared" si="30"/>
        <v>1</v>
      </c>
    </row>
    <row r="1987" spans="1:11">
      <c r="A1987" s="120">
        <v>2296</v>
      </c>
      <c r="B1987" s="121" t="s">
        <v>201</v>
      </c>
      <c r="C1987" s="121" t="s">
        <v>202</v>
      </c>
      <c r="D1987" s="121" t="s">
        <v>79</v>
      </c>
      <c r="E1987" s="121" t="s">
        <v>70</v>
      </c>
      <c r="F1987" s="122">
        <v>234</v>
      </c>
      <c r="G1987" s="122">
        <v>140.858</v>
      </c>
      <c r="H1987" s="120">
        <v>2019</v>
      </c>
      <c r="I1987" t="str">
        <f>IF(J1987="natural gas",VLOOKUP(D1987,'Cross-Page Data'!$I$4:$J$13,2,FALSE),IF(J1987="solar",VLOOKUP('Form 923'!D1987,'Cross-Page Data'!$I$14:$J$117,2,FALSE),J1987))</f>
        <v>heavy or residual fuel oil</v>
      </c>
      <c r="J1987" t="str">
        <f>VLOOKUP(E1987,'Cross-Page Data'!$D$4:$F$48,3,FALSE)</f>
        <v>heavy or residual fuel oil</v>
      </c>
      <c r="K1987" t="b">
        <f t="shared" si="30"/>
        <v>1</v>
      </c>
    </row>
    <row r="1988" spans="1:11">
      <c r="A1988" s="120">
        <v>2296</v>
      </c>
      <c r="B1988" s="121" t="s">
        <v>201</v>
      </c>
      <c r="C1988" s="121" t="s">
        <v>202</v>
      </c>
      <c r="D1988" s="121" t="s">
        <v>79</v>
      </c>
      <c r="E1988" s="121" t="s">
        <v>38</v>
      </c>
      <c r="F1988" s="122">
        <v>156</v>
      </c>
      <c r="G1988" s="122">
        <v>95.142</v>
      </c>
      <c r="H1988" s="120">
        <v>2019</v>
      </c>
      <c r="I1988" t="str">
        <f>IF(J1988="natural gas",VLOOKUP(D1988,'Cross-Page Data'!$I$4:$J$13,2,FALSE),IF(J1988="solar",VLOOKUP('Form 923'!D1988,'Cross-Page Data'!$I$14:$J$117,2,FALSE),J1988))</f>
        <v>natural gas peaker</v>
      </c>
      <c r="J1988" t="str">
        <f>VLOOKUP(E1988,'Cross-Page Data'!$D$4:$F$48,3,FALSE)</f>
        <v>natural gas</v>
      </c>
      <c r="K1988" t="b">
        <f t="shared" si="30"/>
        <v>1</v>
      </c>
    </row>
    <row r="1989" spans="1:11">
      <c r="A1989" s="120">
        <v>2297</v>
      </c>
      <c r="B1989" s="121" t="s">
        <v>201</v>
      </c>
      <c r="C1989" s="121" t="s">
        <v>202</v>
      </c>
      <c r="D1989" s="121" t="s">
        <v>79</v>
      </c>
      <c r="E1989" s="121" t="s">
        <v>70</v>
      </c>
      <c r="F1989" s="122">
        <v>23</v>
      </c>
      <c r="G1989" s="122">
        <v>3</v>
      </c>
      <c r="H1989" s="120">
        <v>2019</v>
      </c>
      <c r="I1989" t="str">
        <f>IF(J1989="natural gas",VLOOKUP(D1989,'Cross-Page Data'!$I$4:$J$13,2,FALSE),IF(J1989="solar",VLOOKUP('Form 923'!D1989,'Cross-Page Data'!$I$14:$J$117,2,FALSE),J1989))</f>
        <v>heavy or residual fuel oil</v>
      </c>
      <c r="J1989" t="str">
        <f>VLOOKUP(E1989,'Cross-Page Data'!$D$4:$F$48,3,FALSE)</f>
        <v>heavy or residual fuel oil</v>
      </c>
      <c r="K1989" t="b">
        <f t="shared" si="30"/>
        <v>1</v>
      </c>
    </row>
    <row r="1990" spans="1:11">
      <c r="A1990" s="120">
        <v>2299</v>
      </c>
      <c r="B1990" s="121" t="s">
        <v>201</v>
      </c>
      <c r="C1990" s="121" t="s">
        <v>202</v>
      </c>
      <c r="D1990" s="121" t="s">
        <v>79</v>
      </c>
      <c r="E1990" s="121" t="s">
        <v>70</v>
      </c>
      <c r="F1990" s="122">
        <v>1054</v>
      </c>
      <c r="G1990" s="122">
        <v>88</v>
      </c>
      <c r="H1990" s="120">
        <v>2019</v>
      </c>
      <c r="I1990" t="str">
        <f>IF(J1990="natural gas",VLOOKUP(D1990,'Cross-Page Data'!$I$4:$J$13,2,FALSE),IF(J1990="solar",VLOOKUP('Form 923'!D1990,'Cross-Page Data'!$I$14:$J$117,2,FALSE),J1990))</f>
        <v>heavy or residual fuel oil</v>
      </c>
      <c r="J1990" t="str">
        <f>VLOOKUP(E1990,'Cross-Page Data'!$D$4:$F$48,3,FALSE)</f>
        <v>heavy or residual fuel oil</v>
      </c>
      <c r="K1990" t="b">
        <f t="shared" si="30"/>
        <v>1</v>
      </c>
    </row>
    <row r="1991" spans="1:11">
      <c r="A1991" s="120">
        <v>2299</v>
      </c>
      <c r="B1991" s="121" t="s">
        <v>201</v>
      </c>
      <c r="C1991" s="121" t="s">
        <v>202</v>
      </c>
      <c r="D1991" s="121" t="s">
        <v>79</v>
      </c>
      <c r="E1991" s="121" t="s">
        <v>38</v>
      </c>
      <c r="F1991" s="122">
        <v>0</v>
      </c>
      <c r="G1991" s="122">
        <v>0</v>
      </c>
      <c r="H1991" s="120">
        <v>2019</v>
      </c>
      <c r="I1991" t="str">
        <f>IF(J1991="natural gas",VLOOKUP(D1991,'Cross-Page Data'!$I$4:$J$13,2,FALSE),IF(J1991="solar",VLOOKUP('Form 923'!D1991,'Cross-Page Data'!$I$14:$J$117,2,FALSE),J1991))</f>
        <v>natural gas peaker</v>
      </c>
      <c r="J1991" t="str">
        <f>VLOOKUP(E1991,'Cross-Page Data'!$D$4:$F$48,3,FALSE)</f>
        <v>natural gas</v>
      </c>
      <c r="K1991" t="b">
        <f t="shared" ref="K1991:K2054" si="31">IF(AND($N$6=FALSE,OR(C1991="Commercial NAICS Cogen",C1991="Industrial NAICS Cogen",C1991="NAICS-22 Cogen")),FALSE,IF(AND($N$7=FALSE,OR(C1991="Commercial NAICS Cogen",C1991="Commercial NAICS Non-Cogen",C1991="industrial NAICS Cogen",C1991="industrial NAICS non-cogen")),FALSE,TRUE))</f>
        <v>1</v>
      </c>
    </row>
    <row r="1992" spans="1:11">
      <c r="A1992" s="120">
        <v>2300</v>
      </c>
      <c r="B1992" s="121" t="s">
        <v>201</v>
      </c>
      <c r="C1992" s="121" t="s">
        <v>202</v>
      </c>
      <c r="D1992" s="121" t="s">
        <v>79</v>
      </c>
      <c r="E1992" s="121" t="s">
        <v>70</v>
      </c>
      <c r="F1992" s="122">
        <v>18</v>
      </c>
      <c r="G1992" s="122">
        <v>1</v>
      </c>
      <c r="H1992" s="120">
        <v>2019</v>
      </c>
      <c r="I1992" t="str">
        <f>IF(J1992="natural gas",VLOOKUP(D1992,'Cross-Page Data'!$I$4:$J$13,2,FALSE),IF(J1992="solar",VLOOKUP('Form 923'!D1992,'Cross-Page Data'!$I$14:$J$117,2,FALSE),J1992))</f>
        <v>heavy or residual fuel oil</v>
      </c>
      <c r="J1992" t="str">
        <f>VLOOKUP(E1992,'Cross-Page Data'!$D$4:$F$48,3,FALSE)</f>
        <v>heavy or residual fuel oil</v>
      </c>
      <c r="K1992" t="b">
        <f t="shared" si="31"/>
        <v>1</v>
      </c>
    </row>
    <row r="1993" spans="1:11">
      <c r="A1993" s="120">
        <v>2300</v>
      </c>
      <c r="B1993" s="121" t="s">
        <v>201</v>
      </c>
      <c r="C1993" s="121" t="s">
        <v>202</v>
      </c>
      <c r="D1993" s="121" t="s">
        <v>79</v>
      </c>
      <c r="E1993" s="121" t="s">
        <v>38</v>
      </c>
      <c r="F1993" s="122">
        <v>0</v>
      </c>
      <c r="G1993" s="122">
        <v>0</v>
      </c>
      <c r="H1993" s="120">
        <v>2019</v>
      </c>
      <c r="I1993" t="str">
        <f>IF(J1993="natural gas",VLOOKUP(D1993,'Cross-Page Data'!$I$4:$J$13,2,FALSE),IF(J1993="solar",VLOOKUP('Form 923'!D1993,'Cross-Page Data'!$I$14:$J$117,2,FALSE),J1993))</f>
        <v>natural gas peaker</v>
      </c>
      <c r="J1993" t="str">
        <f>VLOOKUP(E1993,'Cross-Page Data'!$D$4:$F$48,3,FALSE)</f>
        <v>natural gas</v>
      </c>
      <c r="K1993" t="b">
        <f t="shared" si="31"/>
        <v>1</v>
      </c>
    </row>
    <row r="1994" spans="1:11">
      <c r="A1994" s="120">
        <v>2302</v>
      </c>
      <c r="B1994" s="121" t="s">
        <v>201</v>
      </c>
      <c r="C1994" s="121" t="s">
        <v>202</v>
      </c>
      <c r="D1994" s="121" t="s">
        <v>79</v>
      </c>
      <c r="E1994" s="121" t="s">
        <v>70</v>
      </c>
      <c r="F1994" s="122">
        <v>36</v>
      </c>
      <c r="G1994" s="122">
        <v>2</v>
      </c>
      <c r="H1994" s="120">
        <v>2019</v>
      </c>
      <c r="I1994" t="str">
        <f>IF(J1994="natural gas",VLOOKUP(D1994,'Cross-Page Data'!$I$4:$J$13,2,FALSE),IF(J1994="solar",VLOOKUP('Form 923'!D1994,'Cross-Page Data'!$I$14:$J$117,2,FALSE),J1994))</f>
        <v>heavy or residual fuel oil</v>
      </c>
      <c r="J1994" t="str">
        <f>VLOOKUP(E1994,'Cross-Page Data'!$D$4:$F$48,3,FALSE)</f>
        <v>heavy or residual fuel oil</v>
      </c>
      <c r="K1994" t="b">
        <f t="shared" si="31"/>
        <v>1</v>
      </c>
    </row>
    <row r="1995" spans="1:11">
      <c r="A1995" s="120">
        <v>2302</v>
      </c>
      <c r="B1995" s="121" t="s">
        <v>201</v>
      </c>
      <c r="C1995" s="121" t="s">
        <v>202</v>
      </c>
      <c r="D1995" s="121" t="s">
        <v>79</v>
      </c>
      <c r="E1995" s="121" t="s">
        <v>38</v>
      </c>
      <c r="F1995" s="122">
        <v>0</v>
      </c>
      <c r="G1995" s="122">
        <v>0</v>
      </c>
      <c r="H1995" s="120">
        <v>2019</v>
      </c>
      <c r="I1995" t="str">
        <f>IF(J1995="natural gas",VLOOKUP(D1995,'Cross-Page Data'!$I$4:$J$13,2,FALSE),IF(J1995="solar",VLOOKUP('Form 923'!D1995,'Cross-Page Data'!$I$14:$J$117,2,FALSE),J1995))</f>
        <v>natural gas peaker</v>
      </c>
      <c r="J1995" t="str">
        <f>VLOOKUP(E1995,'Cross-Page Data'!$D$4:$F$48,3,FALSE)</f>
        <v>natural gas</v>
      </c>
      <c r="K1995" t="b">
        <f t="shared" si="31"/>
        <v>1</v>
      </c>
    </row>
    <row r="1996" spans="1:11">
      <c r="A1996" s="120">
        <v>2303</v>
      </c>
      <c r="B1996" s="121" t="s">
        <v>201</v>
      </c>
      <c r="C1996" s="121" t="s">
        <v>202</v>
      </c>
      <c r="D1996" s="121" t="s">
        <v>116</v>
      </c>
      <c r="E1996" s="121" t="s">
        <v>170</v>
      </c>
      <c r="F1996" s="122">
        <v>0</v>
      </c>
      <c r="G1996" s="122">
        <v>0</v>
      </c>
      <c r="H1996" s="120">
        <v>2019</v>
      </c>
      <c r="I1996" t="str">
        <f>IF(J1996="natural gas",VLOOKUP(D1996,'Cross-Page Data'!$I$4:$J$13,2,FALSE),IF(J1996="solar",VLOOKUP('Form 923'!D1996,'Cross-Page Data'!$I$14:$J$117,2,FALSE),J1996))</f>
        <v>hydro</v>
      </c>
      <c r="J1996" t="str">
        <f>VLOOKUP(E1996,'Cross-Page Data'!$D$4:$F$48,3,FALSE)</f>
        <v>hydro</v>
      </c>
      <c r="K1996" t="b">
        <f t="shared" si="31"/>
        <v>1</v>
      </c>
    </row>
    <row r="1997" spans="1:11">
      <c r="A1997" s="120">
        <v>2303</v>
      </c>
      <c r="B1997" s="121" t="s">
        <v>201</v>
      </c>
      <c r="C1997" s="121" t="s">
        <v>202</v>
      </c>
      <c r="D1997" s="121" t="s">
        <v>79</v>
      </c>
      <c r="E1997" s="121" t="s">
        <v>70</v>
      </c>
      <c r="F1997" s="122">
        <v>153</v>
      </c>
      <c r="G1997" s="122">
        <v>13</v>
      </c>
      <c r="H1997" s="120">
        <v>2019</v>
      </c>
      <c r="I1997" t="str">
        <f>IF(J1997="natural gas",VLOOKUP(D1997,'Cross-Page Data'!$I$4:$J$13,2,FALSE),IF(J1997="solar",VLOOKUP('Form 923'!D1997,'Cross-Page Data'!$I$14:$J$117,2,FALSE),J1997))</f>
        <v>heavy or residual fuel oil</v>
      </c>
      <c r="J1997" t="str">
        <f>VLOOKUP(E1997,'Cross-Page Data'!$D$4:$F$48,3,FALSE)</f>
        <v>heavy or residual fuel oil</v>
      </c>
      <c r="K1997" t="b">
        <f t="shared" si="31"/>
        <v>1</v>
      </c>
    </row>
    <row r="1998" spans="1:11">
      <c r="A1998" s="120">
        <v>2305</v>
      </c>
      <c r="B1998" s="121" t="s">
        <v>201</v>
      </c>
      <c r="C1998" s="121" t="s">
        <v>202</v>
      </c>
      <c r="D1998" s="121" t="s">
        <v>79</v>
      </c>
      <c r="E1998" s="121" t="s">
        <v>70</v>
      </c>
      <c r="F1998" s="122">
        <v>36</v>
      </c>
      <c r="G1998" s="122">
        <v>2.168</v>
      </c>
      <c r="H1998" s="120">
        <v>2019</v>
      </c>
      <c r="I1998" t="str">
        <f>IF(J1998="natural gas",VLOOKUP(D1998,'Cross-Page Data'!$I$4:$J$13,2,FALSE),IF(J1998="solar",VLOOKUP('Form 923'!D1998,'Cross-Page Data'!$I$14:$J$117,2,FALSE),J1998))</f>
        <v>heavy or residual fuel oil</v>
      </c>
      <c r="J1998" t="str">
        <f>VLOOKUP(E1998,'Cross-Page Data'!$D$4:$F$48,3,FALSE)</f>
        <v>heavy or residual fuel oil</v>
      </c>
      <c r="K1998" t="b">
        <f t="shared" si="31"/>
        <v>1</v>
      </c>
    </row>
    <row r="1999" spans="1:11">
      <c r="A1999" s="120">
        <v>2305</v>
      </c>
      <c r="B1999" s="121" t="s">
        <v>201</v>
      </c>
      <c r="C1999" s="121" t="s">
        <v>202</v>
      </c>
      <c r="D1999" s="121" t="s">
        <v>79</v>
      </c>
      <c r="E1999" s="121" t="s">
        <v>38</v>
      </c>
      <c r="F1999" s="122">
        <v>112</v>
      </c>
      <c r="G1999" s="122">
        <v>6.832</v>
      </c>
      <c r="H1999" s="120">
        <v>2019</v>
      </c>
      <c r="I1999" t="str">
        <f>IF(J1999="natural gas",VLOOKUP(D1999,'Cross-Page Data'!$I$4:$J$13,2,FALSE),IF(J1999="solar",VLOOKUP('Form 923'!D1999,'Cross-Page Data'!$I$14:$J$117,2,FALSE),J1999))</f>
        <v>natural gas peaker</v>
      </c>
      <c r="J1999" t="str">
        <f>VLOOKUP(E1999,'Cross-Page Data'!$D$4:$F$48,3,FALSE)</f>
        <v>natural gas</v>
      </c>
      <c r="K1999" t="b">
        <f t="shared" si="31"/>
        <v>1</v>
      </c>
    </row>
    <row r="2000" spans="1:11">
      <c r="A2000" s="120">
        <v>2308</v>
      </c>
      <c r="B2000" s="121" t="s">
        <v>201</v>
      </c>
      <c r="C2000" s="121" t="s">
        <v>202</v>
      </c>
      <c r="D2000" s="121" t="s">
        <v>79</v>
      </c>
      <c r="E2000" s="121" t="s">
        <v>70</v>
      </c>
      <c r="F2000" s="122">
        <v>407</v>
      </c>
      <c r="G2000" s="122">
        <v>36.139</v>
      </c>
      <c r="H2000" s="120">
        <v>2019</v>
      </c>
      <c r="I2000" t="str">
        <f>IF(J2000="natural gas",VLOOKUP(D2000,'Cross-Page Data'!$I$4:$J$13,2,FALSE),IF(J2000="solar",VLOOKUP('Form 923'!D2000,'Cross-Page Data'!$I$14:$J$117,2,FALSE),J2000))</f>
        <v>heavy or residual fuel oil</v>
      </c>
      <c r="J2000" t="str">
        <f>VLOOKUP(E2000,'Cross-Page Data'!$D$4:$F$48,3,FALSE)</f>
        <v>heavy or residual fuel oil</v>
      </c>
      <c r="K2000" t="b">
        <f t="shared" si="31"/>
        <v>1</v>
      </c>
    </row>
    <row r="2001" spans="1:11">
      <c r="A2001" s="120">
        <v>2308</v>
      </c>
      <c r="B2001" s="121" t="s">
        <v>201</v>
      </c>
      <c r="C2001" s="121" t="s">
        <v>202</v>
      </c>
      <c r="D2001" s="121" t="s">
        <v>79</v>
      </c>
      <c r="E2001" s="121" t="s">
        <v>38</v>
      </c>
      <c r="F2001" s="122">
        <v>235</v>
      </c>
      <c r="G2001" s="122">
        <v>20.861</v>
      </c>
      <c r="H2001" s="120">
        <v>2019</v>
      </c>
      <c r="I2001" t="str">
        <f>IF(J2001="natural gas",VLOOKUP(D2001,'Cross-Page Data'!$I$4:$J$13,2,FALSE),IF(J2001="solar",VLOOKUP('Form 923'!D2001,'Cross-Page Data'!$I$14:$J$117,2,FALSE),J2001))</f>
        <v>natural gas peaker</v>
      </c>
      <c r="J2001" t="str">
        <f>VLOOKUP(E2001,'Cross-Page Data'!$D$4:$F$48,3,FALSE)</f>
        <v>natural gas</v>
      </c>
      <c r="K2001" t="b">
        <f t="shared" si="31"/>
        <v>1</v>
      </c>
    </row>
    <row r="2002" spans="1:11">
      <c r="A2002" s="120">
        <v>2310</v>
      </c>
      <c r="B2002" s="121" t="s">
        <v>201</v>
      </c>
      <c r="C2002" s="121" t="s">
        <v>202</v>
      </c>
      <c r="D2002" s="121" t="s">
        <v>79</v>
      </c>
      <c r="E2002" s="121" t="s">
        <v>70</v>
      </c>
      <c r="F2002" s="122">
        <v>23</v>
      </c>
      <c r="G2002" s="122">
        <v>2.277</v>
      </c>
      <c r="H2002" s="120">
        <v>2019</v>
      </c>
      <c r="I2002" t="str">
        <f>IF(J2002="natural gas",VLOOKUP(D2002,'Cross-Page Data'!$I$4:$J$13,2,FALSE),IF(J2002="solar",VLOOKUP('Form 923'!D2002,'Cross-Page Data'!$I$14:$J$117,2,FALSE),J2002))</f>
        <v>heavy or residual fuel oil</v>
      </c>
      <c r="J2002" t="str">
        <f>VLOOKUP(E2002,'Cross-Page Data'!$D$4:$F$48,3,FALSE)</f>
        <v>heavy or residual fuel oil</v>
      </c>
      <c r="K2002" t="b">
        <f t="shared" si="31"/>
        <v>1</v>
      </c>
    </row>
    <row r="2003" spans="1:11">
      <c r="A2003" s="120">
        <v>2310</v>
      </c>
      <c r="B2003" s="121" t="s">
        <v>201</v>
      </c>
      <c r="C2003" s="121" t="s">
        <v>202</v>
      </c>
      <c r="D2003" s="121" t="s">
        <v>79</v>
      </c>
      <c r="E2003" s="121" t="s">
        <v>38</v>
      </c>
      <c r="F2003" s="122">
        <v>151</v>
      </c>
      <c r="G2003" s="122">
        <v>14.723</v>
      </c>
      <c r="H2003" s="120">
        <v>2019</v>
      </c>
      <c r="I2003" t="str">
        <f>IF(J2003="natural gas",VLOOKUP(D2003,'Cross-Page Data'!$I$4:$J$13,2,FALSE),IF(J2003="solar",VLOOKUP('Form 923'!D2003,'Cross-Page Data'!$I$14:$J$117,2,FALSE),J2003))</f>
        <v>natural gas peaker</v>
      </c>
      <c r="J2003" t="str">
        <f>VLOOKUP(E2003,'Cross-Page Data'!$D$4:$F$48,3,FALSE)</f>
        <v>natural gas</v>
      </c>
      <c r="K2003" t="b">
        <f t="shared" si="31"/>
        <v>1</v>
      </c>
    </row>
    <row r="2004" spans="1:11">
      <c r="A2004" s="120">
        <v>2311</v>
      </c>
      <c r="B2004" s="121" t="s">
        <v>201</v>
      </c>
      <c r="C2004" s="121" t="s">
        <v>202</v>
      </c>
      <c r="D2004" s="121" t="s">
        <v>79</v>
      </c>
      <c r="E2004" s="121" t="s">
        <v>70</v>
      </c>
      <c r="F2004" s="122">
        <v>6</v>
      </c>
      <c r="G2004" s="122">
        <v>5</v>
      </c>
      <c r="H2004" s="120">
        <v>2019</v>
      </c>
      <c r="I2004" t="str">
        <f>IF(J2004="natural gas",VLOOKUP(D2004,'Cross-Page Data'!$I$4:$J$13,2,FALSE),IF(J2004="solar",VLOOKUP('Form 923'!D2004,'Cross-Page Data'!$I$14:$J$117,2,FALSE),J2004))</f>
        <v>heavy or residual fuel oil</v>
      </c>
      <c r="J2004" t="str">
        <f>VLOOKUP(E2004,'Cross-Page Data'!$D$4:$F$48,3,FALSE)</f>
        <v>heavy or residual fuel oil</v>
      </c>
      <c r="K2004" t="b">
        <f t="shared" si="31"/>
        <v>1</v>
      </c>
    </row>
    <row r="2005" spans="1:11">
      <c r="A2005" s="120">
        <v>2311</v>
      </c>
      <c r="B2005" s="121" t="s">
        <v>201</v>
      </c>
      <c r="C2005" s="121" t="s">
        <v>202</v>
      </c>
      <c r="D2005" s="121" t="s">
        <v>79</v>
      </c>
      <c r="E2005" s="121" t="s">
        <v>38</v>
      </c>
      <c r="F2005" s="122">
        <v>0</v>
      </c>
      <c r="G2005" s="122">
        <v>0</v>
      </c>
      <c r="H2005" s="120">
        <v>2019</v>
      </c>
      <c r="I2005" t="str">
        <f>IF(J2005="natural gas",VLOOKUP(D2005,'Cross-Page Data'!$I$4:$J$13,2,FALSE),IF(J2005="solar",VLOOKUP('Form 923'!D2005,'Cross-Page Data'!$I$14:$J$117,2,FALSE),J2005))</f>
        <v>natural gas peaker</v>
      </c>
      <c r="J2005" t="str">
        <f>VLOOKUP(E2005,'Cross-Page Data'!$D$4:$F$48,3,FALSE)</f>
        <v>natural gas</v>
      </c>
      <c r="K2005" t="b">
        <f t="shared" si="31"/>
        <v>1</v>
      </c>
    </row>
    <row r="2006" spans="1:11">
      <c r="A2006" s="120">
        <v>2312</v>
      </c>
      <c r="B2006" s="121" t="s">
        <v>201</v>
      </c>
      <c r="C2006" s="121" t="s">
        <v>202</v>
      </c>
      <c r="D2006" s="121" t="s">
        <v>79</v>
      </c>
      <c r="E2006" s="121" t="s">
        <v>70</v>
      </c>
      <c r="F2006" s="122">
        <v>540</v>
      </c>
      <c r="G2006" s="122">
        <v>55</v>
      </c>
      <c r="H2006" s="120">
        <v>2019</v>
      </c>
      <c r="I2006" t="str">
        <f>IF(J2006="natural gas",VLOOKUP(D2006,'Cross-Page Data'!$I$4:$J$13,2,FALSE),IF(J2006="solar",VLOOKUP('Form 923'!D2006,'Cross-Page Data'!$I$14:$J$117,2,FALSE),J2006))</f>
        <v>heavy or residual fuel oil</v>
      </c>
      <c r="J2006" t="str">
        <f>VLOOKUP(E2006,'Cross-Page Data'!$D$4:$F$48,3,FALSE)</f>
        <v>heavy or residual fuel oil</v>
      </c>
      <c r="K2006" t="b">
        <f t="shared" si="31"/>
        <v>1</v>
      </c>
    </row>
    <row r="2007" spans="1:11">
      <c r="A2007" s="120">
        <v>2313</v>
      </c>
      <c r="B2007" s="121" t="s">
        <v>201</v>
      </c>
      <c r="C2007" s="121" t="s">
        <v>202</v>
      </c>
      <c r="D2007" s="121" t="s">
        <v>79</v>
      </c>
      <c r="E2007" s="121" t="s">
        <v>70</v>
      </c>
      <c r="F2007" s="122">
        <v>120</v>
      </c>
      <c r="G2007" s="122">
        <v>10.798</v>
      </c>
      <c r="H2007" s="120">
        <v>2019</v>
      </c>
      <c r="I2007" t="str">
        <f>IF(J2007="natural gas",VLOOKUP(D2007,'Cross-Page Data'!$I$4:$J$13,2,FALSE),IF(J2007="solar",VLOOKUP('Form 923'!D2007,'Cross-Page Data'!$I$14:$J$117,2,FALSE),J2007))</f>
        <v>heavy or residual fuel oil</v>
      </c>
      <c r="J2007" t="str">
        <f>VLOOKUP(E2007,'Cross-Page Data'!$D$4:$F$48,3,FALSE)</f>
        <v>heavy or residual fuel oil</v>
      </c>
      <c r="K2007" t="b">
        <f t="shared" si="31"/>
        <v>1</v>
      </c>
    </row>
    <row r="2008" spans="1:11">
      <c r="A2008" s="120">
        <v>2313</v>
      </c>
      <c r="B2008" s="121" t="s">
        <v>201</v>
      </c>
      <c r="C2008" s="121" t="s">
        <v>202</v>
      </c>
      <c r="D2008" s="121" t="s">
        <v>79</v>
      </c>
      <c r="E2008" s="121" t="s">
        <v>38</v>
      </c>
      <c r="F2008" s="122">
        <v>524</v>
      </c>
      <c r="G2008" s="122">
        <v>49.202</v>
      </c>
      <c r="H2008" s="120">
        <v>2019</v>
      </c>
      <c r="I2008" t="str">
        <f>IF(J2008="natural gas",VLOOKUP(D2008,'Cross-Page Data'!$I$4:$J$13,2,FALSE),IF(J2008="solar",VLOOKUP('Form 923'!D2008,'Cross-Page Data'!$I$14:$J$117,2,FALSE),J2008))</f>
        <v>natural gas peaker</v>
      </c>
      <c r="J2008" t="str">
        <f>VLOOKUP(E2008,'Cross-Page Data'!$D$4:$F$48,3,FALSE)</f>
        <v>natural gas</v>
      </c>
      <c r="K2008" t="b">
        <f t="shared" si="31"/>
        <v>1</v>
      </c>
    </row>
    <row r="2009" spans="1:11">
      <c r="A2009" s="120">
        <v>2315</v>
      </c>
      <c r="B2009" s="121" t="s">
        <v>201</v>
      </c>
      <c r="C2009" s="121" t="s">
        <v>202</v>
      </c>
      <c r="D2009" s="121" t="s">
        <v>79</v>
      </c>
      <c r="E2009" s="121" t="s">
        <v>70</v>
      </c>
      <c r="F2009" s="122">
        <v>84</v>
      </c>
      <c r="G2009" s="122">
        <v>7</v>
      </c>
      <c r="H2009" s="120">
        <v>2019</v>
      </c>
      <c r="I2009" t="str">
        <f>IF(J2009="natural gas",VLOOKUP(D2009,'Cross-Page Data'!$I$4:$J$13,2,FALSE),IF(J2009="solar",VLOOKUP('Form 923'!D2009,'Cross-Page Data'!$I$14:$J$117,2,FALSE),J2009))</f>
        <v>heavy or residual fuel oil</v>
      </c>
      <c r="J2009" t="str">
        <f>VLOOKUP(E2009,'Cross-Page Data'!$D$4:$F$48,3,FALSE)</f>
        <v>heavy or residual fuel oil</v>
      </c>
      <c r="K2009" t="b">
        <f t="shared" si="31"/>
        <v>1</v>
      </c>
    </row>
    <row r="2010" spans="1:11">
      <c r="A2010" s="120">
        <v>2316</v>
      </c>
      <c r="B2010" s="121" t="s">
        <v>201</v>
      </c>
      <c r="C2010" s="121" t="s">
        <v>202</v>
      </c>
      <c r="D2010" s="121" t="s">
        <v>79</v>
      </c>
      <c r="E2010" s="121" t="s">
        <v>70</v>
      </c>
      <c r="F2010" s="122">
        <v>306</v>
      </c>
      <c r="G2010" s="122">
        <v>23</v>
      </c>
      <c r="H2010" s="120">
        <v>2019</v>
      </c>
      <c r="I2010" t="str">
        <f>IF(J2010="natural gas",VLOOKUP(D2010,'Cross-Page Data'!$I$4:$J$13,2,FALSE),IF(J2010="solar",VLOOKUP('Form 923'!D2010,'Cross-Page Data'!$I$14:$J$117,2,FALSE),J2010))</f>
        <v>heavy or residual fuel oil</v>
      </c>
      <c r="J2010" t="str">
        <f>VLOOKUP(E2010,'Cross-Page Data'!$D$4:$F$48,3,FALSE)</f>
        <v>heavy or residual fuel oil</v>
      </c>
      <c r="K2010" t="b">
        <f t="shared" si="31"/>
        <v>1</v>
      </c>
    </row>
    <row r="2011" spans="1:11">
      <c r="A2011" s="120">
        <v>2322</v>
      </c>
      <c r="B2011" s="121" t="s">
        <v>201</v>
      </c>
      <c r="C2011" s="121" t="s">
        <v>202</v>
      </c>
      <c r="D2011" s="121" t="s">
        <v>39</v>
      </c>
      <c r="E2011" s="121" t="s">
        <v>38</v>
      </c>
      <c r="F2011" s="122">
        <v>0</v>
      </c>
      <c r="G2011" s="122">
        <v>157036</v>
      </c>
      <c r="H2011" s="120">
        <v>2019</v>
      </c>
      <c r="I2011" t="str">
        <f>IF(J2011="natural gas",VLOOKUP(D2011,'Cross-Page Data'!$I$4:$J$13,2,FALSE),IF(J2011="solar",VLOOKUP('Form 923'!D2011,'Cross-Page Data'!$I$14:$J$117,2,FALSE),J2011))</f>
        <v>natural gas nonpeaker - preexisting nonretiring</v>
      </c>
      <c r="J2011" t="str">
        <f>VLOOKUP(E2011,'Cross-Page Data'!$D$4:$F$48,3,FALSE)</f>
        <v>natural gas</v>
      </c>
      <c r="K2011" t="b">
        <f t="shared" si="31"/>
        <v>1</v>
      </c>
    </row>
    <row r="2012" spans="1:11">
      <c r="A2012" s="120">
        <v>2322</v>
      </c>
      <c r="B2012" s="121" t="s">
        <v>201</v>
      </c>
      <c r="C2012" s="121" t="s">
        <v>202</v>
      </c>
      <c r="D2012" s="121" t="s">
        <v>61</v>
      </c>
      <c r="E2012" s="121" t="s">
        <v>38</v>
      </c>
      <c r="F2012" s="122">
        <v>4186519</v>
      </c>
      <c r="G2012" s="122">
        <v>289491</v>
      </c>
      <c r="H2012" s="120">
        <v>2019</v>
      </c>
      <c r="I2012" t="str">
        <f>IF(J2012="natural gas",VLOOKUP(D2012,'Cross-Page Data'!$I$4:$J$13,2,FALSE),IF(J2012="solar",VLOOKUP('Form 923'!D2012,'Cross-Page Data'!$I$14:$J$117,2,FALSE),J2012))</f>
        <v>natural gas nonpeaker - preexisting nonretiring</v>
      </c>
      <c r="J2012" t="str">
        <f>VLOOKUP(E2012,'Cross-Page Data'!$D$4:$F$48,3,FALSE)</f>
        <v>natural gas</v>
      </c>
      <c r="K2012" t="b">
        <f t="shared" si="31"/>
        <v>1</v>
      </c>
    </row>
    <row r="2013" spans="1:11">
      <c r="A2013" s="120">
        <v>2322</v>
      </c>
      <c r="B2013" s="121" t="s">
        <v>201</v>
      </c>
      <c r="C2013" s="121" t="s">
        <v>202</v>
      </c>
      <c r="D2013" s="121" t="s">
        <v>73</v>
      </c>
      <c r="E2013" s="121" t="s">
        <v>38</v>
      </c>
      <c r="F2013" s="122">
        <v>2504881</v>
      </c>
      <c r="G2013" s="122">
        <v>223462</v>
      </c>
      <c r="H2013" s="120">
        <v>2019</v>
      </c>
      <c r="I2013" t="str">
        <f>IF(J2013="natural gas",VLOOKUP(D2013,'Cross-Page Data'!$I$4:$J$13,2,FALSE),IF(J2013="solar",VLOOKUP('Form 923'!D2013,'Cross-Page Data'!$I$14:$J$117,2,FALSE),J2013))</f>
        <v>natural gas peaker</v>
      </c>
      <c r="J2013" t="str">
        <f>VLOOKUP(E2013,'Cross-Page Data'!$D$4:$F$48,3,FALSE)</f>
        <v>natural gas</v>
      </c>
      <c r="K2013" t="b">
        <f t="shared" si="31"/>
        <v>1</v>
      </c>
    </row>
    <row r="2014" spans="1:11">
      <c r="A2014" s="120">
        <v>2330</v>
      </c>
      <c r="B2014" s="121" t="s">
        <v>201</v>
      </c>
      <c r="C2014" s="121" t="s">
        <v>202</v>
      </c>
      <c r="D2014" s="121" t="s">
        <v>68</v>
      </c>
      <c r="E2014" s="121" t="s">
        <v>38</v>
      </c>
      <c r="F2014" s="122">
        <v>7548658</v>
      </c>
      <c r="G2014" s="122">
        <v>642022</v>
      </c>
      <c r="H2014" s="120">
        <v>2019</v>
      </c>
      <c r="I2014" t="str">
        <f>IF(J2014="natural gas",VLOOKUP(D2014,'Cross-Page Data'!$I$4:$J$13,2,FALSE),IF(J2014="solar",VLOOKUP('Form 923'!D2014,'Cross-Page Data'!$I$14:$J$117,2,FALSE),J2014))</f>
        <v>natural gas nonpeaker - preexisting retiring</v>
      </c>
      <c r="J2014" t="str">
        <f>VLOOKUP(E2014,'Cross-Page Data'!$D$4:$F$48,3,FALSE)</f>
        <v>natural gas</v>
      </c>
      <c r="K2014" t="b">
        <f t="shared" si="31"/>
        <v>1</v>
      </c>
    </row>
    <row r="2015" spans="1:11">
      <c r="A2015" s="120">
        <v>2336</v>
      </c>
      <c r="B2015" s="121" t="s">
        <v>201</v>
      </c>
      <c r="C2015" s="121" t="s">
        <v>202</v>
      </c>
      <c r="D2015" s="121" t="s">
        <v>39</v>
      </c>
      <c r="E2015" s="121" t="s">
        <v>38</v>
      </c>
      <c r="F2015" s="122">
        <v>1181376</v>
      </c>
      <c r="G2015" s="122">
        <v>1375340</v>
      </c>
      <c r="H2015" s="120">
        <v>2019</v>
      </c>
      <c r="I2015" t="str">
        <f>IF(J2015="natural gas",VLOOKUP(D2015,'Cross-Page Data'!$I$4:$J$13,2,FALSE),IF(J2015="solar",VLOOKUP('Form 923'!D2015,'Cross-Page Data'!$I$14:$J$117,2,FALSE),J2015))</f>
        <v>natural gas nonpeaker - preexisting nonretiring</v>
      </c>
      <c r="J2015" t="str">
        <f>VLOOKUP(E2015,'Cross-Page Data'!$D$4:$F$48,3,FALSE)</f>
        <v>natural gas</v>
      </c>
      <c r="K2015" t="b">
        <f t="shared" si="31"/>
        <v>1</v>
      </c>
    </row>
    <row r="2016" spans="1:11">
      <c r="A2016" s="120">
        <v>2336</v>
      </c>
      <c r="B2016" s="121" t="s">
        <v>201</v>
      </c>
      <c r="C2016" s="121" t="s">
        <v>202</v>
      </c>
      <c r="D2016" s="121" t="s">
        <v>61</v>
      </c>
      <c r="E2016" s="121" t="s">
        <v>38</v>
      </c>
      <c r="F2016" s="122">
        <v>27975333</v>
      </c>
      <c r="G2016" s="122">
        <v>2385579</v>
      </c>
      <c r="H2016" s="120">
        <v>2019</v>
      </c>
      <c r="I2016" t="str">
        <f>IF(J2016="natural gas",VLOOKUP(D2016,'Cross-Page Data'!$I$4:$J$13,2,FALSE),IF(J2016="solar",VLOOKUP('Form 923'!D2016,'Cross-Page Data'!$I$14:$J$117,2,FALSE),J2016))</f>
        <v>natural gas nonpeaker - preexisting nonretiring</v>
      </c>
      <c r="J2016" t="str">
        <f>VLOOKUP(E2016,'Cross-Page Data'!$D$4:$F$48,3,FALSE)</f>
        <v>natural gas</v>
      </c>
      <c r="K2016" t="b">
        <f t="shared" si="31"/>
        <v>1</v>
      </c>
    </row>
    <row r="2017" spans="1:11">
      <c r="A2017" s="120">
        <v>2336</v>
      </c>
      <c r="B2017" s="121" t="s">
        <v>201</v>
      </c>
      <c r="C2017" s="121" t="s">
        <v>202</v>
      </c>
      <c r="D2017" s="121" t="s">
        <v>73</v>
      </c>
      <c r="E2017" s="121" t="s">
        <v>38</v>
      </c>
      <c r="F2017" s="122">
        <v>2585701</v>
      </c>
      <c r="G2017" s="122">
        <v>202599</v>
      </c>
      <c r="H2017" s="120">
        <v>2019</v>
      </c>
      <c r="I2017" t="str">
        <f>IF(J2017="natural gas",VLOOKUP(D2017,'Cross-Page Data'!$I$4:$J$13,2,FALSE),IF(J2017="solar",VLOOKUP('Form 923'!D2017,'Cross-Page Data'!$I$14:$J$117,2,FALSE),J2017))</f>
        <v>natural gas peaker</v>
      </c>
      <c r="J2017" t="str">
        <f>VLOOKUP(E2017,'Cross-Page Data'!$D$4:$F$48,3,FALSE)</f>
        <v>natural gas</v>
      </c>
      <c r="K2017" t="b">
        <f t="shared" si="31"/>
        <v>1</v>
      </c>
    </row>
    <row r="2018" spans="1:11">
      <c r="A2018" s="120">
        <v>2336</v>
      </c>
      <c r="B2018" s="121" t="s">
        <v>201</v>
      </c>
      <c r="C2018" s="121" t="s">
        <v>202</v>
      </c>
      <c r="D2018" s="121" t="s">
        <v>68</v>
      </c>
      <c r="E2018" s="121" t="s">
        <v>38</v>
      </c>
      <c r="F2018" s="122">
        <v>3557059</v>
      </c>
      <c r="G2018" s="122">
        <v>284785</v>
      </c>
      <c r="H2018" s="120">
        <v>2019</v>
      </c>
      <c r="I2018" t="str">
        <f>IF(J2018="natural gas",VLOOKUP(D2018,'Cross-Page Data'!$I$4:$J$13,2,FALSE),IF(J2018="solar",VLOOKUP('Form 923'!D2018,'Cross-Page Data'!$I$14:$J$117,2,FALSE),J2018))</f>
        <v>natural gas nonpeaker - preexisting retiring</v>
      </c>
      <c r="J2018" t="str">
        <f>VLOOKUP(E2018,'Cross-Page Data'!$D$4:$F$48,3,FALSE)</f>
        <v>natural gas</v>
      </c>
      <c r="K2018" t="b">
        <f t="shared" si="31"/>
        <v>1</v>
      </c>
    </row>
    <row r="2019" spans="1:11">
      <c r="A2019" s="120">
        <v>2349</v>
      </c>
      <c r="B2019" s="121" t="s">
        <v>201</v>
      </c>
      <c r="C2019" s="121" t="s">
        <v>206</v>
      </c>
      <c r="D2019" s="121" t="s">
        <v>116</v>
      </c>
      <c r="E2019" s="121" t="s">
        <v>170</v>
      </c>
      <c r="F2019" s="122">
        <v>3715731</v>
      </c>
      <c r="G2019" s="122">
        <v>417404</v>
      </c>
      <c r="H2019" s="120">
        <v>2019</v>
      </c>
      <c r="I2019" t="str">
        <f>IF(J2019="natural gas",VLOOKUP(D2019,'Cross-Page Data'!$I$4:$J$13,2,FALSE),IF(J2019="solar",VLOOKUP('Form 923'!D2019,'Cross-Page Data'!$I$14:$J$117,2,FALSE),J2019))</f>
        <v>hydro</v>
      </c>
      <c r="J2019" t="str">
        <f>VLOOKUP(E2019,'Cross-Page Data'!$D$4:$F$48,3,FALSE)</f>
        <v>hydro</v>
      </c>
      <c r="K2019" t="b">
        <f t="shared" si="31"/>
        <v>1</v>
      </c>
    </row>
    <row r="2020" spans="1:11">
      <c r="A2020" s="120">
        <v>2351</v>
      </c>
      <c r="B2020" s="121" t="s">
        <v>201</v>
      </c>
      <c r="C2020" s="121" t="s">
        <v>206</v>
      </c>
      <c r="D2020" s="121" t="s">
        <v>116</v>
      </c>
      <c r="E2020" s="121" t="s">
        <v>170</v>
      </c>
      <c r="F2020" s="122">
        <v>2993139</v>
      </c>
      <c r="G2020" s="122">
        <v>336232</v>
      </c>
      <c r="H2020" s="120">
        <v>2019</v>
      </c>
      <c r="I2020" t="str">
        <f>IF(J2020="natural gas",VLOOKUP(D2020,'Cross-Page Data'!$I$4:$J$13,2,FALSE),IF(J2020="solar",VLOOKUP('Form 923'!D2020,'Cross-Page Data'!$I$14:$J$117,2,FALSE),J2020))</f>
        <v>hydro</v>
      </c>
      <c r="J2020" t="str">
        <f>VLOOKUP(E2020,'Cross-Page Data'!$D$4:$F$48,3,FALSE)</f>
        <v>hydro</v>
      </c>
      <c r="K2020" t="b">
        <f t="shared" si="31"/>
        <v>1</v>
      </c>
    </row>
    <row r="2021" spans="1:11">
      <c r="A2021" s="120">
        <v>2352</v>
      </c>
      <c r="B2021" s="121" t="s">
        <v>201</v>
      </c>
      <c r="C2021" s="121" t="s">
        <v>206</v>
      </c>
      <c r="D2021" s="121" t="s">
        <v>116</v>
      </c>
      <c r="E2021" s="121" t="s">
        <v>170</v>
      </c>
      <c r="F2021" s="122">
        <v>1445115</v>
      </c>
      <c r="G2021" s="122">
        <v>162336</v>
      </c>
      <c r="H2021" s="120">
        <v>2019</v>
      </c>
      <c r="I2021" t="str">
        <f>IF(J2021="natural gas",VLOOKUP(D2021,'Cross-Page Data'!$I$4:$J$13,2,FALSE),IF(J2021="solar",VLOOKUP('Form 923'!D2021,'Cross-Page Data'!$I$14:$J$117,2,FALSE),J2021))</f>
        <v>hydro</v>
      </c>
      <c r="J2021" t="str">
        <f>VLOOKUP(E2021,'Cross-Page Data'!$D$4:$F$48,3,FALSE)</f>
        <v>hydro</v>
      </c>
      <c r="K2021" t="b">
        <f t="shared" si="31"/>
        <v>1</v>
      </c>
    </row>
    <row r="2022" spans="1:11">
      <c r="A2022" s="120">
        <v>2353</v>
      </c>
      <c r="B2022" s="121" t="s">
        <v>201</v>
      </c>
      <c r="C2022" s="121" t="s">
        <v>206</v>
      </c>
      <c r="D2022" s="121" t="s">
        <v>116</v>
      </c>
      <c r="E2022" s="121" t="s">
        <v>170</v>
      </c>
      <c r="F2022" s="122">
        <v>1465600</v>
      </c>
      <c r="G2022" s="122">
        <v>164637</v>
      </c>
      <c r="H2022" s="120">
        <v>2019</v>
      </c>
      <c r="I2022" t="str">
        <f>IF(J2022="natural gas",VLOOKUP(D2022,'Cross-Page Data'!$I$4:$J$13,2,FALSE),IF(J2022="solar",VLOOKUP('Form 923'!D2022,'Cross-Page Data'!$I$14:$J$117,2,FALSE),J2022))</f>
        <v>hydro</v>
      </c>
      <c r="J2022" t="str">
        <f>VLOOKUP(E2022,'Cross-Page Data'!$D$4:$F$48,3,FALSE)</f>
        <v>hydro</v>
      </c>
      <c r="K2022" t="b">
        <f t="shared" si="31"/>
        <v>1</v>
      </c>
    </row>
    <row r="2023" spans="1:11">
      <c r="A2023" s="120">
        <v>2354</v>
      </c>
      <c r="B2023" s="121" t="s">
        <v>201</v>
      </c>
      <c r="C2023" s="121" t="s">
        <v>202</v>
      </c>
      <c r="D2023" s="121" t="s">
        <v>116</v>
      </c>
      <c r="E2023" s="121" t="s">
        <v>170</v>
      </c>
      <c r="F2023" s="122">
        <v>807990</v>
      </c>
      <c r="G2023" s="122">
        <v>90765</v>
      </c>
      <c r="H2023" s="120">
        <v>2019</v>
      </c>
      <c r="I2023" t="str">
        <f>IF(J2023="natural gas",VLOOKUP(D2023,'Cross-Page Data'!$I$4:$J$13,2,FALSE),IF(J2023="solar",VLOOKUP('Form 923'!D2023,'Cross-Page Data'!$I$14:$J$117,2,FALSE),J2023))</f>
        <v>hydro</v>
      </c>
      <c r="J2023" t="str">
        <f>VLOOKUP(E2023,'Cross-Page Data'!$D$4:$F$48,3,FALSE)</f>
        <v>hydro</v>
      </c>
      <c r="K2023" t="b">
        <f t="shared" si="31"/>
        <v>1</v>
      </c>
    </row>
    <row r="2024" spans="1:11">
      <c r="A2024" s="120">
        <v>2355</v>
      </c>
      <c r="B2024" s="121" t="s">
        <v>201</v>
      </c>
      <c r="C2024" s="121" t="s">
        <v>202</v>
      </c>
      <c r="D2024" s="121" t="s">
        <v>116</v>
      </c>
      <c r="E2024" s="121" t="s">
        <v>170</v>
      </c>
      <c r="F2024" s="122">
        <v>441093</v>
      </c>
      <c r="G2024" s="122">
        <v>49550</v>
      </c>
      <c r="H2024" s="120">
        <v>2019</v>
      </c>
      <c r="I2024" t="str">
        <f>IF(J2024="natural gas",VLOOKUP(D2024,'Cross-Page Data'!$I$4:$J$13,2,FALSE),IF(J2024="solar",VLOOKUP('Form 923'!D2024,'Cross-Page Data'!$I$14:$J$117,2,FALSE),J2024))</f>
        <v>hydro</v>
      </c>
      <c r="J2024" t="str">
        <f>VLOOKUP(E2024,'Cross-Page Data'!$D$4:$F$48,3,FALSE)</f>
        <v>hydro</v>
      </c>
      <c r="K2024" t="b">
        <f t="shared" si="31"/>
        <v>1</v>
      </c>
    </row>
    <row r="2025" spans="1:11">
      <c r="A2025" s="120">
        <v>2356</v>
      </c>
      <c r="B2025" s="121" t="s">
        <v>201</v>
      </c>
      <c r="C2025" s="121" t="s">
        <v>202</v>
      </c>
      <c r="D2025" s="121" t="s">
        <v>116</v>
      </c>
      <c r="E2025" s="121" t="s">
        <v>170</v>
      </c>
      <c r="F2025" s="122">
        <v>274315</v>
      </c>
      <c r="G2025" s="122">
        <v>30815</v>
      </c>
      <c r="H2025" s="120">
        <v>2019</v>
      </c>
      <c r="I2025" t="str">
        <f>IF(J2025="natural gas",VLOOKUP(D2025,'Cross-Page Data'!$I$4:$J$13,2,FALSE),IF(J2025="solar",VLOOKUP('Form 923'!D2025,'Cross-Page Data'!$I$14:$J$117,2,FALSE),J2025))</f>
        <v>hydro</v>
      </c>
      <c r="J2025" t="str">
        <f>VLOOKUP(E2025,'Cross-Page Data'!$D$4:$F$48,3,FALSE)</f>
        <v>hydro</v>
      </c>
      <c r="K2025" t="b">
        <f t="shared" si="31"/>
        <v>1</v>
      </c>
    </row>
    <row r="2026" spans="1:11">
      <c r="A2026" s="120">
        <v>2357</v>
      </c>
      <c r="B2026" s="121" t="s">
        <v>201</v>
      </c>
      <c r="C2026" s="121" t="s">
        <v>202</v>
      </c>
      <c r="D2026" s="121" t="s">
        <v>116</v>
      </c>
      <c r="E2026" s="121" t="s">
        <v>170</v>
      </c>
      <c r="F2026" s="122">
        <v>345408</v>
      </c>
      <c r="G2026" s="122">
        <v>38801</v>
      </c>
      <c r="H2026" s="120">
        <v>2019</v>
      </c>
      <c r="I2026" t="str">
        <f>IF(J2026="natural gas",VLOOKUP(D2026,'Cross-Page Data'!$I$4:$J$13,2,FALSE),IF(J2026="solar",VLOOKUP('Form 923'!D2026,'Cross-Page Data'!$I$14:$J$117,2,FALSE),J2026))</f>
        <v>hydro</v>
      </c>
      <c r="J2026" t="str">
        <f>VLOOKUP(E2026,'Cross-Page Data'!$D$4:$F$48,3,FALSE)</f>
        <v>hydro</v>
      </c>
      <c r="K2026" t="b">
        <f t="shared" si="31"/>
        <v>1</v>
      </c>
    </row>
    <row r="2027" spans="1:11">
      <c r="A2027" s="120">
        <v>2358</v>
      </c>
      <c r="B2027" s="121" t="s">
        <v>201</v>
      </c>
      <c r="C2027" s="121" t="s">
        <v>202</v>
      </c>
      <c r="D2027" s="121" t="s">
        <v>116</v>
      </c>
      <c r="E2027" s="121" t="s">
        <v>170</v>
      </c>
      <c r="F2027" s="122">
        <v>94593</v>
      </c>
      <c r="G2027" s="122">
        <v>10626</v>
      </c>
      <c r="H2027" s="120">
        <v>2019</v>
      </c>
      <c r="I2027" t="str">
        <f>IF(J2027="natural gas",VLOOKUP(D2027,'Cross-Page Data'!$I$4:$J$13,2,FALSE),IF(J2027="solar",VLOOKUP('Form 923'!D2027,'Cross-Page Data'!$I$14:$J$117,2,FALSE),J2027))</f>
        <v>hydro</v>
      </c>
      <c r="J2027" t="str">
        <f>VLOOKUP(E2027,'Cross-Page Data'!$D$4:$F$48,3,FALSE)</f>
        <v>hydro</v>
      </c>
      <c r="K2027" t="b">
        <f t="shared" si="31"/>
        <v>1</v>
      </c>
    </row>
    <row r="2028" spans="1:11">
      <c r="A2028" s="120">
        <v>2359</v>
      </c>
      <c r="B2028" s="121" t="s">
        <v>201</v>
      </c>
      <c r="C2028" s="121" t="s">
        <v>202</v>
      </c>
      <c r="D2028" s="121" t="s">
        <v>116</v>
      </c>
      <c r="E2028" s="121" t="s">
        <v>170</v>
      </c>
      <c r="F2028" s="122">
        <v>67263</v>
      </c>
      <c r="G2028" s="122">
        <v>7556</v>
      </c>
      <c r="H2028" s="120">
        <v>2019</v>
      </c>
      <c r="I2028" t="str">
        <f>IF(J2028="natural gas",VLOOKUP(D2028,'Cross-Page Data'!$I$4:$J$13,2,FALSE),IF(J2028="solar",VLOOKUP('Form 923'!D2028,'Cross-Page Data'!$I$14:$J$117,2,FALSE),J2028))</f>
        <v>hydro</v>
      </c>
      <c r="J2028" t="str">
        <f>VLOOKUP(E2028,'Cross-Page Data'!$D$4:$F$48,3,FALSE)</f>
        <v>hydro</v>
      </c>
      <c r="K2028" t="b">
        <f t="shared" si="31"/>
        <v>1</v>
      </c>
    </row>
    <row r="2029" spans="1:11">
      <c r="A2029" s="120">
        <v>2360</v>
      </c>
      <c r="B2029" s="121" t="s">
        <v>201</v>
      </c>
      <c r="C2029" s="121" t="s">
        <v>202</v>
      </c>
      <c r="D2029" s="121" t="s">
        <v>116</v>
      </c>
      <c r="E2029" s="121" t="s">
        <v>170</v>
      </c>
      <c r="F2029" s="122">
        <v>100003</v>
      </c>
      <c r="G2029" s="122">
        <v>11234</v>
      </c>
      <c r="H2029" s="120">
        <v>2019</v>
      </c>
      <c r="I2029" t="str">
        <f>IF(J2029="natural gas",VLOOKUP(D2029,'Cross-Page Data'!$I$4:$J$13,2,FALSE),IF(J2029="solar",VLOOKUP('Form 923'!D2029,'Cross-Page Data'!$I$14:$J$117,2,FALSE),J2029))</f>
        <v>hydro</v>
      </c>
      <c r="J2029" t="str">
        <f>VLOOKUP(E2029,'Cross-Page Data'!$D$4:$F$48,3,FALSE)</f>
        <v>hydro</v>
      </c>
      <c r="K2029" t="b">
        <f t="shared" si="31"/>
        <v>1</v>
      </c>
    </row>
    <row r="2030" spans="1:11">
      <c r="A2030" s="120">
        <v>2362</v>
      </c>
      <c r="B2030" s="121" t="s">
        <v>201</v>
      </c>
      <c r="C2030" s="121" t="s">
        <v>202</v>
      </c>
      <c r="D2030" s="121" t="s">
        <v>73</v>
      </c>
      <c r="E2030" s="121" t="s">
        <v>70</v>
      </c>
      <c r="F2030" s="122">
        <v>4618</v>
      </c>
      <c r="G2030" s="122">
        <v>239</v>
      </c>
      <c r="H2030" s="120">
        <v>2019</v>
      </c>
      <c r="I2030" t="str">
        <f>IF(J2030="natural gas",VLOOKUP(D2030,'Cross-Page Data'!$I$4:$J$13,2,FALSE),IF(J2030="solar",VLOOKUP('Form 923'!D2030,'Cross-Page Data'!$I$14:$J$117,2,FALSE),J2030))</f>
        <v>heavy or residual fuel oil</v>
      </c>
      <c r="J2030" t="str">
        <f>VLOOKUP(E2030,'Cross-Page Data'!$D$4:$F$48,3,FALSE)</f>
        <v>heavy or residual fuel oil</v>
      </c>
      <c r="K2030" t="b">
        <f t="shared" si="31"/>
        <v>1</v>
      </c>
    </row>
    <row r="2031" spans="1:11">
      <c r="A2031" s="120">
        <v>2364</v>
      </c>
      <c r="B2031" s="121" t="s">
        <v>201</v>
      </c>
      <c r="C2031" s="121" t="s">
        <v>202</v>
      </c>
      <c r="D2031" s="121" t="s">
        <v>73</v>
      </c>
      <c r="E2031" s="121" t="s">
        <v>81</v>
      </c>
      <c r="F2031" s="122">
        <v>5426</v>
      </c>
      <c r="G2031" s="122">
        <v>370</v>
      </c>
      <c r="H2031" s="120">
        <v>2019</v>
      </c>
      <c r="I2031" t="str">
        <f>IF(J2031="natural gas",VLOOKUP(D2031,'Cross-Page Data'!$I$4:$J$13,2,FALSE),IF(J2031="solar",VLOOKUP('Form 923'!D2031,'Cross-Page Data'!$I$14:$J$117,2,FALSE),J2031))</f>
        <v>petroleum</v>
      </c>
      <c r="J2031" t="str">
        <f>VLOOKUP(E2031,'Cross-Page Data'!$D$4:$F$48,3,FALSE)</f>
        <v>petroleum</v>
      </c>
      <c r="K2031" t="b">
        <f t="shared" si="31"/>
        <v>1</v>
      </c>
    </row>
    <row r="2032" spans="1:11">
      <c r="A2032" s="120">
        <v>2364</v>
      </c>
      <c r="B2032" s="121" t="s">
        <v>201</v>
      </c>
      <c r="C2032" s="121" t="s">
        <v>202</v>
      </c>
      <c r="D2032" s="121" t="s">
        <v>68</v>
      </c>
      <c r="E2032" s="121" t="s">
        <v>54</v>
      </c>
      <c r="F2032" s="122">
        <v>3419873</v>
      </c>
      <c r="G2032" s="122">
        <v>300678.87</v>
      </c>
      <c r="H2032" s="120">
        <v>2019</v>
      </c>
      <c r="I2032" t="str">
        <f>IF(J2032="natural gas",VLOOKUP(D2032,'Cross-Page Data'!$I$4:$J$13,2,FALSE),IF(J2032="solar",VLOOKUP('Form 923'!D2032,'Cross-Page Data'!$I$14:$J$117,2,FALSE),J2032))</f>
        <v>hard coal</v>
      </c>
      <c r="J2032" t="str">
        <f>VLOOKUP(E2032,'Cross-Page Data'!$D$4:$F$48,3,FALSE)</f>
        <v>hard coal</v>
      </c>
      <c r="K2032" t="b">
        <f t="shared" si="31"/>
        <v>1</v>
      </c>
    </row>
    <row r="2033" spans="1:11">
      <c r="A2033" s="120">
        <v>2364</v>
      </c>
      <c r="B2033" s="121" t="s">
        <v>201</v>
      </c>
      <c r="C2033" s="121" t="s">
        <v>202</v>
      </c>
      <c r="D2033" s="121" t="s">
        <v>68</v>
      </c>
      <c r="E2033" s="121" t="s">
        <v>70</v>
      </c>
      <c r="F2033" s="122">
        <v>7080</v>
      </c>
      <c r="G2033" s="122">
        <v>606.126</v>
      </c>
      <c r="H2033" s="120">
        <v>2019</v>
      </c>
      <c r="I2033" t="str">
        <f>IF(J2033="natural gas",VLOOKUP(D2033,'Cross-Page Data'!$I$4:$J$13,2,FALSE),IF(J2033="solar",VLOOKUP('Form 923'!D2033,'Cross-Page Data'!$I$14:$J$117,2,FALSE),J2033))</f>
        <v>heavy or residual fuel oil</v>
      </c>
      <c r="J2033" t="str">
        <f>VLOOKUP(E2033,'Cross-Page Data'!$D$4:$F$48,3,FALSE)</f>
        <v>heavy or residual fuel oil</v>
      </c>
      <c r="K2033" t="b">
        <f t="shared" si="31"/>
        <v>1</v>
      </c>
    </row>
    <row r="2034" spans="1:11">
      <c r="A2034" s="120">
        <v>2367</v>
      </c>
      <c r="B2034" s="121" t="s">
        <v>201</v>
      </c>
      <c r="C2034" s="121" t="s">
        <v>202</v>
      </c>
      <c r="D2034" s="121" t="s">
        <v>73</v>
      </c>
      <c r="E2034" s="121" t="s">
        <v>81</v>
      </c>
      <c r="F2034" s="122">
        <v>3442</v>
      </c>
      <c r="G2034" s="122">
        <v>226</v>
      </c>
      <c r="H2034" s="120">
        <v>2019</v>
      </c>
      <c r="I2034" t="str">
        <f>IF(J2034="natural gas",VLOOKUP(D2034,'Cross-Page Data'!$I$4:$J$13,2,FALSE),IF(J2034="solar",VLOOKUP('Form 923'!D2034,'Cross-Page Data'!$I$14:$J$117,2,FALSE),J2034))</f>
        <v>petroleum</v>
      </c>
      <c r="J2034" t="str">
        <f>VLOOKUP(E2034,'Cross-Page Data'!$D$4:$F$48,3,FALSE)</f>
        <v>petroleum</v>
      </c>
      <c r="K2034" t="b">
        <f t="shared" si="31"/>
        <v>1</v>
      </c>
    </row>
    <row r="2035" spans="1:11">
      <c r="A2035" s="120">
        <v>2367</v>
      </c>
      <c r="B2035" s="121" t="s">
        <v>201</v>
      </c>
      <c r="C2035" s="121" t="s">
        <v>202</v>
      </c>
      <c r="D2035" s="121" t="s">
        <v>73</v>
      </c>
      <c r="E2035" s="121" t="s">
        <v>38</v>
      </c>
      <c r="F2035" s="122">
        <v>0</v>
      </c>
      <c r="G2035" s="122">
        <v>0</v>
      </c>
      <c r="H2035" s="120">
        <v>2019</v>
      </c>
      <c r="I2035" t="str">
        <f>IF(J2035="natural gas",VLOOKUP(D2035,'Cross-Page Data'!$I$4:$J$13,2,FALSE),IF(J2035="solar",VLOOKUP('Form 923'!D2035,'Cross-Page Data'!$I$14:$J$117,2,FALSE),J2035))</f>
        <v>natural gas peaker</v>
      </c>
      <c r="J2035" t="str">
        <f>VLOOKUP(E2035,'Cross-Page Data'!$D$4:$F$48,3,FALSE)</f>
        <v>natural gas</v>
      </c>
      <c r="K2035" t="b">
        <f t="shared" si="31"/>
        <v>1</v>
      </c>
    </row>
    <row r="2036" spans="1:11">
      <c r="A2036" s="120">
        <v>2367</v>
      </c>
      <c r="B2036" s="121" t="s">
        <v>201</v>
      </c>
      <c r="C2036" s="121" t="s">
        <v>202</v>
      </c>
      <c r="D2036" s="121" t="s">
        <v>68</v>
      </c>
      <c r="E2036" s="121" t="s">
        <v>54</v>
      </c>
      <c r="F2036" s="122">
        <v>762054</v>
      </c>
      <c r="G2036" s="122">
        <v>42336.564</v>
      </c>
      <c r="H2036" s="120">
        <v>2019</v>
      </c>
      <c r="I2036" t="str">
        <f>IF(J2036="natural gas",VLOOKUP(D2036,'Cross-Page Data'!$I$4:$J$13,2,FALSE),IF(J2036="solar",VLOOKUP('Form 923'!D2036,'Cross-Page Data'!$I$14:$J$117,2,FALSE),J2036))</f>
        <v>hard coal</v>
      </c>
      <c r="J2036" t="str">
        <f>VLOOKUP(E2036,'Cross-Page Data'!$D$4:$F$48,3,FALSE)</f>
        <v>hard coal</v>
      </c>
      <c r="K2036" t="b">
        <f t="shared" si="31"/>
        <v>1</v>
      </c>
    </row>
    <row r="2037" spans="1:11">
      <c r="A2037" s="120">
        <v>2367</v>
      </c>
      <c r="B2037" s="121" t="s">
        <v>201</v>
      </c>
      <c r="C2037" s="121" t="s">
        <v>202</v>
      </c>
      <c r="D2037" s="121" t="s">
        <v>68</v>
      </c>
      <c r="E2037" s="121" t="s">
        <v>70</v>
      </c>
      <c r="F2037" s="122">
        <v>0</v>
      </c>
      <c r="G2037" s="122">
        <v>0</v>
      </c>
      <c r="H2037" s="120">
        <v>2019</v>
      </c>
      <c r="I2037" t="str">
        <f>IF(J2037="natural gas",VLOOKUP(D2037,'Cross-Page Data'!$I$4:$J$13,2,FALSE),IF(J2037="solar",VLOOKUP('Form 923'!D2037,'Cross-Page Data'!$I$14:$J$117,2,FALSE),J2037))</f>
        <v>heavy or residual fuel oil</v>
      </c>
      <c r="J2037" t="str">
        <f>VLOOKUP(E2037,'Cross-Page Data'!$D$4:$F$48,3,FALSE)</f>
        <v>heavy or residual fuel oil</v>
      </c>
      <c r="K2037" t="b">
        <f t="shared" si="31"/>
        <v>1</v>
      </c>
    </row>
    <row r="2038" spans="1:11">
      <c r="A2038" s="120">
        <v>2367</v>
      </c>
      <c r="B2038" s="121" t="s">
        <v>201</v>
      </c>
      <c r="C2038" s="121" t="s">
        <v>202</v>
      </c>
      <c r="D2038" s="121" t="s">
        <v>68</v>
      </c>
      <c r="E2038" s="121" t="s">
        <v>38</v>
      </c>
      <c r="F2038" s="122">
        <v>20026</v>
      </c>
      <c r="G2038" s="122">
        <v>1100.354</v>
      </c>
      <c r="H2038" s="120">
        <v>2019</v>
      </c>
      <c r="I2038" t="str">
        <f>IF(J2038="natural gas",VLOOKUP(D2038,'Cross-Page Data'!$I$4:$J$13,2,FALSE),IF(J2038="solar",VLOOKUP('Form 923'!D2038,'Cross-Page Data'!$I$14:$J$117,2,FALSE),J2038))</f>
        <v>natural gas nonpeaker - preexisting retiring</v>
      </c>
      <c r="J2038" t="str">
        <f>VLOOKUP(E2038,'Cross-Page Data'!$D$4:$F$48,3,FALSE)</f>
        <v>natural gas</v>
      </c>
      <c r="K2038" t="b">
        <f t="shared" si="31"/>
        <v>1</v>
      </c>
    </row>
    <row r="2039" spans="1:11">
      <c r="A2039" s="120">
        <v>2367</v>
      </c>
      <c r="B2039" s="121" t="s">
        <v>201</v>
      </c>
      <c r="C2039" s="121" t="s">
        <v>202</v>
      </c>
      <c r="D2039" s="121" t="s">
        <v>68</v>
      </c>
      <c r="E2039" s="121" t="s">
        <v>137</v>
      </c>
      <c r="F2039" s="122">
        <v>0</v>
      </c>
      <c r="G2039" s="122">
        <v>0</v>
      </c>
      <c r="H2039" s="120">
        <v>2019</v>
      </c>
      <c r="I2039" t="str">
        <f>IF(J2039="natural gas",VLOOKUP(D2039,'Cross-Page Data'!$I$4:$J$13,2,FALSE),IF(J2039="solar",VLOOKUP('Form 923'!D2039,'Cross-Page Data'!$I$14:$J$117,2,FALSE),J2039))</f>
        <v>biomass</v>
      </c>
      <c r="J2039" t="str">
        <f>VLOOKUP(E2039,'Cross-Page Data'!$D$4:$F$48,3,FALSE)</f>
        <v>biomass</v>
      </c>
      <c r="K2039" t="b">
        <f t="shared" si="31"/>
        <v>1</v>
      </c>
    </row>
    <row r="2040" spans="1:11">
      <c r="A2040" s="120">
        <v>2367</v>
      </c>
      <c r="B2040" s="121" t="s">
        <v>201</v>
      </c>
      <c r="C2040" s="121" t="s">
        <v>202</v>
      </c>
      <c r="D2040" s="121" t="s">
        <v>68</v>
      </c>
      <c r="E2040" s="121" t="s">
        <v>152</v>
      </c>
      <c r="F2040" s="122">
        <v>115073</v>
      </c>
      <c r="G2040" s="122">
        <v>6236.132</v>
      </c>
      <c r="H2040" s="120">
        <v>2019</v>
      </c>
      <c r="I2040" t="str">
        <f>IF(J2040="natural gas",VLOOKUP(D2040,'Cross-Page Data'!$I$4:$J$13,2,FALSE),IF(J2040="solar",VLOOKUP('Form 923'!D2040,'Cross-Page Data'!$I$14:$J$117,2,FALSE),J2040))</f>
        <v>heavy or residual fuel oil</v>
      </c>
      <c r="J2040" t="str">
        <f>VLOOKUP(E2040,'Cross-Page Data'!$D$4:$F$48,3,FALSE)</f>
        <v>heavy or residual fuel oil</v>
      </c>
      <c r="K2040" t="b">
        <f t="shared" si="31"/>
        <v>1</v>
      </c>
    </row>
    <row r="2041" spans="1:11">
      <c r="A2041" s="120">
        <v>2367</v>
      </c>
      <c r="B2041" s="121" t="s">
        <v>201</v>
      </c>
      <c r="C2041" s="121" t="s">
        <v>202</v>
      </c>
      <c r="D2041" s="121" t="s">
        <v>68</v>
      </c>
      <c r="E2041" s="121" t="s">
        <v>176</v>
      </c>
      <c r="F2041" s="122">
        <v>3835771</v>
      </c>
      <c r="G2041" s="122">
        <v>213975.95</v>
      </c>
      <c r="H2041" s="120">
        <v>2019</v>
      </c>
      <c r="I2041" t="str">
        <f>IF(J2041="natural gas",VLOOKUP(D2041,'Cross-Page Data'!$I$4:$J$13,2,FALSE),IF(J2041="solar",VLOOKUP('Form 923'!D2041,'Cross-Page Data'!$I$14:$J$117,2,FALSE),J2041))</f>
        <v>biomass</v>
      </c>
      <c r="J2041" t="str">
        <f>VLOOKUP(E2041,'Cross-Page Data'!$D$4:$F$48,3,FALSE)</f>
        <v>biomass</v>
      </c>
      <c r="K2041" t="b">
        <f t="shared" si="31"/>
        <v>1</v>
      </c>
    </row>
    <row r="2042" spans="1:11">
      <c r="A2042" s="120">
        <v>2368</v>
      </c>
      <c r="B2042" s="121" t="s">
        <v>201</v>
      </c>
      <c r="C2042" s="121" t="s">
        <v>202</v>
      </c>
      <c r="D2042" s="121" t="s">
        <v>116</v>
      </c>
      <c r="E2042" s="121" t="s">
        <v>170</v>
      </c>
      <c r="F2042" s="122">
        <v>947849</v>
      </c>
      <c r="G2042" s="122">
        <v>106476</v>
      </c>
      <c r="H2042" s="120">
        <v>2019</v>
      </c>
      <c r="I2042" t="str">
        <f>IF(J2042="natural gas",VLOOKUP(D2042,'Cross-Page Data'!$I$4:$J$13,2,FALSE),IF(J2042="solar",VLOOKUP('Form 923'!D2042,'Cross-Page Data'!$I$14:$J$117,2,FALSE),J2042))</f>
        <v>hydro</v>
      </c>
      <c r="J2042" t="str">
        <f>VLOOKUP(E2042,'Cross-Page Data'!$D$4:$F$48,3,FALSE)</f>
        <v>hydro</v>
      </c>
      <c r="K2042" t="b">
        <f t="shared" si="31"/>
        <v>1</v>
      </c>
    </row>
    <row r="2043" spans="1:11">
      <c r="A2043" s="120">
        <v>2369</v>
      </c>
      <c r="B2043" s="121" t="s">
        <v>201</v>
      </c>
      <c r="C2043" s="121" t="s">
        <v>202</v>
      </c>
      <c r="D2043" s="121" t="s">
        <v>73</v>
      </c>
      <c r="E2043" s="121" t="s">
        <v>70</v>
      </c>
      <c r="F2043" s="122">
        <v>0</v>
      </c>
      <c r="G2043" s="122">
        <v>0</v>
      </c>
      <c r="H2043" s="120">
        <v>2019</v>
      </c>
      <c r="I2043" t="str">
        <f>IF(J2043="natural gas",VLOOKUP(D2043,'Cross-Page Data'!$I$4:$J$13,2,FALSE),IF(J2043="solar",VLOOKUP('Form 923'!D2043,'Cross-Page Data'!$I$14:$J$117,2,FALSE),J2043))</f>
        <v>heavy or residual fuel oil</v>
      </c>
      <c r="J2043" t="str">
        <f>VLOOKUP(E2043,'Cross-Page Data'!$D$4:$F$48,3,FALSE)</f>
        <v>heavy or residual fuel oil</v>
      </c>
      <c r="K2043" t="b">
        <f t="shared" si="31"/>
        <v>1</v>
      </c>
    </row>
    <row r="2044" spans="1:11">
      <c r="A2044" s="120">
        <v>2369</v>
      </c>
      <c r="B2044" s="121" t="s">
        <v>201</v>
      </c>
      <c r="C2044" s="121" t="s">
        <v>202</v>
      </c>
      <c r="D2044" s="121" t="s">
        <v>73</v>
      </c>
      <c r="E2044" s="121" t="s">
        <v>81</v>
      </c>
      <c r="F2044" s="122">
        <v>2354</v>
      </c>
      <c r="G2044" s="122">
        <v>159</v>
      </c>
      <c r="H2044" s="120">
        <v>2019</v>
      </c>
      <c r="I2044" t="str">
        <f>IF(J2044="natural gas",VLOOKUP(D2044,'Cross-Page Data'!$I$4:$J$13,2,FALSE),IF(J2044="solar",VLOOKUP('Form 923'!D2044,'Cross-Page Data'!$I$14:$J$117,2,FALSE),J2044))</f>
        <v>petroleum</v>
      </c>
      <c r="J2044" t="str">
        <f>VLOOKUP(E2044,'Cross-Page Data'!$D$4:$F$48,3,FALSE)</f>
        <v>petroleum</v>
      </c>
      <c r="K2044" t="b">
        <f t="shared" si="31"/>
        <v>1</v>
      </c>
    </row>
    <row r="2045" spans="1:11">
      <c r="A2045" s="120">
        <v>2378</v>
      </c>
      <c r="B2045" s="121" t="s">
        <v>201</v>
      </c>
      <c r="C2045" s="121" t="s">
        <v>206</v>
      </c>
      <c r="D2045" s="121" t="s">
        <v>68</v>
      </c>
      <c r="E2045" s="121" t="s">
        <v>54</v>
      </c>
      <c r="F2045" s="122">
        <v>0</v>
      </c>
      <c r="G2045" s="122">
        <v>0</v>
      </c>
      <c r="H2045" s="120">
        <v>2019</v>
      </c>
      <c r="I2045" t="str">
        <f>IF(J2045="natural gas",VLOOKUP(D2045,'Cross-Page Data'!$I$4:$J$13,2,FALSE),IF(J2045="solar",VLOOKUP('Form 923'!D2045,'Cross-Page Data'!$I$14:$J$117,2,FALSE),J2045))</f>
        <v>hard coal</v>
      </c>
      <c r="J2045" t="str">
        <f>VLOOKUP(E2045,'Cross-Page Data'!$D$4:$F$48,3,FALSE)</f>
        <v>hard coal</v>
      </c>
      <c r="K2045" t="b">
        <f t="shared" si="31"/>
        <v>1</v>
      </c>
    </row>
    <row r="2046" spans="1:11">
      <c r="A2046" s="120">
        <v>2378</v>
      </c>
      <c r="B2046" s="121" t="s">
        <v>201</v>
      </c>
      <c r="C2046" s="121" t="s">
        <v>206</v>
      </c>
      <c r="D2046" s="121" t="s">
        <v>68</v>
      </c>
      <c r="E2046" s="121" t="s">
        <v>70</v>
      </c>
      <c r="F2046" s="122">
        <v>0</v>
      </c>
      <c r="G2046" s="122">
        <v>0</v>
      </c>
      <c r="H2046" s="120">
        <v>2019</v>
      </c>
      <c r="I2046" t="str">
        <f>IF(J2046="natural gas",VLOOKUP(D2046,'Cross-Page Data'!$I$4:$J$13,2,FALSE),IF(J2046="solar",VLOOKUP('Form 923'!D2046,'Cross-Page Data'!$I$14:$J$117,2,FALSE),J2046))</f>
        <v>heavy or residual fuel oil</v>
      </c>
      <c r="J2046" t="str">
        <f>VLOOKUP(E2046,'Cross-Page Data'!$D$4:$F$48,3,FALSE)</f>
        <v>heavy or residual fuel oil</v>
      </c>
      <c r="K2046" t="b">
        <f t="shared" si="31"/>
        <v>1</v>
      </c>
    </row>
    <row r="2047" spans="1:11">
      <c r="A2047" s="120">
        <v>2378</v>
      </c>
      <c r="B2047" s="121" t="s">
        <v>201</v>
      </c>
      <c r="C2047" s="121" t="s">
        <v>206</v>
      </c>
      <c r="D2047" s="121" t="s">
        <v>68</v>
      </c>
      <c r="E2047" s="121" t="s">
        <v>152</v>
      </c>
      <c r="F2047" s="122">
        <v>0</v>
      </c>
      <c r="G2047" s="122">
        <v>0</v>
      </c>
      <c r="H2047" s="120">
        <v>2019</v>
      </c>
      <c r="I2047" t="str">
        <f>IF(J2047="natural gas",VLOOKUP(D2047,'Cross-Page Data'!$I$4:$J$13,2,FALSE),IF(J2047="solar",VLOOKUP('Form 923'!D2047,'Cross-Page Data'!$I$14:$J$117,2,FALSE),J2047))</f>
        <v>heavy or residual fuel oil</v>
      </c>
      <c r="J2047" t="str">
        <f>VLOOKUP(E2047,'Cross-Page Data'!$D$4:$F$48,3,FALSE)</f>
        <v>heavy or residual fuel oil</v>
      </c>
      <c r="K2047" t="b">
        <f t="shared" si="31"/>
        <v>1</v>
      </c>
    </row>
    <row r="2048" spans="1:11">
      <c r="A2048" s="120">
        <v>2378</v>
      </c>
      <c r="B2048" s="121" t="s">
        <v>201</v>
      </c>
      <c r="C2048" s="121" t="s">
        <v>206</v>
      </c>
      <c r="D2048" s="121" t="s">
        <v>68</v>
      </c>
      <c r="E2048" s="121" t="s">
        <v>162</v>
      </c>
      <c r="F2048" s="122">
        <v>0</v>
      </c>
      <c r="G2048" s="122">
        <v>0</v>
      </c>
      <c r="H2048" s="120">
        <v>2019</v>
      </c>
      <c r="I2048" t="str">
        <f>IF(J2048="natural gas",VLOOKUP(D2048,'Cross-Page Data'!$I$4:$J$13,2,FALSE),IF(J2048="solar",VLOOKUP('Form 923'!D2048,'Cross-Page Data'!$I$14:$J$117,2,FALSE),J2048))</f>
        <v>hard coal</v>
      </c>
      <c r="J2048" t="str">
        <f>VLOOKUP(E2048,'Cross-Page Data'!$D$4:$F$48,3,FALSE)</f>
        <v>hard coal</v>
      </c>
      <c r="K2048" t="b">
        <f t="shared" si="31"/>
        <v>1</v>
      </c>
    </row>
    <row r="2049" spans="1:11">
      <c r="A2049" s="120">
        <v>2378</v>
      </c>
      <c r="B2049" s="121" t="s">
        <v>201</v>
      </c>
      <c r="C2049" s="121" t="s">
        <v>206</v>
      </c>
      <c r="D2049" s="121" t="s">
        <v>68</v>
      </c>
      <c r="E2049" s="121" t="s">
        <v>166</v>
      </c>
      <c r="F2049" s="122">
        <v>0</v>
      </c>
      <c r="G2049" s="122">
        <v>0</v>
      </c>
      <c r="H2049" s="120">
        <v>2019</v>
      </c>
      <c r="I2049" t="str">
        <f>IF(J2049="natural gas",VLOOKUP(D2049,'Cross-Page Data'!$I$4:$J$13,2,FALSE),IF(J2049="solar",VLOOKUP('Form 923'!D2049,'Cross-Page Data'!$I$14:$J$117,2,FALSE),J2049))</f>
        <v>other</v>
      </c>
      <c r="J2049" t="str">
        <f>VLOOKUP(E2049,'Cross-Page Data'!$D$4:$F$48,3,FALSE)</f>
        <v>other</v>
      </c>
      <c r="K2049" t="b">
        <f t="shared" si="31"/>
        <v>1</v>
      </c>
    </row>
    <row r="2050" spans="1:11">
      <c r="A2050" s="120">
        <v>2379</v>
      </c>
      <c r="B2050" s="121" t="s">
        <v>201</v>
      </c>
      <c r="C2050" s="121" t="s">
        <v>206</v>
      </c>
      <c r="D2050" s="121" t="s">
        <v>73</v>
      </c>
      <c r="E2050" s="121" t="s">
        <v>70</v>
      </c>
      <c r="F2050" s="122">
        <v>0</v>
      </c>
      <c r="G2050" s="122">
        <v>0</v>
      </c>
      <c r="H2050" s="120">
        <v>2019</v>
      </c>
      <c r="I2050" t="str">
        <f>IF(J2050="natural gas",VLOOKUP(D2050,'Cross-Page Data'!$I$4:$J$13,2,FALSE),IF(J2050="solar",VLOOKUP('Form 923'!D2050,'Cross-Page Data'!$I$14:$J$117,2,FALSE),J2050))</f>
        <v>heavy or residual fuel oil</v>
      </c>
      <c r="J2050" t="str">
        <f>VLOOKUP(E2050,'Cross-Page Data'!$D$4:$F$48,3,FALSE)</f>
        <v>heavy or residual fuel oil</v>
      </c>
      <c r="K2050" t="b">
        <f t="shared" si="31"/>
        <v>1</v>
      </c>
    </row>
    <row r="2051" spans="1:11">
      <c r="A2051" s="120">
        <v>2379</v>
      </c>
      <c r="B2051" s="121" t="s">
        <v>201</v>
      </c>
      <c r="C2051" s="121" t="s">
        <v>206</v>
      </c>
      <c r="D2051" s="121" t="s">
        <v>73</v>
      </c>
      <c r="E2051" s="121" t="s">
        <v>86</v>
      </c>
      <c r="F2051" s="122">
        <v>4755</v>
      </c>
      <c r="G2051" s="122">
        <v>279.356</v>
      </c>
      <c r="H2051" s="120">
        <v>2019</v>
      </c>
      <c r="I2051" t="str">
        <f>IF(J2051="natural gas",VLOOKUP(D2051,'Cross-Page Data'!$I$4:$J$13,2,FALSE),IF(J2051="solar",VLOOKUP('Form 923'!D2051,'Cross-Page Data'!$I$14:$J$117,2,FALSE),J2051))</f>
        <v>other</v>
      </c>
      <c r="J2051" t="str">
        <f>VLOOKUP(E2051,'Cross-Page Data'!$D$4:$F$48,3,FALSE)</f>
        <v>other</v>
      </c>
      <c r="K2051" t="b">
        <f t="shared" si="31"/>
        <v>1</v>
      </c>
    </row>
    <row r="2052" spans="1:11">
      <c r="A2052" s="120">
        <v>2379</v>
      </c>
      <c r="B2052" s="121" t="s">
        <v>201</v>
      </c>
      <c r="C2052" s="121" t="s">
        <v>206</v>
      </c>
      <c r="D2052" s="121" t="s">
        <v>73</v>
      </c>
      <c r="E2052" s="121" t="s">
        <v>38</v>
      </c>
      <c r="F2052" s="122">
        <v>95878</v>
      </c>
      <c r="G2052" s="122">
        <v>5631.644</v>
      </c>
      <c r="H2052" s="120">
        <v>2019</v>
      </c>
      <c r="I2052" t="str">
        <f>IF(J2052="natural gas",VLOOKUP(D2052,'Cross-Page Data'!$I$4:$J$13,2,FALSE),IF(J2052="solar",VLOOKUP('Form 923'!D2052,'Cross-Page Data'!$I$14:$J$117,2,FALSE),J2052))</f>
        <v>natural gas peaker</v>
      </c>
      <c r="J2052" t="str">
        <f>VLOOKUP(E2052,'Cross-Page Data'!$D$4:$F$48,3,FALSE)</f>
        <v>natural gas</v>
      </c>
      <c r="K2052" t="b">
        <f t="shared" si="31"/>
        <v>1</v>
      </c>
    </row>
    <row r="2053" spans="1:11">
      <c r="A2053" s="120">
        <v>2390</v>
      </c>
      <c r="B2053" s="121" t="s">
        <v>201</v>
      </c>
      <c r="C2053" s="121" t="s">
        <v>206</v>
      </c>
      <c r="D2053" s="121" t="s">
        <v>73</v>
      </c>
      <c r="E2053" s="121" t="s">
        <v>70</v>
      </c>
      <c r="F2053" s="122">
        <v>4954</v>
      </c>
      <c r="G2053" s="122">
        <v>-214.719</v>
      </c>
      <c r="H2053" s="120">
        <v>2019</v>
      </c>
      <c r="I2053" t="str">
        <f>IF(J2053="natural gas",VLOOKUP(D2053,'Cross-Page Data'!$I$4:$J$13,2,FALSE),IF(J2053="solar",VLOOKUP('Form 923'!D2053,'Cross-Page Data'!$I$14:$J$117,2,FALSE),J2053))</f>
        <v>heavy or residual fuel oil</v>
      </c>
      <c r="J2053" t="str">
        <f>VLOOKUP(E2053,'Cross-Page Data'!$D$4:$F$48,3,FALSE)</f>
        <v>heavy or residual fuel oil</v>
      </c>
      <c r="K2053" t="b">
        <f t="shared" si="31"/>
        <v>1</v>
      </c>
    </row>
    <row r="2054" spans="1:11">
      <c r="A2054" s="120">
        <v>2390</v>
      </c>
      <c r="B2054" s="121" t="s">
        <v>201</v>
      </c>
      <c r="C2054" s="121" t="s">
        <v>206</v>
      </c>
      <c r="D2054" s="121" t="s">
        <v>73</v>
      </c>
      <c r="E2054" s="121" t="s">
        <v>38</v>
      </c>
      <c r="F2054" s="122">
        <v>16179</v>
      </c>
      <c r="G2054" s="122">
        <v>-701.281</v>
      </c>
      <c r="H2054" s="120">
        <v>2019</v>
      </c>
      <c r="I2054" t="str">
        <f>IF(J2054="natural gas",VLOOKUP(D2054,'Cross-Page Data'!$I$4:$J$13,2,FALSE),IF(J2054="solar",VLOOKUP('Form 923'!D2054,'Cross-Page Data'!$I$14:$J$117,2,FALSE),J2054))</f>
        <v>natural gas peaker</v>
      </c>
      <c r="J2054" t="str">
        <f>VLOOKUP(E2054,'Cross-Page Data'!$D$4:$F$48,3,FALSE)</f>
        <v>natural gas</v>
      </c>
      <c r="K2054" t="b">
        <f t="shared" si="31"/>
        <v>1</v>
      </c>
    </row>
    <row r="2055" spans="1:11">
      <c r="A2055" s="120">
        <v>2393</v>
      </c>
      <c r="B2055" s="121" t="s">
        <v>201</v>
      </c>
      <c r="C2055" s="121" t="s">
        <v>206</v>
      </c>
      <c r="D2055" s="121" t="s">
        <v>39</v>
      </c>
      <c r="E2055" s="121" t="s">
        <v>70</v>
      </c>
      <c r="F2055" s="122">
        <v>0</v>
      </c>
      <c r="G2055" s="122">
        <v>0</v>
      </c>
      <c r="H2055" s="120">
        <v>2019</v>
      </c>
      <c r="I2055" t="str">
        <f>IF(J2055="natural gas",VLOOKUP(D2055,'Cross-Page Data'!$I$4:$J$13,2,FALSE),IF(J2055="solar",VLOOKUP('Form 923'!D2055,'Cross-Page Data'!$I$14:$J$117,2,FALSE),J2055))</f>
        <v>heavy or residual fuel oil</v>
      </c>
      <c r="J2055" t="str">
        <f>VLOOKUP(E2055,'Cross-Page Data'!$D$4:$F$48,3,FALSE)</f>
        <v>heavy or residual fuel oil</v>
      </c>
      <c r="K2055" t="b">
        <f t="shared" ref="K2055:K2118" si="32">IF(AND($N$6=FALSE,OR(C2055="Commercial NAICS Cogen",C2055="Industrial NAICS Cogen",C2055="NAICS-22 Cogen")),FALSE,IF(AND($N$7=FALSE,OR(C2055="Commercial NAICS Cogen",C2055="Commercial NAICS Non-Cogen",C2055="industrial NAICS Cogen",C2055="industrial NAICS non-cogen")),FALSE,TRUE))</f>
        <v>1</v>
      </c>
    </row>
    <row r="2056" spans="1:11">
      <c r="A2056" s="120">
        <v>2393</v>
      </c>
      <c r="B2056" s="121" t="s">
        <v>201</v>
      </c>
      <c r="C2056" s="121" t="s">
        <v>206</v>
      </c>
      <c r="D2056" s="121" t="s">
        <v>39</v>
      </c>
      <c r="E2056" s="121" t="s">
        <v>38</v>
      </c>
      <c r="F2056" s="122">
        <v>0</v>
      </c>
      <c r="G2056" s="122">
        <v>-1219</v>
      </c>
      <c r="H2056" s="120">
        <v>2019</v>
      </c>
      <c r="I2056" t="str">
        <f>IF(J2056="natural gas",VLOOKUP(D2056,'Cross-Page Data'!$I$4:$J$13,2,FALSE),IF(J2056="solar",VLOOKUP('Form 923'!D2056,'Cross-Page Data'!$I$14:$J$117,2,FALSE),J2056))</f>
        <v>natural gas nonpeaker - preexisting nonretiring</v>
      </c>
      <c r="J2056" t="str">
        <f>VLOOKUP(E2056,'Cross-Page Data'!$D$4:$F$48,3,FALSE)</f>
        <v>natural gas</v>
      </c>
      <c r="K2056" t="b">
        <f t="shared" si="32"/>
        <v>1</v>
      </c>
    </row>
    <row r="2057" spans="1:11">
      <c r="A2057" s="120">
        <v>2393</v>
      </c>
      <c r="B2057" s="121" t="s">
        <v>201</v>
      </c>
      <c r="C2057" s="121" t="s">
        <v>206</v>
      </c>
      <c r="D2057" s="121" t="s">
        <v>61</v>
      </c>
      <c r="E2057" s="121" t="s">
        <v>70</v>
      </c>
      <c r="F2057" s="122">
        <v>0</v>
      </c>
      <c r="G2057" s="122">
        <v>0</v>
      </c>
      <c r="H2057" s="120">
        <v>2019</v>
      </c>
      <c r="I2057" t="str">
        <f>IF(J2057="natural gas",VLOOKUP(D2057,'Cross-Page Data'!$I$4:$J$13,2,FALSE),IF(J2057="solar",VLOOKUP('Form 923'!D2057,'Cross-Page Data'!$I$14:$J$117,2,FALSE),J2057))</f>
        <v>heavy or residual fuel oil</v>
      </c>
      <c r="J2057" t="str">
        <f>VLOOKUP(E2057,'Cross-Page Data'!$D$4:$F$48,3,FALSE)</f>
        <v>heavy or residual fuel oil</v>
      </c>
      <c r="K2057" t="b">
        <f t="shared" si="32"/>
        <v>1</v>
      </c>
    </row>
    <row r="2058" spans="1:11">
      <c r="A2058" s="120">
        <v>2393</v>
      </c>
      <c r="B2058" s="121" t="s">
        <v>201</v>
      </c>
      <c r="C2058" s="121" t="s">
        <v>206</v>
      </c>
      <c r="D2058" s="121" t="s">
        <v>61</v>
      </c>
      <c r="E2058" s="121" t="s">
        <v>38</v>
      </c>
      <c r="F2058" s="122">
        <v>67112</v>
      </c>
      <c r="G2058" s="122">
        <v>-2012</v>
      </c>
      <c r="H2058" s="120">
        <v>2019</v>
      </c>
      <c r="I2058" t="str">
        <f>IF(J2058="natural gas",VLOOKUP(D2058,'Cross-Page Data'!$I$4:$J$13,2,FALSE),IF(J2058="solar",VLOOKUP('Form 923'!D2058,'Cross-Page Data'!$I$14:$J$117,2,FALSE),J2058))</f>
        <v>natural gas nonpeaker - preexisting nonretiring</v>
      </c>
      <c r="J2058" t="str">
        <f>VLOOKUP(E2058,'Cross-Page Data'!$D$4:$F$48,3,FALSE)</f>
        <v>natural gas</v>
      </c>
      <c r="K2058" t="b">
        <f t="shared" si="32"/>
        <v>1</v>
      </c>
    </row>
    <row r="2059" spans="1:11">
      <c r="A2059" s="120">
        <v>2393</v>
      </c>
      <c r="B2059" s="121" t="s">
        <v>201</v>
      </c>
      <c r="C2059" s="121" t="s">
        <v>206</v>
      </c>
      <c r="D2059" s="121" t="s">
        <v>73</v>
      </c>
      <c r="E2059" s="121" t="s">
        <v>70</v>
      </c>
      <c r="F2059" s="122">
        <v>87025</v>
      </c>
      <c r="G2059" s="122">
        <v>5882.085</v>
      </c>
      <c r="H2059" s="120">
        <v>2019</v>
      </c>
      <c r="I2059" t="str">
        <f>IF(J2059="natural gas",VLOOKUP(D2059,'Cross-Page Data'!$I$4:$J$13,2,FALSE),IF(J2059="solar",VLOOKUP('Form 923'!D2059,'Cross-Page Data'!$I$14:$J$117,2,FALSE),J2059))</f>
        <v>heavy or residual fuel oil</v>
      </c>
      <c r="J2059" t="str">
        <f>VLOOKUP(E2059,'Cross-Page Data'!$D$4:$F$48,3,FALSE)</f>
        <v>heavy or residual fuel oil</v>
      </c>
      <c r="K2059" t="b">
        <f t="shared" si="32"/>
        <v>1</v>
      </c>
    </row>
    <row r="2060" spans="1:11">
      <c r="A2060" s="120">
        <v>2393</v>
      </c>
      <c r="B2060" s="121" t="s">
        <v>201</v>
      </c>
      <c r="C2060" s="121" t="s">
        <v>206</v>
      </c>
      <c r="D2060" s="121" t="s">
        <v>73</v>
      </c>
      <c r="E2060" s="121" t="s">
        <v>38</v>
      </c>
      <c r="F2060" s="122">
        <v>22857</v>
      </c>
      <c r="G2060" s="122">
        <v>1544.915</v>
      </c>
      <c r="H2060" s="120">
        <v>2019</v>
      </c>
      <c r="I2060" t="str">
        <f>IF(J2060="natural gas",VLOOKUP(D2060,'Cross-Page Data'!$I$4:$J$13,2,FALSE),IF(J2060="solar",VLOOKUP('Form 923'!D2060,'Cross-Page Data'!$I$14:$J$117,2,FALSE),J2060))</f>
        <v>natural gas peaker</v>
      </c>
      <c r="J2060" t="str">
        <f>VLOOKUP(E2060,'Cross-Page Data'!$D$4:$F$48,3,FALSE)</f>
        <v>natural gas</v>
      </c>
      <c r="K2060" t="b">
        <f t="shared" si="32"/>
        <v>1</v>
      </c>
    </row>
    <row r="2061" spans="1:11">
      <c r="A2061" s="120">
        <v>2398</v>
      </c>
      <c r="B2061" s="121" t="s">
        <v>201</v>
      </c>
      <c r="C2061" s="121" t="s">
        <v>206</v>
      </c>
      <c r="D2061" s="121" t="s">
        <v>39</v>
      </c>
      <c r="E2061" s="121" t="s">
        <v>86</v>
      </c>
      <c r="F2061" s="122">
        <v>0</v>
      </c>
      <c r="G2061" s="122">
        <v>3256.627</v>
      </c>
      <c r="H2061" s="120">
        <v>2019</v>
      </c>
      <c r="I2061" t="str">
        <f>IF(J2061="natural gas",VLOOKUP(D2061,'Cross-Page Data'!$I$4:$J$13,2,FALSE),IF(J2061="solar",VLOOKUP('Form 923'!D2061,'Cross-Page Data'!$I$14:$J$117,2,FALSE),J2061))</f>
        <v>other</v>
      </c>
      <c r="J2061" t="str">
        <f>VLOOKUP(E2061,'Cross-Page Data'!$D$4:$F$48,3,FALSE)</f>
        <v>other</v>
      </c>
      <c r="K2061" t="b">
        <f t="shared" si="32"/>
        <v>1</v>
      </c>
    </row>
    <row r="2062" spans="1:11">
      <c r="A2062" s="120">
        <v>2398</v>
      </c>
      <c r="B2062" s="121" t="s">
        <v>201</v>
      </c>
      <c r="C2062" s="121" t="s">
        <v>206</v>
      </c>
      <c r="D2062" s="121" t="s">
        <v>39</v>
      </c>
      <c r="E2062" s="121" t="s">
        <v>38</v>
      </c>
      <c r="F2062" s="122">
        <v>282871</v>
      </c>
      <c r="G2062" s="122">
        <v>995143.37</v>
      </c>
      <c r="H2062" s="120">
        <v>2019</v>
      </c>
      <c r="I2062" t="str">
        <f>IF(J2062="natural gas",VLOOKUP(D2062,'Cross-Page Data'!$I$4:$J$13,2,FALSE),IF(J2062="solar",VLOOKUP('Form 923'!D2062,'Cross-Page Data'!$I$14:$J$117,2,FALSE),J2062))</f>
        <v>natural gas nonpeaker - preexisting nonretiring</v>
      </c>
      <c r="J2062" t="str">
        <f>VLOOKUP(E2062,'Cross-Page Data'!$D$4:$F$48,3,FALSE)</f>
        <v>natural gas</v>
      </c>
      <c r="K2062" t="b">
        <f t="shared" si="32"/>
        <v>1</v>
      </c>
    </row>
    <row r="2063" spans="1:11">
      <c r="A2063" s="120">
        <v>2398</v>
      </c>
      <c r="B2063" s="121" t="s">
        <v>201</v>
      </c>
      <c r="C2063" s="121" t="s">
        <v>206</v>
      </c>
      <c r="D2063" s="121" t="s">
        <v>61</v>
      </c>
      <c r="E2063" s="121" t="s">
        <v>86</v>
      </c>
      <c r="F2063" s="122">
        <v>77302</v>
      </c>
      <c r="G2063" s="122">
        <v>6647.077</v>
      </c>
      <c r="H2063" s="120">
        <v>2019</v>
      </c>
      <c r="I2063" t="str">
        <f>IF(J2063="natural gas",VLOOKUP(D2063,'Cross-Page Data'!$I$4:$J$13,2,FALSE),IF(J2063="solar",VLOOKUP('Form 923'!D2063,'Cross-Page Data'!$I$14:$J$117,2,FALSE),J2063))</f>
        <v>other</v>
      </c>
      <c r="J2063" t="str">
        <f>VLOOKUP(E2063,'Cross-Page Data'!$D$4:$F$48,3,FALSE)</f>
        <v>other</v>
      </c>
      <c r="K2063" t="b">
        <f t="shared" si="32"/>
        <v>1</v>
      </c>
    </row>
    <row r="2064" spans="1:11">
      <c r="A2064" s="120">
        <v>2398</v>
      </c>
      <c r="B2064" s="121" t="s">
        <v>201</v>
      </c>
      <c r="C2064" s="121" t="s">
        <v>206</v>
      </c>
      <c r="D2064" s="121" t="s">
        <v>61</v>
      </c>
      <c r="E2064" s="121" t="s">
        <v>38</v>
      </c>
      <c r="F2064" s="122">
        <v>22334118</v>
      </c>
      <c r="G2064" s="122">
        <v>1910332.9</v>
      </c>
      <c r="H2064" s="120">
        <v>2019</v>
      </c>
      <c r="I2064" t="str">
        <f>IF(J2064="natural gas",VLOOKUP(D2064,'Cross-Page Data'!$I$4:$J$13,2,FALSE),IF(J2064="solar",VLOOKUP('Form 923'!D2064,'Cross-Page Data'!$I$14:$J$117,2,FALSE),J2064))</f>
        <v>natural gas nonpeaker - preexisting nonretiring</v>
      </c>
      <c r="J2064" t="str">
        <f>VLOOKUP(E2064,'Cross-Page Data'!$D$4:$F$48,3,FALSE)</f>
        <v>natural gas</v>
      </c>
      <c r="K2064" t="b">
        <f t="shared" si="32"/>
        <v>1</v>
      </c>
    </row>
    <row r="2065" spans="1:11">
      <c r="A2065" s="120">
        <v>2401</v>
      </c>
      <c r="B2065" s="121" t="s">
        <v>201</v>
      </c>
      <c r="C2065" s="121" t="s">
        <v>206</v>
      </c>
      <c r="D2065" s="121" t="s">
        <v>73</v>
      </c>
      <c r="E2065" s="121" t="s">
        <v>86</v>
      </c>
      <c r="F2065" s="122">
        <v>942</v>
      </c>
      <c r="G2065" s="122">
        <v>49.881</v>
      </c>
      <c r="H2065" s="120">
        <v>2019</v>
      </c>
      <c r="I2065" t="str">
        <f>IF(J2065="natural gas",VLOOKUP(D2065,'Cross-Page Data'!$I$4:$J$13,2,FALSE),IF(J2065="solar",VLOOKUP('Form 923'!D2065,'Cross-Page Data'!$I$14:$J$117,2,FALSE),J2065))</f>
        <v>other</v>
      </c>
      <c r="J2065" t="str">
        <f>VLOOKUP(E2065,'Cross-Page Data'!$D$4:$F$48,3,FALSE)</f>
        <v>other</v>
      </c>
      <c r="K2065" t="b">
        <f t="shared" si="32"/>
        <v>1</v>
      </c>
    </row>
    <row r="2066" spans="1:11">
      <c r="A2066" s="120">
        <v>2401</v>
      </c>
      <c r="B2066" s="121" t="s">
        <v>201</v>
      </c>
      <c r="C2066" s="121" t="s">
        <v>206</v>
      </c>
      <c r="D2066" s="121" t="s">
        <v>73</v>
      </c>
      <c r="E2066" s="121" t="s">
        <v>38</v>
      </c>
      <c r="F2066" s="122">
        <v>20900</v>
      </c>
      <c r="G2066" s="122">
        <v>1108.119</v>
      </c>
      <c r="H2066" s="120">
        <v>2019</v>
      </c>
      <c r="I2066" t="str">
        <f>IF(J2066="natural gas",VLOOKUP(D2066,'Cross-Page Data'!$I$4:$J$13,2,FALSE),IF(J2066="solar",VLOOKUP('Form 923'!D2066,'Cross-Page Data'!$I$14:$J$117,2,FALSE),J2066))</f>
        <v>natural gas peaker</v>
      </c>
      <c r="J2066" t="str">
        <f>VLOOKUP(E2066,'Cross-Page Data'!$D$4:$F$48,3,FALSE)</f>
        <v>natural gas</v>
      </c>
      <c r="K2066" t="b">
        <f t="shared" si="32"/>
        <v>1</v>
      </c>
    </row>
    <row r="2067" spans="1:11">
      <c r="A2067" s="120">
        <v>2404</v>
      </c>
      <c r="B2067" s="121" t="s">
        <v>201</v>
      </c>
      <c r="C2067" s="121" t="s">
        <v>206</v>
      </c>
      <c r="D2067" s="121" t="s">
        <v>73</v>
      </c>
      <c r="E2067" s="121" t="s">
        <v>86</v>
      </c>
      <c r="F2067" s="122">
        <v>17810</v>
      </c>
      <c r="G2067" s="122">
        <v>1532.399</v>
      </c>
      <c r="H2067" s="120">
        <v>2019</v>
      </c>
      <c r="I2067" t="str">
        <f>IF(J2067="natural gas",VLOOKUP(D2067,'Cross-Page Data'!$I$4:$J$13,2,FALSE),IF(J2067="solar",VLOOKUP('Form 923'!D2067,'Cross-Page Data'!$I$14:$J$117,2,FALSE),J2067))</f>
        <v>other</v>
      </c>
      <c r="J2067" t="str">
        <f>VLOOKUP(E2067,'Cross-Page Data'!$D$4:$F$48,3,FALSE)</f>
        <v>other</v>
      </c>
      <c r="K2067" t="b">
        <f t="shared" si="32"/>
        <v>1</v>
      </c>
    </row>
    <row r="2068" spans="1:11">
      <c r="A2068" s="120">
        <v>2404</v>
      </c>
      <c r="B2068" s="121" t="s">
        <v>201</v>
      </c>
      <c r="C2068" s="121" t="s">
        <v>206</v>
      </c>
      <c r="D2068" s="121" t="s">
        <v>73</v>
      </c>
      <c r="E2068" s="121" t="s">
        <v>38</v>
      </c>
      <c r="F2068" s="122">
        <v>1018309</v>
      </c>
      <c r="G2068" s="122">
        <v>87626.601</v>
      </c>
      <c r="H2068" s="120">
        <v>2019</v>
      </c>
      <c r="I2068" t="str">
        <f>IF(J2068="natural gas",VLOOKUP(D2068,'Cross-Page Data'!$I$4:$J$13,2,FALSE),IF(J2068="solar",VLOOKUP('Form 923'!D2068,'Cross-Page Data'!$I$14:$J$117,2,FALSE),J2068))</f>
        <v>natural gas peaker</v>
      </c>
      <c r="J2068" t="str">
        <f>VLOOKUP(E2068,'Cross-Page Data'!$D$4:$F$48,3,FALSE)</f>
        <v>natural gas</v>
      </c>
      <c r="K2068" t="b">
        <f t="shared" si="32"/>
        <v>1</v>
      </c>
    </row>
    <row r="2069" spans="1:11">
      <c r="A2069" s="120">
        <v>2404</v>
      </c>
      <c r="B2069" s="121" t="s">
        <v>201</v>
      </c>
      <c r="C2069" s="121" t="s">
        <v>206</v>
      </c>
      <c r="D2069" s="121" t="s">
        <v>73</v>
      </c>
      <c r="E2069" s="121" t="s">
        <v>152</v>
      </c>
      <c r="F2069" s="122">
        <v>0</v>
      </c>
      <c r="G2069" s="122">
        <v>0</v>
      </c>
      <c r="H2069" s="120">
        <v>2019</v>
      </c>
      <c r="I2069" t="str">
        <f>IF(J2069="natural gas",VLOOKUP(D2069,'Cross-Page Data'!$I$4:$J$13,2,FALSE),IF(J2069="solar",VLOOKUP('Form 923'!D2069,'Cross-Page Data'!$I$14:$J$117,2,FALSE),J2069))</f>
        <v>heavy or residual fuel oil</v>
      </c>
      <c r="J2069" t="str">
        <f>VLOOKUP(E2069,'Cross-Page Data'!$D$4:$F$48,3,FALSE)</f>
        <v>heavy or residual fuel oil</v>
      </c>
      <c r="K2069" t="b">
        <f t="shared" si="32"/>
        <v>1</v>
      </c>
    </row>
    <row r="2070" spans="1:11">
      <c r="A2070" s="120">
        <v>2406</v>
      </c>
      <c r="B2070" s="121" t="s">
        <v>201</v>
      </c>
      <c r="C2070" s="121" t="s">
        <v>206</v>
      </c>
      <c r="D2070" s="121" t="s">
        <v>39</v>
      </c>
      <c r="E2070" s="121" t="s">
        <v>70</v>
      </c>
      <c r="F2070" s="122">
        <v>0</v>
      </c>
      <c r="G2070" s="122">
        <v>2532.527</v>
      </c>
      <c r="H2070" s="120">
        <v>2019</v>
      </c>
      <c r="I2070" t="str">
        <f>IF(J2070="natural gas",VLOOKUP(D2070,'Cross-Page Data'!$I$4:$J$13,2,FALSE),IF(J2070="solar",VLOOKUP('Form 923'!D2070,'Cross-Page Data'!$I$14:$J$117,2,FALSE),J2070))</f>
        <v>heavy or residual fuel oil</v>
      </c>
      <c r="J2070" t="str">
        <f>VLOOKUP(E2070,'Cross-Page Data'!$D$4:$F$48,3,FALSE)</f>
        <v>heavy or residual fuel oil</v>
      </c>
      <c r="K2070" t="b">
        <f t="shared" si="32"/>
        <v>1</v>
      </c>
    </row>
    <row r="2071" spans="1:11">
      <c r="A2071" s="120">
        <v>2406</v>
      </c>
      <c r="B2071" s="121" t="s">
        <v>201</v>
      </c>
      <c r="C2071" s="121" t="s">
        <v>206</v>
      </c>
      <c r="D2071" s="121" t="s">
        <v>39</v>
      </c>
      <c r="E2071" s="121" t="s">
        <v>38</v>
      </c>
      <c r="F2071" s="122">
        <v>2050489</v>
      </c>
      <c r="G2071" s="122">
        <v>1907173.5</v>
      </c>
      <c r="H2071" s="120">
        <v>2019</v>
      </c>
      <c r="I2071" t="str">
        <f>IF(J2071="natural gas",VLOOKUP(D2071,'Cross-Page Data'!$I$4:$J$13,2,FALSE),IF(J2071="solar",VLOOKUP('Form 923'!D2071,'Cross-Page Data'!$I$14:$J$117,2,FALSE),J2071))</f>
        <v>natural gas nonpeaker - preexisting nonretiring</v>
      </c>
      <c r="J2071" t="str">
        <f>VLOOKUP(E2071,'Cross-Page Data'!$D$4:$F$48,3,FALSE)</f>
        <v>natural gas</v>
      </c>
      <c r="K2071" t="b">
        <f t="shared" si="32"/>
        <v>1</v>
      </c>
    </row>
    <row r="2072" spans="1:11">
      <c r="A2072" s="120">
        <v>2406</v>
      </c>
      <c r="B2072" s="121" t="s">
        <v>201</v>
      </c>
      <c r="C2072" s="121" t="s">
        <v>206</v>
      </c>
      <c r="D2072" s="121" t="s">
        <v>61</v>
      </c>
      <c r="E2072" s="121" t="s">
        <v>70</v>
      </c>
      <c r="F2072" s="122">
        <v>56868</v>
      </c>
      <c r="G2072" s="122">
        <v>5132.67</v>
      </c>
      <c r="H2072" s="120">
        <v>2019</v>
      </c>
      <c r="I2072" t="str">
        <f>IF(J2072="natural gas",VLOOKUP(D2072,'Cross-Page Data'!$I$4:$J$13,2,FALSE),IF(J2072="solar",VLOOKUP('Form 923'!D2072,'Cross-Page Data'!$I$14:$J$117,2,FALSE),J2072))</f>
        <v>heavy or residual fuel oil</v>
      </c>
      <c r="J2072" t="str">
        <f>VLOOKUP(E2072,'Cross-Page Data'!$D$4:$F$48,3,FALSE)</f>
        <v>heavy or residual fuel oil</v>
      </c>
      <c r="K2072" t="b">
        <f t="shared" si="32"/>
        <v>1</v>
      </c>
    </row>
    <row r="2073" spans="1:11">
      <c r="A2073" s="120">
        <v>2406</v>
      </c>
      <c r="B2073" s="121" t="s">
        <v>201</v>
      </c>
      <c r="C2073" s="121" t="s">
        <v>206</v>
      </c>
      <c r="D2073" s="121" t="s">
        <v>61</v>
      </c>
      <c r="E2073" s="121" t="s">
        <v>86</v>
      </c>
      <c r="F2073" s="122">
        <v>0</v>
      </c>
      <c r="G2073" s="122">
        <v>0</v>
      </c>
      <c r="H2073" s="120">
        <v>2019</v>
      </c>
      <c r="I2073" t="str">
        <f>IF(J2073="natural gas",VLOOKUP(D2073,'Cross-Page Data'!$I$4:$J$13,2,FALSE),IF(J2073="solar",VLOOKUP('Form 923'!D2073,'Cross-Page Data'!$I$14:$J$117,2,FALSE),J2073))</f>
        <v>other</v>
      </c>
      <c r="J2073" t="str">
        <f>VLOOKUP(E2073,'Cross-Page Data'!$D$4:$F$48,3,FALSE)</f>
        <v>other</v>
      </c>
      <c r="K2073" t="b">
        <f t="shared" si="32"/>
        <v>1</v>
      </c>
    </row>
    <row r="2074" spans="1:11">
      <c r="A2074" s="120">
        <v>2406</v>
      </c>
      <c r="B2074" s="121" t="s">
        <v>201</v>
      </c>
      <c r="C2074" s="121" t="s">
        <v>206</v>
      </c>
      <c r="D2074" s="121" t="s">
        <v>61</v>
      </c>
      <c r="E2074" s="121" t="s">
        <v>38</v>
      </c>
      <c r="F2074" s="122">
        <v>37111171</v>
      </c>
      <c r="G2074" s="122">
        <v>3384404.3</v>
      </c>
      <c r="H2074" s="120">
        <v>2019</v>
      </c>
      <c r="I2074" t="str">
        <f>IF(J2074="natural gas",VLOOKUP(D2074,'Cross-Page Data'!$I$4:$J$13,2,FALSE),IF(J2074="solar",VLOOKUP('Form 923'!D2074,'Cross-Page Data'!$I$14:$J$117,2,FALSE),J2074))</f>
        <v>natural gas nonpeaker - preexisting nonretiring</v>
      </c>
      <c r="J2074" t="str">
        <f>VLOOKUP(E2074,'Cross-Page Data'!$D$4:$F$48,3,FALSE)</f>
        <v>natural gas</v>
      </c>
      <c r="K2074" t="b">
        <f t="shared" si="32"/>
        <v>1</v>
      </c>
    </row>
    <row r="2075" spans="1:11">
      <c r="A2075" s="120">
        <v>2406</v>
      </c>
      <c r="B2075" s="121" t="s">
        <v>201</v>
      </c>
      <c r="C2075" s="121" t="s">
        <v>206</v>
      </c>
      <c r="D2075" s="121" t="s">
        <v>73</v>
      </c>
      <c r="E2075" s="121" t="s">
        <v>70</v>
      </c>
      <c r="F2075" s="122">
        <v>34910</v>
      </c>
      <c r="G2075" s="122">
        <v>1979.306</v>
      </c>
      <c r="H2075" s="120">
        <v>2019</v>
      </c>
      <c r="I2075" t="str">
        <f>IF(J2075="natural gas",VLOOKUP(D2075,'Cross-Page Data'!$I$4:$J$13,2,FALSE),IF(J2075="solar",VLOOKUP('Form 923'!D2075,'Cross-Page Data'!$I$14:$J$117,2,FALSE),J2075))</f>
        <v>heavy or residual fuel oil</v>
      </c>
      <c r="J2075" t="str">
        <f>VLOOKUP(E2075,'Cross-Page Data'!$D$4:$F$48,3,FALSE)</f>
        <v>heavy or residual fuel oil</v>
      </c>
      <c r="K2075" t="b">
        <f t="shared" si="32"/>
        <v>1</v>
      </c>
    </row>
    <row r="2076" spans="1:11">
      <c r="A2076" s="120">
        <v>2406</v>
      </c>
      <c r="B2076" s="121" t="s">
        <v>201</v>
      </c>
      <c r="C2076" s="121" t="s">
        <v>206</v>
      </c>
      <c r="D2076" s="121" t="s">
        <v>73</v>
      </c>
      <c r="E2076" s="121" t="s">
        <v>38</v>
      </c>
      <c r="F2076" s="122">
        <v>153714</v>
      </c>
      <c r="G2076" s="122">
        <v>8978.694</v>
      </c>
      <c r="H2076" s="120">
        <v>2019</v>
      </c>
      <c r="I2076" t="str">
        <f>IF(J2076="natural gas",VLOOKUP(D2076,'Cross-Page Data'!$I$4:$J$13,2,FALSE),IF(J2076="solar",VLOOKUP('Form 923'!D2076,'Cross-Page Data'!$I$14:$J$117,2,FALSE),J2076))</f>
        <v>natural gas peaker</v>
      </c>
      <c r="J2076" t="str">
        <f>VLOOKUP(E2076,'Cross-Page Data'!$D$4:$F$48,3,FALSE)</f>
        <v>natural gas</v>
      </c>
      <c r="K2076" t="b">
        <f t="shared" si="32"/>
        <v>1</v>
      </c>
    </row>
    <row r="2077" spans="1:11">
      <c r="A2077" s="120">
        <v>2410</v>
      </c>
      <c r="B2077" s="121" t="s">
        <v>201</v>
      </c>
      <c r="C2077" s="121" t="s">
        <v>206</v>
      </c>
      <c r="D2077" s="121" t="s">
        <v>73</v>
      </c>
      <c r="E2077" s="121" t="s">
        <v>70</v>
      </c>
      <c r="F2077" s="122">
        <v>864</v>
      </c>
      <c r="G2077" s="122">
        <v>-116</v>
      </c>
      <c r="H2077" s="120">
        <v>2019</v>
      </c>
      <c r="I2077" t="str">
        <f>IF(J2077="natural gas",VLOOKUP(D2077,'Cross-Page Data'!$I$4:$J$13,2,FALSE),IF(J2077="solar",VLOOKUP('Form 923'!D2077,'Cross-Page Data'!$I$14:$J$117,2,FALSE),J2077))</f>
        <v>heavy or residual fuel oil</v>
      </c>
      <c r="J2077" t="str">
        <f>VLOOKUP(E2077,'Cross-Page Data'!$D$4:$F$48,3,FALSE)</f>
        <v>heavy or residual fuel oil</v>
      </c>
      <c r="K2077" t="b">
        <f t="shared" si="32"/>
        <v>1</v>
      </c>
    </row>
    <row r="2078" spans="1:11">
      <c r="A2078" s="120">
        <v>2410</v>
      </c>
      <c r="B2078" s="121" t="s">
        <v>201</v>
      </c>
      <c r="C2078" s="121" t="s">
        <v>206</v>
      </c>
      <c r="D2078" s="121" t="s">
        <v>73</v>
      </c>
      <c r="E2078" s="121" t="s">
        <v>86</v>
      </c>
      <c r="F2078" s="122">
        <v>0</v>
      </c>
      <c r="G2078" s="122">
        <v>0</v>
      </c>
      <c r="H2078" s="120">
        <v>2019</v>
      </c>
      <c r="I2078" t="str">
        <f>IF(J2078="natural gas",VLOOKUP(D2078,'Cross-Page Data'!$I$4:$J$13,2,FALSE),IF(J2078="solar",VLOOKUP('Form 923'!D2078,'Cross-Page Data'!$I$14:$J$117,2,FALSE),J2078))</f>
        <v>other</v>
      </c>
      <c r="J2078" t="str">
        <f>VLOOKUP(E2078,'Cross-Page Data'!$D$4:$F$48,3,FALSE)</f>
        <v>other</v>
      </c>
      <c r="K2078" t="b">
        <f t="shared" si="32"/>
        <v>1</v>
      </c>
    </row>
    <row r="2079" spans="1:11">
      <c r="A2079" s="120">
        <v>2410</v>
      </c>
      <c r="B2079" s="121" t="s">
        <v>201</v>
      </c>
      <c r="C2079" s="121" t="s">
        <v>206</v>
      </c>
      <c r="D2079" s="121" t="s">
        <v>68</v>
      </c>
      <c r="E2079" s="121" t="s">
        <v>125</v>
      </c>
      <c r="F2079" s="122">
        <v>0</v>
      </c>
      <c r="G2079" s="122">
        <v>7944369</v>
      </c>
      <c r="H2079" s="120">
        <v>2019</v>
      </c>
      <c r="I2079" t="str">
        <f>IF(J2079="natural gas",VLOOKUP(D2079,'Cross-Page Data'!$I$4:$J$13,2,FALSE),IF(J2079="solar",VLOOKUP('Form 923'!D2079,'Cross-Page Data'!$I$14:$J$117,2,FALSE),J2079))</f>
        <v>nuclear</v>
      </c>
      <c r="J2079" t="str">
        <f>VLOOKUP(E2079,'Cross-Page Data'!$D$4:$F$48,3,FALSE)</f>
        <v>nuclear</v>
      </c>
      <c r="K2079" t="b">
        <f t="shared" si="32"/>
        <v>1</v>
      </c>
    </row>
    <row r="2080" spans="1:11">
      <c r="A2080" s="120">
        <v>2410</v>
      </c>
      <c r="B2080" s="121" t="s">
        <v>201</v>
      </c>
      <c r="C2080" s="121" t="s">
        <v>206</v>
      </c>
      <c r="D2080" s="121" t="s">
        <v>68</v>
      </c>
      <c r="E2080" s="121" t="s">
        <v>125</v>
      </c>
      <c r="F2080" s="122">
        <v>0</v>
      </c>
      <c r="G2080" s="122">
        <v>9966009</v>
      </c>
      <c r="H2080" s="120">
        <v>2019</v>
      </c>
      <c r="I2080" t="str">
        <f>IF(J2080="natural gas",VLOOKUP(D2080,'Cross-Page Data'!$I$4:$J$13,2,FALSE),IF(J2080="solar",VLOOKUP('Form 923'!D2080,'Cross-Page Data'!$I$14:$J$117,2,FALSE),J2080))</f>
        <v>nuclear</v>
      </c>
      <c r="J2080" t="str">
        <f>VLOOKUP(E2080,'Cross-Page Data'!$D$4:$F$48,3,FALSE)</f>
        <v>nuclear</v>
      </c>
      <c r="K2080" t="b">
        <f t="shared" si="32"/>
        <v>1</v>
      </c>
    </row>
    <row r="2081" spans="1:11">
      <c r="A2081" s="120">
        <v>2411</v>
      </c>
      <c r="B2081" s="121" t="s">
        <v>201</v>
      </c>
      <c r="C2081" s="121" t="s">
        <v>206</v>
      </c>
      <c r="D2081" s="121" t="s">
        <v>39</v>
      </c>
      <c r="E2081" s="121" t="s">
        <v>70</v>
      </c>
      <c r="F2081" s="122">
        <v>0</v>
      </c>
      <c r="G2081" s="122">
        <v>4387.031</v>
      </c>
      <c r="H2081" s="120">
        <v>2019</v>
      </c>
      <c r="I2081" t="str">
        <f>IF(J2081="natural gas",VLOOKUP(D2081,'Cross-Page Data'!$I$4:$J$13,2,FALSE),IF(J2081="solar",VLOOKUP('Form 923'!D2081,'Cross-Page Data'!$I$14:$J$117,2,FALSE),J2081))</f>
        <v>heavy or residual fuel oil</v>
      </c>
      <c r="J2081" t="str">
        <f>VLOOKUP(E2081,'Cross-Page Data'!$D$4:$F$48,3,FALSE)</f>
        <v>heavy or residual fuel oil</v>
      </c>
      <c r="K2081" t="b">
        <f t="shared" si="32"/>
        <v>1</v>
      </c>
    </row>
    <row r="2082" spans="1:11">
      <c r="A2082" s="120">
        <v>2411</v>
      </c>
      <c r="B2082" s="121" t="s">
        <v>201</v>
      </c>
      <c r="C2082" s="121" t="s">
        <v>206</v>
      </c>
      <c r="D2082" s="121" t="s">
        <v>39</v>
      </c>
      <c r="E2082" s="121" t="s">
        <v>38</v>
      </c>
      <c r="F2082" s="122">
        <v>1579152</v>
      </c>
      <c r="G2082" s="122">
        <v>1034038</v>
      </c>
      <c r="H2082" s="120">
        <v>2019</v>
      </c>
      <c r="I2082" t="str">
        <f>IF(J2082="natural gas",VLOOKUP(D2082,'Cross-Page Data'!$I$4:$J$13,2,FALSE),IF(J2082="solar",VLOOKUP('Form 923'!D2082,'Cross-Page Data'!$I$14:$J$117,2,FALSE),J2082))</f>
        <v>natural gas nonpeaker - preexisting nonretiring</v>
      </c>
      <c r="J2082" t="str">
        <f>VLOOKUP(E2082,'Cross-Page Data'!$D$4:$F$48,3,FALSE)</f>
        <v>natural gas</v>
      </c>
      <c r="K2082" t="b">
        <f t="shared" si="32"/>
        <v>1</v>
      </c>
    </row>
    <row r="2083" spans="1:11">
      <c r="A2083" s="120">
        <v>2411</v>
      </c>
      <c r="B2083" s="121" t="s">
        <v>201</v>
      </c>
      <c r="C2083" s="121" t="s">
        <v>206</v>
      </c>
      <c r="D2083" s="121" t="s">
        <v>61</v>
      </c>
      <c r="E2083" s="121" t="s">
        <v>70</v>
      </c>
      <c r="F2083" s="122">
        <v>96420</v>
      </c>
      <c r="G2083" s="122">
        <v>10351.769</v>
      </c>
      <c r="H2083" s="120">
        <v>2019</v>
      </c>
      <c r="I2083" t="str">
        <f>IF(J2083="natural gas",VLOOKUP(D2083,'Cross-Page Data'!$I$4:$J$13,2,FALSE),IF(J2083="solar",VLOOKUP('Form 923'!D2083,'Cross-Page Data'!$I$14:$J$117,2,FALSE),J2083))</f>
        <v>heavy or residual fuel oil</v>
      </c>
      <c r="J2083" t="str">
        <f>VLOOKUP(E2083,'Cross-Page Data'!$D$4:$F$48,3,FALSE)</f>
        <v>heavy or residual fuel oil</v>
      </c>
      <c r="K2083" t="b">
        <f t="shared" si="32"/>
        <v>1</v>
      </c>
    </row>
    <row r="2084" spans="1:11">
      <c r="A2084" s="120">
        <v>2411</v>
      </c>
      <c r="B2084" s="121" t="s">
        <v>201</v>
      </c>
      <c r="C2084" s="121" t="s">
        <v>206</v>
      </c>
      <c r="D2084" s="121" t="s">
        <v>61</v>
      </c>
      <c r="E2084" s="121" t="s">
        <v>38</v>
      </c>
      <c r="F2084" s="122">
        <v>20982739</v>
      </c>
      <c r="G2084" s="122">
        <v>2259944.2</v>
      </c>
      <c r="H2084" s="120">
        <v>2019</v>
      </c>
      <c r="I2084" t="str">
        <f>IF(J2084="natural gas",VLOOKUP(D2084,'Cross-Page Data'!$I$4:$J$13,2,FALSE),IF(J2084="solar",VLOOKUP('Form 923'!D2084,'Cross-Page Data'!$I$14:$J$117,2,FALSE),J2084))</f>
        <v>natural gas nonpeaker - preexisting nonretiring</v>
      </c>
      <c r="J2084" t="str">
        <f>VLOOKUP(E2084,'Cross-Page Data'!$D$4:$F$48,3,FALSE)</f>
        <v>natural gas</v>
      </c>
      <c r="K2084" t="b">
        <f t="shared" si="32"/>
        <v>1</v>
      </c>
    </row>
    <row r="2085" spans="1:11">
      <c r="A2085" s="120">
        <v>2411</v>
      </c>
      <c r="B2085" s="121" t="s">
        <v>201</v>
      </c>
      <c r="C2085" s="121" t="s">
        <v>206</v>
      </c>
      <c r="D2085" s="121" t="s">
        <v>61</v>
      </c>
      <c r="E2085" s="121" t="s">
        <v>152</v>
      </c>
      <c r="F2085" s="122">
        <v>0</v>
      </c>
      <c r="G2085" s="122">
        <v>0</v>
      </c>
      <c r="H2085" s="120">
        <v>2019</v>
      </c>
      <c r="I2085" t="str">
        <f>IF(J2085="natural gas",VLOOKUP(D2085,'Cross-Page Data'!$I$4:$J$13,2,FALSE),IF(J2085="solar",VLOOKUP('Form 923'!D2085,'Cross-Page Data'!$I$14:$J$117,2,FALSE),J2085))</f>
        <v>heavy or residual fuel oil</v>
      </c>
      <c r="J2085" t="str">
        <f>VLOOKUP(E2085,'Cross-Page Data'!$D$4:$F$48,3,FALSE)</f>
        <v>heavy or residual fuel oil</v>
      </c>
      <c r="K2085" t="b">
        <f t="shared" si="32"/>
        <v>1</v>
      </c>
    </row>
    <row r="2086" spans="1:11">
      <c r="A2086" s="120">
        <v>2434</v>
      </c>
      <c r="B2086" s="121" t="s">
        <v>201</v>
      </c>
      <c r="C2086" s="121" t="s">
        <v>202</v>
      </c>
      <c r="D2086" s="121" t="s">
        <v>73</v>
      </c>
      <c r="E2086" s="121" t="s">
        <v>54</v>
      </c>
      <c r="F2086" s="122">
        <v>0</v>
      </c>
      <c r="G2086" s="122">
        <v>0</v>
      </c>
      <c r="H2086" s="120">
        <v>2019</v>
      </c>
      <c r="I2086" t="str">
        <f>IF(J2086="natural gas",VLOOKUP(D2086,'Cross-Page Data'!$I$4:$J$13,2,FALSE),IF(J2086="solar",VLOOKUP('Form 923'!D2086,'Cross-Page Data'!$I$14:$J$117,2,FALSE),J2086))</f>
        <v>hard coal</v>
      </c>
      <c r="J2086" t="str">
        <f>VLOOKUP(E2086,'Cross-Page Data'!$D$4:$F$48,3,FALSE)</f>
        <v>hard coal</v>
      </c>
      <c r="K2086" t="b">
        <f t="shared" si="32"/>
        <v>1</v>
      </c>
    </row>
    <row r="2087" spans="1:11">
      <c r="A2087" s="120">
        <v>2434</v>
      </c>
      <c r="B2087" s="121" t="s">
        <v>201</v>
      </c>
      <c r="C2087" s="121" t="s">
        <v>202</v>
      </c>
      <c r="D2087" s="121" t="s">
        <v>73</v>
      </c>
      <c r="E2087" s="121" t="s">
        <v>70</v>
      </c>
      <c r="F2087" s="122">
        <v>11830</v>
      </c>
      <c r="G2087" s="122">
        <v>1157.111</v>
      </c>
      <c r="H2087" s="120">
        <v>2019</v>
      </c>
      <c r="I2087" t="str">
        <f>IF(J2087="natural gas",VLOOKUP(D2087,'Cross-Page Data'!$I$4:$J$13,2,FALSE),IF(J2087="solar",VLOOKUP('Form 923'!D2087,'Cross-Page Data'!$I$14:$J$117,2,FALSE),J2087))</f>
        <v>heavy or residual fuel oil</v>
      </c>
      <c r="J2087" t="str">
        <f>VLOOKUP(E2087,'Cross-Page Data'!$D$4:$F$48,3,FALSE)</f>
        <v>heavy or residual fuel oil</v>
      </c>
      <c r="K2087" t="b">
        <f t="shared" si="32"/>
        <v>1</v>
      </c>
    </row>
    <row r="2088" spans="1:11">
      <c r="A2088" s="120">
        <v>2434</v>
      </c>
      <c r="B2088" s="121" t="s">
        <v>201</v>
      </c>
      <c r="C2088" s="121" t="s">
        <v>202</v>
      </c>
      <c r="D2088" s="121" t="s">
        <v>73</v>
      </c>
      <c r="E2088" s="121" t="s">
        <v>38</v>
      </c>
      <c r="F2088" s="122">
        <v>816497</v>
      </c>
      <c r="G2088" s="122">
        <v>79215.889</v>
      </c>
      <c r="H2088" s="120">
        <v>2019</v>
      </c>
      <c r="I2088" t="str">
        <f>IF(J2088="natural gas",VLOOKUP(D2088,'Cross-Page Data'!$I$4:$J$13,2,FALSE),IF(J2088="solar",VLOOKUP('Form 923'!D2088,'Cross-Page Data'!$I$14:$J$117,2,FALSE),J2088))</f>
        <v>natural gas peaker</v>
      </c>
      <c r="J2088" t="str">
        <f>VLOOKUP(E2088,'Cross-Page Data'!$D$4:$F$48,3,FALSE)</f>
        <v>natural gas</v>
      </c>
      <c r="K2088" t="b">
        <f t="shared" si="32"/>
        <v>1</v>
      </c>
    </row>
    <row r="2089" spans="1:11">
      <c r="A2089" s="120">
        <v>2434</v>
      </c>
      <c r="B2089" s="121" t="s">
        <v>201</v>
      </c>
      <c r="C2089" s="121" t="s">
        <v>202</v>
      </c>
      <c r="D2089" s="121" t="s">
        <v>73</v>
      </c>
      <c r="E2089" s="121" t="s">
        <v>152</v>
      </c>
      <c r="F2089" s="122">
        <v>0</v>
      </c>
      <c r="G2089" s="122">
        <v>0</v>
      </c>
      <c r="H2089" s="120">
        <v>2019</v>
      </c>
      <c r="I2089" t="str">
        <f>IF(J2089="natural gas",VLOOKUP(D2089,'Cross-Page Data'!$I$4:$J$13,2,FALSE),IF(J2089="solar",VLOOKUP('Form 923'!D2089,'Cross-Page Data'!$I$14:$J$117,2,FALSE),J2089))</f>
        <v>heavy or residual fuel oil</v>
      </c>
      <c r="J2089" t="str">
        <f>VLOOKUP(E2089,'Cross-Page Data'!$D$4:$F$48,3,FALSE)</f>
        <v>heavy or residual fuel oil</v>
      </c>
      <c r="K2089" t="b">
        <f t="shared" si="32"/>
        <v>1</v>
      </c>
    </row>
    <row r="2090" spans="1:11">
      <c r="A2090" s="120">
        <v>2442</v>
      </c>
      <c r="B2090" s="121" t="s">
        <v>201</v>
      </c>
      <c r="C2090" s="121" t="s">
        <v>202</v>
      </c>
      <c r="D2090" s="121" t="s">
        <v>68</v>
      </c>
      <c r="E2090" s="121" t="s">
        <v>54</v>
      </c>
      <c r="F2090" s="122">
        <v>0</v>
      </c>
      <c r="G2090" s="122">
        <v>0</v>
      </c>
      <c r="H2090" s="120">
        <v>2019</v>
      </c>
      <c r="I2090" t="str">
        <f>IF(J2090="natural gas",VLOOKUP(D2090,'Cross-Page Data'!$I$4:$J$13,2,FALSE),IF(J2090="solar",VLOOKUP('Form 923'!D2090,'Cross-Page Data'!$I$14:$J$117,2,FALSE),J2090))</f>
        <v>hard coal</v>
      </c>
      <c r="J2090" t="str">
        <f>VLOOKUP(E2090,'Cross-Page Data'!$D$4:$F$48,3,FALSE)</f>
        <v>hard coal</v>
      </c>
      <c r="K2090" t="b">
        <f t="shared" si="32"/>
        <v>1</v>
      </c>
    </row>
    <row r="2091" spans="1:11">
      <c r="A2091" s="120">
        <v>2442</v>
      </c>
      <c r="B2091" s="121" t="s">
        <v>201</v>
      </c>
      <c r="C2091" s="121" t="s">
        <v>202</v>
      </c>
      <c r="D2091" s="121" t="s">
        <v>68</v>
      </c>
      <c r="E2091" s="121" t="s">
        <v>38</v>
      </c>
      <c r="F2091" s="122">
        <v>1171457</v>
      </c>
      <c r="G2091" s="122">
        <v>118272.42</v>
      </c>
      <c r="H2091" s="120">
        <v>2019</v>
      </c>
      <c r="I2091" t="str">
        <f>IF(J2091="natural gas",VLOOKUP(D2091,'Cross-Page Data'!$I$4:$J$13,2,FALSE),IF(J2091="solar",VLOOKUP('Form 923'!D2091,'Cross-Page Data'!$I$14:$J$117,2,FALSE),J2091))</f>
        <v>natural gas nonpeaker - preexisting retiring</v>
      </c>
      <c r="J2091" t="str">
        <f>VLOOKUP(E2091,'Cross-Page Data'!$D$4:$F$48,3,FALSE)</f>
        <v>natural gas</v>
      </c>
      <c r="K2091" t="b">
        <f t="shared" si="32"/>
        <v>1</v>
      </c>
    </row>
    <row r="2092" spans="1:11">
      <c r="A2092" s="120">
        <v>2442</v>
      </c>
      <c r="B2092" s="121" t="s">
        <v>201</v>
      </c>
      <c r="C2092" s="121" t="s">
        <v>202</v>
      </c>
      <c r="D2092" s="121" t="s">
        <v>68</v>
      </c>
      <c r="E2092" s="121" t="s">
        <v>162</v>
      </c>
      <c r="F2092" s="122">
        <v>84784496</v>
      </c>
      <c r="G2092" s="122">
        <v>8799075.6</v>
      </c>
      <c r="H2092" s="120">
        <v>2019</v>
      </c>
      <c r="I2092" t="str">
        <f>IF(J2092="natural gas",VLOOKUP(D2092,'Cross-Page Data'!$I$4:$J$13,2,FALSE),IF(J2092="solar",VLOOKUP('Form 923'!D2092,'Cross-Page Data'!$I$14:$J$117,2,FALSE),J2092))</f>
        <v>hard coal</v>
      </c>
      <c r="J2092" t="str">
        <f>VLOOKUP(E2092,'Cross-Page Data'!$D$4:$F$48,3,FALSE)</f>
        <v>hard coal</v>
      </c>
      <c r="K2092" t="b">
        <f t="shared" si="32"/>
        <v>1</v>
      </c>
    </row>
    <row r="2093" spans="1:11">
      <c r="A2093" s="120">
        <v>2444</v>
      </c>
      <c r="B2093" s="121" t="s">
        <v>201</v>
      </c>
      <c r="C2093" s="121" t="s">
        <v>202</v>
      </c>
      <c r="D2093" s="121" t="s">
        <v>73</v>
      </c>
      <c r="E2093" s="121" t="s">
        <v>38</v>
      </c>
      <c r="F2093" s="122">
        <v>2614410</v>
      </c>
      <c r="G2093" s="122">
        <v>263806</v>
      </c>
      <c r="H2093" s="120">
        <v>2019</v>
      </c>
      <c r="I2093" t="str">
        <f>IF(J2093="natural gas",VLOOKUP(D2093,'Cross-Page Data'!$I$4:$J$13,2,FALSE),IF(J2093="solar",VLOOKUP('Form 923'!D2093,'Cross-Page Data'!$I$14:$J$117,2,FALSE),J2093))</f>
        <v>natural gas peaker</v>
      </c>
      <c r="J2093" t="str">
        <f>VLOOKUP(E2093,'Cross-Page Data'!$D$4:$F$48,3,FALSE)</f>
        <v>natural gas</v>
      </c>
      <c r="K2093" t="b">
        <f t="shared" si="32"/>
        <v>1</v>
      </c>
    </row>
    <row r="2094" spans="1:11">
      <c r="A2094" s="120">
        <v>2444</v>
      </c>
      <c r="B2094" s="121" t="s">
        <v>201</v>
      </c>
      <c r="C2094" s="121" t="s">
        <v>202</v>
      </c>
      <c r="D2094" s="121" t="s">
        <v>68</v>
      </c>
      <c r="E2094" s="121" t="s">
        <v>38</v>
      </c>
      <c r="F2094" s="122">
        <v>8032411</v>
      </c>
      <c r="G2094" s="122">
        <v>663379</v>
      </c>
      <c r="H2094" s="120">
        <v>2019</v>
      </c>
      <c r="I2094" t="str">
        <f>IF(J2094="natural gas",VLOOKUP(D2094,'Cross-Page Data'!$I$4:$J$13,2,FALSE),IF(J2094="solar",VLOOKUP('Form 923'!D2094,'Cross-Page Data'!$I$14:$J$117,2,FALSE),J2094))</f>
        <v>natural gas nonpeaker - preexisting retiring</v>
      </c>
      <c r="J2094" t="str">
        <f>VLOOKUP(E2094,'Cross-Page Data'!$D$4:$F$48,3,FALSE)</f>
        <v>natural gas</v>
      </c>
      <c r="K2094" t="b">
        <f t="shared" si="32"/>
        <v>1</v>
      </c>
    </row>
    <row r="2095" spans="1:11">
      <c r="A2095" s="120">
        <v>2446</v>
      </c>
      <c r="B2095" s="121" t="s">
        <v>201</v>
      </c>
      <c r="C2095" s="121" t="s">
        <v>202</v>
      </c>
      <c r="D2095" s="121" t="s">
        <v>73</v>
      </c>
      <c r="E2095" s="121" t="s">
        <v>38</v>
      </c>
      <c r="F2095" s="122">
        <v>3969561</v>
      </c>
      <c r="G2095" s="122">
        <v>307811</v>
      </c>
      <c r="H2095" s="120">
        <v>2019</v>
      </c>
      <c r="I2095" t="str">
        <f>IF(J2095="natural gas",VLOOKUP(D2095,'Cross-Page Data'!$I$4:$J$13,2,FALSE),IF(J2095="solar",VLOOKUP('Form 923'!D2095,'Cross-Page Data'!$I$14:$J$117,2,FALSE),J2095))</f>
        <v>natural gas peaker</v>
      </c>
      <c r="J2095" t="str">
        <f>VLOOKUP(E2095,'Cross-Page Data'!$D$4:$F$48,3,FALSE)</f>
        <v>natural gas</v>
      </c>
      <c r="K2095" t="b">
        <f t="shared" si="32"/>
        <v>1</v>
      </c>
    </row>
    <row r="2096" spans="1:11">
      <c r="A2096" s="120">
        <v>2446</v>
      </c>
      <c r="B2096" s="121" t="s">
        <v>201</v>
      </c>
      <c r="C2096" s="121" t="s">
        <v>202</v>
      </c>
      <c r="D2096" s="121" t="s">
        <v>68</v>
      </c>
      <c r="E2096" s="121" t="s">
        <v>38</v>
      </c>
      <c r="F2096" s="122">
        <v>6116446</v>
      </c>
      <c r="G2096" s="122">
        <v>580795</v>
      </c>
      <c r="H2096" s="120">
        <v>2019</v>
      </c>
      <c r="I2096" t="str">
        <f>IF(J2096="natural gas",VLOOKUP(D2096,'Cross-Page Data'!$I$4:$J$13,2,FALSE),IF(J2096="solar",VLOOKUP('Form 923'!D2096,'Cross-Page Data'!$I$14:$J$117,2,FALSE),J2096))</f>
        <v>natural gas nonpeaker - preexisting retiring</v>
      </c>
      <c r="J2096" t="str">
        <f>VLOOKUP(E2096,'Cross-Page Data'!$D$4:$F$48,3,FALSE)</f>
        <v>natural gas</v>
      </c>
      <c r="K2096" t="b">
        <f t="shared" si="32"/>
        <v>1</v>
      </c>
    </row>
    <row r="2097" spans="1:11">
      <c r="A2097" s="120">
        <v>2450</v>
      </c>
      <c r="B2097" s="121" t="s">
        <v>201</v>
      </c>
      <c r="C2097" s="121" t="s">
        <v>202</v>
      </c>
      <c r="D2097" s="121" t="s">
        <v>68</v>
      </c>
      <c r="E2097" s="121" t="s">
        <v>54</v>
      </c>
      <c r="F2097" s="122">
        <v>0</v>
      </c>
      <c r="G2097" s="122">
        <v>0</v>
      </c>
      <c r="H2097" s="120">
        <v>2019</v>
      </c>
      <c r="I2097" t="str">
        <f>IF(J2097="natural gas",VLOOKUP(D2097,'Cross-Page Data'!$I$4:$J$13,2,FALSE),IF(J2097="solar",VLOOKUP('Form 923'!D2097,'Cross-Page Data'!$I$14:$J$117,2,FALSE),J2097))</f>
        <v>hard coal</v>
      </c>
      <c r="J2097" t="str">
        <f>VLOOKUP(E2097,'Cross-Page Data'!$D$4:$F$48,3,FALSE)</f>
        <v>hard coal</v>
      </c>
      <c r="K2097" t="b">
        <f t="shared" si="32"/>
        <v>1</v>
      </c>
    </row>
    <row r="2098" spans="1:11">
      <c r="A2098" s="120">
        <v>2450</v>
      </c>
      <c r="B2098" s="121" t="s">
        <v>201</v>
      </c>
      <c r="C2098" s="121" t="s">
        <v>202</v>
      </c>
      <c r="D2098" s="121" t="s">
        <v>68</v>
      </c>
      <c r="E2098" s="121" t="s">
        <v>70</v>
      </c>
      <c r="F2098" s="122">
        <v>0</v>
      </c>
      <c r="G2098" s="122">
        <v>0</v>
      </c>
      <c r="H2098" s="120">
        <v>2019</v>
      </c>
      <c r="I2098" t="str">
        <f>IF(J2098="natural gas",VLOOKUP(D2098,'Cross-Page Data'!$I$4:$J$13,2,FALSE),IF(J2098="solar",VLOOKUP('Form 923'!D2098,'Cross-Page Data'!$I$14:$J$117,2,FALSE),J2098))</f>
        <v>heavy or residual fuel oil</v>
      </c>
      <c r="J2098" t="str">
        <f>VLOOKUP(E2098,'Cross-Page Data'!$D$4:$F$48,3,FALSE)</f>
        <v>heavy or residual fuel oil</v>
      </c>
      <c r="K2098" t="b">
        <f t="shared" si="32"/>
        <v>1</v>
      </c>
    </row>
    <row r="2099" spans="1:11">
      <c r="A2099" s="120">
        <v>2450</v>
      </c>
      <c r="B2099" s="121" t="s">
        <v>201</v>
      </c>
      <c r="C2099" s="121" t="s">
        <v>202</v>
      </c>
      <c r="D2099" s="121" t="s">
        <v>68</v>
      </c>
      <c r="E2099" s="121" t="s">
        <v>38</v>
      </c>
      <c r="F2099" s="122">
        <v>2422814</v>
      </c>
      <c r="G2099" s="122">
        <v>187436</v>
      </c>
      <c r="H2099" s="120">
        <v>2019</v>
      </c>
      <c r="I2099" t="str">
        <f>IF(J2099="natural gas",VLOOKUP(D2099,'Cross-Page Data'!$I$4:$J$13,2,FALSE),IF(J2099="solar",VLOOKUP('Form 923'!D2099,'Cross-Page Data'!$I$14:$J$117,2,FALSE),J2099))</f>
        <v>natural gas nonpeaker - preexisting retiring</v>
      </c>
      <c r="J2099" t="str">
        <f>VLOOKUP(E2099,'Cross-Page Data'!$D$4:$F$48,3,FALSE)</f>
        <v>natural gas</v>
      </c>
      <c r="K2099" t="b">
        <f t="shared" si="32"/>
        <v>1</v>
      </c>
    </row>
    <row r="2100" spans="1:11">
      <c r="A2100" s="120">
        <v>2451</v>
      </c>
      <c r="B2100" s="121" t="s">
        <v>201</v>
      </c>
      <c r="C2100" s="121" t="s">
        <v>202</v>
      </c>
      <c r="D2100" s="121" t="s">
        <v>68</v>
      </c>
      <c r="E2100" s="121" t="s">
        <v>54</v>
      </c>
      <c r="F2100" s="122">
        <v>0</v>
      </c>
      <c r="G2100" s="122">
        <v>0</v>
      </c>
      <c r="H2100" s="120">
        <v>2019</v>
      </c>
      <c r="I2100" t="str">
        <f>IF(J2100="natural gas",VLOOKUP(D2100,'Cross-Page Data'!$I$4:$J$13,2,FALSE),IF(J2100="solar",VLOOKUP('Form 923'!D2100,'Cross-Page Data'!$I$14:$J$117,2,FALSE),J2100))</f>
        <v>hard coal</v>
      </c>
      <c r="J2100" t="str">
        <f>VLOOKUP(E2100,'Cross-Page Data'!$D$4:$F$48,3,FALSE)</f>
        <v>hard coal</v>
      </c>
      <c r="K2100" t="b">
        <f t="shared" si="32"/>
        <v>1</v>
      </c>
    </row>
    <row r="2101" spans="1:11">
      <c r="A2101" s="120">
        <v>2451</v>
      </c>
      <c r="B2101" s="121" t="s">
        <v>201</v>
      </c>
      <c r="C2101" s="121" t="s">
        <v>202</v>
      </c>
      <c r="D2101" s="121" t="s">
        <v>68</v>
      </c>
      <c r="E2101" s="121" t="s">
        <v>70</v>
      </c>
      <c r="F2101" s="122">
        <v>334881</v>
      </c>
      <c r="G2101" s="122">
        <v>29512.264</v>
      </c>
      <c r="H2101" s="120">
        <v>2019</v>
      </c>
      <c r="I2101" t="str">
        <f>IF(J2101="natural gas",VLOOKUP(D2101,'Cross-Page Data'!$I$4:$J$13,2,FALSE),IF(J2101="solar",VLOOKUP('Form 923'!D2101,'Cross-Page Data'!$I$14:$J$117,2,FALSE),J2101))</f>
        <v>heavy or residual fuel oil</v>
      </c>
      <c r="J2101" t="str">
        <f>VLOOKUP(E2101,'Cross-Page Data'!$D$4:$F$48,3,FALSE)</f>
        <v>heavy or residual fuel oil</v>
      </c>
      <c r="K2101" t="b">
        <f t="shared" si="32"/>
        <v>1</v>
      </c>
    </row>
    <row r="2102" spans="1:11">
      <c r="A2102" s="120">
        <v>2451</v>
      </c>
      <c r="B2102" s="121" t="s">
        <v>201</v>
      </c>
      <c r="C2102" s="121" t="s">
        <v>202</v>
      </c>
      <c r="D2102" s="121" t="s">
        <v>68</v>
      </c>
      <c r="E2102" s="121" t="s">
        <v>150</v>
      </c>
      <c r="F2102" s="122">
        <v>52862028</v>
      </c>
      <c r="G2102" s="122">
        <v>4686468.7</v>
      </c>
      <c r="H2102" s="120">
        <v>2019</v>
      </c>
      <c r="I2102" t="str">
        <f>IF(J2102="natural gas",VLOOKUP(D2102,'Cross-Page Data'!$I$4:$J$13,2,FALSE),IF(J2102="solar",VLOOKUP('Form 923'!D2102,'Cross-Page Data'!$I$14:$J$117,2,FALSE),J2102))</f>
        <v>hard coal</v>
      </c>
      <c r="J2102" t="str">
        <f>VLOOKUP(E2102,'Cross-Page Data'!$D$4:$F$48,3,FALSE)</f>
        <v>hard coal</v>
      </c>
      <c r="K2102" t="b">
        <f t="shared" si="32"/>
        <v>1</v>
      </c>
    </row>
    <row r="2103" spans="1:11">
      <c r="A2103" s="120">
        <v>2454</v>
      </c>
      <c r="B2103" s="121" t="s">
        <v>201</v>
      </c>
      <c r="C2103" s="121" t="s">
        <v>202</v>
      </c>
      <c r="D2103" s="121" t="s">
        <v>73</v>
      </c>
      <c r="E2103" s="121" t="s">
        <v>38</v>
      </c>
      <c r="F2103" s="122">
        <v>9713725</v>
      </c>
      <c r="G2103" s="122">
        <v>828778</v>
      </c>
      <c r="H2103" s="120">
        <v>2019</v>
      </c>
      <c r="I2103" t="str">
        <f>IF(J2103="natural gas",VLOOKUP(D2103,'Cross-Page Data'!$I$4:$J$13,2,FALSE),IF(J2103="solar",VLOOKUP('Form 923'!D2103,'Cross-Page Data'!$I$14:$J$117,2,FALSE),J2103))</f>
        <v>natural gas peaker</v>
      </c>
      <c r="J2103" t="str">
        <f>VLOOKUP(E2103,'Cross-Page Data'!$D$4:$F$48,3,FALSE)</f>
        <v>natural gas</v>
      </c>
      <c r="K2103" t="b">
        <f t="shared" si="32"/>
        <v>1</v>
      </c>
    </row>
    <row r="2104" spans="1:11">
      <c r="A2104" s="120">
        <v>2454</v>
      </c>
      <c r="B2104" s="121" t="s">
        <v>201</v>
      </c>
      <c r="C2104" s="121" t="s">
        <v>202</v>
      </c>
      <c r="D2104" s="121" t="s">
        <v>68</v>
      </c>
      <c r="E2104" s="121" t="s">
        <v>38</v>
      </c>
      <c r="F2104" s="122">
        <v>9469400</v>
      </c>
      <c r="G2104" s="122">
        <v>878867</v>
      </c>
      <c r="H2104" s="120">
        <v>2019</v>
      </c>
      <c r="I2104" t="str">
        <f>IF(J2104="natural gas",VLOOKUP(D2104,'Cross-Page Data'!$I$4:$J$13,2,FALSE),IF(J2104="solar",VLOOKUP('Form 923'!D2104,'Cross-Page Data'!$I$14:$J$117,2,FALSE),J2104))</f>
        <v>natural gas nonpeaker - preexisting retiring</v>
      </c>
      <c r="J2104" t="str">
        <f>VLOOKUP(E2104,'Cross-Page Data'!$D$4:$F$48,3,FALSE)</f>
        <v>natural gas</v>
      </c>
      <c r="K2104" t="b">
        <f t="shared" si="32"/>
        <v>1</v>
      </c>
    </row>
    <row r="2105" spans="1:11">
      <c r="A2105" s="120">
        <v>2465</v>
      </c>
      <c r="B2105" s="121" t="s">
        <v>201</v>
      </c>
      <c r="C2105" s="121" t="s">
        <v>202</v>
      </c>
      <c r="D2105" s="121" t="s">
        <v>73</v>
      </c>
      <c r="E2105" s="121" t="s">
        <v>38</v>
      </c>
      <c r="F2105" s="122">
        <v>26637</v>
      </c>
      <c r="G2105" s="122">
        <v>1421</v>
      </c>
      <c r="H2105" s="120">
        <v>2019</v>
      </c>
      <c r="I2105" t="str">
        <f>IF(J2105="natural gas",VLOOKUP(D2105,'Cross-Page Data'!$I$4:$J$13,2,FALSE),IF(J2105="solar",VLOOKUP('Form 923'!D2105,'Cross-Page Data'!$I$14:$J$117,2,FALSE),J2105))</f>
        <v>natural gas peaker</v>
      </c>
      <c r="J2105" t="str">
        <f>VLOOKUP(E2105,'Cross-Page Data'!$D$4:$F$48,3,FALSE)</f>
        <v>natural gas</v>
      </c>
      <c r="K2105" t="b">
        <f t="shared" si="32"/>
        <v>1</v>
      </c>
    </row>
    <row r="2106" spans="1:11">
      <c r="A2106" s="120">
        <v>2465</v>
      </c>
      <c r="B2106" s="121" t="s">
        <v>201</v>
      </c>
      <c r="C2106" s="121" t="s">
        <v>202</v>
      </c>
      <c r="D2106" s="121" t="s">
        <v>116</v>
      </c>
      <c r="E2106" s="121" t="s">
        <v>170</v>
      </c>
      <c r="F2106" s="122">
        <v>0</v>
      </c>
      <c r="G2106" s="122">
        <v>0</v>
      </c>
      <c r="H2106" s="120">
        <v>2019</v>
      </c>
      <c r="I2106" t="str">
        <f>IF(J2106="natural gas",VLOOKUP(D2106,'Cross-Page Data'!$I$4:$J$13,2,FALSE),IF(J2106="solar",VLOOKUP('Form 923'!D2106,'Cross-Page Data'!$I$14:$J$117,2,FALSE),J2106))</f>
        <v>hydro</v>
      </c>
      <c r="J2106" t="str">
        <f>VLOOKUP(E2106,'Cross-Page Data'!$D$4:$F$48,3,FALSE)</f>
        <v>hydro</v>
      </c>
      <c r="K2106" t="b">
        <f t="shared" si="32"/>
        <v>1</v>
      </c>
    </row>
    <row r="2107" spans="1:11">
      <c r="A2107" s="120">
        <v>2480</v>
      </c>
      <c r="B2107" s="121" t="s">
        <v>201</v>
      </c>
      <c r="C2107" s="121" t="s">
        <v>206</v>
      </c>
      <c r="D2107" s="121" t="s">
        <v>79</v>
      </c>
      <c r="E2107" s="121" t="s">
        <v>70</v>
      </c>
      <c r="F2107" s="122">
        <v>282</v>
      </c>
      <c r="G2107" s="122">
        <v>28</v>
      </c>
      <c r="H2107" s="120">
        <v>2019</v>
      </c>
      <c r="I2107" t="str">
        <f>IF(J2107="natural gas",VLOOKUP(D2107,'Cross-Page Data'!$I$4:$J$13,2,FALSE),IF(J2107="solar",VLOOKUP('Form 923'!D2107,'Cross-Page Data'!$I$14:$J$117,2,FALSE),J2107))</f>
        <v>heavy or residual fuel oil</v>
      </c>
      <c r="J2107" t="str">
        <f>VLOOKUP(E2107,'Cross-Page Data'!$D$4:$F$48,3,FALSE)</f>
        <v>heavy or residual fuel oil</v>
      </c>
      <c r="K2107" t="b">
        <f t="shared" si="32"/>
        <v>1</v>
      </c>
    </row>
    <row r="2108" spans="1:11">
      <c r="A2108" s="120">
        <v>2480</v>
      </c>
      <c r="B2108" s="121" t="s">
        <v>201</v>
      </c>
      <c r="C2108" s="121" t="s">
        <v>206</v>
      </c>
      <c r="D2108" s="121" t="s">
        <v>68</v>
      </c>
      <c r="E2108" s="121" t="s">
        <v>38</v>
      </c>
      <c r="F2108" s="122">
        <v>110992</v>
      </c>
      <c r="G2108" s="122">
        <v>9177</v>
      </c>
      <c r="H2108" s="120">
        <v>2019</v>
      </c>
      <c r="I2108" t="str">
        <f>IF(J2108="natural gas",VLOOKUP(D2108,'Cross-Page Data'!$I$4:$J$13,2,FALSE),IF(J2108="solar",VLOOKUP('Form 923'!D2108,'Cross-Page Data'!$I$14:$J$117,2,FALSE),J2108))</f>
        <v>natural gas nonpeaker - preexisting retiring</v>
      </c>
      <c r="J2108" t="str">
        <f>VLOOKUP(E2108,'Cross-Page Data'!$D$4:$F$48,3,FALSE)</f>
        <v>natural gas</v>
      </c>
      <c r="K2108" t="b">
        <f t="shared" si="32"/>
        <v>1</v>
      </c>
    </row>
    <row r="2109" spans="1:11">
      <c r="A2109" s="120">
        <v>2480</v>
      </c>
      <c r="B2109" s="121" t="s">
        <v>201</v>
      </c>
      <c r="C2109" s="121" t="s">
        <v>206</v>
      </c>
      <c r="D2109" s="121" t="s">
        <v>68</v>
      </c>
      <c r="E2109" s="121" t="s">
        <v>152</v>
      </c>
      <c r="F2109" s="122">
        <v>0</v>
      </c>
      <c r="G2109" s="122">
        <v>0</v>
      </c>
      <c r="H2109" s="120">
        <v>2019</v>
      </c>
      <c r="I2109" t="str">
        <f>IF(J2109="natural gas",VLOOKUP(D2109,'Cross-Page Data'!$I$4:$J$13,2,FALSE),IF(J2109="solar",VLOOKUP('Form 923'!D2109,'Cross-Page Data'!$I$14:$J$117,2,FALSE),J2109))</f>
        <v>heavy or residual fuel oil</v>
      </c>
      <c r="J2109" t="str">
        <f>VLOOKUP(E2109,'Cross-Page Data'!$D$4:$F$48,3,FALSE)</f>
        <v>heavy or residual fuel oil</v>
      </c>
      <c r="K2109" t="b">
        <f t="shared" si="32"/>
        <v>1</v>
      </c>
    </row>
    <row r="2110" spans="1:11">
      <c r="A2110" s="120">
        <v>2481</v>
      </c>
      <c r="B2110" s="121" t="s">
        <v>201</v>
      </c>
      <c r="C2110" s="121" t="s">
        <v>202</v>
      </c>
      <c r="D2110" s="121" t="s">
        <v>116</v>
      </c>
      <c r="E2110" s="121" t="s">
        <v>170</v>
      </c>
      <c r="F2110" s="122">
        <v>117390</v>
      </c>
      <c r="G2110" s="122">
        <v>13187</v>
      </c>
      <c r="H2110" s="120">
        <v>2019</v>
      </c>
      <c r="I2110" t="str">
        <f>IF(J2110="natural gas",VLOOKUP(D2110,'Cross-Page Data'!$I$4:$J$13,2,FALSE),IF(J2110="solar",VLOOKUP('Form 923'!D2110,'Cross-Page Data'!$I$14:$J$117,2,FALSE),J2110))</f>
        <v>hydro</v>
      </c>
      <c r="J2110" t="str">
        <f>VLOOKUP(E2110,'Cross-Page Data'!$D$4:$F$48,3,FALSE)</f>
        <v>hydro</v>
      </c>
      <c r="K2110" t="b">
        <f t="shared" si="32"/>
        <v>1</v>
      </c>
    </row>
    <row r="2111" spans="1:11">
      <c r="A2111" s="120">
        <v>2483</v>
      </c>
      <c r="B2111" s="121" t="s">
        <v>201</v>
      </c>
      <c r="C2111" s="121" t="s">
        <v>202</v>
      </c>
      <c r="D2111" s="121" t="s">
        <v>116</v>
      </c>
      <c r="E2111" s="121" t="s">
        <v>170</v>
      </c>
      <c r="F2111" s="122">
        <v>156959</v>
      </c>
      <c r="G2111" s="122">
        <v>17632</v>
      </c>
      <c r="H2111" s="120">
        <v>2019</v>
      </c>
      <c r="I2111" t="str">
        <f>IF(J2111="natural gas",VLOOKUP(D2111,'Cross-Page Data'!$I$4:$J$13,2,FALSE),IF(J2111="solar",VLOOKUP('Form 923'!D2111,'Cross-Page Data'!$I$14:$J$117,2,FALSE),J2111))</f>
        <v>hydro</v>
      </c>
      <c r="J2111" t="str">
        <f>VLOOKUP(E2111,'Cross-Page Data'!$D$4:$F$48,3,FALSE)</f>
        <v>hydro</v>
      </c>
      <c r="K2111" t="b">
        <f t="shared" si="32"/>
        <v>1</v>
      </c>
    </row>
    <row r="2112" spans="1:11">
      <c r="A2112" s="120">
        <v>2485</v>
      </c>
      <c r="B2112" s="121" t="s">
        <v>201</v>
      </c>
      <c r="C2112" s="121" t="s">
        <v>202</v>
      </c>
      <c r="D2112" s="121" t="s">
        <v>73</v>
      </c>
      <c r="E2112" s="121" t="s">
        <v>86</v>
      </c>
      <c r="F2112" s="122">
        <v>2263</v>
      </c>
      <c r="G2112" s="122">
        <v>140</v>
      </c>
      <c r="H2112" s="120">
        <v>2019</v>
      </c>
      <c r="I2112" t="str">
        <f>IF(J2112="natural gas",VLOOKUP(D2112,'Cross-Page Data'!$I$4:$J$13,2,FALSE),IF(J2112="solar",VLOOKUP('Form 923'!D2112,'Cross-Page Data'!$I$14:$J$117,2,FALSE),J2112))</f>
        <v>other</v>
      </c>
      <c r="J2112" t="str">
        <f>VLOOKUP(E2112,'Cross-Page Data'!$D$4:$F$48,3,FALSE)</f>
        <v>other</v>
      </c>
      <c r="K2112" t="b">
        <f t="shared" si="32"/>
        <v>1</v>
      </c>
    </row>
    <row r="2113" spans="1:11">
      <c r="A2113" s="120">
        <v>2486</v>
      </c>
      <c r="B2113" s="121" t="s">
        <v>201</v>
      </c>
      <c r="C2113" s="121" t="s">
        <v>202</v>
      </c>
      <c r="D2113" s="121" t="s">
        <v>116</v>
      </c>
      <c r="E2113" s="121" t="s">
        <v>170</v>
      </c>
      <c r="F2113" s="122">
        <v>522184</v>
      </c>
      <c r="G2113" s="122">
        <v>58659</v>
      </c>
      <c r="H2113" s="120">
        <v>2019</v>
      </c>
      <c r="I2113" t="str">
        <f>IF(J2113="natural gas",VLOOKUP(D2113,'Cross-Page Data'!$I$4:$J$13,2,FALSE),IF(J2113="solar",VLOOKUP('Form 923'!D2113,'Cross-Page Data'!$I$14:$J$117,2,FALSE),J2113))</f>
        <v>hydro</v>
      </c>
      <c r="J2113" t="str">
        <f>VLOOKUP(E2113,'Cross-Page Data'!$D$4:$F$48,3,FALSE)</f>
        <v>hydro</v>
      </c>
      <c r="K2113" t="b">
        <f t="shared" si="32"/>
        <v>1</v>
      </c>
    </row>
    <row r="2114" spans="1:11">
      <c r="A2114" s="120">
        <v>2487</v>
      </c>
      <c r="B2114" s="121" t="s">
        <v>201</v>
      </c>
      <c r="C2114" s="121" t="s">
        <v>202</v>
      </c>
      <c r="D2114" s="121" t="s">
        <v>73</v>
      </c>
      <c r="E2114" s="121" t="s">
        <v>86</v>
      </c>
      <c r="F2114" s="122">
        <v>118</v>
      </c>
      <c r="G2114" s="122">
        <v>8.547</v>
      </c>
      <c r="H2114" s="120">
        <v>2019</v>
      </c>
      <c r="I2114" t="str">
        <f>IF(J2114="natural gas",VLOOKUP(D2114,'Cross-Page Data'!$I$4:$J$13,2,FALSE),IF(J2114="solar",VLOOKUP('Form 923'!D2114,'Cross-Page Data'!$I$14:$J$117,2,FALSE),J2114))</f>
        <v>other</v>
      </c>
      <c r="J2114" t="str">
        <f>VLOOKUP(E2114,'Cross-Page Data'!$D$4:$F$48,3,FALSE)</f>
        <v>other</v>
      </c>
      <c r="K2114" t="b">
        <f t="shared" si="32"/>
        <v>1</v>
      </c>
    </row>
    <row r="2115" spans="1:11">
      <c r="A2115" s="120">
        <v>2487</v>
      </c>
      <c r="B2115" s="121" t="s">
        <v>201</v>
      </c>
      <c r="C2115" s="121" t="s">
        <v>202</v>
      </c>
      <c r="D2115" s="121" t="s">
        <v>73</v>
      </c>
      <c r="E2115" s="121" t="s">
        <v>38</v>
      </c>
      <c r="F2115" s="122">
        <v>10883</v>
      </c>
      <c r="G2115" s="122">
        <v>789.453</v>
      </c>
      <c r="H2115" s="120">
        <v>2019</v>
      </c>
      <c r="I2115" t="str">
        <f>IF(J2115="natural gas",VLOOKUP(D2115,'Cross-Page Data'!$I$4:$J$13,2,FALSE),IF(J2115="solar",VLOOKUP('Form 923'!D2115,'Cross-Page Data'!$I$14:$J$117,2,FALSE),J2115))</f>
        <v>natural gas peaker</v>
      </c>
      <c r="J2115" t="str">
        <f>VLOOKUP(E2115,'Cross-Page Data'!$D$4:$F$48,3,FALSE)</f>
        <v>natural gas</v>
      </c>
      <c r="K2115" t="b">
        <f t="shared" si="32"/>
        <v>1</v>
      </c>
    </row>
    <row r="2116" spans="1:11">
      <c r="A2116" s="120">
        <v>2490</v>
      </c>
      <c r="B2116" s="121" t="s">
        <v>201</v>
      </c>
      <c r="C2116" s="121" t="s">
        <v>206</v>
      </c>
      <c r="D2116" s="121" t="s">
        <v>73</v>
      </c>
      <c r="E2116" s="121" t="s">
        <v>38</v>
      </c>
      <c r="F2116" s="122">
        <v>8365</v>
      </c>
      <c r="G2116" s="122">
        <v>405</v>
      </c>
      <c r="H2116" s="120">
        <v>2019</v>
      </c>
      <c r="I2116" t="str">
        <f>IF(J2116="natural gas",VLOOKUP(D2116,'Cross-Page Data'!$I$4:$J$13,2,FALSE),IF(J2116="solar",VLOOKUP('Form 923'!D2116,'Cross-Page Data'!$I$14:$J$117,2,FALSE),J2116))</f>
        <v>natural gas peaker</v>
      </c>
      <c r="J2116" t="str">
        <f>VLOOKUP(E2116,'Cross-Page Data'!$D$4:$F$48,3,FALSE)</f>
        <v>natural gas</v>
      </c>
      <c r="K2116" t="b">
        <f t="shared" si="32"/>
        <v>1</v>
      </c>
    </row>
    <row r="2117" spans="1:11">
      <c r="A2117" s="120">
        <v>2490</v>
      </c>
      <c r="B2117" s="121" t="s">
        <v>201</v>
      </c>
      <c r="C2117" s="121" t="s">
        <v>206</v>
      </c>
      <c r="D2117" s="121" t="s">
        <v>68</v>
      </c>
      <c r="E2117" s="121" t="s">
        <v>38</v>
      </c>
      <c r="F2117" s="122">
        <v>10560397</v>
      </c>
      <c r="G2117" s="122">
        <v>902931</v>
      </c>
      <c r="H2117" s="120">
        <v>2019</v>
      </c>
      <c r="I2117" t="str">
        <f>IF(J2117="natural gas",VLOOKUP(D2117,'Cross-Page Data'!$I$4:$J$13,2,FALSE),IF(J2117="solar",VLOOKUP('Form 923'!D2117,'Cross-Page Data'!$I$14:$J$117,2,FALSE),J2117))</f>
        <v>natural gas nonpeaker - preexisting retiring</v>
      </c>
      <c r="J2117" t="str">
        <f>VLOOKUP(E2117,'Cross-Page Data'!$D$4:$F$48,3,FALSE)</f>
        <v>natural gas</v>
      </c>
      <c r="K2117" t="b">
        <f t="shared" si="32"/>
        <v>1</v>
      </c>
    </row>
    <row r="2118" spans="1:11">
      <c r="A2118" s="120">
        <v>2493</v>
      </c>
      <c r="B2118" s="121" t="s">
        <v>205</v>
      </c>
      <c r="C2118" s="121" t="s">
        <v>202</v>
      </c>
      <c r="D2118" s="121" t="s">
        <v>73</v>
      </c>
      <c r="E2118" s="121" t="s">
        <v>70</v>
      </c>
      <c r="F2118" s="122">
        <v>38644</v>
      </c>
      <c r="G2118" s="122">
        <v>4799.985</v>
      </c>
      <c r="H2118" s="120">
        <v>2019</v>
      </c>
      <c r="I2118" t="str">
        <f>IF(J2118="natural gas",VLOOKUP(D2118,'Cross-Page Data'!$I$4:$J$13,2,FALSE),IF(J2118="solar",VLOOKUP('Form 923'!D2118,'Cross-Page Data'!$I$14:$J$117,2,FALSE),J2118))</f>
        <v>heavy or residual fuel oil</v>
      </c>
      <c r="J2118" t="str">
        <f>VLOOKUP(E2118,'Cross-Page Data'!$D$4:$F$48,3,FALSE)</f>
        <v>heavy or residual fuel oil</v>
      </c>
      <c r="K2118" t="b">
        <f t="shared" si="32"/>
        <v>1</v>
      </c>
    </row>
    <row r="2119" spans="1:11">
      <c r="A2119" s="120">
        <v>2493</v>
      </c>
      <c r="B2119" s="121" t="s">
        <v>205</v>
      </c>
      <c r="C2119" s="121" t="s">
        <v>202</v>
      </c>
      <c r="D2119" s="121" t="s">
        <v>73</v>
      </c>
      <c r="E2119" s="121" t="s">
        <v>86</v>
      </c>
      <c r="F2119" s="122">
        <v>0</v>
      </c>
      <c r="G2119" s="122">
        <v>0</v>
      </c>
      <c r="H2119" s="120">
        <v>2019</v>
      </c>
      <c r="I2119" t="str">
        <f>IF(J2119="natural gas",VLOOKUP(D2119,'Cross-Page Data'!$I$4:$J$13,2,FALSE),IF(J2119="solar",VLOOKUP('Form 923'!D2119,'Cross-Page Data'!$I$14:$J$117,2,FALSE),J2119))</f>
        <v>other</v>
      </c>
      <c r="J2119" t="str">
        <f>VLOOKUP(E2119,'Cross-Page Data'!$D$4:$F$48,3,FALSE)</f>
        <v>other</v>
      </c>
      <c r="K2119" t="b">
        <f t="shared" ref="K2119:K2182" si="33">IF(AND($N$6=FALSE,OR(C2119="Commercial NAICS Cogen",C2119="Industrial NAICS Cogen",C2119="NAICS-22 Cogen")),FALSE,IF(AND($N$7=FALSE,OR(C2119="Commercial NAICS Cogen",C2119="Commercial NAICS Non-Cogen",C2119="industrial NAICS Cogen",C2119="industrial NAICS non-cogen")),FALSE,TRUE))</f>
        <v>1</v>
      </c>
    </row>
    <row r="2120" spans="1:11">
      <c r="A2120" s="120">
        <v>2493</v>
      </c>
      <c r="B2120" s="121" t="s">
        <v>205</v>
      </c>
      <c r="C2120" s="121" t="s">
        <v>202</v>
      </c>
      <c r="D2120" s="121" t="s">
        <v>73</v>
      </c>
      <c r="E2120" s="121" t="s">
        <v>38</v>
      </c>
      <c r="F2120" s="122">
        <v>17627110</v>
      </c>
      <c r="G2120" s="122">
        <v>2197082</v>
      </c>
      <c r="H2120" s="120">
        <v>2019</v>
      </c>
      <c r="I2120" t="str">
        <f>IF(J2120="natural gas",VLOOKUP(D2120,'Cross-Page Data'!$I$4:$J$13,2,FALSE),IF(J2120="solar",VLOOKUP('Form 923'!D2120,'Cross-Page Data'!$I$14:$J$117,2,FALSE),J2120))</f>
        <v>natural gas peaker</v>
      </c>
      <c r="J2120" t="str">
        <f>VLOOKUP(E2120,'Cross-Page Data'!$D$4:$F$48,3,FALSE)</f>
        <v>natural gas</v>
      </c>
      <c r="K2120" t="b">
        <f t="shared" si="33"/>
        <v>1</v>
      </c>
    </row>
    <row r="2121" spans="1:11">
      <c r="A2121" s="120">
        <v>2493</v>
      </c>
      <c r="B2121" s="121" t="s">
        <v>205</v>
      </c>
      <c r="C2121" s="121" t="s">
        <v>202</v>
      </c>
      <c r="D2121" s="121" t="s">
        <v>68</v>
      </c>
      <c r="E2121" s="121" t="s">
        <v>38</v>
      </c>
      <c r="F2121" s="122">
        <v>4894421</v>
      </c>
      <c r="G2121" s="122">
        <v>601823.44</v>
      </c>
      <c r="H2121" s="120">
        <v>2019</v>
      </c>
      <c r="I2121" t="str">
        <f>IF(J2121="natural gas",VLOOKUP(D2121,'Cross-Page Data'!$I$4:$J$13,2,FALSE),IF(J2121="solar",VLOOKUP('Form 923'!D2121,'Cross-Page Data'!$I$14:$J$117,2,FALSE),J2121))</f>
        <v>natural gas nonpeaker - preexisting retiring</v>
      </c>
      <c r="J2121" t="str">
        <f>VLOOKUP(E2121,'Cross-Page Data'!$D$4:$F$48,3,FALSE)</f>
        <v>natural gas</v>
      </c>
      <c r="K2121" t="b">
        <f t="shared" si="33"/>
        <v>1</v>
      </c>
    </row>
    <row r="2122" spans="1:11">
      <c r="A2122" s="120">
        <v>2493</v>
      </c>
      <c r="B2122" s="121" t="s">
        <v>205</v>
      </c>
      <c r="C2122" s="121" t="s">
        <v>202</v>
      </c>
      <c r="D2122" s="121" t="s">
        <v>68</v>
      </c>
      <c r="E2122" s="121" t="s">
        <v>152</v>
      </c>
      <c r="F2122" s="122">
        <v>120932</v>
      </c>
      <c r="G2122" s="122">
        <v>15061.562</v>
      </c>
      <c r="H2122" s="120">
        <v>2019</v>
      </c>
      <c r="I2122" t="str">
        <f>IF(J2122="natural gas",VLOOKUP(D2122,'Cross-Page Data'!$I$4:$J$13,2,FALSE),IF(J2122="solar",VLOOKUP('Form 923'!D2122,'Cross-Page Data'!$I$14:$J$117,2,FALSE),J2122))</f>
        <v>heavy or residual fuel oil</v>
      </c>
      <c r="J2122" t="str">
        <f>VLOOKUP(E2122,'Cross-Page Data'!$D$4:$F$48,3,FALSE)</f>
        <v>heavy or residual fuel oil</v>
      </c>
      <c r="K2122" t="b">
        <f t="shared" si="33"/>
        <v>1</v>
      </c>
    </row>
    <row r="2123" spans="1:11">
      <c r="A2123" s="120">
        <v>2494</v>
      </c>
      <c r="B2123" s="121" t="s">
        <v>201</v>
      </c>
      <c r="C2123" s="121" t="s">
        <v>206</v>
      </c>
      <c r="D2123" s="121" t="s">
        <v>73</v>
      </c>
      <c r="E2123" s="121" t="s">
        <v>70</v>
      </c>
      <c r="F2123" s="122">
        <v>20404</v>
      </c>
      <c r="G2123" s="122">
        <v>1176.223</v>
      </c>
      <c r="H2123" s="120">
        <v>2019</v>
      </c>
      <c r="I2123" t="str">
        <f>IF(J2123="natural gas",VLOOKUP(D2123,'Cross-Page Data'!$I$4:$J$13,2,FALSE),IF(J2123="solar",VLOOKUP('Form 923'!D2123,'Cross-Page Data'!$I$14:$J$117,2,FALSE),J2123))</f>
        <v>heavy or residual fuel oil</v>
      </c>
      <c r="J2123" t="str">
        <f>VLOOKUP(E2123,'Cross-Page Data'!$D$4:$F$48,3,FALSE)</f>
        <v>heavy or residual fuel oil</v>
      </c>
      <c r="K2123" t="b">
        <f t="shared" si="33"/>
        <v>1</v>
      </c>
    </row>
    <row r="2124" spans="1:11">
      <c r="A2124" s="120">
        <v>2494</v>
      </c>
      <c r="B2124" s="121" t="s">
        <v>201</v>
      </c>
      <c r="C2124" s="121" t="s">
        <v>206</v>
      </c>
      <c r="D2124" s="121" t="s">
        <v>73</v>
      </c>
      <c r="E2124" s="121" t="s">
        <v>38</v>
      </c>
      <c r="F2124" s="122">
        <v>109150</v>
      </c>
      <c r="G2124" s="122">
        <v>6291.777</v>
      </c>
      <c r="H2124" s="120">
        <v>2019</v>
      </c>
      <c r="I2124" t="str">
        <f>IF(J2124="natural gas",VLOOKUP(D2124,'Cross-Page Data'!$I$4:$J$13,2,FALSE),IF(J2124="solar",VLOOKUP('Form 923'!D2124,'Cross-Page Data'!$I$14:$J$117,2,FALSE),J2124))</f>
        <v>natural gas peaker</v>
      </c>
      <c r="J2124" t="str">
        <f>VLOOKUP(E2124,'Cross-Page Data'!$D$4:$F$48,3,FALSE)</f>
        <v>natural gas</v>
      </c>
      <c r="K2124" t="b">
        <f t="shared" si="33"/>
        <v>1</v>
      </c>
    </row>
    <row r="2125" spans="1:11">
      <c r="A2125" s="120">
        <v>2494</v>
      </c>
      <c r="B2125" s="121" t="s">
        <v>201</v>
      </c>
      <c r="C2125" s="121" t="s">
        <v>206</v>
      </c>
      <c r="D2125" s="121" t="s">
        <v>73</v>
      </c>
      <c r="E2125" s="121" t="s">
        <v>152</v>
      </c>
      <c r="F2125" s="122">
        <v>0</v>
      </c>
      <c r="G2125" s="122">
        <v>0</v>
      </c>
      <c r="H2125" s="120">
        <v>2019</v>
      </c>
      <c r="I2125" t="str">
        <f>IF(J2125="natural gas",VLOOKUP(D2125,'Cross-Page Data'!$I$4:$J$13,2,FALSE),IF(J2125="solar",VLOOKUP('Form 923'!D2125,'Cross-Page Data'!$I$14:$J$117,2,FALSE),J2125))</f>
        <v>heavy or residual fuel oil</v>
      </c>
      <c r="J2125" t="str">
        <f>VLOOKUP(E2125,'Cross-Page Data'!$D$4:$F$48,3,FALSE)</f>
        <v>heavy or residual fuel oil</v>
      </c>
      <c r="K2125" t="b">
        <f t="shared" si="33"/>
        <v>1</v>
      </c>
    </row>
    <row r="2126" spans="1:11">
      <c r="A2126" s="120">
        <v>2496</v>
      </c>
      <c r="B2126" s="121" t="s">
        <v>201</v>
      </c>
      <c r="C2126" s="121" t="s">
        <v>202</v>
      </c>
      <c r="D2126" s="121" t="s">
        <v>73</v>
      </c>
      <c r="E2126" s="121" t="s">
        <v>70</v>
      </c>
      <c r="F2126" s="122">
        <v>0</v>
      </c>
      <c r="G2126" s="122">
        <v>0</v>
      </c>
      <c r="H2126" s="120">
        <v>2019</v>
      </c>
      <c r="I2126" t="str">
        <f>IF(J2126="natural gas",VLOOKUP(D2126,'Cross-Page Data'!$I$4:$J$13,2,FALSE),IF(J2126="solar",VLOOKUP('Form 923'!D2126,'Cross-Page Data'!$I$14:$J$117,2,FALSE),J2126))</f>
        <v>heavy or residual fuel oil</v>
      </c>
      <c r="J2126" t="str">
        <f>VLOOKUP(E2126,'Cross-Page Data'!$D$4:$F$48,3,FALSE)</f>
        <v>heavy or residual fuel oil</v>
      </c>
      <c r="K2126" t="b">
        <f t="shared" si="33"/>
        <v>1</v>
      </c>
    </row>
    <row r="2127" spans="1:11">
      <c r="A2127" s="120">
        <v>2496</v>
      </c>
      <c r="B2127" s="121" t="s">
        <v>201</v>
      </c>
      <c r="C2127" s="121" t="s">
        <v>202</v>
      </c>
      <c r="D2127" s="121" t="s">
        <v>73</v>
      </c>
      <c r="E2127" s="121" t="s">
        <v>86</v>
      </c>
      <c r="F2127" s="122">
        <v>10881</v>
      </c>
      <c r="G2127" s="122">
        <v>648</v>
      </c>
      <c r="H2127" s="120">
        <v>2019</v>
      </c>
      <c r="I2127" t="str">
        <f>IF(J2127="natural gas",VLOOKUP(D2127,'Cross-Page Data'!$I$4:$J$13,2,FALSE),IF(J2127="solar",VLOOKUP('Form 923'!D2127,'Cross-Page Data'!$I$14:$J$117,2,FALSE),J2127))</f>
        <v>other</v>
      </c>
      <c r="J2127" t="str">
        <f>VLOOKUP(E2127,'Cross-Page Data'!$D$4:$F$48,3,FALSE)</f>
        <v>other</v>
      </c>
      <c r="K2127" t="b">
        <f t="shared" si="33"/>
        <v>1</v>
      </c>
    </row>
    <row r="2128" spans="1:11">
      <c r="A2128" s="120">
        <v>2497</v>
      </c>
      <c r="B2128" s="121" t="s">
        <v>201</v>
      </c>
      <c r="C2128" s="121" t="s">
        <v>206</v>
      </c>
      <c r="D2128" s="121" t="s">
        <v>68</v>
      </c>
      <c r="E2128" s="121" t="s">
        <v>125</v>
      </c>
      <c r="F2128" s="122">
        <v>0</v>
      </c>
      <c r="G2128" s="122">
        <v>8351945</v>
      </c>
      <c r="H2128" s="120">
        <v>2019</v>
      </c>
      <c r="I2128" t="str">
        <f>IF(J2128="natural gas",VLOOKUP(D2128,'Cross-Page Data'!$I$4:$J$13,2,FALSE),IF(J2128="solar",VLOOKUP('Form 923'!D2128,'Cross-Page Data'!$I$14:$J$117,2,FALSE),J2128))</f>
        <v>nuclear</v>
      </c>
      <c r="J2128" t="str">
        <f>VLOOKUP(E2128,'Cross-Page Data'!$D$4:$F$48,3,FALSE)</f>
        <v>nuclear</v>
      </c>
      <c r="K2128" t="b">
        <f t="shared" si="33"/>
        <v>1</v>
      </c>
    </row>
    <row r="2129" spans="1:11">
      <c r="A2129" s="120">
        <v>2499</v>
      </c>
      <c r="B2129" s="121" t="s">
        <v>201</v>
      </c>
      <c r="C2129" s="121" t="s">
        <v>206</v>
      </c>
      <c r="D2129" s="121" t="s">
        <v>73</v>
      </c>
      <c r="E2129" s="121" t="s">
        <v>70</v>
      </c>
      <c r="F2129" s="122">
        <v>0</v>
      </c>
      <c r="G2129" s="122">
        <v>0</v>
      </c>
      <c r="H2129" s="120">
        <v>2019</v>
      </c>
      <c r="I2129" t="str">
        <f>IF(J2129="natural gas",VLOOKUP(D2129,'Cross-Page Data'!$I$4:$J$13,2,FALSE),IF(J2129="solar",VLOOKUP('Form 923'!D2129,'Cross-Page Data'!$I$14:$J$117,2,FALSE),J2129))</f>
        <v>heavy or residual fuel oil</v>
      </c>
      <c r="J2129" t="str">
        <f>VLOOKUP(E2129,'Cross-Page Data'!$D$4:$F$48,3,FALSE)</f>
        <v>heavy or residual fuel oil</v>
      </c>
      <c r="K2129" t="b">
        <f t="shared" si="33"/>
        <v>1</v>
      </c>
    </row>
    <row r="2130" spans="1:11">
      <c r="A2130" s="120">
        <v>2499</v>
      </c>
      <c r="B2130" s="121" t="s">
        <v>201</v>
      </c>
      <c r="C2130" s="121" t="s">
        <v>206</v>
      </c>
      <c r="D2130" s="121" t="s">
        <v>73</v>
      </c>
      <c r="E2130" s="121" t="s">
        <v>38</v>
      </c>
      <c r="F2130" s="122">
        <v>641360</v>
      </c>
      <c r="G2130" s="122">
        <v>37090</v>
      </c>
      <c r="H2130" s="120">
        <v>2019</v>
      </c>
      <c r="I2130" t="str">
        <f>IF(J2130="natural gas",VLOOKUP(D2130,'Cross-Page Data'!$I$4:$J$13,2,FALSE),IF(J2130="solar",VLOOKUP('Form 923'!D2130,'Cross-Page Data'!$I$14:$J$117,2,FALSE),J2130))</f>
        <v>natural gas peaker</v>
      </c>
      <c r="J2130" t="str">
        <f>VLOOKUP(E2130,'Cross-Page Data'!$D$4:$F$48,3,FALSE)</f>
        <v>natural gas</v>
      </c>
      <c r="K2130" t="b">
        <f t="shared" si="33"/>
        <v>1</v>
      </c>
    </row>
    <row r="2131" spans="1:11">
      <c r="A2131" s="120">
        <v>2500</v>
      </c>
      <c r="B2131" s="121" t="s">
        <v>201</v>
      </c>
      <c r="C2131" s="121" t="s">
        <v>206</v>
      </c>
      <c r="D2131" s="121" t="s">
        <v>39</v>
      </c>
      <c r="E2131" s="121" t="s">
        <v>86</v>
      </c>
      <c r="F2131" s="122">
        <v>0</v>
      </c>
      <c r="G2131" s="122">
        <v>0</v>
      </c>
      <c r="H2131" s="120">
        <v>2019</v>
      </c>
      <c r="I2131" t="str">
        <f>IF(J2131="natural gas",VLOOKUP(D2131,'Cross-Page Data'!$I$4:$J$13,2,FALSE),IF(J2131="solar",VLOOKUP('Form 923'!D2131,'Cross-Page Data'!$I$14:$J$117,2,FALSE),J2131))</f>
        <v>other</v>
      </c>
      <c r="J2131" t="str">
        <f>VLOOKUP(E2131,'Cross-Page Data'!$D$4:$F$48,3,FALSE)</f>
        <v>other</v>
      </c>
      <c r="K2131" t="b">
        <f t="shared" si="33"/>
        <v>1</v>
      </c>
    </row>
    <row r="2132" spans="1:11">
      <c r="A2132" s="120">
        <v>2500</v>
      </c>
      <c r="B2132" s="121" t="s">
        <v>201</v>
      </c>
      <c r="C2132" s="121" t="s">
        <v>206</v>
      </c>
      <c r="D2132" s="121" t="s">
        <v>39</v>
      </c>
      <c r="E2132" s="121" t="s">
        <v>38</v>
      </c>
      <c r="F2132" s="122">
        <v>0</v>
      </c>
      <c r="G2132" s="122">
        <v>0</v>
      </c>
      <c r="H2132" s="120">
        <v>2019</v>
      </c>
      <c r="I2132" t="str">
        <f>IF(J2132="natural gas",VLOOKUP(D2132,'Cross-Page Data'!$I$4:$J$13,2,FALSE),IF(J2132="solar",VLOOKUP('Form 923'!D2132,'Cross-Page Data'!$I$14:$J$117,2,FALSE),J2132))</f>
        <v>natural gas nonpeaker - preexisting nonretiring</v>
      </c>
      <c r="J2132" t="str">
        <f>VLOOKUP(E2132,'Cross-Page Data'!$D$4:$F$48,3,FALSE)</f>
        <v>natural gas</v>
      </c>
      <c r="K2132" t="b">
        <f t="shared" si="33"/>
        <v>1</v>
      </c>
    </row>
    <row r="2133" spans="1:11">
      <c r="A2133" s="120">
        <v>2500</v>
      </c>
      <c r="B2133" s="121" t="s">
        <v>201</v>
      </c>
      <c r="C2133" s="121" t="s">
        <v>206</v>
      </c>
      <c r="D2133" s="121" t="s">
        <v>61</v>
      </c>
      <c r="E2133" s="121" t="s">
        <v>86</v>
      </c>
      <c r="F2133" s="122">
        <v>90642</v>
      </c>
      <c r="G2133" s="122">
        <v>11565.107</v>
      </c>
      <c r="H2133" s="120">
        <v>2019</v>
      </c>
      <c r="I2133" t="str">
        <f>IF(J2133="natural gas",VLOOKUP(D2133,'Cross-Page Data'!$I$4:$J$13,2,FALSE),IF(J2133="solar",VLOOKUP('Form 923'!D2133,'Cross-Page Data'!$I$14:$J$117,2,FALSE),J2133))</f>
        <v>other</v>
      </c>
      <c r="J2133" t="str">
        <f>VLOOKUP(E2133,'Cross-Page Data'!$D$4:$F$48,3,FALSE)</f>
        <v>other</v>
      </c>
      <c r="K2133" t="b">
        <f t="shared" si="33"/>
        <v>1</v>
      </c>
    </row>
    <row r="2134" spans="1:11">
      <c r="A2134" s="120">
        <v>2500</v>
      </c>
      <c r="B2134" s="121" t="s">
        <v>201</v>
      </c>
      <c r="C2134" s="121" t="s">
        <v>206</v>
      </c>
      <c r="D2134" s="121" t="s">
        <v>61</v>
      </c>
      <c r="E2134" s="121" t="s">
        <v>38</v>
      </c>
      <c r="F2134" s="122">
        <v>11283056</v>
      </c>
      <c r="G2134" s="122">
        <v>1513721.9</v>
      </c>
      <c r="H2134" s="120">
        <v>2019</v>
      </c>
      <c r="I2134" t="str">
        <f>IF(J2134="natural gas",VLOOKUP(D2134,'Cross-Page Data'!$I$4:$J$13,2,FALSE),IF(J2134="solar",VLOOKUP('Form 923'!D2134,'Cross-Page Data'!$I$14:$J$117,2,FALSE),J2134))</f>
        <v>natural gas nonpeaker - preexisting nonretiring</v>
      </c>
      <c r="J2134" t="str">
        <f>VLOOKUP(E2134,'Cross-Page Data'!$D$4:$F$48,3,FALSE)</f>
        <v>natural gas</v>
      </c>
      <c r="K2134" t="b">
        <f t="shared" si="33"/>
        <v>1</v>
      </c>
    </row>
    <row r="2135" spans="1:11">
      <c r="A2135" s="120">
        <v>2500</v>
      </c>
      <c r="B2135" s="121" t="s">
        <v>201</v>
      </c>
      <c r="C2135" s="121" t="s">
        <v>206</v>
      </c>
      <c r="D2135" s="121" t="s">
        <v>73</v>
      </c>
      <c r="E2135" s="121" t="s">
        <v>86</v>
      </c>
      <c r="F2135" s="122">
        <v>0</v>
      </c>
      <c r="G2135" s="122">
        <v>0</v>
      </c>
      <c r="H2135" s="120">
        <v>2019</v>
      </c>
      <c r="I2135" t="str">
        <f>IF(J2135="natural gas",VLOOKUP(D2135,'Cross-Page Data'!$I$4:$J$13,2,FALSE),IF(J2135="solar",VLOOKUP('Form 923'!D2135,'Cross-Page Data'!$I$14:$J$117,2,FALSE),J2135))</f>
        <v>other</v>
      </c>
      <c r="J2135" t="str">
        <f>VLOOKUP(E2135,'Cross-Page Data'!$D$4:$F$48,3,FALSE)</f>
        <v>other</v>
      </c>
      <c r="K2135" t="b">
        <f t="shared" si="33"/>
        <v>1</v>
      </c>
    </row>
    <row r="2136" spans="1:11">
      <c r="A2136" s="120">
        <v>2500</v>
      </c>
      <c r="B2136" s="121" t="s">
        <v>201</v>
      </c>
      <c r="C2136" s="121" t="s">
        <v>206</v>
      </c>
      <c r="D2136" s="121" t="s">
        <v>73</v>
      </c>
      <c r="E2136" s="121" t="s">
        <v>38</v>
      </c>
      <c r="F2136" s="122">
        <v>49808</v>
      </c>
      <c r="G2136" s="122">
        <v>3002</v>
      </c>
      <c r="H2136" s="120">
        <v>2019</v>
      </c>
      <c r="I2136" t="str">
        <f>IF(J2136="natural gas",VLOOKUP(D2136,'Cross-Page Data'!$I$4:$J$13,2,FALSE),IF(J2136="solar",VLOOKUP('Form 923'!D2136,'Cross-Page Data'!$I$14:$J$117,2,FALSE),J2136))</f>
        <v>natural gas peaker</v>
      </c>
      <c r="J2136" t="str">
        <f>VLOOKUP(E2136,'Cross-Page Data'!$D$4:$F$48,3,FALSE)</f>
        <v>natural gas</v>
      </c>
      <c r="K2136" t="b">
        <f t="shared" si="33"/>
        <v>1</v>
      </c>
    </row>
    <row r="2137" spans="1:11">
      <c r="A2137" s="120">
        <v>2500</v>
      </c>
      <c r="B2137" s="121" t="s">
        <v>201</v>
      </c>
      <c r="C2137" s="121" t="s">
        <v>206</v>
      </c>
      <c r="D2137" s="121" t="s">
        <v>68</v>
      </c>
      <c r="E2137" s="121" t="s">
        <v>38</v>
      </c>
      <c r="F2137" s="122">
        <v>8981866</v>
      </c>
      <c r="G2137" s="122">
        <v>757935.32</v>
      </c>
      <c r="H2137" s="120">
        <v>2019</v>
      </c>
      <c r="I2137" t="str">
        <f>IF(J2137="natural gas",VLOOKUP(D2137,'Cross-Page Data'!$I$4:$J$13,2,FALSE),IF(J2137="solar",VLOOKUP('Form 923'!D2137,'Cross-Page Data'!$I$14:$J$117,2,FALSE),J2137))</f>
        <v>natural gas nonpeaker - preexisting retiring</v>
      </c>
      <c r="J2137" t="str">
        <f>VLOOKUP(E2137,'Cross-Page Data'!$D$4:$F$48,3,FALSE)</f>
        <v>natural gas</v>
      </c>
      <c r="K2137" t="b">
        <f t="shared" si="33"/>
        <v>1</v>
      </c>
    </row>
    <row r="2138" spans="1:11">
      <c r="A2138" s="120">
        <v>2500</v>
      </c>
      <c r="B2138" s="121" t="s">
        <v>201</v>
      </c>
      <c r="C2138" s="121" t="s">
        <v>206</v>
      </c>
      <c r="D2138" s="121" t="s">
        <v>68</v>
      </c>
      <c r="E2138" s="121" t="s">
        <v>152</v>
      </c>
      <c r="F2138" s="122">
        <v>165841</v>
      </c>
      <c r="G2138" s="122">
        <v>12479.677</v>
      </c>
      <c r="H2138" s="120">
        <v>2019</v>
      </c>
      <c r="I2138" t="str">
        <f>IF(J2138="natural gas",VLOOKUP(D2138,'Cross-Page Data'!$I$4:$J$13,2,FALSE),IF(J2138="solar",VLOOKUP('Form 923'!D2138,'Cross-Page Data'!$I$14:$J$117,2,FALSE),J2138))</f>
        <v>heavy or residual fuel oil</v>
      </c>
      <c r="J2138" t="str">
        <f>VLOOKUP(E2138,'Cross-Page Data'!$D$4:$F$48,3,FALSE)</f>
        <v>heavy or residual fuel oil</v>
      </c>
      <c r="K2138" t="b">
        <f t="shared" si="33"/>
        <v>1</v>
      </c>
    </row>
    <row r="2139" spans="1:11">
      <c r="A2139" s="120">
        <v>2503</v>
      </c>
      <c r="B2139" s="121" t="s">
        <v>201</v>
      </c>
      <c r="C2139" s="121" t="s">
        <v>202</v>
      </c>
      <c r="D2139" s="121" t="s">
        <v>73</v>
      </c>
      <c r="E2139" s="121" t="s">
        <v>86</v>
      </c>
      <c r="F2139" s="122">
        <v>0</v>
      </c>
      <c r="G2139" s="122">
        <v>0</v>
      </c>
      <c r="H2139" s="120">
        <v>2019</v>
      </c>
      <c r="I2139" t="str">
        <f>IF(J2139="natural gas",VLOOKUP(D2139,'Cross-Page Data'!$I$4:$J$13,2,FALSE),IF(J2139="solar",VLOOKUP('Form 923'!D2139,'Cross-Page Data'!$I$14:$J$117,2,FALSE),J2139))</f>
        <v>other</v>
      </c>
      <c r="J2139" t="str">
        <f>VLOOKUP(E2139,'Cross-Page Data'!$D$4:$F$48,3,FALSE)</f>
        <v>other</v>
      </c>
      <c r="K2139" t="b">
        <f t="shared" si="33"/>
        <v>1</v>
      </c>
    </row>
    <row r="2140" spans="1:11">
      <c r="A2140" s="120">
        <v>2503</v>
      </c>
      <c r="B2140" s="121" t="s">
        <v>201</v>
      </c>
      <c r="C2140" s="121" t="s">
        <v>202</v>
      </c>
      <c r="D2140" s="121" t="s">
        <v>73</v>
      </c>
      <c r="E2140" s="121" t="s">
        <v>38</v>
      </c>
      <c r="F2140" s="122">
        <v>1831</v>
      </c>
      <c r="G2140" s="122">
        <v>119</v>
      </c>
      <c r="H2140" s="120">
        <v>2019</v>
      </c>
      <c r="I2140" t="str">
        <f>IF(J2140="natural gas",VLOOKUP(D2140,'Cross-Page Data'!$I$4:$J$13,2,FALSE),IF(J2140="solar",VLOOKUP('Form 923'!D2140,'Cross-Page Data'!$I$14:$J$117,2,FALSE),J2140))</f>
        <v>natural gas peaker</v>
      </c>
      <c r="J2140" t="str">
        <f>VLOOKUP(E2140,'Cross-Page Data'!$D$4:$F$48,3,FALSE)</f>
        <v>natural gas</v>
      </c>
      <c r="K2140" t="b">
        <f t="shared" si="33"/>
        <v>1</v>
      </c>
    </row>
    <row r="2141" spans="1:11">
      <c r="A2141" s="120">
        <v>2504</v>
      </c>
      <c r="B2141" s="121" t="s">
        <v>201</v>
      </c>
      <c r="C2141" s="121" t="s">
        <v>202</v>
      </c>
      <c r="D2141" s="121" t="s">
        <v>73</v>
      </c>
      <c r="E2141" s="121" t="s">
        <v>86</v>
      </c>
      <c r="F2141" s="122">
        <v>4820</v>
      </c>
      <c r="G2141" s="122">
        <v>316</v>
      </c>
      <c r="H2141" s="120">
        <v>2019</v>
      </c>
      <c r="I2141" t="str">
        <f>IF(J2141="natural gas",VLOOKUP(D2141,'Cross-Page Data'!$I$4:$J$13,2,FALSE),IF(J2141="solar",VLOOKUP('Form 923'!D2141,'Cross-Page Data'!$I$14:$J$117,2,FALSE),J2141))</f>
        <v>other</v>
      </c>
      <c r="J2141" t="str">
        <f>VLOOKUP(E2141,'Cross-Page Data'!$D$4:$F$48,3,FALSE)</f>
        <v>other</v>
      </c>
      <c r="K2141" t="b">
        <f t="shared" si="33"/>
        <v>1</v>
      </c>
    </row>
    <row r="2142" spans="1:11">
      <c r="A2142" s="120">
        <v>2511</v>
      </c>
      <c r="B2142" s="121" t="s">
        <v>201</v>
      </c>
      <c r="C2142" s="121" t="s">
        <v>202</v>
      </c>
      <c r="D2142" s="121" t="s">
        <v>73</v>
      </c>
      <c r="E2142" s="121" t="s">
        <v>70</v>
      </c>
      <c r="F2142" s="122">
        <v>42362</v>
      </c>
      <c r="G2142" s="122">
        <v>2639.515</v>
      </c>
      <c r="H2142" s="120">
        <v>2019</v>
      </c>
      <c r="I2142" t="str">
        <f>IF(J2142="natural gas",VLOOKUP(D2142,'Cross-Page Data'!$I$4:$J$13,2,FALSE),IF(J2142="solar",VLOOKUP('Form 923'!D2142,'Cross-Page Data'!$I$14:$J$117,2,FALSE),J2142))</f>
        <v>heavy or residual fuel oil</v>
      </c>
      <c r="J2142" t="str">
        <f>VLOOKUP(E2142,'Cross-Page Data'!$D$4:$F$48,3,FALSE)</f>
        <v>heavy or residual fuel oil</v>
      </c>
      <c r="K2142" t="b">
        <f t="shared" si="33"/>
        <v>1</v>
      </c>
    </row>
    <row r="2143" spans="1:11">
      <c r="A2143" s="120">
        <v>2511</v>
      </c>
      <c r="B2143" s="121" t="s">
        <v>201</v>
      </c>
      <c r="C2143" s="121" t="s">
        <v>202</v>
      </c>
      <c r="D2143" s="121" t="s">
        <v>73</v>
      </c>
      <c r="E2143" s="121" t="s">
        <v>38</v>
      </c>
      <c r="F2143" s="122">
        <v>1354103</v>
      </c>
      <c r="G2143" s="122">
        <v>83924.265</v>
      </c>
      <c r="H2143" s="120">
        <v>2019</v>
      </c>
      <c r="I2143" t="str">
        <f>IF(J2143="natural gas",VLOOKUP(D2143,'Cross-Page Data'!$I$4:$J$13,2,FALSE),IF(J2143="solar",VLOOKUP('Form 923'!D2143,'Cross-Page Data'!$I$14:$J$117,2,FALSE),J2143))</f>
        <v>natural gas peaker</v>
      </c>
      <c r="J2143" t="str">
        <f>VLOOKUP(E2143,'Cross-Page Data'!$D$4:$F$48,3,FALSE)</f>
        <v>natural gas</v>
      </c>
      <c r="K2143" t="b">
        <f t="shared" si="33"/>
        <v>1</v>
      </c>
    </row>
    <row r="2144" spans="1:11">
      <c r="A2144" s="120">
        <v>2511</v>
      </c>
      <c r="B2144" s="121" t="s">
        <v>201</v>
      </c>
      <c r="C2144" s="121" t="s">
        <v>202</v>
      </c>
      <c r="D2144" s="121" t="s">
        <v>68</v>
      </c>
      <c r="E2144" s="121" t="s">
        <v>38</v>
      </c>
      <c r="F2144" s="122">
        <v>14640529</v>
      </c>
      <c r="G2144" s="122">
        <v>1322213.8</v>
      </c>
      <c r="H2144" s="120">
        <v>2019</v>
      </c>
      <c r="I2144" t="str">
        <f>IF(J2144="natural gas",VLOOKUP(D2144,'Cross-Page Data'!$I$4:$J$13,2,FALSE),IF(J2144="solar",VLOOKUP('Form 923'!D2144,'Cross-Page Data'!$I$14:$J$117,2,FALSE),J2144))</f>
        <v>natural gas nonpeaker - preexisting retiring</v>
      </c>
      <c r="J2144" t="str">
        <f>VLOOKUP(E2144,'Cross-Page Data'!$D$4:$F$48,3,FALSE)</f>
        <v>natural gas</v>
      </c>
      <c r="K2144" t="b">
        <f t="shared" si="33"/>
        <v>1</v>
      </c>
    </row>
    <row r="2145" spans="1:11">
      <c r="A2145" s="120">
        <v>2511</v>
      </c>
      <c r="B2145" s="121" t="s">
        <v>201</v>
      </c>
      <c r="C2145" s="121" t="s">
        <v>202</v>
      </c>
      <c r="D2145" s="121" t="s">
        <v>68</v>
      </c>
      <c r="E2145" s="121" t="s">
        <v>152</v>
      </c>
      <c r="F2145" s="122">
        <v>165041</v>
      </c>
      <c r="G2145" s="122">
        <v>15002.167</v>
      </c>
      <c r="H2145" s="120">
        <v>2019</v>
      </c>
      <c r="I2145" t="str">
        <f>IF(J2145="natural gas",VLOOKUP(D2145,'Cross-Page Data'!$I$4:$J$13,2,FALSE),IF(J2145="solar",VLOOKUP('Form 923'!D2145,'Cross-Page Data'!$I$14:$J$117,2,FALSE),J2145))</f>
        <v>heavy or residual fuel oil</v>
      </c>
      <c r="J2145" t="str">
        <f>VLOOKUP(E2145,'Cross-Page Data'!$D$4:$F$48,3,FALSE)</f>
        <v>heavy or residual fuel oil</v>
      </c>
      <c r="K2145" t="b">
        <f t="shared" si="33"/>
        <v>1</v>
      </c>
    </row>
    <row r="2146" spans="1:11">
      <c r="A2146" s="120">
        <v>2512</v>
      </c>
      <c r="B2146" s="121" t="s">
        <v>201</v>
      </c>
      <c r="C2146" s="121" t="s">
        <v>202</v>
      </c>
      <c r="D2146" s="121" t="s">
        <v>73</v>
      </c>
      <c r="E2146" s="121" t="s">
        <v>70</v>
      </c>
      <c r="F2146" s="122">
        <v>167960</v>
      </c>
      <c r="G2146" s="122">
        <v>12044</v>
      </c>
      <c r="H2146" s="120">
        <v>2019</v>
      </c>
      <c r="I2146" t="str">
        <f>IF(J2146="natural gas",VLOOKUP(D2146,'Cross-Page Data'!$I$4:$J$13,2,FALSE),IF(J2146="solar",VLOOKUP('Form 923'!D2146,'Cross-Page Data'!$I$14:$J$117,2,FALSE),J2146))</f>
        <v>heavy or residual fuel oil</v>
      </c>
      <c r="J2146" t="str">
        <f>VLOOKUP(E2146,'Cross-Page Data'!$D$4:$F$48,3,FALSE)</f>
        <v>heavy or residual fuel oil</v>
      </c>
      <c r="K2146" t="b">
        <f t="shared" si="33"/>
        <v>1</v>
      </c>
    </row>
    <row r="2147" spans="1:11">
      <c r="A2147" s="120">
        <v>2512</v>
      </c>
      <c r="B2147" s="121" t="s">
        <v>201</v>
      </c>
      <c r="C2147" s="121" t="s">
        <v>202</v>
      </c>
      <c r="D2147" s="121" t="s">
        <v>79</v>
      </c>
      <c r="E2147" s="121" t="s">
        <v>70</v>
      </c>
      <c r="F2147" s="122">
        <v>25346</v>
      </c>
      <c r="G2147" s="122">
        <v>2419</v>
      </c>
      <c r="H2147" s="120">
        <v>2019</v>
      </c>
      <c r="I2147" t="str">
        <f>IF(J2147="natural gas",VLOOKUP(D2147,'Cross-Page Data'!$I$4:$J$13,2,FALSE),IF(J2147="solar",VLOOKUP('Form 923'!D2147,'Cross-Page Data'!$I$14:$J$117,2,FALSE),J2147))</f>
        <v>heavy or residual fuel oil</v>
      </c>
      <c r="J2147" t="str">
        <f>VLOOKUP(E2147,'Cross-Page Data'!$D$4:$F$48,3,FALSE)</f>
        <v>heavy or residual fuel oil</v>
      </c>
      <c r="K2147" t="b">
        <f t="shared" si="33"/>
        <v>1</v>
      </c>
    </row>
    <row r="2148" spans="1:11">
      <c r="A2148" s="120">
        <v>2514</v>
      </c>
      <c r="B2148" s="121" t="s">
        <v>201</v>
      </c>
      <c r="C2148" s="121" t="s">
        <v>202</v>
      </c>
      <c r="D2148" s="121" t="s">
        <v>73</v>
      </c>
      <c r="E2148" s="121" t="s">
        <v>70</v>
      </c>
      <c r="F2148" s="122">
        <v>17900</v>
      </c>
      <c r="G2148" s="122">
        <v>598</v>
      </c>
      <c r="H2148" s="120">
        <v>2019</v>
      </c>
      <c r="I2148" t="str">
        <f>IF(J2148="natural gas",VLOOKUP(D2148,'Cross-Page Data'!$I$4:$J$13,2,FALSE),IF(J2148="solar",VLOOKUP('Form 923'!D2148,'Cross-Page Data'!$I$14:$J$117,2,FALSE),J2148))</f>
        <v>heavy or residual fuel oil</v>
      </c>
      <c r="J2148" t="str">
        <f>VLOOKUP(E2148,'Cross-Page Data'!$D$4:$F$48,3,FALSE)</f>
        <v>heavy or residual fuel oil</v>
      </c>
      <c r="K2148" t="b">
        <f t="shared" si="33"/>
        <v>1</v>
      </c>
    </row>
    <row r="2149" spans="1:11">
      <c r="A2149" s="120">
        <v>2514</v>
      </c>
      <c r="B2149" s="121" t="s">
        <v>201</v>
      </c>
      <c r="C2149" s="121" t="s">
        <v>202</v>
      </c>
      <c r="D2149" s="121" t="s">
        <v>73</v>
      </c>
      <c r="E2149" s="121" t="s">
        <v>38</v>
      </c>
      <c r="F2149" s="122">
        <v>0</v>
      </c>
      <c r="G2149" s="122">
        <v>0</v>
      </c>
      <c r="H2149" s="120">
        <v>2019</v>
      </c>
      <c r="I2149" t="str">
        <f>IF(J2149="natural gas",VLOOKUP(D2149,'Cross-Page Data'!$I$4:$J$13,2,FALSE),IF(J2149="solar",VLOOKUP('Form 923'!D2149,'Cross-Page Data'!$I$14:$J$117,2,FALSE),J2149))</f>
        <v>natural gas peaker</v>
      </c>
      <c r="J2149" t="str">
        <f>VLOOKUP(E2149,'Cross-Page Data'!$D$4:$F$48,3,FALSE)</f>
        <v>natural gas</v>
      </c>
      <c r="K2149" t="b">
        <f t="shared" si="33"/>
        <v>1</v>
      </c>
    </row>
    <row r="2150" spans="1:11">
      <c r="A2150" s="120">
        <v>2516</v>
      </c>
      <c r="B2150" s="121" t="s">
        <v>201</v>
      </c>
      <c r="C2150" s="121" t="s">
        <v>202</v>
      </c>
      <c r="D2150" s="121" t="s">
        <v>73</v>
      </c>
      <c r="E2150" s="121" t="s">
        <v>70</v>
      </c>
      <c r="F2150" s="122">
        <v>1974</v>
      </c>
      <c r="G2150" s="122">
        <v>-46</v>
      </c>
      <c r="H2150" s="120">
        <v>2019</v>
      </c>
      <c r="I2150" t="str">
        <f>IF(J2150="natural gas",VLOOKUP(D2150,'Cross-Page Data'!$I$4:$J$13,2,FALSE),IF(J2150="solar",VLOOKUP('Form 923'!D2150,'Cross-Page Data'!$I$14:$J$117,2,FALSE),J2150))</f>
        <v>heavy or residual fuel oil</v>
      </c>
      <c r="J2150" t="str">
        <f>VLOOKUP(E2150,'Cross-Page Data'!$D$4:$F$48,3,FALSE)</f>
        <v>heavy or residual fuel oil</v>
      </c>
      <c r="K2150" t="b">
        <f t="shared" si="33"/>
        <v>1</v>
      </c>
    </row>
    <row r="2151" spans="1:11">
      <c r="A2151" s="120">
        <v>2516</v>
      </c>
      <c r="B2151" s="121" t="s">
        <v>201</v>
      </c>
      <c r="C2151" s="121" t="s">
        <v>202</v>
      </c>
      <c r="D2151" s="121" t="s">
        <v>68</v>
      </c>
      <c r="E2151" s="121" t="s">
        <v>38</v>
      </c>
      <c r="F2151" s="122">
        <v>21452801</v>
      </c>
      <c r="G2151" s="122">
        <v>1951778.5</v>
      </c>
      <c r="H2151" s="120">
        <v>2019</v>
      </c>
      <c r="I2151" t="str">
        <f>IF(J2151="natural gas",VLOOKUP(D2151,'Cross-Page Data'!$I$4:$J$13,2,FALSE),IF(J2151="solar",VLOOKUP('Form 923'!D2151,'Cross-Page Data'!$I$14:$J$117,2,FALSE),J2151))</f>
        <v>natural gas nonpeaker - preexisting retiring</v>
      </c>
      <c r="J2151" t="str">
        <f>VLOOKUP(E2151,'Cross-Page Data'!$D$4:$F$48,3,FALSE)</f>
        <v>natural gas</v>
      </c>
      <c r="K2151" t="b">
        <f t="shared" si="33"/>
        <v>1</v>
      </c>
    </row>
    <row r="2152" spans="1:11">
      <c r="A2152" s="120">
        <v>2516</v>
      </c>
      <c r="B2152" s="121" t="s">
        <v>201</v>
      </c>
      <c r="C2152" s="121" t="s">
        <v>202</v>
      </c>
      <c r="D2152" s="121" t="s">
        <v>68</v>
      </c>
      <c r="E2152" s="121" t="s">
        <v>152</v>
      </c>
      <c r="F2152" s="122">
        <v>857367</v>
      </c>
      <c r="G2152" s="122">
        <v>77388.55</v>
      </c>
      <c r="H2152" s="120">
        <v>2019</v>
      </c>
      <c r="I2152" t="str">
        <f>IF(J2152="natural gas",VLOOKUP(D2152,'Cross-Page Data'!$I$4:$J$13,2,FALSE),IF(J2152="solar",VLOOKUP('Form 923'!D2152,'Cross-Page Data'!$I$14:$J$117,2,FALSE),J2152))</f>
        <v>heavy or residual fuel oil</v>
      </c>
      <c r="J2152" t="str">
        <f>VLOOKUP(E2152,'Cross-Page Data'!$D$4:$F$48,3,FALSE)</f>
        <v>heavy or residual fuel oil</v>
      </c>
      <c r="K2152" t="b">
        <f t="shared" si="33"/>
        <v>1</v>
      </c>
    </row>
    <row r="2153" spans="1:11">
      <c r="A2153" s="120">
        <v>2517</v>
      </c>
      <c r="B2153" s="121" t="s">
        <v>201</v>
      </c>
      <c r="C2153" s="121" t="s">
        <v>202</v>
      </c>
      <c r="D2153" s="121" t="s">
        <v>73</v>
      </c>
      <c r="E2153" s="121" t="s">
        <v>70</v>
      </c>
      <c r="F2153" s="122">
        <v>0</v>
      </c>
      <c r="G2153" s="122">
        <v>0</v>
      </c>
      <c r="H2153" s="120">
        <v>2019</v>
      </c>
      <c r="I2153" t="str">
        <f>IF(J2153="natural gas",VLOOKUP(D2153,'Cross-Page Data'!$I$4:$J$13,2,FALSE),IF(J2153="solar",VLOOKUP('Form 923'!D2153,'Cross-Page Data'!$I$14:$J$117,2,FALSE),J2153))</f>
        <v>heavy or residual fuel oil</v>
      </c>
      <c r="J2153" t="str">
        <f>VLOOKUP(E2153,'Cross-Page Data'!$D$4:$F$48,3,FALSE)</f>
        <v>heavy or residual fuel oil</v>
      </c>
      <c r="K2153" t="b">
        <f t="shared" si="33"/>
        <v>1</v>
      </c>
    </row>
    <row r="2154" spans="1:11">
      <c r="A2154" s="120">
        <v>2517</v>
      </c>
      <c r="B2154" s="121" t="s">
        <v>201</v>
      </c>
      <c r="C2154" s="121" t="s">
        <v>202</v>
      </c>
      <c r="D2154" s="121" t="s">
        <v>73</v>
      </c>
      <c r="E2154" s="121" t="s">
        <v>86</v>
      </c>
      <c r="F2154" s="122">
        <v>14755</v>
      </c>
      <c r="G2154" s="122">
        <v>1097.932</v>
      </c>
      <c r="H2154" s="120">
        <v>2019</v>
      </c>
      <c r="I2154" t="str">
        <f>IF(J2154="natural gas",VLOOKUP(D2154,'Cross-Page Data'!$I$4:$J$13,2,FALSE),IF(J2154="solar",VLOOKUP('Form 923'!D2154,'Cross-Page Data'!$I$14:$J$117,2,FALSE),J2154))</f>
        <v>other</v>
      </c>
      <c r="J2154" t="str">
        <f>VLOOKUP(E2154,'Cross-Page Data'!$D$4:$F$48,3,FALSE)</f>
        <v>other</v>
      </c>
      <c r="K2154" t="b">
        <f t="shared" si="33"/>
        <v>1</v>
      </c>
    </row>
    <row r="2155" spans="1:11">
      <c r="A2155" s="120">
        <v>2517</v>
      </c>
      <c r="B2155" s="121" t="s">
        <v>201</v>
      </c>
      <c r="C2155" s="121" t="s">
        <v>202</v>
      </c>
      <c r="D2155" s="121" t="s">
        <v>73</v>
      </c>
      <c r="E2155" s="121" t="s">
        <v>38</v>
      </c>
      <c r="F2155" s="122">
        <v>465381</v>
      </c>
      <c r="G2155" s="122">
        <v>41881.068</v>
      </c>
      <c r="H2155" s="120">
        <v>2019</v>
      </c>
      <c r="I2155" t="str">
        <f>IF(J2155="natural gas",VLOOKUP(D2155,'Cross-Page Data'!$I$4:$J$13,2,FALSE),IF(J2155="solar",VLOOKUP('Form 923'!D2155,'Cross-Page Data'!$I$14:$J$117,2,FALSE),J2155))</f>
        <v>natural gas peaker</v>
      </c>
      <c r="J2155" t="str">
        <f>VLOOKUP(E2155,'Cross-Page Data'!$D$4:$F$48,3,FALSE)</f>
        <v>natural gas</v>
      </c>
      <c r="K2155" t="b">
        <f t="shared" si="33"/>
        <v>1</v>
      </c>
    </row>
    <row r="2156" spans="1:11">
      <c r="A2156" s="120">
        <v>2517</v>
      </c>
      <c r="B2156" s="121" t="s">
        <v>201</v>
      </c>
      <c r="C2156" s="121" t="s">
        <v>202</v>
      </c>
      <c r="D2156" s="121" t="s">
        <v>68</v>
      </c>
      <c r="E2156" s="121" t="s">
        <v>38</v>
      </c>
      <c r="F2156" s="122">
        <v>2946054</v>
      </c>
      <c r="G2156" s="122">
        <v>244774.9</v>
      </c>
      <c r="H2156" s="120">
        <v>2019</v>
      </c>
      <c r="I2156" t="str">
        <f>IF(J2156="natural gas",VLOOKUP(D2156,'Cross-Page Data'!$I$4:$J$13,2,FALSE),IF(J2156="solar",VLOOKUP('Form 923'!D2156,'Cross-Page Data'!$I$14:$J$117,2,FALSE),J2156))</f>
        <v>natural gas nonpeaker - preexisting retiring</v>
      </c>
      <c r="J2156" t="str">
        <f>VLOOKUP(E2156,'Cross-Page Data'!$D$4:$F$48,3,FALSE)</f>
        <v>natural gas</v>
      </c>
      <c r="K2156" t="b">
        <f t="shared" si="33"/>
        <v>1</v>
      </c>
    </row>
    <row r="2157" spans="1:11">
      <c r="A2157" s="120">
        <v>2517</v>
      </c>
      <c r="B2157" s="121" t="s">
        <v>201</v>
      </c>
      <c r="C2157" s="121" t="s">
        <v>202</v>
      </c>
      <c r="D2157" s="121" t="s">
        <v>68</v>
      </c>
      <c r="E2157" s="121" t="s">
        <v>152</v>
      </c>
      <c r="F2157" s="122">
        <v>152370</v>
      </c>
      <c r="G2157" s="122">
        <v>12625.096</v>
      </c>
      <c r="H2157" s="120">
        <v>2019</v>
      </c>
      <c r="I2157" t="str">
        <f>IF(J2157="natural gas",VLOOKUP(D2157,'Cross-Page Data'!$I$4:$J$13,2,FALSE),IF(J2157="solar",VLOOKUP('Form 923'!D2157,'Cross-Page Data'!$I$14:$J$117,2,FALSE),J2157))</f>
        <v>heavy or residual fuel oil</v>
      </c>
      <c r="J2157" t="str">
        <f>VLOOKUP(E2157,'Cross-Page Data'!$D$4:$F$48,3,FALSE)</f>
        <v>heavy or residual fuel oil</v>
      </c>
      <c r="K2157" t="b">
        <f t="shared" si="33"/>
        <v>1</v>
      </c>
    </row>
    <row r="2158" spans="1:11">
      <c r="A2158" s="120">
        <v>2518</v>
      </c>
      <c r="B2158" s="121" t="s">
        <v>201</v>
      </c>
      <c r="C2158" s="121" t="s">
        <v>202</v>
      </c>
      <c r="D2158" s="121" t="s">
        <v>73</v>
      </c>
      <c r="E2158" s="121" t="s">
        <v>70</v>
      </c>
      <c r="F2158" s="122">
        <v>17644</v>
      </c>
      <c r="G2158" s="122">
        <v>944</v>
      </c>
      <c r="H2158" s="120">
        <v>2019</v>
      </c>
      <c r="I2158" t="str">
        <f>IF(J2158="natural gas",VLOOKUP(D2158,'Cross-Page Data'!$I$4:$J$13,2,FALSE),IF(J2158="solar",VLOOKUP('Form 923'!D2158,'Cross-Page Data'!$I$14:$J$117,2,FALSE),J2158))</f>
        <v>heavy or residual fuel oil</v>
      </c>
      <c r="J2158" t="str">
        <f>VLOOKUP(E2158,'Cross-Page Data'!$D$4:$F$48,3,FALSE)</f>
        <v>heavy or residual fuel oil</v>
      </c>
      <c r="K2158" t="b">
        <f t="shared" si="33"/>
        <v>1</v>
      </c>
    </row>
    <row r="2159" spans="1:11">
      <c r="A2159" s="120">
        <v>2519</v>
      </c>
      <c r="B2159" s="121" t="s">
        <v>201</v>
      </c>
      <c r="C2159" s="121" t="s">
        <v>202</v>
      </c>
      <c r="D2159" s="121" t="s">
        <v>73</v>
      </c>
      <c r="E2159" s="121" t="s">
        <v>70</v>
      </c>
      <c r="F2159" s="122">
        <v>52287</v>
      </c>
      <c r="G2159" s="122">
        <v>2104</v>
      </c>
      <c r="H2159" s="120">
        <v>2019</v>
      </c>
      <c r="I2159" t="str">
        <f>IF(J2159="natural gas",VLOOKUP(D2159,'Cross-Page Data'!$I$4:$J$13,2,FALSE),IF(J2159="solar",VLOOKUP('Form 923'!D2159,'Cross-Page Data'!$I$14:$J$117,2,FALSE),J2159))</f>
        <v>heavy or residual fuel oil</v>
      </c>
      <c r="J2159" t="str">
        <f>VLOOKUP(E2159,'Cross-Page Data'!$D$4:$F$48,3,FALSE)</f>
        <v>heavy or residual fuel oil</v>
      </c>
      <c r="K2159" t="b">
        <f t="shared" si="33"/>
        <v>1</v>
      </c>
    </row>
    <row r="2160" spans="1:11">
      <c r="A2160" s="120">
        <v>2520</v>
      </c>
      <c r="B2160" s="121" t="s">
        <v>201</v>
      </c>
      <c r="C2160" s="121" t="s">
        <v>202</v>
      </c>
      <c r="D2160" s="121" t="s">
        <v>73</v>
      </c>
      <c r="E2160" s="121" t="s">
        <v>70</v>
      </c>
      <c r="F2160" s="122">
        <v>38218</v>
      </c>
      <c r="G2160" s="122">
        <v>1725</v>
      </c>
      <c r="H2160" s="120">
        <v>2019</v>
      </c>
      <c r="I2160" t="str">
        <f>IF(J2160="natural gas",VLOOKUP(D2160,'Cross-Page Data'!$I$4:$J$13,2,FALSE),IF(J2160="solar",VLOOKUP('Form 923'!D2160,'Cross-Page Data'!$I$14:$J$117,2,FALSE),J2160))</f>
        <v>heavy or residual fuel oil</v>
      </c>
      <c r="J2160" t="str">
        <f>VLOOKUP(E2160,'Cross-Page Data'!$D$4:$F$48,3,FALSE)</f>
        <v>heavy or residual fuel oil</v>
      </c>
      <c r="K2160" t="b">
        <f t="shared" si="33"/>
        <v>1</v>
      </c>
    </row>
    <row r="2161" spans="1:11">
      <c r="A2161" s="120">
        <v>2521</v>
      </c>
      <c r="B2161" s="121" t="s">
        <v>201</v>
      </c>
      <c r="C2161" s="121" t="s">
        <v>202</v>
      </c>
      <c r="D2161" s="121" t="s">
        <v>73</v>
      </c>
      <c r="E2161" s="121" t="s">
        <v>70</v>
      </c>
      <c r="F2161" s="122">
        <v>44019</v>
      </c>
      <c r="G2161" s="122">
        <v>2968</v>
      </c>
      <c r="H2161" s="120">
        <v>2019</v>
      </c>
      <c r="I2161" t="str">
        <f>IF(J2161="natural gas",VLOOKUP(D2161,'Cross-Page Data'!$I$4:$J$13,2,FALSE),IF(J2161="solar",VLOOKUP('Form 923'!D2161,'Cross-Page Data'!$I$14:$J$117,2,FALSE),J2161))</f>
        <v>heavy or residual fuel oil</v>
      </c>
      <c r="J2161" t="str">
        <f>VLOOKUP(E2161,'Cross-Page Data'!$D$4:$F$48,3,FALSE)</f>
        <v>heavy or residual fuel oil</v>
      </c>
      <c r="K2161" t="b">
        <f t="shared" si="33"/>
        <v>1</v>
      </c>
    </row>
    <row r="2162" spans="1:11">
      <c r="A2162" s="120">
        <v>2522</v>
      </c>
      <c r="B2162" s="121" t="s">
        <v>201</v>
      </c>
      <c r="C2162" s="121" t="s">
        <v>202</v>
      </c>
      <c r="D2162" s="121" t="s">
        <v>116</v>
      </c>
      <c r="E2162" s="121" t="s">
        <v>170</v>
      </c>
      <c r="F2162" s="122">
        <v>198317</v>
      </c>
      <c r="G2162" s="122">
        <v>22278</v>
      </c>
      <c r="H2162" s="120">
        <v>2019</v>
      </c>
      <c r="I2162" t="str">
        <f>IF(J2162="natural gas",VLOOKUP(D2162,'Cross-Page Data'!$I$4:$J$13,2,FALSE),IF(J2162="solar",VLOOKUP('Form 923'!D2162,'Cross-Page Data'!$I$14:$J$117,2,FALSE),J2162))</f>
        <v>hydro</v>
      </c>
      <c r="J2162" t="str">
        <f>VLOOKUP(E2162,'Cross-Page Data'!$D$4:$F$48,3,FALSE)</f>
        <v>hydro</v>
      </c>
      <c r="K2162" t="b">
        <f t="shared" si="33"/>
        <v>1</v>
      </c>
    </row>
    <row r="2163" spans="1:11">
      <c r="A2163" s="120">
        <v>2527</v>
      </c>
      <c r="B2163" s="121" t="s">
        <v>201</v>
      </c>
      <c r="C2163" s="121" t="s">
        <v>206</v>
      </c>
      <c r="D2163" s="121" t="s">
        <v>68</v>
      </c>
      <c r="E2163" s="121" t="s">
        <v>54</v>
      </c>
      <c r="F2163" s="122">
        <v>0</v>
      </c>
      <c r="G2163" s="122">
        <v>0</v>
      </c>
      <c r="H2163" s="120">
        <v>2019</v>
      </c>
      <c r="I2163" t="str">
        <f>IF(J2163="natural gas",VLOOKUP(D2163,'Cross-Page Data'!$I$4:$J$13,2,FALSE),IF(J2163="solar",VLOOKUP('Form 923'!D2163,'Cross-Page Data'!$I$14:$J$117,2,FALSE),J2163))</f>
        <v>hard coal</v>
      </c>
      <c r="J2163" t="str">
        <f>VLOOKUP(E2163,'Cross-Page Data'!$D$4:$F$48,3,FALSE)</f>
        <v>hard coal</v>
      </c>
      <c r="K2163" t="b">
        <f t="shared" si="33"/>
        <v>1</v>
      </c>
    </row>
    <row r="2164" spans="1:11">
      <c r="A2164" s="120">
        <v>2527</v>
      </c>
      <c r="B2164" s="121" t="s">
        <v>201</v>
      </c>
      <c r="C2164" s="121" t="s">
        <v>206</v>
      </c>
      <c r="D2164" s="121" t="s">
        <v>68</v>
      </c>
      <c r="E2164" s="121" t="s">
        <v>70</v>
      </c>
      <c r="F2164" s="122">
        <v>0</v>
      </c>
      <c r="G2164" s="122">
        <v>0</v>
      </c>
      <c r="H2164" s="120">
        <v>2019</v>
      </c>
      <c r="I2164" t="str">
        <f>IF(J2164="natural gas",VLOOKUP(D2164,'Cross-Page Data'!$I$4:$J$13,2,FALSE),IF(J2164="solar",VLOOKUP('Form 923'!D2164,'Cross-Page Data'!$I$14:$J$117,2,FALSE),J2164))</f>
        <v>heavy or residual fuel oil</v>
      </c>
      <c r="J2164" t="str">
        <f>VLOOKUP(E2164,'Cross-Page Data'!$D$4:$F$48,3,FALSE)</f>
        <v>heavy or residual fuel oil</v>
      </c>
      <c r="K2164" t="b">
        <f t="shared" si="33"/>
        <v>1</v>
      </c>
    </row>
    <row r="2165" spans="1:11">
      <c r="A2165" s="120">
        <v>2527</v>
      </c>
      <c r="B2165" s="121" t="s">
        <v>201</v>
      </c>
      <c r="C2165" s="121" t="s">
        <v>206</v>
      </c>
      <c r="D2165" s="121" t="s">
        <v>68</v>
      </c>
      <c r="E2165" s="121" t="s">
        <v>38</v>
      </c>
      <c r="F2165" s="122">
        <v>643212</v>
      </c>
      <c r="G2165" s="122">
        <v>55675</v>
      </c>
      <c r="H2165" s="120">
        <v>2019</v>
      </c>
      <c r="I2165" t="str">
        <f>IF(J2165="natural gas",VLOOKUP(D2165,'Cross-Page Data'!$I$4:$J$13,2,FALSE),IF(J2165="solar",VLOOKUP('Form 923'!D2165,'Cross-Page Data'!$I$14:$J$117,2,FALSE),J2165))</f>
        <v>natural gas nonpeaker - preexisting retiring</v>
      </c>
      <c r="J2165" t="str">
        <f>VLOOKUP(E2165,'Cross-Page Data'!$D$4:$F$48,3,FALSE)</f>
        <v>natural gas</v>
      </c>
      <c r="K2165" t="b">
        <f t="shared" si="33"/>
        <v>1</v>
      </c>
    </row>
    <row r="2166" spans="1:11">
      <c r="A2166" s="120">
        <v>2527</v>
      </c>
      <c r="B2166" s="121" t="s">
        <v>201</v>
      </c>
      <c r="C2166" s="121" t="s">
        <v>206</v>
      </c>
      <c r="D2166" s="121" t="s">
        <v>68</v>
      </c>
      <c r="E2166" s="121" t="s">
        <v>162</v>
      </c>
      <c r="F2166" s="122">
        <v>0</v>
      </c>
      <c r="G2166" s="122">
        <v>0</v>
      </c>
      <c r="H2166" s="120">
        <v>2019</v>
      </c>
      <c r="I2166" t="str">
        <f>IF(J2166="natural gas",VLOOKUP(D2166,'Cross-Page Data'!$I$4:$J$13,2,FALSE),IF(J2166="solar",VLOOKUP('Form 923'!D2166,'Cross-Page Data'!$I$14:$J$117,2,FALSE),J2166))</f>
        <v>hard coal</v>
      </c>
      <c r="J2166" t="str">
        <f>VLOOKUP(E2166,'Cross-Page Data'!$D$4:$F$48,3,FALSE)</f>
        <v>hard coal</v>
      </c>
      <c r="K2166" t="b">
        <f t="shared" si="33"/>
        <v>1</v>
      </c>
    </row>
    <row r="2167" spans="1:11">
      <c r="A2167" s="120">
        <v>2527</v>
      </c>
      <c r="B2167" s="121" t="s">
        <v>201</v>
      </c>
      <c r="C2167" s="121" t="s">
        <v>206</v>
      </c>
      <c r="D2167" s="121" t="s">
        <v>68</v>
      </c>
      <c r="E2167" s="121" t="s">
        <v>176</v>
      </c>
      <c r="F2167" s="122">
        <v>0</v>
      </c>
      <c r="G2167" s="122">
        <v>0</v>
      </c>
      <c r="H2167" s="120">
        <v>2019</v>
      </c>
      <c r="I2167" t="str">
        <f>IF(J2167="natural gas",VLOOKUP(D2167,'Cross-Page Data'!$I$4:$J$13,2,FALSE),IF(J2167="solar",VLOOKUP('Form 923'!D2167,'Cross-Page Data'!$I$14:$J$117,2,FALSE),J2167))</f>
        <v>biomass</v>
      </c>
      <c r="J2167" t="str">
        <f>VLOOKUP(E2167,'Cross-Page Data'!$D$4:$F$48,3,FALSE)</f>
        <v>biomass</v>
      </c>
      <c r="K2167" t="b">
        <f t="shared" si="33"/>
        <v>1</v>
      </c>
    </row>
    <row r="2168" spans="1:11">
      <c r="A2168" s="120">
        <v>2528</v>
      </c>
      <c r="B2168" s="121" t="s">
        <v>201</v>
      </c>
      <c r="C2168" s="121" t="s">
        <v>202</v>
      </c>
      <c r="D2168" s="121" t="s">
        <v>79</v>
      </c>
      <c r="E2168" s="121" t="s">
        <v>70</v>
      </c>
      <c r="F2168" s="122">
        <v>3459</v>
      </c>
      <c r="G2168" s="122">
        <v>1</v>
      </c>
      <c r="H2168" s="120">
        <v>2019</v>
      </c>
      <c r="I2168" t="str">
        <f>IF(J2168="natural gas",VLOOKUP(D2168,'Cross-Page Data'!$I$4:$J$13,2,FALSE),IF(J2168="solar",VLOOKUP('Form 923'!D2168,'Cross-Page Data'!$I$14:$J$117,2,FALSE),J2168))</f>
        <v>heavy or residual fuel oil</v>
      </c>
      <c r="J2168" t="str">
        <f>VLOOKUP(E2168,'Cross-Page Data'!$D$4:$F$48,3,FALSE)</f>
        <v>heavy or residual fuel oil</v>
      </c>
      <c r="K2168" t="b">
        <f t="shared" si="33"/>
        <v>1</v>
      </c>
    </row>
    <row r="2169" spans="1:11">
      <c r="A2169" s="120">
        <v>2530</v>
      </c>
      <c r="B2169" s="121" t="s">
        <v>201</v>
      </c>
      <c r="C2169" s="121" t="s">
        <v>202</v>
      </c>
      <c r="D2169" s="121" t="s">
        <v>116</v>
      </c>
      <c r="E2169" s="121" t="s">
        <v>170</v>
      </c>
      <c r="F2169" s="122">
        <v>382083</v>
      </c>
      <c r="G2169" s="122">
        <v>42921</v>
      </c>
      <c r="H2169" s="120">
        <v>2019</v>
      </c>
      <c r="I2169" t="str">
        <f>IF(J2169="natural gas",VLOOKUP(D2169,'Cross-Page Data'!$I$4:$J$13,2,FALSE),IF(J2169="solar",VLOOKUP('Form 923'!D2169,'Cross-Page Data'!$I$14:$J$117,2,FALSE),J2169))</f>
        <v>hydro</v>
      </c>
      <c r="J2169" t="str">
        <f>VLOOKUP(E2169,'Cross-Page Data'!$D$4:$F$48,3,FALSE)</f>
        <v>hydro</v>
      </c>
      <c r="K2169" t="b">
        <f t="shared" si="33"/>
        <v>1</v>
      </c>
    </row>
    <row r="2170" spans="1:11">
      <c r="A2170" s="120">
        <v>2532</v>
      </c>
      <c r="B2170" s="121" t="s">
        <v>201</v>
      </c>
      <c r="C2170" s="121" t="s">
        <v>202</v>
      </c>
      <c r="D2170" s="121" t="s">
        <v>116</v>
      </c>
      <c r="E2170" s="121" t="s">
        <v>170</v>
      </c>
      <c r="F2170" s="122">
        <v>159259</v>
      </c>
      <c r="G2170" s="122">
        <v>17890</v>
      </c>
      <c r="H2170" s="120">
        <v>2019</v>
      </c>
      <c r="I2170" t="str">
        <f>IF(J2170="natural gas",VLOOKUP(D2170,'Cross-Page Data'!$I$4:$J$13,2,FALSE),IF(J2170="solar",VLOOKUP('Form 923'!D2170,'Cross-Page Data'!$I$14:$J$117,2,FALSE),J2170))</f>
        <v>hydro</v>
      </c>
      <c r="J2170" t="str">
        <f>VLOOKUP(E2170,'Cross-Page Data'!$D$4:$F$48,3,FALSE)</f>
        <v>hydro</v>
      </c>
      <c r="K2170" t="b">
        <f t="shared" si="33"/>
        <v>1</v>
      </c>
    </row>
    <row r="2171" spans="1:11">
      <c r="A2171" s="120">
        <v>2535</v>
      </c>
      <c r="B2171" s="121" t="s">
        <v>201</v>
      </c>
      <c r="C2171" s="121" t="s">
        <v>206</v>
      </c>
      <c r="D2171" s="121" t="s">
        <v>68</v>
      </c>
      <c r="E2171" s="121" t="s">
        <v>54</v>
      </c>
      <c r="F2171" s="122">
        <v>1008016</v>
      </c>
      <c r="G2171" s="122">
        <v>81208.898</v>
      </c>
      <c r="H2171" s="120">
        <v>2019</v>
      </c>
      <c r="I2171" t="str">
        <f>IF(J2171="natural gas",VLOOKUP(D2171,'Cross-Page Data'!$I$4:$J$13,2,FALSE),IF(J2171="solar",VLOOKUP('Form 923'!D2171,'Cross-Page Data'!$I$14:$J$117,2,FALSE),J2171))</f>
        <v>hard coal</v>
      </c>
      <c r="J2171" t="str">
        <f>VLOOKUP(E2171,'Cross-Page Data'!$D$4:$F$48,3,FALSE)</f>
        <v>hard coal</v>
      </c>
      <c r="K2171" t="b">
        <f t="shared" si="33"/>
        <v>1</v>
      </c>
    </row>
    <row r="2172" spans="1:11">
      <c r="A2172" s="120">
        <v>2535</v>
      </c>
      <c r="B2172" s="121" t="s">
        <v>201</v>
      </c>
      <c r="C2172" s="121" t="s">
        <v>206</v>
      </c>
      <c r="D2172" s="121" t="s">
        <v>68</v>
      </c>
      <c r="E2172" s="121" t="s">
        <v>70</v>
      </c>
      <c r="F2172" s="122">
        <v>11096</v>
      </c>
      <c r="G2172" s="122">
        <v>898.102</v>
      </c>
      <c r="H2172" s="120">
        <v>2019</v>
      </c>
      <c r="I2172" t="str">
        <f>IF(J2172="natural gas",VLOOKUP(D2172,'Cross-Page Data'!$I$4:$J$13,2,FALSE),IF(J2172="solar",VLOOKUP('Form 923'!D2172,'Cross-Page Data'!$I$14:$J$117,2,FALSE),J2172))</f>
        <v>heavy or residual fuel oil</v>
      </c>
      <c r="J2172" t="str">
        <f>VLOOKUP(E2172,'Cross-Page Data'!$D$4:$F$48,3,FALSE)</f>
        <v>heavy or residual fuel oil</v>
      </c>
      <c r="K2172" t="b">
        <f t="shared" si="33"/>
        <v>1</v>
      </c>
    </row>
    <row r="2173" spans="1:11">
      <c r="A2173" s="120">
        <v>2539</v>
      </c>
      <c r="B2173" s="121" t="s">
        <v>201</v>
      </c>
      <c r="C2173" s="121" t="s">
        <v>206</v>
      </c>
      <c r="D2173" s="121" t="s">
        <v>39</v>
      </c>
      <c r="E2173" s="121" t="s">
        <v>86</v>
      </c>
      <c r="F2173" s="122">
        <v>0</v>
      </c>
      <c r="G2173" s="122">
        <v>0</v>
      </c>
      <c r="H2173" s="120">
        <v>2019</v>
      </c>
      <c r="I2173" t="str">
        <f>IF(J2173="natural gas",VLOOKUP(D2173,'Cross-Page Data'!$I$4:$J$13,2,FALSE),IF(J2173="solar",VLOOKUP('Form 923'!D2173,'Cross-Page Data'!$I$14:$J$117,2,FALSE),J2173))</f>
        <v>other</v>
      </c>
      <c r="J2173" t="str">
        <f>VLOOKUP(E2173,'Cross-Page Data'!$D$4:$F$48,3,FALSE)</f>
        <v>other</v>
      </c>
      <c r="K2173" t="b">
        <f t="shared" si="33"/>
        <v>1</v>
      </c>
    </row>
    <row r="2174" spans="1:11">
      <c r="A2174" s="120">
        <v>2539</v>
      </c>
      <c r="B2174" s="121" t="s">
        <v>201</v>
      </c>
      <c r="C2174" s="121" t="s">
        <v>206</v>
      </c>
      <c r="D2174" s="121" t="s">
        <v>39</v>
      </c>
      <c r="E2174" s="121" t="s">
        <v>38</v>
      </c>
      <c r="F2174" s="122">
        <v>33376</v>
      </c>
      <c r="G2174" s="122">
        <v>1516297</v>
      </c>
      <c r="H2174" s="120">
        <v>2019</v>
      </c>
      <c r="I2174" t="str">
        <f>IF(J2174="natural gas",VLOOKUP(D2174,'Cross-Page Data'!$I$4:$J$13,2,FALSE),IF(J2174="solar",VLOOKUP('Form 923'!D2174,'Cross-Page Data'!$I$14:$J$117,2,FALSE),J2174))</f>
        <v>natural gas nonpeaker - preexisting nonretiring</v>
      </c>
      <c r="J2174" t="str">
        <f>VLOOKUP(E2174,'Cross-Page Data'!$D$4:$F$48,3,FALSE)</f>
        <v>natural gas</v>
      </c>
      <c r="K2174" t="b">
        <f t="shared" si="33"/>
        <v>1</v>
      </c>
    </row>
    <row r="2175" spans="1:11">
      <c r="A2175" s="120">
        <v>2539</v>
      </c>
      <c r="B2175" s="121" t="s">
        <v>201</v>
      </c>
      <c r="C2175" s="121" t="s">
        <v>206</v>
      </c>
      <c r="D2175" s="121" t="s">
        <v>61</v>
      </c>
      <c r="E2175" s="121" t="s">
        <v>86</v>
      </c>
      <c r="F2175" s="122">
        <v>0</v>
      </c>
      <c r="G2175" s="122">
        <v>0</v>
      </c>
      <c r="H2175" s="120">
        <v>2019</v>
      </c>
      <c r="I2175" t="str">
        <f>IF(J2175="natural gas",VLOOKUP(D2175,'Cross-Page Data'!$I$4:$J$13,2,FALSE),IF(J2175="solar",VLOOKUP('Form 923'!D2175,'Cross-Page Data'!$I$14:$J$117,2,FALSE),J2175))</f>
        <v>other</v>
      </c>
      <c r="J2175" t="str">
        <f>VLOOKUP(E2175,'Cross-Page Data'!$D$4:$F$48,3,FALSE)</f>
        <v>other</v>
      </c>
      <c r="K2175" t="b">
        <f t="shared" si="33"/>
        <v>1</v>
      </c>
    </row>
    <row r="2176" spans="1:11">
      <c r="A2176" s="120">
        <v>2539</v>
      </c>
      <c r="B2176" s="121" t="s">
        <v>201</v>
      </c>
      <c r="C2176" s="121" t="s">
        <v>206</v>
      </c>
      <c r="D2176" s="121" t="s">
        <v>61</v>
      </c>
      <c r="E2176" s="121" t="s">
        <v>38</v>
      </c>
      <c r="F2176" s="122">
        <v>31943151</v>
      </c>
      <c r="G2176" s="122">
        <v>3028162</v>
      </c>
      <c r="H2176" s="120">
        <v>2019</v>
      </c>
      <c r="I2176" t="str">
        <f>IF(J2176="natural gas",VLOOKUP(D2176,'Cross-Page Data'!$I$4:$J$13,2,FALSE),IF(J2176="solar",VLOOKUP('Form 923'!D2176,'Cross-Page Data'!$I$14:$J$117,2,FALSE),J2176))</f>
        <v>natural gas nonpeaker - preexisting nonretiring</v>
      </c>
      <c r="J2176" t="str">
        <f>VLOOKUP(E2176,'Cross-Page Data'!$D$4:$F$48,3,FALSE)</f>
        <v>natural gas</v>
      </c>
      <c r="K2176" t="b">
        <f t="shared" si="33"/>
        <v>1</v>
      </c>
    </row>
    <row r="2177" spans="1:11">
      <c r="A2177" s="120">
        <v>2540</v>
      </c>
      <c r="B2177" s="121" t="s">
        <v>201</v>
      </c>
      <c r="C2177" s="121" t="s">
        <v>206</v>
      </c>
      <c r="D2177" s="121" t="s">
        <v>116</v>
      </c>
      <c r="E2177" s="121" t="s">
        <v>170</v>
      </c>
      <c r="F2177" s="122">
        <v>242793</v>
      </c>
      <c r="G2177" s="122">
        <v>27274</v>
      </c>
      <c r="H2177" s="120">
        <v>2019</v>
      </c>
      <c r="I2177" t="str">
        <f>IF(J2177="natural gas",VLOOKUP(D2177,'Cross-Page Data'!$I$4:$J$13,2,FALSE),IF(J2177="solar",VLOOKUP('Form 923'!D2177,'Cross-Page Data'!$I$14:$J$117,2,FALSE),J2177))</f>
        <v>hydro</v>
      </c>
      <c r="J2177" t="str">
        <f>VLOOKUP(E2177,'Cross-Page Data'!$D$4:$F$48,3,FALSE)</f>
        <v>hydro</v>
      </c>
      <c r="K2177" t="b">
        <f t="shared" si="33"/>
        <v>1</v>
      </c>
    </row>
    <row r="2178" spans="1:11">
      <c r="A2178" s="120">
        <v>2543</v>
      </c>
      <c r="B2178" s="121" t="s">
        <v>201</v>
      </c>
      <c r="C2178" s="121" t="s">
        <v>206</v>
      </c>
      <c r="D2178" s="121" t="s">
        <v>116</v>
      </c>
      <c r="E2178" s="121" t="s">
        <v>170</v>
      </c>
      <c r="F2178" s="122">
        <v>571011</v>
      </c>
      <c r="G2178" s="122">
        <v>64144</v>
      </c>
      <c r="H2178" s="120">
        <v>2019</v>
      </c>
      <c r="I2178" t="str">
        <f>IF(J2178="natural gas",VLOOKUP(D2178,'Cross-Page Data'!$I$4:$J$13,2,FALSE),IF(J2178="solar",VLOOKUP('Form 923'!D2178,'Cross-Page Data'!$I$14:$J$117,2,FALSE),J2178))</f>
        <v>hydro</v>
      </c>
      <c r="J2178" t="str">
        <f>VLOOKUP(E2178,'Cross-Page Data'!$D$4:$F$48,3,FALSE)</f>
        <v>hydro</v>
      </c>
      <c r="K2178" t="b">
        <f t="shared" si="33"/>
        <v>1</v>
      </c>
    </row>
    <row r="2179" spans="1:11">
      <c r="A2179" s="120">
        <v>2544</v>
      </c>
      <c r="B2179" s="121" t="s">
        <v>201</v>
      </c>
      <c r="C2179" s="121" t="s">
        <v>206</v>
      </c>
      <c r="D2179" s="121" t="s">
        <v>116</v>
      </c>
      <c r="E2179" s="121" t="s">
        <v>170</v>
      </c>
      <c r="F2179" s="122">
        <v>128982</v>
      </c>
      <c r="G2179" s="122">
        <v>14489</v>
      </c>
      <c r="H2179" s="120">
        <v>2019</v>
      </c>
      <c r="I2179" t="str">
        <f>IF(J2179="natural gas",VLOOKUP(D2179,'Cross-Page Data'!$I$4:$J$13,2,FALSE),IF(J2179="solar",VLOOKUP('Form 923'!D2179,'Cross-Page Data'!$I$14:$J$117,2,FALSE),J2179))</f>
        <v>hydro</v>
      </c>
      <c r="J2179" t="str">
        <f>VLOOKUP(E2179,'Cross-Page Data'!$D$4:$F$48,3,FALSE)</f>
        <v>hydro</v>
      </c>
      <c r="K2179" t="b">
        <f t="shared" si="33"/>
        <v>1</v>
      </c>
    </row>
    <row r="2180" spans="1:11">
      <c r="A2180" s="120">
        <v>2545</v>
      </c>
      <c r="B2180" s="121" t="s">
        <v>201</v>
      </c>
      <c r="C2180" s="121" t="s">
        <v>206</v>
      </c>
      <c r="D2180" s="121" t="s">
        <v>116</v>
      </c>
      <c r="E2180" s="121" t="s">
        <v>170</v>
      </c>
      <c r="F2180" s="122">
        <v>932414</v>
      </c>
      <c r="G2180" s="122">
        <v>104742</v>
      </c>
      <c r="H2180" s="120">
        <v>2019</v>
      </c>
      <c r="I2180" t="str">
        <f>IF(J2180="natural gas",VLOOKUP(D2180,'Cross-Page Data'!$I$4:$J$13,2,FALSE),IF(J2180="solar",VLOOKUP('Form 923'!D2180,'Cross-Page Data'!$I$14:$J$117,2,FALSE),J2180))</f>
        <v>hydro</v>
      </c>
      <c r="J2180" t="str">
        <f>VLOOKUP(E2180,'Cross-Page Data'!$D$4:$F$48,3,FALSE)</f>
        <v>hydro</v>
      </c>
      <c r="K2180" t="b">
        <f t="shared" si="33"/>
        <v>1</v>
      </c>
    </row>
    <row r="2181" spans="1:11">
      <c r="A2181" s="120">
        <v>2546</v>
      </c>
      <c r="B2181" s="121" t="s">
        <v>201</v>
      </c>
      <c r="C2181" s="121" t="s">
        <v>206</v>
      </c>
      <c r="D2181" s="121" t="s">
        <v>116</v>
      </c>
      <c r="E2181" s="121" t="s">
        <v>170</v>
      </c>
      <c r="F2181" s="122">
        <v>344793</v>
      </c>
      <c r="G2181" s="122">
        <v>38732</v>
      </c>
      <c r="H2181" s="120">
        <v>2019</v>
      </c>
      <c r="I2181" t="str">
        <f>IF(J2181="natural gas",VLOOKUP(D2181,'Cross-Page Data'!$I$4:$J$13,2,FALSE),IF(J2181="solar",VLOOKUP('Form 923'!D2181,'Cross-Page Data'!$I$14:$J$117,2,FALSE),J2181))</f>
        <v>hydro</v>
      </c>
      <c r="J2181" t="str">
        <f>VLOOKUP(E2181,'Cross-Page Data'!$D$4:$F$48,3,FALSE)</f>
        <v>hydro</v>
      </c>
      <c r="K2181" t="b">
        <f t="shared" si="33"/>
        <v>1</v>
      </c>
    </row>
    <row r="2182" spans="1:11">
      <c r="A2182" s="120">
        <v>2547</v>
      </c>
      <c r="B2182" s="121" t="s">
        <v>201</v>
      </c>
      <c r="C2182" s="121" t="s">
        <v>206</v>
      </c>
      <c r="D2182" s="121" t="s">
        <v>116</v>
      </c>
      <c r="E2182" s="121" t="s">
        <v>170</v>
      </c>
      <c r="F2182" s="122">
        <v>668451</v>
      </c>
      <c r="G2182" s="122">
        <v>75090</v>
      </c>
      <c r="H2182" s="120">
        <v>2019</v>
      </c>
      <c r="I2182" t="str">
        <f>IF(J2182="natural gas",VLOOKUP(D2182,'Cross-Page Data'!$I$4:$J$13,2,FALSE),IF(J2182="solar",VLOOKUP('Form 923'!D2182,'Cross-Page Data'!$I$14:$J$117,2,FALSE),J2182))</f>
        <v>hydro</v>
      </c>
      <c r="J2182" t="str">
        <f>VLOOKUP(E2182,'Cross-Page Data'!$D$4:$F$48,3,FALSE)</f>
        <v>hydro</v>
      </c>
      <c r="K2182" t="b">
        <f t="shared" si="33"/>
        <v>1</v>
      </c>
    </row>
    <row r="2183" spans="1:11">
      <c r="A2183" s="120">
        <v>2548</v>
      </c>
      <c r="B2183" s="121" t="s">
        <v>201</v>
      </c>
      <c r="C2183" s="121" t="s">
        <v>206</v>
      </c>
      <c r="D2183" s="121" t="s">
        <v>116</v>
      </c>
      <c r="E2183" s="121" t="s">
        <v>170</v>
      </c>
      <c r="F2183" s="122">
        <v>581461</v>
      </c>
      <c r="G2183" s="122">
        <v>65318</v>
      </c>
      <c r="H2183" s="120">
        <v>2019</v>
      </c>
      <c r="I2183" t="str">
        <f>IF(J2183="natural gas",VLOOKUP(D2183,'Cross-Page Data'!$I$4:$J$13,2,FALSE),IF(J2183="solar",VLOOKUP('Form 923'!D2183,'Cross-Page Data'!$I$14:$J$117,2,FALSE),J2183))</f>
        <v>hydro</v>
      </c>
      <c r="J2183" t="str">
        <f>VLOOKUP(E2183,'Cross-Page Data'!$D$4:$F$48,3,FALSE)</f>
        <v>hydro</v>
      </c>
      <c r="K2183" t="b">
        <f t="shared" ref="K2183:K2246" si="34">IF(AND($N$6=FALSE,OR(C2183="Commercial NAICS Cogen",C2183="Industrial NAICS Cogen",C2183="NAICS-22 Cogen")),FALSE,IF(AND($N$7=FALSE,OR(C2183="Commercial NAICS Cogen",C2183="Commercial NAICS Non-Cogen",C2183="industrial NAICS Cogen",C2183="industrial NAICS non-cogen")),FALSE,TRUE))</f>
        <v>1</v>
      </c>
    </row>
    <row r="2184" spans="1:11">
      <c r="A2184" s="120">
        <v>2550</v>
      </c>
      <c r="B2184" s="121" t="s">
        <v>201</v>
      </c>
      <c r="C2184" s="121" t="s">
        <v>206</v>
      </c>
      <c r="D2184" s="121" t="s">
        <v>116</v>
      </c>
      <c r="E2184" s="121" t="s">
        <v>170</v>
      </c>
      <c r="F2184" s="122">
        <v>211424</v>
      </c>
      <c r="G2184" s="122">
        <v>23750</v>
      </c>
      <c r="H2184" s="120">
        <v>2019</v>
      </c>
      <c r="I2184" t="str">
        <f>IF(J2184="natural gas",VLOOKUP(D2184,'Cross-Page Data'!$I$4:$J$13,2,FALSE),IF(J2184="solar",VLOOKUP('Form 923'!D2184,'Cross-Page Data'!$I$14:$J$117,2,FALSE),J2184))</f>
        <v>hydro</v>
      </c>
      <c r="J2184" t="str">
        <f>VLOOKUP(E2184,'Cross-Page Data'!$D$4:$F$48,3,FALSE)</f>
        <v>hydro</v>
      </c>
      <c r="K2184" t="b">
        <f t="shared" si="34"/>
        <v>1</v>
      </c>
    </row>
    <row r="2185" spans="1:11">
      <c r="A2185" s="120">
        <v>2551</v>
      </c>
      <c r="B2185" s="121" t="s">
        <v>201</v>
      </c>
      <c r="C2185" s="121" t="s">
        <v>206</v>
      </c>
      <c r="D2185" s="121" t="s">
        <v>116</v>
      </c>
      <c r="E2185" s="121" t="s">
        <v>170</v>
      </c>
      <c r="F2185" s="122">
        <v>1741917</v>
      </c>
      <c r="G2185" s="122">
        <v>195677</v>
      </c>
      <c r="H2185" s="120">
        <v>2019</v>
      </c>
      <c r="I2185" t="str">
        <f>IF(J2185="natural gas",VLOOKUP(D2185,'Cross-Page Data'!$I$4:$J$13,2,FALSE),IF(J2185="solar",VLOOKUP('Form 923'!D2185,'Cross-Page Data'!$I$14:$J$117,2,FALSE),J2185))</f>
        <v>hydro</v>
      </c>
      <c r="J2185" t="str">
        <f>VLOOKUP(E2185,'Cross-Page Data'!$D$4:$F$48,3,FALSE)</f>
        <v>hydro</v>
      </c>
      <c r="K2185" t="b">
        <f t="shared" si="34"/>
        <v>1</v>
      </c>
    </row>
    <row r="2186" spans="1:11">
      <c r="A2186" s="120">
        <v>2552</v>
      </c>
      <c r="B2186" s="121" t="s">
        <v>201</v>
      </c>
      <c r="C2186" s="121" t="s">
        <v>206</v>
      </c>
      <c r="D2186" s="121" t="s">
        <v>116</v>
      </c>
      <c r="E2186" s="121" t="s">
        <v>170</v>
      </c>
      <c r="F2186" s="122">
        <v>625144</v>
      </c>
      <c r="G2186" s="122">
        <v>70225</v>
      </c>
      <c r="H2186" s="120">
        <v>2019</v>
      </c>
      <c r="I2186" t="str">
        <f>IF(J2186="natural gas",VLOOKUP(D2186,'Cross-Page Data'!$I$4:$J$13,2,FALSE),IF(J2186="solar",VLOOKUP('Form 923'!D2186,'Cross-Page Data'!$I$14:$J$117,2,FALSE),J2186))</f>
        <v>hydro</v>
      </c>
      <c r="J2186" t="str">
        <f>VLOOKUP(E2186,'Cross-Page Data'!$D$4:$F$48,3,FALSE)</f>
        <v>hydro</v>
      </c>
      <c r="K2186" t="b">
        <f t="shared" si="34"/>
        <v>1</v>
      </c>
    </row>
    <row r="2187" spans="1:11">
      <c r="A2187" s="120">
        <v>2555</v>
      </c>
      <c r="B2187" s="121" t="s">
        <v>201</v>
      </c>
      <c r="C2187" s="121" t="s">
        <v>206</v>
      </c>
      <c r="D2187" s="121" t="s">
        <v>116</v>
      </c>
      <c r="E2187" s="121" t="s">
        <v>170</v>
      </c>
      <c r="F2187" s="122">
        <v>348799</v>
      </c>
      <c r="G2187" s="122">
        <v>39182</v>
      </c>
      <c r="H2187" s="120">
        <v>2019</v>
      </c>
      <c r="I2187" t="str">
        <f>IF(J2187="natural gas",VLOOKUP(D2187,'Cross-Page Data'!$I$4:$J$13,2,FALSE),IF(J2187="solar",VLOOKUP('Form 923'!D2187,'Cross-Page Data'!$I$14:$J$117,2,FALSE),J2187))</f>
        <v>hydro</v>
      </c>
      <c r="J2187" t="str">
        <f>VLOOKUP(E2187,'Cross-Page Data'!$D$4:$F$48,3,FALSE)</f>
        <v>hydro</v>
      </c>
      <c r="K2187" t="b">
        <f t="shared" si="34"/>
        <v>1</v>
      </c>
    </row>
    <row r="2188" spans="1:11">
      <c r="A2188" s="120">
        <v>2556</v>
      </c>
      <c r="B2188" s="121" t="s">
        <v>201</v>
      </c>
      <c r="C2188" s="121" t="s">
        <v>206</v>
      </c>
      <c r="D2188" s="121" t="s">
        <v>116</v>
      </c>
      <c r="E2188" s="121" t="s">
        <v>170</v>
      </c>
      <c r="F2188" s="122">
        <v>78044</v>
      </c>
      <c r="G2188" s="122">
        <v>8767</v>
      </c>
      <c r="H2188" s="120">
        <v>2019</v>
      </c>
      <c r="I2188" t="str">
        <f>IF(J2188="natural gas",VLOOKUP(D2188,'Cross-Page Data'!$I$4:$J$13,2,FALSE),IF(J2188="solar",VLOOKUP('Form 923'!D2188,'Cross-Page Data'!$I$14:$J$117,2,FALSE),J2188))</f>
        <v>hydro</v>
      </c>
      <c r="J2188" t="str">
        <f>VLOOKUP(E2188,'Cross-Page Data'!$D$4:$F$48,3,FALSE)</f>
        <v>hydro</v>
      </c>
      <c r="K2188" t="b">
        <f t="shared" si="34"/>
        <v>1</v>
      </c>
    </row>
    <row r="2189" spans="1:11">
      <c r="A2189" s="120">
        <v>2557</v>
      </c>
      <c r="B2189" s="121" t="s">
        <v>201</v>
      </c>
      <c r="C2189" s="121" t="s">
        <v>206</v>
      </c>
      <c r="D2189" s="121" t="s">
        <v>116</v>
      </c>
      <c r="E2189" s="121" t="s">
        <v>170</v>
      </c>
      <c r="F2189" s="122">
        <v>175226</v>
      </c>
      <c r="G2189" s="122">
        <v>19684</v>
      </c>
      <c r="H2189" s="120">
        <v>2019</v>
      </c>
      <c r="I2189" t="str">
        <f>IF(J2189="natural gas",VLOOKUP(D2189,'Cross-Page Data'!$I$4:$J$13,2,FALSE),IF(J2189="solar",VLOOKUP('Form 923'!D2189,'Cross-Page Data'!$I$14:$J$117,2,FALSE),J2189))</f>
        <v>hydro</v>
      </c>
      <c r="J2189" t="str">
        <f>VLOOKUP(E2189,'Cross-Page Data'!$D$4:$F$48,3,FALSE)</f>
        <v>hydro</v>
      </c>
      <c r="K2189" t="b">
        <f t="shared" si="34"/>
        <v>1</v>
      </c>
    </row>
    <row r="2190" spans="1:11">
      <c r="A2190" s="120">
        <v>2559</v>
      </c>
      <c r="B2190" s="121" t="s">
        <v>201</v>
      </c>
      <c r="C2190" s="121" t="s">
        <v>206</v>
      </c>
      <c r="D2190" s="121" t="s">
        <v>116</v>
      </c>
      <c r="E2190" s="121" t="s">
        <v>170</v>
      </c>
      <c r="F2190" s="122">
        <v>121103</v>
      </c>
      <c r="G2190" s="122">
        <v>13604</v>
      </c>
      <c r="H2190" s="120">
        <v>2019</v>
      </c>
      <c r="I2190" t="str">
        <f>IF(J2190="natural gas",VLOOKUP(D2190,'Cross-Page Data'!$I$4:$J$13,2,FALSE),IF(J2190="solar",VLOOKUP('Form 923'!D2190,'Cross-Page Data'!$I$14:$J$117,2,FALSE),J2190))</f>
        <v>hydro</v>
      </c>
      <c r="J2190" t="str">
        <f>VLOOKUP(E2190,'Cross-Page Data'!$D$4:$F$48,3,FALSE)</f>
        <v>hydro</v>
      </c>
      <c r="K2190" t="b">
        <f t="shared" si="34"/>
        <v>1</v>
      </c>
    </row>
    <row r="2191" spans="1:11">
      <c r="A2191" s="120">
        <v>2560</v>
      </c>
      <c r="B2191" s="121" t="s">
        <v>201</v>
      </c>
      <c r="C2191" s="121" t="s">
        <v>206</v>
      </c>
      <c r="D2191" s="121" t="s">
        <v>116</v>
      </c>
      <c r="E2191" s="121" t="s">
        <v>170</v>
      </c>
      <c r="F2191" s="122">
        <v>146822</v>
      </c>
      <c r="G2191" s="122">
        <v>16493</v>
      </c>
      <c r="H2191" s="120">
        <v>2019</v>
      </c>
      <c r="I2191" t="str">
        <f>IF(J2191="natural gas",VLOOKUP(D2191,'Cross-Page Data'!$I$4:$J$13,2,FALSE),IF(J2191="solar",VLOOKUP('Form 923'!D2191,'Cross-Page Data'!$I$14:$J$117,2,FALSE),J2191))</f>
        <v>hydro</v>
      </c>
      <c r="J2191" t="str">
        <f>VLOOKUP(E2191,'Cross-Page Data'!$D$4:$F$48,3,FALSE)</f>
        <v>hydro</v>
      </c>
      <c r="K2191" t="b">
        <f t="shared" si="34"/>
        <v>1</v>
      </c>
    </row>
    <row r="2192" spans="1:11">
      <c r="A2192" s="120">
        <v>2561</v>
      </c>
      <c r="B2192" s="121" t="s">
        <v>201</v>
      </c>
      <c r="C2192" s="121" t="s">
        <v>206</v>
      </c>
      <c r="D2192" s="121" t="s">
        <v>116</v>
      </c>
      <c r="E2192" s="121" t="s">
        <v>170</v>
      </c>
      <c r="F2192" s="122">
        <v>200570</v>
      </c>
      <c r="G2192" s="122">
        <v>22531</v>
      </c>
      <c r="H2192" s="120">
        <v>2019</v>
      </c>
      <c r="I2192" t="str">
        <f>IF(J2192="natural gas",VLOOKUP(D2192,'Cross-Page Data'!$I$4:$J$13,2,FALSE),IF(J2192="solar",VLOOKUP('Form 923'!D2192,'Cross-Page Data'!$I$14:$J$117,2,FALSE),J2192))</f>
        <v>hydro</v>
      </c>
      <c r="J2192" t="str">
        <f>VLOOKUP(E2192,'Cross-Page Data'!$D$4:$F$48,3,FALSE)</f>
        <v>hydro</v>
      </c>
      <c r="K2192" t="b">
        <f t="shared" si="34"/>
        <v>1</v>
      </c>
    </row>
    <row r="2193" spans="1:11">
      <c r="A2193" s="120">
        <v>2562</v>
      </c>
      <c r="B2193" s="121" t="s">
        <v>201</v>
      </c>
      <c r="C2193" s="121" t="s">
        <v>206</v>
      </c>
      <c r="D2193" s="121" t="s">
        <v>116</v>
      </c>
      <c r="E2193" s="121" t="s">
        <v>170</v>
      </c>
      <c r="F2193" s="122">
        <v>1097876</v>
      </c>
      <c r="G2193" s="122">
        <v>123329</v>
      </c>
      <c r="H2193" s="120">
        <v>2019</v>
      </c>
      <c r="I2193" t="str">
        <f>IF(J2193="natural gas",VLOOKUP(D2193,'Cross-Page Data'!$I$4:$J$13,2,FALSE),IF(J2193="solar",VLOOKUP('Form 923'!D2193,'Cross-Page Data'!$I$14:$J$117,2,FALSE),J2193))</f>
        <v>hydro</v>
      </c>
      <c r="J2193" t="str">
        <f>VLOOKUP(E2193,'Cross-Page Data'!$D$4:$F$48,3,FALSE)</f>
        <v>hydro</v>
      </c>
      <c r="K2193" t="b">
        <f t="shared" si="34"/>
        <v>1</v>
      </c>
    </row>
    <row r="2194" spans="1:11">
      <c r="A2194" s="120">
        <v>2563</v>
      </c>
      <c r="B2194" s="121" t="s">
        <v>201</v>
      </c>
      <c r="C2194" s="121" t="s">
        <v>206</v>
      </c>
      <c r="D2194" s="121" t="s">
        <v>116</v>
      </c>
      <c r="E2194" s="121" t="s">
        <v>170</v>
      </c>
      <c r="F2194" s="122">
        <v>197028</v>
      </c>
      <c r="G2194" s="122">
        <v>22133</v>
      </c>
      <c r="H2194" s="120">
        <v>2019</v>
      </c>
      <c r="I2194" t="str">
        <f>IF(J2194="natural gas",VLOOKUP(D2194,'Cross-Page Data'!$I$4:$J$13,2,FALSE),IF(J2194="solar",VLOOKUP('Form 923'!D2194,'Cross-Page Data'!$I$14:$J$117,2,FALSE),J2194))</f>
        <v>hydro</v>
      </c>
      <c r="J2194" t="str">
        <f>VLOOKUP(E2194,'Cross-Page Data'!$D$4:$F$48,3,FALSE)</f>
        <v>hydro</v>
      </c>
      <c r="K2194" t="b">
        <f t="shared" si="34"/>
        <v>1</v>
      </c>
    </row>
    <row r="2195" spans="1:11">
      <c r="A2195" s="120">
        <v>2564</v>
      </c>
      <c r="B2195" s="121" t="s">
        <v>201</v>
      </c>
      <c r="C2195" s="121" t="s">
        <v>206</v>
      </c>
      <c r="D2195" s="121" t="s">
        <v>116</v>
      </c>
      <c r="E2195" s="121" t="s">
        <v>170</v>
      </c>
      <c r="F2195" s="122">
        <v>109370</v>
      </c>
      <c r="G2195" s="122">
        <v>12286</v>
      </c>
      <c r="H2195" s="120">
        <v>2019</v>
      </c>
      <c r="I2195" t="str">
        <f>IF(J2195="natural gas",VLOOKUP(D2195,'Cross-Page Data'!$I$4:$J$13,2,FALSE),IF(J2195="solar",VLOOKUP('Form 923'!D2195,'Cross-Page Data'!$I$14:$J$117,2,FALSE),J2195))</f>
        <v>hydro</v>
      </c>
      <c r="J2195" t="str">
        <f>VLOOKUP(E2195,'Cross-Page Data'!$D$4:$F$48,3,FALSE)</f>
        <v>hydro</v>
      </c>
      <c r="K2195" t="b">
        <f t="shared" si="34"/>
        <v>1</v>
      </c>
    </row>
    <row r="2196" spans="1:11">
      <c r="A2196" s="120">
        <v>2566</v>
      </c>
      <c r="B2196" s="121" t="s">
        <v>201</v>
      </c>
      <c r="C2196" s="121" t="s">
        <v>206</v>
      </c>
      <c r="D2196" s="121" t="s">
        <v>116</v>
      </c>
      <c r="E2196" s="121" t="s">
        <v>170</v>
      </c>
      <c r="F2196" s="122">
        <v>71588</v>
      </c>
      <c r="G2196" s="122">
        <v>8042</v>
      </c>
      <c r="H2196" s="120">
        <v>2019</v>
      </c>
      <c r="I2196" t="str">
        <f>IF(J2196="natural gas",VLOOKUP(D2196,'Cross-Page Data'!$I$4:$J$13,2,FALSE),IF(J2196="solar",VLOOKUP('Form 923'!D2196,'Cross-Page Data'!$I$14:$J$117,2,FALSE),J2196))</f>
        <v>hydro</v>
      </c>
      <c r="J2196" t="str">
        <f>VLOOKUP(E2196,'Cross-Page Data'!$D$4:$F$48,3,FALSE)</f>
        <v>hydro</v>
      </c>
      <c r="K2196" t="b">
        <f t="shared" si="34"/>
        <v>1</v>
      </c>
    </row>
    <row r="2197" spans="1:11">
      <c r="A2197" s="120">
        <v>2568</v>
      </c>
      <c r="B2197" s="121" t="s">
        <v>201</v>
      </c>
      <c r="C2197" s="121" t="s">
        <v>206</v>
      </c>
      <c r="D2197" s="121" t="s">
        <v>116</v>
      </c>
      <c r="E2197" s="121" t="s">
        <v>170</v>
      </c>
      <c r="F2197" s="122">
        <v>64422</v>
      </c>
      <c r="G2197" s="122">
        <v>7237</v>
      </c>
      <c r="H2197" s="120">
        <v>2019</v>
      </c>
      <c r="I2197" t="str">
        <f>IF(J2197="natural gas",VLOOKUP(D2197,'Cross-Page Data'!$I$4:$J$13,2,FALSE),IF(J2197="solar",VLOOKUP('Form 923'!D2197,'Cross-Page Data'!$I$14:$J$117,2,FALSE),J2197))</f>
        <v>hydro</v>
      </c>
      <c r="J2197" t="str">
        <f>VLOOKUP(E2197,'Cross-Page Data'!$D$4:$F$48,3,FALSE)</f>
        <v>hydro</v>
      </c>
      <c r="K2197" t="b">
        <f t="shared" si="34"/>
        <v>1</v>
      </c>
    </row>
    <row r="2198" spans="1:11">
      <c r="A2198" s="120">
        <v>2569</v>
      </c>
      <c r="B2198" s="121" t="s">
        <v>201</v>
      </c>
      <c r="C2198" s="121" t="s">
        <v>206</v>
      </c>
      <c r="D2198" s="121" t="s">
        <v>116</v>
      </c>
      <c r="E2198" s="121" t="s">
        <v>170</v>
      </c>
      <c r="F2198" s="122">
        <v>447690</v>
      </c>
      <c r="G2198" s="122">
        <v>50291</v>
      </c>
      <c r="H2198" s="120">
        <v>2019</v>
      </c>
      <c r="I2198" t="str">
        <f>IF(J2198="natural gas",VLOOKUP(D2198,'Cross-Page Data'!$I$4:$J$13,2,FALSE),IF(J2198="solar",VLOOKUP('Form 923'!D2198,'Cross-Page Data'!$I$14:$J$117,2,FALSE),J2198))</f>
        <v>hydro</v>
      </c>
      <c r="J2198" t="str">
        <f>VLOOKUP(E2198,'Cross-Page Data'!$D$4:$F$48,3,FALSE)</f>
        <v>hydro</v>
      </c>
      <c r="K2198" t="b">
        <f t="shared" si="34"/>
        <v>1</v>
      </c>
    </row>
    <row r="2199" spans="1:11">
      <c r="A2199" s="120">
        <v>2571</v>
      </c>
      <c r="B2199" s="121" t="s">
        <v>201</v>
      </c>
      <c r="C2199" s="121" t="s">
        <v>206</v>
      </c>
      <c r="D2199" s="121" t="s">
        <v>116</v>
      </c>
      <c r="E2199" s="121" t="s">
        <v>170</v>
      </c>
      <c r="F2199" s="122">
        <v>470985</v>
      </c>
      <c r="G2199" s="122">
        <v>52908</v>
      </c>
      <c r="H2199" s="120">
        <v>2019</v>
      </c>
      <c r="I2199" t="str">
        <f>IF(J2199="natural gas",VLOOKUP(D2199,'Cross-Page Data'!$I$4:$J$13,2,FALSE),IF(J2199="solar",VLOOKUP('Form 923'!D2199,'Cross-Page Data'!$I$14:$J$117,2,FALSE),J2199))</f>
        <v>hydro</v>
      </c>
      <c r="J2199" t="str">
        <f>VLOOKUP(E2199,'Cross-Page Data'!$D$4:$F$48,3,FALSE)</f>
        <v>hydro</v>
      </c>
      <c r="K2199" t="b">
        <f t="shared" si="34"/>
        <v>1</v>
      </c>
    </row>
    <row r="2200" spans="1:11">
      <c r="A2200" s="120">
        <v>2572</v>
      </c>
      <c r="B2200" s="121" t="s">
        <v>201</v>
      </c>
      <c r="C2200" s="121" t="s">
        <v>206</v>
      </c>
      <c r="D2200" s="121" t="s">
        <v>116</v>
      </c>
      <c r="E2200" s="121" t="s">
        <v>170</v>
      </c>
      <c r="F2200" s="122">
        <v>255854</v>
      </c>
      <c r="G2200" s="122">
        <v>28741</v>
      </c>
      <c r="H2200" s="120">
        <v>2019</v>
      </c>
      <c r="I2200" t="str">
        <f>IF(J2200="natural gas",VLOOKUP(D2200,'Cross-Page Data'!$I$4:$J$13,2,FALSE),IF(J2200="solar",VLOOKUP('Form 923'!D2200,'Cross-Page Data'!$I$14:$J$117,2,FALSE),J2200))</f>
        <v>hydro</v>
      </c>
      <c r="J2200" t="str">
        <f>VLOOKUP(E2200,'Cross-Page Data'!$D$4:$F$48,3,FALSE)</f>
        <v>hydro</v>
      </c>
      <c r="K2200" t="b">
        <f t="shared" si="34"/>
        <v>1</v>
      </c>
    </row>
    <row r="2201" spans="1:11">
      <c r="A2201" s="120">
        <v>2573</v>
      </c>
      <c r="B2201" s="121" t="s">
        <v>201</v>
      </c>
      <c r="C2201" s="121" t="s">
        <v>206</v>
      </c>
      <c r="D2201" s="121" t="s">
        <v>116</v>
      </c>
      <c r="E2201" s="121" t="s">
        <v>170</v>
      </c>
      <c r="F2201" s="122">
        <v>36232</v>
      </c>
      <c r="G2201" s="122">
        <v>4070</v>
      </c>
      <c r="H2201" s="120">
        <v>2019</v>
      </c>
      <c r="I2201" t="str">
        <f>IF(J2201="natural gas",VLOOKUP(D2201,'Cross-Page Data'!$I$4:$J$13,2,FALSE),IF(J2201="solar",VLOOKUP('Form 923'!D2201,'Cross-Page Data'!$I$14:$J$117,2,FALSE),J2201))</f>
        <v>hydro</v>
      </c>
      <c r="J2201" t="str">
        <f>VLOOKUP(E2201,'Cross-Page Data'!$D$4:$F$48,3,FALSE)</f>
        <v>hydro</v>
      </c>
      <c r="K2201" t="b">
        <f t="shared" si="34"/>
        <v>1</v>
      </c>
    </row>
    <row r="2202" spans="1:11">
      <c r="A2202" s="120">
        <v>2574</v>
      </c>
      <c r="B2202" s="121" t="s">
        <v>201</v>
      </c>
      <c r="C2202" s="121" t="s">
        <v>202</v>
      </c>
      <c r="D2202" s="121" t="s">
        <v>116</v>
      </c>
      <c r="E2202" s="121" t="s">
        <v>170</v>
      </c>
      <c r="F2202" s="122">
        <v>388278</v>
      </c>
      <c r="G2202" s="122">
        <v>43617</v>
      </c>
      <c r="H2202" s="120">
        <v>2019</v>
      </c>
      <c r="I2202" t="str">
        <f>IF(J2202="natural gas",VLOOKUP(D2202,'Cross-Page Data'!$I$4:$J$13,2,FALSE),IF(J2202="solar",VLOOKUP('Form 923'!D2202,'Cross-Page Data'!$I$14:$J$117,2,FALSE),J2202))</f>
        <v>hydro</v>
      </c>
      <c r="J2202" t="str">
        <f>VLOOKUP(E2202,'Cross-Page Data'!$D$4:$F$48,3,FALSE)</f>
        <v>hydro</v>
      </c>
      <c r="K2202" t="b">
        <f t="shared" si="34"/>
        <v>1</v>
      </c>
    </row>
    <row r="2203" spans="1:11">
      <c r="A2203" s="120">
        <v>2575</v>
      </c>
      <c r="B2203" s="121" t="s">
        <v>201</v>
      </c>
      <c r="C2203" s="121" t="s">
        <v>206</v>
      </c>
      <c r="D2203" s="121" t="s">
        <v>116</v>
      </c>
      <c r="E2203" s="121" t="s">
        <v>170</v>
      </c>
      <c r="F2203" s="122">
        <v>336516</v>
      </c>
      <c r="G2203" s="122">
        <v>37802</v>
      </c>
      <c r="H2203" s="120">
        <v>2019</v>
      </c>
      <c r="I2203" t="str">
        <f>IF(J2203="natural gas",VLOOKUP(D2203,'Cross-Page Data'!$I$4:$J$13,2,FALSE),IF(J2203="solar",VLOOKUP('Form 923'!D2203,'Cross-Page Data'!$I$14:$J$117,2,FALSE),J2203))</f>
        <v>hydro</v>
      </c>
      <c r="J2203" t="str">
        <f>VLOOKUP(E2203,'Cross-Page Data'!$D$4:$F$48,3,FALSE)</f>
        <v>hydro</v>
      </c>
      <c r="K2203" t="b">
        <f t="shared" si="34"/>
        <v>1</v>
      </c>
    </row>
    <row r="2204" spans="1:11">
      <c r="A2204" s="120">
        <v>2576</v>
      </c>
      <c r="B2204" s="121" t="s">
        <v>201</v>
      </c>
      <c r="C2204" s="121" t="s">
        <v>206</v>
      </c>
      <c r="D2204" s="121" t="s">
        <v>116</v>
      </c>
      <c r="E2204" s="121" t="s">
        <v>170</v>
      </c>
      <c r="F2204" s="122">
        <v>350178</v>
      </c>
      <c r="G2204" s="122">
        <v>39337</v>
      </c>
      <c r="H2204" s="120">
        <v>2019</v>
      </c>
      <c r="I2204" t="str">
        <f>IF(J2204="natural gas",VLOOKUP(D2204,'Cross-Page Data'!$I$4:$J$13,2,FALSE),IF(J2204="solar",VLOOKUP('Form 923'!D2204,'Cross-Page Data'!$I$14:$J$117,2,FALSE),J2204))</f>
        <v>hydro</v>
      </c>
      <c r="J2204" t="str">
        <f>VLOOKUP(E2204,'Cross-Page Data'!$D$4:$F$48,3,FALSE)</f>
        <v>hydro</v>
      </c>
      <c r="K2204" t="b">
        <f t="shared" si="34"/>
        <v>1</v>
      </c>
    </row>
    <row r="2205" spans="1:11">
      <c r="A2205" s="120">
        <v>2578</v>
      </c>
      <c r="B2205" s="121" t="s">
        <v>201</v>
      </c>
      <c r="C2205" s="121" t="s">
        <v>206</v>
      </c>
      <c r="D2205" s="121" t="s">
        <v>116</v>
      </c>
      <c r="E2205" s="121" t="s">
        <v>170</v>
      </c>
      <c r="F2205" s="122">
        <v>68537</v>
      </c>
      <c r="G2205" s="122">
        <v>7699</v>
      </c>
      <c r="H2205" s="120">
        <v>2019</v>
      </c>
      <c r="I2205" t="str">
        <f>IF(J2205="natural gas",VLOOKUP(D2205,'Cross-Page Data'!$I$4:$J$13,2,FALSE),IF(J2205="solar",VLOOKUP('Form 923'!D2205,'Cross-Page Data'!$I$14:$J$117,2,FALSE),J2205))</f>
        <v>hydro</v>
      </c>
      <c r="J2205" t="str">
        <f>VLOOKUP(E2205,'Cross-Page Data'!$D$4:$F$48,3,FALSE)</f>
        <v>hydro</v>
      </c>
      <c r="K2205" t="b">
        <f t="shared" si="34"/>
        <v>1</v>
      </c>
    </row>
    <row r="2206" spans="1:11">
      <c r="A2206" s="120">
        <v>2579</v>
      </c>
      <c r="B2206" s="121" t="s">
        <v>201</v>
      </c>
      <c r="C2206" s="121" t="s">
        <v>206</v>
      </c>
      <c r="D2206" s="121" t="s">
        <v>116</v>
      </c>
      <c r="E2206" s="121" t="s">
        <v>170</v>
      </c>
      <c r="F2206" s="122">
        <v>278393</v>
      </c>
      <c r="G2206" s="122">
        <v>31273</v>
      </c>
      <c r="H2206" s="120">
        <v>2019</v>
      </c>
      <c r="I2206" t="str">
        <f>IF(J2206="natural gas",VLOOKUP(D2206,'Cross-Page Data'!$I$4:$J$13,2,FALSE),IF(J2206="solar",VLOOKUP('Form 923'!D2206,'Cross-Page Data'!$I$14:$J$117,2,FALSE),J2206))</f>
        <v>hydro</v>
      </c>
      <c r="J2206" t="str">
        <f>VLOOKUP(E2206,'Cross-Page Data'!$D$4:$F$48,3,FALSE)</f>
        <v>hydro</v>
      </c>
      <c r="K2206" t="b">
        <f t="shared" si="34"/>
        <v>1</v>
      </c>
    </row>
    <row r="2207" spans="1:11">
      <c r="A2207" s="120">
        <v>2580</v>
      </c>
      <c r="B2207" s="121" t="s">
        <v>201</v>
      </c>
      <c r="C2207" s="121" t="s">
        <v>206</v>
      </c>
      <c r="D2207" s="121" t="s">
        <v>116</v>
      </c>
      <c r="E2207" s="121" t="s">
        <v>170</v>
      </c>
      <c r="F2207" s="122">
        <v>54214</v>
      </c>
      <c r="G2207" s="122">
        <v>6090</v>
      </c>
      <c r="H2207" s="120">
        <v>2019</v>
      </c>
      <c r="I2207" t="str">
        <f>IF(J2207="natural gas",VLOOKUP(D2207,'Cross-Page Data'!$I$4:$J$13,2,FALSE),IF(J2207="solar",VLOOKUP('Form 923'!D2207,'Cross-Page Data'!$I$14:$J$117,2,FALSE),J2207))</f>
        <v>hydro</v>
      </c>
      <c r="J2207" t="str">
        <f>VLOOKUP(E2207,'Cross-Page Data'!$D$4:$F$48,3,FALSE)</f>
        <v>hydro</v>
      </c>
      <c r="K2207" t="b">
        <f t="shared" si="34"/>
        <v>1</v>
      </c>
    </row>
    <row r="2208" spans="1:11">
      <c r="A2208" s="120">
        <v>2581</v>
      </c>
      <c r="B2208" s="121" t="s">
        <v>201</v>
      </c>
      <c r="C2208" s="121" t="s">
        <v>206</v>
      </c>
      <c r="D2208" s="121" t="s">
        <v>116</v>
      </c>
      <c r="E2208" s="121" t="s">
        <v>170</v>
      </c>
      <c r="F2208" s="122">
        <v>205495</v>
      </c>
      <c r="G2208" s="122">
        <v>23084</v>
      </c>
      <c r="H2208" s="120">
        <v>2019</v>
      </c>
      <c r="I2208" t="str">
        <f>IF(J2208="natural gas",VLOOKUP(D2208,'Cross-Page Data'!$I$4:$J$13,2,FALSE),IF(J2208="solar",VLOOKUP('Form 923'!D2208,'Cross-Page Data'!$I$14:$J$117,2,FALSE),J2208))</f>
        <v>hydro</v>
      </c>
      <c r="J2208" t="str">
        <f>VLOOKUP(E2208,'Cross-Page Data'!$D$4:$F$48,3,FALSE)</f>
        <v>hydro</v>
      </c>
      <c r="K2208" t="b">
        <f t="shared" si="34"/>
        <v>1</v>
      </c>
    </row>
    <row r="2209" spans="1:11">
      <c r="A2209" s="120">
        <v>2582</v>
      </c>
      <c r="B2209" s="121" t="s">
        <v>201</v>
      </c>
      <c r="C2209" s="121" t="s">
        <v>206</v>
      </c>
      <c r="D2209" s="121" t="s">
        <v>116</v>
      </c>
      <c r="E2209" s="121" t="s">
        <v>170</v>
      </c>
      <c r="F2209" s="122">
        <v>225576</v>
      </c>
      <c r="G2209" s="122">
        <v>25340</v>
      </c>
      <c r="H2209" s="120">
        <v>2019</v>
      </c>
      <c r="I2209" t="str">
        <f>IF(J2209="natural gas",VLOOKUP(D2209,'Cross-Page Data'!$I$4:$J$13,2,FALSE),IF(J2209="solar",VLOOKUP('Form 923'!D2209,'Cross-Page Data'!$I$14:$J$117,2,FALSE),J2209))</f>
        <v>hydro</v>
      </c>
      <c r="J2209" t="str">
        <f>VLOOKUP(E2209,'Cross-Page Data'!$D$4:$F$48,3,FALSE)</f>
        <v>hydro</v>
      </c>
      <c r="K2209" t="b">
        <f t="shared" si="34"/>
        <v>1</v>
      </c>
    </row>
    <row r="2210" spans="1:11">
      <c r="A2210" s="120">
        <v>2583</v>
      </c>
      <c r="B2210" s="121" t="s">
        <v>201</v>
      </c>
      <c r="C2210" s="121" t="s">
        <v>206</v>
      </c>
      <c r="D2210" s="121" t="s">
        <v>116</v>
      </c>
      <c r="E2210" s="121" t="s">
        <v>170</v>
      </c>
      <c r="F2210" s="122">
        <v>57356</v>
      </c>
      <c r="G2210" s="122">
        <v>6443</v>
      </c>
      <c r="H2210" s="120">
        <v>2019</v>
      </c>
      <c r="I2210" t="str">
        <f>IF(J2210="natural gas",VLOOKUP(D2210,'Cross-Page Data'!$I$4:$J$13,2,FALSE),IF(J2210="solar",VLOOKUP('Form 923'!D2210,'Cross-Page Data'!$I$14:$J$117,2,FALSE),J2210))</f>
        <v>hydro</v>
      </c>
      <c r="J2210" t="str">
        <f>VLOOKUP(E2210,'Cross-Page Data'!$D$4:$F$48,3,FALSE)</f>
        <v>hydro</v>
      </c>
      <c r="K2210" t="b">
        <f t="shared" si="34"/>
        <v>1</v>
      </c>
    </row>
    <row r="2211" spans="1:11">
      <c r="A2211" s="120">
        <v>2586</v>
      </c>
      <c r="B2211" s="121" t="s">
        <v>201</v>
      </c>
      <c r="C2211" s="121" t="s">
        <v>206</v>
      </c>
      <c r="D2211" s="121" t="s">
        <v>116</v>
      </c>
      <c r="E2211" s="121" t="s">
        <v>170</v>
      </c>
      <c r="F2211" s="122">
        <v>336683</v>
      </c>
      <c r="G2211" s="122">
        <v>37821</v>
      </c>
      <c r="H2211" s="120">
        <v>2019</v>
      </c>
      <c r="I2211" t="str">
        <f>IF(J2211="natural gas",VLOOKUP(D2211,'Cross-Page Data'!$I$4:$J$13,2,FALSE),IF(J2211="solar",VLOOKUP('Form 923'!D2211,'Cross-Page Data'!$I$14:$J$117,2,FALSE),J2211))</f>
        <v>hydro</v>
      </c>
      <c r="J2211" t="str">
        <f>VLOOKUP(E2211,'Cross-Page Data'!$D$4:$F$48,3,FALSE)</f>
        <v>hydro</v>
      </c>
      <c r="K2211" t="b">
        <f t="shared" si="34"/>
        <v>1</v>
      </c>
    </row>
    <row r="2212" spans="1:11">
      <c r="A2212" s="120">
        <v>2588</v>
      </c>
      <c r="B2212" s="121" t="s">
        <v>201</v>
      </c>
      <c r="C2212" s="121" t="s">
        <v>206</v>
      </c>
      <c r="D2212" s="121" t="s">
        <v>116</v>
      </c>
      <c r="E2212" s="121" t="s">
        <v>170</v>
      </c>
      <c r="F2212" s="122">
        <v>411423</v>
      </c>
      <c r="G2212" s="122">
        <v>46217</v>
      </c>
      <c r="H2212" s="120">
        <v>2019</v>
      </c>
      <c r="I2212" t="str">
        <f>IF(J2212="natural gas",VLOOKUP(D2212,'Cross-Page Data'!$I$4:$J$13,2,FALSE),IF(J2212="solar",VLOOKUP('Form 923'!D2212,'Cross-Page Data'!$I$14:$J$117,2,FALSE),J2212))</f>
        <v>hydro</v>
      </c>
      <c r="J2212" t="str">
        <f>VLOOKUP(E2212,'Cross-Page Data'!$D$4:$F$48,3,FALSE)</f>
        <v>hydro</v>
      </c>
      <c r="K2212" t="b">
        <f t="shared" si="34"/>
        <v>1</v>
      </c>
    </row>
    <row r="2213" spans="1:11">
      <c r="A2213" s="120">
        <v>2589</v>
      </c>
      <c r="B2213" s="121" t="s">
        <v>201</v>
      </c>
      <c r="C2213" s="121" t="s">
        <v>206</v>
      </c>
      <c r="D2213" s="121" t="s">
        <v>68</v>
      </c>
      <c r="E2213" s="121" t="s">
        <v>125</v>
      </c>
      <c r="F2213" s="122">
        <v>0</v>
      </c>
      <c r="G2213" s="122">
        <v>4604183</v>
      </c>
      <c r="H2213" s="120">
        <v>2019</v>
      </c>
      <c r="I2213" t="str">
        <f>IF(J2213="natural gas",VLOOKUP(D2213,'Cross-Page Data'!$I$4:$J$13,2,FALSE),IF(J2213="solar",VLOOKUP('Form 923'!D2213,'Cross-Page Data'!$I$14:$J$117,2,FALSE),J2213))</f>
        <v>nuclear</v>
      </c>
      <c r="J2213" t="str">
        <f>VLOOKUP(E2213,'Cross-Page Data'!$D$4:$F$48,3,FALSE)</f>
        <v>nuclear</v>
      </c>
      <c r="K2213" t="b">
        <f t="shared" si="34"/>
        <v>1</v>
      </c>
    </row>
    <row r="2214" spans="1:11">
      <c r="A2214" s="120">
        <v>2589</v>
      </c>
      <c r="B2214" s="121" t="s">
        <v>201</v>
      </c>
      <c r="C2214" s="121" t="s">
        <v>206</v>
      </c>
      <c r="D2214" s="121" t="s">
        <v>68</v>
      </c>
      <c r="E2214" s="121" t="s">
        <v>125</v>
      </c>
      <c r="F2214" s="122">
        <v>0</v>
      </c>
      <c r="G2214" s="122">
        <v>11217193</v>
      </c>
      <c r="H2214" s="120">
        <v>2019</v>
      </c>
      <c r="I2214" t="str">
        <f>IF(J2214="natural gas",VLOOKUP(D2214,'Cross-Page Data'!$I$4:$J$13,2,FALSE),IF(J2214="solar",VLOOKUP('Form 923'!D2214,'Cross-Page Data'!$I$14:$J$117,2,FALSE),J2214))</f>
        <v>nuclear</v>
      </c>
      <c r="J2214" t="str">
        <f>VLOOKUP(E2214,'Cross-Page Data'!$D$4:$F$48,3,FALSE)</f>
        <v>nuclear</v>
      </c>
      <c r="K2214" t="b">
        <f t="shared" si="34"/>
        <v>1</v>
      </c>
    </row>
    <row r="2215" spans="1:11">
      <c r="A2215" s="120">
        <v>2590</v>
      </c>
      <c r="B2215" s="121" t="s">
        <v>201</v>
      </c>
      <c r="C2215" s="121" t="s">
        <v>206</v>
      </c>
      <c r="D2215" s="121" t="s">
        <v>116</v>
      </c>
      <c r="E2215" s="121" t="s">
        <v>170</v>
      </c>
      <c r="F2215" s="122">
        <v>239909</v>
      </c>
      <c r="G2215" s="122">
        <v>26950</v>
      </c>
      <c r="H2215" s="120">
        <v>2019</v>
      </c>
      <c r="I2215" t="str">
        <f>IF(J2215="natural gas",VLOOKUP(D2215,'Cross-Page Data'!$I$4:$J$13,2,FALSE),IF(J2215="solar",VLOOKUP('Form 923'!D2215,'Cross-Page Data'!$I$14:$J$117,2,FALSE),J2215))</f>
        <v>hydro</v>
      </c>
      <c r="J2215" t="str">
        <f>VLOOKUP(E2215,'Cross-Page Data'!$D$4:$F$48,3,FALSE)</f>
        <v>hydro</v>
      </c>
      <c r="K2215" t="b">
        <f t="shared" si="34"/>
        <v>1</v>
      </c>
    </row>
    <row r="2216" spans="1:11">
      <c r="A2216" s="120">
        <v>2591</v>
      </c>
      <c r="B2216" s="121" t="s">
        <v>201</v>
      </c>
      <c r="C2216" s="121" t="s">
        <v>206</v>
      </c>
      <c r="D2216" s="121" t="s">
        <v>116</v>
      </c>
      <c r="E2216" s="121" t="s">
        <v>170</v>
      </c>
      <c r="F2216" s="122">
        <v>92518</v>
      </c>
      <c r="G2216" s="122">
        <v>10393</v>
      </c>
      <c r="H2216" s="120">
        <v>2019</v>
      </c>
      <c r="I2216" t="str">
        <f>IF(J2216="natural gas",VLOOKUP(D2216,'Cross-Page Data'!$I$4:$J$13,2,FALSE),IF(J2216="solar",VLOOKUP('Form 923'!D2216,'Cross-Page Data'!$I$14:$J$117,2,FALSE),J2216))</f>
        <v>hydro</v>
      </c>
      <c r="J2216" t="str">
        <f>VLOOKUP(E2216,'Cross-Page Data'!$D$4:$F$48,3,FALSE)</f>
        <v>hydro</v>
      </c>
      <c r="K2216" t="b">
        <f t="shared" si="34"/>
        <v>1</v>
      </c>
    </row>
    <row r="2217" spans="1:11">
      <c r="A2217" s="120">
        <v>2594</v>
      </c>
      <c r="B2217" s="121" t="s">
        <v>201</v>
      </c>
      <c r="C2217" s="121" t="s">
        <v>206</v>
      </c>
      <c r="D2217" s="121" t="s">
        <v>68</v>
      </c>
      <c r="E2217" s="121" t="s">
        <v>70</v>
      </c>
      <c r="F2217" s="122">
        <v>0</v>
      </c>
      <c r="G2217" s="122">
        <v>0</v>
      </c>
      <c r="H2217" s="120">
        <v>2019</v>
      </c>
      <c r="I2217" t="str">
        <f>IF(J2217="natural gas",VLOOKUP(D2217,'Cross-Page Data'!$I$4:$J$13,2,FALSE),IF(J2217="solar",VLOOKUP('Form 923'!D2217,'Cross-Page Data'!$I$14:$J$117,2,FALSE),J2217))</f>
        <v>heavy or residual fuel oil</v>
      </c>
      <c r="J2217" t="str">
        <f>VLOOKUP(E2217,'Cross-Page Data'!$D$4:$F$48,3,FALSE)</f>
        <v>heavy or residual fuel oil</v>
      </c>
      <c r="K2217" t="b">
        <f t="shared" si="34"/>
        <v>1</v>
      </c>
    </row>
    <row r="2218" spans="1:11">
      <c r="A2218" s="120">
        <v>2594</v>
      </c>
      <c r="B2218" s="121" t="s">
        <v>201</v>
      </c>
      <c r="C2218" s="121" t="s">
        <v>206</v>
      </c>
      <c r="D2218" s="121" t="s">
        <v>68</v>
      </c>
      <c r="E2218" s="121" t="s">
        <v>38</v>
      </c>
      <c r="F2218" s="122">
        <v>36434</v>
      </c>
      <c r="G2218" s="122">
        <v>1124.646</v>
      </c>
      <c r="H2218" s="120">
        <v>2019</v>
      </c>
      <c r="I2218" t="str">
        <f>IF(J2218="natural gas",VLOOKUP(D2218,'Cross-Page Data'!$I$4:$J$13,2,FALSE),IF(J2218="solar",VLOOKUP('Form 923'!D2218,'Cross-Page Data'!$I$14:$J$117,2,FALSE),J2218))</f>
        <v>natural gas nonpeaker - preexisting retiring</v>
      </c>
      <c r="J2218" t="str">
        <f>VLOOKUP(E2218,'Cross-Page Data'!$D$4:$F$48,3,FALSE)</f>
        <v>natural gas</v>
      </c>
      <c r="K2218" t="b">
        <f t="shared" si="34"/>
        <v>1</v>
      </c>
    </row>
    <row r="2219" spans="1:11">
      <c r="A2219" s="120">
        <v>2594</v>
      </c>
      <c r="B2219" s="121" t="s">
        <v>201</v>
      </c>
      <c r="C2219" s="121" t="s">
        <v>206</v>
      </c>
      <c r="D2219" s="121" t="s">
        <v>68</v>
      </c>
      <c r="E2219" s="121" t="s">
        <v>152</v>
      </c>
      <c r="F2219" s="122">
        <v>383587</v>
      </c>
      <c r="G2219" s="122">
        <v>15688.354</v>
      </c>
      <c r="H2219" s="120">
        <v>2019</v>
      </c>
      <c r="I2219" t="str">
        <f>IF(J2219="natural gas",VLOOKUP(D2219,'Cross-Page Data'!$I$4:$J$13,2,FALSE),IF(J2219="solar",VLOOKUP('Form 923'!D2219,'Cross-Page Data'!$I$14:$J$117,2,FALSE),J2219))</f>
        <v>heavy or residual fuel oil</v>
      </c>
      <c r="J2219" t="str">
        <f>VLOOKUP(E2219,'Cross-Page Data'!$D$4:$F$48,3,FALSE)</f>
        <v>heavy or residual fuel oil</v>
      </c>
      <c r="K2219" t="b">
        <f t="shared" si="34"/>
        <v>1</v>
      </c>
    </row>
    <row r="2220" spans="1:11">
      <c r="A2220" s="120">
        <v>2595</v>
      </c>
      <c r="B2220" s="121" t="s">
        <v>201</v>
      </c>
      <c r="C2220" s="121" t="s">
        <v>206</v>
      </c>
      <c r="D2220" s="121" t="s">
        <v>116</v>
      </c>
      <c r="E2220" s="121" t="s">
        <v>170</v>
      </c>
      <c r="F2220" s="122">
        <v>291816</v>
      </c>
      <c r="G2220" s="122">
        <v>32781</v>
      </c>
      <c r="H2220" s="120">
        <v>2019</v>
      </c>
      <c r="I2220" t="str">
        <f>IF(J2220="natural gas",VLOOKUP(D2220,'Cross-Page Data'!$I$4:$J$13,2,FALSE),IF(J2220="solar",VLOOKUP('Form 923'!D2220,'Cross-Page Data'!$I$14:$J$117,2,FALSE),J2220))</f>
        <v>hydro</v>
      </c>
      <c r="J2220" t="str">
        <f>VLOOKUP(E2220,'Cross-Page Data'!$D$4:$F$48,3,FALSE)</f>
        <v>hydro</v>
      </c>
      <c r="K2220" t="b">
        <f t="shared" si="34"/>
        <v>1</v>
      </c>
    </row>
    <row r="2221" spans="1:11">
      <c r="A2221" s="120">
        <v>2596</v>
      </c>
      <c r="B2221" s="121" t="s">
        <v>201</v>
      </c>
      <c r="C2221" s="121" t="s">
        <v>206</v>
      </c>
      <c r="D2221" s="121" t="s">
        <v>116</v>
      </c>
      <c r="E2221" s="121" t="s">
        <v>170</v>
      </c>
      <c r="F2221" s="122">
        <v>88371</v>
      </c>
      <c r="G2221" s="122">
        <v>9927</v>
      </c>
      <c r="H2221" s="120">
        <v>2019</v>
      </c>
      <c r="I2221" t="str">
        <f>IF(J2221="natural gas",VLOOKUP(D2221,'Cross-Page Data'!$I$4:$J$13,2,FALSE),IF(J2221="solar",VLOOKUP('Form 923'!D2221,'Cross-Page Data'!$I$14:$J$117,2,FALSE),J2221))</f>
        <v>hydro</v>
      </c>
      <c r="J2221" t="str">
        <f>VLOOKUP(E2221,'Cross-Page Data'!$D$4:$F$48,3,FALSE)</f>
        <v>hydro</v>
      </c>
      <c r="K2221" t="b">
        <f t="shared" si="34"/>
        <v>1</v>
      </c>
    </row>
    <row r="2222" spans="1:11">
      <c r="A2222" s="120">
        <v>2597</v>
      </c>
      <c r="B2222" s="121" t="s">
        <v>201</v>
      </c>
      <c r="C2222" s="121" t="s">
        <v>206</v>
      </c>
      <c r="D2222" s="121" t="s">
        <v>116</v>
      </c>
      <c r="E2222" s="121" t="s">
        <v>170</v>
      </c>
      <c r="F2222" s="122">
        <v>180862</v>
      </c>
      <c r="G2222" s="122">
        <v>20317</v>
      </c>
      <c r="H2222" s="120">
        <v>2019</v>
      </c>
      <c r="I2222" t="str">
        <f>IF(J2222="natural gas",VLOOKUP(D2222,'Cross-Page Data'!$I$4:$J$13,2,FALSE),IF(J2222="solar",VLOOKUP('Form 923'!D2222,'Cross-Page Data'!$I$14:$J$117,2,FALSE),J2222))</f>
        <v>hydro</v>
      </c>
      <c r="J2222" t="str">
        <f>VLOOKUP(E2222,'Cross-Page Data'!$D$4:$F$48,3,FALSE)</f>
        <v>hydro</v>
      </c>
      <c r="K2222" t="b">
        <f t="shared" si="34"/>
        <v>1</v>
      </c>
    </row>
    <row r="2223" spans="1:11">
      <c r="A2223" s="120">
        <v>2598</v>
      </c>
      <c r="B2223" s="121" t="s">
        <v>201</v>
      </c>
      <c r="C2223" s="121" t="s">
        <v>206</v>
      </c>
      <c r="D2223" s="121" t="s">
        <v>116</v>
      </c>
      <c r="E2223" s="121" t="s">
        <v>170</v>
      </c>
      <c r="F2223" s="122">
        <v>136068</v>
      </c>
      <c r="G2223" s="122">
        <v>15285</v>
      </c>
      <c r="H2223" s="120">
        <v>2019</v>
      </c>
      <c r="I2223" t="str">
        <f>IF(J2223="natural gas",VLOOKUP(D2223,'Cross-Page Data'!$I$4:$J$13,2,FALSE),IF(J2223="solar",VLOOKUP('Form 923'!D2223,'Cross-Page Data'!$I$14:$J$117,2,FALSE),J2223))</f>
        <v>hydro</v>
      </c>
      <c r="J2223" t="str">
        <f>VLOOKUP(E2223,'Cross-Page Data'!$D$4:$F$48,3,FALSE)</f>
        <v>hydro</v>
      </c>
      <c r="K2223" t="b">
        <f t="shared" si="34"/>
        <v>1</v>
      </c>
    </row>
    <row r="2224" spans="1:11">
      <c r="A2224" s="120">
        <v>2599</v>
      </c>
      <c r="B2224" s="121" t="s">
        <v>201</v>
      </c>
      <c r="C2224" s="121" t="s">
        <v>206</v>
      </c>
      <c r="D2224" s="121" t="s">
        <v>116</v>
      </c>
      <c r="E2224" s="121" t="s">
        <v>170</v>
      </c>
      <c r="F2224" s="122">
        <v>846073</v>
      </c>
      <c r="G2224" s="122">
        <v>95043</v>
      </c>
      <c r="H2224" s="120">
        <v>2019</v>
      </c>
      <c r="I2224" t="str">
        <f>IF(J2224="natural gas",VLOOKUP(D2224,'Cross-Page Data'!$I$4:$J$13,2,FALSE),IF(J2224="solar",VLOOKUP('Form 923'!D2224,'Cross-Page Data'!$I$14:$J$117,2,FALSE),J2224))</f>
        <v>hydro</v>
      </c>
      <c r="J2224" t="str">
        <f>VLOOKUP(E2224,'Cross-Page Data'!$D$4:$F$48,3,FALSE)</f>
        <v>hydro</v>
      </c>
      <c r="K2224" t="b">
        <f t="shared" si="34"/>
        <v>1</v>
      </c>
    </row>
    <row r="2225" spans="1:11">
      <c r="A2225" s="120">
        <v>2600</v>
      </c>
      <c r="B2225" s="121" t="s">
        <v>201</v>
      </c>
      <c r="C2225" s="121" t="s">
        <v>206</v>
      </c>
      <c r="D2225" s="121" t="s">
        <v>116</v>
      </c>
      <c r="E2225" s="121" t="s">
        <v>170</v>
      </c>
      <c r="F2225" s="122">
        <v>1122471</v>
      </c>
      <c r="G2225" s="122">
        <v>126092</v>
      </c>
      <c r="H2225" s="120">
        <v>2019</v>
      </c>
      <c r="I2225" t="str">
        <f>IF(J2225="natural gas",VLOOKUP(D2225,'Cross-Page Data'!$I$4:$J$13,2,FALSE),IF(J2225="solar",VLOOKUP('Form 923'!D2225,'Cross-Page Data'!$I$14:$J$117,2,FALSE),J2225))</f>
        <v>hydro</v>
      </c>
      <c r="J2225" t="str">
        <f>VLOOKUP(E2225,'Cross-Page Data'!$D$4:$F$48,3,FALSE)</f>
        <v>hydro</v>
      </c>
      <c r="K2225" t="b">
        <f t="shared" si="34"/>
        <v>1</v>
      </c>
    </row>
    <row r="2226" spans="1:11">
      <c r="A2226" s="120">
        <v>2601</v>
      </c>
      <c r="B2226" s="121" t="s">
        <v>201</v>
      </c>
      <c r="C2226" s="121" t="s">
        <v>206</v>
      </c>
      <c r="D2226" s="121" t="s">
        <v>116</v>
      </c>
      <c r="E2226" s="121" t="s">
        <v>170</v>
      </c>
      <c r="F2226" s="122">
        <v>79013</v>
      </c>
      <c r="G2226" s="122">
        <v>8876</v>
      </c>
      <c r="H2226" s="120">
        <v>2019</v>
      </c>
      <c r="I2226" t="str">
        <f>IF(J2226="natural gas",VLOOKUP(D2226,'Cross-Page Data'!$I$4:$J$13,2,FALSE),IF(J2226="solar",VLOOKUP('Form 923'!D2226,'Cross-Page Data'!$I$14:$J$117,2,FALSE),J2226))</f>
        <v>hydro</v>
      </c>
      <c r="J2226" t="str">
        <f>VLOOKUP(E2226,'Cross-Page Data'!$D$4:$F$48,3,FALSE)</f>
        <v>hydro</v>
      </c>
      <c r="K2226" t="b">
        <f t="shared" si="34"/>
        <v>1</v>
      </c>
    </row>
    <row r="2227" spans="1:11">
      <c r="A2227" s="120">
        <v>2604</v>
      </c>
      <c r="B2227" s="121" t="s">
        <v>201</v>
      </c>
      <c r="C2227" s="121" t="s">
        <v>206</v>
      </c>
      <c r="D2227" s="121" t="s">
        <v>116</v>
      </c>
      <c r="E2227" s="121" t="s">
        <v>170</v>
      </c>
      <c r="F2227" s="122">
        <v>205202</v>
      </c>
      <c r="G2227" s="122">
        <v>23051</v>
      </c>
      <c r="H2227" s="120">
        <v>2019</v>
      </c>
      <c r="I2227" t="str">
        <f>IF(J2227="natural gas",VLOOKUP(D2227,'Cross-Page Data'!$I$4:$J$13,2,FALSE),IF(J2227="solar",VLOOKUP('Form 923'!D2227,'Cross-Page Data'!$I$14:$J$117,2,FALSE),J2227))</f>
        <v>hydro</v>
      </c>
      <c r="J2227" t="str">
        <f>VLOOKUP(E2227,'Cross-Page Data'!$D$4:$F$48,3,FALSE)</f>
        <v>hydro</v>
      </c>
      <c r="K2227" t="b">
        <f t="shared" si="34"/>
        <v>1</v>
      </c>
    </row>
    <row r="2228" spans="1:11">
      <c r="A2228" s="120">
        <v>2605</v>
      </c>
      <c r="B2228" s="121" t="s">
        <v>201</v>
      </c>
      <c r="C2228" s="121" t="s">
        <v>206</v>
      </c>
      <c r="D2228" s="121" t="s">
        <v>116</v>
      </c>
      <c r="E2228" s="121" t="s">
        <v>170</v>
      </c>
      <c r="F2228" s="122">
        <v>1501180</v>
      </c>
      <c r="G2228" s="122">
        <v>168634</v>
      </c>
      <c r="H2228" s="120">
        <v>2019</v>
      </c>
      <c r="I2228" t="str">
        <f>IF(J2228="natural gas",VLOOKUP(D2228,'Cross-Page Data'!$I$4:$J$13,2,FALSE),IF(J2228="solar",VLOOKUP('Form 923'!D2228,'Cross-Page Data'!$I$14:$J$117,2,FALSE),J2228))</f>
        <v>hydro</v>
      </c>
      <c r="J2228" t="str">
        <f>VLOOKUP(E2228,'Cross-Page Data'!$D$4:$F$48,3,FALSE)</f>
        <v>hydro</v>
      </c>
      <c r="K2228" t="b">
        <f t="shared" si="34"/>
        <v>1</v>
      </c>
    </row>
    <row r="2229" spans="1:11">
      <c r="A2229" s="120">
        <v>2606</v>
      </c>
      <c r="B2229" s="121" t="s">
        <v>201</v>
      </c>
      <c r="C2229" s="121" t="s">
        <v>206</v>
      </c>
      <c r="D2229" s="121" t="s">
        <v>116</v>
      </c>
      <c r="E2229" s="121" t="s">
        <v>170</v>
      </c>
      <c r="F2229" s="122">
        <v>598338</v>
      </c>
      <c r="G2229" s="122">
        <v>67214</v>
      </c>
      <c r="H2229" s="120">
        <v>2019</v>
      </c>
      <c r="I2229" t="str">
        <f>IF(J2229="natural gas",VLOOKUP(D2229,'Cross-Page Data'!$I$4:$J$13,2,FALSE),IF(J2229="solar",VLOOKUP('Form 923'!D2229,'Cross-Page Data'!$I$14:$J$117,2,FALSE),J2229))</f>
        <v>hydro</v>
      </c>
      <c r="J2229" t="str">
        <f>VLOOKUP(E2229,'Cross-Page Data'!$D$4:$F$48,3,FALSE)</f>
        <v>hydro</v>
      </c>
      <c r="K2229" t="b">
        <f t="shared" si="34"/>
        <v>1</v>
      </c>
    </row>
    <row r="2230" spans="1:11">
      <c r="A2230" s="120">
        <v>2608</v>
      </c>
      <c r="B2230" s="121" t="s">
        <v>201</v>
      </c>
      <c r="C2230" s="121" t="s">
        <v>206</v>
      </c>
      <c r="D2230" s="121" t="s">
        <v>116</v>
      </c>
      <c r="E2230" s="121" t="s">
        <v>170</v>
      </c>
      <c r="F2230" s="122">
        <v>133210</v>
      </c>
      <c r="G2230" s="122">
        <v>14964</v>
      </c>
      <c r="H2230" s="120">
        <v>2019</v>
      </c>
      <c r="I2230" t="str">
        <f>IF(J2230="natural gas",VLOOKUP(D2230,'Cross-Page Data'!$I$4:$J$13,2,FALSE),IF(J2230="solar",VLOOKUP('Form 923'!D2230,'Cross-Page Data'!$I$14:$J$117,2,FALSE),J2230))</f>
        <v>hydro</v>
      </c>
      <c r="J2230" t="str">
        <f>VLOOKUP(E2230,'Cross-Page Data'!$D$4:$F$48,3,FALSE)</f>
        <v>hydro</v>
      </c>
      <c r="K2230" t="b">
        <f t="shared" si="34"/>
        <v>1</v>
      </c>
    </row>
    <row r="2231" spans="1:11">
      <c r="A2231" s="120">
        <v>2609</v>
      </c>
      <c r="B2231" s="121" t="s">
        <v>201</v>
      </c>
      <c r="C2231" s="121" t="s">
        <v>206</v>
      </c>
      <c r="D2231" s="121" t="s">
        <v>116</v>
      </c>
      <c r="E2231" s="121" t="s">
        <v>170</v>
      </c>
      <c r="F2231" s="122">
        <v>2043756</v>
      </c>
      <c r="G2231" s="122">
        <v>229584</v>
      </c>
      <c r="H2231" s="120">
        <v>2019</v>
      </c>
      <c r="I2231" t="str">
        <f>IF(J2231="natural gas",VLOOKUP(D2231,'Cross-Page Data'!$I$4:$J$13,2,FALSE),IF(J2231="solar",VLOOKUP('Form 923'!D2231,'Cross-Page Data'!$I$14:$J$117,2,FALSE),J2231))</f>
        <v>hydro</v>
      </c>
      <c r="J2231" t="str">
        <f>VLOOKUP(E2231,'Cross-Page Data'!$D$4:$F$48,3,FALSE)</f>
        <v>hydro</v>
      </c>
      <c r="K2231" t="b">
        <f t="shared" si="34"/>
        <v>1</v>
      </c>
    </row>
    <row r="2232" spans="1:11">
      <c r="A2232" s="120">
        <v>2610</v>
      </c>
      <c r="B2232" s="121" t="s">
        <v>201</v>
      </c>
      <c r="C2232" s="121" t="s">
        <v>206</v>
      </c>
      <c r="D2232" s="121" t="s">
        <v>116</v>
      </c>
      <c r="E2232" s="121" t="s">
        <v>170</v>
      </c>
      <c r="F2232" s="122">
        <v>464836</v>
      </c>
      <c r="G2232" s="122">
        <v>52217</v>
      </c>
      <c r="H2232" s="120">
        <v>2019</v>
      </c>
      <c r="I2232" t="str">
        <f>IF(J2232="natural gas",VLOOKUP(D2232,'Cross-Page Data'!$I$4:$J$13,2,FALSE),IF(J2232="solar",VLOOKUP('Form 923'!D2232,'Cross-Page Data'!$I$14:$J$117,2,FALSE),J2232))</f>
        <v>hydro</v>
      </c>
      <c r="J2232" t="str">
        <f>VLOOKUP(E2232,'Cross-Page Data'!$D$4:$F$48,3,FALSE)</f>
        <v>hydro</v>
      </c>
      <c r="K2232" t="b">
        <f t="shared" si="34"/>
        <v>1</v>
      </c>
    </row>
    <row r="2233" spans="1:11">
      <c r="A2233" s="120">
        <v>2611</v>
      </c>
      <c r="B2233" s="121" t="s">
        <v>201</v>
      </c>
      <c r="C2233" s="121" t="s">
        <v>206</v>
      </c>
      <c r="D2233" s="121" t="s">
        <v>116</v>
      </c>
      <c r="E2233" s="121" t="s">
        <v>170</v>
      </c>
      <c r="F2233" s="122">
        <v>930179</v>
      </c>
      <c r="G2233" s="122">
        <v>104491</v>
      </c>
      <c r="H2233" s="120">
        <v>2019</v>
      </c>
      <c r="I2233" t="str">
        <f>IF(J2233="natural gas",VLOOKUP(D2233,'Cross-Page Data'!$I$4:$J$13,2,FALSE),IF(J2233="solar",VLOOKUP('Form 923'!D2233,'Cross-Page Data'!$I$14:$J$117,2,FALSE),J2233))</f>
        <v>hydro</v>
      </c>
      <c r="J2233" t="str">
        <f>VLOOKUP(E2233,'Cross-Page Data'!$D$4:$F$48,3,FALSE)</f>
        <v>hydro</v>
      </c>
      <c r="K2233" t="b">
        <f t="shared" si="34"/>
        <v>1</v>
      </c>
    </row>
    <row r="2234" spans="1:11">
      <c r="A2234" s="120">
        <v>2612</v>
      </c>
      <c r="B2234" s="121" t="s">
        <v>201</v>
      </c>
      <c r="C2234" s="121" t="s">
        <v>206</v>
      </c>
      <c r="D2234" s="121" t="s">
        <v>116</v>
      </c>
      <c r="E2234" s="121" t="s">
        <v>170</v>
      </c>
      <c r="F2234" s="122">
        <v>2743925</v>
      </c>
      <c r="G2234" s="122">
        <v>308237</v>
      </c>
      <c r="H2234" s="120">
        <v>2019</v>
      </c>
      <c r="I2234" t="str">
        <f>IF(J2234="natural gas",VLOOKUP(D2234,'Cross-Page Data'!$I$4:$J$13,2,FALSE),IF(J2234="solar",VLOOKUP('Form 923'!D2234,'Cross-Page Data'!$I$14:$J$117,2,FALSE),J2234))</f>
        <v>hydro</v>
      </c>
      <c r="J2234" t="str">
        <f>VLOOKUP(E2234,'Cross-Page Data'!$D$4:$F$48,3,FALSE)</f>
        <v>hydro</v>
      </c>
      <c r="K2234" t="b">
        <f t="shared" si="34"/>
        <v>1</v>
      </c>
    </row>
    <row r="2235" spans="1:11">
      <c r="A2235" s="120">
        <v>2613</v>
      </c>
      <c r="B2235" s="121" t="s">
        <v>201</v>
      </c>
      <c r="C2235" s="121" t="s">
        <v>206</v>
      </c>
      <c r="D2235" s="121" t="s">
        <v>116</v>
      </c>
      <c r="E2235" s="121" t="s">
        <v>170</v>
      </c>
      <c r="F2235" s="122">
        <v>1099735</v>
      </c>
      <c r="G2235" s="122">
        <v>123538</v>
      </c>
      <c r="H2235" s="120">
        <v>2019</v>
      </c>
      <c r="I2235" t="str">
        <f>IF(J2235="natural gas",VLOOKUP(D2235,'Cross-Page Data'!$I$4:$J$13,2,FALSE),IF(J2235="solar",VLOOKUP('Form 923'!D2235,'Cross-Page Data'!$I$14:$J$117,2,FALSE),J2235))</f>
        <v>hydro</v>
      </c>
      <c r="J2235" t="str">
        <f>VLOOKUP(E2235,'Cross-Page Data'!$D$4:$F$48,3,FALSE)</f>
        <v>hydro</v>
      </c>
      <c r="K2235" t="b">
        <f t="shared" si="34"/>
        <v>1</v>
      </c>
    </row>
    <row r="2236" spans="1:11">
      <c r="A2236" s="120">
        <v>2614</v>
      </c>
      <c r="B2236" s="121" t="s">
        <v>201</v>
      </c>
      <c r="C2236" s="121" t="s">
        <v>206</v>
      </c>
      <c r="D2236" s="121" t="s">
        <v>116</v>
      </c>
      <c r="E2236" s="121" t="s">
        <v>170</v>
      </c>
      <c r="F2236" s="122">
        <v>1660516</v>
      </c>
      <c r="G2236" s="122">
        <v>186533</v>
      </c>
      <c r="H2236" s="120">
        <v>2019</v>
      </c>
      <c r="I2236" t="str">
        <f>IF(J2236="natural gas",VLOOKUP(D2236,'Cross-Page Data'!$I$4:$J$13,2,FALSE),IF(J2236="solar",VLOOKUP('Form 923'!D2236,'Cross-Page Data'!$I$14:$J$117,2,FALSE),J2236))</f>
        <v>hydro</v>
      </c>
      <c r="J2236" t="str">
        <f>VLOOKUP(E2236,'Cross-Page Data'!$D$4:$F$48,3,FALSE)</f>
        <v>hydro</v>
      </c>
      <c r="K2236" t="b">
        <f t="shared" si="34"/>
        <v>1</v>
      </c>
    </row>
    <row r="2237" spans="1:11">
      <c r="A2237" s="120">
        <v>2616</v>
      </c>
      <c r="B2237" s="121" t="s">
        <v>201</v>
      </c>
      <c r="C2237" s="121" t="s">
        <v>206</v>
      </c>
      <c r="D2237" s="121" t="s">
        <v>116</v>
      </c>
      <c r="E2237" s="121" t="s">
        <v>170</v>
      </c>
      <c r="F2237" s="122">
        <v>251767</v>
      </c>
      <c r="G2237" s="122">
        <v>28282</v>
      </c>
      <c r="H2237" s="120">
        <v>2019</v>
      </c>
      <c r="I2237" t="str">
        <f>IF(J2237="natural gas",VLOOKUP(D2237,'Cross-Page Data'!$I$4:$J$13,2,FALSE),IF(J2237="solar",VLOOKUP('Form 923'!D2237,'Cross-Page Data'!$I$14:$J$117,2,FALSE),J2237))</f>
        <v>hydro</v>
      </c>
      <c r="J2237" t="str">
        <f>VLOOKUP(E2237,'Cross-Page Data'!$D$4:$F$48,3,FALSE)</f>
        <v>hydro</v>
      </c>
      <c r="K2237" t="b">
        <f t="shared" si="34"/>
        <v>1</v>
      </c>
    </row>
    <row r="2238" spans="1:11">
      <c r="A2238" s="120">
        <v>2617</v>
      </c>
      <c r="B2238" s="121" t="s">
        <v>201</v>
      </c>
      <c r="C2238" s="121" t="s">
        <v>206</v>
      </c>
      <c r="D2238" s="121" t="s">
        <v>116</v>
      </c>
      <c r="E2238" s="121" t="s">
        <v>170</v>
      </c>
      <c r="F2238" s="122">
        <v>272329</v>
      </c>
      <c r="G2238" s="122">
        <v>30592</v>
      </c>
      <c r="H2238" s="120">
        <v>2019</v>
      </c>
      <c r="I2238" t="str">
        <f>IF(J2238="natural gas",VLOOKUP(D2238,'Cross-Page Data'!$I$4:$J$13,2,FALSE),IF(J2238="solar",VLOOKUP('Form 923'!D2238,'Cross-Page Data'!$I$14:$J$117,2,FALSE),J2238))</f>
        <v>hydro</v>
      </c>
      <c r="J2238" t="str">
        <f>VLOOKUP(E2238,'Cross-Page Data'!$D$4:$F$48,3,FALSE)</f>
        <v>hydro</v>
      </c>
      <c r="K2238" t="b">
        <f t="shared" si="34"/>
        <v>1</v>
      </c>
    </row>
    <row r="2239" spans="1:11">
      <c r="A2239" s="120">
        <v>2619</v>
      </c>
      <c r="B2239" s="121" t="s">
        <v>201</v>
      </c>
      <c r="C2239" s="121" t="s">
        <v>206</v>
      </c>
      <c r="D2239" s="121" t="s">
        <v>116</v>
      </c>
      <c r="E2239" s="121" t="s">
        <v>170</v>
      </c>
      <c r="F2239" s="122">
        <v>1548868</v>
      </c>
      <c r="G2239" s="122">
        <v>173991</v>
      </c>
      <c r="H2239" s="120">
        <v>2019</v>
      </c>
      <c r="I2239" t="str">
        <f>IF(J2239="natural gas",VLOOKUP(D2239,'Cross-Page Data'!$I$4:$J$13,2,FALSE),IF(J2239="solar",VLOOKUP('Form 923'!D2239,'Cross-Page Data'!$I$14:$J$117,2,FALSE),J2239))</f>
        <v>hydro</v>
      </c>
      <c r="J2239" t="str">
        <f>VLOOKUP(E2239,'Cross-Page Data'!$D$4:$F$48,3,FALSE)</f>
        <v>hydro</v>
      </c>
      <c r="K2239" t="b">
        <f t="shared" si="34"/>
        <v>1</v>
      </c>
    </row>
    <row r="2240" spans="1:11">
      <c r="A2240" s="120">
        <v>2621</v>
      </c>
      <c r="B2240" s="121" t="s">
        <v>201</v>
      </c>
      <c r="C2240" s="121" t="s">
        <v>206</v>
      </c>
      <c r="D2240" s="121" t="s">
        <v>116</v>
      </c>
      <c r="E2240" s="121" t="s">
        <v>170</v>
      </c>
      <c r="F2240" s="122">
        <v>247341</v>
      </c>
      <c r="G2240" s="122">
        <v>27785</v>
      </c>
      <c r="H2240" s="120">
        <v>2019</v>
      </c>
      <c r="I2240" t="str">
        <f>IF(J2240="natural gas",VLOOKUP(D2240,'Cross-Page Data'!$I$4:$J$13,2,FALSE),IF(J2240="solar",VLOOKUP('Form 923'!D2240,'Cross-Page Data'!$I$14:$J$117,2,FALSE),J2240))</f>
        <v>hydro</v>
      </c>
      <c r="J2240" t="str">
        <f>VLOOKUP(E2240,'Cross-Page Data'!$D$4:$F$48,3,FALSE)</f>
        <v>hydro</v>
      </c>
      <c r="K2240" t="b">
        <f t="shared" si="34"/>
        <v>1</v>
      </c>
    </row>
    <row r="2241" spans="1:11">
      <c r="A2241" s="120">
        <v>2623</v>
      </c>
      <c r="B2241" s="121" t="s">
        <v>201</v>
      </c>
      <c r="C2241" s="121" t="s">
        <v>206</v>
      </c>
      <c r="D2241" s="121" t="s">
        <v>116</v>
      </c>
      <c r="E2241" s="121" t="s">
        <v>170</v>
      </c>
      <c r="F2241" s="122">
        <v>128260</v>
      </c>
      <c r="G2241" s="122">
        <v>14408</v>
      </c>
      <c r="H2241" s="120">
        <v>2019</v>
      </c>
      <c r="I2241" t="str">
        <f>IF(J2241="natural gas",VLOOKUP(D2241,'Cross-Page Data'!$I$4:$J$13,2,FALSE),IF(J2241="solar",VLOOKUP('Form 923'!D2241,'Cross-Page Data'!$I$14:$J$117,2,FALSE),J2241))</f>
        <v>hydro</v>
      </c>
      <c r="J2241" t="str">
        <f>VLOOKUP(E2241,'Cross-Page Data'!$D$4:$F$48,3,FALSE)</f>
        <v>hydro</v>
      </c>
      <c r="K2241" t="b">
        <f t="shared" si="34"/>
        <v>1</v>
      </c>
    </row>
    <row r="2242" spans="1:11">
      <c r="A2242" s="120">
        <v>2624</v>
      </c>
      <c r="B2242" s="121" t="s">
        <v>201</v>
      </c>
      <c r="C2242" s="121" t="s">
        <v>206</v>
      </c>
      <c r="D2242" s="121" t="s">
        <v>116</v>
      </c>
      <c r="E2242" s="121" t="s">
        <v>170</v>
      </c>
      <c r="F2242" s="122">
        <v>26821</v>
      </c>
      <c r="G2242" s="122">
        <v>3013</v>
      </c>
      <c r="H2242" s="120">
        <v>2019</v>
      </c>
      <c r="I2242" t="str">
        <f>IF(J2242="natural gas",VLOOKUP(D2242,'Cross-Page Data'!$I$4:$J$13,2,FALSE),IF(J2242="solar",VLOOKUP('Form 923'!D2242,'Cross-Page Data'!$I$14:$J$117,2,FALSE),J2242))</f>
        <v>hydro</v>
      </c>
      <c r="J2242" t="str">
        <f>VLOOKUP(E2242,'Cross-Page Data'!$D$4:$F$48,3,FALSE)</f>
        <v>hydro</v>
      </c>
      <c r="K2242" t="b">
        <f t="shared" si="34"/>
        <v>1</v>
      </c>
    </row>
    <row r="2243" spans="1:11">
      <c r="A2243" s="120">
        <v>2625</v>
      </c>
      <c r="B2243" s="121" t="s">
        <v>201</v>
      </c>
      <c r="C2243" s="121" t="s">
        <v>206</v>
      </c>
      <c r="D2243" s="121" t="s">
        <v>68</v>
      </c>
      <c r="E2243" s="121" t="s">
        <v>38</v>
      </c>
      <c r="F2243" s="122">
        <v>3202894</v>
      </c>
      <c r="G2243" s="122">
        <v>286744.06</v>
      </c>
      <c r="H2243" s="120">
        <v>2019</v>
      </c>
      <c r="I2243" t="str">
        <f>IF(J2243="natural gas",VLOOKUP(D2243,'Cross-Page Data'!$I$4:$J$13,2,FALSE),IF(J2243="solar",VLOOKUP('Form 923'!D2243,'Cross-Page Data'!$I$14:$J$117,2,FALSE),J2243))</f>
        <v>natural gas nonpeaker - preexisting retiring</v>
      </c>
      <c r="J2243" t="str">
        <f>VLOOKUP(E2243,'Cross-Page Data'!$D$4:$F$48,3,FALSE)</f>
        <v>natural gas</v>
      </c>
      <c r="K2243" t="b">
        <f t="shared" si="34"/>
        <v>1</v>
      </c>
    </row>
    <row r="2244" spans="1:11">
      <c r="A2244" s="120">
        <v>2625</v>
      </c>
      <c r="B2244" s="121" t="s">
        <v>201</v>
      </c>
      <c r="C2244" s="121" t="s">
        <v>206</v>
      </c>
      <c r="D2244" s="121" t="s">
        <v>68</v>
      </c>
      <c r="E2244" s="121" t="s">
        <v>152</v>
      </c>
      <c r="F2244" s="122">
        <v>0</v>
      </c>
      <c r="G2244" s="122">
        <v>0</v>
      </c>
      <c r="H2244" s="120">
        <v>2019</v>
      </c>
      <c r="I2244" t="str">
        <f>IF(J2244="natural gas",VLOOKUP(D2244,'Cross-Page Data'!$I$4:$J$13,2,FALSE),IF(J2244="solar",VLOOKUP('Form 923'!D2244,'Cross-Page Data'!$I$14:$J$117,2,FALSE),J2244))</f>
        <v>heavy or residual fuel oil</v>
      </c>
      <c r="J2244" t="str">
        <f>VLOOKUP(E2244,'Cross-Page Data'!$D$4:$F$48,3,FALSE)</f>
        <v>heavy or residual fuel oil</v>
      </c>
      <c r="K2244" t="b">
        <f t="shared" si="34"/>
        <v>1</v>
      </c>
    </row>
    <row r="2245" spans="1:11">
      <c r="A2245" s="120">
        <v>2627</v>
      </c>
      <c r="B2245" s="121" t="s">
        <v>201</v>
      </c>
      <c r="C2245" s="121" t="s">
        <v>202</v>
      </c>
      <c r="D2245" s="121" t="s">
        <v>116</v>
      </c>
      <c r="E2245" s="121" t="s">
        <v>170</v>
      </c>
      <c r="F2245" s="122">
        <v>724391</v>
      </c>
      <c r="G2245" s="122">
        <v>81374</v>
      </c>
      <c r="H2245" s="120">
        <v>2019</v>
      </c>
      <c r="I2245" t="str">
        <f>IF(J2245="natural gas",VLOOKUP(D2245,'Cross-Page Data'!$I$4:$J$13,2,FALSE),IF(J2245="solar",VLOOKUP('Form 923'!D2245,'Cross-Page Data'!$I$14:$J$117,2,FALSE),J2245))</f>
        <v>hydro</v>
      </c>
      <c r="J2245" t="str">
        <f>VLOOKUP(E2245,'Cross-Page Data'!$D$4:$F$48,3,FALSE)</f>
        <v>hydro</v>
      </c>
      <c r="K2245" t="b">
        <f t="shared" si="34"/>
        <v>1</v>
      </c>
    </row>
    <row r="2246" spans="1:11">
      <c r="A2246" s="120">
        <v>2628</v>
      </c>
      <c r="B2246" s="121" t="s">
        <v>201</v>
      </c>
      <c r="C2246" s="121" t="s">
        <v>206</v>
      </c>
      <c r="D2246" s="121" t="s">
        <v>73</v>
      </c>
      <c r="E2246" s="121" t="s">
        <v>81</v>
      </c>
      <c r="F2246" s="122">
        <v>0</v>
      </c>
      <c r="G2246" s="122">
        <v>0</v>
      </c>
      <c r="H2246" s="120">
        <v>2019</v>
      </c>
      <c r="I2246" t="str">
        <f>IF(J2246="natural gas",VLOOKUP(D2246,'Cross-Page Data'!$I$4:$J$13,2,FALSE),IF(J2246="solar",VLOOKUP('Form 923'!D2246,'Cross-Page Data'!$I$14:$J$117,2,FALSE),J2246))</f>
        <v>petroleum</v>
      </c>
      <c r="J2246" t="str">
        <f>VLOOKUP(E2246,'Cross-Page Data'!$D$4:$F$48,3,FALSE)</f>
        <v>petroleum</v>
      </c>
      <c r="K2246" t="b">
        <f t="shared" si="34"/>
        <v>1</v>
      </c>
    </row>
    <row r="2247" spans="1:11">
      <c r="A2247" s="120">
        <v>2628</v>
      </c>
      <c r="B2247" s="121" t="s">
        <v>201</v>
      </c>
      <c r="C2247" s="121" t="s">
        <v>206</v>
      </c>
      <c r="D2247" s="121" t="s">
        <v>73</v>
      </c>
      <c r="E2247" s="121" t="s">
        <v>86</v>
      </c>
      <c r="F2247" s="122">
        <v>0</v>
      </c>
      <c r="G2247" s="122">
        <v>0</v>
      </c>
      <c r="H2247" s="120">
        <v>2019</v>
      </c>
      <c r="I2247" t="str">
        <f>IF(J2247="natural gas",VLOOKUP(D2247,'Cross-Page Data'!$I$4:$J$13,2,FALSE),IF(J2247="solar",VLOOKUP('Form 923'!D2247,'Cross-Page Data'!$I$14:$J$117,2,FALSE),J2247))</f>
        <v>other</v>
      </c>
      <c r="J2247" t="str">
        <f>VLOOKUP(E2247,'Cross-Page Data'!$D$4:$F$48,3,FALSE)</f>
        <v>other</v>
      </c>
      <c r="K2247" t="b">
        <f t="shared" ref="K2247:K2310" si="35">IF(AND($N$6=FALSE,OR(C2247="Commercial NAICS Cogen",C2247="Industrial NAICS Cogen",C2247="NAICS-22 Cogen")),FALSE,IF(AND($N$7=FALSE,OR(C2247="Commercial NAICS Cogen",C2247="Commercial NAICS Non-Cogen",C2247="industrial NAICS Cogen",C2247="industrial NAICS non-cogen")),FALSE,TRUE))</f>
        <v>1</v>
      </c>
    </row>
    <row r="2248" spans="1:11">
      <c r="A2248" s="120">
        <v>2628</v>
      </c>
      <c r="B2248" s="121" t="s">
        <v>201</v>
      </c>
      <c r="C2248" s="121" t="s">
        <v>206</v>
      </c>
      <c r="D2248" s="121" t="s">
        <v>73</v>
      </c>
      <c r="E2248" s="121" t="s">
        <v>38</v>
      </c>
      <c r="F2248" s="122">
        <v>4681</v>
      </c>
      <c r="G2248" s="122">
        <v>305</v>
      </c>
      <c r="H2248" s="120">
        <v>2019</v>
      </c>
      <c r="I2248" t="str">
        <f>IF(J2248="natural gas",VLOOKUP(D2248,'Cross-Page Data'!$I$4:$J$13,2,FALSE),IF(J2248="solar",VLOOKUP('Form 923'!D2248,'Cross-Page Data'!$I$14:$J$117,2,FALSE),J2248))</f>
        <v>natural gas peaker</v>
      </c>
      <c r="J2248" t="str">
        <f>VLOOKUP(E2248,'Cross-Page Data'!$D$4:$F$48,3,FALSE)</f>
        <v>natural gas</v>
      </c>
      <c r="K2248" t="b">
        <f t="shared" si="35"/>
        <v>1</v>
      </c>
    </row>
    <row r="2249" spans="1:11">
      <c r="A2249" s="120">
        <v>2630</v>
      </c>
      <c r="B2249" s="121" t="s">
        <v>201</v>
      </c>
      <c r="C2249" s="121" t="s">
        <v>206</v>
      </c>
      <c r="D2249" s="121" t="s">
        <v>116</v>
      </c>
      <c r="E2249" s="121" t="s">
        <v>170</v>
      </c>
      <c r="F2249" s="122">
        <v>116118</v>
      </c>
      <c r="G2249" s="122">
        <v>13044</v>
      </c>
      <c r="H2249" s="120">
        <v>2019</v>
      </c>
      <c r="I2249" t="str">
        <f>IF(J2249="natural gas",VLOOKUP(D2249,'Cross-Page Data'!$I$4:$J$13,2,FALSE),IF(J2249="solar",VLOOKUP('Form 923'!D2249,'Cross-Page Data'!$I$14:$J$117,2,FALSE),J2249))</f>
        <v>hydro</v>
      </c>
      <c r="J2249" t="str">
        <f>VLOOKUP(E2249,'Cross-Page Data'!$D$4:$F$48,3,FALSE)</f>
        <v>hydro</v>
      </c>
      <c r="K2249" t="b">
        <f t="shared" si="35"/>
        <v>1</v>
      </c>
    </row>
    <row r="2250" spans="1:11">
      <c r="A2250" s="120">
        <v>2631</v>
      </c>
      <c r="B2250" s="121" t="s">
        <v>201</v>
      </c>
      <c r="C2250" s="121" t="s">
        <v>206</v>
      </c>
      <c r="D2250" s="121" t="s">
        <v>116</v>
      </c>
      <c r="E2250" s="121" t="s">
        <v>170</v>
      </c>
      <c r="F2250" s="122">
        <v>301937</v>
      </c>
      <c r="G2250" s="122">
        <v>33918</v>
      </c>
      <c r="H2250" s="120">
        <v>2019</v>
      </c>
      <c r="I2250" t="str">
        <f>IF(J2250="natural gas",VLOOKUP(D2250,'Cross-Page Data'!$I$4:$J$13,2,FALSE),IF(J2250="solar",VLOOKUP('Form 923'!D2250,'Cross-Page Data'!$I$14:$J$117,2,FALSE),J2250))</f>
        <v>hydro</v>
      </c>
      <c r="J2250" t="str">
        <f>VLOOKUP(E2250,'Cross-Page Data'!$D$4:$F$48,3,FALSE)</f>
        <v>hydro</v>
      </c>
      <c r="K2250" t="b">
        <f t="shared" si="35"/>
        <v>1</v>
      </c>
    </row>
    <row r="2251" spans="1:11">
      <c r="A2251" s="120">
        <v>2632</v>
      </c>
      <c r="B2251" s="121" t="s">
        <v>201</v>
      </c>
      <c r="C2251" s="121" t="s">
        <v>206</v>
      </c>
      <c r="D2251" s="121" t="s">
        <v>73</v>
      </c>
      <c r="E2251" s="121" t="s">
        <v>81</v>
      </c>
      <c r="F2251" s="122">
        <v>0</v>
      </c>
      <c r="G2251" s="122">
        <v>0</v>
      </c>
      <c r="H2251" s="120">
        <v>2019</v>
      </c>
      <c r="I2251" t="str">
        <f>IF(J2251="natural gas",VLOOKUP(D2251,'Cross-Page Data'!$I$4:$J$13,2,FALSE),IF(J2251="solar",VLOOKUP('Form 923'!D2251,'Cross-Page Data'!$I$14:$J$117,2,FALSE),J2251))</f>
        <v>petroleum</v>
      </c>
      <c r="J2251" t="str">
        <f>VLOOKUP(E2251,'Cross-Page Data'!$D$4:$F$48,3,FALSE)</f>
        <v>petroleum</v>
      </c>
      <c r="K2251" t="b">
        <f t="shared" si="35"/>
        <v>1</v>
      </c>
    </row>
    <row r="2252" spans="1:11">
      <c r="A2252" s="120">
        <v>2632</v>
      </c>
      <c r="B2252" s="121" t="s">
        <v>201</v>
      </c>
      <c r="C2252" s="121" t="s">
        <v>206</v>
      </c>
      <c r="D2252" s="121" t="s">
        <v>73</v>
      </c>
      <c r="E2252" s="121" t="s">
        <v>86</v>
      </c>
      <c r="F2252" s="122">
        <v>0</v>
      </c>
      <c r="G2252" s="122">
        <v>0</v>
      </c>
      <c r="H2252" s="120">
        <v>2019</v>
      </c>
      <c r="I2252" t="str">
        <f>IF(J2252="natural gas",VLOOKUP(D2252,'Cross-Page Data'!$I$4:$J$13,2,FALSE),IF(J2252="solar",VLOOKUP('Form 923'!D2252,'Cross-Page Data'!$I$14:$J$117,2,FALSE),J2252))</f>
        <v>other</v>
      </c>
      <c r="J2252" t="str">
        <f>VLOOKUP(E2252,'Cross-Page Data'!$D$4:$F$48,3,FALSE)</f>
        <v>other</v>
      </c>
      <c r="K2252" t="b">
        <f t="shared" si="35"/>
        <v>1</v>
      </c>
    </row>
    <row r="2253" spans="1:11">
      <c r="A2253" s="120">
        <v>2632</v>
      </c>
      <c r="B2253" s="121" t="s">
        <v>201</v>
      </c>
      <c r="C2253" s="121" t="s">
        <v>206</v>
      </c>
      <c r="D2253" s="121" t="s">
        <v>73</v>
      </c>
      <c r="E2253" s="121" t="s">
        <v>38</v>
      </c>
      <c r="F2253" s="122">
        <v>17844</v>
      </c>
      <c r="G2253" s="122">
        <v>1117</v>
      </c>
      <c r="H2253" s="120">
        <v>2019</v>
      </c>
      <c r="I2253" t="str">
        <f>IF(J2253="natural gas",VLOOKUP(D2253,'Cross-Page Data'!$I$4:$J$13,2,FALSE),IF(J2253="solar",VLOOKUP('Form 923'!D2253,'Cross-Page Data'!$I$14:$J$117,2,FALSE),J2253))</f>
        <v>natural gas peaker</v>
      </c>
      <c r="J2253" t="str">
        <f>VLOOKUP(E2253,'Cross-Page Data'!$D$4:$F$48,3,FALSE)</f>
        <v>natural gas</v>
      </c>
      <c r="K2253" t="b">
        <f t="shared" si="35"/>
        <v>1</v>
      </c>
    </row>
    <row r="2254" spans="1:11">
      <c r="A2254" s="120">
        <v>2634</v>
      </c>
      <c r="B2254" s="121" t="s">
        <v>201</v>
      </c>
      <c r="C2254" s="121" t="s">
        <v>206</v>
      </c>
      <c r="D2254" s="121" t="s">
        <v>116</v>
      </c>
      <c r="E2254" s="121" t="s">
        <v>170</v>
      </c>
      <c r="F2254" s="122">
        <v>106390</v>
      </c>
      <c r="G2254" s="122">
        <v>11951</v>
      </c>
      <c r="H2254" s="120">
        <v>2019</v>
      </c>
      <c r="I2254" t="str">
        <f>IF(J2254="natural gas",VLOOKUP(D2254,'Cross-Page Data'!$I$4:$J$13,2,FALSE),IF(J2254="solar",VLOOKUP('Form 923'!D2254,'Cross-Page Data'!$I$14:$J$117,2,FALSE),J2254))</f>
        <v>hydro</v>
      </c>
      <c r="J2254" t="str">
        <f>VLOOKUP(E2254,'Cross-Page Data'!$D$4:$F$48,3,FALSE)</f>
        <v>hydro</v>
      </c>
      <c r="K2254" t="b">
        <f t="shared" si="35"/>
        <v>1</v>
      </c>
    </row>
    <row r="2255" spans="1:11">
      <c r="A2255" s="120">
        <v>2638</v>
      </c>
      <c r="B2255" s="121" t="s">
        <v>201</v>
      </c>
      <c r="C2255" s="121" t="s">
        <v>202</v>
      </c>
      <c r="D2255" s="121" t="s">
        <v>116</v>
      </c>
      <c r="E2255" s="121" t="s">
        <v>170</v>
      </c>
      <c r="F2255" s="122">
        <v>70869</v>
      </c>
      <c r="G2255" s="122">
        <v>7961</v>
      </c>
      <c r="H2255" s="120">
        <v>2019</v>
      </c>
      <c r="I2255" t="str">
        <f>IF(J2255="natural gas",VLOOKUP(D2255,'Cross-Page Data'!$I$4:$J$13,2,FALSE),IF(J2255="solar",VLOOKUP('Form 923'!D2255,'Cross-Page Data'!$I$14:$J$117,2,FALSE),J2255))</f>
        <v>hydro</v>
      </c>
      <c r="J2255" t="str">
        <f>VLOOKUP(E2255,'Cross-Page Data'!$D$4:$F$48,3,FALSE)</f>
        <v>hydro</v>
      </c>
      <c r="K2255" t="b">
        <f t="shared" si="35"/>
        <v>1</v>
      </c>
    </row>
    <row r="2256" spans="1:11">
      <c r="A2256" s="120">
        <v>2639</v>
      </c>
      <c r="B2256" s="121" t="s">
        <v>201</v>
      </c>
      <c r="C2256" s="121" t="s">
        <v>202</v>
      </c>
      <c r="D2256" s="121" t="s">
        <v>116</v>
      </c>
      <c r="E2256" s="121" t="s">
        <v>170</v>
      </c>
      <c r="F2256" s="122">
        <v>161074</v>
      </c>
      <c r="G2256" s="122">
        <v>18094</v>
      </c>
      <c r="H2256" s="120">
        <v>2019</v>
      </c>
      <c r="I2256" t="str">
        <f>IF(J2256="natural gas",VLOOKUP(D2256,'Cross-Page Data'!$I$4:$J$13,2,FALSE),IF(J2256="solar",VLOOKUP('Form 923'!D2256,'Cross-Page Data'!$I$14:$J$117,2,FALSE),J2256))</f>
        <v>hydro</v>
      </c>
      <c r="J2256" t="str">
        <f>VLOOKUP(E2256,'Cross-Page Data'!$D$4:$F$48,3,FALSE)</f>
        <v>hydro</v>
      </c>
      <c r="K2256" t="b">
        <f t="shared" si="35"/>
        <v>1</v>
      </c>
    </row>
    <row r="2257" spans="1:11">
      <c r="A2257" s="120">
        <v>2641</v>
      </c>
      <c r="B2257" s="121" t="s">
        <v>201</v>
      </c>
      <c r="C2257" s="121" t="s">
        <v>202</v>
      </c>
      <c r="D2257" s="121" t="s">
        <v>116</v>
      </c>
      <c r="E2257" s="121" t="s">
        <v>170</v>
      </c>
      <c r="F2257" s="122">
        <v>3900</v>
      </c>
      <c r="G2257" s="122">
        <v>438</v>
      </c>
      <c r="H2257" s="120">
        <v>2019</v>
      </c>
      <c r="I2257" t="str">
        <f>IF(J2257="natural gas",VLOOKUP(D2257,'Cross-Page Data'!$I$4:$J$13,2,FALSE),IF(J2257="solar",VLOOKUP('Form 923'!D2257,'Cross-Page Data'!$I$14:$J$117,2,FALSE),J2257))</f>
        <v>hydro</v>
      </c>
      <c r="J2257" t="str">
        <f>VLOOKUP(E2257,'Cross-Page Data'!$D$4:$F$48,3,FALSE)</f>
        <v>hydro</v>
      </c>
      <c r="K2257" t="b">
        <f t="shared" si="35"/>
        <v>1</v>
      </c>
    </row>
    <row r="2258" spans="1:11">
      <c r="A2258" s="120">
        <v>2678</v>
      </c>
      <c r="B2258" s="121" t="s">
        <v>201</v>
      </c>
      <c r="C2258" s="121" t="s">
        <v>202</v>
      </c>
      <c r="D2258" s="121" t="s">
        <v>79</v>
      </c>
      <c r="E2258" s="121" t="s">
        <v>70</v>
      </c>
      <c r="F2258" s="122">
        <v>750</v>
      </c>
      <c r="G2258" s="122">
        <v>65</v>
      </c>
      <c r="H2258" s="120">
        <v>2019</v>
      </c>
      <c r="I2258" t="str">
        <f>IF(J2258="natural gas",VLOOKUP(D2258,'Cross-Page Data'!$I$4:$J$13,2,FALSE),IF(J2258="solar",VLOOKUP('Form 923'!D2258,'Cross-Page Data'!$I$14:$J$117,2,FALSE),J2258))</f>
        <v>heavy or residual fuel oil</v>
      </c>
      <c r="J2258" t="str">
        <f>VLOOKUP(E2258,'Cross-Page Data'!$D$4:$F$48,3,FALSE)</f>
        <v>heavy or residual fuel oil</v>
      </c>
      <c r="K2258" t="b">
        <f t="shared" si="35"/>
        <v>1</v>
      </c>
    </row>
    <row r="2259" spans="1:11">
      <c r="A2259" s="120">
        <v>2679</v>
      </c>
      <c r="B2259" s="121" t="s">
        <v>201</v>
      </c>
      <c r="C2259" s="121" t="s">
        <v>202</v>
      </c>
      <c r="D2259" s="121" t="s">
        <v>73</v>
      </c>
      <c r="E2259" s="121" t="s">
        <v>70</v>
      </c>
      <c r="F2259" s="122">
        <v>0</v>
      </c>
      <c r="G2259" s="122">
        <v>0</v>
      </c>
      <c r="H2259" s="120">
        <v>2019</v>
      </c>
      <c r="I2259" t="str">
        <f>IF(J2259="natural gas",VLOOKUP(D2259,'Cross-Page Data'!$I$4:$J$13,2,FALSE),IF(J2259="solar",VLOOKUP('Form 923'!D2259,'Cross-Page Data'!$I$14:$J$117,2,FALSE),J2259))</f>
        <v>heavy or residual fuel oil</v>
      </c>
      <c r="J2259" t="str">
        <f>VLOOKUP(E2259,'Cross-Page Data'!$D$4:$F$48,3,FALSE)</f>
        <v>heavy or residual fuel oil</v>
      </c>
      <c r="K2259" t="b">
        <f t="shared" si="35"/>
        <v>1</v>
      </c>
    </row>
    <row r="2260" spans="1:11">
      <c r="A2260" s="120">
        <v>2679</v>
      </c>
      <c r="B2260" s="121" t="s">
        <v>201</v>
      </c>
      <c r="C2260" s="121" t="s">
        <v>202</v>
      </c>
      <c r="D2260" s="121" t="s">
        <v>73</v>
      </c>
      <c r="E2260" s="121" t="s">
        <v>86</v>
      </c>
      <c r="F2260" s="122">
        <v>6447</v>
      </c>
      <c r="G2260" s="122">
        <v>635.884</v>
      </c>
      <c r="H2260" s="120">
        <v>2019</v>
      </c>
      <c r="I2260" t="str">
        <f>IF(J2260="natural gas",VLOOKUP(D2260,'Cross-Page Data'!$I$4:$J$13,2,FALSE),IF(J2260="solar",VLOOKUP('Form 923'!D2260,'Cross-Page Data'!$I$14:$J$117,2,FALSE),J2260))</f>
        <v>other</v>
      </c>
      <c r="J2260" t="str">
        <f>VLOOKUP(E2260,'Cross-Page Data'!$D$4:$F$48,3,FALSE)</f>
        <v>other</v>
      </c>
      <c r="K2260" t="b">
        <f t="shared" si="35"/>
        <v>1</v>
      </c>
    </row>
    <row r="2261" spans="1:11">
      <c r="A2261" s="120">
        <v>2679</v>
      </c>
      <c r="B2261" s="121" t="s">
        <v>201</v>
      </c>
      <c r="C2261" s="121" t="s">
        <v>202</v>
      </c>
      <c r="D2261" s="121" t="s">
        <v>73</v>
      </c>
      <c r="E2261" s="121" t="s">
        <v>38</v>
      </c>
      <c r="F2261" s="122">
        <v>133694</v>
      </c>
      <c r="G2261" s="122">
        <v>13187.116</v>
      </c>
      <c r="H2261" s="120">
        <v>2019</v>
      </c>
      <c r="I2261" t="str">
        <f>IF(J2261="natural gas",VLOOKUP(D2261,'Cross-Page Data'!$I$4:$J$13,2,FALSE),IF(J2261="solar",VLOOKUP('Form 923'!D2261,'Cross-Page Data'!$I$14:$J$117,2,FALSE),J2261))</f>
        <v>natural gas peaker</v>
      </c>
      <c r="J2261" t="str">
        <f>VLOOKUP(E2261,'Cross-Page Data'!$D$4:$F$48,3,FALSE)</f>
        <v>natural gas</v>
      </c>
      <c r="K2261" t="b">
        <f t="shared" si="35"/>
        <v>1</v>
      </c>
    </row>
    <row r="2262" spans="1:11">
      <c r="A2262" s="120">
        <v>2681</v>
      </c>
      <c r="B2262" s="121" t="s">
        <v>201</v>
      </c>
      <c r="C2262" s="121" t="s">
        <v>202</v>
      </c>
      <c r="D2262" s="121" t="s">
        <v>79</v>
      </c>
      <c r="E2262" s="121" t="s">
        <v>70</v>
      </c>
      <c r="F2262" s="122">
        <v>446</v>
      </c>
      <c r="G2262" s="122">
        <v>29</v>
      </c>
      <c r="H2262" s="120">
        <v>2019</v>
      </c>
      <c r="I2262" t="str">
        <f>IF(J2262="natural gas",VLOOKUP(D2262,'Cross-Page Data'!$I$4:$J$13,2,FALSE),IF(J2262="solar",VLOOKUP('Form 923'!D2262,'Cross-Page Data'!$I$14:$J$117,2,FALSE),J2262))</f>
        <v>heavy or residual fuel oil</v>
      </c>
      <c r="J2262" t="str">
        <f>VLOOKUP(E2262,'Cross-Page Data'!$D$4:$F$48,3,FALSE)</f>
        <v>heavy or residual fuel oil</v>
      </c>
      <c r="K2262" t="b">
        <f t="shared" si="35"/>
        <v>1</v>
      </c>
    </row>
    <row r="2263" spans="1:11">
      <c r="A2263" s="120">
        <v>2685</v>
      </c>
      <c r="B2263" s="121" t="s">
        <v>201</v>
      </c>
      <c r="C2263" s="121" t="s">
        <v>202</v>
      </c>
      <c r="D2263" s="121" t="s">
        <v>116</v>
      </c>
      <c r="E2263" s="121" t="s">
        <v>170</v>
      </c>
      <c r="F2263" s="122">
        <v>647283</v>
      </c>
      <c r="G2263" s="122">
        <v>72712</v>
      </c>
      <c r="H2263" s="120">
        <v>2019</v>
      </c>
      <c r="I2263" t="str">
        <f>IF(J2263="natural gas",VLOOKUP(D2263,'Cross-Page Data'!$I$4:$J$13,2,FALSE),IF(J2263="solar",VLOOKUP('Form 923'!D2263,'Cross-Page Data'!$I$14:$J$117,2,FALSE),J2263))</f>
        <v>hydro</v>
      </c>
      <c r="J2263" t="str">
        <f>VLOOKUP(E2263,'Cross-Page Data'!$D$4:$F$48,3,FALSE)</f>
        <v>hydro</v>
      </c>
      <c r="K2263" t="b">
        <f t="shared" si="35"/>
        <v>1</v>
      </c>
    </row>
    <row r="2264" spans="1:11">
      <c r="A2264" s="120">
        <v>2686</v>
      </c>
      <c r="B2264" s="121" t="s">
        <v>201</v>
      </c>
      <c r="C2264" s="121" t="s">
        <v>202</v>
      </c>
      <c r="D2264" s="121" t="s">
        <v>116</v>
      </c>
      <c r="E2264" s="121" t="s">
        <v>170</v>
      </c>
      <c r="F2264" s="122">
        <v>584184</v>
      </c>
      <c r="G2264" s="122">
        <v>65624</v>
      </c>
      <c r="H2264" s="120">
        <v>2019</v>
      </c>
      <c r="I2264" t="str">
        <f>IF(J2264="natural gas",VLOOKUP(D2264,'Cross-Page Data'!$I$4:$J$13,2,FALSE),IF(J2264="solar",VLOOKUP('Form 923'!D2264,'Cross-Page Data'!$I$14:$J$117,2,FALSE),J2264))</f>
        <v>hydro</v>
      </c>
      <c r="J2264" t="str">
        <f>VLOOKUP(E2264,'Cross-Page Data'!$D$4:$F$48,3,FALSE)</f>
        <v>hydro</v>
      </c>
      <c r="K2264" t="b">
        <f t="shared" si="35"/>
        <v>1</v>
      </c>
    </row>
    <row r="2265" spans="1:11">
      <c r="A2265" s="120">
        <v>2691</v>
      </c>
      <c r="B2265" s="121" t="s">
        <v>201</v>
      </c>
      <c r="C2265" s="121" t="s">
        <v>202</v>
      </c>
      <c r="D2265" s="121" t="s">
        <v>57</v>
      </c>
      <c r="E2265" s="121" t="s">
        <v>170</v>
      </c>
      <c r="F2265" s="122">
        <v>0</v>
      </c>
      <c r="G2265" s="122">
        <v>-120509</v>
      </c>
      <c r="H2265" s="120">
        <v>2019</v>
      </c>
      <c r="I2265" t="str">
        <f>IF(J2265="natural gas",VLOOKUP(D2265,'Cross-Page Data'!$I$4:$J$13,2,FALSE),IF(J2265="solar",VLOOKUP('Form 923'!D2265,'Cross-Page Data'!$I$14:$J$117,2,FALSE),J2265))</f>
        <v>hydro</v>
      </c>
      <c r="J2265" t="str">
        <f>VLOOKUP(E2265,'Cross-Page Data'!$D$4:$F$48,3,FALSE)</f>
        <v>hydro</v>
      </c>
      <c r="K2265" t="b">
        <f t="shared" si="35"/>
        <v>1</v>
      </c>
    </row>
    <row r="2266" spans="1:11">
      <c r="A2266" s="120">
        <v>2692</v>
      </c>
      <c r="B2266" s="121" t="s">
        <v>201</v>
      </c>
      <c r="C2266" s="121" t="s">
        <v>202</v>
      </c>
      <c r="D2266" s="121" t="s">
        <v>57</v>
      </c>
      <c r="E2266" s="121" t="s">
        <v>170</v>
      </c>
      <c r="F2266" s="122">
        <v>0</v>
      </c>
      <c r="G2266" s="122">
        <v>-195080</v>
      </c>
      <c r="H2266" s="120">
        <v>2019</v>
      </c>
      <c r="I2266" t="str">
        <f>IF(J2266="natural gas",VLOOKUP(D2266,'Cross-Page Data'!$I$4:$J$13,2,FALSE),IF(J2266="solar",VLOOKUP('Form 923'!D2266,'Cross-Page Data'!$I$14:$J$117,2,FALSE),J2266))</f>
        <v>hydro</v>
      </c>
      <c r="J2266" t="str">
        <f>VLOOKUP(E2266,'Cross-Page Data'!$D$4:$F$48,3,FALSE)</f>
        <v>hydro</v>
      </c>
      <c r="K2266" t="b">
        <f t="shared" si="35"/>
        <v>1</v>
      </c>
    </row>
    <row r="2267" spans="1:11">
      <c r="A2267" s="120">
        <v>2693</v>
      </c>
      <c r="B2267" s="121" t="s">
        <v>201</v>
      </c>
      <c r="C2267" s="121" t="s">
        <v>202</v>
      </c>
      <c r="D2267" s="121" t="s">
        <v>116</v>
      </c>
      <c r="E2267" s="121" t="s">
        <v>170</v>
      </c>
      <c r="F2267" s="122">
        <v>150526607</v>
      </c>
      <c r="G2267" s="122">
        <v>16909302</v>
      </c>
      <c r="H2267" s="120">
        <v>2019</v>
      </c>
      <c r="I2267" t="str">
        <f>IF(J2267="natural gas",VLOOKUP(D2267,'Cross-Page Data'!$I$4:$J$13,2,FALSE),IF(J2267="solar",VLOOKUP('Form 923'!D2267,'Cross-Page Data'!$I$14:$J$117,2,FALSE),J2267))</f>
        <v>hydro</v>
      </c>
      <c r="J2267" t="str">
        <f>VLOOKUP(E2267,'Cross-Page Data'!$D$4:$F$48,3,FALSE)</f>
        <v>hydro</v>
      </c>
      <c r="K2267" t="b">
        <f t="shared" si="35"/>
        <v>1</v>
      </c>
    </row>
    <row r="2268" spans="1:11">
      <c r="A2268" s="120">
        <v>2694</v>
      </c>
      <c r="B2268" s="121" t="s">
        <v>201</v>
      </c>
      <c r="C2268" s="121" t="s">
        <v>202</v>
      </c>
      <c r="D2268" s="121" t="s">
        <v>116</v>
      </c>
      <c r="E2268" s="121" t="s">
        <v>170</v>
      </c>
      <c r="F2268" s="122">
        <v>68396862</v>
      </c>
      <c r="G2268" s="122">
        <v>7683314</v>
      </c>
      <c r="H2268" s="120">
        <v>2019</v>
      </c>
      <c r="I2268" t="str">
        <f>IF(J2268="natural gas",VLOOKUP(D2268,'Cross-Page Data'!$I$4:$J$13,2,FALSE),IF(J2268="solar",VLOOKUP('Form 923'!D2268,'Cross-Page Data'!$I$14:$J$117,2,FALSE),J2268))</f>
        <v>hydro</v>
      </c>
      <c r="J2268" t="str">
        <f>VLOOKUP(E2268,'Cross-Page Data'!$D$4:$F$48,3,FALSE)</f>
        <v>hydro</v>
      </c>
      <c r="K2268" t="b">
        <f t="shared" si="35"/>
        <v>1</v>
      </c>
    </row>
    <row r="2269" spans="1:11">
      <c r="A2269" s="120">
        <v>2695</v>
      </c>
      <c r="B2269" s="121" t="s">
        <v>201</v>
      </c>
      <c r="C2269" s="121" t="s">
        <v>202</v>
      </c>
      <c r="D2269" s="121" t="s">
        <v>79</v>
      </c>
      <c r="E2269" s="121" t="s">
        <v>70</v>
      </c>
      <c r="F2269" s="122">
        <v>4804</v>
      </c>
      <c r="G2269" s="122">
        <v>-332.855</v>
      </c>
      <c r="H2269" s="120">
        <v>2019</v>
      </c>
      <c r="I2269" t="str">
        <f>IF(J2269="natural gas",VLOOKUP(D2269,'Cross-Page Data'!$I$4:$J$13,2,FALSE),IF(J2269="solar",VLOOKUP('Form 923'!D2269,'Cross-Page Data'!$I$14:$J$117,2,FALSE),J2269))</f>
        <v>heavy or residual fuel oil</v>
      </c>
      <c r="J2269" t="str">
        <f>VLOOKUP(E2269,'Cross-Page Data'!$D$4:$F$48,3,FALSE)</f>
        <v>heavy or residual fuel oil</v>
      </c>
      <c r="K2269" t="b">
        <f t="shared" si="35"/>
        <v>1</v>
      </c>
    </row>
    <row r="2270" spans="1:11">
      <c r="A2270" s="120">
        <v>2695</v>
      </c>
      <c r="B2270" s="121" t="s">
        <v>201</v>
      </c>
      <c r="C2270" s="121" t="s">
        <v>202</v>
      </c>
      <c r="D2270" s="121" t="s">
        <v>79</v>
      </c>
      <c r="E2270" s="121" t="s">
        <v>38</v>
      </c>
      <c r="F2270" s="122">
        <v>9135</v>
      </c>
      <c r="G2270" s="122">
        <v>-633.145</v>
      </c>
      <c r="H2270" s="120">
        <v>2019</v>
      </c>
      <c r="I2270" t="str">
        <f>IF(J2270="natural gas",VLOOKUP(D2270,'Cross-Page Data'!$I$4:$J$13,2,FALSE),IF(J2270="solar",VLOOKUP('Form 923'!D2270,'Cross-Page Data'!$I$14:$J$117,2,FALSE),J2270))</f>
        <v>natural gas peaker</v>
      </c>
      <c r="J2270" t="str">
        <f>VLOOKUP(E2270,'Cross-Page Data'!$D$4:$F$48,3,FALSE)</f>
        <v>natural gas</v>
      </c>
      <c r="K2270" t="b">
        <f t="shared" si="35"/>
        <v>1</v>
      </c>
    </row>
    <row r="2271" spans="1:11">
      <c r="A2271" s="120">
        <v>2700</v>
      </c>
      <c r="B2271" s="121" t="s">
        <v>201</v>
      </c>
      <c r="C2271" s="121" t="s">
        <v>202</v>
      </c>
      <c r="D2271" s="121" t="s">
        <v>116</v>
      </c>
      <c r="E2271" s="121" t="s">
        <v>170</v>
      </c>
      <c r="F2271" s="122">
        <v>214111</v>
      </c>
      <c r="G2271" s="122">
        <v>24052</v>
      </c>
      <c r="H2271" s="120">
        <v>2019</v>
      </c>
      <c r="I2271" t="str">
        <f>IF(J2271="natural gas",VLOOKUP(D2271,'Cross-Page Data'!$I$4:$J$13,2,FALSE),IF(J2271="solar",VLOOKUP('Form 923'!D2271,'Cross-Page Data'!$I$14:$J$117,2,FALSE),J2271))</f>
        <v>hydro</v>
      </c>
      <c r="J2271" t="str">
        <f>VLOOKUP(E2271,'Cross-Page Data'!$D$4:$F$48,3,FALSE)</f>
        <v>hydro</v>
      </c>
      <c r="K2271" t="b">
        <f t="shared" si="35"/>
        <v>1</v>
      </c>
    </row>
    <row r="2272" spans="1:11">
      <c r="A2272" s="120">
        <v>2706</v>
      </c>
      <c r="B2272" s="121" t="s">
        <v>201</v>
      </c>
      <c r="C2272" s="121" t="s">
        <v>202</v>
      </c>
      <c r="D2272" s="121" t="s">
        <v>73</v>
      </c>
      <c r="E2272" s="121" t="s">
        <v>70</v>
      </c>
      <c r="F2272" s="122">
        <v>170082</v>
      </c>
      <c r="G2272" s="122">
        <v>12495.556</v>
      </c>
      <c r="H2272" s="120">
        <v>2019</v>
      </c>
      <c r="I2272" t="str">
        <f>IF(J2272="natural gas",VLOOKUP(D2272,'Cross-Page Data'!$I$4:$J$13,2,FALSE),IF(J2272="solar",VLOOKUP('Form 923'!D2272,'Cross-Page Data'!$I$14:$J$117,2,FALSE),J2272))</f>
        <v>heavy or residual fuel oil</v>
      </c>
      <c r="J2272" t="str">
        <f>VLOOKUP(E2272,'Cross-Page Data'!$D$4:$F$48,3,FALSE)</f>
        <v>heavy or residual fuel oil</v>
      </c>
      <c r="K2272" t="b">
        <f t="shared" si="35"/>
        <v>1</v>
      </c>
    </row>
    <row r="2273" spans="1:11">
      <c r="A2273" s="120">
        <v>2706</v>
      </c>
      <c r="B2273" s="121" t="s">
        <v>201</v>
      </c>
      <c r="C2273" s="121" t="s">
        <v>202</v>
      </c>
      <c r="D2273" s="121" t="s">
        <v>73</v>
      </c>
      <c r="E2273" s="121" t="s">
        <v>38</v>
      </c>
      <c r="F2273" s="122">
        <v>2799981</v>
      </c>
      <c r="G2273" s="122">
        <v>255846.44</v>
      </c>
      <c r="H2273" s="120">
        <v>2019</v>
      </c>
      <c r="I2273" t="str">
        <f>IF(J2273="natural gas",VLOOKUP(D2273,'Cross-Page Data'!$I$4:$J$13,2,FALSE),IF(J2273="solar",VLOOKUP('Form 923'!D2273,'Cross-Page Data'!$I$14:$J$117,2,FALSE),J2273))</f>
        <v>natural gas peaker</v>
      </c>
      <c r="J2273" t="str">
        <f>VLOOKUP(E2273,'Cross-Page Data'!$D$4:$F$48,3,FALSE)</f>
        <v>natural gas</v>
      </c>
      <c r="K2273" t="b">
        <f t="shared" si="35"/>
        <v>1</v>
      </c>
    </row>
    <row r="2274" spans="1:11">
      <c r="A2274" s="120">
        <v>2706</v>
      </c>
      <c r="B2274" s="121" t="s">
        <v>201</v>
      </c>
      <c r="C2274" s="121" t="s">
        <v>202</v>
      </c>
      <c r="D2274" s="121" t="s">
        <v>68</v>
      </c>
      <c r="E2274" s="121" t="s">
        <v>54</v>
      </c>
      <c r="F2274" s="122">
        <v>12827088</v>
      </c>
      <c r="G2274" s="122">
        <v>1041740.3</v>
      </c>
      <c r="H2274" s="120">
        <v>2019</v>
      </c>
      <c r="I2274" t="str">
        <f>IF(J2274="natural gas",VLOOKUP(D2274,'Cross-Page Data'!$I$4:$J$13,2,FALSE),IF(J2274="solar",VLOOKUP('Form 923'!D2274,'Cross-Page Data'!$I$14:$J$117,2,FALSE),J2274))</f>
        <v>hard coal</v>
      </c>
      <c r="J2274" t="str">
        <f>VLOOKUP(E2274,'Cross-Page Data'!$D$4:$F$48,3,FALSE)</f>
        <v>hard coal</v>
      </c>
      <c r="K2274" t="b">
        <f t="shared" si="35"/>
        <v>1</v>
      </c>
    </row>
    <row r="2275" spans="1:11">
      <c r="A2275" s="120">
        <v>2706</v>
      </c>
      <c r="B2275" s="121" t="s">
        <v>201</v>
      </c>
      <c r="C2275" s="121" t="s">
        <v>202</v>
      </c>
      <c r="D2275" s="121" t="s">
        <v>68</v>
      </c>
      <c r="E2275" s="121" t="s">
        <v>70</v>
      </c>
      <c r="F2275" s="122">
        <v>47782</v>
      </c>
      <c r="G2275" s="122">
        <v>3921.721</v>
      </c>
      <c r="H2275" s="120">
        <v>2019</v>
      </c>
      <c r="I2275" t="str">
        <f>IF(J2275="natural gas",VLOOKUP(D2275,'Cross-Page Data'!$I$4:$J$13,2,FALSE),IF(J2275="solar",VLOOKUP('Form 923'!D2275,'Cross-Page Data'!$I$14:$J$117,2,FALSE),J2275))</f>
        <v>heavy or residual fuel oil</v>
      </c>
      <c r="J2275" t="str">
        <f>VLOOKUP(E2275,'Cross-Page Data'!$D$4:$F$48,3,FALSE)</f>
        <v>heavy or residual fuel oil</v>
      </c>
      <c r="K2275" t="b">
        <f t="shared" si="35"/>
        <v>1</v>
      </c>
    </row>
    <row r="2276" spans="1:11">
      <c r="A2276" s="120">
        <v>2707</v>
      </c>
      <c r="B2276" s="121" t="s">
        <v>201</v>
      </c>
      <c r="C2276" s="121" t="s">
        <v>202</v>
      </c>
      <c r="D2276" s="121" t="s">
        <v>73</v>
      </c>
      <c r="E2276" s="121" t="s">
        <v>70</v>
      </c>
      <c r="F2276" s="122">
        <v>4968</v>
      </c>
      <c r="G2276" s="122">
        <v>-535</v>
      </c>
      <c r="H2276" s="120">
        <v>2019</v>
      </c>
      <c r="I2276" t="str">
        <f>IF(J2276="natural gas",VLOOKUP(D2276,'Cross-Page Data'!$I$4:$J$13,2,FALSE),IF(J2276="solar",VLOOKUP('Form 923'!D2276,'Cross-Page Data'!$I$14:$J$117,2,FALSE),J2276))</f>
        <v>heavy or residual fuel oil</v>
      </c>
      <c r="J2276" t="str">
        <f>VLOOKUP(E2276,'Cross-Page Data'!$D$4:$F$48,3,FALSE)</f>
        <v>heavy or residual fuel oil</v>
      </c>
      <c r="K2276" t="b">
        <f t="shared" si="35"/>
        <v>1</v>
      </c>
    </row>
    <row r="2277" spans="1:11">
      <c r="A2277" s="120">
        <v>2707</v>
      </c>
      <c r="B2277" s="121" t="s">
        <v>201</v>
      </c>
      <c r="C2277" s="121" t="s">
        <v>202</v>
      </c>
      <c r="D2277" s="121" t="s">
        <v>116</v>
      </c>
      <c r="E2277" s="121" t="s">
        <v>170</v>
      </c>
      <c r="F2277" s="122">
        <v>0</v>
      </c>
      <c r="G2277" s="122">
        <v>-421</v>
      </c>
      <c r="H2277" s="120">
        <v>2019</v>
      </c>
      <c r="I2277" t="str">
        <f>IF(J2277="natural gas",VLOOKUP(D2277,'Cross-Page Data'!$I$4:$J$13,2,FALSE),IF(J2277="solar",VLOOKUP('Form 923'!D2277,'Cross-Page Data'!$I$14:$J$117,2,FALSE),J2277))</f>
        <v>hydro</v>
      </c>
      <c r="J2277" t="str">
        <f>VLOOKUP(E2277,'Cross-Page Data'!$D$4:$F$48,3,FALSE)</f>
        <v>hydro</v>
      </c>
      <c r="K2277" t="b">
        <f t="shared" si="35"/>
        <v>1</v>
      </c>
    </row>
    <row r="2278" spans="1:11">
      <c r="A2278" s="120">
        <v>2710</v>
      </c>
      <c r="B2278" s="121" t="s">
        <v>201</v>
      </c>
      <c r="C2278" s="121" t="s">
        <v>202</v>
      </c>
      <c r="D2278" s="121" t="s">
        <v>116</v>
      </c>
      <c r="E2278" s="121" t="s">
        <v>170</v>
      </c>
      <c r="F2278" s="122">
        <v>0</v>
      </c>
      <c r="G2278" s="122">
        <v>-284</v>
      </c>
      <c r="H2278" s="120">
        <v>2019</v>
      </c>
      <c r="I2278" t="str">
        <f>IF(J2278="natural gas",VLOOKUP(D2278,'Cross-Page Data'!$I$4:$J$13,2,FALSE),IF(J2278="solar",VLOOKUP('Form 923'!D2278,'Cross-Page Data'!$I$14:$J$117,2,FALSE),J2278))</f>
        <v>hydro</v>
      </c>
      <c r="J2278" t="str">
        <f>VLOOKUP(E2278,'Cross-Page Data'!$D$4:$F$48,3,FALSE)</f>
        <v>hydro</v>
      </c>
      <c r="K2278" t="b">
        <f t="shared" si="35"/>
        <v>1</v>
      </c>
    </row>
    <row r="2279" spans="1:11">
      <c r="A2279" s="120">
        <v>2712</v>
      </c>
      <c r="B2279" s="121" t="s">
        <v>201</v>
      </c>
      <c r="C2279" s="121" t="s">
        <v>202</v>
      </c>
      <c r="D2279" s="121" t="s">
        <v>68</v>
      </c>
      <c r="E2279" s="121" t="s">
        <v>54</v>
      </c>
      <c r="F2279" s="122">
        <v>72812074</v>
      </c>
      <c r="G2279" s="122">
        <v>6916201.8</v>
      </c>
      <c r="H2279" s="120">
        <v>2019</v>
      </c>
      <c r="I2279" t="str">
        <f>IF(J2279="natural gas",VLOOKUP(D2279,'Cross-Page Data'!$I$4:$J$13,2,FALSE),IF(J2279="solar",VLOOKUP('Form 923'!D2279,'Cross-Page Data'!$I$14:$J$117,2,FALSE),J2279))</f>
        <v>hard coal</v>
      </c>
      <c r="J2279" t="str">
        <f>VLOOKUP(E2279,'Cross-Page Data'!$D$4:$F$48,3,FALSE)</f>
        <v>hard coal</v>
      </c>
      <c r="K2279" t="b">
        <f t="shared" si="35"/>
        <v>1</v>
      </c>
    </row>
    <row r="2280" spans="1:11">
      <c r="A2280" s="120">
        <v>2712</v>
      </c>
      <c r="B2280" s="121" t="s">
        <v>201</v>
      </c>
      <c r="C2280" s="121" t="s">
        <v>202</v>
      </c>
      <c r="D2280" s="121" t="s">
        <v>68</v>
      </c>
      <c r="E2280" s="121" t="s">
        <v>70</v>
      </c>
      <c r="F2280" s="122">
        <v>326380</v>
      </c>
      <c r="G2280" s="122">
        <v>30865.204</v>
      </c>
      <c r="H2280" s="120">
        <v>2019</v>
      </c>
      <c r="I2280" t="str">
        <f>IF(J2280="natural gas",VLOOKUP(D2280,'Cross-Page Data'!$I$4:$J$13,2,FALSE),IF(J2280="solar",VLOOKUP('Form 923'!D2280,'Cross-Page Data'!$I$14:$J$117,2,FALSE),J2280))</f>
        <v>heavy or residual fuel oil</v>
      </c>
      <c r="J2280" t="str">
        <f>VLOOKUP(E2280,'Cross-Page Data'!$D$4:$F$48,3,FALSE)</f>
        <v>heavy or residual fuel oil</v>
      </c>
      <c r="K2280" t="b">
        <f t="shared" si="35"/>
        <v>1</v>
      </c>
    </row>
    <row r="2281" spans="1:11">
      <c r="A2281" s="120">
        <v>2714</v>
      </c>
      <c r="B2281" s="121" t="s">
        <v>201</v>
      </c>
      <c r="C2281" s="121" t="s">
        <v>202</v>
      </c>
      <c r="D2281" s="121" t="s">
        <v>116</v>
      </c>
      <c r="E2281" s="121" t="s">
        <v>170</v>
      </c>
      <c r="F2281" s="122">
        <v>2071672</v>
      </c>
      <c r="G2281" s="122">
        <v>232720</v>
      </c>
      <c r="H2281" s="120">
        <v>2019</v>
      </c>
      <c r="I2281" t="str">
        <f>IF(J2281="natural gas",VLOOKUP(D2281,'Cross-Page Data'!$I$4:$J$13,2,FALSE),IF(J2281="solar",VLOOKUP('Form 923'!D2281,'Cross-Page Data'!$I$14:$J$117,2,FALSE),J2281))</f>
        <v>hydro</v>
      </c>
      <c r="J2281" t="str">
        <f>VLOOKUP(E2281,'Cross-Page Data'!$D$4:$F$48,3,FALSE)</f>
        <v>hydro</v>
      </c>
      <c r="K2281" t="b">
        <f t="shared" si="35"/>
        <v>1</v>
      </c>
    </row>
    <row r="2282" spans="1:11">
      <c r="A2282" s="120">
        <v>2715</v>
      </c>
      <c r="B2282" s="121" t="s">
        <v>201</v>
      </c>
      <c r="C2282" s="121" t="s">
        <v>202</v>
      </c>
      <c r="D2282" s="121" t="s">
        <v>116</v>
      </c>
      <c r="E2282" s="121" t="s">
        <v>170</v>
      </c>
      <c r="F2282" s="122">
        <v>3929574</v>
      </c>
      <c r="G2282" s="122">
        <v>441426</v>
      </c>
      <c r="H2282" s="120">
        <v>2019</v>
      </c>
      <c r="I2282" t="str">
        <f>IF(J2282="natural gas",VLOOKUP(D2282,'Cross-Page Data'!$I$4:$J$13,2,FALSE),IF(J2282="solar",VLOOKUP('Form 923'!D2282,'Cross-Page Data'!$I$14:$J$117,2,FALSE),J2282))</f>
        <v>hydro</v>
      </c>
      <c r="J2282" t="str">
        <f>VLOOKUP(E2282,'Cross-Page Data'!$D$4:$F$48,3,FALSE)</f>
        <v>hydro</v>
      </c>
      <c r="K2282" t="b">
        <f t="shared" si="35"/>
        <v>1</v>
      </c>
    </row>
    <row r="2283" spans="1:11">
      <c r="A2283" s="120">
        <v>2716</v>
      </c>
      <c r="B2283" s="121" t="s">
        <v>201</v>
      </c>
      <c r="C2283" s="121" t="s">
        <v>202</v>
      </c>
      <c r="D2283" s="121" t="s">
        <v>73</v>
      </c>
      <c r="E2283" s="121" t="s">
        <v>54</v>
      </c>
      <c r="F2283" s="122">
        <v>0</v>
      </c>
      <c r="G2283" s="122">
        <v>0</v>
      </c>
      <c r="H2283" s="120">
        <v>2019</v>
      </c>
      <c r="I2283" t="str">
        <f>IF(J2283="natural gas",VLOOKUP(D2283,'Cross-Page Data'!$I$4:$J$13,2,FALSE),IF(J2283="solar",VLOOKUP('Form 923'!D2283,'Cross-Page Data'!$I$14:$J$117,2,FALSE),J2283))</f>
        <v>hard coal</v>
      </c>
      <c r="J2283" t="str">
        <f>VLOOKUP(E2283,'Cross-Page Data'!$D$4:$F$48,3,FALSE)</f>
        <v>hard coal</v>
      </c>
      <c r="K2283" t="b">
        <f t="shared" si="35"/>
        <v>1</v>
      </c>
    </row>
    <row r="2284" spans="1:11">
      <c r="A2284" s="120">
        <v>2716</v>
      </c>
      <c r="B2284" s="121" t="s">
        <v>201</v>
      </c>
      <c r="C2284" s="121" t="s">
        <v>202</v>
      </c>
      <c r="D2284" s="121" t="s">
        <v>73</v>
      </c>
      <c r="E2284" s="121" t="s">
        <v>70</v>
      </c>
      <c r="F2284" s="122">
        <v>15035</v>
      </c>
      <c r="G2284" s="122">
        <v>-118</v>
      </c>
      <c r="H2284" s="120">
        <v>2019</v>
      </c>
      <c r="I2284" t="str">
        <f>IF(J2284="natural gas",VLOOKUP(D2284,'Cross-Page Data'!$I$4:$J$13,2,FALSE),IF(J2284="solar",VLOOKUP('Form 923'!D2284,'Cross-Page Data'!$I$14:$J$117,2,FALSE),J2284))</f>
        <v>heavy or residual fuel oil</v>
      </c>
      <c r="J2284" t="str">
        <f>VLOOKUP(E2284,'Cross-Page Data'!$D$4:$F$48,3,FALSE)</f>
        <v>heavy or residual fuel oil</v>
      </c>
      <c r="K2284" t="b">
        <f t="shared" si="35"/>
        <v>1</v>
      </c>
    </row>
    <row r="2285" spans="1:11">
      <c r="A2285" s="120">
        <v>2716</v>
      </c>
      <c r="B2285" s="121" t="s">
        <v>201</v>
      </c>
      <c r="C2285" s="121" t="s">
        <v>202</v>
      </c>
      <c r="D2285" s="121" t="s">
        <v>73</v>
      </c>
      <c r="E2285" s="121" t="s">
        <v>38</v>
      </c>
      <c r="F2285" s="122">
        <v>0</v>
      </c>
      <c r="G2285" s="122">
        <v>0</v>
      </c>
      <c r="H2285" s="120">
        <v>2019</v>
      </c>
      <c r="I2285" t="str">
        <f>IF(J2285="natural gas",VLOOKUP(D2285,'Cross-Page Data'!$I$4:$J$13,2,FALSE),IF(J2285="solar",VLOOKUP('Form 923'!D2285,'Cross-Page Data'!$I$14:$J$117,2,FALSE),J2285))</f>
        <v>natural gas peaker</v>
      </c>
      <c r="J2285" t="str">
        <f>VLOOKUP(E2285,'Cross-Page Data'!$D$4:$F$48,3,FALSE)</f>
        <v>natural gas</v>
      </c>
      <c r="K2285" t="b">
        <f t="shared" si="35"/>
        <v>1</v>
      </c>
    </row>
    <row r="2286" spans="1:11">
      <c r="A2286" s="120">
        <v>2718</v>
      </c>
      <c r="B2286" s="121" t="s">
        <v>201</v>
      </c>
      <c r="C2286" s="121" t="s">
        <v>202</v>
      </c>
      <c r="D2286" s="121" t="s">
        <v>68</v>
      </c>
      <c r="E2286" s="121" t="s">
        <v>54</v>
      </c>
      <c r="F2286" s="122">
        <v>10368017</v>
      </c>
      <c r="G2286" s="122">
        <v>887179.23</v>
      </c>
      <c r="H2286" s="120">
        <v>2019</v>
      </c>
      <c r="I2286" t="str">
        <f>IF(J2286="natural gas",VLOOKUP(D2286,'Cross-Page Data'!$I$4:$J$13,2,FALSE),IF(J2286="solar",VLOOKUP('Form 923'!D2286,'Cross-Page Data'!$I$14:$J$117,2,FALSE),J2286))</f>
        <v>hard coal</v>
      </c>
      <c r="J2286" t="str">
        <f>VLOOKUP(E2286,'Cross-Page Data'!$D$4:$F$48,3,FALSE)</f>
        <v>hard coal</v>
      </c>
      <c r="K2286" t="b">
        <f t="shared" si="35"/>
        <v>1</v>
      </c>
    </row>
    <row r="2287" spans="1:11">
      <c r="A2287" s="120">
        <v>2718</v>
      </c>
      <c r="B2287" s="121" t="s">
        <v>201</v>
      </c>
      <c r="C2287" s="121" t="s">
        <v>202</v>
      </c>
      <c r="D2287" s="121" t="s">
        <v>68</v>
      </c>
      <c r="E2287" s="121" t="s">
        <v>70</v>
      </c>
      <c r="F2287" s="122">
        <v>95207</v>
      </c>
      <c r="G2287" s="122">
        <v>7839.773</v>
      </c>
      <c r="H2287" s="120">
        <v>2019</v>
      </c>
      <c r="I2287" t="str">
        <f>IF(J2287="natural gas",VLOOKUP(D2287,'Cross-Page Data'!$I$4:$J$13,2,FALSE),IF(J2287="solar",VLOOKUP('Form 923'!D2287,'Cross-Page Data'!$I$14:$J$117,2,FALSE),J2287))</f>
        <v>heavy or residual fuel oil</v>
      </c>
      <c r="J2287" t="str">
        <f>VLOOKUP(E2287,'Cross-Page Data'!$D$4:$F$48,3,FALSE)</f>
        <v>heavy or residual fuel oil</v>
      </c>
      <c r="K2287" t="b">
        <f t="shared" si="35"/>
        <v>1</v>
      </c>
    </row>
    <row r="2288" spans="1:11">
      <c r="A2288" s="120">
        <v>2719</v>
      </c>
      <c r="B2288" s="121" t="s">
        <v>201</v>
      </c>
      <c r="C2288" s="121" t="s">
        <v>202</v>
      </c>
      <c r="D2288" s="121" t="s">
        <v>116</v>
      </c>
      <c r="E2288" s="121" t="s">
        <v>170</v>
      </c>
      <c r="F2288" s="122">
        <v>730381</v>
      </c>
      <c r="G2288" s="122">
        <v>82047</v>
      </c>
      <c r="H2288" s="120">
        <v>2019</v>
      </c>
      <c r="I2288" t="str">
        <f>IF(J2288="natural gas",VLOOKUP(D2288,'Cross-Page Data'!$I$4:$J$13,2,FALSE),IF(J2288="solar",VLOOKUP('Form 923'!D2288,'Cross-Page Data'!$I$14:$J$117,2,FALSE),J2288))</f>
        <v>hydro</v>
      </c>
      <c r="J2288" t="str">
        <f>VLOOKUP(E2288,'Cross-Page Data'!$D$4:$F$48,3,FALSE)</f>
        <v>hydro</v>
      </c>
      <c r="K2288" t="b">
        <f t="shared" si="35"/>
        <v>1</v>
      </c>
    </row>
    <row r="2289" spans="1:11">
      <c r="A2289" s="120">
        <v>2720</v>
      </c>
      <c r="B2289" s="121" t="s">
        <v>201</v>
      </c>
      <c r="C2289" s="121" t="s">
        <v>202</v>
      </c>
      <c r="D2289" s="121" t="s">
        <v>39</v>
      </c>
      <c r="E2289" s="121" t="s">
        <v>70</v>
      </c>
      <c r="F2289" s="122">
        <v>0</v>
      </c>
      <c r="G2289" s="122">
        <v>0</v>
      </c>
      <c r="H2289" s="120">
        <v>2019</v>
      </c>
      <c r="I2289" t="str">
        <f>IF(J2289="natural gas",VLOOKUP(D2289,'Cross-Page Data'!$I$4:$J$13,2,FALSE),IF(J2289="solar",VLOOKUP('Form 923'!D2289,'Cross-Page Data'!$I$14:$J$117,2,FALSE),J2289))</f>
        <v>heavy or residual fuel oil</v>
      </c>
      <c r="J2289" t="str">
        <f>VLOOKUP(E2289,'Cross-Page Data'!$D$4:$F$48,3,FALSE)</f>
        <v>heavy or residual fuel oil</v>
      </c>
      <c r="K2289" t="b">
        <f t="shared" si="35"/>
        <v>1</v>
      </c>
    </row>
    <row r="2290" spans="1:11">
      <c r="A2290" s="120">
        <v>2720</v>
      </c>
      <c r="B2290" s="121" t="s">
        <v>201</v>
      </c>
      <c r="C2290" s="121" t="s">
        <v>202</v>
      </c>
      <c r="D2290" s="121" t="s">
        <v>39</v>
      </c>
      <c r="E2290" s="121" t="s">
        <v>38</v>
      </c>
      <c r="F2290" s="122">
        <v>4725308</v>
      </c>
      <c r="G2290" s="122">
        <v>1881428</v>
      </c>
      <c r="H2290" s="120">
        <v>2019</v>
      </c>
      <c r="I2290" t="str">
        <f>IF(J2290="natural gas",VLOOKUP(D2290,'Cross-Page Data'!$I$4:$J$13,2,FALSE),IF(J2290="solar",VLOOKUP('Form 923'!D2290,'Cross-Page Data'!$I$14:$J$117,2,FALSE),J2290))</f>
        <v>natural gas nonpeaker - preexisting nonretiring</v>
      </c>
      <c r="J2290" t="str">
        <f>VLOOKUP(E2290,'Cross-Page Data'!$D$4:$F$48,3,FALSE)</f>
        <v>natural gas</v>
      </c>
      <c r="K2290" t="b">
        <f t="shared" si="35"/>
        <v>1</v>
      </c>
    </row>
    <row r="2291" spans="1:11">
      <c r="A2291" s="120">
        <v>2720</v>
      </c>
      <c r="B2291" s="121" t="s">
        <v>201</v>
      </c>
      <c r="C2291" s="121" t="s">
        <v>202</v>
      </c>
      <c r="D2291" s="121" t="s">
        <v>61</v>
      </c>
      <c r="E2291" s="121" t="s">
        <v>70</v>
      </c>
      <c r="F2291" s="122">
        <v>0</v>
      </c>
      <c r="G2291" s="122">
        <v>0</v>
      </c>
      <c r="H2291" s="120">
        <v>2019</v>
      </c>
      <c r="I2291" t="str">
        <f>IF(J2291="natural gas",VLOOKUP(D2291,'Cross-Page Data'!$I$4:$J$13,2,FALSE),IF(J2291="solar",VLOOKUP('Form 923'!D2291,'Cross-Page Data'!$I$14:$J$117,2,FALSE),J2291))</f>
        <v>heavy or residual fuel oil</v>
      </c>
      <c r="J2291" t="str">
        <f>VLOOKUP(E2291,'Cross-Page Data'!$D$4:$F$48,3,FALSE)</f>
        <v>heavy or residual fuel oil</v>
      </c>
      <c r="K2291" t="b">
        <f t="shared" si="35"/>
        <v>1</v>
      </c>
    </row>
    <row r="2292" spans="1:11">
      <c r="A2292" s="120">
        <v>2720</v>
      </c>
      <c r="B2292" s="121" t="s">
        <v>201</v>
      </c>
      <c r="C2292" s="121" t="s">
        <v>202</v>
      </c>
      <c r="D2292" s="121" t="s">
        <v>61</v>
      </c>
      <c r="E2292" s="121" t="s">
        <v>38</v>
      </c>
      <c r="F2292" s="122">
        <v>26564466</v>
      </c>
      <c r="G2292" s="122">
        <v>2510856</v>
      </c>
      <c r="H2292" s="120">
        <v>2019</v>
      </c>
      <c r="I2292" t="str">
        <f>IF(J2292="natural gas",VLOOKUP(D2292,'Cross-Page Data'!$I$4:$J$13,2,FALSE),IF(J2292="solar",VLOOKUP('Form 923'!D2292,'Cross-Page Data'!$I$14:$J$117,2,FALSE),J2292))</f>
        <v>natural gas nonpeaker - preexisting nonretiring</v>
      </c>
      <c r="J2292" t="str">
        <f>VLOOKUP(E2292,'Cross-Page Data'!$D$4:$F$48,3,FALSE)</f>
        <v>natural gas</v>
      </c>
      <c r="K2292" t="b">
        <f t="shared" si="35"/>
        <v>1</v>
      </c>
    </row>
    <row r="2293" spans="1:11">
      <c r="A2293" s="120">
        <v>2721</v>
      </c>
      <c r="B2293" s="121" t="s">
        <v>201</v>
      </c>
      <c r="C2293" s="121" t="s">
        <v>202</v>
      </c>
      <c r="D2293" s="121" t="s">
        <v>68</v>
      </c>
      <c r="E2293" s="121" t="s">
        <v>54</v>
      </c>
      <c r="F2293" s="122">
        <v>48947103</v>
      </c>
      <c r="G2293" s="122">
        <v>5158248.6</v>
      </c>
      <c r="H2293" s="120">
        <v>2019</v>
      </c>
      <c r="I2293" t="str">
        <f>IF(J2293="natural gas",VLOOKUP(D2293,'Cross-Page Data'!$I$4:$J$13,2,FALSE),IF(J2293="solar",VLOOKUP('Form 923'!D2293,'Cross-Page Data'!$I$14:$J$117,2,FALSE),J2293))</f>
        <v>hard coal</v>
      </c>
      <c r="J2293" t="str">
        <f>VLOOKUP(E2293,'Cross-Page Data'!$D$4:$F$48,3,FALSE)</f>
        <v>hard coal</v>
      </c>
      <c r="K2293" t="b">
        <f t="shared" si="35"/>
        <v>1</v>
      </c>
    </row>
    <row r="2294" spans="1:11">
      <c r="A2294" s="120">
        <v>2721</v>
      </c>
      <c r="B2294" s="121" t="s">
        <v>201</v>
      </c>
      <c r="C2294" s="121" t="s">
        <v>202</v>
      </c>
      <c r="D2294" s="121" t="s">
        <v>68</v>
      </c>
      <c r="E2294" s="121" t="s">
        <v>70</v>
      </c>
      <c r="F2294" s="122">
        <v>124479</v>
      </c>
      <c r="G2294" s="122">
        <v>12781.057</v>
      </c>
      <c r="H2294" s="120">
        <v>2019</v>
      </c>
      <c r="I2294" t="str">
        <f>IF(J2294="natural gas",VLOOKUP(D2294,'Cross-Page Data'!$I$4:$J$13,2,FALSE),IF(J2294="solar",VLOOKUP('Form 923'!D2294,'Cross-Page Data'!$I$14:$J$117,2,FALSE),J2294))</f>
        <v>heavy or residual fuel oil</v>
      </c>
      <c r="J2294" t="str">
        <f>VLOOKUP(E2294,'Cross-Page Data'!$D$4:$F$48,3,FALSE)</f>
        <v>heavy or residual fuel oil</v>
      </c>
      <c r="K2294" t="b">
        <f t="shared" si="35"/>
        <v>1</v>
      </c>
    </row>
    <row r="2295" spans="1:11">
      <c r="A2295" s="120">
        <v>2721</v>
      </c>
      <c r="B2295" s="121" t="s">
        <v>201</v>
      </c>
      <c r="C2295" s="121" t="s">
        <v>202</v>
      </c>
      <c r="D2295" s="121" t="s">
        <v>68</v>
      </c>
      <c r="E2295" s="121" t="s">
        <v>38</v>
      </c>
      <c r="F2295" s="122">
        <v>11791756</v>
      </c>
      <c r="G2295" s="122">
        <v>1197142.3</v>
      </c>
      <c r="H2295" s="120">
        <v>2019</v>
      </c>
      <c r="I2295" t="str">
        <f>IF(J2295="natural gas",VLOOKUP(D2295,'Cross-Page Data'!$I$4:$J$13,2,FALSE),IF(J2295="solar",VLOOKUP('Form 923'!D2295,'Cross-Page Data'!$I$14:$J$117,2,FALSE),J2295))</f>
        <v>natural gas nonpeaker - preexisting retiring</v>
      </c>
      <c r="J2295" t="str">
        <f>VLOOKUP(E2295,'Cross-Page Data'!$D$4:$F$48,3,FALSE)</f>
        <v>natural gas</v>
      </c>
      <c r="K2295" t="b">
        <f t="shared" si="35"/>
        <v>1</v>
      </c>
    </row>
    <row r="2296" spans="1:11">
      <c r="A2296" s="120">
        <v>2722</v>
      </c>
      <c r="B2296" s="121" t="s">
        <v>201</v>
      </c>
      <c r="C2296" s="121" t="s">
        <v>202</v>
      </c>
      <c r="D2296" s="121" t="s">
        <v>116</v>
      </c>
      <c r="E2296" s="121" t="s">
        <v>170</v>
      </c>
      <c r="F2296" s="122">
        <v>2347582</v>
      </c>
      <c r="G2296" s="122">
        <v>263714</v>
      </c>
      <c r="H2296" s="120">
        <v>2019</v>
      </c>
      <c r="I2296" t="str">
        <f>IF(J2296="natural gas",VLOOKUP(D2296,'Cross-Page Data'!$I$4:$J$13,2,FALSE),IF(J2296="solar",VLOOKUP('Form 923'!D2296,'Cross-Page Data'!$I$14:$J$117,2,FALSE),J2296))</f>
        <v>hydro</v>
      </c>
      <c r="J2296" t="str">
        <f>VLOOKUP(E2296,'Cross-Page Data'!$D$4:$F$48,3,FALSE)</f>
        <v>hydro</v>
      </c>
      <c r="K2296" t="b">
        <f t="shared" si="35"/>
        <v>1</v>
      </c>
    </row>
    <row r="2297" spans="1:11">
      <c r="A2297" s="120">
        <v>2723</v>
      </c>
      <c r="B2297" s="121" t="s">
        <v>201</v>
      </c>
      <c r="C2297" s="121" t="s">
        <v>202</v>
      </c>
      <c r="D2297" s="121" t="s">
        <v>39</v>
      </c>
      <c r="E2297" s="121" t="s">
        <v>70</v>
      </c>
      <c r="F2297" s="122">
        <v>0</v>
      </c>
      <c r="G2297" s="122">
        <v>0</v>
      </c>
      <c r="H2297" s="120">
        <v>2019</v>
      </c>
      <c r="I2297" t="str">
        <f>IF(J2297="natural gas",VLOOKUP(D2297,'Cross-Page Data'!$I$4:$J$13,2,FALSE),IF(J2297="solar",VLOOKUP('Form 923'!D2297,'Cross-Page Data'!$I$14:$J$117,2,FALSE),J2297))</f>
        <v>heavy or residual fuel oil</v>
      </c>
      <c r="J2297" t="str">
        <f>VLOOKUP(E2297,'Cross-Page Data'!$D$4:$F$48,3,FALSE)</f>
        <v>heavy or residual fuel oil</v>
      </c>
      <c r="K2297" t="b">
        <f t="shared" si="35"/>
        <v>1</v>
      </c>
    </row>
    <row r="2298" spans="1:11">
      <c r="A2298" s="120">
        <v>2723</v>
      </c>
      <c r="B2298" s="121" t="s">
        <v>201</v>
      </c>
      <c r="C2298" s="121" t="s">
        <v>202</v>
      </c>
      <c r="D2298" s="121" t="s">
        <v>39</v>
      </c>
      <c r="E2298" s="121" t="s">
        <v>38</v>
      </c>
      <c r="F2298" s="122">
        <v>4774699</v>
      </c>
      <c r="G2298" s="122">
        <v>1890790</v>
      </c>
      <c r="H2298" s="120">
        <v>2019</v>
      </c>
      <c r="I2298" t="str">
        <f>IF(J2298="natural gas",VLOOKUP(D2298,'Cross-Page Data'!$I$4:$J$13,2,FALSE),IF(J2298="solar",VLOOKUP('Form 923'!D2298,'Cross-Page Data'!$I$14:$J$117,2,FALSE),J2298))</f>
        <v>natural gas nonpeaker - preexisting nonretiring</v>
      </c>
      <c r="J2298" t="str">
        <f>VLOOKUP(E2298,'Cross-Page Data'!$D$4:$F$48,3,FALSE)</f>
        <v>natural gas</v>
      </c>
      <c r="K2298" t="b">
        <f t="shared" si="35"/>
        <v>1</v>
      </c>
    </row>
    <row r="2299" spans="1:11">
      <c r="A2299" s="120">
        <v>2723</v>
      </c>
      <c r="B2299" s="121" t="s">
        <v>201</v>
      </c>
      <c r="C2299" s="121" t="s">
        <v>202</v>
      </c>
      <c r="D2299" s="121" t="s">
        <v>61</v>
      </c>
      <c r="E2299" s="121" t="s">
        <v>70</v>
      </c>
      <c r="F2299" s="122">
        <v>0</v>
      </c>
      <c r="G2299" s="122">
        <v>0</v>
      </c>
      <c r="H2299" s="120">
        <v>2019</v>
      </c>
      <c r="I2299" t="str">
        <f>IF(J2299="natural gas",VLOOKUP(D2299,'Cross-Page Data'!$I$4:$J$13,2,FALSE),IF(J2299="solar",VLOOKUP('Form 923'!D2299,'Cross-Page Data'!$I$14:$J$117,2,FALSE),J2299))</f>
        <v>heavy or residual fuel oil</v>
      </c>
      <c r="J2299" t="str">
        <f>VLOOKUP(E2299,'Cross-Page Data'!$D$4:$F$48,3,FALSE)</f>
        <v>heavy or residual fuel oil</v>
      </c>
      <c r="K2299" t="b">
        <f t="shared" si="35"/>
        <v>1</v>
      </c>
    </row>
    <row r="2300" spans="1:11">
      <c r="A2300" s="120">
        <v>2723</v>
      </c>
      <c r="B2300" s="121" t="s">
        <v>201</v>
      </c>
      <c r="C2300" s="121" t="s">
        <v>202</v>
      </c>
      <c r="D2300" s="121" t="s">
        <v>61</v>
      </c>
      <c r="E2300" s="121" t="s">
        <v>38</v>
      </c>
      <c r="F2300" s="122">
        <v>26798377</v>
      </c>
      <c r="G2300" s="122">
        <v>2504043</v>
      </c>
      <c r="H2300" s="120">
        <v>2019</v>
      </c>
      <c r="I2300" t="str">
        <f>IF(J2300="natural gas",VLOOKUP(D2300,'Cross-Page Data'!$I$4:$J$13,2,FALSE),IF(J2300="solar",VLOOKUP('Form 923'!D2300,'Cross-Page Data'!$I$14:$J$117,2,FALSE),J2300))</f>
        <v>natural gas nonpeaker - preexisting nonretiring</v>
      </c>
      <c r="J2300" t="str">
        <f>VLOOKUP(E2300,'Cross-Page Data'!$D$4:$F$48,3,FALSE)</f>
        <v>natural gas</v>
      </c>
      <c r="K2300" t="b">
        <f t="shared" si="35"/>
        <v>1</v>
      </c>
    </row>
    <row r="2301" spans="1:11">
      <c r="A2301" s="120">
        <v>2726</v>
      </c>
      <c r="B2301" s="121" t="s">
        <v>201</v>
      </c>
      <c r="C2301" s="121" t="s">
        <v>202</v>
      </c>
      <c r="D2301" s="121" t="s">
        <v>116</v>
      </c>
      <c r="E2301" s="121" t="s">
        <v>170</v>
      </c>
      <c r="F2301" s="122">
        <v>1273235</v>
      </c>
      <c r="G2301" s="122">
        <v>143028</v>
      </c>
      <c r="H2301" s="120">
        <v>2019</v>
      </c>
      <c r="I2301" t="str">
        <f>IF(J2301="natural gas",VLOOKUP(D2301,'Cross-Page Data'!$I$4:$J$13,2,FALSE),IF(J2301="solar",VLOOKUP('Form 923'!D2301,'Cross-Page Data'!$I$14:$J$117,2,FALSE),J2301))</f>
        <v>hydro</v>
      </c>
      <c r="J2301" t="str">
        <f>VLOOKUP(E2301,'Cross-Page Data'!$D$4:$F$48,3,FALSE)</f>
        <v>hydro</v>
      </c>
      <c r="K2301" t="b">
        <f t="shared" si="35"/>
        <v>1</v>
      </c>
    </row>
    <row r="2302" spans="1:11">
      <c r="A2302" s="120">
        <v>2727</v>
      </c>
      <c r="B2302" s="121" t="s">
        <v>201</v>
      </c>
      <c r="C2302" s="121" t="s">
        <v>202</v>
      </c>
      <c r="D2302" s="121" t="s">
        <v>68</v>
      </c>
      <c r="E2302" s="121" t="s">
        <v>54</v>
      </c>
      <c r="F2302" s="122">
        <v>75181911</v>
      </c>
      <c r="G2302" s="122">
        <v>7764610.5</v>
      </c>
      <c r="H2302" s="120">
        <v>2019</v>
      </c>
      <c r="I2302" t="str">
        <f>IF(J2302="natural gas",VLOOKUP(D2302,'Cross-Page Data'!$I$4:$J$13,2,FALSE),IF(J2302="solar",VLOOKUP('Form 923'!D2302,'Cross-Page Data'!$I$14:$J$117,2,FALSE),J2302))</f>
        <v>hard coal</v>
      </c>
      <c r="J2302" t="str">
        <f>VLOOKUP(E2302,'Cross-Page Data'!$D$4:$F$48,3,FALSE)</f>
        <v>hard coal</v>
      </c>
      <c r="K2302" t="b">
        <f t="shared" si="35"/>
        <v>1</v>
      </c>
    </row>
    <row r="2303" spans="1:11">
      <c r="A2303" s="120">
        <v>2727</v>
      </c>
      <c r="B2303" s="121" t="s">
        <v>201</v>
      </c>
      <c r="C2303" s="121" t="s">
        <v>202</v>
      </c>
      <c r="D2303" s="121" t="s">
        <v>68</v>
      </c>
      <c r="E2303" s="121" t="s">
        <v>70</v>
      </c>
      <c r="F2303" s="122">
        <v>218428</v>
      </c>
      <c r="G2303" s="122">
        <v>22329.475</v>
      </c>
      <c r="H2303" s="120">
        <v>2019</v>
      </c>
      <c r="I2303" t="str">
        <f>IF(J2303="natural gas",VLOOKUP(D2303,'Cross-Page Data'!$I$4:$J$13,2,FALSE),IF(J2303="solar",VLOOKUP('Form 923'!D2303,'Cross-Page Data'!$I$14:$J$117,2,FALSE),J2303))</f>
        <v>heavy or residual fuel oil</v>
      </c>
      <c r="J2303" t="str">
        <f>VLOOKUP(E2303,'Cross-Page Data'!$D$4:$F$48,3,FALSE)</f>
        <v>heavy or residual fuel oil</v>
      </c>
      <c r="K2303" t="b">
        <f t="shared" si="35"/>
        <v>1</v>
      </c>
    </row>
    <row r="2304" spans="1:11">
      <c r="A2304" s="120">
        <v>2728</v>
      </c>
      <c r="B2304" s="121" t="s">
        <v>201</v>
      </c>
      <c r="C2304" s="121" t="s">
        <v>202</v>
      </c>
      <c r="D2304" s="121" t="s">
        <v>116</v>
      </c>
      <c r="E2304" s="121" t="s">
        <v>170</v>
      </c>
      <c r="F2304" s="122">
        <v>1584112</v>
      </c>
      <c r="G2304" s="122">
        <v>177950</v>
      </c>
      <c r="H2304" s="120">
        <v>2019</v>
      </c>
      <c r="I2304" t="str">
        <f>IF(J2304="natural gas",VLOOKUP(D2304,'Cross-Page Data'!$I$4:$J$13,2,FALSE),IF(J2304="solar",VLOOKUP('Form 923'!D2304,'Cross-Page Data'!$I$14:$J$117,2,FALSE),J2304))</f>
        <v>hydro</v>
      </c>
      <c r="J2304" t="str">
        <f>VLOOKUP(E2304,'Cross-Page Data'!$D$4:$F$48,3,FALSE)</f>
        <v>hydro</v>
      </c>
      <c r="K2304" t="b">
        <f t="shared" si="35"/>
        <v>1</v>
      </c>
    </row>
    <row r="2305" spans="1:11">
      <c r="A2305" s="120">
        <v>2729</v>
      </c>
      <c r="B2305" s="121" t="s">
        <v>201</v>
      </c>
      <c r="C2305" s="121" t="s">
        <v>202</v>
      </c>
      <c r="D2305" s="121" t="s">
        <v>116</v>
      </c>
      <c r="E2305" s="121" t="s">
        <v>170</v>
      </c>
      <c r="F2305" s="122">
        <v>1167916</v>
      </c>
      <c r="G2305" s="122">
        <v>131197</v>
      </c>
      <c r="H2305" s="120">
        <v>2019</v>
      </c>
      <c r="I2305" t="str">
        <f>IF(J2305="natural gas",VLOOKUP(D2305,'Cross-Page Data'!$I$4:$J$13,2,FALSE),IF(J2305="solar",VLOOKUP('Form 923'!D2305,'Cross-Page Data'!$I$14:$J$117,2,FALSE),J2305))</f>
        <v>hydro</v>
      </c>
      <c r="J2305" t="str">
        <f>VLOOKUP(E2305,'Cross-Page Data'!$D$4:$F$48,3,FALSE)</f>
        <v>hydro</v>
      </c>
      <c r="K2305" t="b">
        <f t="shared" si="35"/>
        <v>1</v>
      </c>
    </row>
    <row r="2306" spans="1:11">
      <c r="A2306" s="120">
        <v>2730</v>
      </c>
      <c r="B2306" s="121" t="s">
        <v>201</v>
      </c>
      <c r="C2306" s="121" t="s">
        <v>202</v>
      </c>
      <c r="D2306" s="121" t="s">
        <v>116</v>
      </c>
      <c r="E2306" s="121" t="s">
        <v>170</v>
      </c>
      <c r="F2306" s="122">
        <v>853373</v>
      </c>
      <c r="G2306" s="122">
        <v>95863</v>
      </c>
      <c r="H2306" s="120">
        <v>2019</v>
      </c>
      <c r="I2306" t="str">
        <f>IF(J2306="natural gas",VLOOKUP(D2306,'Cross-Page Data'!$I$4:$J$13,2,FALSE),IF(J2306="solar",VLOOKUP('Form 923'!D2306,'Cross-Page Data'!$I$14:$J$117,2,FALSE),J2306))</f>
        <v>hydro</v>
      </c>
      <c r="J2306" t="str">
        <f>VLOOKUP(E2306,'Cross-Page Data'!$D$4:$F$48,3,FALSE)</f>
        <v>hydro</v>
      </c>
      <c r="K2306" t="b">
        <f t="shared" si="35"/>
        <v>1</v>
      </c>
    </row>
    <row r="2307" spans="1:11">
      <c r="A2307" s="120">
        <v>2735</v>
      </c>
      <c r="B2307" s="121" t="s">
        <v>201</v>
      </c>
      <c r="C2307" s="121" t="s">
        <v>206</v>
      </c>
      <c r="D2307" s="121" t="s">
        <v>116</v>
      </c>
      <c r="E2307" s="121" t="s">
        <v>170</v>
      </c>
      <c r="F2307" s="122">
        <v>159881</v>
      </c>
      <c r="G2307" s="122">
        <v>17960</v>
      </c>
      <c r="H2307" s="120">
        <v>2019</v>
      </c>
      <c r="I2307" t="str">
        <f>IF(J2307="natural gas",VLOOKUP(D2307,'Cross-Page Data'!$I$4:$J$13,2,FALSE),IF(J2307="solar",VLOOKUP('Form 923'!D2307,'Cross-Page Data'!$I$14:$J$117,2,FALSE),J2307))</f>
        <v>hydro</v>
      </c>
      <c r="J2307" t="str">
        <f>VLOOKUP(E2307,'Cross-Page Data'!$D$4:$F$48,3,FALSE)</f>
        <v>hydro</v>
      </c>
      <c r="K2307" t="b">
        <f t="shared" si="35"/>
        <v>1</v>
      </c>
    </row>
    <row r="2308" spans="1:11">
      <c r="A2308" s="120">
        <v>2736</v>
      </c>
      <c r="B2308" s="121" t="s">
        <v>201</v>
      </c>
      <c r="C2308" s="121" t="s">
        <v>202</v>
      </c>
      <c r="D2308" s="121" t="s">
        <v>116</v>
      </c>
      <c r="E2308" s="121" t="s">
        <v>170</v>
      </c>
      <c r="F2308" s="122">
        <v>194810</v>
      </c>
      <c r="G2308" s="122">
        <v>21884</v>
      </c>
      <c r="H2308" s="120">
        <v>2019</v>
      </c>
      <c r="I2308" t="str">
        <f>IF(J2308="natural gas",VLOOKUP(D2308,'Cross-Page Data'!$I$4:$J$13,2,FALSE),IF(J2308="solar",VLOOKUP('Form 923'!D2308,'Cross-Page Data'!$I$14:$J$117,2,FALSE),J2308))</f>
        <v>hydro</v>
      </c>
      <c r="J2308" t="str">
        <f>VLOOKUP(E2308,'Cross-Page Data'!$D$4:$F$48,3,FALSE)</f>
        <v>hydro</v>
      </c>
      <c r="K2308" t="b">
        <f t="shared" si="35"/>
        <v>1</v>
      </c>
    </row>
    <row r="2309" spans="1:11">
      <c r="A2309" s="120">
        <v>2741</v>
      </c>
      <c r="B2309" s="121" t="s">
        <v>201</v>
      </c>
      <c r="C2309" s="121" t="s">
        <v>202</v>
      </c>
      <c r="D2309" s="121" t="s">
        <v>116</v>
      </c>
      <c r="E2309" s="121" t="s">
        <v>170</v>
      </c>
      <c r="F2309" s="122">
        <v>190574</v>
      </c>
      <c r="G2309" s="122">
        <v>21408</v>
      </c>
      <c r="H2309" s="120">
        <v>2019</v>
      </c>
      <c r="I2309" t="str">
        <f>IF(J2309="natural gas",VLOOKUP(D2309,'Cross-Page Data'!$I$4:$J$13,2,FALSE),IF(J2309="solar",VLOOKUP('Form 923'!D2309,'Cross-Page Data'!$I$14:$J$117,2,FALSE),J2309))</f>
        <v>hydro</v>
      </c>
      <c r="J2309" t="str">
        <f>VLOOKUP(E2309,'Cross-Page Data'!$D$4:$F$48,3,FALSE)</f>
        <v>hydro</v>
      </c>
      <c r="K2309" t="b">
        <f t="shared" si="35"/>
        <v>1</v>
      </c>
    </row>
    <row r="2310" spans="1:11">
      <c r="A2310" s="120">
        <v>2743</v>
      </c>
      <c r="B2310" s="121" t="s">
        <v>201</v>
      </c>
      <c r="C2310" s="121" t="s">
        <v>202</v>
      </c>
      <c r="D2310" s="121" t="s">
        <v>116</v>
      </c>
      <c r="E2310" s="121" t="s">
        <v>170</v>
      </c>
      <c r="F2310" s="122">
        <v>217743</v>
      </c>
      <c r="G2310" s="122">
        <v>24460</v>
      </c>
      <c r="H2310" s="120">
        <v>2019</v>
      </c>
      <c r="I2310" t="str">
        <f>IF(J2310="natural gas",VLOOKUP(D2310,'Cross-Page Data'!$I$4:$J$13,2,FALSE),IF(J2310="solar",VLOOKUP('Form 923'!D2310,'Cross-Page Data'!$I$14:$J$117,2,FALSE),J2310))</f>
        <v>hydro</v>
      </c>
      <c r="J2310" t="str">
        <f>VLOOKUP(E2310,'Cross-Page Data'!$D$4:$F$48,3,FALSE)</f>
        <v>hydro</v>
      </c>
      <c r="K2310" t="b">
        <f t="shared" si="35"/>
        <v>1</v>
      </c>
    </row>
    <row r="2311" spans="1:11">
      <c r="A2311" s="120">
        <v>2745</v>
      </c>
      <c r="B2311" s="121" t="s">
        <v>201</v>
      </c>
      <c r="C2311" s="121" t="s">
        <v>202</v>
      </c>
      <c r="D2311" s="121" t="s">
        <v>116</v>
      </c>
      <c r="E2311" s="121" t="s">
        <v>170</v>
      </c>
      <c r="F2311" s="122">
        <v>24882</v>
      </c>
      <c r="G2311" s="122">
        <v>2795</v>
      </c>
      <c r="H2311" s="120">
        <v>2019</v>
      </c>
      <c r="I2311" t="str">
        <f>IF(J2311="natural gas",VLOOKUP(D2311,'Cross-Page Data'!$I$4:$J$13,2,FALSE),IF(J2311="solar",VLOOKUP('Form 923'!D2311,'Cross-Page Data'!$I$14:$J$117,2,FALSE),J2311))</f>
        <v>hydro</v>
      </c>
      <c r="J2311" t="str">
        <f>VLOOKUP(E2311,'Cross-Page Data'!$D$4:$F$48,3,FALSE)</f>
        <v>hydro</v>
      </c>
      <c r="K2311" t="b">
        <f t="shared" ref="K2311:K2374" si="36">IF(AND($N$6=FALSE,OR(C2311="Commercial NAICS Cogen",C2311="Industrial NAICS Cogen",C2311="NAICS-22 Cogen")),FALSE,IF(AND($N$7=FALSE,OR(C2311="Commercial NAICS Cogen",C2311="Commercial NAICS Non-Cogen",C2311="industrial NAICS Cogen",C2311="industrial NAICS non-cogen")),FALSE,TRUE))</f>
        <v>1</v>
      </c>
    </row>
    <row r="2312" spans="1:11">
      <c r="A2312" s="120">
        <v>2746</v>
      </c>
      <c r="B2312" s="121" t="s">
        <v>201</v>
      </c>
      <c r="C2312" s="121" t="s">
        <v>202</v>
      </c>
      <c r="D2312" s="121" t="s">
        <v>116</v>
      </c>
      <c r="E2312" s="121" t="s">
        <v>170</v>
      </c>
      <c r="F2312" s="122">
        <v>51650</v>
      </c>
      <c r="G2312" s="122">
        <v>5802</v>
      </c>
      <c r="H2312" s="120">
        <v>2019</v>
      </c>
      <c r="I2312" t="str">
        <f>IF(J2312="natural gas",VLOOKUP(D2312,'Cross-Page Data'!$I$4:$J$13,2,FALSE),IF(J2312="solar",VLOOKUP('Form 923'!D2312,'Cross-Page Data'!$I$14:$J$117,2,FALSE),J2312))</f>
        <v>hydro</v>
      </c>
      <c r="J2312" t="str">
        <f>VLOOKUP(E2312,'Cross-Page Data'!$D$4:$F$48,3,FALSE)</f>
        <v>hydro</v>
      </c>
      <c r="K2312" t="b">
        <f t="shared" si="36"/>
        <v>1</v>
      </c>
    </row>
    <row r="2313" spans="1:11">
      <c r="A2313" s="120">
        <v>2747</v>
      </c>
      <c r="B2313" s="121" t="s">
        <v>201</v>
      </c>
      <c r="C2313" s="121" t="s">
        <v>202</v>
      </c>
      <c r="D2313" s="121" t="s">
        <v>116</v>
      </c>
      <c r="E2313" s="121" t="s">
        <v>170</v>
      </c>
      <c r="F2313" s="122">
        <v>2102759</v>
      </c>
      <c r="G2313" s="122">
        <v>236212</v>
      </c>
      <c r="H2313" s="120">
        <v>2019</v>
      </c>
      <c r="I2313" t="str">
        <f>IF(J2313="natural gas",VLOOKUP(D2313,'Cross-Page Data'!$I$4:$J$13,2,FALSE),IF(J2313="solar",VLOOKUP('Form 923'!D2313,'Cross-Page Data'!$I$14:$J$117,2,FALSE),J2313))</f>
        <v>hydro</v>
      </c>
      <c r="J2313" t="str">
        <f>VLOOKUP(E2313,'Cross-Page Data'!$D$4:$F$48,3,FALSE)</f>
        <v>hydro</v>
      </c>
      <c r="K2313" t="b">
        <f t="shared" si="36"/>
        <v>1</v>
      </c>
    </row>
    <row r="2314" spans="1:11">
      <c r="A2314" s="120">
        <v>2749</v>
      </c>
      <c r="B2314" s="121" t="s">
        <v>201</v>
      </c>
      <c r="C2314" s="121" t="s">
        <v>202</v>
      </c>
      <c r="D2314" s="121" t="s">
        <v>116</v>
      </c>
      <c r="E2314" s="121" t="s">
        <v>170</v>
      </c>
      <c r="F2314" s="122">
        <v>137038</v>
      </c>
      <c r="G2314" s="122">
        <v>15394</v>
      </c>
      <c r="H2314" s="120">
        <v>2019</v>
      </c>
      <c r="I2314" t="str">
        <f>IF(J2314="natural gas",VLOOKUP(D2314,'Cross-Page Data'!$I$4:$J$13,2,FALSE),IF(J2314="solar",VLOOKUP('Form 923'!D2314,'Cross-Page Data'!$I$14:$J$117,2,FALSE),J2314))</f>
        <v>hydro</v>
      </c>
      <c r="J2314" t="str">
        <f>VLOOKUP(E2314,'Cross-Page Data'!$D$4:$F$48,3,FALSE)</f>
        <v>hydro</v>
      </c>
      <c r="K2314" t="b">
        <f t="shared" si="36"/>
        <v>1</v>
      </c>
    </row>
    <row r="2315" spans="1:11">
      <c r="A2315" s="120">
        <v>2750</v>
      </c>
      <c r="B2315" s="121" t="s">
        <v>201</v>
      </c>
      <c r="C2315" s="121" t="s">
        <v>202</v>
      </c>
      <c r="D2315" s="121" t="s">
        <v>116</v>
      </c>
      <c r="E2315" s="121" t="s">
        <v>170</v>
      </c>
      <c r="F2315" s="122">
        <v>979817</v>
      </c>
      <c r="G2315" s="122">
        <v>110067</v>
      </c>
      <c r="H2315" s="120">
        <v>2019</v>
      </c>
      <c r="I2315" t="str">
        <f>IF(J2315="natural gas",VLOOKUP(D2315,'Cross-Page Data'!$I$4:$J$13,2,FALSE),IF(J2315="solar",VLOOKUP('Form 923'!D2315,'Cross-Page Data'!$I$14:$J$117,2,FALSE),J2315))</f>
        <v>hydro</v>
      </c>
      <c r="J2315" t="str">
        <f>VLOOKUP(E2315,'Cross-Page Data'!$D$4:$F$48,3,FALSE)</f>
        <v>hydro</v>
      </c>
      <c r="K2315" t="b">
        <f t="shared" si="36"/>
        <v>1</v>
      </c>
    </row>
    <row r="2316" spans="1:11">
      <c r="A2316" s="120">
        <v>2751</v>
      </c>
      <c r="B2316" s="121" t="s">
        <v>201</v>
      </c>
      <c r="C2316" s="121" t="s">
        <v>202</v>
      </c>
      <c r="D2316" s="121" t="s">
        <v>116</v>
      </c>
      <c r="E2316" s="121" t="s">
        <v>170</v>
      </c>
      <c r="F2316" s="122">
        <v>73939</v>
      </c>
      <c r="G2316" s="122">
        <v>8306</v>
      </c>
      <c r="H2316" s="120">
        <v>2019</v>
      </c>
      <c r="I2316" t="str">
        <f>IF(J2316="natural gas",VLOOKUP(D2316,'Cross-Page Data'!$I$4:$J$13,2,FALSE),IF(J2316="solar",VLOOKUP('Form 923'!D2316,'Cross-Page Data'!$I$14:$J$117,2,FALSE),J2316))</f>
        <v>hydro</v>
      </c>
      <c r="J2316" t="str">
        <f>VLOOKUP(E2316,'Cross-Page Data'!$D$4:$F$48,3,FALSE)</f>
        <v>hydro</v>
      </c>
      <c r="K2316" t="b">
        <f t="shared" si="36"/>
        <v>1</v>
      </c>
    </row>
    <row r="2317" spans="1:11">
      <c r="A2317" s="120">
        <v>2756</v>
      </c>
      <c r="B2317" s="121" t="s">
        <v>201</v>
      </c>
      <c r="C2317" s="121" t="s">
        <v>202</v>
      </c>
      <c r="D2317" s="121" t="s">
        <v>116</v>
      </c>
      <c r="E2317" s="121" t="s">
        <v>170</v>
      </c>
      <c r="F2317" s="122">
        <v>3278402</v>
      </c>
      <c r="G2317" s="122">
        <v>368277</v>
      </c>
      <c r="H2317" s="120">
        <v>2019</v>
      </c>
      <c r="I2317" t="str">
        <f>IF(J2317="natural gas",VLOOKUP(D2317,'Cross-Page Data'!$I$4:$J$13,2,FALSE),IF(J2317="solar",VLOOKUP('Form 923'!D2317,'Cross-Page Data'!$I$14:$J$117,2,FALSE),J2317))</f>
        <v>hydro</v>
      </c>
      <c r="J2317" t="str">
        <f>VLOOKUP(E2317,'Cross-Page Data'!$D$4:$F$48,3,FALSE)</f>
        <v>hydro</v>
      </c>
      <c r="K2317" t="b">
        <f t="shared" si="36"/>
        <v>1</v>
      </c>
    </row>
    <row r="2318" spans="1:11">
      <c r="A2318" s="120">
        <v>2758</v>
      </c>
      <c r="B2318" s="121" t="s">
        <v>201</v>
      </c>
      <c r="C2318" s="121" t="s">
        <v>202</v>
      </c>
      <c r="D2318" s="121" t="s">
        <v>116</v>
      </c>
      <c r="E2318" s="121" t="s">
        <v>170</v>
      </c>
      <c r="F2318" s="122">
        <v>2698498</v>
      </c>
      <c r="G2318" s="122">
        <v>303134</v>
      </c>
      <c r="H2318" s="120">
        <v>2019</v>
      </c>
      <c r="I2318" t="str">
        <f>IF(J2318="natural gas",VLOOKUP(D2318,'Cross-Page Data'!$I$4:$J$13,2,FALSE),IF(J2318="solar",VLOOKUP('Form 923'!D2318,'Cross-Page Data'!$I$14:$J$117,2,FALSE),J2318))</f>
        <v>hydro</v>
      </c>
      <c r="J2318" t="str">
        <f>VLOOKUP(E2318,'Cross-Page Data'!$D$4:$F$48,3,FALSE)</f>
        <v>hydro</v>
      </c>
      <c r="K2318" t="b">
        <f t="shared" si="36"/>
        <v>1</v>
      </c>
    </row>
    <row r="2319" spans="1:11">
      <c r="A2319" s="120">
        <v>2778</v>
      </c>
      <c r="B2319" s="121" t="s">
        <v>201</v>
      </c>
      <c r="C2319" s="121" t="s">
        <v>202</v>
      </c>
      <c r="D2319" s="121" t="s">
        <v>116</v>
      </c>
      <c r="E2319" s="121" t="s">
        <v>170</v>
      </c>
      <c r="F2319" s="122">
        <v>272320</v>
      </c>
      <c r="G2319" s="122">
        <v>30591</v>
      </c>
      <c r="H2319" s="120">
        <v>2019</v>
      </c>
      <c r="I2319" t="str">
        <f>IF(J2319="natural gas",VLOOKUP(D2319,'Cross-Page Data'!$I$4:$J$13,2,FALSE),IF(J2319="solar",VLOOKUP('Form 923'!D2319,'Cross-Page Data'!$I$14:$J$117,2,FALSE),J2319))</f>
        <v>hydro</v>
      </c>
      <c r="J2319" t="str">
        <f>VLOOKUP(E2319,'Cross-Page Data'!$D$4:$F$48,3,FALSE)</f>
        <v>hydro</v>
      </c>
      <c r="K2319" t="b">
        <f t="shared" si="36"/>
        <v>1</v>
      </c>
    </row>
    <row r="2320" spans="1:11">
      <c r="A2320" s="120">
        <v>2779</v>
      </c>
      <c r="B2320" s="121" t="s">
        <v>201</v>
      </c>
      <c r="C2320" s="121" t="s">
        <v>202</v>
      </c>
      <c r="D2320" s="121" t="s">
        <v>116</v>
      </c>
      <c r="E2320" s="121" t="s">
        <v>170</v>
      </c>
      <c r="F2320" s="122">
        <v>10114506</v>
      </c>
      <c r="G2320" s="122">
        <v>1136206</v>
      </c>
      <c r="H2320" s="120">
        <v>2019</v>
      </c>
      <c r="I2320" t="str">
        <f>IF(J2320="natural gas",VLOOKUP(D2320,'Cross-Page Data'!$I$4:$J$13,2,FALSE),IF(J2320="solar",VLOOKUP('Form 923'!D2320,'Cross-Page Data'!$I$14:$J$117,2,FALSE),J2320))</f>
        <v>hydro</v>
      </c>
      <c r="J2320" t="str">
        <f>VLOOKUP(E2320,'Cross-Page Data'!$D$4:$F$48,3,FALSE)</f>
        <v>hydro</v>
      </c>
      <c r="K2320" t="b">
        <f t="shared" si="36"/>
        <v>1</v>
      </c>
    </row>
    <row r="2321" spans="1:11">
      <c r="A2321" s="120">
        <v>2780</v>
      </c>
      <c r="B2321" s="121" t="s">
        <v>201</v>
      </c>
      <c r="C2321" s="121" t="s">
        <v>202</v>
      </c>
      <c r="D2321" s="121" t="s">
        <v>116</v>
      </c>
      <c r="E2321" s="121" t="s">
        <v>170</v>
      </c>
      <c r="F2321" s="122">
        <v>3046400</v>
      </c>
      <c r="G2321" s="122">
        <v>342215</v>
      </c>
      <c r="H2321" s="120">
        <v>2019</v>
      </c>
      <c r="I2321" t="str">
        <f>IF(J2321="natural gas",VLOOKUP(D2321,'Cross-Page Data'!$I$4:$J$13,2,FALSE),IF(J2321="solar",VLOOKUP('Form 923'!D2321,'Cross-Page Data'!$I$14:$J$117,2,FALSE),J2321))</f>
        <v>hydro</v>
      </c>
      <c r="J2321" t="str">
        <f>VLOOKUP(E2321,'Cross-Page Data'!$D$4:$F$48,3,FALSE)</f>
        <v>hydro</v>
      </c>
      <c r="K2321" t="b">
        <f t="shared" si="36"/>
        <v>1</v>
      </c>
    </row>
    <row r="2322" spans="1:11">
      <c r="A2322" s="120">
        <v>2780</v>
      </c>
      <c r="B2322" s="121" t="s">
        <v>201</v>
      </c>
      <c r="C2322" s="121" t="s">
        <v>202</v>
      </c>
      <c r="D2322" s="121" t="s">
        <v>57</v>
      </c>
      <c r="E2322" s="121" t="s">
        <v>170</v>
      </c>
      <c r="F2322" s="122">
        <v>0</v>
      </c>
      <c r="G2322" s="122">
        <v>0</v>
      </c>
      <c r="H2322" s="120">
        <v>2019</v>
      </c>
      <c r="I2322" t="str">
        <f>IF(J2322="natural gas",VLOOKUP(D2322,'Cross-Page Data'!$I$4:$J$13,2,FALSE),IF(J2322="solar",VLOOKUP('Form 923'!D2322,'Cross-Page Data'!$I$14:$J$117,2,FALSE),J2322))</f>
        <v>hydro</v>
      </c>
      <c r="J2322" t="str">
        <f>VLOOKUP(E2322,'Cross-Page Data'!$D$4:$F$48,3,FALSE)</f>
        <v>hydro</v>
      </c>
      <c r="K2322" t="b">
        <f t="shared" si="36"/>
        <v>1</v>
      </c>
    </row>
    <row r="2323" spans="1:11">
      <c r="A2323" s="120">
        <v>2783</v>
      </c>
      <c r="B2323" s="121" t="s">
        <v>201</v>
      </c>
      <c r="C2323" s="121" t="s">
        <v>202</v>
      </c>
      <c r="D2323" s="121" t="s">
        <v>79</v>
      </c>
      <c r="E2323" s="121" t="s">
        <v>70</v>
      </c>
      <c r="F2323" s="122">
        <v>7184</v>
      </c>
      <c r="G2323" s="122">
        <v>549</v>
      </c>
      <c r="H2323" s="120">
        <v>2019</v>
      </c>
      <c r="I2323" t="str">
        <f>IF(J2323="natural gas",VLOOKUP(D2323,'Cross-Page Data'!$I$4:$J$13,2,FALSE),IF(J2323="solar",VLOOKUP('Form 923'!D2323,'Cross-Page Data'!$I$14:$J$117,2,FALSE),J2323))</f>
        <v>heavy or residual fuel oil</v>
      </c>
      <c r="J2323" t="str">
        <f>VLOOKUP(E2323,'Cross-Page Data'!$D$4:$F$48,3,FALSE)</f>
        <v>heavy or residual fuel oil</v>
      </c>
      <c r="K2323" t="b">
        <f t="shared" si="36"/>
        <v>1</v>
      </c>
    </row>
    <row r="2324" spans="1:11">
      <c r="A2324" s="120">
        <v>2790</v>
      </c>
      <c r="B2324" s="121" t="s">
        <v>201</v>
      </c>
      <c r="C2324" s="121" t="s">
        <v>202</v>
      </c>
      <c r="D2324" s="121" t="s">
        <v>73</v>
      </c>
      <c r="E2324" s="121" t="s">
        <v>38</v>
      </c>
      <c r="F2324" s="122">
        <v>43165</v>
      </c>
      <c r="G2324" s="122">
        <v>714</v>
      </c>
      <c r="H2324" s="120">
        <v>2019</v>
      </c>
      <c r="I2324" t="str">
        <f>IF(J2324="natural gas",VLOOKUP(D2324,'Cross-Page Data'!$I$4:$J$13,2,FALSE),IF(J2324="solar",VLOOKUP('Form 923'!D2324,'Cross-Page Data'!$I$14:$J$117,2,FALSE),J2324))</f>
        <v>natural gas peaker</v>
      </c>
      <c r="J2324" t="str">
        <f>VLOOKUP(E2324,'Cross-Page Data'!$D$4:$F$48,3,FALSE)</f>
        <v>natural gas</v>
      </c>
      <c r="K2324" t="b">
        <f t="shared" si="36"/>
        <v>1</v>
      </c>
    </row>
    <row r="2325" spans="1:11">
      <c r="A2325" s="120">
        <v>2790</v>
      </c>
      <c r="B2325" s="121" t="s">
        <v>201</v>
      </c>
      <c r="C2325" s="121" t="s">
        <v>202</v>
      </c>
      <c r="D2325" s="121" t="s">
        <v>68</v>
      </c>
      <c r="E2325" s="121" t="s">
        <v>95</v>
      </c>
      <c r="F2325" s="122">
        <v>5746783</v>
      </c>
      <c r="G2325" s="122">
        <v>431220.1</v>
      </c>
      <c r="H2325" s="120">
        <v>2019</v>
      </c>
      <c r="I2325" t="str">
        <f>IF(J2325="natural gas",VLOOKUP(D2325,'Cross-Page Data'!$I$4:$J$13,2,FALSE),IF(J2325="solar",VLOOKUP('Form 923'!D2325,'Cross-Page Data'!$I$14:$J$117,2,FALSE),J2325))</f>
        <v>lignite</v>
      </c>
      <c r="J2325" t="str">
        <f>VLOOKUP(E2325,'Cross-Page Data'!$D$4:$F$48,3,FALSE)</f>
        <v>lignite</v>
      </c>
      <c r="K2325" t="b">
        <f t="shared" si="36"/>
        <v>1</v>
      </c>
    </row>
    <row r="2326" spans="1:11">
      <c r="A2326" s="120">
        <v>2790</v>
      </c>
      <c r="B2326" s="121" t="s">
        <v>201</v>
      </c>
      <c r="C2326" s="121" t="s">
        <v>202</v>
      </c>
      <c r="D2326" s="121" t="s">
        <v>68</v>
      </c>
      <c r="E2326" s="121" t="s">
        <v>38</v>
      </c>
      <c r="F2326" s="122">
        <v>320</v>
      </c>
      <c r="G2326" s="122">
        <v>22.023</v>
      </c>
      <c r="H2326" s="120">
        <v>2019</v>
      </c>
      <c r="I2326" t="str">
        <f>IF(J2326="natural gas",VLOOKUP(D2326,'Cross-Page Data'!$I$4:$J$13,2,FALSE),IF(J2326="solar",VLOOKUP('Form 923'!D2326,'Cross-Page Data'!$I$14:$J$117,2,FALSE),J2326))</f>
        <v>natural gas nonpeaker - preexisting retiring</v>
      </c>
      <c r="J2326" t="str">
        <f>VLOOKUP(E2326,'Cross-Page Data'!$D$4:$F$48,3,FALSE)</f>
        <v>natural gas</v>
      </c>
      <c r="K2326" t="b">
        <f t="shared" si="36"/>
        <v>1</v>
      </c>
    </row>
    <row r="2327" spans="1:11">
      <c r="A2327" s="120">
        <v>2790</v>
      </c>
      <c r="B2327" s="121" t="s">
        <v>201</v>
      </c>
      <c r="C2327" s="121" t="s">
        <v>202</v>
      </c>
      <c r="D2327" s="121" t="s">
        <v>68</v>
      </c>
      <c r="E2327" s="121" t="s">
        <v>162</v>
      </c>
      <c r="F2327" s="122">
        <v>2433</v>
      </c>
      <c r="G2327" s="122">
        <v>171.597</v>
      </c>
      <c r="H2327" s="120">
        <v>2019</v>
      </c>
      <c r="I2327" t="str">
        <f>IF(J2327="natural gas",VLOOKUP(D2327,'Cross-Page Data'!$I$4:$J$13,2,FALSE),IF(J2327="solar",VLOOKUP('Form 923'!D2327,'Cross-Page Data'!$I$14:$J$117,2,FALSE),J2327))</f>
        <v>hard coal</v>
      </c>
      <c r="J2327" t="str">
        <f>VLOOKUP(E2327,'Cross-Page Data'!$D$4:$F$48,3,FALSE)</f>
        <v>hard coal</v>
      </c>
      <c r="K2327" t="b">
        <f t="shared" si="36"/>
        <v>1</v>
      </c>
    </row>
    <row r="2328" spans="1:11">
      <c r="A2328" s="120">
        <v>2790</v>
      </c>
      <c r="B2328" s="121" t="s">
        <v>201</v>
      </c>
      <c r="C2328" s="121" t="s">
        <v>202</v>
      </c>
      <c r="D2328" s="121" t="s">
        <v>68</v>
      </c>
      <c r="E2328" s="121" t="s">
        <v>166</v>
      </c>
      <c r="F2328" s="122">
        <v>98138</v>
      </c>
      <c r="G2328" s="122">
        <v>7312.282</v>
      </c>
      <c r="H2328" s="120">
        <v>2019</v>
      </c>
      <c r="I2328" t="str">
        <f>IF(J2328="natural gas",VLOOKUP(D2328,'Cross-Page Data'!$I$4:$J$13,2,FALSE),IF(J2328="solar",VLOOKUP('Form 923'!D2328,'Cross-Page Data'!$I$14:$J$117,2,FALSE),J2328))</f>
        <v>other</v>
      </c>
      <c r="J2328" t="str">
        <f>VLOOKUP(E2328,'Cross-Page Data'!$D$4:$F$48,3,FALSE)</f>
        <v>other</v>
      </c>
      <c r="K2328" t="b">
        <f t="shared" si="36"/>
        <v>1</v>
      </c>
    </row>
    <row r="2329" spans="1:11">
      <c r="A2329" s="120">
        <v>2801</v>
      </c>
      <c r="B2329" s="121" t="s">
        <v>201</v>
      </c>
      <c r="C2329" s="121" t="s">
        <v>202</v>
      </c>
      <c r="D2329" s="121" t="s">
        <v>73</v>
      </c>
      <c r="E2329" s="121" t="s">
        <v>70</v>
      </c>
      <c r="F2329" s="122">
        <v>14778</v>
      </c>
      <c r="G2329" s="122">
        <v>457</v>
      </c>
      <c r="H2329" s="120">
        <v>2019</v>
      </c>
      <c r="I2329" t="str">
        <f>IF(J2329="natural gas",VLOOKUP(D2329,'Cross-Page Data'!$I$4:$J$13,2,FALSE),IF(J2329="solar",VLOOKUP('Form 923'!D2329,'Cross-Page Data'!$I$14:$J$117,2,FALSE),J2329))</f>
        <v>heavy or residual fuel oil</v>
      </c>
      <c r="J2329" t="str">
        <f>VLOOKUP(E2329,'Cross-Page Data'!$D$4:$F$48,3,FALSE)</f>
        <v>heavy or residual fuel oil</v>
      </c>
      <c r="K2329" t="b">
        <f t="shared" si="36"/>
        <v>1</v>
      </c>
    </row>
    <row r="2330" spans="1:11">
      <c r="A2330" s="120">
        <v>2811</v>
      </c>
      <c r="B2330" s="121" t="s">
        <v>201</v>
      </c>
      <c r="C2330" s="121" t="s">
        <v>202</v>
      </c>
      <c r="D2330" s="121" t="s">
        <v>79</v>
      </c>
      <c r="E2330" s="121" t="s">
        <v>70</v>
      </c>
      <c r="F2330" s="122">
        <v>0</v>
      </c>
      <c r="G2330" s="122">
        <v>0</v>
      </c>
      <c r="H2330" s="120">
        <v>2019</v>
      </c>
      <c r="I2330" t="str">
        <f>IF(J2330="natural gas",VLOOKUP(D2330,'Cross-Page Data'!$I$4:$J$13,2,FALSE),IF(J2330="solar",VLOOKUP('Form 923'!D2330,'Cross-Page Data'!$I$14:$J$117,2,FALSE),J2330))</f>
        <v>heavy or residual fuel oil</v>
      </c>
      <c r="J2330" t="str">
        <f>VLOOKUP(E2330,'Cross-Page Data'!$D$4:$F$48,3,FALSE)</f>
        <v>heavy or residual fuel oil</v>
      </c>
      <c r="K2330" t="b">
        <f t="shared" si="36"/>
        <v>1</v>
      </c>
    </row>
    <row r="2331" spans="1:11">
      <c r="A2331" s="120">
        <v>2815</v>
      </c>
      <c r="B2331" s="121" t="s">
        <v>201</v>
      </c>
      <c r="C2331" s="121" t="s">
        <v>202</v>
      </c>
      <c r="D2331" s="121" t="s">
        <v>116</v>
      </c>
      <c r="E2331" s="121" t="s">
        <v>170</v>
      </c>
      <c r="F2331" s="122">
        <v>28302056</v>
      </c>
      <c r="G2331" s="122">
        <v>3179292</v>
      </c>
      <c r="H2331" s="120">
        <v>2019</v>
      </c>
      <c r="I2331" t="str">
        <f>IF(J2331="natural gas",VLOOKUP(D2331,'Cross-Page Data'!$I$4:$J$13,2,FALSE),IF(J2331="solar",VLOOKUP('Form 923'!D2331,'Cross-Page Data'!$I$14:$J$117,2,FALSE),J2331))</f>
        <v>hydro</v>
      </c>
      <c r="J2331" t="str">
        <f>VLOOKUP(E2331,'Cross-Page Data'!$D$4:$F$48,3,FALSE)</f>
        <v>hydro</v>
      </c>
      <c r="K2331" t="b">
        <f t="shared" si="36"/>
        <v>1</v>
      </c>
    </row>
    <row r="2332" spans="1:11">
      <c r="A2332" s="120">
        <v>2817</v>
      </c>
      <c r="B2332" s="121" t="s">
        <v>201</v>
      </c>
      <c r="C2332" s="121" t="s">
        <v>202</v>
      </c>
      <c r="D2332" s="121" t="s">
        <v>68</v>
      </c>
      <c r="E2332" s="121" t="s">
        <v>70</v>
      </c>
      <c r="F2332" s="122">
        <v>42825</v>
      </c>
      <c r="G2332" s="122">
        <v>3623.237</v>
      </c>
      <c r="H2332" s="120">
        <v>2019</v>
      </c>
      <c r="I2332" t="str">
        <f>IF(J2332="natural gas",VLOOKUP(D2332,'Cross-Page Data'!$I$4:$J$13,2,FALSE),IF(J2332="solar",VLOOKUP('Form 923'!D2332,'Cross-Page Data'!$I$14:$J$117,2,FALSE),J2332))</f>
        <v>heavy or residual fuel oil</v>
      </c>
      <c r="J2332" t="str">
        <f>VLOOKUP(E2332,'Cross-Page Data'!$D$4:$F$48,3,FALSE)</f>
        <v>heavy or residual fuel oil</v>
      </c>
      <c r="K2332" t="b">
        <f t="shared" si="36"/>
        <v>1</v>
      </c>
    </row>
    <row r="2333" spans="1:11">
      <c r="A2333" s="120">
        <v>2817</v>
      </c>
      <c r="B2333" s="121" t="s">
        <v>201</v>
      </c>
      <c r="C2333" s="121" t="s">
        <v>202</v>
      </c>
      <c r="D2333" s="121" t="s">
        <v>68</v>
      </c>
      <c r="E2333" s="121" t="s">
        <v>95</v>
      </c>
      <c r="F2333" s="122">
        <v>14447000</v>
      </c>
      <c r="G2333" s="122">
        <v>1237639.2</v>
      </c>
      <c r="H2333" s="120">
        <v>2019</v>
      </c>
      <c r="I2333" t="str">
        <f>IF(J2333="natural gas",VLOOKUP(D2333,'Cross-Page Data'!$I$4:$J$13,2,FALSE),IF(J2333="solar",VLOOKUP('Form 923'!D2333,'Cross-Page Data'!$I$14:$J$117,2,FALSE),J2333))</f>
        <v>lignite</v>
      </c>
      <c r="J2333" t="str">
        <f>VLOOKUP(E2333,'Cross-Page Data'!$D$4:$F$48,3,FALSE)</f>
        <v>lignite</v>
      </c>
      <c r="K2333" t="b">
        <f t="shared" si="36"/>
        <v>1</v>
      </c>
    </row>
    <row r="2334" spans="1:11">
      <c r="A2334" s="120">
        <v>2817</v>
      </c>
      <c r="B2334" s="121" t="s">
        <v>201</v>
      </c>
      <c r="C2334" s="121" t="s">
        <v>202</v>
      </c>
      <c r="D2334" s="121" t="s">
        <v>68</v>
      </c>
      <c r="E2334" s="121" t="s">
        <v>150</v>
      </c>
      <c r="F2334" s="122">
        <v>27856456</v>
      </c>
      <c r="G2334" s="122">
        <v>2359740.1</v>
      </c>
      <c r="H2334" s="120">
        <v>2019</v>
      </c>
      <c r="I2334" t="str">
        <f>IF(J2334="natural gas",VLOOKUP(D2334,'Cross-Page Data'!$I$4:$J$13,2,FALSE),IF(J2334="solar",VLOOKUP('Form 923'!D2334,'Cross-Page Data'!$I$14:$J$117,2,FALSE),J2334))</f>
        <v>hard coal</v>
      </c>
      <c r="J2334" t="str">
        <f>VLOOKUP(E2334,'Cross-Page Data'!$D$4:$F$48,3,FALSE)</f>
        <v>hard coal</v>
      </c>
      <c r="K2334" t="b">
        <f t="shared" si="36"/>
        <v>1</v>
      </c>
    </row>
    <row r="2335" spans="1:11">
      <c r="A2335" s="120">
        <v>2817</v>
      </c>
      <c r="B2335" s="121" t="s">
        <v>201</v>
      </c>
      <c r="C2335" s="121" t="s">
        <v>202</v>
      </c>
      <c r="D2335" s="121" t="s">
        <v>68</v>
      </c>
      <c r="E2335" s="121" t="s">
        <v>162</v>
      </c>
      <c r="F2335" s="122">
        <v>50927</v>
      </c>
      <c r="G2335" s="122">
        <v>4402.442</v>
      </c>
      <c r="H2335" s="120">
        <v>2019</v>
      </c>
      <c r="I2335" t="str">
        <f>IF(J2335="natural gas",VLOOKUP(D2335,'Cross-Page Data'!$I$4:$J$13,2,FALSE),IF(J2335="solar",VLOOKUP('Form 923'!D2335,'Cross-Page Data'!$I$14:$J$117,2,FALSE),J2335))</f>
        <v>hard coal</v>
      </c>
      <c r="J2335" t="str">
        <f>VLOOKUP(E2335,'Cross-Page Data'!$D$4:$F$48,3,FALSE)</f>
        <v>hard coal</v>
      </c>
      <c r="K2335" t="b">
        <f t="shared" si="36"/>
        <v>1</v>
      </c>
    </row>
    <row r="2336" spans="1:11">
      <c r="A2336" s="120">
        <v>2823</v>
      </c>
      <c r="B2336" s="121" t="s">
        <v>201</v>
      </c>
      <c r="C2336" s="121" t="s">
        <v>202</v>
      </c>
      <c r="D2336" s="121" t="s">
        <v>68</v>
      </c>
      <c r="E2336" s="121" t="s">
        <v>70</v>
      </c>
      <c r="F2336" s="122">
        <v>188500</v>
      </c>
      <c r="G2336" s="122">
        <v>16156.353</v>
      </c>
      <c r="H2336" s="120">
        <v>2019</v>
      </c>
      <c r="I2336" t="str">
        <f>IF(J2336="natural gas",VLOOKUP(D2336,'Cross-Page Data'!$I$4:$J$13,2,FALSE),IF(J2336="solar",VLOOKUP('Form 923'!D2336,'Cross-Page Data'!$I$14:$J$117,2,FALSE),J2336))</f>
        <v>heavy or residual fuel oil</v>
      </c>
      <c r="J2336" t="str">
        <f>VLOOKUP(E2336,'Cross-Page Data'!$D$4:$F$48,3,FALSE)</f>
        <v>heavy or residual fuel oil</v>
      </c>
      <c r="K2336" t="b">
        <f t="shared" si="36"/>
        <v>1</v>
      </c>
    </row>
    <row r="2337" spans="1:11">
      <c r="A2337" s="120">
        <v>2823</v>
      </c>
      <c r="B2337" s="121" t="s">
        <v>201</v>
      </c>
      <c r="C2337" s="121" t="s">
        <v>202</v>
      </c>
      <c r="D2337" s="121" t="s">
        <v>68</v>
      </c>
      <c r="E2337" s="121" t="s">
        <v>95</v>
      </c>
      <c r="F2337" s="122">
        <v>0</v>
      </c>
      <c r="G2337" s="122">
        <v>0</v>
      </c>
      <c r="H2337" s="120">
        <v>2019</v>
      </c>
      <c r="I2337" t="str">
        <f>IF(J2337="natural gas",VLOOKUP(D2337,'Cross-Page Data'!$I$4:$J$13,2,FALSE),IF(J2337="solar",VLOOKUP('Form 923'!D2337,'Cross-Page Data'!$I$14:$J$117,2,FALSE),J2337))</f>
        <v>lignite</v>
      </c>
      <c r="J2337" t="str">
        <f>VLOOKUP(E2337,'Cross-Page Data'!$D$4:$F$48,3,FALSE)</f>
        <v>lignite</v>
      </c>
      <c r="K2337" t="b">
        <f t="shared" si="36"/>
        <v>1</v>
      </c>
    </row>
    <row r="2338" spans="1:11">
      <c r="A2338" s="120">
        <v>2823</v>
      </c>
      <c r="B2338" s="121" t="s">
        <v>201</v>
      </c>
      <c r="C2338" s="121" t="s">
        <v>202</v>
      </c>
      <c r="D2338" s="121" t="s">
        <v>68</v>
      </c>
      <c r="E2338" s="121" t="s">
        <v>150</v>
      </c>
      <c r="F2338" s="122">
        <v>54580938</v>
      </c>
      <c r="G2338" s="122">
        <v>4689030.6</v>
      </c>
      <c r="H2338" s="120">
        <v>2019</v>
      </c>
      <c r="I2338" t="str">
        <f>IF(J2338="natural gas",VLOOKUP(D2338,'Cross-Page Data'!$I$4:$J$13,2,FALSE),IF(J2338="solar",VLOOKUP('Form 923'!D2338,'Cross-Page Data'!$I$14:$J$117,2,FALSE),J2338))</f>
        <v>hard coal</v>
      </c>
      <c r="J2338" t="str">
        <f>VLOOKUP(E2338,'Cross-Page Data'!$D$4:$F$48,3,FALSE)</f>
        <v>hard coal</v>
      </c>
      <c r="K2338" t="b">
        <f t="shared" si="36"/>
        <v>1</v>
      </c>
    </row>
    <row r="2339" spans="1:11">
      <c r="A2339" s="120">
        <v>2828</v>
      </c>
      <c r="B2339" s="121" t="s">
        <v>201</v>
      </c>
      <c r="C2339" s="121" t="s">
        <v>206</v>
      </c>
      <c r="D2339" s="121" t="s">
        <v>68</v>
      </c>
      <c r="E2339" s="121" t="s">
        <v>54</v>
      </c>
      <c r="F2339" s="122">
        <v>95220880</v>
      </c>
      <c r="G2339" s="122">
        <v>9603206</v>
      </c>
      <c r="H2339" s="120">
        <v>2019</v>
      </c>
      <c r="I2339" t="str">
        <f>IF(J2339="natural gas",VLOOKUP(D2339,'Cross-Page Data'!$I$4:$J$13,2,FALSE),IF(J2339="solar",VLOOKUP('Form 923'!D2339,'Cross-Page Data'!$I$14:$J$117,2,FALSE),J2339))</f>
        <v>hard coal</v>
      </c>
      <c r="J2339" t="str">
        <f>VLOOKUP(E2339,'Cross-Page Data'!$D$4:$F$48,3,FALSE)</f>
        <v>hard coal</v>
      </c>
      <c r="K2339" t="b">
        <f t="shared" si="36"/>
        <v>1</v>
      </c>
    </row>
    <row r="2340" spans="1:11">
      <c r="A2340" s="120">
        <v>2828</v>
      </c>
      <c r="B2340" s="121" t="s">
        <v>201</v>
      </c>
      <c r="C2340" s="121" t="s">
        <v>206</v>
      </c>
      <c r="D2340" s="121" t="s">
        <v>68</v>
      </c>
      <c r="E2340" s="121" t="s">
        <v>70</v>
      </c>
      <c r="F2340" s="122">
        <v>367390</v>
      </c>
      <c r="G2340" s="122">
        <v>37027.027</v>
      </c>
      <c r="H2340" s="120">
        <v>2019</v>
      </c>
      <c r="I2340" t="str">
        <f>IF(J2340="natural gas",VLOOKUP(D2340,'Cross-Page Data'!$I$4:$J$13,2,FALSE),IF(J2340="solar",VLOOKUP('Form 923'!D2340,'Cross-Page Data'!$I$14:$J$117,2,FALSE),J2340))</f>
        <v>heavy or residual fuel oil</v>
      </c>
      <c r="J2340" t="str">
        <f>VLOOKUP(E2340,'Cross-Page Data'!$D$4:$F$48,3,FALSE)</f>
        <v>heavy or residual fuel oil</v>
      </c>
      <c r="K2340" t="b">
        <f t="shared" si="36"/>
        <v>1</v>
      </c>
    </row>
    <row r="2341" spans="1:11">
      <c r="A2341" s="120">
        <v>2830</v>
      </c>
      <c r="B2341" s="121" t="s">
        <v>201</v>
      </c>
      <c r="C2341" s="121" t="s">
        <v>202</v>
      </c>
      <c r="D2341" s="121" t="s">
        <v>33</v>
      </c>
      <c r="E2341" s="121" t="s">
        <v>99</v>
      </c>
      <c r="F2341" s="122">
        <v>0</v>
      </c>
      <c r="G2341" s="122">
        <v>-1217</v>
      </c>
      <c r="H2341" s="120">
        <v>2019</v>
      </c>
      <c r="I2341" t="str">
        <f>IF(J2341="natural gas",VLOOKUP(D2341,'Cross-Page Data'!$I$4:$J$13,2,FALSE),IF(J2341="solar",VLOOKUP('Form 923'!D2341,'Cross-Page Data'!$I$14:$J$117,2,FALSE),J2341))</f>
        <v>other</v>
      </c>
      <c r="J2341" t="str">
        <f>VLOOKUP(E2341,'Cross-Page Data'!$D$4:$F$48,3,FALSE)</f>
        <v>other</v>
      </c>
      <c r="K2341" t="b">
        <f t="shared" si="36"/>
        <v>1</v>
      </c>
    </row>
    <row r="2342" spans="1:11">
      <c r="A2342" s="120">
        <v>2830</v>
      </c>
      <c r="B2342" s="121" t="s">
        <v>201</v>
      </c>
      <c r="C2342" s="121" t="s">
        <v>202</v>
      </c>
      <c r="D2342" s="121" t="s">
        <v>68</v>
      </c>
      <c r="E2342" s="121" t="s">
        <v>54</v>
      </c>
      <c r="F2342" s="122">
        <v>0</v>
      </c>
      <c r="G2342" s="122">
        <v>0</v>
      </c>
      <c r="H2342" s="120">
        <v>2019</v>
      </c>
      <c r="I2342" t="str">
        <f>IF(J2342="natural gas",VLOOKUP(D2342,'Cross-Page Data'!$I$4:$J$13,2,FALSE),IF(J2342="solar",VLOOKUP('Form 923'!D2342,'Cross-Page Data'!$I$14:$J$117,2,FALSE),J2342))</f>
        <v>hard coal</v>
      </c>
      <c r="J2342" t="str">
        <f>VLOOKUP(E2342,'Cross-Page Data'!$D$4:$F$48,3,FALSE)</f>
        <v>hard coal</v>
      </c>
      <c r="K2342" t="b">
        <f t="shared" si="36"/>
        <v>1</v>
      </c>
    </row>
    <row r="2343" spans="1:11">
      <c r="A2343" s="120">
        <v>2830</v>
      </c>
      <c r="B2343" s="121" t="s">
        <v>201</v>
      </c>
      <c r="C2343" s="121" t="s">
        <v>202</v>
      </c>
      <c r="D2343" s="121" t="s">
        <v>68</v>
      </c>
      <c r="E2343" s="121" t="s">
        <v>70</v>
      </c>
      <c r="F2343" s="122">
        <v>0</v>
      </c>
      <c r="G2343" s="122">
        <v>0</v>
      </c>
      <c r="H2343" s="120">
        <v>2019</v>
      </c>
      <c r="I2343" t="str">
        <f>IF(J2343="natural gas",VLOOKUP(D2343,'Cross-Page Data'!$I$4:$J$13,2,FALSE),IF(J2343="solar",VLOOKUP('Form 923'!D2343,'Cross-Page Data'!$I$14:$J$117,2,FALSE),J2343))</f>
        <v>heavy or residual fuel oil</v>
      </c>
      <c r="J2343" t="str">
        <f>VLOOKUP(E2343,'Cross-Page Data'!$D$4:$F$48,3,FALSE)</f>
        <v>heavy or residual fuel oil</v>
      </c>
      <c r="K2343" t="b">
        <f t="shared" si="36"/>
        <v>1</v>
      </c>
    </row>
    <row r="2344" spans="1:11">
      <c r="A2344" s="120">
        <v>2831</v>
      </c>
      <c r="B2344" s="121" t="s">
        <v>201</v>
      </c>
      <c r="C2344" s="121" t="s">
        <v>206</v>
      </c>
      <c r="D2344" s="121" t="s">
        <v>73</v>
      </c>
      <c r="E2344" s="121" t="s">
        <v>70</v>
      </c>
      <c r="F2344" s="122">
        <v>0</v>
      </c>
      <c r="G2344" s="122">
        <v>0</v>
      </c>
      <c r="H2344" s="120">
        <v>2019</v>
      </c>
      <c r="I2344" t="str">
        <f>IF(J2344="natural gas",VLOOKUP(D2344,'Cross-Page Data'!$I$4:$J$13,2,FALSE),IF(J2344="solar",VLOOKUP('Form 923'!D2344,'Cross-Page Data'!$I$14:$J$117,2,FALSE),J2344))</f>
        <v>heavy or residual fuel oil</v>
      </c>
      <c r="J2344" t="str">
        <f>VLOOKUP(E2344,'Cross-Page Data'!$D$4:$F$48,3,FALSE)</f>
        <v>heavy or residual fuel oil</v>
      </c>
      <c r="K2344" t="b">
        <f t="shared" si="36"/>
        <v>1</v>
      </c>
    </row>
    <row r="2345" spans="1:11">
      <c r="A2345" s="120">
        <v>2831</v>
      </c>
      <c r="B2345" s="121" t="s">
        <v>201</v>
      </c>
      <c r="C2345" s="121" t="s">
        <v>206</v>
      </c>
      <c r="D2345" s="121" t="s">
        <v>73</v>
      </c>
      <c r="E2345" s="121" t="s">
        <v>38</v>
      </c>
      <c r="F2345" s="122">
        <v>77412</v>
      </c>
      <c r="G2345" s="122">
        <v>5245</v>
      </c>
      <c r="H2345" s="120">
        <v>2019</v>
      </c>
      <c r="I2345" t="str">
        <f>IF(J2345="natural gas",VLOOKUP(D2345,'Cross-Page Data'!$I$4:$J$13,2,FALSE),IF(J2345="solar",VLOOKUP('Form 923'!D2345,'Cross-Page Data'!$I$14:$J$117,2,FALSE),J2345))</f>
        <v>natural gas peaker</v>
      </c>
      <c r="J2345" t="str">
        <f>VLOOKUP(E2345,'Cross-Page Data'!$D$4:$F$48,3,FALSE)</f>
        <v>natural gas</v>
      </c>
      <c r="K2345" t="b">
        <f t="shared" si="36"/>
        <v>1</v>
      </c>
    </row>
    <row r="2346" spans="1:11">
      <c r="A2346" s="120">
        <v>2832</v>
      </c>
      <c r="B2346" s="121" t="s">
        <v>201</v>
      </c>
      <c r="C2346" s="121" t="s">
        <v>206</v>
      </c>
      <c r="D2346" s="121" t="s">
        <v>73</v>
      </c>
      <c r="E2346" s="121" t="s">
        <v>70</v>
      </c>
      <c r="F2346" s="122">
        <v>7216</v>
      </c>
      <c r="G2346" s="122">
        <v>314</v>
      </c>
      <c r="H2346" s="120">
        <v>2019</v>
      </c>
      <c r="I2346" t="str">
        <f>IF(J2346="natural gas",VLOOKUP(D2346,'Cross-Page Data'!$I$4:$J$13,2,FALSE),IF(J2346="solar",VLOOKUP('Form 923'!D2346,'Cross-Page Data'!$I$14:$J$117,2,FALSE),J2346))</f>
        <v>heavy or residual fuel oil</v>
      </c>
      <c r="J2346" t="str">
        <f>VLOOKUP(E2346,'Cross-Page Data'!$D$4:$F$48,3,FALSE)</f>
        <v>heavy or residual fuel oil</v>
      </c>
      <c r="K2346" t="b">
        <f t="shared" si="36"/>
        <v>1</v>
      </c>
    </row>
    <row r="2347" spans="1:11">
      <c r="A2347" s="120">
        <v>2832</v>
      </c>
      <c r="B2347" s="121" t="s">
        <v>201</v>
      </c>
      <c r="C2347" s="121" t="s">
        <v>206</v>
      </c>
      <c r="D2347" s="121" t="s">
        <v>68</v>
      </c>
      <c r="E2347" s="121" t="s">
        <v>54</v>
      </c>
      <c r="F2347" s="122">
        <v>71431644</v>
      </c>
      <c r="G2347" s="122">
        <v>6954499.3</v>
      </c>
      <c r="H2347" s="120">
        <v>2019</v>
      </c>
      <c r="I2347" t="str">
        <f>IF(J2347="natural gas",VLOOKUP(D2347,'Cross-Page Data'!$I$4:$J$13,2,FALSE),IF(J2347="solar",VLOOKUP('Form 923'!D2347,'Cross-Page Data'!$I$14:$J$117,2,FALSE),J2347))</f>
        <v>hard coal</v>
      </c>
      <c r="J2347" t="str">
        <f>VLOOKUP(E2347,'Cross-Page Data'!$D$4:$F$48,3,FALSE)</f>
        <v>hard coal</v>
      </c>
      <c r="K2347" t="b">
        <f t="shared" si="36"/>
        <v>1</v>
      </c>
    </row>
    <row r="2348" spans="1:11">
      <c r="A2348" s="120">
        <v>2832</v>
      </c>
      <c r="B2348" s="121" t="s">
        <v>201</v>
      </c>
      <c r="C2348" s="121" t="s">
        <v>206</v>
      </c>
      <c r="D2348" s="121" t="s">
        <v>68</v>
      </c>
      <c r="E2348" s="121" t="s">
        <v>70</v>
      </c>
      <c r="F2348" s="122">
        <v>201184</v>
      </c>
      <c r="G2348" s="122">
        <v>19653.75</v>
      </c>
      <c r="H2348" s="120">
        <v>2019</v>
      </c>
      <c r="I2348" t="str">
        <f>IF(J2348="natural gas",VLOOKUP(D2348,'Cross-Page Data'!$I$4:$J$13,2,FALSE),IF(J2348="solar",VLOOKUP('Form 923'!D2348,'Cross-Page Data'!$I$14:$J$117,2,FALSE),J2348))</f>
        <v>heavy or residual fuel oil</v>
      </c>
      <c r="J2348" t="str">
        <f>VLOOKUP(E2348,'Cross-Page Data'!$D$4:$F$48,3,FALSE)</f>
        <v>heavy or residual fuel oil</v>
      </c>
      <c r="K2348" t="b">
        <f t="shared" si="36"/>
        <v>1</v>
      </c>
    </row>
    <row r="2349" spans="1:11">
      <c r="A2349" s="120">
        <v>2836</v>
      </c>
      <c r="B2349" s="121" t="s">
        <v>201</v>
      </c>
      <c r="C2349" s="121" t="s">
        <v>206</v>
      </c>
      <c r="D2349" s="121" t="s">
        <v>73</v>
      </c>
      <c r="E2349" s="121" t="s">
        <v>70</v>
      </c>
      <c r="F2349" s="122">
        <v>2464</v>
      </c>
      <c r="G2349" s="122">
        <v>-140</v>
      </c>
      <c r="H2349" s="120">
        <v>2019</v>
      </c>
      <c r="I2349" t="str">
        <f>IF(J2349="natural gas",VLOOKUP(D2349,'Cross-Page Data'!$I$4:$J$13,2,FALSE),IF(J2349="solar",VLOOKUP('Form 923'!D2349,'Cross-Page Data'!$I$14:$J$117,2,FALSE),J2349))</f>
        <v>heavy or residual fuel oil</v>
      </c>
      <c r="J2349" t="str">
        <f>VLOOKUP(E2349,'Cross-Page Data'!$D$4:$F$48,3,FALSE)</f>
        <v>heavy or residual fuel oil</v>
      </c>
      <c r="K2349" t="b">
        <f t="shared" si="36"/>
        <v>1</v>
      </c>
    </row>
    <row r="2350" spans="1:11">
      <c r="A2350" s="120">
        <v>2836</v>
      </c>
      <c r="B2350" s="121" t="s">
        <v>201</v>
      </c>
      <c r="C2350" s="121" t="s">
        <v>206</v>
      </c>
      <c r="D2350" s="121" t="s">
        <v>68</v>
      </c>
      <c r="E2350" s="121" t="s">
        <v>54</v>
      </c>
      <c r="F2350" s="122">
        <v>4466197</v>
      </c>
      <c r="G2350" s="122">
        <v>391736.03</v>
      </c>
      <c r="H2350" s="120">
        <v>2019</v>
      </c>
      <c r="I2350" t="str">
        <f>IF(J2350="natural gas",VLOOKUP(D2350,'Cross-Page Data'!$I$4:$J$13,2,FALSE),IF(J2350="solar",VLOOKUP('Form 923'!D2350,'Cross-Page Data'!$I$14:$J$117,2,FALSE),J2350))</f>
        <v>hard coal</v>
      </c>
      <c r="J2350" t="str">
        <f>VLOOKUP(E2350,'Cross-Page Data'!$D$4:$F$48,3,FALSE)</f>
        <v>hard coal</v>
      </c>
      <c r="K2350" t="b">
        <f t="shared" si="36"/>
        <v>1</v>
      </c>
    </row>
    <row r="2351" spans="1:11">
      <c r="A2351" s="120">
        <v>2836</v>
      </c>
      <c r="B2351" s="121" t="s">
        <v>201</v>
      </c>
      <c r="C2351" s="121" t="s">
        <v>206</v>
      </c>
      <c r="D2351" s="121" t="s">
        <v>68</v>
      </c>
      <c r="E2351" s="121" t="s">
        <v>70</v>
      </c>
      <c r="F2351" s="122">
        <v>63417</v>
      </c>
      <c r="G2351" s="122">
        <v>5562.791</v>
      </c>
      <c r="H2351" s="120">
        <v>2019</v>
      </c>
      <c r="I2351" t="str">
        <f>IF(J2351="natural gas",VLOOKUP(D2351,'Cross-Page Data'!$I$4:$J$13,2,FALSE),IF(J2351="solar",VLOOKUP('Form 923'!D2351,'Cross-Page Data'!$I$14:$J$117,2,FALSE),J2351))</f>
        <v>heavy or residual fuel oil</v>
      </c>
      <c r="J2351" t="str">
        <f>VLOOKUP(E2351,'Cross-Page Data'!$D$4:$F$48,3,FALSE)</f>
        <v>heavy or residual fuel oil</v>
      </c>
      <c r="K2351" t="b">
        <f t="shared" si="36"/>
        <v>1</v>
      </c>
    </row>
    <row r="2352" spans="1:11">
      <c r="A2352" s="120">
        <v>2836</v>
      </c>
      <c r="B2352" s="121" t="s">
        <v>201</v>
      </c>
      <c r="C2352" s="121" t="s">
        <v>206</v>
      </c>
      <c r="D2352" s="121" t="s">
        <v>68</v>
      </c>
      <c r="E2352" s="121" t="s">
        <v>162</v>
      </c>
      <c r="F2352" s="122">
        <v>514951</v>
      </c>
      <c r="G2352" s="122">
        <v>46517.183</v>
      </c>
      <c r="H2352" s="120">
        <v>2019</v>
      </c>
      <c r="I2352" t="str">
        <f>IF(J2352="natural gas",VLOOKUP(D2352,'Cross-Page Data'!$I$4:$J$13,2,FALSE),IF(J2352="solar",VLOOKUP('Form 923'!D2352,'Cross-Page Data'!$I$14:$J$117,2,FALSE),J2352))</f>
        <v>hard coal</v>
      </c>
      <c r="J2352" t="str">
        <f>VLOOKUP(E2352,'Cross-Page Data'!$D$4:$F$48,3,FALSE)</f>
        <v>hard coal</v>
      </c>
      <c r="K2352" t="b">
        <f t="shared" si="36"/>
        <v>1</v>
      </c>
    </row>
    <row r="2353" spans="1:11">
      <c r="A2353" s="120">
        <v>2837</v>
      </c>
      <c r="B2353" s="121" t="s">
        <v>201</v>
      </c>
      <c r="C2353" s="121" t="s">
        <v>206</v>
      </c>
      <c r="D2353" s="121" t="s">
        <v>73</v>
      </c>
      <c r="E2353" s="121" t="s">
        <v>54</v>
      </c>
      <c r="F2353" s="122">
        <v>0</v>
      </c>
      <c r="G2353" s="122">
        <v>0</v>
      </c>
      <c r="H2353" s="120">
        <v>2019</v>
      </c>
      <c r="I2353" t="str">
        <f>IF(J2353="natural gas",VLOOKUP(D2353,'Cross-Page Data'!$I$4:$J$13,2,FALSE),IF(J2353="solar",VLOOKUP('Form 923'!D2353,'Cross-Page Data'!$I$14:$J$117,2,FALSE),J2353))</f>
        <v>hard coal</v>
      </c>
      <c r="J2353" t="str">
        <f>VLOOKUP(E2353,'Cross-Page Data'!$D$4:$F$48,3,FALSE)</f>
        <v>hard coal</v>
      </c>
      <c r="K2353" t="b">
        <f t="shared" si="36"/>
        <v>1</v>
      </c>
    </row>
    <row r="2354" spans="1:11">
      <c r="A2354" s="120">
        <v>2837</v>
      </c>
      <c r="B2354" s="121" t="s">
        <v>201</v>
      </c>
      <c r="C2354" s="121" t="s">
        <v>206</v>
      </c>
      <c r="D2354" s="121" t="s">
        <v>73</v>
      </c>
      <c r="E2354" s="121" t="s">
        <v>70</v>
      </c>
      <c r="F2354" s="122">
        <v>2347</v>
      </c>
      <c r="G2354" s="122">
        <v>129</v>
      </c>
      <c r="H2354" s="120">
        <v>2019</v>
      </c>
      <c r="I2354" t="str">
        <f>IF(J2354="natural gas",VLOOKUP(D2354,'Cross-Page Data'!$I$4:$J$13,2,FALSE),IF(J2354="solar",VLOOKUP('Form 923'!D2354,'Cross-Page Data'!$I$14:$J$117,2,FALSE),J2354))</f>
        <v>heavy or residual fuel oil</v>
      </c>
      <c r="J2354" t="str">
        <f>VLOOKUP(E2354,'Cross-Page Data'!$D$4:$F$48,3,FALSE)</f>
        <v>heavy or residual fuel oil</v>
      </c>
      <c r="K2354" t="b">
        <f t="shared" si="36"/>
        <v>1</v>
      </c>
    </row>
    <row r="2355" spans="1:11">
      <c r="A2355" s="120">
        <v>2837</v>
      </c>
      <c r="B2355" s="121" t="s">
        <v>201</v>
      </c>
      <c r="C2355" s="121" t="s">
        <v>206</v>
      </c>
      <c r="D2355" s="121" t="s">
        <v>73</v>
      </c>
      <c r="E2355" s="121" t="s">
        <v>162</v>
      </c>
      <c r="F2355" s="122">
        <v>0</v>
      </c>
      <c r="G2355" s="122">
        <v>0</v>
      </c>
      <c r="H2355" s="120">
        <v>2019</v>
      </c>
      <c r="I2355" t="str">
        <f>IF(J2355="natural gas",VLOOKUP(D2355,'Cross-Page Data'!$I$4:$J$13,2,FALSE),IF(J2355="solar",VLOOKUP('Form 923'!D2355,'Cross-Page Data'!$I$14:$J$117,2,FALSE),J2355))</f>
        <v>hard coal</v>
      </c>
      <c r="J2355" t="str">
        <f>VLOOKUP(E2355,'Cross-Page Data'!$D$4:$F$48,3,FALSE)</f>
        <v>hard coal</v>
      </c>
      <c r="K2355" t="b">
        <f t="shared" si="36"/>
        <v>1</v>
      </c>
    </row>
    <row r="2356" spans="1:11">
      <c r="A2356" s="120">
        <v>2840</v>
      </c>
      <c r="B2356" s="121" t="s">
        <v>201</v>
      </c>
      <c r="C2356" s="121" t="s">
        <v>206</v>
      </c>
      <c r="D2356" s="121" t="s">
        <v>68</v>
      </c>
      <c r="E2356" s="121" t="s">
        <v>54</v>
      </c>
      <c r="F2356" s="122">
        <v>24654579</v>
      </c>
      <c r="G2356" s="122">
        <v>2301454.1</v>
      </c>
      <c r="H2356" s="120">
        <v>2019</v>
      </c>
      <c r="I2356" t="str">
        <f>IF(J2356="natural gas",VLOOKUP(D2356,'Cross-Page Data'!$I$4:$J$13,2,FALSE),IF(J2356="solar",VLOOKUP('Form 923'!D2356,'Cross-Page Data'!$I$14:$J$117,2,FALSE),J2356))</f>
        <v>hard coal</v>
      </c>
      <c r="J2356" t="str">
        <f>VLOOKUP(E2356,'Cross-Page Data'!$D$4:$F$48,3,FALSE)</f>
        <v>hard coal</v>
      </c>
      <c r="K2356" t="b">
        <f t="shared" si="36"/>
        <v>1</v>
      </c>
    </row>
    <row r="2357" spans="1:11">
      <c r="A2357" s="120">
        <v>2840</v>
      </c>
      <c r="B2357" s="121" t="s">
        <v>201</v>
      </c>
      <c r="C2357" s="121" t="s">
        <v>206</v>
      </c>
      <c r="D2357" s="121" t="s">
        <v>68</v>
      </c>
      <c r="E2357" s="121" t="s">
        <v>70</v>
      </c>
      <c r="F2357" s="122">
        <v>86487</v>
      </c>
      <c r="G2357" s="122">
        <v>9242.916</v>
      </c>
      <c r="H2357" s="120">
        <v>2019</v>
      </c>
      <c r="I2357" t="str">
        <f>IF(J2357="natural gas",VLOOKUP(D2357,'Cross-Page Data'!$I$4:$J$13,2,FALSE),IF(J2357="solar",VLOOKUP('Form 923'!D2357,'Cross-Page Data'!$I$14:$J$117,2,FALSE),J2357))</f>
        <v>heavy or residual fuel oil</v>
      </c>
      <c r="J2357" t="str">
        <f>VLOOKUP(E2357,'Cross-Page Data'!$D$4:$F$48,3,FALSE)</f>
        <v>heavy or residual fuel oil</v>
      </c>
      <c r="K2357" t="b">
        <f t="shared" si="36"/>
        <v>1</v>
      </c>
    </row>
    <row r="2358" spans="1:11">
      <c r="A2358" s="120">
        <v>2847</v>
      </c>
      <c r="B2358" s="121" t="s">
        <v>201</v>
      </c>
      <c r="C2358" s="121" t="s">
        <v>206</v>
      </c>
      <c r="D2358" s="121" t="s">
        <v>73</v>
      </c>
      <c r="E2358" s="121" t="s">
        <v>70</v>
      </c>
      <c r="F2358" s="122">
        <v>6494</v>
      </c>
      <c r="G2358" s="122">
        <v>499.076</v>
      </c>
      <c r="H2358" s="120">
        <v>2019</v>
      </c>
      <c r="I2358" t="str">
        <f>IF(J2358="natural gas",VLOOKUP(D2358,'Cross-Page Data'!$I$4:$J$13,2,FALSE),IF(J2358="solar",VLOOKUP('Form 923'!D2358,'Cross-Page Data'!$I$14:$J$117,2,FALSE),J2358))</f>
        <v>heavy or residual fuel oil</v>
      </c>
      <c r="J2358" t="str">
        <f>VLOOKUP(E2358,'Cross-Page Data'!$D$4:$F$48,3,FALSE)</f>
        <v>heavy or residual fuel oil</v>
      </c>
      <c r="K2358" t="b">
        <f t="shared" si="36"/>
        <v>1</v>
      </c>
    </row>
    <row r="2359" spans="1:11">
      <c r="A2359" s="120">
        <v>2847</v>
      </c>
      <c r="B2359" s="121" t="s">
        <v>201</v>
      </c>
      <c r="C2359" s="121" t="s">
        <v>206</v>
      </c>
      <c r="D2359" s="121" t="s">
        <v>73</v>
      </c>
      <c r="E2359" s="121" t="s">
        <v>38</v>
      </c>
      <c r="F2359" s="122">
        <v>11128124</v>
      </c>
      <c r="G2359" s="122">
        <v>855743.92</v>
      </c>
      <c r="H2359" s="120">
        <v>2019</v>
      </c>
      <c r="I2359" t="str">
        <f>IF(J2359="natural gas",VLOOKUP(D2359,'Cross-Page Data'!$I$4:$J$13,2,FALSE),IF(J2359="solar",VLOOKUP('Form 923'!D2359,'Cross-Page Data'!$I$14:$J$117,2,FALSE),J2359))</f>
        <v>natural gas peaker</v>
      </c>
      <c r="J2359" t="str">
        <f>VLOOKUP(E2359,'Cross-Page Data'!$D$4:$F$48,3,FALSE)</f>
        <v>natural gas</v>
      </c>
      <c r="K2359" t="b">
        <f t="shared" si="36"/>
        <v>1</v>
      </c>
    </row>
    <row r="2360" spans="1:11">
      <c r="A2360" s="120">
        <v>2847</v>
      </c>
      <c r="B2360" s="121" t="s">
        <v>201</v>
      </c>
      <c r="C2360" s="121" t="s">
        <v>206</v>
      </c>
      <c r="D2360" s="121" t="s">
        <v>79</v>
      </c>
      <c r="E2360" s="121" t="s">
        <v>70</v>
      </c>
      <c r="F2360" s="122">
        <v>1103</v>
      </c>
      <c r="G2360" s="122">
        <v>108</v>
      </c>
      <c r="H2360" s="120">
        <v>2019</v>
      </c>
      <c r="I2360" t="str">
        <f>IF(J2360="natural gas",VLOOKUP(D2360,'Cross-Page Data'!$I$4:$J$13,2,FALSE),IF(J2360="solar",VLOOKUP('Form 923'!D2360,'Cross-Page Data'!$I$14:$J$117,2,FALSE),J2360))</f>
        <v>heavy or residual fuel oil</v>
      </c>
      <c r="J2360" t="str">
        <f>VLOOKUP(E2360,'Cross-Page Data'!$D$4:$F$48,3,FALSE)</f>
        <v>heavy or residual fuel oil</v>
      </c>
      <c r="K2360" t="b">
        <f t="shared" si="36"/>
        <v>1</v>
      </c>
    </row>
    <row r="2361" spans="1:11">
      <c r="A2361" s="120">
        <v>2847</v>
      </c>
      <c r="B2361" s="121" t="s">
        <v>201</v>
      </c>
      <c r="C2361" s="121" t="s">
        <v>206</v>
      </c>
      <c r="D2361" s="121" t="s">
        <v>79</v>
      </c>
      <c r="E2361" s="121" t="s">
        <v>38</v>
      </c>
      <c r="F2361" s="122">
        <v>0</v>
      </c>
      <c r="G2361" s="122">
        <v>0</v>
      </c>
      <c r="H2361" s="120">
        <v>2019</v>
      </c>
      <c r="I2361" t="str">
        <f>IF(J2361="natural gas",VLOOKUP(D2361,'Cross-Page Data'!$I$4:$J$13,2,FALSE),IF(J2361="solar",VLOOKUP('Form 923'!D2361,'Cross-Page Data'!$I$14:$J$117,2,FALSE),J2361))</f>
        <v>natural gas peaker</v>
      </c>
      <c r="J2361" t="str">
        <f>VLOOKUP(E2361,'Cross-Page Data'!$D$4:$F$48,3,FALSE)</f>
        <v>natural gas</v>
      </c>
      <c r="K2361" t="b">
        <f t="shared" si="36"/>
        <v>1</v>
      </c>
    </row>
    <row r="2362" spans="1:11">
      <c r="A2362" s="120">
        <v>2848</v>
      </c>
      <c r="B2362" s="121" t="s">
        <v>201</v>
      </c>
      <c r="C2362" s="121" t="s">
        <v>206</v>
      </c>
      <c r="D2362" s="121" t="s">
        <v>73</v>
      </c>
      <c r="E2362" s="121" t="s">
        <v>54</v>
      </c>
      <c r="F2362" s="122">
        <v>0</v>
      </c>
      <c r="G2362" s="122">
        <v>0</v>
      </c>
      <c r="H2362" s="120">
        <v>2019</v>
      </c>
      <c r="I2362" t="str">
        <f>IF(J2362="natural gas",VLOOKUP(D2362,'Cross-Page Data'!$I$4:$J$13,2,FALSE),IF(J2362="solar",VLOOKUP('Form 923'!D2362,'Cross-Page Data'!$I$14:$J$117,2,FALSE),J2362))</f>
        <v>hard coal</v>
      </c>
      <c r="J2362" t="str">
        <f>VLOOKUP(E2362,'Cross-Page Data'!$D$4:$F$48,3,FALSE)</f>
        <v>hard coal</v>
      </c>
      <c r="K2362" t="b">
        <f t="shared" si="36"/>
        <v>1</v>
      </c>
    </row>
    <row r="2363" spans="1:11">
      <c r="A2363" s="120">
        <v>2848</v>
      </c>
      <c r="B2363" s="121" t="s">
        <v>201</v>
      </c>
      <c r="C2363" s="121" t="s">
        <v>206</v>
      </c>
      <c r="D2363" s="121" t="s">
        <v>73</v>
      </c>
      <c r="E2363" s="121" t="s">
        <v>70</v>
      </c>
      <c r="F2363" s="122">
        <v>66</v>
      </c>
      <c r="G2363" s="122">
        <v>-1.552</v>
      </c>
      <c r="H2363" s="120">
        <v>2019</v>
      </c>
      <c r="I2363" t="str">
        <f>IF(J2363="natural gas",VLOOKUP(D2363,'Cross-Page Data'!$I$4:$J$13,2,FALSE),IF(J2363="solar",VLOOKUP('Form 923'!D2363,'Cross-Page Data'!$I$14:$J$117,2,FALSE),J2363))</f>
        <v>heavy or residual fuel oil</v>
      </c>
      <c r="J2363" t="str">
        <f>VLOOKUP(E2363,'Cross-Page Data'!$D$4:$F$48,3,FALSE)</f>
        <v>heavy or residual fuel oil</v>
      </c>
      <c r="K2363" t="b">
        <f t="shared" si="36"/>
        <v>1</v>
      </c>
    </row>
    <row r="2364" spans="1:11">
      <c r="A2364" s="120">
        <v>2848</v>
      </c>
      <c r="B2364" s="121" t="s">
        <v>201</v>
      </c>
      <c r="C2364" s="121" t="s">
        <v>206</v>
      </c>
      <c r="D2364" s="121" t="s">
        <v>73</v>
      </c>
      <c r="E2364" s="121" t="s">
        <v>38</v>
      </c>
      <c r="F2364" s="122">
        <v>24498</v>
      </c>
      <c r="G2364" s="122">
        <v>-628.448</v>
      </c>
      <c r="H2364" s="120">
        <v>2019</v>
      </c>
      <c r="I2364" t="str">
        <f>IF(J2364="natural gas",VLOOKUP(D2364,'Cross-Page Data'!$I$4:$J$13,2,FALSE),IF(J2364="solar",VLOOKUP('Form 923'!D2364,'Cross-Page Data'!$I$14:$J$117,2,FALSE),J2364))</f>
        <v>natural gas peaker</v>
      </c>
      <c r="J2364" t="str">
        <f>VLOOKUP(E2364,'Cross-Page Data'!$D$4:$F$48,3,FALSE)</f>
        <v>natural gas</v>
      </c>
      <c r="K2364" t="b">
        <f t="shared" si="36"/>
        <v>1</v>
      </c>
    </row>
    <row r="2365" spans="1:11">
      <c r="A2365" s="120">
        <v>2851</v>
      </c>
      <c r="B2365" s="121" t="s">
        <v>201</v>
      </c>
      <c r="C2365" s="121" t="s">
        <v>206</v>
      </c>
      <c r="D2365" s="121" t="s">
        <v>79</v>
      </c>
      <c r="E2365" s="121" t="s">
        <v>70</v>
      </c>
      <c r="F2365" s="122">
        <v>1322</v>
      </c>
      <c r="G2365" s="122">
        <v>152</v>
      </c>
      <c r="H2365" s="120">
        <v>2019</v>
      </c>
      <c r="I2365" t="str">
        <f>IF(J2365="natural gas",VLOOKUP(D2365,'Cross-Page Data'!$I$4:$J$13,2,FALSE),IF(J2365="solar",VLOOKUP('Form 923'!D2365,'Cross-Page Data'!$I$14:$J$117,2,FALSE),J2365))</f>
        <v>heavy or residual fuel oil</v>
      </c>
      <c r="J2365" t="str">
        <f>VLOOKUP(E2365,'Cross-Page Data'!$D$4:$F$48,3,FALSE)</f>
        <v>heavy or residual fuel oil</v>
      </c>
      <c r="K2365" t="b">
        <f t="shared" si="36"/>
        <v>1</v>
      </c>
    </row>
    <row r="2366" spans="1:11">
      <c r="A2366" s="120">
        <v>2852</v>
      </c>
      <c r="B2366" s="121" t="s">
        <v>201</v>
      </c>
      <c r="C2366" s="121" t="s">
        <v>206</v>
      </c>
      <c r="D2366" s="121" t="s">
        <v>79</v>
      </c>
      <c r="E2366" s="121" t="s">
        <v>70</v>
      </c>
      <c r="F2366" s="122">
        <v>1983</v>
      </c>
      <c r="G2366" s="122">
        <v>194</v>
      </c>
      <c r="H2366" s="120">
        <v>2019</v>
      </c>
      <c r="I2366" t="str">
        <f>IF(J2366="natural gas",VLOOKUP(D2366,'Cross-Page Data'!$I$4:$J$13,2,FALSE),IF(J2366="solar",VLOOKUP('Form 923'!D2366,'Cross-Page Data'!$I$14:$J$117,2,FALSE),J2366))</f>
        <v>heavy or residual fuel oil</v>
      </c>
      <c r="J2366" t="str">
        <f>VLOOKUP(E2366,'Cross-Page Data'!$D$4:$F$48,3,FALSE)</f>
        <v>heavy or residual fuel oil</v>
      </c>
      <c r="K2366" t="b">
        <f t="shared" si="36"/>
        <v>1</v>
      </c>
    </row>
    <row r="2367" spans="1:11">
      <c r="A2367" s="120">
        <v>2854</v>
      </c>
      <c r="B2367" s="121" t="s">
        <v>201</v>
      </c>
      <c r="C2367" s="121" t="s">
        <v>206</v>
      </c>
      <c r="D2367" s="121" t="s">
        <v>73</v>
      </c>
      <c r="E2367" s="121" t="s">
        <v>70</v>
      </c>
      <c r="F2367" s="122">
        <v>169</v>
      </c>
      <c r="G2367" s="122">
        <v>9.197</v>
      </c>
      <c r="H2367" s="120">
        <v>2019</v>
      </c>
      <c r="I2367" t="str">
        <f>IF(J2367="natural gas",VLOOKUP(D2367,'Cross-Page Data'!$I$4:$J$13,2,FALSE),IF(J2367="solar",VLOOKUP('Form 923'!D2367,'Cross-Page Data'!$I$14:$J$117,2,FALSE),J2367))</f>
        <v>heavy or residual fuel oil</v>
      </c>
      <c r="J2367" t="str">
        <f>VLOOKUP(E2367,'Cross-Page Data'!$D$4:$F$48,3,FALSE)</f>
        <v>heavy or residual fuel oil</v>
      </c>
      <c r="K2367" t="b">
        <f t="shared" si="36"/>
        <v>1</v>
      </c>
    </row>
    <row r="2368" spans="1:11">
      <c r="A2368" s="120">
        <v>2854</v>
      </c>
      <c r="B2368" s="121" t="s">
        <v>201</v>
      </c>
      <c r="C2368" s="121" t="s">
        <v>206</v>
      </c>
      <c r="D2368" s="121" t="s">
        <v>73</v>
      </c>
      <c r="E2368" s="121" t="s">
        <v>38</v>
      </c>
      <c r="F2368" s="122">
        <v>96431</v>
      </c>
      <c r="G2368" s="122">
        <v>5374.803</v>
      </c>
      <c r="H2368" s="120">
        <v>2019</v>
      </c>
      <c r="I2368" t="str">
        <f>IF(J2368="natural gas",VLOOKUP(D2368,'Cross-Page Data'!$I$4:$J$13,2,FALSE),IF(J2368="solar",VLOOKUP('Form 923'!D2368,'Cross-Page Data'!$I$14:$J$117,2,FALSE),J2368))</f>
        <v>natural gas peaker</v>
      </c>
      <c r="J2368" t="str">
        <f>VLOOKUP(E2368,'Cross-Page Data'!$D$4:$F$48,3,FALSE)</f>
        <v>natural gas</v>
      </c>
      <c r="K2368" t="b">
        <f t="shared" si="36"/>
        <v>1</v>
      </c>
    </row>
    <row r="2369" spans="1:11">
      <c r="A2369" s="120">
        <v>2854</v>
      </c>
      <c r="B2369" s="121" t="s">
        <v>201</v>
      </c>
      <c r="C2369" s="121" t="s">
        <v>206</v>
      </c>
      <c r="D2369" s="121" t="s">
        <v>101</v>
      </c>
      <c r="E2369" s="121" t="s">
        <v>92</v>
      </c>
      <c r="F2369" s="122">
        <v>9170</v>
      </c>
      <c r="G2369" s="122">
        <v>1030</v>
      </c>
      <c r="H2369" s="120">
        <v>2019</v>
      </c>
      <c r="I2369" t="str">
        <f>IF(J2369="natural gas",VLOOKUP(D2369,'Cross-Page Data'!$I$4:$J$13,2,FALSE),IF(J2369="solar",VLOOKUP('Form 923'!D2369,'Cross-Page Data'!$I$14:$J$117,2,FALSE),J2369))</f>
        <v>solar pv</v>
      </c>
      <c r="J2369" t="str">
        <f>VLOOKUP(E2369,'Cross-Page Data'!$D$4:$F$48,3,FALSE)</f>
        <v>solar</v>
      </c>
      <c r="K2369" t="b">
        <f t="shared" si="36"/>
        <v>1</v>
      </c>
    </row>
    <row r="2370" spans="1:11">
      <c r="A2370" s="120">
        <v>2861</v>
      </c>
      <c r="B2370" s="121" t="s">
        <v>201</v>
      </c>
      <c r="C2370" s="121" t="s">
        <v>206</v>
      </c>
      <c r="D2370" s="121" t="s">
        <v>73</v>
      </c>
      <c r="E2370" s="121" t="s">
        <v>54</v>
      </c>
      <c r="F2370" s="122">
        <v>0</v>
      </c>
      <c r="G2370" s="122">
        <v>0</v>
      </c>
      <c r="H2370" s="120">
        <v>2019</v>
      </c>
      <c r="I2370" t="str">
        <f>IF(J2370="natural gas",VLOOKUP(D2370,'Cross-Page Data'!$I$4:$J$13,2,FALSE),IF(J2370="solar",VLOOKUP('Form 923'!D2370,'Cross-Page Data'!$I$14:$J$117,2,FALSE),J2370))</f>
        <v>hard coal</v>
      </c>
      <c r="J2370" t="str">
        <f>VLOOKUP(E2370,'Cross-Page Data'!$D$4:$F$48,3,FALSE)</f>
        <v>hard coal</v>
      </c>
      <c r="K2370" t="b">
        <f t="shared" si="36"/>
        <v>1</v>
      </c>
    </row>
    <row r="2371" spans="1:11">
      <c r="A2371" s="120">
        <v>2861</v>
      </c>
      <c r="B2371" s="121" t="s">
        <v>201</v>
      </c>
      <c r="C2371" s="121" t="s">
        <v>206</v>
      </c>
      <c r="D2371" s="121" t="s">
        <v>73</v>
      </c>
      <c r="E2371" s="121" t="s">
        <v>70</v>
      </c>
      <c r="F2371" s="122">
        <v>7891</v>
      </c>
      <c r="G2371" s="122">
        <v>-154</v>
      </c>
      <c r="H2371" s="120">
        <v>2019</v>
      </c>
      <c r="I2371" t="str">
        <f>IF(J2371="natural gas",VLOOKUP(D2371,'Cross-Page Data'!$I$4:$J$13,2,FALSE),IF(J2371="solar",VLOOKUP('Form 923'!D2371,'Cross-Page Data'!$I$14:$J$117,2,FALSE),J2371))</f>
        <v>heavy or residual fuel oil</v>
      </c>
      <c r="J2371" t="str">
        <f>VLOOKUP(E2371,'Cross-Page Data'!$D$4:$F$48,3,FALSE)</f>
        <v>heavy or residual fuel oil</v>
      </c>
      <c r="K2371" t="b">
        <f t="shared" si="36"/>
        <v>1</v>
      </c>
    </row>
    <row r="2372" spans="1:11">
      <c r="A2372" s="120">
        <v>2861</v>
      </c>
      <c r="B2372" s="121" t="s">
        <v>201</v>
      </c>
      <c r="C2372" s="121" t="s">
        <v>206</v>
      </c>
      <c r="D2372" s="121" t="s">
        <v>73</v>
      </c>
      <c r="E2372" s="121" t="s">
        <v>38</v>
      </c>
      <c r="F2372" s="122">
        <v>0</v>
      </c>
      <c r="G2372" s="122">
        <v>0</v>
      </c>
      <c r="H2372" s="120">
        <v>2019</v>
      </c>
      <c r="I2372" t="str">
        <f>IF(J2372="natural gas",VLOOKUP(D2372,'Cross-Page Data'!$I$4:$J$13,2,FALSE),IF(J2372="solar",VLOOKUP('Form 923'!D2372,'Cross-Page Data'!$I$14:$J$117,2,FALSE),J2372))</f>
        <v>natural gas peaker</v>
      </c>
      <c r="J2372" t="str">
        <f>VLOOKUP(E2372,'Cross-Page Data'!$D$4:$F$48,3,FALSE)</f>
        <v>natural gas</v>
      </c>
      <c r="K2372" t="b">
        <f t="shared" si="36"/>
        <v>1</v>
      </c>
    </row>
    <row r="2373" spans="1:11">
      <c r="A2373" s="120">
        <v>2866</v>
      </c>
      <c r="B2373" s="121" t="s">
        <v>201</v>
      </c>
      <c r="C2373" s="121" t="s">
        <v>206</v>
      </c>
      <c r="D2373" s="121" t="s">
        <v>79</v>
      </c>
      <c r="E2373" s="121" t="s">
        <v>70</v>
      </c>
      <c r="F2373" s="122">
        <v>1935</v>
      </c>
      <c r="G2373" s="122">
        <v>129</v>
      </c>
      <c r="H2373" s="120">
        <v>2019</v>
      </c>
      <c r="I2373" t="str">
        <f>IF(J2373="natural gas",VLOOKUP(D2373,'Cross-Page Data'!$I$4:$J$13,2,FALSE),IF(J2373="solar",VLOOKUP('Form 923'!D2373,'Cross-Page Data'!$I$14:$J$117,2,FALSE),J2373))</f>
        <v>heavy or residual fuel oil</v>
      </c>
      <c r="J2373" t="str">
        <f>VLOOKUP(E2373,'Cross-Page Data'!$D$4:$F$48,3,FALSE)</f>
        <v>heavy or residual fuel oil</v>
      </c>
      <c r="K2373" t="b">
        <f t="shared" si="36"/>
        <v>1</v>
      </c>
    </row>
    <row r="2374" spans="1:11">
      <c r="A2374" s="120">
        <v>2866</v>
      </c>
      <c r="B2374" s="121" t="s">
        <v>201</v>
      </c>
      <c r="C2374" s="121" t="s">
        <v>206</v>
      </c>
      <c r="D2374" s="121" t="s">
        <v>68</v>
      </c>
      <c r="E2374" s="121" t="s">
        <v>54</v>
      </c>
      <c r="F2374" s="122">
        <v>45935348</v>
      </c>
      <c r="G2374" s="122">
        <v>3939201.1</v>
      </c>
      <c r="H2374" s="120">
        <v>2019</v>
      </c>
      <c r="I2374" t="str">
        <f>IF(J2374="natural gas",VLOOKUP(D2374,'Cross-Page Data'!$I$4:$J$13,2,FALSE),IF(J2374="solar",VLOOKUP('Form 923'!D2374,'Cross-Page Data'!$I$14:$J$117,2,FALSE),J2374))</f>
        <v>hard coal</v>
      </c>
      <c r="J2374" t="str">
        <f>VLOOKUP(E2374,'Cross-Page Data'!$D$4:$F$48,3,FALSE)</f>
        <v>hard coal</v>
      </c>
      <c r="K2374" t="b">
        <f t="shared" si="36"/>
        <v>1</v>
      </c>
    </row>
    <row r="2375" spans="1:11">
      <c r="A2375" s="120">
        <v>2866</v>
      </c>
      <c r="B2375" s="121" t="s">
        <v>201</v>
      </c>
      <c r="C2375" s="121" t="s">
        <v>206</v>
      </c>
      <c r="D2375" s="121" t="s">
        <v>68</v>
      </c>
      <c r="E2375" s="121" t="s">
        <v>70</v>
      </c>
      <c r="F2375" s="122">
        <v>205695</v>
      </c>
      <c r="G2375" s="122">
        <v>17583.86</v>
      </c>
      <c r="H2375" s="120">
        <v>2019</v>
      </c>
      <c r="I2375" t="str">
        <f>IF(J2375="natural gas",VLOOKUP(D2375,'Cross-Page Data'!$I$4:$J$13,2,FALSE),IF(J2375="solar",VLOOKUP('Form 923'!D2375,'Cross-Page Data'!$I$14:$J$117,2,FALSE),J2375))</f>
        <v>heavy or residual fuel oil</v>
      </c>
      <c r="J2375" t="str">
        <f>VLOOKUP(E2375,'Cross-Page Data'!$D$4:$F$48,3,FALSE)</f>
        <v>heavy or residual fuel oil</v>
      </c>
      <c r="K2375" t="b">
        <f t="shared" ref="K2375:K2438" si="37">IF(AND($N$6=FALSE,OR(C2375="Commercial NAICS Cogen",C2375="Industrial NAICS Cogen",C2375="NAICS-22 Cogen")),FALSE,IF(AND($N$7=FALSE,OR(C2375="Commercial NAICS Cogen",C2375="Commercial NAICS Non-Cogen",C2375="industrial NAICS Cogen",C2375="industrial NAICS non-cogen")),FALSE,TRUE))</f>
        <v>1</v>
      </c>
    </row>
    <row r="2376" spans="1:11">
      <c r="A2376" s="120">
        <v>2866</v>
      </c>
      <c r="B2376" s="121" t="s">
        <v>201</v>
      </c>
      <c r="C2376" s="121" t="s">
        <v>206</v>
      </c>
      <c r="D2376" s="121" t="s">
        <v>68</v>
      </c>
      <c r="E2376" s="121" t="s">
        <v>162</v>
      </c>
      <c r="F2376" s="122">
        <v>0</v>
      </c>
      <c r="G2376" s="122">
        <v>0</v>
      </c>
      <c r="H2376" s="120">
        <v>2019</v>
      </c>
      <c r="I2376" t="str">
        <f>IF(J2376="natural gas",VLOOKUP(D2376,'Cross-Page Data'!$I$4:$J$13,2,FALSE),IF(J2376="solar",VLOOKUP('Form 923'!D2376,'Cross-Page Data'!$I$14:$J$117,2,FALSE),J2376))</f>
        <v>hard coal</v>
      </c>
      <c r="J2376" t="str">
        <f>VLOOKUP(E2376,'Cross-Page Data'!$D$4:$F$48,3,FALSE)</f>
        <v>hard coal</v>
      </c>
      <c r="K2376" t="b">
        <f t="shared" si="37"/>
        <v>1</v>
      </c>
    </row>
    <row r="2377" spans="1:11">
      <c r="A2377" s="120">
        <v>2876</v>
      </c>
      <c r="B2377" s="121" t="s">
        <v>201</v>
      </c>
      <c r="C2377" s="121" t="s">
        <v>202</v>
      </c>
      <c r="D2377" s="121" t="s">
        <v>68</v>
      </c>
      <c r="E2377" s="121" t="s">
        <v>54</v>
      </c>
      <c r="F2377" s="122">
        <v>56081305</v>
      </c>
      <c r="G2377" s="122">
        <v>5177945.7</v>
      </c>
      <c r="H2377" s="120">
        <v>2019</v>
      </c>
      <c r="I2377" t="str">
        <f>IF(J2377="natural gas",VLOOKUP(D2377,'Cross-Page Data'!$I$4:$J$13,2,FALSE),IF(J2377="solar",VLOOKUP('Form 923'!D2377,'Cross-Page Data'!$I$14:$J$117,2,FALSE),J2377))</f>
        <v>hard coal</v>
      </c>
      <c r="J2377" t="str">
        <f>VLOOKUP(E2377,'Cross-Page Data'!$D$4:$F$48,3,FALSE)</f>
        <v>hard coal</v>
      </c>
      <c r="K2377" t="b">
        <f t="shared" si="37"/>
        <v>1</v>
      </c>
    </row>
    <row r="2378" spans="1:11">
      <c r="A2378" s="120">
        <v>2876</v>
      </c>
      <c r="B2378" s="121" t="s">
        <v>201</v>
      </c>
      <c r="C2378" s="121" t="s">
        <v>202</v>
      </c>
      <c r="D2378" s="121" t="s">
        <v>68</v>
      </c>
      <c r="E2378" s="121" t="s">
        <v>70</v>
      </c>
      <c r="F2378" s="122">
        <v>78682</v>
      </c>
      <c r="G2378" s="122">
        <v>7178.204</v>
      </c>
      <c r="H2378" s="120">
        <v>2019</v>
      </c>
      <c r="I2378" t="str">
        <f>IF(J2378="natural gas",VLOOKUP(D2378,'Cross-Page Data'!$I$4:$J$13,2,FALSE),IF(J2378="solar",VLOOKUP('Form 923'!D2378,'Cross-Page Data'!$I$14:$J$117,2,FALSE),J2378))</f>
        <v>heavy or residual fuel oil</v>
      </c>
      <c r="J2378" t="str">
        <f>VLOOKUP(E2378,'Cross-Page Data'!$D$4:$F$48,3,FALSE)</f>
        <v>heavy or residual fuel oil</v>
      </c>
      <c r="K2378" t="b">
        <f t="shared" si="37"/>
        <v>1</v>
      </c>
    </row>
    <row r="2379" spans="1:11">
      <c r="A2379" s="120">
        <v>2876</v>
      </c>
      <c r="B2379" s="121" t="s">
        <v>201</v>
      </c>
      <c r="C2379" s="121" t="s">
        <v>202</v>
      </c>
      <c r="D2379" s="121" t="s">
        <v>68</v>
      </c>
      <c r="E2379" s="121" t="s">
        <v>162</v>
      </c>
      <c r="F2379" s="122">
        <v>3605537</v>
      </c>
      <c r="G2379" s="122">
        <v>329886.12</v>
      </c>
      <c r="H2379" s="120">
        <v>2019</v>
      </c>
      <c r="I2379" t="str">
        <f>IF(J2379="natural gas",VLOOKUP(D2379,'Cross-Page Data'!$I$4:$J$13,2,FALSE),IF(J2379="solar",VLOOKUP('Form 923'!D2379,'Cross-Page Data'!$I$14:$J$117,2,FALSE),J2379))</f>
        <v>hard coal</v>
      </c>
      <c r="J2379" t="str">
        <f>VLOOKUP(E2379,'Cross-Page Data'!$D$4:$F$48,3,FALSE)</f>
        <v>hard coal</v>
      </c>
      <c r="K2379" t="b">
        <f t="shared" si="37"/>
        <v>1</v>
      </c>
    </row>
    <row r="2380" spans="1:11">
      <c r="A2380" s="120">
        <v>2878</v>
      </c>
      <c r="B2380" s="121" t="s">
        <v>201</v>
      </c>
      <c r="C2380" s="121" t="s">
        <v>206</v>
      </c>
      <c r="D2380" s="121" t="s">
        <v>73</v>
      </c>
      <c r="E2380" s="121" t="s">
        <v>70</v>
      </c>
      <c r="F2380" s="122">
        <v>890</v>
      </c>
      <c r="G2380" s="122">
        <v>-50</v>
      </c>
      <c r="H2380" s="120">
        <v>2019</v>
      </c>
      <c r="I2380" t="str">
        <f>IF(J2380="natural gas",VLOOKUP(D2380,'Cross-Page Data'!$I$4:$J$13,2,FALSE),IF(J2380="solar",VLOOKUP('Form 923'!D2380,'Cross-Page Data'!$I$14:$J$117,2,FALSE),J2380))</f>
        <v>heavy or residual fuel oil</v>
      </c>
      <c r="J2380" t="str">
        <f>VLOOKUP(E2380,'Cross-Page Data'!$D$4:$F$48,3,FALSE)</f>
        <v>heavy or residual fuel oil</v>
      </c>
      <c r="K2380" t="b">
        <f t="shared" si="37"/>
        <v>1</v>
      </c>
    </row>
    <row r="2381" spans="1:11">
      <c r="A2381" s="120">
        <v>2878</v>
      </c>
      <c r="B2381" s="121" t="s">
        <v>201</v>
      </c>
      <c r="C2381" s="121" t="s">
        <v>206</v>
      </c>
      <c r="D2381" s="121" t="s">
        <v>73</v>
      </c>
      <c r="E2381" s="121" t="s">
        <v>162</v>
      </c>
      <c r="F2381" s="122">
        <v>0</v>
      </c>
      <c r="G2381" s="122">
        <v>0</v>
      </c>
      <c r="H2381" s="120">
        <v>2019</v>
      </c>
      <c r="I2381" t="str">
        <f>IF(J2381="natural gas",VLOOKUP(D2381,'Cross-Page Data'!$I$4:$J$13,2,FALSE),IF(J2381="solar",VLOOKUP('Form 923'!D2381,'Cross-Page Data'!$I$14:$J$117,2,FALSE),J2381))</f>
        <v>hard coal</v>
      </c>
      <c r="J2381" t="str">
        <f>VLOOKUP(E2381,'Cross-Page Data'!$D$4:$F$48,3,FALSE)</f>
        <v>hard coal</v>
      </c>
      <c r="K2381" t="b">
        <f t="shared" si="37"/>
        <v>1</v>
      </c>
    </row>
    <row r="2382" spans="1:11">
      <c r="A2382" s="120">
        <v>2878</v>
      </c>
      <c r="B2382" s="121" t="s">
        <v>201</v>
      </c>
      <c r="C2382" s="121" t="s">
        <v>206</v>
      </c>
      <c r="D2382" s="121" t="s">
        <v>68</v>
      </c>
      <c r="E2382" s="121" t="s">
        <v>70</v>
      </c>
      <c r="F2382" s="122">
        <v>59698</v>
      </c>
      <c r="G2382" s="122">
        <v>4314.54</v>
      </c>
      <c r="H2382" s="120">
        <v>2019</v>
      </c>
      <c r="I2382" t="str">
        <f>IF(J2382="natural gas",VLOOKUP(D2382,'Cross-Page Data'!$I$4:$J$13,2,FALSE),IF(J2382="solar",VLOOKUP('Form 923'!D2382,'Cross-Page Data'!$I$14:$J$117,2,FALSE),J2382))</f>
        <v>heavy or residual fuel oil</v>
      </c>
      <c r="J2382" t="str">
        <f>VLOOKUP(E2382,'Cross-Page Data'!$D$4:$F$48,3,FALSE)</f>
        <v>heavy or residual fuel oil</v>
      </c>
      <c r="K2382" t="b">
        <f t="shared" si="37"/>
        <v>1</v>
      </c>
    </row>
    <row r="2383" spans="1:11">
      <c r="A2383" s="120">
        <v>2878</v>
      </c>
      <c r="B2383" s="121" t="s">
        <v>201</v>
      </c>
      <c r="C2383" s="121" t="s">
        <v>206</v>
      </c>
      <c r="D2383" s="121" t="s">
        <v>68</v>
      </c>
      <c r="E2383" s="121" t="s">
        <v>144</v>
      </c>
      <c r="F2383" s="122">
        <v>8776119</v>
      </c>
      <c r="G2383" s="122">
        <v>676440.46</v>
      </c>
      <c r="H2383" s="120">
        <v>2019</v>
      </c>
      <c r="I2383" t="str">
        <f>IF(J2383="natural gas",VLOOKUP(D2383,'Cross-Page Data'!$I$4:$J$13,2,FALSE),IF(J2383="solar",VLOOKUP('Form 923'!D2383,'Cross-Page Data'!$I$14:$J$117,2,FALSE),J2383))</f>
        <v>petroleum</v>
      </c>
      <c r="J2383" t="str">
        <f>VLOOKUP(E2383,'Cross-Page Data'!$D$4:$F$48,3,FALSE)</f>
        <v>petroleum</v>
      </c>
      <c r="K2383" t="b">
        <f t="shared" si="37"/>
        <v>1</v>
      </c>
    </row>
    <row r="2384" spans="1:11">
      <c r="A2384" s="120">
        <v>2878</v>
      </c>
      <c r="B2384" s="121" t="s">
        <v>201</v>
      </c>
      <c r="C2384" s="121" t="s">
        <v>206</v>
      </c>
      <c r="D2384" s="121" t="s">
        <v>68</v>
      </c>
      <c r="E2384" s="121" t="s">
        <v>162</v>
      </c>
      <c r="F2384" s="122">
        <v>0</v>
      </c>
      <c r="G2384" s="122">
        <v>0</v>
      </c>
      <c r="H2384" s="120">
        <v>2019</v>
      </c>
      <c r="I2384" t="str">
        <f>IF(J2384="natural gas",VLOOKUP(D2384,'Cross-Page Data'!$I$4:$J$13,2,FALSE),IF(J2384="solar",VLOOKUP('Form 923'!D2384,'Cross-Page Data'!$I$14:$J$117,2,FALSE),J2384))</f>
        <v>hard coal</v>
      </c>
      <c r="J2384" t="str">
        <f>VLOOKUP(E2384,'Cross-Page Data'!$D$4:$F$48,3,FALSE)</f>
        <v>hard coal</v>
      </c>
      <c r="K2384" t="b">
        <f t="shared" si="37"/>
        <v>1</v>
      </c>
    </row>
    <row r="2385" spans="1:11">
      <c r="A2385" s="120">
        <v>2880</v>
      </c>
      <c r="B2385" s="121" t="s">
        <v>201</v>
      </c>
      <c r="C2385" s="121" t="s">
        <v>206</v>
      </c>
      <c r="D2385" s="121" t="s">
        <v>73</v>
      </c>
      <c r="E2385" s="121" t="s">
        <v>70</v>
      </c>
      <c r="F2385" s="122">
        <v>1507</v>
      </c>
      <c r="G2385" s="122">
        <v>102.356</v>
      </c>
      <c r="H2385" s="120">
        <v>2019</v>
      </c>
      <c r="I2385" t="str">
        <f>IF(J2385="natural gas",VLOOKUP(D2385,'Cross-Page Data'!$I$4:$J$13,2,FALSE),IF(J2385="solar",VLOOKUP('Form 923'!D2385,'Cross-Page Data'!$I$14:$J$117,2,FALSE),J2385))</f>
        <v>heavy or residual fuel oil</v>
      </c>
      <c r="J2385" t="str">
        <f>VLOOKUP(E2385,'Cross-Page Data'!$D$4:$F$48,3,FALSE)</f>
        <v>heavy or residual fuel oil</v>
      </c>
      <c r="K2385" t="b">
        <f t="shared" si="37"/>
        <v>1</v>
      </c>
    </row>
    <row r="2386" spans="1:11">
      <c r="A2386" s="120">
        <v>2880</v>
      </c>
      <c r="B2386" s="121" t="s">
        <v>201</v>
      </c>
      <c r="C2386" s="121" t="s">
        <v>206</v>
      </c>
      <c r="D2386" s="121" t="s">
        <v>73</v>
      </c>
      <c r="E2386" s="121" t="s">
        <v>38</v>
      </c>
      <c r="F2386" s="122">
        <v>3434133</v>
      </c>
      <c r="G2386" s="122">
        <v>233351.64</v>
      </c>
      <c r="H2386" s="120">
        <v>2019</v>
      </c>
      <c r="I2386" t="str">
        <f>IF(J2386="natural gas",VLOOKUP(D2386,'Cross-Page Data'!$I$4:$J$13,2,FALSE),IF(J2386="solar",VLOOKUP('Form 923'!D2386,'Cross-Page Data'!$I$14:$J$117,2,FALSE),J2386))</f>
        <v>natural gas peaker</v>
      </c>
      <c r="J2386" t="str">
        <f>VLOOKUP(E2386,'Cross-Page Data'!$D$4:$F$48,3,FALSE)</f>
        <v>natural gas</v>
      </c>
      <c r="K2386" t="b">
        <f t="shared" si="37"/>
        <v>1</v>
      </c>
    </row>
    <row r="2387" spans="1:11">
      <c r="A2387" s="120">
        <v>2881</v>
      </c>
      <c r="B2387" s="121" t="s">
        <v>201</v>
      </c>
      <c r="C2387" s="121" t="s">
        <v>206</v>
      </c>
      <c r="D2387" s="121" t="s">
        <v>73</v>
      </c>
      <c r="E2387" s="121" t="s">
        <v>70</v>
      </c>
      <c r="F2387" s="122">
        <v>1562</v>
      </c>
      <c r="G2387" s="122">
        <v>78</v>
      </c>
      <c r="H2387" s="120">
        <v>2019</v>
      </c>
      <c r="I2387" t="str">
        <f>IF(J2387="natural gas",VLOOKUP(D2387,'Cross-Page Data'!$I$4:$J$13,2,FALSE),IF(J2387="solar",VLOOKUP('Form 923'!D2387,'Cross-Page Data'!$I$14:$J$117,2,FALSE),J2387))</f>
        <v>heavy or residual fuel oil</v>
      </c>
      <c r="J2387" t="str">
        <f>VLOOKUP(E2387,'Cross-Page Data'!$D$4:$F$48,3,FALSE)</f>
        <v>heavy or residual fuel oil</v>
      </c>
      <c r="K2387" t="b">
        <f t="shared" si="37"/>
        <v>1</v>
      </c>
    </row>
    <row r="2388" spans="1:11">
      <c r="A2388" s="120">
        <v>2902</v>
      </c>
      <c r="B2388" s="121" t="s">
        <v>201</v>
      </c>
      <c r="C2388" s="121" t="s">
        <v>202</v>
      </c>
      <c r="D2388" s="121" t="s">
        <v>79</v>
      </c>
      <c r="E2388" s="121" t="s">
        <v>70</v>
      </c>
      <c r="F2388" s="122">
        <v>23</v>
      </c>
      <c r="G2388" s="122">
        <v>0</v>
      </c>
      <c r="H2388" s="120">
        <v>2019</v>
      </c>
      <c r="I2388" t="str">
        <f>IF(J2388="natural gas",VLOOKUP(D2388,'Cross-Page Data'!$I$4:$J$13,2,FALSE),IF(J2388="solar",VLOOKUP('Form 923'!D2388,'Cross-Page Data'!$I$14:$J$117,2,FALSE),J2388))</f>
        <v>heavy or residual fuel oil</v>
      </c>
      <c r="J2388" t="str">
        <f>VLOOKUP(E2388,'Cross-Page Data'!$D$4:$F$48,3,FALSE)</f>
        <v>heavy or residual fuel oil</v>
      </c>
      <c r="K2388" t="b">
        <f t="shared" si="37"/>
        <v>1</v>
      </c>
    </row>
    <row r="2389" spans="1:11">
      <c r="A2389" s="120">
        <v>2903</v>
      </c>
      <c r="B2389" s="121" t="s">
        <v>201</v>
      </c>
      <c r="C2389" s="121" t="s">
        <v>202</v>
      </c>
      <c r="D2389" s="121" t="s">
        <v>73</v>
      </c>
      <c r="E2389" s="121" t="s">
        <v>70</v>
      </c>
      <c r="F2389" s="122">
        <v>6</v>
      </c>
      <c r="G2389" s="122">
        <v>0.335</v>
      </c>
      <c r="H2389" s="120">
        <v>2019</v>
      </c>
      <c r="I2389" t="str">
        <f>IF(J2389="natural gas",VLOOKUP(D2389,'Cross-Page Data'!$I$4:$J$13,2,FALSE),IF(J2389="solar",VLOOKUP('Form 923'!D2389,'Cross-Page Data'!$I$14:$J$117,2,FALSE),J2389))</f>
        <v>heavy or residual fuel oil</v>
      </c>
      <c r="J2389" t="str">
        <f>VLOOKUP(E2389,'Cross-Page Data'!$D$4:$F$48,3,FALSE)</f>
        <v>heavy or residual fuel oil</v>
      </c>
      <c r="K2389" t="b">
        <f t="shared" si="37"/>
        <v>1</v>
      </c>
    </row>
    <row r="2390" spans="1:11">
      <c r="A2390" s="120">
        <v>2903</v>
      </c>
      <c r="B2390" s="121" t="s">
        <v>201</v>
      </c>
      <c r="C2390" s="121" t="s">
        <v>202</v>
      </c>
      <c r="D2390" s="121" t="s">
        <v>73</v>
      </c>
      <c r="E2390" s="121" t="s">
        <v>38</v>
      </c>
      <c r="F2390" s="122">
        <v>38970</v>
      </c>
      <c r="G2390" s="122">
        <v>2249.665</v>
      </c>
      <c r="H2390" s="120">
        <v>2019</v>
      </c>
      <c r="I2390" t="str">
        <f>IF(J2390="natural gas",VLOOKUP(D2390,'Cross-Page Data'!$I$4:$J$13,2,FALSE),IF(J2390="solar",VLOOKUP('Form 923'!D2390,'Cross-Page Data'!$I$14:$J$117,2,FALSE),J2390))</f>
        <v>natural gas peaker</v>
      </c>
      <c r="J2390" t="str">
        <f>VLOOKUP(E2390,'Cross-Page Data'!$D$4:$F$48,3,FALSE)</f>
        <v>natural gas</v>
      </c>
      <c r="K2390" t="b">
        <f t="shared" si="37"/>
        <v>1</v>
      </c>
    </row>
    <row r="2391" spans="1:11">
      <c r="A2391" s="120">
        <v>2903</v>
      </c>
      <c r="B2391" s="121" t="s">
        <v>201</v>
      </c>
      <c r="C2391" s="121" t="s">
        <v>202</v>
      </c>
      <c r="D2391" s="121" t="s">
        <v>79</v>
      </c>
      <c r="E2391" s="121" t="s">
        <v>70</v>
      </c>
      <c r="F2391" s="122">
        <v>1090</v>
      </c>
      <c r="G2391" s="122">
        <v>109</v>
      </c>
      <c r="H2391" s="120">
        <v>2019</v>
      </c>
      <c r="I2391" t="str">
        <f>IF(J2391="natural gas",VLOOKUP(D2391,'Cross-Page Data'!$I$4:$J$13,2,FALSE),IF(J2391="solar",VLOOKUP('Form 923'!D2391,'Cross-Page Data'!$I$14:$J$117,2,FALSE),J2391))</f>
        <v>heavy or residual fuel oil</v>
      </c>
      <c r="J2391" t="str">
        <f>VLOOKUP(E2391,'Cross-Page Data'!$D$4:$F$48,3,FALSE)</f>
        <v>heavy or residual fuel oil</v>
      </c>
      <c r="K2391" t="b">
        <f t="shared" si="37"/>
        <v>1</v>
      </c>
    </row>
    <row r="2392" spans="1:11">
      <c r="A2392" s="120">
        <v>2906</v>
      </c>
      <c r="B2392" s="121" t="s">
        <v>201</v>
      </c>
      <c r="C2392" s="121" t="s">
        <v>202</v>
      </c>
      <c r="D2392" s="121" t="s">
        <v>73</v>
      </c>
      <c r="E2392" s="121" t="s">
        <v>70</v>
      </c>
      <c r="F2392" s="122">
        <v>3766</v>
      </c>
      <c r="G2392" s="122">
        <v>2</v>
      </c>
      <c r="H2392" s="120">
        <v>2019</v>
      </c>
      <c r="I2392" t="str">
        <f>IF(J2392="natural gas",VLOOKUP(D2392,'Cross-Page Data'!$I$4:$J$13,2,FALSE),IF(J2392="solar",VLOOKUP('Form 923'!D2392,'Cross-Page Data'!$I$14:$J$117,2,FALSE),J2392))</f>
        <v>heavy or residual fuel oil</v>
      </c>
      <c r="J2392" t="str">
        <f>VLOOKUP(E2392,'Cross-Page Data'!$D$4:$F$48,3,FALSE)</f>
        <v>heavy or residual fuel oil</v>
      </c>
      <c r="K2392" t="b">
        <f t="shared" si="37"/>
        <v>1</v>
      </c>
    </row>
    <row r="2393" spans="1:11">
      <c r="A2393" s="120">
        <v>2906</v>
      </c>
      <c r="B2393" s="121" t="s">
        <v>201</v>
      </c>
      <c r="C2393" s="121" t="s">
        <v>202</v>
      </c>
      <c r="D2393" s="121" t="s">
        <v>73</v>
      </c>
      <c r="E2393" s="121" t="s">
        <v>38</v>
      </c>
      <c r="F2393" s="122">
        <v>1</v>
      </c>
      <c r="G2393" s="122">
        <v>0</v>
      </c>
      <c r="H2393" s="120">
        <v>2019</v>
      </c>
      <c r="I2393" t="str">
        <f>IF(J2393="natural gas",VLOOKUP(D2393,'Cross-Page Data'!$I$4:$J$13,2,FALSE),IF(J2393="solar",VLOOKUP('Form 923'!D2393,'Cross-Page Data'!$I$14:$J$117,2,FALSE),J2393))</f>
        <v>natural gas peaker</v>
      </c>
      <c r="J2393" t="str">
        <f>VLOOKUP(E2393,'Cross-Page Data'!$D$4:$F$48,3,FALSE)</f>
        <v>natural gas</v>
      </c>
      <c r="K2393" t="b">
        <f t="shared" si="37"/>
        <v>1</v>
      </c>
    </row>
    <row r="2394" spans="1:11">
      <c r="A2394" s="120">
        <v>2909</v>
      </c>
      <c r="B2394" s="121" t="s">
        <v>201</v>
      </c>
      <c r="C2394" s="121" t="s">
        <v>202</v>
      </c>
      <c r="D2394" s="121" t="s">
        <v>73</v>
      </c>
      <c r="E2394" s="121" t="s">
        <v>70</v>
      </c>
      <c r="F2394" s="122">
        <v>77</v>
      </c>
      <c r="G2394" s="122">
        <v>4.725</v>
      </c>
      <c r="H2394" s="120">
        <v>2019</v>
      </c>
      <c r="I2394" t="str">
        <f>IF(J2394="natural gas",VLOOKUP(D2394,'Cross-Page Data'!$I$4:$J$13,2,FALSE),IF(J2394="solar",VLOOKUP('Form 923'!D2394,'Cross-Page Data'!$I$14:$J$117,2,FALSE),J2394))</f>
        <v>heavy or residual fuel oil</v>
      </c>
      <c r="J2394" t="str">
        <f>VLOOKUP(E2394,'Cross-Page Data'!$D$4:$F$48,3,FALSE)</f>
        <v>heavy or residual fuel oil</v>
      </c>
      <c r="K2394" t="b">
        <f t="shared" si="37"/>
        <v>1</v>
      </c>
    </row>
    <row r="2395" spans="1:11">
      <c r="A2395" s="120">
        <v>2909</v>
      </c>
      <c r="B2395" s="121" t="s">
        <v>201</v>
      </c>
      <c r="C2395" s="121" t="s">
        <v>202</v>
      </c>
      <c r="D2395" s="121" t="s">
        <v>73</v>
      </c>
      <c r="E2395" s="121" t="s">
        <v>38</v>
      </c>
      <c r="F2395" s="122">
        <v>5163</v>
      </c>
      <c r="G2395" s="122">
        <v>341.275</v>
      </c>
      <c r="H2395" s="120">
        <v>2019</v>
      </c>
      <c r="I2395" t="str">
        <f>IF(J2395="natural gas",VLOOKUP(D2395,'Cross-Page Data'!$I$4:$J$13,2,FALSE),IF(J2395="solar",VLOOKUP('Form 923'!D2395,'Cross-Page Data'!$I$14:$J$117,2,FALSE),J2395))</f>
        <v>natural gas peaker</v>
      </c>
      <c r="J2395" t="str">
        <f>VLOOKUP(E2395,'Cross-Page Data'!$D$4:$F$48,3,FALSE)</f>
        <v>natural gas</v>
      </c>
      <c r="K2395" t="b">
        <f t="shared" si="37"/>
        <v>1</v>
      </c>
    </row>
    <row r="2396" spans="1:11">
      <c r="A2396" s="120">
        <v>2917</v>
      </c>
      <c r="B2396" s="121" t="s">
        <v>201</v>
      </c>
      <c r="C2396" s="121" t="s">
        <v>202</v>
      </c>
      <c r="D2396" s="121" t="s">
        <v>73</v>
      </c>
      <c r="E2396" s="121" t="s">
        <v>38</v>
      </c>
      <c r="F2396" s="122">
        <v>35757</v>
      </c>
      <c r="G2396" s="122">
        <v>2264</v>
      </c>
      <c r="H2396" s="120">
        <v>2019</v>
      </c>
      <c r="I2396" t="str">
        <f>IF(J2396="natural gas",VLOOKUP(D2396,'Cross-Page Data'!$I$4:$J$13,2,FALSE),IF(J2396="solar",VLOOKUP('Form 923'!D2396,'Cross-Page Data'!$I$14:$J$117,2,FALSE),J2396))</f>
        <v>natural gas peaker</v>
      </c>
      <c r="J2396" t="str">
        <f>VLOOKUP(E2396,'Cross-Page Data'!$D$4:$F$48,3,FALSE)</f>
        <v>natural gas</v>
      </c>
      <c r="K2396" t="b">
        <f t="shared" si="37"/>
        <v>1</v>
      </c>
    </row>
    <row r="2397" spans="1:11">
      <c r="A2397" s="120">
        <v>2917</v>
      </c>
      <c r="B2397" s="121" t="s">
        <v>201</v>
      </c>
      <c r="C2397" s="121" t="s">
        <v>202</v>
      </c>
      <c r="D2397" s="121" t="s">
        <v>68</v>
      </c>
      <c r="E2397" s="121" t="s">
        <v>54</v>
      </c>
      <c r="F2397" s="122">
        <v>0</v>
      </c>
      <c r="G2397" s="122">
        <v>0</v>
      </c>
      <c r="H2397" s="120">
        <v>2019</v>
      </c>
      <c r="I2397" t="str">
        <f>IF(J2397="natural gas",VLOOKUP(D2397,'Cross-Page Data'!$I$4:$J$13,2,FALSE),IF(J2397="solar",VLOOKUP('Form 923'!D2397,'Cross-Page Data'!$I$14:$J$117,2,FALSE),J2397))</f>
        <v>hard coal</v>
      </c>
      <c r="J2397" t="str">
        <f>VLOOKUP(E2397,'Cross-Page Data'!$D$4:$F$48,3,FALSE)</f>
        <v>hard coal</v>
      </c>
      <c r="K2397" t="b">
        <f t="shared" si="37"/>
        <v>1</v>
      </c>
    </row>
    <row r="2398" spans="1:11">
      <c r="A2398" s="120">
        <v>2917</v>
      </c>
      <c r="B2398" s="121" t="s">
        <v>201</v>
      </c>
      <c r="C2398" s="121" t="s">
        <v>202</v>
      </c>
      <c r="D2398" s="121" t="s">
        <v>68</v>
      </c>
      <c r="E2398" s="121" t="s">
        <v>38</v>
      </c>
      <c r="F2398" s="122">
        <v>0</v>
      </c>
      <c r="G2398" s="122">
        <v>0</v>
      </c>
      <c r="H2398" s="120">
        <v>2019</v>
      </c>
      <c r="I2398" t="str">
        <f>IF(J2398="natural gas",VLOOKUP(D2398,'Cross-Page Data'!$I$4:$J$13,2,FALSE),IF(J2398="solar",VLOOKUP('Form 923'!D2398,'Cross-Page Data'!$I$14:$J$117,2,FALSE),J2398))</f>
        <v>natural gas nonpeaker - preexisting retiring</v>
      </c>
      <c r="J2398" t="str">
        <f>VLOOKUP(E2398,'Cross-Page Data'!$D$4:$F$48,3,FALSE)</f>
        <v>natural gas</v>
      </c>
      <c r="K2398" t="b">
        <f t="shared" si="37"/>
        <v>1</v>
      </c>
    </row>
    <row r="2399" spans="1:11">
      <c r="A2399" s="120">
        <v>2921</v>
      </c>
      <c r="B2399" s="121" t="s">
        <v>201</v>
      </c>
      <c r="C2399" s="121" t="s">
        <v>202</v>
      </c>
      <c r="D2399" s="121" t="s">
        <v>73</v>
      </c>
      <c r="E2399" s="121" t="s">
        <v>70</v>
      </c>
      <c r="F2399" s="122">
        <v>0</v>
      </c>
      <c r="G2399" s="122">
        <v>0</v>
      </c>
      <c r="H2399" s="120">
        <v>2019</v>
      </c>
      <c r="I2399" t="str">
        <f>IF(J2399="natural gas",VLOOKUP(D2399,'Cross-Page Data'!$I$4:$J$13,2,FALSE),IF(J2399="solar",VLOOKUP('Form 923'!D2399,'Cross-Page Data'!$I$14:$J$117,2,FALSE),J2399))</f>
        <v>heavy or residual fuel oil</v>
      </c>
      <c r="J2399" t="str">
        <f>VLOOKUP(E2399,'Cross-Page Data'!$D$4:$F$48,3,FALSE)</f>
        <v>heavy or residual fuel oil</v>
      </c>
      <c r="K2399" t="b">
        <f t="shared" si="37"/>
        <v>1</v>
      </c>
    </row>
    <row r="2400" spans="1:11">
      <c r="A2400" s="120">
        <v>2921</v>
      </c>
      <c r="B2400" s="121" t="s">
        <v>201</v>
      </c>
      <c r="C2400" s="121" t="s">
        <v>202</v>
      </c>
      <c r="D2400" s="121" t="s">
        <v>73</v>
      </c>
      <c r="E2400" s="121" t="s">
        <v>38</v>
      </c>
      <c r="F2400" s="122">
        <v>0</v>
      </c>
      <c r="G2400" s="122">
        <v>0</v>
      </c>
      <c r="H2400" s="120">
        <v>2019</v>
      </c>
      <c r="I2400" t="str">
        <f>IF(J2400="natural gas",VLOOKUP(D2400,'Cross-Page Data'!$I$4:$J$13,2,FALSE),IF(J2400="solar",VLOOKUP('Form 923'!D2400,'Cross-Page Data'!$I$14:$J$117,2,FALSE),J2400))</f>
        <v>natural gas peaker</v>
      </c>
      <c r="J2400" t="str">
        <f>VLOOKUP(E2400,'Cross-Page Data'!$D$4:$F$48,3,FALSE)</f>
        <v>natural gas</v>
      </c>
      <c r="K2400" t="b">
        <f t="shared" si="37"/>
        <v>1</v>
      </c>
    </row>
    <row r="2401" spans="1:11">
      <c r="A2401" s="120">
        <v>2921</v>
      </c>
      <c r="B2401" s="121" t="s">
        <v>201</v>
      </c>
      <c r="C2401" s="121" t="s">
        <v>202</v>
      </c>
      <c r="D2401" s="121" t="s">
        <v>79</v>
      </c>
      <c r="E2401" s="121" t="s">
        <v>70</v>
      </c>
      <c r="F2401" s="122">
        <v>0</v>
      </c>
      <c r="G2401" s="122">
        <v>0</v>
      </c>
      <c r="H2401" s="120">
        <v>2019</v>
      </c>
      <c r="I2401" t="str">
        <f>IF(J2401="natural gas",VLOOKUP(D2401,'Cross-Page Data'!$I$4:$J$13,2,FALSE),IF(J2401="solar",VLOOKUP('Form 923'!D2401,'Cross-Page Data'!$I$14:$J$117,2,FALSE),J2401))</f>
        <v>heavy or residual fuel oil</v>
      </c>
      <c r="J2401" t="str">
        <f>VLOOKUP(E2401,'Cross-Page Data'!$D$4:$F$48,3,FALSE)</f>
        <v>heavy or residual fuel oil</v>
      </c>
      <c r="K2401" t="b">
        <f t="shared" si="37"/>
        <v>1</v>
      </c>
    </row>
    <row r="2402" spans="1:11">
      <c r="A2402" s="120">
        <v>2933</v>
      </c>
      <c r="B2402" s="121" t="s">
        <v>201</v>
      </c>
      <c r="C2402" s="121" t="s">
        <v>202</v>
      </c>
      <c r="D2402" s="121" t="s">
        <v>79</v>
      </c>
      <c r="E2402" s="121" t="s">
        <v>70</v>
      </c>
      <c r="F2402" s="122">
        <v>2127</v>
      </c>
      <c r="G2402" s="122">
        <v>-9.629</v>
      </c>
      <c r="H2402" s="120">
        <v>2019</v>
      </c>
      <c r="I2402" t="str">
        <f>IF(J2402="natural gas",VLOOKUP(D2402,'Cross-Page Data'!$I$4:$J$13,2,FALSE),IF(J2402="solar",VLOOKUP('Form 923'!D2402,'Cross-Page Data'!$I$14:$J$117,2,FALSE),J2402))</f>
        <v>heavy or residual fuel oil</v>
      </c>
      <c r="J2402" t="str">
        <f>VLOOKUP(E2402,'Cross-Page Data'!$D$4:$F$48,3,FALSE)</f>
        <v>heavy or residual fuel oil</v>
      </c>
      <c r="K2402" t="b">
        <f t="shared" si="37"/>
        <v>1</v>
      </c>
    </row>
    <row r="2403" spans="1:11">
      <c r="A2403" s="120">
        <v>2933</v>
      </c>
      <c r="B2403" s="121" t="s">
        <v>201</v>
      </c>
      <c r="C2403" s="121" t="s">
        <v>202</v>
      </c>
      <c r="D2403" s="121" t="s">
        <v>79</v>
      </c>
      <c r="E2403" s="121" t="s">
        <v>38</v>
      </c>
      <c r="F2403" s="122">
        <v>5824</v>
      </c>
      <c r="G2403" s="122">
        <v>-26.371</v>
      </c>
      <c r="H2403" s="120">
        <v>2019</v>
      </c>
      <c r="I2403" t="str">
        <f>IF(J2403="natural gas",VLOOKUP(D2403,'Cross-Page Data'!$I$4:$J$13,2,FALSE),IF(J2403="solar",VLOOKUP('Form 923'!D2403,'Cross-Page Data'!$I$14:$J$117,2,FALSE),J2403))</f>
        <v>natural gas peaker</v>
      </c>
      <c r="J2403" t="str">
        <f>VLOOKUP(E2403,'Cross-Page Data'!$D$4:$F$48,3,FALSE)</f>
        <v>natural gas</v>
      </c>
      <c r="K2403" t="b">
        <f t="shared" si="37"/>
        <v>1</v>
      </c>
    </row>
    <row r="2404" spans="1:11">
      <c r="A2404" s="120">
        <v>2935</v>
      </c>
      <c r="B2404" s="121" t="s">
        <v>201</v>
      </c>
      <c r="C2404" s="121" t="s">
        <v>202</v>
      </c>
      <c r="D2404" s="121" t="s">
        <v>68</v>
      </c>
      <c r="E2404" s="121" t="s">
        <v>54</v>
      </c>
      <c r="F2404" s="122">
        <v>167113</v>
      </c>
      <c r="G2404" s="122">
        <v>9121.006</v>
      </c>
      <c r="H2404" s="120">
        <v>2019</v>
      </c>
      <c r="I2404" t="str">
        <f>IF(J2404="natural gas",VLOOKUP(D2404,'Cross-Page Data'!$I$4:$J$13,2,FALSE),IF(J2404="solar",VLOOKUP('Form 923'!D2404,'Cross-Page Data'!$I$14:$J$117,2,FALSE),J2404))</f>
        <v>hard coal</v>
      </c>
      <c r="J2404" t="str">
        <f>VLOOKUP(E2404,'Cross-Page Data'!$D$4:$F$48,3,FALSE)</f>
        <v>hard coal</v>
      </c>
      <c r="K2404" t="b">
        <f t="shared" si="37"/>
        <v>1</v>
      </c>
    </row>
    <row r="2405" spans="1:11">
      <c r="A2405" s="120">
        <v>2935</v>
      </c>
      <c r="B2405" s="121" t="s">
        <v>201</v>
      </c>
      <c r="C2405" s="121" t="s">
        <v>202</v>
      </c>
      <c r="D2405" s="121" t="s">
        <v>68</v>
      </c>
      <c r="E2405" s="121" t="s">
        <v>38</v>
      </c>
      <c r="F2405" s="122">
        <v>101644</v>
      </c>
      <c r="G2405" s="122">
        <v>5709.994</v>
      </c>
      <c r="H2405" s="120">
        <v>2019</v>
      </c>
      <c r="I2405" t="str">
        <f>IF(J2405="natural gas",VLOOKUP(D2405,'Cross-Page Data'!$I$4:$J$13,2,FALSE),IF(J2405="solar",VLOOKUP('Form 923'!D2405,'Cross-Page Data'!$I$14:$J$117,2,FALSE),J2405))</f>
        <v>natural gas nonpeaker - preexisting retiring</v>
      </c>
      <c r="J2405" t="str">
        <f>VLOOKUP(E2405,'Cross-Page Data'!$D$4:$F$48,3,FALSE)</f>
        <v>natural gas</v>
      </c>
      <c r="K2405" t="b">
        <f t="shared" si="37"/>
        <v>1</v>
      </c>
    </row>
    <row r="2406" spans="1:11">
      <c r="A2406" s="120">
        <v>2936</v>
      </c>
      <c r="B2406" s="121" t="s">
        <v>201</v>
      </c>
      <c r="C2406" s="121" t="s">
        <v>202</v>
      </c>
      <c r="D2406" s="121" t="s">
        <v>79</v>
      </c>
      <c r="E2406" s="121" t="s">
        <v>70</v>
      </c>
      <c r="F2406" s="122">
        <v>729</v>
      </c>
      <c r="G2406" s="122">
        <v>2</v>
      </c>
      <c r="H2406" s="120">
        <v>2019</v>
      </c>
      <c r="I2406" t="str">
        <f>IF(J2406="natural gas",VLOOKUP(D2406,'Cross-Page Data'!$I$4:$J$13,2,FALSE),IF(J2406="solar",VLOOKUP('Form 923'!D2406,'Cross-Page Data'!$I$14:$J$117,2,FALSE),J2406))</f>
        <v>heavy or residual fuel oil</v>
      </c>
      <c r="J2406" t="str">
        <f>VLOOKUP(E2406,'Cross-Page Data'!$D$4:$F$48,3,FALSE)</f>
        <v>heavy or residual fuel oil</v>
      </c>
      <c r="K2406" t="b">
        <f t="shared" si="37"/>
        <v>1</v>
      </c>
    </row>
    <row r="2407" spans="1:11">
      <c r="A2407" s="120">
        <v>2936</v>
      </c>
      <c r="B2407" s="121" t="s">
        <v>201</v>
      </c>
      <c r="C2407" s="121" t="s">
        <v>202</v>
      </c>
      <c r="D2407" s="121" t="s">
        <v>68</v>
      </c>
      <c r="E2407" s="121" t="s">
        <v>54</v>
      </c>
      <c r="F2407" s="122">
        <v>45700</v>
      </c>
      <c r="G2407" s="122">
        <v>2538.539</v>
      </c>
      <c r="H2407" s="120">
        <v>2019</v>
      </c>
      <c r="I2407" t="str">
        <f>IF(J2407="natural gas",VLOOKUP(D2407,'Cross-Page Data'!$I$4:$J$13,2,FALSE),IF(J2407="solar",VLOOKUP('Form 923'!D2407,'Cross-Page Data'!$I$14:$J$117,2,FALSE),J2407))</f>
        <v>hard coal</v>
      </c>
      <c r="J2407" t="str">
        <f>VLOOKUP(E2407,'Cross-Page Data'!$D$4:$F$48,3,FALSE)</f>
        <v>hard coal</v>
      </c>
      <c r="K2407" t="b">
        <f t="shared" si="37"/>
        <v>1</v>
      </c>
    </row>
    <row r="2408" spans="1:11">
      <c r="A2408" s="120">
        <v>2936</v>
      </c>
      <c r="B2408" s="121" t="s">
        <v>201</v>
      </c>
      <c r="C2408" s="121" t="s">
        <v>202</v>
      </c>
      <c r="D2408" s="121" t="s">
        <v>68</v>
      </c>
      <c r="E2408" s="121" t="s">
        <v>38</v>
      </c>
      <c r="F2408" s="122">
        <v>2229</v>
      </c>
      <c r="G2408" s="122">
        <v>115.461</v>
      </c>
      <c r="H2408" s="120">
        <v>2019</v>
      </c>
      <c r="I2408" t="str">
        <f>IF(J2408="natural gas",VLOOKUP(D2408,'Cross-Page Data'!$I$4:$J$13,2,FALSE),IF(J2408="solar",VLOOKUP('Form 923'!D2408,'Cross-Page Data'!$I$14:$J$117,2,FALSE),J2408))</f>
        <v>natural gas nonpeaker - preexisting retiring</v>
      </c>
      <c r="J2408" t="str">
        <f>VLOOKUP(E2408,'Cross-Page Data'!$D$4:$F$48,3,FALSE)</f>
        <v>natural gas</v>
      </c>
      <c r="K2408" t="b">
        <f t="shared" si="37"/>
        <v>1</v>
      </c>
    </row>
    <row r="2409" spans="1:11">
      <c r="A2409" s="120">
        <v>2937</v>
      </c>
      <c r="B2409" s="121" t="s">
        <v>201</v>
      </c>
      <c r="C2409" s="121" t="s">
        <v>202</v>
      </c>
      <c r="D2409" s="121" t="s">
        <v>73</v>
      </c>
      <c r="E2409" s="121" t="s">
        <v>54</v>
      </c>
      <c r="F2409" s="122">
        <v>0</v>
      </c>
      <c r="G2409" s="122">
        <v>0</v>
      </c>
      <c r="H2409" s="120">
        <v>2019</v>
      </c>
      <c r="I2409" t="str">
        <f>IF(J2409="natural gas",VLOOKUP(D2409,'Cross-Page Data'!$I$4:$J$13,2,FALSE),IF(J2409="solar",VLOOKUP('Form 923'!D2409,'Cross-Page Data'!$I$14:$J$117,2,FALSE),J2409))</f>
        <v>hard coal</v>
      </c>
      <c r="J2409" t="str">
        <f>VLOOKUP(E2409,'Cross-Page Data'!$D$4:$F$48,3,FALSE)</f>
        <v>hard coal</v>
      </c>
      <c r="K2409" t="b">
        <f t="shared" si="37"/>
        <v>1</v>
      </c>
    </row>
    <row r="2410" spans="1:11">
      <c r="A2410" s="120">
        <v>2937</v>
      </c>
      <c r="B2410" s="121" t="s">
        <v>201</v>
      </c>
      <c r="C2410" s="121" t="s">
        <v>202</v>
      </c>
      <c r="D2410" s="121" t="s">
        <v>73</v>
      </c>
      <c r="E2410" s="121" t="s">
        <v>70</v>
      </c>
      <c r="F2410" s="122">
        <v>792</v>
      </c>
      <c r="G2410" s="122">
        <v>-261</v>
      </c>
      <c r="H2410" s="120">
        <v>2019</v>
      </c>
      <c r="I2410" t="str">
        <f>IF(J2410="natural gas",VLOOKUP(D2410,'Cross-Page Data'!$I$4:$J$13,2,FALSE),IF(J2410="solar",VLOOKUP('Form 923'!D2410,'Cross-Page Data'!$I$14:$J$117,2,FALSE),J2410))</f>
        <v>heavy or residual fuel oil</v>
      </c>
      <c r="J2410" t="str">
        <f>VLOOKUP(E2410,'Cross-Page Data'!$D$4:$F$48,3,FALSE)</f>
        <v>heavy or residual fuel oil</v>
      </c>
      <c r="K2410" t="b">
        <f t="shared" si="37"/>
        <v>1</v>
      </c>
    </row>
    <row r="2411" spans="1:11">
      <c r="A2411" s="120">
        <v>2942</v>
      </c>
      <c r="B2411" s="121" t="s">
        <v>201</v>
      </c>
      <c r="C2411" s="121" t="s">
        <v>202</v>
      </c>
      <c r="D2411" s="121" t="s">
        <v>73</v>
      </c>
      <c r="E2411" s="121" t="s">
        <v>54</v>
      </c>
      <c r="F2411" s="122">
        <v>0</v>
      </c>
      <c r="G2411" s="122">
        <v>0</v>
      </c>
      <c r="H2411" s="120">
        <v>2019</v>
      </c>
      <c r="I2411" t="str">
        <f>IF(J2411="natural gas",VLOOKUP(D2411,'Cross-Page Data'!$I$4:$J$13,2,FALSE),IF(J2411="solar",VLOOKUP('Form 923'!D2411,'Cross-Page Data'!$I$14:$J$117,2,FALSE),J2411))</f>
        <v>hard coal</v>
      </c>
      <c r="J2411" t="str">
        <f>VLOOKUP(E2411,'Cross-Page Data'!$D$4:$F$48,3,FALSE)</f>
        <v>hard coal</v>
      </c>
      <c r="K2411" t="b">
        <f t="shared" si="37"/>
        <v>1</v>
      </c>
    </row>
    <row r="2412" spans="1:11">
      <c r="A2412" s="120">
        <v>2942</v>
      </c>
      <c r="B2412" s="121" t="s">
        <v>201</v>
      </c>
      <c r="C2412" s="121" t="s">
        <v>202</v>
      </c>
      <c r="D2412" s="121" t="s">
        <v>73</v>
      </c>
      <c r="E2412" s="121" t="s">
        <v>70</v>
      </c>
      <c r="F2412" s="122">
        <v>11322</v>
      </c>
      <c r="G2412" s="122">
        <v>161.244</v>
      </c>
      <c r="H2412" s="120">
        <v>2019</v>
      </c>
      <c r="I2412" t="str">
        <f>IF(J2412="natural gas",VLOOKUP(D2412,'Cross-Page Data'!$I$4:$J$13,2,FALSE),IF(J2412="solar",VLOOKUP('Form 923'!D2412,'Cross-Page Data'!$I$14:$J$117,2,FALSE),J2412))</f>
        <v>heavy or residual fuel oil</v>
      </c>
      <c r="J2412" t="str">
        <f>VLOOKUP(E2412,'Cross-Page Data'!$D$4:$F$48,3,FALSE)</f>
        <v>heavy or residual fuel oil</v>
      </c>
      <c r="K2412" t="b">
        <f t="shared" si="37"/>
        <v>1</v>
      </c>
    </row>
    <row r="2413" spans="1:11">
      <c r="A2413" s="120">
        <v>2942</v>
      </c>
      <c r="B2413" s="121" t="s">
        <v>201</v>
      </c>
      <c r="C2413" s="121" t="s">
        <v>202</v>
      </c>
      <c r="D2413" s="121" t="s">
        <v>73</v>
      </c>
      <c r="E2413" s="121" t="s">
        <v>38</v>
      </c>
      <c r="F2413" s="122">
        <v>3213</v>
      </c>
      <c r="G2413" s="122">
        <v>45.756</v>
      </c>
      <c r="H2413" s="120">
        <v>2019</v>
      </c>
      <c r="I2413" t="str">
        <f>IF(J2413="natural gas",VLOOKUP(D2413,'Cross-Page Data'!$I$4:$J$13,2,FALSE),IF(J2413="solar",VLOOKUP('Form 923'!D2413,'Cross-Page Data'!$I$14:$J$117,2,FALSE),J2413))</f>
        <v>natural gas peaker</v>
      </c>
      <c r="J2413" t="str">
        <f>VLOOKUP(E2413,'Cross-Page Data'!$D$4:$F$48,3,FALSE)</f>
        <v>natural gas</v>
      </c>
      <c r="K2413" t="b">
        <f t="shared" si="37"/>
        <v>1</v>
      </c>
    </row>
    <row r="2414" spans="1:11">
      <c r="A2414" s="120">
        <v>2943</v>
      </c>
      <c r="B2414" s="121" t="s">
        <v>201</v>
      </c>
      <c r="C2414" s="121" t="s">
        <v>202</v>
      </c>
      <c r="D2414" s="121" t="s">
        <v>79</v>
      </c>
      <c r="E2414" s="121" t="s">
        <v>54</v>
      </c>
      <c r="F2414" s="122">
        <v>0</v>
      </c>
      <c r="G2414" s="122">
        <v>0</v>
      </c>
      <c r="H2414" s="120">
        <v>2019</v>
      </c>
      <c r="I2414" t="str">
        <f>IF(J2414="natural gas",VLOOKUP(D2414,'Cross-Page Data'!$I$4:$J$13,2,FALSE),IF(J2414="solar",VLOOKUP('Form 923'!D2414,'Cross-Page Data'!$I$14:$J$117,2,FALSE),J2414))</f>
        <v>hard coal</v>
      </c>
      <c r="J2414" t="str">
        <f>VLOOKUP(E2414,'Cross-Page Data'!$D$4:$F$48,3,FALSE)</f>
        <v>hard coal</v>
      </c>
      <c r="K2414" t="b">
        <f t="shared" si="37"/>
        <v>1</v>
      </c>
    </row>
    <row r="2415" spans="1:11">
      <c r="A2415" s="120">
        <v>2943</v>
      </c>
      <c r="B2415" s="121" t="s">
        <v>201</v>
      </c>
      <c r="C2415" s="121" t="s">
        <v>202</v>
      </c>
      <c r="D2415" s="121" t="s">
        <v>79</v>
      </c>
      <c r="E2415" s="121" t="s">
        <v>70</v>
      </c>
      <c r="F2415" s="122">
        <v>0</v>
      </c>
      <c r="G2415" s="122">
        <v>0</v>
      </c>
      <c r="H2415" s="120">
        <v>2019</v>
      </c>
      <c r="I2415" t="str">
        <f>IF(J2415="natural gas",VLOOKUP(D2415,'Cross-Page Data'!$I$4:$J$13,2,FALSE),IF(J2415="solar",VLOOKUP('Form 923'!D2415,'Cross-Page Data'!$I$14:$J$117,2,FALSE),J2415))</f>
        <v>heavy or residual fuel oil</v>
      </c>
      <c r="J2415" t="str">
        <f>VLOOKUP(E2415,'Cross-Page Data'!$D$4:$F$48,3,FALSE)</f>
        <v>heavy or residual fuel oil</v>
      </c>
      <c r="K2415" t="b">
        <f t="shared" si="37"/>
        <v>1</v>
      </c>
    </row>
    <row r="2416" spans="1:11">
      <c r="A2416" s="120">
        <v>2943</v>
      </c>
      <c r="B2416" s="121" t="s">
        <v>201</v>
      </c>
      <c r="C2416" s="121" t="s">
        <v>202</v>
      </c>
      <c r="D2416" s="121" t="s">
        <v>79</v>
      </c>
      <c r="E2416" s="121" t="s">
        <v>38</v>
      </c>
      <c r="F2416" s="122">
        <v>0</v>
      </c>
      <c r="G2416" s="122">
        <v>0</v>
      </c>
      <c r="H2416" s="120">
        <v>2019</v>
      </c>
      <c r="I2416" t="str">
        <f>IF(J2416="natural gas",VLOOKUP(D2416,'Cross-Page Data'!$I$4:$J$13,2,FALSE),IF(J2416="solar",VLOOKUP('Form 923'!D2416,'Cross-Page Data'!$I$14:$J$117,2,FALSE),J2416))</f>
        <v>natural gas peaker</v>
      </c>
      <c r="J2416" t="str">
        <f>VLOOKUP(E2416,'Cross-Page Data'!$D$4:$F$48,3,FALSE)</f>
        <v>natural gas</v>
      </c>
      <c r="K2416" t="b">
        <f t="shared" si="37"/>
        <v>1</v>
      </c>
    </row>
    <row r="2417" spans="1:11">
      <c r="A2417" s="120">
        <v>2945</v>
      </c>
      <c r="B2417" s="121" t="s">
        <v>201</v>
      </c>
      <c r="C2417" s="121" t="s">
        <v>202</v>
      </c>
      <c r="D2417" s="121" t="s">
        <v>79</v>
      </c>
      <c r="E2417" s="121" t="s">
        <v>70</v>
      </c>
      <c r="F2417" s="122">
        <v>232</v>
      </c>
      <c r="G2417" s="122">
        <v>26</v>
      </c>
      <c r="H2417" s="120">
        <v>2019</v>
      </c>
      <c r="I2417" t="str">
        <f>IF(J2417="natural gas",VLOOKUP(D2417,'Cross-Page Data'!$I$4:$J$13,2,FALSE),IF(J2417="solar",VLOOKUP('Form 923'!D2417,'Cross-Page Data'!$I$14:$J$117,2,FALSE),J2417))</f>
        <v>heavy or residual fuel oil</v>
      </c>
      <c r="J2417" t="str">
        <f>VLOOKUP(E2417,'Cross-Page Data'!$D$4:$F$48,3,FALSE)</f>
        <v>heavy or residual fuel oil</v>
      </c>
      <c r="K2417" t="b">
        <f t="shared" si="37"/>
        <v>1</v>
      </c>
    </row>
    <row r="2418" spans="1:11">
      <c r="A2418" s="120">
        <v>2945</v>
      </c>
      <c r="B2418" s="121" t="s">
        <v>201</v>
      </c>
      <c r="C2418" s="121" t="s">
        <v>202</v>
      </c>
      <c r="D2418" s="121" t="s">
        <v>79</v>
      </c>
      <c r="E2418" s="121" t="s">
        <v>38</v>
      </c>
      <c r="F2418" s="122">
        <v>0</v>
      </c>
      <c r="G2418" s="122">
        <v>0</v>
      </c>
      <c r="H2418" s="120">
        <v>2019</v>
      </c>
      <c r="I2418" t="str">
        <f>IF(J2418="natural gas",VLOOKUP(D2418,'Cross-Page Data'!$I$4:$J$13,2,FALSE),IF(J2418="solar",VLOOKUP('Form 923'!D2418,'Cross-Page Data'!$I$14:$J$117,2,FALSE),J2418))</f>
        <v>natural gas peaker</v>
      </c>
      <c r="J2418" t="str">
        <f>VLOOKUP(E2418,'Cross-Page Data'!$D$4:$F$48,3,FALSE)</f>
        <v>natural gas</v>
      </c>
      <c r="K2418" t="b">
        <f t="shared" si="37"/>
        <v>1</v>
      </c>
    </row>
    <row r="2419" spans="1:11">
      <c r="A2419" s="120">
        <v>2951</v>
      </c>
      <c r="B2419" s="121" t="s">
        <v>201</v>
      </c>
      <c r="C2419" s="121" t="s">
        <v>202</v>
      </c>
      <c r="D2419" s="121" t="s">
        <v>73</v>
      </c>
      <c r="E2419" s="121" t="s">
        <v>70</v>
      </c>
      <c r="F2419" s="122">
        <v>0</v>
      </c>
      <c r="G2419" s="122">
        <v>0</v>
      </c>
      <c r="H2419" s="120">
        <v>2019</v>
      </c>
      <c r="I2419" t="str">
        <f>IF(J2419="natural gas",VLOOKUP(D2419,'Cross-Page Data'!$I$4:$J$13,2,FALSE),IF(J2419="solar",VLOOKUP('Form 923'!D2419,'Cross-Page Data'!$I$14:$J$117,2,FALSE),J2419))</f>
        <v>heavy or residual fuel oil</v>
      </c>
      <c r="J2419" t="str">
        <f>VLOOKUP(E2419,'Cross-Page Data'!$D$4:$F$48,3,FALSE)</f>
        <v>heavy or residual fuel oil</v>
      </c>
      <c r="K2419" t="b">
        <f t="shared" si="37"/>
        <v>1</v>
      </c>
    </row>
    <row r="2420" spans="1:11">
      <c r="A2420" s="120">
        <v>2951</v>
      </c>
      <c r="B2420" s="121" t="s">
        <v>201</v>
      </c>
      <c r="C2420" s="121" t="s">
        <v>202</v>
      </c>
      <c r="D2420" s="121" t="s">
        <v>73</v>
      </c>
      <c r="E2420" s="121" t="s">
        <v>38</v>
      </c>
      <c r="F2420" s="122">
        <v>2499916</v>
      </c>
      <c r="G2420" s="122">
        <v>246530</v>
      </c>
      <c r="H2420" s="120">
        <v>2019</v>
      </c>
      <c r="I2420" t="str">
        <f>IF(J2420="natural gas",VLOOKUP(D2420,'Cross-Page Data'!$I$4:$J$13,2,FALSE),IF(J2420="solar",VLOOKUP('Form 923'!D2420,'Cross-Page Data'!$I$14:$J$117,2,FALSE),J2420))</f>
        <v>natural gas peaker</v>
      </c>
      <c r="J2420" t="str">
        <f>VLOOKUP(E2420,'Cross-Page Data'!$D$4:$F$48,3,FALSE)</f>
        <v>natural gas</v>
      </c>
      <c r="K2420" t="b">
        <f t="shared" si="37"/>
        <v>1</v>
      </c>
    </row>
    <row r="2421" spans="1:11">
      <c r="A2421" s="120">
        <v>2951</v>
      </c>
      <c r="B2421" s="121" t="s">
        <v>201</v>
      </c>
      <c r="C2421" s="121" t="s">
        <v>202</v>
      </c>
      <c r="D2421" s="121" t="s">
        <v>68</v>
      </c>
      <c r="E2421" s="121" t="s">
        <v>70</v>
      </c>
      <c r="F2421" s="122">
        <v>0</v>
      </c>
      <c r="G2421" s="122">
        <v>0</v>
      </c>
      <c r="H2421" s="120">
        <v>2019</v>
      </c>
      <c r="I2421" t="str">
        <f>IF(J2421="natural gas",VLOOKUP(D2421,'Cross-Page Data'!$I$4:$J$13,2,FALSE),IF(J2421="solar",VLOOKUP('Form 923'!D2421,'Cross-Page Data'!$I$14:$J$117,2,FALSE),J2421))</f>
        <v>heavy or residual fuel oil</v>
      </c>
      <c r="J2421" t="str">
        <f>VLOOKUP(E2421,'Cross-Page Data'!$D$4:$F$48,3,FALSE)</f>
        <v>heavy or residual fuel oil</v>
      </c>
      <c r="K2421" t="b">
        <f t="shared" si="37"/>
        <v>1</v>
      </c>
    </row>
    <row r="2422" spans="1:11">
      <c r="A2422" s="120">
        <v>2951</v>
      </c>
      <c r="B2422" s="121" t="s">
        <v>201</v>
      </c>
      <c r="C2422" s="121" t="s">
        <v>202</v>
      </c>
      <c r="D2422" s="121" t="s">
        <v>68</v>
      </c>
      <c r="E2422" s="121" t="s">
        <v>38</v>
      </c>
      <c r="F2422" s="122">
        <v>8631505</v>
      </c>
      <c r="G2422" s="122">
        <v>791037</v>
      </c>
      <c r="H2422" s="120">
        <v>2019</v>
      </c>
      <c r="I2422" t="str">
        <f>IF(J2422="natural gas",VLOOKUP(D2422,'Cross-Page Data'!$I$4:$J$13,2,FALSE),IF(J2422="solar",VLOOKUP('Form 923'!D2422,'Cross-Page Data'!$I$14:$J$117,2,FALSE),J2422))</f>
        <v>natural gas nonpeaker - preexisting retiring</v>
      </c>
      <c r="J2422" t="str">
        <f>VLOOKUP(E2422,'Cross-Page Data'!$D$4:$F$48,3,FALSE)</f>
        <v>natural gas</v>
      </c>
      <c r="K2422" t="b">
        <f t="shared" si="37"/>
        <v>1</v>
      </c>
    </row>
    <row r="2423" spans="1:11">
      <c r="A2423" s="120">
        <v>2951</v>
      </c>
      <c r="B2423" s="121" t="s">
        <v>201</v>
      </c>
      <c r="C2423" s="121" t="s">
        <v>202</v>
      </c>
      <c r="D2423" s="121" t="s">
        <v>68</v>
      </c>
      <c r="E2423" s="121" t="s">
        <v>152</v>
      </c>
      <c r="F2423" s="122">
        <v>0</v>
      </c>
      <c r="G2423" s="122">
        <v>0</v>
      </c>
      <c r="H2423" s="120">
        <v>2019</v>
      </c>
      <c r="I2423" t="str">
        <f>IF(J2423="natural gas",VLOOKUP(D2423,'Cross-Page Data'!$I$4:$J$13,2,FALSE),IF(J2423="solar",VLOOKUP('Form 923'!D2423,'Cross-Page Data'!$I$14:$J$117,2,FALSE),J2423))</f>
        <v>heavy or residual fuel oil</v>
      </c>
      <c r="J2423" t="str">
        <f>VLOOKUP(E2423,'Cross-Page Data'!$D$4:$F$48,3,FALSE)</f>
        <v>heavy or residual fuel oil</v>
      </c>
      <c r="K2423" t="b">
        <f t="shared" si="37"/>
        <v>1</v>
      </c>
    </row>
    <row r="2424" spans="1:11">
      <c r="A2424" s="120">
        <v>2952</v>
      </c>
      <c r="B2424" s="121" t="s">
        <v>201</v>
      </c>
      <c r="C2424" s="121" t="s">
        <v>202</v>
      </c>
      <c r="D2424" s="121" t="s">
        <v>68</v>
      </c>
      <c r="E2424" s="121" t="s">
        <v>38</v>
      </c>
      <c r="F2424" s="122">
        <v>10452515</v>
      </c>
      <c r="G2424" s="122">
        <v>882354.14</v>
      </c>
      <c r="H2424" s="120">
        <v>2019</v>
      </c>
      <c r="I2424" t="str">
        <f>IF(J2424="natural gas",VLOOKUP(D2424,'Cross-Page Data'!$I$4:$J$13,2,FALSE),IF(J2424="solar",VLOOKUP('Form 923'!D2424,'Cross-Page Data'!$I$14:$J$117,2,FALSE),J2424))</f>
        <v>natural gas nonpeaker - preexisting retiring</v>
      </c>
      <c r="J2424" t="str">
        <f>VLOOKUP(E2424,'Cross-Page Data'!$D$4:$F$48,3,FALSE)</f>
        <v>natural gas</v>
      </c>
      <c r="K2424" t="b">
        <f t="shared" si="37"/>
        <v>1</v>
      </c>
    </row>
    <row r="2425" spans="1:11">
      <c r="A2425" s="120">
        <v>2952</v>
      </c>
      <c r="B2425" s="121" t="s">
        <v>201</v>
      </c>
      <c r="C2425" s="121" t="s">
        <v>202</v>
      </c>
      <c r="D2425" s="121" t="s">
        <v>68</v>
      </c>
      <c r="E2425" s="121" t="s">
        <v>162</v>
      </c>
      <c r="F2425" s="122">
        <v>7927376</v>
      </c>
      <c r="G2425" s="122">
        <v>668704.86</v>
      </c>
      <c r="H2425" s="120">
        <v>2019</v>
      </c>
      <c r="I2425" t="str">
        <f>IF(J2425="natural gas",VLOOKUP(D2425,'Cross-Page Data'!$I$4:$J$13,2,FALSE),IF(J2425="solar",VLOOKUP('Form 923'!D2425,'Cross-Page Data'!$I$14:$J$117,2,FALSE),J2425))</f>
        <v>hard coal</v>
      </c>
      <c r="J2425" t="str">
        <f>VLOOKUP(E2425,'Cross-Page Data'!$D$4:$F$48,3,FALSE)</f>
        <v>hard coal</v>
      </c>
      <c r="K2425" t="b">
        <f t="shared" si="37"/>
        <v>1</v>
      </c>
    </row>
    <row r="2426" spans="1:11">
      <c r="A2426" s="120">
        <v>2953</v>
      </c>
      <c r="B2426" s="121" t="s">
        <v>201</v>
      </c>
      <c r="C2426" s="121" t="s">
        <v>202</v>
      </c>
      <c r="D2426" s="121" t="s">
        <v>73</v>
      </c>
      <c r="E2426" s="121" t="s">
        <v>70</v>
      </c>
      <c r="F2426" s="122">
        <v>6</v>
      </c>
      <c r="G2426" s="122">
        <v>0.426</v>
      </c>
      <c r="H2426" s="120">
        <v>2019</v>
      </c>
      <c r="I2426" t="str">
        <f>IF(J2426="natural gas",VLOOKUP(D2426,'Cross-Page Data'!$I$4:$J$13,2,FALSE),IF(J2426="solar",VLOOKUP('Form 923'!D2426,'Cross-Page Data'!$I$14:$J$117,2,FALSE),J2426))</f>
        <v>heavy or residual fuel oil</v>
      </c>
      <c r="J2426" t="str">
        <f>VLOOKUP(E2426,'Cross-Page Data'!$D$4:$F$48,3,FALSE)</f>
        <v>heavy or residual fuel oil</v>
      </c>
      <c r="K2426" t="b">
        <f t="shared" si="37"/>
        <v>1</v>
      </c>
    </row>
    <row r="2427" spans="1:11">
      <c r="A2427" s="120">
        <v>2953</v>
      </c>
      <c r="B2427" s="121" t="s">
        <v>201</v>
      </c>
      <c r="C2427" s="121" t="s">
        <v>202</v>
      </c>
      <c r="D2427" s="121" t="s">
        <v>73</v>
      </c>
      <c r="E2427" s="121" t="s">
        <v>38</v>
      </c>
      <c r="F2427" s="122">
        <v>118887</v>
      </c>
      <c r="G2427" s="122">
        <v>8405.574</v>
      </c>
      <c r="H2427" s="120">
        <v>2019</v>
      </c>
      <c r="I2427" t="str">
        <f>IF(J2427="natural gas",VLOOKUP(D2427,'Cross-Page Data'!$I$4:$J$13,2,FALSE),IF(J2427="solar",VLOOKUP('Form 923'!D2427,'Cross-Page Data'!$I$14:$J$117,2,FALSE),J2427))</f>
        <v>natural gas peaker</v>
      </c>
      <c r="J2427" t="str">
        <f>VLOOKUP(E2427,'Cross-Page Data'!$D$4:$F$48,3,FALSE)</f>
        <v>natural gas</v>
      </c>
      <c r="K2427" t="b">
        <f t="shared" si="37"/>
        <v>1</v>
      </c>
    </row>
    <row r="2428" spans="1:11">
      <c r="A2428" s="120">
        <v>2953</v>
      </c>
      <c r="B2428" s="121" t="s">
        <v>201</v>
      </c>
      <c r="C2428" s="121" t="s">
        <v>202</v>
      </c>
      <c r="D2428" s="121" t="s">
        <v>101</v>
      </c>
      <c r="E2428" s="121" t="s">
        <v>92</v>
      </c>
      <c r="F2428" s="122">
        <v>41812</v>
      </c>
      <c r="G2428" s="122">
        <v>4697</v>
      </c>
      <c r="H2428" s="120">
        <v>2019</v>
      </c>
      <c r="I2428" t="str">
        <f>IF(J2428="natural gas",VLOOKUP(D2428,'Cross-Page Data'!$I$4:$J$13,2,FALSE),IF(J2428="solar",VLOOKUP('Form 923'!D2428,'Cross-Page Data'!$I$14:$J$117,2,FALSE),J2428))</f>
        <v>solar pv</v>
      </c>
      <c r="J2428" t="str">
        <f>VLOOKUP(E2428,'Cross-Page Data'!$D$4:$F$48,3,FALSE)</f>
        <v>solar</v>
      </c>
      <c r="K2428" t="b">
        <f t="shared" si="37"/>
        <v>1</v>
      </c>
    </row>
    <row r="2429" spans="1:11">
      <c r="A2429" s="120">
        <v>2956</v>
      </c>
      <c r="B2429" s="121" t="s">
        <v>201</v>
      </c>
      <c r="C2429" s="121" t="s">
        <v>202</v>
      </c>
      <c r="D2429" s="121" t="s">
        <v>68</v>
      </c>
      <c r="E2429" s="121" t="s">
        <v>70</v>
      </c>
      <c r="F2429" s="122">
        <v>0</v>
      </c>
      <c r="G2429" s="122">
        <v>0</v>
      </c>
      <c r="H2429" s="120">
        <v>2019</v>
      </c>
      <c r="I2429" t="str">
        <f>IF(J2429="natural gas",VLOOKUP(D2429,'Cross-Page Data'!$I$4:$J$13,2,FALSE),IF(J2429="solar",VLOOKUP('Form 923'!D2429,'Cross-Page Data'!$I$14:$J$117,2,FALSE),J2429))</f>
        <v>heavy or residual fuel oil</v>
      </c>
      <c r="J2429" t="str">
        <f>VLOOKUP(E2429,'Cross-Page Data'!$D$4:$F$48,3,FALSE)</f>
        <v>heavy or residual fuel oil</v>
      </c>
      <c r="K2429" t="b">
        <f t="shared" si="37"/>
        <v>1</v>
      </c>
    </row>
    <row r="2430" spans="1:11">
      <c r="A2430" s="120">
        <v>2956</v>
      </c>
      <c r="B2430" s="121" t="s">
        <v>201</v>
      </c>
      <c r="C2430" s="121" t="s">
        <v>202</v>
      </c>
      <c r="D2430" s="121" t="s">
        <v>68</v>
      </c>
      <c r="E2430" s="121" t="s">
        <v>38</v>
      </c>
      <c r="F2430" s="122">
        <v>21419820</v>
      </c>
      <c r="G2430" s="122">
        <v>1944060</v>
      </c>
      <c r="H2430" s="120">
        <v>2019</v>
      </c>
      <c r="I2430" t="str">
        <f>IF(J2430="natural gas",VLOOKUP(D2430,'Cross-Page Data'!$I$4:$J$13,2,FALSE),IF(J2430="solar",VLOOKUP('Form 923'!D2430,'Cross-Page Data'!$I$14:$J$117,2,FALSE),J2430))</f>
        <v>natural gas nonpeaker - preexisting retiring</v>
      </c>
      <c r="J2430" t="str">
        <f>VLOOKUP(E2430,'Cross-Page Data'!$D$4:$F$48,3,FALSE)</f>
        <v>natural gas</v>
      </c>
      <c r="K2430" t="b">
        <f t="shared" si="37"/>
        <v>1</v>
      </c>
    </row>
    <row r="2431" spans="1:11">
      <c r="A2431" s="120">
        <v>2956</v>
      </c>
      <c r="B2431" s="121" t="s">
        <v>201</v>
      </c>
      <c r="C2431" s="121" t="s">
        <v>202</v>
      </c>
      <c r="D2431" s="121" t="s">
        <v>68</v>
      </c>
      <c r="E2431" s="121" t="s">
        <v>152</v>
      </c>
      <c r="F2431" s="122">
        <v>0</v>
      </c>
      <c r="G2431" s="122">
        <v>0</v>
      </c>
      <c r="H2431" s="120">
        <v>2019</v>
      </c>
      <c r="I2431" t="str">
        <f>IF(J2431="natural gas",VLOOKUP(D2431,'Cross-Page Data'!$I$4:$J$13,2,FALSE),IF(J2431="solar",VLOOKUP('Form 923'!D2431,'Cross-Page Data'!$I$14:$J$117,2,FALSE),J2431))</f>
        <v>heavy or residual fuel oil</v>
      </c>
      <c r="J2431" t="str">
        <f>VLOOKUP(E2431,'Cross-Page Data'!$D$4:$F$48,3,FALSE)</f>
        <v>heavy or residual fuel oil</v>
      </c>
      <c r="K2431" t="b">
        <f t="shared" si="37"/>
        <v>1</v>
      </c>
    </row>
    <row r="2432" spans="1:11">
      <c r="A2432" s="120">
        <v>2963</v>
      </c>
      <c r="B2432" s="121" t="s">
        <v>201</v>
      </c>
      <c r="C2432" s="121" t="s">
        <v>202</v>
      </c>
      <c r="D2432" s="121" t="s">
        <v>39</v>
      </c>
      <c r="E2432" s="121" t="s">
        <v>38</v>
      </c>
      <c r="F2432" s="122">
        <v>0</v>
      </c>
      <c r="G2432" s="122">
        <v>582310</v>
      </c>
      <c r="H2432" s="120">
        <v>2019</v>
      </c>
      <c r="I2432" t="str">
        <f>IF(J2432="natural gas",VLOOKUP(D2432,'Cross-Page Data'!$I$4:$J$13,2,FALSE),IF(J2432="solar",VLOOKUP('Form 923'!D2432,'Cross-Page Data'!$I$14:$J$117,2,FALSE),J2432))</f>
        <v>natural gas nonpeaker - preexisting nonretiring</v>
      </c>
      <c r="J2432" t="str">
        <f>VLOOKUP(E2432,'Cross-Page Data'!$D$4:$F$48,3,FALSE)</f>
        <v>natural gas</v>
      </c>
      <c r="K2432" t="b">
        <f t="shared" si="37"/>
        <v>1</v>
      </c>
    </row>
    <row r="2433" spans="1:11">
      <c r="A2433" s="120">
        <v>2963</v>
      </c>
      <c r="B2433" s="121" t="s">
        <v>201</v>
      </c>
      <c r="C2433" s="121" t="s">
        <v>202</v>
      </c>
      <c r="D2433" s="121" t="s">
        <v>61</v>
      </c>
      <c r="E2433" s="121" t="s">
        <v>54</v>
      </c>
      <c r="F2433" s="122">
        <v>0</v>
      </c>
      <c r="G2433" s="122">
        <v>0</v>
      </c>
      <c r="H2433" s="120">
        <v>2019</v>
      </c>
      <c r="I2433" t="str">
        <f>IF(J2433="natural gas",VLOOKUP(D2433,'Cross-Page Data'!$I$4:$J$13,2,FALSE),IF(J2433="solar",VLOOKUP('Form 923'!D2433,'Cross-Page Data'!$I$14:$J$117,2,FALSE),J2433))</f>
        <v>hard coal</v>
      </c>
      <c r="J2433" t="str">
        <f>VLOOKUP(E2433,'Cross-Page Data'!$D$4:$F$48,3,FALSE)</f>
        <v>hard coal</v>
      </c>
      <c r="K2433" t="b">
        <f t="shared" si="37"/>
        <v>1</v>
      </c>
    </row>
    <row r="2434" spans="1:11">
      <c r="A2434" s="120">
        <v>2963</v>
      </c>
      <c r="B2434" s="121" t="s">
        <v>201</v>
      </c>
      <c r="C2434" s="121" t="s">
        <v>202</v>
      </c>
      <c r="D2434" s="121" t="s">
        <v>61</v>
      </c>
      <c r="E2434" s="121" t="s">
        <v>38</v>
      </c>
      <c r="F2434" s="122">
        <v>13698835</v>
      </c>
      <c r="G2434" s="122">
        <v>1178360</v>
      </c>
      <c r="H2434" s="120">
        <v>2019</v>
      </c>
      <c r="I2434" t="str">
        <f>IF(J2434="natural gas",VLOOKUP(D2434,'Cross-Page Data'!$I$4:$J$13,2,FALSE),IF(J2434="solar",VLOOKUP('Form 923'!D2434,'Cross-Page Data'!$I$14:$J$117,2,FALSE),J2434))</f>
        <v>natural gas nonpeaker - preexisting nonretiring</v>
      </c>
      <c r="J2434" t="str">
        <f>VLOOKUP(E2434,'Cross-Page Data'!$D$4:$F$48,3,FALSE)</f>
        <v>natural gas</v>
      </c>
      <c r="K2434" t="b">
        <f t="shared" si="37"/>
        <v>1</v>
      </c>
    </row>
    <row r="2435" spans="1:11">
      <c r="A2435" s="120">
        <v>2963</v>
      </c>
      <c r="B2435" s="121" t="s">
        <v>201</v>
      </c>
      <c r="C2435" s="121" t="s">
        <v>202</v>
      </c>
      <c r="D2435" s="121" t="s">
        <v>79</v>
      </c>
      <c r="E2435" s="121" t="s">
        <v>70</v>
      </c>
      <c r="F2435" s="122">
        <v>0</v>
      </c>
      <c r="G2435" s="122">
        <v>0</v>
      </c>
      <c r="H2435" s="120">
        <v>2019</v>
      </c>
      <c r="I2435" t="str">
        <f>IF(J2435="natural gas",VLOOKUP(D2435,'Cross-Page Data'!$I$4:$J$13,2,FALSE),IF(J2435="solar",VLOOKUP('Form 923'!D2435,'Cross-Page Data'!$I$14:$J$117,2,FALSE),J2435))</f>
        <v>heavy or residual fuel oil</v>
      </c>
      <c r="J2435" t="str">
        <f>VLOOKUP(E2435,'Cross-Page Data'!$D$4:$F$48,3,FALSE)</f>
        <v>heavy or residual fuel oil</v>
      </c>
      <c r="K2435" t="b">
        <f t="shared" si="37"/>
        <v>1</v>
      </c>
    </row>
    <row r="2436" spans="1:11">
      <c r="A2436" s="120">
        <v>2963</v>
      </c>
      <c r="B2436" s="121" t="s">
        <v>201</v>
      </c>
      <c r="C2436" s="121" t="s">
        <v>202</v>
      </c>
      <c r="D2436" s="121" t="s">
        <v>68</v>
      </c>
      <c r="E2436" s="121" t="s">
        <v>54</v>
      </c>
      <c r="F2436" s="122">
        <v>0</v>
      </c>
      <c r="G2436" s="122">
        <v>0</v>
      </c>
      <c r="H2436" s="120">
        <v>2019</v>
      </c>
      <c r="I2436" t="str">
        <f>IF(J2436="natural gas",VLOOKUP(D2436,'Cross-Page Data'!$I$4:$J$13,2,FALSE),IF(J2436="solar",VLOOKUP('Form 923'!D2436,'Cross-Page Data'!$I$14:$J$117,2,FALSE),J2436))</f>
        <v>hard coal</v>
      </c>
      <c r="J2436" t="str">
        <f>VLOOKUP(E2436,'Cross-Page Data'!$D$4:$F$48,3,FALSE)</f>
        <v>hard coal</v>
      </c>
      <c r="K2436" t="b">
        <f t="shared" si="37"/>
        <v>1</v>
      </c>
    </row>
    <row r="2437" spans="1:11">
      <c r="A2437" s="120">
        <v>2963</v>
      </c>
      <c r="B2437" s="121" t="s">
        <v>201</v>
      </c>
      <c r="C2437" s="121" t="s">
        <v>202</v>
      </c>
      <c r="D2437" s="121" t="s">
        <v>68</v>
      </c>
      <c r="E2437" s="121" t="s">
        <v>38</v>
      </c>
      <c r="F2437" s="122">
        <v>6337269</v>
      </c>
      <c r="G2437" s="122">
        <v>598899.75</v>
      </c>
      <c r="H2437" s="120">
        <v>2019</v>
      </c>
      <c r="I2437" t="str">
        <f>IF(J2437="natural gas",VLOOKUP(D2437,'Cross-Page Data'!$I$4:$J$13,2,FALSE),IF(J2437="solar",VLOOKUP('Form 923'!D2437,'Cross-Page Data'!$I$14:$J$117,2,FALSE),J2437))</f>
        <v>natural gas nonpeaker - preexisting retiring</v>
      </c>
      <c r="J2437" t="str">
        <f>VLOOKUP(E2437,'Cross-Page Data'!$D$4:$F$48,3,FALSE)</f>
        <v>natural gas</v>
      </c>
      <c r="K2437" t="b">
        <f t="shared" si="37"/>
        <v>1</v>
      </c>
    </row>
    <row r="2438" spans="1:11">
      <c r="A2438" s="120">
        <v>2963</v>
      </c>
      <c r="B2438" s="121" t="s">
        <v>201</v>
      </c>
      <c r="C2438" s="121" t="s">
        <v>202</v>
      </c>
      <c r="D2438" s="121" t="s">
        <v>68</v>
      </c>
      <c r="E2438" s="121" t="s">
        <v>162</v>
      </c>
      <c r="F2438" s="122">
        <v>23765104</v>
      </c>
      <c r="G2438" s="122">
        <v>2279468.3</v>
      </c>
      <c r="H2438" s="120">
        <v>2019</v>
      </c>
      <c r="I2438" t="str">
        <f>IF(J2438="natural gas",VLOOKUP(D2438,'Cross-Page Data'!$I$4:$J$13,2,FALSE),IF(J2438="solar",VLOOKUP('Form 923'!D2438,'Cross-Page Data'!$I$14:$J$117,2,FALSE),J2438))</f>
        <v>hard coal</v>
      </c>
      <c r="J2438" t="str">
        <f>VLOOKUP(E2438,'Cross-Page Data'!$D$4:$F$48,3,FALSE)</f>
        <v>hard coal</v>
      </c>
      <c r="K2438" t="b">
        <f t="shared" si="37"/>
        <v>1</v>
      </c>
    </row>
    <row r="2439" spans="1:11">
      <c r="A2439" s="120">
        <v>2966</v>
      </c>
      <c r="B2439" s="121" t="s">
        <v>201</v>
      </c>
      <c r="C2439" s="121" t="s">
        <v>202</v>
      </c>
      <c r="D2439" s="121" t="s">
        <v>73</v>
      </c>
      <c r="E2439" s="121" t="s">
        <v>70</v>
      </c>
      <c r="F2439" s="122">
        <v>0</v>
      </c>
      <c r="G2439" s="122">
        <v>0</v>
      </c>
      <c r="H2439" s="120">
        <v>2019</v>
      </c>
      <c r="I2439" t="str">
        <f>IF(J2439="natural gas",VLOOKUP(D2439,'Cross-Page Data'!$I$4:$J$13,2,FALSE),IF(J2439="solar",VLOOKUP('Form 923'!D2439,'Cross-Page Data'!$I$14:$J$117,2,FALSE),J2439))</f>
        <v>heavy or residual fuel oil</v>
      </c>
      <c r="J2439" t="str">
        <f>VLOOKUP(E2439,'Cross-Page Data'!$D$4:$F$48,3,FALSE)</f>
        <v>heavy or residual fuel oil</v>
      </c>
      <c r="K2439" t="b">
        <f t="shared" ref="K2439:K2502" si="38">IF(AND($N$6=FALSE,OR(C2439="Commercial NAICS Cogen",C2439="Industrial NAICS Cogen",C2439="NAICS-22 Cogen")),FALSE,IF(AND($N$7=FALSE,OR(C2439="Commercial NAICS Cogen",C2439="Commercial NAICS Non-Cogen",C2439="industrial NAICS Cogen",C2439="industrial NAICS non-cogen")),FALSE,TRUE))</f>
        <v>1</v>
      </c>
    </row>
    <row r="2440" spans="1:11">
      <c r="A2440" s="120">
        <v>2966</v>
      </c>
      <c r="B2440" s="121" t="s">
        <v>201</v>
      </c>
      <c r="C2440" s="121" t="s">
        <v>202</v>
      </c>
      <c r="D2440" s="121" t="s">
        <v>73</v>
      </c>
      <c r="E2440" s="121" t="s">
        <v>38</v>
      </c>
      <c r="F2440" s="122">
        <v>23547</v>
      </c>
      <c r="G2440" s="122">
        <v>1508</v>
      </c>
      <c r="H2440" s="120">
        <v>2019</v>
      </c>
      <c r="I2440" t="str">
        <f>IF(J2440="natural gas",VLOOKUP(D2440,'Cross-Page Data'!$I$4:$J$13,2,FALSE),IF(J2440="solar",VLOOKUP('Form 923'!D2440,'Cross-Page Data'!$I$14:$J$117,2,FALSE),J2440))</f>
        <v>natural gas peaker</v>
      </c>
      <c r="J2440" t="str">
        <f>VLOOKUP(E2440,'Cross-Page Data'!$D$4:$F$48,3,FALSE)</f>
        <v>natural gas</v>
      </c>
      <c r="K2440" t="b">
        <f t="shared" si="38"/>
        <v>1</v>
      </c>
    </row>
    <row r="2441" spans="1:11">
      <c r="A2441" s="120">
        <v>2966</v>
      </c>
      <c r="B2441" s="121" t="s">
        <v>201</v>
      </c>
      <c r="C2441" s="121" t="s">
        <v>202</v>
      </c>
      <c r="D2441" s="121" t="s">
        <v>79</v>
      </c>
      <c r="E2441" s="121" t="s">
        <v>70</v>
      </c>
      <c r="F2441" s="122">
        <v>0</v>
      </c>
      <c r="G2441" s="122">
        <v>0</v>
      </c>
      <c r="H2441" s="120">
        <v>2019</v>
      </c>
      <c r="I2441" t="str">
        <f>IF(J2441="natural gas",VLOOKUP(D2441,'Cross-Page Data'!$I$4:$J$13,2,FALSE),IF(J2441="solar",VLOOKUP('Form 923'!D2441,'Cross-Page Data'!$I$14:$J$117,2,FALSE),J2441))</f>
        <v>heavy or residual fuel oil</v>
      </c>
      <c r="J2441" t="str">
        <f>VLOOKUP(E2441,'Cross-Page Data'!$D$4:$F$48,3,FALSE)</f>
        <v>heavy or residual fuel oil</v>
      </c>
      <c r="K2441" t="b">
        <f t="shared" si="38"/>
        <v>1</v>
      </c>
    </row>
    <row r="2442" spans="1:11">
      <c r="A2442" s="120">
        <v>2975</v>
      </c>
      <c r="B2442" s="121" t="s">
        <v>201</v>
      </c>
      <c r="C2442" s="121" t="s">
        <v>202</v>
      </c>
      <c r="D2442" s="121" t="s">
        <v>79</v>
      </c>
      <c r="E2442" s="121" t="s">
        <v>70</v>
      </c>
      <c r="F2442" s="122">
        <v>117</v>
      </c>
      <c r="G2442" s="122">
        <v>10.812</v>
      </c>
      <c r="H2442" s="120">
        <v>2019</v>
      </c>
      <c r="I2442" t="str">
        <f>IF(J2442="natural gas",VLOOKUP(D2442,'Cross-Page Data'!$I$4:$J$13,2,FALSE),IF(J2442="solar",VLOOKUP('Form 923'!D2442,'Cross-Page Data'!$I$14:$J$117,2,FALSE),J2442))</f>
        <v>heavy or residual fuel oil</v>
      </c>
      <c r="J2442" t="str">
        <f>VLOOKUP(E2442,'Cross-Page Data'!$D$4:$F$48,3,FALSE)</f>
        <v>heavy or residual fuel oil</v>
      </c>
      <c r="K2442" t="b">
        <f t="shared" si="38"/>
        <v>1</v>
      </c>
    </row>
    <row r="2443" spans="1:11">
      <c r="A2443" s="120">
        <v>2975</v>
      </c>
      <c r="B2443" s="121" t="s">
        <v>201</v>
      </c>
      <c r="C2443" s="121" t="s">
        <v>202</v>
      </c>
      <c r="D2443" s="121" t="s">
        <v>79</v>
      </c>
      <c r="E2443" s="121" t="s">
        <v>38</v>
      </c>
      <c r="F2443" s="122">
        <v>109</v>
      </c>
      <c r="G2443" s="122">
        <v>10.188</v>
      </c>
      <c r="H2443" s="120">
        <v>2019</v>
      </c>
      <c r="I2443" t="str">
        <f>IF(J2443="natural gas",VLOOKUP(D2443,'Cross-Page Data'!$I$4:$J$13,2,FALSE),IF(J2443="solar",VLOOKUP('Form 923'!D2443,'Cross-Page Data'!$I$14:$J$117,2,FALSE),J2443))</f>
        <v>natural gas peaker</v>
      </c>
      <c r="J2443" t="str">
        <f>VLOOKUP(E2443,'Cross-Page Data'!$D$4:$F$48,3,FALSE)</f>
        <v>natural gas</v>
      </c>
      <c r="K2443" t="b">
        <f t="shared" si="38"/>
        <v>1</v>
      </c>
    </row>
    <row r="2444" spans="1:11">
      <c r="A2444" s="120">
        <v>2980</v>
      </c>
      <c r="B2444" s="121" t="s">
        <v>201</v>
      </c>
      <c r="C2444" s="121" t="s">
        <v>202</v>
      </c>
      <c r="D2444" s="121" t="s">
        <v>116</v>
      </c>
      <c r="E2444" s="121" t="s">
        <v>170</v>
      </c>
      <c r="F2444" s="122">
        <v>4889415</v>
      </c>
      <c r="G2444" s="122">
        <v>549249</v>
      </c>
      <c r="H2444" s="120">
        <v>2019</v>
      </c>
      <c r="I2444" t="str">
        <f>IF(J2444="natural gas",VLOOKUP(D2444,'Cross-Page Data'!$I$4:$J$13,2,FALSE),IF(J2444="solar",VLOOKUP('Form 923'!D2444,'Cross-Page Data'!$I$14:$J$117,2,FALSE),J2444))</f>
        <v>hydro</v>
      </c>
      <c r="J2444" t="str">
        <f>VLOOKUP(E2444,'Cross-Page Data'!$D$4:$F$48,3,FALSE)</f>
        <v>hydro</v>
      </c>
      <c r="K2444" t="b">
        <f t="shared" si="38"/>
        <v>1</v>
      </c>
    </row>
    <row r="2445" spans="1:11">
      <c r="A2445" s="120">
        <v>2981</v>
      </c>
      <c r="B2445" s="121" t="s">
        <v>201</v>
      </c>
      <c r="C2445" s="121" t="s">
        <v>202</v>
      </c>
      <c r="D2445" s="121" t="s">
        <v>116</v>
      </c>
      <c r="E2445" s="121" t="s">
        <v>170</v>
      </c>
      <c r="F2445" s="122">
        <v>7383195</v>
      </c>
      <c r="G2445" s="122">
        <v>829386</v>
      </c>
      <c r="H2445" s="120">
        <v>2019</v>
      </c>
      <c r="I2445" t="str">
        <f>IF(J2445="natural gas",VLOOKUP(D2445,'Cross-Page Data'!$I$4:$J$13,2,FALSE),IF(J2445="solar",VLOOKUP('Form 923'!D2445,'Cross-Page Data'!$I$14:$J$117,2,FALSE),J2445))</f>
        <v>hydro</v>
      </c>
      <c r="J2445" t="str">
        <f>VLOOKUP(E2445,'Cross-Page Data'!$D$4:$F$48,3,FALSE)</f>
        <v>hydro</v>
      </c>
      <c r="K2445" t="b">
        <f t="shared" si="38"/>
        <v>1</v>
      </c>
    </row>
    <row r="2446" spans="1:11">
      <c r="A2446" s="120">
        <v>2982</v>
      </c>
      <c r="B2446" s="121" t="s">
        <v>201</v>
      </c>
      <c r="C2446" s="121" t="s">
        <v>202</v>
      </c>
      <c r="D2446" s="121" t="s">
        <v>57</v>
      </c>
      <c r="E2446" s="121" t="s">
        <v>170</v>
      </c>
      <c r="F2446" s="122">
        <v>0</v>
      </c>
      <c r="G2446" s="122">
        <v>-104059</v>
      </c>
      <c r="H2446" s="120">
        <v>2019</v>
      </c>
      <c r="I2446" t="str">
        <f>IF(J2446="natural gas",VLOOKUP(D2446,'Cross-Page Data'!$I$4:$J$13,2,FALSE),IF(J2446="solar",VLOOKUP('Form 923'!D2446,'Cross-Page Data'!$I$14:$J$117,2,FALSE),J2446))</f>
        <v>hydro</v>
      </c>
      <c r="J2446" t="str">
        <f>VLOOKUP(E2446,'Cross-Page Data'!$D$4:$F$48,3,FALSE)</f>
        <v>hydro</v>
      </c>
      <c r="K2446" t="b">
        <f t="shared" si="38"/>
        <v>1</v>
      </c>
    </row>
    <row r="2447" spans="1:11">
      <c r="A2447" s="120">
        <v>2984</v>
      </c>
      <c r="B2447" s="121" t="s">
        <v>201</v>
      </c>
      <c r="C2447" s="121" t="s">
        <v>202</v>
      </c>
      <c r="D2447" s="121" t="s">
        <v>116</v>
      </c>
      <c r="E2447" s="121" t="s">
        <v>170</v>
      </c>
      <c r="F2447" s="122">
        <v>2488492</v>
      </c>
      <c r="G2447" s="122">
        <v>279543</v>
      </c>
      <c r="H2447" s="120">
        <v>2019</v>
      </c>
      <c r="I2447" t="str">
        <f>IF(J2447="natural gas",VLOOKUP(D2447,'Cross-Page Data'!$I$4:$J$13,2,FALSE),IF(J2447="solar",VLOOKUP('Form 923'!D2447,'Cross-Page Data'!$I$14:$J$117,2,FALSE),J2447))</f>
        <v>hydro</v>
      </c>
      <c r="J2447" t="str">
        <f>VLOOKUP(E2447,'Cross-Page Data'!$D$4:$F$48,3,FALSE)</f>
        <v>hydro</v>
      </c>
      <c r="K2447" t="b">
        <f t="shared" si="38"/>
        <v>1</v>
      </c>
    </row>
    <row r="2448" spans="1:11">
      <c r="A2448" s="120">
        <v>2985</v>
      </c>
      <c r="B2448" s="121" t="s">
        <v>201</v>
      </c>
      <c r="C2448" s="121" t="s">
        <v>202</v>
      </c>
      <c r="D2448" s="121" t="s">
        <v>116</v>
      </c>
      <c r="E2448" s="121" t="s">
        <v>170</v>
      </c>
      <c r="F2448" s="122">
        <v>4833784</v>
      </c>
      <c r="G2448" s="122">
        <v>543000</v>
      </c>
      <c r="H2448" s="120">
        <v>2019</v>
      </c>
      <c r="I2448" t="str">
        <f>IF(J2448="natural gas",VLOOKUP(D2448,'Cross-Page Data'!$I$4:$J$13,2,FALSE),IF(J2448="solar",VLOOKUP('Form 923'!D2448,'Cross-Page Data'!$I$14:$J$117,2,FALSE),J2448))</f>
        <v>hydro</v>
      </c>
      <c r="J2448" t="str">
        <f>VLOOKUP(E2448,'Cross-Page Data'!$D$4:$F$48,3,FALSE)</f>
        <v>hydro</v>
      </c>
      <c r="K2448" t="b">
        <f t="shared" si="38"/>
        <v>1</v>
      </c>
    </row>
    <row r="2449" spans="1:11">
      <c r="A2449" s="120">
        <v>2986</v>
      </c>
      <c r="B2449" s="121" t="s">
        <v>201</v>
      </c>
      <c r="C2449" s="121" t="s">
        <v>202</v>
      </c>
      <c r="D2449" s="121" t="s">
        <v>79</v>
      </c>
      <c r="E2449" s="121" t="s">
        <v>70</v>
      </c>
      <c r="F2449" s="122">
        <v>206</v>
      </c>
      <c r="G2449" s="122">
        <v>20.135</v>
      </c>
      <c r="H2449" s="120">
        <v>2019</v>
      </c>
      <c r="I2449" t="str">
        <f>IF(J2449="natural gas",VLOOKUP(D2449,'Cross-Page Data'!$I$4:$J$13,2,FALSE),IF(J2449="solar",VLOOKUP('Form 923'!D2449,'Cross-Page Data'!$I$14:$J$117,2,FALSE),J2449))</f>
        <v>heavy or residual fuel oil</v>
      </c>
      <c r="J2449" t="str">
        <f>VLOOKUP(E2449,'Cross-Page Data'!$D$4:$F$48,3,FALSE)</f>
        <v>heavy or residual fuel oil</v>
      </c>
      <c r="K2449" t="b">
        <f t="shared" si="38"/>
        <v>1</v>
      </c>
    </row>
    <row r="2450" spans="1:11">
      <c r="A2450" s="120">
        <v>2986</v>
      </c>
      <c r="B2450" s="121" t="s">
        <v>201</v>
      </c>
      <c r="C2450" s="121" t="s">
        <v>202</v>
      </c>
      <c r="D2450" s="121" t="s">
        <v>79</v>
      </c>
      <c r="E2450" s="121" t="s">
        <v>38</v>
      </c>
      <c r="F2450" s="122">
        <v>666</v>
      </c>
      <c r="G2450" s="122">
        <v>65.865</v>
      </c>
      <c r="H2450" s="120">
        <v>2019</v>
      </c>
      <c r="I2450" t="str">
        <f>IF(J2450="natural gas",VLOOKUP(D2450,'Cross-Page Data'!$I$4:$J$13,2,FALSE),IF(J2450="solar",VLOOKUP('Form 923'!D2450,'Cross-Page Data'!$I$14:$J$117,2,FALSE),J2450))</f>
        <v>natural gas peaker</v>
      </c>
      <c r="J2450" t="str">
        <f>VLOOKUP(E2450,'Cross-Page Data'!$D$4:$F$48,3,FALSE)</f>
        <v>natural gas</v>
      </c>
      <c r="K2450" t="b">
        <f t="shared" si="38"/>
        <v>1</v>
      </c>
    </row>
    <row r="2451" spans="1:11">
      <c r="A2451" s="120">
        <v>2987</v>
      </c>
      <c r="B2451" s="121" t="s">
        <v>201</v>
      </c>
      <c r="C2451" s="121" t="s">
        <v>202</v>
      </c>
      <c r="D2451" s="121" t="s">
        <v>116</v>
      </c>
      <c r="E2451" s="121" t="s">
        <v>170</v>
      </c>
      <c r="F2451" s="122">
        <v>2129609</v>
      </c>
      <c r="G2451" s="122">
        <v>239228</v>
      </c>
      <c r="H2451" s="120">
        <v>2019</v>
      </c>
      <c r="I2451" t="str">
        <f>IF(J2451="natural gas",VLOOKUP(D2451,'Cross-Page Data'!$I$4:$J$13,2,FALSE),IF(J2451="solar",VLOOKUP('Form 923'!D2451,'Cross-Page Data'!$I$14:$J$117,2,FALSE),J2451))</f>
        <v>hydro</v>
      </c>
      <c r="J2451" t="str">
        <f>VLOOKUP(E2451,'Cross-Page Data'!$D$4:$F$48,3,FALSE)</f>
        <v>hydro</v>
      </c>
      <c r="K2451" t="b">
        <f t="shared" si="38"/>
        <v>1</v>
      </c>
    </row>
    <row r="2452" spans="1:11">
      <c r="A2452" s="120">
        <v>2991</v>
      </c>
      <c r="B2452" s="121" t="s">
        <v>201</v>
      </c>
      <c r="C2452" s="121" t="s">
        <v>202</v>
      </c>
      <c r="D2452" s="121" t="s">
        <v>79</v>
      </c>
      <c r="E2452" s="121" t="s">
        <v>70</v>
      </c>
      <c r="F2452" s="122">
        <v>104</v>
      </c>
      <c r="G2452" s="122">
        <v>7.904</v>
      </c>
      <c r="H2452" s="120">
        <v>2019</v>
      </c>
      <c r="I2452" t="str">
        <f>IF(J2452="natural gas",VLOOKUP(D2452,'Cross-Page Data'!$I$4:$J$13,2,FALSE),IF(J2452="solar",VLOOKUP('Form 923'!D2452,'Cross-Page Data'!$I$14:$J$117,2,FALSE),J2452))</f>
        <v>heavy or residual fuel oil</v>
      </c>
      <c r="J2452" t="str">
        <f>VLOOKUP(E2452,'Cross-Page Data'!$D$4:$F$48,3,FALSE)</f>
        <v>heavy or residual fuel oil</v>
      </c>
      <c r="K2452" t="b">
        <f t="shared" si="38"/>
        <v>1</v>
      </c>
    </row>
    <row r="2453" spans="1:11">
      <c r="A2453" s="120">
        <v>2991</v>
      </c>
      <c r="B2453" s="121" t="s">
        <v>201</v>
      </c>
      <c r="C2453" s="121" t="s">
        <v>202</v>
      </c>
      <c r="D2453" s="121" t="s">
        <v>79</v>
      </c>
      <c r="E2453" s="121" t="s">
        <v>38</v>
      </c>
      <c r="F2453" s="122">
        <v>377</v>
      </c>
      <c r="G2453" s="122">
        <v>30.096</v>
      </c>
      <c r="H2453" s="120">
        <v>2019</v>
      </c>
      <c r="I2453" t="str">
        <f>IF(J2453="natural gas",VLOOKUP(D2453,'Cross-Page Data'!$I$4:$J$13,2,FALSE),IF(J2453="solar",VLOOKUP('Form 923'!D2453,'Cross-Page Data'!$I$14:$J$117,2,FALSE),J2453))</f>
        <v>natural gas peaker</v>
      </c>
      <c r="J2453" t="str">
        <f>VLOOKUP(E2453,'Cross-Page Data'!$D$4:$F$48,3,FALSE)</f>
        <v>natural gas</v>
      </c>
      <c r="K2453" t="b">
        <f t="shared" si="38"/>
        <v>1</v>
      </c>
    </row>
    <row r="2454" spans="1:11">
      <c r="A2454" s="120">
        <v>2995</v>
      </c>
      <c r="B2454" s="121" t="s">
        <v>201</v>
      </c>
      <c r="C2454" s="121" t="s">
        <v>202</v>
      </c>
      <c r="D2454" s="121" t="s">
        <v>79</v>
      </c>
      <c r="E2454" s="121" t="s">
        <v>70</v>
      </c>
      <c r="F2454" s="122">
        <v>1427</v>
      </c>
      <c r="G2454" s="122">
        <v>157</v>
      </c>
      <c r="H2454" s="120">
        <v>2019</v>
      </c>
      <c r="I2454" t="str">
        <f>IF(J2454="natural gas",VLOOKUP(D2454,'Cross-Page Data'!$I$4:$J$13,2,FALSE),IF(J2454="solar",VLOOKUP('Form 923'!D2454,'Cross-Page Data'!$I$14:$J$117,2,FALSE),J2454))</f>
        <v>heavy or residual fuel oil</v>
      </c>
      <c r="J2454" t="str">
        <f>VLOOKUP(E2454,'Cross-Page Data'!$D$4:$F$48,3,FALSE)</f>
        <v>heavy or residual fuel oil</v>
      </c>
      <c r="K2454" t="b">
        <f t="shared" si="38"/>
        <v>1</v>
      </c>
    </row>
    <row r="2455" spans="1:11">
      <c r="A2455" s="120">
        <v>2995</v>
      </c>
      <c r="B2455" s="121" t="s">
        <v>201</v>
      </c>
      <c r="C2455" s="121" t="s">
        <v>202</v>
      </c>
      <c r="D2455" s="121" t="s">
        <v>79</v>
      </c>
      <c r="E2455" s="121" t="s">
        <v>38</v>
      </c>
      <c r="F2455" s="122">
        <v>0</v>
      </c>
      <c r="G2455" s="122">
        <v>0</v>
      </c>
      <c r="H2455" s="120">
        <v>2019</v>
      </c>
      <c r="I2455" t="str">
        <f>IF(J2455="natural gas",VLOOKUP(D2455,'Cross-Page Data'!$I$4:$J$13,2,FALSE),IF(J2455="solar",VLOOKUP('Form 923'!D2455,'Cross-Page Data'!$I$14:$J$117,2,FALSE),J2455))</f>
        <v>natural gas peaker</v>
      </c>
      <c r="J2455" t="str">
        <f>VLOOKUP(E2455,'Cross-Page Data'!$D$4:$F$48,3,FALSE)</f>
        <v>natural gas</v>
      </c>
      <c r="K2455" t="b">
        <f t="shared" si="38"/>
        <v>1</v>
      </c>
    </row>
    <row r="2456" spans="1:11">
      <c r="A2456" s="120">
        <v>3000</v>
      </c>
      <c r="B2456" s="121" t="s">
        <v>201</v>
      </c>
      <c r="C2456" s="121" t="s">
        <v>202</v>
      </c>
      <c r="D2456" s="121" t="s">
        <v>79</v>
      </c>
      <c r="E2456" s="121" t="s">
        <v>70</v>
      </c>
      <c r="F2456" s="122">
        <v>236</v>
      </c>
      <c r="G2456" s="122">
        <v>26</v>
      </c>
      <c r="H2456" s="120">
        <v>2019</v>
      </c>
      <c r="I2456" t="str">
        <f>IF(J2456="natural gas",VLOOKUP(D2456,'Cross-Page Data'!$I$4:$J$13,2,FALSE),IF(J2456="solar",VLOOKUP('Form 923'!D2456,'Cross-Page Data'!$I$14:$J$117,2,FALSE),J2456))</f>
        <v>heavy or residual fuel oil</v>
      </c>
      <c r="J2456" t="str">
        <f>VLOOKUP(E2456,'Cross-Page Data'!$D$4:$F$48,3,FALSE)</f>
        <v>heavy or residual fuel oil</v>
      </c>
      <c r="K2456" t="b">
        <f t="shared" si="38"/>
        <v>1</v>
      </c>
    </row>
    <row r="2457" spans="1:11">
      <c r="A2457" s="120">
        <v>3000</v>
      </c>
      <c r="B2457" s="121" t="s">
        <v>201</v>
      </c>
      <c r="C2457" s="121" t="s">
        <v>202</v>
      </c>
      <c r="D2457" s="121" t="s">
        <v>79</v>
      </c>
      <c r="E2457" s="121" t="s">
        <v>38</v>
      </c>
      <c r="F2457" s="122">
        <v>0</v>
      </c>
      <c r="G2457" s="122">
        <v>0</v>
      </c>
      <c r="H2457" s="120">
        <v>2019</v>
      </c>
      <c r="I2457" t="str">
        <f>IF(J2457="natural gas",VLOOKUP(D2457,'Cross-Page Data'!$I$4:$J$13,2,FALSE),IF(J2457="solar",VLOOKUP('Form 923'!D2457,'Cross-Page Data'!$I$14:$J$117,2,FALSE),J2457))</f>
        <v>natural gas peaker</v>
      </c>
      <c r="J2457" t="str">
        <f>VLOOKUP(E2457,'Cross-Page Data'!$D$4:$F$48,3,FALSE)</f>
        <v>natural gas</v>
      </c>
      <c r="K2457" t="b">
        <f t="shared" si="38"/>
        <v>1</v>
      </c>
    </row>
    <row r="2458" spans="1:11">
      <c r="A2458" s="120">
        <v>3003</v>
      </c>
      <c r="B2458" s="121" t="s">
        <v>201</v>
      </c>
      <c r="C2458" s="121" t="s">
        <v>202</v>
      </c>
      <c r="D2458" s="121" t="s">
        <v>116</v>
      </c>
      <c r="E2458" s="121" t="s">
        <v>170</v>
      </c>
      <c r="F2458" s="122">
        <v>3321363</v>
      </c>
      <c r="G2458" s="122">
        <v>373103</v>
      </c>
      <c r="H2458" s="120">
        <v>2019</v>
      </c>
      <c r="I2458" t="str">
        <f>IF(J2458="natural gas",VLOOKUP(D2458,'Cross-Page Data'!$I$4:$J$13,2,FALSE),IF(J2458="solar",VLOOKUP('Form 923'!D2458,'Cross-Page Data'!$I$14:$J$117,2,FALSE),J2458))</f>
        <v>hydro</v>
      </c>
      <c r="J2458" t="str">
        <f>VLOOKUP(E2458,'Cross-Page Data'!$D$4:$F$48,3,FALSE)</f>
        <v>hydro</v>
      </c>
      <c r="K2458" t="b">
        <f t="shared" si="38"/>
        <v>1</v>
      </c>
    </row>
    <row r="2459" spans="1:11">
      <c r="A2459" s="120">
        <v>3004</v>
      </c>
      <c r="B2459" s="121" t="s">
        <v>201</v>
      </c>
      <c r="C2459" s="121" t="s">
        <v>202</v>
      </c>
      <c r="D2459" s="121" t="s">
        <v>116</v>
      </c>
      <c r="E2459" s="121" t="s">
        <v>170</v>
      </c>
      <c r="F2459" s="122">
        <v>1945639</v>
      </c>
      <c r="G2459" s="122">
        <v>218562</v>
      </c>
      <c r="H2459" s="120">
        <v>2019</v>
      </c>
      <c r="I2459" t="str">
        <f>IF(J2459="natural gas",VLOOKUP(D2459,'Cross-Page Data'!$I$4:$J$13,2,FALSE),IF(J2459="solar",VLOOKUP('Form 923'!D2459,'Cross-Page Data'!$I$14:$J$117,2,FALSE),J2459))</f>
        <v>hydro</v>
      </c>
      <c r="J2459" t="str">
        <f>VLOOKUP(E2459,'Cross-Page Data'!$D$4:$F$48,3,FALSE)</f>
        <v>hydro</v>
      </c>
      <c r="K2459" t="b">
        <f t="shared" si="38"/>
        <v>1</v>
      </c>
    </row>
    <row r="2460" spans="1:11">
      <c r="A2460" s="120">
        <v>3006</v>
      </c>
      <c r="B2460" s="121" t="s">
        <v>201</v>
      </c>
      <c r="C2460" s="121" t="s">
        <v>202</v>
      </c>
      <c r="D2460" s="121" t="s">
        <v>56</v>
      </c>
      <c r="E2460" s="121" t="s">
        <v>38</v>
      </c>
      <c r="F2460" s="122">
        <v>5237390</v>
      </c>
      <c r="G2460" s="122">
        <v>601554</v>
      </c>
      <c r="H2460" s="120">
        <v>2019</v>
      </c>
      <c r="I2460" t="str">
        <f>IF(J2460="natural gas",VLOOKUP(D2460,'Cross-Page Data'!$I$4:$J$13,2,FALSE),IF(J2460="solar",VLOOKUP('Form 923'!D2460,'Cross-Page Data'!$I$14:$J$117,2,FALSE),J2460))</f>
        <v>natural gas nonpeaker - preexisting nonretiring</v>
      </c>
      <c r="J2460" t="str">
        <f>VLOOKUP(E2460,'Cross-Page Data'!$D$4:$F$48,3,FALSE)</f>
        <v>natural gas</v>
      </c>
      <c r="K2460" t="b">
        <f t="shared" si="38"/>
        <v>1</v>
      </c>
    </row>
    <row r="2461" spans="1:11">
      <c r="A2461" s="120">
        <v>3006</v>
      </c>
      <c r="B2461" s="121" t="s">
        <v>201</v>
      </c>
      <c r="C2461" s="121" t="s">
        <v>202</v>
      </c>
      <c r="D2461" s="121" t="s">
        <v>73</v>
      </c>
      <c r="E2461" s="121" t="s">
        <v>38</v>
      </c>
      <c r="F2461" s="122">
        <v>2960854</v>
      </c>
      <c r="G2461" s="122">
        <v>262024</v>
      </c>
      <c r="H2461" s="120">
        <v>2019</v>
      </c>
      <c r="I2461" t="str">
        <f>IF(J2461="natural gas",VLOOKUP(D2461,'Cross-Page Data'!$I$4:$J$13,2,FALSE),IF(J2461="solar",VLOOKUP('Form 923'!D2461,'Cross-Page Data'!$I$14:$J$117,2,FALSE),J2461))</f>
        <v>natural gas peaker</v>
      </c>
      <c r="J2461" t="str">
        <f>VLOOKUP(E2461,'Cross-Page Data'!$D$4:$F$48,3,FALSE)</f>
        <v>natural gas</v>
      </c>
      <c r="K2461" t="b">
        <f t="shared" si="38"/>
        <v>1</v>
      </c>
    </row>
    <row r="2462" spans="1:11">
      <c r="A2462" s="120">
        <v>3006</v>
      </c>
      <c r="B2462" s="121" t="s">
        <v>201</v>
      </c>
      <c r="C2462" s="121" t="s">
        <v>202</v>
      </c>
      <c r="D2462" s="121" t="s">
        <v>68</v>
      </c>
      <c r="E2462" s="121" t="s">
        <v>38</v>
      </c>
      <c r="F2462" s="122">
        <v>10380</v>
      </c>
      <c r="G2462" s="122">
        <v>373</v>
      </c>
      <c r="H2462" s="120">
        <v>2019</v>
      </c>
      <c r="I2462" t="str">
        <f>IF(J2462="natural gas",VLOOKUP(D2462,'Cross-Page Data'!$I$4:$J$13,2,FALSE),IF(J2462="solar",VLOOKUP('Form 923'!D2462,'Cross-Page Data'!$I$14:$J$117,2,FALSE),J2462))</f>
        <v>natural gas nonpeaker - preexisting retiring</v>
      </c>
      <c r="J2462" t="str">
        <f>VLOOKUP(E2462,'Cross-Page Data'!$D$4:$F$48,3,FALSE)</f>
        <v>natural gas</v>
      </c>
      <c r="K2462" t="b">
        <f t="shared" si="38"/>
        <v>1</v>
      </c>
    </row>
    <row r="2463" spans="1:11">
      <c r="A2463" s="120">
        <v>3008</v>
      </c>
      <c r="B2463" s="121" t="s">
        <v>201</v>
      </c>
      <c r="C2463" s="121" t="s">
        <v>202</v>
      </c>
      <c r="D2463" s="121" t="s">
        <v>68</v>
      </c>
      <c r="E2463" s="121" t="s">
        <v>38</v>
      </c>
      <c r="F2463" s="122">
        <v>1028844</v>
      </c>
      <c r="G2463" s="122">
        <v>80339</v>
      </c>
      <c r="H2463" s="120">
        <v>2019</v>
      </c>
      <c r="I2463" t="str">
        <f>IF(J2463="natural gas",VLOOKUP(D2463,'Cross-Page Data'!$I$4:$J$13,2,FALSE),IF(J2463="solar",VLOOKUP('Form 923'!D2463,'Cross-Page Data'!$I$14:$J$117,2,FALSE),J2463))</f>
        <v>natural gas nonpeaker - preexisting retiring</v>
      </c>
      <c r="J2463" t="str">
        <f>VLOOKUP(E2463,'Cross-Page Data'!$D$4:$F$48,3,FALSE)</f>
        <v>natural gas</v>
      </c>
      <c r="K2463" t="b">
        <f t="shared" si="38"/>
        <v>1</v>
      </c>
    </row>
    <row r="2464" spans="1:11">
      <c r="A2464" s="120">
        <v>3013</v>
      </c>
      <c r="B2464" s="121" t="s">
        <v>201</v>
      </c>
      <c r="C2464" s="121" t="s">
        <v>202</v>
      </c>
      <c r="D2464" s="121" t="s">
        <v>116</v>
      </c>
      <c r="E2464" s="121" t="s">
        <v>170</v>
      </c>
      <c r="F2464" s="122">
        <v>19702920</v>
      </c>
      <c r="G2464" s="122">
        <v>2213314</v>
      </c>
      <c r="H2464" s="120">
        <v>2019</v>
      </c>
      <c r="I2464" t="str">
        <f>IF(J2464="natural gas",VLOOKUP(D2464,'Cross-Page Data'!$I$4:$J$13,2,FALSE),IF(J2464="solar",VLOOKUP('Form 923'!D2464,'Cross-Page Data'!$I$14:$J$117,2,FALSE),J2464))</f>
        <v>hydro</v>
      </c>
      <c r="J2464" t="str">
        <f>VLOOKUP(E2464,'Cross-Page Data'!$D$4:$F$48,3,FALSE)</f>
        <v>hydro</v>
      </c>
      <c r="K2464" t="b">
        <f t="shared" si="38"/>
        <v>1</v>
      </c>
    </row>
    <row r="2465" spans="1:11">
      <c r="A2465" s="120">
        <v>3014</v>
      </c>
      <c r="B2465" s="121" t="s">
        <v>201</v>
      </c>
      <c r="C2465" s="121" t="s">
        <v>202</v>
      </c>
      <c r="D2465" s="121" t="s">
        <v>116</v>
      </c>
      <c r="E2465" s="121" t="s">
        <v>170</v>
      </c>
      <c r="F2465" s="122">
        <v>9730100</v>
      </c>
      <c r="G2465" s="122">
        <v>1093024</v>
      </c>
      <c r="H2465" s="120">
        <v>2019</v>
      </c>
      <c r="I2465" t="str">
        <f>IF(J2465="natural gas",VLOOKUP(D2465,'Cross-Page Data'!$I$4:$J$13,2,FALSE),IF(J2465="solar",VLOOKUP('Form 923'!D2465,'Cross-Page Data'!$I$14:$J$117,2,FALSE),J2465))</f>
        <v>hydro</v>
      </c>
      <c r="J2465" t="str">
        <f>VLOOKUP(E2465,'Cross-Page Data'!$D$4:$F$48,3,FALSE)</f>
        <v>hydro</v>
      </c>
      <c r="K2465" t="b">
        <f t="shared" si="38"/>
        <v>1</v>
      </c>
    </row>
    <row r="2466" spans="1:11">
      <c r="A2466" s="120">
        <v>3020</v>
      </c>
      <c r="B2466" s="121" t="s">
        <v>201</v>
      </c>
      <c r="C2466" s="121" t="s">
        <v>202</v>
      </c>
      <c r="D2466" s="121" t="s">
        <v>116</v>
      </c>
      <c r="E2466" s="121" t="s">
        <v>170</v>
      </c>
      <c r="F2466" s="122">
        <v>234622</v>
      </c>
      <c r="G2466" s="122">
        <v>26356</v>
      </c>
      <c r="H2466" s="120">
        <v>2019</v>
      </c>
      <c r="I2466" t="str">
        <f>IF(J2466="natural gas",VLOOKUP(D2466,'Cross-Page Data'!$I$4:$J$13,2,FALSE),IF(J2466="solar",VLOOKUP('Form 923'!D2466,'Cross-Page Data'!$I$14:$J$117,2,FALSE),J2466))</f>
        <v>hydro</v>
      </c>
      <c r="J2466" t="str">
        <f>VLOOKUP(E2466,'Cross-Page Data'!$D$4:$F$48,3,FALSE)</f>
        <v>hydro</v>
      </c>
      <c r="K2466" t="b">
        <f t="shared" si="38"/>
        <v>1</v>
      </c>
    </row>
    <row r="2467" spans="1:11">
      <c r="A2467" s="120">
        <v>3021</v>
      </c>
      <c r="B2467" s="121" t="s">
        <v>201</v>
      </c>
      <c r="C2467" s="121" t="s">
        <v>202</v>
      </c>
      <c r="D2467" s="121" t="s">
        <v>116</v>
      </c>
      <c r="E2467" s="121" t="s">
        <v>170</v>
      </c>
      <c r="F2467" s="122">
        <v>318878</v>
      </c>
      <c r="G2467" s="122">
        <v>35821</v>
      </c>
      <c r="H2467" s="120">
        <v>2019</v>
      </c>
      <c r="I2467" t="str">
        <f>IF(J2467="natural gas",VLOOKUP(D2467,'Cross-Page Data'!$I$4:$J$13,2,FALSE),IF(J2467="solar",VLOOKUP('Form 923'!D2467,'Cross-Page Data'!$I$14:$J$117,2,FALSE),J2467))</f>
        <v>hydro</v>
      </c>
      <c r="J2467" t="str">
        <f>VLOOKUP(E2467,'Cross-Page Data'!$D$4:$F$48,3,FALSE)</f>
        <v>hydro</v>
      </c>
      <c r="K2467" t="b">
        <f t="shared" si="38"/>
        <v>1</v>
      </c>
    </row>
    <row r="2468" spans="1:11">
      <c r="A2468" s="120">
        <v>3024</v>
      </c>
      <c r="B2468" s="121" t="s">
        <v>201</v>
      </c>
      <c r="C2468" s="121" t="s">
        <v>202</v>
      </c>
      <c r="D2468" s="121" t="s">
        <v>116</v>
      </c>
      <c r="E2468" s="121" t="s">
        <v>170</v>
      </c>
      <c r="F2468" s="122">
        <v>149661</v>
      </c>
      <c r="G2468" s="122">
        <v>16812</v>
      </c>
      <c r="H2468" s="120">
        <v>2019</v>
      </c>
      <c r="I2468" t="str">
        <f>IF(J2468="natural gas",VLOOKUP(D2468,'Cross-Page Data'!$I$4:$J$13,2,FALSE),IF(J2468="solar",VLOOKUP('Form 923'!D2468,'Cross-Page Data'!$I$14:$J$117,2,FALSE),J2468))</f>
        <v>hydro</v>
      </c>
      <c r="J2468" t="str">
        <f>VLOOKUP(E2468,'Cross-Page Data'!$D$4:$F$48,3,FALSE)</f>
        <v>hydro</v>
      </c>
      <c r="K2468" t="b">
        <f t="shared" si="38"/>
        <v>1</v>
      </c>
    </row>
    <row r="2469" spans="1:11">
      <c r="A2469" s="120">
        <v>3025</v>
      </c>
      <c r="B2469" s="121" t="s">
        <v>201</v>
      </c>
      <c r="C2469" s="121" t="s">
        <v>202</v>
      </c>
      <c r="D2469" s="121" t="s">
        <v>116</v>
      </c>
      <c r="E2469" s="121" t="s">
        <v>170</v>
      </c>
      <c r="F2469" s="122">
        <v>0</v>
      </c>
      <c r="G2469" s="122">
        <v>0</v>
      </c>
      <c r="H2469" s="120">
        <v>2019</v>
      </c>
      <c r="I2469" t="str">
        <f>IF(J2469="natural gas",VLOOKUP(D2469,'Cross-Page Data'!$I$4:$J$13,2,FALSE),IF(J2469="solar",VLOOKUP('Form 923'!D2469,'Cross-Page Data'!$I$14:$J$117,2,FALSE),J2469))</f>
        <v>hydro</v>
      </c>
      <c r="J2469" t="str">
        <f>VLOOKUP(E2469,'Cross-Page Data'!$D$4:$F$48,3,FALSE)</f>
        <v>hydro</v>
      </c>
      <c r="K2469" t="b">
        <f t="shared" si="38"/>
        <v>1</v>
      </c>
    </row>
    <row r="2470" spans="1:11">
      <c r="A2470" s="120">
        <v>3026</v>
      </c>
      <c r="B2470" s="121" t="s">
        <v>201</v>
      </c>
      <c r="C2470" s="121" t="s">
        <v>202</v>
      </c>
      <c r="D2470" s="121" t="s">
        <v>116</v>
      </c>
      <c r="E2470" s="121" t="s">
        <v>170</v>
      </c>
      <c r="F2470" s="122">
        <v>186149</v>
      </c>
      <c r="G2470" s="122">
        <v>20911</v>
      </c>
      <c r="H2470" s="120">
        <v>2019</v>
      </c>
      <c r="I2470" t="str">
        <f>IF(J2470="natural gas",VLOOKUP(D2470,'Cross-Page Data'!$I$4:$J$13,2,FALSE),IF(J2470="solar",VLOOKUP('Form 923'!D2470,'Cross-Page Data'!$I$14:$J$117,2,FALSE),J2470))</f>
        <v>hydro</v>
      </c>
      <c r="J2470" t="str">
        <f>VLOOKUP(E2470,'Cross-Page Data'!$D$4:$F$48,3,FALSE)</f>
        <v>hydro</v>
      </c>
      <c r="K2470" t="b">
        <f t="shared" si="38"/>
        <v>1</v>
      </c>
    </row>
    <row r="2471" spans="1:11">
      <c r="A2471" s="120">
        <v>3028</v>
      </c>
      <c r="B2471" s="121" t="s">
        <v>201</v>
      </c>
      <c r="C2471" s="121" t="s">
        <v>202</v>
      </c>
      <c r="D2471" s="121" t="s">
        <v>116</v>
      </c>
      <c r="E2471" s="121" t="s">
        <v>170</v>
      </c>
      <c r="F2471" s="122">
        <v>2029976</v>
      </c>
      <c r="G2471" s="122">
        <v>228036</v>
      </c>
      <c r="H2471" s="120">
        <v>2019</v>
      </c>
      <c r="I2471" t="str">
        <f>IF(J2471="natural gas",VLOOKUP(D2471,'Cross-Page Data'!$I$4:$J$13,2,FALSE),IF(J2471="solar",VLOOKUP('Form 923'!D2471,'Cross-Page Data'!$I$14:$J$117,2,FALSE),J2471))</f>
        <v>hydro</v>
      </c>
      <c r="J2471" t="str">
        <f>VLOOKUP(E2471,'Cross-Page Data'!$D$4:$F$48,3,FALSE)</f>
        <v>hydro</v>
      </c>
      <c r="K2471" t="b">
        <f t="shared" si="38"/>
        <v>1</v>
      </c>
    </row>
    <row r="2472" spans="1:11">
      <c r="A2472" s="120">
        <v>3029</v>
      </c>
      <c r="B2472" s="121" t="s">
        <v>201</v>
      </c>
      <c r="C2472" s="121" t="s">
        <v>202</v>
      </c>
      <c r="D2472" s="121" t="s">
        <v>116</v>
      </c>
      <c r="E2472" s="121" t="s">
        <v>170</v>
      </c>
      <c r="F2472" s="122">
        <v>1019074</v>
      </c>
      <c r="G2472" s="122">
        <v>114477</v>
      </c>
      <c r="H2472" s="120">
        <v>2019</v>
      </c>
      <c r="I2472" t="str">
        <f>IF(J2472="natural gas",VLOOKUP(D2472,'Cross-Page Data'!$I$4:$J$13,2,FALSE),IF(J2472="solar",VLOOKUP('Form 923'!D2472,'Cross-Page Data'!$I$14:$J$117,2,FALSE),J2472))</f>
        <v>hydro</v>
      </c>
      <c r="J2472" t="str">
        <f>VLOOKUP(E2472,'Cross-Page Data'!$D$4:$F$48,3,FALSE)</f>
        <v>hydro</v>
      </c>
      <c r="K2472" t="b">
        <f t="shared" si="38"/>
        <v>1</v>
      </c>
    </row>
    <row r="2473" spans="1:11">
      <c r="A2473" s="120">
        <v>3032</v>
      </c>
      <c r="B2473" s="121" t="s">
        <v>201</v>
      </c>
      <c r="C2473" s="121" t="s">
        <v>202</v>
      </c>
      <c r="D2473" s="121" t="s">
        <v>116</v>
      </c>
      <c r="E2473" s="121" t="s">
        <v>170</v>
      </c>
      <c r="F2473" s="122">
        <v>75764</v>
      </c>
      <c r="G2473" s="122">
        <v>8511</v>
      </c>
      <c r="H2473" s="120">
        <v>2019</v>
      </c>
      <c r="I2473" t="str">
        <f>IF(J2473="natural gas",VLOOKUP(D2473,'Cross-Page Data'!$I$4:$J$13,2,FALSE),IF(J2473="solar",VLOOKUP('Form 923'!D2473,'Cross-Page Data'!$I$14:$J$117,2,FALSE),J2473))</f>
        <v>hydro</v>
      </c>
      <c r="J2473" t="str">
        <f>VLOOKUP(E2473,'Cross-Page Data'!$D$4:$F$48,3,FALSE)</f>
        <v>hydro</v>
      </c>
      <c r="K2473" t="b">
        <f t="shared" si="38"/>
        <v>1</v>
      </c>
    </row>
    <row r="2474" spans="1:11">
      <c r="A2474" s="120">
        <v>3033</v>
      </c>
      <c r="B2474" s="121" t="s">
        <v>201</v>
      </c>
      <c r="C2474" s="121" t="s">
        <v>202</v>
      </c>
      <c r="D2474" s="121" t="s">
        <v>116</v>
      </c>
      <c r="E2474" s="121" t="s">
        <v>170</v>
      </c>
      <c r="F2474" s="122">
        <v>1694185</v>
      </c>
      <c r="G2474" s="122">
        <v>190315</v>
      </c>
      <c r="H2474" s="120">
        <v>2019</v>
      </c>
      <c r="I2474" t="str">
        <f>IF(J2474="natural gas",VLOOKUP(D2474,'Cross-Page Data'!$I$4:$J$13,2,FALSE),IF(J2474="solar",VLOOKUP('Form 923'!D2474,'Cross-Page Data'!$I$14:$J$117,2,FALSE),J2474))</f>
        <v>hydro</v>
      </c>
      <c r="J2474" t="str">
        <f>VLOOKUP(E2474,'Cross-Page Data'!$D$4:$F$48,3,FALSE)</f>
        <v>hydro</v>
      </c>
      <c r="K2474" t="b">
        <f t="shared" si="38"/>
        <v>1</v>
      </c>
    </row>
    <row r="2475" spans="1:11">
      <c r="A2475" s="120">
        <v>3034</v>
      </c>
      <c r="B2475" s="121" t="s">
        <v>201</v>
      </c>
      <c r="C2475" s="121" t="s">
        <v>202</v>
      </c>
      <c r="D2475" s="121" t="s">
        <v>116</v>
      </c>
      <c r="E2475" s="121" t="s">
        <v>170</v>
      </c>
      <c r="F2475" s="122">
        <v>210302</v>
      </c>
      <c r="G2475" s="122">
        <v>23624</v>
      </c>
      <c r="H2475" s="120">
        <v>2019</v>
      </c>
      <c r="I2475" t="str">
        <f>IF(J2475="natural gas",VLOOKUP(D2475,'Cross-Page Data'!$I$4:$J$13,2,FALSE),IF(J2475="solar",VLOOKUP('Form 923'!D2475,'Cross-Page Data'!$I$14:$J$117,2,FALSE),J2475))</f>
        <v>hydro</v>
      </c>
      <c r="J2475" t="str">
        <f>VLOOKUP(E2475,'Cross-Page Data'!$D$4:$F$48,3,FALSE)</f>
        <v>hydro</v>
      </c>
      <c r="K2475" t="b">
        <f t="shared" si="38"/>
        <v>1</v>
      </c>
    </row>
    <row r="2476" spans="1:11">
      <c r="A2476" s="120">
        <v>3035</v>
      </c>
      <c r="B2476" s="121" t="s">
        <v>201</v>
      </c>
      <c r="C2476" s="121" t="s">
        <v>202</v>
      </c>
      <c r="D2476" s="121" t="s">
        <v>116</v>
      </c>
      <c r="E2476" s="121" t="s">
        <v>170</v>
      </c>
      <c r="F2476" s="122">
        <v>16176</v>
      </c>
      <c r="G2476" s="122">
        <v>1817</v>
      </c>
      <c r="H2476" s="120">
        <v>2019</v>
      </c>
      <c r="I2476" t="str">
        <f>IF(J2476="natural gas",VLOOKUP(D2476,'Cross-Page Data'!$I$4:$J$13,2,FALSE),IF(J2476="solar",VLOOKUP('Form 923'!D2476,'Cross-Page Data'!$I$14:$J$117,2,FALSE),J2476))</f>
        <v>hydro</v>
      </c>
      <c r="J2476" t="str">
        <f>VLOOKUP(E2476,'Cross-Page Data'!$D$4:$F$48,3,FALSE)</f>
        <v>hydro</v>
      </c>
      <c r="K2476" t="b">
        <f t="shared" si="38"/>
        <v>1</v>
      </c>
    </row>
    <row r="2477" spans="1:11">
      <c r="A2477" s="120">
        <v>3036</v>
      </c>
      <c r="B2477" s="121" t="s">
        <v>201</v>
      </c>
      <c r="C2477" s="121" t="s">
        <v>202</v>
      </c>
      <c r="D2477" s="121" t="s">
        <v>116</v>
      </c>
      <c r="E2477" s="121" t="s">
        <v>170</v>
      </c>
      <c r="F2477" s="122">
        <v>411905</v>
      </c>
      <c r="G2477" s="122">
        <v>46271</v>
      </c>
      <c r="H2477" s="120">
        <v>2019</v>
      </c>
      <c r="I2477" t="str">
        <f>IF(J2477="natural gas",VLOOKUP(D2477,'Cross-Page Data'!$I$4:$J$13,2,FALSE),IF(J2477="solar",VLOOKUP('Form 923'!D2477,'Cross-Page Data'!$I$14:$J$117,2,FALSE),J2477))</f>
        <v>hydro</v>
      </c>
      <c r="J2477" t="str">
        <f>VLOOKUP(E2477,'Cross-Page Data'!$D$4:$F$48,3,FALSE)</f>
        <v>hydro</v>
      </c>
      <c r="K2477" t="b">
        <f t="shared" si="38"/>
        <v>1</v>
      </c>
    </row>
    <row r="2478" spans="1:11">
      <c r="A2478" s="120">
        <v>3037</v>
      </c>
      <c r="B2478" s="121" t="s">
        <v>201</v>
      </c>
      <c r="C2478" s="121" t="s">
        <v>202</v>
      </c>
      <c r="D2478" s="121" t="s">
        <v>116</v>
      </c>
      <c r="E2478" s="121" t="s">
        <v>170</v>
      </c>
      <c r="F2478" s="122">
        <v>339175</v>
      </c>
      <c r="G2478" s="122">
        <v>38101</v>
      </c>
      <c r="H2478" s="120">
        <v>2019</v>
      </c>
      <c r="I2478" t="str">
        <f>IF(J2478="natural gas",VLOOKUP(D2478,'Cross-Page Data'!$I$4:$J$13,2,FALSE),IF(J2478="solar",VLOOKUP('Form 923'!D2478,'Cross-Page Data'!$I$14:$J$117,2,FALSE),J2478))</f>
        <v>hydro</v>
      </c>
      <c r="J2478" t="str">
        <f>VLOOKUP(E2478,'Cross-Page Data'!$D$4:$F$48,3,FALSE)</f>
        <v>hydro</v>
      </c>
      <c r="K2478" t="b">
        <f t="shared" si="38"/>
        <v>1</v>
      </c>
    </row>
    <row r="2479" spans="1:11">
      <c r="A2479" s="120">
        <v>3040</v>
      </c>
      <c r="B2479" s="121" t="s">
        <v>201</v>
      </c>
      <c r="C2479" s="121" t="s">
        <v>202</v>
      </c>
      <c r="D2479" s="121" t="s">
        <v>116</v>
      </c>
      <c r="E2479" s="121" t="s">
        <v>170</v>
      </c>
      <c r="F2479" s="122">
        <v>1721255</v>
      </c>
      <c r="G2479" s="122">
        <v>193356</v>
      </c>
      <c r="H2479" s="120">
        <v>2019</v>
      </c>
      <c r="I2479" t="str">
        <f>IF(J2479="natural gas",VLOOKUP(D2479,'Cross-Page Data'!$I$4:$J$13,2,FALSE),IF(J2479="solar",VLOOKUP('Form 923'!D2479,'Cross-Page Data'!$I$14:$J$117,2,FALSE),J2479))</f>
        <v>hydro</v>
      </c>
      <c r="J2479" t="str">
        <f>VLOOKUP(E2479,'Cross-Page Data'!$D$4:$F$48,3,FALSE)</f>
        <v>hydro</v>
      </c>
      <c r="K2479" t="b">
        <f t="shared" si="38"/>
        <v>1</v>
      </c>
    </row>
    <row r="2480" spans="1:11">
      <c r="A2480" s="120">
        <v>3041</v>
      </c>
      <c r="B2480" s="121" t="s">
        <v>201</v>
      </c>
      <c r="C2480" s="121" t="s">
        <v>202</v>
      </c>
      <c r="D2480" s="121" t="s">
        <v>116</v>
      </c>
      <c r="E2480" s="121" t="s">
        <v>170</v>
      </c>
      <c r="F2480" s="122">
        <v>24437</v>
      </c>
      <c r="G2480" s="122">
        <v>2745</v>
      </c>
      <c r="H2480" s="120">
        <v>2019</v>
      </c>
      <c r="I2480" t="str">
        <f>IF(J2480="natural gas",VLOOKUP(D2480,'Cross-Page Data'!$I$4:$J$13,2,FALSE),IF(J2480="solar",VLOOKUP('Form 923'!D2480,'Cross-Page Data'!$I$14:$J$117,2,FALSE),J2480))</f>
        <v>hydro</v>
      </c>
      <c r="J2480" t="str">
        <f>VLOOKUP(E2480,'Cross-Page Data'!$D$4:$F$48,3,FALSE)</f>
        <v>hydro</v>
      </c>
      <c r="K2480" t="b">
        <f t="shared" si="38"/>
        <v>1</v>
      </c>
    </row>
    <row r="2481" spans="1:11">
      <c r="A2481" s="120">
        <v>3045</v>
      </c>
      <c r="B2481" s="121" t="s">
        <v>201</v>
      </c>
      <c r="C2481" s="121" t="s">
        <v>202</v>
      </c>
      <c r="D2481" s="121" t="s">
        <v>116</v>
      </c>
      <c r="E2481" s="121" t="s">
        <v>170</v>
      </c>
      <c r="F2481" s="122">
        <v>713416</v>
      </c>
      <c r="G2481" s="122">
        <v>80141</v>
      </c>
      <c r="H2481" s="120">
        <v>2019</v>
      </c>
      <c r="I2481" t="str">
        <f>IF(J2481="natural gas",VLOOKUP(D2481,'Cross-Page Data'!$I$4:$J$13,2,FALSE),IF(J2481="solar",VLOOKUP('Form 923'!D2481,'Cross-Page Data'!$I$14:$J$117,2,FALSE),J2481))</f>
        <v>hydro</v>
      </c>
      <c r="J2481" t="str">
        <f>VLOOKUP(E2481,'Cross-Page Data'!$D$4:$F$48,3,FALSE)</f>
        <v>hydro</v>
      </c>
      <c r="K2481" t="b">
        <f t="shared" si="38"/>
        <v>1</v>
      </c>
    </row>
    <row r="2482" spans="1:11">
      <c r="A2482" s="120">
        <v>3047</v>
      </c>
      <c r="B2482" s="121" t="s">
        <v>201</v>
      </c>
      <c r="C2482" s="121" t="s">
        <v>202</v>
      </c>
      <c r="D2482" s="121" t="s">
        <v>116</v>
      </c>
      <c r="E2482" s="121" t="s">
        <v>170</v>
      </c>
      <c r="F2482" s="122">
        <v>1181750</v>
      </c>
      <c r="G2482" s="122">
        <v>132751</v>
      </c>
      <c r="H2482" s="120">
        <v>2019</v>
      </c>
      <c r="I2482" t="str">
        <f>IF(J2482="natural gas",VLOOKUP(D2482,'Cross-Page Data'!$I$4:$J$13,2,FALSE),IF(J2482="solar",VLOOKUP('Form 923'!D2482,'Cross-Page Data'!$I$14:$J$117,2,FALSE),J2482))</f>
        <v>hydro</v>
      </c>
      <c r="J2482" t="str">
        <f>VLOOKUP(E2482,'Cross-Page Data'!$D$4:$F$48,3,FALSE)</f>
        <v>hydro</v>
      </c>
      <c r="K2482" t="b">
        <f t="shared" si="38"/>
        <v>1</v>
      </c>
    </row>
    <row r="2483" spans="1:11">
      <c r="A2483" s="120">
        <v>3048</v>
      </c>
      <c r="B2483" s="121" t="s">
        <v>201</v>
      </c>
      <c r="C2483" s="121" t="s">
        <v>202</v>
      </c>
      <c r="D2483" s="121" t="s">
        <v>116</v>
      </c>
      <c r="E2483" s="121" t="s">
        <v>170</v>
      </c>
      <c r="F2483" s="122">
        <v>3408006</v>
      </c>
      <c r="G2483" s="122">
        <v>382836</v>
      </c>
      <c r="H2483" s="120">
        <v>2019</v>
      </c>
      <c r="I2483" t="str">
        <f>IF(J2483="natural gas",VLOOKUP(D2483,'Cross-Page Data'!$I$4:$J$13,2,FALSE),IF(J2483="solar",VLOOKUP('Form 923'!D2483,'Cross-Page Data'!$I$14:$J$117,2,FALSE),J2483))</f>
        <v>hydro</v>
      </c>
      <c r="J2483" t="str">
        <f>VLOOKUP(E2483,'Cross-Page Data'!$D$4:$F$48,3,FALSE)</f>
        <v>hydro</v>
      </c>
      <c r="K2483" t="b">
        <f t="shared" si="38"/>
        <v>1</v>
      </c>
    </row>
    <row r="2484" spans="1:11">
      <c r="A2484" s="120">
        <v>3049</v>
      </c>
      <c r="B2484" s="121" t="s">
        <v>201</v>
      </c>
      <c r="C2484" s="121" t="s">
        <v>202</v>
      </c>
      <c r="D2484" s="121" t="s">
        <v>116</v>
      </c>
      <c r="E2484" s="121" t="s">
        <v>170</v>
      </c>
      <c r="F2484" s="122">
        <v>625819</v>
      </c>
      <c r="G2484" s="122">
        <v>70301</v>
      </c>
      <c r="H2484" s="120">
        <v>2019</v>
      </c>
      <c r="I2484" t="str">
        <f>IF(J2484="natural gas",VLOOKUP(D2484,'Cross-Page Data'!$I$4:$J$13,2,FALSE),IF(J2484="solar",VLOOKUP('Form 923'!D2484,'Cross-Page Data'!$I$14:$J$117,2,FALSE),J2484))</f>
        <v>hydro</v>
      </c>
      <c r="J2484" t="str">
        <f>VLOOKUP(E2484,'Cross-Page Data'!$D$4:$F$48,3,FALSE)</f>
        <v>hydro</v>
      </c>
      <c r="K2484" t="b">
        <f t="shared" si="38"/>
        <v>1</v>
      </c>
    </row>
    <row r="2485" spans="1:11">
      <c r="A2485" s="120">
        <v>3050</v>
      </c>
      <c r="B2485" s="121" t="s">
        <v>201</v>
      </c>
      <c r="C2485" s="121" t="s">
        <v>202</v>
      </c>
      <c r="D2485" s="121" t="s">
        <v>116</v>
      </c>
      <c r="E2485" s="121" t="s">
        <v>170</v>
      </c>
      <c r="F2485" s="122">
        <v>7752030</v>
      </c>
      <c r="G2485" s="122">
        <v>870819</v>
      </c>
      <c r="H2485" s="120">
        <v>2019</v>
      </c>
      <c r="I2485" t="str">
        <f>IF(J2485="natural gas",VLOOKUP(D2485,'Cross-Page Data'!$I$4:$J$13,2,FALSE),IF(J2485="solar",VLOOKUP('Form 923'!D2485,'Cross-Page Data'!$I$14:$J$117,2,FALSE),J2485))</f>
        <v>hydro</v>
      </c>
      <c r="J2485" t="str">
        <f>VLOOKUP(E2485,'Cross-Page Data'!$D$4:$F$48,3,FALSE)</f>
        <v>hydro</v>
      </c>
      <c r="K2485" t="b">
        <f t="shared" si="38"/>
        <v>1</v>
      </c>
    </row>
    <row r="2486" spans="1:11">
      <c r="A2486" s="120">
        <v>3053</v>
      </c>
      <c r="B2486" s="121" t="s">
        <v>201</v>
      </c>
      <c r="C2486" s="121" t="s">
        <v>202</v>
      </c>
      <c r="D2486" s="121" t="s">
        <v>116</v>
      </c>
      <c r="E2486" s="121" t="s">
        <v>170</v>
      </c>
      <c r="F2486" s="122">
        <v>1177058</v>
      </c>
      <c r="G2486" s="122">
        <v>132224</v>
      </c>
      <c r="H2486" s="120">
        <v>2019</v>
      </c>
      <c r="I2486" t="str">
        <f>IF(J2486="natural gas",VLOOKUP(D2486,'Cross-Page Data'!$I$4:$J$13,2,FALSE),IF(J2486="solar",VLOOKUP('Form 923'!D2486,'Cross-Page Data'!$I$14:$J$117,2,FALSE),J2486))</f>
        <v>hydro</v>
      </c>
      <c r="J2486" t="str">
        <f>VLOOKUP(E2486,'Cross-Page Data'!$D$4:$F$48,3,FALSE)</f>
        <v>hydro</v>
      </c>
      <c r="K2486" t="b">
        <f t="shared" si="38"/>
        <v>1</v>
      </c>
    </row>
    <row r="2487" spans="1:11">
      <c r="A2487" s="120">
        <v>3067</v>
      </c>
      <c r="B2487" s="121" t="s">
        <v>201</v>
      </c>
      <c r="C2487" s="121" t="s">
        <v>202</v>
      </c>
      <c r="D2487" s="121" t="s">
        <v>116</v>
      </c>
      <c r="E2487" s="121" t="s">
        <v>170</v>
      </c>
      <c r="F2487" s="122">
        <v>376813</v>
      </c>
      <c r="G2487" s="122">
        <v>42329</v>
      </c>
      <c r="H2487" s="120">
        <v>2019</v>
      </c>
      <c r="I2487" t="str">
        <f>IF(J2487="natural gas",VLOOKUP(D2487,'Cross-Page Data'!$I$4:$J$13,2,FALSE),IF(J2487="solar",VLOOKUP('Form 923'!D2487,'Cross-Page Data'!$I$14:$J$117,2,FALSE),J2487))</f>
        <v>hydro</v>
      </c>
      <c r="J2487" t="str">
        <f>VLOOKUP(E2487,'Cross-Page Data'!$D$4:$F$48,3,FALSE)</f>
        <v>hydro</v>
      </c>
      <c r="K2487" t="b">
        <f t="shared" si="38"/>
        <v>1</v>
      </c>
    </row>
    <row r="2488" spans="1:11">
      <c r="A2488" s="120">
        <v>3068</v>
      </c>
      <c r="B2488" s="121" t="s">
        <v>201</v>
      </c>
      <c r="C2488" s="121" t="s">
        <v>202</v>
      </c>
      <c r="D2488" s="121" t="s">
        <v>116</v>
      </c>
      <c r="E2488" s="121" t="s">
        <v>170</v>
      </c>
      <c r="F2488" s="122">
        <v>0</v>
      </c>
      <c r="G2488" s="122">
        <v>0</v>
      </c>
      <c r="H2488" s="120">
        <v>2019</v>
      </c>
      <c r="I2488" t="str">
        <f>IF(J2488="natural gas",VLOOKUP(D2488,'Cross-Page Data'!$I$4:$J$13,2,FALSE),IF(J2488="solar",VLOOKUP('Form 923'!D2488,'Cross-Page Data'!$I$14:$J$117,2,FALSE),J2488))</f>
        <v>hydro</v>
      </c>
      <c r="J2488" t="str">
        <f>VLOOKUP(E2488,'Cross-Page Data'!$D$4:$F$48,3,FALSE)</f>
        <v>hydro</v>
      </c>
      <c r="K2488" t="b">
        <f t="shared" si="38"/>
        <v>1</v>
      </c>
    </row>
    <row r="2489" spans="1:11">
      <c r="A2489" s="120">
        <v>3071</v>
      </c>
      <c r="B2489" s="121" t="s">
        <v>201</v>
      </c>
      <c r="C2489" s="121" t="s">
        <v>202</v>
      </c>
      <c r="D2489" s="121" t="s">
        <v>116</v>
      </c>
      <c r="E2489" s="121" t="s">
        <v>170</v>
      </c>
      <c r="F2489" s="122">
        <v>399353</v>
      </c>
      <c r="G2489" s="122">
        <v>44861</v>
      </c>
      <c r="H2489" s="120">
        <v>2019</v>
      </c>
      <c r="I2489" t="str">
        <f>IF(J2489="natural gas",VLOOKUP(D2489,'Cross-Page Data'!$I$4:$J$13,2,FALSE),IF(J2489="solar",VLOOKUP('Form 923'!D2489,'Cross-Page Data'!$I$14:$J$117,2,FALSE),J2489))</f>
        <v>hydro</v>
      </c>
      <c r="J2489" t="str">
        <f>VLOOKUP(E2489,'Cross-Page Data'!$D$4:$F$48,3,FALSE)</f>
        <v>hydro</v>
      </c>
      <c r="K2489" t="b">
        <f t="shared" si="38"/>
        <v>1</v>
      </c>
    </row>
    <row r="2490" spans="1:11">
      <c r="A2490" s="120">
        <v>3074</v>
      </c>
      <c r="B2490" s="121" t="s">
        <v>201</v>
      </c>
      <c r="C2490" s="121" t="s">
        <v>202</v>
      </c>
      <c r="D2490" s="121" t="s">
        <v>116</v>
      </c>
      <c r="E2490" s="121" t="s">
        <v>170</v>
      </c>
      <c r="F2490" s="122">
        <v>624083</v>
      </c>
      <c r="G2490" s="122">
        <v>70106</v>
      </c>
      <c r="H2490" s="120">
        <v>2019</v>
      </c>
      <c r="I2490" t="str">
        <f>IF(J2490="natural gas",VLOOKUP(D2490,'Cross-Page Data'!$I$4:$J$13,2,FALSE),IF(J2490="solar",VLOOKUP('Form 923'!D2490,'Cross-Page Data'!$I$14:$J$117,2,FALSE),J2490))</f>
        <v>hydro</v>
      </c>
      <c r="J2490" t="str">
        <f>VLOOKUP(E2490,'Cross-Page Data'!$D$4:$F$48,3,FALSE)</f>
        <v>hydro</v>
      </c>
      <c r="K2490" t="b">
        <f t="shared" si="38"/>
        <v>1</v>
      </c>
    </row>
    <row r="2491" spans="1:11">
      <c r="A2491" s="120">
        <v>3075</v>
      </c>
      <c r="B2491" s="121" t="s">
        <v>201</v>
      </c>
      <c r="C2491" s="121" t="s">
        <v>202</v>
      </c>
      <c r="D2491" s="121" t="s">
        <v>116</v>
      </c>
      <c r="E2491" s="121" t="s">
        <v>170</v>
      </c>
      <c r="F2491" s="122">
        <v>37451614</v>
      </c>
      <c r="G2491" s="122">
        <v>4207101</v>
      </c>
      <c r="H2491" s="120">
        <v>2019</v>
      </c>
      <c r="I2491" t="str">
        <f>IF(J2491="natural gas",VLOOKUP(D2491,'Cross-Page Data'!$I$4:$J$13,2,FALSE),IF(J2491="solar",VLOOKUP('Form 923'!D2491,'Cross-Page Data'!$I$14:$J$117,2,FALSE),J2491))</f>
        <v>hydro</v>
      </c>
      <c r="J2491" t="str">
        <f>VLOOKUP(E2491,'Cross-Page Data'!$D$4:$F$48,3,FALSE)</f>
        <v>hydro</v>
      </c>
      <c r="K2491" t="b">
        <f t="shared" si="38"/>
        <v>1</v>
      </c>
    </row>
    <row r="2492" spans="1:11">
      <c r="A2492" s="120">
        <v>3076</v>
      </c>
      <c r="B2492" s="121" t="s">
        <v>201</v>
      </c>
      <c r="C2492" s="121" t="s">
        <v>202</v>
      </c>
      <c r="D2492" s="121" t="s">
        <v>116</v>
      </c>
      <c r="E2492" s="121" t="s">
        <v>170</v>
      </c>
      <c r="F2492" s="122">
        <v>792357</v>
      </c>
      <c r="G2492" s="122">
        <v>89009</v>
      </c>
      <c r="H2492" s="120">
        <v>2019</v>
      </c>
      <c r="I2492" t="str">
        <f>IF(J2492="natural gas",VLOOKUP(D2492,'Cross-Page Data'!$I$4:$J$13,2,FALSE),IF(J2492="solar",VLOOKUP('Form 923'!D2492,'Cross-Page Data'!$I$14:$J$117,2,FALSE),J2492))</f>
        <v>hydro</v>
      </c>
      <c r="J2492" t="str">
        <f>VLOOKUP(E2492,'Cross-Page Data'!$D$4:$F$48,3,FALSE)</f>
        <v>hydro</v>
      </c>
      <c r="K2492" t="b">
        <f t="shared" si="38"/>
        <v>1</v>
      </c>
    </row>
    <row r="2493" spans="1:11">
      <c r="A2493" s="120">
        <v>3077</v>
      </c>
      <c r="B2493" s="121" t="s">
        <v>201</v>
      </c>
      <c r="C2493" s="121" t="s">
        <v>202</v>
      </c>
      <c r="D2493" s="121" t="s">
        <v>116</v>
      </c>
      <c r="E2493" s="121" t="s">
        <v>170</v>
      </c>
      <c r="F2493" s="122">
        <v>2205994</v>
      </c>
      <c r="G2493" s="122">
        <v>247809</v>
      </c>
      <c r="H2493" s="120">
        <v>2019</v>
      </c>
      <c r="I2493" t="str">
        <f>IF(J2493="natural gas",VLOOKUP(D2493,'Cross-Page Data'!$I$4:$J$13,2,FALSE),IF(J2493="solar",VLOOKUP('Form 923'!D2493,'Cross-Page Data'!$I$14:$J$117,2,FALSE),J2493))</f>
        <v>hydro</v>
      </c>
      <c r="J2493" t="str">
        <f>VLOOKUP(E2493,'Cross-Page Data'!$D$4:$F$48,3,FALSE)</f>
        <v>hydro</v>
      </c>
      <c r="K2493" t="b">
        <f t="shared" si="38"/>
        <v>1</v>
      </c>
    </row>
    <row r="2494" spans="1:11">
      <c r="A2494" s="120">
        <v>3078</v>
      </c>
      <c r="B2494" s="121" t="s">
        <v>201</v>
      </c>
      <c r="C2494" s="121" t="s">
        <v>202</v>
      </c>
      <c r="D2494" s="121" t="s">
        <v>116</v>
      </c>
      <c r="E2494" s="121" t="s">
        <v>170</v>
      </c>
      <c r="F2494" s="122">
        <v>250271</v>
      </c>
      <c r="G2494" s="122">
        <v>28114</v>
      </c>
      <c r="H2494" s="120">
        <v>2019</v>
      </c>
      <c r="I2494" t="str">
        <f>IF(J2494="natural gas",VLOOKUP(D2494,'Cross-Page Data'!$I$4:$J$13,2,FALSE),IF(J2494="solar",VLOOKUP('Form 923'!D2494,'Cross-Page Data'!$I$14:$J$117,2,FALSE),J2494))</f>
        <v>hydro</v>
      </c>
      <c r="J2494" t="str">
        <f>VLOOKUP(E2494,'Cross-Page Data'!$D$4:$F$48,3,FALSE)</f>
        <v>hydro</v>
      </c>
      <c r="K2494" t="b">
        <f t="shared" si="38"/>
        <v>1</v>
      </c>
    </row>
    <row r="2495" spans="1:11">
      <c r="A2495" s="120">
        <v>3080</v>
      </c>
      <c r="B2495" s="121" t="s">
        <v>201</v>
      </c>
      <c r="C2495" s="121" t="s">
        <v>202</v>
      </c>
      <c r="D2495" s="121" t="s">
        <v>116</v>
      </c>
      <c r="E2495" s="121" t="s">
        <v>170</v>
      </c>
      <c r="F2495" s="122">
        <v>1408456</v>
      </c>
      <c r="G2495" s="122">
        <v>158218</v>
      </c>
      <c r="H2495" s="120">
        <v>2019</v>
      </c>
      <c r="I2495" t="str">
        <f>IF(J2495="natural gas",VLOOKUP(D2495,'Cross-Page Data'!$I$4:$J$13,2,FALSE),IF(J2495="solar",VLOOKUP('Form 923'!D2495,'Cross-Page Data'!$I$14:$J$117,2,FALSE),J2495))</f>
        <v>hydro</v>
      </c>
      <c r="J2495" t="str">
        <f>VLOOKUP(E2495,'Cross-Page Data'!$D$4:$F$48,3,FALSE)</f>
        <v>hydro</v>
      </c>
      <c r="K2495" t="b">
        <f t="shared" si="38"/>
        <v>1</v>
      </c>
    </row>
    <row r="2496" spans="1:11">
      <c r="A2496" s="120">
        <v>3081</v>
      </c>
      <c r="B2496" s="121" t="s">
        <v>201</v>
      </c>
      <c r="C2496" s="121" t="s">
        <v>202</v>
      </c>
      <c r="D2496" s="121" t="s">
        <v>116</v>
      </c>
      <c r="E2496" s="121" t="s">
        <v>170</v>
      </c>
      <c r="F2496" s="122">
        <v>1039443</v>
      </c>
      <c r="G2496" s="122">
        <v>116765</v>
      </c>
      <c r="H2496" s="120">
        <v>2019</v>
      </c>
      <c r="I2496" t="str">
        <f>IF(J2496="natural gas",VLOOKUP(D2496,'Cross-Page Data'!$I$4:$J$13,2,FALSE),IF(J2496="solar",VLOOKUP('Form 923'!D2496,'Cross-Page Data'!$I$14:$J$117,2,FALSE),J2496))</f>
        <v>hydro</v>
      </c>
      <c r="J2496" t="str">
        <f>VLOOKUP(E2496,'Cross-Page Data'!$D$4:$F$48,3,FALSE)</f>
        <v>hydro</v>
      </c>
      <c r="K2496" t="b">
        <f t="shared" si="38"/>
        <v>1</v>
      </c>
    </row>
    <row r="2497" spans="1:11">
      <c r="A2497" s="120">
        <v>3082</v>
      </c>
      <c r="B2497" s="121" t="s">
        <v>201</v>
      </c>
      <c r="C2497" s="121" t="s">
        <v>202</v>
      </c>
      <c r="D2497" s="121" t="s">
        <v>116</v>
      </c>
      <c r="E2497" s="121" t="s">
        <v>170</v>
      </c>
      <c r="F2497" s="122">
        <v>68045143</v>
      </c>
      <c r="G2497" s="122">
        <v>7643804</v>
      </c>
      <c r="H2497" s="120">
        <v>2019</v>
      </c>
      <c r="I2497" t="str">
        <f>IF(J2497="natural gas",VLOOKUP(D2497,'Cross-Page Data'!$I$4:$J$13,2,FALSE),IF(J2497="solar",VLOOKUP('Form 923'!D2497,'Cross-Page Data'!$I$14:$J$117,2,FALSE),J2497))</f>
        <v>hydro</v>
      </c>
      <c r="J2497" t="str">
        <f>VLOOKUP(E2497,'Cross-Page Data'!$D$4:$F$48,3,FALSE)</f>
        <v>hydro</v>
      </c>
      <c r="K2497" t="b">
        <f t="shared" si="38"/>
        <v>1</v>
      </c>
    </row>
    <row r="2498" spans="1:11">
      <c r="A2498" s="120">
        <v>3083</v>
      </c>
      <c r="B2498" s="121" t="s">
        <v>201</v>
      </c>
      <c r="C2498" s="121" t="s">
        <v>202</v>
      </c>
      <c r="D2498" s="121" t="s">
        <v>116</v>
      </c>
      <c r="E2498" s="121" t="s">
        <v>170</v>
      </c>
      <c r="F2498" s="122">
        <v>2425153</v>
      </c>
      <c r="G2498" s="122">
        <v>272428</v>
      </c>
      <c r="H2498" s="120">
        <v>2019</v>
      </c>
      <c r="I2498" t="str">
        <f>IF(J2498="natural gas",VLOOKUP(D2498,'Cross-Page Data'!$I$4:$J$13,2,FALSE),IF(J2498="solar",VLOOKUP('Form 923'!D2498,'Cross-Page Data'!$I$14:$J$117,2,FALSE),J2498))</f>
        <v>hydro</v>
      </c>
      <c r="J2498" t="str">
        <f>VLOOKUP(E2498,'Cross-Page Data'!$D$4:$F$48,3,FALSE)</f>
        <v>hydro</v>
      </c>
      <c r="K2498" t="b">
        <f t="shared" si="38"/>
        <v>1</v>
      </c>
    </row>
    <row r="2499" spans="1:11">
      <c r="A2499" s="120">
        <v>3084</v>
      </c>
      <c r="B2499" s="121" t="s">
        <v>201</v>
      </c>
      <c r="C2499" s="121" t="s">
        <v>202</v>
      </c>
      <c r="D2499" s="121" t="s">
        <v>116</v>
      </c>
      <c r="E2499" s="121" t="s">
        <v>170</v>
      </c>
      <c r="F2499" s="122">
        <v>39830680</v>
      </c>
      <c r="G2499" s="122">
        <v>4474352</v>
      </c>
      <c r="H2499" s="120">
        <v>2019</v>
      </c>
      <c r="I2499" t="str">
        <f>IF(J2499="natural gas",VLOOKUP(D2499,'Cross-Page Data'!$I$4:$J$13,2,FALSE),IF(J2499="solar",VLOOKUP('Form 923'!D2499,'Cross-Page Data'!$I$14:$J$117,2,FALSE),J2499))</f>
        <v>hydro</v>
      </c>
      <c r="J2499" t="str">
        <f>VLOOKUP(E2499,'Cross-Page Data'!$D$4:$F$48,3,FALSE)</f>
        <v>hydro</v>
      </c>
      <c r="K2499" t="b">
        <f t="shared" si="38"/>
        <v>1</v>
      </c>
    </row>
    <row r="2500" spans="1:11">
      <c r="A2500" s="120">
        <v>3096</v>
      </c>
      <c r="B2500" s="121" t="s">
        <v>201</v>
      </c>
      <c r="C2500" s="121" t="s">
        <v>206</v>
      </c>
      <c r="D2500" s="121" t="s">
        <v>39</v>
      </c>
      <c r="E2500" s="121" t="s">
        <v>38</v>
      </c>
      <c r="F2500" s="122">
        <v>50470</v>
      </c>
      <c r="G2500" s="122">
        <v>29283</v>
      </c>
      <c r="H2500" s="120">
        <v>2019</v>
      </c>
      <c r="I2500" t="str">
        <f>IF(J2500="natural gas",VLOOKUP(D2500,'Cross-Page Data'!$I$4:$J$13,2,FALSE),IF(J2500="solar",VLOOKUP('Form 923'!D2500,'Cross-Page Data'!$I$14:$J$117,2,FALSE),J2500))</f>
        <v>natural gas nonpeaker - preexisting nonretiring</v>
      </c>
      <c r="J2500" t="str">
        <f>VLOOKUP(E2500,'Cross-Page Data'!$D$4:$F$48,3,FALSE)</f>
        <v>natural gas</v>
      </c>
      <c r="K2500" t="b">
        <f t="shared" si="38"/>
        <v>1</v>
      </c>
    </row>
    <row r="2501" spans="1:11">
      <c r="A2501" s="120">
        <v>3096</v>
      </c>
      <c r="B2501" s="121" t="s">
        <v>201</v>
      </c>
      <c r="C2501" s="121" t="s">
        <v>206</v>
      </c>
      <c r="D2501" s="121" t="s">
        <v>61</v>
      </c>
      <c r="E2501" s="121" t="s">
        <v>38</v>
      </c>
      <c r="F2501" s="122">
        <v>735122</v>
      </c>
      <c r="G2501" s="122">
        <v>42536</v>
      </c>
      <c r="H2501" s="120">
        <v>2019</v>
      </c>
      <c r="I2501" t="str">
        <f>IF(J2501="natural gas",VLOOKUP(D2501,'Cross-Page Data'!$I$4:$J$13,2,FALSE),IF(J2501="solar",VLOOKUP('Form 923'!D2501,'Cross-Page Data'!$I$14:$J$117,2,FALSE),J2501))</f>
        <v>natural gas nonpeaker - preexisting nonretiring</v>
      </c>
      <c r="J2501" t="str">
        <f>VLOOKUP(E2501,'Cross-Page Data'!$D$4:$F$48,3,FALSE)</f>
        <v>natural gas</v>
      </c>
      <c r="K2501" t="b">
        <f t="shared" si="38"/>
        <v>1</v>
      </c>
    </row>
    <row r="2502" spans="1:11">
      <c r="A2502" s="120">
        <v>3096</v>
      </c>
      <c r="B2502" s="121" t="s">
        <v>201</v>
      </c>
      <c r="C2502" s="121" t="s">
        <v>206</v>
      </c>
      <c r="D2502" s="121" t="s">
        <v>73</v>
      </c>
      <c r="E2502" s="121" t="s">
        <v>70</v>
      </c>
      <c r="F2502" s="122">
        <v>437</v>
      </c>
      <c r="G2502" s="122">
        <v>-280</v>
      </c>
      <c r="H2502" s="120">
        <v>2019</v>
      </c>
      <c r="I2502" t="str">
        <f>IF(J2502="natural gas",VLOOKUP(D2502,'Cross-Page Data'!$I$4:$J$13,2,FALSE),IF(J2502="solar",VLOOKUP('Form 923'!D2502,'Cross-Page Data'!$I$14:$J$117,2,FALSE),J2502))</f>
        <v>heavy or residual fuel oil</v>
      </c>
      <c r="J2502" t="str">
        <f>VLOOKUP(E2502,'Cross-Page Data'!$D$4:$F$48,3,FALSE)</f>
        <v>heavy or residual fuel oil</v>
      </c>
      <c r="K2502" t="b">
        <f t="shared" si="38"/>
        <v>1</v>
      </c>
    </row>
    <row r="2503" spans="1:11">
      <c r="A2503" s="120">
        <v>3109</v>
      </c>
      <c r="B2503" s="121" t="s">
        <v>201</v>
      </c>
      <c r="C2503" s="121" t="s">
        <v>206</v>
      </c>
      <c r="D2503" s="121" t="s">
        <v>73</v>
      </c>
      <c r="E2503" s="121" t="s">
        <v>70</v>
      </c>
      <c r="F2503" s="122">
        <v>1704</v>
      </c>
      <c r="G2503" s="122">
        <v>-89</v>
      </c>
      <c r="H2503" s="120">
        <v>2019</v>
      </c>
      <c r="I2503" t="str">
        <f>IF(J2503="natural gas",VLOOKUP(D2503,'Cross-Page Data'!$I$4:$J$13,2,FALSE),IF(J2503="solar",VLOOKUP('Form 923'!D2503,'Cross-Page Data'!$I$14:$J$117,2,FALSE),J2503))</f>
        <v>heavy or residual fuel oil</v>
      </c>
      <c r="J2503" t="str">
        <f>VLOOKUP(E2503,'Cross-Page Data'!$D$4:$F$48,3,FALSE)</f>
        <v>heavy or residual fuel oil</v>
      </c>
      <c r="K2503" t="b">
        <f t="shared" ref="K2503:K2566" si="39">IF(AND($N$6=FALSE,OR(C2503="Commercial NAICS Cogen",C2503="Industrial NAICS Cogen",C2503="NAICS-22 Cogen")),FALSE,IF(AND($N$7=FALSE,OR(C2503="Commercial NAICS Cogen",C2503="Commercial NAICS Non-Cogen",C2503="industrial NAICS Cogen",C2503="industrial NAICS non-cogen")),FALSE,TRUE))</f>
        <v>1</v>
      </c>
    </row>
    <row r="2504" spans="1:11">
      <c r="A2504" s="120">
        <v>3110</v>
      </c>
      <c r="B2504" s="121" t="s">
        <v>201</v>
      </c>
      <c r="C2504" s="121" t="s">
        <v>206</v>
      </c>
      <c r="D2504" s="121" t="s">
        <v>73</v>
      </c>
      <c r="E2504" s="121" t="s">
        <v>70</v>
      </c>
      <c r="F2504" s="122">
        <v>215</v>
      </c>
      <c r="G2504" s="122">
        <v>9.468</v>
      </c>
      <c r="H2504" s="120">
        <v>2019</v>
      </c>
      <c r="I2504" t="str">
        <f>IF(J2504="natural gas",VLOOKUP(D2504,'Cross-Page Data'!$I$4:$J$13,2,FALSE),IF(J2504="solar",VLOOKUP('Form 923'!D2504,'Cross-Page Data'!$I$14:$J$117,2,FALSE),J2504))</f>
        <v>heavy or residual fuel oil</v>
      </c>
      <c r="J2504" t="str">
        <f>VLOOKUP(E2504,'Cross-Page Data'!$D$4:$F$48,3,FALSE)</f>
        <v>heavy or residual fuel oil</v>
      </c>
      <c r="K2504" t="b">
        <f t="shared" si="39"/>
        <v>1</v>
      </c>
    </row>
    <row r="2505" spans="1:11">
      <c r="A2505" s="120">
        <v>3110</v>
      </c>
      <c r="B2505" s="121" t="s">
        <v>201</v>
      </c>
      <c r="C2505" s="121" t="s">
        <v>206</v>
      </c>
      <c r="D2505" s="121" t="s">
        <v>73</v>
      </c>
      <c r="E2505" s="121" t="s">
        <v>38</v>
      </c>
      <c r="F2505" s="122">
        <v>38245</v>
      </c>
      <c r="G2505" s="122">
        <v>1681.532</v>
      </c>
      <c r="H2505" s="120">
        <v>2019</v>
      </c>
      <c r="I2505" t="str">
        <f>IF(J2505="natural gas",VLOOKUP(D2505,'Cross-Page Data'!$I$4:$J$13,2,FALSE),IF(J2505="solar",VLOOKUP('Form 923'!D2505,'Cross-Page Data'!$I$14:$J$117,2,FALSE),J2505))</f>
        <v>natural gas peaker</v>
      </c>
      <c r="J2505" t="str">
        <f>VLOOKUP(E2505,'Cross-Page Data'!$D$4:$F$48,3,FALSE)</f>
        <v>natural gas</v>
      </c>
      <c r="K2505" t="b">
        <f t="shared" si="39"/>
        <v>1</v>
      </c>
    </row>
    <row r="2506" spans="1:11">
      <c r="A2506" s="120">
        <v>3111</v>
      </c>
      <c r="B2506" s="121" t="s">
        <v>201</v>
      </c>
      <c r="C2506" s="121" t="s">
        <v>206</v>
      </c>
      <c r="D2506" s="121" t="s">
        <v>73</v>
      </c>
      <c r="E2506" s="121" t="s">
        <v>70</v>
      </c>
      <c r="F2506" s="122">
        <v>30282</v>
      </c>
      <c r="G2506" s="122">
        <v>1727</v>
      </c>
      <c r="H2506" s="120">
        <v>2019</v>
      </c>
      <c r="I2506" t="str">
        <f>IF(J2506="natural gas",VLOOKUP(D2506,'Cross-Page Data'!$I$4:$J$13,2,FALSE),IF(J2506="solar",VLOOKUP('Form 923'!D2506,'Cross-Page Data'!$I$14:$J$117,2,FALSE),J2506))</f>
        <v>heavy or residual fuel oil</v>
      </c>
      <c r="J2506" t="str">
        <f>VLOOKUP(E2506,'Cross-Page Data'!$D$4:$F$48,3,FALSE)</f>
        <v>heavy or residual fuel oil</v>
      </c>
      <c r="K2506" t="b">
        <f t="shared" si="39"/>
        <v>1</v>
      </c>
    </row>
    <row r="2507" spans="1:11">
      <c r="A2507" s="120">
        <v>3111</v>
      </c>
      <c r="B2507" s="121" t="s">
        <v>201</v>
      </c>
      <c r="C2507" s="121" t="s">
        <v>206</v>
      </c>
      <c r="D2507" s="121" t="s">
        <v>73</v>
      </c>
      <c r="E2507" s="121" t="s">
        <v>38</v>
      </c>
      <c r="F2507" s="122">
        <v>0</v>
      </c>
      <c r="G2507" s="122">
        <v>0</v>
      </c>
      <c r="H2507" s="120">
        <v>2019</v>
      </c>
      <c r="I2507" t="str">
        <f>IF(J2507="natural gas",VLOOKUP(D2507,'Cross-Page Data'!$I$4:$J$13,2,FALSE),IF(J2507="solar",VLOOKUP('Form 923'!D2507,'Cross-Page Data'!$I$14:$J$117,2,FALSE),J2507))</f>
        <v>natural gas peaker</v>
      </c>
      <c r="J2507" t="str">
        <f>VLOOKUP(E2507,'Cross-Page Data'!$D$4:$F$48,3,FALSE)</f>
        <v>natural gas</v>
      </c>
      <c r="K2507" t="b">
        <f t="shared" si="39"/>
        <v>1</v>
      </c>
    </row>
    <row r="2508" spans="1:11">
      <c r="A2508" s="120">
        <v>3112</v>
      </c>
      <c r="B2508" s="121" t="s">
        <v>201</v>
      </c>
      <c r="C2508" s="121" t="s">
        <v>206</v>
      </c>
      <c r="D2508" s="121" t="s">
        <v>73</v>
      </c>
      <c r="E2508" s="121" t="s">
        <v>70</v>
      </c>
      <c r="F2508" s="122">
        <v>645</v>
      </c>
      <c r="G2508" s="122">
        <v>-141</v>
      </c>
      <c r="H2508" s="120">
        <v>2019</v>
      </c>
      <c r="I2508" t="str">
        <f>IF(J2508="natural gas",VLOOKUP(D2508,'Cross-Page Data'!$I$4:$J$13,2,FALSE),IF(J2508="solar",VLOOKUP('Form 923'!D2508,'Cross-Page Data'!$I$14:$J$117,2,FALSE),J2508))</f>
        <v>heavy or residual fuel oil</v>
      </c>
      <c r="J2508" t="str">
        <f>VLOOKUP(E2508,'Cross-Page Data'!$D$4:$F$48,3,FALSE)</f>
        <v>heavy or residual fuel oil</v>
      </c>
      <c r="K2508" t="b">
        <f t="shared" si="39"/>
        <v>1</v>
      </c>
    </row>
    <row r="2509" spans="1:11">
      <c r="A2509" s="120">
        <v>3113</v>
      </c>
      <c r="B2509" s="121" t="s">
        <v>201</v>
      </c>
      <c r="C2509" s="121" t="s">
        <v>206</v>
      </c>
      <c r="D2509" s="121" t="s">
        <v>73</v>
      </c>
      <c r="E2509" s="121" t="s">
        <v>54</v>
      </c>
      <c r="F2509" s="122">
        <v>0</v>
      </c>
      <c r="G2509" s="122">
        <v>0</v>
      </c>
      <c r="H2509" s="120">
        <v>2019</v>
      </c>
      <c r="I2509" t="str">
        <f>IF(J2509="natural gas",VLOOKUP(D2509,'Cross-Page Data'!$I$4:$J$13,2,FALSE),IF(J2509="solar",VLOOKUP('Form 923'!D2509,'Cross-Page Data'!$I$14:$J$117,2,FALSE),J2509))</f>
        <v>hard coal</v>
      </c>
      <c r="J2509" t="str">
        <f>VLOOKUP(E2509,'Cross-Page Data'!$D$4:$F$48,3,FALSE)</f>
        <v>hard coal</v>
      </c>
      <c r="K2509" t="b">
        <f t="shared" si="39"/>
        <v>1</v>
      </c>
    </row>
    <row r="2510" spans="1:11">
      <c r="A2510" s="120">
        <v>3113</v>
      </c>
      <c r="B2510" s="121" t="s">
        <v>201</v>
      </c>
      <c r="C2510" s="121" t="s">
        <v>206</v>
      </c>
      <c r="D2510" s="121" t="s">
        <v>73</v>
      </c>
      <c r="E2510" s="121" t="s">
        <v>70</v>
      </c>
      <c r="F2510" s="122">
        <v>19844</v>
      </c>
      <c r="G2510" s="122">
        <v>1244</v>
      </c>
      <c r="H2510" s="120">
        <v>2019</v>
      </c>
      <c r="I2510" t="str">
        <f>IF(J2510="natural gas",VLOOKUP(D2510,'Cross-Page Data'!$I$4:$J$13,2,FALSE),IF(J2510="solar",VLOOKUP('Form 923'!D2510,'Cross-Page Data'!$I$14:$J$117,2,FALSE),J2510))</f>
        <v>heavy or residual fuel oil</v>
      </c>
      <c r="J2510" t="str">
        <f>VLOOKUP(E2510,'Cross-Page Data'!$D$4:$F$48,3,FALSE)</f>
        <v>heavy or residual fuel oil</v>
      </c>
      <c r="K2510" t="b">
        <f t="shared" si="39"/>
        <v>1</v>
      </c>
    </row>
    <row r="2511" spans="1:11">
      <c r="A2511" s="120">
        <v>3113</v>
      </c>
      <c r="B2511" s="121" t="s">
        <v>201</v>
      </c>
      <c r="C2511" s="121" t="s">
        <v>206</v>
      </c>
      <c r="D2511" s="121" t="s">
        <v>73</v>
      </c>
      <c r="E2511" s="121" t="s">
        <v>38</v>
      </c>
      <c r="F2511" s="122">
        <v>0</v>
      </c>
      <c r="G2511" s="122">
        <v>0</v>
      </c>
      <c r="H2511" s="120">
        <v>2019</v>
      </c>
      <c r="I2511" t="str">
        <f>IF(J2511="natural gas",VLOOKUP(D2511,'Cross-Page Data'!$I$4:$J$13,2,FALSE),IF(J2511="solar",VLOOKUP('Form 923'!D2511,'Cross-Page Data'!$I$14:$J$117,2,FALSE),J2511))</f>
        <v>natural gas peaker</v>
      </c>
      <c r="J2511" t="str">
        <f>VLOOKUP(E2511,'Cross-Page Data'!$D$4:$F$48,3,FALSE)</f>
        <v>natural gas</v>
      </c>
      <c r="K2511" t="b">
        <f t="shared" si="39"/>
        <v>1</v>
      </c>
    </row>
    <row r="2512" spans="1:11">
      <c r="A2512" s="120">
        <v>3114</v>
      </c>
      <c r="B2512" s="121" t="s">
        <v>201</v>
      </c>
      <c r="C2512" s="121" t="s">
        <v>206</v>
      </c>
      <c r="D2512" s="121" t="s">
        <v>73</v>
      </c>
      <c r="E2512" s="121" t="s">
        <v>70</v>
      </c>
      <c r="F2512" s="122">
        <v>705</v>
      </c>
      <c r="G2512" s="122">
        <v>-143</v>
      </c>
      <c r="H2512" s="120">
        <v>2019</v>
      </c>
      <c r="I2512" t="str">
        <f>IF(J2512="natural gas",VLOOKUP(D2512,'Cross-Page Data'!$I$4:$J$13,2,FALSE),IF(J2512="solar",VLOOKUP('Form 923'!D2512,'Cross-Page Data'!$I$14:$J$117,2,FALSE),J2512))</f>
        <v>heavy or residual fuel oil</v>
      </c>
      <c r="J2512" t="str">
        <f>VLOOKUP(E2512,'Cross-Page Data'!$D$4:$F$48,3,FALSE)</f>
        <v>heavy or residual fuel oil</v>
      </c>
      <c r="K2512" t="b">
        <f t="shared" si="39"/>
        <v>1</v>
      </c>
    </row>
    <row r="2513" spans="1:11">
      <c r="A2513" s="120">
        <v>3115</v>
      </c>
      <c r="B2513" s="121" t="s">
        <v>201</v>
      </c>
      <c r="C2513" s="121" t="s">
        <v>206</v>
      </c>
      <c r="D2513" s="121" t="s">
        <v>73</v>
      </c>
      <c r="E2513" s="121" t="s">
        <v>54</v>
      </c>
      <c r="F2513" s="122">
        <v>0</v>
      </c>
      <c r="G2513" s="122">
        <v>0</v>
      </c>
      <c r="H2513" s="120">
        <v>2019</v>
      </c>
      <c r="I2513" t="str">
        <f>IF(J2513="natural gas",VLOOKUP(D2513,'Cross-Page Data'!$I$4:$J$13,2,FALSE),IF(J2513="solar",VLOOKUP('Form 923'!D2513,'Cross-Page Data'!$I$14:$J$117,2,FALSE),J2513))</f>
        <v>hard coal</v>
      </c>
      <c r="J2513" t="str">
        <f>VLOOKUP(E2513,'Cross-Page Data'!$D$4:$F$48,3,FALSE)</f>
        <v>hard coal</v>
      </c>
      <c r="K2513" t="b">
        <f t="shared" si="39"/>
        <v>1</v>
      </c>
    </row>
    <row r="2514" spans="1:11">
      <c r="A2514" s="120">
        <v>3115</v>
      </c>
      <c r="B2514" s="121" t="s">
        <v>201</v>
      </c>
      <c r="C2514" s="121" t="s">
        <v>206</v>
      </c>
      <c r="D2514" s="121" t="s">
        <v>73</v>
      </c>
      <c r="E2514" s="121" t="s">
        <v>70</v>
      </c>
      <c r="F2514" s="122">
        <v>949</v>
      </c>
      <c r="G2514" s="122">
        <v>-1245</v>
      </c>
      <c r="H2514" s="120">
        <v>2019</v>
      </c>
      <c r="I2514" t="str">
        <f>IF(J2514="natural gas",VLOOKUP(D2514,'Cross-Page Data'!$I$4:$J$13,2,FALSE),IF(J2514="solar",VLOOKUP('Form 923'!D2514,'Cross-Page Data'!$I$14:$J$117,2,FALSE),J2514))</f>
        <v>heavy or residual fuel oil</v>
      </c>
      <c r="J2514" t="str">
        <f>VLOOKUP(E2514,'Cross-Page Data'!$D$4:$F$48,3,FALSE)</f>
        <v>heavy or residual fuel oil</v>
      </c>
      <c r="K2514" t="b">
        <f t="shared" si="39"/>
        <v>1</v>
      </c>
    </row>
    <row r="2515" spans="1:11">
      <c r="A2515" s="120">
        <v>3115</v>
      </c>
      <c r="B2515" s="121" t="s">
        <v>201</v>
      </c>
      <c r="C2515" s="121" t="s">
        <v>206</v>
      </c>
      <c r="D2515" s="121" t="s">
        <v>73</v>
      </c>
      <c r="E2515" s="121" t="s">
        <v>38</v>
      </c>
      <c r="F2515" s="122">
        <v>0</v>
      </c>
      <c r="G2515" s="122">
        <v>0</v>
      </c>
      <c r="H2515" s="120">
        <v>2019</v>
      </c>
      <c r="I2515" t="str">
        <f>IF(J2515="natural gas",VLOOKUP(D2515,'Cross-Page Data'!$I$4:$J$13,2,FALSE),IF(J2515="solar",VLOOKUP('Form 923'!D2515,'Cross-Page Data'!$I$14:$J$117,2,FALSE),J2515))</f>
        <v>natural gas peaker</v>
      </c>
      <c r="J2515" t="str">
        <f>VLOOKUP(E2515,'Cross-Page Data'!$D$4:$F$48,3,FALSE)</f>
        <v>natural gas</v>
      </c>
      <c r="K2515" t="b">
        <f t="shared" si="39"/>
        <v>1</v>
      </c>
    </row>
    <row r="2516" spans="1:11">
      <c r="A2516" s="120">
        <v>3116</v>
      </c>
      <c r="B2516" s="121" t="s">
        <v>201</v>
      </c>
      <c r="C2516" s="121" t="s">
        <v>206</v>
      </c>
      <c r="D2516" s="121" t="s">
        <v>73</v>
      </c>
      <c r="E2516" s="121" t="s">
        <v>70</v>
      </c>
      <c r="F2516" s="122">
        <v>29113</v>
      </c>
      <c r="G2516" s="122">
        <v>1700</v>
      </c>
      <c r="H2516" s="120">
        <v>2019</v>
      </c>
      <c r="I2516" t="str">
        <f>IF(J2516="natural gas",VLOOKUP(D2516,'Cross-Page Data'!$I$4:$J$13,2,FALSE),IF(J2516="solar",VLOOKUP('Form 923'!D2516,'Cross-Page Data'!$I$14:$J$117,2,FALSE),J2516))</f>
        <v>heavy or residual fuel oil</v>
      </c>
      <c r="J2516" t="str">
        <f>VLOOKUP(E2516,'Cross-Page Data'!$D$4:$F$48,3,FALSE)</f>
        <v>heavy or residual fuel oil</v>
      </c>
      <c r="K2516" t="b">
        <f t="shared" si="39"/>
        <v>1</v>
      </c>
    </row>
    <row r="2517" spans="1:11">
      <c r="A2517" s="120">
        <v>3117</v>
      </c>
      <c r="B2517" s="121" t="s">
        <v>201</v>
      </c>
      <c r="C2517" s="121" t="s">
        <v>206</v>
      </c>
      <c r="D2517" s="121" t="s">
        <v>116</v>
      </c>
      <c r="E2517" s="121" t="s">
        <v>170</v>
      </c>
      <c r="F2517" s="122">
        <v>1132005</v>
      </c>
      <c r="G2517" s="122">
        <v>127163</v>
      </c>
      <c r="H2517" s="120">
        <v>2019</v>
      </c>
      <c r="I2517" t="str">
        <f>IF(J2517="natural gas",VLOOKUP(D2517,'Cross-Page Data'!$I$4:$J$13,2,FALSE),IF(J2517="solar",VLOOKUP('Form 923'!D2517,'Cross-Page Data'!$I$14:$J$117,2,FALSE),J2517))</f>
        <v>hydro</v>
      </c>
      <c r="J2517" t="str">
        <f>VLOOKUP(E2517,'Cross-Page Data'!$D$4:$F$48,3,FALSE)</f>
        <v>hydro</v>
      </c>
      <c r="K2517" t="b">
        <f t="shared" si="39"/>
        <v>1</v>
      </c>
    </row>
    <row r="2518" spans="1:11">
      <c r="A2518" s="120">
        <v>3118</v>
      </c>
      <c r="B2518" s="121" t="s">
        <v>201</v>
      </c>
      <c r="C2518" s="121" t="s">
        <v>206</v>
      </c>
      <c r="D2518" s="121" t="s">
        <v>79</v>
      </c>
      <c r="E2518" s="121" t="s">
        <v>70</v>
      </c>
      <c r="F2518" s="122">
        <v>504</v>
      </c>
      <c r="G2518" s="122">
        <v>49</v>
      </c>
      <c r="H2518" s="120">
        <v>2019</v>
      </c>
      <c r="I2518" t="str">
        <f>IF(J2518="natural gas",VLOOKUP(D2518,'Cross-Page Data'!$I$4:$J$13,2,FALSE),IF(J2518="solar",VLOOKUP('Form 923'!D2518,'Cross-Page Data'!$I$14:$J$117,2,FALSE),J2518))</f>
        <v>heavy or residual fuel oil</v>
      </c>
      <c r="J2518" t="str">
        <f>VLOOKUP(E2518,'Cross-Page Data'!$D$4:$F$48,3,FALSE)</f>
        <v>heavy or residual fuel oil</v>
      </c>
      <c r="K2518" t="b">
        <f t="shared" si="39"/>
        <v>1</v>
      </c>
    </row>
    <row r="2519" spans="1:11">
      <c r="A2519" s="120">
        <v>3118</v>
      </c>
      <c r="B2519" s="121" t="s">
        <v>201</v>
      </c>
      <c r="C2519" s="121" t="s">
        <v>206</v>
      </c>
      <c r="D2519" s="121" t="s">
        <v>68</v>
      </c>
      <c r="E2519" s="121" t="s">
        <v>54</v>
      </c>
      <c r="F2519" s="122">
        <v>5309468</v>
      </c>
      <c r="G2519" s="122">
        <v>552674.44</v>
      </c>
      <c r="H2519" s="120">
        <v>2019</v>
      </c>
      <c r="I2519" t="str">
        <f>IF(J2519="natural gas",VLOOKUP(D2519,'Cross-Page Data'!$I$4:$J$13,2,FALSE),IF(J2519="solar",VLOOKUP('Form 923'!D2519,'Cross-Page Data'!$I$14:$J$117,2,FALSE),J2519))</f>
        <v>hard coal</v>
      </c>
      <c r="J2519" t="str">
        <f>VLOOKUP(E2519,'Cross-Page Data'!$D$4:$F$48,3,FALSE)</f>
        <v>hard coal</v>
      </c>
      <c r="K2519" t="b">
        <f t="shared" si="39"/>
        <v>1</v>
      </c>
    </row>
    <row r="2520" spans="1:11">
      <c r="A2520" s="120">
        <v>3118</v>
      </c>
      <c r="B2520" s="121" t="s">
        <v>201</v>
      </c>
      <c r="C2520" s="121" t="s">
        <v>206</v>
      </c>
      <c r="D2520" s="121" t="s">
        <v>68</v>
      </c>
      <c r="E2520" s="121" t="s">
        <v>38</v>
      </c>
      <c r="F2520" s="122">
        <v>334996</v>
      </c>
      <c r="G2520" s="122">
        <v>34699.065</v>
      </c>
      <c r="H2520" s="120">
        <v>2019</v>
      </c>
      <c r="I2520" t="str">
        <f>IF(J2520="natural gas",VLOOKUP(D2520,'Cross-Page Data'!$I$4:$J$13,2,FALSE),IF(J2520="solar",VLOOKUP('Form 923'!D2520,'Cross-Page Data'!$I$14:$J$117,2,FALSE),J2520))</f>
        <v>natural gas nonpeaker - preexisting retiring</v>
      </c>
      <c r="J2520" t="str">
        <f>VLOOKUP(E2520,'Cross-Page Data'!$D$4:$F$48,3,FALSE)</f>
        <v>natural gas</v>
      </c>
      <c r="K2520" t="b">
        <f t="shared" si="39"/>
        <v>1</v>
      </c>
    </row>
    <row r="2521" spans="1:11">
      <c r="A2521" s="120">
        <v>3118</v>
      </c>
      <c r="B2521" s="121" t="s">
        <v>201</v>
      </c>
      <c r="C2521" s="121" t="s">
        <v>206</v>
      </c>
      <c r="D2521" s="121" t="s">
        <v>68</v>
      </c>
      <c r="E2521" s="121" t="s">
        <v>150</v>
      </c>
      <c r="F2521" s="122">
        <v>100019715</v>
      </c>
      <c r="G2521" s="122">
        <v>10418142</v>
      </c>
      <c r="H2521" s="120">
        <v>2019</v>
      </c>
      <c r="I2521" t="str">
        <f>IF(J2521="natural gas",VLOOKUP(D2521,'Cross-Page Data'!$I$4:$J$13,2,FALSE),IF(J2521="solar",VLOOKUP('Form 923'!D2521,'Cross-Page Data'!$I$14:$J$117,2,FALSE),J2521))</f>
        <v>hard coal</v>
      </c>
      <c r="J2521" t="str">
        <f>VLOOKUP(E2521,'Cross-Page Data'!$D$4:$F$48,3,FALSE)</f>
        <v>hard coal</v>
      </c>
      <c r="K2521" t="b">
        <f t="shared" si="39"/>
        <v>1</v>
      </c>
    </row>
    <row r="2522" spans="1:11">
      <c r="A2522" s="120">
        <v>3118</v>
      </c>
      <c r="B2522" s="121" t="s">
        <v>201</v>
      </c>
      <c r="C2522" s="121" t="s">
        <v>206</v>
      </c>
      <c r="D2522" s="121" t="s">
        <v>68</v>
      </c>
      <c r="E2522" s="121" t="s">
        <v>154</v>
      </c>
      <c r="F2522" s="122">
        <v>0</v>
      </c>
      <c r="G2522" s="122">
        <v>0</v>
      </c>
      <c r="H2522" s="120">
        <v>2019</v>
      </c>
      <c r="I2522" t="str">
        <f>IF(J2522="natural gas",VLOOKUP(D2522,'Cross-Page Data'!$I$4:$J$13,2,FALSE),IF(J2522="solar",VLOOKUP('Form 923'!D2522,'Cross-Page Data'!$I$14:$J$117,2,FALSE),J2522))</f>
        <v>hard coal</v>
      </c>
      <c r="J2522" t="str">
        <f>VLOOKUP(E2522,'Cross-Page Data'!$D$4:$F$48,3,FALSE)</f>
        <v>hard coal</v>
      </c>
      <c r="K2522" t="b">
        <f t="shared" si="39"/>
        <v>1</v>
      </c>
    </row>
    <row r="2523" spans="1:11">
      <c r="A2523" s="120">
        <v>3120</v>
      </c>
      <c r="B2523" s="121" t="s">
        <v>201</v>
      </c>
      <c r="C2523" s="121" t="s">
        <v>206</v>
      </c>
      <c r="D2523" s="121" t="s">
        <v>73</v>
      </c>
      <c r="E2523" s="121" t="s">
        <v>38</v>
      </c>
      <c r="F2523" s="122">
        <v>50249</v>
      </c>
      <c r="G2523" s="122">
        <v>783</v>
      </c>
      <c r="H2523" s="120">
        <v>2019</v>
      </c>
      <c r="I2523" t="str">
        <f>IF(J2523="natural gas",VLOOKUP(D2523,'Cross-Page Data'!$I$4:$J$13,2,FALSE),IF(J2523="solar",VLOOKUP('Form 923'!D2523,'Cross-Page Data'!$I$14:$J$117,2,FALSE),J2523))</f>
        <v>natural gas peaker</v>
      </c>
      <c r="J2523" t="str">
        <f>VLOOKUP(E2523,'Cross-Page Data'!$D$4:$F$48,3,FALSE)</f>
        <v>natural gas</v>
      </c>
      <c r="K2523" t="b">
        <f t="shared" si="39"/>
        <v>1</v>
      </c>
    </row>
    <row r="2524" spans="1:11">
      <c r="A2524" s="120">
        <v>3122</v>
      </c>
      <c r="B2524" s="121" t="s">
        <v>201</v>
      </c>
      <c r="C2524" s="121" t="s">
        <v>206</v>
      </c>
      <c r="D2524" s="121" t="s">
        <v>68</v>
      </c>
      <c r="E2524" s="121" t="s">
        <v>54</v>
      </c>
      <c r="F2524" s="122">
        <v>72175051</v>
      </c>
      <c r="G2524" s="122">
        <v>6803250</v>
      </c>
      <c r="H2524" s="120">
        <v>2019</v>
      </c>
      <c r="I2524" t="str">
        <f>IF(J2524="natural gas",VLOOKUP(D2524,'Cross-Page Data'!$I$4:$J$13,2,FALSE),IF(J2524="solar",VLOOKUP('Form 923'!D2524,'Cross-Page Data'!$I$14:$J$117,2,FALSE),J2524))</f>
        <v>hard coal</v>
      </c>
      <c r="J2524" t="str">
        <f>VLOOKUP(E2524,'Cross-Page Data'!$D$4:$F$48,3,FALSE)</f>
        <v>hard coal</v>
      </c>
      <c r="K2524" t="b">
        <f t="shared" si="39"/>
        <v>1</v>
      </c>
    </row>
    <row r="2525" spans="1:11">
      <c r="A2525" s="120">
        <v>3122</v>
      </c>
      <c r="B2525" s="121" t="s">
        <v>201</v>
      </c>
      <c r="C2525" s="121" t="s">
        <v>206</v>
      </c>
      <c r="D2525" s="121" t="s">
        <v>68</v>
      </c>
      <c r="E2525" s="121" t="s">
        <v>70</v>
      </c>
      <c r="F2525" s="122">
        <v>269489</v>
      </c>
      <c r="G2525" s="122">
        <v>24631.963</v>
      </c>
      <c r="H2525" s="120">
        <v>2019</v>
      </c>
      <c r="I2525" t="str">
        <f>IF(J2525="natural gas",VLOOKUP(D2525,'Cross-Page Data'!$I$4:$J$13,2,FALSE),IF(J2525="solar",VLOOKUP('Form 923'!D2525,'Cross-Page Data'!$I$14:$J$117,2,FALSE),J2525))</f>
        <v>heavy or residual fuel oil</v>
      </c>
      <c r="J2525" t="str">
        <f>VLOOKUP(E2525,'Cross-Page Data'!$D$4:$F$48,3,FALSE)</f>
        <v>heavy or residual fuel oil</v>
      </c>
      <c r="K2525" t="b">
        <f t="shared" si="39"/>
        <v>1</v>
      </c>
    </row>
    <row r="2526" spans="1:11">
      <c r="A2526" s="120">
        <v>3124</v>
      </c>
      <c r="B2526" s="121" t="s">
        <v>201</v>
      </c>
      <c r="C2526" s="121" t="s">
        <v>206</v>
      </c>
      <c r="D2526" s="121" t="s">
        <v>116</v>
      </c>
      <c r="E2526" s="121" t="s">
        <v>170</v>
      </c>
      <c r="F2526" s="122">
        <v>853426</v>
      </c>
      <c r="G2526" s="122">
        <v>95869</v>
      </c>
      <c r="H2526" s="120">
        <v>2019</v>
      </c>
      <c r="I2526" t="str">
        <f>IF(J2526="natural gas",VLOOKUP(D2526,'Cross-Page Data'!$I$4:$J$13,2,FALSE),IF(J2526="solar",VLOOKUP('Form 923'!D2526,'Cross-Page Data'!$I$14:$J$117,2,FALSE),J2526))</f>
        <v>hydro</v>
      </c>
      <c r="J2526" t="str">
        <f>VLOOKUP(E2526,'Cross-Page Data'!$D$4:$F$48,3,FALSE)</f>
        <v>hydro</v>
      </c>
      <c r="K2526" t="b">
        <f t="shared" si="39"/>
        <v>1</v>
      </c>
    </row>
    <row r="2527" spans="1:11">
      <c r="A2527" s="120">
        <v>3130</v>
      </c>
      <c r="B2527" s="121" t="s">
        <v>201</v>
      </c>
      <c r="C2527" s="121" t="s">
        <v>206</v>
      </c>
      <c r="D2527" s="121" t="s">
        <v>68</v>
      </c>
      <c r="E2527" s="121" t="s">
        <v>54</v>
      </c>
      <c r="F2527" s="122">
        <v>0</v>
      </c>
      <c r="G2527" s="122">
        <v>0</v>
      </c>
      <c r="H2527" s="120">
        <v>2019</v>
      </c>
      <c r="I2527" t="str">
        <f>IF(J2527="natural gas",VLOOKUP(D2527,'Cross-Page Data'!$I$4:$J$13,2,FALSE),IF(J2527="solar",VLOOKUP('Form 923'!D2527,'Cross-Page Data'!$I$14:$J$117,2,FALSE),J2527))</f>
        <v>hard coal</v>
      </c>
      <c r="J2527" t="str">
        <f>VLOOKUP(E2527,'Cross-Page Data'!$D$4:$F$48,3,FALSE)</f>
        <v>hard coal</v>
      </c>
      <c r="K2527" t="b">
        <f t="shared" si="39"/>
        <v>1</v>
      </c>
    </row>
    <row r="2528" spans="1:11">
      <c r="A2528" s="120">
        <v>3130</v>
      </c>
      <c r="B2528" s="121" t="s">
        <v>201</v>
      </c>
      <c r="C2528" s="121" t="s">
        <v>206</v>
      </c>
      <c r="D2528" s="121" t="s">
        <v>68</v>
      </c>
      <c r="E2528" s="121" t="s">
        <v>70</v>
      </c>
      <c r="F2528" s="122">
        <v>97639</v>
      </c>
      <c r="G2528" s="122">
        <v>8635.21</v>
      </c>
      <c r="H2528" s="120">
        <v>2019</v>
      </c>
      <c r="I2528" t="str">
        <f>IF(J2528="natural gas",VLOOKUP(D2528,'Cross-Page Data'!$I$4:$J$13,2,FALSE),IF(J2528="solar",VLOOKUP('Form 923'!D2528,'Cross-Page Data'!$I$14:$J$117,2,FALSE),J2528))</f>
        <v>heavy or residual fuel oil</v>
      </c>
      <c r="J2528" t="str">
        <f>VLOOKUP(E2528,'Cross-Page Data'!$D$4:$F$48,3,FALSE)</f>
        <v>heavy or residual fuel oil</v>
      </c>
      <c r="K2528" t="b">
        <f t="shared" si="39"/>
        <v>1</v>
      </c>
    </row>
    <row r="2529" spans="1:11">
      <c r="A2529" s="120">
        <v>3130</v>
      </c>
      <c r="B2529" s="121" t="s">
        <v>201</v>
      </c>
      <c r="C2529" s="121" t="s">
        <v>206</v>
      </c>
      <c r="D2529" s="121" t="s">
        <v>68</v>
      </c>
      <c r="E2529" s="121" t="s">
        <v>172</v>
      </c>
      <c r="F2529" s="122">
        <v>20589712</v>
      </c>
      <c r="G2529" s="122">
        <v>1857997.8</v>
      </c>
      <c r="H2529" s="120">
        <v>2019</v>
      </c>
      <c r="I2529" t="str">
        <f>IF(J2529="natural gas",VLOOKUP(D2529,'Cross-Page Data'!$I$4:$J$13,2,FALSE),IF(J2529="solar",VLOOKUP('Form 923'!D2529,'Cross-Page Data'!$I$14:$J$117,2,FALSE),J2529))</f>
        <v>hard coal</v>
      </c>
      <c r="J2529" t="str">
        <f>VLOOKUP(E2529,'Cross-Page Data'!$D$4:$F$48,3,FALSE)</f>
        <v>hard coal</v>
      </c>
      <c r="K2529" t="b">
        <f t="shared" si="39"/>
        <v>1</v>
      </c>
    </row>
    <row r="2530" spans="1:11">
      <c r="A2530" s="120">
        <v>3131</v>
      </c>
      <c r="B2530" s="121" t="s">
        <v>201</v>
      </c>
      <c r="C2530" s="121" t="s">
        <v>206</v>
      </c>
      <c r="D2530" s="121" t="s">
        <v>79</v>
      </c>
      <c r="E2530" s="121" t="s">
        <v>70</v>
      </c>
      <c r="F2530" s="122">
        <v>327</v>
      </c>
      <c r="G2530" s="122">
        <v>2</v>
      </c>
      <c r="H2530" s="120">
        <v>2019</v>
      </c>
      <c r="I2530" t="str">
        <f>IF(J2530="natural gas",VLOOKUP(D2530,'Cross-Page Data'!$I$4:$J$13,2,FALSE),IF(J2530="solar",VLOOKUP('Form 923'!D2530,'Cross-Page Data'!$I$14:$J$117,2,FALSE),J2530))</f>
        <v>heavy or residual fuel oil</v>
      </c>
      <c r="J2530" t="str">
        <f>VLOOKUP(E2530,'Cross-Page Data'!$D$4:$F$48,3,FALSE)</f>
        <v>heavy or residual fuel oil</v>
      </c>
      <c r="K2530" t="b">
        <f t="shared" si="39"/>
        <v>1</v>
      </c>
    </row>
    <row r="2531" spans="1:11">
      <c r="A2531" s="120">
        <v>3131</v>
      </c>
      <c r="B2531" s="121" t="s">
        <v>201</v>
      </c>
      <c r="C2531" s="121" t="s">
        <v>206</v>
      </c>
      <c r="D2531" s="121" t="s">
        <v>68</v>
      </c>
      <c r="E2531" s="121" t="s">
        <v>54</v>
      </c>
      <c r="F2531" s="122">
        <v>0</v>
      </c>
      <c r="G2531" s="122">
        <v>0</v>
      </c>
      <c r="H2531" s="120">
        <v>2019</v>
      </c>
      <c r="I2531" t="str">
        <f>IF(J2531="natural gas",VLOOKUP(D2531,'Cross-Page Data'!$I$4:$J$13,2,FALSE),IF(J2531="solar",VLOOKUP('Form 923'!D2531,'Cross-Page Data'!$I$14:$J$117,2,FALSE),J2531))</f>
        <v>hard coal</v>
      </c>
      <c r="J2531" t="str">
        <f>VLOOKUP(E2531,'Cross-Page Data'!$D$4:$F$48,3,FALSE)</f>
        <v>hard coal</v>
      </c>
      <c r="K2531" t="b">
        <f t="shared" si="39"/>
        <v>1</v>
      </c>
    </row>
    <row r="2532" spans="1:11">
      <c r="A2532" s="120">
        <v>3131</v>
      </c>
      <c r="B2532" s="121" t="s">
        <v>201</v>
      </c>
      <c r="C2532" s="121" t="s">
        <v>206</v>
      </c>
      <c r="D2532" s="121" t="s">
        <v>68</v>
      </c>
      <c r="E2532" s="121" t="s">
        <v>70</v>
      </c>
      <c r="F2532" s="122">
        <v>0</v>
      </c>
      <c r="G2532" s="122">
        <v>0</v>
      </c>
      <c r="H2532" s="120">
        <v>2019</v>
      </c>
      <c r="I2532" t="str">
        <f>IF(J2532="natural gas",VLOOKUP(D2532,'Cross-Page Data'!$I$4:$J$13,2,FALSE),IF(J2532="solar",VLOOKUP('Form 923'!D2532,'Cross-Page Data'!$I$14:$J$117,2,FALSE),J2532))</f>
        <v>heavy or residual fuel oil</v>
      </c>
      <c r="J2532" t="str">
        <f>VLOOKUP(E2532,'Cross-Page Data'!$D$4:$F$48,3,FALSE)</f>
        <v>heavy or residual fuel oil</v>
      </c>
      <c r="K2532" t="b">
        <f t="shared" si="39"/>
        <v>1</v>
      </c>
    </row>
    <row r="2533" spans="1:11">
      <c r="A2533" s="120">
        <v>3131</v>
      </c>
      <c r="B2533" s="121" t="s">
        <v>201</v>
      </c>
      <c r="C2533" s="121" t="s">
        <v>206</v>
      </c>
      <c r="D2533" s="121" t="s">
        <v>68</v>
      </c>
      <c r="E2533" s="121" t="s">
        <v>38</v>
      </c>
      <c r="F2533" s="122">
        <v>3252750</v>
      </c>
      <c r="G2533" s="122">
        <v>271324</v>
      </c>
      <c r="H2533" s="120">
        <v>2019</v>
      </c>
      <c r="I2533" t="str">
        <f>IF(J2533="natural gas",VLOOKUP(D2533,'Cross-Page Data'!$I$4:$J$13,2,FALSE),IF(J2533="solar",VLOOKUP('Form 923'!D2533,'Cross-Page Data'!$I$14:$J$117,2,FALSE),J2533))</f>
        <v>natural gas nonpeaker - preexisting retiring</v>
      </c>
      <c r="J2533" t="str">
        <f>VLOOKUP(E2533,'Cross-Page Data'!$D$4:$F$48,3,FALSE)</f>
        <v>natural gas</v>
      </c>
      <c r="K2533" t="b">
        <f t="shared" si="39"/>
        <v>1</v>
      </c>
    </row>
    <row r="2534" spans="1:11">
      <c r="A2534" s="120">
        <v>3132</v>
      </c>
      <c r="B2534" s="121" t="s">
        <v>201</v>
      </c>
      <c r="C2534" s="121" t="s">
        <v>206</v>
      </c>
      <c r="D2534" s="121" t="s">
        <v>73</v>
      </c>
      <c r="E2534" s="121" t="s">
        <v>70</v>
      </c>
      <c r="F2534" s="122">
        <v>1656</v>
      </c>
      <c r="G2534" s="122">
        <v>74.928</v>
      </c>
      <c r="H2534" s="120">
        <v>2019</v>
      </c>
      <c r="I2534" t="str">
        <f>IF(J2534="natural gas",VLOOKUP(D2534,'Cross-Page Data'!$I$4:$J$13,2,FALSE),IF(J2534="solar",VLOOKUP('Form 923'!D2534,'Cross-Page Data'!$I$14:$J$117,2,FALSE),J2534))</f>
        <v>heavy or residual fuel oil</v>
      </c>
      <c r="J2534" t="str">
        <f>VLOOKUP(E2534,'Cross-Page Data'!$D$4:$F$48,3,FALSE)</f>
        <v>heavy or residual fuel oil</v>
      </c>
      <c r="K2534" t="b">
        <f t="shared" si="39"/>
        <v>1</v>
      </c>
    </row>
    <row r="2535" spans="1:11">
      <c r="A2535" s="120">
        <v>3132</v>
      </c>
      <c r="B2535" s="121" t="s">
        <v>201</v>
      </c>
      <c r="C2535" s="121" t="s">
        <v>206</v>
      </c>
      <c r="D2535" s="121" t="s">
        <v>73</v>
      </c>
      <c r="E2535" s="121" t="s">
        <v>38</v>
      </c>
      <c r="F2535" s="122">
        <v>40989</v>
      </c>
      <c r="G2535" s="122">
        <v>1855.072</v>
      </c>
      <c r="H2535" s="120">
        <v>2019</v>
      </c>
      <c r="I2535" t="str">
        <f>IF(J2535="natural gas",VLOOKUP(D2535,'Cross-Page Data'!$I$4:$J$13,2,FALSE),IF(J2535="solar",VLOOKUP('Form 923'!D2535,'Cross-Page Data'!$I$14:$J$117,2,FALSE),J2535))</f>
        <v>natural gas peaker</v>
      </c>
      <c r="J2535" t="str">
        <f>VLOOKUP(E2535,'Cross-Page Data'!$D$4:$F$48,3,FALSE)</f>
        <v>natural gas</v>
      </c>
      <c r="K2535" t="b">
        <f t="shared" si="39"/>
        <v>1</v>
      </c>
    </row>
    <row r="2536" spans="1:11">
      <c r="A2536" s="120">
        <v>3136</v>
      </c>
      <c r="B2536" s="121" t="s">
        <v>201</v>
      </c>
      <c r="C2536" s="121" t="s">
        <v>206</v>
      </c>
      <c r="D2536" s="121" t="s">
        <v>79</v>
      </c>
      <c r="E2536" s="121" t="s">
        <v>70</v>
      </c>
      <c r="F2536" s="122">
        <v>649</v>
      </c>
      <c r="G2536" s="122">
        <v>58</v>
      </c>
      <c r="H2536" s="120">
        <v>2019</v>
      </c>
      <c r="I2536" t="str">
        <f>IF(J2536="natural gas",VLOOKUP(D2536,'Cross-Page Data'!$I$4:$J$13,2,FALSE),IF(J2536="solar",VLOOKUP('Form 923'!D2536,'Cross-Page Data'!$I$14:$J$117,2,FALSE),J2536))</f>
        <v>heavy or residual fuel oil</v>
      </c>
      <c r="J2536" t="str">
        <f>VLOOKUP(E2536,'Cross-Page Data'!$D$4:$F$48,3,FALSE)</f>
        <v>heavy or residual fuel oil</v>
      </c>
      <c r="K2536" t="b">
        <f t="shared" si="39"/>
        <v>1</v>
      </c>
    </row>
    <row r="2537" spans="1:11">
      <c r="A2537" s="120">
        <v>3136</v>
      </c>
      <c r="B2537" s="121" t="s">
        <v>201</v>
      </c>
      <c r="C2537" s="121" t="s">
        <v>206</v>
      </c>
      <c r="D2537" s="121" t="s">
        <v>68</v>
      </c>
      <c r="E2537" s="121" t="s">
        <v>54</v>
      </c>
      <c r="F2537" s="122">
        <v>2775636</v>
      </c>
      <c r="G2537" s="122">
        <v>282320.51</v>
      </c>
      <c r="H2537" s="120">
        <v>2019</v>
      </c>
      <c r="I2537" t="str">
        <f>IF(J2537="natural gas",VLOOKUP(D2537,'Cross-Page Data'!$I$4:$J$13,2,FALSE),IF(J2537="solar",VLOOKUP('Form 923'!D2537,'Cross-Page Data'!$I$14:$J$117,2,FALSE),J2537))</f>
        <v>hard coal</v>
      </c>
      <c r="J2537" t="str">
        <f>VLOOKUP(E2537,'Cross-Page Data'!$D$4:$F$48,3,FALSE)</f>
        <v>hard coal</v>
      </c>
      <c r="K2537" t="b">
        <f t="shared" si="39"/>
        <v>1</v>
      </c>
    </row>
    <row r="2538" spans="1:11">
      <c r="A2538" s="120">
        <v>3136</v>
      </c>
      <c r="B2538" s="121" t="s">
        <v>201</v>
      </c>
      <c r="C2538" s="121" t="s">
        <v>206</v>
      </c>
      <c r="D2538" s="121" t="s">
        <v>68</v>
      </c>
      <c r="E2538" s="121" t="s">
        <v>70</v>
      </c>
      <c r="F2538" s="122">
        <v>0</v>
      </c>
      <c r="G2538" s="122">
        <v>0</v>
      </c>
      <c r="H2538" s="120">
        <v>2019</v>
      </c>
      <c r="I2538" t="str">
        <f>IF(J2538="natural gas",VLOOKUP(D2538,'Cross-Page Data'!$I$4:$J$13,2,FALSE),IF(J2538="solar",VLOOKUP('Form 923'!D2538,'Cross-Page Data'!$I$14:$J$117,2,FALSE),J2538))</f>
        <v>heavy or residual fuel oil</v>
      </c>
      <c r="J2538" t="str">
        <f>VLOOKUP(E2538,'Cross-Page Data'!$D$4:$F$48,3,FALSE)</f>
        <v>heavy or residual fuel oil</v>
      </c>
      <c r="K2538" t="b">
        <f t="shared" si="39"/>
        <v>1</v>
      </c>
    </row>
    <row r="2539" spans="1:11">
      <c r="A2539" s="120">
        <v>3136</v>
      </c>
      <c r="B2539" s="121" t="s">
        <v>201</v>
      </c>
      <c r="C2539" s="121" t="s">
        <v>206</v>
      </c>
      <c r="D2539" s="121" t="s">
        <v>68</v>
      </c>
      <c r="E2539" s="121" t="s">
        <v>150</v>
      </c>
      <c r="F2539" s="122">
        <v>104566978</v>
      </c>
      <c r="G2539" s="122">
        <v>10722913</v>
      </c>
      <c r="H2539" s="120">
        <v>2019</v>
      </c>
      <c r="I2539" t="str">
        <f>IF(J2539="natural gas",VLOOKUP(D2539,'Cross-Page Data'!$I$4:$J$13,2,FALSE),IF(J2539="solar",VLOOKUP('Form 923'!D2539,'Cross-Page Data'!$I$14:$J$117,2,FALSE),J2539))</f>
        <v>hard coal</v>
      </c>
      <c r="J2539" t="str">
        <f>VLOOKUP(E2539,'Cross-Page Data'!$D$4:$F$48,3,FALSE)</f>
        <v>hard coal</v>
      </c>
      <c r="K2539" t="b">
        <f t="shared" si="39"/>
        <v>1</v>
      </c>
    </row>
    <row r="2540" spans="1:11">
      <c r="A2540" s="120">
        <v>3136</v>
      </c>
      <c r="B2540" s="121" t="s">
        <v>201</v>
      </c>
      <c r="C2540" s="121" t="s">
        <v>206</v>
      </c>
      <c r="D2540" s="121" t="s">
        <v>68</v>
      </c>
      <c r="E2540" s="121" t="s">
        <v>152</v>
      </c>
      <c r="F2540" s="122">
        <v>0</v>
      </c>
      <c r="G2540" s="122">
        <v>0</v>
      </c>
      <c r="H2540" s="120">
        <v>2019</v>
      </c>
      <c r="I2540" t="str">
        <f>IF(J2540="natural gas",VLOOKUP(D2540,'Cross-Page Data'!$I$4:$J$13,2,FALSE),IF(J2540="solar",VLOOKUP('Form 923'!D2540,'Cross-Page Data'!$I$14:$J$117,2,FALSE),J2540))</f>
        <v>heavy or residual fuel oil</v>
      </c>
      <c r="J2540" t="str">
        <f>VLOOKUP(E2540,'Cross-Page Data'!$D$4:$F$48,3,FALSE)</f>
        <v>heavy or residual fuel oil</v>
      </c>
      <c r="K2540" t="b">
        <f t="shared" si="39"/>
        <v>1</v>
      </c>
    </row>
    <row r="2541" spans="1:11">
      <c r="A2541" s="120">
        <v>3136</v>
      </c>
      <c r="B2541" s="121" t="s">
        <v>201</v>
      </c>
      <c r="C2541" s="121" t="s">
        <v>206</v>
      </c>
      <c r="D2541" s="121" t="s">
        <v>68</v>
      </c>
      <c r="E2541" s="121" t="s">
        <v>154</v>
      </c>
      <c r="F2541" s="122">
        <v>0</v>
      </c>
      <c r="G2541" s="122">
        <v>0</v>
      </c>
      <c r="H2541" s="120">
        <v>2019</v>
      </c>
      <c r="I2541" t="str">
        <f>IF(J2541="natural gas",VLOOKUP(D2541,'Cross-Page Data'!$I$4:$J$13,2,FALSE),IF(J2541="solar",VLOOKUP('Form 923'!D2541,'Cross-Page Data'!$I$14:$J$117,2,FALSE),J2541))</f>
        <v>hard coal</v>
      </c>
      <c r="J2541" t="str">
        <f>VLOOKUP(E2541,'Cross-Page Data'!$D$4:$F$48,3,FALSE)</f>
        <v>hard coal</v>
      </c>
      <c r="K2541" t="b">
        <f t="shared" si="39"/>
        <v>1</v>
      </c>
    </row>
    <row r="2542" spans="1:11">
      <c r="A2542" s="120">
        <v>3138</v>
      </c>
      <c r="B2542" s="121" t="s">
        <v>201</v>
      </c>
      <c r="C2542" s="121" t="s">
        <v>206</v>
      </c>
      <c r="D2542" s="121" t="s">
        <v>79</v>
      </c>
      <c r="E2542" s="121" t="s">
        <v>70</v>
      </c>
      <c r="F2542" s="122">
        <v>101</v>
      </c>
      <c r="G2542" s="122">
        <v>9</v>
      </c>
      <c r="H2542" s="120">
        <v>2019</v>
      </c>
      <c r="I2542" t="str">
        <f>IF(J2542="natural gas",VLOOKUP(D2542,'Cross-Page Data'!$I$4:$J$13,2,FALSE),IF(J2542="solar",VLOOKUP('Form 923'!D2542,'Cross-Page Data'!$I$14:$J$117,2,FALSE),J2542))</f>
        <v>heavy or residual fuel oil</v>
      </c>
      <c r="J2542" t="str">
        <f>VLOOKUP(E2542,'Cross-Page Data'!$D$4:$F$48,3,FALSE)</f>
        <v>heavy or residual fuel oil</v>
      </c>
      <c r="K2542" t="b">
        <f t="shared" si="39"/>
        <v>1</v>
      </c>
    </row>
    <row r="2543" spans="1:11">
      <c r="A2543" s="120">
        <v>3138</v>
      </c>
      <c r="B2543" s="121" t="s">
        <v>201</v>
      </c>
      <c r="C2543" s="121" t="s">
        <v>206</v>
      </c>
      <c r="D2543" s="121" t="s">
        <v>68</v>
      </c>
      <c r="E2543" s="121" t="s">
        <v>38</v>
      </c>
      <c r="F2543" s="122">
        <v>4212345</v>
      </c>
      <c r="G2543" s="122">
        <v>348061</v>
      </c>
      <c r="H2543" s="120">
        <v>2019</v>
      </c>
      <c r="I2543" t="str">
        <f>IF(J2543="natural gas",VLOOKUP(D2543,'Cross-Page Data'!$I$4:$J$13,2,FALSE),IF(J2543="solar",VLOOKUP('Form 923'!D2543,'Cross-Page Data'!$I$14:$J$117,2,FALSE),J2543))</f>
        <v>natural gas nonpeaker - preexisting retiring</v>
      </c>
      <c r="J2543" t="str">
        <f>VLOOKUP(E2543,'Cross-Page Data'!$D$4:$F$48,3,FALSE)</f>
        <v>natural gas</v>
      </c>
      <c r="K2543" t="b">
        <f t="shared" si="39"/>
        <v>1</v>
      </c>
    </row>
    <row r="2544" spans="1:11">
      <c r="A2544" s="120">
        <v>3138</v>
      </c>
      <c r="B2544" s="121" t="s">
        <v>201</v>
      </c>
      <c r="C2544" s="121" t="s">
        <v>206</v>
      </c>
      <c r="D2544" s="121" t="s">
        <v>68</v>
      </c>
      <c r="E2544" s="121" t="s">
        <v>162</v>
      </c>
      <c r="F2544" s="122">
        <v>0</v>
      </c>
      <c r="G2544" s="122">
        <v>0</v>
      </c>
      <c r="H2544" s="120">
        <v>2019</v>
      </c>
      <c r="I2544" t="str">
        <f>IF(J2544="natural gas",VLOOKUP(D2544,'Cross-Page Data'!$I$4:$J$13,2,FALSE),IF(J2544="solar",VLOOKUP('Form 923'!D2544,'Cross-Page Data'!$I$14:$J$117,2,FALSE),J2544))</f>
        <v>hard coal</v>
      </c>
      <c r="J2544" t="str">
        <f>VLOOKUP(E2544,'Cross-Page Data'!$D$4:$F$48,3,FALSE)</f>
        <v>hard coal</v>
      </c>
      <c r="K2544" t="b">
        <f t="shared" si="39"/>
        <v>1</v>
      </c>
    </row>
    <row r="2545" spans="1:11">
      <c r="A2545" s="120">
        <v>3139</v>
      </c>
      <c r="B2545" s="121" t="s">
        <v>201</v>
      </c>
      <c r="C2545" s="121" t="s">
        <v>206</v>
      </c>
      <c r="D2545" s="121" t="s">
        <v>73</v>
      </c>
      <c r="E2545" s="121" t="s">
        <v>70</v>
      </c>
      <c r="F2545" s="122">
        <v>35080</v>
      </c>
      <c r="G2545" s="122">
        <v>2293</v>
      </c>
      <c r="H2545" s="120">
        <v>2019</v>
      </c>
      <c r="I2545" t="str">
        <f>IF(J2545="natural gas",VLOOKUP(D2545,'Cross-Page Data'!$I$4:$J$13,2,FALSE),IF(J2545="solar",VLOOKUP('Form 923'!D2545,'Cross-Page Data'!$I$14:$J$117,2,FALSE),J2545))</f>
        <v>heavy or residual fuel oil</v>
      </c>
      <c r="J2545" t="str">
        <f>VLOOKUP(E2545,'Cross-Page Data'!$D$4:$F$48,3,FALSE)</f>
        <v>heavy or residual fuel oil</v>
      </c>
      <c r="K2545" t="b">
        <f t="shared" si="39"/>
        <v>1</v>
      </c>
    </row>
    <row r="2546" spans="1:11">
      <c r="A2546" s="120">
        <v>3140</v>
      </c>
      <c r="B2546" s="121" t="s">
        <v>201</v>
      </c>
      <c r="C2546" s="121" t="s">
        <v>206</v>
      </c>
      <c r="D2546" s="121" t="s">
        <v>79</v>
      </c>
      <c r="E2546" s="121" t="s">
        <v>70</v>
      </c>
      <c r="F2546" s="122">
        <v>0</v>
      </c>
      <c r="G2546" s="122">
        <v>0</v>
      </c>
      <c r="H2546" s="120">
        <v>2019</v>
      </c>
      <c r="I2546" t="str">
        <f>IF(J2546="natural gas",VLOOKUP(D2546,'Cross-Page Data'!$I$4:$J$13,2,FALSE),IF(J2546="solar",VLOOKUP('Form 923'!D2546,'Cross-Page Data'!$I$14:$J$117,2,FALSE),J2546))</f>
        <v>heavy or residual fuel oil</v>
      </c>
      <c r="J2546" t="str">
        <f>VLOOKUP(E2546,'Cross-Page Data'!$D$4:$F$48,3,FALSE)</f>
        <v>heavy or residual fuel oil</v>
      </c>
      <c r="K2546" t="b">
        <f t="shared" si="39"/>
        <v>1</v>
      </c>
    </row>
    <row r="2547" spans="1:11">
      <c r="A2547" s="120">
        <v>3140</v>
      </c>
      <c r="B2547" s="121" t="s">
        <v>201</v>
      </c>
      <c r="C2547" s="121" t="s">
        <v>206</v>
      </c>
      <c r="D2547" s="121" t="s">
        <v>68</v>
      </c>
      <c r="E2547" s="121" t="s">
        <v>54</v>
      </c>
      <c r="F2547" s="122">
        <v>15498436</v>
      </c>
      <c r="G2547" s="122">
        <v>1412772.9</v>
      </c>
      <c r="H2547" s="120">
        <v>2019</v>
      </c>
      <c r="I2547" t="str">
        <f>IF(J2547="natural gas",VLOOKUP(D2547,'Cross-Page Data'!$I$4:$J$13,2,FALSE),IF(J2547="solar",VLOOKUP('Form 923'!D2547,'Cross-Page Data'!$I$14:$J$117,2,FALSE),J2547))</f>
        <v>hard coal</v>
      </c>
      <c r="J2547" t="str">
        <f>VLOOKUP(E2547,'Cross-Page Data'!$D$4:$F$48,3,FALSE)</f>
        <v>hard coal</v>
      </c>
      <c r="K2547" t="b">
        <f t="shared" si="39"/>
        <v>1</v>
      </c>
    </row>
    <row r="2548" spans="1:11">
      <c r="A2548" s="120">
        <v>3140</v>
      </c>
      <c r="B2548" s="121" t="s">
        <v>201</v>
      </c>
      <c r="C2548" s="121" t="s">
        <v>206</v>
      </c>
      <c r="D2548" s="121" t="s">
        <v>68</v>
      </c>
      <c r="E2548" s="121" t="s">
        <v>70</v>
      </c>
      <c r="F2548" s="122">
        <v>21286</v>
      </c>
      <c r="G2548" s="122">
        <v>1591.801</v>
      </c>
      <c r="H2548" s="120">
        <v>2019</v>
      </c>
      <c r="I2548" t="str">
        <f>IF(J2548="natural gas",VLOOKUP(D2548,'Cross-Page Data'!$I$4:$J$13,2,FALSE),IF(J2548="solar",VLOOKUP('Form 923'!D2548,'Cross-Page Data'!$I$14:$J$117,2,FALSE),J2548))</f>
        <v>heavy or residual fuel oil</v>
      </c>
      <c r="J2548" t="str">
        <f>VLOOKUP(E2548,'Cross-Page Data'!$D$4:$F$48,3,FALSE)</f>
        <v>heavy or residual fuel oil</v>
      </c>
      <c r="K2548" t="b">
        <f t="shared" si="39"/>
        <v>1</v>
      </c>
    </row>
    <row r="2549" spans="1:11">
      <c r="A2549" s="120">
        <v>3140</v>
      </c>
      <c r="B2549" s="121" t="s">
        <v>201</v>
      </c>
      <c r="C2549" s="121" t="s">
        <v>206</v>
      </c>
      <c r="D2549" s="121" t="s">
        <v>68</v>
      </c>
      <c r="E2549" s="121" t="s">
        <v>38</v>
      </c>
      <c r="F2549" s="122">
        <v>13253319</v>
      </c>
      <c r="G2549" s="122">
        <v>1173232.3</v>
      </c>
      <c r="H2549" s="120">
        <v>2019</v>
      </c>
      <c r="I2549" t="str">
        <f>IF(J2549="natural gas",VLOOKUP(D2549,'Cross-Page Data'!$I$4:$J$13,2,FALSE),IF(J2549="solar",VLOOKUP('Form 923'!D2549,'Cross-Page Data'!$I$14:$J$117,2,FALSE),J2549))</f>
        <v>natural gas nonpeaker - preexisting retiring</v>
      </c>
      <c r="J2549" t="str">
        <f>VLOOKUP(E2549,'Cross-Page Data'!$D$4:$F$48,3,FALSE)</f>
        <v>natural gas</v>
      </c>
      <c r="K2549" t="b">
        <f t="shared" si="39"/>
        <v>1</v>
      </c>
    </row>
    <row r="2550" spans="1:11">
      <c r="A2550" s="120">
        <v>3140</v>
      </c>
      <c r="B2550" s="121" t="s">
        <v>201</v>
      </c>
      <c r="C2550" s="121" t="s">
        <v>206</v>
      </c>
      <c r="D2550" s="121" t="s">
        <v>68</v>
      </c>
      <c r="E2550" s="121" t="s">
        <v>150</v>
      </c>
      <c r="F2550" s="122">
        <v>0</v>
      </c>
      <c r="G2550" s="122">
        <v>0</v>
      </c>
      <c r="H2550" s="120">
        <v>2019</v>
      </c>
      <c r="I2550" t="str">
        <f>IF(J2550="natural gas",VLOOKUP(D2550,'Cross-Page Data'!$I$4:$J$13,2,FALSE),IF(J2550="solar",VLOOKUP('Form 923'!D2550,'Cross-Page Data'!$I$14:$J$117,2,FALSE),J2550))</f>
        <v>hard coal</v>
      </c>
      <c r="J2550" t="str">
        <f>VLOOKUP(E2550,'Cross-Page Data'!$D$4:$F$48,3,FALSE)</f>
        <v>hard coal</v>
      </c>
      <c r="K2550" t="b">
        <f t="shared" si="39"/>
        <v>1</v>
      </c>
    </row>
    <row r="2551" spans="1:11">
      <c r="A2551" s="120">
        <v>3142</v>
      </c>
      <c r="B2551" s="121" t="s">
        <v>201</v>
      </c>
      <c r="C2551" s="121" t="s">
        <v>206</v>
      </c>
      <c r="D2551" s="121" t="s">
        <v>73</v>
      </c>
      <c r="E2551" s="121" t="s">
        <v>70</v>
      </c>
      <c r="F2551" s="122">
        <v>734</v>
      </c>
      <c r="G2551" s="122">
        <v>41</v>
      </c>
      <c r="H2551" s="120">
        <v>2019</v>
      </c>
      <c r="I2551" t="str">
        <f>IF(J2551="natural gas",VLOOKUP(D2551,'Cross-Page Data'!$I$4:$J$13,2,FALSE),IF(J2551="solar",VLOOKUP('Form 923'!D2551,'Cross-Page Data'!$I$14:$J$117,2,FALSE),J2551))</f>
        <v>heavy or residual fuel oil</v>
      </c>
      <c r="J2551" t="str">
        <f>VLOOKUP(E2551,'Cross-Page Data'!$D$4:$F$48,3,FALSE)</f>
        <v>heavy or residual fuel oil</v>
      </c>
      <c r="K2551" t="b">
        <f t="shared" si="39"/>
        <v>1</v>
      </c>
    </row>
    <row r="2552" spans="1:11">
      <c r="A2552" s="120">
        <v>3143</v>
      </c>
      <c r="B2552" s="121" t="s">
        <v>201</v>
      </c>
      <c r="C2552" s="121" t="s">
        <v>206</v>
      </c>
      <c r="D2552" s="121" t="s">
        <v>73</v>
      </c>
      <c r="E2552" s="121" t="s">
        <v>70</v>
      </c>
      <c r="F2552" s="122">
        <v>3433</v>
      </c>
      <c r="G2552" s="122">
        <v>216</v>
      </c>
      <c r="H2552" s="120">
        <v>2019</v>
      </c>
      <c r="I2552" t="str">
        <f>IF(J2552="natural gas",VLOOKUP(D2552,'Cross-Page Data'!$I$4:$J$13,2,FALSE),IF(J2552="solar",VLOOKUP('Form 923'!D2552,'Cross-Page Data'!$I$14:$J$117,2,FALSE),J2552))</f>
        <v>heavy or residual fuel oil</v>
      </c>
      <c r="J2552" t="str">
        <f>VLOOKUP(E2552,'Cross-Page Data'!$D$4:$F$48,3,FALSE)</f>
        <v>heavy or residual fuel oil</v>
      </c>
      <c r="K2552" t="b">
        <f t="shared" si="39"/>
        <v>1</v>
      </c>
    </row>
    <row r="2553" spans="1:11">
      <c r="A2553" s="120">
        <v>3144</v>
      </c>
      <c r="B2553" s="121" t="s">
        <v>201</v>
      </c>
      <c r="C2553" s="121" t="s">
        <v>206</v>
      </c>
      <c r="D2553" s="121" t="s">
        <v>73</v>
      </c>
      <c r="E2553" s="121" t="s">
        <v>70</v>
      </c>
      <c r="F2553" s="122">
        <v>1123</v>
      </c>
      <c r="G2553" s="122">
        <v>48</v>
      </c>
      <c r="H2553" s="120">
        <v>2019</v>
      </c>
      <c r="I2553" t="str">
        <f>IF(J2553="natural gas",VLOOKUP(D2553,'Cross-Page Data'!$I$4:$J$13,2,FALSE),IF(J2553="solar",VLOOKUP('Form 923'!D2553,'Cross-Page Data'!$I$14:$J$117,2,FALSE),J2553))</f>
        <v>heavy or residual fuel oil</v>
      </c>
      <c r="J2553" t="str">
        <f>VLOOKUP(E2553,'Cross-Page Data'!$D$4:$F$48,3,FALSE)</f>
        <v>heavy or residual fuel oil</v>
      </c>
      <c r="K2553" t="b">
        <f t="shared" si="39"/>
        <v>1</v>
      </c>
    </row>
    <row r="2554" spans="1:11">
      <c r="A2554" s="120">
        <v>3145</v>
      </c>
      <c r="B2554" s="121" t="s">
        <v>201</v>
      </c>
      <c r="C2554" s="121" t="s">
        <v>206</v>
      </c>
      <c r="D2554" s="121" t="s">
        <v>116</v>
      </c>
      <c r="E2554" s="121" t="s">
        <v>170</v>
      </c>
      <c r="F2554" s="122">
        <v>9853794</v>
      </c>
      <c r="G2554" s="122">
        <v>1106919</v>
      </c>
      <c r="H2554" s="120">
        <v>2019</v>
      </c>
      <c r="I2554" t="str">
        <f>IF(J2554="natural gas",VLOOKUP(D2554,'Cross-Page Data'!$I$4:$J$13,2,FALSE),IF(J2554="solar",VLOOKUP('Form 923'!D2554,'Cross-Page Data'!$I$14:$J$117,2,FALSE),J2554))</f>
        <v>hydro</v>
      </c>
      <c r="J2554" t="str">
        <f>VLOOKUP(E2554,'Cross-Page Data'!$D$4:$F$48,3,FALSE)</f>
        <v>hydro</v>
      </c>
      <c r="K2554" t="b">
        <f t="shared" si="39"/>
        <v>1</v>
      </c>
    </row>
    <row r="2555" spans="1:11">
      <c r="A2555" s="120">
        <v>3146</v>
      </c>
      <c r="B2555" s="121" t="s">
        <v>201</v>
      </c>
      <c r="C2555" s="121" t="s">
        <v>206</v>
      </c>
      <c r="D2555" s="121" t="s">
        <v>73</v>
      </c>
      <c r="E2555" s="121" t="s">
        <v>70</v>
      </c>
      <c r="F2555" s="122">
        <v>1184</v>
      </c>
      <c r="G2555" s="122">
        <v>54</v>
      </c>
      <c r="H2555" s="120">
        <v>2019</v>
      </c>
      <c r="I2555" t="str">
        <f>IF(J2555="natural gas",VLOOKUP(D2555,'Cross-Page Data'!$I$4:$J$13,2,FALSE),IF(J2555="solar",VLOOKUP('Form 923'!D2555,'Cross-Page Data'!$I$14:$J$117,2,FALSE),J2555))</f>
        <v>heavy or residual fuel oil</v>
      </c>
      <c r="J2555" t="str">
        <f>VLOOKUP(E2555,'Cross-Page Data'!$D$4:$F$48,3,FALSE)</f>
        <v>heavy or residual fuel oil</v>
      </c>
      <c r="K2555" t="b">
        <f t="shared" si="39"/>
        <v>1</v>
      </c>
    </row>
    <row r="2556" spans="1:11">
      <c r="A2556" s="120">
        <v>3147</v>
      </c>
      <c r="B2556" s="121" t="s">
        <v>201</v>
      </c>
      <c r="C2556" s="121" t="s">
        <v>206</v>
      </c>
      <c r="D2556" s="121" t="s">
        <v>73</v>
      </c>
      <c r="E2556" s="121" t="s">
        <v>70</v>
      </c>
      <c r="F2556" s="122">
        <v>227</v>
      </c>
      <c r="G2556" s="122">
        <v>0</v>
      </c>
      <c r="H2556" s="120">
        <v>2019</v>
      </c>
      <c r="I2556" t="str">
        <f>IF(J2556="natural gas",VLOOKUP(D2556,'Cross-Page Data'!$I$4:$J$13,2,FALSE),IF(J2556="solar",VLOOKUP('Form 923'!D2556,'Cross-Page Data'!$I$14:$J$117,2,FALSE),J2556))</f>
        <v>heavy or residual fuel oil</v>
      </c>
      <c r="J2556" t="str">
        <f>VLOOKUP(E2556,'Cross-Page Data'!$D$4:$F$48,3,FALSE)</f>
        <v>heavy or residual fuel oil</v>
      </c>
      <c r="K2556" t="b">
        <f t="shared" si="39"/>
        <v>1</v>
      </c>
    </row>
    <row r="2557" spans="1:11">
      <c r="A2557" s="120">
        <v>3148</v>
      </c>
      <c r="B2557" s="121" t="s">
        <v>201</v>
      </c>
      <c r="C2557" s="121" t="s">
        <v>206</v>
      </c>
      <c r="D2557" s="121" t="s">
        <v>73</v>
      </c>
      <c r="E2557" s="121" t="s">
        <v>38</v>
      </c>
      <c r="F2557" s="122">
        <v>303619</v>
      </c>
      <c r="G2557" s="122">
        <v>22787</v>
      </c>
      <c r="H2557" s="120">
        <v>2019</v>
      </c>
      <c r="I2557" t="str">
        <f>IF(J2557="natural gas",VLOOKUP(D2557,'Cross-Page Data'!$I$4:$J$13,2,FALSE),IF(J2557="solar",VLOOKUP('Form 923'!D2557,'Cross-Page Data'!$I$14:$J$117,2,FALSE),J2557))</f>
        <v>natural gas peaker</v>
      </c>
      <c r="J2557" t="str">
        <f>VLOOKUP(E2557,'Cross-Page Data'!$D$4:$F$48,3,FALSE)</f>
        <v>natural gas</v>
      </c>
      <c r="K2557" t="b">
        <f t="shared" si="39"/>
        <v>1</v>
      </c>
    </row>
    <row r="2558" spans="1:11">
      <c r="A2558" s="120">
        <v>3148</v>
      </c>
      <c r="B2558" s="121" t="s">
        <v>201</v>
      </c>
      <c r="C2558" s="121" t="s">
        <v>206</v>
      </c>
      <c r="D2558" s="121" t="s">
        <v>68</v>
      </c>
      <c r="E2558" s="121" t="s">
        <v>70</v>
      </c>
      <c r="F2558" s="122">
        <v>2147</v>
      </c>
      <c r="G2558" s="122">
        <v>138.926</v>
      </c>
      <c r="H2558" s="120">
        <v>2019</v>
      </c>
      <c r="I2558" t="str">
        <f>IF(J2558="natural gas",VLOOKUP(D2558,'Cross-Page Data'!$I$4:$J$13,2,FALSE),IF(J2558="solar",VLOOKUP('Form 923'!D2558,'Cross-Page Data'!$I$14:$J$117,2,FALSE),J2558))</f>
        <v>heavy or residual fuel oil</v>
      </c>
      <c r="J2558" t="str">
        <f>VLOOKUP(E2558,'Cross-Page Data'!$D$4:$F$48,3,FALSE)</f>
        <v>heavy or residual fuel oil</v>
      </c>
      <c r="K2558" t="b">
        <f t="shared" si="39"/>
        <v>1</v>
      </c>
    </row>
    <row r="2559" spans="1:11">
      <c r="A2559" s="120">
        <v>3148</v>
      </c>
      <c r="B2559" s="121" t="s">
        <v>201</v>
      </c>
      <c r="C2559" s="121" t="s">
        <v>206</v>
      </c>
      <c r="D2559" s="121" t="s">
        <v>68</v>
      </c>
      <c r="E2559" s="121" t="s">
        <v>38</v>
      </c>
      <c r="F2559" s="122">
        <v>5244647</v>
      </c>
      <c r="G2559" s="122">
        <v>395962.67</v>
      </c>
      <c r="H2559" s="120">
        <v>2019</v>
      </c>
      <c r="I2559" t="str">
        <f>IF(J2559="natural gas",VLOOKUP(D2559,'Cross-Page Data'!$I$4:$J$13,2,FALSE),IF(J2559="solar",VLOOKUP('Form 923'!D2559,'Cross-Page Data'!$I$14:$J$117,2,FALSE),J2559))</f>
        <v>natural gas nonpeaker - preexisting retiring</v>
      </c>
      <c r="J2559" t="str">
        <f>VLOOKUP(E2559,'Cross-Page Data'!$D$4:$F$48,3,FALSE)</f>
        <v>natural gas</v>
      </c>
      <c r="K2559" t="b">
        <f t="shared" si="39"/>
        <v>1</v>
      </c>
    </row>
    <row r="2560" spans="1:11">
      <c r="A2560" s="120">
        <v>3148</v>
      </c>
      <c r="B2560" s="121" t="s">
        <v>201</v>
      </c>
      <c r="C2560" s="121" t="s">
        <v>206</v>
      </c>
      <c r="D2560" s="121" t="s">
        <v>68</v>
      </c>
      <c r="E2560" s="121" t="s">
        <v>152</v>
      </c>
      <c r="F2560" s="122">
        <v>41660</v>
      </c>
      <c r="G2560" s="122">
        <v>3257.404</v>
      </c>
      <c r="H2560" s="120">
        <v>2019</v>
      </c>
      <c r="I2560" t="str">
        <f>IF(J2560="natural gas",VLOOKUP(D2560,'Cross-Page Data'!$I$4:$J$13,2,FALSE),IF(J2560="solar",VLOOKUP('Form 923'!D2560,'Cross-Page Data'!$I$14:$J$117,2,FALSE),J2560))</f>
        <v>heavy or residual fuel oil</v>
      </c>
      <c r="J2560" t="str">
        <f>VLOOKUP(E2560,'Cross-Page Data'!$D$4:$F$48,3,FALSE)</f>
        <v>heavy or residual fuel oil</v>
      </c>
      <c r="K2560" t="b">
        <f t="shared" si="39"/>
        <v>1</v>
      </c>
    </row>
    <row r="2561" spans="1:11">
      <c r="A2561" s="120">
        <v>3149</v>
      </c>
      <c r="B2561" s="121" t="s">
        <v>201</v>
      </c>
      <c r="C2561" s="121" t="s">
        <v>206</v>
      </c>
      <c r="D2561" s="121" t="s">
        <v>68</v>
      </c>
      <c r="E2561" s="121" t="s">
        <v>54</v>
      </c>
      <c r="F2561" s="122">
        <v>11536196</v>
      </c>
      <c r="G2561" s="122">
        <v>1055531.5</v>
      </c>
      <c r="H2561" s="120">
        <v>2019</v>
      </c>
      <c r="I2561" t="str">
        <f>IF(J2561="natural gas",VLOOKUP(D2561,'Cross-Page Data'!$I$4:$J$13,2,FALSE),IF(J2561="solar",VLOOKUP('Form 923'!D2561,'Cross-Page Data'!$I$14:$J$117,2,FALSE),J2561))</f>
        <v>hard coal</v>
      </c>
      <c r="J2561" t="str">
        <f>VLOOKUP(E2561,'Cross-Page Data'!$D$4:$F$48,3,FALSE)</f>
        <v>hard coal</v>
      </c>
      <c r="K2561" t="b">
        <f t="shared" si="39"/>
        <v>1</v>
      </c>
    </row>
    <row r="2562" spans="1:11">
      <c r="A2562" s="120">
        <v>3149</v>
      </c>
      <c r="B2562" s="121" t="s">
        <v>201</v>
      </c>
      <c r="C2562" s="121" t="s">
        <v>206</v>
      </c>
      <c r="D2562" s="121" t="s">
        <v>68</v>
      </c>
      <c r="E2562" s="121" t="s">
        <v>70</v>
      </c>
      <c r="F2562" s="122">
        <v>138938</v>
      </c>
      <c r="G2562" s="122">
        <v>419.464</v>
      </c>
      <c r="H2562" s="120">
        <v>2019</v>
      </c>
      <c r="I2562" t="str">
        <f>IF(J2562="natural gas",VLOOKUP(D2562,'Cross-Page Data'!$I$4:$J$13,2,FALSE),IF(J2562="solar",VLOOKUP('Form 923'!D2562,'Cross-Page Data'!$I$14:$J$117,2,FALSE),J2562))</f>
        <v>heavy or residual fuel oil</v>
      </c>
      <c r="J2562" t="str">
        <f>VLOOKUP(E2562,'Cross-Page Data'!$D$4:$F$48,3,FALSE)</f>
        <v>heavy or residual fuel oil</v>
      </c>
      <c r="K2562" t="b">
        <f t="shared" si="39"/>
        <v>1</v>
      </c>
    </row>
    <row r="2563" spans="1:11">
      <c r="A2563" s="120">
        <v>3149</v>
      </c>
      <c r="B2563" s="121" t="s">
        <v>201</v>
      </c>
      <c r="C2563" s="121" t="s">
        <v>206</v>
      </c>
      <c r="D2563" s="121" t="s">
        <v>68</v>
      </c>
      <c r="E2563" s="121" t="s">
        <v>150</v>
      </c>
      <c r="F2563" s="122">
        <v>0</v>
      </c>
      <c r="G2563" s="122">
        <v>0</v>
      </c>
      <c r="H2563" s="120">
        <v>2019</v>
      </c>
      <c r="I2563" t="str">
        <f>IF(J2563="natural gas",VLOOKUP(D2563,'Cross-Page Data'!$I$4:$J$13,2,FALSE),IF(J2563="solar",VLOOKUP('Form 923'!D2563,'Cross-Page Data'!$I$14:$J$117,2,FALSE),J2563))</f>
        <v>hard coal</v>
      </c>
      <c r="J2563" t="str">
        <f>VLOOKUP(E2563,'Cross-Page Data'!$D$4:$F$48,3,FALSE)</f>
        <v>hard coal</v>
      </c>
      <c r="K2563" t="b">
        <f t="shared" si="39"/>
        <v>1</v>
      </c>
    </row>
    <row r="2564" spans="1:11">
      <c r="A2564" s="120">
        <v>3152</v>
      </c>
      <c r="B2564" s="121" t="s">
        <v>201</v>
      </c>
      <c r="C2564" s="121" t="s">
        <v>206</v>
      </c>
      <c r="D2564" s="121" t="s">
        <v>73</v>
      </c>
      <c r="E2564" s="121" t="s">
        <v>54</v>
      </c>
      <c r="F2564" s="122">
        <v>0</v>
      </c>
      <c r="G2564" s="122">
        <v>0</v>
      </c>
      <c r="H2564" s="120">
        <v>2019</v>
      </c>
      <c r="I2564" t="str">
        <f>IF(J2564="natural gas",VLOOKUP(D2564,'Cross-Page Data'!$I$4:$J$13,2,FALSE),IF(J2564="solar",VLOOKUP('Form 923'!D2564,'Cross-Page Data'!$I$14:$J$117,2,FALSE),J2564))</f>
        <v>hard coal</v>
      </c>
      <c r="J2564" t="str">
        <f>VLOOKUP(E2564,'Cross-Page Data'!$D$4:$F$48,3,FALSE)</f>
        <v>hard coal</v>
      </c>
      <c r="K2564" t="b">
        <f t="shared" si="39"/>
        <v>1</v>
      </c>
    </row>
    <row r="2565" spans="1:11">
      <c r="A2565" s="120">
        <v>3152</v>
      </c>
      <c r="B2565" s="121" t="s">
        <v>201</v>
      </c>
      <c r="C2565" s="121" t="s">
        <v>206</v>
      </c>
      <c r="D2565" s="121" t="s">
        <v>73</v>
      </c>
      <c r="E2565" s="121" t="s">
        <v>70</v>
      </c>
      <c r="F2565" s="122">
        <v>934</v>
      </c>
      <c r="G2565" s="122">
        <v>57</v>
      </c>
      <c r="H2565" s="120">
        <v>2019</v>
      </c>
      <c r="I2565" t="str">
        <f>IF(J2565="natural gas",VLOOKUP(D2565,'Cross-Page Data'!$I$4:$J$13,2,FALSE),IF(J2565="solar",VLOOKUP('Form 923'!D2565,'Cross-Page Data'!$I$14:$J$117,2,FALSE),J2565))</f>
        <v>heavy or residual fuel oil</v>
      </c>
      <c r="J2565" t="str">
        <f>VLOOKUP(E2565,'Cross-Page Data'!$D$4:$F$48,3,FALSE)</f>
        <v>heavy or residual fuel oil</v>
      </c>
      <c r="K2565" t="b">
        <f t="shared" si="39"/>
        <v>1</v>
      </c>
    </row>
    <row r="2566" spans="1:11">
      <c r="A2566" s="120">
        <v>3152</v>
      </c>
      <c r="B2566" s="121" t="s">
        <v>201</v>
      </c>
      <c r="C2566" s="121" t="s">
        <v>206</v>
      </c>
      <c r="D2566" s="121" t="s">
        <v>73</v>
      </c>
      <c r="E2566" s="121" t="s">
        <v>144</v>
      </c>
      <c r="F2566" s="122">
        <v>0</v>
      </c>
      <c r="G2566" s="122">
        <v>0</v>
      </c>
      <c r="H2566" s="120">
        <v>2019</v>
      </c>
      <c r="I2566" t="str">
        <f>IF(J2566="natural gas",VLOOKUP(D2566,'Cross-Page Data'!$I$4:$J$13,2,FALSE),IF(J2566="solar",VLOOKUP('Form 923'!D2566,'Cross-Page Data'!$I$14:$J$117,2,FALSE),J2566))</f>
        <v>petroleum</v>
      </c>
      <c r="J2566" t="str">
        <f>VLOOKUP(E2566,'Cross-Page Data'!$D$4:$F$48,3,FALSE)</f>
        <v>petroleum</v>
      </c>
      <c r="K2566" t="b">
        <f t="shared" si="39"/>
        <v>1</v>
      </c>
    </row>
    <row r="2567" spans="1:11">
      <c r="A2567" s="120">
        <v>3152</v>
      </c>
      <c r="B2567" s="121" t="s">
        <v>201</v>
      </c>
      <c r="C2567" s="121" t="s">
        <v>206</v>
      </c>
      <c r="D2567" s="121" t="s">
        <v>79</v>
      </c>
      <c r="E2567" s="121" t="s">
        <v>70</v>
      </c>
      <c r="F2567" s="122">
        <v>59</v>
      </c>
      <c r="G2567" s="122">
        <v>5</v>
      </c>
      <c r="H2567" s="120">
        <v>2019</v>
      </c>
      <c r="I2567" t="str">
        <f>IF(J2567="natural gas",VLOOKUP(D2567,'Cross-Page Data'!$I$4:$J$13,2,FALSE),IF(J2567="solar",VLOOKUP('Form 923'!D2567,'Cross-Page Data'!$I$14:$J$117,2,FALSE),J2567))</f>
        <v>heavy or residual fuel oil</v>
      </c>
      <c r="J2567" t="str">
        <f>VLOOKUP(E2567,'Cross-Page Data'!$D$4:$F$48,3,FALSE)</f>
        <v>heavy or residual fuel oil</v>
      </c>
      <c r="K2567" t="b">
        <f t="shared" ref="K2567:K2630" si="40">IF(AND($N$6=FALSE,OR(C2567="Commercial NAICS Cogen",C2567="Industrial NAICS Cogen",C2567="NAICS-22 Cogen")),FALSE,IF(AND($N$7=FALSE,OR(C2567="Commercial NAICS Cogen",C2567="Commercial NAICS Non-Cogen",C2567="industrial NAICS Cogen",C2567="industrial NAICS non-cogen")),FALSE,TRUE))</f>
        <v>1</v>
      </c>
    </row>
    <row r="2568" spans="1:11">
      <c r="A2568" s="120">
        <v>3153</v>
      </c>
      <c r="B2568" s="121" t="s">
        <v>201</v>
      </c>
      <c r="C2568" s="121" t="s">
        <v>206</v>
      </c>
      <c r="D2568" s="121" t="s">
        <v>116</v>
      </c>
      <c r="E2568" s="121" t="s">
        <v>170</v>
      </c>
      <c r="F2568" s="122">
        <v>848538</v>
      </c>
      <c r="G2568" s="122">
        <v>95320</v>
      </c>
      <c r="H2568" s="120">
        <v>2019</v>
      </c>
      <c r="I2568" t="str">
        <f>IF(J2568="natural gas",VLOOKUP(D2568,'Cross-Page Data'!$I$4:$J$13,2,FALSE),IF(J2568="solar",VLOOKUP('Form 923'!D2568,'Cross-Page Data'!$I$14:$J$117,2,FALSE),J2568))</f>
        <v>hydro</v>
      </c>
      <c r="J2568" t="str">
        <f>VLOOKUP(E2568,'Cross-Page Data'!$D$4:$F$48,3,FALSE)</f>
        <v>hydro</v>
      </c>
      <c r="K2568" t="b">
        <f t="shared" si="40"/>
        <v>1</v>
      </c>
    </row>
    <row r="2569" spans="1:11">
      <c r="A2569" s="120">
        <v>3154</v>
      </c>
      <c r="B2569" s="121" t="s">
        <v>201</v>
      </c>
      <c r="C2569" s="121" t="s">
        <v>206</v>
      </c>
      <c r="D2569" s="121" t="s">
        <v>73</v>
      </c>
      <c r="E2569" s="121" t="s">
        <v>70</v>
      </c>
      <c r="F2569" s="122">
        <v>1747</v>
      </c>
      <c r="G2569" s="122">
        <v>84</v>
      </c>
      <c r="H2569" s="120">
        <v>2019</v>
      </c>
      <c r="I2569" t="str">
        <f>IF(J2569="natural gas",VLOOKUP(D2569,'Cross-Page Data'!$I$4:$J$13,2,FALSE),IF(J2569="solar",VLOOKUP('Form 923'!D2569,'Cross-Page Data'!$I$14:$J$117,2,FALSE),J2569))</f>
        <v>heavy or residual fuel oil</v>
      </c>
      <c r="J2569" t="str">
        <f>VLOOKUP(E2569,'Cross-Page Data'!$D$4:$F$48,3,FALSE)</f>
        <v>heavy or residual fuel oil</v>
      </c>
      <c r="K2569" t="b">
        <f t="shared" si="40"/>
        <v>1</v>
      </c>
    </row>
    <row r="2570" spans="1:11">
      <c r="A2570" s="120">
        <v>3155</v>
      </c>
      <c r="B2570" s="121" t="s">
        <v>201</v>
      </c>
      <c r="C2570" s="121" t="s">
        <v>206</v>
      </c>
      <c r="D2570" s="121" t="s">
        <v>73</v>
      </c>
      <c r="E2570" s="121" t="s">
        <v>70</v>
      </c>
      <c r="F2570" s="122">
        <v>1058</v>
      </c>
      <c r="G2570" s="122">
        <v>55</v>
      </c>
      <c r="H2570" s="120">
        <v>2019</v>
      </c>
      <c r="I2570" t="str">
        <f>IF(J2570="natural gas",VLOOKUP(D2570,'Cross-Page Data'!$I$4:$J$13,2,FALSE),IF(J2570="solar",VLOOKUP('Form 923'!D2570,'Cross-Page Data'!$I$14:$J$117,2,FALSE),J2570))</f>
        <v>heavy or residual fuel oil</v>
      </c>
      <c r="J2570" t="str">
        <f>VLOOKUP(E2570,'Cross-Page Data'!$D$4:$F$48,3,FALSE)</f>
        <v>heavy or residual fuel oil</v>
      </c>
      <c r="K2570" t="b">
        <f t="shared" si="40"/>
        <v>1</v>
      </c>
    </row>
    <row r="2571" spans="1:11">
      <c r="A2571" s="120">
        <v>3157</v>
      </c>
      <c r="B2571" s="121" t="s">
        <v>201</v>
      </c>
      <c r="C2571" s="121" t="s">
        <v>206</v>
      </c>
      <c r="D2571" s="121" t="s">
        <v>73</v>
      </c>
      <c r="E2571" s="121" t="s">
        <v>70</v>
      </c>
      <c r="F2571" s="122">
        <v>5229</v>
      </c>
      <c r="G2571" s="122">
        <v>218</v>
      </c>
      <c r="H2571" s="120">
        <v>2019</v>
      </c>
      <c r="I2571" t="str">
        <f>IF(J2571="natural gas",VLOOKUP(D2571,'Cross-Page Data'!$I$4:$J$13,2,FALSE),IF(J2571="solar",VLOOKUP('Form 923'!D2571,'Cross-Page Data'!$I$14:$J$117,2,FALSE),J2571))</f>
        <v>heavy or residual fuel oil</v>
      </c>
      <c r="J2571" t="str">
        <f>VLOOKUP(E2571,'Cross-Page Data'!$D$4:$F$48,3,FALSE)</f>
        <v>heavy or residual fuel oil</v>
      </c>
      <c r="K2571" t="b">
        <f t="shared" si="40"/>
        <v>1</v>
      </c>
    </row>
    <row r="2572" spans="1:11">
      <c r="A2572" s="120">
        <v>3160</v>
      </c>
      <c r="B2572" s="121" t="s">
        <v>201</v>
      </c>
      <c r="C2572" s="121" t="s">
        <v>206</v>
      </c>
      <c r="D2572" s="121" t="s">
        <v>73</v>
      </c>
      <c r="E2572" s="121" t="s">
        <v>70</v>
      </c>
      <c r="F2572" s="122">
        <v>7202</v>
      </c>
      <c r="G2572" s="122">
        <v>232</v>
      </c>
      <c r="H2572" s="120">
        <v>2019</v>
      </c>
      <c r="I2572" t="str">
        <f>IF(J2572="natural gas",VLOOKUP(D2572,'Cross-Page Data'!$I$4:$J$13,2,FALSE),IF(J2572="solar",VLOOKUP('Form 923'!D2572,'Cross-Page Data'!$I$14:$J$117,2,FALSE),J2572))</f>
        <v>heavy or residual fuel oil</v>
      </c>
      <c r="J2572" t="str">
        <f>VLOOKUP(E2572,'Cross-Page Data'!$D$4:$F$48,3,FALSE)</f>
        <v>heavy or residual fuel oil</v>
      </c>
      <c r="K2572" t="b">
        <f t="shared" si="40"/>
        <v>1</v>
      </c>
    </row>
    <row r="2573" spans="1:11">
      <c r="A2573" s="120">
        <v>3161</v>
      </c>
      <c r="B2573" s="121" t="s">
        <v>201</v>
      </c>
      <c r="C2573" s="121" t="s">
        <v>206</v>
      </c>
      <c r="D2573" s="121" t="s">
        <v>73</v>
      </c>
      <c r="E2573" s="121" t="s">
        <v>70</v>
      </c>
      <c r="F2573" s="122">
        <v>12741</v>
      </c>
      <c r="G2573" s="122">
        <v>851</v>
      </c>
      <c r="H2573" s="120">
        <v>2019</v>
      </c>
      <c r="I2573" t="str">
        <f>IF(J2573="natural gas",VLOOKUP(D2573,'Cross-Page Data'!$I$4:$J$13,2,FALSE),IF(J2573="solar",VLOOKUP('Form 923'!D2573,'Cross-Page Data'!$I$14:$J$117,2,FALSE),J2573))</f>
        <v>heavy or residual fuel oil</v>
      </c>
      <c r="J2573" t="str">
        <f>VLOOKUP(E2573,'Cross-Page Data'!$D$4:$F$48,3,FALSE)</f>
        <v>heavy or residual fuel oil</v>
      </c>
      <c r="K2573" t="b">
        <f t="shared" si="40"/>
        <v>1</v>
      </c>
    </row>
    <row r="2574" spans="1:11">
      <c r="A2574" s="120">
        <v>3161</v>
      </c>
      <c r="B2574" s="121" t="s">
        <v>201</v>
      </c>
      <c r="C2574" s="121" t="s">
        <v>206</v>
      </c>
      <c r="D2574" s="121" t="s">
        <v>68</v>
      </c>
      <c r="E2574" s="121" t="s">
        <v>70</v>
      </c>
      <c r="F2574" s="122">
        <v>35970</v>
      </c>
      <c r="G2574" s="122">
        <v>1774.526</v>
      </c>
      <c r="H2574" s="120">
        <v>2019</v>
      </c>
      <c r="I2574" t="str">
        <f>IF(J2574="natural gas",VLOOKUP(D2574,'Cross-Page Data'!$I$4:$J$13,2,FALSE),IF(J2574="solar",VLOOKUP('Form 923'!D2574,'Cross-Page Data'!$I$14:$J$117,2,FALSE),J2574))</f>
        <v>heavy or residual fuel oil</v>
      </c>
      <c r="J2574" t="str">
        <f>VLOOKUP(E2574,'Cross-Page Data'!$D$4:$F$48,3,FALSE)</f>
        <v>heavy or residual fuel oil</v>
      </c>
      <c r="K2574" t="b">
        <f t="shared" si="40"/>
        <v>1</v>
      </c>
    </row>
    <row r="2575" spans="1:11">
      <c r="A2575" s="120">
        <v>3161</v>
      </c>
      <c r="B2575" s="121" t="s">
        <v>201</v>
      </c>
      <c r="C2575" s="121" t="s">
        <v>206</v>
      </c>
      <c r="D2575" s="121" t="s">
        <v>68</v>
      </c>
      <c r="E2575" s="121" t="s">
        <v>38</v>
      </c>
      <c r="F2575" s="122">
        <v>208215</v>
      </c>
      <c r="G2575" s="122">
        <v>10695.474</v>
      </c>
      <c r="H2575" s="120">
        <v>2019</v>
      </c>
      <c r="I2575" t="str">
        <f>IF(J2575="natural gas",VLOOKUP(D2575,'Cross-Page Data'!$I$4:$J$13,2,FALSE),IF(J2575="solar",VLOOKUP('Form 923'!D2575,'Cross-Page Data'!$I$14:$J$117,2,FALSE),J2575))</f>
        <v>natural gas nonpeaker - preexisting retiring</v>
      </c>
      <c r="J2575" t="str">
        <f>VLOOKUP(E2575,'Cross-Page Data'!$D$4:$F$48,3,FALSE)</f>
        <v>natural gas</v>
      </c>
      <c r="K2575" t="b">
        <f t="shared" si="40"/>
        <v>1</v>
      </c>
    </row>
    <row r="2576" spans="1:11">
      <c r="A2576" s="120">
        <v>3162</v>
      </c>
      <c r="B2576" s="121" t="s">
        <v>201</v>
      </c>
      <c r="C2576" s="121" t="s">
        <v>206</v>
      </c>
      <c r="D2576" s="121" t="s">
        <v>73</v>
      </c>
      <c r="E2576" s="121" t="s">
        <v>70</v>
      </c>
      <c r="F2576" s="122">
        <v>13066</v>
      </c>
      <c r="G2576" s="122">
        <v>657</v>
      </c>
      <c r="H2576" s="120">
        <v>2019</v>
      </c>
      <c r="I2576" t="str">
        <f>IF(J2576="natural gas",VLOOKUP(D2576,'Cross-Page Data'!$I$4:$J$13,2,FALSE),IF(J2576="solar",VLOOKUP('Form 923'!D2576,'Cross-Page Data'!$I$14:$J$117,2,FALSE),J2576))</f>
        <v>heavy or residual fuel oil</v>
      </c>
      <c r="J2576" t="str">
        <f>VLOOKUP(E2576,'Cross-Page Data'!$D$4:$F$48,3,FALSE)</f>
        <v>heavy or residual fuel oil</v>
      </c>
      <c r="K2576" t="b">
        <f t="shared" si="40"/>
        <v>1</v>
      </c>
    </row>
    <row r="2577" spans="1:11">
      <c r="A2577" s="120">
        <v>3163</v>
      </c>
      <c r="B2577" s="121" t="s">
        <v>201</v>
      </c>
      <c r="C2577" s="121" t="s">
        <v>206</v>
      </c>
      <c r="D2577" s="121" t="s">
        <v>73</v>
      </c>
      <c r="E2577" s="121" t="s">
        <v>70</v>
      </c>
      <c r="F2577" s="122">
        <v>13245</v>
      </c>
      <c r="G2577" s="122">
        <v>597</v>
      </c>
      <c r="H2577" s="120">
        <v>2019</v>
      </c>
      <c r="I2577" t="str">
        <f>IF(J2577="natural gas",VLOOKUP(D2577,'Cross-Page Data'!$I$4:$J$13,2,FALSE),IF(J2577="solar",VLOOKUP('Form 923'!D2577,'Cross-Page Data'!$I$14:$J$117,2,FALSE),J2577))</f>
        <v>heavy or residual fuel oil</v>
      </c>
      <c r="J2577" t="str">
        <f>VLOOKUP(E2577,'Cross-Page Data'!$D$4:$F$48,3,FALSE)</f>
        <v>heavy or residual fuel oil</v>
      </c>
      <c r="K2577" t="b">
        <f t="shared" si="40"/>
        <v>1</v>
      </c>
    </row>
    <row r="2578" spans="1:11">
      <c r="A2578" s="120">
        <v>3164</v>
      </c>
      <c r="B2578" s="121" t="s">
        <v>201</v>
      </c>
      <c r="C2578" s="121" t="s">
        <v>206</v>
      </c>
      <c r="D2578" s="121" t="s">
        <v>57</v>
      </c>
      <c r="E2578" s="121" t="s">
        <v>170</v>
      </c>
      <c r="F2578" s="122">
        <v>0</v>
      </c>
      <c r="G2578" s="122">
        <v>-380204</v>
      </c>
      <c r="H2578" s="120">
        <v>2019</v>
      </c>
      <c r="I2578" t="str">
        <f>IF(J2578="natural gas",VLOOKUP(D2578,'Cross-Page Data'!$I$4:$J$13,2,FALSE),IF(J2578="solar",VLOOKUP('Form 923'!D2578,'Cross-Page Data'!$I$14:$J$117,2,FALSE),J2578))</f>
        <v>hydro</v>
      </c>
      <c r="J2578" t="str">
        <f>VLOOKUP(E2578,'Cross-Page Data'!$D$4:$F$48,3,FALSE)</f>
        <v>hydro</v>
      </c>
      <c r="K2578" t="b">
        <f t="shared" si="40"/>
        <v>1</v>
      </c>
    </row>
    <row r="2579" spans="1:11">
      <c r="A2579" s="120">
        <v>3166</v>
      </c>
      <c r="B2579" s="121" t="s">
        <v>201</v>
      </c>
      <c r="C2579" s="121" t="s">
        <v>206</v>
      </c>
      <c r="D2579" s="121" t="s">
        <v>68</v>
      </c>
      <c r="E2579" s="121" t="s">
        <v>125</v>
      </c>
      <c r="F2579" s="122">
        <v>0</v>
      </c>
      <c r="G2579" s="122">
        <v>11533439</v>
      </c>
      <c r="H2579" s="120">
        <v>2019</v>
      </c>
      <c r="I2579" t="str">
        <f>IF(J2579="natural gas",VLOOKUP(D2579,'Cross-Page Data'!$I$4:$J$13,2,FALSE),IF(J2579="solar",VLOOKUP('Form 923'!D2579,'Cross-Page Data'!$I$14:$J$117,2,FALSE),J2579))</f>
        <v>nuclear</v>
      </c>
      <c r="J2579" t="str">
        <f>VLOOKUP(E2579,'Cross-Page Data'!$D$4:$F$48,3,FALSE)</f>
        <v>nuclear</v>
      </c>
      <c r="K2579" t="b">
        <f t="shared" si="40"/>
        <v>1</v>
      </c>
    </row>
    <row r="2580" spans="1:11">
      <c r="A2580" s="120">
        <v>3166</v>
      </c>
      <c r="B2580" s="121" t="s">
        <v>201</v>
      </c>
      <c r="C2580" s="121" t="s">
        <v>206</v>
      </c>
      <c r="D2580" s="121" t="s">
        <v>68</v>
      </c>
      <c r="E2580" s="121" t="s">
        <v>125</v>
      </c>
      <c r="F2580" s="122">
        <v>0</v>
      </c>
      <c r="G2580" s="122">
        <v>10760946</v>
      </c>
      <c r="H2580" s="120">
        <v>2019</v>
      </c>
      <c r="I2580" t="str">
        <f>IF(J2580="natural gas",VLOOKUP(D2580,'Cross-Page Data'!$I$4:$J$13,2,FALSE),IF(J2580="solar",VLOOKUP('Form 923'!D2580,'Cross-Page Data'!$I$14:$J$117,2,FALSE),J2580))</f>
        <v>nuclear</v>
      </c>
      <c r="J2580" t="str">
        <f>VLOOKUP(E2580,'Cross-Page Data'!$D$4:$F$48,3,FALSE)</f>
        <v>nuclear</v>
      </c>
      <c r="K2580" t="b">
        <f t="shared" si="40"/>
        <v>1</v>
      </c>
    </row>
    <row r="2581" spans="1:11">
      <c r="A2581" s="120">
        <v>3168</v>
      </c>
      <c r="B2581" s="121" t="s">
        <v>201</v>
      </c>
      <c r="C2581" s="121" t="s">
        <v>206</v>
      </c>
      <c r="D2581" s="121" t="s">
        <v>73</v>
      </c>
      <c r="E2581" s="121" t="s">
        <v>70</v>
      </c>
      <c r="F2581" s="122">
        <v>11361</v>
      </c>
      <c r="G2581" s="122">
        <v>898</v>
      </c>
      <c r="H2581" s="120">
        <v>2019</v>
      </c>
      <c r="I2581" t="str">
        <f>IF(J2581="natural gas",VLOOKUP(D2581,'Cross-Page Data'!$I$4:$J$13,2,FALSE),IF(J2581="solar",VLOOKUP('Form 923'!D2581,'Cross-Page Data'!$I$14:$J$117,2,FALSE),J2581))</f>
        <v>heavy or residual fuel oil</v>
      </c>
      <c r="J2581" t="str">
        <f>VLOOKUP(E2581,'Cross-Page Data'!$D$4:$F$48,3,FALSE)</f>
        <v>heavy or residual fuel oil</v>
      </c>
      <c r="K2581" t="b">
        <f t="shared" si="40"/>
        <v>1</v>
      </c>
    </row>
    <row r="2582" spans="1:11">
      <c r="A2582" s="120">
        <v>3169</v>
      </c>
      <c r="B2582" s="121" t="s">
        <v>201</v>
      </c>
      <c r="C2582" s="121" t="s">
        <v>206</v>
      </c>
      <c r="D2582" s="121" t="s">
        <v>73</v>
      </c>
      <c r="E2582" s="121" t="s">
        <v>70</v>
      </c>
      <c r="F2582" s="122">
        <v>9630</v>
      </c>
      <c r="G2582" s="122">
        <v>552</v>
      </c>
      <c r="H2582" s="120">
        <v>2019</v>
      </c>
      <c r="I2582" t="str">
        <f>IF(J2582="natural gas",VLOOKUP(D2582,'Cross-Page Data'!$I$4:$J$13,2,FALSE),IF(J2582="solar",VLOOKUP('Form 923'!D2582,'Cross-Page Data'!$I$14:$J$117,2,FALSE),J2582))</f>
        <v>heavy or residual fuel oil</v>
      </c>
      <c r="J2582" t="str">
        <f>VLOOKUP(E2582,'Cross-Page Data'!$D$4:$F$48,3,FALSE)</f>
        <v>heavy or residual fuel oil</v>
      </c>
      <c r="K2582" t="b">
        <f t="shared" si="40"/>
        <v>1</v>
      </c>
    </row>
    <row r="2583" spans="1:11">
      <c r="A2583" s="120">
        <v>3169</v>
      </c>
      <c r="B2583" s="121" t="s">
        <v>201</v>
      </c>
      <c r="C2583" s="121" t="s">
        <v>206</v>
      </c>
      <c r="D2583" s="121" t="s">
        <v>73</v>
      </c>
      <c r="E2583" s="121" t="s">
        <v>152</v>
      </c>
      <c r="F2583" s="122">
        <v>0</v>
      </c>
      <c r="G2583" s="122">
        <v>0</v>
      </c>
      <c r="H2583" s="120">
        <v>2019</v>
      </c>
      <c r="I2583" t="str">
        <f>IF(J2583="natural gas",VLOOKUP(D2583,'Cross-Page Data'!$I$4:$J$13,2,FALSE),IF(J2583="solar",VLOOKUP('Form 923'!D2583,'Cross-Page Data'!$I$14:$J$117,2,FALSE),J2583))</f>
        <v>heavy or residual fuel oil</v>
      </c>
      <c r="J2583" t="str">
        <f>VLOOKUP(E2583,'Cross-Page Data'!$D$4:$F$48,3,FALSE)</f>
        <v>heavy or residual fuel oil</v>
      </c>
      <c r="K2583" t="b">
        <f t="shared" si="40"/>
        <v>1</v>
      </c>
    </row>
    <row r="2584" spans="1:11">
      <c r="A2584" s="120">
        <v>3170</v>
      </c>
      <c r="B2584" s="121" t="s">
        <v>201</v>
      </c>
      <c r="C2584" s="121" t="s">
        <v>206</v>
      </c>
      <c r="D2584" s="121" t="s">
        <v>73</v>
      </c>
      <c r="E2584" s="121" t="s">
        <v>70</v>
      </c>
      <c r="F2584" s="122">
        <v>6473</v>
      </c>
      <c r="G2584" s="122">
        <v>398</v>
      </c>
      <c r="H2584" s="120">
        <v>2019</v>
      </c>
      <c r="I2584" t="str">
        <f>IF(J2584="natural gas",VLOOKUP(D2584,'Cross-Page Data'!$I$4:$J$13,2,FALSE),IF(J2584="solar",VLOOKUP('Form 923'!D2584,'Cross-Page Data'!$I$14:$J$117,2,FALSE),J2584))</f>
        <v>heavy or residual fuel oil</v>
      </c>
      <c r="J2584" t="str">
        <f>VLOOKUP(E2584,'Cross-Page Data'!$D$4:$F$48,3,FALSE)</f>
        <v>heavy or residual fuel oil</v>
      </c>
      <c r="K2584" t="b">
        <f t="shared" si="40"/>
        <v>1</v>
      </c>
    </row>
    <row r="2585" spans="1:11">
      <c r="A2585" s="120">
        <v>3175</v>
      </c>
      <c r="B2585" s="121" t="s">
        <v>201</v>
      </c>
      <c r="C2585" s="121" t="s">
        <v>206</v>
      </c>
      <c r="D2585" s="121" t="s">
        <v>116</v>
      </c>
      <c r="E2585" s="121" t="s">
        <v>170</v>
      </c>
      <c r="F2585" s="122">
        <v>12648078</v>
      </c>
      <c r="G2585" s="122">
        <v>1420813</v>
      </c>
      <c r="H2585" s="120">
        <v>2019</v>
      </c>
      <c r="I2585" t="str">
        <f>IF(J2585="natural gas",VLOOKUP(D2585,'Cross-Page Data'!$I$4:$J$13,2,FALSE),IF(J2585="solar",VLOOKUP('Form 923'!D2585,'Cross-Page Data'!$I$14:$J$117,2,FALSE),J2585))</f>
        <v>hydro</v>
      </c>
      <c r="J2585" t="str">
        <f>VLOOKUP(E2585,'Cross-Page Data'!$D$4:$F$48,3,FALSE)</f>
        <v>hydro</v>
      </c>
      <c r="K2585" t="b">
        <f t="shared" si="40"/>
        <v>1</v>
      </c>
    </row>
    <row r="2586" spans="1:11">
      <c r="A2586" s="120">
        <v>3176</v>
      </c>
      <c r="B2586" s="121" t="s">
        <v>201</v>
      </c>
      <c r="C2586" s="121" t="s">
        <v>206</v>
      </c>
      <c r="D2586" s="121" t="s">
        <v>39</v>
      </c>
      <c r="E2586" s="121" t="s">
        <v>38</v>
      </c>
      <c r="F2586" s="122">
        <v>47501</v>
      </c>
      <c r="G2586" s="122">
        <v>19603</v>
      </c>
      <c r="H2586" s="120">
        <v>2019</v>
      </c>
      <c r="I2586" t="str">
        <f>IF(J2586="natural gas",VLOOKUP(D2586,'Cross-Page Data'!$I$4:$J$13,2,FALSE),IF(J2586="solar",VLOOKUP('Form 923'!D2586,'Cross-Page Data'!$I$14:$J$117,2,FALSE),J2586))</f>
        <v>natural gas nonpeaker - preexisting nonretiring</v>
      </c>
      <c r="J2586" t="str">
        <f>VLOOKUP(E2586,'Cross-Page Data'!$D$4:$F$48,3,FALSE)</f>
        <v>natural gas</v>
      </c>
      <c r="K2586" t="b">
        <f t="shared" si="40"/>
        <v>1</v>
      </c>
    </row>
    <row r="2587" spans="1:11">
      <c r="A2587" s="120">
        <v>3176</v>
      </c>
      <c r="B2587" s="121" t="s">
        <v>201</v>
      </c>
      <c r="C2587" s="121" t="s">
        <v>206</v>
      </c>
      <c r="D2587" s="121" t="s">
        <v>61</v>
      </c>
      <c r="E2587" s="121" t="s">
        <v>54</v>
      </c>
      <c r="F2587" s="122">
        <v>0</v>
      </c>
      <c r="G2587" s="122">
        <v>0</v>
      </c>
      <c r="H2587" s="120">
        <v>2019</v>
      </c>
      <c r="I2587" t="str">
        <f>IF(J2587="natural gas",VLOOKUP(D2587,'Cross-Page Data'!$I$4:$J$13,2,FALSE),IF(J2587="solar",VLOOKUP('Form 923'!D2587,'Cross-Page Data'!$I$14:$J$117,2,FALSE),J2587))</f>
        <v>hard coal</v>
      </c>
      <c r="J2587" t="str">
        <f>VLOOKUP(E2587,'Cross-Page Data'!$D$4:$F$48,3,FALSE)</f>
        <v>hard coal</v>
      </c>
      <c r="K2587" t="b">
        <f t="shared" si="40"/>
        <v>1</v>
      </c>
    </row>
    <row r="2588" spans="1:11">
      <c r="A2588" s="120">
        <v>3176</v>
      </c>
      <c r="B2588" s="121" t="s">
        <v>201</v>
      </c>
      <c r="C2588" s="121" t="s">
        <v>206</v>
      </c>
      <c r="D2588" s="121" t="s">
        <v>61</v>
      </c>
      <c r="E2588" s="121" t="s">
        <v>70</v>
      </c>
      <c r="F2588" s="122">
        <v>0</v>
      </c>
      <c r="G2588" s="122">
        <v>0</v>
      </c>
      <c r="H2588" s="120">
        <v>2019</v>
      </c>
      <c r="I2588" t="str">
        <f>IF(J2588="natural gas",VLOOKUP(D2588,'Cross-Page Data'!$I$4:$J$13,2,FALSE),IF(J2588="solar",VLOOKUP('Form 923'!D2588,'Cross-Page Data'!$I$14:$J$117,2,FALSE),J2588))</f>
        <v>heavy or residual fuel oil</v>
      </c>
      <c r="J2588" t="str">
        <f>VLOOKUP(E2588,'Cross-Page Data'!$D$4:$F$48,3,FALSE)</f>
        <v>heavy or residual fuel oil</v>
      </c>
      <c r="K2588" t="b">
        <f t="shared" si="40"/>
        <v>1</v>
      </c>
    </row>
    <row r="2589" spans="1:11">
      <c r="A2589" s="120">
        <v>3176</v>
      </c>
      <c r="B2589" s="121" t="s">
        <v>201</v>
      </c>
      <c r="C2589" s="121" t="s">
        <v>206</v>
      </c>
      <c r="D2589" s="121" t="s">
        <v>61</v>
      </c>
      <c r="E2589" s="121" t="s">
        <v>38</v>
      </c>
      <c r="F2589" s="122">
        <v>881414</v>
      </c>
      <c r="G2589" s="122">
        <v>89150</v>
      </c>
      <c r="H2589" s="120">
        <v>2019</v>
      </c>
      <c r="I2589" t="str">
        <f>IF(J2589="natural gas",VLOOKUP(D2589,'Cross-Page Data'!$I$4:$J$13,2,FALSE),IF(J2589="solar",VLOOKUP('Form 923'!D2589,'Cross-Page Data'!$I$14:$J$117,2,FALSE),J2589))</f>
        <v>natural gas nonpeaker - preexisting nonretiring</v>
      </c>
      <c r="J2589" t="str">
        <f>VLOOKUP(E2589,'Cross-Page Data'!$D$4:$F$48,3,FALSE)</f>
        <v>natural gas</v>
      </c>
      <c r="K2589" t="b">
        <f t="shared" si="40"/>
        <v>1</v>
      </c>
    </row>
    <row r="2590" spans="1:11">
      <c r="A2590" s="120">
        <v>3176</v>
      </c>
      <c r="B2590" s="121" t="s">
        <v>201</v>
      </c>
      <c r="C2590" s="121" t="s">
        <v>206</v>
      </c>
      <c r="D2590" s="121" t="s">
        <v>61</v>
      </c>
      <c r="E2590" s="121" t="s">
        <v>144</v>
      </c>
      <c r="F2590" s="122">
        <v>0</v>
      </c>
      <c r="G2590" s="122">
        <v>0</v>
      </c>
      <c r="H2590" s="120">
        <v>2019</v>
      </c>
      <c r="I2590" t="str">
        <f>IF(J2590="natural gas",VLOOKUP(D2590,'Cross-Page Data'!$I$4:$J$13,2,FALSE),IF(J2590="solar",VLOOKUP('Form 923'!D2590,'Cross-Page Data'!$I$14:$J$117,2,FALSE),J2590))</f>
        <v>petroleum</v>
      </c>
      <c r="J2590" t="str">
        <f>VLOOKUP(E2590,'Cross-Page Data'!$D$4:$F$48,3,FALSE)</f>
        <v>petroleum</v>
      </c>
      <c r="K2590" t="b">
        <f t="shared" si="40"/>
        <v>1</v>
      </c>
    </row>
    <row r="2591" spans="1:11">
      <c r="A2591" s="120">
        <v>3236</v>
      </c>
      <c r="B2591" s="121" t="s">
        <v>201</v>
      </c>
      <c r="C2591" s="121" t="s">
        <v>206</v>
      </c>
      <c r="D2591" s="121" t="s">
        <v>39</v>
      </c>
      <c r="E2591" s="121" t="s">
        <v>70</v>
      </c>
      <c r="F2591" s="122">
        <v>0</v>
      </c>
      <c r="G2591" s="122">
        <v>631.147</v>
      </c>
      <c r="H2591" s="120">
        <v>2019</v>
      </c>
      <c r="I2591" t="str">
        <f>IF(J2591="natural gas",VLOOKUP(D2591,'Cross-Page Data'!$I$4:$J$13,2,FALSE),IF(J2591="solar",VLOOKUP('Form 923'!D2591,'Cross-Page Data'!$I$14:$J$117,2,FALSE),J2591))</f>
        <v>heavy or residual fuel oil</v>
      </c>
      <c r="J2591" t="str">
        <f>VLOOKUP(E2591,'Cross-Page Data'!$D$4:$F$48,3,FALSE)</f>
        <v>heavy or residual fuel oil</v>
      </c>
      <c r="K2591" t="b">
        <f t="shared" si="40"/>
        <v>1</v>
      </c>
    </row>
    <row r="2592" spans="1:11">
      <c r="A2592" s="120">
        <v>3236</v>
      </c>
      <c r="B2592" s="121" t="s">
        <v>201</v>
      </c>
      <c r="C2592" s="121" t="s">
        <v>206</v>
      </c>
      <c r="D2592" s="121" t="s">
        <v>39</v>
      </c>
      <c r="E2592" s="121" t="s">
        <v>38</v>
      </c>
      <c r="F2592" s="122">
        <v>0</v>
      </c>
      <c r="G2592" s="122">
        <v>475643.85</v>
      </c>
      <c r="H2592" s="120">
        <v>2019</v>
      </c>
      <c r="I2592" t="str">
        <f>IF(J2592="natural gas",VLOOKUP(D2592,'Cross-Page Data'!$I$4:$J$13,2,FALSE),IF(J2592="solar",VLOOKUP('Form 923'!D2592,'Cross-Page Data'!$I$14:$J$117,2,FALSE),J2592))</f>
        <v>natural gas nonpeaker - preexisting nonretiring</v>
      </c>
      <c r="J2592" t="str">
        <f>VLOOKUP(E2592,'Cross-Page Data'!$D$4:$F$48,3,FALSE)</f>
        <v>natural gas</v>
      </c>
      <c r="K2592" t="b">
        <f t="shared" si="40"/>
        <v>1</v>
      </c>
    </row>
    <row r="2593" spans="1:11">
      <c r="A2593" s="120">
        <v>3236</v>
      </c>
      <c r="B2593" s="121" t="s">
        <v>201</v>
      </c>
      <c r="C2593" s="121" t="s">
        <v>206</v>
      </c>
      <c r="D2593" s="121" t="s">
        <v>61</v>
      </c>
      <c r="E2593" s="121" t="s">
        <v>70</v>
      </c>
      <c r="F2593" s="122">
        <v>16998</v>
      </c>
      <c r="G2593" s="122">
        <v>1390.789</v>
      </c>
      <c r="H2593" s="120">
        <v>2019</v>
      </c>
      <c r="I2593" t="str">
        <f>IF(J2593="natural gas",VLOOKUP(D2593,'Cross-Page Data'!$I$4:$J$13,2,FALSE),IF(J2593="solar",VLOOKUP('Form 923'!D2593,'Cross-Page Data'!$I$14:$J$117,2,FALSE),J2593))</f>
        <v>heavy or residual fuel oil</v>
      </c>
      <c r="J2593" t="str">
        <f>VLOOKUP(E2593,'Cross-Page Data'!$D$4:$F$48,3,FALSE)</f>
        <v>heavy or residual fuel oil</v>
      </c>
      <c r="K2593" t="b">
        <f t="shared" si="40"/>
        <v>1</v>
      </c>
    </row>
    <row r="2594" spans="1:11">
      <c r="A2594" s="120">
        <v>3236</v>
      </c>
      <c r="B2594" s="121" t="s">
        <v>201</v>
      </c>
      <c r="C2594" s="121" t="s">
        <v>206</v>
      </c>
      <c r="D2594" s="121" t="s">
        <v>61</v>
      </c>
      <c r="E2594" s="121" t="s">
        <v>38</v>
      </c>
      <c r="F2594" s="122">
        <v>11985770</v>
      </c>
      <c r="G2594" s="122">
        <v>1006929.2</v>
      </c>
      <c r="H2594" s="120">
        <v>2019</v>
      </c>
      <c r="I2594" t="str">
        <f>IF(J2594="natural gas",VLOOKUP(D2594,'Cross-Page Data'!$I$4:$J$13,2,FALSE),IF(J2594="solar",VLOOKUP('Form 923'!D2594,'Cross-Page Data'!$I$14:$J$117,2,FALSE),J2594))</f>
        <v>natural gas nonpeaker - preexisting nonretiring</v>
      </c>
      <c r="J2594" t="str">
        <f>VLOOKUP(E2594,'Cross-Page Data'!$D$4:$F$48,3,FALSE)</f>
        <v>natural gas</v>
      </c>
      <c r="K2594" t="b">
        <f t="shared" si="40"/>
        <v>1</v>
      </c>
    </row>
    <row r="2595" spans="1:11">
      <c r="A2595" s="120">
        <v>3250</v>
      </c>
      <c r="B2595" s="121" t="s">
        <v>201</v>
      </c>
      <c r="C2595" s="121" t="s">
        <v>202</v>
      </c>
      <c r="D2595" s="121" t="s">
        <v>73</v>
      </c>
      <c r="E2595" s="121" t="s">
        <v>70</v>
      </c>
      <c r="F2595" s="122">
        <v>38690</v>
      </c>
      <c r="G2595" s="122">
        <v>2425.282</v>
      </c>
      <c r="H2595" s="120">
        <v>2019</v>
      </c>
      <c r="I2595" t="str">
        <f>IF(J2595="natural gas",VLOOKUP(D2595,'Cross-Page Data'!$I$4:$J$13,2,FALSE),IF(J2595="solar",VLOOKUP('Form 923'!D2595,'Cross-Page Data'!$I$14:$J$117,2,FALSE),J2595))</f>
        <v>heavy or residual fuel oil</v>
      </c>
      <c r="J2595" t="str">
        <f>VLOOKUP(E2595,'Cross-Page Data'!$D$4:$F$48,3,FALSE)</f>
        <v>heavy or residual fuel oil</v>
      </c>
      <c r="K2595" t="b">
        <f t="shared" si="40"/>
        <v>1</v>
      </c>
    </row>
    <row r="2596" spans="1:11">
      <c r="A2596" s="120">
        <v>3250</v>
      </c>
      <c r="B2596" s="121" t="s">
        <v>201</v>
      </c>
      <c r="C2596" s="121" t="s">
        <v>202</v>
      </c>
      <c r="D2596" s="121" t="s">
        <v>73</v>
      </c>
      <c r="E2596" s="121" t="s">
        <v>38</v>
      </c>
      <c r="F2596" s="122">
        <v>297605</v>
      </c>
      <c r="G2596" s="122">
        <v>18654.718</v>
      </c>
      <c r="H2596" s="120">
        <v>2019</v>
      </c>
      <c r="I2596" t="str">
        <f>IF(J2596="natural gas",VLOOKUP(D2596,'Cross-Page Data'!$I$4:$J$13,2,FALSE),IF(J2596="solar",VLOOKUP('Form 923'!D2596,'Cross-Page Data'!$I$14:$J$117,2,FALSE),J2596))</f>
        <v>natural gas peaker</v>
      </c>
      <c r="J2596" t="str">
        <f>VLOOKUP(E2596,'Cross-Page Data'!$D$4:$F$48,3,FALSE)</f>
        <v>natural gas</v>
      </c>
      <c r="K2596" t="b">
        <f t="shared" si="40"/>
        <v>1</v>
      </c>
    </row>
    <row r="2597" spans="1:11">
      <c r="A2597" s="120">
        <v>3250</v>
      </c>
      <c r="B2597" s="121" t="s">
        <v>201</v>
      </c>
      <c r="C2597" s="121" t="s">
        <v>202</v>
      </c>
      <c r="D2597" s="121" t="s">
        <v>73</v>
      </c>
      <c r="E2597" s="121" t="s">
        <v>183</v>
      </c>
      <c r="F2597" s="122">
        <v>0</v>
      </c>
      <c r="G2597" s="122">
        <v>0</v>
      </c>
      <c r="H2597" s="120">
        <v>2019</v>
      </c>
      <c r="I2597" t="str">
        <f>IF(J2597="natural gas",VLOOKUP(D2597,'Cross-Page Data'!$I$4:$J$13,2,FALSE),IF(J2597="solar",VLOOKUP('Form 923'!D2597,'Cross-Page Data'!$I$14:$J$117,2,FALSE),J2597))</f>
        <v>crude oil</v>
      </c>
      <c r="J2597" t="str">
        <f>VLOOKUP(E2597,'Cross-Page Data'!$D$4:$F$48,3,FALSE)</f>
        <v>crude oil</v>
      </c>
      <c r="K2597" t="b">
        <f t="shared" si="40"/>
        <v>1</v>
      </c>
    </row>
    <row r="2598" spans="1:11">
      <c r="A2598" s="120">
        <v>3251</v>
      </c>
      <c r="B2598" s="121" t="s">
        <v>201</v>
      </c>
      <c r="C2598" s="121" t="s">
        <v>202</v>
      </c>
      <c r="D2598" s="121" t="s">
        <v>68</v>
      </c>
      <c r="E2598" s="121" t="s">
        <v>54</v>
      </c>
      <c r="F2598" s="122">
        <v>0</v>
      </c>
      <c r="G2598" s="122">
        <v>0</v>
      </c>
      <c r="H2598" s="120">
        <v>2019</v>
      </c>
      <c r="I2598" t="str">
        <f>IF(J2598="natural gas",VLOOKUP(D2598,'Cross-Page Data'!$I$4:$J$13,2,FALSE),IF(J2598="solar",VLOOKUP('Form 923'!D2598,'Cross-Page Data'!$I$14:$J$117,2,FALSE),J2598))</f>
        <v>hard coal</v>
      </c>
      <c r="J2598" t="str">
        <f>VLOOKUP(E2598,'Cross-Page Data'!$D$4:$F$48,3,FALSE)</f>
        <v>hard coal</v>
      </c>
      <c r="K2598" t="b">
        <f t="shared" si="40"/>
        <v>1</v>
      </c>
    </row>
    <row r="2599" spans="1:11">
      <c r="A2599" s="120">
        <v>3251</v>
      </c>
      <c r="B2599" s="121" t="s">
        <v>201</v>
      </c>
      <c r="C2599" s="121" t="s">
        <v>202</v>
      </c>
      <c r="D2599" s="121" t="s">
        <v>68</v>
      </c>
      <c r="E2599" s="121" t="s">
        <v>70</v>
      </c>
      <c r="F2599" s="122">
        <v>0</v>
      </c>
      <c r="G2599" s="122">
        <v>0</v>
      </c>
      <c r="H2599" s="120">
        <v>2019</v>
      </c>
      <c r="I2599" t="str">
        <f>IF(J2599="natural gas",VLOOKUP(D2599,'Cross-Page Data'!$I$4:$J$13,2,FALSE),IF(J2599="solar",VLOOKUP('Form 923'!D2599,'Cross-Page Data'!$I$14:$J$117,2,FALSE),J2599))</f>
        <v>heavy or residual fuel oil</v>
      </c>
      <c r="J2599" t="str">
        <f>VLOOKUP(E2599,'Cross-Page Data'!$D$4:$F$48,3,FALSE)</f>
        <v>heavy or residual fuel oil</v>
      </c>
      <c r="K2599" t="b">
        <f t="shared" si="40"/>
        <v>1</v>
      </c>
    </row>
    <row r="2600" spans="1:11">
      <c r="A2600" s="120">
        <v>3251</v>
      </c>
      <c r="B2600" s="121" t="s">
        <v>201</v>
      </c>
      <c r="C2600" s="121" t="s">
        <v>202</v>
      </c>
      <c r="D2600" s="121" t="s">
        <v>68</v>
      </c>
      <c r="E2600" s="121" t="s">
        <v>38</v>
      </c>
      <c r="F2600" s="122">
        <v>0</v>
      </c>
      <c r="G2600" s="122">
        <v>0</v>
      </c>
      <c r="H2600" s="120">
        <v>2019</v>
      </c>
      <c r="I2600" t="str">
        <f>IF(J2600="natural gas",VLOOKUP(D2600,'Cross-Page Data'!$I$4:$J$13,2,FALSE),IF(J2600="solar",VLOOKUP('Form 923'!D2600,'Cross-Page Data'!$I$14:$J$117,2,FALSE),J2600))</f>
        <v>natural gas nonpeaker - preexisting retiring</v>
      </c>
      <c r="J2600" t="str">
        <f>VLOOKUP(E2600,'Cross-Page Data'!$D$4:$F$48,3,FALSE)</f>
        <v>natural gas</v>
      </c>
      <c r="K2600" t="b">
        <f t="shared" si="40"/>
        <v>1</v>
      </c>
    </row>
    <row r="2601" spans="1:11">
      <c r="A2601" s="120">
        <v>3251</v>
      </c>
      <c r="B2601" s="121" t="s">
        <v>201</v>
      </c>
      <c r="C2601" s="121" t="s">
        <v>202</v>
      </c>
      <c r="D2601" s="121" t="s">
        <v>68</v>
      </c>
      <c r="E2601" s="121" t="s">
        <v>125</v>
      </c>
      <c r="F2601" s="122">
        <v>0</v>
      </c>
      <c r="G2601" s="122">
        <v>6376319</v>
      </c>
      <c r="H2601" s="120">
        <v>2019</v>
      </c>
      <c r="I2601" t="str">
        <f>IF(J2601="natural gas",VLOOKUP(D2601,'Cross-Page Data'!$I$4:$J$13,2,FALSE),IF(J2601="solar",VLOOKUP('Form 923'!D2601,'Cross-Page Data'!$I$14:$J$117,2,FALSE),J2601))</f>
        <v>nuclear</v>
      </c>
      <c r="J2601" t="str">
        <f>VLOOKUP(E2601,'Cross-Page Data'!$D$4:$F$48,3,FALSE)</f>
        <v>nuclear</v>
      </c>
      <c r="K2601" t="b">
        <f t="shared" si="40"/>
        <v>1</v>
      </c>
    </row>
    <row r="2602" spans="1:11">
      <c r="A2602" s="120">
        <v>3253</v>
      </c>
      <c r="B2602" s="121" t="s">
        <v>201</v>
      </c>
      <c r="C2602" s="121" t="s">
        <v>206</v>
      </c>
      <c r="D2602" s="121" t="s">
        <v>116</v>
      </c>
      <c r="E2602" s="121" t="s">
        <v>170</v>
      </c>
      <c r="F2602" s="122">
        <v>48793</v>
      </c>
      <c r="G2602" s="122">
        <v>5481</v>
      </c>
      <c r="H2602" s="120">
        <v>2019</v>
      </c>
      <c r="I2602" t="str">
        <f>IF(J2602="natural gas",VLOOKUP(D2602,'Cross-Page Data'!$I$4:$J$13,2,FALSE),IF(J2602="solar",VLOOKUP('Form 923'!D2602,'Cross-Page Data'!$I$14:$J$117,2,FALSE),J2602))</f>
        <v>hydro</v>
      </c>
      <c r="J2602" t="str">
        <f>VLOOKUP(E2602,'Cross-Page Data'!$D$4:$F$48,3,FALSE)</f>
        <v>hydro</v>
      </c>
      <c r="K2602" t="b">
        <f t="shared" si="40"/>
        <v>1</v>
      </c>
    </row>
    <row r="2603" spans="1:11">
      <c r="A2603" s="120">
        <v>3254</v>
      </c>
      <c r="B2603" s="121" t="s">
        <v>201</v>
      </c>
      <c r="C2603" s="121" t="s">
        <v>202</v>
      </c>
      <c r="D2603" s="121" t="s">
        <v>116</v>
      </c>
      <c r="E2603" s="121" t="s">
        <v>170</v>
      </c>
      <c r="F2603" s="122">
        <v>376430</v>
      </c>
      <c r="G2603" s="122">
        <v>42286</v>
      </c>
      <c r="H2603" s="120">
        <v>2019</v>
      </c>
      <c r="I2603" t="str">
        <f>IF(J2603="natural gas",VLOOKUP(D2603,'Cross-Page Data'!$I$4:$J$13,2,FALSE),IF(J2603="solar",VLOOKUP('Form 923'!D2603,'Cross-Page Data'!$I$14:$J$117,2,FALSE),J2603))</f>
        <v>hydro</v>
      </c>
      <c r="J2603" t="str">
        <f>VLOOKUP(E2603,'Cross-Page Data'!$D$4:$F$48,3,FALSE)</f>
        <v>hydro</v>
      </c>
      <c r="K2603" t="b">
        <f t="shared" si="40"/>
        <v>1</v>
      </c>
    </row>
    <row r="2604" spans="1:11">
      <c r="A2604" s="120">
        <v>3254</v>
      </c>
      <c r="B2604" s="121" t="s">
        <v>201</v>
      </c>
      <c r="C2604" s="121" t="s">
        <v>202</v>
      </c>
      <c r="D2604" s="121" t="s">
        <v>68</v>
      </c>
      <c r="E2604" s="121" t="s">
        <v>70</v>
      </c>
      <c r="F2604" s="122">
        <v>0</v>
      </c>
      <c r="G2604" s="122">
        <v>0</v>
      </c>
      <c r="H2604" s="120">
        <v>2019</v>
      </c>
      <c r="I2604" t="str">
        <f>IF(J2604="natural gas",VLOOKUP(D2604,'Cross-Page Data'!$I$4:$J$13,2,FALSE),IF(J2604="solar",VLOOKUP('Form 923'!D2604,'Cross-Page Data'!$I$14:$J$117,2,FALSE),J2604))</f>
        <v>heavy or residual fuel oil</v>
      </c>
      <c r="J2604" t="str">
        <f>VLOOKUP(E2604,'Cross-Page Data'!$D$4:$F$48,3,FALSE)</f>
        <v>heavy or residual fuel oil</v>
      </c>
      <c r="K2604" t="b">
        <f t="shared" si="40"/>
        <v>1</v>
      </c>
    </row>
    <row r="2605" spans="1:11">
      <c r="A2605" s="120">
        <v>3254</v>
      </c>
      <c r="B2605" s="121" t="s">
        <v>201</v>
      </c>
      <c r="C2605" s="121" t="s">
        <v>202</v>
      </c>
      <c r="D2605" s="121" t="s">
        <v>68</v>
      </c>
      <c r="E2605" s="121" t="s">
        <v>38</v>
      </c>
      <c r="F2605" s="122">
        <v>0</v>
      </c>
      <c r="G2605" s="122">
        <v>0</v>
      </c>
      <c r="H2605" s="120">
        <v>2019</v>
      </c>
      <c r="I2605" t="str">
        <f>IF(J2605="natural gas",VLOOKUP(D2605,'Cross-Page Data'!$I$4:$J$13,2,FALSE),IF(J2605="solar",VLOOKUP('Form 923'!D2605,'Cross-Page Data'!$I$14:$J$117,2,FALSE),J2605))</f>
        <v>natural gas nonpeaker - preexisting retiring</v>
      </c>
      <c r="J2605" t="str">
        <f>VLOOKUP(E2605,'Cross-Page Data'!$D$4:$F$48,3,FALSE)</f>
        <v>natural gas</v>
      </c>
      <c r="K2605" t="b">
        <f t="shared" si="40"/>
        <v>1</v>
      </c>
    </row>
    <row r="2606" spans="1:11">
      <c r="A2606" s="120">
        <v>3255</v>
      </c>
      <c r="B2606" s="121" t="s">
        <v>201</v>
      </c>
      <c r="C2606" s="121" t="s">
        <v>202</v>
      </c>
      <c r="D2606" s="121" t="s">
        <v>116</v>
      </c>
      <c r="E2606" s="121" t="s">
        <v>170</v>
      </c>
      <c r="F2606" s="122">
        <v>1636792</v>
      </c>
      <c r="G2606" s="122">
        <v>183868</v>
      </c>
      <c r="H2606" s="120">
        <v>2019</v>
      </c>
      <c r="I2606" t="str">
        <f>IF(J2606="natural gas",VLOOKUP(D2606,'Cross-Page Data'!$I$4:$J$13,2,FALSE),IF(J2606="solar",VLOOKUP('Form 923'!D2606,'Cross-Page Data'!$I$14:$J$117,2,FALSE),J2606))</f>
        <v>hydro</v>
      </c>
      <c r="J2606" t="str">
        <f>VLOOKUP(E2606,'Cross-Page Data'!$D$4:$F$48,3,FALSE)</f>
        <v>hydro</v>
      </c>
      <c r="K2606" t="b">
        <f t="shared" si="40"/>
        <v>1</v>
      </c>
    </row>
    <row r="2607" spans="1:11">
      <c r="A2607" s="120">
        <v>3256</v>
      </c>
      <c r="B2607" s="121" t="s">
        <v>201</v>
      </c>
      <c r="C2607" s="121" t="s">
        <v>202</v>
      </c>
      <c r="D2607" s="121" t="s">
        <v>116</v>
      </c>
      <c r="E2607" s="121" t="s">
        <v>170</v>
      </c>
      <c r="F2607" s="122">
        <v>1479993</v>
      </c>
      <c r="G2607" s="122">
        <v>166254</v>
      </c>
      <c r="H2607" s="120">
        <v>2019</v>
      </c>
      <c r="I2607" t="str">
        <f>IF(J2607="natural gas",VLOOKUP(D2607,'Cross-Page Data'!$I$4:$J$13,2,FALSE),IF(J2607="solar",VLOOKUP('Form 923'!D2607,'Cross-Page Data'!$I$14:$J$117,2,FALSE),J2607))</f>
        <v>hydro</v>
      </c>
      <c r="J2607" t="str">
        <f>VLOOKUP(E2607,'Cross-Page Data'!$D$4:$F$48,3,FALSE)</f>
        <v>hydro</v>
      </c>
      <c r="K2607" t="b">
        <f t="shared" si="40"/>
        <v>1</v>
      </c>
    </row>
    <row r="2608" spans="1:11">
      <c r="A2608" s="120">
        <v>3257</v>
      </c>
      <c r="B2608" s="121" t="s">
        <v>201</v>
      </c>
      <c r="C2608" s="121" t="s">
        <v>202</v>
      </c>
      <c r="D2608" s="121" t="s">
        <v>116</v>
      </c>
      <c r="E2608" s="121" t="s">
        <v>170</v>
      </c>
      <c r="F2608" s="122">
        <v>1625833</v>
      </c>
      <c r="G2608" s="122">
        <v>182637</v>
      </c>
      <c r="H2608" s="120">
        <v>2019</v>
      </c>
      <c r="I2608" t="str">
        <f>IF(J2608="natural gas",VLOOKUP(D2608,'Cross-Page Data'!$I$4:$J$13,2,FALSE),IF(J2608="solar",VLOOKUP('Form 923'!D2608,'Cross-Page Data'!$I$14:$J$117,2,FALSE),J2608))</f>
        <v>hydro</v>
      </c>
      <c r="J2608" t="str">
        <f>VLOOKUP(E2608,'Cross-Page Data'!$D$4:$F$48,3,FALSE)</f>
        <v>hydro</v>
      </c>
      <c r="K2608" t="b">
        <f t="shared" si="40"/>
        <v>1</v>
      </c>
    </row>
    <row r="2609" spans="1:11">
      <c r="A2609" s="120">
        <v>3258</v>
      </c>
      <c r="B2609" s="121" t="s">
        <v>201</v>
      </c>
      <c r="C2609" s="121" t="s">
        <v>202</v>
      </c>
      <c r="D2609" s="121" t="s">
        <v>116</v>
      </c>
      <c r="E2609" s="121" t="s">
        <v>170</v>
      </c>
      <c r="F2609" s="122">
        <v>132471</v>
      </c>
      <c r="G2609" s="122">
        <v>14881</v>
      </c>
      <c r="H2609" s="120">
        <v>2019</v>
      </c>
      <c r="I2609" t="str">
        <f>IF(J2609="natural gas",VLOOKUP(D2609,'Cross-Page Data'!$I$4:$J$13,2,FALSE),IF(J2609="solar",VLOOKUP('Form 923'!D2609,'Cross-Page Data'!$I$14:$J$117,2,FALSE),J2609))</f>
        <v>hydro</v>
      </c>
      <c r="J2609" t="str">
        <f>VLOOKUP(E2609,'Cross-Page Data'!$D$4:$F$48,3,FALSE)</f>
        <v>hydro</v>
      </c>
      <c r="K2609" t="b">
        <f t="shared" si="40"/>
        <v>1</v>
      </c>
    </row>
    <row r="2610" spans="1:11">
      <c r="A2610" s="120">
        <v>3259</v>
      </c>
      <c r="B2610" s="121" t="s">
        <v>201</v>
      </c>
      <c r="C2610" s="121" t="s">
        <v>202</v>
      </c>
      <c r="D2610" s="121" t="s">
        <v>116</v>
      </c>
      <c r="E2610" s="121" t="s">
        <v>170</v>
      </c>
      <c r="F2610" s="122">
        <v>0</v>
      </c>
      <c r="G2610" s="122">
        <v>-74</v>
      </c>
      <c r="H2610" s="120">
        <v>2019</v>
      </c>
      <c r="I2610" t="str">
        <f>IF(J2610="natural gas",VLOOKUP(D2610,'Cross-Page Data'!$I$4:$J$13,2,FALSE),IF(J2610="solar",VLOOKUP('Form 923'!D2610,'Cross-Page Data'!$I$14:$J$117,2,FALSE),J2610))</f>
        <v>hydro</v>
      </c>
      <c r="J2610" t="str">
        <f>VLOOKUP(E2610,'Cross-Page Data'!$D$4:$F$48,3,FALSE)</f>
        <v>hydro</v>
      </c>
      <c r="K2610" t="b">
        <f t="shared" si="40"/>
        <v>1</v>
      </c>
    </row>
    <row r="2611" spans="1:11">
      <c r="A2611" s="120">
        <v>3261</v>
      </c>
      <c r="B2611" s="121" t="s">
        <v>201</v>
      </c>
      <c r="C2611" s="121" t="s">
        <v>206</v>
      </c>
      <c r="D2611" s="121" t="s">
        <v>116</v>
      </c>
      <c r="E2611" s="121" t="s">
        <v>170</v>
      </c>
      <c r="F2611" s="122">
        <v>102497</v>
      </c>
      <c r="G2611" s="122">
        <v>11514</v>
      </c>
      <c r="H2611" s="120">
        <v>2019</v>
      </c>
      <c r="I2611" t="str">
        <f>IF(J2611="natural gas",VLOOKUP(D2611,'Cross-Page Data'!$I$4:$J$13,2,FALSE),IF(J2611="solar",VLOOKUP('Form 923'!D2611,'Cross-Page Data'!$I$14:$J$117,2,FALSE),J2611))</f>
        <v>hydro</v>
      </c>
      <c r="J2611" t="str">
        <f>VLOOKUP(E2611,'Cross-Page Data'!$D$4:$F$48,3,FALSE)</f>
        <v>hydro</v>
      </c>
      <c r="K2611" t="b">
        <f t="shared" si="40"/>
        <v>1</v>
      </c>
    </row>
    <row r="2612" spans="1:11">
      <c r="A2612" s="120">
        <v>3262</v>
      </c>
      <c r="B2612" s="121" t="s">
        <v>201</v>
      </c>
      <c r="C2612" s="121" t="s">
        <v>202</v>
      </c>
      <c r="D2612" s="121" t="s">
        <v>57</v>
      </c>
      <c r="E2612" s="121" t="s">
        <v>170</v>
      </c>
      <c r="F2612" s="122">
        <v>0</v>
      </c>
      <c r="G2612" s="122">
        <v>-143137</v>
      </c>
      <c r="H2612" s="120">
        <v>2019</v>
      </c>
      <c r="I2612" t="str">
        <f>IF(J2612="natural gas",VLOOKUP(D2612,'Cross-Page Data'!$I$4:$J$13,2,FALSE),IF(J2612="solar",VLOOKUP('Form 923'!D2612,'Cross-Page Data'!$I$14:$J$117,2,FALSE),J2612))</f>
        <v>hydro</v>
      </c>
      <c r="J2612" t="str">
        <f>VLOOKUP(E2612,'Cross-Page Data'!$D$4:$F$48,3,FALSE)</f>
        <v>hydro</v>
      </c>
      <c r="K2612" t="b">
        <f t="shared" si="40"/>
        <v>1</v>
      </c>
    </row>
    <row r="2613" spans="1:11">
      <c r="A2613" s="120">
        <v>3264</v>
      </c>
      <c r="B2613" s="121" t="s">
        <v>201</v>
      </c>
      <c r="C2613" s="121" t="s">
        <v>202</v>
      </c>
      <c r="D2613" s="121" t="s">
        <v>39</v>
      </c>
      <c r="E2613" s="121" t="s">
        <v>38</v>
      </c>
      <c r="F2613" s="122">
        <v>5528113</v>
      </c>
      <c r="G2613" s="122">
        <v>2167468</v>
      </c>
      <c r="H2613" s="120">
        <v>2019</v>
      </c>
      <c r="I2613" t="str">
        <f>IF(J2613="natural gas",VLOOKUP(D2613,'Cross-Page Data'!$I$4:$J$13,2,FALSE),IF(J2613="solar",VLOOKUP('Form 923'!D2613,'Cross-Page Data'!$I$14:$J$117,2,FALSE),J2613))</f>
        <v>natural gas nonpeaker - preexisting nonretiring</v>
      </c>
      <c r="J2613" t="str">
        <f>VLOOKUP(E2613,'Cross-Page Data'!$D$4:$F$48,3,FALSE)</f>
        <v>natural gas</v>
      </c>
      <c r="K2613" t="b">
        <f t="shared" si="40"/>
        <v>1</v>
      </c>
    </row>
    <row r="2614" spans="1:11">
      <c r="A2614" s="120">
        <v>3264</v>
      </c>
      <c r="B2614" s="121" t="s">
        <v>201</v>
      </c>
      <c r="C2614" s="121" t="s">
        <v>202</v>
      </c>
      <c r="D2614" s="121" t="s">
        <v>61</v>
      </c>
      <c r="E2614" s="121" t="s">
        <v>38</v>
      </c>
      <c r="F2614" s="122">
        <v>31384549</v>
      </c>
      <c r="G2614" s="122">
        <v>3101972</v>
      </c>
      <c r="H2614" s="120">
        <v>2019</v>
      </c>
      <c r="I2614" t="str">
        <f>IF(J2614="natural gas",VLOOKUP(D2614,'Cross-Page Data'!$I$4:$J$13,2,FALSE),IF(J2614="solar",VLOOKUP('Form 923'!D2614,'Cross-Page Data'!$I$14:$J$117,2,FALSE),J2614))</f>
        <v>natural gas nonpeaker - preexisting nonretiring</v>
      </c>
      <c r="J2614" t="str">
        <f>VLOOKUP(E2614,'Cross-Page Data'!$D$4:$F$48,3,FALSE)</f>
        <v>natural gas</v>
      </c>
      <c r="K2614" t="b">
        <f t="shared" si="40"/>
        <v>1</v>
      </c>
    </row>
    <row r="2615" spans="1:11">
      <c r="A2615" s="120">
        <v>3264</v>
      </c>
      <c r="B2615" s="121" t="s">
        <v>201</v>
      </c>
      <c r="C2615" s="121" t="s">
        <v>202</v>
      </c>
      <c r="D2615" s="121" t="s">
        <v>73</v>
      </c>
      <c r="E2615" s="121" t="s">
        <v>70</v>
      </c>
      <c r="F2615" s="122">
        <v>19005</v>
      </c>
      <c r="G2615" s="122">
        <v>97.059</v>
      </c>
      <c r="H2615" s="120">
        <v>2019</v>
      </c>
      <c r="I2615" t="str">
        <f>IF(J2615="natural gas",VLOOKUP(D2615,'Cross-Page Data'!$I$4:$J$13,2,FALSE),IF(J2615="solar",VLOOKUP('Form 923'!D2615,'Cross-Page Data'!$I$14:$J$117,2,FALSE),J2615))</f>
        <v>heavy or residual fuel oil</v>
      </c>
      <c r="J2615" t="str">
        <f>VLOOKUP(E2615,'Cross-Page Data'!$D$4:$F$48,3,FALSE)</f>
        <v>heavy or residual fuel oil</v>
      </c>
      <c r="K2615" t="b">
        <f t="shared" si="40"/>
        <v>1</v>
      </c>
    </row>
    <row r="2616" spans="1:11">
      <c r="A2616" s="120">
        <v>3264</v>
      </c>
      <c r="B2616" s="121" t="s">
        <v>201</v>
      </c>
      <c r="C2616" s="121" t="s">
        <v>202</v>
      </c>
      <c r="D2616" s="121" t="s">
        <v>73</v>
      </c>
      <c r="E2616" s="121" t="s">
        <v>38</v>
      </c>
      <c r="F2616" s="122">
        <v>166761</v>
      </c>
      <c r="G2616" s="122">
        <v>8055.941</v>
      </c>
      <c r="H2616" s="120">
        <v>2019</v>
      </c>
      <c r="I2616" t="str">
        <f>IF(J2616="natural gas",VLOOKUP(D2616,'Cross-Page Data'!$I$4:$J$13,2,FALSE),IF(J2616="solar",VLOOKUP('Form 923'!D2616,'Cross-Page Data'!$I$14:$J$117,2,FALSE),J2616))</f>
        <v>natural gas peaker</v>
      </c>
      <c r="J2616" t="str">
        <f>VLOOKUP(E2616,'Cross-Page Data'!$D$4:$F$48,3,FALSE)</f>
        <v>natural gas</v>
      </c>
      <c r="K2616" t="b">
        <f t="shared" si="40"/>
        <v>1</v>
      </c>
    </row>
    <row r="2617" spans="1:11">
      <c r="A2617" s="120">
        <v>3264</v>
      </c>
      <c r="B2617" s="121" t="s">
        <v>201</v>
      </c>
      <c r="C2617" s="121" t="s">
        <v>202</v>
      </c>
      <c r="D2617" s="121" t="s">
        <v>68</v>
      </c>
      <c r="E2617" s="121" t="s">
        <v>70</v>
      </c>
      <c r="F2617" s="122">
        <v>0</v>
      </c>
      <c r="G2617" s="122">
        <v>0</v>
      </c>
      <c r="H2617" s="120">
        <v>2019</v>
      </c>
      <c r="I2617" t="str">
        <f>IF(J2617="natural gas",VLOOKUP(D2617,'Cross-Page Data'!$I$4:$J$13,2,FALSE),IF(J2617="solar",VLOOKUP('Form 923'!D2617,'Cross-Page Data'!$I$14:$J$117,2,FALSE),J2617))</f>
        <v>heavy or residual fuel oil</v>
      </c>
      <c r="J2617" t="str">
        <f>VLOOKUP(E2617,'Cross-Page Data'!$D$4:$F$48,3,FALSE)</f>
        <v>heavy or residual fuel oil</v>
      </c>
      <c r="K2617" t="b">
        <f t="shared" si="40"/>
        <v>1</v>
      </c>
    </row>
    <row r="2618" spans="1:11">
      <c r="A2618" s="120">
        <v>3264</v>
      </c>
      <c r="B2618" s="121" t="s">
        <v>201</v>
      </c>
      <c r="C2618" s="121" t="s">
        <v>202</v>
      </c>
      <c r="D2618" s="121" t="s">
        <v>68</v>
      </c>
      <c r="E2618" s="121" t="s">
        <v>38</v>
      </c>
      <c r="F2618" s="122">
        <v>5811</v>
      </c>
      <c r="G2618" s="122">
        <v>-5559</v>
      </c>
      <c r="H2618" s="120">
        <v>2019</v>
      </c>
      <c r="I2618" t="str">
        <f>IF(J2618="natural gas",VLOOKUP(D2618,'Cross-Page Data'!$I$4:$J$13,2,FALSE),IF(J2618="solar",VLOOKUP('Form 923'!D2618,'Cross-Page Data'!$I$14:$J$117,2,FALSE),J2618))</f>
        <v>natural gas nonpeaker - preexisting retiring</v>
      </c>
      <c r="J2618" t="str">
        <f>VLOOKUP(E2618,'Cross-Page Data'!$D$4:$F$48,3,FALSE)</f>
        <v>natural gas</v>
      </c>
      <c r="K2618" t="b">
        <f t="shared" si="40"/>
        <v>1</v>
      </c>
    </row>
    <row r="2619" spans="1:11">
      <c r="A2619" s="120">
        <v>3264</v>
      </c>
      <c r="B2619" s="121" t="s">
        <v>201</v>
      </c>
      <c r="C2619" s="121" t="s">
        <v>202</v>
      </c>
      <c r="D2619" s="121" t="s">
        <v>68</v>
      </c>
      <c r="E2619" s="121" t="s">
        <v>176</v>
      </c>
      <c r="F2619" s="122">
        <v>0</v>
      </c>
      <c r="G2619" s="122">
        <v>0</v>
      </c>
      <c r="H2619" s="120">
        <v>2019</v>
      </c>
      <c r="I2619" t="str">
        <f>IF(J2619="natural gas",VLOOKUP(D2619,'Cross-Page Data'!$I$4:$J$13,2,FALSE),IF(J2619="solar",VLOOKUP('Form 923'!D2619,'Cross-Page Data'!$I$14:$J$117,2,FALSE),J2619))</f>
        <v>biomass</v>
      </c>
      <c r="J2619" t="str">
        <f>VLOOKUP(E2619,'Cross-Page Data'!$D$4:$F$48,3,FALSE)</f>
        <v>biomass</v>
      </c>
      <c r="K2619" t="b">
        <f t="shared" si="40"/>
        <v>1</v>
      </c>
    </row>
    <row r="2620" spans="1:11">
      <c r="A2620" s="120">
        <v>3265</v>
      </c>
      <c r="B2620" s="121" t="s">
        <v>201</v>
      </c>
      <c r="C2620" s="121" t="s">
        <v>202</v>
      </c>
      <c r="D2620" s="121" t="s">
        <v>68</v>
      </c>
      <c r="E2620" s="121" t="s">
        <v>125</v>
      </c>
      <c r="F2620" s="122">
        <v>0</v>
      </c>
      <c r="G2620" s="122">
        <v>7498643</v>
      </c>
      <c r="H2620" s="120">
        <v>2019</v>
      </c>
      <c r="I2620" t="str">
        <f>IF(J2620="natural gas",VLOOKUP(D2620,'Cross-Page Data'!$I$4:$J$13,2,FALSE),IF(J2620="solar",VLOOKUP('Form 923'!D2620,'Cross-Page Data'!$I$14:$J$117,2,FALSE),J2620))</f>
        <v>nuclear</v>
      </c>
      <c r="J2620" t="str">
        <f>VLOOKUP(E2620,'Cross-Page Data'!$D$4:$F$48,3,FALSE)</f>
        <v>nuclear</v>
      </c>
      <c r="K2620" t="b">
        <f t="shared" si="40"/>
        <v>1</v>
      </c>
    </row>
    <row r="2621" spans="1:11">
      <c r="A2621" s="120">
        <v>3265</v>
      </c>
      <c r="B2621" s="121" t="s">
        <v>201</v>
      </c>
      <c r="C2621" s="121" t="s">
        <v>202</v>
      </c>
      <c r="D2621" s="121" t="s">
        <v>68</v>
      </c>
      <c r="E2621" s="121" t="s">
        <v>125</v>
      </c>
      <c r="F2621" s="122">
        <v>0</v>
      </c>
      <c r="G2621" s="122">
        <v>6798420</v>
      </c>
      <c r="H2621" s="120">
        <v>2019</v>
      </c>
      <c r="I2621" t="str">
        <f>IF(J2621="natural gas",VLOOKUP(D2621,'Cross-Page Data'!$I$4:$J$13,2,FALSE),IF(J2621="solar",VLOOKUP('Form 923'!D2621,'Cross-Page Data'!$I$14:$J$117,2,FALSE),J2621))</f>
        <v>nuclear</v>
      </c>
      <c r="J2621" t="str">
        <f>VLOOKUP(E2621,'Cross-Page Data'!$D$4:$F$48,3,FALSE)</f>
        <v>nuclear</v>
      </c>
      <c r="K2621" t="b">
        <f t="shared" si="40"/>
        <v>1</v>
      </c>
    </row>
    <row r="2622" spans="1:11">
      <c r="A2622" s="120">
        <v>3265</v>
      </c>
      <c r="B2622" s="121" t="s">
        <v>201</v>
      </c>
      <c r="C2622" s="121" t="s">
        <v>202</v>
      </c>
      <c r="D2622" s="121" t="s">
        <v>68</v>
      </c>
      <c r="E2622" s="121" t="s">
        <v>125</v>
      </c>
      <c r="F2622" s="122">
        <v>0</v>
      </c>
      <c r="G2622" s="122">
        <v>7587618</v>
      </c>
      <c r="H2622" s="120">
        <v>2019</v>
      </c>
      <c r="I2622" t="str">
        <f>IF(J2622="natural gas",VLOOKUP(D2622,'Cross-Page Data'!$I$4:$J$13,2,FALSE),IF(J2622="solar",VLOOKUP('Form 923'!D2622,'Cross-Page Data'!$I$14:$J$117,2,FALSE),J2622))</f>
        <v>nuclear</v>
      </c>
      <c r="J2622" t="str">
        <f>VLOOKUP(E2622,'Cross-Page Data'!$D$4:$F$48,3,FALSE)</f>
        <v>nuclear</v>
      </c>
      <c r="K2622" t="b">
        <f t="shared" si="40"/>
        <v>1</v>
      </c>
    </row>
    <row r="2623" spans="1:11">
      <c r="A2623" s="120">
        <v>3267</v>
      </c>
      <c r="B2623" s="121" t="s">
        <v>201</v>
      </c>
      <c r="C2623" s="121" t="s">
        <v>206</v>
      </c>
      <c r="D2623" s="121" t="s">
        <v>116</v>
      </c>
      <c r="E2623" s="121" t="s">
        <v>170</v>
      </c>
      <c r="F2623" s="122">
        <v>97174</v>
      </c>
      <c r="G2623" s="122">
        <v>10916</v>
      </c>
      <c r="H2623" s="120">
        <v>2019</v>
      </c>
      <c r="I2623" t="str">
        <f>IF(J2623="natural gas",VLOOKUP(D2623,'Cross-Page Data'!$I$4:$J$13,2,FALSE),IF(J2623="solar",VLOOKUP('Form 923'!D2623,'Cross-Page Data'!$I$14:$J$117,2,FALSE),J2623))</f>
        <v>hydro</v>
      </c>
      <c r="J2623" t="str">
        <f>VLOOKUP(E2623,'Cross-Page Data'!$D$4:$F$48,3,FALSE)</f>
        <v>hydro</v>
      </c>
      <c r="K2623" t="b">
        <f t="shared" si="40"/>
        <v>1</v>
      </c>
    </row>
    <row r="2624" spans="1:11">
      <c r="A2624" s="120">
        <v>3270</v>
      </c>
      <c r="B2624" s="121" t="s">
        <v>201</v>
      </c>
      <c r="C2624" s="121" t="s">
        <v>202</v>
      </c>
      <c r="D2624" s="121" t="s">
        <v>116</v>
      </c>
      <c r="E2624" s="121" t="s">
        <v>170</v>
      </c>
      <c r="F2624" s="122">
        <v>2842944</v>
      </c>
      <c r="G2624" s="122">
        <v>319360</v>
      </c>
      <c r="H2624" s="120">
        <v>2019</v>
      </c>
      <c r="I2624" t="str">
        <f>IF(J2624="natural gas",VLOOKUP(D2624,'Cross-Page Data'!$I$4:$J$13,2,FALSE),IF(J2624="solar",VLOOKUP('Form 923'!D2624,'Cross-Page Data'!$I$14:$J$117,2,FALSE),J2624))</f>
        <v>hydro</v>
      </c>
      <c r="J2624" t="str">
        <f>VLOOKUP(E2624,'Cross-Page Data'!$D$4:$F$48,3,FALSE)</f>
        <v>hydro</v>
      </c>
      <c r="K2624" t="b">
        <f t="shared" si="40"/>
        <v>1</v>
      </c>
    </row>
    <row r="2625" spans="1:11">
      <c r="A2625" s="120">
        <v>3271</v>
      </c>
      <c r="B2625" s="121" t="s">
        <v>201</v>
      </c>
      <c r="C2625" s="121" t="s">
        <v>202</v>
      </c>
      <c r="D2625" s="121" t="s">
        <v>116</v>
      </c>
      <c r="E2625" s="121" t="s">
        <v>170</v>
      </c>
      <c r="F2625" s="122">
        <v>692791</v>
      </c>
      <c r="G2625" s="122">
        <v>77824</v>
      </c>
      <c r="H2625" s="120">
        <v>2019</v>
      </c>
      <c r="I2625" t="str">
        <f>IF(J2625="natural gas",VLOOKUP(D2625,'Cross-Page Data'!$I$4:$J$13,2,FALSE),IF(J2625="solar",VLOOKUP('Form 923'!D2625,'Cross-Page Data'!$I$14:$J$117,2,FALSE),J2625))</f>
        <v>hydro</v>
      </c>
      <c r="J2625" t="str">
        <f>VLOOKUP(E2625,'Cross-Page Data'!$D$4:$F$48,3,FALSE)</f>
        <v>hydro</v>
      </c>
      <c r="K2625" t="b">
        <f t="shared" si="40"/>
        <v>1</v>
      </c>
    </row>
    <row r="2626" spans="1:11">
      <c r="A2626" s="120">
        <v>3272</v>
      </c>
      <c r="B2626" s="121" t="s">
        <v>201</v>
      </c>
      <c r="C2626" s="121" t="s">
        <v>202</v>
      </c>
      <c r="D2626" s="121" t="s">
        <v>116</v>
      </c>
      <c r="E2626" s="121" t="s">
        <v>170</v>
      </c>
      <c r="F2626" s="122">
        <v>601810</v>
      </c>
      <c r="G2626" s="122">
        <v>67604</v>
      </c>
      <c r="H2626" s="120">
        <v>2019</v>
      </c>
      <c r="I2626" t="str">
        <f>IF(J2626="natural gas",VLOOKUP(D2626,'Cross-Page Data'!$I$4:$J$13,2,FALSE),IF(J2626="solar",VLOOKUP('Form 923'!D2626,'Cross-Page Data'!$I$14:$J$117,2,FALSE),J2626))</f>
        <v>hydro</v>
      </c>
      <c r="J2626" t="str">
        <f>VLOOKUP(E2626,'Cross-Page Data'!$D$4:$F$48,3,FALSE)</f>
        <v>hydro</v>
      </c>
      <c r="K2626" t="b">
        <f t="shared" si="40"/>
        <v>1</v>
      </c>
    </row>
    <row r="2627" spans="1:11">
      <c r="A2627" s="120">
        <v>3275</v>
      </c>
      <c r="B2627" s="121" t="s">
        <v>201</v>
      </c>
      <c r="C2627" s="121" t="s">
        <v>202</v>
      </c>
      <c r="D2627" s="121" t="s">
        <v>116</v>
      </c>
      <c r="E2627" s="121" t="s">
        <v>170</v>
      </c>
      <c r="F2627" s="122">
        <v>829327</v>
      </c>
      <c r="G2627" s="122">
        <v>93162</v>
      </c>
      <c r="H2627" s="120">
        <v>2019</v>
      </c>
      <c r="I2627" t="str">
        <f>IF(J2627="natural gas",VLOOKUP(D2627,'Cross-Page Data'!$I$4:$J$13,2,FALSE),IF(J2627="solar",VLOOKUP('Form 923'!D2627,'Cross-Page Data'!$I$14:$J$117,2,FALSE),J2627))</f>
        <v>hydro</v>
      </c>
      <c r="J2627" t="str">
        <f>VLOOKUP(E2627,'Cross-Page Data'!$D$4:$F$48,3,FALSE)</f>
        <v>hydro</v>
      </c>
      <c r="K2627" t="b">
        <f t="shared" si="40"/>
        <v>1</v>
      </c>
    </row>
    <row r="2628" spans="1:11">
      <c r="A2628" s="120">
        <v>3281</v>
      </c>
      <c r="B2628" s="121" t="s">
        <v>201</v>
      </c>
      <c r="C2628" s="121" t="s">
        <v>202</v>
      </c>
      <c r="D2628" s="121" t="s">
        <v>73</v>
      </c>
      <c r="E2628" s="121" t="s">
        <v>70</v>
      </c>
      <c r="F2628" s="122">
        <v>3248</v>
      </c>
      <c r="G2628" s="122">
        <v>152.763</v>
      </c>
      <c r="H2628" s="120">
        <v>2019</v>
      </c>
      <c r="I2628" t="str">
        <f>IF(J2628="natural gas",VLOOKUP(D2628,'Cross-Page Data'!$I$4:$J$13,2,FALSE),IF(J2628="solar",VLOOKUP('Form 923'!D2628,'Cross-Page Data'!$I$14:$J$117,2,FALSE),J2628))</f>
        <v>heavy or residual fuel oil</v>
      </c>
      <c r="J2628" t="str">
        <f>VLOOKUP(E2628,'Cross-Page Data'!$D$4:$F$48,3,FALSE)</f>
        <v>heavy or residual fuel oil</v>
      </c>
      <c r="K2628" t="b">
        <f t="shared" si="40"/>
        <v>1</v>
      </c>
    </row>
    <row r="2629" spans="1:11">
      <c r="A2629" s="120">
        <v>3281</v>
      </c>
      <c r="B2629" s="121" t="s">
        <v>201</v>
      </c>
      <c r="C2629" s="121" t="s">
        <v>202</v>
      </c>
      <c r="D2629" s="121" t="s">
        <v>73</v>
      </c>
      <c r="E2629" s="121" t="s">
        <v>38</v>
      </c>
      <c r="F2629" s="122">
        <v>3473</v>
      </c>
      <c r="G2629" s="122">
        <v>163.237</v>
      </c>
      <c r="H2629" s="120">
        <v>2019</v>
      </c>
      <c r="I2629" t="str">
        <f>IF(J2629="natural gas",VLOOKUP(D2629,'Cross-Page Data'!$I$4:$J$13,2,FALSE),IF(J2629="solar",VLOOKUP('Form 923'!D2629,'Cross-Page Data'!$I$14:$J$117,2,FALSE),J2629))</f>
        <v>natural gas peaker</v>
      </c>
      <c r="J2629" t="str">
        <f>VLOOKUP(E2629,'Cross-Page Data'!$D$4:$F$48,3,FALSE)</f>
        <v>natural gas</v>
      </c>
      <c r="K2629" t="b">
        <f t="shared" si="40"/>
        <v>1</v>
      </c>
    </row>
    <row r="2630" spans="1:11">
      <c r="A2630" s="120">
        <v>3285</v>
      </c>
      <c r="B2630" s="121" t="s">
        <v>201</v>
      </c>
      <c r="C2630" s="121" t="s">
        <v>202</v>
      </c>
      <c r="D2630" s="121" t="s">
        <v>73</v>
      </c>
      <c r="E2630" s="121" t="s">
        <v>70</v>
      </c>
      <c r="F2630" s="122">
        <v>20160</v>
      </c>
      <c r="G2630" s="122">
        <v>1566.904</v>
      </c>
      <c r="H2630" s="120">
        <v>2019</v>
      </c>
      <c r="I2630" t="str">
        <f>IF(J2630="natural gas",VLOOKUP(D2630,'Cross-Page Data'!$I$4:$J$13,2,FALSE),IF(J2630="solar",VLOOKUP('Form 923'!D2630,'Cross-Page Data'!$I$14:$J$117,2,FALSE),J2630))</f>
        <v>heavy or residual fuel oil</v>
      </c>
      <c r="J2630" t="str">
        <f>VLOOKUP(E2630,'Cross-Page Data'!$D$4:$F$48,3,FALSE)</f>
        <v>heavy or residual fuel oil</v>
      </c>
      <c r="K2630" t="b">
        <f t="shared" si="40"/>
        <v>1</v>
      </c>
    </row>
    <row r="2631" spans="1:11">
      <c r="A2631" s="120">
        <v>3285</v>
      </c>
      <c r="B2631" s="121" t="s">
        <v>201</v>
      </c>
      <c r="C2631" s="121" t="s">
        <v>202</v>
      </c>
      <c r="D2631" s="121" t="s">
        <v>73</v>
      </c>
      <c r="E2631" s="121" t="s">
        <v>38</v>
      </c>
      <c r="F2631" s="122">
        <v>150065</v>
      </c>
      <c r="G2631" s="122">
        <v>11663.096</v>
      </c>
      <c r="H2631" s="120">
        <v>2019</v>
      </c>
      <c r="I2631" t="str">
        <f>IF(J2631="natural gas",VLOOKUP(D2631,'Cross-Page Data'!$I$4:$J$13,2,FALSE),IF(J2631="solar",VLOOKUP('Form 923'!D2631,'Cross-Page Data'!$I$14:$J$117,2,FALSE),J2631))</f>
        <v>natural gas peaker</v>
      </c>
      <c r="J2631" t="str">
        <f>VLOOKUP(E2631,'Cross-Page Data'!$D$4:$F$48,3,FALSE)</f>
        <v>natural gas</v>
      </c>
      <c r="K2631" t="b">
        <f t="shared" ref="K2631:K2694" si="41">IF(AND($N$6=FALSE,OR(C2631="Commercial NAICS Cogen",C2631="Industrial NAICS Cogen",C2631="NAICS-22 Cogen")),FALSE,IF(AND($N$7=FALSE,OR(C2631="Commercial NAICS Cogen",C2631="Commercial NAICS Non-Cogen",C2631="industrial NAICS Cogen",C2631="industrial NAICS non-cogen")),FALSE,TRUE))</f>
        <v>1</v>
      </c>
    </row>
    <row r="2632" spans="1:11">
      <c r="A2632" s="120">
        <v>3286</v>
      </c>
      <c r="B2632" s="121" t="s">
        <v>201</v>
      </c>
      <c r="C2632" s="121" t="s">
        <v>202</v>
      </c>
      <c r="D2632" s="121" t="s">
        <v>73</v>
      </c>
      <c r="E2632" s="121" t="s">
        <v>70</v>
      </c>
      <c r="F2632" s="122">
        <v>0</v>
      </c>
      <c r="G2632" s="122">
        <v>0</v>
      </c>
      <c r="H2632" s="120">
        <v>2019</v>
      </c>
      <c r="I2632" t="str">
        <f>IF(J2632="natural gas",VLOOKUP(D2632,'Cross-Page Data'!$I$4:$J$13,2,FALSE),IF(J2632="solar",VLOOKUP('Form 923'!D2632,'Cross-Page Data'!$I$14:$J$117,2,FALSE),J2632))</f>
        <v>heavy or residual fuel oil</v>
      </c>
      <c r="J2632" t="str">
        <f>VLOOKUP(E2632,'Cross-Page Data'!$D$4:$F$48,3,FALSE)</f>
        <v>heavy or residual fuel oil</v>
      </c>
      <c r="K2632" t="b">
        <f t="shared" si="41"/>
        <v>1</v>
      </c>
    </row>
    <row r="2633" spans="1:11">
      <c r="A2633" s="120">
        <v>3287</v>
      </c>
      <c r="B2633" s="121" t="s">
        <v>201</v>
      </c>
      <c r="C2633" s="121" t="s">
        <v>202</v>
      </c>
      <c r="D2633" s="121" t="s">
        <v>68</v>
      </c>
      <c r="E2633" s="121" t="s">
        <v>54</v>
      </c>
      <c r="F2633" s="122">
        <v>0</v>
      </c>
      <c r="G2633" s="122">
        <v>0</v>
      </c>
      <c r="H2633" s="120">
        <v>2019</v>
      </c>
      <c r="I2633" t="str">
        <f>IF(J2633="natural gas",VLOOKUP(D2633,'Cross-Page Data'!$I$4:$J$13,2,FALSE),IF(J2633="solar",VLOOKUP('Form 923'!D2633,'Cross-Page Data'!$I$14:$J$117,2,FALSE),J2633))</f>
        <v>hard coal</v>
      </c>
      <c r="J2633" t="str">
        <f>VLOOKUP(E2633,'Cross-Page Data'!$D$4:$F$48,3,FALSE)</f>
        <v>hard coal</v>
      </c>
      <c r="K2633" t="b">
        <f t="shared" si="41"/>
        <v>1</v>
      </c>
    </row>
    <row r="2634" spans="1:11">
      <c r="A2634" s="120">
        <v>3287</v>
      </c>
      <c r="B2634" s="121" t="s">
        <v>201</v>
      </c>
      <c r="C2634" s="121" t="s">
        <v>202</v>
      </c>
      <c r="D2634" s="121" t="s">
        <v>68</v>
      </c>
      <c r="E2634" s="121" t="s">
        <v>70</v>
      </c>
      <c r="F2634" s="122">
        <v>0</v>
      </c>
      <c r="G2634" s="122">
        <v>0</v>
      </c>
      <c r="H2634" s="120">
        <v>2019</v>
      </c>
      <c r="I2634" t="str">
        <f>IF(J2634="natural gas",VLOOKUP(D2634,'Cross-Page Data'!$I$4:$J$13,2,FALSE),IF(J2634="solar",VLOOKUP('Form 923'!D2634,'Cross-Page Data'!$I$14:$J$117,2,FALSE),J2634))</f>
        <v>heavy or residual fuel oil</v>
      </c>
      <c r="J2634" t="str">
        <f>VLOOKUP(E2634,'Cross-Page Data'!$D$4:$F$48,3,FALSE)</f>
        <v>heavy or residual fuel oil</v>
      </c>
      <c r="K2634" t="b">
        <f t="shared" si="41"/>
        <v>1</v>
      </c>
    </row>
    <row r="2635" spans="1:11">
      <c r="A2635" s="120">
        <v>3287</v>
      </c>
      <c r="B2635" s="121" t="s">
        <v>201</v>
      </c>
      <c r="C2635" s="121" t="s">
        <v>202</v>
      </c>
      <c r="D2635" s="121" t="s">
        <v>68</v>
      </c>
      <c r="E2635" s="121" t="s">
        <v>38</v>
      </c>
      <c r="F2635" s="122">
        <v>7754860</v>
      </c>
      <c r="G2635" s="122">
        <v>752842</v>
      </c>
      <c r="H2635" s="120">
        <v>2019</v>
      </c>
      <c r="I2635" t="str">
        <f>IF(J2635="natural gas",VLOOKUP(D2635,'Cross-Page Data'!$I$4:$J$13,2,FALSE),IF(J2635="solar",VLOOKUP('Form 923'!D2635,'Cross-Page Data'!$I$14:$J$117,2,FALSE),J2635))</f>
        <v>natural gas nonpeaker - preexisting retiring</v>
      </c>
      <c r="J2635" t="str">
        <f>VLOOKUP(E2635,'Cross-Page Data'!$D$4:$F$48,3,FALSE)</f>
        <v>natural gas</v>
      </c>
      <c r="K2635" t="b">
        <f t="shared" si="41"/>
        <v>1</v>
      </c>
    </row>
    <row r="2636" spans="1:11">
      <c r="A2636" s="120">
        <v>3289</v>
      </c>
      <c r="B2636" s="121" t="s">
        <v>201</v>
      </c>
      <c r="C2636" s="121" t="s">
        <v>202</v>
      </c>
      <c r="D2636" s="121" t="s">
        <v>116</v>
      </c>
      <c r="E2636" s="121" t="s">
        <v>170</v>
      </c>
      <c r="F2636" s="122">
        <v>159302</v>
      </c>
      <c r="G2636" s="122">
        <v>17895</v>
      </c>
      <c r="H2636" s="120">
        <v>2019</v>
      </c>
      <c r="I2636" t="str">
        <f>IF(J2636="natural gas",VLOOKUP(D2636,'Cross-Page Data'!$I$4:$J$13,2,FALSE),IF(J2636="solar",VLOOKUP('Form 923'!D2636,'Cross-Page Data'!$I$14:$J$117,2,FALSE),J2636))</f>
        <v>hydro</v>
      </c>
      <c r="J2636" t="str">
        <f>VLOOKUP(E2636,'Cross-Page Data'!$D$4:$F$48,3,FALSE)</f>
        <v>hydro</v>
      </c>
      <c r="K2636" t="b">
        <f t="shared" si="41"/>
        <v>1</v>
      </c>
    </row>
    <row r="2637" spans="1:11">
      <c r="A2637" s="120">
        <v>3290</v>
      </c>
      <c r="B2637" s="121" t="s">
        <v>201</v>
      </c>
      <c r="C2637" s="121" t="s">
        <v>202</v>
      </c>
      <c r="D2637" s="121" t="s">
        <v>116</v>
      </c>
      <c r="E2637" s="121" t="s">
        <v>170</v>
      </c>
      <c r="F2637" s="122">
        <v>399503</v>
      </c>
      <c r="G2637" s="122">
        <v>44878</v>
      </c>
      <c r="H2637" s="120">
        <v>2019</v>
      </c>
      <c r="I2637" t="str">
        <f>IF(J2637="natural gas",VLOOKUP(D2637,'Cross-Page Data'!$I$4:$J$13,2,FALSE),IF(J2637="solar",VLOOKUP('Form 923'!D2637,'Cross-Page Data'!$I$14:$J$117,2,FALSE),J2637))</f>
        <v>hydro</v>
      </c>
      <c r="J2637" t="str">
        <f>VLOOKUP(E2637,'Cross-Page Data'!$D$4:$F$48,3,FALSE)</f>
        <v>hydro</v>
      </c>
      <c r="K2637" t="b">
        <f t="shared" si="41"/>
        <v>1</v>
      </c>
    </row>
    <row r="2638" spans="1:11">
      <c r="A2638" s="120">
        <v>3291</v>
      </c>
      <c r="B2638" s="121" t="s">
        <v>201</v>
      </c>
      <c r="C2638" s="121" t="s">
        <v>202</v>
      </c>
      <c r="D2638" s="121" t="s">
        <v>73</v>
      </c>
      <c r="E2638" s="121" t="s">
        <v>70</v>
      </c>
      <c r="F2638" s="122">
        <v>9791</v>
      </c>
      <c r="G2638" s="122">
        <v>551.407</v>
      </c>
      <c r="H2638" s="120">
        <v>2019</v>
      </c>
      <c r="I2638" t="str">
        <f>IF(J2638="natural gas",VLOOKUP(D2638,'Cross-Page Data'!$I$4:$J$13,2,FALSE),IF(J2638="solar",VLOOKUP('Form 923'!D2638,'Cross-Page Data'!$I$14:$J$117,2,FALSE),J2638))</f>
        <v>heavy or residual fuel oil</v>
      </c>
      <c r="J2638" t="str">
        <f>VLOOKUP(E2638,'Cross-Page Data'!$D$4:$F$48,3,FALSE)</f>
        <v>heavy or residual fuel oil</v>
      </c>
      <c r="K2638" t="b">
        <f t="shared" si="41"/>
        <v>1</v>
      </c>
    </row>
    <row r="2639" spans="1:11">
      <c r="A2639" s="120">
        <v>3291</v>
      </c>
      <c r="B2639" s="121" t="s">
        <v>201</v>
      </c>
      <c r="C2639" s="121" t="s">
        <v>202</v>
      </c>
      <c r="D2639" s="121" t="s">
        <v>73</v>
      </c>
      <c r="E2639" s="121" t="s">
        <v>38</v>
      </c>
      <c r="F2639" s="122">
        <v>32577</v>
      </c>
      <c r="G2639" s="122">
        <v>1834.593</v>
      </c>
      <c r="H2639" s="120">
        <v>2019</v>
      </c>
      <c r="I2639" t="str">
        <f>IF(J2639="natural gas",VLOOKUP(D2639,'Cross-Page Data'!$I$4:$J$13,2,FALSE),IF(J2639="solar",VLOOKUP('Form 923'!D2639,'Cross-Page Data'!$I$14:$J$117,2,FALSE),J2639))</f>
        <v>natural gas peaker</v>
      </c>
      <c r="J2639" t="str">
        <f>VLOOKUP(E2639,'Cross-Page Data'!$D$4:$F$48,3,FALSE)</f>
        <v>natural gas</v>
      </c>
      <c r="K2639" t="b">
        <f t="shared" si="41"/>
        <v>1</v>
      </c>
    </row>
    <row r="2640" spans="1:11">
      <c r="A2640" s="120">
        <v>3293</v>
      </c>
      <c r="B2640" s="121" t="s">
        <v>201</v>
      </c>
      <c r="C2640" s="121" t="s">
        <v>202</v>
      </c>
      <c r="D2640" s="121" t="s">
        <v>116</v>
      </c>
      <c r="E2640" s="121" t="s">
        <v>170</v>
      </c>
      <c r="F2640" s="122">
        <v>1268061</v>
      </c>
      <c r="G2640" s="122">
        <v>142447</v>
      </c>
      <c r="H2640" s="120">
        <v>2019</v>
      </c>
      <c r="I2640" t="str">
        <f>IF(J2640="natural gas",VLOOKUP(D2640,'Cross-Page Data'!$I$4:$J$13,2,FALSE),IF(J2640="solar",VLOOKUP('Form 923'!D2640,'Cross-Page Data'!$I$14:$J$117,2,FALSE),J2640))</f>
        <v>hydro</v>
      </c>
      <c r="J2640" t="str">
        <f>VLOOKUP(E2640,'Cross-Page Data'!$D$4:$F$48,3,FALSE)</f>
        <v>hydro</v>
      </c>
      <c r="K2640" t="b">
        <f t="shared" si="41"/>
        <v>1</v>
      </c>
    </row>
    <row r="2641" spans="1:11">
      <c r="A2641" s="120">
        <v>3295</v>
      </c>
      <c r="B2641" s="121" t="s">
        <v>201</v>
      </c>
      <c r="C2641" s="121" t="s">
        <v>202</v>
      </c>
      <c r="D2641" s="121" t="s">
        <v>39</v>
      </c>
      <c r="E2641" s="121" t="s">
        <v>70</v>
      </c>
      <c r="F2641" s="122">
        <v>0</v>
      </c>
      <c r="G2641" s="122">
        <v>384.385</v>
      </c>
      <c r="H2641" s="120">
        <v>2019</v>
      </c>
      <c r="I2641" t="str">
        <f>IF(J2641="natural gas",VLOOKUP(D2641,'Cross-Page Data'!$I$4:$J$13,2,FALSE),IF(J2641="solar",VLOOKUP('Form 923'!D2641,'Cross-Page Data'!$I$14:$J$117,2,FALSE),J2641))</f>
        <v>heavy or residual fuel oil</v>
      </c>
      <c r="J2641" t="str">
        <f>VLOOKUP(E2641,'Cross-Page Data'!$D$4:$F$48,3,FALSE)</f>
        <v>heavy or residual fuel oil</v>
      </c>
      <c r="K2641" t="b">
        <f t="shared" si="41"/>
        <v>1</v>
      </c>
    </row>
    <row r="2642" spans="1:11">
      <c r="A2642" s="120">
        <v>3295</v>
      </c>
      <c r="B2642" s="121" t="s">
        <v>201</v>
      </c>
      <c r="C2642" s="121" t="s">
        <v>202</v>
      </c>
      <c r="D2642" s="121" t="s">
        <v>39</v>
      </c>
      <c r="E2642" s="121" t="s">
        <v>38</v>
      </c>
      <c r="F2642" s="122">
        <v>0</v>
      </c>
      <c r="G2642" s="122">
        <v>548541.62</v>
      </c>
      <c r="H2642" s="120">
        <v>2019</v>
      </c>
      <c r="I2642" t="str">
        <f>IF(J2642="natural gas",VLOOKUP(D2642,'Cross-Page Data'!$I$4:$J$13,2,FALSE),IF(J2642="solar",VLOOKUP('Form 923'!D2642,'Cross-Page Data'!$I$14:$J$117,2,FALSE),J2642))</f>
        <v>natural gas nonpeaker - preexisting nonretiring</v>
      </c>
      <c r="J2642" t="str">
        <f>VLOOKUP(E2642,'Cross-Page Data'!$D$4:$F$48,3,FALSE)</f>
        <v>natural gas</v>
      </c>
      <c r="K2642" t="b">
        <f t="shared" si="41"/>
        <v>1</v>
      </c>
    </row>
    <row r="2643" spans="1:11">
      <c r="A2643" s="120">
        <v>3295</v>
      </c>
      <c r="B2643" s="121" t="s">
        <v>201</v>
      </c>
      <c r="C2643" s="121" t="s">
        <v>202</v>
      </c>
      <c r="D2643" s="121" t="s">
        <v>61</v>
      </c>
      <c r="E2643" s="121" t="s">
        <v>70</v>
      </c>
      <c r="F2643" s="122">
        <v>9213</v>
      </c>
      <c r="G2643" s="122">
        <v>771.722</v>
      </c>
      <c r="H2643" s="120">
        <v>2019</v>
      </c>
      <c r="I2643" t="str">
        <f>IF(J2643="natural gas",VLOOKUP(D2643,'Cross-Page Data'!$I$4:$J$13,2,FALSE),IF(J2643="solar",VLOOKUP('Form 923'!D2643,'Cross-Page Data'!$I$14:$J$117,2,FALSE),J2643))</f>
        <v>heavy or residual fuel oil</v>
      </c>
      <c r="J2643" t="str">
        <f>VLOOKUP(E2643,'Cross-Page Data'!$D$4:$F$48,3,FALSE)</f>
        <v>heavy or residual fuel oil</v>
      </c>
      <c r="K2643" t="b">
        <f t="shared" si="41"/>
        <v>1</v>
      </c>
    </row>
    <row r="2644" spans="1:11">
      <c r="A2644" s="120">
        <v>3295</v>
      </c>
      <c r="B2644" s="121" t="s">
        <v>201</v>
      </c>
      <c r="C2644" s="121" t="s">
        <v>202</v>
      </c>
      <c r="D2644" s="121" t="s">
        <v>61</v>
      </c>
      <c r="E2644" s="121" t="s">
        <v>38</v>
      </c>
      <c r="F2644" s="122">
        <v>13409758</v>
      </c>
      <c r="G2644" s="122">
        <v>1108973.3</v>
      </c>
      <c r="H2644" s="120">
        <v>2019</v>
      </c>
      <c r="I2644" t="str">
        <f>IF(J2644="natural gas",VLOOKUP(D2644,'Cross-Page Data'!$I$4:$J$13,2,FALSE),IF(J2644="solar",VLOOKUP('Form 923'!D2644,'Cross-Page Data'!$I$14:$J$117,2,FALSE),J2644))</f>
        <v>natural gas nonpeaker - preexisting nonretiring</v>
      </c>
      <c r="J2644" t="str">
        <f>VLOOKUP(E2644,'Cross-Page Data'!$D$4:$F$48,3,FALSE)</f>
        <v>natural gas</v>
      </c>
      <c r="K2644" t="b">
        <f t="shared" si="41"/>
        <v>1</v>
      </c>
    </row>
    <row r="2645" spans="1:11">
      <c r="A2645" s="120">
        <v>3295</v>
      </c>
      <c r="B2645" s="121" t="s">
        <v>201</v>
      </c>
      <c r="C2645" s="121" t="s">
        <v>202</v>
      </c>
      <c r="D2645" s="121" t="s">
        <v>73</v>
      </c>
      <c r="E2645" s="121" t="s">
        <v>70</v>
      </c>
      <c r="F2645" s="122">
        <v>6024</v>
      </c>
      <c r="G2645" s="122">
        <v>725.306</v>
      </c>
      <c r="H2645" s="120">
        <v>2019</v>
      </c>
      <c r="I2645" t="str">
        <f>IF(J2645="natural gas",VLOOKUP(D2645,'Cross-Page Data'!$I$4:$J$13,2,FALSE),IF(J2645="solar",VLOOKUP('Form 923'!D2645,'Cross-Page Data'!$I$14:$J$117,2,FALSE),J2645))</f>
        <v>heavy or residual fuel oil</v>
      </c>
      <c r="J2645" t="str">
        <f>VLOOKUP(E2645,'Cross-Page Data'!$D$4:$F$48,3,FALSE)</f>
        <v>heavy or residual fuel oil</v>
      </c>
      <c r="K2645" t="b">
        <f t="shared" si="41"/>
        <v>1</v>
      </c>
    </row>
    <row r="2646" spans="1:11">
      <c r="A2646" s="120">
        <v>3295</v>
      </c>
      <c r="B2646" s="121" t="s">
        <v>201</v>
      </c>
      <c r="C2646" s="121" t="s">
        <v>202</v>
      </c>
      <c r="D2646" s="121" t="s">
        <v>73</v>
      </c>
      <c r="E2646" s="121" t="s">
        <v>38</v>
      </c>
      <c r="F2646" s="122">
        <v>84693</v>
      </c>
      <c r="G2646" s="122">
        <v>10306.694</v>
      </c>
      <c r="H2646" s="120">
        <v>2019</v>
      </c>
      <c r="I2646" t="str">
        <f>IF(J2646="natural gas",VLOOKUP(D2646,'Cross-Page Data'!$I$4:$J$13,2,FALSE),IF(J2646="solar",VLOOKUP('Form 923'!D2646,'Cross-Page Data'!$I$14:$J$117,2,FALSE),J2646))</f>
        <v>natural gas peaker</v>
      </c>
      <c r="J2646" t="str">
        <f>VLOOKUP(E2646,'Cross-Page Data'!$D$4:$F$48,3,FALSE)</f>
        <v>natural gas</v>
      </c>
      <c r="K2646" t="b">
        <f t="shared" si="41"/>
        <v>1</v>
      </c>
    </row>
    <row r="2647" spans="1:11">
      <c r="A2647" s="120">
        <v>3295</v>
      </c>
      <c r="B2647" s="121" t="s">
        <v>201</v>
      </c>
      <c r="C2647" s="121" t="s">
        <v>202</v>
      </c>
      <c r="D2647" s="121" t="s">
        <v>68</v>
      </c>
      <c r="E2647" s="121" t="s">
        <v>38</v>
      </c>
      <c r="F2647" s="122">
        <v>533420</v>
      </c>
      <c r="G2647" s="122">
        <v>45662</v>
      </c>
      <c r="H2647" s="120">
        <v>2019</v>
      </c>
      <c r="I2647" t="str">
        <f>IF(J2647="natural gas",VLOOKUP(D2647,'Cross-Page Data'!$I$4:$J$13,2,FALSE),IF(J2647="solar",VLOOKUP('Form 923'!D2647,'Cross-Page Data'!$I$14:$J$117,2,FALSE),J2647))</f>
        <v>natural gas nonpeaker - preexisting retiring</v>
      </c>
      <c r="J2647" t="str">
        <f>VLOOKUP(E2647,'Cross-Page Data'!$D$4:$F$48,3,FALSE)</f>
        <v>natural gas</v>
      </c>
      <c r="K2647" t="b">
        <f t="shared" si="41"/>
        <v>1</v>
      </c>
    </row>
    <row r="2648" spans="1:11">
      <c r="A2648" s="120">
        <v>3297</v>
      </c>
      <c r="B2648" s="121" t="s">
        <v>201</v>
      </c>
      <c r="C2648" s="121" t="s">
        <v>202</v>
      </c>
      <c r="D2648" s="121" t="s">
        <v>68</v>
      </c>
      <c r="E2648" s="121" t="s">
        <v>54</v>
      </c>
      <c r="F2648" s="122">
        <v>21138828</v>
      </c>
      <c r="G2648" s="122">
        <v>2049762</v>
      </c>
      <c r="H2648" s="120">
        <v>2019</v>
      </c>
      <c r="I2648" t="str">
        <f>IF(J2648="natural gas",VLOOKUP(D2648,'Cross-Page Data'!$I$4:$J$13,2,FALSE),IF(J2648="solar",VLOOKUP('Form 923'!D2648,'Cross-Page Data'!$I$14:$J$117,2,FALSE),J2648))</f>
        <v>hard coal</v>
      </c>
      <c r="J2648" t="str">
        <f>VLOOKUP(E2648,'Cross-Page Data'!$D$4:$F$48,3,FALSE)</f>
        <v>hard coal</v>
      </c>
      <c r="K2648" t="b">
        <f t="shared" si="41"/>
        <v>1</v>
      </c>
    </row>
    <row r="2649" spans="1:11">
      <c r="A2649" s="120">
        <v>3297</v>
      </c>
      <c r="B2649" s="121" t="s">
        <v>201</v>
      </c>
      <c r="C2649" s="121" t="s">
        <v>202</v>
      </c>
      <c r="D2649" s="121" t="s">
        <v>68</v>
      </c>
      <c r="E2649" s="121" t="s">
        <v>70</v>
      </c>
      <c r="F2649" s="122">
        <v>119237</v>
      </c>
      <c r="G2649" s="122">
        <v>11483.988</v>
      </c>
      <c r="H2649" s="120">
        <v>2019</v>
      </c>
      <c r="I2649" t="str">
        <f>IF(J2649="natural gas",VLOOKUP(D2649,'Cross-Page Data'!$I$4:$J$13,2,FALSE),IF(J2649="solar",VLOOKUP('Form 923'!D2649,'Cross-Page Data'!$I$14:$J$117,2,FALSE),J2649))</f>
        <v>heavy or residual fuel oil</v>
      </c>
      <c r="J2649" t="str">
        <f>VLOOKUP(E2649,'Cross-Page Data'!$D$4:$F$48,3,FALSE)</f>
        <v>heavy or residual fuel oil</v>
      </c>
      <c r="K2649" t="b">
        <f t="shared" si="41"/>
        <v>1</v>
      </c>
    </row>
    <row r="2650" spans="1:11">
      <c r="A2650" s="120">
        <v>3298</v>
      </c>
      <c r="B2650" s="121" t="s">
        <v>201</v>
      </c>
      <c r="C2650" s="121" t="s">
        <v>202</v>
      </c>
      <c r="D2650" s="121" t="s">
        <v>73</v>
      </c>
      <c r="E2650" s="121" t="s">
        <v>70</v>
      </c>
      <c r="F2650" s="122">
        <v>2458</v>
      </c>
      <c r="G2650" s="122">
        <v>99.968</v>
      </c>
      <c r="H2650" s="120">
        <v>2019</v>
      </c>
      <c r="I2650" t="str">
        <f>IF(J2650="natural gas",VLOOKUP(D2650,'Cross-Page Data'!$I$4:$J$13,2,FALSE),IF(J2650="solar",VLOOKUP('Form 923'!D2650,'Cross-Page Data'!$I$14:$J$117,2,FALSE),J2650))</f>
        <v>heavy or residual fuel oil</v>
      </c>
      <c r="J2650" t="str">
        <f>VLOOKUP(E2650,'Cross-Page Data'!$D$4:$F$48,3,FALSE)</f>
        <v>heavy or residual fuel oil</v>
      </c>
      <c r="K2650" t="b">
        <f t="shared" si="41"/>
        <v>1</v>
      </c>
    </row>
    <row r="2651" spans="1:11">
      <c r="A2651" s="120">
        <v>3298</v>
      </c>
      <c r="B2651" s="121" t="s">
        <v>201</v>
      </c>
      <c r="C2651" s="121" t="s">
        <v>202</v>
      </c>
      <c r="D2651" s="121" t="s">
        <v>73</v>
      </c>
      <c r="E2651" s="121" t="s">
        <v>38</v>
      </c>
      <c r="F2651" s="122">
        <v>5032</v>
      </c>
      <c r="G2651" s="122">
        <v>211.032</v>
      </c>
      <c r="H2651" s="120">
        <v>2019</v>
      </c>
      <c r="I2651" t="str">
        <f>IF(J2651="natural gas",VLOOKUP(D2651,'Cross-Page Data'!$I$4:$J$13,2,FALSE),IF(J2651="solar",VLOOKUP('Form 923'!D2651,'Cross-Page Data'!$I$14:$J$117,2,FALSE),J2651))</f>
        <v>natural gas peaker</v>
      </c>
      <c r="J2651" t="str">
        <f>VLOOKUP(E2651,'Cross-Page Data'!$D$4:$F$48,3,FALSE)</f>
        <v>natural gas</v>
      </c>
      <c r="K2651" t="b">
        <f t="shared" si="41"/>
        <v>1</v>
      </c>
    </row>
    <row r="2652" spans="1:11">
      <c r="A2652" s="120">
        <v>3298</v>
      </c>
      <c r="B2652" s="121" t="s">
        <v>201</v>
      </c>
      <c r="C2652" s="121" t="s">
        <v>202</v>
      </c>
      <c r="D2652" s="121" t="s">
        <v>68</v>
      </c>
      <c r="E2652" s="121" t="s">
        <v>54</v>
      </c>
      <c r="F2652" s="122">
        <v>10959654</v>
      </c>
      <c r="G2652" s="122">
        <v>1067341.1</v>
      </c>
      <c r="H2652" s="120">
        <v>2019</v>
      </c>
      <c r="I2652" t="str">
        <f>IF(J2652="natural gas",VLOOKUP(D2652,'Cross-Page Data'!$I$4:$J$13,2,FALSE),IF(J2652="solar",VLOOKUP('Form 923'!D2652,'Cross-Page Data'!$I$14:$J$117,2,FALSE),J2652))</f>
        <v>hard coal</v>
      </c>
      <c r="J2652" t="str">
        <f>VLOOKUP(E2652,'Cross-Page Data'!$D$4:$F$48,3,FALSE)</f>
        <v>hard coal</v>
      </c>
      <c r="K2652" t="b">
        <f t="shared" si="41"/>
        <v>1</v>
      </c>
    </row>
    <row r="2653" spans="1:11">
      <c r="A2653" s="120">
        <v>3298</v>
      </c>
      <c r="B2653" s="121" t="s">
        <v>201</v>
      </c>
      <c r="C2653" s="121" t="s">
        <v>202</v>
      </c>
      <c r="D2653" s="121" t="s">
        <v>68</v>
      </c>
      <c r="E2653" s="121" t="s">
        <v>70</v>
      </c>
      <c r="F2653" s="122">
        <v>112848</v>
      </c>
      <c r="G2653" s="122">
        <v>10792.528</v>
      </c>
      <c r="H2653" s="120">
        <v>2019</v>
      </c>
      <c r="I2653" t="str">
        <f>IF(J2653="natural gas",VLOOKUP(D2653,'Cross-Page Data'!$I$4:$J$13,2,FALSE),IF(J2653="solar",VLOOKUP('Form 923'!D2653,'Cross-Page Data'!$I$14:$J$117,2,FALSE),J2653))</f>
        <v>heavy or residual fuel oil</v>
      </c>
      <c r="J2653" t="str">
        <f>VLOOKUP(E2653,'Cross-Page Data'!$D$4:$F$48,3,FALSE)</f>
        <v>heavy or residual fuel oil</v>
      </c>
      <c r="K2653" t="b">
        <f t="shared" si="41"/>
        <v>1</v>
      </c>
    </row>
    <row r="2654" spans="1:11">
      <c r="A2654" s="120">
        <v>3298</v>
      </c>
      <c r="B2654" s="121" t="s">
        <v>201</v>
      </c>
      <c r="C2654" s="121" t="s">
        <v>202</v>
      </c>
      <c r="D2654" s="121" t="s">
        <v>68</v>
      </c>
      <c r="E2654" s="121" t="s">
        <v>150</v>
      </c>
      <c r="F2654" s="122">
        <v>15103134</v>
      </c>
      <c r="G2654" s="122">
        <v>1478921.4</v>
      </c>
      <c r="H2654" s="120">
        <v>2019</v>
      </c>
      <c r="I2654" t="str">
        <f>IF(J2654="natural gas",VLOOKUP(D2654,'Cross-Page Data'!$I$4:$J$13,2,FALSE),IF(J2654="solar",VLOOKUP('Form 923'!D2654,'Cross-Page Data'!$I$14:$J$117,2,FALSE),J2654))</f>
        <v>hard coal</v>
      </c>
      <c r="J2654" t="str">
        <f>VLOOKUP(E2654,'Cross-Page Data'!$D$4:$F$48,3,FALSE)</f>
        <v>hard coal</v>
      </c>
      <c r="K2654" t="b">
        <f t="shared" si="41"/>
        <v>1</v>
      </c>
    </row>
    <row r="2655" spans="1:11">
      <c r="A2655" s="120">
        <v>3305</v>
      </c>
      <c r="B2655" s="121" t="s">
        <v>201</v>
      </c>
      <c r="C2655" s="121" t="s">
        <v>202</v>
      </c>
      <c r="D2655" s="121" t="s">
        <v>116</v>
      </c>
      <c r="E2655" s="121" t="s">
        <v>170</v>
      </c>
      <c r="F2655" s="122">
        <v>52728</v>
      </c>
      <c r="G2655" s="122">
        <v>5923</v>
      </c>
      <c r="H2655" s="120">
        <v>2019</v>
      </c>
      <c r="I2655" t="str">
        <f>IF(J2655="natural gas",VLOOKUP(D2655,'Cross-Page Data'!$I$4:$J$13,2,FALSE),IF(J2655="solar",VLOOKUP('Form 923'!D2655,'Cross-Page Data'!$I$14:$J$117,2,FALSE),J2655))</f>
        <v>hydro</v>
      </c>
      <c r="J2655" t="str">
        <f>VLOOKUP(E2655,'Cross-Page Data'!$D$4:$F$48,3,FALSE)</f>
        <v>hydro</v>
      </c>
      <c r="K2655" t="b">
        <f t="shared" si="41"/>
        <v>1</v>
      </c>
    </row>
    <row r="2656" spans="1:11">
      <c r="A2656" s="120">
        <v>3305</v>
      </c>
      <c r="B2656" s="121" t="s">
        <v>201</v>
      </c>
      <c r="C2656" s="121" t="s">
        <v>202</v>
      </c>
      <c r="D2656" s="121" t="s">
        <v>79</v>
      </c>
      <c r="E2656" s="121" t="s">
        <v>70</v>
      </c>
      <c r="F2656" s="122">
        <v>1092</v>
      </c>
      <c r="G2656" s="122">
        <v>94</v>
      </c>
      <c r="H2656" s="120">
        <v>2019</v>
      </c>
      <c r="I2656" t="str">
        <f>IF(J2656="natural gas",VLOOKUP(D2656,'Cross-Page Data'!$I$4:$J$13,2,FALSE),IF(J2656="solar",VLOOKUP('Form 923'!D2656,'Cross-Page Data'!$I$14:$J$117,2,FALSE),J2656))</f>
        <v>heavy or residual fuel oil</v>
      </c>
      <c r="J2656" t="str">
        <f>VLOOKUP(E2656,'Cross-Page Data'!$D$4:$F$48,3,FALSE)</f>
        <v>heavy or residual fuel oil</v>
      </c>
      <c r="K2656" t="b">
        <f t="shared" si="41"/>
        <v>1</v>
      </c>
    </row>
    <row r="2657" spans="1:11">
      <c r="A2657" s="120">
        <v>3318</v>
      </c>
      <c r="B2657" s="121" t="s">
        <v>201</v>
      </c>
      <c r="C2657" s="121" t="s">
        <v>202</v>
      </c>
      <c r="D2657" s="121" t="s">
        <v>73</v>
      </c>
      <c r="E2657" s="121" t="s">
        <v>70</v>
      </c>
      <c r="F2657" s="122">
        <v>7775</v>
      </c>
      <c r="G2657" s="122">
        <v>196</v>
      </c>
      <c r="H2657" s="120">
        <v>2019</v>
      </c>
      <c r="I2657" t="str">
        <f>IF(J2657="natural gas",VLOOKUP(D2657,'Cross-Page Data'!$I$4:$J$13,2,FALSE),IF(J2657="solar",VLOOKUP('Form 923'!D2657,'Cross-Page Data'!$I$14:$J$117,2,FALSE),J2657))</f>
        <v>heavy or residual fuel oil</v>
      </c>
      <c r="J2657" t="str">
        <f>VLOOKUP(E2657,'Cross-Page Data'!$D$4:$F$48,3,FALSE)</f>
        <v>heavy or residual fuel oil</v>
      </c>
      <c r="K2657" t="b">
        <f t="shared" si="41"/>
        <v>1</v>
      </c>
    </row>
    <row r="2658" spans="1:11">
      <c r="A2658" s="120">
        <v>3319</v>
      </c>
      <c r="B2658" s="121" t="s">
        <v>201</v>
      </c>
      <c r="C2658" s="121" t="s">
        <v>202</v>
      </c>
      <c r="D2658" s="121" t="s">
        <v>116</v>
      </c>
      <c r="E2658" s="121" t="s">
        <v>170</v>
      </c>
      <c r="F2658" s="122">
        <v>2161486</v>
      </c>
      <c r="G2658" s="122">
        <v>242809</v>
      </c>
      <c r="H2658" s="120">
        <v>2019</v>
      </c>
      <c r="I2658" t="str">
        <f>IF(J2658="natural gas",VLOOKUP(D2658,'Cross-Page Data'!$I$4:$J$13,2,FALSE),IF(J2658="solar",VLOOKUP('Form 923'!D2658,'Cross-Page Data'!$I$14:$J$117,2,FALSE),J2658))</f>
        <v>hydro</v>
      </c>
      <c r="J2658" t="str">
        <f>VLOOKUP(E2658,'Cross-Page Data'!$D$4:$F$48,3,FALSE)</f>
        <v>hydro</v>
      </c>
      <c r="K2658" t="b">
        <f t="shared" si="41"/>
        <v>1</v>
      </c>
    </row>
    <row r="2659" spans="1:11">
      <c r="A2659" s="120">
        <v>3319</v>
      </c>
      <c r="B2659" s="121" t="s">
        <v>201</v>
      </c>
      <c r="C2659" s="121" t="s">
        <v>202</v>
      </c>
      <c r="D2659" s="121" t="s">
        <v>68</v>
      </c>
      <c r="E2659" s="121" t="s">
        <v>54</v>
      </c>
      <c r="F2659" s="122">
        <v>0</v>
      </c>
      <c r="G2659" s="122">
        <v>0</v>
      </c>
      <c r="H2659" s="120">
        <v>2019</v>
      </c>
      <c r="I2659" t="str">
        <f>IF(J2659="natural gas",VLOOKUP(D2659,'Cross-Page Data'!$I$4:$J$13,2,FALSE),IF(J2659="solar",VLOOKUP('Form 923'!D2659,'Cross-Page Data'!$I$14:$J$117,2,FALSE),J2659))</f>
        <v>hard coal</v>
      </c>
      <c r="J2659" t="str">
        <f>VLOOKUP(E2659,'Cross-Page Data'!$D$4:$F$48,3,FALSE)</f>
        <v>hard coal</v>
      </c>
      <c r="K2659" t="b">
        <f t="shared" si="41"/>
        <v>1</v>
      </c>
    </row>
    <row r="2660" spans="1:11">
      <c r="A2660" s="120">
        <v>3319</v>
      </c>
      <c r="B2660" s="121" t="s">
        <v>201</v>
      </c>
      <c r="C2660" s="121" t="s">
        <v>202</v>
      </c>
      <c r="D2660" s="121" t="s">
        <v>68</v>
      </c>
      <c r="E2660" s="121" t="s">
        <v>70</v>
      </c>
      <c r="F2660" s="122">
        <v>0</v>
      </c>
      <c r="G2660" s="122">
        <v>0</v>
      </c>
      <c r="H2660" s="120">
        <v>2019</v>
      </c>
      <c r="I2660" t="str">
        <f>IF(J2660="natural gas",VLOOKUP(D2660,'Cross-Page Data'!$I$4:$J$13,2,FALSE),IF(J2660="solar",VLOOKUP('Form 923'!D2660,'Cross-Page Data'!$I$14:$J$117,2,FALSE),J2660))</f>
        <v>heavy or residual fuel oil</v>
      </c>
      <c r="J2660" t="str">
        <f>VLOOKUP(E2660,'Cross-Page Data'!$D$4:$F$48,3,FALSE)</f>
        <v>heavy or residual fuel oil</v>
      </c>
      <c r="K2660" t="b">
        <f t="shared" si="41"/>
        <v>1</v>
      </c>
    </row>
    <row r="2661" spans="1:11">
      <c r="A2661" s="120">
        <v>3319</v>
      </c>
      <c r="B2661" s="121" t="s">
        <v>201</v>
      </c>
      <c r="C2661" s="121" t="s">
        <v>202</v>
      </c>
      <c r="D2661" s="121" t="s">
        <v>68</v>
      </c>
      <c r="E2661" s="121" t="s">
        <v>81</v>
      </c>
      <c r="F2661" s="122">
        <v>0</v>
      </c>
      <c r="G2661" s="122">
        <v>0</v>
      </c>
      <c r="H2661" s="120">
        <v>2019</v>
      </c>
      <c r="I2661" t="str">
        <f>IF(J2661="natural gas",VLOOKUP(D2661,'Cross-Page Data'!$I$4:$J$13,2,FALSE),IF(J2661="solar",VLOOKUP('Form 923'!D2661,'Cross-Page Data'!$I$14:$J$117,2,FALSE),J2661))</f>
        <v>petroleum</v>
      </c>
      <c r="J2661" t="str">
        <f>VLOOKUP(E2661,'Cross-Page Data'!$D$4:$F$48,3,FALSE)</f>
        <v>petroleum</v>
      </c>
      <c r="K2661" t="b">
        <f t="shared" si="41"/>
        <v>1</v>
      </c>
    </row>
    <row r="2662" spans="1:11">
      <c r="A2662" s="120">
        <v>3319</v>
      </c>
      <c r="B2662" s="121" t="s">
        <v>201</v>
      </c>
      <c r="C2662" s="121" t="s">
        <v>202</v>
      </c>
      <c r="D2662" s="121" t="s">
        <v>68</v>
      </c>
      <c r="E2662" s="121" t="s">
        <v>152</v>
      </c>
      <c r="F2662" s="122">
        <v>0</v>
      </c>
      <c r="G2662" s="122">
        <v>0</v>
      </c>
      <c r="H2662" s="120">
        <v>2019</v>
      </c>
      <c r="I2662" t="str">
        <f>IF(J2662="natural gas",VLOOKUP(D2662,'Cross-Page Data'!$I$4:$J$13,2,FALSE),IF(J2662="solar",VLOOKUP('Form 923'!D2662,'Cross-Page Data'!$I$14:$J$117,2,FALSE),J2662))</f>
        <v>heavy or residual fuel oil</v>
      </c>
      <c r="J2662" t="str">
        <f>VLOOKUP(E2662,'Cross-Page Data'!$D$4:$F$48,3,FALSE)</f>
        <v>heavy or residual fuel oil</v>
      </c>
      <c r="K2662" t="b">
        <f t="shared" si="41"/>
        <v>1</v>
      </c>
    </row>
    <row r="2663" spans="1:11">
      <c r="A2663" s="120">
        <v>3320</v>
      </c>
      <c r="B2663" s="121" t="s">
        <v>201</v>
      </c>
      <c r="C2663" s="121" t="s">
        <v>202</v>
      </c>
      <c r="D2663" s="121" t="s">
        <v>73</v>
      </c>
      <c r="E2663" s="121" t="s">
        <v>70</v>
      </c>
      <c r="F2663" s="122">
        <v>1551</v>
      </c>
      <c r="G2663" s="122">
        <v>-826</v>
      </c>
      <c r="H2663" s="120">
        <v>2019</v>
      </c>
      <c r="I2663" t="str">
        <f>IF(J2663="natural gas",VLOOKUP(D2663,'Cross-Page Data'!$I$4:$J$13,2,FALSE),IF(J2663="solar",VLOOKUP('Form 923'!D2663,'Cross-Page Data'!$I$14:$J$117,2,FALSE),J2663))</f>
        <v>heavy or residual fuel oil</v>
      </c>
      <c r="J2663" t="str">
        <f>VLOOKUP(E2663,'Cross-Page Data'!$D$4:$F$48,3,FALSE)</f>
        <v>heavy or residual fuel oil</v>
      </c>
      <c r="K2663" t="b">
        <f t="shared" si="41"/>
        <v>1</v>
      </c>
    </row>
    <row r="2664" spans="1:11">
      <c r="A2664" s="120">
        <v>3321</v>
      </c>
      <c r="B2664" s="121" t="s">
        <v>201</v>
      </c>
      <c r="C2664" s="121" t="s">
        <v>202</v>
      </c>
      <c r="D2664" s="121" t="s">
        <v>116</v>
      </c>
      <c r="E2664" s="121" t="s">
        <v>170</v>
      </c>
      <c r="F2664" s="122">
        <v>57027</v>
      </c>
      <c r="G2664" s="122">
        <v>6406</v>
      </c>
      <c r="H2664" s="120">
        <v>2019</v>
      </c>
      <c r="I2664" t="str">
        <f>IF(J2664="natural gas",VLOOKUP(D2664,'Cross-Page Data'!$I$4:$J$13,2,FALSE),IF(J2664="solar",VLOOKUP('Form 923'!D2664,'Cross-Page Data'!$I$14:$J$117,2,FALSE),J2664))</f>
        <v>hydro</v>
      </c>
      <c r="J2664" t="str">
        <f>VLOOKUP(E2664,'Cross-Page Data'!$D$4:$F$48,3,FALSE)</f>
        <v>hydro</v>
      </c>
      <c r="K2664" t="b">
        <f t="shared" si="41"/>
        <v>1</v>
      </c>
    </row>
    <row r="2665" spans="1:11">
      <c r="A2665" s="120">
        <v>3323</v>
      </c>
      <c r="B2665" s="121" t="s">
        <v>201</v>
      </c>
      <c r="C2665" s="121" t="s">
        <v>202</v>
      </c>
      <c r="D2665" s="121" t="s">
        <v>116</v>
      </c>
      <c r="E2665" s="121" t="s">
        <v>170</v>
      </c>
      <c r="F2665" s="122">
        <v>8000236</v>
      </c>
      <c r="G2665" s="122">
        <v>898701</v>
      </c>
      <c r="H2665" s="120">
        <v>2019</v>
      </c>
      <c r="I2665" t="str">
        <f>IF(J2665="natural gas",VLOOKUP(D2665,'Cross-Page Data'!$I$4:$J$13,2,FALSE),IF(J2665="solar",VLOOKUP('Form 923'!D2665,'Cross-Page Data'!$I$14:$J$117,2,FALSE),J2665))</f>
        <v>hydro</v>
      </c>
      <c r="J2665" t="str">
        <f>VLOOKUP(E2665,'Cross-Page Data'!$D$4:$F$48,3,FALSE)</f>
        <v>hydro</v>
      </c>
      <c r="K2665" t="b">
        <f t="shared" si="41"/>
        <v>1</v>
      </c>
    </row>
    <row r="2666" spans="1:11">
      <c r="A2666" s="120">
        <v>3325</v>
      </c>
      <c r="B2666" s="121" t="s">
        <v>201</v>
      </c>
      <c r="C2666" s="121" t="s">
        <v>202</v>
      </c>
      <c r="D2666" s="121" t="s">
        <v>73</v>
      </c>
      <c r="E2666" s="121" t="s">
        <v>70</v>
      </c>
      <c r="F2666" s="122">
        <v>1357</v>
      </c>
      <c r="G2666" s="122">
        <v>50.702</v>
      </c>
      <c r="H2666" s="120">
        <v>2019</v>
      </c>
      <c r="I2666" t="str">
        <f>IF(J2666="natural gas",VLOOKUP(D2666,'Cross-Page Data'!$I$4:$J$13,2,FALSE),IF(J2666="solar",VLOOKUP('Form 923'!D2666,'Cross-Page Data'!$I$14:$J$117,2,FALSE),J2666))</f>
        <v>heavy or residual fuel oil</v>
      </c>
      <c r="J2666" t="str">
        <f>VLOOKUP(E2666,'Cross-Page Data'!$D$4:$F$48,3,FALSE)</f>
        <v>heavy or residual fuel oil</v>
      </c>
      <c r="K2666" t="b">
        <f t="shared" si="41"/>
        <v>1</v>
      </c>
    </row>
    <row r="2667" spans="1:11">
      <c r="A2667" s="120">
        <v>3325</v>
      </c>
      <c r="B2667" s="121" t="s">
        <v>201</v>
      </c>
      <c r="C2667" s="121" t="s">
        <v>202</v>
      </c>
      <c r="D2667" s="121" t="s">
        <v>73</v>
      </c>
      <c r="E2667" s="121" t="s">
        <v>38</v>
      </c>
      <c r="F2667" s="122">
        <v>140584</v>
      </c>
      <c r="G2667" s="122">
        <v>7844.298</v>
      </c>
      <c r="H2667" s="120">
        <v>2019</v>
      </c>
      <c r="I2667" t="str">
        <f>IF(J2667="natural gas",VLOOKUP(D2667,'Cross-Page Data'!$I$4:$J$13,2,FALSE),IF(J2667="solar",VLOOKUP('Form 923'!D2667,'Cross-Page Data'!$I$14:$J$117,2,FALSE),J2667))</f>
        <v>natural gas peaker</v>
      </c>
      <c r="J2667" t="str">
        <f>VLOOKUP(E2667,'Cross-Page Data'!$D$4:$F$48,3,FALSE)</f>
        <v>natural gas</v>
      </c>
      <c r="K2667" t="b">
        <f t="shared" si="41"/>
        <v>1</v>
      </c>
    </row>
    <row r="2668" spans="1:11">
      <c r="A2668" s="120">
        <v>3325</v>
      </c>
      <c r="B2668" s="121" t="s">
        <v>201</v>
      </c>
      <c r="C2668" s="121" t="s">
        <v>202</v>
      </c>
      <c r="D2668" s="121" t="s">
        <v>73</v>
      </c>
      <c r="E2668" s="121" t="s">
        <v>162</v>
      </c>
      <c r="F2668" s="122">
        <v>0</v>
      </c>
      <c r="G2668" s="122">
        <v>0</v>
      </c>
      <c r="H2668" s="120">
        <v>2019</v>
      </c>
      <c r="I2668" t="str">
        <f>IF(J2668="natural gas",VLOOKUP(D2668,'Cross-Page Data'!$I$4:$J$13,2,FALSE),IF(J2668="solar",VLOOKUP('Form 923'!D2668,'Cross-Page Data'!$I$14:$J$117,2,FALSE),J2668))</f>
        <v>hard coal</v>
      </c>
      <c r="J2668" t="str">
        <f>VLOOKUP(E2668,'Cross-Page Data'!$D$4:$F$48,3,FALSE)</f>
        <v>hard coal</v>
      </c>
      <c r="K2668" t="b">
        <f t="shared" si="41"/>
        <v>1</v>
      </c>
    </row>
    <row r="2669" spans="1:11">
      <c r="A2669" s="120">
        <v>3325</v>
      </c>
      <c r="B2669" s="121" t="s">
        <v>201</v>
      </c>
      <c r="C2669" s="121" t="s">
        <v>202</v>
      </c>
      <c r="D2669" s="121" t="s">
        <v>79</v>
      </c>
      <c r="E2669" s="121" t="s">
        <v>70</v>
      </c>
      <c r="F2669" s="122">
        <v>1547</v>
      </c>
      <c r="G2669" s="122">
        <v>-323</v>
      </c>
      <c r="H2669" s="120">
        <v>2019</v>
      </c>
      <c r="I2669" t="str">
        <f>IF(J2669="natural gas",VLOOKUP(D2669,'Cross-Page Data'!$I$4:$J$13,2,FALSE),IF(J2669="solar",VLOOKUP('Form 923'!D2669,'Cross-Page Data'!$I$14:$J$117,2,FALSE),J2669))</f>
        <v>heavy or residual fuel oil</v>
      </c>
      <c r="J2669" t="str">
        <f>VLOOKUP(E2669,'Cross-Page Data'!$D$4:$F$48,3,FALSE)</f>
        <v>heavy or residual fuel oil</v>
      </c>
      <c r="K2669" t="b">
        <f t="shared" si="41"/>
        <v>1</v>
      </c>
    </row>
    <row r="2670" spans="1:11">
      <c r="A2670" s="120">
        <v>3338</v>
      </c>
      <c r="B2670" s="121" t="s">
        <v>201</v>
      </c>
      <c r="C2670" s="121" t="s">
        <v>202</v>
      </c>
      <c r="D2670" s="121" t="s">
        <v>73</v>
      </c>
      <c r="E2670" s="121" t="s">
        <v>70</v>
      </c>
      <c r="F2670" s="122">
        <v>2566</v>
      </c>
      <c r="G2670" s="122">
        <v>242.353</v>
      </c>
      <c r="H2670" s="120">
        <v>2019</v>
      </c>
      <c r="I2670" t="str">
        <f>IF(J2670="natural gas",VLOOKUP(D2670,'Cross-Page Data'!$I$4:$J$13,2,FALSE),IF(J2670="solar",VLOOKUP('Form 923'!D2670,'Cross-Page Data'!$I$14:$J$117,2,FALSE),J2670))</f>
        <v>heavy or residual fuel oil</v>
      </c>
      <c r="J2670" t="str">
        <f>VLOOKUP(E2670,'Cross-Page Data'!$D$4:$F$48,3,FALSE)</f>
        <v>heavy or residual fuel oil</v>
      </c>
      <c r="K2670" t="b">
        <f t="shared" si="41"/>
        <v>1</v>
      </c>
    </row>
    <row r="2671" spans="1:11">
      <c r="A2671" s="120">
        <v>3338</v>
      </c>
      <c r="B2671" s="121" t="s">
        <v>201</v>
      </c>
      <c r="C2671" s="121" t="s">
        <v>202</v>
      </c>
      <c r="D2671" s="121" t="s">
        <v>73</v>
      </c>
      <c r="E2671" s="121" t="s">
        <v>38</v>
      </c>
      <c r="F2671" s="122">
        <v>462622</v>
      </c>
      <c r="G2671" s="122">
        <v>43665.647</v>
      </c>
      <c r="H2671" s="120">
        <v>2019</v>
      </c>
      <c r="I2671" t="str">
        <f>IF(J2671="natural gas",VLOOKUP(D2671,'Cross-Page Data'!$I$4:$J$13,2,FALSE),IF(J2671="solar",VLOOKUP('Form 923'!D2671,'Cross-Page Data'!$I$14:$J$117,2,FALSE),J2671))</f>
        <v>natural gas peaker</v>
      </c>
      <c r="J2671" t="str">
        <f>VLOOKUP(E2671,'Cross-Page Data'!$D$4:$F$48,3,FALSE)</f>
        <v>natural gas</v>
      </c>
      <c r="K2671" t="b">
        <f t="shared" si="41"/>
        <v>1</v>
      </c>
    </row>
    <row r="2672" spans="1:11">
      <c r="A2672" s="120">
        <v>3341</v>
      </c>
      <c r="B2672" s="121" t="s">
        <v>201</v>
      </c>
      <c r="C2672" s="121" t="s">
        <v>202</v>
      </c>
      <c r="D2672" s="121" t="s">
        <v>79</v>
      </c>
      <c r="E2672" s="121" t="s">
        <v>70</v>
      </c>
      <c r="F2672" s="122">
        <v>36</v>
      </c>
      <c r="G2672" s="122">
        <v>-122</v>
      </c>
      <c r="H2672" s="120">
        <v>2019</v>
      </c>
      <c r="I2672" t="str">
        <f>IF(J2672="natural gas",VLOOKUP(D2672,'Cross-Page Data'!$I$4:$J$13,2,FALSE),IF(J2672="solar",VLOOKUP('Form 923'!D2672,'Cross-Page Data'!$I$14:$J$117,2,FALSE),J2672))</f>
        <v>heavy or residual fuel oil</v>
      </c>
      <c r="J2672" t="str">
        <f>VLOOKUP(E2672,'Cross-Page Data'!$D$4:$F$48,3,FALSE)</f>
        <v>heavy or residual fuel oil</v>
      </c>
      <c r="K2672" t="b">
        <f t="shared" si="41"/>
        <v>1</v>
      </c>
    </row>
    <row r="2673" spans="1:11">
      <c r="A2673" s="120">
        <v>3342</v>
      </c>
      <c r="B2673" s="121" t="s">
        <v>201</v>
      </c>
      <c r="C2673" s="121" t="s">
        <v>202</v>
      </c>
      <c r="D2673" s="121" t="s">
        <v>79</v>
      </c>
      <c r="E2673" s="121" t="s">
        <v>70</v>
      </c>
      <c r="F2673" s="122">
        <v>153</v>
      </c>
      <c r="G2673" s="122">
        <v>-142</v>
      </c>
      <c r="H2673" s="120">
        <v>2019</v>
      </c>
      <c r="I2673" t="str">
        <f>IF(J2673="natural gas",VLOOKUP(D2673,'Cross-Page Data'!$I$4:$J$13,2,FALSE),IF(J2673="solar",VLOOKUP('Form 923'!D2673,'Cross-Page Data'!$I$14:$J$117,2,FALSE),J2673))</f>
        <v>heavy or residual fuel oil</v>
      </c>
      <c r="J2673" t="str">
        <f>VLOOKUP(E2673,'Cross-Page Data'!$D$4:$F$48,3,FALSE)</f>
        <v>heavy or residual fuel oil</v>
      </c>
      <c r="K2673" t="b">
        <f t="shared" si="41"/>
        <v>1</v>
      </c>
    </row>
    <row r="2674" spans="1:11">
      <c r="A2674" s="120">
        <v>3344</v>
      </c>
      <c r="B2674" s="121" t="s">
        <v>201</v>
      </c>
      <c r="C2674" s="121" t="s">
        <v>202</v>
      </c>
      <c r="D2674" s="121" t="s">
        <v>73</v>
      </c>
      <c r="E2674" s="121" t="s">
        <v>70</v>
      </c>
      <c r="F2674" s="122">
        <v>6</v>
      </c>
      <c r="G2674" s="122">
        <v>0.329</v>
      </c>
      <c r="H2674" s="120">
        <v>2019</v>
      </c>
      <c r="I2674" t="str">
        <f>IF(J2674="natural gas",VLOOKUP(D2674,'Cross-Page Data'!$I$4:$J$13,2,FALSE),IF(J2674="solar",VLOOKUP('Form 923'!D2674,'Cross-Page Data'!$I$14:$J$117,2,FALSE),J2674))</f>
        <v>heavy or residual fuel oil</v>
      </c>
      <c r="J2674" t="str">
        <f>VLOOKUP(E2674,'Cross-Page Data'!$D$4:$F$48,3,FALSE)</f>
        <v>heavy or residual fuel oil</v>
      </c>
      <c r="K2674" t="b">
        <f t="shared" si="41"/>
        <v>1</v>
      </c>
    </row>
    <row r="2675" spans="1:11">
      <c r="A2675" s="120">
        <v>3344</v>
      </c>
      <c r="B2675" s="121" t="s">
        <v>201</v>
      </c>
      <c r="C2675" s="121" t="s">
        <v>202</v>
      </c>
      <c r="D2675" s="121" t="s">
        <v>73</v>
      </c>
      <c r="E2675" s="121" t="s">
        <v>38</v>
      </c>
      <c r="F2675" s="122">
        <v>51565</v>
      </c>
      <c r="G2675" s="122">
        <v>2927.671</v>
      </c>
      <c r="H2675" s="120">
        <v>2019</v>
      </c>
      <c r="I2675" t="str">
        <f>IF(J2675="natural gas",VLOOKUP(D2675,'Cross-Page Data'!$I$4:$J$13,2,FALSE),IF(J2675="solar",VLOOKUP('Form 923'!D2675,'Cross-Page Data'!$I$14:$J$117,2,FALSE),J2675))</f>
        <v>natural gas peaker</v>
      </c>
      <c r="J2675" t="str">
        <f>VLOOKUP(E2675,'Cross-Page Data'!$D$4:$F$48,3,FALSE)</f>
        <v>natural gas</v>
      </c>
      <c r="K2675" t="b">
        <f t="shared" si="41"/>
        <v>1</v>
      </c>
    </row>
    <row r="2676" spans="1:11">
      <c r="A2676" s="120">
        <v>3346</v>
      </c>
      <c r="B2676" s="121" t="s">
        <v>201</v>
      </c>
      <c r="C2676" s="121" t="s">
        <v>202</v>
      </c>
      <c r="D2676" s="121" t="s">
        <v>79</v>
      </c>
      <c r="E2676" s="121" t="s">
        <v>70</v>
      </c>
      <c r="F2676" s="122">
        <v>390</v>
      </c>
      <c r="G2676" s="122">
        <v>-92</v>
      </c>
      <c r="H2676" s="120">
        <v>2019</v>
      </c>
      <c r="I2676" t="str">
        <f>IF(J2676="natural gas",VLOOKUP(D2676,'Cross-Page Data'!$I$4:$J$13,2,FALSE),IF(J2676="solar",VLOOKUP('Form 923'!D2676,'Cross-Page Data'!$I$14:$J$117,2,FALSE),J2676))</f>
        <v>heavy or residual fuel oil</v>
      </c>
      <c r="J2676" t="str">
        <f>VLOOKUP(E2676,'Cross-Page Data'!$D$4:$F$48,3,FALSE)</f>
        <v>heavy or residual fuel oil</v>
      </c>
      <c r="K2676" t="b">
        <f t="shared" si="41"/>
        <v>1</v>
      </c>
    </row>
    <row r="2677" spans="1:11">
      <c r="A2677" s="120">
        <v>3352</v>
      </c>
      <c r="B2677" s="121" t="s">
        <v>201</v>
      </c>
      <c r="C2677" s="121" t="s">
        <v>202</v>
      </c>
      <c r="D2677" s="121" t="s">
        <v>73</v>
      </c>
      <c r="E2677" s="121" t="s">
        <v>70</v>
      </c>
      <c r="F2677" s="122">
        <v>7518</v>
      </c>
      <c r="G2677" s="122">
        <v>251</v>
      </c>
      <c r="H2677" s="120">
        <v>2019</v>
      </c>
      <c r="I2677" t="str">
        <f>IF(J2677="natural gas",VLOOKUP(D2677,'Cross-Page Data'!$I$4:$J$13,2,FALSE),IF(J2677="solar",VLOOKUP('Form 923'!D2677,'Cross-Page Data'!$I$14:$J$117,2,FALSE),J2677))</f>
        <v>heavy or residual fuel oil</v>
      </c>
      <c r="J2677" t="str">
        <f>VLOOKUP(E2677,'Cross-Page Data'!$D$4:$F$48,3,FALSE)</f>
        <v>heavy or residual fuel oil</v>
      </c>
      <c r="K2677" t="b">
        <f t="shared" si="41"/>
        <v>1</v>
      </c>
    </row>
    <row r="2678" spans="1:11">
      <c r="A2678" s="120">
        <v>3356</v>
      </c>
      <c r="B2678" s="121" t="s">
        <v>201</v>
      </c>
      <c r="C2678" s="121" t="s">
        <v>202</v>
      </c>
      <c r="D2678" s="121" t="s">
        <v>116</v>
      </c>
      <c r="E2678" s="121" t="s">
        <v>170</v>
      </c>
      <c r="F2678" s="122">
        <v>37258359</v>
      </c>
      <c r="G2678" s="122">
        <v>4185392</v>
      </c>
      <c r="H2678" s="120">
        <v>2019</v>
      </c>
      <c r="I2678" t="str">
        <f>IF(J2678="natural gas",VLOOKUP(D2678,'Cross-Page Data'!$I$4:$J$13,2,FALSE),IF(J2678="solar",VLOOKUP('Form 923'!D2678,'Cross-Page Data'!$I$14:$J$117,2,FALSE),J2678))</f>
        <v>hydro</v>
      </c>
      <c r="J2678" t="str">
        <f>VLOOKUP(E2678,'Cross-Page Data'!$D$4:$F$48,3,FALSE)</f>
        <v>hydro</v>
      </c>
      <c r="K2678" t="b">
        <f t="shared" si="41"/>
        <v>1</v>
      </c>
    </row>
    <row r="2679" spans="1:11">
      <c r="A2679" s="120">
        <v>3373</v>
      </c>
      <c r="B2679" s="121" t="s">
        <v>201</v>
      </c>
      <c r="C2679" s="121" t="s">
        <v>202</v>
      </c>
      <c r="D2679" s="121" t="s">
        <v>116</v>
      </c>
      <c r="E2679" s="121" t="s">
        <v>170</v>
      </c>
      <c r="F2679" s="122">
        <v>19598252</v>
      </c>
      <c r="G2679" s="122">
        <v>2201556</v>
      </c>
      <c r="H2679" s="120">
        <v>2019</v>
      </c>
      <c r="I2679" t="str">
        <f>IF(J2679="natural gas",VLOOKUP(D2679,'Cross-Page Data'!$I$4:$J$13,2,FALSE),IF(J2679="solar",VLOOKUP('Form 923'!D2679,'Cross-Page Data'!$I$14:$J$117,2,FALSE),J2679))</f>
        <v>hydro</v>
      </c>
      <c r="J2679" t="str">
        <f>VLOOKUP(E2679,'Cross-Page Data'!$D$4:$F$48,3,FALSE)</f>
        <v>hydro</v>
      </c>
      <c r="K2679" t="b">
        <f t="shared" si="41"/>
        <v>1</v>
      </c>
    </row>
    <row r="2680" spans="1:11">
      <c r="A2680" s="120">
        <v>3375</v>
      </c>
      <c r="B2680" s="121" t="s">
        <v>201</v>
      </c>
      <c r="C2680" s="121" t="s">
        <v>202</v>
      </c>
      <c r="D2680" s="121" t="s">
        <v>116</v>
      </c>
      <c r="E2680" s="121" t="s">
        <v>170</v>
      </c>
      <c r="F2680" s="122">
        <v>13576049</v>
      </c>
      <c r="G2680" s="122">
        <v>1525056</v>
      </c>
      <c r="H2680" s="120">
        <v>2019</v>
      </c>
      <c r="I2680" t="str">
        <f>IF(J2680="natural gas",VLOOKUP(D2680,'Cross-Page Data'!$I$4:$J$13,2,FALSE),IF(J2680="solar",VLOOKUP('Form 923'!D2680,'Cross-Page Data'!$I$14:$J$117,2,FALSE),J2680))</f>
        <v>hydro</v>
      </c>
      <c r="J2680" t="str">
        <f>VLOOKUP(E2680,'Cross-Page Data'!$D$4:$F$48,3,FALSE)</f>
        <v>hydro</v>
      </c>
      <c r="K2680" t="b">
        <f t="shared" si="41"/>
        <v>1</v>
      </c>
    </row>
    <row r="2681" spans="1:11">
      <c r="A2681" s="120">
        <v>3393</v>
      </c>
      <c r="B2681" s="121" t="s">
        <v>201</v>
      </c>
      <c r="C2681" s="121" t="s">
        <v>202</v>
      </c>
      <c r="D2681" s="121" t="s">
        <v>39</v>
      </c>
      <c r="E2681" s="121" t="s">
        <v>38</v>
      </c>
      <c r="F2681" s="122">
        <v>12628065</v>
      </c>
      <c r="G2681" s="122">
        <v>1995535</v>
      </c>
      <c r="H2681" s="120">
        <v>2019</v>
      </c>
      <c r="I2681" t="str">
        <f>IF(J2681="natural gas",VLOOKUP(D2681,'Cross-Page Data'!$I$4:$J$13,2,FALSE),IF(J2681="solar",VLOOKUP('Form 923'!D2681,'Cross-Page Data'!$I$14:$J$117,2,FALSE),J2681))</f>
        <v>natural gas nonpeaker - preexisting nonretiring</v>
      </c>
      <c r="J2681" t="str">
        <f>VLOOKUP(E2681,'Cross-Page Data'!$D$4:$F$48,3,FALSE)</f>
        <v>natural gas</v>
      </c>
      <c r="K2681" t="b">
        <f t="shared" si="41"/>
        <v>1</v>
      </c>
    </row>
    <row r="2682" spans="1:11">
      <c r="A2682" s="120">
        <v>3393</v>
      </c>
      <c r="B2682" s="121" t="s">
        <v>201</v>
      </c>
      <c r="C2682" s="121" t="s">
        <v>202</v>
      </c>
      <c r="D2682" s="121" t="s">
        <v>61</v>
      </c>
      <c r="E2682" s="121" t="s">
        <v>54</v>
      </c>
      <c r="F2682" s="122">
        <v>0</v>
      </c>
      <c r="G2682" s="122">
        <v>0</v>
      </c>
      <c r="H2682" s="120">
        <v>2019</v>
      </c>
      <c r="I2682" t="str">
        <f>IF(J2682="natural gas",VLOOKUP(D2682,'Cross-Page Data'!$I$4:$J$13,2,FALSE),IF(J2682="solar",VLOOKUP('Form 923'!D2682,'Cross-Page Data'!$I$14:$J$117,2,FALSE),J2682))</f>
        <v>hard coal</v>
      </c>
      <c r="J2682" t="str">
        <f>VLOOKUP(E2682,'Cross-Page Data'!$D$4:$F$48,3,FALSE)</f>
        <v>hard coal</v>
      </c>
      <c r="K2682" t="b">
        <f t="shared" si="41"/>
        <v>1</v>
      </c>
    </row>
    <row r="2683" spans="1:11">
      <c r="A2683" s="120">
        <v>3393</v>
      </c>
      <c r="B2683" s="121" t="s">
        <v>201</v>
      </c>
      <c r="C2683" s="121" t="s">
        <v>202</v>
      </c>
      <c r="D2683" s="121" t="s">
        <v>61</v>
      </c>
      <c r="E2683" s="121" t="s">
        <v>38</v>
      </c>
      <c r="F2683" s="122">
        <v>24373622</v>
      </c>
      <c r="G2683" s="122">
        <v>3846292</v>
      </c>
      <c r="H2683" s="120">
        <v>2019</v>
      </c>
      <c r="I2683" t="str">
        <f>IF(J2683="natural gas",VLOOKUP(D2683,'Cross-Page Data'!$I$4:$J$13,2,FALSE),IF(J2683="solar",VLOOKUP('Form 923'!D2683,'Cross-Page Data'!$I$14:$J$117,2,FALSE),J2683))</f>
        <v>natural gas nonpeaker - preexisting nonretiring</v>
      </c>
      <c r="J2683" t="str">
        <f>VLOOKUP(E2683,'Cross-Page Data'!$D$4:$F$48,3,FALSE)</f>
        <v>natural gas</v>
      </c>
      <c r="K2683" t="b">
        <f t="shared" si="41"/>
        <v>1</v>
      </c>
    </row>
    <row r="2684" spans="1:11">
      <c r="A2684" s="120">
        <v>3393</v>
      </c>
      <c r="B2684" s="121" t="s">
        <v>201</v>
      </c>
      <c r="C2684" s="121" t="s">
        <v>202</v>
      </c>
      <c r="D2684" s="121" t="s">
        <v>61</v>
      </c>
      <c r="E2684" s="121" t="s">
        <v>162</v>
      </c>
      <c r="F2684" s="122">
        <v>0</v>
      </c>
      <c r="G2684" s="122">
        <v>0</v>
      </c>
      <c r="H2684" s="120">
        <v>2019</v>
      </c>
      <c r="I2684" t="str">
        <f>IF(J2684="natural gas",VLOOKUP(D2684,'Cross-Page Data'!$I$4:$J$13,2,FALSE),IF(J2684="solar",VLOOKUP('Form 923'!D2684,'Cross-Page Data'!$I$14:$J$117,2,FALSE),J2684))</f>
        <v>hard coal</v>
      </c>
      <c r="J2684" t="str">
        <f>VLOOKUP(E2684,'Cross-Page Data'!$D$4:$F$48,3,FALSE)</f>
        <v>hard coal</v>
      </c>
      <c r="K2684" t="b">
        <f t="shared" si="41"/>
        <v>1</v>
      </c>
    </row>
    <row r="2685" spans="1:11">
      <c r="A2685" s="120">
        <v>3393</v>
      </c>
      <c r="B2685" s="121" t="s">
        <v>201</v>
      </c>
      <c r="C2685" s="121" t="s">
        <v>202</v>
      </c>
      <c r="D2685" s="121" t="s">
        <v>73</v>
      </c>
      <c r="E2685" s="121" t="s">
        <v>70</v>
      </c>
      <c r="F2685" s="122">
        <v>9952</v>
      </c>
      <c r="G2685" s="122">
        <v>659.698</v>
      </c>
      <c r="H2685" s="120">
        <v>2019</v>
      </c>
      <c r="I2685" t="str">
        <f>IF(J2685="natural gas",VLOOKUP(D2685,'Cross-Page Data'!$I$4:$J$13,2,FALSE),IF(J2685="solar",VLOOKUP('Form 923'!D2685,'Cross-Page Data'!$I$14:$J$117,2,FALSE),J2685))</f>
        <v>heavy or residual fuel oil</v>
      </c>
      <c r="J2685" t="str">
        <f>VLOOKUP(E2685,'Cross-Page Data'!$D$4:$F$48,3,FALSE)</f>
        <v>heavy or residual fuel oil</v>
      </c>
      <c r="K2685" t="b">
        <f t="shared" si="41"/>
        <v>1</v>
      </c>
    </row>
    <row r="2686" spans="1:11">
      <c r="A2686" s="120">
        <v>3393</v>
      </c>
      <c r="B2686" s="121" t="s">
        <v>201</v>
      </c>
      <c r="C2686" s="121" t="s">
        <v>202</v>
      </c>
      <c r="D2686" s="121" t="s">
        <v>73</v>
      </c>
      <c r="E2686" s="121" t="s">
        <v>38</v>
      </c>
      <c r="F2686" s="122">
        <v>21984</v>
      </c>
      <c r="G2686" s="122">
        <v>163.302</v>
      </c>
      <c r="H2686" s="120">
        <v>2019</v>
      </c>
      <c r="I2686" t="str">
        <f>IF(J2686="natural gas",VLOOKUP(D2686,'Cross-Page Data'!$I$4:$J$13,2,FALSE),IF(J2686="solar",VLOOKUP('Form 923'!D2686,'Cross-Page Data'!$I$14:$J$117,2,FALSE),J2686))</f>
        <v>natural gas peaker</v>
      </c>
      <c r="J2686" t="str">
        <f>VLOOKUP(E2686,'Cross-Page Data'!$D$4:$F$48,3,FALSE)</f>
        <v>natural gas</v>
      </c>
      <c r="K2686" t="b">
        <f t="shared" si="41"/>
        <v>1</v>
      </c>
    </row>
    <row r="2687" spans="1:11">
      <c r="A2687" s="120">
        <v>3394</v>
      </c>
      <c r="B2687" s="121" t="s">
        <v>201</v>
      </c>
      <c r="C2687" s="121" t="s">
        <v>202</v>
      </c>
      <c r="D2687" s="121" t="s">
        <v>116</v>
      </c>
      <c r="E2687" s="121" t="s">
        <v>170</v>
      </c>
      <c r="F2687" s="122">
        <v>4389014</v>
      </c>
      <c r="G2687" s="122">
        <v>493037</v>
      </c>
      <c r="H2687" s="120">
        <v>2019</v>
      </c>
      <c r="I2687" t="str">
        <f>IF(J2687="natural gas",VLOOKUP(D2687,'Cross-Page Data'!$I$4:$J$13,2,FALSE),IF(J2687="solar",VLOOKUP('Form 923'!D2687,'Cross-Page Data'!$I$14:$J$117,2,FALSE),J2687))</f>
        <v>hydro</v>
      </c>
      <c r="J2687" t="str">
        <f>VLOOKUP(E2687,'Cross-Page Data'!$D$4:$F$48,3,FALSE)</f>
        <v>hydro</v>
      </c>
      <c r="K2687" t="b">
        <f t="shared" si="41"/>
        <v>1</v>
      </c>
    </row>
    <row r="2688" spans="1:11">
      <c r="A2688" s="120">
        <v>3395</v>
      </c>
      <c r="B2688" s="121" t="s">
        <v>201</v>
      </c>
      <c r="C2688" s="121" t="s">
        <v>202</v>
      </c>
      <c r="D2688" s="121" t="s">
        <v>116</v>
      </c>
      <c r="E2688" s="121" t="s">
        <v>170</v>
      </c>
      <c r="F2688" s="122">
        <v>1925610</v>
      </c>
      <c r="G2688" s="122">
        <v>216312</v>
      </c>
      <c r="H2688" s="120">
        <v>2019</v>
      </c>
      <c r="I2688" t="str">
        <f>IF(J2688="natural gas",VLOOKUP(D2688,'Cross-Page Data'!$I$4:$J$13,2,FALSE),IF(J2688="solar",VLOOKUP('Form 923'!D2688,'Cross-Page Data'!$I$14:$J$117,2,FALSE),J2688))</f>
        <v>hydro</v>
      </c>
      <c r="J2688" t="str">
        <f>VLOOKUP(E2688,'Cross-Page Data'!$D$4:$F$48,3,FALSE)</f>
        <v>hydro</v>
      </c>
      <c r="K2688" t="b">
        <f t="shared" si="41"/>
        <v>1</v>
      </c>
    </row>
    <row r="2689" spans="1:11">
      <c r="A2689" s="120">
        <v>3396</v>
      </c>
      <c r="B2689" s="121" t="s">
        <v>201</v>
      </c>
      <c r="C2689" s="121" t="s">
        <v>202</v>
      </c>
      <c r="D2689" s="121" t="s">
        <v>68</v>
      </c>
      <c r="E2689" s="121" t="s">
        <v>54</v>
      </c>
      <c r="F2689" s="122">
        <v>14184128</v>
      </c>
      <c r="G2689" s="122">
        <v>1539984</v>
      </c>
      <c r="H2689" s="120">
        <v>2019</v>
      </c>
      <c r="I2689" t="str">
        <f>IF(J2689="natural gas",VLOOKUP(D2689,'Cross-Page Data'!$I$4:$J$13,2,FALSE),IF(J2689="solar",VLOOKUP('Form 923'!D2689,'Cross-Page Data'!$I$14:$J$117,2,FALSE),J2689))</f>
        <v>hard coal</v>
      </c>
      <c r="J2689" t="str">
        <f>VLOOKUP(E2689,'Cross-Page Data'!$D$4:$F$48,3,FALSE)</f>
        <v>hard coal</v>
      </c>
      <c r="K2689" t="b">
        <f t="shared" si="41"/>
        <v>1</v>
      </c>
    </row>
    <row r="2690" spans="1:11">
      <c r="A2690" s="120">
        <v>3396</v>
      </c>
      <c r="B2690" s="121" t="s">
        <v>201</v>
      </c>
      <c r="C2690" s="121" t="s">
        <v>202</v>
      </c>
      <c r="D2690" s="121" t="s">
        <v>68</v>
      </c>
      <c r="E2690" s="121" t="s">
        <v>70</v>
      </c>
      <c r="F2690" s="122">
        <v>187251</v>
      </c>
      <c r="G2690" s="122">
        <v>11304.015</v>
      </c>
      <c r="H2690" s="120">
        <v>2019</v>
      </c>
      <c r="I2690" t="str">
        <f>IF(J2690="natural gas",VLOOKUP(D2690,'Cross-Page Data'!$I$4:$J$13,2,FALSE),IF(J2690="solar",VLOOKUP('Form 923'!D2690,'Cross-Page Data'!$I$14:$J$117,2,FALSE),J2690))</f>
        <v>heavy or residual fuel oil</v>
      </c>
      <c r="J2690" t="str">
        <f>VLOOKUP(E2690,'Cross-Page Data'!$D$4:$F$48,3,FALSE)</f>
        <v>heavy or residual fuel oil</v>
      </c>
      <c r="K2690" t="b">
        <f t="shared" si="41"/>
        <v>1</v>
      </c>
    </row>
    <row r="2691" spans="1:11">
      <c r="A2691" s="120">
        <v>3397</v>
      </c>
      <c r="B2691" s="121" t="s">
        <v>201</v>
      </c>
      <c r="C2691" s="121" t="s">
        <v>202</v>
      </c>
      <c r="D2691" s="121" t="s">
        <v>116</v>
      </c>
      <c r="E2691" s="121" t="s">
        <v>170</v>
      </c>
      <c r="F2691" s="122">
        <v>3784532</v>
      </c>
      <c r="G2691" s="122">
        <v>425133</v>
      </c>
      <c r="H2691" s="120">
        <v>2019</v>
      </c>
      <c r="I2691" t="str">
        <f>IF(J2691="natural gas",VLOOKUP(D2691,'Cross-Page Data'!$I$4:$J$13,2,FALSE),IF(J2691="solar",VLOOKUP('Form 923'!D2691,'Cross-Page Data'!$I$14:$J$117,2,FALSE),J2691))</f>
        <v>hydro</v>
      </c>
      <c r="J2691" t="str">
        <f>VLOOKUP(E2691,'Cross-Page Data'!$D$4:$F$48,3,FALSE)</f>
        <v>hydro</v>
      </c>
      <c r="K2691" t="b">
        <f t="shared" si="41"/>
        <v>1</v>
      </c>
    </row>
    <row r="2692" spans="1:11">
      <c r="A2692" s="120">
        <v>3398</v>
      </c>
      <c r="B2692" s="121" t="s">
        <v>201</v>
      </c>
      <c r="C2692" s="121" t="s">
        <v>202</v>
      </c>
      <c r="D2692" s="121" t="s">
        <v>116</v>
      </c>
      <c r="E2692" s="121" t="s">
        <v>170</v>
      </c>
      <c r="F2692" s="122">
        <v>6909912</v>
      </c>
      <c r="G2692" s="122">
        <v>776220</v>
      </c>
      <c r="H2692" s="120">
        <v>2019</v>
      </c>
      <c r="I2692" t="str">
        <f>IF(J2692="natural gas",VLOOKUP(D2692,'Cross-Page Data'!$I$4:$J$13,2,FALSE),IF(J2692="solar",VLOOKUP('Form 923'!D2692,'Cross-Page Data'!$I$14:$J$117,2,FALSE),J2692))</f>
        <v>hydro</v>
      </c>
      <c r="J2692" t="str">
        <f>VLOOKUP(E2692,'Cross-Page Data'!$D$4:$F$48,3,FALSE)</f>
        <v>hydro</v>
      </c>
      <c r="K2692" t="b">
        <f t="shared" si="41"/>
        <v>1</v>
      </c>
    </row>
    <row r="2693" spans="1:11">
      <c r="A2693" s="120">
        <v>3399</v>
      </c>
      <c r="B2693" s="121" t="s">
        <v>201</v>
      </c>
      <c r="C2693" s="121" t="s">
        <v>202</v>
      </c>
      <c r="D2693" s="121" t="s">
        <v>68</v>
      </c>
      <c r="E2693" s="121" t="s">
        <v>54</v>
      </c>
      <c r="F2693" s="122">
        <v>86692530</v>
      </c>
      <c r="G2693" s="122">
        <v>9312378.7</v>
      </c>
      <c r="H2693" s="120">
        <v>2019</v>
      </c>
      <c r="I2693" t="str">
        <f>IF(J2693="natural gas",VLOOKUP(D2693,'Cross-Page Data'!$I$4:$J$13,2,FALSE),IF(J2693="solar",VLOOKUP('Form 923'!D2693,'Cross-Page Data'!$I$14:$J$117,2,FALSE),J2693))</f>
        <v>hard coal</v>
      </c>
      <c r="J2693" t="str">
        <f>VLOOKUP(E2693,'Cross-Page Data'!$D$4:$F$48,3,FALSE)</f>
        <v>hard coal</v>
      </c>
      <c r="K2693" t="b">
        <f t="shared" si="41"/>
        <v>1</v>
      </c>
    </row>
    <row r="2694" spans="1:11">
      <c r="A2694" s="120">
        <v>3399</v>
      </c>
      <c r="B2694" s="121" t="s">
        <v>201</v>
      </c>
      <c r="C2694" s="121" t="s">
        <v>202</v>
      </c>
      <c r="D2694" s="121" t="s">
        <v>68</v>
      </c>
      <c r="E2694" s="121" t="s">
        <v>70</v>
      </c>
      <c r="F2694" s="122">
        <v>928765</v>
      </c>
      <c r="G2694" s="122">
        <v>96882.311</v>
      </c>
      <c r="H2694" s="120">
        <v>2019</v>
      </c>
      <c r="I2694" t="str">
        <f>IF(J2694="natural gas",VLOOKUP(D2694,'Cross-Page Data'!$I$4:$J$13,2,FALSE),IF(J2694="solar",VLOOKUP('Form 923'!D2694,'Cross-Page Data'!$I$14:$J$117,2,FALSE),J2694))</f>
        <v>heavy or residual fuel oil</v>
      </c>
      <c r="J2694" t="str">
        <f>VLOOKUP(E2694,'Cross-Page Data'!$D$4:$F$48,3,FALSE)</f>
        <v>heavy or residual fuel oil</v>
      </c>
      <c r="K2694" t="b">
        <f t="shared" si="41"/>
        <v>1</v>
      </c>
    </row>
    <row r="2695" spans="1:11">
      <c r="A2695" s="120">
        <v>3399</v>
      </c>
      <c r="B2695" s="121" t="s">
        <v>201</v>
      </c>
      <c r="C2695" s="121" t="s">
        <v>202</v>
      </c>
      <c r="D2695" s="121" t="s">
        <v>68</v>
      </c>
      <c r="E2695" s="121" t="s">
        <v>150</v>
      </c>
      <c r="F2695" s="122">
        <v>0</v>
      </c>
      <c r="G2695" s="122">
        <v>0</v>
      </c>
      <c r="H2695" s="120">
        <v>2019</v>
      </c>
      <c r="I2695" t="str">
        <f>IF(J2695="natural gas",VLOOKUP(D2695,'Cross-Page Data'!$I$4:$J$13,2,FALSE),IF(J2695="solar",VLOOKUP('Form 923'!D2695,'Cross-Page Data'!$I$14:$J$117,2,FALSE),J2695))</f>
        <v>hard coal</v>
      </c>
      <c r="J2695" t="str">
        <f>VLOOKUP(E2695,'Cross-Page Data'!$D$4:$F$48,3,FALSE)</f>
        <v>hard coal</v>
      </c>
      <c r="K2695" t="b">
        <f t="shared" ref="K2695:K2758" si="42">IF(AND($N$6=FALSE,OR(C2695="Commercial NAICS Cogen",C2695="Industrial NAICS Cogen",C2695="NAICS-22 Cogen")),FALSE,IF(AND($N$7=FALSE,OR(C2695="Commercial NAICS Cogen",C2695="Commercial NAICS Non-Cogen",C2695="industrial NAICS Cogen",C2695="industrial NAICS non-cogen")),FALSE,TRUE))</f>
        <v>1</v>
      </c>
    </row>
    <row r="2696" spans="1:11">
      <c r="A2696" s="120">
        <v>3400</v>
      </c>
      <c r="B2696" s="121" t="s">
        <v>201</v>
      </c>
      <c r="C2696" s="121" t="s">
        <v>202</v>
      </c>
      <c r="D2696" s="121" t="s">
        <v>116</v>
      </c>
      <c r="E2696" s="121" t="s">
        <v>170</v>
      </c>
      <c r="F2696" s="122">
        <v>5179254</v>
      </c>
      <c r="G2696" s="122">
        <v>581808</v>
      </c>
      <c r="H2696" s="120">
        <v>2019</v>
      </c>
      <c r="I2696" t="str">
        <f>IF(J2696="natural gas",VLOOKUP(D2696,'Cross-Page Data'!$I$4:$J$13,2,FALSE),IF(J2696="solar",VLOOKUP('Form 923'!D2696,'Cross-Page Data'!$I$14:$J$117,2,FALSE),J2696))</f>
        <v>hydro</v>
      </c>
      <c r="J2696" t="str">
        <f>VLOOKUP(E2696,'Cross-Page Data'!$D$4:$F$48,3,FALSE)</f>
        <v>hydro</v>
      </c>
      <c r="K2696" t="b">
        <f t="shared" si="42"/>
        <v>1</v>
      </c>
    </row>
    <row r="2697" spans="1:11">
      <c r="A2697" s="120">
        <v>3401</v>
      </c>
      <c r="B2697" s="121" t="s">
        <v>201</v>
      </c>
      <c r="C2697" s="121" t="s">
        <v>202</v>
      </c>
      <c r="D2697" s="121" t="s">
        <v>116</v>
      </c>
      <c r="E2697" s="121" t="s">
        <v>170</v>
      </c>
      <c r="F2697" s="122">
        <v>1402911</v>
      </c>
      <c r="G2697" s="122">
        <v>157595</v>
      </c>
      <c r="H2697" s="120">
        <v>2019</v>
      </c>
      <c r="I2697" t="str">
        <f>IF(J2697="natural gas",VLOOKUP(D2697,'Cross-Page Data'!$I$4:$J$13,2,FALSE),IF(J2697="solar",VLOOKUP('Form 923'!D2697,'Cross-Page Data'!$I$14:$J$117,2,FALSE),J2697))</f>
        <v>hydro</v>
      </c>
      <c r="J2697" t="str">
        <f>VLOOKUP(E2697,'Cross-Page Data'!$D$4:$F$48,3,FALSE)</f>
        <v>hydro</v>
      </c>
      <c r="K2697" t="b">
        <f t="shared" si="42"/>
        <v>1</v>
      </c>
    </row>
    <row r="2698" spans="1:11">
      <c r="A2698" s="120">
        <v>3402</v>
      </c>
      <c r="B2698" s="121" t="s">
        <v>201</v>
      </c>
      <c r="C2698" s="121" t="s">
        <v>202</v>
      </c>
      <c r="D2698" s="121" t="s">
        <v>116</v>
      </c>
      <c r="E2698" s="121" t="s">
        <v>170</v>
      </c>
      <c r="F2698" s="122">
        <v>8297811</v>
      </c>
      <c r="G2698" s="122">
        <v>932129</v>
      </c>
      <c r="H2698" s="120">
        <v>2019</v>
      </c>
      <c r="I2698" t="str">
        <f>IF(J2698="natural gas",VLOOKUP(D2698,'Cross-Page Data'!$I$4:$J$13,2,FALSE),IF(J2698="solar",VLOOKUP('Form 923'!D2698,'Cross-Page Data'!$I$14:$J$117,2,FALSE),J2698))</f>
        <v>hydro</v>
      </c>
      <c r="J2698" t="str">
        <f>VLOOKUP(E2698,'Cross-Page Data'!$D$4:$F$48,3,FALSE)</f>
        <v>hydro</v>
      </c>
      <c r="K2698" t="b">
        <f t="shared" si="42"/>
        <v>1</v>
      </c>
    </row>
    <row r="2699" spans="1:11">
      <c r="A2699" s="120">
        <v>3403</v>
      </c>
      <c r="B2699" s="121" t="s">
        <v>201</v>
      </c>
      <c r="C2699" s="121" t="s">
        <v>202</v>
      </c>
      <c r="D2699" s="121" t="s">
        <v>73</v>
      </c>
      <c r="E2699" s="121" t="s">
        <v>70</v>
      </c>
      <c r="F2699" s="122">
        <v>13554</v>
      </c>
      <c r="G2699" s="122">
        <v>211.355</v>
      </c>
      <c r="H2699" s="120">
        <v>2019</v>
      </c>
      <c r="I2699" t="str">
        <f>IF(J2699="natural gas",VLOOKUP(D2699,'Cross-Page Data'!$I$4:$J$13,2,FALSE),IF(J2699="solar",VLOOKUP('Form 923'!D2699,'Cross-Page Data'!$I$14:$J$117,2,FALSE),J2699))</f>
        <v>heavy or residual fuel oil</v>
      </c>
      <c r="J2699" t="str">
        <f>VLOOKUP(E2699,'Cross-Page Data'!$D$4:$F$48,3,FALSE)</f>
        <v>heavy or residual fuel oil</v>
      </c>
      <c r="K2699" t="b">
        <f t="shared" si="42"/>
        <v>1</v>
      </c>
    </row>
    <row r="2700" spans="1:11">
      <c r="A2700" s="120">
        <v>3403</v>
      </c>
      <c r="B2700" s="121" t="s">
        <v>201</v>
      </c>
      <c r="C2700" s="121" t="s">
        <v>202</v>
      </c>
      <c r="D2700" s="121" t="s">
        <v>73</v>
      </c>
      <c r="E2700" s="121" t="s">
        <v>38</v>
      </c>
      <c r="F2700" s="122">
        <v>1424576</v>
      </c>
      <c r="G2700" s="122">
        <v>97537.645</v>
      </c>
      <c r="H2700" s="120">
        <v>2019</v>
      </c>
      <c r="I2700" t="str">
        <f>IF(J2700="natural gas",VLOOKUP(D2700,'Cross-Page Data'!$I$4:$J$13,2,FALSE),IF(J2700="solar",VLOOKUP('Form 923'!D2700,'Cross-Page Data'!$I$14:$J$117,2,FALSE),J2700))</f>
        <v>natural gas peaker</v>
      </c>
      <c r="J2700" t="str">
        <f>VLOOKUP(E2700,'Cross-Page Data'!$D$4:$F$48,3,FALSE)</f>
        <v>natural gas</v>
      </c>
      <c r="K2700" t="b">
        <f t="shared" si="42"/>
        <v>1</v>
      </c>
    </row>
    <row r="2701" spans="1:11">
      <c r="A2701" s="120">
        <v>3403</v>
      </c>
      <c r="B2701" s="121" t="s">
        <v>201</v>
      </c>
      <c r="C2701" s="121" t="s">
        <v>202</v>
      </c>
      <c r="D2701" s="121" t="s">
        <v>68</v>
      </c>
      <c r="E2701" s="121" t="s">
        <v>54</v>
      </c>
      <c r="F2701" s="122">
        <v>0</v>
      </c>
      <c r="G2701" s="122">
        <v>0</v>
      </c>
      <c r="H2701" s="120">
        <v>2019</v>
      </c>
      <c r="I2701" t="str">
        <f>IF(J2701="natural gas",VLOOKUP(D2701,'Cross-Page Data'!$I$4:$J$13,2,FALSE),IF(J2701="solar",VLOOKUP('Form 923'!D2701,'Cross-Page Data'!$I$14:$J$117,2,FALSE),J2701))</f>
        <v>hard coal</v>
      </c>
      <c r="J2701" t="str">
        <f>VLOOKUP(E2701,'Cross-Page Data'!$D$4:$F$48,3,FALSE)</f>
        <v>hard coal</v>
      </c>
      <c r="K2701" t="b">
        <f t="shared" si="42"/>
        <v>1</v>
      </c>
    </row>
    <row r="2702" spans="1:11">
      <c r="A2702" s="120">
        <v>3403</v>
      </c>
      <c r="B2702" s="121" t="s">
        <v>201</v>
      </c>
      <c r="C2702" s="121" t="s">
        <v>202</v>
      </c>
      <c r="D2702" s="121" t="s">
        <v>68</v>
      </c>
      <c r="E2702" s="121" t="s">
        <v>70</v>
      </c>
      <c r="F2702" s="122">
        <v>124028</v>
      </c>
      <c r="G2702" s="122">
        <v>11043.042</v>
      </c>
      <c r="H2702" s="120">
        <v>2019</v>
      </c>
      <c r="I2702" t="str">
        <f>IF(J2702="natural gas",VLOOKUP(D2702,'Cross-Page Data'!$I$4:$J$13,2,FALSE),IF(J2702="solar",VLOOKUP('Form 923'!D2702,'Cross-Page Data'!$I$14:$J$117,2,FALSE),J2702))</f>
        <v>heavy or residual fuel oil</v>
      </c>
      <c r="J2702" t="str">
        <f>VLOOKUP(E2702,'Cross-Page Data'!$D$4:$F$48,3,FALSE)</f>
        <v>heavy or residual fuel oil</v>
      </c>
      <c r="K2702" t="b">
        <f t="shared" si="42"/>
        <v>1</v>
      </c>
    </row>
    <row r="2703" spans="1:11">
      <c r="A2703" s="120">
        <v>3403</v>
      </c>
      <c r="B2703" s="121" t="s">
        <v>201</v>
      </c>
      <c r="C2703" s="121" t="s">
        <v>202</v>
      </c>
      <c r="D2703" s="121" t="s">
        <v>68</v>
      </c>
      <c r="E2703" s="121" t="s">
        <v>162</v>
      </c>
      <c r="F2703" s="122">
        <v>45006577</v>
      </c>
      <c r="G2703" s="122">
        <v>4049090</v>
      </c>
      <c r="H2703" s="120">
        <v>2019</v>
      </c>
      <c r="I2703" t="str">
        <f>IF(J2703="natural gas",VLOOKUP(D2703,'Cross-Page Data'!$I$4:$J$13,2,FALSE),IF(J2703="solar",VLOOKUP('Form 923'!D2703,'Cross-Page Data'!$I$14:$J$117,2,FALSE),J2703))</f>
        <v>hard coal</v>
      </c>
      <c r="J2703" t="str">
        <f>VLOOKUP(E2703,'Cross-Page Data'!$D$4:$F$48,3,FALSE)</f>
        <v>hard coal</v>
      </c>
      <c r="K2703" t="b">
        <f t="shared" si="42"/>
        <v>1</v>
      </c>
    </row>
    <row r="2704" spans="1:11">
      <c r="A2704" s="120">
        <v>3404</v>
      </c>
      <c r="B2704" s="121" t="s">
        <v>201</v>
      </c>
      <c r="C2704" s="121" t="s">
        <v>202</v>
      </c>
      <c r="D2704" s="121" t="s">
        <v>116</v>
      </c>
      <c r="E2704" s="121" t="s">
        <v>170</v>
      </c>
      <c r="F2704" s="122">
        <v>1184526</v>
      </c>
      <c r="G2704" s="122">
        <v>133063</v>
      </c>
      <c r="H2704" s="120">
        <v>2019</v>
      </c>
      <c r="I2704" t="str">
        <f>IF(J2704="natural gas",VLOOKUP(D2704,'Cross-Page Data'!$I$4:$J$13,2,FALSE),IF(J2704="solar",VLOOKUP('Form 923'!D2704,'Cross-Page Data'!$I$14:$J$117,2,FALSE),J2704))</f>
        <v>hydro</v>
      </c>
      <c r="J2704" t="str">
        <f>VLOOKUP(E2704,'Cross-Page Data'!$D$4:$F$48,3,FALSE)</f>
        <v>hydro</v>
      </c>
      <c r="K2704" t="b">
        <f t="shared" si="42"/>
        <v>1</v>
      </c>
    </row>
    <row r="2705" spans="1:11">
      <c r="A2705" s="120">
        <v>3405</v>
      </c>
      <c r="B2705" s="121" t="s">
        <v>201</v>
      </c>
      <c r="C2705" s="121" t="s">
        <v>202</v>
      </c>
      <c r="D2705" s="121" t="s">
        <v>39</v>
      </c>
      <c r="E2705" s="121" t="s">
        <v>38</v>
      </c>
      <c r="F2705" s="122">
        <v>12876726</v>
      </c>
      <c r="G2705" s="122">
        <v>1836048</v>
      </c>
      <c r="H2705" s="120">
        <v>2019</v>
      </c>
      <c r="I2705" t="str">
        <f>IF(J2705="natural gas",VLOOKUP(D2705,'Cross-Page Data'!$I$4:$J$13,2,FALSE),IF(J2705="solar",VLOOKUP('Form 923'!D2705,'Cross-Page Data'!$I$14:$J$117,2,FALSE),J2705))</f>
        <v>natural gas nonpeaker - preexisting nonretiring</v>
      </c>
      <c r="J2705" t="str">
        <f>VLOOKUP(E2705,'Cross-Page Data'!$D$4:$F$48,3,FALSE)</f>
        <v>natural gas</v>
      </c>
      <c r="K2705" t="b">
        <f t="shared" si="42"/>
        <v>1</v>
      </c>
    </row>
    <row r="2706" spans="1:11">
      <c r="A2706" s="120">
        <v>3405</v>
      </c>
      <c r="B2706" s="121" t="s">
        <v>201</v>
      </c>
      <c r="C2706" s="121" t="s">
        <v>202</v>
      </c>
      <c r="D2706" s="121" t="s">
        <v>61</v>
      </c>
      <c r="E2706" s="121" t="s">
        <v>70</v>
      </c>
      <c r="F2706" s="122">
        <v>0</v>
      </c>
      <c r="G2706" s="122">
        <v>0</v>
      </c>
      <c r="H2706" s="120">
        <v>2019</v>
      </c>
      <c r="I2706" t="str">
        <f>IF(J2706="natural gas",VLOOKUP(D2706,'Cross-Page Data'!$I$4:$J$13,2,FALSE),IF(J2706="solar",VLOOKUP('Form 923'!D2706,'Cross-Page Data'!$I$14:$J$117,2,FALSE),J2706))</f>
        <v>heavy or residual fuel oil</v>
      </c>
      <c r="J2706" t="str">
        <f>VLOOKUP(E2706,'Cross-Page Data'!$D$4:$F$48,3,FALSE)</f>
        <v>heavy or residual fuel oil</v>
      </c>
      <c r="K2706" t="b">
        <f t="shared" si="42"/>
        <v>1</v>
      </c>
    </row>
    <row r="2707" spans="1:11">
      <c r="A2707" s="120">
        <v>3405</v>
      </c>
      <c r="B2707" s="121" t="s">
        <v>201</v>
      </c>
      <c r="C2707" s="121" t="s">
        <v>202</v>
      </c>
      <c r="D2707" s="121" t="s">
        <v>61</v>
      </c>
      <c r="E2707" s="121" t="s">
        <v>38</v>
      </c>
      <c r="F2707" s="122">
        <v>21878780</v>
      </c>
      <c r="G2707" s="122">
        <v>3118042</v>
      </c>
      <c r="H2707" s="120">
        <v>2019</v>
      </c>
      <c r="I2707" t="str">
        <f>IF(J2707="natural gas",VLOOKUP(D2707,'Cross-Page Data'!$I$4:$J$13,2,FALSE),IF(J2707="solar",VLOOKUP('Form 923'!D2707,'Cross-Page Data'!$I$14:$J$117,2,FALSE),J2707))</f>
        <v>natural gas nonpeaker - preexisting nonretiring</v>
      </c>
      <c r="J2707" t="str">
        <f>VLOOKUP(E2707,'Cross-Page Data'!$D$4:$F$48,3,FALSE)</f>
        <v>natural gas</v>
      </c>
      <c r="K2707" t="b">
        <f t="shared" si="42"/>
        <v>1</v>
      </c>
    </row>
    <row r="2708" spans="1:11">
      <c r="A2708" s="120">
        <v>3406</v>
      </c>
      <c r="B2708" s="121" t="s">
        <v>201</v>
      </c>
      <c r="C2708" s="121" t="s">
        <v>202</v>
      </c>
      <c r="D2708" s="121" t="s">
        <v>73</v>
      </c>
      <c r="E2708" s="121" t="s">
        <v>70</v>
      </c>
      <c r="F2708" s="122">
        <v>88733</v>
      </c>
      <c r="G2708" s="122">
        <v>1077.865</v>
      </c>
      <c r="H2708" s="120">
        <v>2019</v>
      </c>
      <c r="I2708" t="str">
        <f>IF(J2708="natural gas",VLOOKUP(D2708,'Cross-Page Data'!$I$4:$J$13,2,FALSE),IF(J2708="solar",VLOOKUP('Form 923'!D2708,'Cross-Page Data'!$I$14:$J$117,2,FALSE),J2708))</f>
        <v>heavy or residual fuel oil</v>
      </c>
      <c r="J2708" t="str">
        <f>VLOOKUP(E2708,'Cross-Page Data'!$D$4:$F$48,3,FALSE)</f>
        <v>heavy or residual fuel oil</v>
      </c>
      <c r="K2708" t="b">
        <f t="shared" si="42"/>
        <v>1</v>
      </c>
    </row>
    <row r="2709" spans="1:11">
      <c r="A2709" s="120">
        <v>3406</v>
      </c>
      <c r="B2709" s="121" t="s">
        <v>201</v>
      </c>
      <c r="C2709" s="121" t="s">
        <v>202</v>
      </c>
      <c r="D2709" s="121" t="s">
        <v>73</v>
      </c>
      <c r="E2709" s="121" t="s">
        <v>38</v>
      </c>
      <c r="F2709" s="122">
        <v>6666988</v>
      </c>
      <c r="G2709" s="122">
        <v>139141.14</v>
      </c>
      <c r="H2709" s="120">
        <v>2019</v>
      </c>
      <c r="I2709" t="str">
        <f>IF(J2709="natural gas",VLOOKUP(D2709,'Cross-Page Data'!$I$4:$J$13,2,FALSE),IF(J2709="solar",VLOOKUP('Form 923'!D2709,'Cross-Page Data'!$I$14:$J$117,2,FALSE),J2709))</f>
        <v>natural gas peaker</v>
      </c>
      <c r="J2709" t="str">
        <f>VLOOKUP(E2709,'Cross-Page Data'!$D$4:$F$48,3,FALSE)</f>
        <v>natural gas</v>
      </c>
      <c r="K2709" t="b">
        <f t="shared" si="42"/>
        <v>1</v>
      </c>
    </row>
    <row r="2710" spans="1:11">
      <c r="A2710" s="120">
        <v>3407</v>
      </c>
      <c r="B2710" s="121" t="s">
        <v>201</v>
      </c>
      <c r="C2710" s="121" t="s">
        <v>202</v>
      </c>
      <c r="D2710" s="121" t="s">
        <v>68</v>
      </c>
      <c r="E2710" s="121" t="s">
        <v>54</v>
      </c>
      <c r="F2710" s="122">
        <v>19639540</v>
      </c>
      <c r="G2710" s="122">
        <v>1679828.4</v>
      </c>
      <c r="H2710" s="120">
        <v>2019</v>
      </c>
      <c r="I2710" t="str">
        <f>IF(J2710="natural gas",VLOOKUP(D2710,'Cross-Page Data'!$I$4:$J$13,2,FALSE),IF(J2710="solar",VLOOKUP('Form 923'!D2710,'Cross-Page Data'!$I$14:$J$117,2,FALSE),J2710))</f>
        <v>hard coal</v>
      </c>
      <c r="J2710" t="str">
        <f>VLOOKUP(E2710,'Cross-Page Data'!$D$4:$F$48,3,FALSE)</f>
        <v>hard coal</v>
      </c>
      <c r="K2710" t="b">
        <f t="shared" si="42"/>
        <v>1</v>
      </c>
    </row>
    <row r="2711" spans="1:11">
      <c r="A2711" s="120">
        <v>3407</v>
      </c>
      <c r="B2711" s="121" t="s">
        <v>201</v>
      </c>
      <c r="C2711" s="121" t="s">
        <v>202</v>
      </c>
      <c r="D2711" s="121" t="s">
        <v>68</v>
      </c>
      <c r="E2711" s="121" t="s">
        <v>70</v>
      </c>
      <c r="F2711" s="122">
        <v>149672</v>
      </c>
      <c r="G2711" s="122">
        <v>12758.812</v>
      </c>
      <c r="H2711" s="120">
        <v>2019</v>
      </c>
      <c r="I2711" t="str">
        <f>IF(J2711="natural gas",VLOOKUP(D2711,'Cross-Page Data'!$I$4:$J$13,2,FALSE),IF(J2711="solar",VLOOKUP('Form 923'!D2711,'Cross-Page Data'!$I$14:$J$117,2,FALSE),J2711))</f>
        <v>heavy or residual fuel oil</v>
      </c>
      <c r="J2711" t="str">
        <f>VLOOKUP(E2711,'Cross-Page Data'!$D$4:$F$48,3,FALSE)</f>
        <v>heavy or residual fuel oil</v>
      </c>
      <c r="K2711" t="b">
        <f t="shared" si="42"/>
        <v>1</v>
      </c>
    </row>
    <row r="2712" spans="1:11">
      <c r="A2712" s="120">
        <v>3407</v>
      </c>
      <c r="B2712" s="121" t="s">
        <v>201</v>
      </c>
      <c r="C2712" s="121" t="s">
        <v>202</v>
      </c>
      <c r="D2712" s="121" t="s">
        <v>68</v>
      </c>
      <c r="E2712" s="121" t="s">
        <v>162</v>
      </c>
      <c r="F2712" s="122">
        <v>19023240</v>
      </c>
      <c r="G2712" s="122">
        <v>1627418.8</v>
      </c>
      <c r="H2712" s="120">
        <v>2019</v>
      </c>
      <c r="I2712" t="str">
        <f>IF(J2712="natural gas",VLOOKUP(D2712,'Cross-Page Data'!$I$4:$J$13,2,FALSE),IF(J2712="solar",VLOOKUP('Form 923'!D2712,'Cross-Page Data'!$I$14:$J$117,2,FALSE),J2712))</f>
        <v>hard coal</v>
      </c>
      <c r="J2712" t="str">
        <f>VLOOKUP(E2712,'Cross-Page Data'!$D$4:$F$48,3,FALSE)</f>
        <v>hard coal</v>
      </c>
      <c r="K2712" t="b">
        <f t="shared" si="42"/>
        <v>1</v>
      </c>
    </row>
    <row r="2713" spans="1:11">
      <c r="A2713" s="120">
        <v>3408</v>
      </c>
      <c r="B2713" s="121" t="s">
        <v>201</v>
      </c>
      <c r="C2713" s="121" t="s">
        <v>202</v>
      </c>
      <c r="D2713" s="121" t="s">
        <v>116</v>
      </c>
      <c r="E2713" s="121" t="s">
        <v>170</v>
      </c>
      <c r="F2713" s="122">
        <v>1725903</v>
      </c>
      <c r="G2713" s="122">
        <v>193878</v>
      </c>
      <c r="H2713" s="120">
        <v>2019</v>
      </c>
      <c r="I2713" t="str">
        <f>IF(J2713="natural gas",VLOOKUP(D2713,'Cross-Page Data'!$I$4:$J$13,2,FALSE),IF(J2713="solar",VLOOKUP('Form 923'!D2713,'Cross-Page Data'!$I$14:$J$117,2,FALSE),J2713))</f>
        <v>hydro</v>
      </c>
      <c r="J2713" t="str">
        <f>VLOOKUP(E2713,'Cross-Page Data'!$D$4:$F$48,3,FALSE)</f>
        <v>hydro</v>
      </c>
      <c r="K2713" t="b">
        <f t="shared" si="42"/>
        <v>1</v>
      </c>
    </row>
    <row r="2714" spans="1:11">
      <c r="A2714" s="120">
        <v>3409</v>
      </c>
      <c r="B2714" s="121" t="s">
        <v>201</v>
      </c>
      <c r="C2714" s="121" t="s">
        <v>202</v>
      </c>
      <c r="D2714" s="121" t="s">
        <v>116</v>
      </c>
      <c r="E2714" s="121" t="s">
        <v>170</v>
      </c>
      <c r="F2714" s="122">
        <v>5207615</v>
      </c>
      <c r="G2714" s="122">
        <v>584994</v>
      </c>
      <c r="H2714" s="120">
        <v>2019</v>
      </c>
      <c r="I2714" t="str">
        <f>IF(J2714="natural gas",VLOOKUP(D2714,'Cross-Page Data'!$I$4:$J$13,2,FALSE),IF(J2714="solar",VLOOKUP('Form 923'!D2714,'Cross-Page Data'!$I$14:$J$117,2,FALSE),J2714))</f>
        <v>hydro</v>
      </c>
      <c r="J2714" t="str">
        <f>VLOOKUP(E2714,'Cross-Page Data'!$D$4:$F$48,3,FALSE)</f>
        <v>hydro</v>
      </c>
      <c r="K2714" t="b">
        <f t="shared" si="42"/>
        <v>1</v>
      </c>
    </row>
    <row r="2715" spans="1:11">
      <c r="A2715" s="120">
        <v>3411</v>
      </c>
      <c r="B2715" s="121" t="s">
        <v>201</v>
      </c>
      <c r="C2715" s="121" t="s">
        <v>202</v>
      </c>
      <c r="D2715" s="121" t="s">
        <v>116</v>
      </c>
      <c r="E2715" s="121" t="s">
        <v>170</v>
      </c>
      <c r="F2715" s="122">
        <v>3733543</v>
      </c>
      <c r="G2715" s="122">
        <v>419405</v>
      </c>
      <c r="H2715" s="120">
        <v>2019</v>
      </c>
      <c r="I2715" t="str">
        <f>IF(J2715="natural gas",VLOOKUP(D2715,'Cross-Page Data'!$I$4:$J$13,2,FALSE),IF(J2715="solar",VLOOKUP('Form 923'!D2715,'Cross-Page Data'!$I$14:$J$117,2,FALSE),J2715))</f>
        <v>hydro</v>
      </c>
      <c r="J2715" t="str">
        <f>VLOOKUP(E2715,'Cross-Page Data'!$D$4:$F$48,3,FALSE)</f>
        <v>hydro</v>
      </c>
      <c r="K2715" t="b">
        <f t="shared" si="42"/>
        <v>1</v>
      </c>
    </row>
    <row r="2716" spans="1:11">
      <c r="A2716" s="120">
        <v>3412</v>
      </c>
      <c r="B2716" s="121" t="s">
        <v>201</v>
      </c>
      <c r="C2716" s="121" t="s">
        <v>202</v>
      </c>
      <c r="D2716" s="121" t="s">
        <v>116</v>
      </c>
      <c r="E2716" s="121" t="s">
        <v>170</v>
      </c>
      <c r="F2716" s="122">
        <v>966898</v>
      </c>
      <c r="G2716" s="122">
        <v>108616</v>
      </c>
      <c r="H2716" s="120">
        <v>2019</v>
      </c>
      <c r="I2716" t="str">
        <f>IF(J2716="natural gas",VLOOKUP(D2716,'Cross-Page Data'!$I$4:$J$13,2,FALSE),IF(J2716="solar",VLOOKUP('Form 923'!D2716,'Cross-Page Data'!$I$14:$J$117,2,FALSE),J2716))</f>
        <v>hydro</v>
      </c>
      <c r="J2716" t="str">
        <f>VLOOKUP(E2716,'Cross-Page Data'!$D$4:$F$48,3,FALSE)</f>
        <v>hydro</v>
      </c>
      <c r="K2716" t="b">
        <f t="shared" si="42"/>
        <v>1</v>
      </c>
    </row>
    <row r="2717" spans="1:11">
      <c r="A2717" s="120">
        <v>3413</v>
      </c>
      <c r="B2717" s="121" t="s">
        <v>201</v>
      </c>
      <c r="C2717" s="121" t="s">
        <v>202</v>
      </c>
      <c r="D2717" s="121" t="s">
        <v>116</v>
      </c>
      <c r="E2717" s="121" t="s">
        <v>170</v>
      </c>
      <c r="F2717" s="122">
        <v>1089622</v>
      </c>
      <c r="G2717" s="122">
        <v>122402</v>
      </c>
      <c r="H2717" s="120">
        <v>2019</v>
      </c>
      <c r="I2717" t="str">
        <f>IF(J2717="natural gas",VLOOKUP(D2717,'Cross-Page Data'!$I$4:$J$13,2,FALSE),IF(J2717="solar",VLOOKUP('Form 923'!D2717,'Cross-Page Data'!$I$14:$J$117,2,FALSE),J2717))</f>
        <v>hydro</v>
      </c>
      <c r="J2717" t="str">
        <f>VLOOKUP(E2717,'Cross-Page Data'!$D$4:$F$48,3,FALSE)</f>
        <v>hydro</v>
      </c>
      <c r="K2717" t="b">
        <f t="shared" si="42"/>
        <v>1</v>
      </c>
    </row>
    <row r="2718" spans="1:11">
      <c r="A2718" s="120">
        <v>3414</v>
      </c>
      <c r="B2718" s="121" t="s">
        <v>201</v>
      </c>
      <c r="C2718" s="121" t="s">
        <v>202</v>
      </c>
      <c r="D2718" s="121" t="s">
        <v>116</v>
      </c>
      <c r="E2718" s="121" t="s">
        <v>170</v>
      </c>
      <c r="F2718" s="122">
        <v>1317674</v>
      </c>
      <c r="G2718" s="122">
        <v>148020</v>
      </c>
      <c r="H2718" s="120">
        <v>2019</v>
      </c>
      <c r="I2718" t="str">
        <f>IF(J2718="natural gas",VLOOKUP(D2718,'Cross-Page Data'!$I$4:$J$13,2,FALSE),IF(J2718="solar",VLOOKUP('Form 923'!D2718,'Cross-Page Data'!$I$14:$J$117,2,FALSE),J2718))</f>
        <v>hydro</v>
      </c>
      <c r="J2718" t="str">
        <f>VLOOKUP(E2718,'Cross-Page Data'!$D$4:$F$48,3,FALSE)</f>
        <v>hydro</v>
      </c>
      <c r="K2718" t="b">
        <f t="shared" si="42"/>
        <v>1</v>
      </c>
    </row>
    <row r="2719" spans="1:11">
      <c r="A2719" s="120">
        <v>3415</v>
      </c>
      <c r="B2719" s="121" t="s">
        <v>201</v>
      </c>
      <c r="C2719" s="121" t="s">
        <v>202</v>
      </c>
      <c r="D2719" s="121" t="s">
        <v>116</v>
      </c>
      <c r="E2719" s="121" t="s">
        <v>170</v>
      </c>
      <c r="F2719" s="122">
        <v>6341713</v>
      </c>
      <c r="G2719" s="122">
        <v>712392</v>
      </c>
      <c r="H2719" s="120">
        <v>2019</v>
      </c>
      <c r="I2719" t="str">
        <f>IF(J2719="natural gas",VLOOKUP(D2719,'Cross-Page Data'!$I$4:$J$13,2,FALSE),IF(J2719="solar",VLOOKUP('Form 923'!D2719,'Cross-Page Data'!$I$14:$J$117,2,FALSE),J2719))</f>
        <v>hydro</v>
      </c>
      <c r="J2719" t="str">
        <f>VLOOKUP(E2719,'Cross-Page Data'!$D$4:$F$48,3,FALSE)</f>
        <v>hydro</v>
      </c>
      <c r="K2719" t="b">
        <f t="shared" si="42"/>
        <v>1</v>
      </c>
    </row>
    <row r="2720" spans="1:11">
      <c r="A2720" s="120">
        <v>3416</v>
      </c>
      <c r="B2720" s="121" t="s">
        <v>201</v>
      </c>
      <c r="C2720" s="121" t="s">
        <v>202</v>
      </c>
      <c r="D2720" s="121" t="s">
        <v>116</v>
      </c>
      <c r="E2720" s="121" t="s">
        <v>170</v>
      </c>
      <c r="F2720" s="122">
        <v>1393224</v>
      </c>
      <c r="G2720" s="122">
        <v>156507</v>
      </c>
      <c r="H2720" s="120">
        <v>2019</v>
      </c>
      <c r="I2720" t="str">
        <f>IF(J2720="natural gas",VLOOKUP(D2720,'Cross-Page Data'!$I$4:$J$13,2,FALSE),IF(J2720="solar",VLOOKUP('Form 923'!D2720,'Cross-Page Data'!$I$14:$J$117,2,FALSE),J2720))</f>
        <v>hydro</v>
      </c>
      <c r="J2720" t="str">
        <f>VLOOKUP(E2720,'Cross-Page Data'!$D$4:$F$48,3,FALSE)</f>
        <v>hydro</v>
      </c>
      <c r="K2720" t="b">
        <f t="shared" si="42"/>
        <v>1</v>
      </c>
    </row>
    <row r="2721" spans="1:11">
      <c r="A2721" s="120">
        <v>3417</v>
      </c>
      <c r="B2721" s="121" t="s">
        <v>201</v>
      </c>
      <c r="C2721" s="121" t="s">
        <v>202</v>
      </c>
      <c r="D2721" s="121" t="s">
        <v>116</v>
      </c>
      <c r="E2721" s="121" t="s">
        <v>170</v>
      </c>
      <c r="F2721" s="122">
        <v>665494</v>
      </c>
      <c r="G2721" s="122">
        <v>74758</v>
      </c>
      <c r="H2721" s="120">
        <v>2019</v>
      </c>
      <c r="I2721" t="str">
        <f>IF(J2721="natural gas",VLOOKUP(D2721,'Cross-Page Data'!$I$4:$J$13,2,FALSE),IF(J2721="solar",VLOOKUP('Form 923'!D2721,'Cross-Page Data'!$I$14:$J$117,2,FALSE),J2721))</f>
        <v>hydro</v>
      </c>
      <c r="J2721" t="str">
        <f>VLOOKUP(E2721,'Cross-Page Data'!$D$4:$F$48,3,FALSE)</f>
        <v>hydro</v>
      </c>
      <c r="K2721" t="b">
        <f t="shared" si="42"/>
        <v>1</v>
      </c>
    </row>
    <row r="2722" spans="1:11">
      <c r="A2722" s="120">
        <v>3418</v>
      </c>
      <c r="B2722" s="121" t="s">
        <v>201</v>
      </c>
      <c r="C2722" s="121" t="s">
        <v>202</v>
      </c>
      <c r="D2722" s="121" t="s">
        <v>116</v>
      </c>
      <c r="E2722" s="121" t="s">
        <v>170</v>
      </c>
      <c r="F2722" s="122">
        <v>1542077</v>
      </c>
      <c r="G2722" s="122">
        <v>173228</v>
      </c>
      <c r="H2722" s="120">
        <v>2019</v>
      </c>
      <c r="I2722" t="str">
        <f>IF(J2722="natural gas",VLOOKUP(D2722,'Cross-Page Data'!$I$4:$J$13,2,FALSE),IF(J2722="solar",VLOOKUP('Form 923'!D2722,'Cross-Page Data'!$I$14:$J$117,2,FALSE),J2722))</f>
        <v>hydro</v>
      </c>
      <c r="J2722" t="str">
        <f>VLOOKUP(E2722,'Cross-Page Data'!$D$4:$F$48,3,FALSE)</f>
        <v>hydro</v>
      </c>
      <c r="K2722" t="b">
        <f t="shared" si="42"/>
        <v>1</v>
      </c>
    </row>
    <row r="2723" spans="1:11">
      <c r="A2723" s="120">
        <v>3420</v>
      </c>
      <c r="B2723" s="121" t="s">
        <v>201</v>
      </c>
      <c r="C2723" s="121" t="s">
        <v>202</v>
      </c>
      <c r="D2723" s="121" t="s">
        <v>116</v>
      </c>
      <c r="E2723" s="121" t="s">
        <v>170</v>
      </c>
      <c r="F2723" s="122">
        <v>10082707</v>
      </c>
      <c r="G2723" s="122">
        <v>1132634</v>
      </c>
      <c r="H2723" s="120">
        <v>2019</v>
      </c>
      <c r="I2723" t="str">
        <f>IF(J2723="natural gas",VLOOKUP(D2723,'Cross-Page Data'!$I$4:$J$13,2,FALSE),IF(J2723="solar",VLOOKUP('Form 923'!D2723,'Cross-Page Data'!$I$14:$J$117,2,FALSE),J2723))</f>
        <v>hydro</v>
      </c>
      <c r="J2723" t="str">
        <f>VLOOKUP(E2723,'Cross-Page Data'!$D$4:$F$48,3,FALSE)</f>
        <v>hydro</v>
      </c>
      <c r="K2723" t="b">
        <f t="shared" si="42"/>
        <v>1</v>
      </c>
    </row>
    <row r="2724" spans="1:11">
      <c r="A2724" s="120">
        <v>3421</v>
      </c>
      <c r="B2724" s="121" t="s">
        <v>201</v>
      </c>
      <c r="C2724" s="121" t="s">
        <v>202</v>
      </c>
      <c r="D2724" s="121" t="s">
        <v>116</v>
      </c>
      <c r="E2724" s="121" t="s">
        <v>170</v>
      </c>
      <c r="F2724" s="122">
        <v>182384</v>
      </c>
      <c r="G2724" s="122">
        <v>20488</v>
      </c>
      <c r="H2724" s="120">
        <v>2019</v>
      </c>
      <c r="I2724" t="str">
        <f>IF(J2724="natural gas",VLOOKUP(D2724,'Cross-Page Data'!$I$4:$J$13,2,FALSE),IF(J2724="solar",VLOOKUP('Form 923'!D2724,'Cross-Page Data'!$I$14:$J$117,2,FALSE),J2724))</f>
        <v>hydro</v>
      </c>
      <c r="J2724" t="str">
        <f>VLOOKUP(E2724,'Cross-Page Data'!$D$4:$F$48,3,FALSE)</f>
        <v>hydro</v>
      </c>
      <c r="K2724" t="b">
        <f t="shared" si="42"/>
        <v>1</v>
      </c>
    </row>
    <row r="2725" spans="1:11">
      <c r="A2725" s="120">
        <v>3423</v>
      </c>
      <c r="B2725" s="121" t="s">
        <v>201</v>
      </c>
      <c r="C2725" s="121" t="s">
        <v>202</v>
      </c>
      <c r="D2725" s="121" t="s">
        <v>116</v>
      </c>
      <c r="E2725" s="121" t="s">
        <v>170</v>
      </c>
      <c r="F2725" s="122">
        <v>4409926</v>
      </c>
      <c r="G2725" s="122">
        <v>495386</v>
      </c>
      <c r="H2725" s="120">
        <v>2019</v>
      </c>
      <c r="I2725" t="str">
        <f>IF(J2725="natural gas",VLOOKUP(D2725,'Cross-Page Data'!$I$4:$J$13,2,FALSE),IF(J2725="solar",VLOOKUP('Form 923'!D2725,'Cross-Page Data'!$I$14:$J$117,2,FALSE),J2725))</f>
        <v>hydro</v>
      </c>
      <c r="J2725" t="str">
        <f>VLOOKUP(E2725,'Cross-Page Data'!$D$4:$F$48,3,FALSE)</f>
        <v>hydro</v>
      </c>
      <c r="K2725" t="b">
        <f t="shared" si="42"/>
        <v>1</v>
      </c>
    </row>
    <row r="2726" spans="1:11">
      <c r="A2726" s="120">
        <v>3424</v>
      </c>
      <c r="B2726" s="121" t="s">
        <v>201</v>
      </c>
      <c r="C2726" s="121" t="s">
        <v>202</v>
      </c>
      <c r="D2726" s="121" t="s">
        <v>116</v>
      </c>
      <c r="E2726" s="121" t="s">
        <v>170</v>
      </c>
      <c r="F2726" s="122">
        <v>1772007</v>
      </c>
      <c r="G2726" s="122">
        <v>199057</v>
      </c>
      <c r="H2726" s="120">
        <v>2019</v>
      </c>
      <c r="I2726" t="str">
        <f>IF(J2726="natural gas",VLOOKUP(D2726,'Cross-Page Data'!$I$4:$J$13,2,FALSE),IF(J2726="solar",VLOOKUP('Form 923'!D2726,'Cross-Page Data'!$I$14:$J$117,2,FALSE),J2726))</f>
        <v>hydro</v>
      </c>
      <c r="J2726" t="str">
        <f>VLOOKUP(E2726,'Cross-Page Data'!$D$4:$F$48,3,FALSE)</f>
        <v>hydro</v>
      </c>
      <c r="K2726" t="b">
        <f t="shared" si="42"/>
        <v>1</v>
      </c>
    </row>
    <row r="2727" spans="1:11">
      <c r="A2727" s="120">
        <v>3426</v>
      </c>
      <c r="B2727" s="121" t="s">
        <v>201</v>
      </c>
      <c r="C2727" s="121" t="s">
        <v>202</v>
      </c>
      <c r="D2727" s="121" t="s">
        <v>116</v>
      </c>
      <c r="E2727" s="121" t="s">
        <v>170</v>
      </c>
      <c r="F2727" s="122">
        <v>3360104</v>
      </c>
      <c r="G2727" s="122">
        <v>377455</v>
      </c>
      <c r="H2727" s="120">
        <v>2019</v>
      </c>
      <c r="I2727" t="str">
        <f>IF(J2727="natural gas",VLOOKUP(D2727,'Cross-Page Data'!$I$4:$J$13,2,FALSE),IF(J2727="solar",VLOOKUP('Form 923'!D2727,'Cross-Page Data'!$I$14:$J$117,2,FALSE),J2727))</f>
        <v>hydro</v>
      </c>
      <c r="J2727" t="str">
        <f>VLOOKUP(E2727,'Cross-Page Data'!$D$4:$F$48,3,FALSE)</f>
        <v>hydro</v>
      </c>
      <c r="K2727" t="b">
        <f t="shared" si="42"/>
        <v>1</v>
      </c>
    </row>
    <row r="2728" spans="1:11">
      <c r="A2728" s="120">
        <v>3428</v>
      </c>
      <c r="B2728" s="121" t="s">
        <v>201</v>
      </c>
      <c r="C2728" s="121" t="s">
        <v>202</v>
      </c>
      <c r="D2728" s="121" t="s">
        <v>116</v>
      </c>
      <c r="E2728" s="121" t="s">
        <v>170</v>
      </c>
      <c r="F2728" s="122">
        <v>751187</v>
      </c>
      <c r="G2728" s="122">
        <v>84384</v>
      </c>
      <c r="H2728" s="120">
        <v>2019</v>
      </c>
      <c r="I2728" t="str">
        <f>IF(J2728="natural gas",VLOOKUP(D2728,'Cross-Page Data'!$I$4:$J$13,2,FALSE),IF(J2728="solar",VLOOKUP('Form 923'!D2728,'Cross-Page Data'!$I$14:$J$117,2,FALSE),J2728))</f>
        <v>hydro</v>
      </c>
      <c r="J2728" t="str">
        <f>VLOOKUP(E2728,'Cross-Page Data'!$D$4:$F$48,3,FALSE)</f>
        <v>hydro</v>
      </c>
      <c r="K2728" t="b">
        <f t="shared" si="42"/>
        <v>1</v>
      </c>
    </row>
    <row r="2729" spans="1:11">
      <c r="A2729" s="120">
        <v>3437</v>
      </c>
      <c r="B2729" s="121" t="s">
        <v>201</v>
      </c>
      <c r="C2729" s="121" t="s">
        <v>206</v>
      </c>
      <c r="D2729" s="121" t="s">
        <v>116</v>
      </c>
      <c r="E2729" s="121" t="s">
        <v>170</v>
      </c>
      <c r="F2729" s="122">
        <v>356175</v>
      </c>
      <c r="G2729" s="122">
        <v>40011</v>
      </c>
      <c r="H2729" s="120">
        <v>2019</v>
      </c>
      <c r="I2729" t="str">
        <f>IF(J2729="natural gas",VLOOKUP(D2729,'Cross-Page Data'!$I$4:$J$13,2,FALSE),IF(J2729="solar",VLOOKUP('Form 923'!D2729,'Cross-Page Data'!$I$14:$J$117,2,FALSE),J2729))</f>
        <v>hydro</v>
      </c>
      <c r="J2729" t="str">
        <f>VLOOKUP(E2729,'Cross-Page Data'!$D$4:$F$48,3,FALSE)</f>
        <v>hydro</v>
      </c>
      <c r="K2729" t="b">
        <f t="shared" si="42"/>
        <v>1</v>
      </c>
    </row>
    <row r="2730" spans="1:11">
      <c r="A2730" s="120">
        <v>3439</v>
      </c>
      <c r="B2730" s="121" t="s">
        <v>201</v>
      </c>
      <c r="C2730" s="121" t="s">
        <v>206</v>
      </c>
      <c r="D2730" s="121" t="s">
        <v>73</v>
      </c>
      <c r="E2730" s="121" t="s">
        <v>38</v>
      </c>
      <c r="F2730" s="122">
        <v>1097979</v>
      </c>
      <c r="G2730" s="122">
        <v>111609</v>
      </c>
      <c r="H2730" s="120">
        <v>2019</v>
      </c>
      <c r="I2730" t="str">
        <f>IF(J2730="natural gas",VLOOKUP(D2730,'Cross-Page Data'!$I$4:$J$13,2,FALSE),IF(J2730="solar",VLOOKUP('Form 923'!D2730,'Cross-Page Data'!$I$14:$J$117,2,FALSE),J2730))</f>
        <v>natural gas peaker</v>
      </c>
      <c r="J2730" t="str">
        <f>VLOOKUP(E2730,'Cross-Page Data'!$D$4:$F$48,3,FALSE)</f>
        <v>natural gas</v>
      </c>
      <c r="K2730" t="b">
        <f t="shared" si="42"/>
        <v>1</v>
      </c>
    </row>
    <row r="2731" spans="1:11">
      <c r="A2731" s="120">
        <v>3441</v>
      </c>
      <c r="B2731" s="121" t="s">
        <v>201</v>
      </c>
      <c r="C2731" s="121" t="s">
        <v>206</v>
      </c>
      <c r="D2731" s="121" t="s">
        <v>39</v>
      </c>
      <c r="E2731" s="121" t="s">
        <v>38</v>
      </c>
      <c r="F2731" s="122">
        <v>624704</v>
      </c>
      <c r="G2731" s="122">
        <v>114045</v>
      </c>
      <c r="H2731" s="120">
        <v>2019</v>
      </c>
      <c r="I2731" t="str">
        <f>IF(J2731="natural gas",VLOOKUP(D2731,'Cross-Page Data'!$I$4:$J$13,2,FALSE),IF(J2731="solar",VLOOKUP('Form 923'!D2731,'Cross-Page Data'!$I$14:$J$117,2,FALSE),J2731))</f>
        <v>natural gas nonpeaker - preexisting nonretiring</v>
      </c>
      <c r="J2731" t="str">
        <f>VLOOKUP(E2731,'Cross-Page Data'!$D$4:$F$48,3,FALSE)</f>
        <v>natural gas</v>
      </c>
      <c r="K2731" t="b">
        <f t="shared" si="42"/>
        <v>1</v>
      </c>
    </row>
    <row r="2732" spans="1:11">
      <c r="A2732" s="120">
        <v>3441</v>
      </c>
      <c r="B2732" s="121" t="s">
        <v>201</v>
      </c>
      <c r="C2732" s="121" t="s">
        <v>206</v>
      </c>
      <c r="D2732" s="121" t="s">
        <v>61</v>
      </c>
      <c r="E2732" s="121" t="s">
        <v>38</v>
      </c>
      <c r="F2732" s="122">
        <v>11541608</v>
      </c>
      <c r="G2732" s="122">
        <v>1510529</v>
      </c>
      <c r="H2732" s="120">
        <v>2019</v>
      </c>
      <c r="I2732" t="str">
        <f>IF(J2732="natural gas",VLOOKUP(D2732,'Cross-Page Data'!$I$4:$J$13,2,FALSE),IF(J2732="solar",VLOOKUP('Form 923'!D2732,'Cross-Page Data'!$I$14:$J$117,2,FALSE),J2732))</f>
        <v>natural gas nonpeaker - preexisting nonretiring</v>
      </c>
      <c r="J2732" t="str">
        <f>VLOOKUP(E2732,'Cross-Page Data'!$D$4:$F$48,3,FALSE)</f>
        <v>natural gas</v>
      </c>
      <c r="K2732" t="b">
        <f t="shared" si="42"/>
        <v>1</v>
      </c>
    </row>
    <row r="2733" spans="1:11">
      <c r="A2733" s="120">
        <v>3443</v>
      </c>
      <c r="B2733" s="121" t="s">
        <v>201</v>
      </c>
      <c r="C2733" s="121" t="s">
        <v>206</v>
      </c>
      <c r="D2733" s="121" t="s">
        <v>39</v>
      </c>
      <c r="E2733" s="121" t="s">
        <v>38</v>
      </c>
      <c r="F2733" s="122">
        <v>536823</v>
      </c>
      <c r="G2733" s="122">
        <v>468869</v>
      </c>
      <c r="H2733" s="120">
        <v>2019</v>
      </c>
      <c r="I2733" t="str">
        <f>IF(J2733="natural gas",VLOOKUP(D2733,'Cross-Page Data'!$I$4:$J$13,2,FALSE),IF(J2733="solar",VLOOKUP('Form 923'!D2733,'Cross-Page Data'!$I$14:$J$117,2,FALSE),J2733))</f>
        <v>natural gas nonpeaker - preexisting nonretiring</v>
      </c>
      <c r="J2733" t="str">
        <f>VLOOKUP(E2733,'Cross-Page Data'!$D$4:$F$48,3,FALSE)</f>
        <v>natural gas</v>
      </c>
      <c r="K2733" t="b">
        <f t="shared" si="42"/>
        <v>1</v>
      </c>
    </row>
    <row r="2734" spans="1:11">
      <c r="A2734" s="120">
        <v>3443</v>
      </c>
      <c r="B2734" s="121" t="s">
        <v>201</v>
      </c>
      <c r="C2734" s="121" t="s">
        <v>206</v>
      </c>
      <c r="D2734" s="121" t="s">
        <v>61</v>
      </c>
      <c r="E2734" s="121" t="s">
        <v>38</v>
      </c>
      <c r="F2734" s="122">
        <v>9274655</v>
      </c>
      <c r="G2734" s="122">
        <v>792107</v>
      </c>
      <c r="H2734" s="120">
        <v>2019</v>
      </c>
      <c r="I2734" t="str">
        <f>IF(J2734="natural gas",VLOOKUP(D2734,'Cross-Page Data'!$I$4:$J$13,2,FALSE),IF(J2734="solar",VLOOKUP('Form 923'!D2734,'Cross-Page Data'!$I$14:$J$117,2,FALSE),J2734))</f>
        <v>natural gas nonpeaker - preexisting nonretiring</v>
      </c>
      <c r="J2734" t="str">
        <f>VLOOKUP(E2734,'Cross-Page Data'!$D$4:$F$48,3,FALSE)</f>
        <v>natural gas</v>
      </c>
      <c r="K2734" t="b">
        <f t="shared" si="42"/>
        <v>1</v>
      </c>
    </row>
    <row r="2735" spans="1:11">
      <c r="A2735" s="120">
        <v>3452</v>
      </c>
      <c r="B2735" s="121" t="s">
        <v>201</v>
      </c>
      <c r="C2735" s="121" t="s">
        <v>206</v>
      </c>
      <c r="D2735" s="121" t="s">
        <v>68</v>
      </c>
      <c r="E2735" s="121" t="s">
        <v>70</v>
      </c>
      <c r="F2735" s="122">
        <v>0</v>
      </c>
      <c r="G2735" s="122">
        <v>0</v>
      </c>
      <c r="H2735" s="120">
        <v>2019</v>
      </c>
      <c r="I2735" t="str">
        <f>IF(J2735="natural gas",VLOOKUP(D2735,'Cross-Page Data'!$I$4:$J$13,2,FALSE),IF(J2735="solar",VLOOKUP('Form 923'!D2735,'Cross-Page Data'!$I$14:$J$117,2,FALSE),J2735))</f>
        <v>heavy or residual fuel oil</v>
      </c>
      <c r="J2735" t="str">
        <f>VLOOKUP(E2735,'Cross-Page Data'!$D$4:$F$48,3,FALSE)</f>
        <v>heavy or residual fuel oil</v>
      </c>
      <c r="K2735" t="b">
        <f t="shared" si="42"/>
        <v>1</v>
      </c>
    </row>
    <row r="2736" spans="1:11">
      <c r="A2736" s="120">
        <v>3452</v>
      </c>
      <c r="B2736" s="121" t="s">
        <v>201</v>
      </c>
      <c r="C2736" s="121" t="s">
        <v>206</v>
      </c>
      <c r="D2736" s="121" t="s">
        <v>68</v>
      </c>
      <c r="E2736" s="121" t="s">
        <v>38</v>
      </c>
      <c r="F2736" s="122">
        <v>3874766</v>
      </c>
      <c r="G2736" s="122">
        <v>318791</v>
      </c>
      <c r="H2736" s="120">
        <v>2019</v>
      </c>
      <c r="I2736" t="str">
        <f>IF(J2736="natural gas",VLOOKUP(D2736,'Cross-Page Data'!$I$4:$J$13,2,FALSE),IF(J2736="solar",VLOOKUP('Form 923'!D2736,'Cross-Page Data'!$I$14:$J$117,2,FALSE),J2736))</f>
        <v>natural gas nonpeaker - preexisting retiring</v>
      </c>
      <c r="J2736" t="str">
        <f>VLOOKUP(E2736,'Cross-Page Data'!$D$4:$F$48,3,FALSE)</f>
        <v>natural gas</v>
      </c>
      <c r="K2736" t="b">
        <f t="shared" si="42"/>
        <v>1</v>
      </c>
    </row>
    <row r="2737" spans="1:11">
      <c r="A2737" s="120">
        <v>3453</v>
      </c>
      <c r="B2737" s="121" t="s">
        <v>201</v>
      </c>
      <c r="C2737" s="121" t="s">
        <v>206</v>
      </c>
      <c r="D2737" s="121" t="s">
        <v>68</v>
      </c>
      <c r="E2737" s="121" t="s">
        <v>38</v>
      </c>
      <c r="F2737" s="122">
        <v>5068139</v>
      </c>
      <c r="G2737" s="122">
        <v>412977</v>
      </c>
      <c r="H2737" s="120">
        <v>2019</v>
      </c>
      <c r="I2737" t="str">
        <f>IF(J2737="natural gas",VLOOKUP(D2737,'Cross-Page Data'!$I$4:$J$13,2,FALSE),IF(J2737="solar",VLOOKUP('Form 923'!D2737,'Cross-Page Data'!$I$14:$J$117,2,FALSE),J2737))</f>
        <v>natural gas nonpeaker - preexisting retiring</v>
      </c>
      <c r="J2737" t="str">
        <f>VLOOKUP(E2737,'Cross-Page Data'!$D$4:$F$48,3,FALSE)</f>
        <v>natural gas</v>
      </c>
      <c r="K2737" t="b">
        <f t="shared" si="42"/>
        <v>1</v>
      </c>
    </row>
    <row r="2738" spans="1:11">
      <c r="A2738" s="120">
        <v>3453</v>
      </c>
      <c r="B2738" s="121" t="s">
        <v>201</v>
      </c>
      <c r="C2738" s="121" t="s">
        <v>206</v>
      </c>
      <c r="D2738" s="121" t="s">
        <v>68</v>
      </c>
      <c r="E2738" s="121" t="s">
        <v>152</v>
      </c>
      <c r="F2738" s="122">
        <v>0</v>
      </c>
      <c r="G2738" s="122">
        <v>0</v>
      </c>
      <c r="H2738" s="120">
        <v>2019</v>
      </c>
      <c r="I2738" t="str">
        <f>IF(J2738="natural gas",VLOOKUP(D2738,'Cross-Page Data'!$I$4:$J$13,2,FALSE),IF(J2738="solar",VLOOKUP('Form 923'!D2738,'Cross-Page Data'!$I$14:$J$117,2,FALSE),J2738))</f>
        <v>heavy or residual fuel oil</v>
      </c>
      <c r="J2738" t="str">
        <f>VLOOKUP(E2738,'Cross-Page Data'!$D$4:$F$48,3,FALSE)</f>
        <v>heavy or residual fuel oil</v>
      </c>
      <c r="K2738" t="b">
        <f t="shared" si="42"/>
        <v>1</v>
      </c>
    </row>
    <row r="2739" spans="1:11">
      <c r="A2739" s="120">
        <v>3456</v>
      </c>
      <c r="B2739" s="121" t="s">
        <v>201</v>
      </c>
      <c r="C2739" s="121" t="s">
        <v>202</v>
      </c>
      <c r="D2739" s="121" t="s">
        <v>39</v>
      </c>
      <c r="E2739" s="121" t="s">
        <v>38</v>
      </c>
      <c r="F2739" s="122">
        <v>0</v>
      </c>
      <c r="G2739" s="122">
        <v>817677</v>
      </c>
      <c r="H2739" s="120">
        <v>2019</v>
      </c>
      <c r="I2739" t="str">
        <f>IF(J2739="natural gas",VLOOKUP(D2739,'Cross-Page Data'!$I$4:$J$13,2,FALSE),IF(J2739="solar",VLOOKUP('Form 923'!D2739,'Cross-Page Data'!$I$14:$J$117,2,FALSE),J2739))</f>
        <v>natural gas nonpeaker - preexisting nonretiring</v>
      </c>
      <c r="J2739" t="str">
        <f>VLOOKUP(E2739,'Cross-Page Data'!$D$4:$F$48,3,FALSE)</f>
        <v>natural gas</v>
      </c>
      <c r="K2739" t="b">
        <f t="shared" si="42"/>
        <v>1</v>
      </c>
    </row>
    <row r="2740" spans="1:11">
      <c r="A2740" s="120">
        <v>3456</v>
      </c>
      <c r="B2740" s="121" t="s">
        <v>201</v>
      </c>
      <c r="C2740" s="121" t="s">
        <v>202</v>
      </c>
      <c r="D2740" s="121" t="s">
        <v>61</v>
      </c>
      <c r="E2740" s="121" t="s">
        <v>38</v>
      </c>
      <c r="F2740" s="122">
        <v>19793756</v>
      </c>
      <c r="G2740" s="122">
        <v>1430031</v>
      </c>
      <c r="H2740" s="120">
        <v>2019</v>
      </c>
      <c r="I2740" t="str">
        <f>IF(J2740="natural gas",VLOOKUP(D2740,'Cross-Page Data'!$I$4:$J$13,2,FALSE),IF(J2740="solar",VLOOKUP('Form 923'!D2740,'Cross-Page Data'!$I$14:$J$117,2,FALSE),J2740))</f>
        <v>natural gas nonpeaker - preexisting nonretiring</v>
      </c>
      <c r="J2740" t="str">
        <f>VLOOKUP(E2740,'Cross-Page Data'!$D$4:$F$48,3,FALSE)</f>
        <v>natural gas</v>
      </c>
      <c r="K2740" t="b">
        <f t="shared" si="42"/>
        <v>1</v>
      </c>
    </row>
    <row r="2741" spans="1:11">
      <c r="A2741" s="120">
        <v>3456</v>
      </c>
      <c r="B2741" s="121" t="s">
        <v>201</v>
      </c>
      <c r="C2741" s="121" t="s">
        <v>202</v>
      </c>
      <c r="D2741" s="121" t="s">
        <v>68</v>
      </c>
      <c r="E2741" s="121" t="s">
        <v>70</v>
      </c>
      <c r="F2741" s="122">
        <v>3764</v>
      </c>
      <c r="G2741" s="122">
        <v>320.72</v>
      </c>
      <c r="H2741" s="120">
        <v>2019</v>
      </c>
      <c r="I2741" t="str">
        <f>IF(J2741="natural gas",VLOOKUP(D2741,'Cross-Page Data'!$I$4:$J$13,2,FALSE),IF(J2741="solar",VLOOKUP('Form 923'!D2741,'Cross-Page Data'!$I$14:$J$117,2,FALSE),J2741))</f>
        <v>heavy or residual fuel oil</v>
      </c>
      <c r="J2741" t="str">
        <f>VLOOKUP(E2741,'Cross-Page Data'!$D$4:$F$48,3,FALSE)</f>
        <v>heavy or residual fuel oil</v>
      </c>
      <c r="K2741" t="b">
        <f t="shared" si="42"/>
        <v>1</v>
      </c>
    </row>
    <row r="2742" spans="1:11">
      <c r="A2742" s="120">
        <v>3456</v>
      </c>
      <c r="B2742" s="121" t="s">
        <v>201</v>
      </c>
      <c r="C2742" s="121" t="s">
        <v>202</v>
      </c>
      <c r="D2742" s="121" t="s">
        <v>68</v>
      </c>
      <c r="E2742" s="121" t="s">
        <v>38</v>
      </c>
      <c r="F2742" s="122">
        <v>10976472</v>
      </c>
      <c r="G2742" s="122">
        <v>914860.28</v>
      </c>
      <c r="H2742" s="120">
        <v>2019</v>
      </c>
      <c r="I2742" t="str">
        <f>IF(J2742="natural gas",VLOOKUP(D2742,'Cross-Page Data'!$I$4:$J$13,2,FALSE),IF(J2742="solar",VLOOKUP('Form 923'!D2742,'Cross-Page Data'!$I$14:$J$117,2,FALSE),J2742))</f>
        <v>natural gas nonpeaker - preexisting retiring</v>
      </c>
      <c r="J2742" t="str">
        <f>VLOOKUP(E2742,'Cross-Page Data'!$D$4:$F$48,3,FALSE)</f>
        <v>natural gas</v>
      </c>
      <c r="K2742" t="b">
        <f t="shared" si="42"/>
        <v>1</v>
      </c>
    </row>
    <row r="2743" spans="1:11">
      <c r="A2743" s="120">
        <v>3457</v>
      </c>
      <c r="B2743" s="121" t="s">
        <v>201</v>
      </c>
      <c r="C2743" s="121" t="s">
        <v>202</v>
      </c>
      <c r="D2743" s="121" t="s">
        <v>68</v>
      </c>
      <c r="E2743" s="121" t="s">
        <v>38</v>
      </c>
      <c r="F2743" s="122">
        <v>23718121</v>
      </c>
      <c r="G2743" s="122">
        <v>2192164</v>
      </c>
      <c r="H2743" s="120">
        <v>2019</v>
      </c>
      <c r="I2743" t="str">
        <f>IF(J2743="natural gas",VLOOKUP(D2743,'Cross-Page Data'!$I$4:$J$13,2,FALSE),IF(J2743="solar",VLOOKUP('Form 923'!D2743,'Cross-Page Data'!$I$14:$J$117,2,FALSE),J2743))</f>
        <v>natural gas nonpeaker - preexisting retiring</v>
      </c>
      <c r="J2743" t="str">
        <f>VLOOKUP(E2743,'Cross-Page Data'!$D$4:$F$48,3,FALSE)</f>
        <v>natural gas</v>
      </c>
      <c r="K2743" t="b">
        <f t="shared" si="42"/>
        <v>1</v>
      </c>
    </row>
    <row r="2744" spans="1:11">
      <c r="A2744" s="120">
        <v>3459</v>
      </c>
      <c r="B2744" s="121" t="s">
        <v>201</v>
      </c>
      <c r="C2744" s="121" t="s">
        <v>202</v>
      </c>
      <c r="D2744" s="121" t="s">
        <v>68</v>
      </c>
      <c r="E2744" s="121" t="s">
        <v>70</v>
      </c>
      <c r="F2744" s="122">
        <v>108</v>
      </c>
      <c r="G2744" s="122">
        <v>8.437</v>
      </c>
      <c r="H2744" s="120">
        <v>2019</v>
      </c>
      <c r="I2744" t="str">
        <f>IF(J2744="natural gas",VLOOKUP(D2744,'Cross-Page Data'!$I$4:$J$13,2,FALSE),IF(J2744="solar",VLOOKUP('Form 923'!D2744,'Cross-Page Data'!$I$14:$J$117,2,FALSE),J2744))</f>
        <v>heavy or residual fuel oil</v>
      </c>
      <c r="J2744" t="str">
        <f>VLOOKUP(E2744,'Cross-Page Data'!$D$4:$F$48,3,FALSE)</f>
        <v>heavy or residual fuel oil</v>
      </c>
      <c r="K2744" t="b">
        <f t="shared" si="42"/>
        <v>1</v>
      </c>
    </row>
    <row r="2745" spans="1:11">
      <c r="A2745" s="120">
        <v>3459</v>
      </c>
      <c r="B2745" s="121" t="s">
        <v>201</v>
      </c>
      <c r="C2745" s="121" t="s">
        <v>202</v>
      </c>
      <c r="D2745" s="121" t="s">
        <v>68</v>
      </c>
      <c r="E2745" s="121" t="s">
        <v>38</v>
      </c>
      <c r="F2745" s="122">
        <v>39782774</v>
      </c>
      <c r="G2745" s="122">
        <v>3249193.6</v>
      </c>
      <c r="H2745" s="120">
        <v>2019</v>
      </c>
      <c r="I2745" t="str">
        <f>IF(J2745="natural gas",VLOOKUP(D2745,'Cross-Page Data'!$I$4:$J$13,2,FALSE),IF(J2745="solar",VLOOKUP('Form 923'!D2745,'Cross-Page Data'!$I$14:$J$117,2,FALSE),J2745))</f>
        <v>natural gas nonpeaker - preexisting retiring</v>
      </c>
      <c r="J2745" t="str">
        <f>VLOOKUP(E2745,'Cross-Page Data'!$D$4:$F$48,3,FALSE)</f>
        <v>natural gas</v>
      </c>
      <c r="K2745" t="b">
        <f t="shared" si="42"/>
        <v>1</v>
      </c>
    </row>
    <row r="2746" spans="1:11">
      <c r="A2746" s="120">
        <v>3460</v>
      </c>
      <c r="B2746" s="121" t="s">
        <v>201</v>
      </c>
      <c r="C2746" s="121" t="s">
        <v>206</v>
      </c>
      <c r="D2746" s="121" t="s">
        <v>68</v>
      </c>
      <c r="E2746" s="121" t="s">
        <v>38</v>
      </c>
      <c r="F2746" s="122">
        <v>23770335</v>
      </c>
      <c r="G2746" s="122">
        <v>2185549</v>
      </c>
      <c r="H2746" s="120">
        <v>2019</v>
      </c>
      <c r="I2746" t="str">
        <f>IF(J2746="natural gas",VLOOKUP(D2746,'Cross-Page Data'!$I$4:$J$13,2,FALSE),IF(J2746="solar",VLOOKUP('Form 923'!D2746,'Cross-Page Data'!$I$14:$J$117,2,FALSE),J2746))</f>
        <v>natural gas nonpeaker - preexisting retiring</v>
      </c>
      <c r="J2746" t="str">
        <f>VLOOKUP(E2746,'Cross-Page Data'!$D$4:$F$48,3,FALSE)</f>
        <v>natural gas</v>
      </c>
      <c r="K2746" t="b">
        <f t="shared" si="42"/>
        <v>1</v>
      </c>
    </row>
    <row r="2747" spans="1:11">
      <c r="A2747" s="120">
        <v>3464</v>
      </c>
      <c r="B2747" s="121" t="s">
        <v>201</v>
      </c>
      <c r="C2747" s="121" t="s">
        <v>206</v>
      </c>
      <c r="D2747" s="121" t="s">
        <v>73</v>
      </c>
      <c r="E2747" s="121" t="s">
        <v>38</v>
      </c>
      <c r="F2747" s="122">
        <v>2429281</v>
      </c>
      <c r="G2747" s="122">
        <v>158574</v>
      </c>
      <c r="H2747" s="120">
        <v>2019</v>
      </c>
      <c r="I2747" t="str">
        <f>IF(J2747="natural gas",VLOOKUP(D2747,'Cross-Page Data'!$I$4:$J$13,2,FALSE),IF(J2747="solar",VLOOKUP('Form 923'!D2747,'Cross-Page Data'!$I$14:$J$117,2,FALSE),J2747))</f>
        <v>natural gas peaker</v>
      </c>
      <c r="J2747" t="str">
        <f>VLOOKUP(E2747,'Cross-Page Data'!$D$4:$F$48,3,FALSE)</f>
        <v>natural gas</v>
      </c>
      <c r="K2747" t="b">
        <f t="shared" si="42"/>
        <v>1</v>
      </c>
    </row>
    <row r="2748" spans="1:11">
      <c r="A2748" s="120">
        <v>3464</v>
      </c>
      <c r="B2748" s="121" t="s">
        <v>201</v>
      </c>
      <c r="C2748" s="121" t="s">
        <v>206</v>
      </c>
      <c r="D2748" s="121" t="s">
        <v>68</v>
      </c>
      <c r="E2748" s="121" t="s">
        <v>38</v>
      </c>
      <c r="F2748" s="122">
        <v>0</v>
      </c>
      <c r="G2748" s="122">
        <v>0</v>
      </c>
      <c r="H2748" s="120">
        <v>2019</v>
      </c>
      <c r="I2748" t="str">
        <f>IF(J2748="natural gas",VLOOKUP(D2748,'Cross-Page Data'!$I$4:$J$13,2,FALSE),IF(J2748="solar",VLOOKUP('Form 923'!D2748,'Cross-Page Data'!$I$14:$J$117,2,FALSE),J2748))</f>
        <v>natural gas nonpeaker - preexisting retiring</v>
      </c>
      <c r="J2748" t="str">
        <f>VLOOKUP(E2748,'Cross-Page Data'!$D$4:$F$48,3,FALSE)</f>
        <v>natural gas</v>
      </c>
      <c r="K2748" t="b">
        <f t="shared" si="42"/>
        <v>1</v>
      </c>
    </row>
    <row r="2749" spans="1:11">
      <c r="A2749" s="120">
        <v>3469</v>
      </c>
      <c r="B2749" s="121" t="s">
        <v>201</v>
      </c>
      <c r="C2749" s="121" t="s">
        <v>206</v>
      </c>
      <c r="D2749" s="121" t="s">
        <v>39</v>
      </c>
      <c r="E2749" s="121" t="s">
        <v>38</v>
      </c>
      <c r="F2749" s="122">
        <v>0</v>
      </c>
      <c r="G2749" s="122">
        <v>228615</v>
      </c>
      <c r="H2749" s="120">
        <v>2019</v>
      </c>
      <c r="I2749" t="str">
        <f>IF(J2749="natural gas",VLOOKUP(D2749,'Cross-Page Data'!$I$4:$J$13,2,FALSE),IF(J2749="solar",VLOOKUP('Form 923'!D2749,'Cross-Page Data'!$I$14:$J$117,2,FALSE),J2749))</f>
        <v>natural gas nonpeaker - preexisting nonretiring</v>
      </c>
      <c r="J2749" t="str">
        <f>VLOOKUP(E2749,'Cross-Page Data'!$D$4:$F$48,3,FALSE)</f>
        <v>natural gas</v>
      </c>
      <c r="K2749" t="b">
        <f t="shared" si="42"/>
        <v>1</v>
      </c>
    </row>
    <row r="2750" spans="1:11">
      <c r="A2750" s="120">
        <v>3469</v>
      </c>
      <c r="B2750" s="121" t="s">
        <v>201</v>
      </c>
      <c r="C2750" s="121" t="s">
        <v>206</v>
      </c>
      <c r="D2750" s="121" t="s">
        <v>61</v>
      </c>
      <c r="E2750" s="121" t="s">
        <v>38</v>
      </c>
      <c r="F2750" s="122">
        <v>7679708</v>
      </c>
      <c r="G2750" s="122">
        <v>558278</v>
      </c>
      <c r="H2750" s="120">
        <v>2019</v>
      </c>
      <c r="I2750" t="str">
        <f>IF(J2750="natural gas",VLOOKUP(D2750,'Cross-Page Data'!$I$4:$J$13,2,FALSE),IF(J2750="solar",VLOOKUP('Form 923'!D2750,'Cross-Page Data'!$I$14:$J$117,2,FALSE),J2750))</f>
        <v>natural gas nonpeaker - preexisting nonretiring</v>
      </c>
      <c r="J2750" t="str">
        <f>VLOOKUP(E2750,'Cross-Page Data'!$D$4:$F$48,3,FALSE)</f>
        <v>natural gas</v>
      </c>
      <c r="K2750" t="b">
        <f t="shared" si="42"/>
        <v>1</v>
      </c>
    </row>
    <row r="2751" spans="1:11">
      <c r="A2751" s="120">
        <v>3469</v>
      </c>
      <c r="B2751" s="121" t="s">
        <v>201</v>
      </c>
      <c r="C2751" s="121" t="s">
        <v>206</v>
      </c>
      <c r="D2751" s="121" t="s">
        <v>73</v>
      </c>
      <c r="E2751" s="121" t="s">
        <v>38</v>
      </c>
      <c r="F2751" s="122">
        <v>2021661</v>
      </c>
      <c r="G2751" s="122">
        <v>141298</v>
      </c>
      <c r="H2751" s="120">
        <v>2019</v>
      </c>
      <c r="I2751" t="str">
        <f>IF(J2751="natural gas",VLOOKUP(D2751,'Cross-Page Data'!$I$4:$J$13,2,FALSE),IF(J2751="solar",VLOOKUP('Form 923'!D2751,'Cross-Page Data'!$I$14:$J$117,2,FALSE),J2751))</f>
        <v>natural gas peaker</v>
      </c>
      <c r="J2751" t="str">
        <f>VLOOKUP(E2751,'Cross-Page Data'!$D$4:$F$48,3,FALSE)</f>
        <v>natural gas</v>
      </c>
      <c r="K2751" t="b">
        <f t="shared" si="42"/>
        <v>1</v>
      </c>
    </row>
    <row r="2752" spans="1:11">
      <c r="A2752" s="120">
        <v>3470</v>
      </c>
      <c r="B2752" s="121" t="s">
        <v>201</v>
      </c>
      <c r="C2752" s="121" t="s">
        <v>206</v>
      </c>
      <c r="D2752" s="121" t="s">
        <v>73</v>
      </c>
      <c r="E2752" s="121" t="s">
        <v>38</v>
      </c>
      <c r="F2752" s="122">
        <v>24384</v>
      </c>
      <c r="G2752" s="122">
        <v>1125</v>
      </c>
      <c r="H2752" s="120">
        <v>2019</v>
      </c>
      <c r="I2752" t="str">
        <f>IF(J2752="natural gas",VLOOKUP(D2752,'Cross-Page Data'!$I$4:$J$13,2,FALSE),IF(J2752="solar",VLOOKUP('Form 923'!D2752,'Cross-Page Data'!$I$14:$J$117,2,FALSE),J2752))</f>
        <v>natural gas peaker</v>
      </c>
      <c r="J2752" t="str">
        <f>VLOOKUP(E2752,'Cross-Page Data'!$D$4:$F$48,3,FALSE)</f>
        <v>natural gas</v>
      </c>
      <c r="K2752" t="b">
        <f t="shared" si="42"/>
        <v>1</v>
      </c>
    </row>
    <row r="2753" spans="1:11">
      <c r="A2753" s="120">
        <v>3470</v>
      </c>
      <c r="B2753" s="121" t="s">
        <v>201</v>
      </c>
      <c r="C2753" s="121" t="s">
        <v>206</v>
      </c>
      <c r="D2753" s="121" t="s">
        <v>68</v>
      </c>
      <c r="E2753" s="121" t="s">
        <v>38</v>
      </c>
      <c r="F2753" s="122">
        <v>12871665</v>
      </c>
      <c r="G2753" s="122">
        <v>1183280.3</v>
      </c>
      <c r="H2753" s="120">
        <v>2019</v>
      </c>
      <c r="I2753" t="str">
        <f>IF(J2753="natural gas",VLOOKUP(D2753,'Cross-Page Data'!$I$4:$J$13,2,FALSE),IF(J2753="solar",VLOOKUP('Form 923'!D2753,'Cross-Page Data'!$I$14:$J$117,2,FALSE),J2753))</f>
        <v>natural gas nonpeaker - preexisting retiring</v>
      </c>
      <c r="J2753" t="str">
        <f>VLOOKUP(E2753,'Cross-Page Data'!$D$4:$F$48,3,FALSE)</f>
        <v>natural gas</v>
      </c>
      <c r="K2753" t="b">
        <f t="shared" si="42"/>
        <v>1</v>
      </c>
    </row>
    <row r="2754" spans="1:11">
      <c r="A2754" s="120">
        <v>3470</v>
      </c>
      <c r="B2754" s="121" t="s">
        <v>201</v>
      </c>
      <c r="C2754" s="121" t="s">
        <v>206</v>
      </c>
      <c r="D2754" s="121" t="s">
        <v>68</v>
      </c>
      <c r="E2754" s="121" t="s">
        <v>162</v>
      </c>
      <c r="F2754" s="122">
        <v>140726764</v>
      </c>
      <c r="G2754" s="122">
        <v>13143813</v>
      </c>
      <c r="H2754" s="120">
        <v>2019</v>
      </c>
      <c r="I2754" t="str">
        <f>IF(J2754="natural gas",VLOOKUP(D2754,'Cross-Page Data'!$I$4:$J$13,2,FALSE),IF(J2754="solar",VLOOKUP('Form 923'!D2754,'Cross-Page Data'!$I$14:$J$117,2,FALSE),J2754))</f>
        <v>hard coal</v>
      </c>
      <c r="J2754" t="str">
        <f>VLOOKUP(E2754,'Cross-Page Data'!$D$4:$F$48,3,FALSE)</f>
        <v>hard coal</v>
      </c>
      <c r="K2754" t="b">
        <f t="shared" si="42"/>
        <v>1</v>
      </c>
    </row>
    <row r="2755" spans="1:11">
      <c r="A2755" s="120">
        <v>3478</v>
      </c>
      <c r="B2755" s="121" t="s">
        <v>201</v>
      </c>
      <c r="C2755" s="121" t="s">
        <v>202</v>
      </c>
      <c r="D2755" s="121" t="s">
        <v>68</v>
      </c>
      <c r="E2755" s="121" t="s">
        <v>70</v>
      </c>
      <c r="F2755" s="122">
        <v>0</v>
      </c>
      <c r="G2755" s="122">
        <v>0</v>
      </c>
      <c r="H2755" s="120">
        <v>2019</v>
      </c>
      <c r="I2755" t="str">
        <f>IF(J2755="natural gas",VLOOKUP(D2755,'Cross-Page Data'!$I$4:$J$13,2,FALSE),IF(J2755="solar",VLOOKUP('Form 923'!D2755,'Cross-Page Data'!$I$14:$J$117,2,FALSE),J2755))</f>
        <v>heavy or residual fuel oil</v>
      </c>
      <c r="J2755" t="str">
        <f>VLOOKUP(E2755,'Cross-Page Data'!$D$4:$F$48,3,FALSE)</f>
        <v>heavy or residual fuel oil</v>
      </c>
      <c r="K2755" t="b">
        <f t="shared" si="42"/>
        <v>1</v>
      </c>
    </row>
    <row r="2756" spans="1:11">
      <c r="A2756" s="120">
        <v>3478</v>
      </c>
      <c r="B2756" s="121" t="s">
        <v>201</v>
      </c>
      <c r="C2756" s="121" t="s">
        <v>202</v>
      </c>
      <c r="D2756" s="121" t="s">
        <v>68</v>
      </c>
      <c r="E2756" s="121" t="s">
        <v>38</v>
      </c>
      <c r="F2756" s="122">
        <v>7316429</v>
      </c>
      <c r="G2756" s="122">
        <v>630912</v>
      </c>
      <c r="H2756" s="120">
        <v>2019</v>
      </c>
      <c r="I2756" t="str">
        <f>IF(J2756="natural gas",VLOOKUP(D2756,'Cross-Page Data'!$I$4:$J$13,2,FALSE),IF(J2756="solar",VLOOKUP('Form 923'!D2756,'Cross-Page Data'!$I$14:$J$117,2,FALSE),J2756))</f>
        <v>natural gas nonpeaker - preexisting retiring</v>
      </c>
      <c r="J2756" t="str">
        <f>VLOOKUP(E2756,'Cross-Page Data'!$D$4:$F$48,3,FALSE)</f>
        <v>natural gas</v>
      </c>
      <c r="K2756" t="b">
        <f t="shared" si="42"/>
        <v>1</v>
      </c>
    </row>
    <row r="2757" spans="1:11">
      <c r="A2757" s="120">
        <v>3478</v>
      </c>
      <c r="B2757" s="121" t="s">
        <v>201</v>
      </c>
      <c r="C2757" s="121" t="s">
        <v>202</v>
      </c>
      <c r="D2757" s="121" t="s">
        <v>68</v>
      </c>
      <c r="E2757" s="121" t="s">
        <v>152</v>
      </c>
      <c r="F2757" s="122">
        <v>0</v>
      </c>
      <c r="G2757" s="122">
        <v>0</v>
      </c>
      <c r="H2757" s="120">
        <v>2019</v>
      </c>
      <c r="I2757" t="str">
        <f>IF(J2757="natural gas",VLOOKUP(D2757,'Cross-Page Data'!$I$4:$J$13,2,FALSE),IF(J2757="solar",VLOOKUP('Form 923'!D2757,'Cross-Page Data'!$I$14:$J$117,2,FALSE),J2757))</f>
        <v>heavy or residual fuel oil</v>
      </c>
      <c r="J2757" t="str">
        <f>VLOOKUP(E2757,'Cross-Page Data'!$D$4:$F$48,3,FALSE)</f>
        <v>heavy or residual fuel oil</v>
      </c>
      <c r="K2757" t="b">
        <f t="shared" si="42"/>
        <v>1</v>
      </c>
    </row>
    <row r="2758" spans="1:11">
      <c r="A2758" s="120">
        <v>3482</v>
      </c>
      <c r="B2758" s="121" t="s">
        <v>201</v>
      </c>
      <c r="C2758" s="121" t="s">
        <v>202</v>
      </c>
      <c r="D2758" s="121" t="s">
        <v>73</v>
      </c>
      <c r="E2758" s="121" t="s">
        <v>38</v>
      </c>
      <c r="F2758" s="122">
        <v>7549700</v>
      </c>
      <c r="G2758" s="122">
        <v>728371</v>
      </c>
      <c r="H2758" s="120">
        <v>2019</v>
      </c>
      <c r="I2758" t="str">
        <f>IF(J2758="natural gas",VLOOKUP(D2758,'Cross-Page Data'!$I$4:$J$13,2,FALSE),IF(J2758="solar",VLOOKUP('Form 923'!D2758,'Cross-Page Data'!$I$14:$J$117,2,FALSE),J2758))</f>
        <v>natural gas peaker</v>
      </c>
      <c r="J2758" t="str">
        <f>VLOOKUP(E2758,'Cross-Page Data'!$D$4:$F$48,3,FALSE)</f>
        <v>natural gas</v>
      </c>
      <c r="K2758" t="b">
        <f t="shared" si="42"/>
        <v>1</v>
      </c>
    </row>
    <row r="2759" spans="1:11">
      <c r="A2759" s="120">
        <v>3482</v>
      </c>
      <c r="B2759" s="121" t="s">
        <v>201</v>
      </c>
      <c r="C2759" s="121" t="s">
        <v>202</v>
      </c>
      <c r="D2759" s="121" t="s">
        <v>68</v>
      </c>
      <c r="E2759" s="121" t="s">
        <v>70</v>
      </c>
      <c r="F2759" s="122">
        <v>252</v>
      </c>
      <c r="G2759" s="122">
        <v>23.371</v>
      </c>
      <c r="H2759" s="120">
        <v>2019</v>
      </c>
      <c r="I2759" t="str">
        <f>IF(J2759="natural gas",VLOOKUP(D2759,'Cross-Page Data'!$I$4:$J$13,2,FALSE),IF(J2759="solar",VLOOKUP('Form 923'!D2759,'Cross-Page Data'!$I$14:$J$117,2,FALSE),J2759))</f>
        <v>heavy or residual fuel oil</v>
      </c>
      <c r="J2759" t="str">
        <f>VLOOKUP(E2759,'Cross-Page Data'!$D$4:$F$48,3,FALSE)</f>
        <v>heavy or residual fuel oil</v>
      </c>
      <c r="K2759" t="b">
        <f t="shared" ref="K2759:K2822" si="43">IF(AND($N$6=FALSE,OR(C2759="Commercial NAICS Cogen",C2759="Industrial NAICS Cogen",C2759="NAICS-22 Cogen")),FALSE,IF(AND($N$7=FALSE,OR(C2759="Commercial NAICS Cogen",C2759="Commercial NAICS Non-Cogen",C2759="industrial NAICS Cogen",C2759="industrial NAICS non-cogen")),FALSE,TRUE))</f>
        <v>1</v>
      </c>
    </row>
    <row r="2760" spans="1:11">
      <c r="A2760" s="120">
        <v>3482</v>
      </c>
      <c r="B2760" s="121" t="s">
        <v>201</v>
      </c>
      <c r="C2760" s="121" t="s">
        <v>202</v>
      </c>
      <c r="D2760" s="121" t="s">
        <v>68</v>
      </c>
      <c r="E2760" s="121" t="s">
        <v>38</v>
      </c>
      <c r="F2760" s="122">
        <v>19787403</v>
      </c>
      <c r="G2760" s="122">
        <v>1833603.6</v>
      </c>
      <c r="H2760" s="120">
        <v>2019</v>
      </c>
      <c r="I2760" t="str">
        <f>IF(J2760="natural gas",VLOOKUP(D2760,'Cross-Page Data'!$I$4:$J$13,2,FALSE),IF(J2760="solar",VLOOKUP('Form 923'!D2760,'Cross-Page Data'!$I$14:$J$117,2,FALSE),J2760))</f>
        <v>natural gas nonpeaker - preexisting retiring</v>
      </c>
      <c r="J2760" t="str">
        <f>VLOOKUP(E2760,'Cross-Page Data'!$D$4:$F$48,3,FALSE)</f>
        <v>natural gas</v>
      </c>
      <c r="K2760" t="b">
        <f t="shared" si="43"/>
        <v>1</v>
      </c>
    </row>
    <row r="2761" spans="1:11">
      <c r="A2761" s="120">
        <v>3484</v>
      </c>
      <c r="B2761" s="121" t="s">
        <v>201</v>
      </c>
      <c r="C2761" s="121" t="s">
        <v>202</v>
      </c>
      <c r="D2761" s="121" t="s">
        <v>68</v>
      </c>
      <c r="E2761" s="121" t="s">
        <v>38</v>
      </c>
      <c r="F2761" s="122">
        <v>13231117</v>
      </c>
      <c r="G2761" s="122">
        <v>1164272</v>
      </c>
      <c r="H2761" s="120">
        <v>2019</v>
      </c>
      <c r="I2761" t="str">
        <f>IF(J2761="natural gas",VLOOKUP(D2761,'Cross-Page Data'!$I$4:$J$13,2,FALSE),IF(J2761="solar",VLOOKUP('Form 923'!D2761,'Cross-Page Data'!$I$14:$J$117,2,FALSE),J2761))</f>
        <v>natural gas nonpeaker - preexisting retiring</v>
      </c>
      <c r="J2761" t="str">
        <f>VLOOKUP(E2761,'Cross-Page Data'!$D$4:$F$48,3,FALSE)</f>
        <v>natural gas</v>
      </c>
      <c r="K2761" t="b">
        <f t="shared" si="43"/>
        <v>1</v>
      </c>
    </row>
    <row r="2762" spans="1:11">
      <c r="A2762" s="120">
        <v>3485</v>
      </c>
      <c r="B2762" s="121" t="s">
        <v>201</v>
      </c>
      <c r="C2762" s="121" t="s">
        <v>202</v>
      </c>
      <c r="D2762" s="121" t="s">
        <v>68</v>
      </c>
      <c r="E2762" s="121" t="s">
        <v>70</v>
      </c>
      <c r="F2762" s="122">
        <v>174</v>
      </c>
      <c r="G2762" s="122">
        <v>16.485</v>
      </c>
      <c r="H2762" s="120">
        <v>2019</v>
      </c>
      <c r="I2762" t="str">
        <f>IF(J2762="natural gas",VLOOKUP(D2762,'Cross-Page Data'!$I$4:$J$13,2,FALSE),IF(J2762="solar",VLOOKUP('Form 923'!D2762,'Cross-Page Data'!$I$14:$J$117,2,FALSE),J2762))</f>
        <v>heavy or residual fuel oil</v>
      </c>
      <c r="J2762" t="str">
        <f>VLOOKUP(E2762,'Cross-Page Data'!$D$4:$F$48,3,FALSE)</f>
        <v>heavy or residual fuel oil</v>
      </c>
      <c r="K2762" t="b">
        <f t="shared" si="43"/>
        <v>1</v>
      </c>
    </row>
    <row r="2763" spans="1:11">
      <c r="A2763" s="120">
        <v>3485</v>
      </c>
      <c r="B2763" s="121" t="s">
        <v>201</v>
      </c>
      <c r="C2763" s="121" t="s">
        <v>202</v>
      </c>
      <c r="D2763" s="121" t="s">
        <v>68</v>
      </c>
      <c r="E2763" s="121" t="s">
        <v>38</v>
      </c>
      <c r="F2763" s="122">
        <v>10426930</v>
      </c>
      <c r="G2763" s="122">
        <v>865492.52</v>
      </c>
      <c r="H2763" s="120">
        <v>2019</v>
      </c>
      <c r="I2763" t="str">
        <f>IF(J2763="natural gas",VLOOKUP(D2763,'Cross-Page Data'!$I$4:$J$13,2,FALSE),IF(J2763="solar",VLOOKUP('Form 923'!D2763,'Cross-Page Data'!$I$14:$J$117,2,FALSE),J2763))</f>
        <v>natural gas nonpeaker - preexisting retiring</v>
      </c>
      <c r="J2763" t="str">
        <f>VLOOKUP(E2763,'Cross-Page Data'!$D$4:$F$48,3,FALSE)</f>
        <v>natural gas</v>
      </c>
      <c r="K2763" t="b">
        <f t="shared" si="43"/>
        <v>1</v>
      </c>
    </row>
    <row r="2764" spans="1:11">
      <c r="A2764" s="120">
        <v>3490</v>
      </c>
      <c r="B2764" s="121" t="s">
        <v>201</v>
      </c>
      <c r="C2764" s="121" t="s">
        <v>206</v>
      </c>
      <c r="D2764" s="121" t="s">
        <v>68</v>
      </c>
      <c r="E2764" s="121" t="s">
        <v>38</v>
      </c>
      <c r="F2764" s="122">
        <v>3240494</v>
      </c>
      <c r="G2764" s="122">
        <v>277844</v>
      </c>
      <c r="H2764" s="120">
        <v>2019</v>
      </c>
      <c r="I2764" t="str">
        <f>IF(J2764="natural gas",VLOOKUP(D2764,'Cross-Page Data'!$I$4:$J$13,2,FALSE),IF(J2764="solar",VLOOKUP('Form 923'!D2764,'Cross-Page Data'!$I$14:$J$117,2,FALSE),J2764))</f>
        <v>natural gas nonpeaker - preexisting retiring</v>
      </c>
      <c r="J2764" t="str">
        <f>VLOOKUP(E2764,'Cross-Page Data'!$D$4:$F$48,3,FALSE)</f>
        <v>natural gas</v>
      </c>
      <c r="K2764" t="b">
        <f t="shared" si="43"/>
        <v>1</v>
      </c>
    </row>
    <row r="2765" spans="1:11">
      <c r="A2765" s="120">
        <v>3491</v>
      </c>
      <c r="B2765" s="121" t="s">
        <v>201</v>
      </c>
      <c r="C2765" s="121" t="s">
        <v>206</v>
      </c>
      <c r="D2765" s="121" t="s">
        <v>68</v>
      </c>
      <c r="E2765" s="121" t="s">
        <v>70</v>
      </c>
      <c r="F2765" s="122">
        <v>0</v>
      </c>
      <c r="G2765" s="122">
        <v>0</v>
      </c>
      <c r="H2765" s="120">
        <v>2019</v>
      </c>
      <c r="I2765" t="str">
        <f>IF(J2765="natural gas",VLOOKUP(D2765,'Cross-Page Data'!$I$4:$J$13,2,FALSE),IF(J2765="solar",VLOOKUP('Form 923'!D2765,'Cross-Page Data'!$I$14:$J$117,2,FALSE),J2765))</f>
        <v>heavy or residual fuel oil</v>
      </c>
      <c r="J2765" t="str">
        <f>VLOOKUP(E2765,'Cross-Page Data'!$D$4:$F$48,3,FALSE)</f>
        <v>heavy or residual fuel oil</v>
      </c>
      <c r="K2765" t="b">
        <f t="shared" si="43"/>
        <v>1</v>
      </c>
    </row>
    <row r="2766" spans="1:11">
      <c r="A2766" s="120">
        <v>3491</v>
      </c>
      <c r="B2766" s="121" t="s">
        <v>201</v>
      </c>
      <c r="C2766" s="121" t="s">
        <v>206</v>
      </c>
      <c r="D2766" s="121" t="s">
        <v>68</v>
      </c>
      <c r="E2766" s="121" t="s">
        <v>38</v>
      </c>
      <c r="F2766" s="122">
        <v>8937150</v>
      </c>
      <c r="G2766" s="122">
        <v>615576</v>
      </c>
      <c r="H2766" s="120">
        <v>2019</v>
      </c>
      <c r="I2766" t="str">
        <f>IF(J2766="natural gas",VLOOKUP(D2766,'Cross-Page Data'!$I$4:$J$13,2,FALSE),IF(J2766="solar",VLOOKUP('Form 923'!D2766,'Cross-Page Data'!$I$14:$J$117,2,FALSE),J2766))</f>
        <v>natural gas nonpeaker - preexisting retiring</v>
      </c>
      <c r="J2766" t="str">
        <f>VLOOKUP(E2766,'Cross-Page Data'!$D$4:$F$48,3,FALSE)</f>
        <v>natural gas</v>
      </c>
      <c r="K2766" t="b">
        <f t="shared" si="43"/>
        <v>1</v>
      </c>
    </row>
    <row r="2767" spans="1:11">
      <c r="A2767" s="120">
        <v>3492</v>
      </c>
      <c r="B2767" s="121" t="s">
        <v>201</v>
      </c>
      <c r="C2767" s="121" t="s">
        <v>206</v>
      </c>
      <c r="D2767" s="121" t="s">
        <v>73</v>
      </c>
      <c r="E2767" s="121" t="s">
        <v>70</v>
      </c>
      <c r="F2767" s="122">
        <v>13678</v>
      </c>
      <c r="G2767" s="122">
        <v>1023.18</v>
      </c>
      <c r="H2767" s="120">
        <v>2019</v>
      </c>
      <c r="I2767" t="str">
        <f>IF(J2767="natural gas",VLOOKUP(D2767,'Cross-Page Data'!$I$4:$J$13,2,FALSE),IF(J2767="solar",VLOOKUP('Form 923'!D2767,'Cross-Page Data'!$I$14:$J$117,2,FALSE),J2767))</f>
        <v>heavy or residual fuel oil</v>
      </c>
      <c r="J2767" t="str">
        <f>VLOOKUP(E2767,'Cross-Page Data'!$D$4:$F$48,3,FALSE)</f>
        <v>heavy or residual fuel oil</v>
      </c>
      <c r="K2767" t="b">
        <f t="shared" si="43"/>
        <v>1</v>
      </c>
    </row>
    <row r="2768" spans="1:11">
      <c r="A2768" s="120">
        <v>3492</v>
      </c>
      <c r="B2768" s="121" t="s">
        <v>201</v>
      </c>
      <c r="C2768" s="121" t="s">
        <v>206</v>
      </c>
      <c r="D2768" s="121" t="s">
        <v>73</v>
      </c>
      <c r="E2768" s="121" t="s">
        <v>38</v>
      </c>
      <c r="F2768" s="122">
        <v>205663</v>
      </c>
      <c r="G2768" s="122">
        <v>15383.82</v>
      </c>
      <c r="H2768" s="120">
        <v>2019</v>
      </c>
      <c r="I2768" t="str">
        <f>IF(J2768="natural gas",VLOOKUP(D2768,'Cross-Page Data'!$I$4:$J$13,2,FALSE),IF(J2768="solar",VLOOKUP('Form 923'!D2768,'Cross-Page Data'!$I$14:$J$117,2,FALSE),J2768))</f>
        <v>natural gas peaker</v>
      </c>
      <c r="J2768" t="str">
        <f>VLOOKUP(E2768,'Cross-Page Data'!$D$4:$F$48,3,FALSE)</f>
        <v>natural gas</v>
      </c>
      <c r="K2768" t="b">
        <f t="shared" si="43"/>
        <v>1</v>
      </c>
    </row>
    <row r="2769" spans="1:11">
      <c r="A2769" s="120">
        <v>3494</v>
      </c>
      <c r="B2769" s="121" t="s">
        <v>201</v>
      </c>
      <c r="C2769" s="121" t="s">
        <v>206</v>
      </c>
      <c r="D2769" s="121" t="s">
        <v>73</v>
      </c>
      <c r="E2769" s="121" t="s">
        <v>70</v>
      </c>
      <c r="F2769" s="122">
        <v>24923</v>
      </c>
      <c r="G2769" s="122">
        <v>1782.214</v>
      </c>
      <c r="H2769" s="120">
        <v>2019</v>
      </c>
      <c r="I2769" t="str">
        <f>IF(J2769="natural gas",VLOOKUP(D2769,'Cross-Page Data'!$I$4:$J$13,2,FALSE),IF(J2769="solar",VLOOKUP('Form 923'!D2769,'Cross-Page Data'!$I$14:$J$117,2,FALSE),J2769))</f>
        <v>heavy or residual fuel oil</v>
      </c>
      <c r="J2769" t="str">
        <f>VLOOKUP(E2769,'Cross-Page Data'!$D$4:$F$48,3,FALSE)</f>
        <v>heavy or residual fuel oil</v>
      </c>
      <c r="K2769" t="b">
        <f t="shared" si="43"/>
        <v>1</v>
      </c>
    </row>
    <row r="2770" spans="1:11">
      <c r="A2770" s="120">
        <v>3494</v>
      </c>
      <c r="B2770" s="121" t="s">
        <v>201</v>
      </c>
      <c r="C2770" s="121" t="s">
        <v>206</v>
      </c>
      <c r="D2770" s="121" t="s">
        <v>73</v>
      </c>
      <c r="E2770" s="121" t="s">
        <v>38</v>
      </c>
      <c r="F2770" s="122">
        <v>9784499</v>
      </c>
      <c r="G2770" s="122">
        <v>699683.79</v>
      </c>
      <c r="H2770" s="120">
        <v>2019</v>
      </c>
      <c r="I2770" t="str">
        <f>IF(J2770="natural gas",VLOOKUP(D2770,'Cross-Page Data'!$I$4:$J$13,2,FALSE),IF(J2770="solar",VLOOKUP('Form 923'!D2770,'Cross-Page Data'!$I$14:$J$117,2,FALSE),J2770))</f>
        <v>natural gas peaker</v>
      </c>
      <c r="J2770" t="str">
        <f>VLOOKUP(E2770,'Cross-Page Data'!$D$4:$F$48,3,FALSE)</f>
        <v>natural gas</v>
      </c>
      <c r="K2770" t="b">
        <f t="shared" si="43"/>
        <v>1</v>
      </c>
    </row>
    <row r="2771" spans="1:11">
      <c r="A2771" s="120">
        <v>3494</v>
      </c>
      <c r="B2771" s="121" t="s">
        <v>201</v>
      </c>
      <c r="C2771" s="121" t="s">
        <v>206</v>
      </c>
      <c r="D2771" s="121" t="s">
        <v>73</v>
      </c>
      <c r="E2771" s="121" t="s">
        <v>152</v>
      </c>
      <c r="F2771" s="122">
        <v>0</v>
      </c>
      <c r="G2771" s="122">
        <v>0</v>
      </c>
      <c r="H2771" s="120">
        <v>2019</v>
      </c>
      <c r="I2771" t="str">
        <f>IF(J2771="natural gas",VLOOKUP(D2771,'Cross-Page Data'!$I$4:$J$13,2,FALSE),IF(J2771="solar",VLOOKUP('Form 923'!D2771,'Cross-Page Data'!$I$14:$J$117,2,FALSE),J2771))</f>
        <v>heavy or residual fuel oil</v>
      </c>
      <c r="J2771" t="str">
        <f>VLOOKUP(E2771,'Cross-Page Data'!$D$4:$F$48,3,FALSE)</f>
        <v>heavy or residual fuel oil</v>
      </c>
      <c r="K2771" t="b">
        <f t="shared" si="43"/>
        <v>1</v>
      </c>
    </row>
    <row r="2772" spans="1:11">
      <c r="A2772" s="120">
        <v>3504</v>
      </c>
      <c r="B2772" s="121" t="s">
        <v>201</v>
      </c>
      <c r="C2772" s="121" t="s">
        <v>206</v>
      </c>
      <c r="D2772" s="121" t="s">
        <v>79</v>
      </c>
      <c r="E2772" s="121" t="s">
        <v>70</v>
      </c>
      <c r="F2772" s="122">
        <v>931</v>
      </c>
      <c r="G2772" s="122">
        <v>0</v>
      </c>
      <c r="H2772" s="120">
        <v>2019</v>
      </c>
      <c r="I2772" t="str">
        <f>IF(J2772="natural gas",VLOOKUP(D2772,'Cross-Page Data'!$I$4:$J$13,2,FALSE),IF(J2772="solar",VLOOKUP('Form 923'!D2772,'Cross-Page Data'!$I$14:$J$117,2,FALSE),J2772))</f>
        <v>heavy or residual fuel oil</v>
      </c>
      <c r="J2772" t="str">
        <f>VLOOKUP(E2772,'Cross-Page Data'!$D$4:$F$48,3,FALSE)</f>
        <v>heavy or residual fuel oil</v>
      </c>
      <c r="K2772" t="b">
        <f t="shared" si="43"/>
        <v>1</v>
      </c>
    </row>
    <row r="2773" spans="1:11">
      <c r="A2773" s="120">
        <v>3504</v>
      </c>
      <c r="B2773" s="121" t="s">
        <v>201</v>
      </c>
      <c r="C2773" s="121" t="s">
        <v>206</v>
      </c>
      <c r="D2773" s="121" t="s">
        <v>68</v>
      </c>
      <c r="E2773" s="121" t="s">
        <v>38</v>
      </c>
      <c r="F2773" s="122">
        <v>3402520</v>
      </c>
      <c r="G2773" s="122">
        <v>253181</v>
      </c>
      <c r="H2773" s="120">
        <v>2019</v>
      </c>
      <c r="I2773" t="str">
        <f>IF(J2773="natural gas",VLOOKUP(D2773,'Cross-Page Data'!$I$4:$J$13,2,FALSE),IF(J2773="solar",VLOOKUP('Form 923'!D2773,'Cross-Page Data'!$I$14:$J$117,2,FALSE),J2773))</f>
        <v>natural gas nonpeaker - preexisting retiring</v>
      </c>
      <c r="J2773" t="str">
        <f>VLOOKUP(E2773,'Cross-Page Data'!$D$4:$F$48,3,FALSE)</f>
        <v>natural gas</v>
      </c>
      <c r="K2773" t="b">
        <f t="shared" si="43"/>
        <v>1</v>
      </c>
    </row>
    <row r="2774" spans="1:11">
      <c r="A2774" s="120">
        <v>3507</v>
      </c>
      <c r="B2774" s="121" t="s">
        <v>201</v>
      </c>
      <c r="C2774" s="121" t="s">
        <v>206</v>
      </c>
      <c r="D2774" s="121" t="s">
        <v>79</v>
      </c>
      <c r="E2774" s="121" t="s">
        <v>70</v>
      </c>
      <c r="F2774" s="122">
        <v>271</v>
      </c>
      <c r="G2774" s="122">
        <v>0</v>
      </c>
      <c r="H2774" s="120">
        <v>2019</v>
      </c>
      <c r="I2774" t="str">
        <f>IF(J2774="natural gas",VLOOKUP(D2774,'Cross-Page Data'!$I$4:$J$13,2,FALSE),IF(J2774="solar",VLOOKUP('Form 923'!D2774,'Cross-Page Data'!$I$14:$J$117,2,FALSE),J2774))</f>
        <v>heavy or residual fuel oil</v>
      </c>
      <c r="J2774" t="str">
        <f>VLOOKUP(E2774,'Cross-Page Data'!$D$4:$F$48,3,FALSE)</f>
        <v>heavy or residual fuel oil</v>
      </c>
      <c r="K2774" t="b">
        <f t="shared" si="43"/>
        <v>1</v>
      </c>
    </row>
    <row r="2775" spans="1:11">
      <c r="A2775" s="120">
        <v>3507</v>
      </c>
      <c r="B2775" s="121" t="s">
        <v>201</v>
      </c>
      <c r="C2775" s="121" t="s">
        <v>206</v>
      </c>
      <c r="D2775" s="121" t="s">
        <v>68</v>
      </c>
      <c r="E2775" s="121" t="s">
        <v>70</v>
      </c>
      <c r="F2775" s="122">
        <v>0</v>
      </c>
      <c r="G2775" s="122">
        <v>0</v>
      </c>
      <c r="H2775" s="120">
        <v>2019</v>
      </c>
      <c r="I2775" t="str">
        <f>IF(J2775="natural gas",VLOOKUP(D2775,'Cross-Page Data'!$I$4:$J$13,2,FALSE),IF(J2775="solar",VLOOKUP('Form 923'!D2775,'Cross-Page Data'!$I$14:$J$117,2,FALSE),J2775))</f>
        <v>heavy or residual fuel oil</v>
      </c>
      <c r="J2775" t="str">
        <f>VLOOKUP(E2775,'Cross-Page Data'!$D$4:$F$48,3,FALSE)</f>
        <v>heavy or residual fuel oil</v>
      </c>
      <c r="K2775" t="b">
        <f t="shared" si="43"/>
        <v>1</v>
      </c>
    </row>
    <row r="2776" spans="1:11">
      <c r="A2776" s="120">
        <v>3507</v>
      </c>
      <c r="B2776" s="121" t="s">
        <v>201</v>
      </c>
      <c r="C2776" s="121" t="s">
        <v>206</v>
      </c>
      <c r="D2776" s="121" t="s">
        <v>68</v>
      </c>
      <c r="E2776" s="121" t="s">
        <v>38</v>
      </c>
      <c r="F2776" s="122">
        <v>858648</v>
      </c>
      <c r="G2776" s="122">
        <v>65586</v>
      </c>
      <c r="H2776" s="120">
        <v>2019</v>
      </c>
      <c r="I2776" t="str">
        <f>IF(J2776="natural gas",VLOOKUP(D2776,'Cross-Page Data'!$I$4:$J$13,2,FALSE),IF(J2776="solar",VLOOKUP('Form 923'!D2776,'Cross-Page Data'!$I$14:$J$117,2,FALSE),J2776))</f>
        <v>natural gas nonpeaker - preexisting retiring</v>
      </c>
      <c r="J2776" t="str">
        <f>VLOOKUP(E2776,'Cross-Page Data'!$D$4:$F$48,3,FALSE)</f>
        <v>natural gas</v>
      </c>
      <c r="K2776" t="b">
        <f t="shared" si="43"/>
        <v>1</v>
      </c>
    </row>
    <row r="2777" spans="1:11">
      <c r="A2777" s="120">
        <v>3548</v>
      </c>
      <c r="B2777" s="121" t="s">
        <v>201</v>
      </c>
      <c r="C2777" s="121" t="s">
        <v>202</v>
      </c>
      <c r="D2777" s="121" t="s">
        <v>73</v>
      </c>
      <c r="E2777" s="121" t="s">
        <v>81</v>
      </c>
      <c r="F2777" s="122">
        <v>0</v>
      </c>
      <c r="G2777" s="122">
        <v>0</v>
      </c>
      <c r="H2777" s="120">
        <v>2019</v>
      </c>
      <c r="I2777" t="str">
        <f>IF(J2777="natural gas",VLOOKUP(D2777,'Cross-Page Data'!$I$4:$J$13,2,FALSE),IF(J2777="solar",VLOOKUP('Form 923'!D2777,'Cross-Page Data'!$I$14:$J$117,2,FALSE),J2777))</f>
        <v>petroleum</v>
      </c>
      <c r="J2777" t="str">
        <f>VLOOKUP(E2777,'Cross-Page Data'!$D$4:$F$48,3,FALSE)</f>
        <v>petroleum</v>
      </c>
      <c r="K2777" t="b">
        <f t="shared" si="43"/>
        <v>1</v>
      </c>
    </row>
    <row r="2778" spans="1:11">
      <c r="A2778" s="120">
        <v>3548</v>
      </c>
      <c r="B2778" s="121" t="s">
        <v>201</v>
      </c>
      <c r="C2778" s="121" t="s">
        <v>202</v>
      </c>
      <c r="D2778" s="121" t="s">
        <v>73</v>
      </c>
      <c r="E2778" s="121" t="s">
        <v>38</v>
      </c>
      <c r="F2778" s="122">
        <v>502896</v>
      </c>
      <c r="G2778" s="122">
        <v>38404</v>
      </c>
      <c r="H2778" s="120">
        <v>2019</v>
      </c>
      <c r="I2778" t="str">
        <f>IF(J2778="natural gas",VLOOKUP(D2778,'Cross-Page Data'!$I$4:$J$13,2,FALSE),IF(J2778="solar",VLOOKUP('Form 923'!D2778,'Cross-Page Data'!$I$14:$J$117,2,FALSE),J2778))</f>
        <v>natural gas peaker</v>
      </c>
      <c r="J2778" t="str">
        <f>VLOOKUP(E2778,'Cross-Page Data'!$D$4:$F$48,3,FALSE)</f>
        <v>natural gas</v>
      </c>
      <c r="K2778" t="b">
        <f t="shared" si="43"/>
        <v>1</v>
      </c>
    </row>
    <row r="2779" spans="1:11">
      <c r="A2779" s="120">
        <v>3548</v>
      </c>
      <c r="B2779" s="121" t="s">
        <v>201</v>
      </c>
      <c r="C2779" s="121" t="s">
        <v>202</v>
      </c>
      <c r="D2779" s="121" t="s">
        <v>68</v>
      </c>
      <c r="E2779" s="121" t="s">
        <v>70</v>
      </c>
      <c r="F2779" s="122">
        <v>0</v>
      </c>
      <c r="G2779" s="122">
        <v>0</v>
      </c>
      <c r="H2779" s="120">
        <v>2019</v>
      </c>
      <c r="I2779" t="str">
        <f>IF(J2779="natural gas",VLOOKUP(D2779,'Cross-Page Data'!$I$4:$J$13,2,FALSE),IF(J2779="solar",VLOOKUP('Form 923'!D2779,'Cross-Page Data'!$I$14:$J$117,2,FALSE),J2779))</f>
        <v>heavy or residual fuel oil</v>
      </c>
      <c r="J2779" t="str">
        <f>VLOOKUP(E2779,'Cross-Page Data'!$D$4:$F$48,3,FALSE)</f>
        <v>heavy or residual fuel oil</v>
      </c>
      <c r="K2779" t="b">
        <f t="shared" si="43"/>
        <v>1</v>
      </c>
    </row>
    <row r="2780" spans="1:11">
      <c r="A2780" s="120">
        <v>3548</v>
      </c>
      <c r="B2780" s="121" t="s">
        <v>201</v>
      </c>
      <c r="C2780" s="121" t="s">
        <v>202</v>
      </c>
      <c r="D2780" s="121" t="s">
        <v>68</v>
      </c>
      <c r="E2780" s="121" t="s">
        <v>81</v>
      </c>
      <c r="F2780" s="122">
        <v>0</v>
      </c>
      <c r="G2780" s="122">
        <v>0</v>
      </c>
      <c r="H2780" s="120">
        <v>2019</v>
      </c>
      <c r="I2780" t="str">
        <f>IF(J2780="natural gas",VLOOKUP(D2780,'Cross-Page Data'!$I$4:$J$13,2,FALSE),IF(J2780="solar",VLOOKUP('Form 923'!D2780,'Cross-Page Data'!$I$14:$J$117,2,FALSE),J2780))</f>
        <v>petroleum</v>
      </c>
      <c r="J2780" t="str">
        <f>VLOOKUP(E2780,'Cross-Page Data'!$D$4:$F$48,3,FALSE)</f>
        <v>petroleum</v>
      </c>
      <c r="K2780" t="b">
        <f t="shared" si="43"/>
        <v>1</v>
      </c>
    </row>
    <row r="2781" spans="1:11">
      <c r="A2781" s="120">
        <v>3548</v>
      </c>
      <c r="B2781" s="121" t="s">
        <v>201</v>
      </c>
      <c r="C2781" s="121" t="s">
        <v>202</v>
      </c>
      <c r="D2781" s="121" t="s">
        <v>68</v>
      </c>
      <c r="E2781" s="121" t="s">
        <v>38</v>
      </c>
      <c r="F2781" s="122">
        <v>7777331</v>
      </c>
      <c r="G2781" s="122">
        <v>653408</v>
      </c>
      <c r="H2781" s="120">
        <v>2019</v>
      </c>
      <c r="I2781" t="str">
        <f>IF(J2781="natural gas",VLOOKUP(D2781,'Cross-Page Data'!$I$4:$J$13,2,FALSE),IF(J2781="solar",VLOOKUP('Form 923'!D2781,'Cross-Page Data'!$I$14:$J$117,2,FALSE),J2781))</f>
        <v>natural gas nonpeaker - preexisting retiring</v>
      </c>
      <c r="J2781" t="str">
        <f>VLOOKUP(E2781,'Cross-Page Data'!$D$4:$F$48,3,FALSE)</f>
        <v>natural gas</v>
      </c>
      <c r="K2781" t="b">
        <f t="shared" si="43"/>
        <v>1</v>
      </c>
    </row>
    <row r="2782" spans="1:11">
      <c r="A2782" s="120">
        <v>3559</v>
      </c>
      <c r="B2782" s="121" t="s">
        <v>201</v>
      </c>
      <c r="C2782" s="121" t="s">
        <v>202</v>
      </c>
      <c r="D2782" s="121" t="s">
        <v>39</v>
      </c>
      <c r="E2782" s="121" t="s">
        <v>70</v>
      </c>
      <c r="F2782" s="122">
        <v>0</v>
      </c>
      <c r="G2782" s="122">
        <v>0</v>
      </c>
      <c r="H2782" s="120">
        <v>2019</v>
      </c>
      <c r="I2782" t="str">
        <f>IF(J2782="natural gas",VLOOKUP(D2782,'Cross-Page Data'!$I$4:$J$13,2,FALSE),IF(J2782="solar",VLOOKUP('Form 923'!D2782,'Cross-Page Data'!$I$14:$J$117,2,FALSE),J2782))</f>
        <v>heavy or residual fuel oil</v>
      </c>
      <c r="J2782" t="str">
        <f>VLOOKUP(E2782,'Cross-Page Data'!$D$4:$F$48,3,FALSE)</f>
        <v>heavy or residual fuel oil</v>
      </c>
      <c r="K2782" t="b">
        <f t="shared" si="43"/>
        <v>1</v>
      </c>
    </row>
    <row r="2783" spans="1:11">
      <c r="A2783" s="120">
        <v>3559</v>
      </c>
      <c r="B2783" s="121" t="s">
        <v>201</v>
      </c>
      <c r="C2783" s="121" t="s">
        <v>202</v>
      </c>
      <c r="D2783" s="121" t="s">
        <v>39</v>
      </c>
      <c r="E2783" s="121" t="s">
        <v>38</v>
      </c>
      <c r="F2783" s="122">
        <v>0</v>
      </c>
      <c r="G2783" s="122">
        <v>7639</v>
      </c>
      <c r="H2783" s="120">
        <v>2019</v>
      </c>
      <c r="I2783" t="str">
        <f>IF(J2783="natural gas",VLOOKUP(D2783,'Cross-Page Data'!$I$4:$J$13,2,FALSE),IF(J2783="solar",VLOOKUP('Form 923'!D2783,'Cross-Page Data'!$I$14:$J$117,2,FALSE),J2783))</f>
        <v>natural gas nonpeaker - preexisting nonretiring</v>
      </c>
      <c r="J2783" t="str">
        <f>VLOOKUP(E2783,'Cross-Page Data'!$D$4:$F$48,3,FALSE)</f>
        <v>natural gas</v>
      </c>
      <c r="K2783" t="b">
        <f t="shared" si="43"/>
        <v>1</v>
      </c>
    </row>
    <row r="2784" spans="1:11">
      <c r="A2784" s="120">
        <v>3559</v>
      </c>
      <c r="B2784" s="121" t="s">
        <v>201</v>
      </c>
      <c r="C2784" s="121" t="s">
        <v>202</v>
      </c>
      <c r="D2784" s="121" t="s">
        <v>61</v>
      </c>
      <c r="E2784" s="121" t="s">
        <v>70</v>
      </c>
      <c r="F2784" s="122">
        <v>0</v>
      </c>
      <c r="G2784" s="122">
        <v>0</v>
      </c>
      <c r="H2784" s="120">
        <v>2019</v>
      </c>
      <c r="I2784" t="str">
        <f>IF(J2784="natural gas",VLOOKUP(D2784,'Cross-Page Data'!$I$4:$J$13,2,FALSE),IF(J2784="solar",VLOOKUP('Form 923'!D2784,'Cross-Page Data'!$I$14:$J$117,2,FALSE),J2784))</f>
        <v>heavy or residual fuel oil</v>
      </c>
      <c r="J2784" t="str">
        <f>VLOOKUP(E2784,'Cross-Page Data'!$D$4:$F$48,3,FALSE)</f>
        <v>heavy or residual fuel oil</v>
      </c>
      <c r="K2784" t="b">
        <f t="shared" si="43"/>
        <v>1</v>
      </c>
    </row>
    <row r="2785" spans="1:11">
      <c r="A2785" s="120">
        <v>3559</v>
      </c>
      <c r="B2785" s="121" t="s">
        <v>201</v>
      </c>
      <c r="C2785" s="121" t="s">
        <v>202</v>
      </c>
      <c r="D2785" s="121" t="s">
        <v>61</v>
      </c>
      <c r="E2785" s="121" t="s">
        <v>38</v>
      </c>
      <c r="F2785" s="122">
        <v>345605</v>
      </c>
      <c r="G2785" s="122">
        <v>25793</v>
      </c>
      <c r="H2785" s="120">
        <v>2019</v>
      </c>
      <c r="I2785" t="str">
        <f>IF(J2785="natural gas",VLOOKUP(D2785,'Cross-Page Data'!$I$4:$J$13,2,FALSE),IF(J2785="solar",VLOOKUP('Form 923'!D2785,'Cross-Page Data'!$I$14:$J$117,2,FALSE),J2785))</f>
        <v>natural gas nonpeaker - preexisting nonretiring</v>
      </c>
      <c r="J2785" t="str">
        <f>VLOOKUP(E2785,'Cross-Page Data'!$D$4:$F$48,3,FALSE)</f>
        <v>natural gas</v>
      </c>
      <c r="K2785" t="b">
        <f t="shared" si="43"/>
        <v>1</v>
      </c>
    </row>
    <row r="2786" spans="1:11">
      <c r="A2786" s="120">
        <v>3559</v>
      </c>
      <c r="B2786" s="121" t="s">
        <v>201</v>
      </c>
      <c r="C2786" s="121" t="s">
        <v>202</v>
      </c>
      <c r="D2786" s="121" t="s">
        <v>73</v>
      </c>
      <c r="E2786" s="121" t="s">
        <v>38</v>
      </c>
      <c r="F2786" s="122">
        <v>369431</v>
      </c>
      <c r="G2786" s="122">
        <v>32592</v>
      </c>
      <c r="H2786" s="120">
        <v>2019</v>
      </c>
      <c r="I2786" t="str">
        <f>IF(J2786="natural gas",VLOOKUP(D2786,'Cross-Page Data'!$I$4:$J$13,2,FALSE),IF(J2786="solar",VLOOKUP('Form 923'!D2786,'Cross-Page Data'!$I$14:$J$117,2,FALSE),J2786))</f>
        <v>natural gas peaker</v>
      </c>
      <c r="J2786" t="str">
        <f>VLOOKUP(E2786,'Cross-Page Data'!$D$4:$F$48,3,FALSE)</f>
        <v>natural gas</v>
      </c>
      <c r="K2786" t="b">
        <f t="shared" si="43"/>
        <v>1</v>
      </c>
    </row>
    <row r="2787" spans="1:11">
      <c r="A2787" s="120">
        <v>3559</v>
      </c>
      <c r="B2787" s="121" t="s">
        <v>201</v>
      </c>
      <c r="C2787" s="121" t="s">
        <v>202</v>
      </c>
      <c r="D2787" s="121" t="s">
        <v>79</v>
      </c>
      <c r="E2787" s="121" t="s">
        <v>70</v>
      </c>
      <c r="F2787" s="122">
        <v>0</v>
      </c>
      <c r="G2787" s="122">
        <v>0</v>
      </c>
      <c r="H2787" s="120">
        <v>2019</v>
      </c>
      <c r="I2787" t="str">
        <f>IF(J2787="natural gas",VLOOKUP(D2787,'Cross-Page Data'!$I$4:$J$13,2,FALSE),IF(J2787="solar",VLOOKUP('Form 923'!D2787,'Cross-Page Data'!$I$14:$J$117,2,FALSE),J2787))</f>
        <v>heavy or residual fuel oil</v>
      </c>
      <c r="J2787" t="str">
        <f>VLOOKUP(E2787,'Cross-Page Data'!$D$4:$F$48,3,FALSE)</f>
        <v>heavy or residual fuel oil</v>
      </c>
      <c r="K2787" t="b">
        <f t="shared" si="43"/>
        <v>1</v>
      </c>
    </row>
    <row r="2788" spans="1:11">
      <c r="A2788" s="120">
        <v>3561</v>
      </c>
      <c r="B2788" s="121" t="s">
        <v>201</v>
      </c>
      <c r="C2788" s="121" t="s">
        <v>202</v>
      </c>
      <c r="D2788" s="121" t="s">
        <v>73</v>
      </c>
      <c r="E2788" s="121" t="s">
        <v>70</v>
      </c>
      <c r="F2788" s="122">
        <v>0</v>
      </c>
      <c r="G2788" s="122">
        <v>0</v>
      </c>
      <c r="H2788" s="120">
        <v>2019</v>
      </c>
      <c r="I2788" t="str">
        <f>IF(J2788="natural gas",VLOOKUP(D2788,'Cross-Page Data'!$I$4:$J$13,2,FALSE),IF(J2788="solar",VLOOKUP('Form 923'!D2788,'Cross-Page Data'!$I$14:$J$117,2,FALSE),J2788))</f>
        <v>heavy or residual fuel oil</v>
      </c>
      <c r="J2788" t="str">
        <f>VLOOKUP(E2788,'Cross-Page Data'!$D$4:$F$48,3,FALSE)</f>
        <v>heavy or residual fuel oil</v>
      </c>
      <c r="K2788" t="b">
        <f t="shared" si="43"/>
        <v>1</v>
      </c>
    </row>
    <row r="2789" spans="1:11">
      <c r="A2789" s="120">
        <v>3561</v>
      </c>
      <c r="B2789" s="121" t="s">
        <v>201</v>
      </c>
      <c r="C2789" s="121" t="s">
        <v>202</v>
      </c>
      <c r="D2789" s="121" t="s">
        <v>73</v>
      </c>
      <c r="E2789" s="121" t="s">
        <v>38</v>
      </c>
      <c r="F2789" s="122">
        <v>31094</v>
      </c>
      <c r="G2789" s="122">
        <v>1785</v>
      </c>
      <c r="H2789" s="120">
        <v>2019</v>
      </c>
      <c r="I2789" t="str">
        <f>IF(J2789="natural gas",VLOOKUP(D2789,'Cross-Page Data'!$I$4:$J$13,2,FALSE),IF(J2789="solar",VLOOKUP('Form 923'!D2789,'Cross-Page Data'!$I$14:$J$117,2,FALSE),J2789))</f>
        <v>natural gas peaker</v>
      </c>
      <c r="J2789" t="str">
        <f>VLOOKUP(E2789,'Cross-Page Data'!$D$4:$F$48,3,FALSE)</f>
        <v>natural gas</v>
      </c>
      <c r="K2789" t="b">
        <f t="shared" si="43"/>
        <v>1</v>
      </c>
    </row>
    <row r="2790" spans="1:11">
      <c r="A2790" s="120">
        <v>3576</v>
      </c>
      <c r="B2790" s="121" t="s">
        <v>201</v>
      </c>
      <c r="C2790" s="121" t="s">
        <v>202</v>
      </c>
      <c r="D2790" s="121" t="s">
        <v>73</v>
      </c>
      <c r="E2790" s="121" t="s">
        <v>70</v>
      </c>
      <c r="F2790" s="122">
        <v>0</v>
      </c>
      <c r="G2790" s="122">
        <v>0</v>
      </c>
      <c r="H2790" s="120">
        <v>2019</v>
      </c>
      <c r="I2790" t="str">
        <f>IF(J2790="natural gas",VLOOKUP(D2790,'Cross-Page Data'!$I$4:$J$13,2,FALSE),IF(J2790="solar",VLOOKUP('Form 923'!D2790,'Cross-Page Data'!$I$14:$J$117,2,FALSE),J2790))</f>
        <v>heavy or residual fuel oil</v>
      </c>
      <c r="J2790" t="str">
        <f>VLOOKUP(E2790,'Cross-Page Data'!$D$4:$F$48,3,FALSE)</f>
        <v>heavy or residual fuel oil</v>
      </c>
      <c r="K2790" t="b">
        <f t="shared" si="43"/>
        <v>1</v>
      </c>
    </row>
    <row r="2791" spans="1:11">
      <c r="A2791" s="120">
        <v>3576</v>
      </c>
      <c r="B2791" s="121" t="s">
        <v>201</v>
      </c>
      <c r="C2791" s="121" t="s">
        <v>202</v>
      </c>
      <c r="D2791" s="121" t="s">
        <v>73</v>
      </c>
      <c r="E2791" s="121" t="s">
        <v>38</v>
      </c>
      <c r="F2791" s="122">
        <v>123407</v>
      </c>
      <c r="G2791" s="122">
        <v>9167</v>
      </c>
      <c r="H2791" s="120">
        <v>2019</v>
      </c>
      <c r="I2791" t="str">
        <f>IF(J2791="natural gas",VLOOKUP(D2791,'Cross-Page Data'!$I$4:$J$13,2,FALSE),IF(J2791="solar",VLOOKUP('Form 923'!D2791,'Cross-Page Data'!$I$14:$J$117,2,FALSE),J2791))</f>
        <v>natural gas peaker</v>
      </c>
      <c r="J2791" t="str">
        <f>VLOOKUP(E2791,'Cross-Page Data'!$D$4:$F$48,3,FALSE)</f>
        <v>natural gas</v>
      </c>
      <c r="K2791" t="b">
        <f t="shared" si="43"/>
        <v>1</v>
      </c>
    </row>
    <row r="2792" spans="1:11">
      <c r="A2792" s="120">
        <v>3576</v>
      </c>
      <c r="B2792" s="121" t="s">
        <v>201</v>
      </c>
      <c r="C2792" s="121" t="s">
        <v>202</v>
      </c>
      <c r="D2792" s="121" t="s">
        <v>68</v>
      </c>
      <c r="E2792" s="121" t="s">
        <v>70</v>
      </c>
      <c r="F2792" s="122">
        <v>0</v>
      </c>
      <c r="G2792" s="122">
        <v>0</v>
      </c>
      <c r="H2792" s="120">
        <v>2019</v>
      </c>
      <c r="I2792" t="str">
        <f>IF(J2792="natural gas",VLOOKUP(D2792,'Cross-Page Data'!$I$4:$J$13,2,FALSE),IF(J2792="solar",VLOOKUP('Form 923'!D2792,'Cross-Page Data'!$I$14:$J$117,2,FALSE),J2792))</f>
        <v>heavy or residual fuel oil</v>
      </c>
      <c r="J2792" t="str">
        <f>VLOOKUP(E2792,'Cross-Page Data'!$D$4:$F$48,3,FALSE)</f>
        <v>heavy or residual fuel oil</v>
      </c>
      <c r="K2792" t="b">
        <f t="shared" si="43"/>
        <v>1</v>
      </c>
    </row>
    <row r="2793" spans="1:11">
      <c r="A2793" s="120">
        <v>3576</v>
      </c>
      <c r="B2793" s="121" t="s">
        <v>201</v>
      </c>
      <c r="C2793" s="121" t="s">
        <v>202</v>
      </c>
      <c r="D2793" s="121" t="s">
        <v>68</v>
      </c>
      <c r="E2793" s="121" t="s">
        <v>38</v>
      </c>
      <c r="F2793" s="122">
        <v>1068151</v>
      </c>
      <c r="G2793" s="122">
        <v>82576</v>
      </c>
      <c r="H2793" s="120">
        <v>2019</v>
      </c>
      <c r="I2793" t="str">
        <f>IF(J2793="natural gas",VLOOKUP(D2793,'Cross-Page Data'!$I$4:$J$13,2,FALSE),IF(J2793="solar",VLOOKUP('Form 923'!D2793,'Cross-Page Data'!$I$14:$J$117,2,FALSE),J2793))</f>
        <v>natural gas nonpeaker - preexisting retiring</v>
      </c>
      <c r="J2793" t="str">
        <f>VLOOKUP(E2793,'Cross-Page Data'!$D$4:$F$48,3,FALSE)</f>
        <v>natural gas</v>
      </c>
      <c r="K2793" t="b">
        <f t="shared" si="43"/>
        <v>1</v>
      </c>
    </row>
    <row r="2794" spans="1:11">
      <c r="A2794" s="120">
        <v>3581</v>
      </c>
      <c r="B2794" s="121" t="s">
        <v>201</v>
      </c>
      <c r="C2794" s="121" t="s">
        <v>202</v>
      </c>
      <c r="D2794" s="121" t="s">
        <v>116</v>
      </c>
      <c r="E2794" s="121" t="s">
        <v>170</v>
      </c>
      <c r="F2794" s="122">
        <v>110091</v>
      </c>
      <c r="G2794" s="122">
        <v>12367</v>
      </c>
      <c r="H2794" s="120">
        <v>2019</v>
      </c>
      <c r="I2794" t="str">
        <f>IF(J2794="natural gas",VLOOKUP(D2794,'Cross-Page Data'!$I$4:$J$13,2,FALSE),IF(J2794="solar",VLOOKUP('Form 923'!D2794,'Cross-Page Data'!$I$14:$J$117,2,FALSE),J2794))</f>
        <v>hydro</v>
      </c>
      <c r="J2794" t="str">
        <f>VLOOKUP(E2794,'Cross-Page Data'!$D$4:$F$48,3,FALSE)</f>
        <v>hydro</v>
      </c>
      <c r="K2794" t="b">
        <f t="shared" si="43"/>
        <v>1</v>
      </c>
    </row>
    <row r="2795" spans="1:11">
      <c r="A2795" s="120">
        <v>3582</v>
      </c>
      <c r="B2795" s="121" t="s">
        <v>201</v>
      </c>
      <c r="C2795" s="121" t="s">
        <v>202</v>
      </c>
      <c r="D2795" s="121" t="s">
        <v>116</v>
      </c>
      <c r="E2795" s="121" t="s">
        <v>170</v>
      </c>
      <c r="F2795" s="122">
        <v>53180</v>
      </c>
      <c r="G2795" s="122">
        <v>5974</v>
      </c>
      <c r="H2795" s="120">
        <v>2019</v>
      </c>
      <c r="I2795" t="str">
        <f>IF(J2795="natural gas",VLOOKUP(D2795,'Cross-Page Data'!$I$4:$J$13,2,FALSE),IF(J2795="solar",VLOOKUP('Form 923'!D2795,'Cross-Page Data'!$I$14:$J$117,2,FALSE),J2795))</f>
        <v>hydro</v>
      </c>
      <c r="J2795" t="str">
        <f>VLOOKUP(E2795,'Cross-Page Data'!$D$4:$F$48,3,FALSE)</f>
        <v>hydro</v>
      </c>
      <c r="K2795" t="b">
        <f t="shared" si="43"/>
        <v>1</v>
      </c>
    </row>
    <row r="2796" spans="1:11">
      <c r="A2796" s="120">
        <v>3583</v>
      </c>
      <c r="B2796" s="121" t="s">
        <v>201</v>
      </c>
      <c r="C2796" s="121" t="s">
        <v>202</v>
      </c>
      <c r="D2796" s="121" t="s">
        <v>116</v>
      </c>
      <c r="E2796" s="121" t="s">
        <v>170</v>
      </c>
      <c r="F2796" s="122">
        <v>89358</v>
      </c>
      <c r="G2796" s="122">
        <v>10038</v>
      </c>
      <c r="H2796" s="120">
        <v>2019</v>
      </c>
      <c r="I2796" t="str">
        <f>IF(J2796="natural gas",VLOOKUP(D2796,'Cross-Page Data'!$I$4:$J$13,2,FALSE),IF(J2796="solar",VLOOKUP('Form 923'!D2796,'Cross-Page Data'!$I$14:$J$117,2,FALSE),J2796))</f>
        <v>hydro</v>
      </c>
      <c r="J2796" t="str">
        <f>VLOOKUP(E2796,'Cross-Page Data'!$D$4:$F$48,3,FALSE)</f>
        <v>hydro</v>
      </c>
      <c r="K2796" t="b">
        <f t="shared" si="43"/>
        <v>1</v>
      </c>
    </row>
    <row r="2797" spans="1:11">
      <c r="A2797" s="120">
        <v>3584</v>
      </c>
      <c r="B2797" s="121" t="s">
        <v>201</v>
      </c>
      <c r="C2797" s="121" t="s">
        <v>202</v>
      </c>
      <c r="D2797" s="121" t="s">
        <v>116</v>
      </c>
      <c r="E2797" s="121" t="s">
        <v>170</v>
      </c>
      <c r="F2797" s="122">
        <v>0</v>
      </c>
      <c r="G2797" s="122">
        <v>0</v>
      </c>
      <c r="H2797" s="120">
        <v>2019</v>
      </c>
      <c r="I2797" t="str">
        <f>IF(J2797="natural gas",VLOOKUP(D2797,'Cross-Page Data'!$I$4:$J$13,2,FALSE),IF(J2797="solar",VLOOKUP('Form 923'!D2797,'Cross-Page Data'!$I$14:$J$117,2,FALSE),J2797))</f>
        <v>hydro</v>
      </c>
      <c r="J2797" t="str">
        <f>VLOOKUP(E2797,'Cross-Page Data'!$D$4:$F$48,3,FALSE)</f>
        <v>hydro</v>
      </c>
      <c r="K2797" t="b">
        <f t="shared" si="43"/>
        <v>1</v>
      </c>
    </row>
    <row r="2798" spans="1:11">
      <c r="A2798" s="120">
        <v>3585</v>
      </c>
      <c r="B2798" s="121" t="s">
        <v>201</v>
      </c>
      <c r="C2798" s="121" t="s">
        <v>202</v>
      </c>
      <c r="D2798" s="121" t="s">
        <v>116</v>
      </c>
      <c r="E2798" s="121" t="s">
        <v>170</v>
      </c>
      <c r="F2798" s="122">
        <v>83181</v>
      </c>
      <c r="G2798" s="122">
        <v>9344</v>
      </c>
      <c r="H2798" s="120">
        <v>2019</v>
      </c>
      <c r="I2798" t="str">
        <f>IF(J2798="natural gas",VLOOKUP(D2798,'Cross-Page Data'!$I$4:$J$13,2,FALSE),IF(J2798="solar",VLOOKUP('Form 923'!D2798,'Cross-Page Data'!$I$14:$J$117,2,FALSE),J2798))</f>
        <v>hydro</v>
      </c>
      <c r="J2798" t="str">
        <f>VLOOKUP(E2798,'Cross-Page Data'!$D$4:$F$48,3,FALSE)</f>
        <v>hydro</v>
      </c>
      <c r="K2798" t="b">
        <f t="shared" si="43"/>
        <v>1</v>
      </c>
    </row>
    <row r="2799" spans="1:11">
      <c r="A2799" s="120">
        <v>3586</v>
      </c>
      <c r="B2799" s="121" t="s">
        <v>201</v>
      </c>
      <c r="C2799" s="121" t="s">
        <v>202</v>
      </c>
      <c r="D2799" s="121" t="s">
        <v>116</v>
      </c>
      <c r="E2799" s="121" t="s">
        <v>170</v>
      </c>
      <c r="F2799" s="122">
        <v>96419</v>
      </c>
      <c r="G2799" s="122">
        <v>10831</v>
      </c>
      <c r="H2799" s="120">
        <v>2019</v>
      </c>
      <c r="I2799" t="str">
        <f>IF(J2799="natural gas",VLOOKUP(D2799,'Cross-Page Data'!$I$4:$J$13,2,FALSE),IF(J2799="solar",VLOOKUP('Form 923'!D2799,'Cross-Page Data'!$I$14:$J$117,2,FALSE),J2799))</f>
        <v>hydro</v>
      </c>
      <c r="J2799" t="str">
        <f>VLOOKUP(E2799,'Cross-Page Data'!$D$4:$F$48,3,FALSE)</f>
        <v>hydro</v>
      </c>
      <c r="K2799" t="b">
        <f t="shared" si="43"/>
        <v>1</v>
      </c>
    </row>
    <row r="2800" spans="1:11">
      <c r="A2800" s="120">
        <v>3594</v>
      </c>
      <c r="B2800" s="121" t="s">
        <v>201</v>
      </c>
      <c r="C2800" s="121" t="s">
        <v>202</v>
      </c>
      <c r="D2800" s="121" t="s">
        <v>116</v>
      </c>
      <c r="E2800" s="121" t="s">
        <v>170</v>
      </c>
      <c r="F2800" s="122">
        <v>335295</v>
      </c>
      <c r="G2800" s="122">
        <v>37665</v>
      </c>
      <c r="H2800" s="120">
        <v>2019</v>
      </c>
      <c r="I2800" t="str">
        <f>IF(J2800="natural gas",VLOOKUP(D2800,'Cross-Page Data'!$I$4:$J$13,2,FALSE),IF(J2800="solar",VLOOKUP('Form 923'!D2800,'Cross-Page Data'!$I$14:$J$117,2,FALSE),J2800))</f>
        <v>hydro</v>
      </c>
      <c r="J2800" t="str">
        <f>VLOOKUP(E2800,'Cross-Page Data'!$D$4:$F$48,3,FALSE)</f>
        <v>hydro</v>
      </c>
      <c r="K2800" t="b">
        <f t="shared" si="43"/>
        <v>1</v>
      </c>
    </row>
    <row r="2801" spans="1:11">
      <c r="A2801" s="120">
        <v>3595</v>
      </c>
      <c r="B2801" s="121" t="s">
        <v>201</v>
      </c>
      <c r="C2801" s="121" t="s">
        <v>202</v>
      </c>
      <c r="D2801" s="121" t="s">
        <v>116</v>
      </c>
      <c r="E2801" s="121" t="s">
        <v>170</v>
      </c>
      <c r="F2801" s="122">
        <v>446738</v>
      </c>
      <c r="G2801" s="122">
        <v>50184</v>
      </c>
      <c r="H2801" s="120">
        <v>2019</v>
      </c>
      <c r="I2801" t="str">
        <f>IF(J2801="natural gas",VLOOKUP(D2801,'Cross-Page Data'!$I$4:$J$13,2,FALSE),IF(J2801="solar",VLOOKUP('Form 923'!D2801,'Cross-Page Data'!$I$14:$J$117,2,FALSE),J2801))</f>
        <v>hydro</v>
      </c>
      <c r="J2801" t="str">
        <f>VLOOKUP(E2801,'Cross-Page Data'!$D$4:$F$48,3,FALSE)</f>
        <v>hydro</v>
      </c>
      <c r="K2801" t="b">
        <f t="shared" si="43"/>
        <v>1</v>
      </c>
    </row>
    <row r="2802" spans="1:11">
      <c r="A2802" s="120">
        <v>3597</v>
      </c>
      <c r="B2802" s="121" t="s">
        <v>201</v>
      </c>
      <c r="C2802" s="121" t="s">
        <v>202</v>
      </c>
      <c r="D2802" s="121" t="s">
        <v>116</v>
      </c>
      <c r="E2802" s="121" t="s">
        <v>170</v>
      </c>
      <c r="F2802" s="122">
        <v>399254</v>
      </c>
      <c r="G2802" s="122">
        <v>44850</v>
      </c>
      <c r="H2802" s="120">
        <v>2019</v>
      </c>
      <c r="I2802" t="str">
        <f>IF(J2802="natural gas",VLOOKUP(D2802,'Cross-Page Data'!$I$4:$J$13,2,FALSE),IF(J2802="solar",VLOOKUP('Form 923'!D2802,'Cross-Page Data'!$I$14:$J$117,2,FALSE),J2802))</f>
        <v>hydro</v>
      </c>
      <c r="J2802" t="str">
        <f>VLOOKUP(E2802,'Cross-Page Data'!$D$4:$F$48,3,FALSE)</f>
        <v>hydro</v>
      </c>
      <c r="K2802" t="b">
        <f t="shared" si="43"/>
        <v>1</v>
      </c>
    </row>
    <row r="2803" spans="1:11">
      <c r="A2803" s="120">
        <v>3598</v>
      </c>
      <c r="B2803" s="121" t="s">
        <v>201</v>
      </c>
      <c r="C2803" s="121" t="s">
        <v>202</v>
      </c>
      <c r="D2803" s="121" t="s">
        <v>116</v>
      </c>
      <c r="E2803" s="121" t="s">
        <v>170</v>
      </c>
      <c r="F2803" s="122">
        <v>194473</v>
      </c>
      <c r="G2803" s="122">
        <v>21846</v>
      </c>
      <c r="H2803" s="120">
        <v>2019</v>
      </c>
      <c r="I2803" t="str">
        <f>IF(J2803="natural gas",VLOOKUP(D2803,'Cross-Page Data'!$I$4:$J$13,2,FALSE),IF(J2803="solar",VLOOKUP('Form 923'!D2803,'Cross-Page Data'!$I$14:$J$117,2,FALSE),J2803))</f>
        <v>hydro</v>
      </c>
      <c r="J2803" t="str">
        <f>VLOOKUP(E2803,'Cross-Page Data'!$D$4:$F$48,3,FALSE)</f>
        <v>hydro</v>
      </c>
      <c r="K2803" t="b">
        <f t="shared" si="43"/>
        <v>1</v>
      </c>
    </row>
    <row r="2804" spans="1:11">
      <c r="A2804" s="120">
        <v>3599</v>
      </c>
      <c r="B2804" s="121" t="s">
        <v>201</v>
      </c>
      <c r="C2804" s="121" t="s">
        <v>202</v>
      </c>
      <c r="D2804" s="121" t="s">
        <v>116</v>
      </c>
      <c r="E2804" s="121" t="s">
        <v>170</v>
      </c>
      <c r="F2804" s="122">
        <v>189043</v>
      </c>
      <c r="G2804" s="122">
        <v>21236</v>
      </c>
      <c r="H2804" s="120">
        <v>2019</v>
      </c>
      <c r="I2804" t="str">
        <f>IF(J2804="natural gas",VLOOKUP(D2804,'Cross-Page Data'!$I$4:$J$13,2,FALSE),IF(J2804="solar",VLOOKUP('Form 923'!D2804,'Cross-Page Data'!$I$14:$J$117,2,FALSE),J2804))</f>
        <v>hydro</v>
      </c>
      <c r="J2804" t="str">
        <f>VLOOKUP(E2804,'Cross-Page Data'!$D$4:$F$48,3,FALSE)</f>
        <v>hydro</v>
      </c>
      <c r="K2804" t="b">
        <f t="shared" si="43"/>
        <v>1</v>
      </c>
    </row>
    <row r="2805" spans="1:11">
      <c r="A2805" s="120">
        <v>3600</v>
      </c>
      <c r="B2805" s="121" t="s">
        <v>201</v>
      </c>
      <c r="C2805" s="121" t="s">
        <v>202</v>
      </c>
      <c r="D2805" s="121" t="s">
        <v>116</v>
      </c>
      <c r="E2805" s="121" t="s">
        <v>170</v>
      </c>
      <c r="F2805" s="122">
        <v>1401637</v>
      </c>
      <c r="G2805" s="122">
        <v>157452</v>
      </c>
      <c r="H2805" s="120">
        <v>2019</v>
      </c>
      <c r="I2805" t="str">
        <f>IF(J2805="natural gas",VLOOKUP(D2805,'Cross-Page Data'!$I$4:$J$13,2,FALSE),IF(J2805="solar",VLOOKUP('Form 923'!D2805,'Cross-Page Data'!$I$14:$J$117,2,FALSE),J2805))</f>
        <v>hydro</v>
      </c>
      <c r="J2805" t="str">
        <f>VLOOKUP(E2805,'Cross-Page Data'!$D$4:$F$48,3,FALSE)</f>
        <v>hydro</v>
      </c>
      <c r="K2805" t="b">
        <f t="shared" si="43"/>
        <v>1</v>
      </c>
    </row>
    <row r="2806" spans="1:11">
      <c r="A2806" s="120">
        <v>3601</v>
      </c>
      <c r="B2806" s="121" t="s">
        <v>201</v>
      </c>
      <c r="C2806" s="121" t="s">
        <v>202</v>
      </c>
      <c r="D2806" s="121" t="s">
        <v>68</v>
      </c>
      <c r="E2806" s="121" t="s">
        <v>38</v>
      </c>
      <c r="F2806" s="122">
        <v>7963747</v>
      </c>
      <c r="G2806" s="122">
        <v>733755</v>
      </c>
      <c r="H2806" s="120">
        <v>2019</v>
      </c>
      <c r="I2806" t="str">
        <f>IF(J2806="natural gas",VLOOKUP(D2806,'Cross-Page Data'!$I$4:$J$13,2,FALSE),IF(J2806="solar",VLOOKUP('Form 923'!D2806,'Cross-Page Data'!$I$14:$J$117,2,FALSE),J2806))</f>
        <v>natural gas nonpeaker - preexisting retiring</v>
      </c>
      <c r="J2806" t="str">
        <f>VLOOKUP(E2806,'Cross-Page Data'!$D$4:$F$48,3,FALSE)</f>
        <v>natural gas</v>
      </c>
      <c r="K2806" t="b">
        <f t="shared" si="43"/>
        <v>1</v>
      </c>
    </row>
    <row r="2807" spans="1:11">
      <c r="A2807" s="120">
        <v>3602</v>
      </c>
      <c r="B2807" s="121" t="s">
        <v>201</v>
      </c>
      <c r="C2807" s="121" t="s">
        <v>202</v>
      </c>
      <c r="D2807" s="121" t="s">
        <v>73</v>
      </c>
      <c r="E2807" s="121" t="s">
        <v>70</v>
      </c>
      <c r="F2807" s="122">
        <v>0</v>
      </c>
      <c r="G2807" s="122">
        <v>0</v>
      </c>
      <c r="H2807" s="120">
        <v>2019</v>
      </c>
      <c r="I2807" t="str">
        <f>IF(J2807="natural gas",VLOOKUP(D2807,'Cross-Page Data'!$I$4:$J$13,2,FALSE),IF(J2807="solar",VLOOKUP('Form 923'!D2807,'Cross-Page Data'!$I$14:$J$117,2,FALSE),J2807))</f>
        <v>heavy or residual fuel oil</v>
      </c>
      <c r="J2807" t="str">
        <f>VLOOKUP(E2807,'Cross-Page Data'!$D$4:$F$48,3,FALSE)</f>
        <v>heavy or residual fuel oil</v>
      </c>
      <c r="K2807" t="b">
        <f t="shared" si="43"/>
        <v>1</v>
      </c>
    </row>
    <row r="2808" spans="1:11">
      <c r="A2808" s="120">
        <v>3602</v>
      </c>
      <c r="B2808" s="121" t="s">
        <v>201</v>
      </c>
      <c r="C2808" s="121" t="s">
        <v>202</v>
      </c>
      <c r="D2808" s="121" t="s">
        <v>73</v>
      </c>
      <c r="E2808" s="121" t="s">
        <v>38</v>
      </c>
      <c r="F2808" s="122">
        <v>0</v>
      </c>
      <c r="G2808" s="122">
        <v>0</v>
      </c>
      <c r="H2808" s="120">
        <v>2019</v>
      </c>
      <c r="I2808" t="str">
        <f>IF(J2808="natural gas",VLOOKUP(D2808,'Cross-Page Data'!$I$4:$J$13,2,FALSE),IF(J2808="solar",VLOOKUP('Form 923'!D2808,'Cross-Page Data'!$I$14:$J$117,2,FALSE),J2808))</f>
        <v>natural gas peaker</v>
      </c>
      <c r="J2808" t="str">
        <f>VLOOKUP(E2808,'Cross-Page Data'!$D$4:$F$48,3,FALSE)</f>
        <v>natural gas</v>
      </c>
      <c r="K2808" t="b">
        <f t="shared" si="43"/>
        <v>1</v>
      </c>
    </row>
    <row r="2809" spans="1:11">
      <c r="A2809" s="120">
        <v>3602</v>
      </c>
      <c r="B2809" s="121" t="s">
        <v>201</v>
      </c>
      <c r="C2809" s="121" t="s">
        <v>202</v>
      </c>
      <c r="D2809" s="121" t="s">
        <v>68</v>
      </c>
      <c r="E2809" s="121" t="s">
        <v>38</v>
      </c>
      <c r="F2809" s="122">
        <v>0</v>
      </c>
      <c r="G2809" s="122">
        <v>0</v>
      </c>
      <c r="H2809" s="120">
        <v>2019</v>
      </c>
      <c r="I2809" t="str">
        <f>IF(J2809="natural gas",VLOOKUP(D2809,'Cross-Page Data'!$I$4:$J$13,2,FALSE),IF(J2809="solar",VLOOKUP('Form 923'!D2809,'Cross-Page Data'!$I$14:$J$117,2,FALSE),J2809))</f>
        <v>natural gas nonpeaker - preexisting retiring</v>
      </c>
      <c r="J2809" t="str">
        <f>VLOOKUP(E2809,'Cross-Page Data'!$D$4:$F$48,3,FALSE)</f>
        <v>natural gas</v>
      </c>
      <c r="K2809" t="b">
        <f t="shared" si="43"/>
        <v>1</v>
      </c>
    </row>
    <row r="2810" spans="1:11">
      <c r="A2810" s="120">
        <v>3604</v>
      </c>
      <c r="B2810" s="121" t="s">
        <v>201</v>
      </c>
      <c r="C2810" s="121" t="s">
        <v>202</v>
      </c>
      <c r="D2810" s="121" t="s">
        <v>39</v>
      </c>
      <c r="E2810" s="121" t="s">
        <v>38</v>
      </c>
      <c r="F2810" s="122">
        <v>44</v>
      </c>
      <c r="G2810" s="122">
        <v>24255</v>
      </c>
      <c r="H2810" s="120">
        <v>2019</v>
      </c>
      <c r="I2810" t="str">
        <f>IF(J2810="natural gas",VLOOKUP(D2810,'Cross-Page Data'!$I$4:$J$13,2,FALSE),IF(J2810="solar",VLOOKUP('Form 923'!D2810,'Cross-Page Data'!$I$14:$J$117,2,FALSE),J2810))</f>
        <v>natural gas nonpeaker - preexisting nonretiring</v>
      </c>
      <c r="J2810" t="str">
        <f>VLOOKUP(E2810,'Cross-Page Data'!$D$4:$F$48,3,FALSE)</f>
        <v>natural gas</v>
      </c>
      <c r="K2810" t="b">
        <f t="shared" si="43"/>
        <v>1</v>
      </c>
    </row>
    <row r="2811" spans="1:11">
      <c r="A2811" s="120">
        <v>3604</v>
      </c>
      <c r="B2811" s="121" t="s">
        <v>201</v>
      </c>
      <c r="C2811" s="121" t="s">
        <v>202</v>
      </c>
      <c r="D2811" s="121" t="s">
        <v>61</v>
      </c>
      <c r="E2811" s="121" t="s">
        <v>38</v>
      </c>
      <c r="F2811" s="122">
        <v>1460331</v>
      </c>
      <c r="G2811" s="122">
        <v>125615</v>
      </c>
      <c r="H2811" s="120">
        <v>2019</v>
      </c>
      <c r="I2811" t="str">
        <f>IF(J2811="natural gas",VLOOKUP(D2811,'Cross-Page Data'!$I$4:$J$13,2,FALSE),IF(J2811="solar",VLOOKUP('Form 923'!D2811,'Cross-Page Data'!$I$14:$J$117,2,FALSE),J2811))</f>
        <v>natural gas nonpeaker - preexisting nonretiring</v>
      </c>
      <c r="J2811" t="str">
        <f>VLOOKUP(E2811,'Cross-Page Data'!$D$4:$F$48,3,FALSE)</f>
        <v>natural gas</v>
      </c>
      <c r="K2811" t="b">
        <f t="shared" si="43"/>
        <v>1</v>
      </c>
    </row>
    <row r="2812" spans="1:11">
      <c r="A2812" s="120">
        <v>3609</v>
      </c>
      <c r="B2812" s="121" t="s">
        <v>201</v>
      </c>
      <c r="C2812" s="121" t="s">
        <v>202</v>
      </c>
      <c r="D2812" s="121" t="s">
        <v>73</v>
      </c>
      <c r="E2812" s="121" t="s">
        <v>38</v>
      </c>
      <c r="F2812" s="122">
        <v>1756158</v>
      </c>
      <c r="G2812" s="122">
        <v>165110</v>
      </c>
      <c r="H2812" s="120">
        <v>2019</v>
      </c>
      <c r="I2812" t="str">
        <f>IF(J2812="natural gas",VLOOKUP(D2812,'Cross-Page Data'!$I$4:$J$13,2,FALSE),IF(J2812="solar",VLOOKUP('Form 923'!D2812,'Cross-Page Data'!$I$14:$J$117,2,FALSE),J2812))</f>
        <v>natural gas peaker</v>
      </c>
      <c r="J2812" t="str">
        <f>VLOOKUP(E2812,'Cross-Page Data'!$D$4:$F$48,3,FALSE)</f>
        <v>natural gas</v>
      </c>
      <c r="K2812" t="b">
        <f t="shared" si="43"/>
        <v>1</v>
      </c>
    </row>
    <row r="2813" spans="1:11">
      <c r="A2813" s="120">
        <v>3611</v>
      </c>
      <c r="B2813" s="121" t="s">
        <v>201</v>
      </c>
      <c r="C2813" s="121" t="s">
        <v>202</v>
      </c>
      <c r="D2813" s="121" t="s">
        <v>68</v>
      </c>
      <c r="E2813" s="121" t="s">
        <v>70</v>
      </c>
      <c r="F2813" s="122">
        <v>0</v>
      </c>
      <c r="G2813" s="122">
        <v>0</v>
      </c>
      <c r="H2813" s="120">
        <v>2019</v>
      </c>
      <c r="I2813" t="str">
        <f>IF(J2813="natural gas",VLOOKUP(D2813,'Cross-Page Data'!$I$4:$J$13,2,FALSE),IF(J2813="solar",VLOOKUP('Form 923'!D2813,'Cross-Page Data'!$I$14:$J$117,2,FALSE),J2813))</f>
        <v>heavy or residual fuel oil</v>
      </c>
      <c r="J2813" t="str">
        <f>VLOOKUP(E2813,'Cross-Page Data'!$D$4:$F$48,3,FALSE)</f>
        <v>heavy or residual fuel oil</v>
      </c>
      <c r="K2813" t="b">
        <f t="shared" si="43"/>
        <v>1</v>
      </c>
    </row>
    <row r="2814" spans="1:11">
      <c r="A2814" s="120">
        <v>3611</v>
      </c>
      <c r="B2814" s="121" t="s">
        <v>201</v>
      </c>
      <c r="C2814" s="121" t="s">
        <v>202</v>
      </c>
      <c r="D2814" s="121" t="s">
        <v>68</v>
      </c>
      <c r="E2814" s="121" t="s">
        <v>38</v>
      </c>
      <c r="F2814" s="122">
        <v>12680366</v>
      </c>
      <c r="G2814" s="122">
        <v>1108627</v>
      </c>
      <c r="H2814" s="120">
        <v>2019</v>
      </c>
      <c r="I2814" t="str">
        <f>IF(J2814="natural gas",VLOOKUP(D2814,'Cross-Page Data'!$I$4:$J$13,2,FALSE),IF(J2814="solar",VLOOKUP('Form 923'!D2814,'Cross-Page Data'!$I$14:$J$117,2,FALSE),J2814))</f>
        <v>natural gas nonpeaker - preexisting retiring</v>
      </c>
      <c r="J2814" t="str">
        <f>VLOOKUP(E2814,'Cross-Page Data'!$D$4:$F$48,3,FALSE)</f>
        <v>natural gas</v>
      </c>
      <c r="K2814" t="b">
        <f t="shared" si="43"/>
        <v>1</v>
      </c>
    </row>
    <row r="2815" spans="1:11">
      <c r="A2815" s="120">
        <v>3612</v>
      </c>
      <c r="B2815" s="121" t="s">
        <v>201</v>
      </c>
      <c r="C2815" s="121" t="s">
        <v>202</v>
      </c>
      <c r="D2815" s="121" t="s">
        <v>73</v>
      </c>
      <c r="E2815" s="121" t="s">
        <v>70</v>
      </c>
      <c r="F2815" s="122">
        <v>2838</v>
      </c>
      <c r="G2815" s="122">
        <v>261.888</v>
      </c>
      <c r="H2815" s="120">
        <v>2019</v>
      </c>
      <c r="I2815" t="str">
        <f>IF(J2815="natural gas",VLOOKUP(D2815,'Cross-Page Data'!$I$4:$J$13,2,FALSE),IF(J2815="solar",VLOOKUP('Form 923'!D2815,'Cross-Page Data'!$I$14:$J$117,2,FALSE),J2815))</f>
        <v>heavy or residual fuel oil</v>
      </c>
      <c r="J2815" t="str">
        <f>VLOOKUP(E2815,'Cross-Page Data'!$D$4:$F$48,3,FALSE)</f>
        <v>heavy or residual fuel oil</v>
      </c>
      <c r="K2815" t="b">
        <f t="shared" si="43"/>
        <v>1</v>
      </c>
    </row>
    <row r="2816" spans="1:11">
      <c r="A2816" s="120">
        <v>3612</v>
      </c>
      <c r="B2816" s="121" t="s">
        <v>201</v>
      </c>
      <c r="C2816" s="121" t="s">
        <v>202</v>
      </c>
      <c r="D2816" s="121" t="s">
        <v>73</v>
      </c>
      <c r="E2816" s="121" t="s">
        <v>38</v>
      </c>
      <c r="F2816" s="122">
        <v>1662812</v>
      </c>
      <c r="G2816" s="122">
        <v>156061.11</v>
      </c>
      <c r="H2816" s="120">
        <v>2019</v>
      </c>
      <c r="I2816" t="str">
        <f>IF(J2816="natural gas",VLOOKUP(D2816,'Cross-Page Data'!$I$4:$J$13,2,FALSE),IF(J2816="solar",VLOOKUP('Form 923'!D2816,'Cross-Page Data'!$I$14:$J$117,2,FALSE),J2816))</f>
        <v>natural gas peaker</v>
      </c>
      <c r="J2816" t="str">
        <f>VLOOKUP(E2816,'Cross-Page Data'!$D$4:$F$48,3,FALSE)</f>
        <v>natural gas</v>
      </c>
      <c r="K2816" t="b">
        <f t="shared" si="43"/>
        <v>1</v>
      </c>
    </row>
    <row r="2817" spans="1:11">
      <c r="A2817" s="120">
        <v>3612</v>
      </c>
      <c r="B2817" s="121" t="s">
        <v>201</v>
      </c>
      <c r="C2817" s="121" t="s">
        <v>202</v>
      </c>
      <c r="D2817" s="121" t="s">
        <v>68</v>
      </c>
      <c r="E2817" s="121" t="s">
        <v>70</v>
      </c>
      <c r="F2817" s="122">
        <v>0</v>
      </c>
      <c r="G2817" s="122">
        <v>0</v>
      </c>
      <c r="H2817" s="120">
        <v>2019</v>
      </c>
      <c r="I2817" t="str">
        <f>IF(J2817="natural gas",VLOOKUP(D2817,'Cross-Page Data'!$I$4:$J$13,2,FALSE),IF(J2817="solar",VLOOKUP('Form 923'!D2817,'Cross-Page Data'!$I$14:$J$117,2,FALSE),J2817))</f>
        <v>heavy or residual fuel oil</v>
      </c>
      <c r="J2817" t="str">
        <f>VLOOKUP(E2817,'Cross-Page Data'!$D$4:$F$48,3,FALSE)</f>
        <v>heavy or residual fuel oil</v>
      </c>
      <c r="K2817" t="b">
        <f t="shared" si="43"/>
        <v>1</v>
      </c>
    </row>
    <row r="2818" spans="1:11">
      <c r="A2818" s="120">
        <v>3612</v>
      </c>
      <c r="B2818" s="121" t="s">
        <v>201</v>
      </c>
      <c r="C2818" s="121" t="s">
        <v>202</v>
      </c>
      <c r="D2818" s="121" t="s">
        <v>68</v>
      </c>
      <c r="E2818" s="121" t="s">
        <v>38</v>
      </c>
      <c r="F2818" s="122">
        <v>9865932</v>
      </c>
      <c r="G2818" s="122">
        <v>863658</v>
      </c>
      <c r="H2818" s="120">
        <v>2019</v>
      </c>
      <c r="I2818" t="str">
        <f>IF(J2818="natural gas",VLOOKUP(D2818,'Cross-Page Data'!$I$4:$J$13,2,FALSE),IF(J2818="solar",VLOOKUP('Form 923'!D2818,'Cross-Page Data'!$I$14:$J$117,2,FALSE),J2818))</f>
        <v>natural gas nonpeaker - preexisting retiring</v>
      </c>
      <c r="J2818" t="str">
        <f>VLOOKUP(E2818,'Cross-Page Data'!$D$4:$F$48,3,FALSE)</f>
        <v>natural gas</v>
      </c>
      <c r="K2818" t="b">
        <f t="shared" si="43"/>
        <v>1</v>
      </c>
    </row>
    <row r="2819" spans="1:11">
      <c r="A2819" s="120">
        <v>3628</v>
      </c>
      <c r="B2819" s="121" t="s">
        <v>201</v>
      </c>
      <c r="C2819" s="121" t="s">
        <v>202</v>
      </c>
      <c r="D2819" s="121" t="s">
        <v>73</v>
      </c>
      <c r="E2819" s="121" t="s">
        <v>70</v>
      </c>
      <c r="F2819" s="122">
        <v>8535</v>
      </c>
      <c r="G2819" s="122">
        <v>613.666</v>
      </c>
      <c r="H2819" s="120">
        <v>2019</v>
      </c>
      <c r="I2819" t="str">
        <f>IF(J2819="natural gas",VLOOKUP(D2819,'Cross-Page Data'!$I$4:$J$13,2,FALSE),IF(J2819="solar",VLOOKUP('Form 923'!D2819,'Cross-Page Data'!$I$14:$J$117,2,FALSE),J2819))</f>
        <v>heavy or residual fuel oil</v>
      </c>
      <c r="J2819" t="str">
        <f>VLOOKUP(E2819,'Cross-Page Data'!$D$4:$F$48,3,FALSE)</f>
        <v>heavy or residual fuel oil</v>
      </c>
      <c r="K2819" t="b">
        <f t="shared" si="43"/>
        <v>1</v>
      </c>
    </row>
    <row r="2820" spans="1:11">
      <c r="A2820" s="120">
        <v>3628</v>
      </c>
      <c r="B2820" s="121" t="s">
        <v>201</v>
      </c>
      <c r="C2820" s="121" t="s">
        <v>202</v>
      </c>
      <c r="D2820" s="121" t="s">
        <v>73</v>
      </c>
      <c r="E2820" s="121" t="s">
        <v>38</v>
      </c>
      <c r="F2820" s="122">
        <v>1621922</v>
      </c>
      <c r="G2820" s="122">
        <v>103985.33</v>
      </c>
      <c r="H2820" s="120">
        <v>2019</v>
      </c>
      <c r="I2820" t="str">
        <f>IF(J2820="natural gas",VLOOKUP(D2820,'Cross-Page Data'!$I$4:$J$13,2,FALSE),IF(J2820="solar",VLOOKUP('Form 923'!D2820,'Cross-Page Data'!$I$14:$J$117,2,FALSE),J2820))</f>
        <v>natural gas peaker</v>
      </c>
      <c r="J2820" t="str">
        <f>VLOOKUP(E2820,'Cross-Page Data'!$D$4:$F$48,3,FALSE)</f>
        <v>natural gas</v>
      </c>
      <c r="K2820" t="b">
        <f t="shared" si="43"/>
        <v>1</v>
      </c>
    </row>
    <row r="2821" spans="1:11">
      <c r="A2821" s="120">
        <v>3628</v>
      </c>
      <c r="B2821" s="121" t="s">
        <v>201</v>
      </c>
      <c r="C2821" s="121" t="s">
        <v>202</v>
      </c>
      <c r="D2821" s="121" t="s">
        <v>68</v>
      </c>
      <c r="E2821" s="121" t="s">
        <v>70</v>
      </c>
      <c r="F2821" s="122">
        <v>11428</v>
      </c>
      <c r="G2821" s="122">
        <v>879.83</v>
      </c>
      <c r="H2821" s="120">
        <v>2019</v>
      </c>
      <c r="I2821" t="str">
        <f>IF(J2821="natural gas",VLOOKUP(D2821,'Cross-Page Data'!$I$4:$J$13,2,FALSE),IF(J2821="solar",VLOOKUP('Form 923'!D2821,'Cross-Page Data'!$I$14:$J$117,2,FALSE),J2821))</f>
        <v>heavy or residual fuel oil</v>
      </c>
      <c r="J2821" t="str">
        <f>VLOOKUP(E2821,'Cross-Page Data'!$D$4:$F$48,3,FALSE)</f>
        <v>heavy or residual fuel oil</v>
      </c>
      <c r="K2821" t="b">
        <f t="shared" si="43"/>
        <v>1</v>
      </c>
    </row>
    <row r="2822" spans="1:11">
      <c r="A2822" s="120">
        <v>3628</v>
      </c>
      <c r="B2822" s="121" t="s">
        <v>201</v>
      </c>
      <c r="C2822" s="121" t="s">
        <v>202</v>
      </c>
      <c r="D2822" s="121" t="s">
        <v>68</v>
      </c>
      <c r="E2822" s="121" t="s">
        <v>38</v>
      </c>
      <c r="F2822" s="122">
        <v>3580800</v>
      </c>
      <c r="G2822" s="122">
        <v>289557.17</v>
      </c>
      <c r="H2822" s="120">
        <v>2019</v>
      </c>
      <c r="I2822" t="str">
        <f>IF(J2822="natural gas",VLOOKUP(D2822,'Cross-Page Data'!$I$4:$J$13,2,FALSE),IF(J2822="solar",VLOOKUP('Form 923'!D2822,'Cross-Page Data'!$I$14:$J$117,2,FALSE),J2822))</f>
        <v>natural gas nonpeaker - preexisting retiring</v>
      </c>
      <c r="J2822" t="str">
        <f>VLOOKUP(E2822,'Cross-Page Data'!$D$4:$F$48,3,FALSE)</f>
        <v>natural gas</v>
      </c>
      <c r="K2822" t="b">
        <f t="shared" si="43"/>
        <v>1</v>
      </c>
    </row>
    <row r="2823" spans="1:11">
      <c r="A2823" s="120">
        <v>3630</v>
      </c>
      <c r="B2823" s="121" t="s">
        <v>201</v>
      </c>
      <c r="C2823" s="121" t="s">
        <v>202</v>
      </c>
      <c r="D2823" s="121" t="s">
        <v>79</v>
      </c>
      <c r="E2823" s="121" t="s">
        <v>70</v>
      </c>
      <c r="F2823" s="122">
        <v>0</v>
      </c>
      <c r="G2823" s="122">
        <v>0</v>
      </c>
      <c r="H2823" s="120">
        <v>2019</v>
      </c>
      <c r="I2823" t="str">
        <f>IF(J2823="natural gas",VLOOKUP(D2823,'Cross-Page Data'!$I$4:$J$13,2,FALSE),IF(J2823="solar",VLOOKUP('Form 923'!D2823,'Cross-Page Data'!$I$14:$J$117,2,FALSE),J2823))</f>
        <v>heavy or residual fuel oil</v>
      </c>
      <c r="J2823" t="str">
        <f>VLOOKUP(E2823,'Cross-Page Data'!$D$4:$F$48,3,FALSE)</f>
        <v>heavy or residual fuel oil</v>
      </c>
      <c r="K2823" t="b">
        <f t="shared" ref="K2823:K2886" si="44">IF(AND($N$6=FALSE,OR(C2823="Commercial NAICS Cogen",C2823="Industrial NAICS Cogen",C2823="NAICS-22 Cogen")),FALSE,IF(AND($N$7=FALSE,OR(C2823="Commercial NAICS Cogen",C2823="Commercial NAICS Non-Cogen",C2823="industrial NAICS Cogen",C2823="industrial NAICS non-cogen")),FALSE,TRUE))</f>
        <v>1</v>
      </c>
    </row>
    <row r="2824" spans="1:11">
      <c r="A2824" s="120">
        <v>3630</v>
      </c>
      <c r="B2824" s="121" t="s">
        <v>201</v>
      </c>
      <c r="C2824" s="121" t="s">
        <v>202</v>
      </c>
      <c r="D2824" s="121" t="s">
        <v>79</v>
      </c>
      <c r="E2824" s="121" t="s">
        <v>38</v>
      </c>
      <c r="F2824" s="122">
        <v>3636038</v>
      </c>
      <c r="G2824" s="122">
        <v>395355</v>
      </c>
      <c r="H2824" s="120">
        <v>2019</v>
      </c>
      <c r="I2824" t="str">
        <f>IF(J2824="natural gas",VLOOKUP(D2824,'Cross-Page Data'!$I$4:$J$13,2,FALSE),IF(J2824="solar",VLOOKUP('Form 923'!D2824,'Cross-Page Data'!$I$14:$J$117,2,FALSE),J2824))</f>
        <v>natural gas peaker</v>
      </c>
      <c r="J2824" t="str">
        <f>VLOOKUP(E2824,'Cross-Page Data'!$D$4:$F$48,3,FALSE)</f>
        <v>natural gas</v>
      </c>
      <c r="K2824" t="b">
        <f t="shared" si="44"/>
        <v>1</v>
      </c>
    </row>
    <row r="2825" spans="1:11">
      <c r="A2825" s="120">
        <v>3631</v>
      </c>
      <c r="B2825" s="121" t="s">
        <v>201</v>
      </c>
      <c r="C2825" s="121" t="s">
        <v>202</v>
      </c>
      <c r="D2825" s="121" t="s">
        <v>39</v>
      </c>
      <c r="E2825" s="121" t="s">
        <v>70</v>
      </c>
      <c r="F2825" s="122">
        <v>0</v>
      </c>
      <c r="G2825" s="122">
        <v>0</v>
      </c>
      <c r="H2825" s="120">
        <v>2019</v>
      </c>
      <c r="I2825" t="str">
        <f>IF(J2825="natural gas",VLOOKUP(D2825,'Cross-Page Data'!$I$4:$J$13,2,FALSE),IF(J2825="solar",VLOOKUP('Form 923'!D2825,'Cross-Page Data'!$I$14:$J$117,2,FALSE),J2825))</f>
        <v>heavy or residual fuel oil</v>
      </c>
      <c r="J2825" t="str">
        <f>VLOOKUP(E2825,'Cross-Page Data'!$D$4:$F$48,3,FALSE)</f>
        <v>heavy or residual fuel oil</v>
      </c>
      <c r="K2825" t="b">
        <f t="shared" si="44"/>
        <v>1</v>
      </c>
    </row>
    <row r="2826" spans="1:11">
      <c r="A2826" s="120">
        <v>3631</v>
      </c>
      <c r="B2826" s="121" t="s">
        <v>201</v>
      </c>
      <c r="C2826" s="121" t="s">
        <v>202</v>
      </c>
      <c r="D2826" s="121" t="s">
        <v>39</v>
      </c>
      <c r="E2826" s="121" t="s">
        <v>38</v>
      </c>
      <c r="F2826" s="122">
        <v>0</v>
      </c>
      <c r="G2826" s="122">
        <v>49558</v>
      </c>
      <c r="H2826" s="120">
        <v>2019</v>
      </c>
      <c r="I2826" t="str">
        <f>IF(J2826="natural gas",VLOOKUP(D2826,'Cross-Page Data'!$I$4:$J$13,2,FALSE),IF(J2826="solar",VLOOKUP('Form 923'!D2826,'Cross-Page Data'!$I$14:$J$117,2,FALSE),J2826))</f>
        <v>natural gas nonpeaker - preexisting nonretiring</v>
      </c>
      <c r="J2826" t="str">
        <f>VLOOKUP(E2826,'Cross-Page Data'!$D$4:$F$48,3,FALSE)</f>
        <v>natural gas</v>
      </c>
      <c r="K2826" t="b">
        <f t="shared" si="44"/>
        <v>1</v>
      </c>
    </row>
    <row r="2827" spans="1:11">
      <c r="A2827" s="120">
        <v>3631</v>
      </c>
      <c r="B2827" s="121" t="s">
        <v>201</v>
      </c>
      <c r="C2827" s="121" t="s">
        <v>202</v>
      </c>
      <c r="D2827" s="121" t="s">
        <v>61</v>
      </c>
      <c r="E2827" s="121" t="s">
        <v>70</v>
      </c>
      <c r="F2827" s="122">
        <v>0</v>
      </c>
      <c r="G2827" s="122">
        <v>0</v>
      </c>
      <c r="H2827" s="120">
        <v>2019</v>
      </c>
      <c r="I2827" t="str">
        <f>IF(J2827="natural gas",VLOOKUP(D2827,'Cross-Page Data'!$I$4:$J$13,2,FALSE),IF(J2827="solar",VLOOKUP('Form 923'!D2827,'Cross-Page Data'!$I$14:$J$117,2,FALSE),J2827))</f>
        <v>heavy or residual fuel oil</v>
      </c>
      <c r="J2827" t="str">
        <f>VLOOKUP(E2827,'Cross-Page Data'!$D$4:$F$48,3,FALSE)</f>
        <v>heavy or residual fuel oil</v>
      </c>
      <c r="K2827" t="b">
        <f t="shared" si="44"/>
        <v>1</v>
      </c>
    </row>
    <row r="2828" spans="1:11">
      <c r="A2828" s="120">
        <v>3631</v>
      </c>
      <c r="B2828" s="121" t="s">
        <v>201</v>
      </c>
      <c r="C2828" s="121" t="s">
        <v>202</v>
      </c>
      <c r="D2828" s="121" t="s">
        <v>61</v>
      </c>
      <c r="E2828" s="121" t="s">
        <v>38</v>
      </c>
      <c r="F2828" s="122">
        <v>2173230</v>
      </c>
      <c r="G2828" s="122">
        <v>178548</v>
      </c>
      <c r="H2828" s="120">
        <v>2019</v>
      </c>
      <c r="I2828" t="str">
        <f>IF(J2828="natural gas",VLOOKUP(D2828,'Cross-Page Data'!$I$4:$J$13,2,FALSE),IF(J2828="solar",VLOOKUP('Form 923'!D2828,'Cross-Page Data'!$I$14:$J$117,2,FALSE),J2828))</f>
        <v>natural gas nonpeaker - preexisting nonretiring</v>
      </c>
      <c r="J2828" t="str">
        <f>VLOOKUP(E2828,'Cross-Page Data'!$D$4:$F$48,3,FALSE)</f>
        <v>natural gas</v>
      </c>
      <c r="K2828" t="b">
        <f t="shared" si="44"/>
        <v>1</v>
      </c>
    </row>
    <row r="2829" spans="1:11">
      <c r="A2829" s="120">
        <v>3631</v>
      </c>
      <c r="B2829" s="121" t="s">
        <v>201</v>
      </c>
      <c r="C2829" s="121" t="s">
        <v>202</v>
      </c>
      <c r="D2829" s="121" t="s">
        <v>73</v>
      </c>
      <c r="E2829" s="121" t="s">
        <v>70</v>
      </c>
      <c r="F2829" s="122">
        <v>0</v>
      </c>
      <c r="G2829" s="122">
        <v>0</v>
      </c>
      <c r="H2829" s="120">
        <v>2019</v>
      </c>
      <c r="I2829" t="str">
        <f>IF(J2829="natural gas",VLOOKUP(D2829,'Cross-Page Data'!$I$4:$J$13,2,FALSE),IF(J2829="solar",VLOOKUP('Form 923'!D2829,'Cross-Page Data'!$I$14:$J$117,2,FALSE),J2829))</f>
        <v>heavy or residual fuel oil</v>
      </c>
      <c r="J2829" t="str">
        <f>VLOOKUP(E2829,'Cross-Page Data'!$D$4:$F$48,3,FALSE)</f>
        <v>heavy or residual fuel oil</v>
      </c>
      <c r="K2829" t="b">
        <f t="shared" si="44"/>
        <v>1</v>
      </c>
    </row>
    <row r="2830" spans="1:11">
      <c r="A2830" s="120">
        <v>3631</v>
      </c>
      <c r="B2830" s="121" t="s">
        <v>201</v>
      </c>
      <c r="C2830" s="121" t="s">
        <v>202</v>
      </c>
      <c r="D2830" s="121" t="s">
        <v>73</v>
      </c>
      <c r="E2830" s="121" t="s">
        <v>38</v>
      </c>
      <c r="F2830" s="122">
        <v>40677</v>
      </c>
      <c r="G2830" s="122">
        <v>807</v>
      </c>
      <c r="H2830" s="120">
        <v>2019</v>
      </c>
      <c r="I2830" t="str">
        <f>IF(J2830="natural gas",VLOOKUP(D2830,'Cross-Page Data'!$I$4:$J$13,2,FALSE),IF(J2830="solar",VLOOKUP('Form 923'!D2830,'Cross-Page Data'!$I$14:$J$117,2,FALSE),J2830))</f>
        <v>natural gas peaker</v>
      </c>
      <c r="J2830" t="str">
        <f>VLOOKUP(E2830,'Cross-Page Data'!$D$4:$F$48,3,FALSE)</f>
        <v>natural gas</v>
      </c>
      <c r="K2830" t="b">
        <f t="shared" si="44"/>
        <v>1</v>
      </c>
    </row>
    <row r="2831" spans="1:11">
      <c r="A2831" s="120">
        <v>3631</v>
      </c>
      <c r="B2831" s="121" t="s">
        <v>201</v>
      </c>
      <c r="C2831" s="121" t="s">
        <v>202</v>
      </c>
      <c r="D2831" s="121" t="s">
        <v>79</v>
      </c>
      <c r="E2831" s="121" t="s">
        <v>70</v>
      </c>
      <c r="F2831" s="122">
        <v>2453</v>
      </c>
      <c r="G2831" s="122">
        <v>230</v>
      </c>
      <c r="H2831" s="120">
        <v>2019</v>
      </c>
      <c r="I2831" t="str">
        <f>IF(J2831="natural gas",VLOOKUP(D2831,'Cross-Page Data'!$I$4:$J$13,2,FALSE),IF(J2831="solar",VLOOKUP('Form 923'!D2831,'Cross-Page Data'!$I$14:$J$117,2,FALSE),J2831))</f>
        <v>heavy or residual fuel oil</v>
      </c>
      <c r="J2831" t="str">
        <f>VLOOKUP(E2831,'Cross-Page Data'!$D$4:$F$48,3,FALSE)</f>
        <v>heavy or residual fuel oil</v>
      </c>
      <c r="K2831" t="b">
        <f t="shared" si="44"/>
        <v>1</v>
      </c>
    </row>
    <row r="2832" spans="1:11">
      <c r="A2832" s="120">
        <v>3643</v>
      </c>
      <c r="B2832" s="121" t="s">
        <v>201</v>
      </c>
      <c r="C2832" s="121" t="s">
        <v>202</v>
      </c>
      <c r="D2832" s="121" t="s">
        <v>116</v>
      </c>
      <c r="E2832" s="121" t="s">
        <v>170</v>
      </c>
      <c r="F2832" s="122">
        <v>95625</v>
      </c>
      <c r="G2832" s="122">
        <v>10742</v>
      </c>
      <c r="H2832" s="120">
        <v>2019</v>
      </c>
      <c r="I2832" t="str">
        <f>IF(J2832="natural gas",VLOOKUP(D2832,'Cross-Page Data'!$I$4:$J$13,2,FALSE),IF(J2832="solar",VLOOKUP('Form 923'!D2832,'Cross-Page Data'!$I$14:$J$117,2,FALSE),J2832))</f>
        <v>hydro</v>
      </c>
      <c r="J2832" t="str">
        <f>VLOOKUP(E2832,'Cross-Page Data'!$D$4:$F$48,3,FALSE)</f>
        <v>hydro</v>
      </c>
      <c r="K2832" t="b">
        <f t="shared" si="44"/>
        <v>1</v>
      </c>
    </row>
    <row r="2833" spans="1:11">
      <c r="A2833" s="120">
        <v>3646</v>
      </c>
      <c r="B2833" s="121" t="s">
        <v>201</v>
      </c>
      <c r="C2833" s="121" t="s">
        <v>202</v>
      </c>
      <c r="D2833" s="121" t="s">
        <v>116</v>
      </c>
      <c r="E2833" s="121" t="s">
        <v>170</v>
      </c>
      <c r="F2833" s="122">
        <v>802837</v>
      </c>
      <c r="G2833" s="122">
        <v>90186</v>
      </c>
      <c r="H2833" s="120">
        <v>2019</v>
      </c>
      <c r="I2833" t="str">
        <f>IF(J2833="natural gas",VLOOKUP(D2833,'Cross-Page Data'!$I$4:$J$13,2,FALSE),IF(J2833="solar",VLOOKUP('Form 923'!D2833,'Cross-Page Data'!$I$14:$J$117,2,FALSE),J2833))</f>
        <v>hydro</v>
      </c>
      <c r="J2833" t="str">
        <f>VLOOKUP(E2833,'Cross-Page Data'!$D$4:$F$48,3,FALSE)</f>
        <v>hydro</v>
      </c>
      <c r="K2833" t="b">
        <f t="shared" si="44"/>
        <v>1</v>
      </c>
    </row>
    <row r="2834" spans="1:11">
      <c r="A2834" s="120">
        <v>3648</v>
      </c>
      <c r="B2834" s="121" t="s">
        <v>201</v>
      </c>
      <c r="C2834" s="121" t="s">
        <v>202</v>
      </c>
      <c r="D2834" s="121" t="s">
        <v>73</v>
      </c>
      <c r="E2834" s="121" t="s">
        <v>38</v>
      </c>
      <c r="F2834" s="122">
        <v>257895</v>
      </c>
      <c r="G2834" s="122">
        <v>19230</v>
      </c>
      <c r="H2834" s="120">
        <v>2019</v>
      </c>
      <c r="I2834" t="str">
        <f>IF(J2834="natural gas",VLOOKUP(D2834,'Cross-Page Data'!$I$4:$J$13,2,FALSE),IF(J2834="solar",VLOOKUP('Form 923'!D2834,'Cross-Page Data'!$I$14:$J$117,2,FALSE),J2834))</f>
        <v>natural gas peaker</v>
      </c>
      <c r="J2834" t="str">
        <f>VLOOKUP(E2834,'Cross-Page Data'!$D$4:$F$48,3,FALSE)</f>
        <v>natural gas</v>
      </c>
      <c r="K2834" t="b">
        <f t="shared" si="44"/>
        <v>1</v>
      </c>
    </row>
    <row r="2835" spans="1:11">
      <c r="A2835" s="120">
        <v>3648</v>
      </c>
      <c r="B2835" s="121" t="s">
        <v>201</v>
      </c>
      <c r="C2835" s="121" t="s">
        <v>202</v>
      </c>
      <c r="D2835" s="121" t="s">
        <v>68</v>
      </c>
      <c r="E2835" s="121" t="s">
        <v>38</v>
      </c>
      <c r="F2835" s="122">
        <v>2015267</v>
      </c>
      <c r="G2835" s="122">
        <v>114952</v>
      </c>
      <c r="H2835" s="120">
        <v>2019</v>
      </c>
      <c r="I2835" t="str">
        <f>IF(J2835="natural gas",VLOOKUP(D2835,'Cross-Page Data'!$I$4:$J$13,2,FALSE),IF(J2835="solar",VLOOKUP('Form 923'!D2835,'Cross-Page Data'!$I$14:$J$117,2,FALSE),J2835))</f>
        <v>natural gas nonpeaker - preexisting retiring</v>
      </c>
      <c r="J2835" t="str">
        <f>VLOOKUP(E2835,'Cross-Page Data'!$D$4:$F$48,3,FALSE)</f>
        <v>natural gas</v>
      </c>
      <c r="K2835" t="b">
        <f t="shared" si="44"/>
        <v>1</v>
      </c>
    </row>
    <row r="2836" spans="1:11">
      <c r="A2836" s="120">
        <v>3651</v>
      </c>
      <c r="B2836" s="121" t="s">
        <v>201</v>
      </c>
      <c r="C2836" s="121" t="s">
        <v>202</v>
      </c>
      <c r="D2836" s="121" t="s">
        <v>116</v>
      </c>
      <c r="E2836" s="121" t="s">
        <v>170</v>
      </c>
      <c r="F2836" s="122">
        <v>59813</v>
      </c>
      <c r="G2836" s="122">
        <v>6719</v>
      </c>
      <c r="H2836" s="120">
        <v>2019</v>
      </c>
      <c r="I2836" t="str">
        <f>IF(J2836="natural gas",VLOOKUP(D2836,'Cross-Page Data'!$I$4:$J$13,2,FALSE),IF(J2836="solar",VLOOKUP('Form 923'!D2836,'Cross-Page Data'!$I$14:$J$117,2,FALSE),J2836))</f>
        <v>hydro</v>
      </c>
      <c r="J2836" t="str">
        <f>VLOOKUP(E2836,'Cross-Page Data'!$D$4:$F$48,3,FALSE)</f>
        <v>hydro</v>
      </c>
      <c r="K2836" t="b">
        <f t="shared" si="44"/>
        <v>1</v>
      </c>
    </row>
    <row r="2837" spans="1:11">
      <c r="A2837" s="120">
        <v>3655</v>
      </c>
      <c r="B2837" s="121" t="s">
        <v>201</v>
      </c>
      <c r="C2837" s="121" t="s">
        <v>202</v>
      </c>
      <c r="D2837" s="121" t="s">
        <v>116</v>
      </c>
      <c r="E2837" s="121" t="s">
        <v>170</v>
      </c>
      <c r="F2837" s="122">
        <v>0</v>
      </c>
      <c r="G2837" s="122">
        <v>0</v>
      </c>
      <c r="H2837" s="120">
        <v>2019</v>
      </c>
      <c r="I2837" t="str">
        <f>IF(J2837="natural gas",VLOOKUP(D2837,'Cross-Page Data'!$I$4:$J$13,2,FALSE),IF(J2837="solar",VLOOKUP('Form 923'!D2837,'Cross-Page Data'!$I$14:$J$117,2,FALSE),J2837))</f>
        <v>hydro</v>
      </c>
      <c r="J2837" t="str">
        <f>VLOOKUP(E2837,'Cross-Page Data'!$D$4:$F$48,3,FALSE)</f>
        <v>hydro</v>
      </c>
      <c r="K2837" t="b">
        <f t="shared" si="44"/>
        <v>1</v>
      </c>
    </row>
    <row r="2838" spans="1:11">
      <c r="A2838" s="120">
        <v>3656</v>
      </c>
      <c r="B2838" s="121" t="s">
        <v>201</v>
      </c>
      <c r="C2838" s="121" t="s">
        <v>202</v>
      </c>
      <c r="D2838" s="121" t="s">
        <v>116</v>
      </c>
      <c r="E2838" s="121" t="s">
        <v>170</v>
      </c>
      <c r="F2838" s="122">
        <v>190084</v>
      </c>
      <c r="G2838" s="122">
        <v>21353</v>
      </c>
      <c r="H2838" s="120">
        <v>2019</v>
      </c>
      <c r="I2838" t="str">
        <f>IF(J2838="natural gas",VLOOKUP(D2838,'Cross-Page Data'!$I$4:$J$13,2,FALSE),IF(J2838="solar",VLOOKUP('Form 923'!D2838,'Cross-Page Data'!$I$14:$J$117,2,FALSE),J2838))</f>
        <v>hydro</v>
      </c>
      <c r="J2838" t="str">
        <f>VLOOKUP(E2838,'Cross-Page Data'!$D$4:$F$48,3,FALSE)</f>
        <v>hydro</v>
      </c>
      <c r="K2838" t="b">
        <f t="shared" si="44"/>
        <v>1</v>
      </c>
    </row>
    <row r="2839" spans="1:11">
      <c r="A2839" s="120">
        <v>3658</v>
      </c>
      <c r="B2839" s="121" t="s">
        <v>201</v>
      </c>
      <c r="C2839" s="121" t="s">
        <v>202</v>
      </c>
      <c r="D2839" s="121" t="s">
        <v>116</v>
      </c>
      <c r="E2839" s="121" t="s">
        <v>170</v>
      </c>
      <c r="F2839" s="122">
        <v>44607</v>
      </c>
      <c r="G2839" s="122">
        <v>5011</v>
      </c>
      <c r="H2839" s="120">
        <v>2019</v>
      </c>
      <c r="I2839" t="str">
        <f>IF(J2839="natural gas",VLOOKUP(D2839,'Cross-Page Data'!$I$4:$J$13,2,FALSE),IF(J2839="solar",VLOOKUP('Form 923'!D2839,'Cross-Page Data'!$I$14:$J$117,2,FALSE),J2839))</f>
        <v>hydro</v>
      </c>
      <c r="J2839" t="str">
        <f>VLOOKUP(E2839,'Cross-Page Data'!$D$4:$F$48,3,FALSE)</f>
        <v>hydro</v>
      </c>
      <c r="K2839" t="b">
        <f t="shared" si="44"/>
        <v>1</v>
      </c>
    </row>
    <row r="2840" spans="1:11">
      <c r="A2840" s="120">
        <v>3659</v>
      </c>
      <c r="B2840" s="121" t="s">
        <v>201</v>
      </c>
      <c r="C2840" s="121" t="s">
        <v>202</v>
      </c>
      <c r="D2840" s="121" t="s">
        <v>116</v>
      </c>
      <c r="E2840" s="121" t="s">
        <v>170</v>
      </c>
      <c r="F2840" s="122">
        <v>51372</v>
      </c>
      <c r="G2840" s="122">
        <v>5771</v>
      </c>
      <c r="H2840" s="120">
        <v>2019</v>
      </c>
      <c r="I2840" t="str">
        <f>IF(J2840="natural gas",VLOOKUP(D2840,'Cross-Page Data'!$I$4:$J$13,2,FALSE),IF(J2840="solar",VLOOKUP('Form 923'!D2840,'Cross-Page Data'!$I$14:$J$117,2,FALSE),J2840))</f>
        <v>hydro</v>
      </c>
      <c r="J2840" t="str">
        <f>VLOOKUP(E2840,'Cross-Page Data'!$D$4:$F$48,3,FALSE)</f>
        <v>hydro</v>
      </c>
      <c r="K2840" t="b">
        <f t="shared" si="44"/>
        <v>1</v>
      </c>
    </row>
    <row r="2841" spans="1:11">
      <c r="A2841" s="120">
        <v>3661</v>
      </c>
      <c r="B2841" s="121" t="s">
        <v>201</v>
      </c>
      <c r="C2841" s="121" t="s">
        <v>202</v>
      </c>
      <c r="D2841" s="121" t="s">
        <v>116</v>
      </c>
      <c r="E2841" s="121" t="s">
        <v>170</v>
      </c>
      <c r="F2841" s="122">
        <v>125198</v>
      </c>
      <c r="G2841" s="122">
        <v>14064</v>
      </c>
      <c r="H2841" s="120">
        <v>2019</v>
      </c>
      <c r="I2841" t="str">
        <f>IF(J2841="natural gas",VLOOKUP(D2841,'Cross-Page Data'!$I$4:$J$13,2,FALSE),IF(J2841="solar",VLOOKUP('Form 923'!D2841,'Cross-Page Data'!$I$14:$J$117,2,FALSE),J2841))</f>
        <v>hydro</v>
      </c>
      <c r="J2841" t="str">
        <f>VLOOKUP(E2841,'Cross-Page Data'!$D$4:$F$48,3,FALSE)</f>
        <v>hydro</v>
      </c>
      <c r="K2841" t="b">
        <f t="shared" si="44"/>
        <v>1</v>
      </c>
    </row>
    <row r="2842" spans="1:11">
      <c r="A2842" s="120">
        <v>3665</v>
      </c>
      <c r="B2842" s="121" t="s">
        <v>201</v>
      </c>
      <c r="C2842" s="121" t="s">
        <v>202</v>
      </c>
      <c r="D2842" s="121" t="s">
        <v>73</v>
      </c>
      <c r="E2842" s="121" t="s">
        <v>70</v>
      </c>
      <c r="F2842" s="122">
        <v>0</v>
      </c>
      <c r="G2842" s="122">
        <v>0</v>
      </c>
      <c r="H2842" s="120">
        <v>2019</v>
      </c>
      <c r="I2842" t="str">
        <f>IF(J2842="natural gas",VLOOKUP(D2842,'Cross-Page Data'!$I$4:$J$13,2,FALSE),IF(J2842="solar",VLOOKUP('Form 923'!D2842,'Cross-Page Data'!$I$14:$J$117,2,FALSE),J2842))</f>
        <v>heavy or residual fuel oil</v>
      </c>
      <c r="J2842" t="str">
        <f>VLOOKUP(E2842,'Cross-Page Data'!$D$4:$F$48,3,FALSE)</f>
        <v>heavy or residual fuel oil</v>
      </c>
      <c r="K2842" t="b">
        <f t="shared" si="44"/>
        <v>1</v>
      </c>
    </row>
    <row r="2843" spans="1:11">
      <c r="A2843" s="120">
        <v>3665</v>
      </c>
      <c r="B2843" s="121" t="s">
        <v>201</v>
      </c>
      <c r="C2843" s="121" t="s">
        <v>202</v>
      </c>
      <c r="D2843" s="121" t="s">
        <v>73</v>
      </c>
      <c r="E2843" s="121" t="s">
        <v>38</v>
      </c>
      <c r="F2843" s="122">
        <v>173009</v>
      </c>
      <c r="G2843" s="122">
        <v>16130</v>
      </c>
      <c r="H2843" s="120">
        <v>2019</v>
      </c>
      <c r="I2843" t="str">
        <f>IF(J2843="natural gas",VLOOKUP(D2843,'Cross-Page Data'!$I$4:$J$13,2,FALSE),IF(J2843="solar",VLOOKUP('Form 923'!D2843,'Cross-Page Data'!$I$14:$J$117,2,FALSE),J2843))</f>
        <v>natural gas peaker</v>
      </c>
      <c r="J2843" t="str">
        <f>VLOOKUP(E2843,'Cross-Page Data'!$D$4:$F$48,3,FALSE)</f>
        <v>natural gas</v>
      </c>
      <c r="K2843" t="b">
        <f t="shared" si="44"/>
        <v>1</v>
      </c>
    </row>
    <row r="2844" spans="1:11">
      <c r="A2844" s="120">
        <v>3666</v>
      </c>
      <c r="B2844" s="121" t="s">
        <v>201</v>
      </c>
      <c r="C2844" s="121" t="s">
        <v>202</v>
      </c>
      <c r="D2844" s="121" t="s">
        <v>116</v>
      </c>
      <c r="E2844" s="121" t="s">
        <v>170</v>
      </c>
      <c r="F2844" s="122">
        <v>74965</v>
      </c>
      <c r="G2844" s="122">
        <v>8421</v>
      </c>
      <c r="H2844" s="120">
        <v>2019</v>
      </c>
      <c r="I2844" t="str">
        <f>IF(J2844="natural gas",VLOOKUP(D2844,'Cross-Page Data'!$I$4:$J$13,2,FALSE),IF(J2844="solar",VLOOKUP('Form 923'!D2844,'Cross-Page Data'!$I$14:$J$117,2,FALSE),J2844))</f>
        <v>hydro</v>
      </c>
      <c r="J2844" t="str">
        <f>VLOOKUP(E2844,'Cross-Page Data'!$D$4:$F$48,3,FALSE)</f>
        <v>hydro</v>
      </c>
      <c r="K2844" t="b">
        <f t="shared" si="44"/>
        <v>1</v>
      </c>
    </row>
    <row r="2845" spans="1:11">
      <c r="A2845" s="120">
        <v>3675</v>
      </c>
      <c r="B2845" s="121" t="s">
        <v>201</v>
      </c>
      <c r="C2845" s="121" t="s">
        <v>202</v>
      </c>
      <c r="D2845" s="121" t="s">
        <v>116</v>
      </c>
      <c r="E2845" s="121" t="s">
        <v>170</v>
      </c>
      <c r="F2845" s="122">
        <v>32697</v>
      </c>
      <c r="G2845" s="122">
        <v>3673</v>
      </c>
      <c r="H2845" s="120">
        <v>2019</v>
      </c>
      <c r="I2845" t="str">
        <f>IF(J2845="natural gas",VLOOKUP(D2845,'Cross-Page Data'!$I$4:$J$13,2,FALSE),IF(J2845="solar",VLOOKUP('Form 923'!D2845,'Cross-Page Data'!$I$14:$J$117,2,FALSE),J2845))</f>
        <v>hydro</v>
      </c>
      <c r="J2845" t="str">
        <f>VLOOKUP(E2845,'Cross-Page Data'!$D$4:$F$48,3,FALSE)</f>
        <v>hydro</v>
      </c>
      <c r="K2845" t="b">
        <f t="shared" si="44"/>
        <v>1</v>
      </c>
    </row>
    <row r="2846" spans="1:11">
      <c r="A2846" s="120">
        <v>3676</v>
      </c>
      <c r="B2846" s="121" t="s">
        <v>201</v>
      </c>
      <c r="C2846" s="121" t="s">
        <v>202</v>
      </c>
      <c r="D2846" s="121" t="s">
        <v>116</v>
      </c>
      <c r="E2846" s="121" t="s">
        <v>170</v>
      </c>
      <c r="F2846" s="122">
        <v>18239</v>
      </c>
      <c r="G2846" s="122">
        <v>2049</v>
      </c>
      <c r="H2846" s="120">
        <v>2019</v>
      </c>
      <c r="I2846" t="str">
        <f>IF(J2846="natural gas",VLOOKUP(D2846,'Cross-Page Data'!$I$4:$J$13,2,FALSE),IF(J2846="solar",VLOOKUP('Form 923'!D2846,'Cross-Page Data'!$I$14:$J$117,2,FALSE),J2846))</f>
        <v>hydro</v>
      </c>
      <c r="J2846" t="str">
        <f>VLOOKUP(E2846,'Cross-Page Data'!$D$4:$F$48,3,FALSE)</f>
        <v>hydro</v>
      </c>
      <c r="K2846" t="b">
        <f t="shared" si="44"/>
        <v>1</v>
      </c>
    </row>
    <row r="2847" spans="1:11">
      <c r="A2847" s="120">
        <v>3688</v>
      </c>
      <c r="B2847" s="121" t="s">
        <v>201</v>
      </c>
      <c r="C2847" s="121" t="s">
        <v>202</v>
      </c>
      <c r="D2847" s="121" t="s">
        <v>116</v>
      </c>
      <c r="E2847" s="121" t="s">
        <v>170</v>
      </c>
      <c r="F2847" s="122">
        <v>20535</v>
      </c>
      <c r="G2847" s="122">
        <v>2307</v>
      </c>
      <c r="H2847" s="120">
        <v>2019</v>
      </c>
      <c r="I2847" t="str">
        <f>IF(J2847="natural gas",VLOOKUP(D2847,'Cross-Page Data'!$I$4:$J$13,2,FALSE),IF(J2847="solar",VLOOKUP('Form 923'!D2847,'Cross-Page Data'!$I$14:$J$117,2,FALSE),J2847))</f>
        <v>hydro</v>
      </c>
      <c r="J2847" t="str">
        <f>VLOOKUP(E2847,'Cross-Page Data'!$D$4:$F$48,3,FALSE)</f>
        <v>hydro</v>
      </c>
      <c r="K2847" t="b">
        <f t="shared" si="44"/>
        <v>1</v>
      </c>
    </row>
    <row r="2848" spans="1:11">
      <c r="A2848" s="120">
        <v>3691</v>
      </c>
      <c r="B2848" s="121" t="s">
        <v>201</v>
      </c>
      <c r="C2848" s="121" t="s">
        <v>202</v>
      </c>
      <c r="D2848" s="121" t="s">
        <v>116</v>
      </c>
      <c r="E2848" s="121" t="s">
        <v>170</v>
      </c>
      <c r="F2848" s="122">
        <v>123479</v>
      </c>
      <c r="G2848" s="122">
        <v>13871</v>
      </c>
      <c r="H2848" s="120">
        <v>2019</v>
      </c>
      <c r="I2848" t="str">
        <f>IF(J2848="natural gas",VLOOKUP(D2848,'Cross-Page Data'!$I$4:$J$13,2,FALSE),IF(J2848="solar",VLOOKUP('Form 923'!D2848,'Cross-Page Data'!$I$14:$J$117,2,FALSE),J2848))</f>
        <v>hydro</v>
      </c>
      <c r="J2848" t="str">
        <f>VLOOKUP(E2848,'Cross-Page Data'!$D$4:$F$48,3,FALSE)</f>
        <v>hydro</v>
      </c>
      <c r="K2848" t="b">
        <f t="shared" si="44"/>
        <v>1</v>
      </c>
    </row>
    <row r="2849" spans="1:11">
      <c r="A2849" s="120">
        <v>3697</v>
      </c>
      <c r="B2849" s="121" t="s">
        <v>201</v>
      </c>
      <c r="C2849" s="121" t="s">
        <v>202</v>
      </c>
      <c r="D2849" s="121" t="s">
        <v>116</v>
      </c>
      <c r="E2849" s="121" t="s">
        <v>170</v>
      </c>
      <c r="F2849" s="122">
        <v>122476</v>
      </c>
      <c r="G2849" s="122">
        <v>13758</v>
      </c>
      <c r="H2849" s="120">
        <v>2019</v>
      </c>
      <c r="I2849" t="str">
        <f>IF(J2849="natural gas",VLOOKUP(D2849,'Cross-Page Data'!$I$4:$J$13,2,FALSE),IF(J2849="solar",VLOOKUP('Form 923'!D2849,'Cross-Page Data'!$I$14:$J$117,2,FALSE),J2849))</f>
        <v>hydro</v>
      </c>
      <c r="J2849" t="str">
        <f>VLOOKUP(E2849,'Cross-Page Data'!$D$4:$F$48,3,FALSE)</f>
        <v>hydro</v>
      </c>
      <c r="K2849" t="b">
        <f t="shared" si="44"/>
        <v>1</v>
      </c>
    </row>
    <row r="2850" spans="1:11">
      <c r="A2850" s="120">
        <v>3698</v>
      </c>
      <c r="B2850" s="121" t="s">
        <v>201</v>
      </c>
      <c r="C2850" s="121" t="s">
        <v>202</v>
      </c>
      <c r="D2850" s="121" t="s">
        <v>116</v>
      </c>
      <c r="E2850" s="121" t="s">
        <v>170</v>
      </c>
      <c r="F2850" s="122">
        <v>55246</v>
      </c>
      <c r="G2850" s="122">
        <v>6206</v>
      </c>
      <c r="H2850" s="120">
        <v>2019</v>
      </c>
      <c r="I2850" t="str">
        <f>IF(J2850="natural gas",VLOOKUP(D2850,'Cross-Page Data'!$I$4:$J$13,2,FALSE),IF(J2850="solar",VLOOKUP('Form 923'!D2850,'Cross-Page Data'!$I$14:$J$117,2,FALSE),J2850))</f>
        <v>hydro</v>
      </c>
      <c r="J2850" t="str">
        <f>VLOOKUP(E2850,'Cross-Page Data'!$D$4:$F$48,3,FALSE)</f>
        <v>hydro</v>
      </c>
      <c r="K2850" t="b">
        <f t="shared" si="44"/>
        <v>1</v>
      </c>
    </row>
    <row r="2851" spans="1:11">
      <c r="A2851" s="120">
        <v>3699</v>
      </c>
      <c r="B2851" s="121" t="s">
        <v>201</v>
      </c>
      <c r="C2851" s="121" t="s">
        <v>202</v>
      </c>
      <c r="D2851" s="121" t="s">
        <v>116</v>
      </c>
      <c r="E2851" s="121" t="s">
        <v>170</v>
      </c>
      <c r="F2851" s="122">
        <v>224580</v>
      </c>
      <c r="G2851" s="122">
        <v>25228</v>
      </c>
      <c r="H2851" s="120">
        <v>2019</v>
      </c>
      <c r="I2851" t="str">
        <f>IF(J2851="natural gas",VLOOKUP(D2851,'Cross-Page Data'!$I$4:$J$13,2,FALSE),IF(J2851="solar",VLOOKUP('Form 923'!D2851,'Cross-Page Data'!$I$14:$J$117,2,FALSE),J2851))</f>
        <v>hydro</v>
      </c>
      <c r="J2851" t="str">
        <f>VLOOKUP(E2851,'Cross-Page Data'!$D$4:$F$48,3,FALSE)</f>
        <v>hydro</v>
      </c>
      <c r="K2851" t="b">
        <f t="shared" si="44"/>
        <v>1</v>
      </c>
    </row>
    <row r="2852" spans="1:11">
      <c r="A2852" s="120">
        <v>3704</v>
      </c>
      <c r="B2852" s="121" t="s">
        <v>201</v>
      </c>
      <c r="C2852" s="121" t="s">
        <v>202</v>
      </c>
      <c r="D2852" s="121" t="s">
        <v>116</v>
      </c>
      <c r="E2852" s="121" t="s">
        <v>170</v>
      </c>
      <c r="F2852" s="122">
        <v>52575</v>
      </c>
      <c r="G2852" s="122">
        <v>5906</v>
      </c>
      <c r="H2852" s="120">
        <v>2019</v>
      </c>
      <c r="I2852" t="str">
        <f>IF(J2852="natural gas",VLOOKUP(D2852,'Cross-Page Data'!$I$4:$J$13,2,FALSE),IF(J2852="solar",VLOOKUP('Form 923'!D2852,'Cross-Page Data'!$I$14:$J$117,2,FALSE),J2852))</f>
        <v>hydro</v>
      </c>
      <c r="J2852" t="str">
        <f>VLOOKUP(E2852,'Cross-Page Data'!$D$4:$F$48,3,FALSE)</f>
        <v>hydro</v>
      </c>
      <c r="K2852" t="b">
        <f t="shared" si="44"/>
        <v>1</v>
      </c>
    </row>
    <row r="2853" spans="1:11">
      <c r="A2853" s="120">
        <v>3708</v>
      </c>
      <c r="B2853" s="121" t="s">
        <v>201</v>
      </c>
      <c r="C2853" s="121" t="s">
        <v>202</v>
      </c>
      <c r="D2853" s="121" t="s">
        <v>73</v>
      </c>
      <c r="E2853" s="121" t="s">
        <v>70</v>
      </c>
      <c r="F2853" s="122">
        <v>4816</v>
      </c>
      <c r="G2853" s="122">
        <v>150</v>
      </c>
      <c r="H2853" s="120">
        <v>2019</v>
      </c>
      <c r="I2853" t="str">
        <f>IF(J2853="natural gas",VLOOKUP(D2853,'Cross-Page Data'!$I$4:$J$13,2,FALSE),IF(J2853="solar",VLOOKUP('Form 923'!D2853,'Cross-Page Data'!$I$14:$J$117,2,FALSE),J2853))</f>
        <v>heavy or residual fuel oil</v>
      </c>
      <c r="J2853" t="str">
        <f>VLOOKUP(E2853,'Cross-Page Data'!$D$4:$F$48,3,FALSE)</f>
        <v>heavy or residual fuel oil</v>
      </c>
      <c r="K2853" t="b">
        <f t="shared" si="44"/>
        <v>1</v>
      </c>
    </row>
    <row r="2854" spans="1:11">
      <c r="A2854" s="120">
        <v>3709</v>
      </c>
      <c r="B2854" s="121" t="s">
        <v>201</v>
      </c>
      <c r="C2854" s="121" t="s">
        <v>202</v>
      </c>
      <c r="D2854" s="121" t="s">
        <v>116</v>
      </c>
      <c r="E2854" s="121" t="s">
        <v>170</v>
      </c>
      <c r="F2854" s="122">
        <v>29885</v>
      </c>
      <c r="G2854" s="122">
        <v>3357</v>
      </c>
      <c r="H2854" s="120">
        <v>2019</v>
      </c>
      <c r="I2854" t="str">
        <f>IF(J2854="natural gas",VLOOKUP(D2854,'Cross-Page Data'!$I$4:$J$13,2,FALSE),IF(J2854="solar",VLOOKUP('Form 923'!D2854,'Cross-Page Data'!$I$14:$J$117,2,FALSE),J2854))</f>
        <v>hydro</v>
      </c>
      <c r="J2854" t="str">
        <f>VLOOKUP(E2854,'Cross-Page Data'!$D$4:$F$48,3,FALSE)</f>
        <v>hydro</v>
      </c>
      <c r="K2854" t="b">
        <f t="shared" si="44"/>
        <v>1</v>
      </c>
    </row>
    <row r="2855" spans="1:11">
      <c r="A2855" s="120">
        <v>3710</v>
      </c>
      <c r="B2855" s="121" t="s">
        <v>201</v>
      </c>
      <c r="C2855" s="121" t="s">
        <v>202</v>
      </c>
      <c r="D2855" s="121" t="s">
        <v>116</v>
      </c>
      <c r="E2855" s="121" t="s">
        <v>170</v>
      </c>
      <c r="F2855" s="122">
        <v>33667</v>
      </c>
      <c r="G2855" s="122">
        <v>3782</v>
      </c>
      <c r="H2855" s="120">
        <v>2019</v>
      </c>
      <c r="I2855" t="str">
        <f>IF(J2855="natural gas",VLOOKUP(D2855,'Cross-Page Data'!$I$4:$J$13,2,FALSE),IF(J2855="solar",VLOOKUP('Form 923'!D2855,'Cross-Page Data'!$I$14:$J$117,2,FALSE),J2855))</f>
        <v>hydro</v>
      </c>
      <c r="J2855" t="str">
        <f>VLOOKUP(E2855,'Cross-Page Data'!$D$4:$F$48,3,FALSE)</f>
        <v>hydro</v>
      </c>
      <c r="K2855" t="b">
        <f t="shared" si="44"/>
        <v>1</v>
      </c>
    </row>
    <row r="2856" spans="1:11">
      <c r="A2856" s="120">
        <v>3711</v>
      </c>
      <c r="B2856" s="121" t="s">
        <v>201</v>
      </c>
      <c r="C2856" s="121" t="s">
        <v>202</v>
      </c>
      <c r="D2856" s="121" t="s">
        <v>116</v>
      </c>
      <c r="E2856" s="121" t="s">
        <v>170</v>
      </c>
      <c r="F2856" s="122">
        <v>144141</v>
      </c>
      <c r="G2856" s="122">
        <v>16192</v>
      </c>
      <c r="H2856" s="120">
        <v>2019</v>
      </c>
      <c r="I2856" t="str">
        <f>IF(J2856="natural gas",VLOOKUP(D2856,'Cross-Page Data'!$I$4:$J$13,2,FALSE),IF(J2856="solar",VLOOKUP('Form 923'!D2856,'Cross-Page Data'!$I$14:$J$117,2,FALSE),J2856))</f>
        <v>hydro</v>
      </c>
      <c r="J2856" t="str">
        <f>VLOOKUP(E2856,'Cross-Page Data'!$D$4:$F$48,3,FALSE)</f>
        <v>hydro</v>
      </c>
      <c r="K2856" t="b">
        <f t="shared" si="44"/>
        <v>1</v>
      </c>
    </row>
    <row r="2857" spans="1:11">
      <c r="A2857" s="120">
        <v>3712</v>
      </c>
      <c r="B2857" s="121" t="s">
        <v>201</v>
      </c>
      <c r="C2857" s="121" t="s">
        <v>202</v>
      </c>
      <c r="D2857" s="121" t="s">
        <v>116</v>
      </c>
      <c r="E2857" s="121" t="s">
        <v>170</v>
      </c>
      <c r="F2857" s="122">
        <v>203606</v>
      </c>
      <c r="G2857" s="122">
        <v>22872</v>
      </c>
      <c r="H2857" s="120">
        <v>2019</v>
      </c>
      <c r="I2857" t="str">
        <f>IF(J2857="natural gas",VLOOKUP(D2857,'Cross-Page Data'!$I$4:$J$13,2,FALSE),IF(J2857="solar",VLOOKUP('Form 923'!D2857,'Cross-Page Data'!$I$14:$J$117,2,FALSE),J2857))</f>
        <v>hydro</v>
      </c>
      <c r="J2857" t="str">
        <f>VLOOKUP(E2857,'Cross-Page Data'!$D$4:$F$48,3,FALSE)</f>
        <v>hydro</v>
      </c>
      <c r="K2857" t="b">
        <f t="shared" si="44"/>
        <v>1</v>
      </c>
    </row>
    <row r="2858" spans="1:11">
      <c r="A2858" s="120">
        <v>3714</v>
      </c>
      <c r="B2858" s="121" t="s">
        <v>201</v>
      </c>
      <c r="C2858" s="121" t="s">
        <v>202</v>
      </c>
      <c r="D2858" s="121" t="s">
        <v>116</v>
      </c>
      <c r="E2858" s="121" t="s">
        <v>170</v>
      </c>
      <c r="F2858" s="122">
        <v>79408</v>
      </c>
      <c r="G2858" s="122">
        <v>8920</v>
      </c>
      <c r="H2858" s="120">
        <v>2019</v>
      </c>
      <c r="I2858" t="str">
        <f>IF(J2858="natural gas",VLOOKUP(D2858,'Cross-Page Data'!$I$4:$J$13,2,FALSE),IF(J2858="solar",VLOOKUP('Form 923'!D2858,'Cross-Page Data'!$I$14:$J$117,2,FALSE),J2858))</f>
        <v>hydro</v>
      </c>
      <c r="J2858" t="str">
        <f>VLOOKUP(E2858,'Cross-Page Data'!$D$4:$F$48,3,FALSE)</f>
        <v>hydro</v>
      </c>
      <c r="K2858" t="b">
        <f t="shared" si="44"/>
        <v>1</v>
      </c>
    </row>
    <row r="2859" spans="1:11">
      <c r="A2859" s="120">
        <v>3716</v>
      </c>
      <c r="B2859" s="121" t="s">
        <v>201</v>
      </c>
      <c r="C2859" s="121" t="s">
        <v>202</v>
      </c>
      <c r="D2859" s="121" t="s">
        <v>116</v>
      </c>
      <c r="E2859" s="121" t="s">
        <v>170</v>
      </c>
      <c r="F2859" s="122">
        <v>0</v>
      </c>
      <c r="G2859" s="122">
        <v>0</v>
      </c>
      <c r="H2859" s="120">
        <v>2019</v>
      </c>
      <c r="I2859" t="str">
        <f>IF(J2859="natural gas",VLOOKUP(D2859,'Cross-Page Data'!$I$4:$J$13,2,FALSE),IF(J2859="solar",VLOOKUP('Form 923'!D2859,'Cross-Page Data'!$I$14:$J$117,2,FALSE),J2859))</f>
        <v>hydro</v>
      </c>
      <c r="J2859" t="str">
        <f>VLOOKUP(E2859,'Cross-Page Data'!$D$4:$F$48,3,FALSE)</f>
        <v>hydro</v>
      </c>
      <c r="K2859" t="b">
        <f t="shared" si="44"/>
        <v>1</v>
      </c>
    </row>
    <row r="2860" spans="1:11">
      <c r="A2860" s="120">
        <v>3717</v>
      </c>
      <c r="B2860" s="121" t="s">
        <v>201</v>
      </c>
      <c r="C2860" s="121" t="s">
        <v>202</v>
      </c>
      <c r="D2860" s="121" t="s">
        <v>116</v>
      </c>
      <c r="E2860" s="121" t="s">
        <v>170</v>
      </c>
      <c r="F2860" s="122">
        <v>388643</v>
      </c>
      <c r="G2860" s="122">
        <v>43658</v>
      </c>
      <c r="H2860" s="120">
        <v>2019</v>
      </c>
      <c r="I2860" t="str">
        <f>IF(J2860="natural gas",VLOOKUP(D2860,'Cross-Page Data'!$I$4:$J$13,2,FALSE),IF(J2860="solar",VLOOKUP('Form 923'!D2860,'Cross-Page Data'!$I$14:$J$117,2,FALSE),J2860))</f>
        <v>hydro</v>
      </c>
      <c r="J2860" t="str">
        <f>VLOOKUP(E2860,'Cross-Page Data'!$D$4:$F$48,3,FALSE)</f>
        <v>hydro</v>
      </c>
      <c r="K2860" t="b">
        <f t="shared" si="44"/>
        <v>1</v>
      </c>
    </row>
    <row r="2861" spans="1:11">
      <c r="A2861" s="120">
        <v>3720</v>
      </c>
      <c r="B2861" s="121" t="s">
        <v>201</v>
      </c>
      <c r="C2861" s="121" t="s">
        <v>202</v>
      </c>
      <c r="D2861" s="121" t="s">
        <v>116</v>
      </c>
      <c r="E2861" s="121" t="s">
        <v>170</v>
      </c>
      <c r="F2861" s="122">
        <v>144141</v>
      </c>
      <c r="G2861" s="122">
        <v>16192</v>
      </c>
      <c r="H2861" s="120">
        <v>2019</v>
      </c>
      <c r="I2861" t="str">
        <f>IF(J2861="natural gas",VLOOKUP(D2861,'Cross-Page Data'!$I$4:$J$13,2,FALSE),IF(J2861="solar",VLOOKUP('Form 923'!D2861,'Cross-Page Data'!$I$14:$J$117,2,FALSE),J2861))</f>
        <v>hydro</v>
      </c>
      <c r="J2861" t="str">
        <f>VLOOKUP(E2861,'Cross-Page Data'!$D$4:$F$48,3,FALSE)</f>
        <v>hydro</v>
      </c>
      <c r="K2861" t="b">
        <f t="shared" si="44"/>
        <v>1</v>
      </c>
    </row>
    <row r="2862" spans="1:11">
      <c r="A2862" s="120">
        <v>3722</v>
      </c>
      <c r="B2862" s="121" t="s">
        <v>201</v>
      </c>
      <c r="C2862" s="121" t="s">
        <v>202</v>
      </c>
      <c r="D2862" s="121" t="s">
        <v>116</v>
      </c>
      <c r="E2862" s="121" t="s">
        <v>170</v>
      </c>
      <c r="F2862" s="122">
        <v>101385</v>
      </c>
      <c r="G2862" s="122">
        <v>11389</v>
      </c>
      <c r="H2862" s="120">
        <v>2019</v>
      </c>
      <c r="I2862" t="str">
        <f>IF(J2862="natural gas",VLOOKUP(D2862,'Cross-Page Data'!$I$4:$J$13,2,FALSE),IF(J2862="solar",VLOOKUP('Form 923'!D2862,'Cross-Page Data'!$I$14:$J$117,2,FALSE),J2862))</f>
        <v>hydro</v>
      </c>
      <c r="J2862" t="str">
        <f>VLOOKUP(E2862,'Cross-Page Data'!$D$4:$F$48,3,FALSE)</f>
        <v>hydro</v>
      </c>
      <c r="K2862" t="b">
        <f t="shared" si="44"/>
        <v>1</v>
      </c>
    </row>
    <row r="2863" spans="1:11">
      <c r="A2863" s="120">
        <v>3723</v>
      </c>
      <c r="B2863" s="121" t="s">
        <v>201</v>
      </c>
      <c r="C2863" s="121" t="s">
        <v>202</v>
      </c>
      <c r="D2863" s="121" t="s">
        <v>73</v>
      </c>
      <c r="E2863" s="121" t="s">
        <v>70</v>
      </c>
      <c r="F2863" s="122">
        <v>3519</v>
      </c>
      <c r="G2863" s="122">
        <v>95</v>
      </c>
      <c r="H2863" s="120">
        <v>2019</v>
      </c>
      <c r="I2863" t="str">
        <f>IF(J2863="natural gas",VLOOKUP(D2863,'Cross-Page Data'!$I$4:$J$13,2,FALSE),IF(J2863="solar",VLOOKUP('Form 923'!D2863,'Cross-Page Data'!$I$14:$J$117,2,FALSE),J2863))</f>
        <v>heavy or residual fuel oil</v>
      </c>
      <c r="J2863" t="str">
        <f>VLOOKUP(E2863,'Cross-Page Data'!$D$4:$F$48,3,FALSE)</f>
        <v>heavy or residual fuel oil</v>
      </c>
      <c r="K2863" t="b">
        <f t="shared" si="44"/>
        <v>1</v>
      </c>
    </row>
    <row r="2864" spans="1:11">
      <c r="A2864" s="120">
        <v>3724</v>
      </c>
      <c r="B2864" s="121" t="s">
        <v>201</v>
      </c>
      <c r="C2864" s="121" t="s">
        <v>202</v>
      </c>
      <c r="D2864" s="121" t="s">
        <v>116</v>
      </c>
      <c r="E2864" s="121" t="s">
        <v>170</v>
      </c>
      <c r="F2864" s="122">
        <v>41625</v>
      </c>
      <c r="G2864" s="122">
        <v>4676</v>
      </c>
      <c r="H2864" s="120">
        <v>2019</v>
      </c>
      <c r="I2864" t="str">
        <f>IF(J2864="natural gas",VLOOKUP(D2864,'Cross-Page Data'!$I$4:$J$13,2,FALSE),IF(J2864="solar",VLOOKUP('Form 923'!D2864,'Cross-Page Data'!$I$14:$J$117,2,FALSE),J2864))</f>
        <v>hydro</v>
      </c>
      <c r="J2864" t="str">
        <f>VLOOKUP(E2864,'Cross-Page Data'!$D$4:$F$48,3,FALSE)</f>
        <v>hydro</v>
      </c>
      <c r="K2864" t="b">
        <f t="shared" si="44"/>
        <v>1</v>
      </c>
    </row>
    <row r="2865" spans="1:11">
      <c r="A2865" s="120">
        <v>3725</v>
      </c>
      <c r="B2865" s="121" t="s">
        <v>201</v>
      </c>
      <c r="C2865" s="121" t="s">
        <v>202</v>
      </c>
      <c r="D2865" s="121" t="s">
        <v>116</v>
      </c>
      <c r="E2865" s="121" t="s">
        <v>170</v>
      </c>
      <c r="F2865" s="122">
        <v>61977</v>
      </c>
      <c r="G2865" s="122">
        <v>6962</v>
      </c>
      <c r="H2865" s="120">
        <v>2019</v>
      </c>
      <c r="I2865" t="str">
        <f>IF(J2865="natural gas",VLOOKUP(D2865,'Cross-Page Data'!$I$4:$J$13,2,FALSE),IF(J2865="solar",VLOOKUP('Form 923'!D2865,'Cross-Page Data'!$I$14:$J$117,2,FALSE),J2865))</f>
        <v>hydro</v>
      </c>
      <c r="J2865" t="str">
        <f>VLOOKUP(E2865,'Cross-Page Data'!$D$4:$F$48,3,FALSE)</f>
        <v>hydro</v>
      </c>
      <c r="K2865" t="b">
        <f t="shared" si="44"/>
        <v>1</v>
      </c>
    </row>
    <row r="2866" spans="1:11">
      <c r="A2866" s="120">
        <v>3728</v>
      </c>
      <c r="B2866" s="121" t="s">
        <v>201</v>
      </c>
      <c r="C2866" s="121" t="s">
        <v>202</v>
      </c>
      <c r="D2866" s="121" t="s">
        <v>116</v>
      </c>
      <c r="E2866" s="121" t="s">
        <v>170</v>
      </c>
      <c r="F2866" s="122">
        <v>151752</v>
      </c>
      <c r="G2866" s="122">
        <v>17047</v>
      </c>
      <c r="H2866" s="120">
        <v>2019</v>
      </c>
      <c r="I2866" t="str">
        <f>IF(J2866="natural gas",VLOOKUP(D2866,'Cross-Page Data'!$I$4:$J$13,2,FALSE),IF(J2866="solar",VLOOKUP('Form 923'!D2866,'Cross-Page Data'!$I$14:$J$117,2,FALSE),J2866))</f>
        <v>hydro</v>
      </c>
      <c r="J2866" t="str">
        <f>VLOOKUP(E2866,'Cross-Page Data'!$D$4:$F$48,3,FALSE)</f>
        <v>hydro</v>
      </c>
      <c r="K2866" t="b">
        <f t="shared" si="44"/>
        <v>1</v>
      </c>
    </row>
    <row r="2867" spans="1:11">
      <c r="A2867" s="120">
        <v>3731</v>
      </c>
      <c r="B2867" s="121" t="s">
        <v>201</v>
      </c>
      <c r="C2867" s="121" t="s">
        <v>206</v>
      </c>
      <c r="D2867" s="121" t="s">
        <v>116</v>
      </c>
      <c r="E2867" s="121" t="s">
        <v>170</v>
      </c>
      <c r="F2867" s="122">
        <v>158553</v>
      </c>
      <c r="G2867" s="122">
        <v>17811</v>
      </c>
      <c r="H2867" s="120">
        <v>2019</v>
      </c>
      <c r="I2867" t="str">
        <f>IF(J2867="natural gas",VLOOKUP(D2867,'Cross-Page Data'!$I$4:$J$13,2,FALSE),IF(J2867="solar",VLOOKUP('Form 923'!D2867,'Cross-Page Data'!$I$14:$J$117,2,FALSE),J2867))</f>
        <v>hydro</v>
      </c>
      <c r="J2867" t="str">
        <f>VLOOKUP(E2867,'Cross-Page Data'!$D$4:$F$48,3,FALSE)</f>
        <v>hydro</v>
      </c>
      <c r="K2867" t="b">
        <f t="shared" si="44"/>
        <v>1</v>
      </c>
    </row>
    <row r="2868" spans="1:11">
      <c r="A2868" s="120">
        <v>3734</v>
      </c>
      <c r="B2868" s="121" t="s">
        <v>201</v>
      </c>
      <c r="C2868" s="121" t="s">
        <v>202</v>
      </c>
      <c r="D2868" s="121" t="s">
        <v>73</v>
      </c>
      <c r="E2868" s="121" t="s">
        <v>70</v>
      </c>
      <c r="F2868" s="122">
        <v>0</v>
      </c>
      <c r="G2868" s="122">
        <v>0</v>
      </c>
      <c r="H2868" s="120">
        <v>2019</v>
      </c>
      <c r="I2868" t="str">
        <f>IF(J2868="natural gas",VLOOKUP(D2868,'Cross-Page Data'!$I$4:$J$13,2,FALSE),IF(J2868="solar",VLOOKUP('Form 923'!D2868,'Cross-Page Data'!$I$14:$J$117,2,FALSE),J2868))</f>
        <v>heavy or residual fuel oil</v>
      </c>
      <c r="J2868" t="str">
        <f>VLOOKUP(E2868,'Cross-Page Data'!$D$4:$F$48,3,FALSE)</f>
        <v>heavy or residual fuel oil</v>
      </c>
      <c r="K2868" t="b">
        <f t="shared" si="44"/>
        <v>1</v>
      </c>
    </row>
    <row r="2869" spans="1:11">
      <c r="A2869" s="120">
        <v>3734</v>
      </c>
      <c r="B2869" s="121" t="s">
        <v>201</v>
      </c>
      <c r="C2869" s="121" t="s">
        <v>202</v>
      </c>
      <c r="D2869" s="121" t="s">
        <v>73</v>
      </c>
      <c r="E2869" s="121" t="s">
        <v>81</v>
      </c>
      <c r="F2869" s="122">
        <v>0</v>
      </c>
      <c r="G2869" s="122">
        <v>0</v>
      </c>
      <c r="H2869" s="120">
        <v>2019</v>
      </c>
      <c r="I2869" t="str">
        <f>IF(J2869="natural gas",VLOOKUP(D2869,'Cross-Page Data'!$I$4:$J$13,2,FALSE),IF(J2869="solar",VLOOKUP('Form 923'!D2869,'Cross-Page Data'!$I$14:$J$117,2,FALSE),J2869))</f>
        <v>petroleum</v>
      </c>
      <c r="J2869" t="str">
        <f>VLOOKUP(E2869,'Cross-Page Data'!$D$4:$F$48,3,FALSE)</f>
        <v>petroleum</v>
      </c>
      <c r="K2869" t="b">
        <f t="shared" si="44"/>
        <v>1</v>
      </c>
    </row>
    <row r="2870" spans="1:11">
      <c r="A2870" s="120">
        <v>3734</v>
      </c>
      <c r="B2870" s="121" t="s">
        <v>201</v>
      </c>
      <c r="C2870" s="121" t="s">
        <v>202</v>
      </c>
      <c r="D2870" s="121" t="s">
        <v>73</v>
      </c>
      <c r="E2870" s="121" t="s">
        <v>86</v>
      </c>
      <c r="F2870" s="122">
        <v>4095</v>
      </c>
      <c r="G2870" s="122">
        <v>270</v>
      </c>
      <c r="H2870" s="120">
        <v>2019</v>
      </c>
      <c r="I2870" t="str">
        <f>IF(J2870="natural gas",VLOOKUP(D2870,'Cross-Page Data'!$I$4:$J$13,2,FALSE),IF(J2870="solar",VLOOKUP('Form 923'!D2870,'Cross-Page Data'!$I$14:$J$117,2,FALSE),J2870))</f>
        <v>other</v>
      </c>
      <c r="J2870" t="str">
        <f>VLOOKUP(E2870,'Cross-Page Data'!$D$4:$F$48,3,FALSE)</f>
        <v>other</v>
      </c>
      <c r="K2870" t="b">
        <f t="shared" si="44"/>
        <v>1</v>
      </c>
    </row>
    <row r="2871" spans="1:11">
      <c r="A2871" s="120">
        <v>3735</v>
      </c>
      <c r="B2871" s="121" t="s">
        <v>201</v>
      </c>
      <c r="C2871" s="121" t="s">
        <v>202</v>
      </c>
      <c r="D2871" s="121" t="s">
        <v>73</v>
      </c>
      <c r="E2871" s="121" t="s">
        <v>70</v>
      </c>
      <c r="F2871" s="122">
        <v>2922</v>
      </c>
      <c r="G2871" s="122">
        <v>91</v>
      </c>
      <c r="H2871" s="120">
        <v>2019</v>
      </c>
      <c r="I2871" t="str">
        <f>IF(J2871="natural gas",VLOOKUP(D2871,'Cross-Page Data'!$I$4:$J$13,2,FALSE),IF(J2871="solar",VLOOKUP('Form 923'!D2871,'Cross-Page Data'!$I$14:$J$117,2,FALSE),J2871))</f>
        <v>heavy or residual fuel oil</v>
      </c>
      <c r="J2871" t="str">
        <f>VLOOKUP(E2871,'Cross-Page Data'!$D$4:$F$48,3,FALSE)</f>
        <v>heavy or residual fuel oil</v>
      </c>
      <c r="K2871" t="b">
        <f t="shared" si="44"/>
        <v>1</v>
      </c>
    </row>
    <row r="2872" spans="1:11">
      <c r="A2872" s="120">
        <v>3737</v>
      </c>
      <c r="B2872" s="121" t="s">
        <v>201</v>
      </c>
      <c r="C2872" s="121" t="s">
        <v>202</v>
      </c>
      <c r="D2872" s="121" t="s">
        <v>116</v>
      </c>
      <c r="E2872" s="121" t="s">
        <v>170</v>
      </c>
      <c r="F2872" s="122">
        <v>391314</v>
      </c>
      <c r="G2872" s="122">
        <v>43958</v>
      </c>
      <c r="H2872" s="120">
        <v>2019</v>
      </c>
      <c r="I2872" t="str">
        <f>IF(J2872="natural gas",VLOOKUP(D2872,'Cross-Page Data'!$I$4:$J$13,2,FALSE),IF(J2872="solar",VLOOKUP('Form 923'!D2872,'Cross-Page Data'!$I$14:$J$117,2,FALSE),J2872))</f>
        <v>hydro</v>
      </c>
      <c r="J2872" t="str">
        <f>VLOOKUP(E2872,'Cross-Page Data'!$D$4:$F$48,3,FALSE)</f>
        <v>hydro</v>
      </c>
      <c r="K2872" t="b">
        <f t="shared" si="44"/>
        <v>1</v>
      </c>
    </row>
    <row r="2873" spans="1:11">
      <c r="A2873" s="120">
        <v>3737</v>
      </c>
      <c r="B2873" s="121" t="s">
        <v>201</v>
      </c>
      <c r="C2873" s="121" t="s">
        <v>202</v>
      </c>
      <c r="D2873" s="121" t="s">
        <v>79</v>
      </c>
      <c r="E2873" s="121" t="s">
        <v>70</v>
      </c>
      <c r="F2873" s="122">
        <v>360</v>
      </c>
      <c r="G2873" s="122">
        <v>35</v>
      </c>
      <c r="H2873" s="120">
        <v>2019</v>
      </c>
      <c r="I2873" t="str">
        <f>IF(J2873="natural gas",VLOOKUP(D2873,'Cross-Page Data'!$I$4:$J$13,2,FALSE),IF(J2873="solar",VLOOKUP('Form 923'!D2873,'Cross-Page Data'!$I$14:$J$117,2,FALSE),J2873))</f>
        <v>heavy or residual fuel oil</v>
      </c>
      <c r="J2873" t="str">
        <f>VLOOKUP(E2873,'Cross-Page Data'!$D$4:$F$48,3,FALSE)</f>
        <v>heavy or residual fuel oil</v>
      </c>
      <c r="K2873" t="b">
        <f t="shared" si="44"/>
        <v>1</v>
      </c>
    </row>
    <row r="2874" spans="1:11">
      <c r="A2874" s="120">
        <v>3739</v>
      </c>
      <c r="B2874" s="121" t="s">
        <v>201</v>
      </c>
      <c r="C2874" s="121" t="s">
        <v>202</v>
      </c>
      <c r="D2874" s="121" t="s">
        <v>116</v>
      </c>
      <c r="E2874" s="121" t="s">
        <v>170</v>
      </c>
      <c r="F2874" s="122">
        <v>100896</v>
      </c>
      <c r="G2874" s="122">
        <v>11334</v>
      </c>
      <c r="H2874" s="120">
        <v>2019</v>
      </c>
      <c r="I2874" t="str">
        <f>IF(J2874="natural gas",VLOOKUP(D2874,'Cross-Page Data'!$I$4:$J$13,2,FALSE),IF(J2874="solar",VLOOKUP('Form 923'!D2874,'Cross-Page Data'!$I$14:$J$117,2,FALSE),J2874))</f>
        <v>hydro</v>
      </c>
      <c r="J2874" t="str">
        <f>VLOOKUP(E2874,'Cross-Page Data'!$D$4:$F$48,3,FALSE)</f>
        <v>hydro</v>
      </c>
      <c r="K2874" t="b">
        <f t="shared" si="44"/>
        <v>1</v>
      </c>
    </row>
    <row r="2875" spans="1:11">
      <c r="A2875" s="120">
        <v>3740</v>
      </c>
      <c r="B2875" s="121" t="s">
        <v>201</v>
      </c>
      <c r="C2875" s="121" t="s">
        <v>202</v>
      </c>
      <c r="D2875" s="121" t="s">
        <v>116</v>
      </c>
      <c r="E2875" s="121" t="s">
        <v>170</v>
      </c>
      <c r="F2875" s="122">
        <v>107260</v>
      </c>
      <c r="G2875" s="122">
        <v>12049</v>
      </c>
      <c r="H2875" s="120">
        <v>2019</v>
      </c>
      <c r="I2875" t="str">
        <f>IF(J2875="natural gas",VLOOKUP(D2875,'Cross-Page Data'!$I$4:$J$13,2,FALSE),IF(J2875="solar",VLOOKUP('Form 923'!D2875,'Cross-Page Data'!$I$14:$J$117,2,FALSE),J2875))</f>
        <v>hydro</v>
      </c>
      <c r="J2875" t="str">
        <f>VLOOKUP(E2875,'Cross-Page Data'!$D$4:$F$48,3,FALSE)</f>
        <v>hydro</v>
      </c>
      <c r="K2875" t="b">
        <f t="shared" si="44"/>
        <v>1</v>
      </c>
    </row>
    <row r="2876" spans="1:11">
      <c r="A2876" s="120">
        <v>3743</v>
      </c>
      <c r="B2876" s="121" t="s">
        <v>201</v>
      </c>
      <c r="C2876" s="121" t="s">
        <v>202</v>
      </c>
      <c r="D2876" s="121" t="s">
        <v>116</v>
      </c>
      <c r="E2876" s="121" t="s">
        <v>170</v>
      </c>
      <c r="F2876" s="122">
        <v>32500</v>
      </c>
      <c r="G2876" s="122">
        <v>3651</v>
      </c>
      <c r="H2876" s="120">
        <v>2019</v>
      </c>
      <c r="I2876" t="str">
        <f>IF(J2876="natural gas",VLOOKUP(D2876,'Cross-Page Data'!$I$4:$J$13,2,FALSE),IF(J2876="solar",VLOOKUP('Form 923'!D2876,'Cross-Page Data'!$I$14:$J$117,2,FALSE),J2876))</f>
        <v>hydro</v>
      </c>
      <c r="J2876" t="str">
        <f>VLOOKUP(E2876,'Cross-Page Data'!$D$4:$F$48,3,FALSE)</f>
        <v>hydro</v>
      </c>
      <c r="K2876" t="b">
        <f t="shared" si="44"/>
        <v>1</v>
      </c>
    </row>
    <row r="2877" spans="1:11">
      <c r="A2877" s="120">
        <v>3745</v>
      </c>
      <c r="B2877" s="121" t="s">
        <v>201</v>
      </c>
      <c r="C2877" s="121" t="s">
        <v>206</v>
      </c>
      <c r="D2877" s="121" t="s">
        <v>116</v>
      </c>
      <c r="E2877" s="121" t="s">
        <v>170</v>
      </c>
      <c r="F2877" s="122">
        <v>2270401</v>
      </c>
      <c r="G2877" s="122">
        <v>255044</v>
      </c>
      <c r="H2877" s="120">
        <v>2019</v>
      </c>
      <c r="I2877" t="str">
        <f>IF(J2877="natural gas",VLOOKUP(D2877,'Cross-Page Data'!$I$4:$J$13,2,FALSE),IF(J2877="solar",VLOOKUP('Form 923'!D2877,'Cross-Page Data'!$I$14:$J$117,2,FALSE),J2877))</f>
        <v>hydro</v>
      </c>
      <c r="J2877" t="str">
        <f>VLOOKUP(E2877,'Cross-Page Data'!$D$4:$F$48,3,FALSE)</f>
        <v>hydro</v>
      </c>
      <c r="K2877" t="b">
        <f t="shared" si="44"/>
        <v>1</v>
      </c>
    </row>
    <row r="2878" spans="1:11">
      <c r="A2878" s="120">
        <v>3746</v>
      </c>
      <c r="B2878" s="121" t="s">
        <v>201</v>
      </c>
      <c r="C2878" s="121" t="s">
        <v>206</v>
      </c>
      <c r="D2878" s="121" t="s">
        <v>116</v>
      </c>
      <c r="E2878" s="121" t="s">
        <v>170</v>
      </c>
      <c r="F2878" s="122">
        <v>922799</v>
      </c>
      <c r="G2878" s="122">
        <v>103662</v>
      </c>
      <c r="H2878" s="120">
        <v>2019</v>
      </c>
      <c r="I2878" t="str">
        <f>IF(J2878="natural gas",VLOOKUP(D2878,'Cross-Page Data'!$I$4:$J$13,2,FALSE),IF(J2878="solar",VLOOKUP('Form 923'!D2878,'Cross-Page Data'!$I$14:$J$117,2,FALSE),J2878))</f>
        <v>hydro</v>
      </c>
      <c r="J2878" t="str">
        <f>VLOOKUP(E2878,'Cross-Page Data'!$D$4:$F$48,3,FALSE)</f>
        <v>hydro</v>
      </c>
      <c r="K2878" t="b">
        <f t="shared" si="44"/>
        <v>1</v>
      </c>
    </row>
    <row r="2879" spans="1:11">
      <c r="A2879" s="120">
        <v>3750</v>
      </c>
      <c r="B2879" s="121" t="s">
        <v>201</v>
      </c>
      <c r="C2879" s="121" t="s">
        <v>202</v>
      </c>
      <c r="D2879" s="121" t="s">
        <v>116</v>
      </c>
      <c r="E2879" s="121" t="s">
        <v>170</v>
      </c>
      <c r="F2879" s="122">
        <v>54356</v>
      </c>
      <c r="G2879" s="122">
        <v>6106</v>
      </c>
      <c r="H2879" s="120">
        <v>2019</v>
      </c>
      <c r="I2879" t="str">
        <f>IF(J2879="natural gas",VLOOKUP(D2879,'Cross-Page Data'!$I$4:$J$13,2,FALSE),IF(J2879="solar",VLOOKUP('Form 923'!D2879,'Cross-Page Data'!$I$14:$J$117,2,FALSE),J2879))</f>
        <v>hydro</v>
      </c>
      <c r="J2879" t="str">
        <f>VLOOKUP(E2879,'Cross-Page Data'!$D$4:$F$48,3,FALSE)</f>
        <v>hydro</v>
      </c>
      <c r="K2879" t="b">
        <f t="shared" si="44"/>
        <v>1</v>
      </c>
    </row>
    <row r="2880" spans="1:11">
      <c r="A2880" s="120">
        <v>3753</v>
      </c>
      <c r="B2880" s="121" t="s">
        <v>201</v>
      </c>
      <c r="C2880" s="121" t="s">
        <v>202</v>
      </c>
      <c r="D2880" s="121" t="s">
        <v>116</v>
      </c>
      <c r="E2880" s="121" t="s">
        <v>170</v>
      </c>
      <c r="F2880" s="122">
        <v>36659</v>
      </c>
      <c r="G2880" s="122">
        <v>4118</v>
      </c>
      <c r="H2880" s="120">
        <v>2019</v>
      </c>
      <c r="I2880" t="str">
        <f>IF(J2880="natural gas",VLOOKUP(D2880,'Cross-Page Data'!$I$4:$J$13,2,FALSE),IF(J2880="solar",VLOOKUP('Form 923'!D2880,'Cross-Page Data'!$I$14:$J$117,2,FALSE),J2880))</f>
        <v>hydro</v>
      </c>
      <c r="J2880" t="str">
        <f>VLOOKUP(E2880,'Cross-Page Data'!$D$4:$F$48,3,FALSE)</f>
        <v>hydro</v>
      </c>
      <c r="K2880" t="b">
        <f t="shared" si="44"/>
        <v>1</v>
      </c>
    </row>
    <row r="2881" spans="1:11">
      <c r="A2881" s="120">
        <v>3753</v>
      </c>
      <c r="B2881" s="121" t="s">
        <v>201</v>
      </c>
      <c r="C2881" s="121" t="s">
        <v>202</v>
      </c>
      <c r="D2881" s="121" t="s">
        <v>68</v>
      </c>
      <c r="E2881" s="121" t="s">
        <v>70</v>
      </c>
      <c r="F2881" s="122">
        <v>0</v>
      </c>
      <c r="G2881" s="122">
        <v>0</v>
      </c>
      <c r="H2881" s="120">
        <v>2019</v>
      </c>
      <c r="I2881" t="str">
        <f>IF(J2881="natural gas",VLOOKUP(D2881,'Cross-Page Data'!$I$4:$J$13,2,FALSE),IF(J2881="solar",VLOOKUP('Form 923'!D2881,'Cross-Page Data'!$I$14:$J$117,2,FALSE),J2881))</f>
        <v>heavy or residual fuel oil</v>
      </c>
      <c r="J2881" t="str">
        <f>VLOOKUP(E2881,'Cross-Page Data'!$D$4:$F$48,3,FALSE)</f>
        <v>heavy or residual fuel oil</v>
      </c>
      <c r="K2881" t="b">
        <f t="shared" si="44"/>
        <v>1</v>
      </c>
    </row>
    <row r="2882" spans="1:11">
      <c r="A2882" s="120">
        <v>3754</v>
      </c>
      <c r="B2882" s="121" t="s">
        <v>201</v>
      </c>
      <c r="C2882" s="121" t="s">
        <v>202</v>
      </c>
      <c r="D2882" s="121" t="s">
        <v>73</v>
      </c>
      <c r="E2882" s="121" t="s">
        <v>70</v>
      </c>
      <c r="F2882" s="122">
        <v>1506</v>
      </c>
      <c r="G2882" s="122">
        <v>80</v>
      </c>
      <c r="H2882" s="120">
        <v>2019</v>
      </c>
      <c r="I2882" t="str">
        <f>IF(J2882="natural gas",VLOOKUP(D2882,'Cross-Page Data'!$I$4:$J$13,2,FALSE),IF(J2882="solar",VLOOKUP('Form 923'!D2882,'Cross-Page Data'!$I$14:$J$117,2,FALSE),J2882))</f>
        <v>heavy or residual fuel oil</v>
      </c>
      <c r="J2882" t="str">
        <f>VLOOKUP(E2882,'Cross-Page Data'!$D$4:$F$48,3,FALSE)</f>
        <v>heavy or residual fuel oil</v>
      </c>
      <c r="K2882" t="b">
        <f t="shared" si="44"/>
        <v>1</v>
      </c>
    </row>
    <row r="2883" spans="1:11">
      <c r="A2883" s="120">
        <v>3754</v>
      </c>
      <c r="B2883" s="121" t="s">
        <v>201</v>
      </c>
      <c r="C2883" s="121" t="s">
        <v>202</v>
      </c>
      <c r="D2883" s="121" t="s">
        <v>73</v>
      </c>
      <c r="E2883" s="121" t="s">
        <v>152</v>
      </c>
      <c r="F2883" s="122">
        <v>0</v>
      </c>
      <c r="G2883" s="122">
        <v>0</v>
      </c>
      <c r="H2883" s="120">
        <v>2019</v>
      </c>
      <c r="I2883" t="str">
        <f>IF(J2883="natural gas",VLOOKUP(D2883,'Cross-Page Data'!$I$4:$J$13,2,FALSE),IF(J2883="solar",VLOOKUP('Form 923'!D2883,'Cross-Page Data'!$I$14:$J$117,2,FALSE),J2883))</f>
        <v>heavy or residual fuel oil</v>
      </c>
      <c r="J2883" t="str">
        <f>VLOOKUP(E2883,'Cross-Page Data'!$D$4:$F$48,3,FALSE)</f>
        <v>heavy or residual fuel oil</v>
      </c>
      <c r="K2883" t="b">
        <f t="shared" si="44"/>
        <v>1</v>
      </c>
    </row>
    <row r="2884" spans="1:11">
      <c r="A2884" s="120">
        <v>3762</v>
      </c>
      <c r="B2884" s="121" t="s">
        <v>201</v>
      </c>
      <c r="C2884" s="121" t="s">
        <v>202</v>
      </c>
      <c r="D2884" s="121" t="s">
        <v>116</v>
      </c>
      <c r="E2884" s="121" t="s">
        <v>170</v>
      </c>
      <c r="F2884" s="122">
        <v>16877</v>
      </c>
      <c r="G2884" s="122">
        <v>1896</v>
      </c>
      <c r="H2884" s="120">
        <v>2019</v>
      </c>
      <c r="I2884" t="str">
        <f>IF(J2884="natural gas",VLOOKUP(D2884,'Cross-Page Data'!$I$4:$J$13,2,FALSE),IF(J2884="solar",VLOOKUP('Form 923'!D2884,'Cross-Page Data'!$I$14:$J$117,2,FALSE),J2884))</f>
        <v>hydro</v>
      </c>
      <c r="J2884" t="str">
        <f>VLOOKUP(E2884,'Cross-Page Data'!$D$4:$F$48,3,FALSE)</f>
        <v>hydro</v>
      </c>
      <c r="K2884" t="b">
        <f t="shared" si="44"/>
        <v>1</v>
      </c>
    </row>
    <row r="2885" spans="1:11">
      <c r="A2885" s="120">
        <v>3764</v>
      </c>
      <c r="B2885" s="121" t="s">
        <v>201</v>
      </c>
      <c r="C2885" s="121" t="s">
        <v>202</v>
      </c>
      <c r="D2885" s="121" t="s">
        <v>116</v>
      </c>
      <c r="E2885" s="121" t="s">
        <v>170</v>
      </c>
      <c r="F2885" s="122">
        <v>32465</v>
      </c>
      <c r="G2885" s="122">
        <v>3647</v>
      </c>
      <c r="H2885" s="120">
        <v>2019</v>
      </c>
      <c r="I2885" t="str">
        <f>IF(J2885="natural gas",VLOOKUP(D2885,'Cross-Page Data'!$I$4:$J$13,2,FALSE),IF(J2885="solar",VLOOKUP('Form 923'!D2885,'Cross-Page Data'!$I$14:$J$117,2,FALSE),J2885))</f>
        <v>hydro</v>
      </c>
      <c r="J2885" t="str">
        <f>VLOOKUP(E2885,'Cross-Page Data'!$D$4:$F$48,3,FALSE)</f>
        <v>hydro</v>
      </c>
      <c r="K2885" t="b">
        <f t="shared" si="44"/>
        <v>1</v>
      </c>
    </row>
    <row r="2886" spans="1:11">
      <c r="A2886" s="120">
        <v>3765</v>
      </c>
      <c r="B2886" s="121" t="s">
        <v>201</v>
      </c>
      <c r="C2886" s="121" t="s">
        <v>202</v>
      </c>
      <c r="D2886" s="121" t="s">
        <v>116</v>
      </c>
      <c r="E2886" s="121" t="s">
        <v>170</v>
      </c>
      <c r="F2886" s="122">
        <v>17119</v>
      </c>
      <c r="G2886" s="122">
        <v>1923</v>
      </c>
      <c r="H2886" s="120">
        <v>2019</v>
      </c>
      <c r="I2886" t="str">
        <f>IF(J2886="natural gas",VLOOKUP(D2886,'Cross-Page Data'!$I$4:$J$13,2,FALSE),IF(J2886="solar",VLOOKUP('Form 923'!D2886,'Cross-Page Data'!$I$14:$J$117,2,FALSE),J2886))</f>
        <v>hydro</v>
      </c>
      <c r="J2886" t="str">
        <f>VLOOKUP(E2886,'Cross-Page Data'!$D$4:$F$48,3,FALSE)</f>
        <v>hydro</v>
      </c>
      <c r="K2886" t="b">
        <f t="shared" si="44"/>
        <v>1</v>
      </c>
    </row>
    <row r="2887" spans="1:11">
      <c r="A2887" s="120">
        <v>3772</v>
      </c>
      <c r="B2887" s="121" t="s">
        <v>201</v>
      </c>
      <c r="C2887" s="121" t="s">
        <v>202</v>
      </c>
      <c r="D2887" s="121" t="s">
        <v>116</v>
      </c>
      <c r="E2887" s="121" t="s">
        <v>170</v>
      </c>
      <c r="F2887" s="122">
        <v>294097</v>
      </c>
      <c r="G2887" s="122">
        <v>33037</v>
      </c>
      <c r="H2887" s="120">
        <v>2019</v>
      </c>
      <c r="I2887" t="str">
        <f>IF(J2887="natural gas",VLOOKUP(D2887,'Cross-Page Data'!$I$4:$J$13,2,FALSE),IF(J2887="solar",VLOOKUP('Form 923'!D2887,'Cross-Page Data'!$I$14:$J$117,2,FALSE),J2887))</f>
        <v>hydro</v>
      </c>
      <c r="J2887" t="str">
        <f>VLOOKUP(E2887,'Cross-Page Data'!$D$4:$F$48,3,FALSE)</f>
        <v>hydro</v>
      </c>
      <c r="K2887" t="b">
        <f t="shared" ref="K2887:K2950" si="45">IF(AND($N$6=FALSE,OR(C2887="Commercial NAICS Cogen",C2887="Industrial NAICS Cogen",C2887="NAICS-22 Cogen")),FALSE,IF(AND($N$7=FALSE,OR(C2887="Commercial NAICS Cogen",C2887="Commercial NAICS Non-Cogen",C2887="industrial NAICS Cogen",C2887="industrial NAICS non-cogen")),FALSE,TRUE))</f>
        <v>1</v>
      </c>
    </row>
    <row r="2888" spans="1:11">
      <c r="A2888" s="120">
        <v>3773</v>
      </c>
      <c r="B2888" s="121" t="s">
        <v>201</v>
      </c>
      <c r="C2888" s="121" t="s">
        <v>202</v>
      </c>
      <c r="D2888" s="121" t="s">
        <v>116</v>
      </c>
      <c r="E2888" s="121" t="s">
        <v>170</v>
      </c>
      <c r="F2888" s="122">
        <v>591929</v>
      </c>
      <c r="G2888" s="122">
        <v>66494</v>
      </c>
      <c r="H2888" s="120">
        <v>2019</v>
      </c>
      <c r="I2888" t="str">
        <f>IF(J2888="natural gas",VLOOKUP(D2888,'Cross-Page Data'!$I$4:$J$13,2,FALSE),IF(J2888="solar",VLOOKUP('Form 923'!D2888,'Cross-Page Data'!$I$14:$J$117,2,FALSE),J2888))</f>
        <v>hydro</v>
      </c>
      <c r="J2888" t="str">
        <f>VLOOKUP(E2888,'Cross-Page Data'!$D$4:$F$48,3,FALSE)</f>
        <v>hydro</v>
      </c>
      <c r="K2888" t="b">
        <f t="shared" si="45"/>
        <v>1</v>
      </c>
    </row>
    <row r="2889" spans="1:11">
      <c r="A2889" s="120">
        <v>3774</v>
      </c>
      <c r="B2889" s="121" t="s">
        <v>201</v>
      </c>
      <c r="C2889" s="121" t="s">
        <v>202</v>
      </c>
      <c r="D2889" s="121" t="s">
        <v>116</v>
      </c>
      <c r="E2889" s="121" t="s">
        <v>170</v>
      </c>
      <c r="F2889" s="122">
        <v>2519587</v>
      </c>
      <c r="G2889" s="122">
        <v>283036</v>
      </c>
      <c r="H2889" s="120">
        <v>2019</v>
      </c>
      <c r="I2889" t="str">
        <f>IF(J2889="natural gas",VLOOKUP(D2889,'Cross-Page Data'!$I$4:$J$13,2,FALSE),IF(J2889="solar",VLOOKUP('Form 923'!D2889,'Cross-Page Data'!$I$14:$J$117,2,FALSE),J2889))</f>
        <v>hydro</v>
      </c>
      <c r="J2889" t="str">
        <f>VLOOKUP(E2889,'Cross-Page Data'!$D$4:$F$48,3,FALSE)</f>
        <v>hydro</v>
      </c>
      <c r="K2889" t="b">
        <f t="shared" si="45"/>
        <v>1</v>
      </c>
    </row>
    <row r="2890" spans="1:11">
      <c r="A2890" s="120">
        <v>3775</v>
      </c>
      <c r="B2890" s="121" t="s">
        <v>201</v>
      </c>
      <c r="C2890" s="121" t="s">
        <v>202</v>
      </c>
      <c r="D2890" s="121" t="s">
        <v>68</v>
      </c>
      <c r="E2890" s="121" t="s">
        <v>54</v>
      </c>
      <c r="F2890" s="122">
        <v>0</v>
      </c>
      <c r="G2890" s="122">
        <v>0</v>
      </c>
      <c r="H2890" s="120">
        <v>2019</v>
      </c>
      <c r="I2890" t="str">
        <f>IF(J2890="natural gas",VLOOKUP(D2890,'Cross-Page Data'!$I$4:$J$13,2,FALSE),IF(J2890="solar",VLOOKUP('Form 923'!D2890,'Cross-Page Data'!$I$14:$J$117,2,FALSE),J2890))</f>
        <v>hard coal</v>
      </c>
      <c r="J2890" t="str">
        <f>VLOOKUP(E2890,'Cross-Page Data'!$D$4:$F$48,3,FALSE)</f>
        <v>hard coal</v>
      </c>
      <c r="K2890" t="b">
        <f t="shared" si="45"/>
        <v>1</v>
      </c>
    </row>
    <row r="2891" spans="1:11">
      <c r="A2891" s="120">
        <v>3775</v>
      </c>
      <c r="B2891" s="121" t="s">
        <v>201</v>
      </c>
      <c r="C2891" s="121" t="s">
        <v>202</v>
      </c>
      <c r="D2891" s="121" t="s">
        <v>68</v>
      </c>
      <c r="E2891" s="121" t="s">
        <v>70</v>
      </c>
      <c r="F2891" s="122">
        <v>0</v>
      </c>
      <c r="G2891" s="122">
        <v>0</v>
      </c>
      <c r="H2891" s="120">
        <v>2019</v>
      </c>
      <c r="I2891" t="str">
        <f>IF(J2891="natural gas",VLOOKUP(D2891,'Cross-Page Data'!$I$4:$J$13,2,FALSE),IF(J2891="solar",VLOOKUP('Form 923'!D2891,'Cross-Page Data'!$I$14:$J$117,2,FALSE),J2891))</f>
        <v>heavy or residual fuel oil</v>
      </c>
      <c r="J2891" t="str">
        <f>VLOOKUP(E2891,'Cross-Page Data'!$D$4:$F$48,3,FALSE)</f>
        <v>heavy or residual fuel oil</v>
      </c>
      <c r="K2891" t="b">
        <f t="shared" si="45"/>
        <v>1</v>
      </c>
    </row>
    <row r="2892" spans="1:11">
      <c r="A2892" s="120">
        <v>3775</v>
      </c>
      <c r="B2892" s="121" t="s">
        <v>201</v>
      </c>
      <c r="C2892" s="121" t="s">
        <v>202</v>
      </c>
      <c r="D2892" s="121" t="s">
        <v>68</v>
      </c>
      <c r="E2892" s="121" t="s">
        <v>38</v>
      </c>
      <c r="F2892" s="122">
        <v>4027085</v>
      </c>
      <c r="G2892" s="122">
        <v>338987</v>
      </c>
      <c r="H2892" s="120">
        <v>2019</v>
      </c>
      <c r="I2892" t="str">
        <f>IF(J2892="natural gas",VLOOKUP(D2892,'Cross-Page Data'!$I$4:$J$13,2,FALSE),IF(J2892="solar",VLOOKUP('Form 923'!D2892,'Cross-Page Data'!$I$14:$J$117,2,FALSE),J2892))</f>
        <v>natural gas nonpeaker - preexisting retiring</v>
      </c>
      <c r="J2892" t="str">
        <f>VLOOKUP(E2892,'Cross-Page Data'!$D$4:$F$48,3,FALSE)</f>
        <v>natural gas</v>
      </c>
      <c r="K2892" t="b">
        <f t="shared" si="45"/>
        <v>1</v>
      </c>
    </row>
    <row r="2893" spans="1:11">
      <c r="A2893" s="120">
        <v>3777</v>
      </c>
      <c r="B2893" s="121" t="s">
        <v>201</v>
      </c>
      <c r="C2893" s="121" t="s">
        <v>202</v>
      </c>
      <c r="D2893" s="121" t="s">
        <v>116</v>
      </c>
      <c r="E2893" s="121" t="s">
        <v>170</v>
      </c>
      <c r="F2893" s="122">
        <v>643490</v>
      </c>
      <c r="G2893" s="122">
        <v>72286</v>
      </c>
      <c r="H2893" s="120">
        <v>2019</v>
      </c>
      <c r="I2893" t="str">
        <f>IF(J2893="natural gas",VLOOKUP(D2893,'Cross-Page Data'!$I$4:$J$13,2,FALSE),IF(J2893="solar",VLOOKUP('Form 923'!D2893,'Cross-Page Data'!$I$14:$J$117,2,FALSE),J2893))</f>
        <v>hydro</v>
      </c>
      <c r="J2893" t="str">
        <f>VLOOKUP(E2893,'Cross-Page Data'!$D$4:$F$48,3,FALSE)</f>
        <v>hydro</v>
      </c>
      <c r="K2893" t="b">
        <f t="shared" si="45"/>
        <v>1</v>
      </c>
    </row>
    <row r="2894" spans="1:11">
      <c r="A2894" s="120">
        <v>3778</v>
      </c>
      <c r="B2894" s="121" t="s">
        <v>201</v>
      </c>
      <c r="C2894" s="121" t="s">
        <v>202</v>
      </c>
      <c r="D2894" s="121" t="s">
        <v>116</v>
      </c>
      <c r="E2894" s="121" t="s">
        <v>170</v>
      </c>
      <c r="F2894" s="122">
        <v>93684</v>
      </c>
      <c r="G2894" s="122">
        <v>10524</v>
      </c>
      <c r="H2894" s="120">
        <v>2019</v>
      </c>
      <c r="I2894" t="str">
        <f>IF(J2894="natural gas",VLOOKUP(D2894,'Cross-Page Data'!$I$4:$J$13,2,FALSE),IF(J2894="solar",VLOOKUP('Form 923'!D2894,'Cross-Page Data'!$I$14:$J$117,2,FALSE),J2894))</f>
        <v>hydro</v>
      </c>
      <c r="J2894" t="str">
        <f>VLOOKUP(E2894,'Cross-Page Data'!$D$4:$F$48,3,FALSE)</f>
        <v>hydro</v>
      </c>
      <c r="K2894" t="b">
        <f t="shared" si="45"/>
        <v>1</v>
      </c>
    </row>
    <row r="2895" spans="1:11">
      <c r="A2895" s="120">
        <v>3779</v>
      </c>
      <c r="B2895" s="121" t="s">
        <v>201</v>
      </c>
      <c r="C2895" s="121" t="s">
        <v>202</v>
      </c>
      <c r="D2895" s="121" t="s">
        <v>116</v>
      </c>
      <c r="E2895" s="121" t="s">
        <v>170</v>
      </c>
      <c r="F2895" s="122">
        <v>140260</v>
      </c>
      <c r="G2895" s="122">
        <v>15756</v>
      </c>
      <c r="H2895" s="120">
        <v>2019</v>
      </c>
      <c r="I2895" t="str">
        <f>IF(J2895="natural gas",VLOOKUP(D2895,'Cross-Page Data'!$I$4:$J$13,2,FALSE),IF(J2895="solar",VLOOKUP('Form 923'!D2895,'Cross-Page Data'!$I$14:$J$117,2,FALSE),J2895))</f>
        <v>hydro</v>
      </c>
      <c r="J2895" t="str">
        <f>VLOOKUP(E2895,'Cross-Page Data'!$D$4:$F$48,3,FALSE)</f>
        <v>hydro</v>
      </c>
      <c r="K2895" t="b">
        <f t="shared" si="45"/>
        <v>1</v>
      </c>
    </row>
    <row r="2896" spans="1:11">
      <c r="A2896" s="120">
        <v>3780</v>
      </c>
      <c r="B2896" s="121" t="s">
        <v>201</v>
      </c>
      <c r="C2896" s="121" t="s">
        <v>202</v>
      </c>
      <c r="D2896" s="121" t="s">
        <v>116</v>
      </c>
      <c r="E2896" s="121" t="s">
        <v>170</v>
      </c>
      <c r="F2896" s="122">
        <v>2934686</v>
      </c>
      <c r="G2896" s="122">
        <v>329666</v>
      </c>
      <c r="H2896" s="120">
        <v>2019</v>
      </c>
      <c r="I2896" t="str">
        <f>IF(J2896="natural gas",VLOOKUP(D2896,'Cross-Page Data'!$I$4:$J$13,2,FALSE),IF(J2896="solar",VLOOKUP('Form 923'!D2896,'Cross-Page Data'!$I$14:$J$117,2,FALSE),J2896))</f>
        <v>hydro</v>
      </c>
      <c r="J2896" t="str">
        <f>VLOOKUP(E2896,'Cross-Page Data'!$D$4:$F$48,3,FALSE)</f>
        <v>hydro</v>
      </c>
      <c r="K2896" t="b">
        <f t="shared" si="45"/>
        <v>1</v>
      </c>
    </row>
    <row r="2897" spans="1:11">
      <c r="A2897" s="120">
        <v>3780</v>
      </c>
      <c r="B2897" s="121" t="s">
        <v>201</v>
      </c>
      <c r="C2897" s="121" t="s">
        <v>202</v>
      </c>
      <c r="D2897" s="121" t="s">
        <v>57</v>
      </c>
      <c r="E2897" s="121" t="s">
        <v>170</v>
      </c>
      <c r="F2897" s="122">
        <v>0</v>
      </c>
      <c r="G2897" s="122">
        <v>-323864</v>
      </c>
      <c r="H2897" s="120">
        <v>2019</v>
      </c>
      <c r="I2897" t="str">
        <f>IF(J2897="natural gas",VLOOKUP(D2897,'Cross-Page Data'!$I$4:$J$13,2,FALSE),IF(J2897="solar",VLOOKUP('Form 923'!D2897,'Cross-Page Data'!$I$14:$J$117,2,FALSE),J2897))</f>
        <v>hydro</v>
      </c>
      <c r="J2897" t="str">
        <f>VLOOKUP(E2897,'Cross-Page Data'!$D$4:$F$48,3,FALSE)</f>
        <v>hydro</v>
      </c>
      <c r="K2897" t="b">
        <f t="shared" si="45"/>
        <v>1</v>
      </c>
    </row>
    <row r="2898" spans="1:11">
      <c r="A2898" s="120">
        <v>3782</v>
      </c>
      <c r="B2898" s="121" t="s">
        <v>201</v>
      </c>
      <c r="C2898" s="121" t="s">
        <v>206</v>
      </c>
      <c r="D2898" s="121" t="s">
        <v>79</v>
      </c>
      <c r="E2898" s="121" t="s">
        <v>70</v>
      </c>
      <c r="F2898" s="122">
        <v>25654</v>
      </c>
      <c r="G2898" s="122">
        <v>2586</v>
      </c>
      <c r="H2898" s="120">
        <v>2019</v>
      </c>
      <c r="I2898" t="str">
        <f>IF(J2898="natural gas",VLOOKUP(D2898,'Cross-Page Data'!$I$4:$J$13,2,FALSE),IF(J2898="solar",VLOOKUP('Form 923'!D2898,'Cross-Page Data'!$I$14:$J$117,2,FALSE),J2898))</f>
        <v>heavy or residual fuel oil</v>
      </c>
      <c r="J2898" t="str">
        <f>VLOOKUP(E2898,'Cross-Page Data'!$D$4:$F$48,3,FALSE)</f>
        <v>heavy or residual fuel oil</v>
      </c>
      <c r="K2898" t="b">
        <f t="shared" si="45"/>
        <v>1</v>
      </c>
    </row>
    <row r="2899" spans="1:11">
      <c r="A2899" s="120">
        <v>3785</v>
      </c>
      <c r="B2899" s="121" t="s">
        <v>201</v>
      </c>
      <c r="C2899" s="121" t="s">
        <v>206</v>
      </c>
      <c r="D2899" s="121" t="s">
        <v>73</v>
      </c>
      <c r="E2899" s="121" t="s">
        <v>70</v>
      </c>
      <c r="F2899" s="122">
        <v>9949</v>
      </c>
      <c r="G2899" s="122">
        <v>656</v>
      </c>
      <c r="H2899" s="120">
        <v>2019</v>
      </c>
      <c r="I2899" t="str">
        <f>IF(J2899="natural gas",VLOOKUP(D2899,'Cross-Page Data'!$I$4:$J$13,2,FALSE),IF(J2899="solar",VLOOKUP('Form 923'!D2899,'Cross-Page Data'!$I$14:$J$117,2,FALSE),J2899))</f>
        <v>heavy or residual fuel oil</v>
      </c>
      <c r="J2899" t="str">
        <f>VLOOKUP(E2899,'Cross-Page Data'!$D$4:$F$48,3,FALSE)</f>
        <v>heavy or residual fuel oil</v>
      </c>
      <c r="K2899" t="b">
        <f t="shared" si="45"/>
        <v>1</v>
      </c>
    </row>
    <row r="2900" spans="1:11">
      <c r="A2900" s="120">
        <v>3789</v>
      </c>
      <c r="B2900" s="121" t="s">
        <v>201</v>
      </c>
      <c r="C2900" s="121" t="s">
        <v>206</v>
      </c>
      <c r="D2900" s="121" t="s">
        <v>116</v>
      </c>
      <c r="E2900" s="121" t="s">
        <v>170</v>
      </c>
      <c r="F2900" s="122">
        <v>52752</v>
      </c>
      <c r="G2900" s="122">
        <v>5926</v>
      </c>
      <c r="H2900" s="120">
        <v>2019</v>
      </c>
      <c r="I2900" t="str">
        <f>IF(J2900="natural gas",VLOOKUP(D2900,'Cross-Page Data'!$I$4:$J$13,2,FALSE),IF(J2900="solar",VLOOKUP('Form 923'!D2900,'Cross-Page Data'!$I$14:$J$117,2,FALSE),J2900))</f>
        <v>hydro</v>
      </c>
      <c r="J2900" t="str">
        <f>VLOOKUP(E2900,'Cross-Page Data'!$D$4:$F$48,3,FALSE)</f>
        <v>hydro</v>
      </c>
      <c r="K2900" t="b">
        <f t="shared" si="45"/>
        <v>1</v>
      </c>
    </row>
    <row r="2901" spans="1:11">
      <c r="A2901" s="120">
        <v>3790</v>
      </c>
      <c r="B2901" s="121" t="s">
        <v>201</v>
      </c>
      <c r="C2901" s="121" t="s">
        <v>206</v>
      </c>
      <c r="D2901" s="121" t="s">
        <v>116</v>
      </c>
      <c r="E2901" s="121" t="s">
        <v>170</v>
      </c>
      <c r="F2901" s="122">
        <v>48987</v>
      </c>
      <c r="G2901" s="122">
        <v>5503</v>
      </c>
      <c r="H2901" s="120">
        <v>2019</v>
      </c>
      <c r="I2901" t="str">
        <f>IF(J2901="natural gas",VLOOKUP(D2901,'Cross-Page Data'!$I$4:$J$13,2,FALSE),IF(J2901="solar",VLOOKUP('Form 923'!D2901,'Cross-Page Data'!$I$14:$J$117,2,FALSE),J2901))</f>
        <v>hydro</v>
      </c>
      <c r="J2901" t="str">
        <f>VLOOKUP(E2901,'Cross-Page Data'!$D$4:$F$48,3,FALSE)</f>
        <v>hydro</v>
      </c>
      <c r="K2901" t="b">
        <f t="shared" si="45"/>
        <v>1</v>
      </c>
    </row>
    <row r="2902" spans="1:11">
      <c r="A2902" s="120">
        <v>3796</v>
      </c>
      <c r="B2902" s="121" t="s">
        <v>201</v>
      </c>
      <c r="C2902" s="121" t="s">
        <v>202</v>
      </c>
      <c r="D2902" s="121" t="s">
        <v>68</v>
      </c>
      <c r="E2902" s="121" t="s">
        <v>70</v>
      </c>
      <c r="F2902" s="122">
        <v>0</v>
      </c>
      <c r="G2902" s="122">
        <v>0</v>
      </c>
      <c r="H2902" s="120">
        <v>2019</v>
      </c>
      <c r="I2902" t="str">
        <f>IF(J2902="natural gas",VLOOKUP(D2902,'Cross-Page Data'!$I$4:$J$13,2,FALSE),IF(J2902="solar",VLOOKUP('Form 923'!D2902,'Cross-Page Data'!$I$14:$J$117,2,FALSE),J2902))</f>
        <v>heavy or residual fuel oil</v>
      </c>
      <c r="J2902" t="str">
        <f>VLOOKUP(E2902,'Cross-Page Data'!$D$4:$F$48,3,FALSE)</f>
        <v>heavy or residual fuel oil</v>
      </c>
      <c r="K2902" t="b">
        <f t="shared" si="45"/>
        <v>1</v>
      </c>
    </row>
    <row r="2903" spans="1:11">
      <c r="A2903" s="120">
        <v>3796</v>
      </c>
      <c r="B2903" s="121" t="s">
        <v>201</v>
      </c>
      <c r="C2903" s="121" t="s">
        <v>202</v>
      </c>
      <c r="D2903" s="121" t="s">
        <v>68</v>
      </c>
      <c r="E2903" s="121" t="s">
        <v>38</v>
      </c>
      <c r="F2903" s="122">
        <v>0</v>
      </c>
      <c r="G2903" s="122">
        <v>0</v>
      </c>
      <c r="H2903" s="120">
        <v>2019</v>
      </c>
      <c r="I2903" t="str">
        <f>IF(J2903="natural gas",VLOOKUP(D2903,'Cross-Page Data'!$I$4:$J$13,2,FALSE),IF(J2903="solar",VLOOKUP('Form 923'!D2903,'Cross-Page Data'!$I$14:$J$117,2,FALSE),J2903))</f>
        <v>natural gas nonpeaker - preexisting retiring</v>
      </c>
      <c r="J2903" t="str">
        <f>VLOOKUP(E2903,'Cross-Page Data'!$D$4:$F$48,3,FALSE)</f>
        <v>natural gas</v>
      </c>
      <c r="K2903" t="b">
        <f t="shared" si="45"/>
        <v>1</v>
      </c>
    </row>
    <row r="2904" spans="1:11">
      <c r="A2904" s="120">
        <v>3797</v>
      </c>
      <c r="B2904" s="121" t="s">
        <v>201</v>
      </c>
      <c r="C2904" s="121" t="s">
        <v>202</v>
      </c>
      <c r="D2904" s="121" t="s">
        <v>39</v>
      </c>
      <c r="E2904" s="121" t="s">
        <v>70</v>
      </c>
      <c r="F2904" s="122">
        <v>0</v>
      </c>
      <c r="G2904" s="122">
        <v>0</v>
      </c>
      <c r="H2904" s="120">
        <v>2019</v>
      </c>
      <c r="I2904" t="str">
        <f>IF(J2904="natural gas",VLOOKUP(D2904,'Cross-Page Data'!$I$4:$J$13,2,FALSE),IF(J2904="solar",VLOOKUP('Form 923'!D2904,'Cross-Page Data'!$I$14:$J$117,2,FALSE),J2904))</f>
        <v>heavy or residual fuel oil</v>
      </c>
      <c r="J2904" t="str">
        <f>VLOOKUP(E2904,'Cross-Page Data'!$D$4:$F$48,3,FALSE)</f>
        <v>heavy or residual fuel oil</v>
      </c>
      <c r="K2904" t="b">
        <f t="shared" si="45"/>
        <v>1</v>
      </c>
    </row>
    <row r="2905" spans="1:11">
      <c r="A2905" s="120">
        <v>3797</v>
      </c>
      <c r="B2905" s="121" t="s">
        <v>201</v>
      </c>
      <c r="C2905" s="121" t="s">
        <v>202</v>
      </c>
      <c r="D2905" s="121" t="s">
        <v>39</v>
      </c>
      <c r="E2905" s="121" t="s">
        <v>38</v>
      </c>
      <c r="F2905" s="122">
        <v>0</v>
      </c>
      <c r="G2905" s="122">
        <v>0</v>
      </c>
      <c r="H2905" s="120">
        <v>2019</v>
      </c>
      <c r="I2905" t="str">
        <f>IF(J2905="natural gas",VLOOKUP(D2905,'Cross-Page Data'!$I$4:$J$13,2,FALSE),IF(J2905="solar",VLOOKUP('Form 923'!D2905,'Cross-Page Data'!$I$14:$J$117,2,FALSE),J2905))</f>
        <v>natural gas nonpeaker - preexisting nonretiring</v>
      </c>
      <c r="J2905" t="str">
        <f>VLOOKUP(E2905,'Cross-Page Data'!$D$4:$F$48,3,FALSE)</f>
        <v>natural gas</v>
      </c>
      <c r="K2905" t="b">
        <f t="shared" si="45"/>
        <v>1</v>
      </c>
    </row>
    <row r="2906" spans="1:11">
      <c r="A2906" s="120">
        <v>3797</v>
      </c>
      <c r="B2906" s="121" t="s">
        <v>201</v>
      </c>
      <c r="C2906" s="121" t="s">
        <v>202</v>
      </c>
      <c r="D2906" s="121" t="s">
        <v>61</v>
      </c>
      <c r="E2906" s="121" t="s">
        <v>70</v>
      </c>
      <c r="F2906" s="122">
        <v>15077</v>
      </c>
      <c r="G2906" s="122">
        <v>2066.308</v>
      </c>
      <c r="H2906" s="120">
        <v>2019</v>
      </c>
      <c r="I2906" t="str">
        <f>IF(J2906="natural gas",VLOOKUP(D2906,'Cross-Page Data'!$I$4:$J$13,2,FALSE),IF(J2906="solar",VLOOKUP('Form 923'!D2906,'Cross-Page Data'!$I$14:$J$117,2,FALSE),J2906))</f>
        <v>heavy or residual fuel oil</v>
      </c>
      <c r="J2906" t="str">
        <f>VLOOKUP(E2906,'Cross-Page Data'!$D$4:$F$48,3,FALSE)</f>
        <v>heavy or residual fuel oil</v>
      </c>
      <c r="K2906" t="b">
        <f t="shared" si="45"/>
        <v>1</v>
      </c>
    </row>
    <row r="2907" spans="1:11">
      <c r="A2907" s="120">
        <v>3797</v>
      </c>
      <c r="B2907" s="121" t="s">
        <v>201</v>
      </c>
      <c r="C2907" s="121" t="s">
        <v>202</v>
      </c>
      <c r="D2907" s="121" t="s">
        <v>61</v>
      </c>
      <c r="E2907" s="121" t="s">
        <v>38</v>
      </c>
      <c r="F2907" s="122">
        <v>19469639</v>
      </c>
      <c r="G2907" s="122">
        <v>2676333.7</v>
      </c>
      <c r="H2907" s="120">
        <v>2019</v>
      </c>
      <c r="I2907" t="str">
        <f>IF(J2907="natural gas",VLOOKUP(D2907,'Cross-Page Data'!$I$4:$J$13,2,FALSE),IF(J2907="solar",VLOOKUP('Form 923'!D2907,'Cross-Page Data'!$I$14:$J$117,2,FALSE),J2907))</f>
        <v>natural gas nonpeaker - preexisting nonretiring</v>
      </c>
      <c r="J2907" t="str">
        <f>VLOOKUP(E2907,'Cross-Page Data'!$D$4:$F$48,3,FALSE)</f>
        <v>natural gas</v>
      </c>
      <c r="K2907" t="b">
        <f t="shared" si="45"/>
        <v>1</v>
      </c>
    </row>
    <row r="2908" spans="1:11">
      <c r="A2908" s="120">
        <v>3797</v>
      </c>
      <c r="B2908" s="121" t="s">
        <v>201</v>
      </c>
      <c r="C2908" s="121" t="s">
        <v>202</v>
      </c>
      <c r="D2908" s="121" t="s">
        <v>68</v>
      </c>
      <c r="E2908" s="121" t="s">
        <v>54</v>
      </c>
      <c r="F2908" s="122">
        <v>9379455</v>
      </c>
      <c r="G2908" s="122">
        <v>919703.29</v>
      </c>
      <c r="H2908" s="120">
        <v>2019</v>
      </c>
      <c r="I2908" t="str">
        <f>IF(J2908="natural gas",VLOOKUP(D2908,'Cross-Page Data'!$I$4:$J$13,2,FALSE),IF(J2908="solar",VLOOKUP('Form 923'!D2908,'Cross-Page Data'!$I$14:$J$117,2,FALSE),J2908))</f>
        <v>hard coal</v>
      </c>
      <c r="J2908" t="str">
        <f>VLOOKUP(E2908,'Cross-Page Data'!$D$4:$F$48,3,FALSE)</f>
        <v>hard coal</v>
      </c>
      <c r="K2908" t="b">
        <f t="shared" si="45"/>
        <v>1</v>
      </c>
    </row>
    <row r="2909" spans="1:11">
      <c r="A2909" s="120">
        <v>3797</v>
      </c>
      <c r="B2909" s="121" t="s">
        <v>201</v>
      </c>
      <c r="C2909" s="121" t="s">
        <v>202</v>
      </c>
      <c r="D2909" s="121" t="s">
        <v>68</v>
      </c>
      <c r="E2909" s="121" t="s">
        <v>70</v>
      </c>
      <c r="F2909" s="122">
        <v>169504</v>
      </c>
      <c r="G2909" s="122">
        <v>16729.713</v>
      </c>
      <c r="H2909" s="120">
        <v>2019</v>
      </c>
      <c r="I2909" t="str">
        <f>IF(J2909="natural gas",VLOOKUP(D2909,'Cross-Page Data'!$I$4:$J$13,2,FALSE),IF(J2909="solar",VLOOKUP('Form 923'!D2909,'Cross-Page Data'!$I$14:$J$117,2,FALSE),J2909))</f>
        <v>heavy or residual fuel oil</v>
      </c>
      <c r="J2909" t="str">
        <f>VLOOKUP(E2909,'Cross-Page Data'!$D$4:$F$48,3,FALSE)</f>
        <v>heavy or residual fuel oil</v>
      </c>
      <c r="K2909" t="b">
        <f t="shared" si="45"/>
        <v>1</v>
      </c>
    </row>
    <row r="2910" spans="1:11">
      <c r="A2910" s="120">
        <v>3798</v>
      </c>
      <c r="B2910" s="121" t="s">
        <v>201</v>
      </c>
      <c r="C2910" s="121" t="s">
        <v>202</v>
      </c>
      <c r="D2910" s="121" t="s">
        <v>116</v>
      </c>
      <c r="E2910" s="121" t="s">
        <v>170</v>
      </c>
      <c r="F2910" s="122">
        <v>172199</v>
      </c>
      <c r="G2910" s="122">
        <v>19344</v>
      </c>
      <c r="H2910" s="120">
        <v>2019</v>
      </c>
      <c r="I2910" t="str">
        <f>IF(J2910="natural gas",VLOOKUP(D2910,'Cross-Page Data'!$I$4:$J$13,2,FALSE),IF(J2910="solar",VLOOKUP('Form 923'!D2910,'Cross-Page Data'!$I$14:$J$117,2,FALSE),J2910))</f>
        <v>hydro</v>
      </c>
      <c r="J2910" t="str">
        <f>VLOOKUP(E2910,'Cross-Page Data'!$D$4:$F$48,3,FALSE)</f>
        <v>hydro</v>
      </c>
      <c r="K2910" t="b">
        <f t="shared" si="45"/>
        <v>1</v>
      </c>
    </row>
    <row r="2911" spans="1:11">
      <c r="A2911" s="120">
        <v>3799</v>
      </c>
      <c r="B2911" s="121" t="s">
        <v>201</v>
      </c>
      <c r="C2911" s="121" t="s">
        <v>202</v>
      </c>
      <c r="D2911" s="121" t="s">
        <v>73</v>
      </c>
      <c r="E2911" s="121" t="s">
        <v>70</v>
      </c>
      <c r="F2911" s="122">
        <v>10292</v>
      </c>
      <c r="G2911" s="122">
        <v>599</v>
      </c>
      <c r="H2911" s="120">
        <v>2019</v>
      </c>
      <c r="I2911" t="str">
        <f>IF(J2911="natural gas",VLOOKUP(D2911,'Cross-Page Data'!$I$4:$J$13,2,FALSE),IF(J2911="solar",VLOOKUP('Form 923'!D2911,'Cross-Page Data'!$I$14:$J$117,2,FALSE),J2911))</f>
        <v>heavy or residual fuel oil</v>
      </c>
      <c r="J2911" t="str">
        <f>VLOOKUP(E2911,'Cross-Page Data'!$D$4:$F$48,3,FALSE)</f>
        <v>heavy or residual fuel oil</v>
      </c>
      <c r="K2911" t="b">
        <f t="shared" si="45"/>
        <v>1</v>
      </c>
    </row>
    <row r="2912" spans="1:11">
      <c r="A2912" s="120">
        <v>3800</v>
      </c>
      <c r="B2912" s="121" t="s">
        <v>201</v>
      </c>
      <c r="C2912" s="121" t="s">
        <v>202</v>
      </c>
      <c r="D2912" s="121" t="s">
        <v>73</v>
      </c>
      <c r="E2912" s="121" t="s">
        <v>70</v>
      </c>
      <c r="F2912" s="122">
        <v>9644</v>
      </c>
      <c r="G2912" s="122">
        <v>535</v>
      </c>
      <c r="H2912" s="120">
        <v>2019</v>
      </c>
      <c r="I2912" t="str">
        <f>IF(J2912="natural gas",VLOOKUP(D2912,'Cross-Page Data'!$I$4:$J$13,2,FALSE),IF(J2912="solar",VLOOKUP('Form 923'!D2912,'Cross-Page Data'!$I$14:$J$117,2,FALSE),J2912))</f>
        <v>heavy or residual fuel oil</v>
      </c>
      <c r="J2912" t="str">
        <f>VLOOKUP(E2912,'Cross-Page Data'!$D$4:$F$48,3,FALSE)</f>
        <v>heavy or residual fuel oil</v>
      </c>
      <c r="K2912" t="b">
        <f t="shared" si="45"/>
        <v>1</v>
      </c>
    </row>
    <row r="2913" spans="1:11">
      <c r="A2913" s="120">
        <v>3803</v>
      </c>
      <c r="B2913" s="121" t="s">
        <v>201</v>
      </c>
      <c r="C2913" s="121" t="s">
        <v>202</v>
      </c>
      <c r="D2913" s="121" t="s">
        <v>73</v>
      </c>
      <c r="E2913" s="121" t="s">
        <v>54</v>
      </c>
      <c r="F2913" s="122">
        <v>0</v>
      </c>
      <c r="G2913" s="122">
        <v>0</v>
      </c>
      <c r="H2913" s="120">
        <v>2019</v>
      </c>
      <c r="I2913" t="str">
        <f>IF(J2913="natural gas",VLOOKUP(D2913,'Cross-Page Data'!$I$4:$J$13,2,FALSE),IF(J2913="solar",VLOOKUP('Form 923'!D2913,'Cross-Page Data'!$I$14:$J$117,2,FALSE),J2913))</f>
        <v>hard coal</v>
      </c>
      <c r="J2913" t="str">
        <f>VLOOKUP(E2913,'Cross-Page Data'!$D$4:$F$48,3,FALSE)</f>
        <v>hard coal</v>
      </c>
      <c r="K2913" t="b">
        <f t="shared" si="45"/>
        <v>1</v>
      </c>
    </row>
    <row r="2914" spans="1:11">
      <c r="A2914" s="120">
        <v>3803</v>
      </c>
      <c r="B2914" s="121" t="s">
        <v>201</v>
      </c>
      <c r="C2914" s="121" t="s">
        <v>202</v>
      </c>
      <c r="D2914" s="121" t="s">
        <v>73</v>
      </c>
      <c r="E2914" s="121" t="s">
        <v>70</v>
      </c>
      <c r="F2914" s="122">
        <v>2317</v>
      </c>
      <c r="G2914" s="122">
        <v>140</v>
      </c>
      <c r="H2914" s="120">
        <v>2019</v>
      </c>
      <c r="I2914" t="str">
        <f>IF(J2914="natural gas",VLOOKUP(D2914,'Cross-Page Data'!$I$4:$J$13,2,FALSE),IF(J2914="solar",VLOOKUP('Form 923'!D2914,'Cross-Page Data'!$I$14:$J$117,2,FALSE),J2914))</f>
        <v>heavy or residual fuel oil</v>
      </c>
      <c r="J2914" t="str">
        <f>VLOOKUP(E2914,'Cross-Page Data'!$D$4:$F$48,3,FALSE)</f>
        <v>heavy or residual fuel oil</v>
      </c>
      <c r="K2914" t="b">
        <f t="shared" si="45"/>
        <v>1</v>
      </c>
    </row>
    <row r="2915" spans="1:11">
      <c r="A2915" s="120">
        <v>3804</v>
      </c>
      <c r="B2915" s="121" t="s">
        <v>201</v>
      </c>
      <c r="C2915" s="121" t="s">
        <v>202</v>
      </c>
      <c r="D2915" s="121" t="s">
        <v>39</v>
      </c>
      <c r="E2915" s="121" t="s">
        <v>70</v>
      </c>
      <c r="F2915" s="122">
        <v>0</v>
      </c>
      <c r="G2915" s="122">
        <v>0</v>
      </c>
      <c r="H2915" s="120">
        <v>2019</v>
      </c>
      <c r="I2915" t="str">
        <f>IF(J2915="natural gas",VLOOKUP(D2915,'Cross-Page Data'!$I$4:$J$13,2,FALSE),IF(J2915="solar",VLOOKUP('Form 923'!D2915,'Cross-Page Data'!$I$14:$J$117,2,FALSE),J2915))</f>
        <v>heavy or residual fuel oil</v>
      </c>
      <c r="J2915" t="str">
        <f>VLOOKUP(E2915,'Cross-Page Data'!$D$4:$F$48,3,FALSE)</f>
        <v>heavy or residual fuel oil</v>
      </c>
      <c r="K2915" t="b">
        <f t="shared" si="45"/>
        <v>1</v>
      </c>
    </row>
    <row r="2916" spans="1:11">
      <c r="A2916" s="120">
        <v>3804</v>
      </c>
      <c r="B2916" s="121" t="s">
        <v>201</v>
      </c>
      <c r="C2916" s="121" t="s">
        <v>202</v>
      </c>
      <c r="D2916" s="121" t="s">
        <v>39</v>
      </c>
      <c r="E2916" s="121" t="s">
        <v>38</v>
      </c>
      <c r="F2916" s="122">
        <v>0</v>
      </c>
      <c r="G2916" s="122">
        <v>0</v>
      </c>
      <c r="H2916" s="120">
        <v>2019</v>
      </c>
      <c r="I2916" t="str">
        <f>IF(J2916="natural gas",VLOOKUP(D2916,'Cross-Page Data'!$I$4:$J$13,2,FALSE),IF(J2916="solar",VLOOKUP('Form 923'!D2916,'Cross-Page Data'!$I$14:$J$117,2,FALSE),J2916))</f>
        <v>natural gas nonpeaker - preexisting nonretiring</v>
      </c>
      <c r="J2916" t="str">
        <f>VLOOKUP(E2916,'Cross-Page Data'!$D$4:$F$48,3,FALSE)</f>
        <v>natural gas</v>
      </c>
      <c r="K2916" t="b">
        <f t="shared" si="45"/>
        <v>1</v>
      </c>
    </row>
    <row r="2917" spans="1:11">
      <c r="A2917" s="120">
        <v>3804</v>
      </c>
      <c r="B2917" s="121" t="s">
        <v>201</v>
      </c>
      <c r="C2917" s="121" t="s">
        <v>202</v>
      </c>
      <c r="D2917" s="121" t="s">
        <v>61</v>
      </c>
      <c r="E2917" s="121" t="s">
        <v>70</v>
      </c>
      <c r="F2917" s="122">
        <v>42967</v>
      </c>
      <c r="G2917" s="122">
        <v>5922.578</v>
      </c>
      <c r="H2917" s="120">
        <v>2019</v>
      </c>
      <c r="I2917" t="str">
        <f>IF(J2917="natural gas",VLOOKUP(D2917,'Cross-Page Data'!$I$4:$J$13,2,FALSE),IF(J2917="solar",VLOOKUP('Form 923'!D2917,'Cross-Page Data'!$I$14:$J$117,2,FALSE),J2917))</f>
        <v>heavy or residual fuel oil</v>
      </c>
      <c r="J2917" t="str">
        <f>VLOOKUP(E2917,'Cross-Page Data'!$D$4:$F$48,3,FALSE)</f>
        <v>heavy or residual fuel oil</v>
      </c>
      <c r="K2917" t="b">
        <f t="shared" si="45"/>
        <v>1</v>
      </c>
    </row>
    <row r="2918" spans="1:11">
      <c r="A2918" s="120">
        <v>3804</v>
      </c>
      <c r="B2918" s="121" t="s">
        <v>201</v>
      </c>
      <c r="C2918" s="121" t="s">
        <v>202</v>
      </c>
      <c r="D2918" s="121" t="s">
        <v>61</v>
      </c>
      <c r="E2918" s="121" t="s">
        <v>38</v>
      </c>
      <c r="F2918" s="122">
        <v>20194510</v>
      </c>
      <c r="G2918" s="122">
        <v>2817970.4</v>
      </c>
      <c r="H2918" s="120">
        <v>2019</v>
      </c>
      <c r="I2918" t="str">
        <f>IF(J2918="natural gas",VLOOKUP(D2918,'Cross-Page Data'!$I$4:$J$13,2,FALSE),IF(J2918="solar",VLOOKUP('Form 923'!D2918,'Cross-Page Data'!$I$14:$J$117,2,FALSE),J2918))</f>
        <v>natural gas nonpeaker - preexisting nonretiring</v>
      </c>
      <c r="J2918" t="str">
        <f>VLOOKUP(E2918,'Cross-Page Data'!$D$4:$F$48,3,FALSE)</f>
        <v>natural gas</v>
      </c>
      <c r="K2918" t="b">
        <f t="shared" si="45"/>
        <v>1</v>
      </c>
    </row>
    <row r="2919" spans="1:11">
      <c r="A2919" s="120">
        <v>3804</v>
      </c>
      <c r="B2919" s="121" t="s">
        <v>201</v>
      </c>
      <c r="C2919" s="121" t="s">
        <v>202</v>
      </c>
      <c r="D2919" s="121" t="s">
        <v>73</v>
      </c>
      <c r="E2919" s="121" t="s">
        <v>70</v>
      </c>
      <c r="F2919" s="122">
        <v>7839</v>
      </c>
      <c r="G2919" s="122">
        <v>432</v>
      </c>
      <c r="H2919" s="120">
        <v>2019</v>
      </c>
      <c r="I2919" t="str">
        <f>IF(J2919="natural gas",VLOOKUP(D2919,'Cross-Page Data'!$I$4:$J$13,2,FALSE),IF(J2919="solar",VLOOKUP('Form 923'!D2919,'Cross-Page Data'!$I$14:$J$117,2,FALSE),J2919))</f>
        <v>heavy or residual fuel oil</v>
      </c>
      <c r="J2919" t="str">
        <f>VLOOKUP(E2919,'Cross-Page Data'!$D$4:$F$48,3,FALSE)</f>
        <v>heavy or residual fuel oil</v>
      </c>
      <c r="K2919" t="b">
        <f t="shared" si="45"/>
        <v>1</v>
      </c>
    </row>
    <row r="2920" spans="1:11">
      <c r="A2920" s="120">
        <v>3804</v>
      </c>
      <c r="B2920" s="121" t="s">
        <v>201</v>
      </c>
      <c r="C2920" s="121" t="s">
        <v>202</v>
      </c>
      <c r="D2920" s="121" t="s">
        <v>68</v>
      </c>
      <c r="E2920" s="121" t="s">
        <v>70</v>
      </c>
      <c r="F2920" s="122">
        <v>15515</v>
      </c>
      <c r="G2920" s="122">
        <v>996.973</v>
      </c>
      <c r="H2920" s="120">
        <v>2019</v>
      </c>
      <c r="I2920" t="str">
        <f>IF(J2920="natural gas",VLOOKUP(D2920,'Cross-Page Data'!$I$4:$J$13,2,FALSE),IF(J2920="solar",VLOOKUP('Form 923'!D2920,'Cross-Page Data'!$I$14:$J$117,2,FALSE),J2920))</f>
        <v>heavy or residual fuel oil</v>
      </c>
      <c r="J2920" t="str">
        <f>VLOOKUP(E2920,'Cross-Page Data'!$D$4:$F$48,3,FALSE)</f>
        <v>heavy or residual fuel oil</v>
      </c>
      <c r="K2920" t="b">
        <f t="shared" si="45"/>
        <v>1</v>
      </c>
    </row>
    <row r="2921" spans="1:11">
      <c r="A2921" s="120">
        <v>3804</v>
      </c>
      <c r="B2921" s="121" t="s">
        <v>201</v>
      </c>
      <c r="C2921" s="121" t="s">
        <v>202</v>
      </c>
      <c r="D2921" s="121" t="s">
        <v>68</v>
      </c>
      <c r="E2921" s="121" t="s">
        <v>38</v>
      </c>
      <c r="F2921" s="122">
        <v>0</v>
      </c>
      <c r="G2921" s="122">
        <v>0</v>
      </c>
      <c r="H2921" s="120">
        <v>2019</v>
      </c>
      <c r="I2921" t="str">
        <f>IF(J2921="natural gas",VLOOKUP(D2921,'Cross-Page Data'!$I$4:$J$13,2,FALSE),IF(J2921="solar",VLOOKUP('Form 923'!D2921,'Cross-Page Data'!$I$14:$J$117,2,FALSE),J2921))</f>
        <v>natural gas nonpeaker - preexisting retiring</v>
      </c>
      <c r="J2921" t="str">
        <f>VLOOKUP(E2921,'Cross-Page Data'!$D$4:$F$48,3,FALSE)</f>
        <v>natural gas</v>
      </c>
      <c r="K2921" t="b">
        <f t="shared" si="45"/>
        <v>1</v>
      </c>
    </row>
    <row r="2922" spans="1:11">
      <c r="A2922" s="120">
        <v>3804</v>
      </c>
      <c r="B2922" s="121" t="s">
        <v>201</v>
      </c>
      <c r="C2922" s="121" t="s">
        <v>202</v>
      </c>
      <c r="D2922" s="121" t="s">
        <v>68</v>
      </c>
      <c r="E2922" s="121" t="s">
        <v>152</v>
      </c>
      <c r="F2922" s="122">
        <v>381713</v>
      </c>
      <c r="G2922" s="122">
        <v>30609.027</v>
      </c>
      <c r="H2922" s="120">
        <v>2019</v>
      </c>
      <c r="I2922" t="str">
        <f>IF(J2922="natural gas",VLOOKUP(D2922,'Cross-Page Data'!$I$4:$J$13,2,FALSE),IF(J2922="solar",VLOOKUP('Form 923'!D2922,'Cross-Page Data'!$I$14:$J$117,2,FALSE),J2922))</f>
        <v>heavy or residual fuel oil</v>
      </c>
      <c r="J2922" t="str">
        <f>VLOOKUP(E2922,'Cross-Page Data'!$D$4:$F$48,3,FALSE)</f>
        <v>heavy or residual fuel oil</v>
      </c>
      <c r="K2922" t="b">
        <f t="shared" si="45"/>
        <v>1</v>
      </c>
    </row>
    <row r="2923" spans="1:11">
      <c r="A2923" s="120">
        <v>3806</v>
      </c>
      <c r="B2923" s="121" t="s">
        <v>201</v>
      </c>
      <c r="C2923" s="121" t="s">
        <v>202</v>
      </c>
      <c r="D2923" s="121" t="s">
        <v>68</v>
      </c>
      <c r="E2923" s="121" t="s">
        <v>125</v>
      </c>
      <c r="F2923" s="122">
        <v>0</v>
      </c>
      <c r="G2923" s="122">
        <v>6642083</v>
      </c>
      <c r="H2923" s="120">
        <v>2019</v>
      </c>
      <c r="I2923" t="str">
        <f>IF(J2923="natural gas",VLOOKUP(D2923,'Cross-Page Data'!$I$4:$J$13,2,FALSE),IF(J2923="solar",VLOOKUP('Form 923'!D2923,'Cross-Page Data'!$I$14:$J$117,2,FALSE),J2923))</f>
        <v>nuclear</v>
      </c>
      <c r="J2923" t="str">
        <f>VLOOKUP(E2923,'Cross-Page Data'!$D$4:$F$48,3,FALSE)</f>
        <v>nuclear</v>
      </c>
      <c r="K2923" t="b">
        <f t="shared" si="45"/>
        <v>1</v>
      </c>
    </row>
    <row r="2924" spans="1:11">
      <c r="A2924" s="120">
        <v>3806</v>
      </c>
      <c r="B2924" s="121" t="s">
        <v>201</v>
      </c>
      <c r="C2924" s="121" t="s">
        <v>202</v>
      </c>
      <c r="D2924" s="121" t="s">
        <v>68</v>
      </c>
      <c r="E2924" s="121" t="s">
        <v>125</v>
      </c>
      <c r="F2924" s="122">
        <v>0</v>
      </c>
      <c r="G2924" s="122">
        <v>7530894</v>
      </c>
      <c r="H2924" s="120">
        <v>2019</v>
      </c>
      <c r="I2924" t="str">
        <f>IF(J2924="natural gas",VLOOKUP(D2924,'Cross-Page Data'!$I$4:$J$13,2,FALSE),IF(J2924="solar",VLOOKUP('Form 923'!D2924,'Cross-Page Data'!$I$14:$J$117,2,FALSE),J2924))</f>
        <v>nuclear</v>
      </c>
      <c r="J2924" t="str">
        <f>VLOOKUP(E2924,'Cross-Page Data'!$D$4:$F$48,3,FALSE)</f>
        <v>nuclear</v>
      </c>
      <c r="K2924" t="b">
        <f t="shared" si="45"/>
        <v>1</v>
      </c>
    </row>
    <row r="2925" spans="1:11">
      <c r="A2925" s="120">
        <v>3809</v>
      </c>
      <c r="B2925" s="121" t="s">
        <v>201</v>
      </c>
      <c r="C2925" s="121" t="s">
        <v>202</v>
      </c>
      <c r="D2925" s="121" t="s">
        <v>68</v>
      </c>
      <c r="E2925" s="121" t="s">
        <v>54</v>
      </c>
      <c r="F2925" s="122">
        <v>0</v>
      </c>
      <c r="G2925" s="122">
        <v>0</v>
      </c>
      <c r="H2925" s="120">
        <v>2019</v>
      </c>
      <c r="I2925" t="str">
        <f>IF(J2925="natural gas",VLOOKUP(D2925,'Cross-Page Data'!$I$4:$J$13,2,FALSE),IF(J2925="solar",VLOOKUP('Form 923'!D2925,'Cross-Page Data'!$I$14:$J$117,2,FALSE),J2925))</f>
        <v>hard coal</v>
      </c>
      <c r="J2925" t="str">
        <f>VLOOKUP(E2925,'Cross-Page Data'!$D$4:$F$48,3,FALSE)</f>
        <v>hard coal</v>
      </c>
      <c r="K2925" t="b">
        <f t="shared" si="45"/>
        <v>1</v>
      </c>
    </row>
    <row r="2926" spans="1:11">
      <c r="A2926" s="120">
        <v>3809</v>
      </c>
      <c r="B2926" s="121" t="s">
        <v>201</v>
      </c>
      <c r="C2926" s="121" t="s">
        <v>202</v>
      </c>
      <c r="D2926" s="121" t="s">
        <v>68</v>
      </c>
      <c r="E2926" s="121" t="s">
        <v>70</v>
      </c>
      <c r="F2926" s="122">
        <v>29453</v>
      </c>
      <c r="G2926" s="122">
        <v>939.578</v>
      </c>
      <c r="H2926" s="120">
        <v>2019</v>
      </c>
      <c r="I2926" t="str">
        <f>IF(J2926="natural gas",VLOOKUP(D2926,'Cross-Page Data'!$I$4:$J$13,2,FALSE),IF(J2926="solar",VLOOKUP('Form 923'!D2926,'Cross-Page Data'!$I$14:$J$117,2,FALSE),J2926))</f>
        <v>heavy or residual fuel oil</v>
      </c>
      <c r="J2926" t="str">
        <f>VLOOKUP(E2926,'Cross-Page Data'!$D$4:$F$48,3,FALSE)</f>
        <v>heavy or residual fuel oil</v>
      </c>
      <c r="K2926" t="b">
        <f t="shared" si="45"/>
        <v>1</v>
      </c>
    </row>
    <row r="2927" spans="1:11">
      <c r="A2927" s="120">
        <v>3809</v>
      </c>
      <c r="B2927" s="121" t="s">
        <v>201</v>
      </c>
      <c r="C2927" s="121" t="s">
        <v>202</v>
      </c>
      <c r="D2927" s="121" t="s">
        <v>68</v>
      </c>
      <c r="E2927" s="121" t="s">
        <v>38</v>
      </c>
      <c r="F2927" s="122">
        <v>264747</v>
      </c>
      <c r="G2927" s="122">
        <v>17423.835</v>
      </c>
      <c r="H2927" s="120">
        <v>2019</v>
      </c>
      <c r="I2927" t="str">
        <f>IF(J2927="natural gas",VLOOKUP(D2927,'Cross-Page Data'!$I$4:$J$13,2,FALSE),IF(J2927="solar",VLOOKUP('Form 923'!D2927,'Cross-Page Data'!$I$14:$J$117,2,FALSE),J2927))</f>
        <v>natural gas nonpeaker - preexisting retiring</v>
      </c>
      <c r="J2927" t="str">
        <f>VLOOKUP(E2927,'Cross-Page Data'!$D$4:$F$48,3,FALSE)</f>
        <v>natural gas</v>
      </c>
      <c r="K2927" t="b">
        <f t="shared" si="45"/>
        <v>1</v>
      </c>
    </row>
    <row r="2928" spans="1:11">
      <c r="A2928" s="120">
        <v>3809</v>
      </c>
      <c r="B2928" s="121" t="s">
        <v>201</v>
      </c>
      <c r="C2928" s="121" t="s">
        <v>202</v>
      </c>
      <c r="D2928" s="121" t="s">
        <v>68</v>
      </c>
      <c r="E2928" s="121" t="s">
        <v>152</v>
      </c>
      <c r="F2928" s="122">
        <v>485174</v>
      </c>
      <c r="G2928" s="122">
        <v>43095.587</v>
      </c>
      <c r="H2928" s="120">
        <v>2019</v>
      </c>
      <c r="I2928" t="str">
        <f>IF(J2928="natural gas",VLOOKUP(D2928,'Cross-Page Data'!$I$4:$J$13,2,FALSE),IF(J2928="solar",VLOOKUP('Form 923'!D2928,'Cross-Page Data'!$I$14:$J$117,2,FALSE),J2928))</f>
        <v>heavy or residual fuel oil</v>
      </c>
      <c r="J2928" t="str">
        <f>VLOOKUP(E2928,'Cross-Page Data'!$D$4:$F$48,3,FALSE)</f>
        <v>heavy or residual fuel oil</v>
      </c>
      <c r="K2928" t="b">
        <f t="shared" si="45"/>
        <v>1</v>
      </c>
    </row>
    <row r="2929" spans="1:11">
      <c r="A2929" s="120">
        <v>3821</v>
      </c>
      <c r="B2929" s="121" t="s">
        <v>201</v>
      </c>
      <c r="C2929" s="121" t="s">
        <v>202</v>
      </c>
      <c r="D2929" s="121" t="s">
        <v>116</v>
      </c>
      <c r="E2929" s="121" t="s">
        <v>170</v>
      </c>
      <c r="F2929" s="122">
        <v>129347</v>
      </c>
      <c r="G2929" s="122">
        <v>14530</v>
      </c>
      <c r="H2929" s="120">
        <v>2019</v>
      </c>
      <c r="I2929" t="str">
        <f>IF(J2929="natural gas",VLOOKUP(D2929,'Cross-Page Data'!$I$4:$J$13,2,FALSE),IF(J2929="solar",VLOOKUP('Form 923'!D2929,'Cross-Page Data'!$I$14:$J$117,2,FALSE),J2929))</f>
        <v>hydro</v>
      </c>
      <c r="J2929" t="str">
        <f>VLOOKUP(E2929,'Cross-Page Data'!$D$4:$F$48,3,FALSE)</f>
        <v>hydro</v>
      </c>
      <c r="K2929" t="b">
        <f t="shared" si="45"/>
        <v>1</v>
      </c>
    </row>
    <row r="2930" spans="1:11">
      <c r="A2930" s="120">
        <v>3825</v>
      </c>
      <c r="B2930" s="121" t="s">
        <v>201</v>
      </c>
      <c r="C2930" s="121" t="s">
        <v>202</v>
      </c>
      <c r="D2930" s="121" t="s">
        <v>116</v>
      </c>
      <c r="E2930" s="121" t="s">
        <v>170</v>
      </c>
      <c r="F2930" s="122">
        <v>313413</v>
      </c>
      <c r="G2930" s="122">
        <v>35207</v>
      </c>
      <c r="H2930" s="120">
        <v>2019</v>
      </c>
      <c r="I2930" t="str">
        <f>IF(J2930="natural gas",VLOOKUP(D2930,'Cross-Page Data'!$I$4:$J$13,2,FALSE),IF(J2930="solar",VLOOKUP('Form 923'!D2930,'Cross-Page Data'!$I$14:$J$117,2,FALSE),J2930))</f>
        <v>hydro</v>
      </c>
      <c r="J2930" t="str">
        <f>VLOOKUP(E2930,'Cross-Page Data'!$D$4:$F$48,3,FALSE)</f>
        <v>hydro</v>
      </c>
      <c r="K2930" t="b">
        <f t="shared" si="45"/>
        <v>1</v>
      </c>
    </row>
    <row r="2931" spans="1:11">
      <c r="A2931" s="120">
        <v>3826</v>
      </c>
      <c r="B2931" s="121" t="s">
        <v>201</v>
      </c>
      <c r="C2931" s="121" t="s">
        <v>202</v>
      </c>
      <c r="D2931" s="121" t="s">
        <v>116</v>
      </c>
      <c r="E2931" s="121" t="s">
        <v>170</v>
      </c>
      <c r="F2931" s="122">
        <v>2761</v>
      </c>
      <c r="G2931" s="122">
        <v>310</v>
      </c>
      <c r="H2931" s="120">
        <v>2019</v>
      </c>
      <c r="I2931" t="str">
        <f>IF(J2931="natural gas",VLOOKUP(D2931,'Cross-Page Data'!$I$4:$J$13,2,FALSE),IF(J2931="solar",VLOOKUP('Form 923'!D2931,'Cross-Page Data'!$I$14:$J$117,2,FALSE),J2931))</f>
        <v>hydro</v>
      </c>
      <c r="J2931" t="str">
        <f>VLOOKUP(E2931,'Cross-Page Data'!$D$4:$F$48,3,FALSE)</f>
        <v>hydro</v>
      </c>
      <c r="K2931" t="b">
        <f t="shared" si="45"/>
        <v>1</v>
      </c>
    </row>
    <row r="2932" spans="1:11">
      <c r="A2932" s="120">
        <v>3827</v>
      </c>
      <c r="B2932" s="121" t="s">
        <v>201</v>
      </c>
      <c r="C2932" s="121" t="s">
        <v>202</v>
      </c>
      <c r="D2932" s="121" t="s">
        <v>116</v>
      </c>
      <c r="E2932" s="121" t="s">
        <v>170</v>
      </c>
      <c r="F2932" s="122">
        <v>56920</v>
      </c>
      <c r="G2932" s="122">
        <v>6394</v>
      </c>
      <c r="H2932" s="120">
        <v>2019</v>
      </c>
      <c r="I2932" t="str">
        <f>IF(J2932="natural gas",VLOOKUP(D2932,'Cross-Page Data'!$I$4:$J$13,2,FALSE),IF(J2932="solar",VLOOKUP('Form 923'!D2932,'Cross-Page Data'!$I$14:$J$117,2,FALSE),J2932))</f>
        <v>hydro</v>
      </c>
      <c r="J2932" t="str">
        <f>VLOOKUP(E2932,'Cross-Page Data'!$D$4:$F$48,3,FALSE)</f>
        <v>hydro</v>
      </c>
      <c r="K2932" t="b">
        <f t="shared" si="45"/>
        <v>1</v>
      </c>
    </row>
    <row r="2933" spans="1:11">
      <c r="A2933" s="120">
        <v>3833</v>
      </c>
      <c r="B2933" s="121" t="s">
        <v>201</v>
      </c>
      <c r="C2933" s="121" t="s">
        <v>202</v>
      </c>
      <c r="D2933" s="121" t="s">
        <v>116</v>
      </c>
      <c r="E2933" s="121" t="s">
        <v>170</v>
      </c>
      <c r="F2933" s="122">
        <v>4802068</v>
      </c>
      <c r="G2933" s="122">
        <v>539437</v>
      </c>
      <c r="H2933" s="120">
        <v>2019</v>
      </c>
      <c r="I2933" t="str">
        <f>IF(J2933="natural gas",VLOOKUP(D2933,'Cross-Page Data'!$I$4:$J$13,2,FALSE),IF(J2933="solar",VLOOKUP('Form 923'!D2933,'Cross-Page Data'!$I$14:$J$117,2,FALSE),J2933))</f>
        <v>hydro</v>
      </c>
      <c r="J2933" t="str">
        <f>VLOOKUP(E2933,'Cross-Page Data'!$D$4:$F$48,3,FALSE)</f>
        <v>hydro</v>
      </c>
      <c r="K2933" t="b">
        <f t="shared" si="45"/>
        <v>1</v>
      </c>
    </row>
    <row r="2934" spans="1:11">
      <c r="A2934" s="120">
        <v>3834</v>
      </c>
      <c r="B2934" s="121" t="s">
        <v>201</v>
      </c>
      <c r="C2934" s="121" t="s">
        <v>202</v>
      </c>
      <c r="D2934" s="121" t="s">
        <v>116</v>
      </c>
      <c r="E2934" s="121" t="s">
        <v>170</v>
      </c>
      <c r="F2934" s="122">
        <v>301438</v>
      </c>
      <c r="G2934" s="122">
        <v>33862</v>
      </c>
      <c r="H2934" s="120">
        <v>2019</v>
      </c>
      <c r="I2934" t="str">
        <f>IF(J2934="natural gas",VLOOKUP(D2934,'Cross-Page Data'!$I$4:$J$13,2,FALSE),IF(J2934="solar",VLOOKUP('Form 923'!D2934,'Cross-Page Data'!$I$14:$J$117,2,FALSE),J2934))</f>
        <v>hydro</v>
      </c>
      <c r="J2934" t="str">
        <f>VLOOKUP(E2934,'Cross-Page Data'!$D$4:$F$48,3,FALSE)</f>
        <v>hydro</v>
      </c>
      <c r="K2934" t="b">
        <f t="shared" si="45"/>
        <v>1</v>
      </c>
    </row>
    <row r="2935" spans="1:11">
      <c r="A2935" s="120">
        <v>3845</v>
      </c>
      <c r="B2935" s="121" t="s">
        <v>201</v>
      </c>
      <c r="C2935" s="121" t="s">
        <v>206</v>
      </c>
      <c r="D2935" s="121" t="s">
        <v>68</v>
      </c>
      <c r="E2935" s="121" t="s">
        <v>70</v>
      </c>
      <c r="F2935" s="122">
        <v>97908</v>
      </c>
      <c r="G2935" s="122">
        <v>8635.399</v>
      </c>
      <c r="H2935" s="120">
        <v>2019</v>
      </c>
      <c r="I2935" t="str">
        <f>IF(J2935="natural gas",VLOOKUP(D2935,'Cross-Page Data'!$I$4:$J$13,2,FALSE),IF(J2935="solar",VLOOKUP('Form 923'!D2935,'Cross-Page Data'!$I$14:$J$117,2,FALSE),J2935))</f>
        <v>heavy or residual fuel oil</v>
      </c>
      <c r="J2935" t="str">
        <f>VLOOKUP(E2935,'Cross-Page Data'!$D$4:$F$48,3,FALSE)</f>
        <v>heavy or residual fuel oil</v>
      </c>
      <c r="K2935" t="b">
        <f t="shared" si="45"/>
        <v>1</v>
      </c>
    </row>
    <row r="2936" spans="1:11">
      <c r="A2936" s="120">
        <v>3845</v>
      </c>
      <c r="B2936" s="121" t="s">
        <v>201</v>
      </c>
      <c r="C2936" s="121" t="s">
        <v>206</v>
      </c>
      <c r="D2936" s="121" t="s">
        <v>68</v>
      </c>
      <c r="E2936" s="121" t="s">
        <v>150</v>
      </c>
      <c r="F2936" s="122">
        <v>79355902</v>
      </c>
      <c r="G2936" s="122">
        <v>7146271.6</v>
      </c>
      <c r="H2936" s="120">
        <v>2019</v>
      </c>
      <c r="I2936" t="str">
        <f>IF(J2936="natural gas",VLOOKUP(D2936,'Cross-Page Data'!$I$4:$J$13,2,FALSE),IF(J2936="solar",VLOOKUP('Form 923'!D2936,'Cross-Page Data'!$I$14:$J$117,2,FALSE),J2936))</f>
        <v>hard coal</v>
      </c>
      <c r="J2936" t="str">
        <f>VLOOKUP(E2936,'Cross-Page Data'!$D$4:$F$48,3,FALSE)</f>
        <v>hard coal</v>
      </c>
      <c r="K2936" t="b">
        <f t="shared" si="45"/>
        <v>1</v>
      </c>
    </row>
    <row r="2937" spans="1:11">
      <c r="A2937" s="120">
        <v>3845</v>
      </c>
      <c r="B2937" s="121" t="s">
        <v>201</v>
      </c>
      <c r="C2937" s="121" t="s">
        <v>206</v>
      </c>
      <c r="D2937" s="121" t="s">
        <v>68</v>
      </c>
      <c r="E2937" s="121" t="s">
        <v>162</v>
      </c>
      <c r="F2937" s="122">
        <v>0</v>
      </c>
      <c r="G2937" s="122">
        <v>0</v>
      </c>
      <c r="H2937" s="120">
        <v>2019</v>
      </c>
      <c r="I2937" t="str">
        <f>IF(J2937="natural gas",VLOOKUP(D2937,'Cross-Page Data'!$I$4:$J$13,2,FALSE),IF(J2937="solar",VLOOKUP('Form 923'!D2937,'Cross-Page Data'!$I$14:$J$117,2,FALSE),J2937))</f>
        <v>hard coal</v>
      </c>
      <c r="J2937" t="str">
        <f>VLOOKUP(E2937,'Cross-Page Data'!$D$4:$F$48,3,FALSE)</f>
        <v>hard coal</v>
      </c>
      <c r="K2937" t="b">
        <f t="shared" si="45"/>
        <v>1</v>
      </c>
    </row>
    <row r="2938" spans="1:11">
      <c r="A2938" s="120">
        <v>3845</v>
      </c>
      <c r="B2938" s="121" t="s">
        <v>201</v>
      </c>
      <c r="C2938" s="121" t="s">
        <v>206</v>
      </c>
      <c r="D2938" s="121" t="s">
        <v>68</v>
      </c>
      <c r="E2938" s="121" t="s">
        <v>172</v>
      </c>
      <c r="F2938" s="122">
        <v>0</v>
      </c>
      <c r="G2938" s="122">
        <v>0</v>
      </c>
      <c r="H2938" s="120">
        <v>2019</v>
      </c>
      <c r="I2938" t="str">
        <f>IF(J2938="natural gas",VLOOKUP(D2938,'Cross-Page Data'!$I$4:$J$13,2,FALSE),IF(J2938="solar",VLOOKUP('Form 923'!D2938,'Cross-Page Data'!$I$14:$J$117,2,FALSE),J2938))</f>
        <v>hard coal</v>
      </c>
      <c r="J2938" t="str">
        <f>VLOOKUP(E2938,'Cross-Page Data'!$D$4:$F$48,3,FALSE)</f>
        <v>hard coal</v>
      </c>
      <c r="K2938" t="b">
        <f t="shared" si="45"/>
        <v>1</v>
      </c>
    </row>
    <row r="2939" spans="1:11">
      <c r="A2939" s="120">
        <v>3847</v>
      </c>
      <c r="B2939" s="121" t="s">
        <v>201</v>
      </c>
      <c r="C2939" s="121" t="s">
        <v>202</v>
      </c>
      <c r="D2939" s="121" t="s">
        <v>116</v>
      </c>
      <c r="E2939" s="121" t="s">
        <v>170</v>
      </c>
      <c r="F2939" s="122">
        <v>3000277</v>
      </c>
      <c r="G2939" s="122">
        <v>337034</v>
      </c>
      <c r="H2939" s="120">
        <v>2019</v>
      </c>
      <c r="I2939" t="str">
        <f>IF(J2939="natural gas",VLOOKUP(D2939,'Cross-Page Data'!$I$4:$J$13,2,FALSE),IF(J2939="solar",VLOOKUP('Form 923'!D2939,'Cross-Page Data'!$I$14:$J$117,2,FALSE),J2939))</f>
        <v>hydro</v>
      </c>
      <c r="J2939" t="str">
        <f>VLOOKUP(E2939,'Cross-Page Data'!$D$4:$F$48,3,FALSE)</f>
        <v>hydro</v>
      </c>
      <c r="K2939" t="b">
        <f t="shared" si="45"/>
        <v>1</v>
      </c>
    </row>
    <row r="2940" spans="1:11">
      <c r="A2940" s="120">
        <v>3850</v>
      </c>
      <c r="B2940" s="121" t="s">
        <v>201</v>
      </c>
      <c r="C2940" s="121" t="s">
        <v>202</v>
      </c>
      <c r="D2940" s="121" t="s">
        <v>116</v>
      </c>
      <c r="E2940" s="121" t="s">
        <v>170</v>
      </c>
      <c r="F2940" s="122">
        <v>3285587</v>
      </c>
      <c r="G2940" s="122">
        <v>369084</v>
      </c>
      <c r="H2940" s="120">
        <v>2019</v>
      </c>
      <c r="I2940" t="str">
        <f>IF(J2940="natural gas",VLOOKUP(D2940,'Cross-Page Data'!$I$4:$J$13,2,FALSE),IF(J2940="solar",VLOOKUP('Form 923'!D2940,'Cross-Page Data'!$I$14:$J$117,2,FALSE),J2940))</f>
        <v>hydro</v>
      </c>
      <c r="J2940" t="str">
        <f>VLOOKUP(E2940,'Cross-Page Data'!$D$4:$F$48,3,FALSE)</f>
        <v>hydro</v>
      </c>
      <c r="K2940" t="b">
        <f t="shared" si="45"/>
        <v>1</v>
      </c>
    </row>
    <row r="2941" spans="1:11">
      <c r="A2941" s="120">
        <v>3852</v>
      </c>
      <c r="B2941" s="121" t="s">
        <v>201</v>
      </c>
      <c r="C2941" s="121" t="s">
        <v>202</v>
      </c>
      <c r="D2941" s="121" t="s">
        <v>116</v>
      </c>
      <c r="E2941" s="121" t="s">
        <v>170</v>
      </c>
      <c r="F2941" s="122">
        <v>3293945</v>
      </c>
      <c r="G2941" s="122">
        <v>370023</v>
      </c>
      <c r="H2941" s="120">
        <v>2019</v>
      </c>
      <c r="I2941" t="str">
        <f>IF(J2941="natural gas",VLOOKUP(D2941,'Cross-Page Data'!$I$4:$J$13,2,FALSE),IF(J2941="solar",VLOOKUP('Form 923'!D2941,'Cross-Page Data'!$I$14:$J$117,2,FALSE),J2941))</f>
        <v>hydro</v>
      </c>
      <c r="J2941" t="str">
        <f>VLOOKUP(E2941,'Cross-Page Data'!$D$4:$F$48,3,FALSE)</f>
        <v>hydro</v>
      </c>
      <c r="K2941" t="b">
        <f t="shared" si="45"/>
        <v>1</v>
      </c>
    </row>
    <row r="2942" spans="1:11">
      <c r="A2942" s="120">
        <v>3853</v>
      </c>
      <c r="B2942" s="121" t="s">
        <v>201</v>
      </c>
      <c r="C2942" s="121" t="s">
        <v>202</v>
      </c>
      <c r="D2942" s="121" t="s">
        <v>79</v>
      </c>
      <c r="E2942" s="121" t="s">
        <v>70</v>
      </c>
      <c r="F2942" s="122">
        <v>2084</v>
      </c>
      <c r="G2942" s="122">
        <v>186</v>
      </c>
      <c r="H2942" s="120">
        <v>2019</v>
      </c>
      <c r="I2942" t="str">
        <f>IF(J2942="natural gas",VLOOKUP(D2942,'Cross-Page Data'!$I$4:$J$13,2,FALSE),IF(J2942="solar",VLOOKUP('Form 923'!D2942,'Cross-Page Data'!$I$14:$J$117,2,FALSE),J2942))</f>
        <v>heavy or residual fuel oil</v>
      </c>
      <c r="J2942" t="str">
        <f>VLOOKUP(E2942,'Cross-Page Data'!$D$4:$F$48,3,FALSE)</f>
        <v>heavy or residual fuel oil</v>
      </c>
      <c r="K2942" t="b">
        <f t="shared" si="45"/>
        <v>1</v>
      </c>
    </row>
    <row r="2943" spans="1:11">
      <c r="A2943" s="120">
        <v>3854</v>
      </c>
      <c r="B2943" s="121" t="s">
        <v>201</v>
      </c>
      <c r="C2943" s="121" t="s">
        <v>206</v>
      </c>
      <c r="D2943" s="121" t="s">
        <v>116</v>
      </c>
      <c r="E2943" s="121" t="s">
        <v>170</v>
      </c>
      <c r="F2943" s="122">
        <v>1278399</v>
      </c>
      <c r="G2943" s="122">
        <v>143608</v>
      </c>
      <c r="H2943" s="120">
        <v>2019</v>
      </c>
      <c r="I2943" t="str">
        <f>IF(J2943="natural gas",VLOOKUP(D2943,'Cross-Page Data'!$I$4:$J$13,2,FALSE),IF(J2943="solar",VLOOKUP('Form 923'!D2943,'Cross-Page Data'!$I$14:$J$117,2,FALSE),J2943))</f>
        <v>hydro</v>
      </c>
      <c r="J2943" t="str">
        <f>VLOOKUP(E2943,'Cross-Page Data'!$D$4:$F$48,3,FALSE)</f>
        <v>hydro</v>
      </c>
      <c r="K2943" t="b">
        <f t="shared" si="45"/>
        <v>1</v>
      </c>
    </row>
    <row r="2944" spans="1:11">
      <c r="A2944" s="120">
        <v>3855</v>
      </c>
      <c r="B2944" s="121" t="s">
        <v>201</v>
      </c>
      <c r="C2944" s="121" t="s">
        <v>202</v>
      </c>
      <c r="D2944" s="121" t="s">
        <v>116</v>
      </c>
      <c r="E2944" s="121" t="s">
        <v>170</v>
      </c>
      <c r="F2944" s="122">
        <v>2348401</v>
      </c>
      <c r="G2944" s="122">
        <v>263806</v>
      </c>
      <c r="H2944" s="120">
        <v>2019</v>
      </c>
      <c r="I2944" t="str">
        <f>IF(J2944="natural gas",VLOOKUP(D2944,'Cross-Page Data'!$I$4:$J$13,2,FALSE),IF(J2944="solar",VLOOKUP('Form 923'!D2944,'Cross-Page Data'!$I$14:$J$117,2,FALSE),J2944))</f>
        <v>hydro</v>
      </c>
      <c r="J2944" t="str">
        <f>VLOOKUP(E2944,'Cross-Page Data'!$D$4:$F$48,3,FALSE)</f>
        <v>hydro</v>
      </c>
      <c r="K2944" t="b">
        <f t="shared" si="45"/>
        <v>1</v>
      </c>
    </row>
    <row r="2945" spans="1:11">
      <c r="A2945" s="120">
        <v>3860</v>
      </c>
      <c r="B2945" s="121" t="s">
        <v>201</v>
      </c>
      <c r="C2945" s="121" t="s">
        <v>202</v>
      </c>
      <c r="D2945" s="121" t="s">
        <v>116</v>
      </c>
      <c r="E2945" s="121" t="s">
        <v>170</v>
      </c>
      <c r="F2945" s="122">
        <v>432502</v>
      </c>
      <c r="G2945" s="122">
        <v>48585</v>
      </c>
      <c r="H2945" s="120">
        <v>2019</v>
      </c>
      <c r="I2945" t="str">
        <f>IF(J2945="natural gas",VLOOKUP(D2945,'Cross-Page Data'!$I$4:$J$13,2,FALSE),IF(J2945="solar",VLOOKUP('Form 923'!D2945,'Cross-Page Data'!$I$14:$J$117,2,FALSE),J2945))</f>
        <v>hydro</v>
      </c>
      <c r="J2945" t="str">
        <f>VLOOKUP(E2945,'Cross-Page Data'!$D$4:$F$48,3,FALSE)</f>
        <v>hydro</v>
      </c>
      <c r="K2945" t="b">
        <f t="shared" si="45"/>
        <v>1</v>
      </c>
    </row>
    <row r="2946" spans="1:11">
      <c r="A2946" s="120">
        <v>3861</v>
      </c>
      <c r="B2946" s="121" t="s">
        <v>201</v>
      </c>
      <c r="C2946" s="121" t="s">
        <v>202</v>
      </c>
      <c r="D2946" s="121" t="s">
        <v>116</v>
      </c>
      <c r="E2946" s="121" t="s">
        <v>170</v>
      </c>
      <c r="F2946" s="122">
        <v>2340744</v>
      </c>
      <c r="G2946" s="122">
        <v>262946</v>
      </c>
      <c r="H2946" s="120">
        <v>2019</v>
      </c>
      <c r="I2946" t="str">
        <f>IF(J2946="natural gas",VLOOKUP(D2946,'Cross-Page Data'!$I$4:$J$13,2,FALSE),IF(J2946="solar",VLOOKUP('Form 923'!D2946,'Cross-Page Data'!$I$14:$J$117,2,FALSE),J2946))</f>
        <v>hydro</v>
      </c>
      <c r="J2946" t="str">
        <f>VLOOKUP(E2946,'Cross-Page Data'!$D$4:$F$48,3,FALSE)</f>
        <v>hydro</v>
      </c>
      <c r="K2946" t="b">
        <f t="shared" si="45"/>
        <v>1</v>
      </c>
    </row>
    <row r="2947" spans="1:11">
      <c r="A2947" s="120">
        <v>3866</v>
      </c>
      <c r="B2947" s="121" t="s">
        <v>201</v>
      </c>
      <c r="C2947" s="121" t="s">
        <v>202</v>
      </c>
      <c r="D2947" s="121" t="s">
        <v>116</v>
      </c>
      <c r="E2947" s="121" t="s">
        <v>170</v>
      </c>
      <c r="F2947" s="122">
        <v>1459911</v>
      </c>
      <c r="G2947" s="122">
        <v>163998</v>
      </c>
      <c r="H2947" s="120">
        <v>2019</v>
      </c>
      <c r="I2947" t="str">
        <f>IF(J2947="natural gas",VLOOKUP(D2947,'Cross-Page Data'!$I$4:$J$13,2,FALSE),IF(J2947="solar",VLOOKUP('Form 923'!D2947,'Cross-Page Data'!$I$14:$J$117,2,FALSE),J2947))</f>
        <v>hydro</v>
      </c>
      <c r="J2947" t="str">
        <f>VLOOKUP(E2947,'Cross-Page Data'!$D$4:$F$48,3,FALSE)</f>
        <v>hydro</v>
      </c>
      <c r="K2947" t="b">
        <f t="shared" si="45"/>
        <v>1</v>
      </c>
    </row>
    <row r="2948" spans="1:11">
      <c r="A2948" s="120">
        <v>3867</v>
      </c>
      <c r="B2948" s="121" t="s">
        <v>201</v>
      </c>
      <c r="C2948" s="121" t="s">
        <v>202</v>
      </c>
      <c r="D2948" s="121" t="s">
        <v>116</v>
      </c>
      <c r="E2948" s="121" t="s">
        <v>170</v>
      </c>
      <c r="F2948" s="122">
        <v>3903135</v>
      </c>
      <c r="G2948" s="122">
        <v>438456</v>
      </c>
      <c r="H2948" s="120">
        <v>2019</v>
      </c>
      <c r="I2948" t="str">
        <f>IF(J2948="natural gas",VLOOKUP(D2948,'Cross-Page Data'!$I$4:$J$13,2,FALSE),IF(J2948="solar",VLOOKUP('Form 923'!D2948,'Cross-Page Data'!$I$14:$J$117,2,FALSE),J2948))</f>
        <v>hydro</v>
      </c>
      <c r="J2948" t="str">
        <f>VLOOKUP(E2948,'Cross-Page Data'!$D$4:$F$48,3,FALSE)</f>
        <v>hydro</v>
      </c>
      <c r="K2948" t="b">
        <f t="shared" si="45"/>
        <v>1</v>
      </c>
    </row>
    <row r="2949" spans="1:11">
      <c r="A2949" s="120">
        <v>3868</v>
      </c>
      <c r="B2949" s="121" t="s">
        <v>201</v>
      </c>
      <c r="C2949" s="121" t="s">
        <v>206</v>
      </c>
      <c r="D2949" s="121" t="s">
        <v>116</v>
      </c>
      <c r="E2949" s="121" t="s">
        <v>170</v>
      </c>
      <c r="F2949" s="122">
        <v>83795</v>
      </c>
      <c r="G2949" s="122">
        <v>9413</v>
      </c>
      <c r="H2949" s="120">
        <v>2019</v>
      </c>
      <c r="I2949" t="str">
        <f>IF(J2949="natural gas",VLOOKUP(D2949,'Cross-Page Data'!$I$4:$J$13,2,FALSE),IF(J2949="solar",VLOOKUP('Form 923'!D2949,'Cross-Page Data'!$I$14:$J$117,2,FALSE),J2949))</f>
        <v>hydro</v>
      </c>
      <c r="J2949" t="str">
        <f>VLOOKUP(E2949,'Cross-Page Data'!$D$4:$F$48,3,FALSE)</f>
        <v>hydro</v>
      </c>
      <c r="K2949" t="b">
        <f t="shared" si="45"/>
        <v>1</v>
      </c>
    </row>
    <row r="2950" spans="1:11">
      <c r="A2950" s="120">
        <v>3869</v>
      </c>
      <c r="B2950" s="121" t="s">
        <v>201</v>
      </c>
      <c r="C2950" s="121" t="s">
        <v>202</v>
      </c>
      <c r="D2950" s="121" t="s">
        <v>116</v>
      </c>
      <c r="E2950" s="121" t="s">
        <v>170</v>
      </c>
      <c r="F2950" s="122">
        <v>1064458</v>
      </c>
      <c r="G2950" s="122">
        <v>119575</v>
      </c>
      <c r="H2950" s="120">
        <v>2019</v>
      </c>
      <c r="I2950" t="str">
        <f>IF(J2950="natural gas",VLOOKUP(D2950,'Cross-Page Data'!$I$4:$J$13,2,FALSE),IF(J2950="solar",VLOOKUP('Form 923'!D2950,'Cross-Page Data'!$I$14:$J$117,2,FALSE),J2950))</f>
        <v>hydro</v>
      </c>
      <c r="J2950" t="str">
        <f>VLOOKUP(E2950,'Cross-Page Data'!$D$4:$F$48,3,FALSE)</f>
        <v>hydro</v>
      </c>
      <c r="K2950" t="b">
        <f t="shared" si="45"/>
        <v>1</v>
      </c>
    </row>
    <row r="2951" spans="1:11">
      <c r="A2951" s="120">
        <v>3878</v>
      </c>
      <c r="B2951" s="121" t="s">
        <v>201</v>
      </c>
      <c r="C2951" s="121" t="s">
        <v>202</v>
      </c>
      <c r="D2951" s="121" t="s">
        <v>116</v>
      </c>
      <c r="E2951" s="121" t="s">
        <v>170</v>
      </c>
      <c r="F2951" s="122">
        <v>570743</v>
      </c>
      <c r="G2951" s="122">
        <v>64114</v>
      </c>
      <c r="H2951" s="120">
        <v>2019</v>
      </c>
      <c r="I2951" t="str">
        <f>IF(J2951="natural gas",VLOOKUP(D2951,'Cross-Page Data'!$I$4:$J$13,2,FALSE),IF(J2951="solar",VLOOKUP('Form 923'!D2951,'Cross-Page Data'!$I$14:$J$117,2,FALSE),J2951))</f>
        <v>hydro</v>
      </c>
      <c r="J2951" t="str">
        <f>VLOOKUP(E2951,'Cross-Page Data'!$D$4:$F$48,3,FALSE)</f>
        <v>hydro</v>
      </c>
      <c r="K2951" t="b">
        <f t="shared" ref="K2951:K3014" si="46">IF(AND($N$6=FALSE,OR(C2951="Commercial NAICS Cogen",C2951="Industrial NAICS Cogen",C2951="NAICS-22 Cogen")),FALSE,IF(AND($N$7=FALSE,OR(C2951="Commercial NAICS Cogen",C2951="Commercial NAICS Non-Cogen",C2951="industrial NAICS Cogen",C2951="industrial NAICS non-cogen")),FALSE,TRUE))</f>
        <v>1</v>
      </c>
    </row>
    <row r="2952" spans="1:11">
      <c r="A2952" s="120">
        <v>3883</v>
      </c>
      <c r="B2952" s="121" t="s">
        <v>201</v>
      </c>
      <c r="C2952" s="121" t="s">
        <v>202</v>
      </c>
      <c r="D2952" s="121" t="s">
        <v>116</v>
      </c>
      <c r="E2952" s="121" t="s">
        <v>170</v>
      </c>
      <c r="F2952" s="122">
        <v>44695367</v>
      </c>
      <c r="G2952" s="122">
        <v>5020823</v>
      </c>
      <c r="H2952" s="120">
        <v>2019</v>
      </c>
      <c r="I2952" t="str">
        <f>IF(J2952="natural gas",VLOOKUP(D2952,'Cross-Page Data'!$I$4:$J$13,2,FALSE),IF(J2952="solar",VLOOKUP('Form 923'!D2952,'Cross-Page Data'!$I$14:$J$117,2,FALSE),J2952))</f>
        <v>hydro</v>
      </c>
      <c r="J2952" t="str">
        <f>VLOOKUP(E2952,'Cross-Page Data'!$D$4:$F$48,3,FALSE)</f>
        <v>hydro</v>
      </c>
      <c r="K2952" t="b">
        <f t="shared" si="46"/>
        <v>1</v>
      </c>
    </row>
    <row r="2953" spans="1:11">
      <c r="A2953" s="120">
        <v>3886</v>
      </c>
      <c r="B2953" s="121" t="s">
        <v>201</v>
      </c>
      <c r="C2953" s="121" t="s">
        <v>202</v>
      </c>
      <c r="D2953" s="121" t="s">
        <v>116</v>
      </c>
      <c r="E2953" s="121" t="s">
        <v>170</v>
      </c>
      <c r="F2953" s="122">
        <v>32821958</v>
      </c>
      <c r="G2953" s="122">
        <v>3687032</v>
      </c>
      <c r="H2953" s="120">
        <v>2019</v>
      </c>
      <c r="I2953" t="str">
        <f>IF(J2953="natural gas",VLOOKUP(D2953,'Cross-Page Data'!$I$4:$J$13,2,FALSE),IF(J2953="solar",VLOOKUP('Form 923'!D2953,'Cross-Page Data'!$I$14:$J$117,2,FALSE),J2953))</f>
        <v>hydro</v>
      </c>
      <c r="J2953" t="str">
        <f>VLOOKUP(E2953,'Cross-Page Data'!$D$4:$F$48,3,FALSE)</f>
        <v>hydro</v>
      </c>
      <c r="K2953" t="b">
        <f t="shared" si="46"/>
        <v>1</v>
      </c>
    </row>
    <row r="2954" spans="1:11">
      <c r="A2954" s="120">
        <v>3887</v>
      </c>
      <c r="B2954" s="121" t="s">
        <v>201</v>
      </c>
      <c r="C2954" s="121" t="s">
        <v>202</v>
      </c>
      <c r="D2954" s="121" t="s">
        <v>116</v>
      </c>
      <c r="E2954" s="121" t="s">
        <v>170</v>
      </c>
      <c r="F2954" s="122">
        <v>35508601</v>
      </c>
      <c r="G2954" s="122">
        <v>3988834</v>
      </c>
      <c r="H2954" s="120">
        <v>2019</v>
      </c>
      <c r="I2954" t="str">
        <f>IF(J2954="natural gas",VLOOKUP(D2954,'Cross-Page Data'!$I$4:$J$13,2,FALSE),IF(J2954="solar",VLOOKUP('Form 923'!D2954,'Cross-Page Data'!$I$14:$J$117,2,FALSE),J2954))</f>
        <v>hydro</v>
      </c>
      <c r="J2954" t="str">
        <f>VLOOKUP(E2954,'Cross-Page Data'!$D$4:$F$48,3,FALSE)</f>
        <v>hydro</v>
      </c>
      <c r="K2954" t="b">
        <f t="shared" si="46"/>
        <v>1</v>
      </c>
    </row>
    <row r="2955" spans="1:11">
      <c r="A2955" s="120">
        <v>3888</v>
      </c>
      <c r="B2955" s="121" t="s">
        <v>201</v>
      </c>
      <c r="C2955" s="121" t="s">
        <v>202</v>
      </c>
      <c r="D2955" s="121" t="s">
        <v>116</v>
      </c>
      <c r="E2955" s="121" t="s">
        <v>170</v>
      </c>
      <c r="F2955" s="122">
        <v>37851374</v>
      </c>
      <c r="G2955" s="122">
        <v>4252008</v>
      </c>
      <c r="H2955" s="120">
        <v>2019</v>
      </c>
      <c r="I2955" t="str">
        <f>IF(J2955="natural gas",VLOOKUP(D2955,'Cross-Page Data'!$I$4:$J$13,2,FALSE),IF(J2955="solar",VLOOKUP('Form 923'!D2955,'Cross-Page Data'!$I$14:$J$117,2,FALSE),J2955))</f>
        <v>hydro</v>
      </c>
      <c r="J2955" t="str">
        <f>VLOOKUP(E2955,'Cross-Page Data'!$D$4:$F$48,3,FALSE)</f>
        <v>hydro</v>
      </c>
      <c r="K2955" t="b">
        <f t="shared" si="46"/>
        <v>1</v>
      </c>
    </row>
    <row r="2956" spans="1:11">
      <c r="A2956" s="120">
        <v>3891</v>
      </c>
      <c r="B2956" s="121" t="s">
        <v>201</v>
      </c>
      <c r="C2956" s="121" t="s">
        <v>202</v>
      </c>
      <c r="D2956" s="121" t="s">
        <v>116</v>
      </c>
      <c r="E2956" s="121" t="s">
        <v>170</v>
      </c>
      <c r="F2956" s="122">
        <v>4102157</v>
      </c>
      <c r="G2956" s="122">
        <v>460813</v>
      </c>
      <c r="H2956" s="120">
        <v>2019</v>
      </c>
      <c r="I2956" t="str">
        <f>IF(J2956="natural gas",VLOOKUP(D2956,'Cross-Page Data'!$I$4:$J$13,2,FALSE),IF(J2956="solar",VLOOKUP('Form 923'!D2956,'Cross-Page Data'!$I$14:$J$117,2,FALSE),J2956))</f>
        <v>hydro</v>
      </c>
      <c r="J2956" t="str">
        <f>VLOOKUP(E2956,'Cross-Page Data'!$D$4:$F$48,3,FALSE)</f>
        <v>hydro</v>
      </c>
      <c r="K2956" t="b">
        <f t="shared" si="46"/>
        <v>1</v>
      </c>
    </row>
    <row r="2957" spans="1:11">
      <c r="A2957" s="120">
        <v>3895</v>
      </c>
      <c r="B2957" s="121" t="s">
        <v>201</v>
      </c>
      <c r="C2957" s="121" t="s">
        <v>202</v>
      </c>
      <c r="D2957" s="121" t="s">
        <v>116</v>
      </c>
      <c r="E2957" s="121" t="s">
        <v>170</v>
      </c>
      <c r="F2957" s="122">
        <v>52782281</v>
      </c>
      <c r="G2957" s="122">
        <v>5929261</v>
      </c>
      <c r="H2957" s="120">
        <v>2019</v>
      </c>
      <c r="I2957" t="str">
        <f>IF(J2957="natural gas",VLOOKUP(D2957,'Cross-Page Data'!$I$4:$J$13,2,FALSE),IF(J2957="solar",VLOOKUP('Form 923'!D2957,'Cross-Page Data'!$I$14:$J$117,2,FALSE),J2957))</f>
        <v>hydro</v>
      </c>
      <c r="J2957" t="str">
        <f>VLOOKUP(E2957,'Cross-Page Data'!$D$4:$F$48,3,FALSE)</f>
        <v>hydro</v>
      </c>
      <c r="K2957" t="b">
        <f t="shared" si="46"/>
        <v>1</v>
      </c>
    </row>
    <row r="2958" spans="1:11">
      <c r="A2958" s="120">
        <v>3913</v>
      </c>
      <c r="B2958" s="121" t="s">
        <v>201</v>
      </c>
      <c r="C2958" s="121" t="s">
        <v>202</v>
      </c>
      <c r="D2958" s="121" t="s">
        <v>116</v>
      </c>
      <c r="E2958" s="121" t="s">
        <v>170</v>
      </c>
      <c r="F2958" s="122">
        <v>1270377</v>
      </c>
      <c r="G2958" s="122">
        <v>142707</v>
      </c>
      <c r="H2958" s="120">
        <v>2019</v>
      </c>
      <c r="I2958" t="str">
        <f>IF(J2958="natural gas",VLOOKUP(D2958,'Cross-Page Data'!$I$4:$J$13,2,FALSE),IF(J2958="solar",VLOOKUP('Form 923'!D2958,'Cross-Page Data'!$I$14:$J$117,2,FALSE),J2958))</f>
        <v>hydro</v>
      </c>
      <c r="J2958" t="str">
        <f>VLOOKUP(E2958,'Cross-Page Data'!$D$4:$F$48,3,FALSE)</f>
        <v>hydro</v>
      </c>
      <c r="K2958" t="b">
        <f t="shared" si="46"/>
        <v>1</v>
      </c>
    </row>
    <row r="2959" spans="1:11">
      <c r="A2959" s="120">
        <v>3914</v>
      </c>
      <c r="B2959" s="121" t="s">
        <v>201</v>
      </c>
      <c r="C2959" s="121" t="s">
        <v>202</v>
      </c>
      <c r="D2959" s="121" t="s">
        <v>116</v>
      </c>
      <c r="E2959" s="121" t="s">
        <v>170</v>
      </c>
      <c r="F2959" s="122">
        <v>676990</v>
      </c>
      <c r="G2959" s="122">
        <v>76049</v>
      </c>
      <c r="H2959" s="120">
        <v>2019</v>
      </c>
      <c r="I2959" t="str">
        <f>IF(J2959="natural gas",VLOOKUP(D2959,'Cross-Page Data'!$I$4:$J$13,2,FALSE),IF(J2959="solar",VLOOKUP('Form 923'!D2959,'Cross-Page Data'!$I$14:$J$117,2,FALSE),J2959))</f>
        <v>hydro</v>
      </c>
      <c r="J2959" t="str">
        <f>VLOOKUP(E2959,'Cross-Page Data'!$D$4:$F$48,3,FALSE)</f>
        <v>hydro</v>
      </c>
      <c r="K2959" t="b">
        <f t="shared" si="46"/>
        <v>1</v>
      </c>
    </row>
    <row r="2960" spans="1:11">
      <c r="A2960" s="120">
        <v>3915</v>
      </c>
      <c r="B2960" s="121" t="s">
        <v>201</v>
      </c>
      <c r="C2960" s="121" t="s">
        <v>202</v>
      </c>
      <c r="D2960" s="121" t="s">
        <v>116</v>
      </c>
      <c r="E2960" s="121" t="s">
        <v>170</v>
      </c>
      <c r="F2960" s="122">
        <v>915152</v>
      </c>
      <c r="G2960" s="122">
        <v>102803</v>
      </c>
      <c r="H2960" s="120">
        <v>2019</v>
      </c>
      <c r="I2960" t="str">
        <f>IF(J2960="natural gas",VLOOKUP(D2960,'Cross-Page Data'!$I$4:$J$13,2,FALSE),IF(J2960="solar",VLOOKUP('Form 923'!D2960,'Cross-Page Data'!$I$14:$J$117,2,FALSE),J2960))</f>
        <v>hydro</v>
      </c>
      <c r="J2960" t="str">
        <f>VLOOKUP(E2960,'Cross-Page Data'!$D$4:$F$48,3,FALSE)</f>
        <v>hydro</v>
      </c>
      <c r="K2960" t="b">
        <f t="shared" si="46"/>
        <v>1</v>
      </c>
    </row>
    <row r="2961" spans="1:11">
      <c r="A2961" s="120">
        <v>3916</v>
      </c>
      <c r="B2961" s="121" t="s">
        <v>201</v>
      </c>
      <c r="C2961" s="121" t="s">
        <v>202</v>
      </c>
      <c r="D2961" s="121" t="s">
        <v>116</v>
      </c>
      <c r="E2961" s="121" t="s">
        <v>170</v>
      </c>
      <c r="F2961" s="122">
        <v>2177320</v>
      </c>
      <c r="G2961" s="122">
        <v>244588</v>
      </c>
      <c r="H2961" s="120">
        <v>2019</v>
      </c>
      <c r="I2961" t="str">
        <f>IF(J2961="natural gas",VLOOKUP(D2961,'Cross-Page Data'!$I$4:$J$13,2,FALSE),IF(J2961="solar",VLOOKUP('Form 923'!D2961,'Cross-Page Data'!$I$14:$J$117,2,FALSE),J2961))</f>
        <v>hydro</v>
      </c>
      <c r="J2961" t="str">
        <f>VLOOKUP(E2961,'Cross-Page Data'!$D$4:$F$48,3,FALSE)</f>
        <v>hydro</v>
      </c>
      <c r="K2961" t="b">
        <f t="shared" si="46"/>
        <v>1</v>
      </c>
    </row>
    <row r="2962" spans="1:11">
      <c r="A2962" s="120">
        <v>3917</v>
      </c>
      <c r="B2962" s="121" t="s">
        <v>201</v>
      </c>
      <c r="C2962" s="121" t="s">
        <v>202</v>
      </c>
      <c r="D2962" s="121" t="s">
        <v>116</v>
      </c>
      <c r="E2962" s="121" t="s">
        <v>170</v>
      </c>
      <c r="F2962" s="122">
        <v>3995502</v>
      </c>
      <c r="G2962" s="122">
        <v>448832</v>
      </c>
      <c r="H2962" s="120">
        <v>2019</v>
      </c>
      <c r="I2962" t="str">
        <f>IF(J2962="natural gas",VLOOKUP(D2962,'Cross-Page Data'!$I$4:$J$13,2,FALSE),IF(J2962="solar",VLOOKUP('Form 923'!D2962,'Cross-Page Data'!$I$14:$J$117,2,FALSE),J2962))</f>
        <v>hydro</v>
      </c>
      <c r="J2962" t="str">
        <f>VLOOKUP(E2962,'Cross-Page Data'!$D$4:$F$48,3,FALSE)</f>
        <v>hydro</v>
      </c>
      <c r="K2962" t="b">
        <f t="shared" si="46"/>
        <v>1</v>
      </c>
    </row>
    <row r="2963" spans="1:11">
      <c r="A2963" s="120">
        <v>3918</v>
      </c>
      <c r="B2963" s="121" t="s">
        <v>201</v>
      </c>
      <c r="C2963" s="121" t="s">
        <v>202</v>
      </c>
      <c r="D2963" s="121" t="s">
        <v>116</v>
      </c>
      <c r="E2963" s="121" t="s">
        <v>170</v>
      </c>
      <c r="F2963" s="122">
        <v>5193916</v>
      </c>
      <c r="G2963" s="122">
        <v>583455</v>
      </c>
      <c r="H2963" s="120">
        <v>2019</v>
      </c>
      <c r="I2963" t="str">
        <f>IF(J2963="natural gas",VLOOKUP(D2963,'Cross-Page Data'!$I$4:$J$13,2,FALSE),IF(J2963="solar",VLOOKUP('Form 923'!D2963,'Cross-Page Data'!$I$14:$J$117,2,FALSE),J2963))</f>
        <v>hydro</v>
      </c>
      <c r="J2963" t="str">
        <f>VLOOKUP(E2963,'Cross-Page Data'!$D$4:$F$48,3,FALSE)</f>
        <v>hydro</v>
      </c>
      <c r="K2963" t="b">
        <f t="shared" si="46"/>
        <v>1</v>
      </c>
    </row>
    <row r="2964" spans="1:11">
      <c r="A2964" s="120">
        <v>3921</v>
      </c>
      <c r="B2964" s="121" t="s">
        <v>201</v>
      </c>
      <c r="C2964" s="121" t="s">
        <v>202</v>
      </c>
      <c r="D2964" s="121" t="s">
        <v>116</v>
      </c>
      <c r="E2964" s="121" t="s">
        <v>170</v>
      </c>
      <c r="F2964" s="122">
        <v>87720458</v>
      </c>
      <c r="G2964" s="122">
        <v>9854017</v>
      </c>
      <c r="H2964" s="120">
        <v>2019</v>
      </c>
      <c r="I2964" t="str">
        <f>IF(J2964="natural gas",VLOOKUP(D2964,'Cross-Page Data'!$I$4:$J$13,2,FALSE),IF(J2964="solar",VLOOKUP('Form 923'!D2964,'Cross-Page Data'!$I$14:$J$117,2,FALSE),J2964))</f>
        <v>hydro</v>
      </c>
      <c r="J2964" t="str">
        <f>VLOOKUP(E2964,'Cross-Page Data'!$D$4:$F$48,3,FALSE)</f>
        <v>hydro</v>
      </c>
      <c r="K2964" t="b">
        <f t="shared" si="46"/>
        <v>1</v>
      </c>
    </row>
    <row r="2965" spans="1:11">
      <c r="A2965" s="120">
        <v>3925</v>
      </c>
      <c r="B2965" s="121" t="s">
        <v>201</v>
      </c>
      <c r="C2965" s="121" t="s">
        <v>202</v>
      </c>
      <c r="D2965" s="121" t="s">
        <v>116</v>
      </c>
      <c r="E2965" s="121" t="s">
        <v>170</v>
      </c>
      <c r="F2965" s="122">
        <v>15331468</v>
      </c>
      <c r="G2965" s="122">
        <v>1722250</v>
      </c>
      <c r="H2965" s="120">
        <v>2019</v>
      </c>
      <c r="I2965" t="str">
        <f>IF(J2965="natural gas",VLOOKUP(D2965,'Cross-Page Data'!$I$4:$J$13,2,FALSE),IF(J2965="solar",VLOOKUP('Form 923'!D2965,'Cross-Page Data'!$I$14:$J$117,2,FALSE),J2965))</f>
        <v>hydro</v>
      </c>
      <c r="J2965" t="str">
        <f>VLOOKUP(E2965,'Cross-Page Data'!$D$4:$F$48,3,FALSE)</f>
        <v>hydro</v>
      </c>
      <c r="K2965" t="b">
        <f t="shared" si="46"/>
        <v>1</v>
      </c>
    </row>
    <row r="2966" spans="1:11">
      <c r="A2966" s="120">
        <v>3926</v>
      </c>
      <c r="B2966" s="121" t="s">
        <v>201</v>
      </c>
      <c r="C2966" s="121" t="s">
        <v>202</v>
      </c>
      <c r="D2966" s="121" t="s">
        <v>116</v>
      </c>
      <c r="E2966" s="121" t="s">
        <v>170</v>
      </c>
      <c r="F2966" s="122">
        <v>18709709</v>
      </c>
      <c r="G2966" s="122">
        <v>2101742</v>
      </c>
      <c r="H2966" s="120">
        <v>2019</v>
      </c>
      <c r="I2966" t="str">
        <f>IF(J2966="natural gas",VLOOKUP(D2966,'Cross-Page Data'!$I$4:$J$13,2,FALSE),IF(J2966="solar",VLOOKUP('Form 923'!D2966,'Cross-Page Data'!$I$14:$J$117,2,FALSE),J2966))</f>
        <v>hydro</v>
      </c>
      <c r="J2966" t="str">
        <f>VLOOKUP(E2966,'Cross-Page Data'!$D$4:$F$48,3,FALSE)</f>
        <v>hydro</v>
      </c>
      <c r="K2966" t="b">
        <f t="shared" si="46"/>
        <v>1</v>
      </c>
    </row>
    <row r="2967" spans="1:11">
      <c r="A2967" s="120">
        <v>3927</v>
      </c>
      <c r="B2967" s="121" t="s">
        <v>201</v>
      </c>
      <c r="C2967" s="121" t="s">
        <v>202</v>
      </c>
      <c r="D2967" s="121" t="s">
        <v>116</v>
      </c>
      <c r="E2967" s="121" t="s">
        <v>170</v>
      </c>
      <c r="F2967" s="122">
        <v>19948873</v>
      </c>
      <c r="G2967" s="122">
        <v>2240943</v>
      </c>
      <c r="H2967" s="120">
        <v>2019</v>
      </c>
      <c r="I2967" t="str">
        <f>IF(J2967="natural gas",VLOOKUP(D2967,'Cross-Page Data'!$I$4:$J$13,2,FALSE),IF(J2967="solar",VLOOKUP('Form 923'!D2967,'Cross-Page Data'!$I$14:$J$117,2,FALSE),J2967))</f>
        <v>hydro</v>
      </c>
      <c r="J2967" t="str">
        <f>VLOOKUP(E2967,'Cross-Page Data'!$D$4:$F$48,3,FALSE)</f>
        <v>hydro</v>
      </c>
      <c r="K2967" t="b">
        <f t="shared" si="46"/>
        <v>1</v>
      </c>
    </row>
    <row r="2968" spans="1:11">
      <c r="A2968" s="120">
        <v>3929</v>
      </c>
      <c r="B2968" s="121" t="s">
        <v>201</v>
      </c>
      <c r="C2968" s="121" t="s">
        <v>202</v>
      </c>
      <c r="D2968" s="121" t="s">
        <v>116</v>
      </c>
      <c r="E2968" s="121" t="s">
        <v>170</v>
      </c>
      <c r="F2968" s="122">
        <v>519246</v>
      </c>
      <c r="G2968" s="122">
        <v>58329</v>
      </c>
      <c r="H2968" s="120">
        <v>2019</v>
      </c>
      <c r="I2968" t="str">
        <f>IF(J2968="natural gas",VLOOKUP(D2968,'Cross-Page Data'!$I$4:$J$13,2,FALSE),IF(J2968="solar",VLOOKUP('Form 923'!D2968,'Cross-Page Data'!$I$14:$J$117,2,FALSE),J2968))</f>
        <v>hydro</v>
      </c>
      <c r="J2968" t="str">
        <f>VLOOKUP(E2968,'Cross-Page Data'!$D$4:$F$48,3,FALSE)</f>
        <v>hydro</v>
      </c>
      <c r="K2968" t="b">
        <f t="shared" si="46"/>
        <v>1</v>
      </c>
    </row>
    <row r="2969" spans="1:11">
      <c r="A2969" s="120">
        <v>3935</v>
      </c>
      <c r="B2969" s="121" t="s">
        <v>201</v>
      </c>
      <c r="C2969" s="121" t="s">
        <v>202</v>
      </c>
      <c r="D2969" s="121" t="s">
        <v>68</v>
      </c>
      <c r="E2969" s="121" t="s">
        <v>54</v>
      </c>
      <c r="F2969" s="122">
        <v>96901699</v>
      </c>
      <c r="G2969" s="122">
        <v>9752419.7</v>
      </c>
      <c r="H2969" s="120">
        <v>2019</v>
      </c>
      <c r="I2969" t="str">
        <f>IF(J2969="natural gas",VLOOKUP(D2969,'Cross-Page Data'!$I$4:$J$13,2,FALSE),IF(J2969="solar",VLOOKUP('Form 923'!D2969,'Cross-Page Data'!$I$14:$J$117,2,FALSE),J2969))</f>
        <v>hard coal</v>
      </c>
      <c r="J2969" t="str">
        <f>VLOOKUP(E2969,'Cross-Page Data'!$D$4:$F$48,3,FALSE)</f>
        <v>hard coal</v>
      </c>
      <c r="K2969" t="b">
        <f t="shared" si="46"/>
        <v>1</v>
      </c>
    </row>
    <row r="2970" spans="1:11">
      <c r="A2970" s="120">
        <v>3935</v>
      </c>
      <c r="B2970" s="121" t="s">
        <v>201</v>
      </c>
      <c r="C2970" s="121" t="s">
        <v>202</v>
      </c>
      <c r="D2970" s="121" t="s">
        <v>68</v>
      </c>
      <c r="E2970" s="121" t="s">
        <v>70</v>
      </c>
      <c r="F2970" s="122">
        <v>437397</v>
      </c>
      <c r="G2970" s="122">
        <v>43787.32</v>
      </c>
      <c r="H2970" s="120">
        <v>2019</v>
      </c>
      <c r="I2970" t="str">
        <f>IF(J2970="natural gas",VLOOKUP(D2970,'Cross-Page Data'!$I$4:$J$13,2,FALSE),IF(J2970="solar",VLOOKUP('Form 923'!D2970,'Cross-Page Data'!$I$14:$J$117,2,FALSE),J2970))</f>
        <v>heavy or residual fuel oil</v>
      </c>
      <c r="J2970" t="str">
        <f>VLOOKUP(E2970,'Cross-Page Data'!$D$4:$F$48,3,FALSE)</f>
        <v>heavy or residual fuel oil</v>
      </c>
      <c r="K2970" t="b">
        <f t="shared" si="46"/>
        <v>1</v>
      </c>
    </row>
    <row r="2971" spans="1:11">
      <c r="A2971" s="120">
        <v>3943</v>
      </c>
      <c r="B2971" s="121" t="s">
        <v>201</v>
      </c>
      <c r="C2971" s="121" t="s">
        <v>202</v>
      </c>
      <c r="D2971" s="121" t="s">
        <v>68</v>
      </c>
      <c r="E2971" s="121" t="s">
        <v>54</v>
      </c>
      <c r="F2971" s="122">
        <v>69221789</v>
      </c>
      <c r="G2971" s="122">
        <v>6687089.1</v>
      </c>
      <c r="H2971" s="120">
        <v>2019</v>
      </c>
      <c r="I2971" t="str">
        <f>IF(J2971="natural gas",VLOOKUP(D2971,'Cross-Page Data'!$I$4:$J$13,2,FALSE),IF(J2971="solar",VLOOKUP('Form 923'!D2971,'Cross-Page Data'!$I$14:$J$117,2,FALSE),J2971))</f>
        <v>hard coal</v>
      </c>
      <c r="J2971" t="str">
        <f>VLOOKUP(E2971,'Cross-Page Data'!$D$4:$F$48,3,FALSE)</f>
        <v>hard coal</v>
      </c>
      <c r="K2971" t="b">
        <f t="shared" si="46"/>
        <v>1</v>
      </c>
    </row>
    <row r="2972" spans="1:11">
      <c r="A2972" s="120">
        <v>3943</v>
      </c>
      <c r="B2972" s="121" t="s">
        <v>201</v>
      </c>
      <c r="C2972" s="121" t="s">
        <v>202</v>
      </c>
      <c r="D2972" s="121" t="s">
        <v>68</v>
      </c>
      <c r="E2972" s="121" t="s">
        <v>70</v>
      </c>
      <c r="F2972" s="122">
        <v>145164</v>
      </c>
      <c r="G2972" s="122">
        <v>13936.852</v>
      </c>
      <c r="H2972" s="120">
        <v>2019</v>
      </c>
      <c r="I2972" t="str">
        <f>IF(J2972="natural gas",VLOOKUP(D2972,'Cross-Page Data'!$I$4:$J$13,2,FALSE),IF(J2972="solar",VLOOKUP('Form 923'!D2972,'Cross-Page Data'!$I$14:$J$117,2,FALSE),J2972))</f>
        <v>heavy or residual fuel oil</v>
      </c>
      <c r="J2972" t="str">
        <f>VLOOKUP(E2972,'Cross-Page Data'!$D$4:$F$48,3,FALSE)</f>
        <v>heavy or residual fuel oil</v>
      </c>
      <c r="K2972" t="b">
        <f t="shared" si="46"/>
        <v>1</v>
      </c>
    </row>
    <row r="2973" spans="1:11">
      <c r="A2973" s="120">
        <v>3943</v>
      </c>
      <c r="B2973" s="121" t="s">
        <v>201</v>
      </c>
      <c r="C2973" s="121" t="s">
        <v>202</v>
      </c>
      <c r="D2973" s="121" t="s">
        <v>68</v>
      </c>
      <c r="E2973" s="121" t="s">
        <v>162</v>
      </c>
      <c r="F2973" s="122">
        <v>0</v>
      </c>
      <c r="G2973" s="122">
        <v>0</v>
      </c>
      <c r="H2973" s="120">
        <v>2019</v>
      </c>
      <c r="I2973" t="str">
        <f>IF(J2973="natural gas",VLOOKUP(D2973,'Cross-Page Data'!$I$4:$J$13,2,FALSE),IF(J2973="solar",VLOOKUP('Form 923'!D2973,'Cross-Page Data'!$I$14:$J$117,2,FALSE),J2973))</f>
        <v>hard coal</v>
      </c>
      <c r="J2973" t="str">
        <f>VLOOKUP(E2973,'Cross-Page Data'!$D$4:$F$48,3,FALSE)</f>
        <v>hard coal</v>
      </c>
      <c r="K2973" t="b">
        <f t="shared" si="46"/>
        <v>1</v>
      </c>
    </row>
    <row r="2974" spans="1:11">
      <c r="A2974" s="120">
        <v>3944</v>
      </c>
      <c r="B2974" s="121" t="s">
        <v>201</v>
      </c>
      <c r="C2974" s="121" t="s">
        <v>202</v>
      </c>
      <c r="D2974" s="121" t="s">
        <v>68</v>
      </c>
      <c r="E2974" s="121" t="s">
        <v>54</v>
      </c>
      <c r="F2974" s="122">
        <v>0</v>
      </c>
      <c r="G2974" s="122">
        <v>0</v>
      </c>
      <c r="H2974" s="120">
        <v>2019</v>
      </c>
      <c r="I2974" t="str">
        <f>IF(J2974="natural gas",VLOOKUP(D2974,'Cross-Page Data'!$I$4:$J$13,2,FALSE),IF(J2974="solar",VLOOKUP('Form 923'!D2974,'Cross-Page Data'!$I$14:$J$117,2,FALSE),J2974))</f>
        <v>hard coal</v>
      </c>
      <c r="J2974" t="str">
        <f>VLOOKUP(E2974,'Cross-Page Data'!$D$4:$F$48,3,FALSE)</f>
        <v>hard coal</v>
      </c>
      <c r="K2974" t="b">
        <f t="shared" si="46"/>
        <v>1</v>
      </c>
    </row>
    <row r="2975" spans="1:11">
      <c r="A2975" s="120">
        <v>3944</v>
      </c>
      <c r="B2975" s="121" t="s">
        <v>201</v>
      </c>
      <c r="C2975" s="121" t="s">
        <v>202</v>
      </c>
      <c r="D2975" s="121" t="s">
        <v>68</v>
      </c>
      <c r="E2975" s="121" t="s">
        <v>38</v>
      </c>
      <c r="F2975" s="122">
        <v>130264</v>
      </c>
      <c r="G2975" s="122">
        <v>12892.229</v>
      </c>
      <c r="H2975" s="120">
        <v>2019</v>
      </c>
      <c r="I2975" t="str">
        <f>IF(J2975="natural gas",VLOOKUP(D2975,'Cross-Page Data'!$I$4:$J$13,2,FALSE),IF(J2975="solar",VLOOKUP('Form 923'!D2975,'Cross-Page Data'!$I$14:$J$117,2,FALSE),J2975))</f>
        <v>natural gas nonpeaker - preexisting retiring</v>
      </c>
      <c r="J2975" t="str">
        <f>VLOOKUP(E2975,'Cross-Page Data'!$D$4:$F$48,3,FALSE)</f>
        <v>natural gas</v>
      </c>
      <c r="K2975" t="b">
        <f t="shared" si="46"/>
        <v>1</v>
      </c>
    </row>
    <row r="2976" spans="1:11">
      <c r="A2976" s="120">
        <v>3944</v>
      </c>
      <c r="B2976" s="121" t="s">
        <v>201</v>
      </c>
      <c r="C2976" s="121" t="s">
        <v>202</v>
      </c>
      <c r="D2976" s="121" t="s">
        <v>68</v>
      </c>
      <c r="E2976" s="121" t="s">
        <v>150</v>
      </c>
      <c r="F2976" s="122">
        <v>130552148</v>
      </c>
      <c r="G2976" s="122">
        <v>12881313</v>
      </c>
      <c r="H2976" s="120">
        <v>2019</v>
      </c>
      <c r="I2976" t="str">
        <f>IF(J2976="natural gas",VLOOKUP(D2976,'Cross-Page Data'!$I$4:$J$13,2,FALSE),IF(J2976="solar",VLOOKUP('Form 923'!D2976,'Cross-Page Data'!$I$14:$J$117,2,FALSE),J2976))</f>
        <v>hard coal</v>
      </c>
      <c r="J2976" t="str">
        <f>VLOOKUP(E2976,'Cross-Page Data'!$D$4:$F$48,3,FALSE)</f>
        <v>hard coal</v>
      </c>
      <c r="K2976" t="b">
        <f t="shared" si="46"/>
        <v>1</v>
      </c>
    </row>
    <row r="2977" spans="1:11">
      <c r="A2977" s="120">
        <v>3948</v>
      </c>
      <c r="B2977" s="121" t="s">
        <v>201</v>
      </c>
      <c r="C2977" s="121" t="s">
        <v>202</v>
      </c>
      <c r="D2977" s="121" t="s">
        <v>68</v>
      </c>
      <c r="E2977" s="121" t="s">
        <v>54</v>
      </c>
      <c r="F2977" s="122">
        <v>53648821</v>
      </c>
      <c r="G2977" s="122">
        <v>5008423.4</v>
      </c>
      <c r="H2977" s="120">
        <v>2019</v>
      </c>
      <c r="I2977" t="str">
        <f>IF(J2977="natural gas",VLOOKUP(D2977,'Cross-Page Data'!$I$4:$J$13,2,FALSE),IF(J2977="solar",VLOOKUP('Form 923'!D2977,'Cross-Page Data'!$I$14:$J$117,2,FALSE),J2977))</f>
        <v>hard coal</v>
      </c>
      <c r="J2977" t="str">
        <f>VLOOKUP(E2977,'Cross-Page Data'!$D$4:$F$48,3,FALSE)</f>
        <v>hard coal</v>
      </c>
      <c r="K2977" t="b">
        <f t="shared" si="46"/>
        <v>1</v>
      </c>
    </row>
    <row r="2978" spans="1:11">
      <c r="A2978" s="120">
        <v>3948</v>
      </c>
      <c r="B2978" s="121" t="s">
        <v>201</v>
      </c>
      <c r="C2978" s="121" t="s">
        <v>202</v>
      </c>
      <c r="D2978" s="121" t="s">
        <v>68</v>
      </c>
      <c r="E2978" s="121" t="s">
        <v>70</v>
      </c>
      <c r="F2978" s="122">
        <v>350387</v>
      </c>
      <c r="G2978" s="122">
        <v>32283.551</v>
      </c>
      <c r="H2978" s="120">
        <v>2019</v>
      </c>
      <c r="I2978" t="str">
        <f>IF(J2978="natural gas",VLOOKUP(D2978,'Cross-Page Data'!$I$4:$J$13,2,FALSE),IF(J2978="solar",VLOOKUP('Form 923'!D2978,'Cross-Page Data'!$I$14:$J$117,2,FALSE),J2978))</f>
        <v>heavy or residual fuel oil</v>
      </c>
      <c r="J2978" t="str">
        <f>VLOOKUP(E2978,'Cross-Page Data'!$D$4:$F$48,3,FALSE)</f>
        <v>heavy or residual fuel oil</v>
      </c>
      <c r="K2978" t="b">
        <f t="shared" si="46"/>
        <v>1</v>
      </c>
    </row>
    <row r="2979" spans="1:11">
      <c r="A2979" s="120">
        <v>3954</v>
      </c>
      <c r="B2979" s="121" t="s">
        <v>201</v>
      </c>
      <c r="C2979" s="121" t="s">
        <v>202</v>
      </c>
      <c r="D2979" s="121" t="s">
        <v>73</v>
      </c>
      <c r="E2979" s="121" t="s">
        <v>81</v>
      </c>
      <c r="F2979" s="122">
        <v>3159</v>
      </c>
      <c r="G2979" s="122">
        <v>217</v>
      </c>
      <c r="H2979" s="120">
        <v>2019</v>
      </c>
      <c r="I2979" t="str">
        <f>IF(J2979="natural gas",VLOOKUP(D2979,'Cross-Page Data'!$I$4:$J$13,2,FALSE),IF(J2979="solar",VLOOKUP('Form 923'!D2979,'Cross-Page Data'!$I$14:$J$117,2,FALSE),J2979))</f>
        <v>petroleum</v>
      </c>
      <c r="J2979" t="str">
        <f>VLOOKUP(E2979,'Cross-Page Data'!$D$4:$F$48,3,FALSE)</f>
        <v>petroleum</v>
      </c>
      <c r="K2979" t="b">
        <f t="shared" si="46"/>
        <v>1</v>
      </c>
    </row>
    <row r="2980" spans="1:11">
      <c r="A2980" s="120">
        <v>3954</v>
      </c>
      <c r="B2980" s="121" t="s">
        <v>201</v>
      </c>
      <c r="C2980" s="121" t="s">
        <v>202</v>
      </c>
      <c r="D2980" s="121" t="s">
        <v>68</v>
      </c>
      <c r="E2980" s="121" t="s">
        <v>54</v>
      </c>
      <c r="F2980" s="122">
        <v>48005216</v>
      </c>
      <c r="G2980" s="122">
        <v>4511310.1</v>
      </c>
      <c r="H2980" s="120">
        <v>2019</v>
      </c>
      <c r="I2980" t="str">
        <f>IF(J2980="natural gas",VLOOKUP(D2980,'Cross-Page Data'!$I$4:$J$13,2,FALSE),IF(J2980="solar",VLOOKUP('Form 923'!D2980,'Cross-Page Data'!$I$14:$J$117,2,FALSE),J2980))</f>
        <v>hard coal</v>
      </c>
      <c r="J2980" t="str">
        <f>VLOOKUP(E2980,'Cross-Page Data'!$D$4:$F$48,3,FALSE)</f>
        <v>hard coal</v>
      </c>
      <c r="K2980" t="b">
        <f t="shared" si="46"/>
        <v>1</v>
      </c>
    </row>
    <row r="2981" spans="1:11">
      <c r="A2981" s="120">
        <v>3954</v>
      </c>
      <c r="B2981" s="121" t="s">
        <v>201</v>
      </c>
      <c r="C2981" s="121" t="s">
        <v>202</v>
      </c>
      <c r="D2981" s="121" t="s">
        <v>68</v>
      </c>
      <c r="E2981" s="121" t="s">
        <v>70</v>
      </c>
      <c r="F2981" s="122">
        <v>231775</v>
      </c>
      <c r="G2981" s="122">
        <v>21554.426</v>
      </c>
      <c r="H2981" s="120">
        <v>2019</v>
      </c>
      <c r="I2981" t="str">
        <f>IF(J2981="natural gas",VLOOKUP(D2981,'Cross-Page Data'!$I$4:$J$13,2,FALSE),IF(J2981="solar",VLOOKUP('Form 923'!D2981,'Cross-Page Data'!$I$14:$J$117,2,FALSE),J2981))</f>
        <v>heavy or residual fuel oil</v>
      </c>
      <c r="J2981" t="str">
        <f>VLOOKUP(E2981,'Cross-Page Data'!$D$4:$F$48,3,FALSE)</f>
        <v>heavy or residual fuel oil</v>
      </c>
      <c r="K2981" t="b">
        <f t="shared" si="46"/>
        <v>1</v>
      </c>
    </row>
    <row r="2982" spans="1:11">
      <c r="A2982" s="120">
        <v>3954</v>
      </c>
      <c r="B2982" s="121" t="s">
        <v>201</v>
      </c>
      <c r="C2982" s="121" t="s">
        <v>202</v>
      </c>
      <c r="D2982" s="121" t="s">
        <v>68</v>
      </c>
      <c r="E2982" s="121" t="s">
        <v>183</v>
      </c>
      <c r="F2982" s="122">
        <v>236</v>
      </c>
      <c r="G2982" s="122">
        <v>22.514</v>
      </c>
      <c r="H2982" s="120">
        <v>2019</v>
      </c>
      <c r="I2982" t="str">
        <f>IF(J2982="natural gas",VLOOKUP(D2982,'Cross-Page Data'!$I$4:$J$13,2,FALSE),IF(J2982="solar",VLOOKUP('Form 923'!D2982,'Cross-Page Data'!$I$14:$J$117,2,FALSE),J2982))</f>
        <v>crude oil</v>
      </c>
      <c r="J2982" t="str">
        <f>VLOOKUP(E2982,'Cross-Page Data'!$D$4:$F$48,3,FALSE)</f>
        <v>crude oil</v>
      </c>
      <c r="K2982" t="b">
        <f t="shared" si="46"/>
        <v>1</v>
      </c>
    </row>
    <row r="2983" spans="1:11">
      <c r="A2983" s="120">
        <v>3971</v>
      </c>
      <c r="B2983" s="121" t="s">
        <v>201</v>
      </c>
      <c r="C2983" s="121" t="s">
        <v>202</v>
      </c>
      <c r="D2983" s="121" t="s">
        <v>116</v>
      </c>
      <c r="E2983" s="121" t="s">
        <v>170</v>
      </c>
      <c r="F2983" s="122">
        <v>310833</v>
      </c>
      <c r="G2983" s="122">
        <v>34917.3</v>
      </c>
      <c r="H2983" s="120">
        <v>2019</v>
      </c>
      <c r="I2983" t="str">
        <f>IF(J2983="natural gas",VLOOKUP(D2983,'Cross-Page Data'!$I$4:$J$13,2,FALSE),IF(J2983="solar",VLOOKUP('Form 923'!D2983,'Cross-Page Data'!$I$14:$J$117,2,FALSE),J2983))</f>
        <v>hydro</v>
      </c>
      <c r="J2983" t="str">
        <f>VLOOKUP(E2983,'Cross-Page Data'!$D$4:$F$48,3,FALSE)</f>
        <v>hydro</v>
      </c>
      <c r="K2983" t="b">
        <f t="shared" si="46"/>
        <v>1</v>
      </c>
    </row>
    <row r="2984" spans="1:11">
      <c r="A2984" s="120">
        <v>3972</v>
      </c>
      <c r="B2984" s="121" t="s">
        <v>201</v>
      </c>
      <c r="C2984" s="121" t="s">
        <v>202</v>
      </c>
      <c r="D2984" s="121" t="s">
        <v>116</v>
      </c>
      <c r="E2984" s="121" t="s">
        <v>170</v>
      </c>
      <c r="F2984" s="122">
        <v>436719</v>
      </c>
      <c r="G2984" s="122">
        <v>49058.46</v>
      </c>
      <c r="H2984" s="120">
        <v>2019</v>
      </c>
      <c r="I2984" t="str">
        <f>IF(J2984="natural gas",VLOOKUP(D2984,'Cross-Page Data'!$I$4:$J$13,2,FALSE),IF(J2984="solar",VLOOKUP('Form 923'!D2984,'Cross-Page Data'!$I$14:$J$117,2,FALSE),J2984))</f>
        <v>hydro</v>
      </c>
      <c r="J2984" t="str">
        <f>VLOOKUP(E2984,'Cross-Page Data'!$D$4:$F$48,3,FALSE)</f>
        <v>hydro</v>
      </c>
      <c r="K2984" t="b">
        <f t="shared" si="46"/>
        <v>1</v>
      </c>
    </row>
    <row r="2985" spans="1:11">
      <c r="A2985" s="120">
        <v>3973</v>
      </c>
      <c r="B2985" s="121" t="s">
        <v>201</v>
      </c>
      <c r="C2985" s="121" t="s">
        <v>202</v>
      </c>
      <c r="D2985" s="121" t="s">
        <v>116</v>
      </c>
      <c r="E2985" s="121" t="s">
        <v>170</v>
      </c>
      <c r="F2985" s="122">
        <v>286702</v>
      </c>
      <c r="G2985" s="122">
        <v>32206.68</v>
      </c>
      <c r="H2985" s="120">
        <v>2019</v>
      </c>
      <c r="I2985" t="str">
        <f>IF(J2985="natural gas",VLOOKUP(D2985,'Cross-Page Data'!$I$4:$J$13,2,FALSE),IF(J2985="solar",VLOOKUP('Form 923'!D2985,'Cross-Page Data'!$I$14:$J$117,2,FALSE),J2985))</f>
        <v>hydro</v>
      </c>
      <c r="J2985" t="str">
        <f>VLOOKUP(E2985,'Cross-Page Data'!$D$4:$F$48,3,FALSE)</f>
        <v>hydro</v>
      </c>
      <c r="K2985" t="b">
        <f t="shared" si="46"/>
        <v>1</v>
      </c>
    </row>
    <row r="2986" spans="1:11">
      <c r="A2986" s="120">
        <v>3974</v>
      </c>
      <c r="B2986" s="121" t="s">
        <v>201</v>
      </c>
      <c r="C2986" s="121" t="s">
        <v>202</v>
      </c>
      <c r="D2986" s="121" t="s">
        <v>116</v>
      </c>
      <c r="E2986" s="121" t="s">
        <v>170</v>
      </c>
      <c r="F2986" s="122">
        <v>508720</v>
      </c>
      <c r="G2986" s="122">
        <v>57146.76</v>
      </c>
      <c r="H2986" s="120">
        <v>2019</v>
      </c>
      <c r="I2986" t="str">
        <f>IF(J2986="natural gas",VLOOKUP(D2986,'Cross-Page Data'!$I$4:$J$13,2,FALSE),IF(J2986="solar",VLOOKUP('Form 923'!D2986,'Cross-Page Data'!$I$14:$J$117,2,FALSE),J2986))</f>
        <v>hydro</v>
      </c>
      <c r="J2986" t="str">
        <f>VLOOKUP(E2986,'Cross-Page Data'!$D$4:$F$48,3,FALSE)</f>
        <v>hydro</v>
      </c>
      <c r="K2986" t="b">
        <f t="shared" si="46"/>
        <v>1</v>
      </c>
    </row>
    <row r="2987" spans="1:11">
      <c r="A2987" s="120">
        <v>3975</v>
      </c>
      <c r="B2987" s="121" t="s">
        <v>201</v>
      </c>
      <c r="C2987" s="121" t="s">
        <v>202</v>
      </c>
      <c r="D2987" s="121" t="s">
        <v>116</v>
      </c>
      <c r="E2987" s="121" t="s">
        <v>170</v>
      </c>
      <c r="F2987" s="122">
        <v>269219</v>
      </c>
      <c r="G2987" s="122">
        <v>30242.52</v>
      </c>
      <c r="H2987" s="120">
        <v>2019</v>
      </c>
      <c r="I2987" t="str">
        <f>IF(J2987="natural gas",VLOOKUP(D2987,'Cross-Page Data'!$I$4:$J$13,2,FALSE),IF(J2987="solar",VLOOKUP('Form 923'!D2987,'Cross-Page Data'!$I$14:$J$117,2,FALSE),J2987))</f>
        <v>hydro</v>
      </c>
      <c r="J2987" t="str">
        <f>VLOOKUP(E2987,'Cross-Page Data'!$D$4:$F$48,3,FALSE)</f>
        <v>hydro</v>
      </c>
      <c r="K2987" t="b">
        <f t="shared" si="46"/>
        <v>1</v>
      </c>
    </row>
    <row r="2988" spans="1:11">
      <c r="A2988" s="120">
        <v>3976</v>
      </c>
      <c r="B2988" s="121" t="s">
        <v>201</v>
      </c>
      <c r="C2988" s="121" t="s">
        <v>202</v>
      </c>
      <c r="D2988" s="121" t="s">
        <v>79</v>
      </c>
      <c r="E2988" s="121" t="s">
        <v>70</v>
      </c>
      <c r="F2988" s="122">
        <v>0</v>
      </c>
      <c r="G2988" s="122">
        <v>0</v>
      </c>
      <c r="H2988" s="120">
        <v>2019</v>
      </c>
      <c r="I2988" t="str">
        <f>IF(J2988="natural gas",VLOOKUP(D2988,'Cross-Page Data'!$I$4:$J$13,2,FALSE),IF(J2988="solar",VLOOKUP('Form 923'!D2988,'Cross-Page Data'!$I$14:$J$117,2,FALSE),J2988))</f>
        <v>heavy or residual fuel oil</v>
      </c>
      <c r="J2988" t="str">
        <f>VLOOKUP(E2988,'Cross-Page Data'!$D$4:$F$48,3,FALSE)</f>
        <v>heavy or residual fuel oil</v>
      </c>
      <c r="K2988" t="b">
        <f t="shared" si="46"/>
        <v>1</v>
      </c>
    </row>
    <row r="2989" spans="1:11">
      <c r="A2989" s="120">
        <v>3982</v>
      </c>
      <c r="B2989" s="121" t="s">
        <v>201</v>
      </c>
      <c r="C2989" s="121" t="s">
        <v>202</v>
      </c>
      <c r="D2989" s="121" t="s">
        <v>68</v>
      </c>
      <c r="E2989" s="121" t="s">
        <v>54</v>
      </c>
      <c r="F2989" s="122">
        <v>0</v>
      </c>
      <c r="G2989" s="122">
        <v>0</v>
      </c>
      <c r="H2989" s="120">
        <v>2019</v>
      </c>
      <c r="I2989" t="str">
        <f>IF(J2989="natural gas",VLOOKUP(D2989,'Cross-Page Data'!$I$4:$J$13,2,FALSE),IF(J2989="solar",VLOOKUP('Form 923'!D2989,'Cross-Page Data'!$I$14:$J$117,2,FALSE),J2989))</f>
        <v>hard coal</v>
      </c>
      <c r="J2989" t="str">
        <f>VLOOKUP(E2989,'Cross-Page Data'!$D$4:$F$48,3,FALSE)</f>
        <v>hard coal</v>
      </c>
      <c r="K2989" t="b">
        <f t="shared" si="46"/>
        <v>1</v>
      </c>
    </row>
    <row r="2990" spans="1:11">
      <c r="A2990" s="120">
        <v>3982</v>
      </c>
      <c r="B2990" s="121" t="s">
        <v>201</v>
      </c>
      <c r="C2990" s="121" t="s">
        <v>202</v>
      </c>
      <c r="D2990" s="121" t="s">
        <v>68</v>
      </c>
      <c r="E2990" s="121" t="s">
        <v>70</v>
      </c>
      <c r="F2990" s="122">
        <v>0</v>
      </c>
      <c r="G2990" s="122">
        <v>0</v>
      </c>
      <c r="H2990" s="120">
        <v>2019</v>
      </c>
      <c r="I2990" t="str">
        <f>IF(J2990="natural gas",VLOOKUP(D2990,'Cross-Page Data'!$I$4:$J$13,2,FALSE),IF(J2990="solar",VLOOKUP('Form 923'!D2990,'Cross-Page Data'!$I$14:$J$117,2,FALSE),J2990))</f>
        <v>heavy or residual fuel oil</v>
      </c>
      <c r="J2990" t="str">
        <f>VLOOKUP(E2990,'Cross-Page Data'!$D$4:$F$48,3,FALSE)</f>
        <v>heavy or residual fuel oil</v>
      </c>
      <c r="K2990" t="b">
        <f t="shared" si="46"/>
        <v>1</v>
      </c>
    </row>
    <row r="2991" spans="1:11">
      <c r="A2991" s="120">
        <v>3982</v>
      </c>
      <c r="B2991" s="121" t="s">
        <v>201</v>
      </c>
      <c r="C2991" s="121" t="s">
        <v>202</v>
      </c>
      <c r="D2991" s="121" t="s">
        <v>68</v>
      </c>
      <c r="E2991" s="121" t="s">
        <v>38</v>
      </c>
      <c r="F2991" s="122">
        <v>28666</v>
      </c>
      <c r="G2991" s="122">
        <v>1719.899</v>
      </c>
      <c r="H2991" s="120">
        <v>2019</v>
      </c>
      <c r="I2991" t="str">
        <f>IF(J2991="natural gas",VLOOKUP(D2991,'Cross-Page Data'!$I$4:$J$13,2,FALSE),IF(J2991="solar",VLOOKUP('Form 923'!D2991,'Cross-Page Data'!$I$14:$J$117,2,FALSE),J2991))</f>
        <v>natural gas nonpeaker - preexisting retiring</v>
      </c>
      <c r="J2991" t="str">
        <f>VLOOKUP(E2991,'Cross-Page Data'!$D$4:$F$48,3,FALSE)</f>
        <v>natural gas</v>
      </c>
      <c r="K2991" t="b">
        <f t="shared" si="46"/>
        <v>1</v>
      </c>
    </row>
    <row r="2992" spans="1:11">
      <c r="A2992" s="120">
        <v>3982</v>
      </c>
      <c r="B2992" s="121" t="s">
        <v>201</v>
      </c>
      <c r="C2992" s="121" t="s">
        <v>202</v>
      </c>
      <c r="D2992" s="121" t="s">
        <v>68</v>
      </c>
      <c r="E2992" s="121" t="s">
        <v>144</v>
      </c>
      <c r="F2992" s="122">
        <v>0</v>
      </c>
      <c r="G2992" s="122">
        <v>0</v>
      </c>
      <c r="H2992" s="120">
        <v>2019</v>
      </c>
      <c r="I2992" t="str">
        <f>IF(J2992="natural gas",VLOOKUP(D2992,'Cross-Page Data'!$I$4:$J$13,2,FALSE),IF(J2992="solar",VLOOKUP('Form 923'!D2992,'Cross-Page Data'!$I$14:$J$117,2,FALSE),J2992))</f>
        <v>petroleum</v>
      </c>
      <c r="J2992" t="str">
        <f>VLOOKUP(E2992,'Cross-Page Data'!$D$4:$F$48,3,FALSE)</f>
        <v>petroleum</v>
      </c>
      <c r="K2992" t="b">
        <f t="shared" si="46"/>
        <v>1</v>
      </c>
    </row>
    <row r="2993" spans="1:11">
      <c r="A2993" s="120">
        <v>3982</v>
      </c>
      <c r="B2993" s="121" t="s">
        <v>201</v>
      </c>
      <c r="C2993" s="121" t="s">
        <v>202</v>
      </c>
      <c r="D2993" s="121" t="s">
        <v>68</v>
      </c>
      <c r="E2993" s="121" t="s">
        <v>162</v>
      </c>
      <c r="F2993" s="122">
        <v>28075</v>
      </c>
      <c r="G2993" s="122">
        <v>1695.407</v>
      </c>
      <c r="H2993" s="120">
        <v>2019</v>
      </c>
      <c r="I2993" t="str">
        <f>IF(J2993="natural gas",VLOOKUP(D2993,'Cross-Page Data'!$I$4:$J$13,2,FALSE),IF(J2993="solar",VLOOKUP('Form 923'!D2993,'Cross-Page Data'!$I$14:$J$117,2,FALSE),J2993))</f>
        <v>hard coal</v>
      </c>
      <c r="J2993" t="str">
        <f>VLOOKUP(E2993,'Cross-Page Data'!$D$4:$F$48,3,FALSE)</f>
        <v>hard coal</v>
      </c>
      <c r="K2993" t="b">
        <f t="shared" si="46"/>
        <v>1</v>
      </c>
    </row>
    <row r="2994" spans="1:11">
      <c r="A2994" s="120">
        <v>3982</v>
      </c>
      <c r="B2994" s="121" t="s">
        <v>201</v>
      </c>
      <c r="C2994" s="121" t="s">
        <v>202</v>
      </c>
      <c r="D2994" s="121" t="s">
        <v>68</v>
      </c>
      <c r="E2994" s="121" t="s">
        <v>166</v>
      </c>
      <c r="F2994" s="122">
        <v>110578</v>
      </c>
      <c r="G2994" s="122">
        <v>6499.23</v>
      </c>
      <c r="H2994" s="120">
        <v>2019</v>
      </c>
      <c r="I2994" t="str">
        <f>IF(J2994="natural gas",VLOOKUP(D2994,'Cross-Page Data'!$I$4:$J$13,2,FALSE),IF(J2994="solar",VLOOKUP('Form 923'!D2994,'Cross-Page Data'!$I$14:$J$117,2,FALSE),J2994))</f>
        <v>other</v>
      </c>
      <c r="J2994" t="str">
        <f>VLOOKUP(E2994,'Cross-Page Data'!$D$4:$F$48,3,FALSE)</f>
        <v>other</v>
      </c>
      <c r="K2994" t="b">
        <f t="shared" si="46"/>
        <v>1</v>
      </c>
    </row>
    <row r="2995" spans="1:11">
      <c r="A2995" s="120">
        <v>3982</v>
      </c>
      <c r="B2995" s="121" t="s">
        <v>201</v>
      </c>
      <c r="C2995" s="121" t="s">
        <v>202</v>
      </c>
      <c r="D2995" s="121" t="s">
        <v>68</v>
      </c>
      <c r="E2995" s="121" t="s">
        <v>176</v>
      </c>
      <c r="F2995" s="122">
        <v>3005490</v>
      </c>
      <c r="G2995" s="122">
        <v>175679.46</v>
      </c>
      <c r="H2995" s="120">
        <v>2019</v>
      </c>
      <c r="I2995" t="str">
        <f>IF(J2995="natural gas",VLOOKUP(D2995,'Cross-Page Data'!$I$4:$J$13,2,FALSE),IF(J2995="solar",VLOOKUP('Form 923'!D2995,'Cross-Page Data'!$I$14:$J$117,2,FALSE),J2995))</f>
        <v>biomass</v>
      </c>
      <c r="J2995" t="str">
        <f>VLOOKUP(E2995,'Cross-Page Data'!$D$4:$F$48,3,FALSE)</f>
        <v>biomass</v>
      </c>
      <c r="K2995" t="b">
        <f t="shared" si="46"/>
        <v>1</v>
      </c>
    </row>
    <row r="2996" spans="1:11">
      <c r="A2996" s="120">
        <v>3983</v>
      </c>
      <c r="B2996" s="121" t="s">
        <v>201</v>
      </c>
      <c r="C2996" s="121" t="s">
        <v>202</v>
      </c>
      <c r="D2996" s="121" t="s">
        <v>116</v>
      </c>
      <c r="E2996" s="121" t="s">
        <v>170</v>
      </c>
      <c r="F2996" s="122">
        <v>291878</v>
      </c>
      <c r="G2996" s="122">
        <v>32788</v>
      </c>
      <c r="H2996" s="120">
        <v>2019</v>
      </c>
      <c r="I2996" t="str">
        <f>IF(J2996="natural gas",VLOOKUP(D2996,'Cross-Page Data'!$I$4:$J$13,2,FALSE),IF(J2996="solar",VLOOKUP('Form 923'!D2996,'Cross-Page Data'!$I$14:$J$117,2,FALSE),J2996))</f>
        <v>hydro</v>
      </c>
      <c r="J2996" t="str">
        <f>VLOOKUP(E2996,'Cross-Page Data'!$D$4:$F$48,3,FALSE)</f>
        <v>hydro</v>
      </c>
      <c r="K2996" t="b">
        <f t="shared" si="46"/>
        <v>1</v>
      </c>
    </row>
    <row r="2997" spans="1:11">
      <c r="A2997" s="120">
        <v>3986</v>
      </c>
      <c r="B2997" s="121" t="s">
        <v>201</v>
      </c>
      <c r="C2997" s="121" t="s">
        <v>202</v>
      </c>
      <c r="D2997" s="121" t="s">
        <v>116</v>
      </c>
      <c r="E2997" s="121" t="s">
        <v>170</v>
      </c>
      <c r="F2997" s="122">
        <v>129337</v>
      </c>
      <c r="G2997" s="122">
        <v>14529</v>
      </c>
      <c r="H2997" s="120">
        <v>2019</v>
      </c>
      <c r="I2997" t="str">
        <f>IF(J2997="natural gas",VLOOKUP(D2997,'Cross-Page Data'!$I$4:$J$13,2,FALSE),IF(J2997="solar",VLOOKUP('Form 923'!D2997,'Cross-Page Data'!$I$14:$J$117,2,FALSE),J2997))</f>
        <v>hydro</v>
      </c>
      <c r="J2997" t="str">
        <f>VLOOKUP(E2997,'Cross-Page Data'!$D$4:$F$48,3,FALSE)</f>
        <v>hydro</v>
      </c>
      <c r="K2997" t="b">
        <f t="shared" si="46"/>
        <v>1</v>
      </c>
    </row>
    <row r="2998" spans="1:11">
      <c r="A2998" s="120">
        <v>3988</v>
      </c>
      <c r="B2998" s="121" t="s">
        <v>201</v>
      </c>
      <c r="C2998" s="121" t="s">
        <v>202</v>
      </c>
      <c r="D2998" s="121" t="s">
        <v>116</v>
      </c>
      <c r="E2998" s="121" t="s">
        <v>170</v>
      </c>
      <c r="F2998" s="122">
        <v>87096</v>
      </c>
      <c r="G2998" s="122">
        <v>9784</v>
      </c>
      <c r="H2998" s="120">
        <v>2019</v>
      </c>
      <c r="I2998" t="str">
        <f>IF(J2998="natural gas",VLOOKUP(D2998,'Cross-Page Data'!$I$4:$J$13,2,FALSE),IF(J2998="solar",VLOOKUP('Form 923'!D2998,'Cross-Page Data'!$I$14:$J$117,2,FALSE),J2998))</f>
        <v>hydro</v>
      </c>
      <c r="J2998" t="str">
        <f>VLOOKUP(E2998,'Cross-Page Data'!$D$4:$F$48,3,FALSE)</f>
        <v>hydro</v>
      </c>
      <c r="K2998" t="b">
        <f t="shared" si="46"/>
        <v>1</v>
      </c>
    </row>
    <row r="2999" spans="1:11">
      <c r="A2999" s="120">
        <v>3989</v>
      </c>
      <c r="B2999" s="121" t="s">
        <v>201</v>
      </c>
      <c r="C2999" s="121" t="s">
        <v>202</v>
      </c>
      <c r="D2999" s="121" t="s">
        <v>116</v>
      </c>
      <c r="E2999" s="121" t="s">
        <v>170</v>
      </c>
      <c r="F2999" s="122">
        <v>47217</v>
      </c>
      <c r="G2999" s="122">
        <v>5304</v>
      </c>
      <c r="H2999" s="120">
        <v>2019</v>
      </c>
      <c r="I2999" t="str">
        <f>IF(J2999="natural gas",VLOOKUP(D2999,'Cross-Page Data'!$I$4:$J$13,2,FALSE),IF(J2999="solar",VLOOKUP('Form 923'!D2999,'Cross-Page Data'!$I$14:$J$117,2,FALSE),J2999))</f>
        <v>hydro</v>
      </c>
      <c r="J2999" t="str">
        <f>VLOOKUP(E2999,'Cross-Page Data'!$D$4:$F$48,3,FALSE)</f>
        <v>hydro</v>
      </c>
      <c r="K2999" t="b">
        <f t="shared" si="46"/>
        <v>1</v>
      </c>
    </row>
    <row r="3000" spans="1:11">
      <c r="A3000" s="120">
        <v>3991</v>
      </c>
      <c r="B3000" s="121" t="s">
        <v>201</v>
      </c>
      <c r="C3000" s="121" t="s">
        <v>202</v>
      </c>
      <c r="D3000" s="121" t="s">
        <v>73</v>
      </c>
      <c r="E3000" s="121" t="s">
        <v>70</v>
      </c>
      <c r="F3000" s="122">
        <v>0</v>
      </c>
      <c r="G3000" s="122">
        <v>0</v>
      </c>
      <c r="H3000" s="120">
        <v>2019</v>
      </c>
      <c r="I3000" t="str">
        <f>IF(J3000="natural gas",VLOOKUP(D3000,'Cross-Page Data'!$I$4:$J$13,2,FALSE),IF(J3000="solar",VLOOKUP('Form 923'!D3000,'Cross-Page Data'!$I$14:$J$117,2,FALSE),J3000))</f>
        <v>heavy or residual fuel oil</v>
      </c>
      <c r="J3000" t="str">
        <f>VLOOKUP(E3000,'Cross-Page Data'!$D$4:$F$48,3,FALSE)</f>
        <v>heavy or residual fuel oil</v>
      </c>
      <c r="K3000" t="b">
        <f t="shared" si="46"/>
        <v>1</v>
      </c>
    </row>
    <row r="3001" spans="1:11">
      <c r="A3001" s="120">
        <v>3991</v>
      </c>
      <c r="B3001" s="121" t="s">
        <v>201</v>
      </c>
      <c r="C3001" s="121" t="s">
        <v>202</v>
      </c>
      <c r="D3001" s="121" t="s">
        <v>73</v>
      </c>
      <c r="E3001" s="121" t="s">
        <v>38</v>
      </c>
      <c r="F3001" s="122">
        <v>757</v>
      </c>
      <c r="G3001" s="122">
        <v>-230</v>
      </c>
      <c r="H3001" s="120">
        <v>2019</v>
      </c>
      <c r="I3001" t="str">
        <f>IF(J3001="natural gas",VLOOKUP(D3001,'Cross-Page Data'!$I$4:$J$13,2,FALSE),IF(J3001="solar",VLOOKUP('Form 923'!D3001,'Cross-Page Data'!$I$14:$J$117,2,FALSE),J3001))</f>
        <v>natural gas peaker</v>
      </c>
      <c r="J3001" t="str">
        <f>VLOOKUP(E3001,'Cross-Page Data'!$D$4:$F$48,3,FALSE)</f>
        <v>natural gas</v>
      </c>
      <c r="K3001" t="b">
        <f t="shared" si="46"/>
        <v>1</v>
      </c>
    </row>
    <row r="3002" spans="1:11">
      <c r="A3002" s="120">
        <v>3992</v>
      </c>
      <c r="B3002" s="121" t="s">
        <v>201</v>
      </c>
      <c r="C3002" s="121" t="s">
        <v>202</v>
      </c>
      <c r="D3002" s="121" t="s">
        <v>68</v>
      </c>
      <c r="E3002" s="121" t="s">
        <v>54</v>
      </c>
      <c r="F3002" s="122">
        <v>0</v>
      </c>
      <c r="G3002" s="122">
        <v>0</v>
      </c>
      <c r="H3002" s="120">
        <v>2019</v>
      </c>
      <c r="I3002" t="str">
        <f>IF(J3002="natural gas",VLOOKUP(D3002,'Cross-Page Data'!$I$4:$J$13,2,FALSE),IF(J3002="solar",VLOOKUP('Form 923'!D3002,'Cross-Page Data'!$I$14:$J$117,2,FALSE),J3002))</f>
        <v>hard coal</v>
      </c>
      <c r="J3002" t="str">
        <f>VLOOKUP(E3002,'Cross-Page Data'!$D$4:$F$48,3,FALSE)</f>
        <v>hard coal</v>
      </c>
      <c r="K3002" t="b">
        <f t="shared" si="46"/>
        <v>1</v>
      </c>
    </row>
    <row r="3003" spans="1:11">
      <c r="A3003" s="120">
        <v>3992</v>
      </c>
      <c r="B3003" s="121" t="s">
        <v>201</v>
      </c>
      <c r="C3003" s="121" t="s">
        <v>202</v>
      </c>
      <c r="D3003" s="121" t="s">
        <v>68</v>
      </c>
      <c r="E3003" s="121" t="s">
        <v>70</v>
      </c>
      <c r="F3003" s="122">
        <v>0</v>
      </c>
      <c r="G3003" s="122">
        <v>0</v>
      </c>
      <c r="H3003" s="120">
        <v>2019</v>
      </c>
      <c r="I3003" t="str">
        <f>IF(J3003="natural gas",VLOOKUP(D3003,'Cross-Page Data'!$I$4:$J$13,2,FALSE),IF(J3003="solar",VLOOKUP('Form 923'!D3003,'Cross-Page Data'!$I$14:$J$117,2,FALSE),J3003))</f>
        <v>heavy or residual fuel oil</v>
      </c>
      <c r="J3003" t="str">
        <f>VLOOKUP(E3003,'Cross-Page Data'!$D$4:$F$48,3,FALSE)</f>
        <v>heavy or residual fuel oil</v>
      </c>
      <c r="K3003" t="b">
        <f t="shared" si="46"/>
        <v>1</v>
      </c>
    </row>
    <row r="3004" spans="1:11">
      <c r="A3004" s="120">
        <v>3992</v>
      </c>
      <c r="B3004" s="121" t="s">
        <v>201</v>
      </c>
      <c r="C3004" s="121" t="s">
        <v>202</v>
      </c>
      <c r="D3004" s="121" t="s">
        <v>68</v>
      </c>
      <c r="E3004" s="121" t="s">
        <v>38</v>
      </c>
      <c r="F3004" s="122">
        <v>726728</v>
      </c>
      <c r="G3004" s="122">
        <v>43290</v>
      </c>
      <c r="H3004" s="120">
        <v>2019</v>
      </c>
      <c r="I3004" t="str">
        <f>IF(J3004="natural gas",VLOOKUP(D3004,'Cross-Page Data'!$I$4:$J$13,2,FALSE),IF(J3004="solar",VLOOKUP('Form 923'!D3004,'Cross-Page Data'!$I$14:$J$117,2,FALSE),J3004))</f>
        <v>natural gas nonpeaker - preexisting retiring</v>
      </c>
      <c r="J3004" t="str">
        <f>VLOOKUP(E3004,'Cross-Page Data'!$D$4:$F$48,3,FALSE)</f>
        <v>natural gas</v>
      </c>
      <c r="K3004" t="b">
        <f t="shared" si="46"/>
        <v>1</v>
      </c>
    </row>
    <row r="3005" spans="1:11">
      <c r="A3005" s="120">
        <v>3993</v>
      </c>
      <c r="B3005" s="121" t="s">
        <v>201</v>
      </c>
      <c r="C3005" s="121" t="s">
        <v>202</v>
      </c>
      <c r="D3005" s="121" t="s">
        <v>73</v>
      </c>
      <c r="E3005" s="121" t="s">
        <v>70</v>
      </c>
      <c r="F3005" s="122">
        <v>0</v>
      </c>
      <c r="G3005" s="122">
        <v>0</v>
      </c>
      <c r="H3005" s="120">
        <v>2019</v>
      </c>
      <c r="I3005" t="str">
        <f>IF(J3005="natural gas",VLOOKUP(D3005,'Cross-Page Data'!$I$4:$J$13,2,FALSE),IF(J3005="solar",VLOOKUP('Form 923'!D3005,'Cross-Page Data'!$I$14:$J$117,2,FALSE),J3005))</f>
        <v>heavy or residual fuel oil</v>
      </c>
      <c r="J3005" t="str">
        <f>VLOOKUP(E3005,'Cross-Page Data'!$D$4:$F$48,3,FALSE)</f>
        <v>heavy or residual fuel oil</v>
      </c>
      <c r="K3005" t="b">
        <f t="shared" si="46"/>
        <v>1</v>
      </c>
    </row>
    <row r="3006" spans="1:11">
      <c r="A3006" s="120">
        <v>3993</v>
      </c>
      <c r="B3006" s="121" t="s">
        <v>201</v>
      </c>
      <c r="C3006" s="121" t="s">
        <v>202</v>
      </c>
      <c r="D3006" s="121" t="s">
        <v>73</v>
      </c>
      <c r="E3006" s="121" t="s">
        <v>38</v>
      </c>
      <c r="F3006" s="122">
        <v>750</v>
      </c>
      <c r="G3006" s="122">
        <v>-216</v>
      </c>
      <c r="H3006" s="120">
        <v>2019</v>
      </c>
      <c r="I3006" t="str">
        <f>IF(J3006="natural gas",VLOOKUP(D3006,'Cross-Page Data'!$I$4:$J$13,2,FALSE),IF(J3006="solar",VLOOKUP('Form 923'!D3006,'Cross-Page Data'!$I$14:$J$117,2,FALSE),J3006))</f>
        <v>natural gas peaker</v>
      </c>
      <c r="J3006" t="str">
        <f>VLOOKUP(E3006,'Cross-Page Data'!$D$4:$F$48,3,FALSE)</f>
        <v>natural gas</v>
      </c>
      <c r="K3006" t="b">
        <f t="shared" si="46"/>
        <v>1</v>
      </c>
    </row>
    <row r="3007" spans="1:11">
      <c r="A3007" s="120">
        <v>3995</v>
      </c>
      <c r="B3007" s="121" t="s">
        <v>201</v>
      </c>
      <c r="C3007" s="121" t="s">
        <v>206</v>
      </c>
      <c r="D3007" s="121" t="s">
        <v>116</v>
      </c>
      <c r="E3007" s="121" t="s">
        <v>170</v>
      </c>
      <c r="F3007" s="122">
        <v>73586</v>
      </c>
      <c r="G3007" s="122">
        <v>8266</v>
      </c>
      <c r="H3007" s="120">
        <v>2019</v>
      </c>
      <c r="I3007" t="str">
        <f>IF(J3007="natural gas",VLOOKUP(D3007,'Cross-Page Data'!$I$4:$J$13,2,FALSE),IF(J3007="solar",VLOOKUP('Form 923'!D3007,'Cross-Page Data'!$I$14:$J$117,2,FALSE),J3007))</f>
        <v>hydro</v>
      </c>
      <c r="J3007" t="str">
        <f>VLOOKUP(E3007,'Cross-Page Data'!$D$4:$F$48,3,FALSE)</f>
        <v>hydro</v>
      </c>
      <c r="K3007" t="b">
        <f t="shared" si="46"/>
        <v>1</v>
      </c>
    </row>
    <row r="3008" spans="1:11">
      <c r="A3008" s="120">
        <v>3998</v>
      </c>
      <c r="B3008" s="121" t="s">
        <v>201</v>
      </c>
      <c r="C3008" s="121" t="s">
        <v>202</v>
      </c>
      <c r="D3008" s="121" t="s">
        <v>116</v>
      </c>
      <c r="E3008" s="121" t="s">
        <v>170</v>
      </c>
      <c r="F3008" s="122">
        <v>417895</v>
      </c>
      <c r="G3008" s="122">
        <v>46944</v>
      </c>
      <c r="H3008" s="120">
        <v>2019</v>
      </c>
      <c r="I3008" t="str">
        <f>IF(J3008="natural gas",VLOOKUP(D3008,'Cross-Page Data'!$I$4:$J$13,2,FALSE),IF(J3008="solar",VLOOKUP('Form 923'!D3008,'Cross-Page Data'!$I$14:$J$117,2,FALSE),J3008))</f>
        <v>hydro</v>
      </c>
      <c r="J3008" t="str">
        <f>VLOOKUP(E3008,'Cross-Page Data'!$D$4:$F$48,3,FALSE)</f>
        <v>hydro</v>
      </c>
      <c r="K3008" t="b">
        <f t="shared" si="46"/>
        <v>1</v>
      </c>
    </row>
    <row r="3009" spans="1:11">
      <c r="A3009" s="120">
        <v>4000</v>
      </c>
      <c r="B3009" s="121" t="s">
        <v>201</v>
      </c>
      <c r="C3009" s="121" t="s">
        <v>202</v>
      </c>
      <c r="D3009" s="121" t="s">
        <v>116</v>
      </c>
      <c r="E3009" s="121" t="s">
        <v>170</v>
      </c>
      <c r="F3009" s="122">
        <v>764868</v>
      </c>
      <c r="G3009" s="122">
        <v>85921</v>
      </c>
      <c r="H3009" s="120">
        <v>2019</v>
      </c>
      <c r="I3009" t="str">
        <f>IF(J3009="natural gas",VLOOKUP(D3009,'Cross-Page Data'!$I$4:$J$13,2,FALSE),IF(J3009="solar",VLOOKUP('Form 923'!D3009,'Cross-Page Data'!$I$14:$J$117,2,FALSE),J3009))</f>
        <v>hydro</v>
      </c>
      <c r="J3009" t="str">
        <f>VLOOKUP(E3009,'Cross-Page Data'!$D$4:$F$48,3,FALSE)</f>
        <v>hydro</v>
      </c>
      <c r="K3009" t="b">
        <f t="shared" si="46"/>
        <v>1</v>
      </c>
    </row>
    <row r="3010" spans="1:11">
      <c r="A3010" s="120">
        <v>4002</v>
      </c>
      <c r="B3010" s="121" t="s">
        <v>201</v>
      </c>
      <c r="C3010" s="121" t="s">
        <v>202</v>
      </c>
      <c r="D3010" s="121" t="s">
        <v>116</v>
      </c>
      <c r="E3010" s="121" t="s">
        <v>170</v>
      </c>
      <c r="F3010" s="122">
        <v>543279</v>
      </c>
      <c r="G3010" s="122">
        <v>61029</v>
      </c>
      <c r="H3010" s="120">
        <v>2019</v>
      </c>
      <c r="I3010" t="str">
        <f>IF(J3010="natural gas",VLOOKUP(D3010,'Cross-Page Data'!$I$4:$J$13,2,FALSE),IF(J3010="solar",VLOOKUP('Form 923'!D3010,'Cross-Page Data'!$I$14:$J$117,2,FALSE),J3010))</f>
        <v>hydro</v>
      </c>
      <c r="J3010" t="str">
        <f>VLOOKUP(E3010,'Cross-Page Data'!$D$4:$F$48,3,FALSE)</f>
        <v>hydro</v>
      </c>
      <c r="K3010" t="b">
        <f t="shared" si="46"/>
        <v>1</v>
      </c>
    </row>
    <row r="3011" spans="1:11">
      <c r="A3011" s="120">
        <v>4005</v>
      </c>
      <c r="B3011" s="121" t="s">
        <v>201</v>
      </c>
      <c r="C3011" s="121" t="s">
        <v>202</v>
      </c>
      <c r="D3011" s="121" t="s">
        <v>73</v>
      </c>
      <c r="E3011" s="121" t="s">
        <v>70</v>
      </c>
      <c r="F3011" s="122">
        <v>20424</v>
      </c>
      <c r="G3011" s="122">
        <v>-21</v>
      </c>
      <c r="H3011" s="120">
        <v>2019</v>
      </c>
      <c r="I3011" t="str">
        <f>IF(J3011="natural gas",VLOOKUP(D3011,'Cross-Page Data'!$I$4:$J$13,2,FALSE),IF(J3011="solar",VLOOKUP('Form 923'!D3011,'Cross-Page Data'!$I$14:$J$117,2,FALSE),J3011))</f>
        <v>heavy or residual fuel oil</v>
      </c>
      <c r="J3011" t="str">
        <f>VLOOKUP(E3011,'Cross-Page Data'!$D$4:$F$48,3,FALSE)</f>
        <v>heavy or residual fuel oil</v>
      </c>
      <c r="K3011" t="b">
        <f t="shared" si="46"/>
        <v>1</v>
      </c>
    </row>
    <row r="3012" spans="1:11">
      <c r="A3012" s="120">
        <v>4005</v>
      </c>
      <c r="B3012" s="121" t="s">
        <v>201</v>
      </c>
      <c r="C3012" s="121" t="s">
        <v>202</v>
      </c>
      <c r="D3012" s="121" t="s">
        <v>68</v>
      </c>
      <c r="E3012" s="121" t="s">
        <v>105</v>
      </c>
      <c r="F3012" s="122">
        <v>262191</v>
      </c>
      <c r="G3012" s="122">
        <v>11886.681</v>
      </c>
      <c r="H3012" s="120">
        <v>2019</v>
      </c>
      <c r="I3012" t="str">
        <f>IF(J3012="natural gas",VLOOKUP(D3012,'Cross-Page Data'!$I$4:$J$13,2,FALSE),IF(J3012="solar",VLOOKUP('Form 923'!D3012,'Cross-Page Data'!$I$14:$J$117,2,FALSE),J3012))</f>
        <v>municipal solid waste</v>
      </c>
      <c r="J3012" t="str">
        <f>VLOOKUP(E3012,'Cross-Page Data'!$D$4:$F$48,3,FALSE)</f>
        <v>municipal solid waste</v>
      </c>
      <c r="K3012" t="b">
        <f t="shared" si="46"/>
        <v>1</v>
      </c>
    </row>
    <row r="3013" spans="1:11">
      <c r="A3013" s="120">
        <v>4005</v>
      </c>
      <c r="B3013" s="121" t="s">
        <v>201</v>
      </c>
      <c r="C3013" s="121" t="s">
        <v>202</v>
      </c>
      <c r="D3013" s="121" t="s">
        <v>68</v>
      </c>
      <c r="E3013" s="121" t="s">
        <v>110</v>
      </c>
      <c r="F3013" s="122">
        <v>320456</v>
      </c>
      <c r="G3013" s="122">
        <v>14528.136</v>
      </c>
      <c r="H3013" s="120">
        <v>2019</v>
      </c>
      <c r="I3013" t="str">
        <f>IF(J3013="natural gas",VLOOKUP(D3013,'Cross-Page Data'!$I$4:$J$13,2,FALSE),IF(J3013="solar",VLOOKUP('Form 923'!D3013,'Cross-Page Data'!$I$14:$J$117,2,FALSE),J3013))</f>
        <v>municipal solid waste</v>
      </c>
      <c r="J3013" t="str">
        <f>VLOOKUP(E3013,'Cross-Page Data'!$D$4:$F$48,3,FALSE)</f>
        <v>municipal solid waste</v>
      </c>
      <c r="K3013" t="b">
        <f t="shared" si="46"/>
        <v>1</v>
      </c>
    </row>
    <row r="3014" spans="1:11">
      <c r="A3014" s="120">
        <v>4005</v>
      </c>
      <c r="B3014" s="121" t="s">
        <v>201</v>
      </c>
      <c r="C3014" s="121" t="s">
        <v>202</v>
      </c>
      <c r="D3014" s="121" t="s">
        <v>68</v>
      </c>
      <c r="E3014" s="121" t="s">
        <v>38</v>
      </c>
      <c r="F3014" s="122">
        <v>3501</v>
      </c>
      <c r="G3014" s="122">
        <v>158.592</v>
      </c>
      <c r="H3014" s="120">
        <v>2019</v>
      </c>
      <c r="I3014" t="str">
        <f>IF(J3014="natural gas",VLOOKUP(D3014,'Cross-Page Data'!$I$4:$J$13,2,FALSE),IF(J3014="solar",VLOOKUP('Form 923'!D3014,'Cross-Page Data'!$I$14:$J$117,2,FALSE),J3014))</f>
        <v>natural gas nonpeaker - preexisting retiring</v>
      </c>
      <c r="J3014" t="str">
        <f>VLOOKUP(E3014,'Cross-Page Data'!$D$4:$F$48,3,FALSE)</f>
        <v>natural gas</v>
      </c>
      <c r="K3014" t="b">
        <f t="shared" si="46"/>
        <v>1</v>
      </c>
    </row>
    <row r="3015" spans="1:11">
      <c r="A3015" s="120">
        <v>4005</v>
      </c>
      <c r="B3015" s="121" t="s">
        <v>201</v>
      </c>
      <c r="C3015" s="121" t="s">
        <v>202</v>
      </c>
      <c r="D3015" s="121" t="s">
        <v>68</v>
      </c>
      <c r="E3015" s="121" t="s">
        <v>176</v>
      </c>
      <c r="F3015" s="122">
        <v>755869</v>
      </c>
      <c r="G3015" s="122">
        <v>34095.591</v>
      </c>
      <c r="H3015" s="120">
        <v>2019</v>
      </c>
      <c r="I3015" t="str">
        <f>IF(J3015="natural gas",VLOOKUP(D3015,'Cross-Page Data'!$I$4:$J$13,2,FALSE),IF(J3015="solar",VLOOKUP('Form 923'!D3015,'Cross-Page Data'!$I$14:$J$117,2,FALSE),J3015))</f>
        <v>biomass</v>
      </c>
      <c r="J3015" t="str">
        <f>VLOOKUP(E3015,'Cross-Page Data'!$D$4:$F$48,3,FALSE)</f>
        <v>biomass</v>
      </c>
      <c r="K3015" t="b">
        <f t="shared" ref="K3015:K3078" si="47">IF(AND($N$6=FALSE,OR(C3015="Commercial NAICS Cogen",C3015="Industrial NAICS Cogen",C3015="NAICS-22 Cogen")),FALSE,IF(AND($N$7=FALSE,OR(C3015="Commercial NAICS Cogen",C3015="Commercial NAICS Non-Cogen",C3015="industrial NAICS Cogen",C3015="industrial NAICS non-cogen")),FALSE,TRUE))</f>
        <v>1</v>
      </c>
    </row>
    <row r="3016" spans="1:11">
      <c r="A3016" s="120">
        <v>4007</v>
      </c>
      <c r="B3016" s="121" t="s">
        <v>201</v>
      </c>
      <c r="C3016" s="121" t="s">
        <v>202</v>
      </c>
      <c r="D3016" s="121" t="s">
        <v>116</v>
      </c>
      <c r="E3016" s="121" t="s">
        <v>170</v>
      </c>
      <c r="F3016" s="122">
        <v>1338247</v>
      </c>
      <c r="G3016" s="122">
        <v>150331</v>
      </c>
      <c r="H3016" s="120">
        <v>2019</v>
      </c>
      <c r="I3016" t="str">
        <f>IF(J3016="natural gas",VLOOKUP(D3016,'Cross-Page Data'!$I$4:$J$13,2,FALSE),IF(J3016="solar",VLOOKUP('Form 923'!D3016,'Cross-Page Data'!$I$14:$J$117,2,FALSE),J3016))</f>
        <v>hydro</v>
      </c>
      <c r="J3016" t="str">
        <f>VLOOKUP(E3016,'Cross-Page Data'!$D$4:$F$48,3,FALSE)</f>
        <v>hydro</v>
      </c>
      <c r="K3016" t="b">
        <f t="shared" si="47"/>
        <v>1</v>
      </c>
    </row>
    <row r="3017" spans="1:11">
      <c r="A3017" s="120">
        <v>4008</v>
      </c>
      <c r="B3017" s="121" t="s">
        <v>201</v>
      </c>
      <c r="C3017" s="121" t="s">
        <v>202</v>
      </c>
      <c r="D3017" s="121" t="s">
        <v>116</v>
      </c>
      <c r="E3017" s="121" t="s">
        <v>170</v>
      </c>
      <c r="F3017" s="122">
        <v>1887893</v>
      </c>
      <c r="G3017" s="122">
        <v>212075</v>
      </c>
      <c r="H3017" s="120">
        <v>2019</v>
      </c>
      <c r="I3017" t="str">
        <f>IF(J3017="natural gas",VLOOKUP(D3017,'Cross-Page Data'!$I$4:$J$13,2,FALSE),IF(J3017="solar",VLOOKUP('Form 923'!D3017,'Cross-Page Data'!$I$14:$J$117,2,FALSE),J3017))</f>
        <v>hydro</v>
      </c>
      <c r="J3017" t="str">
        <f>VLOOKUP(E3017,'Cross-Page Data'!$D$4:$F$48,3,FALSE)</f>
        <v>hydro</v>
      </c>
      <c r="K3017" t="b">
        <f t="shared" si="47"/>
        <v>1</v>
      </c>
    </row>
    <row r="3018" spans="1:11">
      <c r="A3018" s="120">
        <v>4009</v>
      </c>
      <c r="B3018" s="121" t="s">
        <v>201</v>
      </c>
      <c r="C3018" s="121" t="s">
        <v>202</v>
      </c>
      <c r="D3018" s="121" t="s">
        <v>116</v>
      </c>
      <c r="E3018" s="121" t="s">
        <v>170</v>
      </c>
      <c r="F3018" s="122">
        <v>282230</v>
      </c>
      <c r="G3018" s="122">
        <v>31704</v>
      </c>
      <c r="H3018" s="120">
        <v>2019</v>
      </c>
      <c r="I3018" t="str">
        <f>IF(J3018="natural gas",VLOOKUP(D3018,'Cross-Page Data'!$I$4:$J$13,2,FALSE),IF(J3018="solar",VLOOKUP('Form 923'!D3018,'Cross-Page Data'!$I$14:$J$117,2,FALSE),J3018))</f>
        <v>hydro</v>
      </c>
      <c r="J3018" t="str">
        <f>VLOOKUP(E3018,'Cross-Page Data'!$D$4:$F$48,3,FALSE)</f>
        <v>hydro</v>
      </c>
      <c r="K3018" t="b">
        <f t="shared" si="47"/>
        <v>1</v>
      </c>
    </row>
    <row r="3019" spans="1:11">
      <c r="A3019" s="120">
        <v>4011</v>
      </c>
      <c r="B3019" s="121" t="s">
        <v>201</v>
      </c>
      <c r="C3019" s="121" t="s">
        <v>202</v>
      </c>
      <c r="D3019" s="121" t="s">
        <v>116</v>
      </c>
      <c r="E3019" s="121" t="s">
        <v>170</v>
      </c>
      <c r="F3019" s="122">
        <v>1134113</v>
      </c>
      <c r="G3019" s="122">
        <v>127400</v>
      </c>
      <c r="H3019" s="120">
        <v>2019</v>
      </c>
      <c r="I3019" t="str">
        <f>IF(J3019="natural gas",VLOOKUP(D3019,'Cross-Page Data'!$I$4:$J$13,2,FALSE),IF(J3019="solar",VLOOKUP('Form 923'!D3019,'Cross-Page Data'!$I$14:$J$117,2,FALSE),J3019))</f>
        <v>hydro</v>
      </c>
      <c r="J3019" t="str">
        <f>VLOOKUP(E3019,'Cross-Page Data'!$D$4:$F$48,3,FALSE)</f>
        <v>hydro</v>
      </c>
      <c r="K3019" t="b">
        <f t="shared" si="47"/>
        <v>1</v>
      </c>
    </row>
    <row r="3020" spans="1:11">
      <c r="A3020" s="120">
        <v>4012</v>
      </c>
      <c r="B3020" s="121" t="s">
        <v>201</v>
      </c>
      <c r="C3020" s="121" t="s">
        <v>202</v>
      </c>
      <c r="D3020" s="121" t="s">
        <v>116</v>
      </c>
      <c r="E3020" s="121" t="s">
        <v>170</v>
      </c>
      <c r="F3020" s="122">
        <v>87257</v>
      </c>
      <c r="G3020" s="122">
        <v>9802</v>
      </c>
      <c r="H3020" s="120">
        <v>2019</v>
      </c>
      <c r="I3020" t="str">
        <f>IF(J3020="natural gas",VLOOKUP(D3020,'Cross-Page Data'!$I$4:$J$13,2,FALSE),IF(J3020="solar",VLOOKUP('Form 923'!D3020,'Cross-Page Data'!$I$14:$J$117,2,FALSE),J3020))</f>
        <v>hydro</v>
      </c>
      <c r="J3020" t="str">
        <f>VLOOKUP(E3020,'Cross-Page Data'!$D$4:$F$48,3,FALSE)</f>
        <v>hydro</v>
      </c>
      <c r="K3020" t="b">
        <f t="shared" si="47"/>
        <v>1</v>
      </c>
    </row>
    <row r="3021" spans="1:11">
      <c r="A3021" s="120">
        <v>4014</v>
      </c>
      <c r="B3021" s="121" t="s">
        <v>201</v>
      </c>
      <c r="C3021" s="121" t="s">
        <v>202</v>
      </c>
      <c r="D3021" s="121" t="s">
        <v>73</v>
      </c>
      <c r="E3021" s="121" t="s">
        <v>70</v>
      </c>
      <c r="F3021" s="122">
        <v>52595</v>
      </c>
      <c r="G3021" s="122">
        <v>2903.279</v>
      </c>
      <c r="H3021" s="120">
        <v>2019</v>
      </c>
      <c r="I3021" t="str">
        <f>IF(J3021="natural gas",VLOOKUP(D3021,'Cross-Page Data'!$I$4:$J$13,2,FALSE),IF(J3021="solar",VLOOKUP('Form 923'!D3021,'Cross-Page Data'!$I$14:$J$117,2,FALSE),J3021))</f>
        <v>heavy or residual fuel oil</v>
      </c>
      <c r="J3021" t="str">
        <f>VLOOKUP(E3021,'Cross-Page Data'!$D$4:$F$48,3,FALSE)</f>
        <v>heavy or residual fuel oil</v>
      </c>
      <c r="K3021" t="b">
        <f t="shared" si="47"/>
        <v>1</v>
      </c>
    </row>
    <row r="3022" spans="1:11">
      <c r="A3022" s="120">
        <v>4014</v>
      </c>
      <c r="B3022" s="121" t="s">
        <v>201</v>
      </c>
      <c r="C3022" s="121" t="s">
        <v>202</v>
      </c>
      <c r="D3022" s="121" t="s">
        <v>73</v>
      </c>
      <c r="E3022" s="121" t="s">
        <v>38</v>
      </c>
      <c r="F3022" s="122">
        <v>226858</v>
      </c>
      <c r="G3022" s="122">
        <v>12522.721</v>
      </c>
      <c r="H3022" s="120">
        <v>2019</v>
      </c>
      <c r="I3022" t="str">
        <f>IF(J3022="natural gas",VLOOKUP(D3022,'Cross-Page Data'!$I$4:$J$13,2,FALSE),IF(J3022="solar",VLOOKUP('Form 923'!D3022,'Cross-Page Data'!$I$14:$J$117,2,FALSE),J3022))</f>
        <v>natural gas peaker</v>
      </c>
      <c r="J3022" t="str">
        <f>VLOOKUP(E3022,'Cross-Page Data'!$D$4:$F$48,3,FALSE)</f>
        <v>natural gas</v>
      </c>
      <c r="K3022" t="b">
        <f t="shared" si="47"/>
        <v>1</v>
      </c>
    </row>
    <row r="3023" spans="1:11">
      <c r="A3023" s="120">
        <v>4015</v>
      </c>
      <c r="B3023" s="121" t="s">
        <v>201</v>
      </c>
      <c r="C3023" s="121" t="s">
        <v>202</v>
      </c>
      <c r="D3023" s="121" t="s">
        <v>116</v>
      </c>
      <c r="E3023" s="121" t="s">
        <v>170</v>
      </c>
      <c r="F3023" s="122">
        <v>1830821</v>
      </c>
      <c r="G3023" s="122">
        <v>205664</v>
      </c>
      <c r="H3023" s="120">
        <v>2019</v>
      </c>
      <c r="I3023" t="str">
        <f>IF(J3023="natural gas",VLOOKUP(D3023,'Cross-Page Data'!$I$4:$J$13,2,FALSE),IF(J3023="solar",VLOOKUP('Form 923'!D3023,'Cross-Page Data'!$I$14:$J$117,2,FALSE),J3023))</f>
        <v>hydro</v>
      </c>
      <c r="J3023" t="str">
        <f>VLOOKUP(E3023,'Cross-Page Data'!$D$4:$F$48,3,FALSE)</f>
        <v>hydro</v>
      </c>
      <c r="K3023" t="b">
        <f t="shared" si="47"/>
        <v>1</v>
      </c>
    </row>
    <row r="3024" spans="1:11">
      <c r="A3024" s="120">
        <v>4018</v>
      </c>
      <c r="B3024" s="121" t="s">
        <v>201</v>
      </c>
      <c r="C3024" s="121" t="s">
        <v>206</v>
      </c>
      <c r="D3024" s="121" t="s">
        <v>116</v>
      </c>
      <c r="E3024" s="121" t="s">
        <v>170</v>
      </c>
      <c r="F3024" s="122">
        <v>57034</v>
      </c>
      <c r="G3024" s="122">
        <v>6407</v>
      </c>
      <c r="H3024" s="120">
        <v>2019</v>
      </c>
      <c r="I3024" t="str">
        <f>IF(J3024="natural gas",VLOOKUP(D3024,'Cross-Page Data'!$I$4:$J$13,2,FALSE),IF(J3024="solar",VLOOKUP('Form 923'!D3024,'Cross-Page Data'!$I$14:$J$117,2,FALSE),J3024))</f>
        <v>hydro</v>
      </c>
      <c r="J3024" t="str">
        <f>VLOOKUP(E3024,'Cross-Page Data'!$D$4:$F$48,3,FALSE)</f>
        <v>hydro</v>
      </c>
      <c r="K3024" t="b">
        <f t="shared" si="47"/>
        <v>1</v>
      </c>
    </row>
    <row r="3025" spans="1:11">
      <c r="A3025" s="120">
        <v>4019</v>
      </c>
      <c r="B3025" s="121" t="s">
        <v>201</v>
      </c>
      <c r="C3025" s="121" t="s">
        <v>206</v>
      </c>
      <c r="D3025" s="121" t="s">
        <v>116</v>
      </c>
      <c r="E3025" s="121" t="s">
        <v>170</v>
      </c>
      <c r="F3025" s="122">
        <v>25147</v>
      </c>
      <c r="G3025" s="122">
        <v>2825</v>
      </c>
      <c r="H3025" s="120">
        <v>2019</v>
      </c>
      <c r="I3025" t="str">
        <f>IF(J3025="natural gas",VLOOKUP(D3025,'Cross-Page Data'!$I$4:$J$13,2,FALSE),IF(J3025="solar",VLOOKUP('Form 923'!D3025,'Cross-Page Data'!$I$14:$J$117,2,FALSE),J3025))</f>
        <v>hydro</v>
      </c>
      <c r="J3025" t="str">
        <f>VLOOKUP(E3025,'Cross-Page Data'!$D$4:$F$48,3,FALSE)</f>
        <v>hydro</v>
      </c>
      <c r="K3025" t="b">
        <f t="shared" si="47"/>
        <v>1</v>
      </c>
    </row>
    <row r="3026" spans="1:11">
      <c r="A3026" s="120">
        <v>4020</v>
      </c>
      <c r="B3026" s="121" t="s">
        <v>201</v>
      </c>
      <c r="C3026" s="121" t="s">
        <v>202</v>
      </c>
      <c r="D3026" s="121" t="s">
        <v>79</v>
      </c>
      <c r="E3026" s="121" t="s">
        <v>70</v>
      </c>
      <c r="F3026" s="122">
        <v>0</v>
      </c>
      <c r="G3026" s="122">
        <v>-78</v>
      </c>
      <c r="H3026" s="120">
        <v>2019</v>
      </c>
      <c r="I3026" t="str">
        <f>IF(J3026="natural gas",VLOOKUP(D3026,'Cross-Page Data'!$I$4:$J$13,2,FALSE),IF(J3026="solar",VLOOKUP('Form 923'!D3026,'Cross-Page Data'!$I$14:$J$117,2,FALSE),J3026))</f>
        <v>heavy or residual fuel oil</v>
      </c>
      <c r="J3026" t="str">
        <f>VLOOKUP(E3026,'Cross-Page Data'!$D$4:$F$48,3,FALSE)</f>
        <v>heavy or residual fuel oil</v>
      </c>
      <c r="K3026" t="b">
        <f t="shared" si="47"/>
        <v>1</v>
      </c>
    </row>
    <row r="3027" spans="1:11">
      <c r="A3027" s="120">
        <v>4021</v>
      </c>
      <c r="B3027" s="121" t="s">
        <v>201</v>
      </c>
      <c r="C3027" s="121" t="s">
        <v>202</v>
      </c>
      <c r="D3027" s="121" t="s">
        <v>79</v>
      </c>
      <c r="E3027" s="121" t="s">
        <v>70</v>
      </c>
      <c r="F3027" s="122">
        <v>212</v>
      </c>
      <c r="G3027" s="122">
        <v>-282</v>
      </c>
      <c r="H3027" s="120">
        <v>2019</v>
      </c>
      <c r="I3027" t="str">
        <f>IF(J3027="natural gas",VLOOKUP(D3027,'Cross-Page Data'!$I$4:$J$13,2,FALSE),IF(J3027="solar",VLOOKUP('Form 923'!D3027,'Cross-Page Data'!$I$14:$J$117,2,FALSE),J3027))</f>
        <v>heavy or residual fuel oil</v>
      </c>
      <c r="J3027" t="str">
        <f>VLOOKUP(E3027,'Cross-Page Data'!$D$4:$F$48,3,FALSE)</f>
        <v>heavy or residual fuel oil</v>
      </c>
      <c r="K3027" t="b">
        <f t="shared" si="47"/>
        <v>1</v>
      </c>
    </row>
    <row r="3028" spans="1:11">
      <c r="A3028" s="120">
        <v>4040</v>
      </c>
      <c r="B3028" s="121" t="s">
        <v>201</v>
      </c>
      <c r="C3028" s="121" t="s">
        <v>202</v>
      </c>
      <c r="D3028" s="121" t="s">
        <v>39</v>
      </c>
      <c r="E3028" s="121" t="s">
        <v>38</v>
      </c>
      <c r="F3028" s="122">
        <v>1358787</v>
      </c>
      <c r="G3028" s="122">
        <v>2760195</v>
      </c>
      <c r="H3028" s="120">
        <v>2019</v>
      </c>
      <c r="I3028" t="str">
        <f>IF(J3028="natural gas",VLOOKUP(D3028,'Cross-Page Data'!$I$4:$J$13,2,FALSE),IF(J3028="solar",VLOOKUP('Form 923'!D3028,'Cross-Page Data'!$I$14:$J$117,2,FALSE),J3028))</f>
        <v>natural gas nonpeaker - preexisting nonretiring</v>
      </c>
      <c r="J3028" t="str">
        <f>VLOOKUP(E3028,'Cross-Page Data'!$D$4:$F$48,3,FALSE)</f>
        <v>natural gas</v>
      </c>
      <c r="K3028" t="b">
        <f t="shared" si="47"/>
        <v>1</v>
      </c>
    </row>
    <row r="3029" spans="1:11">
      <c r="A3029" s="120">
        <v>4040</v>
      </c>
      <c r="B3029" s="121" t="s">
        <v>201</v>
      </c>
      <c r="C3029" s="121" t="s">
        <v>202</v>
      </c>
      <c r="D3029" s="121" t="s">
        <v>61</v>
      </c>
      <c r="E3029" s="121" t="s">
        <v>38</v>
      </c>
      <c r="F3029" s="122">
        <v>51539881</v>
      </c>
      <c r="G3029" s="122">
        <v>5107408</v>
      </c>
      <c r="H3029" s="120">
        <v>2019</v>
      </c>
      <c r="I3029" t="str">
        <f>IF(J3029="natural gas",VLOOKUP(D3029,'Cross-Page Data'!$I$4:$J$13,2,FALSE),IF(J3029="solar",VLOOKUP('Form 923'!D3029,'Cross-Page Data'!$I$14:$J$117,2,FALSE),J3029))</f>
        <v>natural gas nonpeaker - preexisting nonretiring</v>
      </c>
      <c r="J3029" t="str">
        <f>VLOOKUP(E3029,'Cross-Page Data'!$D$4:$F$48,3,FALSE)</f>
        <v>natural gas</v>
      </c>
      <c r="K3029" t="b">
        <f t="shared" si="47"/>
        <v>1</v>
      </c>
    </row>
    <row r="3030" spans="1:11">
      <c r="A3030" s="120">
        <v>4041</v>
      </c>
      <c r="B3030" s="121" t="s">
        <v>201</v>
      </c>
      <c r="C3030" s="121" t="s">
        <v>202</v>
      </c>
      <c r="D3030" s="121" t="s">
        <v>68</v>
      </c>
      <c r="E3030" s="121" t="s">
        <v>38</v>
      </c>
      <c r="F3030" s="122">
        <v>170497</v>
      </c>
      <c r="G3030" s="122">
        <v>15839.785</v>
      </c>
      <c r="H3030" s="120">
        <v>2019</v>
      </c>
      <c r="I3030" t="str">
        <f>IF(J3030="natural gas",VLOOKUP(D3030,'Cross-Page Data'!$I$4:$J$13,2,FALSE),IF(J3030="solar",VLOOKUP('Form 923'!D3030,'Cross-Page Data'!$I$14:$J$117,2,FALSE),J3030))</f>
        <v>natural gas nonpeaker - preexisting retiring</v>
      </c>
      <c r="J3030" t="str">
        <f>VLOOKUP(E3030,'Cross-Page Data'!$D$4:$F$48,3,FALSE)</f>
        <v>natural gas</v>
      </c>
      <c r="K3030" t="b">
        <f t="shared" si="47"/>
        <v>1</v>
      </c>
    </row>
    <row r="3031" spans="1:11">
      <c r="A3031" s="120">
        <v>4041</v>
      </c>
      <c r="B3031" s="121" t="s">
        <v>201</v>
      </c>
      <c r="C3031" s="121" t="s">
        <v>202</v>
      </c>
      <c r="D3031" s="121" t="s">
        <v>68</v>
      </c>
      <c r="E3031" s="121" t="s">
        <v>150</v>
      </c>
      <c r="F3031" s="122">
        <v>39898097</v>
      </c>
      <c r="G3031" s="122">
        <v>3790172.2</v>
      </c>
      <c r="H3031" s="120">
        <v>2019</v>
      </c>
      <c r="I3031" t="str">
        <f>IF(J3031="natural gas",VLOOKUP(D3031,'Cross-Page Data'!$I$4:$J$13,2,FALSE),IF(J3031="solar",VLOOKUP('Form 923'!D3031,'Cross-Page Data'!$I$14:$J$117,2,FALSE),J3031))</f>
        <v>hard coal</v>
      </c>
      <c r="J3031" t="str">
        <f>VLOOKUP(E3031,'Cross-Page Data'!$D$4:$F$48,3,FALSE)</f>
        <v>hard coal</v>
      </c>
      <c r="K3031" t="b">
        <f t="shared" si="47"/>
        <v>1</v>
      </c>
    </row>
    <row r="3032" spans="1:11">
      <c r="A3032" s="120">
        <v>4041</v>
      </c>
      <c r="B3032" s="121" t="s">
        <v>201</v>
      </c>
      <c r="C3032" s="121" t="s">
        <v>202</v>
      </c>
      <c r="D3032" s="121" t="s">
        <v>68</v>
      </c>
      <c r="E3032" s="121" t="s">
        <v>162</v>
      </c>
      <c r="F3032" s="122">
        <v>0</v>
      </c>
      <c r="G3032" s="122">
        <v>0</v>
      </c>
      <c r="H3032" s="120">
        <v>2019</v>
      </c>
      <c r="I3032" t="str">
        <f>IF(J3032="natural gas",VLOOKUP(D3032,'Cross-Page Data'!$I$4:$J$13,2,FALSE),IF(J3032="solar",VLOOKUP('Form 923'!D3032,'Cross-Page Data'!$I$14:$J$117,2,FALSE),J3032))</f>
        <v>hard coal</v>
      </c>
      <c r="J3032" t="str">
        <f>VLOOKUP(E3032,'Cross-Page Data'!$D$4:$F$48,3,FALSE)</f>
        <v>hard coal</v>
      </c>
      <c r="K3032" t="b">
        <f t="shared" si="47"/>
        <v>1</v>
      </c>
    </row>
    <row r="3033" spans="1:11">
      <c r="A3033" s="120">
        <v>4042</v>
      </c>
      <c r="B3033" s="121" t="s">
        <v>205</v>
      </c>
      <c r="C3033" s="121" t="s">
        <v>202</v>
      </c>
      <c r="D3033" s="121" t="s">
        <v>79</v>
      </c>
      <c r="E3033" s="121" t="s">
        <v>70</v>
      </c>
      <c r="F3033" s="122">
        <v>0</v>
      </c>
      <c r="G3033" s="122">
        <v>0</v>
      </c>
      <c r="H3033" s="120">
        <v>2019</v>
      </c>
      <c r="I3033" t="str">
        <f>IF(J3033="natural gas",VLOOKUP(D3033,'Cross-Page Data'!$I$4:$J$13,2,FALSE),IF(J3033="solar",VLOOKUP('Form 923'!D3033,'Cross-Page Data'!$I$14:$J$117,2,FALSE),J3033))</f>
        <v>heavy or residual fuel oil</v>
      </c>
      <c r="J3033" t="str">
        <f>VLOOKUP(E3033,'Cross-Page Data'!$D$4:$F$48,3,FALSE)</f>
        <v>heavy or residual fuel oil</v>
      </c>
      <c r="K3033" t="b">
        <f t="shared" si="47"/>
        <v>1</v>
      </c>
    </row>
    <row r="3034" spans="1:11">
      <c r="A3034" s="120">
        <v>4042</v>
      </c>
      <c r="B3034" s="121" t="s">
        <v>205</v>
      </c>
      <c r="C3034" s="121" t="s">
        <v>202</v>
      </c>
      <c r="D3034" s="121" t="s">
        <v>68</v>
      </c>
      <c r="E3034" s="121" t="s">
        <v>54</v>
      </c>
      <c r="F3034" s="122">
        <v>0</v>
      </c>
      <c r="G3034" s="122">
        <v>0</v>
      </c>
      <c r="H3034" s="120">
        <v>2019</v>
      </c>
      <c r="I3034" t="str">
        <f>IF(J3034="natural gas",VLOOKUP(D3034,'Cross-Page Data'!$I$4:$J$13,2,FALSE),IF(J3034="solar",VLOOKUP('Form 923'!D3034,'Cross-Page Data'!$I$14:$J$117,2,FALSE),J3034))</f>
        <v>hard coal</v>
      </c>
      <c r="J3034" t="str">
        <f>VLOOKUP(E3034,'Cross-Page Data'!$D$4:$F$48,3,FALSE)</f>
        <v>hard coal</v>
      </c>
      <c r="K3034" t="b">
        <f t="shared" si="47"/>
        <v>1</v>
      </c>
    </row>
    <row r="3035" spans="1:11">
      <c r="A3035" s="120">
        <v>4042</v>
      </c>
      <c r="B3035" s="121" t="s">
        <v>205</v>
      </c>
      <c r="C3035" s="121" t="s">
        <v>202</v>
      </c>
      <c r="D3035" s="121" t="s">
        <v>68</v>
      </c>
      <c r="E3035" s="121" t="s">
        <v>38</v>
      </c>
      <c r="F3035" s="122">
        <v>3664076</v>
      </c>
      <c r="G3035" s="122">
        <v>379801</v>
      </c>
      <c r="H3035" s="120">
        <v>2019</v>
      </c>
      <c r="I3035" t="str">
        <f>IF(J3035="natural gas",VLOOKUP(D3035,'Cross-Page Data'!$I$4:$J$13,2,FALSE),IF(J3035="solar",VLOOKUP('Form 923'!D3035,'Cross-Page Data'!$I$14:$J$117,2,FALSE),J3035))</f>
        <v>natural gas nonpeaker - preexisting retiring</v>
      </c>
      <c r="J3035" t="str">
        <f>VLOOKUP(E3035,'Cross-Page Data'!$D$4:$F$48,3,FALSE)</f>
        <v>natural gas</v>
      </c>
      <c r="K3035" t="b">
        <f t="shared" si="47"/>
        <v>1</v>
      </c>
    </row>
    <row r="3036" spans="1:11">
      <c r="A3036" s="120">
        <v>4043</v>
      </c>
      <c r="B3036" s="121" t="s">
        <v>201</v>
      </c>
      <c r="C3036" s="121" t="s">
        <v>202</v>
      </c>
      <c r="D3036" s="121" t="s">
        <v>116</v>
      </c>
      <c r="E3036" s="121" t="s">
        <v>170</v>
      </c>
      <c r="F3036" s="122">
        <v>60713</v>
      </c>
      <c r="G3036" s="122">
        <v>6820</v>
      </c>
      <c r="H3036" s="120">
        <v>2019</v>
      </c>
      <c r="I3036" t="str">
        <f>IF(J3036="natural gas",VLOOKUP(D3036,'Cross-Page Data'!$I$4:$J$13,2,FALSE),IF(J3036="solar",VLOOKUP('Form 923'!D3036,'Cross-Page Data'!$I$14:$J$117,2,FALSE),J3036))</f>
        <v>hydro</v>
      </c>
      <c r="J3036" t="str">
        <f>VLOOKUP(E3036,'Cross-Page Data'!$D$4:$F$48,3,FALSE)</f>
        <v>hydro</v>
      </c>
      <c r="K3036" t="b">
        <f t="shared" si="47"/>
        <v>1</v>
      </c>
    </row>
    <row r="3037" spans="1:11">
      <c r="A3037" s="120">
        <v>4044</v>
      </c>
      <c r="B3037" s="121" t="s">
        <v>201</v>
      </c>
      <c r="C3037" s="121" t="s">
        <v>206</v>
      </c>
      <c r="D3037" s="121" t="s">
        <v>116</v>
      </c>
      <c r="E3037" s="121" t="s">
        <v>170</v>
      </c>
      <c r="F3037" s="122">
        <v>84774</v>
      </c>
      <c r="G3037" s="122">
        <v>9523</v>
      </c>
      <c r="H3037" s="120">
        <v>2019</v>
      </c>
      <c r="I3037" t="str">
        <f>IF(J3037="natural gas",VLOOKUP(D3037,'Cross-Page Data'!$I$4:$J$13,2,FALSE),IF(J3037="solar",VLOOKUP('Form 923'!D3037,'Cross-Page Data'!$I$14:$J$117,2,FALSE),J3037))</f>
        <v>hydro</v>
      </c>
      <c r="J3037" t="str">
        <f>VLOOKUP(E3037,'Cross-Page Data'!$D$4:$F$48,3,FALSE)</f>
        <v>hydro</v>
      </c>
      <c r="K3037" t="b">
        <f t="shared" si="47"/>
        <v>1</v>
      </c>
    </row>
    <row r="3038" spans="1:11">
      <c r="A3038" s="120">
        <v>4045</v>
      </c>
      <c r="B3038" s="121" t="s">
        <v>201</v>
      </c>
      <c r="C3038" s="121" t="s">
        <v>202</v>
      </c>
      <c r="D3038" s="121" t="s">
        <v>116</v>
      </c>
      <c r="E3038" s="121" t="s">
        <v>170</v>
      </c>
      <c r="F3038" s="122">
        <v>14768</v>
      </c>
      <c r="G3038" s="122">
        <v>1659</v>
      </c>
      <c r="H3038" s="120">
        <v>2019</v>
      </c>
      <c r="I3038" t="str">
        <f>IF(J3038="natural gas",VLOOKUP(D3038,'Cross-Page Data'!$I$4:$J$13,2,FALSE),IF(J3038="solar",VLOOKUP('Form 923'!D3038,'Cross-Page Data'!$I$14:$J$117,2,FALSE),J3038))</f>
        <v>hydro</v>
      </c>
      <c r="J3038" t="str">
        <f>VLOOKUP(E3038,'Cross-Page Data'!$D$4:$F$48,3,FALSE)</f>
        <v>hydro</v>
      </c>
      <c r="K3038" t="b">
        <f t="shared" si="47"/>
        <v>1</v>
      </c>
    </row>
    <row r="3039" spans="1:11">
      <c r="A3039" s="120">
        <v>4046</v>
      </c>
      <c r="B3039" s="121" t="s">
        <v>201</v>
      </c>
      <c r="C3039" s="121" t="s">
        <v>206</v>
      </c>
      <c r="D3039" s="121" t="s">
        <v>73</v>
      </c>
      <c r="E3039" s="121" t="s">
        <v>70</v>
      </c>
      <c r="F3039" s="122">
        <v>2402</v>
      </c>
      <c r="G3039" s="122">
        <v>-331</v>
      </c>
      <c r="H3039" s="120">
        <v>2019</v>
      </c>
      <c r="I3039" t="str">
        <f>IF(J3039="natural gas",VLOOKUP(D3039,'Cross-Page Data'!$I$4:$J$13,2,FALSE),IF(J3039="solar",VLOOKUP('Form 923'!D3039,'Cross-Page Data'!$I$14:$J$117,2,FALSE),J3039))</f>
        <v>heavy or residual fuel oil</v>
      </c>
      <c r="J3039" t="str">
        <f>VLOOKUP(E3039,'Cross-Page Data'!$D$4:$F$48,3,FALSE)</f>
        <v>heavy or residual fuel oil</v>
      </c>
      <c r="K3039" t="b">
        <f t="shared" si="47"/>
        <v>1</v>
      </c>
    </row>
    <row r="3040" spans="1:11">
      <c r="A3040" s="120">
        <v>4046</v>
      </c>
      <c r="B3040" s="121" t="s">
        <v>201</v>
      </c>
      <c r="C3040" s="121" t="s">
        <v>206</v>
      </c>
      <c r="D3040" s="121" t="s">
        <v>68</v>
      </c>
      <c r="E3040" s="121" t="s">
        <v>125</v>
      </c>
      <c r="F3040" s="122">
        <v>0</v>
      </c>
      <c r="G3040" s="122">
        <v>4790446</v>
      </c>
      <c r="H3040" s="120">
        <v>2019</v>
      </c>
      <c r="I3040" t="str">
        <f>IF(J3040="natural gas",VLOOKUP(D3040,'Cross-Page Data'!$I$4:$J$13,2,FALSE),IF(J3040="solar",VLOOKUP('Form 923'!D3040,'Cross-Page Data'!$I$14:$J$117,2,FALSE),J3040))</f>
        <v>nuclear</v>
      </c>
      <c r="J3040" t="str">
        <f>VLOOKUP(E3040,'Cross-Page Data'!$D$4:$F$48,3,FALSE)</f>
        <v>nuclear</v>
      </c>
      <c r="K3040" t="b">
        <f t="shared" si="47"/>
        <v>1</v>
      </c>
    </row>
    <row r="3041" spans="1:11">
      <c r="A3041" s="120">
        <v>4046</v>
      </c>
      <c r="B3041" s="121" t="s">
        <v>201</v>
      </c>
      <c r="C3041" s="121" t="s">
        <v>206</v>
      </c>
      <c r="D3041" s="121" t="s">
        <v>68</v>
      </c>
      <c r="E3041" s="121" t="s">
        <v>125</v>
      </c>
      <c r="F3041" s="122">
        <v>0</v>
      </c>
      <c r="G3041" s="122">
        <v>5239859</v>
      </c>
      <c r="H3041" s="120">
        <v>2019</v>
      </c>
      <c r="I3041" t="str">
        <f>IF(J3041="natural gas",VLOOKUP(D3041,'Cross-Page Data'!$I$4:$J$13,2,FALSE),IF(J3041="solar",VLOOKUP('Form 923'!D3041,'Cross-Page Data'!$I$14:$J$117,2,FALSE),J3041))</f>
        <v>nuclear</v>
      </c>
      <c r="J3041" t="str">
        <f>VLOOKUP(E3041,'Cross-Page Data'!$D$4:$F$48,3,FALSE)</f>
        <v>nuclear</v>
      </c>
      <c r="K3041" t="b">
        <f t="shared" si="47"/>
        <v>1</v>
      </c>
    </row>
    <row r="3042" spans="1:11">
      <c r="A3042" s="120">
        <v>4050</v>
      </c>
      <c r="B3042" s="121" t="s">
        <v>201</v>
      </c>
      <c r="C3042" s="121" t="s">
        <v>202</v>
      </c>
      <c r="D3042" s="121" t="s">
        <v>68</v>
      </c>
      <c r="E3042" s="121" t="s">
        <v>70</v>
      </c>
      <c r="F3042" s="122">
        <v>33353</v>
      </c>
      <c r="G3042" s="122">
        <v>3168.665</v>
      </c>
      <c r="H3042" s="120">
        <v>2019</v>
      </c>
      <c r="I3042" t="str">
        <f>IF(J3042="natural gas",VLOOKUP(D3042,'Cross-Page Data'!$I$4:$J$13,2,FALSE),IF(J3042="solar",VLOOKUP('Form 923'!D3042,'Cross-Page Data'!$I$14:$J$117,2,FALSE),J3042))</f>
        <v>heavy or residual fuel oil</v>
      </c>
      <c r="J3042" t="str">
        <f>VLOOKUP(E3042,'Cross-Page Data'!$D$4:$F$48,3,FALSE)</f>
        <v>heavy or residual fuel oil</v>
      </c>
      <c r="K3042" t="b">
        <f t="shared" si="47"/>
        <v>1</v>
      </c>
    </row>
    <row r="3043" spans="1:11">
      <c r="A3043" s="120">
        <v>4050</v>
      </c>
      <c r="B3043" s="121" t="s">
        <v>201</v>
      </c>
      <c r="C3043" s="121" t="s">
        <v>202</v>
      </c>
      <c r="D3043" s="121" t="s">
        <v>68</v>
      </c>
      <c r="E3043" s="121" t="s">
        <v>162</v>
      </c>
      <c r="F3043" s="122">
        <v>15010230</v>
      </c>
      <c r="G3043" s="122">
        <v>1423953.3</v>
      </c>
      <c r="H3043" s="120">
        <v>2019</v>
      </c>
      <c r="I3043" t="str">
        <f>IF(J3043="natural gas",VLOOKUP(D3043,'Cross-Page Data'!$I$4:$J$13,2,FALSE),IF(J3043="solar",VLOOKUP('Form 923'!D3043,'Cross-Page Data'!$I$14:$J$117,2,FALSE),J3043))</f>
        <v>hard coal</v>
      </c>
      <c r="J3043" t="str">
        <f>VLOOKUP(E3043,'Cross-Page Data'!$D$4:$F$48,3,FALSE)</f>
        <v>hard coal</v>
      </c>
      <c r="K3043" t="b">
        <f t="shared" si="47"/>
        <v>1</v>
      </c>
    </row>
    <row r="3044" spans="1:11">
      <c r="A3044" s="120">
        <v>4053</v>
      </c>
      <c r="B3044" s="121" t="s">
        <v>201</v>
      </c>
      <c r="C3044" s="121" t="s">
        <v>202</v>
      </c>
      <c r="D3044" s="121" t="s">
        <v>116</v>
      </c>
      <c r="E3044" s="121" t="s">
        <v>170</v>
      </c>
      <c r="F3044" s="122">
        <v>380252</v>
      </c>
      <c r="G3044" s="122">
        <v>42715</v>
      </c>
      <c r="H3044" s="120">
        <v>2019</v>
      </c>
      <c r="I3044" t="str">
        <f>IF(J3044="natural gas",VLOOKUP(D3044,'Cross-Page Data'!$I$4:$J$13,2,FALSE),IF(J3044="solar",VLOOKUP('Form 923'!D3044,'Cross-Page Data'!$I$14:$J$117,2,FALSE),J3044))</f>
        <v>hydro</v>
      </c>
      <c r="J3044" t="str">
        <f>VLOOKUP(E3044,'Cross-Page Data'!$D$4:$F$48,3,FALSE)</f>
        <v>hydro</v>
      </c>
      <c r="K3044" t="b">
        <f t="shared" si="47"/>
        <v>1</v>
      </c>
    </row>
    <row r="3045" spans="1:11">
      <c r="A3045" s="120">
        <v>4056</v>
      </c>
      <c r="B3045" s="121" t="s">
        <v>201</v>
      </c>
      <c r="C3045" s="121" t="s">
        <v>202</v>
      </c>
      <c r="D3045" s="121" t="s">
        <v>116</v>
      </c>
      <c r="E3045" s="121" t="s">
        <v>170</v>
      </c>
      <c r="F3045" s="122">
        <v>1646043</v>
      </c>
      <c r="G3045" s="122">
        <v>184907</v>
      </c>
      <c r="H3045" s="120">
        <v>2019</v>
      </c>
      <c r="I3045" t="str">
        <f>IF(J3045="natural gas",VLOOKUP(D3045,'Cross-Page Data'!$I$4:$J$13,2,FALSE),IF(J3045="solar",VLOOKUP('Form 923'!D3045,'Cross-Page Data'!$I$14:$J$117,2,FALSE),J3045))</f>
        <v>hydro</v>
      </c>
      <c r="J3045" t="str">
        <f>VLOOKUP(E3045,'Cross-Page Data'!$D$4:$F$48,3,FALSE)</f>
        <v>hydro</v>
      </c>
      <c r="K3045" t="b">
        <f t="shared" si="47"/>
        <v>1</v>
      </c>
    </row>
    <row r="3046" spans="1:11">
      <c r="A3046" s="120">
        <v>4057</v>
      </c>
      <c r="B3046" s="121" t="s">
        <v>201</v>
      </c>
      <c r="C3046" s="121" t="s">
        <v>202</v>
      </c>
      <c r="D3046" s="121" t="s">
        <v>73</v>
      </c>
      <c r="E3046" s="121" t="s">
        <v>70</v>
      </c>
      <c r="F3046" s="122">
        <v>0</v>
      </c>
      <c r="G3046" s="122">
        <v>0</v>
      </c>
      <c r="H3046" s="120">
        <v>2019</v>
      </c>
      <c r="I3046" t="str">
        <f>IF(J3046="natural gas",VLOOKUP(D3046,'Cross-Page Data'!$I$4:$J$13,2,FALSE),IF(J3046="solar",VLOOKUP('Form 923'!D3046,'Cross-Page Data'!$I$14:$J$117,2,FALSE),J3046))</f>
        <v>heavy or residual fuel oil</v>
      </c>
      <c r="J3046" t="str">
        <f>VLOOKUP(E3046,'Cross-Page Data'!$D$4:$F$48,3,FALSE)</f>
        <v>heavy or residual fuel oil</v>
      </c>
      <c r="K3046" t="b">
        <f t="shared" si="47"/>
        <v>1</v>
      </c>
    </row>
    <row r="3047" spans="1:11">
      <c r="A3047" s="120">
        <v>4057</v>
      </c>
      <c r="B3047" s="121" t="s">
        <v>201</v>
      </c>
      <c r="C3047" s="121" t="s">
        <v>202</v>
      </c>
      <c r="D3047" s="121" t="s">
        <v>73</v>
      </c>
      <c r="E3047" s="121" t="s">
        <v>38</v>
      </c>
      <c r="F3047" s="122">
        <v>50991</v>
      </c>
      <c r="G3047" s="122">
        <v>2772</v>
      </c>
      <c r="H3047" s="120">
        <v>2019</v>
      </c>
      <c r="I3047" t="str">
        <f>IF(J3047="natural gas",VLOOKUP(D3047,'Cross-Page Data'!$I$4:$J$13,2,FALSE),IF(J3047="solar",VLOOKUP('Form 923'!D3047,'Cross-Page Data'!$I$14:$J$117,2,FALSE),J3047))</f>
        <v>natural gas peaker</v>
      </c>
      <c r="J3047" t="str">
        <f>VLOOKUP(E3047,'Cross-Page Data'!$D$4:$F$48,3,FALSE)</f>
        <v>natural gas</v>
      </c>
      <c r="K3047" t="b">
        <f t="shared" si="47"/>
        <v>1</v>
      </c>
    </row>
    <row r="3048" spans="1:11">
      <c r="A3048" s="120">
        <v>4059</v>
      </c>
      <c r="B3048" s="121" t="s">
        <v>201</v>
      </c>
      <c r="C3048" s="121" t="s">
        <v>202</v>
      </c>
      <c r="D3048" s="121" t="s">
        <v>73</v>
      </c>
      <c r="E3048" s="121" t="s">
        <v>38</v>
      </c>
      <c r="F3048" s="122">
        <v>12143</v>
      </c>
      <c r="G3048" s="122">
        <v>565</v>
      </c>
      <c r="H3048" s="120">
        <v>2019</v>
      </c>
      <c r="I3048" t="str">
        <f>IF(J3048="natural gas",VLOOKUP(D3048,'Cross-Page Data'!$I$4:$J$13,2,FALSE),IF(J3048="solar",VLOOKUP('Form 923'!D3048,'Cross-Page Data'!$I$14:$J$117,2,FALSE),J3048))</f>
        <v>natural gas peaker</v>
      </c>
      <c r="J3048" t="str">
        <f>VLOOKUP(E3048,'Cross-Page Data'!$D$4:$F$48,3,FALSE)</f>
        <v>natural gas</v>
      </c>
      <c r="K3048" t="b">
        <f t="shared" si="47"/>
        <v>1</v>
      </c>
    </row>
    <row r="3049" spans="1:11">
      <c r="A3049" s="120">
        <v>4060</v>
      </c>
      <c r="B3049" s="121" t="s">
        <v>201</v>
      </c>
      <c r="C3049" s="121" t="s">
        <v>202</v>
      </c>
      <c r="D3049" s="121" t="s">
        <v>116</v>
      </c>
      <c r="E3049" s="121" t="s">
        <v>170</v>
      </c>
      <c r="F3049" s="122">
        <v>259076</v>
      </c>
      <c r="G3049" s="122">
        <v>29103</v>
      </c>
      <c r="H3049" s="120">
        <v>2019</v>
      </c>
      <c r="I3049" t="str">
        <f>IF(J3049="natural gas",VLOOKUP(D3049,'Cross-Page Data'!$I$4:$J$13,2,FALSE),IF(J3049="solar",VLOOKUP('Form 923'!D3049,'Cross-Page Data'!$I$14:$J$117,2,FALSE),J3049))</f>
        <v>hydro</v>
      </c>
      <c r="J3049" t="str">
        <f>VLOOKUP(E3049,'Cross-Page Data'!$D$4:$F$48,3,FALSE)</f>
        <v>hydro</v>
      </c>
      <c r="K3049" t="b">
        <f t="shared" si="47"/>
        <v>1</v>
      </c>
    </row>
    <row r="3050" spans="1:11">
      <c r="A3050" s="120">
        <v>4061</v>
      </c>
      <c r="B3050" s="121" t="s">
        <v>201</v>
      </c>
      <c r="C3050" s="121" t="s">
        <v>202</v>
      </c>
      <c r="D3050" s="121" t="s">
        <v>116</v>
      </c>
      <c r="E3050" s="121" t="s">
        <v>170</v>
      </c>
      <c r="F3050" s="122">
        <v>212036</v>
      </c>
      <c r="G3050" s="122">
        <v>23819</v>
      </c>
      <c r="H3050" s="120">
        <v>2019</v>
      </c>
      <c r="I3050" t="str">
        <f>IF(J3050="natural gas",VLOOKUP(D3050,'Cross-Page Data'!$I$4:$J$13,2,FALSE),IF(J3050="solar",VLOOKUP('Form 923'!D3050,'Cross-Page Data'!$I$14:$J$117,2,FALSE),J3050))</f>
        <v>hydro</v>
      </c>
      <c r="J3050" t="str">
        <f>VLOOKUP(E3050,'Cross-Page Data'!$D$4:$F$48,3,FALSE)</f>
        <v>hydro</v>
      </c>
      <c r="K3050" t="b">
        <f t="shared" si="47"/>
        <v>1</v>
      </c>
    </row>
    <row r="3051" spans="1:11">
      <c r="A3051" s="120">
        <v>4063</v>
      </c>
      <c r="B3051" s="121" t="s">
        <v>201</v>
      </c>
      <c r="C3051" s="121" t="s">
        <v>202</v>
      </c>
      <c r="D3051" s="121" t="s">
        <v>116</v>
      </c>
      <c r="E3051" s="121" t="s">
        <v>170</v>
      </c>
      <c r="F3051" s="122">
        <v>520802</v>
      </c>
      <c r="G3051" s="122">
        <v>58504</v>
      </c>
      <c r="H3051" s="120">
        <v>2019</v>
      </c>
      <c r="I3051" t="str">
        <f>IF(J3051="natural gas",VLOOKUP(D3051,'Cross-Page Data'!$I$4:$J$13,2,FALSE),IF(J3051="solar",VLOOKUP('Form 923'!D3051,'Cross-Page Data'!$I$14:$J$117,2,FALSE),J3051))</f>
        <v>hydro</v>
      </c>
      <c r="J3051" t="str">
        <f>VLOOKUP(E3051,'Cross-Page Data'!$D$4:$F$48,3,FALSE)</f>
        <v>hydro</v>
      </c>
      <c r="K3051" t="b">
        <f t="shared" si="47"/>
        <v>1</v>
      </c>
    </row>
    <row r="3052" spans="1:11">
      <c r="A3052" s="120">
        <v>4064</v>
      </c>
      <c r="B3052" s="121" t="s">
        <v>201</v>
      </c>
      <c r="C3052" s="121" t="s">
        <v>202</v>
      </c>
      <c r="D3052" s="121" t="s">
        <v>116</v>
      </c>
      <c r="E3052" s="121" t="s">
        <v>170</v>
      </c>
      <c r="F3052" s="122">
        <v>90791</v>
      </c>
      <c r="G3052" s="122">
        <v>10199</v>
      </c>
      <c r="H3052" s="120">
        <v>2019</v>
      </c>
      <c r="I3052" t="str">
        <f>IF(J3052="natural gas",VLOOKUP(D3052,'Cross-Page Data'!$I$4:$J$13,2,FALSE),IF(J3052="solar",VLOOKUP('Form 923'!D3052,'Cross-Page Data'!$I$14:$J$117,2,FALSE),J3052))</f>
        <v>hydro</v>
      </c>
      <c r="J3052" t="str">
        <f>VLOOKUP(E3052,'Cross-Page Data'!$D$4:$F$48,3,FALSE)</f>
        <v>hydro</v>
      </c>
      <c r="K3052" t="b">
        <f t="shared" si="47"/>
        <v>1</v>
      </c>
    </row>
    <row r="3053" spans="1:11">
      <c r="A3053" s="120">
        <v>4065</v>
      </c>
      <c r="B3053" s="121" t="s">
        <v>201</v>
      </c>
      <c r="C3053" s="121" t="s">
        <v>202</v>
      </c>
      <c r="D3053" s="121" t="s">
        <v>116</v>
      </c>
      <c r="E3053" s="121" t="s">
        <v>170</v>
      </c>
      <c r="F3053" s="122">
        <v>134562</v>
      </c>
      <c r="G3053" s="122">
        <v>15116</v>
      </c>
      <c r="H3053" s="120">
        <v>2019</v>
      </c>
      <c r="I3053" t="str">
        <f>IF(J3053="natural gas",VLOOKUP(D3053,'Cross-Page Data'!$I$4:$J$13,2,FALSE),IF(J3053="solar",VLOOKUP('Form 923'!D3053,'Cross-Page Data'!$I$14:$J$117,2,FALSE),J3053))</f>
        <v>hydro</v>
      </c>
      <c r="J3053" t="str">
        <f>VLOOKUP(E3053,'Cross-Page Data'!$D$4:$F$48,3,FALSE)</f>
        <v>hydro</v>
      </c>
      <c r="K3053" t="b">
        <f t="shared" si="47"/>
        <v>1</v>
      </c>
    </row>
    <row r="3054" spans="1:11">
      <c r="A3054" s="120">
        <v>4067</v>
      </c>
      <c r="B3054" s="121" t="s">
        <v>201</v>
      </c>
      <c r="C3054" s="121" t="s">
        <v>202</v>
      </c>
      <c r="D3054" s="121" t="s">
        <v>116</v>
      </c>
      <c r="E3054" s="121" t="s">
        <v>170</v>
      </c>
      <c r="F3054" s="122">
        <v>106521</v>
      </c>
      <c r="G3054" s="122">
        <v>11966</v>
      </c>
      <c r="H3054" s="120">
        <v>2019</v>
      </c>
      <c r="I3054" t="str">
        <f>IF(J3054="natural gas",VLOOKUP(D3054,'Cross-Page Data'!$I$4:$J$13,2,FALSE),IF(J3054="solar",VLOOKUP('Form 923'!D3054,'Cross-Page Data'!$I$14:$J$117,2,FALSE),J3054))</f>
        <v>hydro</v>
      </c>
      <c r="J3054" t="str">
        <f>VLOOKUP(E3054,'Cross-Page Data'!$D$4:$F$48,3,FALSE)</f>
        <v>hydro</v>
      </c>
      <c r="K3054" t="b">
        <f t="shared" si="47"/>
        <v>1</v>
      </c>
    </row>
    <row r="3055" spans="1:11">
      <c r="A3055" s="120">
        <v>4068</v>
      </c>
      <c r="B3055" s="121" t="s">
        <v>201</v>
      </c>
      <c r="C3055" s="121" t="s">
        <v>202</v>
      </c>
      <c r="D3055" s="121" t="s">
        <v>116</v>
      </c>
      <c r="E3055" s="121" t="s">
        <v>170</v>
      </c>
      <c r="F3055" s="122">
        <v>62358</v>
      </c>
      <c r="G3055" s="122">
        <v>7005</v>
      </c>
      <c r="H3055" s="120">
        <v>2019</v>
      </c>
      <c r="I3055" t="str">
        <f>IF(J3055="natural gas",VLOOKUP(D3055,'Cross-Page Data'!$I$4:$J$13,2,FALSE),IF(J3055="solar",VLOOKUP('Form 923'!D3055,'Cross-Page Data'!$I$14:$J$117,2,FALSE),J3055))</f>
        <v>hydro</v>
      </c>
      <c r="J3055" t="str">
        <f>VLOOKUP(E3055,'Cross-Page Data'!$D$4:$F$48,3,FALSE)</f>
        <v>hydro</v>
      </c>
      <c r="K3055" t="b">
        <f t="shared" si="47"/>
        <v>1</v>
      </c>
    </row>
    <row r="3056" spans="1:11">
      <c r="A3056" s="120">
        <v>4071</v>
      </c>
      <c r="B3056" s="121" t="s">
        <v>201</v>
      </c>
      <c r="C3056" s="121" t="s">
        <v>202</v>
      </c>
      <c r="D3056" s="121" t="s">
        <v>116</v>
      </c>
      <c r="E3056" s="121" t="s">
        <v>170</v>
      </c>
      <c r="F3056" s="122">
        <v>62394</v>
      </c>
      <c r="G3056" s="122">
        <v>7009</v>
      </c>
      <c r="H3056" s="120">
        <v>2019</v>
      </c>
      <c r="I3056" t="str">
        <f>IF(J3056="natural gas",VLOOKUP(D3056,'Cross-Page Data'!$I$4:$J$13,2,FALSE),IF(J3056="solar",VLOOKUP('Form 923'!D3056,'Cross-Page Data'!$I$14:$J$117,2,FALSE),J3056))</f>
        <v>hydro</v>
      </c>
      <c r="J3056" t="str">
        <f>VLOOKUP(E3056,'Cross-Page Data'!$D$4:$F$48,3,FALSE)</f>
        <v>hydro</v>
      </c>
      <c r="K3056" t="b">
        <f t="shared" si="47"/>
        <v>1</v>
      </c>
    </row>
    <row r="3057" spans="1:11">
      <c r="A3057" s="120">
        <v>4072</v>
      </c>
      <c r="B3057" s="121" t="s">
        <v>201</v>
      </c>
      <c r="C3057" s="121" t="s">
        <v>202</v>
      </c>
      <c r="D3057" s="121" t="s">
        <v>73</v>
      </c>
      <c r="E3057" s="121" t="s">
        <v>70</v>
      </c>
      <c r="F3057" s="122">
        <v>0</v>
      </c>
      <c r="G3057" s="122">
        <v>0</v>
      </c>
      <c r="H3057" s="120">
        <v>2019</v>
      </c>
      <c r="I3057" t="str">
        <f>IF(J3057="natural gas",VLOOKUP(D3057,'Cross-Page Data'!$I$4:$J$13,2,FALSE),IF(J3057="solar",VLOOKUP('Form 923'!D3057,'Cross-Page Data'!$I$14:$J$117,2,FALSE),J3057))</f>
        <v>heavy or residual fuel oil</v>
      </c>
      <c r="J3057" t="str">
        <f>VLOOKUP(E3057,'Cross-Page Data'!$D$4:$F$48,3,FALSE)</f>
        <v>heavy or residual fuel oil</v>
      </c>
      <c r="K3057" t="b">
        <f t="shared" si="47"/>
        <v>1</v>
      </c>
    </row>
    <row r="3058" spans="1:11">
      <c r="A3058" s="120">
        <v>4072</v>
      </c>
      <c r="B3058" s="121" t="s">
        <v>201</v>
      </c>
      <c r="C3058" s="121" t="s">
        <v>202</v>
      </c>
      <c r="D3058" s="121" t="s">
        <v>73</v>
      </c>
      <c r="E3058" s="121" t="s">
        <v>38</v>
      </c>
      <c r="F3058" s="122">
        <v>682362</v>
      </c>
      <c r="G3058" s="122">
        <v>53774</v>
      </c>
      <c r="H3058" s="120">
        <v>2019</v>
      </c>
      <c r="I3058" t="str">
        <f>IF(J3058="natural gas",VLOOKUP(D3058,'Cross-Page Data'!$I$4:$J$13,2,FALSE),IF(J3058="solar",VLOOKUP('Form 923'!D3058,'Cross-Page Data'!$I$14:$J$117,2,FALSE),J3058))</f>
        <v>natural gas peaker</v>
      </c>
      <c r="J3058" t="str">
        <f>VLOOKUP(E3058,'Cross-Page Data'!$D$4:$F$48,3,FALSE)</f>
        <v>natural gas</v>
      </c>
      <c r="K3058" t="b">
        <f t="shared" si="47"/>
        <v>1</v>
      </c>
    </row>
    <row r="3059" spans="1:11">
      <c r="A3059" s="120">
        <v>4074</v>
      </c>
      <c r="B3059" s="121" t="s">
        <v>201</v>
      </c>
      <c r="C3059" s="121" t="s">
        <v>202</v>
      </c>
      <c r="D3059" s="121" t="s">
        <v>116</v>
      </c>
      <c r="E3059" s="121" t="s">
        <v>170</v>
      </c>
      <c r="F3059" s="122">
        <v>147525</v>
      </c>
      <c r="G3059" s="122">
        <v>16572</v>
      </c>
      <c r="H3059" s="120">
        <v>2019</v>
      </c>
      <c r="I3059" t="str">
        <f>IF(J3059="natural gas",VLOOKUP(D3059,'Cross-Page Data'!$I$4:$J$13,2,FALSE),IF(J3059="solar",VLOOKUP('Form 923'!D3059,'Cross-Page Data'!$I$14:$J$117,2,FALSE),J3059))</f>
        <v>hydro</v>
      </c>
      <c r="J3059" t="str">
        <f>VLOOKUP(E3059,'Cross-Page Data'!$D$4:$F$48,3,FALSE)</f>
        <v>hydro</v>
      </c>
      <c r="K3059" t="b">
        <f t="shared" si="47"/>
        <v>1</v>
      </c>
    </row>
    <row r="3060" spans="1:11">
      <c r="A3060" s="120">
        <v>4075</v>
      </c>
      <c r="B3060" s="121" t="s">
        <v>201</v>
      </c>
      <c r="C3060" s="121" t="s">
        <v>202</v>
      </c>
      <c r="D3060" s="121" t="s">
        <v>116</v>
      </c>
      <c r="E3060" s="121" t="s">
        <v>170</v>
      </c>
      <c r="F3060" s="122">
        <v>92805</v>
      </c>
      <c r="G3060" s="122">
        <v>10425</v>
      </c>
      <c r="H3060" s="120">
        <v>2019</v>
      </c>
      <c r="I3060" t="str">
        <f>IF(J3060="natural gas",VLOOKUP(D3060,'Cross-Page Data'!$I$4:$J$13,2,FALSE),IF(J3060="solar",VLOOKUP('Form 923'!D3060,'Cross-Page Data'!$I$14:$J$117,2,FALSE),J3060))</f>
        <v>hydro</v>
      </c>
      <c r="J3060" t="str">
        <f>VLOOKUP(E3060,'Cross-Page Data'!$D$4:$F$48,3,FALSE)</f>
        <v>hydro</v>
      </c>
      <c r="K3060" t="b">
        <f t="shared" si="47"/>
        <v>1</v>
      </c>
    </row>
    <row r="3061" spans="1:11">
      <c r="A3061" s="120">
        <v>4076</v>
      </c>
      <c r="B3061" s="121" t="s">
        <v>201</v>
      </c>
      <c r="C3061" s="121" t="s">
        <v>202</v>
      </c>
      <c r="D3061" s="121" t="s">
        <v>73</v>
      </c>
      <c r="E3061" s="121" t="s">
        <v>70</v>
      </c>
      <c r="F3061" s="122">
        <v>378</v>
      </c>
      <c r="G3061" s="122">
        <v>23.884</v>
      </c>
      <c r="H3061" s="120">
        <v>2019</v>
      </c>
      <c r="I3061" t="str">
        <f>IF(J3061="natural gas",VLOOKUP(D3061,'Cross-Page Data'!$I$4:$J$13,2,FALSE),IF(J3061="solar",VLOOKUP('Form 923'!D3061,'Cross-Page Data'!$I$14:$J$117,2,FALSE),J3061))</f>
        <v>heavy or residual fuel oil</v>
      </c>
      <c r="J3061" t="str">
        <f>VLOOKUP(E3061,'Cross-Page Data'!$D$4:$F$48,3,FALSE)</f>
        <v>heavy or residual fuel oil</v>
      </c>
      <c r="K3061" t="b">
        <f t="shared" si="47"/>
        <v>1</v>
      </c>
    </row>
    <row r="3062" spans="1:11">
      <c r="A3062" s="120">
        <v>4076</v>
      </c>
      <c r="B3062" s="121" t="s">
        <v>201</v>
      </c>
      <c r="C3062" s="121" t="s">
        <v>202</v>
      </c>
      <c r="D3062" s="121" t="s">
        <v>73</v>
      </c>
      <c r="E3062" s="121" t="s">
        <v>38</v>
      </c>
      <c r="F3062" s="122">
        <v>401487</v>
      </c>
      <c r="G3062" s="122">
        <v>25435.116</v>
      </c>
      <c r="H3062" s="120">
        <v>2019</v>
      </c>
      <c r="I3062" t="str">
        <f>IF(J3062="natural gas",VLOOKUP(D3062,'Cross-Page Data'!$I$4:$J$13,2,FALSE),IF(J3062="solar",VLOOKUP('Form 923'!D3062,'Cross-Page Data'!$I$14:$J$117,2,FALSE),J3062))</f>
        <v>natural gas peaker</v>
      </c>
      <c r="J3062" t="str">
        <f>VLOOKUP(E3062,'Cross-Page Data'!$D$4:$F$48,3,FALSE)</f>
        <v>natural gas</v>
      </c>
      <c r="K3062" t="b">
        <f t="shared" si="47"/>
        <v>1</v>
      </c>
    </row>
    <row r="3063" spans="1:11">
      <c r="A3063" s="120">
        <v>4077</v>
      </c>
      <c r="B3063" s="121" t="s">
        <v>201</v>
      </c>
      <c r="C3063" s="121" t="s">
        <v>202</v>
      </c>
      <c r="D3063" s="121" t="s">
        <v>116</v>
      </c>
      <c r="E3063" s="121" t="s">
        <v>170</v>
      </c>
      <c r="F3063" s="122">
        <v>141275</v>
      </c>
      <c r="G3063" s="122">
        <v>15870</v>
      </c>
      <c r="H3063" s="120">
        <v>2019</v>
      </c>
      <c r="I3063" t="str">
        <f>IF(J3063="natural gas",VLOOKUP(D3063,'Cross-Page Data'!$I$4:$J$13,2,FALSE),IF(J3063="solar",VLOOKUP('Form 923'!D3063,'Cross-Page Data'!$I$14:$J$117,2,FALSE),J3063))</f>
        <v>hydro</v>
      </c>
      <c r="J3063" t="str">
        <f>VLOOKUP(E3063,'Cross-Page Data'!$D$4:$F$48,3,FALSE)</f>
        <v>hydro</v>
      </c>
      <c r="K3063" t="b">
        <f t="shared" si="47"/>
        <v>1</v>
      </c>
    </row>
    <row r="3064" spans="1:11">
      <c r="A3064" s="120">
        <v>4078</v>
      </c>
      <c r="B3064" s="121" t="s">
        <v>201</v>
      </c>
      <c r="C3064" s="121" t="s">
        <v>202</v>
      </c>
      <c r="D3064" s="121" t="s">
        <v>73</v>
      </c>
      <c r="E3064" s="121" t="s">
        <v>70</v>
      </c>
      <c r="F3064" s="122">
        <v>0</v>
      </c>
      <c r="G3064" s="122">
        <v>0</v>
      </c>
      <c r="H3064" s="120">
        <v>2019</v>
      </c>
      <c r="I3064" t="str">
        <f>IF(J3064="natural gas",VLOOKUP(D3064,'Cross-Page Data'!$I$4:$J$13,2,FALSE),IF(J3064="solar",VLOOKUP('Form 923'!D3064,'Cross-Page Data'!$I$14:$J$117,2,FALSE),J3064))</f>
        <v>heavy or residual fuel oil</v>
      </c>
      <c r="J3064" t="str">
        <f>VLOOKUP(E3064,'Cross-Page Data'!$D$4:$F$48,3,FALSE)</f>
        <v>heavy or residual fuel oil</v>
      </c>
      <c r="K3064" t="b">
        <f t="shared" si="47"/>
        <v>1</v>
      </c>
    </row>
    <row r="3065" spans="1:11">
      <c r="A3065" s="120">
        <v>4078</v>
      </c>
      <c r="B3065" s="121" t="s">
        <v>201</v>
      </c>
      <c r="C3065" s="121" t="s">
        <v>202</v>
      </c>
      <c r="D3065" s="121" t="s">
        <v>73</v>
      </c>
      <c r="E3065" s="121" t="s">
        <v>38</v>
      </c>
      <c r="F3065" s="122">
        <v>52510</v>
      </c>
      <c r="G3065" s="122">
        <v>3062</v>
      </c>
      <c r="H3065" s="120">
        <v>2019</v>
      </c>
      <c r="I3065" t="str">
        <f>IF(J3065="natural gas",VLOOKUP(D3065,'Cross-Page Data'!$I$4:$J$13,2,FALSE),IF(J3065="solar",VLOOKUP('Form 923'!D3065,'Cross-Page Data'!$I$14:$J$117,2,FALSE),J3065))</f>
        <v>natural gas peaker</v>
      </c>
      <c r="J3065" t="str">
        <f>VLOOKUP(E3065,'Cross-Page Data'!$D$4:$F$48,3,FALSE)</f>
        <v>natural gas</v>
      </c>
      <c r="K3065" t="b">
        <f t="shared" si="47"/>
        <v>1</v>
      </c>
    </row>
    <row r="3066" spans="1:11">
      <c r="A3066" s="120">
        <v>4078</v>
      </c>
      <c r="B3066" s="121" t="s">
        <v>201</v>
      </c>
      <c r="C3066" s="121" t="s">
        <v>202</v>
      </c>
      <c r="D3066" s="121" t="s">
        <v>68</v>
      </c>
      <c r="E3066" s="121" t="s">
        <v>70</v>
      </c>
      <c r="F3066" s="122">
        <v>0</v>
      </c>
      <c r="G3066" s="122">
        <v>0</v>
      </c>
      <c r="H3066" s="120">
        <v>2019</v>
      </c>
      <c r="I3066" t="str">
        <f>IF(J3066="natural gas",VLOOKUP(D3066,'Cross-Page Data'!$I$4:$J$13,2,FALSE),IF(J3066="solar",VLOOKUP('Form 923'!D3066,'Cross-Page Data'!$I$14:$J$117,2,FALSE),J3066))</f>
        <v>heavy or residual fuel oil</v>
      </c>
      <c r="J3066" t="str">
        <f>VLOOKUP(E3066,'Cross-Page Data'!$D$4:$F$48,3,FALSE)</f>
        <v>heavy or residual fuel oil</v>
      </c>
      <c r="K3066" t="b">
        <f t="shared" si="47"/>
        <v>1</v>
      </c>
    </row>
    <row r="3067" spans="1:11">
      <c r="A3067" s="120">
        <v>4078</v>
      </c>
      <c r="B3067" s="121" t="s">
        <v>201</v>
      </c>
      <c r="C3067" s="121" t="s">
        <v>202</v>
      </c>
      <c r="D3067" s="121" t="s">
        <v>68</v>
      </c>
      <c r="E3067" s="121" t="s">
        <v>38</v>
      </c>
      <c r="F3067" s="122">
        <v>206856</v>
      </c>
      <c r="G3067" s="122">
        <v>21448.654</v>
      </c>
      <c r="H3067" s="120">
        <v>2019</v>
      </c>
      <c r="I3067" t="str">
        <f>IF(J3067="natural gas",VLOOKUP(D3067,'Cross-Page Data'!$I$4:$J$13,2,FALSE),IF(J3067="solar",VLOOKUP('Form 923'!D3067,'Cross-Page Data'!$I$14:$J$117,2,FALSE),J3067))</f>
        <v>natural gas nonpeaker - preexisting retiring</v>
      </c>
      <c r="J3067" t="str">
        <f>VLOOKUP(E3067,'Cross-Page Data'!$D$4:$F$48,3,FALSE)</f>
        <v>natural gas</v>
      </c>
      <c r="K3067" t="b">
        <f t="shared" si="47"/>
        <v>1</v>
      </c>
    </row>
    <row r="3068" spans="1:11">
      <c r="A3068" s="120">
        <v>4078</v>
      </c>
      <c r="B3068" s="121" t="s">
        <v>201</v>
      </c>
      <c r="C3068" s="121" t="s">
        <v>202</v>
      </c>
      <c r="D3068" s="121" t="s">
        <v>68</v>
      </c>
      <c r="E3068" s="121" t="s">
        <v>150</v>
      </c>
      <c r="F3068" s="122">
        <v>42012413</v>
      </c>
      <c r="G3068" s="122">
        <v>4384506.3</v>
      </c>
      <c r="H3068" s="120">
        <v>2019</v>
      </c>
      <c r="I3068" t="str">
        <f>IF(J3068="natural gas",VLOOKUP(D3068,'Cross-Page Data'!$I$4:$J$13,2,FALSE),IF(J3068="solar",VLOOKUP('Form 923'!D3068,'Cross-Page Data'!$I$14:$J$117,2,FALSE),J3068))</f>
        <v>hard coal</v>
      </c>
      <c r="J3068" t="str">
        <f>VLOOKUP(E3068,'Cross-Page Data'!$D$4:$F$48,3,FALSE)</f>
        <v>hard coal</v>
      </c>
      <c r="K3068" t="b">
        <f t="shared" si="47"/>
        <v>1</v>
      </c>
    </row>
    <row r="3069" spans="1:11">
      <c r="A3069" s="120">
        <v>4078</v>
      </c>
      <c r="B3069" s="121" t="s">
        <v>201</v>
      </c>
      <c r="C3069" s="121" t="s">
        <v>202</v>
      </c>
      <c r="D3069" s="121" t="s">
        <v>68</v>
      </c>
      <c r="E3069" s="121" t="s">
        <v>162</v>
      </c>
      <c r="F3069" s="122">
        <v>0</v>
      </c>
      <c r="G3069" s="122">
        <v>0</v>
      </c>
      <c r="H3069" s="120">
        <v>2019</v>
      </c>
      <c r="I3069" t="str">
        <f>IF(J3069="natural gas",VLOOKUP(D3069,'Cross-Page Data'!$I$4:$J$13,2,FALSE),IF(J3069="solar",VLOOKUP('Form 923'!D3069,'Cross-Page Data'!$I$14:$J$117,2,FALSE),J3069))</f>
        <v>hard coal</v>
      </c>
      <c r="J3069" t="str">
        <f>VLOOKUP(E3069,'Cross-Page Data'!$D$4:$F$48,3,FALSE)</f>
        <v>hard coal</v>
      </c>
      <c r="K3069" t="b">
        <f t="shared" si="47"/>
        <v>1</v>
      </c>
    </row>
    <row r="3070" spans="1:11">
      <c r="A3070" s="120">
        <v>4079</v>
      </c>
      <c r="B3070" s="121" t="s">
        <v>201</v>
      </c>
      <c r="C3070" s="121" t="s">
        <v>202</v>
      </c>
      <c r="D3070" s="121" t="s">
        <v>116</v>
      </c>
      <c r="E3070" s="121" t="s">
        <v>170</v>
      </c>
      <c r="F3070" s="122">
        <v>974750</v>
      </c>
      <c r="G3070" s="122">
        <v>109498</v>
      </c>
      <c r="H3070" s="120">
        <v>2019</v>
      </c>
      <c r="I3070" t="str">
        <f>IF(J3070="natural gas",VLOOKUP(D3070,'Cross-Page Data'!$I$4:$J$13,2,FALSE),IF(J3070="solar",VLOOKUP('Form 923'!D3070,'Cross-Page Data'!$I$14:$J$117,2,FALSE),J3070))</f>
        <v>hydro</v>
      </c>
      <c r="J3070" t="str">
        <f>VLOOKUP(E3070,'Cross-Page Data'!$D$4:$F$48,3,FALSE)</f>
        <v>hydro</v>
      </c>
      <c r="K3070" t="b">
        <f t="shared" si="47"/>
        <v>1</v>
      </c>
    </row>
    <row r="3071" spans="1:11">
      <c r="A3071" s="120">
        <v>4080</v>
      </c>
      <c r="B3071" s="121" t="s">
        <v>201</v>
      </c>
      <c r="C3071" s="121" t="s">
        <v>202</v>
      </c>
      <c r="D3071" s="121" t="s">
        <v>116</v>
      </c>
      <c r="E3071" s="121" t="s">
        <v>170</v>
      </c>
      <c r="F3071" s="122">
        <v>1201496</v>
      </c>
      <c r="G3071" s="122">
        <v>134969</v>
      </c>
      <c r="H3071" s="120">
        <v>2019</v>
      </c>
      <c r="I3071" t="str">
        <f>IF(J3071="natural gas",VLOOKUP(D3071,'Cross-Page Data'!$I$4:$J$13,2,FALSE),IF(J3071="solar",VLOOKUP('Form 923'!D3071,'Cross-Page Data'!$I$14:$J$117,2,FALSE),J3071))</f>
        <v>hydro</v>
      </c>
      <c r="J3071" t="str">
        <f>VLOOKUP(E3071,'Cross-Page Data'!$D$4:$F$48,3,FALSE)</f>
        <v>hydro</v>
      </c>
      <c r="K3071" t="b">
        <f t="shared" si="47"/>
        <v>1</v>
      </c>
    </row>
    <row r="3072" spans="1:11">
      <c r="A3072" s="120">
        <v>4100</v>
      </c>
      <c r="B3072" s="121" t="s">
        <v>201</v>
      </c>
      <c r="C3072" s="121" t="s">
        <v>202</v>
      </c>
      <c r="D3072" s="121" t="s">
        <v>79</v>
      </c>
      <c r="E3072" s="121" t="s">
        <v>70</v>
      </c>
      <c r="F3072" s="122">
        <v>5090</v>
      </c>
      <c r="G3072" s="122">
        <v>183.079</v>
      </c>
      <c r="H3072" s="120">
        <v>2019</v>
      </c>
      <c r="I3072" t="str">
        <f>IF(J3072="natural gas",VLOOKUP(D3072,'Cross-Page Data'!$I$4:$J$13,2,FALSE),IF(J3072="solar",VLOOKUP('Form 923'!D3072,'Cross-Page Data'!$I$14:$J$117,2,FALSE),J3072))</f>
        <v>heavy or residual fuel oil</v>
      </c>
      <c r="J3072" t="str">
        <f>VLOOKUP(E3072,'Cross-Page Data'!$D$4:$F$48,3,FALSE)</f>
        <v>heavy or residual fuel oil</v>
      </c>
      <c r="K3072" t="b">
        <f t="shared" si="47"/>
        <v>1</v>
      </c>
    </row>
    <row r="3073" spans="1:11">
      <c r="A3073" s="120">
        <v>4100</v>
      </c>
      <c r="B3073" s="121" t="s">
        <v>201</v>
      </c>
      <c r="C3073" s="121" t="s">
        <v>202</v>
      </c>
      <c r="D3073" s="121" t="s">
        <v>79</v>
      </c>
      <c r="E3073" s="121" t="s">
        <v>38</v>
      </c>
      <c r="F3073" s="122">
        <v>2056</v>
      </c>
      <c r="G3073" s="122">
        <v>73.921</v>
      </c>
      <c r="H3073" s="120">
        <v>2019</v>
      </c>
      <c r="I3073" t="str">
        <f>IF(J3073="natural gas",VLOOKUP(D3073,'Cross-Page Data'!$I$4:$J$13,2,FALSE),IF(J3073="solar",VLOOKUP('Form 923'!D3073,'Cross-Page Data'!$I$14:$J$117,2,FALSE),J3073))</f>
        <v>natural gas peaker</v>
      </c>
      <c r="J3073" t="str">
        <f>VLOOKUP(E3073,'Cross-Page Data'!$D$4:$F$48,3,FALSE)</f>
        <v>natural gas</v>
      </c>
      <c r="K3073" t="b">
        <f t="shared" si="47"/>
        <v>1</v>
      </c>
    </row>
    <row r="3074" spans="1:11">
      <c r="A3074" s="120">
        <v>4102</v>
      </c>
      <c r="B3074" s="121" t="s">
        <v>201</v>
      </c>
      <c r="C3074" s="121" t="s">
        <v>202</v>
      </c>
      <c r="D3074" s="121" t="s">
        <v>116</v>
      </c>
      <c r="E3074" s="121" t="s">
        <v>170</v>
      </c>
      <c r="F3074" s="122">
        <v>3400</v>
      </c>
      <c r="G3074" s="122">
        <v>382</v>
      </c>
      <c r="H3074" s="120">
        <v>2019</v>
      </c>
      <c r="I3074" t="str">
        <f>IF(J3074="natural gas",VLOOKUP(D3074,'Cross-Page Data'!$I$4:$J$13,2,FALSE),IF(J3074="solar",VLOOKUP('Form 923'!D3074,'Cross-Page Data'!$I$14:$J$117,2,FALSE),J3074))</f>
        <v>hydro</v>
      </c>
      <c r="J3074" t="str">
        <f>VLOOKUP(E3074,'Cross-Page Data'!$D$4:$F$48,3,FALSE)</f>
        <v>hydro</v>
      </c>
      <c r="K3074" t="b">
        <f t="shared" si="47"/>
        <v>1</v>
      </c>
    </row>
    <row r="3075" spans="1:11">
      <c r="A3075" s="120">
        <v>4102</v>
      </c>
      <c r="B3075" s="121" t="s">
        <v>201</v>
      </c>
      <c r="C3075" s="121" t="s">
        <v>202</v>
      </c>
      <c r="D3075" s="121" t="s">
        <v>79</v>
      </c>
      <c r="E3075" s="121" t="s">
        <v>70</v>
      </c>
      <c r="F3075" s="122">
        <v>12</v>
      </c>
      <c r="G3075" s="122">
        <v>0</v>
      </c>
      <c r="H3075" s="120">
        <v>2019</v>
      </c>
      <c r="I3075" t="str">
        <f>IF(J3075="natural gas",VLOOKUP(D3075,'Cross-Page Data'!$I$4:$J$13,2,FALSE),IF(J3075="solar",VLOOKUP('Form 923'!D3075,'Cross-Page Data'!$I$14:$J$117,2,FALSE),J3075))</f>
        <v>heavy or residual fuel oil</v>
      </c>
      <c r="J3075" t="str">
        <f>VLOOKUP(E3075,'Cross-Page Data'!$D$4:$F$48,3,FALSE)</f>
        <v>heavy or residual fuel oil</v>
      </c>
      <c r="K3075" t="b">
        <f t="shared" si="47"/>
        <v>1</v>
      </c>
    </row>
    <row r="3076" spans="1:11">
      <c r="A3076" s="120">
        <v>4107</v>
      </c>
      <c r="B3076" s="121" t="s">
        <v>201</v>
      </c>
      <c r="C3076" s="121" t="s">
        <v>202</v>
      </c>
      <c r="D3076" s="121" t="s">
        <v>79</v>
      </c>
      <c r="E3076" s="121" t="s">
        <v>70</v>
      </c>
      <c r="F3076" s="122">
        <v>122</v>
      </c>
      <c r="G3076" s="122">
        <v>0</v>
      </c>
      <c r="H3076" s="120">
        <v>2019</v>
      </c>
      <c r="I3076" t="str">
        <f>IF(J3076="natural gas",VLOOKUP(D3076,'Cross-Page Data'!$I$4:$J$13,2,FALSE),IF(J3076="solar",VLOOKUP('Form 923'!D3076,'Cross-Page Data'!$I$14:$J$117,2,FALSE),J3076))</f>
        <v>heavy or residual fuel oil</v>
      </c>
      <c r="J3076" t="str">
        <f>VLOOKUP(E3076,'Cross-Page Data'!$D$4:$F$48,3,FALSE)</f>
        <v>heavy or residual fuel oil</v>
      </c>
      <c r="K3076" t="b">
        <f t="shared" si="47"/>
        <v>1</v>
      </c>
    </row>
    <row r="3077" spans="1:11">
      <c r="A3077" s="120">
        <v>4107</v>
      </c>
      <c r="B3077" s="121" t="s">
        <v>201</v>
      </c>
      <c r="C3077" s="121" t="s">
        <v>202</v>
      </c>
      <c r="D3077" s="121" t="s">
        <v>79</v>
      </c>
      <c r="E3077" s="121" t="s">
        <v>38</v>
      </c>
      <c r="F3077" s="122">
        <v>0</v>
      </c>
      <c r="G3077" s="122">
        <v>0</v>
      </c>
      <c r="H3077" s="120">
        <v>2019</v>
      </c>
      <c r="I3077" t="str">
        <f>IF(J3077="natural gas",VLOOKUP(D3077,'Cross-Page Data'!$I$4:$J$13,2,FALSE),IF(J3077="solar",VLOOKUP('Form 923'!D3077,'Cross-Page Data'!$I$14:$J$117,2,FALSE),J3077))</f>
        <v>natural gas peaker</v>
      </c>
      <c r="J3077" t="str">
        <f>VLOOKUP(E3077,'Cross-Page Data'!$D$4:$F$48,3,FALSE)</f>
        <v>natural gas</v>
      </c>
      <c r="K3077" t="b">
        <f t="shared" si="47"/>
        <v>1</v>
      </c>
    </row>
    <row r="3078" spans="1:11">
      <c r="A3078" s="120">
        <v>4112</v>
      </c>
      <c r="B3078" s="121" t="s">
        <v>201</v>
      </c>
      <c r="C3078" s="121" t="s">
        <v>202</v>
      </c>
      <c r="D3078" s="121" t="s">
        <v>79</v>
      </c>
      <c r="E3078" s="121" t="s">
        <v>70</v>
      </c>
      <c r="F3078" s="122">
        <v>818</v>
      </c>
      <c r="G3078" s="122">
        <v>81.131</v>
      </c>
      <c r="H3078" s="120">
        <v>2019</v>
      </c>
      <c r="I3078" t="str">
        <f>IF(J3078="natural gas",VLOOKUP(D3078,'Cross-Page Data'!$I$4:$J$13,2,FALSE),IF(J3078="solar",VLOOKUP('Form 923'!D3078,'Cross-Page Data'!$I$14:$J$117,2,FALSE),J3078))</f>
        <v>heavy or residual fuel oil</v>
      </c>
      <c r="J3078" t="str">
        <f>VLOOKUP(E3078,'Cross-Page Data'!$D$4:$F$48,3,FALSE)</f>
        <v>heavy or residual fuel oil</v>
      </c>
      <c r="K3078" t="b">
        <f t="shared" si="47"/>
        <v>1</v>
      </c>
    </row>
    <row r="3079" spans="1:11">
      <c r="A3079" s="120">
        <v>4112</v>
      </c>
      <c r="B3079" s="121" t="s">
        <v>201</v>
      </c>
      <c r="C3079" s="121" t="s">
        <v>202</v>
      </c>
      <c r="D3079" s="121" t="s">
        <v>79</v>
      </c>
      <c r="E3079" s="121" t="s">
        <v>38</v>
      </c>
      <c r="F3079" s="122">
        <v>582</v>
      </c>
      <c r="G3079" s="122">
        <v>57.869</v>
      </c>
      <c r="H3079" s="120">
        <v>2019</v>
      </c>
      <c r="I3079" t="str">
        <f>IF(J3079="natural gas",VLOOKUP(D3079,'Cross-Page Data'!$I$4:$J$13,2,FALSE),IF(J3079="solar",VLOOKUP('Form 923'!D3079,'Cross-Page Data'!$I$14:$J$117,2,FALSE),J3079))</f>
        <v>natural gas peaker</v>
      </c>
      <c r="J3079" t="str">
        <f>VLOOKUP(E3079,'Cross-Page Data'!$D$4:$F$48,3,FALSE)</f>
        <v>natural gas</v>
      </c>
      <c r="K3079" t="b">
        <f t="shared" ref="K3079:K3142" si="48">IF(AND($N$6=FALSE,OR(C3079="Commercial NAICS Cogen",C3079="Industrial NAICS Cogen",C3079="NAICS-22 Cogen")),FALSE,IF(AND($N$7=FALSE,OR(C3079="Commercial NAICS Cogen",C3079="Commercial NAICS Non-Cogen",C3079="industrial NAICS Cogen",C3079="industrial NAICS non-cogen")),FALSE,TRUE))</f>
        <v>1</v>
      </c>
    </row>
    <row r="3080" spans="1:11">
      <c r="A3080" s="120">
        <v>4113</v>
      </c>
      <c r="B3080" s="121" t="s">
        <v>201</v>
      </c>
      <c r="C3080" s="121" t="s">
        <v>202</v>
      </c>
      <c r="D3080" s="121" t="s">
        <v>79</v>
      </c>
      <c r="E3080" s="121" t="s">
        <v>70</v>
      </c>
      <c r="F3080" s="122">
        <v>168</v>
      </c>
      <c r="G3080" s="122">
        <v>60</v>
      </c>
      <c r="H3080" s="120">
        <v>2019</v>
      </c>
      <c r="I3080" t="str">
        <f>IF(J3080="natural gas",VLOOKUP(D3080,'Cross-Page Data'!$I$4:$J$13,2,FALSE),IF(J3080="solar",VLOOKUP('Form 923'!D3080,'Cross-Page Data'!$I$14:$J$117,2,FALSE),J3080))</f>
        <v>heavy or residual fuel oil</v>
      </c>
      <c r="J3080" t="str">
        <f>VLOOKUP(E3080,'Cross-Page Data'!$D$4:$F$48,3,FALSE)</f>
        <v>heavy or residual fuel oil</v>
      </c>
      <c r="K3080" t="b">
        <f t="shared" si="48"/>
        <v>1</v>
      </c>
    </row>
    <row r="3081" spans="1:11">
      <c r="A3081" s="120">
        <v>4113</v>
      </c>
      <c r="B3081" s="121" t="s">
        <v>201</v>
      </c>
      <c r="C3081" s="121" t="s">
        <v>202</v>
      </c>
      <c r="D3081" s="121" t="s">
        <v>79</v>
      </c>
      <c r="E3081" s="121" t="s">
        <v>38</v>
      </c>
      <c r="F3081" s="122">
        <v>0</v>
      </c>
      <c r="G3081" s="122">
        <v>0</v>
      </c>
      <c r="H3081" s="120">
        <v>2019</v>
      </c>
      <c r="I3081" t="str">
        <f>IF(J3081="natural gas",VLOOKUP(D3081,'Cross-Page Data'!$I$4:$J$13,2,FALSE),IF(J3081="solar",VLOOKUP('Form 923'!D3081,'Cross-Page Data'!$I$14:$J$117,2,FALSE),J3081))</f>
        <v>natural gas peaker</v>
      </c>
      <c r="J3081" t="str">
        <f>VLOOKUP(E3081,'Cross-Page Data'!$D$4:$F$48,3,FALSE)</f>
        <v>natural gas</v>
      </c>
      <c r="K3081" t="b">
        <f t="shared" si="48"/>
        <v>1</v>
      </c>
    </row>
    <row r="3082" spans="1:11">
      <c r="A3082" s="120">
        <v>4114</v>
      </c>
      <c r="B3082" s="121" t="s">
        <v>201</v>
      </c>
      <c r="C3082" s="121" t="s">
        <v>202</v>
      </c>
      <c r="D3082" s="121" t="s">
        <v>79</v>
      </c>
      <c r="E3082" s="121" t="s">
        <v>70</v>
      </c>
      <c r="F3082" s="122">
        <v>298</v>
      </c>
      <c r="G3082" s="122">
        <v>18</v>
      </c>
      <c r="H3082" s="120">
        <v>2019</v>
      </c>
      <c r="I3082" t="str">
        <f>IF(J3082="natural gas",VLOOKUP(D3082,'Cross-Page Data'!$I$4:$J$13,2,FALSE),IF(J3082="solar",VLOOKUP('Form 923'!D3082,'Cross-Page Data'!$I$14:$J$117,2,FALSE),J3082))</f>
        <v>heavy or residual fuel oil</v>
      </c>
      <c r="J3082" t="str">
        <f>VLOOKUP(E3082,'Cross-Page Data'!$D$4:$F$48,3,FALSE)</f>
        <v>heavy or residual fuel oil</v>
      </c>
      <c r="K3082" t="b">
        <f t="shared" si="48"/>
        <v>1</v>
      </c>
    </row>
    <row r="3083" spans="1:11">
      <c r="A3083" s="120">
        <v>4118</v>
      </c>
      <c r="B3083" s="121" t="s">
        <v>201</v>
      </c>
      <c r="C3083" s="121" t="s">
        <v>202</v>
      </c>
      <c r="D3083" s="121" t="s">
        <v>73</v>
      </c>
      <c r="E3083" s="121" t="s">
        <v>38</v>
      </c>
      <c r="F3083" s="122">
        <v>12302</v>
      </c>
      <c r="G3083" s="122">
        <v>705</v>
      </c>
      <c r="H3083" s="120">
        <v>2019</v>
      </c>
      <c r="I3083" t="str">
        <f>IF(J3083="natural gas",VLOOKUP(D3083,'Cross-Page Data'!$I$4:$J$13,2,FALSE),IF(J3083="solar",VLOOKUP('Form 923'!D3083,'Cross-Page Data'!$I$14:$J$117,2,FALSE),J3083))</f>
        <v>natural gas peaker</v>
      </c>
      <c r="J3083" t="str">
        <f>VLOOKUP(E3083,'Cross-Page Data'!$D$4:$F$48,3,FALSE)</f>
        <v>natural gas</v>
      </c>
      <c r="K3083" t="b">
        <f t="shared" si="48"/>
        <v>1</v>
      </c>
    </row>
    <row r="3084" spans="1:11">
      <c r="A3084" s="120">
        <v>4119</v>
      </c>
      <c r="B3084" s="121" t="s">
        <v>201</v>
      </c>
      <c r="C3084" s="121" t="s">
        <v>202</v>
      </c>
      <c r="D3084" s="121" t="s">
        <v>116</v>
      </c>
      <c r="E3084" s="121" t="s">
        <v>170</v>
      </c>
      <c r="F3084" s="122">
        <v>228291</v>
      </c>
      <c r="G3084" s="122">
        <v>25645</v>
      </c>
      <c r="H3084" s="120">
        <v>2019</v>
      </c>
      <c r="I3084" t="str">
        <f>IF(J3084="natural gas",VLOOKUP(D3084,'Cross-Page Data'!$I$4:$J$13,2,FALSE),IF(J3084="solar",VLOOKUP('Form 923'!D3084,'Cross-Page Data'!$I$14:$J$117,2,FALSE),J3084))</f>
        <v>hydro</v>
      </c>
      <c r="J3084" t="str">
        <f>VLOOKUP(E3084,'Cross-Page Data'!$D$4:$F$48,3,FALSE)</f>
        <v>hydro</v>
      </c>
      <c r="K3084" t="b">
        <f t="shared" si="48"/>
        <v>1</v>
      </c>
    </row>
    <row r="3085" spans="1:11">
      <c r="A3085" s="120">
        <v>4120</v>
      </c>
      <c r="B3085" s="121" t="s">
        <v>201</v>
      </c>
      <c r="C3085" s="121" t="s">
        <v>202</v>
      </c>
      <c r="D3085" s="121" t="s">
        <v>116</v>
      </c>
      <c r="E3085" s="121" t="s">
        <v>170</v>
      </c>
      <c r="F3085" s="122">
        <v>494097</v>
      </c>
      <c r="G3085" s="122">
        <v>55504</v>
      </c>
      <c r="H3085" s="120">
        <v>2019</v>
      </c>
      <c r="I3085" t="str">
        <f>IF(J3085="natural gas",VLOOKUP(D3085,'Cross-Page Data'!$I$4:$J$13,2,FALSE),IF(J3085="solar",VLOOKUP('Form 923'!D3085,'Cross-Page Data'!$I$14:$J$117,2,FALSE),J3085))</f>
        <v>hydro</v>
      </c>
      <c r="J3085" t="str">
        <f>VLOOKUP(E3085,'Cross-Page Data'!$D$4:$F$48,3,FALSE)</f>
        <v>hydro</v>
      </c>
      <c r="K3085" t="b">
        <f t="shared" si="48"/>
        <v>1</v>
      </c>
    </row>
    <row r="3086" spans="1:11">
      <c r="A3086" s="120">
        <v>4122</v>
      </c>
      <c r="B3086" s="121" t="s">
        <v>201</v>
      </c>
      <c r="C3086" s="121" t="s">
        <v>202</v>
      </c>
      <c r="D3086" s="121" t="s">
        <v>116</v>
      </c>
      <c r="E3086" s="121" t="s">
        <v>170</v>
      </c>
      <c r="F3086" s="122">
        <v>149295</v>
      </c>
      <c r="G3086" s="122">
        <v>16771</v>
      </c>
      <c r="H3086" s="120">
        <v>2019</v>
      </c>
      <c r="I3086" t="str">
        <f>IF(J3086="natural gas",VLOOKUP(D3086,'Cross-Page Data'!$I$4:$J$13,2,FALSE),IF(J3086="solar",VLOOKUP('Form 923'!D3086,'Cross-Page Data'!$I$14:$J$117,2,FALSE),J3086))</f>
        <v>hydro</v>
      </c>
      <c r="J3086" t="str">
        <f>VLOOKUP(E3086,'Cross-Page Data'!$D$4:$F$48,3,FALSE)</f>
        <v>hydro</v>
      </c>
      <c r="K3086" t="b">
        <f t="shared" si="48"/>
        <v>1</v>
      </c>
    </row>
    <row r="3087" spans="1:11">
      <c r="A3087" s="120">
        <v>4124</v>
      </c>
      <c r="B3087" s="121" t="s">
        <v>201</v>
      </c>
      <c r="C3087" s="121" t="s">
        <v>202</v>
      </c>
      <c r="D3087" s="121" t="s">
        <v>79</v>
      </c>
      <c r="E3087" s="121" t="s">
        <v>70</v>
      </c>
      <c r="F3087" s="122">
        <v>0</v>
      </c>
      <c r="G3087" s="122">
        <v>0</v>
      </c>
      <c r="H3087" s="120">
        <v>2019</v>
      </c>
      <c r="I3087" t="str">
        <f>IF(J3087="natural gas",VLOOKUP(D3087,'Cross-Page Data'!$I$4:$J$13,2,FALSE),IF(J3087="solar",VLOOKUP('Form 923'!D3087,'Cross-Page Data'!$I$14:$J$117,2,FALSE),J3087))</f>
        <v>heavy or residual fuel oil</v>
      </c>
      <c r="J3087" t="str">
        <f>VLOOKUP(E3087,'Cross-Page Data'!$D$4:$F$48,3,FALSE)</f>
        <v>heavy or residual fuel oil</v>
      </c>
      <c r="K3087" t="b">
        <f t="shared" si="48"/>
        <v>1</v>
      </c>
    </row>
    <row r="3088" spans="1:11">
      <c r="A3088" s="120">
        <v>4125</v>
      </c>
      <c r="B3088" s="121" t="s">
        <v>205</v>
      </c>
      <c r="C3088" s="121" t="s">
        <v>202</v>
      </c>
      <c r="D3088" s="121" t="s">
        <v>79</v>
      </c>
      <c r="E3088" s="121" t="s">
        <v>38</v>
      </c>
      <c r="F3088" s="122">
        <v>0</v>
      </c>
      <c r="G3088" s="122">
        <v>0</v>
      </c>
      <c r="H3088" s="120">
        <v>2019</v>
      </c>
      <c r="I3088" t="str">
        <f>IF(J3088="natural gas",VLOOKUP(D3088,'Cross-Page Data'!$I$4:$J$13,2,FALSE),IF(J3088="solar",VLOOKUP('Form 923'!D3088,'Cross-Page Data'!$I$14:$J$117,2,FALSE),J3088))</f>
        <v>natural gas peaker</v>
      </c>
      <c r="J3088" t="str">
        <f>VLOOKUP(E3088,'Cross-Page Data'!$D$4:$F$48,3,FALSE)</f>
        <v>natural gas</v>
      </c>
      <c r="K3088" t="b">
        <f t="shared" si="48"/>
        <v>1</v>
      </c>
    </row>
    <row r="3089" spans="1:11">
      <c r="A3089" s="120">
        <v>4125</v>
      </c>
      <c r="B3089" s="121" t="s">
        <v>205</v>
      </c>
      <c r="C3089" s="121" t="s">
        <v>202</v>
      </c>
      <c r="D3089" s="121" t="s">
        <v>68</v>
      </c>
      <c r="E3089" s="121" t="s">
        <v>54</v>
      </c>
      <c r="F3089" s="122">
        <v>217767</v>
      </c>
      <c r="G3089" s="122">
        <v>18005.131</v>
      </c>
      <c r="H3089" s="120">
        <v>2019</v>
      </c>
      <c r="I3089" t="str">
        <f>IF(J3089="natural gas",VLOOKUP(D3089,'Cross-Page Data'!$I$4:$J$13,2,FALSE),IF(J3089="solar",VLOOKUP('Form 923'!D3089,'Cross-Page Data'!$I$14:$J$117,2,FALSE),J3089))</f>
        <v>hard coal</v>
      </c>
      <c r="J3089" t="str">
        <f>VLOOKUP(E3089,'Cross-Page Data'!$D$4:$F$48,3,FALSE)</f>
        <v>hard coal</v>
      </c>
      <c r="K3089" t="b">
        <f t="shared" si="48"/>
        <v>1</v>
      </c>
    </row>
    <row r="3090" spans="1:11">
      <c r="A3090" s="120">
        <v>4125</v>
      </c>
      <c r="B3090" s="121" t="s">
        <v>205</v>
      </c>
      <c r="C3090" s="121" t="s">
        <v>202</v>
      </c>
      <c r="D3090" s="121" t="s">
        <v>68</v>
      </c>
      <c r="E3090" s="121" t="s">
        <v>38</v>
      </c>
      <c r="F3090" s="122">
        <v>7231</v>
      </c>
      <c r="G3090" s="122">
        <v>566.922</v>
      </c>
      <c r="H3090" s="120">
        <v>2019</v>
      </c>
      <c r="I3090" t="str">
        <f>IF(J3090="natural gas",VLOOKUP(D3090,'Cross-Page Data'!$I$4:$J$13,2,FALSE),IF(J3090="solar",VLOOKUP('Form 923'!D3090,'Cross-Page Data'!$I$14:$J$117,2,FALSE),J3090))</f>
        <v>natural gas nonpeaker - preexisting retiring</v>
      </c>
      <c r="J3090" t="str">
        <f>VLOOKUP(E3090,'Cross-Page Data'!$D$4:$F$48,3,FALSE)</f>
        <v>natural gas</v>
      </c>
      <c r="K3090" t="b">
        <f t="shared" si="48"/>
        <v>1</v>
      </c>
    </row>
    <row r="3091" spans="1:11">
      <c r="A3091" s="120">
        <v>4125</v>
      </c>
      <c r="B3091" s="121" t="s">
        <v>205</v>
      </c>
      <c r="C3091" s="121" t="s">
        <v>202</v>
      </c>
      <c r="D3091" s="121" t="s">
        <v>68</v>
      </c>
      <c r="E3091" s="121" t="s">
        <v>144</v>
      </c>
      <c r="F3091" s="122">
        <v>1084450</v>
      </c>
      <c r="G3091" s="122">
        <v>89686.683</v>
      </c>
      <c r="H3091" s="120">
        <v>2019</v>
      </c>
      <c r="I3091" t="str">
        <f>IF(J3091="natural gas",VLOOKUP(D3091,'Cross-Page Data'!$I$4:$J$13,2,FALSE),IF(J3091="solar",VLOOKUP('Form 923'!D3091,'Cross-Page Data'!$I$14:$J$117,2,FALSE),J3091))</f>
        <v>petroleum</v>
      </c>
      <c r="J3091" t="str">
        <f>VLOOKUP(E3091,'Cross-Page Data'!$D$4:$F$48,3,FALSE)</f>
        <v>petroleum</v>
      </c>
      <c r="K3091" t="b">
        <f t="shared" si="48"/>
        <v>1</v>
      </c>
    </row>
    <row r="3092" spans="1:11">
      <c r="A3092" s="120">
        <v>4125</v>
      </c>
      <c r="B3092" s="121" t="s">
        <v>205</v>
      </c>
      <c r="C3092" s="121" t="s">
        <v>202</v>
      </c>
      <c r="D3092" s="121" t="s">
        <v>68</v>
      </c>
      <c r="E3092" s="121" t="s">
        <v>162</v>
      </c>
      <c r="F3092" s="122">
        <v>0</v>
      </c>
      <c r="G3092" s="122">
        <v>0</v>
      </c>
      <c r="H3092" s="120">
        <v>2019</v>
      </c>
      <c r="I3092" t="str">
        <f>IF(J3092="natural gas",VLOOKUP(D3092,'Cross-Page Data'!$I$4:$J$13,2,FALSE),IF(J3092="solar",VLOOKUP('Form 923'!D3092,'Cross-Page Data'!$I$14:$J$117,2,FALSE),J3092))</f>
        <v>hard coal</v>
      </c>
      <c r="J3092" t="str">
        <f>VLOOKUP(E3092,'Cross-Page Data'!$D$4:$F$48,3,FALSE)</f>
        <v>hard coal</v>
      </c>
      <c r="K3092" t="b">
        <f t="shared" si="48"/>
        <v>1</v>
      </c>
    </row>
    <row r="3093" spans="1:11">
      <c r="A3093" s="120">
        <v>4125</v>
      </c>
      <c r="B3093" s="121" t="s">
        <v>205</v>
      </c>
      <c r="C3093" s="121" t="s">
        <v>202</v>
      </c>
      <c r="D3093" s="121" t="s">
        <v>68</v>
      </c>
      <c r="E3093" s="121" t="s">
        <v>176</v>
      </c>
      <c r="F3093" s="122">
        <v>287930</v>
      </c>
      <c r="G3093" s="122">
        <v>23738.264</v>
      </c>
      <c r="H3093" s="120">
        <v>2019</v>
      </c>
      <c r="I3093" t="str">
        <f>IF(J3093="natural gas",VLOOKUP(D3093,'Cross-Page Data'!$I$4:$J$13,2,FALSE),IF(J3093="solar",VLOOKUP('Form 923'!D3093,'Cross-Page Data'!$I$14:$J$117,2,FALSE),J3093))</f>
        <v>biomass</v>
      </c>
      <c r="J3093" t="str">
        <f>VLOOKUP(E3093,'Cross-Page Data'!$D$4:$F$48,3,FALSE)</f>
        <v>biomass</v>
      </c>
      <c r="K3093" t="b">
        <f t="shared" si="48"/>
        <v>1</v>
      </c>
    </row>
    <row r="3094" spans="1:11">
      <c r="A3094" s="120">
        <v>4130</v>
      </c>
      <c r="B3094" s="121" t="s">
        <v>201</v>
      </c>
      <c r="C3094" s="121" t="s">
        <v>202</v>
      </c>
      <c r="D3094" s="121" t="s">
        <v>79</v>
      </c>
      <c r="E3094" s="121" t="s">
        <v>70</v>
      </c>
      <c r="F3094" s="122">
        <v>145</v>
      </c>
      <c r="G3094" s="122">
        <v>24</v>
      </c>
      <c r="H3094" s="120">
        <v>2019</v>
      </c>
      <c r="I3094" t="str">
        <f>IF(J3094="natural gas",VLOOKUP(D3094,'Cross-Page Data'!$I$4:$J$13,2,FALSE),IF(J3094="solar",VLOOKUP('Form 923'!D3094,'Cross-Page Data'!$I$14:$J$117,2,FALSE),J3094))</f>
        <v>heavy or residual fuel oil</v>
      </c>
      <c r="J3094" t="str">
        <f>VLOOKUP(E3094,'Cross-Page Data'!$D$4:$F$48,3,FALSE)</f>
        <v>heavy or residual fuel oil</v>
      </c>
      <c r="K3094" t="b">
        <f t="shared" si="48"/>
        <v>1</v>
      </c>
    </row>
    <row r="3095" spans="1:11">
      <c r="A3095" s="120">
        <v>4130</v>
      </c>
      <c r="B3095" s="121" t="s">
        <v>201</v>
      </c>
      <c r="C3095" s="121" t="s">
        <v>202</v>
      </c>
      <c r="D3095" s="121" t="s">
        <v>79</v>
      </c>
      <c r="E3095" s="121" t="s">
        <v>38</v>
      </c>
      <c r="F3095" s="122">
        <v>0</v>
      </c>
      <c r="G3095" s="122">
        <v>0</v>
      </c>
      <c r="H3095" s="120">
        <v>2019</v>
      </c>
      <c r="I3095" t="str">
        <f>IF(J3095="natural gas",VLOOKUP(D3095,'Cross-Page Data'!$I$4:$J$13,2,FALSE),IF(J3095="solar",VLOOKUP('Form 923'!D3095,'Cross-Page Data'!$I$14:$J$117,2,FALSE),J3095))</f>
        <v>natural gas peaker</v>
      </c>
      <c r="J3095" t="str">
        <f>VLOOKUP(E3095,'Cross-Page Data'!$D$4:$F$48,3,FALSE)</f>
        <v>natural gas</v>
      </c>
      <c r="K3095" t="b">
        <f t="shared" si="48"/>
        <v>1</v>
      </c>
    </row>
    <row r="3096" spans="1:11">
      <c r="A3096" s="120">
        <v>4139</v>
      </c>
      <c r="B3096" s="121" t="s">
        <v>201</v>
      </c>
      <c r="C3096" s="121" t="s">
        <v>202</v>
      </c>
      <c r="D3096" s="121" t="s">
        <v>79</v>
      </c>
      <c r="E3096" s="121" t="s">
        <v>70</v>
      </c>
      <c r="F3096" s="122">
        <v>0</v>
      </c>
      <c r="G3096" s="122">
        <v>2</v>
      </c>
      <c r="H3096" s="120">
        <v>2019</v>
      </c>
      <c r="I3096" t="str">
        <f>IF(J3096="natural gas",VLOOKUP(D3096,'Cross-Page Data'!$I$4:$J$13,2,FALSE),IF(J3096="solar",VLOOKUP('Form 923'!D3096,'Cross-Page Data'!$I$14:$J$117,2,FALSE),J3096))</f>
        <v>heavy or residual fuel oil</v>
      </c>
      <c r="J3096" t="str">
        <f>VLOOKUP(E3096,'Cross-Page Data'!$D$4:$F$48,3,FALSE)</f>
        <v>heavy or residual fuel oil</v>
      </c>
      <c r="K3096" t="b">
        <f t="shared" si="48"/>
        <v>1</v>
      </c>
    </row>
    <row r="3097" spans="1:11">
      <c r="A3097" s="120">
        <v>4142</v>
      </c>
      <c r="B3097" s="121" t="s">
        <v>201</v>
      </c>
      <c r="C3097" s="121" t="s">
        <v>202</v>
      </c>
      <c r="D3097" s="121" t="s">
        <v>116</v>
      </c>
      <c r="E3097" s="121" t="s">
        <v>170</v>
      </c>
      <c r="F3097" s="122">
        <v>853381</v>
      </c>
      <c r="G3097" s="122">
        <v>95864</v>
      </c>
      <c r="H3097" s="120">
        <v>2019</v>
      </c>
      <c r="I3097" t="str">
        <f>IF(J3097="natural gas",VLOOKUP(D3097,'Cross-Page Data'!$I$4:$J$13,2,FALSE),IF(J3097="solar",VLOOKUP('Form 923'!D3097,'Cross-Page Data'!$I$14:$J$117,2,FALSE),J3097))</f>
        <v>hydro</v>
      </c>
      <c r="J3097" t="str">
        <f>VLOOKUP(E3097,'Cross-Page Data'!$D$4:$F$48,3,FALSE)</f>
        <v>hydro</v>
      </c>
      <c r="K3097" t="b">
        <f t="shared" si="48"/>
        <v>1</v>
      </c>
    </row>
    <row r="3098" spans="1:11">
      <c r="A3098" s="120">
        <v>4143</v>
      </c>
      <c r="B3098" s="121" t="s">
        <v>201</v>
      </c>
      <c r="C3098" s="121" t="s">
        <v>202</v>
      </c>
      <c r="D3098" s="121" t="s">
        <v>68</v>
      </c>
      <c r="E3098" s="121" t="s">
        <v>54</v>
      </c>
      <c r="F3098" s="122">
        <v>0</v>
      </c>
      <c r="G3098" s="122">
        <v>0</v>
      </c>
      <c r="H3098" s="120">
        <v>2019</v>
      </c>
      <c r="I3098" t="str">
        <f>IF(J3098="natural gas",VLOOKUP(D3098,'Cross-Page Data'!$I$4:$J$13,2,FALSE),IF(J3098="solar",VLOOKUP('Form 923'!D3098,'Cross-Page Data'!$I$14:$J$117,2,FALSE),J3098))</f>
        <v>hard coal</v>
      </c>
      <c r="J3098" t="str">
        <f>VLOOKUP(E3098,'Cross-Page Data'!$D$4:$F$48,3,FALSE)</f>
        <v>hard coal</v>
      </c>
      <c r="K3098" t="b">
        <f t="shared" si="48"/>
        <v>1</v>
      </c>
    </row>
    <row r="3099" spans="1:11">
      <c r="A3099" s="120">
        <v>4143</v>
      </c>
      <c r="B3099" s="121" t="s">
        <v>201</v>
      </c>
      <c r="C3099" s="121" t="s">
        <v>202</v>
      </c>
      <c r="D3099" s="121" t="s">
        <v>68</v>
      </c>
      <c r="E3099" s="121" t="s">
        <v>70</v>
      </c>
      <c r="F3099" s="122">
        <v>40008</v>
      </c>
      <c r="G3099" s="122">
        <v>3513.448</v>
      </c>
      <c r="H3099" s="120">
        <v>2019</v>
      </c>
      <c r="I3099" t="str">
        <f>IF(J3099="natural gas",VLOOKUP(D3099,'Cross-Page Data'!$I$4:$J$13,2,FALSE),IF(J3099="solar",VLOOKUP('Form 923'!D3099,'Cross-Page Data'!$I$14:$J$117,2,FALSE),J3099))</f>
        <v>heavy or residual fuel oil</v>
      </c>
      <c r="J3099" t="str">
        <f>VLOOKUP(E3099,'Cross-Page Data'!$D$4:$F$48,3,FALSE)</f>
        <v>heavy or residual fuel oil</v>
      </c>
      <c r="K3099" t="b">
        <f t="shared" si="48"/>
        <v>1</v>
      </c>
    </row>
    <row r="3100" spans="1:11">
      <c r="A3100" s="120">
        <v>4143</v>
      </c>
      <c r="B3100" s="121" t="s">
        <v>201</v>
      </c>
      <c r="C3100" s="121" t="s">
        <v>202</v>
      </c>
      <c r="D3100" s="121" t="s">
        <v>68</v>
      </c>
      <c r="E3100" s="121" t="s">
        <v>162</v>
      </c>
      <c r="F3100" s="122">
        <v>13003110</v>
      </c>
      <c r="G3100" s="122">
        <v>1185411.6</v>
      </c>
      <c r="H3100" s="120">
        <v>2019</v>
      </c>
      <c r="I3100" t="str">
        <f>IF(J3100="natural gas",VLOOKUP(D3100,'Cross-Page Data'!$I$4:$J$13,2,FALSE),IF(J3100="solar",VLOOKUP('Form 923'!D3100,'Cross-Page Data'!$I$14:$J$117,2,FALSE),J3100))</f>
        <v>hard coal</v>
      </c>
      <c r="J3100" t="str">
        <f>VLOOKUP(E3100,'Cross-Page Data'!$D$4:$F$48,3,FALSE)</f>
        <v>hard coal</v>
      </c>
      <c r="K3100" t="b">
        <f t="shared" si="48"/>
        <v>1</v>
      </c>
    </row>
    <row r="3101" spans="1:11">
      <c r="A3101" s="120">
        <v>4147</v>
      </c>
      <c r="B3101" s="121" t="s">
        <v>201</v>
      </c>
      <c r="C3101" s="121" t="s">
        <v>202</v>
      </c>
      <c r="D3101" s="121" t="s">
        <v>116</v>
      </c>
      <c r="E3101" s="121" t="s">
        <v>170</v>
      </c>
      <c r="F3101" s="122">
        <v>65731</v>
      </c>
      <c r="G3101" s="122">
        <v>7384</v>
      </c>
      <c r="H3101" s="120">
        <v>2019</v>
      </c>
      <c r="I3101" t="str">
        <f>IF(J3101="natural gas",VLOOKUP(D3101,'Cross-Page Data'!$I$4:$J$13,2,FALSE),IF(J3101="solar",VLOOKUP('Form 923'!D3101,'Cross-Page Data'!$I$14:$J$117,2,FALSE),J3101))</f>
        <v>hydro</v>
      </c>
      <c r="J3101" t="str">
        <f>VLOOKUP(E3101,'Cross-Page Data'!$D$4:$F$48,3,FALSE)</f>
        <v>hydro</v>
      </c>
      <c r="K3101" t="b">
        <f t="shared" si="48"/>
        <v>1</v>
      </c>
    </row>
    <row r="3102" spans="1:11">
      <c r="A3102" s="120">
        <v>4148</v>
      </c>
      <c r="B3102" s="121" t="s">
        <v>201</v>
      </c>
      <c r="C3102" s="121" t="s">
        <v>202</v>
      </c>
      <c r="D3102" s="121" t="s">
        <v>79</v>
      </c>
      <c r="E3102" s="121" t="s">
        <v>70</v>
      </c>
      <c r="F3102" s="122">
        <v>246</v>
      </c>
      <c r="G3102" s="122">
        <v>27</v>
      </c>
      <c r="H3102" s="120">
        <v>2019</v>
      </c>
      <c r="I3102" t="str">
        <f>IF(J3102="natural gas",VLOOKUP(D3102,'Cross-Page Data'!$I$4:$J$13,2,FALSE),IF(J3102="solar",VLOOKUP('Form 923'!D3102,'Cross-Page Data'!$I$14:$J$117,2,FALSE),J3102))</f>
        <v>heavy or residual fuel oil</v>
      </c>
      <c r="J3102" t="str">
        <f>VLOOKUP(E3102,'Cross-Page Data'!$D$4:$F$48,3,FALSE)</f>
        <v>heavy or residual fuel oil</v>
      </c>
      <c r="K3102" t="b">
        <f t="shared" si="48"/>
        <v>1</v>
      </c>
    </row>
    <row r="3103" spans="1:11">
      <c r="A3103" s="120">
        <v>4158</v>
      </c>
      <c r="B3103" s="121" t="s">
        <v>201</v>
      </c>
      <c r="C3103" s="121" t="s">
        <v>202</v>
      </c>
      <c r="D3103" s="121" t="s">
        <v>68</v>
      </c>
      <c r="E3103" s="121" t="s">
        <v>70</v>
      </c>
      <c r="F3103" s="122">
        <v>82096</v>
      </c>
      <c r="G3103" s="122">
        <v>7390.327</v>
      </c>
      <c r="H3103" s="120">
        <v>2019</v>
      </c>
      <c r="I3103" t="str">
        <f>IF(J3103="natural gas",VLOOKUP(D3103,'Cross-Page Data'!$I$4:$J$13,2,FALSE),IF(J3103="solar",VLOOKUP('Form 923'!D3103,'Cross-Page Data'!$I$14:$J$117,2,FALSE),J3103))</f>
        <v>heavy or residual fuel oil</v>
      </c>
      <c r="J3103" t="str">
        <f>VLOOKUP(E3103,'Cross-Page Data'!$D$4:$F$48,3,FALSE)</f>
        <v>heavy or residual fuel oil</v>
      </c>
      <c r="K3103" t="b">
        <f t="shared" si="48"/>
        <v>1</v>
      </c>
    </row>
    <row r="3104" spans="1:11">
      <c r="A3104" s="120">
        <v>4158</v>
      </c>
      <c r="B3104" s="121" t="s">
        <v>201</v>
      </c>
      <c r="C3104" s="121" t="s">
        <v>202</v>
      </c>
      <c r="D3104" s="121" t="s">
        <v>68</v>
      </c>
      <c r="E3104" s="121" t="s">
        <v>150</v>
      </c>
      <c r="F3104" s="122">
        <v>36849214</v>
      </c>
      <c r="G3104" s="122">
        <v>3304159.7</v>
      </c>
      <c r="H3104" s="120">
        <v>2019</v>
      </c>
      <c r="I3104" t="str">
        <f>IF(J3104="natural gas",VLOOKUP(D3104,'Cross-Page Data'!$I$4:$J$13,2,FALSE),IF(J3104="solar",VLOOKUP('Form 923'!D3104,'Cross-Page Data'!$I$14:$J$117,2,FALSE),J3104))</f>
        <v>hard coal</v>
      </c>
      <c r="J3104" t="str">
        <f>VLOOKUP(E3104,'Cross-Page Data'!$D$4:$F$48,3,FALSE)</f>
        <v>hard coal</v>
      </c>
      <c r="K3104" t="b">
        <f t="shared" si="48"/>
        <v>1</v>
      </c>
    </row>
    <row r="3105" spans="1:11">
      <c r="A3105" s="120">
        <v>4158</v>
      </c>
      <c r="B3105" s="121" t="s">
        <v>201</v>
      </c>
      <c r="C3105" s="121" t="s">
        <v>202</v>
      </c>
      <c r="D3105" s="121" t="s">
        <v>68</v>
      </c>
      <c r="E3105" s="121" t="s">
        <v>162</v>
      </c>
      <c r="F3105" s="122">
        <v>15398646</v>
      </c>
      <c r="G3105" s="122">
        <v>1374829</v>
      </c>
      <c r="H3105" s="120">
        <v>2019</v>
      </c>
      <c r="I3105" t="str">
        <f>IF(J3105="natural gas",VLOOKUP(D3105,'Cross-Page Data'!$I$4:$J$13,2,FALSE),IF(J3105="solar",VLOOKUP('Form 923'!D3105,'Cross-Page Data'!$I$14:$J$117,2,FALSE),J3105))</f>
        <v>hard coal</v>
      </c>
      <c r="J3105" t="str">
        <f>VLOOKUP(E3105,'Cross-Page Data'!$D$4:$F$48,3,FALSE)</f>
        <v>hard coal</v>
      </c>
      <c r="K3105" t="b">
        <f t="shared" si="48"/>
        <v>1</v>
      </c>
    </row>
    <row r="3106" spans="1:11">
      <c r="A3106" s="120">
        <v>4162</v>
      </c>
      <c r="B3106" s="121" t="s">
        <v>201</v>
      </c>
      <c r="C3106" s="121" t="s">
        <v>202</v>
      </c>
      <c r="D3106" s="121" t="s">
        <v>68</v>
      </c>
      <c r="E3106" s="121" t="s">
        <v>38</v>
      </c>
      <c r="F3106" s="122">
        <v>310625</v>
      </c>
      <c r="G3106" s="122">
        <v>27495.917</v>
      </c>
      <c r="H3106" s="120">
        <v>2019</v>
      </c>
      <c r="I3106" t="str">
        <f>IF(J3106="natural gas",VLOOKUP(D3106,'Cross-Page Data'!$I$4:$J$13,2,FALSE),IF(J3106="solar",VLOOKUP('Form 923'!D3106,'Cross-Page Data'!$I$14:$J$117,2,FALSE),J3106))</f>
        <v>natural gas nonpeaker - preexisting retiring</v>
      </c>
      <c r="J3106" t="str">
        <f>VLOOKUP(E3106,'Cross-Page Data'!$D$4:$F$48,3,FALSE)</f>
        <v>natural gas</v>
      </c>
      <c r="K3106" t="b">
        <f t="shared" si="48"/>
        <v>1</v>
      </c>
    </row>
    <row r="3107" spans="1:11">
      <c r="A3107" s="120">
        <v>4162</v>
      </c>
      <c r="B3107" s="121" t="s">
        <v>201</v>
      </c>
      <c r="C3107" s="121" t="s">
        <v>202</v>
      </c>
      <c r="D3107" s="121" t="s">
        <v>68</v>
      </c>
      <c r="E3107" s="121" t="s">
        <v>162</v>
      </c>
      <c r="F3107" s="122">
        <v>31256047</v>
      </c>
      <c r="G3107" s="122">
        <v>2813174.1</v>
      </c>
      <c r="H3107" s="120">
        <v>2019</v>
      </c>
      <c r="I3107" t="str">
        <f>IF(J3107="natural gas",VLOOKUP(D3107,'Cross-Page Data'!$I$4:$J$13,2,FALSE),IF(J3107="solar",VLOOKUP('Form 923'!D3107,'Cross-Page Data'!$I$14:$J$117,2,FALSE),J3107))</f>
        <v>hard coal</v>
      </c>
      <c r="J3107" t="str">
        <f>VLOOKUP(E3107,'Cross-Page Data'!$D$4:$F$48,3,FALSE)</f>
        <v>hard coal</v>
      </c>
      <c r="K3107" t="b">
        <f t="shared" si="48"/>
        <v>1</v>
      </c>
    </row>
    <row r="3108" spans="1:11">
      <c r="A3108" s="120">
        <v>4176</v>
      </c>
      <c r="B3108" s="121" t="s">
        <v>201</v>
      </c>
      <c r="C3108" s="121" t="s">
        <v>202</v>
      </c>
      <c r="D3108" s="121" t="s">
        <v>116</v>
      </c>
      <c r="E3108" s="121" t="s">
        <v>170</v>
      </c>
      <c r="F3108" s="122">
        <v>1797020</v>
      </c>
      <c r="G3108" s="122">
        <v>201867</v>
      </c>
      <c r="H3108" s="120">
        <v>2019</v>
      </c>
      <c r="I3108" t="str">
        <f>IF(J3108="natural gas",VLOOKUP(D3108,'Cross-Page Data'!$I$4:$J$13,2,FALSE),IF(J3108="solar",VLOOKUP('Form 923'!D3108,'Cross-Page Data'!$I$14:$J$117,2,FALSE),J3108))</f>
        <v>hydro</v>
      </c>
      <c r="J3108" t="str">
        <f>VLOOKUP(E3108,'Cross-Page Data'!$D$4:$F$48,3,FALSE)</f>
        <v>hydro</v>
      </c>
      <c r="K3108" t="b">
        <f t="shared" si="48"/>
        <v>1</v>
      </c>
    </row>
    <row r="3109" spans="1:11">
      <c r="A3109" s="120">
        <v>4177</v>
      </c>
      <c r="B3109" s="121" t="s">
        <v>201</v>
      </c>
      <c r="C3109" s="121" t="s">
        <v>202</v>
      </c>
      <c r="D3109" s="121" t="s">
        <v>116</v>
      </c>
      <c r="E3109" s="121" t="s">
        <v>170</v>
      </c>
      <c r="F3109" s="122">
        <v>755923</v>
      </c>
      <c r="G3109" s="122">
        <v>84916</v>
      </c>
      <c r="H3109" s="120">
        <v>2019</v>
      </c>
      <c r="I3109" t="str">
        <f>IF(J3109="natural gas",VLOOKUP(D3109,'Cross-Page Data'!$I$4:$J$13,2,FALSE),IF(J3109="solar",VLOOKUP('Form 923'!D3109,'Cross-Page Data'!$I$14:$J$117,2,FALSE),J3109))</f>
        <v>hydro</v>
      </c>
      <c r="J3109" t="str">
        <f>VLOOKUP(E3109,'Cross-Page Data'!$D$4:$F$48,3,FALSE)</f>
        <v>hydro</v>
      </c>
      <c r="K3109" t="b">
        <f t="shared" si="48"/>
        <v>1</v>
      </c>
    </row>
    <row r="3110" spans="1:11">
      <c r="A3110" s="120">
        <v>4178</v>
      </c>
      <c r="B3110" s="121" t="s">
        <v>201</v>
      </c>
      <c r="C3110" s="121" t="s">
        <v>202</v>
      </c>
      <c r="D3110" s="121" t="s">
        <v>116</v>
      </c>
      <c r="E3110" s="121" t="s">
        <v>170</v>
      </c>
      <c r="F3110" s="122">
        <v>180898</v>
      </c>
      <c r="G3110" s="122">
        <v>20321</v>
      </c>
      <c r="H3110" s="120">
        <v>2019</v>
      </c>
      <c r="I3110" t="str">
        <f>IF(J3110="natural gas",VLOOKUP(D3110,'Cross-Page Data'!$I$4:$J$13,2,FALSE),IF(J3110="solar",VLOOKUP('Form 923'!D3110,'Cross-Page Data'!$I$14:$J$117,2,FALSE),J3110))</f>
        <v>hydro</v>
      </c>
      <c r="J3110" t="str">
        <f>VLOOKUP(E3110,'Cross-Page Data'!$D$4:$F$48,3,FALSE)</f>
        <v>hydro</v>
      </c>
      <c r="K3110" t="b">
        <f t="shared" si="48"/>
        <v>1</v>
      </c>
    </row>
    <row r="3111" spans="1:11">
      <c r="A3111" s="120">
        <v>4180</v>
      </c>
      <c r="B3111" s="121" t="s">
        <v>201</v>
      </c>
      <c r="C3111" s="121" t="s">
        <v>202</v>
      </c>
      <c r="D3111" s="121" t="s">
        <v>116</v>
      </c>
      <c r="E3111" s="121" t="s">
        <v>170</v>
      </c>
      <c r="F3111" s="122">
        <v>1329995</v>
      </c>
      <c r="G3111" s="122">
        <v>149404</v>
      </c>
      <c r="H3111" s="120">
        <v>2019</v>
      </c>
      <c r="I3111" t="str">
        <f>IF(J3111="natural gas",VLOOKUP(D3111,'Cross-Page Data'!$I$4:$J$13,2,FALSE),IF(J3111="solar",VLOOKUP('Form 923'!D3111,'Cross-Page Data'!$I$14:$J$117,2,FALSE),J3111))</f>
        <v>hydro</v>
      </c>
      <c r="J3111" t="str">
        <f>VLOOKUP(E3111,'Cross-Page Data'!$D$4:$F$48,3,FALSE)</f>
        <v>hydro</v>
      </c>
      <c r="K3111" t="b">
        <f t="shared" si="48"/>
        <v>1</v>
      </c>
    </row>
    <row r="3112" spans="1:11">
      <c r="A3112" s="120">
        <v>4182</v>
      </c>
      <c r="B3112" s="121" t="s">
        <v>201</v>
      </c>
      <c r="C3112" s="121" t="s">
        <v>202</v>
      </c>
      <c r="D3112" s="121" t="s">
        <v>116</v>
      </c>
      <c r="E3112" s="121" t="s">
        <v>170</v>
      </c>
      <c r="F3112" s="122">
        <v>1257008</v>
      </c>
      <c r="G3112" s="122">
        <v>141205</v>
      </c>
      <c r="H3112" s="120">
        <v>2019</v>
      </c>
      <c r="I3112" t="str">
        <f>IF(J3112="natural gas",VLOOKUP(D3112,'Cross-Page Data'!$I$4:$J$13,2,FALSE),IF(J3112="solar",VLOOKUP('Form 923'!D3112,'Cross-Page Data'!$I$14:$J$117,2,FALSE),J3112))</f>
        <v>hydro</v>
      </c>
      <c r="J3112" t="str">
        <f>VLOOKUP(E3112,'Cross-Page Data'!$D$4:$F$48,3,FALSE)</f>
        <v>hydro</v>
      </c>
      <c r="K3112" t="b">
        <f t="shared" si="48"/>
        <v>1</v>
      </c>
    </row>
    <row r="3113" spans="1:11">
      <c r="A3113" s="120">
        <v>4183</v>
      </c>
      <c r="B3113" s="121" t="s">
        <v>201</v>
      </c>
      <c r="C3113" s="121" t="s">
        <v>202</v>
      </c>
      <c r="D3113" s="121" t="s">
        <v>116</v>
      </c>
      <c r="E3113" s="121" t="s">
        <v>170</v>
      </c>
      <c r="F3113" s="122">
        <v>178262</v>
      </c>
      <c r="G3113" s="122">
        <v>20025</v>
      </c>
      <c r="H3113" s="120">
        <v>2019</v>
      </c>
      <c r="I3113" t="str">
        <f>IF(J3113="natural gas",VLOOKUP(D3113,'Cross-Page Data'!$I$4:$J$13,2,FALSE),IF(J3113="solar",VLOOKUP('Form 923'!D3113,'Cross-Page Data'!$I$14:$J$117,2,FALSE),J3113))</f>
        <v>hydro</v>
      </c>
      <c r="J3113" t="str">
        <f>VLOOKUP(E3113,'Cross-Page Data'!$D$4:$F$48,3,FALSE)</f>
        <v>hydro</v>
      </c>
      <c r="K3113" t="b">
        <f t="shared" si="48"/>
        <v>1</v>
      </c>
    </row>
    <row r="3114" spans="1:11">
      <c r="A3114" s="120">
        <v>4185</v>
      </c>
      <c r="B3114" s="121" t="s">
        <v>201</v>
      </c>
      <c r="C3114" s="121" t="s">
        <v>202</v>
      </c>
      <c r="D3114" s="121" t="s">
        <v>116</v>
      </c>
      <c r="E3114" s="121" t="s">
        <v>170</v>
      </c>
      <c r="F3114" s="122">
        <v>506186</v>
      </c>
      <c r="G3114" s="122">
        <v>56862</v>
      </c>
      <c r="H3114" s="120">
        <v>2019</v>
      </c>
      <c r="I3114" t="str">
        <f>IF(J3114="natural gas",VLOOKUP(D3114,'Cross-Page Data'!$I$4:$J$13,2,FALSE),IF(J3114="solar",VLOOKUP('Form 923'!D3114,'Cross-Page Data'!$I$14:$J$117,2,FALSE),J3114))</f>
        <v>hydro</v>
      </c>
      <c r="J3114" t="str">
        <f>VLOOKUP(E3114,'Cross-Page Data'!$D$4:$F$48,3,FALSE)</f>
        <v>hydro</v>
      </c>
      <c r="K3114" t="b">
        <f t="shared" si="48"/>
        <v>1</v>
      </c>
    </row>
    <row r="3115" spans="1:11">
      <c r="A3115" s="120">
        <v>4201</v>
      </c>
      <c r="B3115" s="121" t="s">
        <v>201</v>
      </c>
      <c r="C3115" s="121" t="s">
        <v>202</v>
      </c>
      <c r="D3115" s="121" t="s">
        <v>116</v>
      </c>
      <c r="E3115" s="121" t="s">
        <v>170</v>
      </c>
      <c r="F3115" s="122">
        <v>340048</v>
      </c>
      <c r="G3115" s="122">
        <v>38199</v>
      </c>
      <c r="H3115" s="120">
        <v>2019</v>
      </c>
      <c r="I3115" t="str">
        <f>IF(J3115="natural gas",VLOOKUP(D3115,'Cross-Page Data'!$I$4:$J$13,2,FALSE),IF(J3115="solar",VLOOKUP('Form 923'!D3115,'Cross-Page Data'!$I$14:$J$117,2,FALSE),J3115))</f>
        <v>hydro</v>
      </c>
      <c r="J3115" t="str">
        <f>VLOOKUP(E3115,'Cross-Page Data'!$D$4:$F$48,3,FALSE)</f>
        <v>hydro</v>
      </c>
      <c r="K3115" t="b">
        <f t="shared" si="48"/>
        <v>1</v>
      </c>
    </row>
    <row r="3116" spans="1:11">
      <c r="A3116" s="120">
        <v>4204</v>
      </c>
      <c r="B3116" s="121" t="s">
        <v>201</v>
      </c>
      <c r="C3116" s="121" t="s">
        <v>202</v>
      </c>
      <c r="D3116" s="121" t="s">
        <v>116</v>
      </c>
      <c r="E3116" s="121" t="s">
        <v>170</v>
      </c>
      <c r="F3116" s="122">
        <v>120292</v>
      </c>
      <c r="G3116" s="122">
        <v>13513</v>
      </c>
      <c r="H3116" s="120">
        <v>2019</v>
      </c>
      <c r="I3116" t="str">
        <f>IF(J3116="natural gas",VLOOKUP(D3116,'Cross-Page Data'!$I$4:$J$13,2,FALSE),IF(J3116="solar",VLOOKUP('Form 923'!D3116,'Cross-Page Data'!$I$14:$J$117,2,FALSE),J3116))</f>
        <v>hydro</v>
      </c>
      <c r="J3116" t="str">
        <f>VLOOKUP(E3116,'Cross-Page Data'!$D$4:$F$48,3,FALSE)</f>
        <v>hydro</v>
      </c>
      <c r="K3116" t="b">
        <f t="shared" si="48"/>
        <v>1</v>
      </c>
    </row>
    <row r="3117" spans="1:11">
      <c r="A3117" s="120">
        <v>4213</v>
      </c>
      <c r="B3117" s="121" t="s">
        <v>201</v>
      </c>
      <c r="C3117" s="121" t="s">
        <v>202</v>
      </c>
      <c r="D3117" s="121" t="s">
        <v>116</v>
      </c>
      <c r="E3117" s="121" t="s">
        <v>170</v>
      </c>
      <c r="F3117" s="122">
        <v>277243</v>
      </c>
      <c r="G3117" s="122">
        <v>31144</v>
      </c>
      <c r="H3117" s="120">
        <v>2019</v>
      </c>
      <c r="I3117" t="str">
        <f>IF(J3117="natural gas",VLOOKUP(D3117,'Cross-Page Data'!$I$4:$J$13,2,FALSE),IF(J3117="solar",VLOOKUP('Form 923'!D3117,'Cross-Page Data'!$I$14:$J$117,2,FALSE),J3117))</f>
        <v>hydro</v>
      </c>
      <c r="J3117" t="str">
        <f>VLOOKUP(E3117,'Cross-Page Data'!$D$4:$F$48,3,FALSE)</f>
        <v>hydro</v>
      </c>
      <c r="K3117" t="b">
        <f t="shared" si="48"/>
        <v>1</v>
      </c>
    </row>
    <row r="3118" spans="1:11">
      <c r="A3118" s="120">
        <v>4214</v>
      </c>
      <c r="B3118" s="121" t="s">
        <v>201</v>
      </c>
      <c r="C3118" s="121" t="s">
        <v>202</v>
      </c>
      <c r="D3118" s="121" t="s">
        <v>116</v>
      </c>
      <c r="E3118" s="121" t="s">
        <v>170</v>
      </c>
      <c r="F3118" s="122">
        <v>189728</v>
      </c>
      <c r="G3118" s="122">
        <v>21313</v>
      </c>
      <c r="H3118" s="120">
        <v>2019</v>
      </c>
      <c r="I3118" t="str">
        <f>IF(J3118="natural gas",VLOOKUP(D3118,'Cross-Page Data'!$I$4:$J$13,2,FALSE),IF(J3118="solar",VLOOKUP('Form 923'!D3118,'Cross-Page Data'!$I$14:$J$117,2,FALSE),J3118))</f>
        <v>hydro</v>
      </c>
      <c r="J3118" t="str">
        <f>VLOOKUP(E3118,'Cross-Page Data'!$D$4:$F$48,3,FALSE)</f>
        <v>hydro</v>
      </c>
      <c r="K3118" t="b">
        <f t="shared" si="48"/>
        <v>1</v>
      </c>
    </row>
    <row r="3119" spans="1:11">
      <c r="A3119" s="120">
        <v>4251</v>
      </c>
      <c r="B3119" s="121" t="s">
        <v>201</v>
      </c>
      <c r="C3119" s="121" t="s">
        <v>202</v>
      </c>
      <c r="D3119" s="121" t="s">
        <v>73</v>
      </c>
      <c r="E3119" s="121" t="s">
        <v>38</v>
      </c>
      <c r="F3119" s="122">
        <v>2650</v>
      </c>
      <c r="G3119" s="122">
        <v>46</v>
      </c>
      <c r="H3119" s="120">
        <v>2019</v>
      </c>
      <c r="I3119" t="str">
        <f>IF(J3119="natural gas",VLOOKUP(D3119,'Cross-Page Data'!$I$4:$J$13,2,FALSE),IF(J3119="solar",VLOOKUP('Form 923'!D3119,'Cross-Page Data'!$I$14:$J$117,2,FALSE),J3119))</f>
        <v>natural gas peaker</v>
      </c>
      <c r="J3119" t="str">
        <f>VLOOKUP(E3119,'Cross-Page Data'!$D$4:$F$48,3,FALSE)</f>
        <v>natural gas</v>
      </c>
      <c r="K3119" t="b">
        <f t="shared" si="48"/>
        <v>1</v>
      </c>
    </row>
    <row r="3120" spans="1:11">
      <c r="A3120" s="120">
        <v>4256</v>
      </c>
      <c r="B3120" s="121" t="s">
        <v>201</v>
      </c>
      <c r="C3120" s="121" t="s">
        <v>202</v>
      </c>
      <c r="D3120" s="121" t="s">
        <v>73</v>
      </c>
      <c r="E3120" s="121" t="s">
        <v>70</v>
      </c>
      <c r="F3120" s="122">
        <v>2027</v>
      </c>
      <c r="G3120" s="122">
        <v>-80.042</v>
      </c>
      <c r="H3120" s="120">
        <v>2019</v>
      </c>
      <c r="I3120" t="str">
        <f>IF(J3120="natural gas",VLOOKUP(D3120,'Cross-Page Data'!$I$4:$J$13,2,FALSE),IF(J3120="solar",VLOOKUP('Form 923'!D3120,'Cross-Page Data'!$I$14:$J$117,2,FALSE),J3120))</f>
        <v>heavy or residual fuel oil</v>
      </c>
      <c r="J3120" t="str">
        <f>VLOOKUP(E3120,'Cross-Page Data'!$D$4:$F$48,3,FALSE)</f>
        <v>heavy or residual fuel oil</v>
      </c>
      <c r="K3120" t="b">
        <f t="shared" si="48"/>
        <v>1</v>
      </c>
    </row>
    <row r="3121" spans="1:11">
      <c r="A3121" s="120">
        <v>4256</v>
      </c>
      <c r="B3121" s="121" t="s">
        <v>201</v>
      </c>
      <c r="C3121" s="121" t="s">
        <v>202</v>
      </c>
      <c r="D3121" s="121" t="s">
        <v>73</v>
      </c>
      <c r="E3121" s="121" t="s">
        <v>38</v>
      </c>
      <c r="F3121" s="122">
        <v>4433</v>
      </c>
      <c r="G3121" s="122">
        <v>-174.958</v>
      </c>
      <c r="H3121" s="120">
        <v>2019</v>
      </c>
      <c r="I3121" t="str">
        <f>IF(J3121="natural gas",VLOOKUP(D3121,'Cross-Page Data'!$I$4:$J$13,2,FALSE),IF(J3121="solar",VLOOKUP('Form 923'!D3121,'Cross-Page Data'!$I$14:$J$117,2,FALSE),J3121))</f>
        <v>natural gas peaker</v>
      </c>
      <c r="J3121" t="str">
        <f>VLOOKUP(E3121,'Cross-Page Data'!$D$4:$F$48,3,FALSE)</f>
        <v>natural gas</v>
      </c>
      <c r="K3121" t="b">
        <f t="shared" si="48"/>
        <v>1</v>
      </c>
    </row>
    <row r="3122" spans="1:11">
      <c r="A3122" s="120">
        <v>4257</v>
      </c>
      <c r="B3122" s="121" t="s">
        <v>201</v>
      </c>
      <c r="C3122" s="121" t="s">
        <v>202</v>
      </c>
      <c r="D3122" s="121" t="s">
        <v>73</v>
      </c>
      <c r="E3122" s="121" t="s">
        <v>70</v>
      </c>
      <c r="F3122" s="122">
        <v>1694</v>
      </c>
      <c r="G3122" s="122">
        <v>24</v>
      </c>
      <c r="H3122" s="120">
        <v>2019</v>
      </c>
      <c r="I3122" t="str">
        <f>IF(J3122="natural gas",VLOOKUP(D3122,'Cross-Page Data'!$I$4:$J$13,2,FALSE),IF(J3122="solar",VLOOKUP('Form 923'!D3122,'Cross-Page Data'!$I$14:$J$117,2,FALSE),J3122))</f>
        <v>heavy or residual fuel oil</v>
      </c>
      <c r="J3122" t="str">
        <f>VLOOKUP(E3122,'Cross-Page Data'!$D$4:$F$48,3,FALSE)</f>
        <v>heavy or residual fuel oil</v>
      </c>
      <c r="K3122" t="b">
        <f t="shared" si="48"/>
        <v>1</v>
      </c>
    </row>
    <row r="3123" spans="1:11">
      <c r="A3123" s="120">
        <v>4257</v>
      </c>
      <c r="B3123" s="121" t="s">
        <v>201</v>
      </c>
      <c r="C3123" s="121" t="s">
        <v>202</v>
      </c>
      <c r="D3123" s="121" t="s">
        <v>73</v>
      </c>
      <c r="E3123" s="121" t="s">
        <v>38</v>
      </c>
      <c r="F3123" s="122">
        <v>0</v>
      </c>
      <c r="G3123" s="122">
        <v>0</v>
      </c>
      <c r="H3123" s="120">
        <v>2019</v>
      </c>
      <c r="I3123" t="str">
        <f>IF(J3123="natural gas",VLOOKUP(D3123,'Cross-Page Data'!$I$4:$J$13,2,FALSE),IF(J3123="solar",VLOOKUP('Form 923'!D3123,'Cross-Page Data'!$I$14:$J$117,2,FALSE),J3123))</f>
        <v>natural gas peaker</v>
      </c>
      <c r="J3123" t="str">
        <f>VLOOKUP(E3123,'Cross-Page Data'!$D$4:$F$48,3,FALSE)</f>
        <v>natural gas</v>
      </c>
      <c r="K3123" t="b">
        <f t="shared" si="48"/>
        <v>1</v>
      </c>
    </row>
    <row r="3124" spans="1:11">
      <c r="A3124" s="120">
        <v>4257</v>
      </c>
      <c r="B3124" s="121" t="s">
        <v>201</v>
      </c>
      <c r="C3124" s="121" t="s">
        <v>202</v>
      </c>
      <c r="D3124" s="121" t="s">
        <v>79</v>
      </c>
      <c r="E3124" s="121" t="s">
        <v>70</v>
      </c>
      <c r="F3124" s="122">
        <v>8626</v>
      </c>
      <c r="G3124" s="122">
        <v>-831</v>
      </c>
      <c r="H3124" s="120">
        <v>2019</v>
      </c>
      <c r="I3124" t="str">
        <f>IF(J3124="natural gas",VLOOKUP(D3124,'Cross-Page Data'!$I$4:$J$13,2,FALSE),IF(J3124="solar",VLOOKUP('Form 923'!D3124,'Cross-Page Data'!$I$14:$J$117,2,FALSE),J3124))</f>
        <v>heavy or residual fuel oil</v>
      </c>
      <c r="J3124" t="str">
        <f>VLOOKUP(E3124,'Cross-Page Data'!$D$4:$F$48,3,FALSE)</f>
        <v>heavy or residual fuel oil</v>
      </c>
      <c r="K3124" t="b">
        <f t="shared" si="48"/>
        <v>1</v>
      </c>
    </row>
    <row r="3125" spans="1:11">
      <c r="A3125" s="120">
        <v>4257</v>
      </c>
      <c r="B3125" s="121" t="s">
        <v>201</v>
      </c>
      <c r="C3125" s="121" t="s">
        <v>202</v>
      </c>
      <c r="D3125" s="121" t="s">
        <v>79</v>
      </c>
      <c r="E3125" s="121" t="s">
        <v>152</v>
      </c>
      <c r="F3125" s="122">
        <v>0</v>
      </c>
      <c r="G3125" s="122">
        <v>0</v>
      </c>
      <c r="H3125" s="120">
        <v>2019</v>
      </c>
      <c r="I3125" t="str">
        <f>IF(J3125="natural gas",VLOOKUP(D3125,'Cross-Page Data'!$I$4:$J$13,2,FALSE),IF(J3125="solar",VLOOKUP('Form 923'!D3125,'Cross-Page Data'!$I$14:$J$117,2,FALSE),J3125))</f>
        <v>heavy or residual fuel oil</v>
      </c>
      <c r="J3125" t="str">
        <f>VLOOKUP(E3125,'Cross-Page Data'!$D$4:$F$48,3,FALSE)</f>
        <v>heavy or residual fuel oil</v>
      </c>
      <c r="K3125" t="b">
        <f t="shared" si="48"/>
        <v>1</v>
      </c>
    </row>
    <row r="3126" spans="1:11">
      <c r="A3126" s="120">
        <v>4258</v>
      </c>
      <c r="B3126" s="121" t="s">
        <v>201</v>
      </c>
      <c r="C3126" s="121" t="s">
        <v>202</v>
      </c>
      <c r="D3126" s="121" t="s">
        <v>116</v>
      </c>
      <c r="E3126" s="121" t="s">
        <v>170</v>
      </c>
      <c r="F3126" s="122">
        <v>2288449</v>
      </c>
      <c r="G3126" s="122">
        <v>257071</v>
      </c>
      <c r="H3126" s="120">
        <v>2019</v>
      </c>
      <c r="I3126" t="str">
        <f>IF(J3126="natural gas",VLOOKUP(D3126,'Cross-Page Data'!$I$4:$J$13,2,FALSE),IF(J3126="solar",VLOOKUP('Form 923'!D3126,'Cross-Page Data'!$I$14:$J$117,2,FALSE),J3126))</f>
        <v>hydro</v>
      </c>
      <c r="J3126" t="str">
        <f>VLOOKUP(E3126,'Cross-Page Data'!$D$4:$F$48,3,FALSE)</f>
        <v>hydro</v>
      </c>
      <c r="K3126" t="b">
        <f t="shared" si="48"/>
        <v>1</v>
      </c>
    </row>
    <row r="3127" spans="1:11">
      <c r="A3127" s="120">
        <v>4263</v>
      </c>
      <c r="B3127" s="121" t="s">
        <v>201</v>
      </c>
      <c r="C3127" s="121" t="s">
        <v>202</v>
      </c>
      <c r="D3127" s="121" t="s">
        <v>116</v>
      </c>
      <c r="E3127" s="121" t="s">
        <v>170</v>
      </c>
      <c r="F3127" s="122">
        <v>65875</v>
      </c>
      <c r="G3127" s="122">
        <v>7400</v>
      </c>
      <c r="H3127" s="120">
        <v>2019</v>
      </c>
      <c r="I3127" t="str">
        <f>IF(J3127="natural gas",VLOOKUP(D3127,'Cross-Page Data'!$I$4:$J$13,2,FALSE),IF(J3127="solar",VLOOKUP('Form 923'!D3127,'Cross-Page Data'!$I$14:$J$117,2,FALSE),J3127))</f>
        <v>hydro</v>
      </c>
      <c r="J3127" t="str">
        <f>VLOOKUP(E3127,'Cross-Page Data'!$D$4:$F$48,3,FALSE)</f>
        <v>hydro</v>
      </c>
      <c r="K3127" t="b">
        <f t="shared" si="48"/>
        <v>1</v>
      </c>
    </row>
    <row r="3128" spans="1:11">
      <c r="A3128" s="120">
        <v>4266</v>
      </c>
      <c r="B3128" s="121" t="s">
        <v>201</v>
      </c>
      <c r="C3128" s="121" t="s">
        <v>202</v>
      </c>
      <c r="D3128" s="121" t="s">
        <v>68</v>
      </c>
      <c r="E3128" s="121" t="s">
        <v>70</v>
      </c>
      <c r="F3128" s="122">
        <v>0</v>
      </c>
      <c r="G3128" s="122">
        <v>0</v>
      </c>
      <c r="H3128" s="120">
        <v>2019</v>
      </c>
      <c r="I3128" t="str">
        <f>IF(J3128="natural gas",VLOOKUP(D3128,'Cross-Page Data'!$I$4:$J$13,2,FALSE),IF(J3128="solar",VLOOKUP('Form 923'!D3128,'Cross-Page Data'!$I$14:$J$117,2,FALSE),J3128))</f>
        <v>heavy or residual fuel oil</v>
      </c>
      <c r="J3128" t="str">
        <f>VLOOKUP(E3128,'Cross-Page Data'!$D$4:$F$48,3,FALSE)</f>
        <v>heavy or residual fuel oil</v>
      </c>
      <c r="K3128" t="b">
        <f t="shared" si="48"/>
        <v>1</v>
      </c>
    </row>
    <row r="3129" spans="1:11">
      <c r="A3129" s="120">
        <v>4266</v>
      </c>
      <c r="B3129" s="121" t="s">
        <v>201</v>
      </c>
      <c r="C3129" s="121" t="s">
        <v>202</v>
      </c>
      <c r="D3129" s="121" t="s">
        <v>68</v>
      </c>
      <c r="E3129" s="121" t="s">
        <v>38</v>
      </c>
      <c r="F3129" s="122">
        <v>399741</v>
      </c>
      <c r="G3129" s="122">
        <v>29249</v>
      </c>
      <c r="H3129" s="120">
        <v>2019</v>
      </c>
      <c r="I3129" t="str">
        <f>IF(J3129="natural gas",VLOOKUP(D3129,'Cross-Page Data'!$I$4:$J$13,2,FALSE),IF(J3129="solar",VLOOKUP('Form 923'!D3129,'Cross-Page Data'!$I$14:$J$117,2,FALSE),J3129))</f>
        <v>natural gas nonpeaker - preexisting retiring</v>
      </c>
      <c r="J3129" t="str">
        <f>VLOOKUP(E3129,'Cross-Page Data'!$D$4:$F$48,3,FALSE)</f>
        <v>natural gas</v>
      </c>
      <c r="K3129" t="b">
        <f t="shared" si="48"/>
        <v>1</v>
      </c>
    </row>
    <row r="3130" spans="1:11">
      <c r="A3130" s="120">
        <v>4270</v>
      </c>
      <c r="B3130" s="121" t="s">
        <v>201</v>
      </c>
      <c r="C3130" s="121" t="s">
        <v>202</v>
      </c>
      <c r="D3130" s="121" t="s">
        <v>68</v>
      </c>
      <c r="E3130" s="121" t="s">
        <v>125</v>
      </c>
      <c r="F3130" s="122">
        <v>0</v>
      </c>
      <c r="G3130" s="122">
        <v>7560402</v>
      </c>
      <c r="H3130" s="120">
        <v>2019</v>
      </c>
      <c r="I3130" t="str">
        <f>IF(J3130="natural gas",VLOOKUP(D3130,'Cross-Page Data'!$I$4:$J$13,2,FALSE),IF(J3130="solar",VLOOKUP('Form 923'!D3130,'Cross-Page Data'!$I$14:$J$117,2,FALSE),J3130))</f>
        <v>nuclear</v>
      </c>
      <c r="J3130" t="str">
        <f>VLOOKUP(E3130,'Cross-Page Data'!$D$4:$F$48,3,FALSE)</f>
        <v>nuclear</v>
      </c>
      <c r="K3130" t="b">
        <f t="shared" si="48"/>
        <v>1</v>
      </c>
    </row>
    <row r="3131" spans="1:11">
      <c r="A3131" s="120">
        <v>4271</v>
      </c>
      <c r="B3131" s="121" t="s">
        <v>201</v>
      </c>
      <c r="C3131" s="121" t="s">
        <v>202</v>
      </c>
      <c r="D3131" s="121" t="s">
        <v>68</v>
      </c>
      <c r="E3131" s="121" t="s">
        <v>54</v>
      </c>
      <c r="F3131" s="122">
        <v>0</v>
      </c>
      <c r="G3131" s="122">
        <v>0</v>
      </c>
      <c r="H3131" s="120">
        <v>2019</v>
      </c>
      <c r="I3131" t="str">
        <f>IF(J3131="natural gas",VLOOKUP(D3131,'Cross-Page Data'!$I$4:$J$13,2,FALSE),IF(J3131="solar",VLOOKUP('Form 923'!D3131,'Cross-Page Data'!$I$14:$J$117,2,FALSE),J3131))</f>
        <v>hard coal</v>
      </c>
      <c r="J3131" t="str">
        <f>VLOOKUP(E3131,'Cross-Page Data'!$D$4:$F$48,3,FALSE)</f>
        <v>hard coal</v>
      </c>
      <c r="K3131" t="b">
        <f t="shared" si="48"/>
        <v>1</v>
      </c>
    </row>
    <row r="3132" spans="1:11">
      <c r="A3132" s="120">
        <v>4271</v>
      </c>
      <c r="B3132" s="121" t="s">
        <v>201</v>
      </c>
      <c r="C3132" s="121" t="s">
        <v>202</v>
      </c>
      <c r="D3132" s="121" t="s">
        <v>68</v>
      </c>
      <c r="E3132" s="121" t="s">
        <v>70</v>
      </c>
      <c r="F3132" s="122">
        <v>44424</v>
      </c>
      <c r="G3132" s="122">
        <v>3832.934</v>
      </c>
      <c r="H3132" s="120">
        <v>2019</v>
      </c>
      <c r="I3132" t="str">
        <f>IF(J3132="natural gas",VLOOKUP(D3132,'Cross-Page Data'!$I$4:$J$13,2,FALSE),IF(J3132="solar",VLOOKUP('Form 923'!D3132,'Cross-Page Data'!$I$14:$J$117,2,FALSE),J3132))</f>
        <v>heavy or residual fuel oil</v>
      </c>
      <c r="J3132" t="str">
        <f>VLOOKUP(E3132,'Cross-Page Data'!$D$4:$F$48,3,FALSE)</f>
        <v>heavy or residual fuel oil</v>
      </c>
      <c r="K3132" t="b">
        <f t="shared" si="48"/>
        <v>1</v>
      </c>
    </row>
    <row r="3133" spans="1:11">
      <c r="A3133" s="120">
        <v>4271</v>
      </c>
      <c r="B3133" s="121" t="s">
        <v>201</v>
      </c>
      <c r="C3133" s="121" t="s">
        <v>202</v>
      </c>
      <c r="D3133" s="121" t="s">
        <v>68</v>
      </c>
      <c r="E3133" s="121" t="s">
        <v>162</v>
      </c>
      <c r="F3133" s="122">
        <v>17750653</v>
      </c>
      <c r="G3133" s="122">
        <v>1531049.1</v>
      </c>
      <c r="H3133" s="120">
        <v>2019</v>
      </c>
      <c r="I3133" t="str">
        <f>IF(J3133="natural gas",VLOOKUP(D3133,'Cross-Page Data'!$I$4:$J$13,2,FALSE),IF(J3133="solar",VLOOKUP('Form 923'!D3133,'Cross-Page Data'!$I$14:$J$117,2,FALSE),J3133))</f>
        <v>hard coal</v>
      </c>
      <c r="J3133" t="str">
        <f>VLOOKUP(E3133,'Cross-Page Data'!$D$4:$F$48,3,FALSE)</f>
        <v>hard coal</v>
      </c>
      <c r="K3133" t="b">
        <f t="shared" si="48"/>
        <v>1</v>
      </c>
    </row>
    <row r="3134" spans="1:11">
      <c r="A3134" s="120">
        <v>4937</v>
      </c>
      <c r="B3134" s="121" t="s">
        <v>201</v>
      </c>
      <c r="C3134" s="121" t="s">
        <v>202</v>
      </c>
      <c r="D3134" s="121" t="s">
        <v>39</v>
      </c>
      <c r="E3134" s="121" t="s">
        <v>38</v>
      </c>
      <c r="F3134" s="122">
        <v>0</v>
      </c>
      <c r="G3134" s="122">
        <v>1187142</v>
      </c>
      <c r="H3134" s="120">
        <v>2019</v>
      </c>
      <c r="I3134" t="str">
        <f>IF(J3134="natural gas",VLOOKUP(D3134,'Cross-Page Data'!$I$4:$J$13,2,FALSE),IF(J3134="solar",VLOOKUP('Form 923'!D3134,'Cross-Page Data'!$I$14:$J$117,2,FALSE),J3134))</f>
        <v>natural gas nonpeaker - preexisting nonretiring</v>
      </c>
      <c r="J3134" t="str">
        <f>VLOOKUP(E3134,'Cross-Page Data'!$D$4:$F$48,3,FALSE)</f>
        <v>natural gas</v>
      </c>
      <c r="K3134" t="b">
        <f t="shared" si="48"/>
        <v>1</v>
      </c>
    </row>
    <row r="3135" spans="1:11">
      <c r="A3135" s="120">
        <v>4937</v>
      </c>
      <c r="B3135" s="121" t="s">
        <v>201</v>
      </c>
      <c r="C3135" s="121" t="s">
        <v>202</v>
      </c>
      <c r="D3135" s="121" t="s">
        <v>61</v>
      </c>
      <c r="E3135" s="121" t="s">
        <v>38</v>
      </c>
      <c r="F3135" s="122">
        <v>21827976</v>
      </c>
      <c r="G3135" s="122">
        <v>2030568</v>
      </c>
      <c r="H3135" s="120">
        <v>2019</v>
      </c>
      <c r="I3135" t="str">
        <f>IF(J3135="natural gas",VLOOKUP(D3135,'Cross-Page Data'!$I$4:$J$13,2,FALSE),IF(J3135="solar",VLOOKUP('Form 923'!D3135,'Cross-Page Data'!$I$14:$J$117,2,FALSE),J3135))</f>
        <v>natural gas nonpeaker - preexisting nonretiring</v>
      </c>
      <c r="J3135" t="str">
        <f>VLOOKUP(E3135,'Cross-Page Data'!$D$4:$F$48,3,FALSE)</f>
        <v>natural gas</v>
      </c>
      <c r="K3135" t="b">
        <f t="shared" si="48"/>
        <v>1</v>
      </c>
    </row>
    <row r="3136" spans="1:11">
      <c r="A3136" s="120">
        <v>4939</v>
      </c>
      <c r="B3136" s="121" t="s">
        <v>201</v>
      </c>
      <c r="C3136" s="121" t="s">
        <v>206</v>
      </c>
      <c r="D3136" s="121" t="s">
        <v>39</v>
      </c>
      <c r="E3136" s="121" t="s">
        <v>38</v>
      </c>
      <c r="F3136" s="122">
        <v>932504</v>
      </c>
      <c r="G3136" s="122">
        <v>101094</v>
      </c>
      <c r="H3136" s="120">
        <v>2019</v>
      </c>
      <c r="I3136" t="str">
        <f>IF(J3136="natural gas",VLOOKUP(D3136,'Cross-Page Data'!$I$4:$J$13,2,FALSE),IF(J3136="solar",VLOOKUP('Form 923'!D3136,'Cross-Page Data'!$I$14:$J$117,2,FALSE),J3136))</f>
        <v>natural gas nonpeaker - preexisting nonretiring</v>
      </c>
      <c r="J3136" t="str">
        <f>VLOOKUP(E3136,'Cross-Page Data'!$D$4:$F$48,3,FALSE)</f>
        <v>natural gas</v>
      </c>
      <c r="K3136" t="b">
        <f t="shared" si="48"/>
        <v>1</v>
      </c>
    </row>
    <row r="3137" spans="1:11">
      <c r="A3137" s="120">
        <v>4939</v>
      </c>
      <c r="B3137" s="121" t="s">
        <v>201</v>
      </c>
      <c r="C3137" s="121" t="s">
        <v>206</v>
      </c>
      <c r="D3137" s="121" t="s">
        <v>61</v>
      </c>
      <c r="E3137" s="121" t="s">
        <v>38</v>
      </c>
      <c r="F3137" s="122">
        <v>9475438</v>
      </c>
      <c r="G3137" s="122">
        <v>1260718</v>
      </c>
      <c r="H3137" s="120">
        <v>2019</v>
      </c>
      <c r="I3137" t="str">
        <f>IF(J3137="natural gas",VLOOKUP(D3137,'Cross-Page Data'!$I$4:$J$13,2,FALSE),IF(J3137="solar",VLOOKUP('Form 923'!D3137,'Cross-Page Data'!$I$14:$J$117,2,FALSE),J3137))</f>
        <v>natural gas nonpeaker - preexisting nonretiring</v>
      </c>
      <c r="J3137" t="str">
        <f>VLOOKUP(E3137,'Cross-Page Data'!$D$4:$F$48,3,FALSE)</f>
        <v>natural gas</v>
      </c>
      <c r="K3137" t="b">
        <f t="shared" si="48"/>
        <v>1</v>
      </c>
    </row>
    <row r="3138" spans="1:11">
      <c r="A3138" s="120">
        <v>4939</v>
      </c>
      <c r="B3138" s="121" t="s">
        <v>201</v>
      </c>
      <c r="C3138" s="121" t="s">
        <v>206</v>
      </c>
      <c r="D3138" s="121" t="s">
        <v>68</v>
      </c>
      <c r="E3138" s="121" t="s">
        <v>38</v>
      </c>
      <c r="F3138" s="122">
        <v>2248449</v>
      </c>
      <c r="G3138" s="122">
        <v>185939</v>
      </c>
      <c r="H3138" s="120">
        <v>2019</v>
      </c>
      <c r="I3138" t="str">
        <f>IF(J3138="natural gas",VLOOKUP(D3138,'Cross-Page Data'!$I$4:$J$13,2,FALSE),IF(J3138="solar",VLOOKUP('Form 923'!D3138,'Cross-Page Data'!$I$14:$J$117,2,FALSE),J3138))</f>
        <v>natural gas nonpeaker - preexisting retiring</v>
      </c>
      <c r="J3138" t="str">
        <f>VLOOKUP(E3138,'Cross-Page Data'!$D$4:$F$48,3,FALSE)</f>
        <v>natural gas</v>
      </c>
      <c r="K3138" t="b">
        <f t="shared" si="48"/>
        <v>1</v>
      </c>
    </row>
    <row r="3139" spans="1:11">
      <c r="A3139" s="120">
        <v>4940</v>
      </c>
      <c r="B3139" s="121" t="s">
        <v>201</v>
      </c>
      <c r="C3139" s="121" t="s">
        <v>202</v>
      </c>
      <c r="D3139" s="121" t="s">
        <v>73</v>
      </c>
      <c r="E3139" s="121" t="s">
        <v>38</v>
      </c>
      <c r="F3139" s="122">
        <v>751360</v>
      </c>
      <c r="G3139" s="122">
        <v>64152</v>
      </c>
      <c r="H3139" s="120">
        <v>2019</v>
      </c>
      <c r="I3139" t="str">
        <f>IF(J3139="natural gas",VLOOKUP(D3139,'Cross-Page Data'!$I$4:$J$13,2,FALSE),IF(J3139="solar",VLOOKUP('Form 923'!D3139,'Cross-Page Data'!$I$14:$J$117,2,FALSE),J3139))</f>
        <v>natural gas peaker</v>
      </c>
      <c r="J3139" t="str">
        <f>VLOOKUP(E3139,'Cross-Page Data'!$D$4:$F$48,3,FALSE)</f>
        <v>natural gas</v>
      </c>
      <c r="K3139" t="b">
        <f t="shared" si="48"/>
        <v>1</v>
      </c>
    </row>
    <row r="3140" spans="1:11">
      <c r="A3140" s="120">
        <v>4940</v>
      </c>
      <c r="B3140" s="121" t="s">
        <v>201</v>
      </c>
      <c r="C3140" s="121" t="s">
        <v>202</v>
      </c>
      <c r="D3140" s="121" t="s">
        <v>79</v>
      </c>
      <c r="E3140" s="121" t="s">
        <v>70</v>
      </c>
      <c r="F3140" s="122">
        <v>243</v>
      </c>
      <c r="G3140" s="122">
        <v>0</v>
      </c>
      <c r="H3140" s="120">
        <v>2019</v>
      </c>
      <c r="I3140" t="str">
        <f>IF(J3140="natural gas",VLOOKUP(D3140,'Cross-Page Data'!$I$4:$J$13,2,FALSE),IF(J3140="solar",VLOOKUP('Form 923'!D3140,'Cross-Page Data'!$I$14:$J$117,2,FALSE),J3140))</f>
        <v>heavy or residual fuel oil</v>
      </c>
      <c r="J3140" t="str">
        <f>VLOOKUP(E3140,'Cross-Page Data'!$D$4:$F$48,3,FALSE)</f>
        <v>heavy or residual fuel oil</v>
      </c>
      <c r="K3140" t="b">
        <f t="shared" si="48"/>
        <v>1</v>
      </c>
    </row>
    <row r="3141" spans="1:11">
      <c r="A3141" s="120">
        <v>4940</v>
      </c>
      <c r="B3141" s="121" t="s">
        <v>201</v>
      </c>
      <c r="C3141" s="121" t="s">
        <v>202</v>
      </c>
      <c r="D3141" s="121" t="s">
        <v>68</v>
      </c>
      <c r="E3141" s="121" t="s">
        <v>38</v>
      </c>
      <c r="F3141" s="122">
        <v>6183314</v>
      </c>
      <c r="G3141" s="122">
        <v>529047</v>
      </c>
      <c r="H3141" s="120">
        <v>2019</v>
      </c>
      <c r="I3141" t="str">
        <f>IF(J3141="natural gas",VLOOKUP(D3141,'Cross-Page Data'!$I$4:$J$13,2,FALSE),IF(J3141="solar",VLOOKUP('Form 923'!D3141,'Cross-Page Data'!$I$14:$J$117,2,FALSE),J3141))</f>
        <v>natural gas nonpeaker - preexisting retiring</v>
      </c>
      <c r="J3141" t="str">
        <f>VLOOKUP(E3141,'Cross-Page Data'!$D$4:$F$48,3,FALSE)</f>
        <v>natural gas</v>
      </c>
      <c r="K3141" t="b">
        <f t="shared" si="48"/>
        <v>1</v>
      </c>
    </row>
    <row r="3142" spans="1:11">
      <c r="A3142" s="120">
        <v>4941</v>
      </c>
      <c r="B3142" s="121" t="s">
        <v>201</v>
      </c>
      <c r="C3142" s="121" t="s">
        <v>202</v>
      </c>
      <c r="D3142" s="121" t="s">
        <v>68</v>
      </c>
      <c r="E3142" s="121" t="s">
        <v>54</v>
      </c>
      <c r="F3142" s="122">
        <v>107457120</v>
      </c>
      <c r="G3142" s="122">
        <v>9930166.8</v>
      </c>
      <c r="H3142" s="120">
        <v>2019</v>
      </c>
      <c r="I3142" t="str">
        <f>IF(J3142="natural gas",VLOOKUP(D3142,'Cross-Page Data'!$I$4:$J$13,2,FALSE),IF(J3142="solar",VLOOKUP('Form 923'!D3142,'Cross-Page Data'!$I$14:$J$117,2,FALSE),J3142))</f>
        <v>hard coal</v>
      </c>
      <c r="J3142" t="str">
        <f>VLOOKUP(E3142,'Cross-Page Data'!$D$4:$F$48,3,FALSE)</f>
        <v>hard coal</v>
      </c>
      <c r="K3142" t="b">
        <f t="shared" si="48"/>
        <v>1</v>
      </c>
    </row>
    <row r="3143" spans="1:11">
      <c r="A3143" s="120">
        <v>4941</v>
      </c>
      <c r="B3143" s="121" t="s">
        <v>201</v>
      </c>
      <c r="C3143" s="121" t="s">
        <v>202</v>
      </c>
      <c r="D3143" s="121" t="s">
        <v>68</v>
      </c>
      <c r="E3143" s="121" t="s">
        <v>70</v>
      </c>
      <c r="F3143" s="122">
        <v>216344</v>
      </c>
      <c r="G3143" s="122">
        <v>19387.165</v>
      </c>
      <c r="H3143" s="120">
        <v>2019</v>
      </c>
      <c r="I3143" t="str">
        <f>IF(J3143="natural gas",VLOOKUP(D3143,'Cross-Page Data'!$I$4:$J$13,2,FALSE),IF(J3143="solar",VLOOKUP('Form 923'!D3143,'Cross-Page Data'!$I$14:$J$117,2,FALSE),J3143))</f>
        <v>heavy or residual fuel oil</v>
      </c>
      <c r="J3143" t="str">
        <f>VLOOKUP(E3143,'Cross-Page Data'!$D$4:$F$48,3,FALSE)</f>
        <v>heavy or residual fuel oil</v>
      </c>
      <c r="K3143" t="b">
        <f t="shared" ref="K3143:K3206" si="49">IF(AND($N$6=FALSE,OR(C3143="Commercial NAICS Cogen",C3143="Industrial NAICS Cogen",C3143="NAICS-22 Cogen")),FALSE,IF(AND($N$7=FALSE,OR(C3143="Commercial NAICS Cogen",C3143="Commercial NAICS Non-Cogen",C3143="industrial NAICS Cogen",C3143="industrial NAICS non-cogen")),FALSE,TRUE))</f>
        <v>1</v>
      </c>
    </row>
    <row r="3144" spans="1:11">
      <c r="A3144" s="120">
        <v>5083</v>
      </c>
      <c r="B3144" s="121" t="s">
        <v>201</v>
      </c>
      <c r="C3144" s="121" t="s">
        <v>206</v>
      </c>
      <c r="D3144" s="121" t="s">
        <v>73</v>
      </c>
      <c r="E3144" s="121" t="s">
        <v>86</v>
      </c>
      <c r="F3144" s="122">
        <v>18098</v>
      </c>
      <c r="G3144" s="122">
        <v>1728.231</v>
      </c>
      <c r="H3144" s="120">
        <v>2019</v>
      </c>
      <c r="I3144" t="str">
        <f>IF(J3144="natural gas",VLOOKUP(D3144,'Cross-Page Data'!$I$4:$J$13,2,FALSE),IF(J3144="solar",VLOOKUP('Form 923'!D3144,'Cross-Page Data'!$I$14:$J$117,2,FALSE),J3144))</f>
        <v>other</v>
      </c>
      <c r="J3144" t="str">
        <f>VLOOKUP(E3144,'Cross-Page Data'!$D$4:$F$48,3,FALSE)</f>
        <v>other</v>
      </c>
      <c r="K3144" t="b">
        <f t="shared" si="49"/>
        <v>1</v>
      </c>
    </row>
    <row r="3145" spans="1:11">
      <c r="A3145" s="120">
        <v>5083</v>
      </c>
      <c r="B3145" s="121" t="s">
        <v>201</v>
      </c>
      <c r="C3145" s="121" t="s">
        <v>206</v>
      </c>
      <c r="D3145" s="121" t="s">
        <v>73</v>
      </c>
      <c r="E3145" s="121" t="s">
        <v>38</v>
      </c>
      <c r="F3145" s="122">
        <v>984084</v>
      </c>
      <c r="G3145" s="122">
        <v>93966.769</v>
      </c>
      <c r="H3145" s="120">
        <v>2019</v>
      </c>
      <c r="I3145" t="str">
        <f>IF(J3145="natural gas",VLOOKUP(D3145,'Cross-Page Data'!$I$4:$J$13,2,FALSE),IF(J3145="solar",VLOOKUP('Form 923'!D3145,'Cross-Page Data'!$I$14:$J$117,2,FALSE),J3145))</f>
        <v>natural gas peaker</v>
      </c>
      <c r="J3145" t="str">
        <f>VLOOKUP(E3145,'Cross-Page Data'!$D$4:$F$48,3,FALSE)</f>
        <v>natural gas</v>
      </c>
      <c r="K3145" t="b">
        <f t="shared" si="49"/>
        <v>1</v>
      </c>
    </row>
    <row r="3146" spans="1:11">
      <c r="A3146" s="120">
        <v>6000</v>
      </c>
      <c r="B3146" s="121" t="s">
        <v>201</v>
      </c>
      <c r="C3146" s="121" t="s">
        <v>202</v>
      </c>
      <c r="D3146" s="121" t="s">
        <v>68</v>
      </c>
      <c r="E3146" s="121" t="s">
        <v>125</v>
      </c>
      <c r="F3146" s="122">
        <v>0</v>
      </c>
      <c r="G3146" s="122">
        <v>7342390</v>
      </c>
      <c r="H3146" s="120">
        <v>2019</v>
      </c>
      <c r="I3146" t="str">
        <f>IF(J3146="natural gas",VLOOKUP(D3146,'Cross-Page Data'!$I$4:$J$13,2,FALSE),IF(J3146="solar",VLOOKUP('Form 923'!D3146,'Cross-Page Data'!$I$14:$J$117,2,FALSE),J3146))</f>
        <v>nuclear</v>
      </c>
      <c r="J3146" t="str">
        <f>VLOOKUP(E3146,'Cross-Page Data'!$D$4:$F$48,3,FALSE)</f>
        <v>nuclear</v>
      </c>
      <c r="K3146" t="b">
        <f t="shared" si="49"/>
        <v>1</v>
      </c>
    </row>
    <row r="3147" spans="1:11">
      <c r="A3147" s="120">
        <v>6000</v>
      </c>
      <c r="B3147" s="121" t="s">
        <v>201</v>
      </c>
      <c r="C3147" s="121" t="s">
        <v>202</v>
      </c>
      <c r="D3147" s="121" t="s">
        <v>68</v>
      </c>
      <c r="E3147" s="121" t="s">
        <v>125</v>
      </c>
      <c r="F3147" s="122">
        <v>0</v>
      </c>
      <c r="G3147" s="122">
        <v>8815458</v>
      </c>
      <c r="H3147" s="120">
        <v>2019</v>
      </c>
      <c r="I3147" t="str">
        <f>IF(J3147="natural gas",VLOOKUP(D3147,'Cross-Page Data'!$I$4:$J$13,2,FALSE),IF(J3147="solar",VLOOKUP('Form 923'!D3147,'Cross-Page Data'!$I$14:$J$117,2,FALSE),J3147))</f>
        <v>nuclear</v>
      </c>
      <c r="J3147" t="str">
        <f>VLOOKUP(E3147,'Cross-Page Data'!$D$4:$F$48,3,FALSE)</f>
        <v>nuclear</v>
      </c>
      <c r="K3147" t="b">
        <f t="shared" si="49"/>
        <v>1</v>
      </c>
    </row>
    <row r="3148" spans="1:11">
      <c r="A3148" s="120">
        <v>6001</v>
      </c>
      <c r="B3148" s="121" t="s">
        <v>201</v>
      </c>
      <c r="C3148" s="121" t="s">
        <v>202</v>
      </c>
      <c r="D3148" s="121" t="s">
        <v>68</v>
      </c>
      <c r="E3148" s="121" t="s">
        <v>125</v>
      </c>
      <c r="F3148" s="122">
        <v>0</v>
      </c>
      <c r="G3148" s="122">
        <v>7003194</v>
      </c>
      <c r="H3148" s="120">
        <v>2019</v>
      </c>
      <c r="I3148" t="str">
        <f>IF(J3148="natural gas",VLOOKUP(D3148,'Cross-Page Data'!$I$4:$J$13,2,FALSE),IF(J3148="solar",VLOOKUP('Form 923'!D3148,'Cross-Page Data'!$I$14:$J$117,2,FALSE),J3148))</f>
        <v>nuclear</v>
      </c>
      <c r="J3148" t="str">
        <f>VLOOKUP(E3148,'Cross-Page Data'!$D$4:$F$48,3,FALSE)</f>
        <v>nuclear</v>
      </c>
      <c r="K3148" t="b">
        <f t="shared" si="49"/>
        <v>1</v>
      </c>
    </row>
    <row r="3149" spans="1:11">
      <c r="A3149" s="120">
        <v>6001</v>
      </c>
      <c r="B3149" s="121" t="s">
        <v>201</v>
      </c>
      <c r="C3149" s="121" t="s">
        <v>202</v>
      </c>
      <c r="D3149" s="121" t="s">
        <v>68</v>
      </c>
      <c r="E3149" s="121" t="s">
        <v>125</v>
      </c>
      <c r="F3149" s="122">
        <v>0</v>
      </c>
      <c r="G3149" s="122">
        <v>7133768</v>
      </c>
      <c r="H3149" s="120">
        <v>2019</v>
      </c>
      <c r="I3149" t="str">
        <f>IF(J3149="natural gas",VLOOKUP(D3149,'Cross-Page Data'!$I$4:$J$13,2,FALSE),IF(J3149="solar",VLOOKUP('Form 923'!D3149,'Cross-Page Data'!$I$14:$J$117,2,FALSE),J3149))</f>
        <v>nuclear</v>
      </c>
      <c r="J3149" t="str">
        <f>VLOOKUP(E3149,'Cross-Page Data'!$D$4:$F$48,3,FALSE)</f>
        <v>nuclear</v>
      </c>
      <c r="K3149" t="b">
        <f t="shared" si="49"/>
        <v>1</v>
      </c>
    </row>
    <row r="3150" spans="1:11">
      <c r="A3150" s="120">
        <v>6002</v>
      </c>
      <c r="B3150" s="121" t="s">
        <v>201</v>
      </c>
      <c r="C3150" s="121" t="s">
        <v>202</v>
      </c>
      <c r="D3150" s="121" t="s">
        <v>68</v>
      </c>
      <c r="E3150" s="121" t="s">
        <v>70</v>
      </c>
      <c r="F3150" s="122">
        <v>0</v>
      </c>
      <c r="G3150" s="122">
        <v>0</v>
      </c>
      <c r="H3150" s="120">
        <v>2019</v>
      </c>
      <c r="I3150" t="str">
        <f>IF(J3150="natural gas",VLOOKUP(D3150,'Cross-Page Data'!$I$4:$J$13,2,FALSE),IF(J3150="solar",VLOOKUP('Form 923'!D3150,'Cross-Page Data'!$I$14:$J$117,2,FALSE),J3150))</f>
        <v>heavy or residual fuel oil</v>
      </c>
      <c r="J3150" t="str">
        <f>VLOOKUP(E3150,'Cross-Page Data'!$D$4:$F$48,3,FALSE)</f>
        <v>heavy or residual fuel oil</v>
      </c>
      <c r="K3150" t="b">
        <f t="shared" si="49"/>
        <v>1</v>
      </c>
    </row>
    <row r="3151" spans="1:11">
      <c r="A3151" s="120">
        <v>6002</v>
      </c>
      <c r="B3151" s="121" t="s">
        <v>201</v>
      </c>
      <c r="C3151" s="121" t="s">
        <v>202</v>
      </c>
      <c r="D3151" s="121" t="s">
        <v>68</v>
      </c>
      <c r="E3151" s="121" t="s">
        <v>38</v>
      </c>
      <c r="F3151" s="122">
        <v>2528607</v>
      </c>
      <c r="G3151" s="122">
        <v>253286.77</v>
      </c>
      <c r="H3151" s="120">
        <v>2019</v>
      </c>
      <c r="I3151" t="str">
        <f>IF(J3151="natural gas",VLOOKUP(D3151,'Cross-Page Data'!$I$4:$J$13,2,FALSE),IF(J3151="solar",VLOOKUP('Form 923'!D3151,'Cross-Page Data'!$I$14:$J$117,2,FALSE),J3151))</f>
        <v>natural gas nonpeaker - preexisting retiring</v>
      </c>
      <c r="J3151" t="str">
        <f>VLOOKUP(E3151,'Cross-Page Data'!$D$4:$F$48,3,FALSE)</f>
        <v>natural gas</v>
      </c>
      <c r="K3151" t="b">
        <f t="shared" si="49"/>
        <v>1</v>
      </c>
    </row>
    <row r="3152" spans="1:11">
      <c r="A3152" s="120">
        <v>6002</v>
      </c>
      <c r="B3152" s="121" t="s">
        <v>201</v>
      </c>
      <c r="C3152" s="121" t="s">
        <v>202</v>
      </c>
      <c r="D3152" s="121" t="s">
        <v>68</v>
      </c>
      <c r="E3152" s="121" t="s">
        <v>162</v>
      </c>
      <c r="F3152" s="122">
        <v>182019494</v>
      </c>
      <c r="G3152" s="122">
        <v>18237661</v>
      </c>
      <c r="H3152" s="120">
        <v>2019</v>
      </c>
      <c r="I3152" t="str">
        <f>IF(J3152="natural gas",VLOOKUP(D3152,'Cross-Page Data'!$I$4:$J$13,2,FALSE),IF(J3152="solar",VLOOKUP('Form 923'!D3152,'Cross-Page Data'!$I$14:$J$117,2,FALSE),J3152))</f>
        <v>hard coal</v>
      </c>
      <c r="J3152" t="str">
        <f>VLOOKUP(E3152,'Cross-Page Data'!$D$4:$F$48,3,FALSE)</f>
        <v>hard coal</v>
      </c>
      <c r="K3152" t="b">
        <f t="shared" si="49"/>
        <v>1</v>
      </c>
    </row>
    <row r="3153" spans="1:11">
      <c r="A3153" s="120">
        <v>6004</v>
      </c>
      <c r="B3153" s="121" t="s">
        <v>201</v>
      </c>
      <c r="C3153" s="121" t="s">
        <v>206</v>
      </c>
      <c r="D3153" s="121" t="s">
        <v>68</v>
      </c>
      <c r="E3153" s="121" t="s">
        <v>54</v>
      </c>
      <c r="F3153" s="122">
        <v>0</v>
      </c>
      <c r="G3153" s="122">
        <v>0</v>
      </c>
      <c r="H3153" s="120">
        <v>2019</v>
      </c>
      <c r="I3153" t="str">
        <f>IF(J3153="natural gas",VLOOKUP(D3153,'Cross-Page Data'!$I$4:$J$13,2,FALSE),IF(J3153="solar",VLOOKUP('Form 923'!D3153,'Cross-Page Data'!$I$14:$J$117,2,FALSE),J3153))</f>
        <v>hard coal</v>
      </c>
      <c r="J3153" t="str">
        <f>VLOOKUP(E3153,'Cross-Page Data'!$D$4:$F$48,3,FALSE)</f>
        <v>hard coal</v>
      </c>
      <c r="K3153" t="b">
        <f t="shared" si="49"/>
        <v>1</v>
      </c>
    </row>
    <row r="3154" spans="1:11">
      <c r="A3154" s="120">
        <v>6004</v>
      </c>
      <c r="B3154" s="121" t="s">
        <v>201</v>
      </c>
      <c r="C3154" s="121" t="s">
        <v>206</v>
      </c>
      <c r="D3154" s="121" t="s">
        <v>68</v>
      </c>
      <c r="E3154" s="121" t="s">
        <v>38</v>
      </c>
      <c r="F3154" s="122">
        <v>261016</v>
      </c>
      <c r="G3154" s="122">
        <v>23891.741</v>
      </c>
      <c r="H3154" s="120">
        <v>2019</v>
      </c>
      <c r="I3154" t="str">
        <f>IF(J3154="natural gas",VLOOKUP(D3154,'Cross-Page Data'!$I$4:$J$13,2,FALSE),IF(J3154="solar",VLOOKUP('Form 923'!D3154,'Cross-Page Data'!$I$14:$J$117,2,FALSE),J3154))</f>
        <v>natural gas nonpeaker - preexisting retiring</v>
      </c>
      <c r="J3154" t="str">
        <f>VLOOKUP(E3154,'Cross-Page Data'!$D$4:$F$48,3,FALSE)</f>
        <v>natural gas</v>
      </c>
      <c r="K3154" t="b">
        <f t="shared" si="49"/>
        <v>1</v>
      </c>
    </row>
    <row r="3155" spans="1:11">
      <c r="A3155" s="120">
        <v>6004</v>
      </c>
      <c r="B3155" s="121" t="s">
        <v>201</v>
      </c>
      <c r="C3155" s="121" t="s">
        <v>206</v>
      </c>
      <c r="D3155" s="121" t="s">
        <v>68</v>
      </c>
      <c r="E3155" s="121" t="s">
        <v>144</v>
      </c>
      <c r="F3155" s="122">
        <v>0</v>
      </c>
      <c r="G3155" s="122">
        <v>0</v>
      </c>
      <c r="H3155" s="120">
        <v>2019</v>
      </c>
      <c r="I3155" t="str">
        <f>IF(J3155="natural gas",VLOOKUP(D3155,'Cross-Page Data'!$I$4:$J$13,2,FALSE),IF(J3155="solar",VLOOKUP('Form 923'!D3155,'Cross-Page Data'!$I$14:$J$117,2,FALSE),J3155))</f>
        <v>petroleum</v>
      </c>
      <c r="J3155" t="str">
        <f>VLOOKUP(E3155,'Cross-Page Data'!$D$4:$F$48,3,FALSE)</f>
        <v>petroleum</v>
      </c>
      <c r="K3155" t="b">
        <f t="shared" si="49"/>
        <v>1</v>
      </c>
    </row>
    <row r="3156" spans="1:11">
      <c r="A3156" s="120">
        <v>6004</v>
      </c>
      <c r="B3156" s="121" t="s">
        <v>201</v>
      </c>
      <c r="C3156" s="121" t="s">
        <v>206</v>
      </c>
      <c r="D3156" s="121" t="s">
        <v>68</v>
      </c>
      <c r="E3156" s="121" t="s">
        <v>150</v>
      </c>
      <c r="F3156" s="122">
        <v>53177190</v>
      </c>
      <c r="G3156" s="122">
        <v>4941281.3</v>
      </c>
      <c r="H3156" s="120">
        <v>2019</v>
      </c>
      <c r="I3156" t="str">
        <f>IF(J3156="natural gas",VLOOKUP(D3156,'Cross-Page Data'!$I$4:$J$13,2,FALSE),IF(J3156="solar",VLOOKUP('Form 923'!D3156,'Cross-Page Data'!$I$14:$J$117,2,FALSE),J3156))</f>
        <v>hard coal</v>
      </c>
      <c r="J3156" t="str">
        <f>VLOOKUP(E3156,'Cross-Page Data'!$D$4:$F$48,3,FALSE)</f>
        <v>hard coal</v>
      </c>
      <c r="K3156" t="b">
        <f t="shared" si="49"/>
        <v>1</v>
      </c>
    </row>
    <row r="3157" spans="1:11">
      <c r="A3157" s="120">
        <v>6008</v>
      </c>
      <c r="B3157" s="121" t="s">
        <v>201</v>
      </c>
      <c r="C3157" s="121" t="s">
        <v>202</v>
      </c>
      <c r="D3157" s="121" t="s">
        <v>68</v>
      </c>
      <c r="E3157" s="121" t="s">
        <v>125</v>
      </c>
      <c r="F3157" s="122">
        <v>0</v>
      </c>
      <c r="G3157" s="122">
        <v>10515168</v>
      </c>
      <c r="H3157" s="120">
        <v>2019</v>
      </c>
      <c r="I3157" t="str">
        <f>IF(J3157="natural gas",VLOOKUP(D3157,'Cross-Page Data'!$I$4:$J$13,2,FALSE),IF(J3157="solar",VLOOKUP('Form 923'!D3157,'Cross-Page Data'!$I$14:$J$117,2,FALSE),J3157))</f>
        <v>nuclear</v>
      </c>
      <c r="J3157" t="str">
        <f>VLOOKUP(E3157,'Cross-Page Data'!$D$4:$F$48,3,FALSE)</f>
        <v>nuclear</v>
      </c>
      <c r="K3157" t="b">
        <f t="shared" si="49"/>
        <v>1</v>
      </c>
    </row>
    <row r="3158" spans="1:11">
      <c r="A3158" s="120">
        <v>6008</v>
      </c>
      <c r="B3158" s="121" t="s">
        <v>201</v>
      </c>
      <c r="C3158" s="121" t="s">
        <v>202</v>
      </c>
      <c r="D3158" s="121" t="s">
        <v>68</v>
      </c>
      <c r="E3158" s="121" t="s">
        <v>125</v>
      </c>
      <c r="F3158" s="122">
        <v>0</v>
      </c>
      <c r="G3158" s="122">
        <v>11435511</v>
      </c>
      <c r="H3158" s="120">
        <v>2019</v>
      </c>
      <c r="I3158" t="str">
        <f>IF(J3158="natural gas",VLOOKUP(D3158,'Cross-Page Data'!$I$4:$J$13,2,FALSE),IF(J3158="solar",VLOOKUP('Form 923'!D3158,'Cross-Page Data'!$I$14:$J$117,2,FALSE),J3158))</f>
        <v>nuclear</v>
      </c>
      <c r="J3158" t="str">
        <f>VLOOKUP(E3158,'Cross-Page Data'!$D$4:$F$48,3,FALSE)</f>
        <v>nuclear</v>
      </c>
      <c r="K3158" t="b">
        <f t="shared" si="49"/>
        <v>1</v>
      </c>
    </row>
    <row r="3159" spans="1:11">
      <c r="A3159" s="120">
        <v>6008</v>
      </c>
      <c r="B3159" s="121" t="s">
        <v>201</v>
      </c>
      <c r="C3159" s="121" t="s">
        <v>202</v>
      </c>
      <c r="D3159" s="121" t="s">
        <v>68</v>
      </c>
      <c r="E3159" s="121" t="s">
        <v>125</v>
      </c>
      <c r="F3159" s="122">
        <v>0</v>
      </c>
      <c r="G3159" s="122">
        <v>9969689</v>
      </c>
      <c r="H3159" s="120">
        <v>2019</v>
      </c>
      <c r="I3159" t="str">
        <f>IF(J3159="natural gas",VLOOKUP(D3159,'Cross-Page Data'!$I$4:$J$13,2,FALSE),IF(J3159="solar",VLOOKUP('Form 923'!D3159,'Cross-Page Data'!$I$14:$J$117,2,FALSE),J3159))</f>
        <v>nuclear</v>
      </c>
      <c r="J3159" t="str">
        <f>VLOOKUP(E3159,'Cross-Page Data'!$D$4:$F$48,3,FALSE)</f>
        <v>nuclear</v>
      </c>
      <c r="K3159" t="b">
        <f t="shared" si="49"/>
        <v>1</v>
      </c>
    </row>
    <row r="3160" spans="1:11">
      <c r="A3160" s="120">
        <v>6009</v>
      </c>
      <c r="B3160" s="121" t="s">
        <v>201</v>
      </c>
      <c r="C3160" s="121" t="s">
        <v>202</v>
      </c>
      <c r="D3160" s="121" t="s">
        <v>68</v>
      </c>
      <c r="E3160" s="121" t="s">
        <v>70</v>
      </c>
      <c r="F3160" s="122">
        <v>98979</v>
      </c>
      <c r="G3160" s="122">
        <v>9622.299</v>
      </c>
      <c r="H3160" s="120">
        <v>2019</v>
      </c>
      <c r="I3160" t="str">
        <f>IF(J3160="natural gas",VLOOKUP(D3160,'Cross-Page Data'!$I$4:$J$13,2,FALSE),IF(J3160="solar",VLOOKUP('Form 923'!D3160,'Cross-Page Data'!$I$14:$J$117,2,FALSE),J3160))</f>
        <v>heavy or residual fuel oil</v>
      </c>
      <c r="J3160" t="str">
        <f>VLOOKUP(E3160,'Cross-Page Data'!$D$4:$F$48,3,FALSE)</f>
        <v>heavy or residual fuel oil</v>
      </c>
      <c r="K3160" t="b">
        <f t="shared" si="49"/>
        <v>1</v>
      </c>
    </row>
    <row r="3161" spans="1:11">
      <c r="A3161" s="120">
        <v>6009</v>
      </c>
      <c r="B3161" s="121" t="s">
        <v>201</v>
      </c>
      <c r="C3161" s="121" t="s">
        <v>202</v>
      </c>
      <c r="D3161" s="121" t="s">
        <v>68</v>
      </c>
      <c r="E3161" s="121" t="s">
        <v>162</v>
      </c>
      <c r="F3161" s="122">
        <v>69738113</v>
      </c>
      <c r="G3161" s="122">
        <v>6733709.7</v>
      </c>
      <c r="H3161" s="120">
        <v>2019</v>
      </c>
      <c r="I3161" t="str">
        <f>IF(J3161="natural gas",VLOOKUP(D3161,'Cross-Page Data'!$I$4:$J$13,2,FALSE),IF(J3161="solar",VLOOKUP('Form 923'!D3161,'Cross-Page Data'!$I$14:$J$117,2,FALSE),J3161))</f>
        <v>hard coal</v>
      </c>
      <c r="J3161" t="str">
        <f>VLOOKUP(E3161,'Cross-Page Data'!$D$4:$F$48,3,FALSE)</f>
        <v>hard coal</v>
      </c>
      <c r="K3161" t="b">
        <f t="shared" si="49"/>
        <v>1</v>
      </c>
    </row>
    <row r="3162" spans="1:11">
      <c r="A3162" s="120">
        <v>6011</v>
      </c>
      <c r="B3162" s="121" t="s">
        <v>201</v>
      </c>
      <c r="C3162" s="121" t="s">
        <v>206</v>
      </c>
      <c r="D3162" s="121" t="s">
        <v>68</v>
      </c>
      <c r="E3162" s="121" t="s">
        <v>125</v>
      </c>
      <c r="F3162" s="122">
        <v>0</v>
      </c>
      <c r="G3162" s="122">
        <v>7913339</v>
      </c>
      <c r="H3162" s="120">
        <v>2019</v>
      </c>
      <c r="I3162" t="str">
        <f>IF(J3162="natural gas",VLOOKUP(D3162,'Cross-Page Data'!$I$4:$J$13,2,FALSE),IF(J3162="solar",VLOOKUP('Form 923'!D3162,'Cross-Page Data'!$I$14:$J$117,2,FALSE),J3162))</f>
        <v>nuclear</v>
      </c>
      <c r="J3162" t="str">
        <f>VLOOKUP(E3162,'Cross-Page Data'!$D$4:$F$48,3,FALSE)</f>
        <v>nuclear</v>
      </c>
      <c r="K3162" t="b">
        <f t="shared" si="49"/>
        <v>1</v>
      </c>
    </row>
    <row r="3163" spans="1:11">
      <c r="A3163" s="120">
        <v>6011</v>
      </c>
      <c r="B3163" s="121" t="s">
        <v>201</v>
      </c>
      <c r="C3163" s="121" t="s">
        <v>206</v>
      </c>
      <c r="D3163" s="121" t="s">
        <v>68</v>
      </c>
      <c r="E3163" s="121" t="s">
        <v>125</v>
      </c>
      <c r="F3163" s="122">
        <v>0</v>
      </c>
      <c r="G3163" s="122">
        <v>7099583</v>
      </c>
      <c r="H3163" s="120">
        <v>2019</v>
      </c>
      <c r="I3163" t="str">
        <f>IF(J3163="natural gas",VLOOKUP(D3163,'Cross-Page Data'!$I$4:$J$13,2,FALSE),IF(J3163="solar",VLOOKUP('Form 923'!D3163,'Cross-Page Data'!$I$14:$J$117,2,FALSE),J3163))</f>
        <v>nuclear</v>
      </c>
      <c r="J3163" t="str">
        <f>VLOOKUP(E3163,'Cross-Page Data'!$D$4:$F$48,3,FALSE)</f>
        <v>nuclear</v>
      </c>
      <c r="K3163" t="b">
        <f t="shared" si="49"/>
        <v>1</v>
      </c>
    </row>
    <row r="3164" spans="1:11">
      <c r="A3164" s="120">
        <v>6012</v>
      </c>
      <c r="B3164" s="121" t="s">
        <v>201</v>
      </c>
      <c r="C3164" s="121" t="s">
        <v>206</v>
      </c>
      <c r="D3164" s="121" t="s">
        <v>116</v>
      </c>
      <c r="E3164" s="121" t="s">
        <v>170</v>
      </c>
      <c r="F3164" s="122">
        <v>269801</v>
      </c>
      <c r="G3164" s="122">
        <v>30308</v>
      </c>
      <c r="H3164" s="120">
        <v>2019</v>
      </c>
      <c r="I3164" t="str">
        <f>IF(J3164="natural gas",VLOOKUP(D3164,'Cross-Page Data'!$I$4:$J$13,2,FALSE),IF(J3164="solar",VLOOKUP('Form 923'!D3164,'Cross-Page Data'!$I$14:$J$117,2,FALSE),J3164))</f>
        <v>hydro</v>
      </c>
      <c r="J3164" t="str">
        <f>VLOOKUP(E3164,'Cross-Page Data'!$D$4:$F$48,3,FALSE)</f>
        <v>hydro</v>
      </c>
      <c r="K3164" t="b">
        <f t="shared" si="49"/>
        <v>1</v>
      </c>
    </row>
    <row r="3165" spans="1:11">
      <c r="A3165" s="120">
        <v>6013</v>
      </c>
      <c r="B3165" s="121" t="s">
        <v>201</v>
      </c>
      <c r="C3165" s="121" t="s">
        <v>202</v>
      </c>
      <c r="D3165" s="121" t="s">
        <v>68</v>
      </c>
      <c r="E3165" s="121" t="s">
        <v>38</v>
      </c>
      <c r="F3165" s="122">
        <v>0</v>
      </c>
      <c r="G3165" s="122">
        <v>0</v>
      </c>
      <c r="H3165" s="120">
        <v>2019</v>
      </c>
      <c r="I3165" t="str">
        <f>IF(J3165="natural gas",VLOOKUP(D3165,'Cross-Page Data'!$I$4:$J$13,2,FALSE),IF(J3165="solar",VLOOKUP('Form 923'!D3165,'Cross-Page Data'!$I$14:$J$117,2,FALSE),J3165))</f>
        <v>natural gas nonpeaker - preexisting retiring</v>
      </c>
      <c r="J3165" t="str">
        <f>VLOOKUP(E3165,'Cross-Page Data'!$D$4:$F$48,3,FALSE)</f>
        <v>natural gas</v>
      </c>
      <c r="K3165" t="b">
        <f t="shared" si="49"/>
        <v>1</v>
      </c>
    </row>
    <row r="3166" spans="1:11">
      <c r="A3166" s="120">
        <v>6014</v>
      </c>
      <c r="B3166" s="121" t="s">
        <v>201</v>
      </c>
      <c r="C3166" s="121" t="s">
        <v>202</v>
      </c>
      <c r="D3166" s="121" t="s">
        <v>68</v>
      </c>
      <c r="E3166" s="121" t="s">
        <v>125</v>
      </c>
      <c r="F3166" s="122">
        <v>0</v>
      </c>
      <c r="G3166" s="122">
        <v>7744250</v>
      </c>
      <c r="H3166" s="120">
        <v>2019</v>
      </c>
      <c r="I3166" t="str">
        <f>IF(J3166="natural gas",VLOOKUP(D3166,'Cross-Page Data'!$I$4:$J$13,2,FALSE),IF(J3166="solar",VLOOKUP('Form 923'!D3166,'Cross-Page Data'!$I$14:$J$117,2,FALSE),J3166))</f>
        <v>nuclear</v>
      </c>
      <c r="J3166" t="str">
        <f>VLOOKUP(E3166,'Cross-Page Data'!$D$4:$F$48,3,FALSE)</f>
        <v>nuclear</v>
      </c>
      <c r="K3166" t="b">
        <f t="shared" si="49"/>
        <v>1</v>
      </c>
    </row>
    <row r="3167" spans="1:11">
      <c r="A3167" s="120">
        <v>6014</v>
      </c>
      <c r="B3167" s="121" t="s">
        <v>201</v>
      </c>
      <c r="C3167" s="121" t="s">
        <v>202</v>
      </c>
      <c r="D3167" s="121" t="s">
        <v>68</v>
      </c>
      <c r="E3167" s="121" t="s">
        <v>125</v>
      </c>
      <c r="F3167" s="122">
        <v>0</v>
      </c>
      <c r="G3167" s="122">
        <v>6972506</v>
      </c>
      <c r="H3167" s="120">
        <v>2019</v>
      </c>
      <c r="I3167" t="str">
        <f>IF(J3167="natural gas",VLOOKUP(D3167,'Cross-Page Data'!$I$4:$J$13,2,FALSE),IF(J3167="solar",VLOOKUP('Form 923'!D3167,'Cross-Page Data'!$I$14:$J$117,2,FALSE),J3167))</f>
        <v>nuclear</v>
      </c>
      <c r="J3167" t="str">
        <f>VLOOKUP(E3167,'Cross-Page Data'!$D$4:$F$48,3,FALSE)</f>
        <v>nuclear</v>
      </c>
      <c r="K3167" t="b">
        <f t="shared" si="49"/>
        <v>1</v>
      </c>
    </row>
    <row r="3168" spans="1:11">
      <c r="A3168" s="120">
        <v>6015</v>
      </c>
      <c r="B3168" s="121" t="s">
        <v>201</v>
      </c>
      <c r="C3168" s="121" t="s">
        <v>202</v>
      </c>
      <c r="D3168" s="121" t="s">
        <v>68</v>
      </c>
      <c r="E3168" s="121" t="s">
        <v>125</v>
      </c>
      <c r="F3168" s="122">
        <v>0</v>
      </c>
      <c r="G3168" s="122">
        <v>7610594</v>
      </c>
      <c r="H3168" s="120">
        <v>2019</v>
      </c>
      <c r="I3168" t="str">
        <f>IF(J3168="natural gas",VLOOKUP(D3168,'Cross-Page Data'!$I$4:$J$13,2,FALSE),IF(J3168="solar",VLOOKUP('Form 923'!D3168,'Cross-Page Data'!$I$14:$J$117,2,FALSE),J3168))</f>
        <v>nuclear</v>
      </c>
      <c r="J3168" t="str">
        <f>VLOOKUP(E3168,'Cross-Page Data'!$D$4:$F$48,3,FALSE)</f>
        <v>nuclear</v>
      </c>
      <c r="K3168" t="b">
        <f t="shared" si="49"/>
        <v>1</v>
      </c>
    </row>
    <row r="3169" spans="1:11">
      <c r="A3169" s="120">
        <v>6016</v>
      </c>
      <c r="B3169" s="121" t="s">
        <v>201</v>
      </c>
      <c r="C3169" s="121" t="s">
        <v>206</v>
      </c>
      <c r="D3169" s="121" t="s">
        <v>68</v>
      </c>
      <c r="E3169" s="121" t="s">
        <v>54</v>
      </c>
      <c r="F3169" s="122">
        <v>0</v>
      </c>
      <c r="G3169" s="122">
        <v>0</v>
      </c>
      <c r="H3169" s="120">
        <v>2019</v>
      </c>
      <c r="I3169" t="str">
        <f>IF(J3169="natural gas",VLOOKUP(D3169,'Cross-Page Data'!$I$4:$J$13,2,FALSE),IF(J3169="solar",VLOOKUP('Form 923'!D3169,'Cross-Page Data'!$I$14:$J$117,2,FALSE),J3169))</f>
        <v>hard coal</v>
      </c>
      <c r="J3169" t="str">
        <f>VLOOKUP(E3169,'Cross-Page Data'!$D$4:$F$48,3,FALSE)</f>
        <v>hard coal</v>
      </c>
      <c r="K3169" t="b">
        <f t="shared" si="49"/>
        <v>1</v>
      </c>
    </row>
    <row r="3170" spans="1:11">
      <c r="A3170" s="120">
        <v>6016</v>
      </c>
      <c r="B3170" s="121" t="s">
        <v>201</v>
      </c>
      <c r="C3170" s="121" t="s">
        <v>206</v>
      </c>
      <c r="D3170" s="121" t="s">
        <v>68</v>
      </c>
      <c r="E3170" s="121" t="s">
        <v>70</v>
      </c>
      <c r="F3170" s="122">
        <v>52108</v>
      </c>
      <c r="G3170" s="122">
        <v>4304.847</v>
      </c>
      <c r="H3170" s="120">
        <v>2019</v>
      </c>
      <c r="I3170" t="str">
        <f>IF(J3170="natural gas",VLOOKUP(D3170,'Cross-Page Data'!$I$4:$J$13,2,FALSE),IF(J3170="solar",VLOOKUP('Form 923'!D3170,'Cross-Page Data'!$I$14:$J$117,2,FALSE),J3170))</f>
        <v>heavy or residual fuel oil</v>
      </c>
      <c r="J3170" t="str">
        <f>VLOOKUP(E3170,'Cross-Page Data'!$D$4:$F$48,3,FALSE)</f>
        <v>heavy or residual fuel oil</v>
      </c>
      <c r="K3170" t="b">
        <f t="shared" si="49"/>
        <v>1</v>
      </c>
    </row>
    <row r="3171" spans="1:11">
      <c r="A3171" s="120">
        <v>6016</v>
      </c>
      <c r="B3171" s="121" t="s">
        <v>201</v>
      </c>
      <c r="C3171" s="121" t="s">
        <v>206</v>
      </c>
      <c r="D3171" s="121" t="s">
        <v>68</v>
      </c>
      <c r="E3171" s="121" t="s">
        <v>150</v>
      </c>
      <c r="F3171" s="122">
        <v>26604168</v>
      </c>
      <c r="G3171" s="122">
        <v>2236947.2</v>
      </c>
      <c r="H3171" s="120">
        <v>2019</v>
      </c>
      <c r="I3171" t="str">
        <f>IF(J3171="natural gas",VLOOKUP(D3171,'Cross-Page Data'!$I$4:$J$13,2,FALSE),IF(J3171="solar",VLOOKUP('Form 923'!D3171,'Cross-Page Data'!$I$14:$J$117,2,FALSE),J3171))</f>
        <v>hard coal</v>
      </c>
      <c r="J3171" t="str">
        <f>VLOOKUP(E3171,'Cross-Page Data'!$D$4:$F$48,3,FALSE)</f>
        <v>hard coal</v>
      </c>
      <c r="K3171" t="b">
        <f t="shared" si="49"/>
        <v>1</v>
      </c>
    </row>
    <row r="3172" spans="1:11">
      <c r="A3172" s="120">
        <v>6016</v>
      </c>
      <c r="B3172" s="121" t="s">
        <v>201</v>
      </c>
      <c r="C3172" s="121" t="s">
        <v>206</v>
      </c>
      <c r="D3172" s="121" t="s">
        <v>68</v>
      </c>
      <c r="E3172" s="121" t="s">
        <v>162</v>
      </c>
      <c r="F3172" s="122">
        <v>0</v>
      </c>
      <c r="G3172" s="122">
        <v>0</v>
      </c>
      <c r="H3172" s="120">
        <v>2019</v>
      </c>
      <c r="I3172" t="str">
        <f>IF(J3172="natural gas",VLOOKUP(D3172,'Cross-Page Data'!$I$4:$J$13,2,FALSE),IF(J3172="solar",VLOOKUP('Form 923'!D3172,'Cross-Page Data'!$I$14:$J$117,2,FALSE),J3172))</f>
        <v>hard coal</v>
      </c>
      <c r="J3172" t="str">
        <f>VLOOKUP(E3172,'Cross-Page Data'!$D$4:$F$48,3,FALSE)</f>
        <v>hard coal</v>
      </c>
      <c r="K3172" t="b">
        <f t="shared" si="49"/>
        <v>1</v>
      </c>
    </row>
    <row r="3173" spans="1:11">
      <c r="A3173" s="120">
        <v>6017</v>
      </c>
      <c r="B3173" s="121" t="s">
        <v>201</v>
      </c>
      <c r="C3173" s="121" t="s">
        <v>206</v>
      </c>
      <c r="D3173" s="121" t="s">
        <v>68</v>
      </c>
      <c r="E3173" s="121" t="s">
        <v>54</v>
      </c>
      <c r="F3173" s="122">
        <v>0</v>
      </c>
      <c r="G3173" s="122">
        <v>0</v>
      </c>
      <c r="H3173" s="120">
        <v>2019</v>
      </c>
      <c r="I3173" t="str">
        <f>IF(J3173="natural gas",VLOOKUP(D3173,'Cross-Page Data'!$I$4:$J$13,2,FALSE),IF(J3173="solar",VLOOKUP('Form 923'!D3173,'Cross-Page Data'!$I$14:$J$117,2,FALSE),J3173))</f>
        <v>hard coal</v>
      </c>
      <c r="J3173" t="str">
        <f>VLOOKUP(E3173,'Cross-Page Data'!$D$4:$F$48,3,FALSE)</f>
        <v>hard coal</v>
      </c>
      <c r="K3173" t="b">
        <f t="shared" si="49"/>
        <v>1</v>
      </c>
    </row>
    <row r="3174" spans="1:11">
      <c r="A3174" s="120">
        <v>6017</v>
      </c>
      <c r="B3174" s="121" t="s">
        <v>201</v>
      </c>
      <c r="C3174" s="121" t="s">
        <v>206</v>
      </c>
      <c r="D3174" s="121" t="s">
        <v>68</v>
      </c>
      <c r="E3174" s="121" t="s">
        <v>70</v>
      </c>
      <c r="F3174" s="122">
        <v>42954</v>
      </c>
      <c r="G3174" s="122">
        <v>3991.422</v>
      </c>
      <c r="H3174" s="120">
        <v>2019</v>
      </c>
      <c r="I3174" t="str">
        <f>IF(J3174="natural gas",VLOOKUP(D3174,'Cross-Page Data'!$I$4:$J$13,2,FALSE),IF(J3174="solar",VLOOKUP('Form 923'!D3174,'Cross-Page Data'!$I$14:$J$117,2,FALSE),J3174))</f>
        <v>heavy or residual fuel oil</v>
      </c>
      <c r="J3174" t="str">
        <f>VLOOKUP(E3174,'Cross-Page Data'!$D$4:$F$48,3,FALSE)</f>
        <v>heavy or residual fuel oil</v>
      </c>
      <c r="K3174" t="b">
        <f t="shared" si="49"/>
        <v>1</v>
      </c>
    </row>
    <row r="3175" spans="1:11">
      <c r="A3175" s="120">
        <v>6017</v>
      </c>
      <c r="B3175" s="121" t="s">
        <v>201</v>
      </c>
      <c r="C3175" s="121" t="s">
        <v>206</v>
      </c>
      <c r="D3175" s="121" t="s">
        <v>68</v>
      </c>
      <c r="E3175" s="121" t="s">
        <v>150</v>
      </c>
      <c r="F3175" s="122">
        <v>33369388</v>
      </c>
      <c r="G3175" s="122">
        <v>3138915.3</v>
      </c>
      <c r="H3175" s="120">
        <v>2019</v>
      </c>
      <c r="I3175" t="str">
        <f>IF(J3175="natural gas",VLOOKUP(D3175,'Cross-Page Data'!$I$4:$J$13,2,FALSE),IF(J3175="solar",VLOOKUP('Form 923'!D3175,'Cross-Page Data'!$I$14:$J$117,2,FALSE),J3175))</f>
        <v>hard coal</v>
      </c>
      <c r="J3175" t="str">
        <f>VLOOKUP(E3175,'Cross-Page Data'!$D$4:$F$48,3,FALSE)</f>
        <v>hard coal</v>
      </c>
      <c r="K3175" t="b">
        <f t="shared" si="49"/>
        <v>1</v>
      </c>
    </row>
    <row r="3176" spans="1:11">
      <c r="A3176" s="120">
        <v>6017</v>
      </c>
      <c r="B3176" s="121" t="s">
        <v>201</v>
      </c>
      <c r="C3176" s="121" t="s">
        <v>206</v>
      </c>
      <c r="D3176" s="121" t="s">
        <v>68</v>
      </c>
      <c r="E3176" s="121" t="s">
        <v>162</v>
      </c>
      <c r="F3176" s="122">
        <v>615845</v>
      </c>
      <c r="G3176" s="122">
        <v>58267.268</v>
      </c>
      <c r="H3176" s="120">
        <v>2019</v>
      </c>
      <c r="I3176" t="str">
        <f>IF(J3176="natural gas",VLOOKUP(D3176,'Cross-Page Data'!$I$4:$J$13,2,FALSE),IF(J3176="solar",VLOOKUP('Form 923'!D3176,'Cross-Page Data'!$I$14:$J$117,2,FALSE),J3176))</f>
        <v>hard coal</v>
      </c>
      <c r="J3176" t="str">
        <f>VLOOKUP(E3176,'Cross-Page Data'!$D$4:$F$48,3,FALSE)</f>
        <v>hard coal</v>
      </c>
      <c r="K3176" t="b">
        <f t="shared" si="49"/>
        <v>1</v>
      </c>
    </row>
    <row r="3177" spans="1:11">
      <c r="A3177" s="120">
        <v>6018</v>
      </c>
      <c r="B3177" s="121" t="s">
        <v>201</v>
      </c>
      <c r="C3177" s="121" t="s">
        <v>202</v>
      </c>
      <c r="D3177" s="121" t="s">
        <v>68</v>
      </c>
      <c r="E3177" s="121" t="s">
        <v>54</v>
      </c>
      <c r="F3177" s="122">
        <v>34182445</v>
      </c>
      <c r="G3177" s="122">
        <v>3156562.9</v>
      </c>
      <c r="H3177" s="120">
        <v>2019</v>
      </c>
      <c r="I3177" t="str">
        <f>IF(J3177="natural gas",VLOOKUP(D3177,'Cross-Page Data'!$I$4:$J$13,2,FALSE),IF(J3177="solar",VLOOKUP('Form 923'!D3177,'Cross-Page Data'!$I$14:$J$117,2,FALSE),J3177))</f>
        <v>hard coal</v>
      </c>
      <c r="J3177" t="str">
        <f>VLOOKUP(E3177,'Cross-Page Data'!$D$4:$F$48,3,FALSE)</f>
        <v>hard coal</v>
      </c>
      <c r="K3177" t="b">
        <f t="shared" si="49"/>
        <v>1</v>
      </c>
    </row>
    <row r="3178" spans="1:11">
      <c r="A3178" s="120">
        <v>6018</v>
      </c>
      <c r="B3178" s="121" t="s">
        <v>201</v>
      </c>
      <c r="C3178" s="121" t="s">
        <v>202</v>
      </c>
      <c r="D3178" s="121" t="s">
        <v>68</v>
      </c>
      <c r="E3178" s="121" t="s">
        <v>70</v>
      </c>
      <c r="F3178" s="122">
        <v>101850</v>
      </c>
      <c r="G3178" s="122">
        <v>8937.065</v>
      </c>
      <c r="H3178" s="120">
        <v>2019</v>
      </c>
      <c r="I3178" t="str">
        <f>IF(J3178="natural gas",VLOOKUP(D3178,'Cross-Page Data'!$I$4:$J$13,2,FALSE),IF(J3178="solar",VLOOKUP('Form 923'!D3178,'Cross-Page Data'!$I$14:$J$117,2,FALSE),J3178))</f>
        <v>heavy or residual fuel oil</v>
      </c>
      <c r="J3178" t="str">
        <f>VLOOKUP(E3178,'Cross-Page Data'!$D$4:$F$48,3,FALSE)</f>
        <v>heavy or residual fuel oil</v>
      </c>
      <c r="K3178" t="b">
        <f t="shared" si="49"/>
        <v>1</v>
      </c>
    </row>
    <row r="3179" spans="1:11">
      <c r="A3179" s="120">
        <v>6019</v>
      </c>
      <c r="B3179" s="121" t="s">
        <v>201</v>
      </c>
      <c r="C3179" s="121" t="s">
        <v>206</v>
      </c>
      <c r="D3179" s="121" t="s">
        <v>68</v>
      </c>
      <c r="E3179" s="121" t="s">
        <v>54</v>
      </c>
      <c r="F3179" s="122">
        <v>29319342</v>
      </c>
      <c r="G3179" s="122">
        <v>2932959.8</v>
      </c>
      <c r="H3179" s="120">
        <v>2019</v>
      </c>
      <c r="I3179" t="str">
        <f>IF(J3179="natural gas",VLOOKUP(D3179,'Cross-Page Data'!$I$4:$J$13,2,FALSE),IF(J3179="solar",VLOOKUP('Form 923'!D3179,'Cross-Page Data'!$I$14:$J$117,2,FALSE),J3179))</f>
        <v>hard coal</v>
      </c>
      <c r="J3179" t="str">
        <f>VLOOKUP(E3179,'Cross-Page Data'!$D$4:$F$48,3,FALSE)</f>
        <v>hard coal</v>
      </c>
      <c r="K3179" t="b">
        <f t="shared" si="49"/>
        <v>1</v>
      </c>
    </row>
    <row r="3180" spans="1:11">
      <c r="A3180" s="120">
        <v>6019</v>
      </c>
      <c r="B3180" s="121" t="s">
        <v>201</v>
      </c>
      <c r="C3180" s="121" t="s">
        <v>206</v>
      </c>
      <c r="D3180" s="121" t="s">
        <v>68</v>
      </c>
      <c r="E3180" s="121" t="s">
        <v>70</v>
      </c>
      <c r="F3180" s="122">
        <v>548</v>
      </c>
      <c r="G3180" s="122">
        <v>54.002</v>
      </c>
      <c r="H3180" s="120">
        <v>2019</v>
      </c>
      <c r="I3180" t="str">
        <f>IF(J3180="natural gas",VLOOKUP(D3180,'Cross-Page Data'!$I$4:$J$13,2,FALSE),IF(J3180="solar",VLOOKUP('Form 923'!D3180,'Cross-Page Data'!$I$14:$J$117,2,FALSE),J3180))</f>
        <v>heavy or residual fuel oil</v>
      </c>
      <c r="J3180" t="str">
        <f>VLOOKUP(E3180,'Cross-Page Data'!$D$4:$F$48,3,FALSE)</f>
        <v>heavy or residual fuel oil</v>
      </c>
      <c r="K3180" t="b">
        <f t="shared" si="49"/>
        <v>1</v>
      </c>
    </row>
    <row r="3181" spans="1:11">
      <c r="A3181" s="120">
        <v>6019</v>
      </c>
      <c r="B3181" s="121" t="s">
        <v>201</v>
      </c>
      <c r="C3181" s="121" t="s">
        <v>206</v>
      </c>
      <c r="D3181" s="121" t="s">
        <v>68</v>
      </c>
      <c r="E3181" s="121" t="s">
        <v>38</v>
      </c>
      <c r="F3181" s="122">
        <v>504030</v>
      </c>
      <c r="G3181" s="122">
        <v>49625.101</v>
      </c>
      <c r="H3181" s="120">
        <v>2019</v>
      </c>
      <c r="I3181" t="str">
        <f>IF(J3181="natural gas",VLOOKUP(D3181,'Cross-Page Data'!$I$4:$J$13,2,FALSE),IF(J3181="solar",VLOOKUP('Form 923'!D3181,'Cross-Page Data'!$I$14:$J$117,2,FALSE),J3181))</f>
        <v>natural gas nonpeaker - preexisting retiring</v>
      </c>
      <c r="J3181" t="str">
        <f>VLOOKUP(E3181,'Cross-Page Data'!$D$4:$F$48,3,FALSE)</f>
        <v>natural gas</v>
      </c>
      <c r="K3181" t="b">
        <f t="shared" si="49"/>
        <v>1</v>
      </c>
    </row>
    <row r="3182" spans="1:11">
      <c r="A3182" s="120">
        <v>6019</v>
      </c>
      <c r="B3182" s="121" t="s">
        <v>201</v>
      </c>
      <c r="C3182" s="121" t="s">
        <v>206</v>
      </c>
      <c r="D3182" s="121" t="s">
        <v>68</v>
      </c>
      <c r="E3182" s="121" t="s">
        <v>150</v>
      </c>
      <c r="F3182" s="122">
        <v>4428779</v>
      </c>
      <c r="G3182" s="122">
        <v>566624.05</v>
      </c>
      <c r="H3182" s="120">
        <v>2019</v>
      </c>
      <c r="I3182" t="str">
        <f>IF(J3182="natural gas",VLOOKUP(D3182,'Cross-Page Data'!$I$4:$J$13,2,FALSE),IF(J3182="solar",VLOOKUP('Form 923'!D3182,'Cross-Page Data'!$I$14:$J$117,2,FALSE),J3182))</f>
        <v>hard coal</v>
      </c>
      <c r="J3182" t="str">
        <f>VLOOKUP(E3182,'Cross-Page Data'!$D$4:$F$48,3,FALSE)</f>
        <v>hard coal</v>
      </c>
      <c r="K3182" t="b">
        <f t="shared" si="49"/>
        <v>1</v>
      </c>
    </row>
    <row r="3183" spans="1:11">
      <c r="A3183" s="120">
        <v>6020</v>
      </c>
      <c r="B3183" s="121" t="s">
        <v>201</v>
      </c>
      <c r="C3183" s="121" t="s">
        <v>206</v>
      </c>
      <c r="D3183" s="121" t="s">
        <v>68</v>
      </c>
      <c r="E3183" s="121" t="s">
        <v>125</v>
      </c>
      <c r="F3183" s="122">
        <v>0</v>
      </c>
      <c r="G3183" s="122">
        <v>9173102</v>
      </c>
      <c r="H3183" s="120">
        <v>2019</v>
      </c>
      <c r="I3183" t="str">
        <f>IF(J3183="natural gas",VLOOKUP(D3183,'Cross-Page Data'!$I$4:$J$13,2,FALSE),IF(J3183="solar",VLOOKUP('Form 923'!D3183,'Cross-Page Data'!$I$14:$J$117,2,FALSE),J3183))</f>
        <v>nuclear</v>
      </c>
      <c r="J3183" t="str">
        <f>VLOOKUP(E3183,'Cross-Page Data'!$D$4:$F$48,3,FALSE)</f>
        <v>nuclear</v>
      </c>
      <c r="K3183" t="b">
        <f t="shared" si="49"/>
        <v>1</v>
      </c>
    </row>
    <row r="3184" spans="1:11">
      <c r="A3184" s="120">
        <v>6021</v>
      </c>
      <c r="B3184" s="121" t="s">
        <v>201</v>
      </c>
      <c r="C3184" s="121" t="s">
        <v>202</v>
      </c>
      <c r="D3184" s="121" t="s">
        <v>68</v>
      </c>
      <c r="E3184" s="121" t="s">
        <v>70</v>
      </c>
      <c r="F3184" s="122">
        <v>4002</v>
      </c>
      <c r="G3184" s="122">
        <v>389.5</v>
      </c>
      <c r="H3184" s="120">
        <v>2019</v>
      </c>
      <c r="I3184" t="str">
        <f>IF(J3184="natural gas",VLOOKUP(D3184,'Cross-Page Data'!$I$4:$J$13,2,FALSE),IF(J3184="solar",VLOOKUP('Form 923'!D3184,'Cross-Page Data'!$I$14:$J$117,2,FALSE),J3184))</f>
        <v>heavy or residual fuel oil</v>
      </c>
      <c r="J3184" t="str">
        <f>VLOOKUP(E3184,'Cross-Page Data'!$D$4:$F$48,3,FALSE)</f>
        <v>heavy or residual fuel oil</v>
      </c>
      <c r="K3184" t="b">
        <f t="shared" si="49"/>
        <v>1</v>
      </c>
    </row>
    <row r="3185" spans="1:11">
      <c r="A3185" s="120">
        <v>6021</v>
      </c>
      <c r="B3185" s="121" t="s">
        <v>201</v>
      </c>
      <c r="C3185" s="121" t="s">
        <v>202</v>
      </c>
      <c r="D3185" s="121" t="s">
        <v>68</v>
      </c>
      <c r="E3185" s="121" t="s">
        <v>38</v>
      </c>
      <c r="F3185" s="122">
        <v>195320</v>
      </c>
      <c r="G3185" s="122">
        <v>18888.437</v>
      </c>
      <c r="H3185" s="120">
        <v>2019</v>
      </c>
      <c r="I3185" t="str">
        <f>IF(J3185="natural gas",VLOOKUP(D3185,'Cross-Page Data'!$I$4:$J$13,2,FALSE),IF(J3185="solar",VLOOKUP('Form 923'!D3185,'Cross-Page Data'!$I$14:$J$117,2,FALSE),J3185))</f>
        <v>natural gas nonpeaker - preexisting retiring</v>
      </c>
      <c r="J3185" t="str">
        <f>VLOOKUP(E3185,'Cross-Page Data'!$D$4:$F$48,3,FALSE)</f>
        <v>natural gas</v>
      </c>
      <c r="K3185" t="b">
        <f t="shared" si="49"/>
        <v>1</v>
      </c>
    </row>
    <row r="3186" spans="1:11">
      <c r="A3186" s="120">
        <v>6021</v>
      </c>
      <c r="B3186" s="121" t="s">
        <v>201</v>
      </c>
      <c r="C3186" s="121" t="s">
        <v>202</v>
      </c>
      <c r="D3186" s="121" t="s">
        <v>68</v>
      </c>
      <c r="E3186" s="121" t="s">
        <v>162</v>
      </c>
      <c r="F3186" s="122">
        <v>81415352</v>
      </c>
      <c r="G3186" s="122">
        <v>7905116.1</v>
      </c>
      <c r="H3186" s="120">
        <v>2019</v>
      </c>
      <c r="I3186" t="str">
        <f>IF(J3186="natural gas",VLOOKUP(D3186,'Cross-Page Data'!$I$4:$J$13,2,FALSE),IF(J3186="solar",VLOOKUP('Form 923'!D3186,'Cross-Page Data'!$I$14:$J$117,2,FALSE),J3186))</f>
        <v>hard coal</v>
      </c>
      <c r="J3186" t="str">
        <f>VLOOKUP(E3186,'Cross-Page Data'!$D$4:$F$48,3,FALSE)</f>
        <v>hard coal</v>
      </c>
      <c r="K3186" t="b">
        <f t="shared" si="49"/>
        <v>1</v>
      </c>
    </row>
    <row r="3187" spans="1:11">
      <c r="A3187" s="120">
        <v>6022</v>
      </c>
      <c r="B3187" s="121" t="s">
        <v>201</v>
      </c>
      <c r="C3187" s="121" t="s">
        <v>206</v>
      </c>
      <c r="D3187" s="121" t="s">
        <v>68</v>
      </c>
      <c r="E3187" s="121" t="s">
        <v>125</v>
      </c>
      <c r="F3187" s="122">
        <v>0</v>
      </c>
      <c r="G3187" s="122">
        <v>9986322</v>
      </c>
      <c r="H3187" s="120">
        <v>2019</v>
      </c>
      <c r="I3187" t="str">
        <f>IF(J3187="natural gas",VLOOKUP(D3187,'Cross-Page Data'!$I$4:$J$13,2,FALSE),IF(J3187="solar",VLOOKUP('Form 923'!D3187,'Cross-Page Data'!$I$14:$J$117,2,FALSE),J3187))</f>
        <v>nuclear</v>
      </c>
      <c r="J3187" t="str">
        <f>VLOOKUP(E3187,'Cross-Page Data'!$D$4:$F$48,3,FALSE)</f>
        <v>nuclear</v>
      </c>
      <c r="K3187" t="b">
        <f t="shared" si="49"/>
        <v>1</v>
      </c>
    </row>
    <row r="3188" spans="1:11">
      <c r="A3188" s="120">
        <v>6022</v>
      </c>
      <c r="B3188" s="121" t="s">
        <v>201</v>
      </c>
      <c r="C3188" s="121" t="s">
        <v>206</v>
      </c>
      <c r="D3188" s="121" t="s">
        <v>68</v>
      </c>
      <c r="E3188" s="121" t="s">
        <v>125</v>
      </c>
      <c r="F3188" s="122">
        <v>0</v>
      </c>
      <c r="G3188" s="122">
        <v>10264818</v>
      </c>
      <c r="H3188" s="120">
        <v>2019</v>
      </c>
      <c r="I3188" t="str">
        <f>IF(J3188="natural gas",VLOOKUP(D3188,'Cross-Page Data'!$I$4:$J$13,2,FALSE),IF(J3188="solar",VLOOKUP('Form 923'!D3188,'Cross-Page Data'!$I$14:$J$117,2,FALSE),J3188))</f>
        <v>nuclear</v>
      </c>
      <c r="J3188" t="str">
        <f>VLOOKUP(E3188,'Cross-Page Data'!$D$4:$F$48,3,FALSE)</f>
        <v>nuclear</v>
      </c>
      <c r="K3188" t="b">
        <f t="shared" si="49"/>
        <v>1</v>
      </c>
    </row>
    <row r="3189" spans="1:11">
      <c r="A3189" s="120">
        <v>6023</v>
      </c>
      <c r="B3189" s="121" t="s">
        <v>201</v>
      </c>
      <c r="C3189" s="121" t="s">
        <v>206</v>
      </c>
      <c r="D3189" s="121" t="s">
        <v>68</v>
      </c>
      <c r="E3189" s="121" t="s">
        <v>125</v>
      </c>
      <c r="F3189" s="122">
        <v>0</v>
      </c>
      <c r="G3189" s="122">
        <v>10459123</v>
      </c>
      <c r="H3189" s="120">
        <v>2019</v>
      </c>
      <c r="I3189" t="str">
        <f>IF(J3189="natural gas",VLOOKUP(D3189,'Cross-Page Data'!$I$4:$J$13,2,FALSE),IF(J3189="solar",VLOOKUP('Form 923'!D3189,'Cross-Page Data'!$I$14:$J$117,2,FALSE),J3189))</f>
        <v>nuclear</v>
      </c>
      <c r="J3189" t="str">
        <f>VLOOKUP(E3189,'Cross-Page Data'!$D$4:$F$48,3,FALSE)</f>
        <v>nuclear</v>
      </c>
      <c r="K3189" t="b">
        <f t="shared" si="49"/>
        <v>1</v>
      </c>
    </row>
    <row r="3190" spans="1:11">
      <c r="A3190" s="120">
        <v>6023</v>
      </c>
      <c r="B3190" s="121" t="s">
        <v>201</v>
      </c>
      <c r="C3190" s="121" t="s">
        <v>206</v>
      </c>
      <c r="D3190" s="121" t="s">
        <v>68</v>
      </c>
      <c r="E3190" s="121" t="s">
        <v>125</v>
      </c>
      <c r="F3190" s="122">
        <v>0</v>
      </c>
      <c r="G3190" s="122">
        <v>9658858</v>
      </c>
      <c r="H3190" s="120">
        <v>2019</v>
      </c>
      <c r="I3190" t="str">
        <f>IF(J3190="natural gas",VLOOKUP(D3190,'Cross-Page Data'!$I$4:$J$13,2,FALSE),IF(J3190="solar",VLOOKUP('Form 923'!D3190,'Cross-Page Data'!$I$14:$J$117,2,FALSE),J3190))</f>
        <v>nuclear</v>
      </c>
      <c r="J3190" t="str">
        <f>VLOOKUP(E3190,'Cross-Page Data'!$D$4:$F$48,3,FALSE)</f>
        <v>nuclear</v>
      </c>
      <c r="K3190" t="b">
        <f t="shared" si="49"/>
        <v>1</v>
      </c>
    </row>
    <row r="3191" spans="1:11">
      <c r="A3191" s="120">
        <v>6026</v>
      </c>
      <c r="B3191" s="121" t="s">
        <v>201</v>
      </c>
      <c r="C3191" s="121" t="s">
        <v>206</v>
      </c>
      <c r="D3191" s="121" t="s">
        <v>68</v>
      </c>
      <c r="E3191" s="121" t="s">
        <v>125</v>
      </c>
      <c r="F3191" s="122">
        <v>0</v>
      </c>
      <c r="G3191" s="122">
        <v>10026816</v>
      </c>
      <c r="H3191" s="120">
        <v>2019</v>
      </c>
      <c r="I3191" t="str">
        <f>IF(J3191="natural gas",VLOOKUP(D3191,'Cross-Page Data'!$I$4:$J$13,2,FALSE),IF(J3191="solar",VLOOKUP('Form 923'!D3191,'Cross-Page Data'!$I$14:$J$117,2,FALSE),J3191))</f>
        <v>nuclear</v>
      </c>
      <c r="J3191" t="str">
        <f>VLOOKUP(E3191,'Cross-Page Data'!$D$4:$F$48,3,FALSE)</f>
        <v>nuclear</v>
      </c>
      <c r="K3191" t="b">
        <f t="shared" si="49"/>
        <v>1</v>
      </c>
    </row>
    <row r="3192" spans="1:11">
      <c r="A3192" s="120">
        <v>6026</v>
      </c>
      <c r="B3192" s="121" t="s">
        <v>201</v>
      </c>
      <c r="C3192" s="121" t="s">
        <v>206</v>
      </c>
      <c r="D3192" s="121" t="s">
        <v>68</v>
      </c>
      <c r="E3192" s="121" t="s">
        <v>125</v>
      </c>
      <c r="F3192" s="122">
        <v>0</v>
      </c>
      <c r="G3192" s="122">
        <v>9408439</v>
      </c>
      <c r="H3192" s="120">
        <v>2019</v>
      </c>
      <c r="I3192" t="str">
        <f>IF(J3192="natural gas",VLOOKUP(D3192,'Cross-Page Data'!$I$4:$J$13,2,FALSE),IF(J3192="solar",VLOOKUP('Form 923'!D3192,'Cross-Page Data'!$I$14:$J$117,2,FALSE),J3192))</f>
        <v>nuclear</v>
      </c>
      <c r="J3192" t="str">
        <f>VLOOKUP(E3192,'Cross-Page Data'!$D$4:$F$48,3,FALSE)</f>
        <v>nuclear</v>
      </c>
      <c r="K3192" t="b">
        <f t="shared" si="49"/>
        <v>1</v>
      </c>
    </row>
    <row r="3193" spans="1:11">
      <c r="A3193" s="120">
        <v>6030</v>
      </c>
      <c r="B3193" s="121" t="s">
        <v>205</v>
      </c>
      <c r="C3193" s="121" t="s">
        <v>202</v>
      </c>
      <c r="D3193" s="121" t="s">
        <v>79</v>
      </c>
      <c r="E3193" s="121" t="s">
        <v>70</v>
      </c>
      <c r="F3193" s="122">
        <v>0</v>
      </c>
      <c r="G3193" s="122">
        <v>0</v>
      </c>
      <c r="H3193" s="120">
        <v>2019</v>
      </c>
      <c r="I3193" t="str">
        <f>IF(J3193="natural gas",VLOOKUP(D3193,'Cross-Page Data'!$I$4:$J$13,2,FALSE),IF(J3193="solar",VLOOKUP('Form 923'!D3193,'Cross-Page Data'!$I$14:$J$117,2,FALSE),J3193))</f>
        <v>heavy or residual fuel oil</v>
      </c>
      <c r="J3193" t="str">
        <f>VLOOKUP(E3193,'Cross-Page Data'!$D$4:$F$48,3,FALSE)</f>
        <v>heavy or residual fuel oil</v>
      </c>
      <c r="K3193" t="b">
        <f t="shared" si="49"/>
        <v>1</v>
      </c>
    </row>
    <row r="3194" spans="1:11">
      <c r="A3194" s="120">
        <v>6030</v>
      </c>
      <c r="B3194" s="121" t="s">
        <v>205</v>
      </c>
      <c r="C3194" s="121" t="s">
        <v>202</v>
      </c>
      <c r="D3194" s="121" t="s">
        <v>68</v>
      </c>
      <c r="E3194" s="121" t="s">
        <v>70</v>
      </c>
      <c r="F3194" s="122">
        <v>65401</v>
      </c>
      <c r="G3194" s="122">
        <v>6564.507</v>
      </c>
      <c r="H3194" s="120">
        <v>2019</v>
      </c>
      <c r="I3194" t="str">
        <f>IF(J3194="natural gas",VLOOKUP(D3194,'Cross-Page Data'!$I$4:$J$13,2,FALSE),IF(J3194="solar",VLOOKUP('Form 923'!D3194,'Cross-Page Data'!$I$14:$J$117,2,FALSE),J3194))</f>
        <v>heavy or residual fuel oil</v>
      </c>
      <c r="J3194" t="str">
        <f>VLOOKUP(E3194,'Cross-Page Data'!$D$4:$F$48,3,FALSE)</f>
        <v>heavy or residual fuel oil</v>
      </c>
      <c r="K3194" t="b">
        <f t="shared" si="49"/>
        <v>1</v>
      </c>
    </row>
    <row r="3195" spans="1:11">
      <c r="A3195" s="120">
        <v>6030</v>
      </c>
      <c r="B3195" s="121" t="s">
        <v>205</v>
      </c>
      <c r="C3195" s="121" t="s">
        <v>202</v>
      </c>
      <c r="D3195" s="121" t="s">
        <v>68</v>
      </c>
      <c r="E3195" s="121" t="s">
        <v>95</v>
      </c>
      <c r="F3195" s="122">
        <v>29630690</v>
      </c>
      <c r="G3195" s="122">
        <v>2976080.1</v>
      </c>
      <c r="H3195" s="120">
        <v>2019</v>
      </c>
      <c r="I3195" t="str">
        <f>IF(J3195="natural gas",VLOOKUP(D3195,'Cross-Page Data'!$I$4:$J$13,2,FALSE),IF(J3195="solar",VLOOKUP('Form 923'!D3195,'Cross-Page Data'!$I$14:$J$117,2,FALSE),J3195))</f>
        <v>lignite</v>
      </c>
      <c r="J3195" t="str">
        <f>VLOOKUP(E3195,'Cross-Page Data'!$D$4:$F$48,3,FALSE)</f>
        <v>lignite</v>
      </c>
      <c r="K3195" t="b">
        <f t="shared" si="49"/>
        <v>1</v>
      </c>
    </row>
    <row r="3196" spans="1:11">
      <c r="A3196" s="120">
        <v>6030</v>
      </c>
      <c r="B3196" s="121" t="s">
        <v>205</v>
      </c>
      <c r="C3196" s="121" t="s">
        <v>202</v>
      </c>
      <c r="D3196" s="121" t="s">
        <v>68</v>
      </c>
      <c r="E3196" s="121" t="s">
        <v>150</v>
      </c>
      <c r="F3196" s="122">
        <v>51816569</v>
      </c>
      <c r="G3196" s="122">
        <v>5209948.4</v>
      </c>
      <c r="H3196" s="120">
        <v>2019</v>
      </c>
      <c r="I3196" t="str">
        <f>IF(J3196="natural gas",VLOOKUP(D3196,'Cross-Page Data'!$I$4:$J$13,2,FALSE),IF(J3196="solar",VLOOKUP('Form 923'!D3196,'Cross-Page Data'!$I$14:$J$117,2,FALSE),J3196))</f>
        <v>hard coal</v>
      </c>
      <c r="J3196" t="str">
        <f>VLOOKUP(E3196,'Cross-Page Data'!$D$4:$F$48,3,FALSE)</f>
        <v>hard coal</v>
      </c>
      <c r="K3196" t="b">
        <f t="shared" si="49"/>
        <v>1</v>
      </c>
    </row>
    <row r="3197" spans="1:11">
      <c r="A3197" s="120">
        <v>6034</v>
      </c>
      <c r="B3197" s="121" t="s">
        <v>201</v>
      </c>
      <c r="C3197" s="121" t="s">
        <v>202</v>
      </c>
      <c r="D3197" s="121" t="s">
        <v>73</v>
      </c>
      <c r="E3197" s="121" t="s">
        <v>38</v>
      </c>
      <c r="F3197" s="122">
        <v>4335882</v>
      </c>
      <c r="G3197" s="122">
        <v>331311</v>
      </c>
      <c r="H3197" s="120">
        <v>2019</v>
      </c>
      <c r="I3197" t="str">
        <f>IF(J3197="natural gas",VLOOKUP(D3197,'Cross-Page Data'!$I$4:$J$13,2,FALSE),IF(J3197="solar",VLOOKUP('Form 923'!D3197,'Cross-Page Data'!$I$14:$J$117,2,FALSE),J3197))</f>
        <v>natural gas peaker</v>
      </c>
      <c r="J3197" t="str">
        <f>VLOOKUP(E3197,'Cross-Page Data'!$D$4:$F$48,3,FALSE)</f>
        <v>natural gas</v>
      </c>
      <c r="K3197" t="b">
        <f t="shared" si="49"/>
        <v>1</v>
      </c>
    </row>
    <row r="3198" spans="1:11">
      <c r="A3198" s="120">
        <v>6034</v>
      </c>
      <c r="B3198" s="121" t="s">
        <v>201</v>
      </c>
      <c r="C3198" s="121" t="s">
        <v>202</v>
      </c>
      <c r="D3198" s="121" t="s">
        <v>79</v>
      </c>
      <c r="E3198" s="121" t="s">
        <v>70</v>
      </c>
      <c r="F3198" s="122">
        <v>1856</v>
      </c>
      <c r="G3198" s="122">
        <v>-165</v>
      </c>
      <c r="H3198" s="120">
        <v>2019</v>
      </c>
      <c r="I3198" t="str">
        <f>IF(J3198="natural gas",VLOOKUP(D3198,'Cross-Page Data'!$I$4:$J$13,2,FALSE),IF(J3198="solar",VLOOKUP('Form 923'!D3198,'Cross-Page Data'!$I$14:$J$117,2,FALSE),J3198))</f>
        <v>heavy or residual fuel oil</v>
      </c>
      <c r="J3198" t="str">
        <f>VLOOKUP(E3198,'Cross-Page Data'!$D$4:$F$48,3,FALSE)</f>
        <v>heavy or residual fuel oil</v>
      </c>
      <c r="K3198" t="b">
        <f t="shared" si="49"/>
        <v>1</v>
      </c>
    </row>
    <row r="3199" spans="1:11">
      <c r="A3199" s="120">
        <v>6034</v>
      </c>
      <c r="B3199" s="121" t="s">
        <v>201</v>
      </c>
      <c r="C3199" s="121" t="s">
        <v>202</v>
      </c>
      <c r="D3199" s="121" t="s">
        <v>68</v>
      </c>
      <c r="E3199" s="121" t="s">
        <v>70</v>
      </c>
      <c r="F3199" s="122">
        <v>169343</v>
      </c>
      <c r="G3199" s="122">
        <v>15924.829</v>
      </c>
      <c r="H3199" s="120">
        <v>2019</v>
      </c>
      <c r="I3199" t="str">
        <f>IF(J3199="natural gas",VLOOKUP(D3199,'Cross-Page Data'!$I$4:$J$13,2,FALSE),IF(J3199="solar",VLOOKUP('Form 923'!D3199,'Cross-Page Data'!$I$14:$J$117,2,FALSE),J3199))</f>
        <v>heavy or residual fuel oil</v>
      </c>
      <c r="J3199" t="str">
        <f>VLOOKUP(E3199,'Cross-Page Data'!$D$4:$F$48,3,FALSE)</f>
        <v>heavy or residual fuel oil</v>
      </c>
      <c r="K3199" t="b">
        <f t="shared" si="49"/>
        <v>1</v>
      </c>
    </row>
    <row r="3200" spans="1:11">
      <c r="A3200" s="120">
        <v>6034</v>
      </c>
      <c r="B3200" s="121" t="s">
        <v>201</v>
      </c>
      <c r="C3200" s="121" t="s">
        <v>202</v>
      </c>
      <c r="D3200" s="121" t="s">
        <v>68</v>
      </c>
      <c r="E3200" s="121" t="s">
        <v>150</v>
      </c>
      <c r="F3200" s="122">
        <v>57731854</v>
      </c>
      <c r="G3200" s="122">
        <v>5454601.2</v>
      </c>
      <c r="H3200" s="120">
        <v>2019</v>
      </c>
      <c r="I3200" t="str">
        <f>IF(J3200="natural gas",VLOOKUP(D3200,'Cross-Page Data'!$I$4:$J$13,2,FALSE),IF(J3200="solar",VLOOKUP('Form 923'!D3200,'Cross-Page Data'!$I$14:$J$117,2,FALSE),J3200))</f>
        <v>hard coal</v>
      </c>
      <c r="J3200" t="str">
        <f>VLOOKUP(E3200,'Cross-Page Data'!$D$4:$F$48,3,FALSE)</f>
        <v>hard coal</v>
      </c>
      <c r="K3200" t="b">
        <f t="shared" si="49"/>
        <v>1</v>
      </c>
    </row>
    <row r="3201" spans="1:11">
      <c r="A3201" s="120">
        <v>6034</v>
      </c>
      <c r="B3201" s="121" t="s">
        <v>201</v>
      </c>
      <c r="C3201" s="121" t="s">
        <v>202</v>
      </c>
      <c r="D3201" s="121" t="s">
        <v>68</v>
      </c>
      <c r="E3201" s="121" t="s">
        <v>162</v>
      </c>
      <c r="F3201" s="122">
        <v>0</v>
      </c>
      <c r="G3201" s="122">
        <v>0</v>
      </c>
      <c r="H3201" s="120">
        <v>2019</v>
      </c>
      <c r="I3201" t="str">
        <f>IF(J3201="natural gas",VLOOKUP(D3201,'Cross-Page Data'!$I$4:$J$13,2,FALSE),IF(J3201="solar",VLOOKUP('Form 923'!D3201,'Cross-Page Data'!$I$14:$J$117,2,FALSE),J3201))</f>
        <v>hard coal</v>
      </c>
      <c r="J3201" t="str">
        <f>VLOOKUP(E3201,'Cross-Page Data'!$D$4:$F$48,3,FALSE)</f>
        <v>hard coal</v>
      </c>
      <c r="K3201" t="b">
        <f t="shared" si="49"/>
        <v>1</v>
      </c>
    </row>
    <row r="3202" spans="1:11">
      <c r="A3202" s="120">
        <v>6035</v>
      </c>
      <c r="B3202" s="121" t="s">
        <v>201</v>
      </c>
      <c r="C3202" s="121" t="s">
        <v>202</v>
      </c>
      <c r="D3202" s="121" t="s">
        <v>73</v>
      </c>
      <c r="E3202" s="121" t="s">
        <v>38</v>
      </c>
      <c r="F3202" s="122">
        <v>1018739</v>
      </c>
      <c r="G3202" s="122">
        <v>86609</v>
      </c>
      <c r="H3202" s="120">
        <v>2019</v>
      </c>
      <c r="I3202" t="str">
        <f>IF(J3202="natural gas",VLOOKUP(D3202,'Cross-Page Data'!$I$4:$J$13,2,FALSE),IF(J3202="solar",VLOOKUP('Form 923'!D3202,'Cross-Page Data'!$I$14:$J$117,2,FALSE),J3202))</f>
        <v>natural gas peaker</v>
      </c>
      <c r="J3202" t="str">
        <f>VLOOKUP(E3202,'Cross-Page Data'!$D$4:$F$48,3,FALSE)</f>
        <v>natural gas</v>
      </c>
      <c r="K3202" t="b">
        <f t="shared" si="49"/>
        <v>1</v>
      </c>
    </row>
    <row r="3203" spans="1:11">
      <c r="A3203" s="120">
        <v>6035</v>
      </c>
      <c r="B3203" s="121" t="s">
        <v>201</v>
      </c>
      <c r="C3203" s="121" t="s">
        <v>202</v>
      </c>
      <c r="D3203" s="121" t="s">
        <v>68</v>
      </c>
      <c r="E3203" s="121" t="s">
        <v>70</v>
      </c>
      <c r="F3203" s="122">
        <v>2233</v>
      </c>
      <c r="G3203" s="122">
        <v>220.425</v>
      </c>
      <c r="H3203" s="120">
        <v>2019</v>
      </c>
      <c r="I3203" t="str">
        <f>IF(J3203="natural gas",VLOOKUP(D3203,'Cross-Page Data'!$I$4:$J$13,2,FALSE),IF(J3203="solar",VLOOKUP('Form 923'!D3203,'Cross-Page Data'!$I$14:$J$117,2,FALSE),J3203))</f>
        <v>heavy or residual fuel oil</v>
      </c>
      <c r="J3203" t="str">
        <f>VLOOKUP(E3203,'Cross-Page Data'!$D$4:$F$48,3,FALSE)</f>
        <v>heavy or residual fuel oil</v>
      </c>
      <c r="K3203" t="b">
        <f t="shared" si="49"/>
        <v>1</v>
      </c>
    </row>
    <row r="3204" spans="1:11">
      <c r="A3204" s="120">
        <v>6035</v>
      </c>
      <c r="B3204" s="121" t="s">
        <v>201</v>
      </c>
      <c r="C3204" s="121" t="s">
        <v>202</v>
      </c>
      <c r="D3204" s="121" t="s">
        <v>68</v>
      </c>
      <c r="E3204" s="121" t="s">
        <v>38</v>
      </c>
      <c r="F3204" s="122">
        <v>8664655</v>
      </c>
      <c r="G3204" s="122">
        <v>860587.46</v>
      </c>
      <c r="H3204" s="120">
        <v>2019</v>
      </c>
      <c r="I3204" t="str">
        <f>IF(J3204="natural gas",VLOOKUP(D3204,'Cross-Page Data'!$I$4:$J$13,2,FALSE),IF(J3204="solar",VLOOKUP('Form 923'!D3204,'Cross-Page Data'!$I$14:$J$117,2,FALSE),J3204))</f>
        <v>natural gas nonpeaker - preexisting retiring</v>
      </c>
      <c r="J3204" t="str">
        <f>VLOOKUP(E3204,'Cross-Page Data'!$D$4:$F$48,3,FALSE)</f>
        <v>natural gas</v>
      </c>
      <c r="K3204" t="b">
        <f t="shared" si="49"/>
        <v>1</v>
      </c>
    </row>
    <row r="3205" spans="1:11">
      <c r="A3205" s="120">
        <v>6035</v>
      </c>
      <c r="B3205" s="121" t="s">
        <v>201</v>
      </c>
      <c r="C3205" s="121" t="s">
        <v>202</v>
      </c>
      <c r="D3205" s="121" t="s">
        <v>68</v>
      </c>
      <c r="E3205" s="121" t="s">
        <v>152</v>
      </c>
      <c r="F3205" s="122">
        <v>912</v>
      </c>
      <c r="G3205" s="122">
        <v>94.113</v>
      </c>
      <c r="H3205" s="120">
        <v>2019</v>
      </c>
      <c r="I3205" t="str">
        <f>IF(J3205="natural gas",VLOOKUP(D3205,'Cross-Page Data'!$I$4:$J$13,2,FALSE),IF(J3205="solar",VLOOKUP('Form 923'!D3205,'Cross-Page Data'!$I$14:$J$117,2,FALSE),J3205))</f>
        <v>heavy or residual fuel oil</v>
      </c>
      <c r="J3205" t="str">
        <f>VLOOKUP(E3205,'Cross-Page Data'!$D$4:$F$48,3,FALSE)</f>
        <v>heavy or residual fuel oil</v>
      </c>
      <c r="K3205" t="b">
        <f t="shared" si="49"/>
        <v>1</v>
      </c>
    </row>
    <row r="3206" spans="1:11">
      <c r="A3206" s="120">
        <v>6035</v>
      </c>
      <c r="B3206" s="121" t="s">
        <v>201</v>
      </c>
      <c r="C3206" s="121" t="s">
        <v>202</v>
      </c>
      <c r="D3206" s="121" t="s">
        <v>68</v>
      </c>
      <c r="E3206" s="121" t="s">
        <v>183</v>
      </c>
      <c r="F3206" s="122">
        <v>0</v>
      </c>
      <c r="G3206" s="122">
        <v>0</v>
      </c>
      <c r="H3206" s="120">
        <v>2019</v>
      </c>
      <c r="I3206" t="str">
        <f>IF(J3206="natural gas",VLOOKUP(D3206,'Cross-Page Data'!$I$4:$J$13,2,FALSE),IF(J3206="solar",VLOOKUP('Form 923'!D3206,'Cross-Page Data'!$I$14:$J$117,2,FALSE),J3206))</f>
        <v>crude oil</v>
      </c>
      <c r="J3206" t="str">
        <f>VLOOKUP(E3206,'Cross-Page Data'!$D$4:$F$48,3,FALSE)</f>
        <v>crude oil</v>
      </c>
      <c r="K3206" t="b">
        <f t="shared" si="49"/>
        <v>1</v>
      </c>
    </row>
    <row r="3207" spans="1:11">
      <c r="A3207" s="120">
        <v>6036</v>
      </c>
      <c r="B3207" s="121" t="s">
        <v>201</v>
      </c>
      <c r="C3207" s="121" t="s">
        <v>202</v>
      </c>
      <c r="D3207" s="121" t="s">
        <v>68</v>
      </c>
      <c r="E3207" s="121" t="s">
        <v>125</v>
      </c>
      <c r="F3207" s="122">
        <v>0</v>
      </c>
      <c r="G3207" s="122">
        <v>10249745</v>
      </c>
      <c r="H3207" s="120">
        <v>2019</v>
      </c>
      <c r="I3207" t="str">
        <f>IF(J3207="natural gas",VLOOKUP(D3207,'Cross-Page Data'!$I$4:$J$13,2,FALSE),IF(J3207="solar",VLOOKUP('Form 923'!D3207,'Cross-Page Data'!$I$14:$J$117,2,FALSE),J3207))</f>
        <v>nuclear</v>
      </c>
      <c r="J3207" t="str">
        <f>VLOOKUP(E3207,'Cross-Page Data'!$D$4:$F$48,3,FALSE)</f>
        <v>nuclear</v>
      </c>
      <c r="K3207" t="b">
        <f t="shared" ref="K3207:K3270" si="50">IF(AND($N$6=FALSE,OR(C3207="Commercial NAICS Cogen",C3207="Industrial NAICS Cogen",C3207="NAICS-22 Cogen")),FALSE,IF(AND($N$7=FALSE,OR(C3207="Commercial NAICS Cogen",C3207="Commercial NAICS Non-Cogen",C3207="industrial NAICS Cogen",C3207="industrial NAICS non-cogen")),FALSE,TRUE))</f>
        <v>1</v>
      </c>
    </row>
    <row r="3208" spans="1:11">
      <c r="A3208" s="120">
        <v>6036</v>
      </c>
      <c r="B3208" s="121" t="s">
        <v>201</v>
      </c>
      <c r="C3208" s="121" t="s">
        <v>202</v>
      </c>
      <c r="D3208" s="121" t="s">
        <v>68</v>
      </c>
      <c r="E3208" s="121" t="s">
        <v>125</v>
      </c>
      <c r="F3208" s="122">
        <v>0</v>
      </c>
      <c r="G3208" s="122">
        <v>9343862</v>
      </c>
      <c r="H3208" s="120">
        <v>2019</v>
      </c>
      <c r="I3208" t="str">
        <f>IF(J3208="natural gas",VLOOKUP(D3208,'Cross-Page Data'!$I$4:$J$13,2,FALSE),IF(J3208="solar",VLOOKUP('Form 923'!D3208,'Cross-Page Data'!$I$14:$J$117,2,FALSE),J3208))</f>
        <v>nuclear</v>
      </c>
      <c r="J3208" t="str">
        <f>VLOOKUP(E3208,'Cross-Page Data'!$D$4:$F$48,3,FALSE)</f>
        <v>nuclear</v>
      </c>
      <c r="K3208" t="b">
        <f t="shared" si="50"/>
        <v>1</v>
      </c>
    </row>
    <row r="3209" spans="1:11">
      <c r="A3209" s="120">
        <v>6038</v>
      </c>
      <c r="B3209" s="121" t="s">
        <v>201</v>
      </c>
      <c r="C3209" s="121" t="s">
        <v>202</v>
      </c>
      <c r="D3209" s="121" t="s">
        <v>68</v>
      </c>
      <c r="E3209" s="121" t="s">
        <v>125</v>
      </c>
      <c r="F3209" s="122">
        <v>0</v>
      </c>
      <c r="G3209" s="122">
        <v>9271862</v>
      </c>
      <c r="H3209" s="120">
        <v>2019</v>
      </c>
      <c r="I3209" t="str">
        <f>IF(J3209="natural gas",VLOOKUP(D3209,'Cross-Page Data'!$I$4:$J$13,2,FALSE),IF(J3209="solar",VLOOKUP('Form 923'!D3209,'Cross-Page Data'!$I$14:$J$117,2,FALSE),J3209))</f>
        <v>nuclear</v>
      </c>
      <c r="J3209" t="str">
        <f>VLOOKUP(E3209,'Cross-Page Data'!$D$4:$F$48,3,FALSE)</f>
        <v>nuclear</v>
      </c>
      <c r="K3209" t="b">
        <f t="shared" si="50"/>
        <v>1</v>
      </c>
    </row>
    <row r="3210" spans="1:11">
      <c r="A3210" s="120">
        <v>6038</v>
      </c>
      <c r="B3210" s="121" t="s">
        <v>201</v>
      </c>
      <c r="C3210" s="121" t="s">
        <v>202</v>
      </c>
      <c r="D3210" s="121" t="s">
        <v>68</v>
      </c>
      <c r="E3210" s="121" t="s">
        <v>125</v>
      </c>
      <c r="F3210" s="122">
        <v>0</v>
      </c>
      <c r="G3210" s="122">
        <v>10316393</v>
      </c>
      <c r="H3210" s="120">
        <v>2019</v>
      </c>
      <c r="I3210" t="str">
        <f>IF(J3210="natural gas",VLOOKUP(D3210,'Cross-Page Data'!$I$4:$J$13,2,FALSE),IF(J3210="solar",VLOOKUP('Form 923'!D3210,'Cross-Page Data'!$I$14:$J$117,2,FALSE),J3210))</f>
        <v>nuclear</v>
      </c>
      <c r="J3210" t="str">
        <f>VLOOKUP(E3210,'Cross-Page Data'!$D$4:$F$48,3,FALSE)</f>
        <v>nuclear</v>
      </c>
      <c r="K3210" t="b">
        <f t="shared" si="50"/>
        <v>1</v>
      </c>
    </row>
    <row r="3211" spans="1:11">
      <c r="A3211" s="120">
        <v>6040</v>
      </c>
      <c r="B3211" s="121" t="s">
        <v>201</v>
      </c>
      <c r="C3211" s="121" t="s">
        <v>206</v>
      </c>
      <c r="D3211" s="121" t="s">
        <v>68</v>
      </c>
      <c r="E3211" s="121" t="s">
        <v>125</v>
      </c>
      <c r="F3211" s="122">
        <v>0</v>
      </c>
      <c r="G3211" s="122">
        <v>7416901</v>
      </c>
      <c r="H3211" s="120">
        <v>2019</v>
      </c>
      <c r="I3211" t="str">
        <f>IF(J3211="natural gas",VLOOKUP(D3211,'Cross-Page Data'!$I$4:$J$13,2,FALSE),IF(J3211="solar",VLOOKUP('Form 923'!D3211,'Cross-Page Data'!$I$14:$J$117,2,FALSE),J3211))</f>
        <v>nuclear</v>
      </c>
      <c r="J3211" t="str">
        <f>VLOOKUP(E3211,'Cross-Page Data'!$D$4:$F$48,3,FALSE)</f>
        <v>nuclear</v>
      </c>
      <c r="K3211" t="b">
        <f t="shared" si="50"/>
        <v>1</v>
      </c>
    </row>
    <row r="3212" spans="1:11">
      <c r="A3212" s="120">
        <v>6040</v>
      </c>
      <c r="B3212" s="121" t="s">
        <v>201</v>
      </c>
      <c r="C3212" s="121" t="s">
        <v>206</v>
      </c>
      <c r="D3212" s="121" t="s">
        <v>68</v>
      </c>
      <c r="E3212" s="121" t="s">
        <v>125</v>
      </c>
      <c r="F3212" s="122">
        <v>0</v>
      </c>
      <c r="G3212" s="122">
        <v>8039569</v>
      </c>
      <c r="H3212" s="120">
        <v>2019</v>
      </c>
      <c r="I3212" t="str">
        <f>IF(J3212="natural gas",VLOOKUP(D3212,'Cross-Page Data'!$I$4:$J$13,2,FALSE),IF(J3212="solar",VLOOKUP('Form 923'!D3212,'Cross-Page Data'!$I$14:$J$117,2,FALSE),J3212))</f>
        <v>nuclear</v>
      </c>
      <c r="J3212" t="str">
        <f>VLOOKUP(E3212,'Cross-Page Data'!$D$4:$F$48,3,FALSE)</f>
        <v>nuclear</v>
      </c>
      <c r="K3212" t="b">
        <f t="shared" si="50"/>
        <v>1</v>
      </c>
    </row>
    <row r="3213" spans="1:11">
      <c r="A3213" s="120">
        <v>6041</v>
      </c>
      <c r="B3213" s="121" t="s">
        <v>205</v>
      </c>
      <c r="C3213" s="121" t="s">
        <v>202</v>
      </c>
      <c r="D3213" s="121" t="s">
        <v>68</v>
      </c>
      <c r="E3213" s="121" t="s">
        <v>54</v>
      </c>
      <c r="F3213" s="122">
        <v>58913142</v>
      </c>
      <c r="G3213" s="122">
        <v>5822939.6</v>
      </c>
      <c r="H3213" s="120">
        <v>2019</v>
      </c>
      <c r="I3213" t="str">
        <f>IF(J3213="natural gas",VLOOKUP(D3213,'Cross-Page Data'!$I$4:$J$13,2,FALSE),IF(J3213="solar",VLOOKUP('Form 923'!D3213,'Cross-Page Data'!$I$14:$J$117,2,FALSE),J3213))</f>
        <v>hard coal</v>
      </c>
      <c r="J3213" t="str">
        <f>VLOOKUP(E3213,'Cross-Page Data'!$D$4:$F$48,3,FALSE)</f>
        <v>hard coal</v>
      </c>
      <c r="K3213" t="b">
        <f t="shared" si="50"/>
        <v>1</v>
      </c>
    </row>
    <row r="3214" spans="1:11">
      <c r="A3214" s="120">
        <v>6041</v>
      </c>
      <c r="B3214" s="121" t="s">
        <v>205</v>
      </c>
      <c r="C3214" s="121" t="s">
        <v>202</v>
      </c>
      <c r="D3214" s="121" t="s">
        <v>68</v>
      </c>
      <c r="E3214" s="121" t="s">
        <v>70</v>
      </c>
      <c r="F3214" s="122">
        <v>195214</v>
      </c>
      <c r="G3214" s="122">
        <v>19255.219</v>
      </c>
      <c r="H3214" s="120">
        <v>2019</v>
      </c>
      <c r="I3214" t="str">
        <f>IF(J3214="natural gas",VLOOKUP(D3214,'Cross-Page Data'!$I$4:$J$13,2,FALSE),IF(J3214="solar",VLOOKUP('Form 923'!D3214,'Cross-Page Data'!$I$14:$J$117,2,FALSE),J3214))</f>
        <v>heavy or residual fuel oil</v>
      </c>
      <c r="J3214" t="str">
        <f>VLOOKUP(E3214,'Cross-Page Data'!$D$4:$F$48,3,FALSE)</f>
        <v>heavy or residual fuel oil</v>
      </c>
      <c r="K3214" t="b">
        <f t="shared" si="50"/>
        <v>1</v>
      </c>
    </row>
    <row r="3215" spans="1:11">
      <c r="A3215" s="120">
        <v>6041</v>
      </c>
      <c r="B3215" s="121" t="s">
        <v>205</v>
      </c>
      <c r="C3215" s="121" t="s">
        <v>202</v>
      </c>
      <c r="D3215" s="121" t="s">
        <v>68</v>
      </c>
      <c r="E3215" s="121" t="s">
        <v>166</v>
      </c>
      <c r="F3215" s="122">
        <v>481012</v>
      </c>
      <c r="G3215" s="122">
        <v>47401.221</v>
      </c>
      <c r="H3215" s="120">
        <v>2019</v>
      </c>
      <c r="I3215" t="str">
        <f>IF(J3215="natural gas",VLOOKUP(D3215,'Cross-Page Data'!$I$4:$J$13,2,FALSE),IF(J3215="solar",VLOOKUP('Form 923'!D3215,'Cross-Page Data'!$I$14:$J$117,2,FALSE),J3215))</f>
        <v>other</v>
      </c>
      <c r="J3215" t="str">
        <f>VLOOKUP(E3215,'Cross-Page Data'!$D$4:$F$48,3,FALSE)</f>
        <v>other</v>
      </c>
      <c r="K3215" t="b">
        <f t="shared" si="50"/>
        <v>1</v>
      </c>
    </row>
    <row r="3216" spans="1:11">
      <c r="A3216" s="120">
        <v>6041</v>
      </c>
      <c r="B3216" s="121" t="s">
        <v>205</v>
      </c>
      <c r="C3216" s="121" t="s">
        <v>202</v>
      </c>
      <c r="D3216" s="121" t="s">
        <v>68</v>
      </c>
      <c r="E3216" s="121" t="s">
        <v>172</v>
      </c>
      <c r="F3216" s="122">
        <v>0</v>
      </c>
      <c r="G3216" s="122">
        <v>0</v>
      </c>
      <c r="H3216" s="120">
        <v>2019</v>
      </c>
      <c r="I3216" t="str">
        <f>IF(J3216="natural gas",VLOOKUP(D3216,'Cross-Page Data'!$I$4:$J$13,2,FALSE),IF(J3216="solar",VLOOKUP('Form 923'!D3216,'Cross-Page Data'!$I$14:$J$117,2,FALSE),J3216))</f>
        <v>hard coal</v>
      </c>
      <c r="J3216" t="str">
        <f>VLOOKUP(E3216,'Cross-Page Data'!$D$4:$F$48,3,FALSE)</f>
        <v>hard coal</v>
      </c>
      <c r="K3216" t="b">
        <f t="shared" si="50"/>
        <v>1</v>
      </c>
    </row>
    <row r="3217" spans="1:11">
      <c r="A3217" s="120">
        <v>6041</v>
      </c>
      <c r="B3217" s="121" t="s">
        <v>205</v>
      </c>
      <c r="C3217" s="121" t="s">
        <v>202</v>
      </c>
      <c r="D3217" s="121" t="s">
        <v>68</v>
      </c>
      <c r="E3217" s="121" t="s">
        <v>176</v>
      </c>
      <c r="F3217" s="122">
        <v>0</v>
      </c>
      <c r="G3217" s="122">
        <v>0</v>
      </c>
      <c r="H3217" s="120">
        <v>2019</v>
      </c>
      <c r="I3217" t="str">
        <f>IF(J3217="natural gas",VLOOKUP(D3217,'Cross-Page Data'!$I$4:$J$13,2,FALSE),IF(J3217="solar",VLOOKUP('Form 923'!D3217,'Cross-Page Data'!$I$14:$J$117,2,FALSE),J3217))</f>
        <v>biomass</v>
      </c>
      <c r="J3217" t="str">
        <f>VLOOKUP(E3217,'Cross-Page Data'!$D$4:$F$48,3,FALSE)</f>
        <v>biomass</v>
      </c>
      <c r="K3217" t="b">
        <f t="shared" si="50"/>
        <v>1</v>
      </c>
    </row>
    <row r="3218" spans="1:11">
      <c r="A3218" s="120">
        <v>6042</v>
      </c>
      <c r="B3218" s="121" t="s">
        <v>201</v>
      </c>
      <c r="C3218" s="121" t="s">
        <v>202</v>
      </c>
      <c r="D3218" s="121" t="s">
        <v>39</v>
      </c>
      <c r="E3218" s="121" t="s">
        <v>70</v>
      </c>
      <c r="F3218" s="122">
        <v>0</v>
      </c>
      <c r="G3218" s="122">
        <v>0</v>
      </c>
      <c r="H3218" s="120">
        <v>2019</v>
      </c>
      <c r="I3218" t="str">
        <f>IF(J3218="natural gas",VLOOKUP(D3218,'Cross-Page Data'!$I$4:$J$13,2,FALSE),IF(J3218="solar",VLOOKUP('Form 923'!D3218,'Cross-Page Data'!$I$14:$J$117,2,FALSE),J3218))</f>
        <v>heavy or residual fuel oil</v>
      </c>
      <c r="J3218" t="str">
        <f>VLOOKUP(E3218,'Cross-Page Data'!$D$4:$F$48,3,FALSE)</f>
        <v>heavy or residual fuel oil</v>
      </c>
      <c r="K3218" t="b">
        <f t="shared" si="50"/>
        <v>1</v>
      </c>
    </row>
    <row r="3219" spans="1:11">
      <c r="A3219" s="120">
        <v>6042</v>
      </c>
      <c r="B3219" s="121" t="s">
        <v>201</v>
      </c>
      <c r="C3219" s="121" t="s">
        <v>202</v>
      </c>
      <c r="D3219" s="121" t="s">
        <v>39</v>
      </c>
      <c r="E3219" s="121" t="s">
        <v>38</v>
      </c>
      <c r="F3219" s="122">
        <v>0</v>
      </c>
      <c r="G3219" s="122">
        <v>2514230</v>
      </c>
      <c r="H3219" s="120">
        <v>2019</v>
      </c>
      <c r="I3219" t="str">
        <f>IF(J3219="natural gas",VLOOKUP(D3219,'Cross-Page Data'!$I$4:$J$13,2,FALSE),IF(J3219="solar",VLOOKUP('Form 923'!D3219,'Cross-Page Data'!$I$14:$J$117,2,FALSE),J3219))</f>
        <v>natural gas nonpeaker - preexisting nonretiring</v>
      </c>
      <c r="J3219" t="str">
        <f>VLOOKUP(E3219,'Cross-Page Data'!$D$4:$F$48,3,FALSE)</f>
        <v>natural gas</v>
      </c>
      <c r="K3219" t="b">
        <f t="shared" si="50"/>
        <v>1</v>
      </c>
    </row>
    <row r="3220" spans="1:11">
      <c r="A3220" s="120">
        <v>6042</v>
      </c>
      <c r="B3220" s="121" t="s">
        <v>201</v>
      </c>
      <c r="C3220" s="121" t="s">
        <v>202</v>
      </c>
      <c r="D3220" s="121" t="s">
        <v>61</v>
      </c>
      <c r="E3220" s="121" t="s">
        <v>70</v>
      </c>
      <c r="F3220" s="122">
        <v>0</v>
      </c>
      <c r="G3220" s="122">
        <v>0</v>
      </c>
      <c r="H3220" s="120">
        <v>2019</v>
      </c>
      <c r="I3220" t="str">
        <f>IF(J3220="natural gas",VLOOKUP(D3220,'Cross-Page Data'!$I$4:$J$13,2,FALSE),IF(J3220="solar",VLOOKUP('Form 923'!D3220,'Cross-Page Data'!$I$14:$J$117,2,FALSE),J3220))</f>
        <v>heavy or residual fuel oil</v>
      </c>
      <c r="J3220" t="str">
        <f>VLOOKUP(E3220,'Cross-Page Data'!$D$4:$F$48,3,FALSE)</f>
        <v>heavy or residual fuel oil</v>
      </c>
      <c r="K3220" t="b">
        <f t="shared" si="50"/>
        <v>1</v>
      </c>
    </row>
    <row r="3221" spans="1:11">
      <c r="A3221" s="120">
        <v>6042</v>
      </c>
      <c r="B3221" s="121" t="s">
        <v>201</v>
      </c>
      <c r="C3221" s="121" t="s">
        <v>202</v>
      </c>
      <c r="D3221" s="121" t="s">
        <v>61</v>
      </c>
      <c r="E3221" s="121" t="s">
        <v>38</v>
      </c>
      <c r="F3221" s="122">
        <v>54370690</v>
      </c>
      <c r="G3221" s="122">
        <v>5358842</v>
      </c>
      <c r="H3221" s="120">
        <v>2019</v>
      </c>
      <c r="I3221" t="str">
        <f>IF(J3221="natural gas",VLOOKUP(D3221,'Cross-Page Data'!$I$4:$J$13,2,FALSE),IF(J3221="solar",VLOOKUP('Form 923'!D3221,'Cross-Page Data'!$I$14:$J$117,2,FALSE),J3221))</f>
        <v>natural gas nonpeaker - preexisting nonretiring</v>
      </c>
      <c r="J3221" t="str">
        <f>VLOOKUP(E3221,'Cross-Page Data'!$D$4:$F$48,3,FALSE)</f>
        <v>natural gas</v>
      </c>
      <c r="K3221" t="b">
        <f t="shared" si="50"/>
        <v>1</v>
      </c>
    </row>
    <row r="3222" spans="1:11">
      <c r="A3222" s="120">
        <v>6042</v>
      </c>
      <c r="B3222" s="121" t="s">
        <v>201</v>
      </c>
      <c r="C3222" s="121" t="s">
        <v>202</v>
      </c>
      <c r="D3222" s="121" t="s">
        <v>68</v>
      </c>
      <c r="E3222" s="121" t="s">
        <v>38</v>
      </c>
      <c r="F3222" s="122">
        <v>29027360</v>
      </c>
      <c r="G3222" s="122">
        <v>2448404</v>
      </c>
      <c r="H3222" s="120">
        <v>2019</v>
      </c>
      <c r="I3222" t="str">
        <f>IF(J3222="natural gas",VLOOKUP(D3222,'Cross-Page Data'!$I$4:$J$13,2,FALSE),IF(J3222="solar",VLOOKUP('Form 923'!D3222,'Cross-Page Data'!$I$14:$J$117,2,FALSE),J3222))</f>
        <v>natural gas nonpeaker - preexisting retiring</v>
      </c>
      <c r="J3222" t="str">
        <f>VLOOKUP(E3222,'Cross-Page Data'!$D$4:$F$48,3,FALSE)</f>
        <v>natural gas</v>
      </c>
      <c r="K3222" t="b">
        <f t="shared" si="50"/>
        <v>1</v>
      </c>
    </row>
    <row r="3223" spans="1:11">
      <c r="A3223" s="120">
        <v>6042</v>
      </c>
      <c r="B3223" s="121" t="s">
        <v>201</v>
      </c>
      <c r="C3223" s="121" t="s">
        <v>202</v>
      </c>
      <c r="D3223" s="121" t="s">
        <v>68</v>
      </c>
      <c r="E3223" s="121" t="s">
        <v>152</v>
      </c>
      <c r="F3223" s="122">
        <v>1196098</v>
      </c>
      <c r="G3223" s="122">
        <v>103138.97</v>
      </c>
      <c r="H3223" s="120">
        <v>2019</v>
      </c>
      <c r="I3223" t="str">
        <f>IF(J3223="natural gas",VLOOKUP(D3223,'Cross-Page Data'!$I$4:$J$13,2,FALSE),IF(J3223="solar",VLOOKUP('Form 923'!D3223,'Cross-Page Data'!$I$14:$J$117,2,FALSE),J3223))</f>
        <v>heavy or residual fuel oil</v>
      </c>
      <c r="J3223" t="str">
        <f>VLOOKUP(E3223,'Cross-Page Data'!$D$4:$F$48,3,FALSE)</f>
        <v>heavy or residual fuel oil</v>
      </c>
      <c r="K3223" t="b">
        <f t="shared" si="50"/>
        <v>1</v>
      </c>
    </row>
    <row r="3224" spans="1:11">
      <c r="A3224" s="120">
        <v>6043</v>
      </c>
      <c r="B3224" s="121" t="s">
        <v>201</v>
      </c>
      <c r="C3224" s="121" t="s">
        <v>202</v>
      </c>
      <c r="D3224" s="121" t="s">
        <v>39</v>
      </c>
      <c r="E3224" s="121" t="s">
        <v>70</v>
      </c>
      <c r="F3224" s="122">
        <v>0</v>
      </c>
      <c r="G3224" s="122">
        <v>1003.058</v>
      </c>
      <c r="H3224" s="120">
        <v>2019</v>
      </c>
      <c r="I3224" t="str">
        <f>IF(J3224="natural gas",VLOOKUP(D3224,'Cross-Page Data'!$I$4:$J$13,2,FALSE),IF(J3224="solar",VLOOKUP('Form 923'!D3224,'Cross-Page Data'!$I$14:$J$117,2,FALSE),J3224))</f>
        <v>heavy or residual fuel oil</v>
      </c>
      <c r="J3224" t="str">
        <f>VLOOKUP(E3224,'Cross-Page Data'!$D$4:$F$48,3,FALSE)</f>
        <v>heavy or residual fuel oil</v>
      </c>
      <c r="K3224" t="b">
        <f t="shared" si="50"/>
        <v>1</v>
      </c>
    </row>
    <row r="3225" spans="1:11">
      <c r="A3225" s="120">
        <v>6043</v>
      </c>
      <c r="B3225" s="121" t="s">
        <v>201</v>
      </c>
      <c r="C3225" s="121" t="s">
        <v>202</v>
      </c>
      <c r="D3225" s="121" t="s">
        <v>39</v>
      </c>
      <c r="E3225" s="121" t="s">
        <v>38</v>
      </c>
      <c r="F3225" s="122">
        <v>0</v>
      </c>
      <c r="G3225" s="122">
        <v>4197889.9</v>
      </c>
      <c r="H3225" s="120">
        <v>2019</v>
      </c>
      <c r="I3225" t="str">
        <f>IF(J3225="natural gas",VLOOKUP(D3225,'Cross-Page Data'!$I$4:$J$13,2,FALSE),IF(J3225="solar",VLOOKUP('Form 923'!D3225,'Cross-Page Data'!$I$14:$J$117,2,FALSE),J3225))</f>
        <v>natural gas nonpeaker - preexisting nonretiring</v>
      </c>
      <c r="J3225" t="str">
        <f>VLOOKUP(E3225,'Cross-Page Data'!$D$4:$F$48,3,FALSE)</f>
        <v>natural gas</v>
      </c>
      <c r="K3225" t="b">
        <f t="shared" si="50"/>
        <v>1</v>
      </c>
    </row>
    <row r="3226" spans="1:11">
      <c r="A3226" s="120">
        <v>6043</v>
      </c>
      <c r="B3226" s="121" t="s">
        <v>201</v>
      </c>
      <c r="C3226" s="121" t="s">
        <v>202</v>
      </c>
      <c r="D3226" s="121" t="s">
        <v>39</v>
      </c>
      <c r="E3226" s="121" t="s">
        <v>92</v>
      </c>
      <c r="F3226" s="122">
        <v>248971</v>
      </c>
      <c r="G3226" s="122">
        <v>27968</v>
      </c>
      <c r="H3226" s="120">
        <v>2019</v>
      </c>
      <c r="I3226" t="str">
        <f>IF(J3226="natural gas",VLOOKUP(D3226,'Cross-Page Data'!$I$4:$J$13,2,FALSE),IF(J3226="solar",VLOOKUP('Form 923'!D3226,'Cross-Page Data'!$I$14:$J$117,2,FALSE),J3226))</f>
        <v>solar thermal</v>
      </c>
      <c r="J3226" t="str">
        <f>VLOOKUP(E3226,'Cross-Page Data'!$D$4:$F$48,3,FALSE)</f>
        <v>solar</v>
      </c>
      <c r="K3226" t="b">
        <f t="shared" si="50"/>
        <v>1</v>
      </c>
    </row>
    <row r="3227" spans="1:11">
      <c r="A3227" s="120">
        <v>6043</v>
      </c>
      <c r="B3227" s="121" t="s">
        <v>201</v>
      </c>
      <c r="C3227" s="121" t="s">
        <v>202</v>
      </c>
      <c r="D3227" s="121" t="s">
        <v>61</v>
      </c>
      <c r="E3227" s="121" t="s">
        <v>70</v>
      </c>
      <c r="F3227" s="122">
        <v>19866</v>
      </c>
      <c r="G3227" s="122">
        <v>1792.206</v>
      </c>
      <c r="H3227" s="120">
        <v>2019</v>
      </c>
      <c r="I3227" t="str">
        <f>IF(J3227="natural gas",VLOOKUP(D3227,'Cross-Page Data'!$I$4:$J$13,2,FALSE),IF(J3227="solar",VLOOKUP('Form 923'!D3227,'Cross-Page Data'!$I$14:$J$117,2,FALSE),J3227))</f>
        <v>heavy or residual fuel oil</v>
      </c>
      <c r="J3227" t="str">
        <f>VLOOKUP(E3227,'Cross-Page Data'!$D$4:$F$48,3,FALSE)</f>
        <v>heavy or residual fuel oil</v>
      </c>
      <c r="K3227" t="b">
        <f t="shared" si="50"/>
        <v>1</v>
      </c>
    </row>
    <row r="3228" spans="1:11">
      <c r="A3228" s="120">
        <v>6043</v>
      </c>
      <c r="B3228" s="121" t="s">
        <v>201</v>
      </c>
      <c r="C3228" s="121" t="s">
        <v>202</v>
      </c>
      <c r="D3228" s="121" t="s">
        <v>61</v>
      </c>
      <c r="E3228" s="121" t="s">
        <v>38</v>
      </c>
      <c r="F3228" s="122">
        <v>83143499</v>
      </c>
      <c r="G3228" s="122">
        <v>7516143.8</v>
      </c>
      <c r="H3228" s="120">
        <v>2019</v>
      </c>
      <c r="I3228" t="str">
        <f>IF(J3228="natural gas",VLOOKUP(D3228,'Cross-Page Data'!$I$4:$J$13,2,FALSE),IF(J3228="solar",VLOOKUP('Form 923'!D3228,'Cross-Page Data'!$I$14:$J$117,2,FALSE),J3228))</f>
        <v>natural gas nonpeaker - preexisting nonretiring</v>
      </c>
      <c r="J3228" t="str">
        <f>VLOOKUP(E3228,'Cross-Page Data'!$D$4:$F$48,3,FALSE)</f>
        <v>natural gas</v>
      </c>
      <c r="K3228" t="b">
        <f t="shared" si="50"/>
        <v>1</v>
      </c>
    </row>
    <row r="3229" spans="1:11">
      <c r="A3229" s="120">
        <v>6043</v>
      </c>
      <c r="B3229" s="121" t="s">
        <v>201</v>
      </c>
      <c r="C3229" s="121" t="s">
        <v>202</v>
      </c>
      <c r="D3229" s="121" t="s">
        <v>68</v>
      </c>
      <c r="E3229" s="121" t="s">
        <v>38</v>
      </c>
      <c r="F3229" s="122">
        <v>0</v>
      </c>
      <c r="G3229" s="122">
        <v>0</v>
      </c>
      <c r="H3229" s="120">
        <v>2019</v>
      </c>
      <c r="I3229" t="str">
        <f>IF(J3229="natural gas",VLOOKUP(D3229,'Cross-Page Data'!$I$4:$J$13,2,FALSE),IF(J3229="solar",VLOOKUP('Form 923'!D3229,'Cross-Page Data'!$I$14:$J$117,2,FALSE),J3229))</f>
        <v>natural gas nonpeaker - preexisting retiring</v>
      </c>
      <c r="J3229" t="str">
        <f>VLOOKUP(E3229,'Cross-Page Data'!$D$4:$F$48,3,FALSE)</f>
        <v>natural gas</v>
      </c>
      <c r="K3229" t="b">
        <f t="shared" si="50"/>
        <v>1</v>
      </c>
    </row>
    <row r="3230" spans="1:11">
      <c r="A3230" s="120">
        <v>6043</v>
      </c>
      <c r="B3230" s="121" t="s">
        <v>201</v>
      </c>
      <c r="C3230" s="121" t="s">
        <v>202</v>
      </c>
      <c r="D3230" s="121" t="s">
        <v>68</v>
      </c>
      <c r="E3230" s="121" t="s">
        <v>152</v>
      </c>
      <c r="F3230" s="122">
        <v>0</v>
      </c>
      <c r="G3230" s="122">
        <v>0</v>
      </c>
      <c r="H3230" s="120">
        <v>2019</v>
      </c>
      <c r="I3230" t="str">
        <f>IF(J3230="natural gas",VLOOKUP(D3230,'Cross-Page Data'!$I$4:$J$13,2,FALSE),IF(J3230="solar",VLOOKUP('Form 923'!D3230,'Cross-Page Data'!$I$14:$J$117,2,FALSE),J3230))</f>
        <v>heavy or residual fuel oil</v>
      </c>
      <c r="J3230" t="str">
        <f>VLOOKUP(E3230,'Cross-Page Data'!$D$4:$F$48,3,FALSE)</f>
        <v>heavy or residual fuel oil</v>
      </c>
      <c r="K3230" t="b">
        <f t="shared" si="50"/>
        <v>1</v>
      </c>
    </row>
    <row r="3231" spans="1:11">
      <c r="A3231" s="120">
        <v>6045</v>
      </c>
      <c r="B3231" s="121" t="s">
        <v>201</v>
      </c>
      <c r="C3231" s="121" t="s">
        <v>202</v>
      </c>
      <c r="D3231" s="121" t="s">
        <v>68</v>
      </c>
      <c r="E3231" s="121" t="s">
        <v>125</v>
      </c>
      <c r="F3231" s="122">
        <v>0</v>
      </c>
      <c r="G3231" s="122">
        <v>6088656</v>
      </c>
      <c r="H3231" s="120">
        <v>2019</v>
      </c>
      <c r="I3231" t="str">
        <f>IF(J3231="natural gas",VLOOKUP(D3231,'Cross-Page Data'!$I$4:$J$13,2,FALSE),IF(J3231="solar",VLOOKUP('Form 923'!D3231,'Cross-Page Data'!$I$14:$J$117,2,FALSE),J3231))</f>
        <v>nuclear</v>
      </c>
      <c r="J3231" t="str">
        <f>VLOOKUP(E3231,'Cross-Page Data'!$D$4:$F$48,3,FALSE)</f>
        <v>nuclear</v>
      </c>
      <c r="K3231" t="b">
        <f t="shared" si="50"/>
        <v>1</v>
      </c>
    </row>
    <row r="3232" spans="1:11">
      <c r="A3232" s="120">
        <v>6045</v>
      </c>
      <c r="B3232" s="121" t="s">
        <v>201</v>
      </c>
      <c r="C3232" s="121" t="s">
        <v>202</v>
      </c>
      <c r="D3232" s="121" t="s">
        <v>68</v>
      </c>
      <c r="E3232" s="121" t="s">
        <v>125</v>
      </c>
      <c r="F3232" s="122">
        <v>0</v>
      </c>
      <c r="G3232" s="122">
        <v>8876972</v>
      </c>
      <c r="H3232" s="120">
        <v>2019</v>
      </c>
      <c r="I3232" t="str">
        <f>IF(J3232="natural gas",VLOOKUP(D3232,'Cross-Page Data'!$I$4:$J$13,2,FALSE),IF(J3232="solar",VLOOKUP('Form 923'!D3232,'Cross-Page Data'!$I$14:$J$117,2,FALSE),J3232))</f>
        <v>nuclear</v>
      </c>
      <c r="J3232" t="str">
        <f>VLOOKUP(E3232,'Cross-Page Data'!$D$4:$F$48,3,FALSE)</f>
        <v>nuclear</v>
      </c>
      <c r="K3232" t="b">
        <f t="shared" si="50"/>
        <v>1</v>
      </c>
    </row>
    <row r="3233" spans="1:11">
      <c r="A3233" s="120">
        <v>6046</v>
      </c>
      <c r="B3233" s="121" t="s">
        <v>201</v>
      </c>
      <c r="C3233" s="121" t="s">
        <v>202</v>
      </c>
      <c r="D3233" s="121" t="s">
        <v>73</v>
      </c>
      <c r="E3233" s="121" t="s">
        <v>70</v>
      </c>
      <c r="F3233" s="122">
        <v>128098</v>
      </c>
      <c r="G3233" s="122">
        <v>9254.744</v>
      </c>
      <c r="H3233" s="120">
        <v>2019</v>
      </c>
      <c r="I3233" t="str">
        <f>IF(J3233="natural gas",VLOOKUP(D3233,'Cross-Page Data'!$I$4:$J$13,2,FALSE),IF(J3233="solar",VLOOKUP('Form 923'!D3233,'Cross-Page Data'!$I$14:$J$117,2,FALSE),J3233))</f>
        <v>heavy or residual fuel oil</v>
      </c>
      <c r="J3233" t="str">
        <f>VLOOKUP(E3233,'Cross-Page Data'!$D$4:$F$48,3,FALSE)</f>
        <v>heavy or residual fuel oil</v>
      </c>
      <c r="K3233" t="b">
        <f t="shared" si="50"/>
        <v>1</v>
      </c>
    </row>
    <row r="3234" spans="1:11">
      <c r="A3234" s="120">
        <v>6046</v>
      </c>
      <c r="B3234" s="121" t="s">
        <v>201</v>
      </c>
      <c r="C3234" s="121" t="s">
        <v>202</v>
      </c>
      <c r="D3234" s="121" t="s">
        <v>73</v>
      </c>
      <c r="E3234" s="121" t="s">
        <v>38</v>
      </c>
      <c r="F3234" s="122">
        <v>1746362</v>
      </c>
      <c r="G3234" s="122">
        <v>126168.26</v>
      </c>
      <c r="H3234" s="120">
        <v>2019</v>
      </c>
      <c r="I3234" t="str">
        <f>IF(J3234="natural gas",VLOOKUP(D3234,'Cross-Page Data'!$I$4:$J$13,2,FALSE),IF(J3234="solar",VLOOKUP('Form 923'!D3234,'Cross-Page Data'!$I$14:$J$117,2,FALSE),J3234))</f>
        <v>natural gas peaker</v>
      </c>
      <c r="J3234" t="str">
        <f>VLOOKUP(E3234,'Cross-Page Data'!$D$4:$F$48,3,FALSE)</f>
        <v>natural gas</v>
      </c>
      <c r="K3234" t="b">
        <f t="shared" si="50"/>
        <v>1</v>
      </c>
    </row>
    <row r="3235" spans="1:11">
      <c r="A3235" s="120">
        <v>6047</v>
      </c>
      <c r="B3235" s="121" t="s">
        <v>201</v>
      </c>
      <c r="C3235" s="121" t="s">
        <v>206</v>
      </c>
      <c r="D3235" s="121" t="s">
        <v>116</v>
      </c>
      <c r="E3235" s="121" t="s">
        <v>170</v>
      </c>
      <c r="F3235" s="122">
        <v>285647</v>
      </c>
      <c r="G3235" s="122">
        <v>32088</v>
      </c>
      <c r="H3235" s="120">
        <v>2019</v>
      </c>
      <c r="I3235" t="str">
        <f>IF(J3235="natural gas",VLOOKUP(D3235,'Cross-Page Data'!$I$4:$J$13,2,FALSE),IF(J3235="solar",VLOOKUP('Form 923'!D3235,'Cross-Page Data'!$I$14:$J$117,2,FALSE),J3235))</f>
        <v>hydro</v>
      </c>
      <c r="J3235" t="str">
        <f>VLOOKUP(E3235,'Cross-Page Data'!$D$4:$F$48,3,FALSE)</f>
        <v>hydro</v>
      </c>
      <c r="K3235" t="b">
        <f t="shared" si="50"/>
        <v>1</v>
      </c>
    </row>
    <row r="3236" spans="1:11">
      <c r="A3236" s="120">
        <v>6049</v>
      </c>
      <c r="B3236" s="121" t="s">
        <v>201</v>
      </c>
      <c r="C3236" s="121" t="s">
        <v>206</v>
      </c>
      <c r="D3236" s="121" t="s">
        <v>79</v>
      </c>
      <c r="E3236" s="121" t="s">
        <v>70</v>
      </c>
      <c r="F3236" s="122">
        <v>5905</v>
      </c>
      <c r="G3236" s="122">
        <v>586</v>
      </c>
      <c r="H3236" s="120">
        <v>2019</v>
      </c>
      <c r="I3236" t="str">
        <f>IF(J3236="natural gas",VLOOKUP(D3236,'Cross-Page Data'!$I$4:$J$13,2,FALSE),IF(J3236="solar",VLOOKUP('Form 923'!D3236,'Cross-Page Data'!$I$14:$J$117,2,FALSE),J3236))</f>
        <v>heavy or residual fuel oil</v>
      </c>
      <c r="J3236" t="str">
        <f>VLOOKUP(E3236,'Cross-Page Data'!$D$4:$F$48,3,FALSE)</f>
        <v>heavy or residual fuel oil</v>
      </c>
      <c r="K3236" t="b">
        <f t="shared" si="50"/>
        <v>1</v>
      </c>
    </row>
    <row r="3237" spans="1:11">
      <c r="A3237" s="120">
        <v>6051</v>
      </c>
      <c r="B3237" s="121" t="s">
        <v>201</v>
      </c>
      <c r="C3237" s="121" t="s">
        <v>202</v>
      </c>
      <c r="D3237" s="121" t="s">
        <v>68</v>
      </c>
      <c r="E3237" s="121" t="s">
        <v>125</v>
      </c>
      <c r="F3237" s="122">
        <v>0</v>
      </c>
      <c r="G3237" s="122">
        <v>7558067</v>
      </c>
      <c r="H3237" s="120">
        <v>2019</v>
      </c>
      <c r="I3237" t="str">
        <f>IF(J3237="natural gas",VLOOKUP(D3237,'Cross-Page Data'!$I$4:$J$13,2,FALSE),IF(J3237="solar",VLOOKUP('Form 923'!D3237,'Cross-Page Data'!$I$14:$J$117,2,FALSE),J3237))</f>
        <v>nuclear</v>
      </c>
      <c r="J3237" t="str">
        <f>VLOOKUP(E3237,'Cross-Page Data'!$D$4:$F$48,3,FALSE)</f>
        <v>nuclear</v>
      </c>
      <c r="K3237" t="b">
        <f t="shared" si="50"/>
        <v>1</v>
      </c>
    </row>
    <row r="3238" spans="1:11">
      <c r="A3238" s="120">
        <v>6051</v>
      </c>
      <c r="B3238" s="121" t="s">
        <v>201</v>
      </c>
      <c r="C3238" s="121" t="s">
        <v>202</v>
      </c>
      <c r="D3238" s="121" t="s">
        <v>68</v>
      </c>
      <c r="E3238" s="121" t="s">
        <v>125</v>
      </c>
      <c r="F3238" s="122">
        <v>0</v>
      </c>
      <c r="G3238" s="122">
        <v>6358814</v>
      </c>
      <c r="H3238" s="120">
        <v>2019</v>
      </c>
      <c r="I3238" t="str">
        <f>IF(J3238="natural gas",VLOOKUP(D3238,'Cross-Page Data'!$I$4:$J$13,2,FALSE),IF(J3238="solar",VLOOKUP('Form 923'!D3238,'Cross-Page Data'!$I$14:$J$117,2,FALSE),J3238))</f>
        <v>nuclear</v>
      </c>
      <c r="J3238" t="str">
        <f>VLOOKUP(E3238,'Cross-Page Data'!$D$4:$F$48,3,FALSE)</f>
        <v>nuclear</v>
      </c>
      <c r="K3238" t="b">
        <f t="shared" si="50"/>
        <v>1</v>
      </c>
    </row>
    <row r="3239" spans="1:11">
      <c r="A3239" s="120">
        <v>6052</v>
      </c>
      <c r="B3239" s="121" t="s">
        <v>201</v>
      </c>
      <c r="C3239" s="121" t="s">
        <v>202</v>
      </c>
      <c r="D3239" s="121" t="s">
        <v>73</v>
      </c>
      <c r="E3239" s="121" t="s">
        <v>70</v>
      </c>
      <c r="F3239" s="122">
        <v>3665</v>
      </c>
      <c r="G3239" s="122">
        <v>-274</v>
      </c>
      <c r="H3239" s="120">
        <v>2019</v>
      </c>
      <c r="I3239" t="str">
        <f>IF(J3239="natural gas",VLOOKUP(D3239,'Cross-Page Data'!$I$4:$J$13,2,FALSE),IF(J3239="solar",VLOOKUP('Form 923'!D3239,'Cross-Page Data'!$I$14:$J$117,2,FALSE),J3239))</f>
        <v>heavy or residual fuel oil</v>
      </c>
      <c r="J3239" t="str">
        <f>VLOOKUP(E3239,'Cross-Page Data'!$D$4:$F$48,3,FALSE)</f>
        <v>heavy or residual fuel oil</v>
      </c>
      <c r="K3239" t="b">
        <f t="shared" si="50"/>
        <v>1</v>
      </c>
    </row>
    <row r="3240" spans="1:11">
      <c r="A3240" s="120">
        <v>6052</v>
      </c>
      <c r="B3240" s="121" t="s">
        <v>201</v>
      </c>
      <c r="C3240" s="121" t="s">
        <v>202</v>
      </c>
      <c r="D3240" s="121" t="s">
        <v>68</v>
      </c>
      <c r="E3240" s="121" t="s">
        <v>54</v>
      </c>
      <c r="F3240" s="122">
        <v>19764738</v>
      </c>
      <c r="G3240" s="122">
        <v>1805220.4</v>
      </c>
      <c r="H3240" s="120">
        <v>2019</v>
      </c>
      <c r="I3240" t="str">
        <f>IF(J3240="natural gas",VLOOKUP(D3240,'Cross-Page Data'!$I$4:$J$13,2,FALSE),IF(J3240="solar",VLOOKUP('Form 923'!D3240,'Cross-Page Data'!$I$14:$J$117,2,FALSE),J3240))</f>
        <v>hard coal</v>
      </c>
      <c r="J3240" t="str">
        <f>VLOOKUP(E3240,'Cross-Page Data'!$D$4:$F$48,3,FALSE)</f>
        <v>hard coal</v>
      </c>
      <c r="K3240" t="b">
        <f t="shared" si="50"/>
        <v>1</v>
      </c>
    </row>
    <row r="3241" spans="1:11">
      <c r="A3241" s="120">
        <v>6052</v>
      </c>
      <c r="B3241" s="121" t="s">
        <v>201</v>
      </c>
      <c r="C3241" s="121" t="s">
        <v>202</v>
      </c>
      <c r="D3241" s="121" t="s">
        <v>68</v>
      </c>
      <c r="E3241" s="121" t="s">
        <v>70</v>
      </c>
      <c r="F3241" s="122">
        <v>138320</v>
      </c>
      <c r="G3241" s="122">
        <v>10853.632</v>
      </c>
      <c r="H3241" s="120">
        <v>2019</v>
      </c>
      <c r="I3241" t="str">
        <f>IF(J3241="natural gas",VLOOKUP(D3241,'Cross-Page Data'!$I$4:$J$13,2,FALSE),IF(J3241="solar",VLOOKUP('Form 923'!D3241,'Cross-Page Data'!$I$14:$J$117,2,FALSE),J3241))</f>
        <v>heavy or residual fuel oil</v>
      </c>
      <c r="J3241" t="str">
        <f>VLOOKUP(E3241,'Cross-Page Data'!$D$4:$F$48,3,FALSE)</f>
        <v>heavy or residual fuel oil</v>
      </c>
      <c r="K3241" t="b">
        <f t="shared" si="50"/>
        <v>1</v>
      </c>
    </row>
    <row r="3242" spans="1:11">
      <c r="A3242" s="120">
        <v>6055</v>
      </c>
      <c r="B3242" s="121" t="s">
        <v>201</v>
      </c>
      <c r="C3242" s="121" t="s">
        <v>206</v>
      </c>
      <c r="D3242" s="121" t="s">
        <v>68</v>
      </c>
      <c r="E3242" s="121" t="s">
        <v>70</v>
      </c>
      <c r="F3242" s="122">
        <v>143202</v>
      </c>
      <c r="G3242" s="122">
        <v>10708.573</v>
      </c>
      <c r="H3242" s="120">
        <v>2019</v>
      </c>
      <c r="I3242" t="str">
        <f>IF(J3242="natural gas",VLOOKUP(D3242,'Cross-Page Data'!$I$4:$J$13,2,FALSE),IF(J3242="solar",VLOOKUP('Form 923'!D3242,'Cross-Page Data'!$I$14:$J$117,2,FALSE),J3242))</f>
        <v>heavy or residual fuel oil</v>
      </c>
      <c r="J3242" t="str">
        <f>VLOOKUP(E3242,'Cross-Page Data'!$D$4:$F$48,3,FALSE)</f>
        <v>heavy or residual fuel oil</v>
      </c>
      <c r="K3242" t="b">
        <f t="shared" si="50"/>
        <v>1</v>
      </c>
    </row>
    <row r="3243" spans="1:11">
      <c r="A3243" s="120">
        <v>6055</v>
      </c>
      <c r="B3243" s="121" t="s">
        <v>201</v>
      </c>
      <c r="C3243" s="121" t="s">
        <v>206</v>
      </c>
      <c r="D3243" s="121" t="s">
        <v>68</v>
      </c>
      <c r="E3243" s="121" t="s">
        <v>38</v>
      </c>
      <c r="F3243" s="122">
        <v>17161532</v>
      </c>
      <c r="G3243" s="122">
        <v>1477555.9</v>
      </c>
      <c r="H3243" s="120">
        <v>2019</v>
      </c>
      <c r="I3243" t="str">
        <f>IF(J3243="natural gas",VLOOKUP(D3243,'Cross-Page Data'!$I$4:$J$13,2,FALSE),IF(J3243="solar",VLOOKUP('Form 923'!D3243,'Cross-Page Data'!$I$14:$J$117,2,FALSE),J3243))</f>
        <v>natural gas nonpeaker - preexisting retiring</v>
      </c>
      <c r="J3243" t="str">
        <f>VLOOKUP(E3243,'Cross-Page Data'!$D$4:$F$48,3,FALSE)</f>
        <v>natural gas</v>
      </c>
      <c r="K3243" t="b">
        <f t="shared" si="50"/>
        <v>1</v>
      </c>
    </row>
    <row r="3244" spans="1:11">
      <c r="A3244" s="120">
        <v>6055</v>
      </c>
      <c r="B3244" s="121" t="s">
        <v>201</v>
      </c>
      <c r="C3244" s="121" t="s">
        <v>206</v>
      </c>
      <c r="D3244" s="121" t="s">
        <v>68</v>
      </c>
      <c r="E3244" s="121" t="s">
        <v>150</v>
      </c>
      <c r="F3244" s="122">
        <v>2641061</v>
      </c>
      <c r="G3244" s="122">
        <v>199525.53</v>
      </c>
      <c r="H3244" s="120">
        <v>2019</v>
      </c>
      <c r="I3244" t="str">
        <f>IF(J3244="natural gas",VLOOKUP(D3244,'Cross-Page Data'!$I$4:$J$13,2,FALSE),IF(J3244="solar",VLOOKUP('Form 923'!D3244,'Cross-Page Data'!$I$14:$J$117,2,FALSE),J3244))</f>
        <v>hard coal</v>
      </c>
      <c r="J3244" t="str">
        <f>VLOOKUP(E3244,'Cross-Page Data'!$D$4:$F$48,3,FALSE)</f>
        <v>hard coal</v>
      </c>
      <c r="K3244" t="b">
        <f t="shared" si="50"/>
        <v>1</v>
      </c>
    </row>
    <row r="3245" spans="1:11">
      <c r="A3245" s="120">
        <v>6055</v>
      </c>
      <c r="B3245" s="121" t="s">
        <v>201</v>
      </c>
      <c r="C3245" s="121" t="s">
        <v>206</v>
      </c>
      <c r="D3245" s="121" t="s">
        <v>68</v>
      </c>
      <c r="E3245" s="121" t="s">
        <v>162</v>
      </c>
      <c r="F3245" s="122">
        <v>18718191</v>
      </c>
      <c r="G3245" s="122">
        <v>1586164</v>
      </c>
      <c r="H3245" s="120">
        <v>2019</v>
      </c>
      <c r="I3245" t="str">
        <f>IF(J3245="natural gas",VLOOKUP(D3245,'Cross-Page Data'!$I$4:$J$13,2,FALSE),IF(J3245="solar",VLOOKUP('Form 923'!D3245,'Cross-Page Data'!$I$14:$J$117,2,FALSE),J3245))</f>
        <v>hard coal</v>
      </c>
      <c r="J3245" t="str">
        <f>VLOOKUP(E3245,'Cross-Page Data'!$D$4:$F$48,3,FALSE)</f>
        <v>hard coal</v>
      </c>
      <c r="K3245" t="b">
        <f t="shared" si="50"/>
        <v>1</v>
      </c>
    </row>
    <row r="3246" spans="1:11">
      <c r="A3246" s="120">
        <v>6056</v>
      </c>
      <c r="B3246" s="121" t="s">
        <v>201</v>
      </c>
      <c r="C3246" s="121" t="s">
        <v>202</v>
      </c>
      <c r="D3246" s="121" t="s">
        <v>68</v>
      </c>
      <c r="E3246" s="121" t="s">
        <v>70</v>
      </c>
      <c r="F3246" s="122">
        <v>0</v>
      </c>
      <c r="G3246" s="122">
        <v>0</v>
      </c>
      <c r="H3246" s="120">
        <v>2019</v>
      </c>
      <c r="I3246" t="str">
        <f>IF(J3246="natural gas",VLOOKUP(D3246,'Cross-Page Data'!$I$4:$J$13,2,FALSE),IF(J3246="solar",VLOOKUP('Form 923'!D3246,'Cross-Page Data'!$I$14:$J$117,2,FALSE),J3246))</f>
        <v>heavy or residual fuel oil</v>
      </c>
      <c r="J3246" t="str">
        <f>VLOOKUP(E3246,'Cross-Page Data'!$D$4:$F$48,3,FALSE)</f>
        <v>heavy or residual fuel oil</v>
      </c>
      <c r="K3246" t="b">
        <f t="shared" si="50"/>
        <v>1</v>
      </c>
    </row>
    <row r="3247" spans="1:11">
      <c r="A3247" s="120">
        <v>6056</v>
      </c>
      <c r="B3247" s="121" t="s">
        <v>201</v>
      </c>
      <c r="C3247" s="121" t="s">
        <v>202</v>
      </c>
      <c r="D3247" s="121" t="s">
        <v>68</v>
      </c>
      <c r="E3247" s="121" t="s">
        <v>146</v>
      </c>
      <c r="F3247" s="122">
        <v>0</v>
      </c>
      <c r="G3247" s="122">
        <v>0</v>
      </c>
      <c r="H3247" s="120">
        <v>2019</v>
      </c>
      <c r="I3247" t="str">
        <f>IF(J3247="natural gas",VLOOKUP(D3247,'Cross-Page Data'!$I$4:$J$13,2,FALSE),IF(J3247="solar",VLOOKUP('Form 923'!D3247,'Cross-Page Data'!$I$14:$J$117,2,FALSE),J3247))</f>
        <v>other</v>
      </c>
      <c r="J3247" t="str">
        <f>VLOOKUP(E3247,'Cross-Page Data'!$D$4:$F$48,3,FALSE)</f>
        <v>other</v>
      </c>
      <c r="K3247" t="b">
        <f t="shared" si="50"/>
        <v>1</v>
      </c>
    </row>
    <row r="3248" spans="1:11">
      <c r="A3248" s="120">
        <v>6056</v>
      </c>
      <c r="B3248" s="121" t="s">
        <v>201</v>
      </c>
      <c r="C3248" s="121" t="s">
        <v>202</v>
      </c>
      <c r="D3248" s="121" t="s">
        <v>68</v>
      </c>
      <c r="E3248" s="121" t="s">
        <v>152</v>
      </c>
      <c r="F3248" s="122">
        <v>2417798</v>
      </c>
      <c r="G3248" s="122">
        <v>162612</v>
      </c>
      <c r="H3248" s="120">
        <v>2019</v>
      </c>
      <c r="I3248" t="str">
        <f>IF(J3248="natural gas",VLOOKUP(D3248,'Cross-Page Data'!$I$4:$J$13,2,FALSE),IF(J3248="solar",VLOOKUP('Form 923'!D3248,'Cross-Page Data'!$I$14:$J$117,2,FALSE),J3248))</f>
        <v>heavy or residual fuel oil</v>
      </c>
      <c r="J3248" t="str">
        <f>VLOOKUP(E3248,'Cross-Page Data'!$D$4:$F$48,3,FALSE)</f>
        <v>heavy or residual fuel oil</v>
      </c>
      <c r="K3248" t="b">
        <f t="shared" si="50"/>
        <v>1</v>
      </c>
    </row>
    <row r="3249" spans="1:11">
      <c r="A3249" s="120">
        <v>6058</v>
      </c>
      <c r="B3249" s="121" t="s">
        <v>201</v>
      </c>
      <c r="C3249" s="121" t="s">
        <v>202</v>
      </c>
      <c r="D3249" s="121" t="s">
        <v>73</v>
      </c>
      <c r="E3249" s="121" t="s">
        <v>70</v>
      </c>
      <c r="F3249" s="122">
        <v>6409</v>
      </c>
      <c r="G3249" s="122">
        <v>553.153</v>
      </c>
      <c r="H3249" s="120">
        <v>2019</v>
      </c>
      <c r="I3249" t="str">
        <f>IF(J3249="natural gas",VLOOKUP(D3249,'Cross-Page Data'!$I$4:$J$13,2,FALSE),IF(J3249="solar",VLOOKUP('Form 923'!D3249,'Cross-Page Data'!$I$14:$J$117,2,FALSE),J3249))</f>
        <v>heavy or residual fuel oil</v>
      </c>
      <c r="J3249" t="str">
        <f>VLOOKUP(E3249,'Cross-Page Data'!$D$4:$F$48,3,FALSE)</f>
        <v>heavy or residual fuel oil</v>
      </c>
      <c r="K3249" t="b">
        <f t="shared" si="50"/>
        <v>1</v>
      </c>
    </row>
    <row r="3250" spans="1:11">
      <c r="A3250" s="120">
        <v>6058</v>
      </c>
      <c r="B3250" s="121" t="s">
        <v>201</v>
      </c>
      <c r="C3250" s="121" t="s">
        <v>202</v>
      </c>
      <c r="D3250" s="121" t="s">
        <v>73</v>
      </c>
      <c r="E3250" s="121" t="s">
        <v>38</v>
      </c>
      <c r="F3250" s="122">
        <v>229274</v>
      </c>
      <c r="G3250" s="122">
        <v>19786.847</v>
      </c>
      <c r="H3250" s="120">
        <v>2019</v>
      </c>
      <c r="I3250" t="str">
        <f>IF(J3250="natural gas",VLOOKUP(D3250,'Cross-Page Data'!$I$4:$J$13,2,FALSE),IF(J3250="solar",VLOOKUP('Form 923'!D3250,'Cross-Page Data'!$I$14:$J$117,2,FALSE),J3250))</f>
        <v>natural gas peaker</v>
      </c>
      <c r="J3250" t="str">
        <f>VLOOKUP(E3250,'Cross-Page Data'!$D$4:$F$48,3,FALSE)</f>
        <v>natural gas</v>
      </c>
      <c r="K3250" t="b">
        <f t="shared" si="50"/>
        <v>1</v>
      </c>
    </row>
    <row r="3251" spans="1:11">
      <c r="A3251" s="120">
        <v>6060</v>
      </c>
      <c r="B3251" s="121" t="s">
        <v>201</v>
      </c>
      <c r="C3251" s="121" t="s">
        <v>202</v>
      </c>
      <c r="D3251" s="121" t="s">
        <v>73</v>
      </c>
      <c r="E3251" s="121" t="s">
        <v>70</v>
      </c>
      <c r="F3251" s="122">
        <v>524</v>
      </c>
      <c r="G3251" s="122">
        <v>32.17</v>
      </c>
      <c r="H3251" s="120">
        <v>2019</v>
      </c>
      <c r="I3251" t="str">
        <f>IF(J3251="natural gas",VLOOKUP(D3251,'Cross-Page Data'!$I$4:$J$13,2,FALSE),IF(J3251="solar",VLOOKUP('Form 923'!D3251,'Cross-Page Data'!$I$14:$J$117,2,FALSE),J3251))</f>
        <v>heavy or residual fuel oil</v>
      </c>
      <c r="J3251" t="str">
        <f>VLOOKUP(E3251,'Cross-Page Data'!$D$4:$F$48,3,FALSE)</f>
        <v>heavy or residual fuel oil</v>
      </c>
      <c r="K3251" t="b">
        <f t="shared" si="50"/>
        <v>1</v>
      </c>
    </row>
    <row r="3252" spans="1:11">
      <c r="A3252" s="120">
        <v>6060</v>
      </c>
      <c r="B3252" s="121" t="s">
        <v>201</v>
      </c>
      <c r="C3252" s="121" t="s">
        <v>202</v>
      </c>
      <c r="D3252" s="121" t="s">
        <v>73</v>
      </c>
      <c r="E3252" s="121" t="s">
        <v>38</v>
      </c>
      <c r="F3252" s="122">
        <v>80982</v>
      </c>
      <c r="G3252" s="122">
        <v>4990.83</v>
      </c>
      <c r="H3252" s="120">
        <v>2019</v>
      </c>
      <c r="I3252" t="str">
        <f>IF(J3252="natural gas",VLOOKUP(D3252,'Cross-Page Data'!$I$4:$J$13,2,FALSE),IF(J3252="solar",VLOOKUP('Form 923'!D3252,'Cross-Page Data'!$I$14:$J$117,2,FALSE),J3252))</f>
        <v>natural gas peaker</v>
      </c>
      <c r="J3252" t="str">
        <f>VLOOKUP(E3252,'Cross-Page Data'!$D$4:$F$48,3,FALSE)</f>
        <v>natural gas</v>
      </c>
      <c r="K3252" t="b">
        <f t="shared" si="50"/>
        <v>1</v>
      </c>
    </row>
    <row r="3253" spans="1:11">
      <c r="A3253" s="120">
        <v>6061</v>
      </c>
      <c r="B3253" s="121" t="s">
        <v>201</v>
      </c>
      <c r="C3253" s="121" t="s">
        <v>202</v>
      </c>
      <c r="D3253" s="121" t="s">
        <v>68</v>
      </c>
      <c r="E3253" s="121" t="s">
        <v>54</v>
      </c>
      <c r="F3253" s="122">
        <v>0</v>
      </c>
      <c r="G3253" s="122">
        <v>0</v>
      </c>
      <c r="H3253" s="120">
        <v>2019</v>
      </c>
      <c r="I3253" t="str">
        <f>IF(J3253="natural gas",VLOOKUP(D3253,'Cross-Page Data'!$I$4:$J$13,2,FALSE),IF(J3253="solar",VLOOKUP('Form 923'!D3253,'Cross-Page Data'!$I$14:$J$117,2,FALSE),J3253))</f>
        <v>hard coal</v>
      </c>
      <c r="J3253" t="str">
        <f>VLOOKUP(E3253,'Cross-Page Data'!$D$4:$F$48,3,FALSE)</f>
        <v>hard coal</v>
      </c>
      <c r="K3253" t="b">
        <f t="shared" si="50"/>
        <v>1</v>
      </c>
    </row>
    <row r="3254" spans="1:11">
      <c r="A3254" s="120">
        <v>6061</v>
      </c>
      <c r="B3254" s="121" t="s">
        <v>201</v>
      </c>
      <c r="C3254" s="121" t="s">
        <v>202</v>
      </c>
      <c r="D3254" s="121" t="s">
        <v>68</v>
      </c>
      <c r="E3254" s="121" t="s">
        <v>70</v>
      </c>
      <c r="F3254" s="122">
        <v>0</v>
      </c>
      <c r="G3254" s="122">
        <v>0</v>
      </c>
      <c r="H3254" s="120">
        <v>2019</v>
      </c>
      <c r="I3254" t="str">
        <f>IF(J3254="natural gas",VLOOKUP(D3254,'Cross-Page Data'!$I$4:$J$13,2,FALSE),IF(J3254="solar",VLOOKUP('Form 923'!D3254,'Cross-Page Data'!$I$14:$J$117,2,FALSE),J3254))</f>
        <v>heavy or residual fuel oil</v>
      </c>
      <c r="J3254" t="str">
        <f>VLOOKUP(E3254,'Cross-Page Data'!$D$4:$F$48,3,FALSE)</f>
        <v>heavy or residual fuel oil</v>
      </c>
      <c r="K3254" t="b">
        <f t="shared" si="50"/>
        <v>1</v>
      </c>
    </row>
    <row r="3255" spans="1:11">
      <c r="A3255" s="120">
        <v>6063</v>
      </c>
      <c r="B3255" s="121" t="s">
        <v>201</v>
      </c>
      <c r="C3255" s="121" t="s">
        <v>202</v>
      </c>
      <c r="D3255" s="121" t="s">
        <v>73</v>
      </c>
      <c r="E3255" s="121" t="s">
        <v>70</v>
      </c>
      <c r="F3255" s="122">
        <v>0</v>
      </c>
      <c r="G3255" s="122">
        <v>0</v>
      </c>
      <c r="H3255" s="120">
        <v>2019</v>
      </c>
      <c r="I3255" t="str">
        <f>IF(J3255="natural gas",VLOOKUP(D3255,'Cross-Page Data'!$I$4:$J$13,2,FALSE),IF(J3255="solar",VLOOKUP('Form 923'!D3255,'Cross-Page Data'!$I$14:$J$117,2,FALSE),J3255))</f>
        <v>heavy or residual fuel oil</v>
      </c>
      <c r="J3255" t="str">
        <f>VLOOKUP(E3255,'Cross-Page Data'!$D$4:$F$48,3,FALSE)</f>
        <v>heavy or residual fuel oil</v>
      </c>
      <c r="K3255" t="b">
        <f t="shared" si="50"/>
        <v>1</v>
      </c>
    </row>
    <row r="3256" spans="1:11">
      <c r="A3256" s="120">
        <v>6063</v>
      </c>
      <c r="B3256" s="121" t="s">
        <v>201</v>
      </c>
      <c r="C3256" s="121" t="s">
        <v>202</v>
      </c>
      <c r="D3256" s="121" t="s">
        <v>73</v>
      </c>
      <c r="E3256" s="121" t="s">
        <v>38</v>
      </c>
      <c r="F3256" s="122">
        <v>75947</v>
      </c>
      <c r="G3256" s="122">
        <v>1023</v>
      </c>
      <c r="H3256" s="120">
        <v>2019</v>
      </c>
      <c r="I3256" t="str">
        <f>IF(J3256="natural gas",VLOOKUP(D3256,'Cross-Page Data'!$I$4:$J$13,2,FALSE),IF(J3256="solar",VLOOKUP('Form 923'!D3256,'Cross-Page Data'!$I$14:$J$117,2,FALSE),J3256))</f>
        <v>natural gas peaker</v>
      </c>
      <c r="J3256" t="str">
        <f>VLOOKUP(E3256,'Cross-Page Data'!$D$4:$F$48,3,FALSE)</f>
        <v>natural gas</v>
      </c>
      <c r="K3256" t="b">
        <f t="shared" si="50"/>
        <v>1</v>
      </c>
    </row>
    <row r="3257" spans="1:11">
      <c r="A3257" s="120">
        <v>6064</v>
      </c>
      <c r="B3257" s="121" t="s">
        <v>201</v>
      </c>
      <c r="C3257" s="121" t="s">
        <v>202</v>
      </c>
      <c r="D3257" s="121" t="s">
        <v>73</v>
      </c>
      <c r="E3257" s="121" t="s">
        <v>70</v>
      </c>
      <c r="F3257" s="122">
        <v>65790</v>
      </c>
      <c r="G3257" s="122">
        <v>4315.998</v>
      </c>
      <c r="H3257" s="120">
        <v>2019</v>
      </c>
      <c r="I3257" t="str">
        <f>IF(J3257="natural gas",VLOOKUP(D3257,'Cross-Page Data'!$I$4:$J$13,2,FALSE),IF(J3257="solar",VLOOKUP('Form 923'!D3257,'Cross-Page Data'!$I$14:$J$117,2,FALSE),J3257))</f>
        <v>heavy or residual fuel oil</v>
      </c>
      <c r="J3257" t="str">
        <f>VLOOKUP(E3257,'Cross-Page Data'!$D$4:$F$48,3,FALSE)</f>
        <v>heavy or residual fuel oil</v>
      </c>
      <c r="K3257" t="b">
        <f t="shared" si="50"/>
        <v>1</v>
      </c>
    </row>
    <row r="3258" spans="1:11">
      <c r="A3258" s="120">
        <v>6064</v>
      </c>
      <c r="B3258" s="121" t="s">
        <v>201</v>
      </c>
      <c r="C3258" s="121" t="s">
        <v>202</v>
      </c>
      <c r="D3258" s="121" t="s">
        <v>73</v>
      </c>
      <c r="E3258" s="121" t="s">
        <v>38</v>
      </c>
      <c r="F3258" s="122">
        <v>68448</v>
      </c>
      <c r="G3258" s="122">
        <v>4576.002</v>
      </c>
      <c r="H3258" s="120">
        <v>2019</v>
      </c>
      <c r="I3258" t="str">
        <f>IF(J3258="natural gas",VLOOKUP(D3258,'Cross-Page Data'!$I$4:$J$13,2,FALSE),IF(J3258="solar",VLOOKUP('Form 923'!D3258,'Cross-Page Data'!$I$14:$J$117,2,FALSE),J3258))</f>
        <v>natural gas peaker</v>
      </c>
      <c r="J3258" t="str">
        <f>VLOOKUP(E3258,'Cross-Page Data'!$D$4:$F$48,3,FALSE)</f>
        <v>natural gas</v>
      </c>
      <c r="K3258" t="b">
        <f t="shared" si="50"/>
        <v>1</v>
      </c>
    </row>
    <row r="3259" spans="1:11">
      <c r="A3259" s="120">
        <v>6064</v>
      </c>
      <c r="B3259" s="121" t="s">
        <v>201</v>
      </c>
      <c r="C3259" s="121" t="s">
        <v>202</v>
      </c>
      <c r="D3259" s="121" t="s">
        <v>68</v>
      </c>
      <c r="E3259" s="121" t="s">
        <v>70</v>
      </c>
      <c r="F3259" s="122">
        <v>52914</v>
      </c>
      <c r="G3259" s="122">
        <v>4519.871</v>
      </c>
      <c r="H3259" s="120">
        <v>2019</v>
      </c>
      <c r="I3259" t="str">
        <f>IF(J3259="natural gas",VLOOKUP(D3259,'Cross-Page Data'!$I$4:$J$13,2,FALSE),IF(J3259="solar",VLOOKUP('Form 923'!D3259,'Cross-Page Data'!$I$14:$J$117,2,FALSE),J3259))</f>
        <v>heavy or residual fuel oil</v>
      </c>
      <c r="J3259" t="str">
        <f>VLOOKUP(E3259,'Cross-Page Data'!$D$4:$F$48,3,FALSE)</f>
        <v>heavy or residual fuel oil</v>
      </c>
      <c r="K3259" t="b">
        <f t="shared" si="50"/>
        <v>1</v>
      </c>
    </row>
    <row r="3260" spans="1:11">
      <c r="A3260" s="120">
        <v>6064</v>
      </c>
      <c r="B3260" s="121" t="s">
        <v>201</v>
      </c>
      <c r="C3260" s="121" t="s">
        <v>202</v>
      </c>
      <c r="D3260" s="121" t="s">
        <v>68</v>
      </c>
      <c r="E3260" s="121" t="s">
        <v>162</v>
      </c>
      <c r="F3260" s="122">
        <v>11935392</v>
      </c>
      <c r="G3260" s="122">
        <v>1054690.1</v>
      </c>
      <c r="H3260" s="120">
        <v>2019</v>
      </c>
      <c r="I3260" t="str">
        <f>IF(J3260="natural gas",VLOOKUP(D3260,'Cross-Page Data'!$I$4:$J$13,2,FALSE),IF(J3260="solar",VLOOKUP('Form 923'!D3260,'Cross-Page Data'!$I$14:$J$117,2,FALSE),J3260))</f>
        <v>hard coal</v>
      </c>
      <c r="J3260" t="str">
        <f>VLOOKUP(E3260,'Cross-Page Data'!$D$4:$F$48,3,FALSE)</f>
        <v>hard coal</v>
      </c>
      <c r="K3260" t="b">
        <f t="shared" si="50"/>
        <v>1</v>
      </c>
    </row>
    <row r="3261" spans="1:11">
      <c r="A3261" s="120">
        <v>6065</v>
      </c>
      <c r="B3261" s="121" t="s">
        <v>201</v>
      </c>
      <c r="C3261" s="121" t="s">
        <v>202</v>
      </c>
      <c r="D3261" s="121" t="s">
        <v>68</v>
      </c>
      <c r="E3261" s="121" t="s">
        <v>70</v>
      </c>
      <c r="F3261" s="122">
        <v>274621</v>
      </c>
      <c r="G3261" s="122">
        <v>28590.21</v>
      </c>
      <c r="H3261" s="120">
        <v>2019</v>
      </c>
      <c r="I3261" t="str">
        <f>IF(J3261="natural gas",VLOOKUP(D3261,'Cross-Page Data'!$I$4:$J$13,2,FALSE),IF(J3261="solar",VLOOKUP('Form 923'!D3261,'Cross-Page Data'!$I$14:$J$117,2,FALSE),J3261))</f>
        <v>heavy or residual fuel oil</v>
      </c>
      <c r="J3261" t="str">
        <f>VLOOKUP(E3261,'Cross-Page Data'!$D$4:$F$48,3,FALSE)</f>
        <v>heavy or residual fuel oil</v>
      </c>
      <c r="K3261" t="b">
        <f t="shared" si="50"/>
        <v>1</v>
      </c>
    </row>
    <row r="3262" spans="1:11">
      <c r="A3262" s="120">
        <v>6065</v>
      </c>
      <c r="B3262" s="121" t="s">
        <v>201</v>
      </c>
      <c r="C3262" s="121" t="s">
        <v>202</v>
      </c>
      <c r="D3262" s="121" t="s">
        <v>68</v>
      </c>
      <c r="E3262" s="121" t="s">
        <v>162</v>
      </c>
      <c r="F3262" s="122">
        <v>81041546</v>
      </c>
      <c r="G3262" s="122">
        <v>8533687.8</v>
      </c>
      <c r="H3262" s="120">
        <v>2019</v>
      </c>
      <c r="I3262" t="str">
        <f>IF(J3262="natural gas",VLOOKUP(D3262,'Cross-Page Data'!$I$4:$J$13,2,FALSE),IF(J3262="solar",VLOOKUP('Form 923'!D3262,'Cross-Page Data'!$I$14:$J$117,2,FALSE),J3262))</f>
        <v>hard coal</v>
      </c>
      <c r="J3262" t="str">
        <f>VLOOKUP(E3262,'Cross-Page Data'!$D$4:$F$48,3,FALSE)</f>
        <v>hard coal</v>
      </c>
      <c r="K3262" t="b">
        <f t="shared" si="50"/>
        <v>1</v>
      </c>
    </row>
    <row r="3263" spans="1:11">
      <c r="A3263" s="120">
        <v>6068</v>
      </c>
      <c r="B3263" s="121" t="s">
        <v>201</v>
      </c>
      <c r="C3263" s="121" t="s">
        <v>202</v>
      </c>
      <c r="D3263" s="121" t="s">
        <v>68</v>
      </c>
      <c r="E3263" s="121" t="s">
        <v>70</v>
      </c>
      <c r="F3263" s="122">
        <v>315282</v>
      </c>
      <c r="G3263" s="122">
        <v>26138.766</v>
      </c>
      <c r="H3263" s="120">
        <v>2019</v>
      </c>
      <c r="I3263" t="str">
        <f>IF(J3263="natural gas",VLOOKUP(D3263,'Cross-Page Data'!$I$4:$J$13,2,FALSE),IF(J3263="solar",VLOOKUP('Form 923'!D3263,'Cross-Page Data'!$I$14:$J$117,2,FALSE),J3263))</f>
        <v>heavy or residual fuel oil</v>
      </c>
      <c r="J3263" t="str">
        <f>VLOOKUP(E3263,'Cross-Page Data'!$D$4:$F$48,3,FALSE)</f>
        <v>heavy or residual fuel oil</v>
      </c>
      <c r="K3263" t="b">
        <f t="shared" si="50"/>
        <v>1</v>
      </c>
    </row>
    <row r="3264" spans="1:11">
      <c r="A3264" s="120">
        <v>6068</v>
      </c>
      <c r="B3264" s="121" t="s">
        <v>201</v>
      </c>
      <c r="C3264" s="121" t="s">
        <v>202</v>
      </c>
      <c r="D3264" s="121" t="s">
        <v>68</v>
      </c>
      <c r="E3264" s="121" t="s">
        <v>162</v>
      </c>
      <c r="F3264" s="122">
        <v>77782040</v>
      </c>
      <c r="G3264" s="122">
        <v>6547489.2</v>
      </c>
      <c r="H3264" s="120">
        <v>2019</v>
      </c>
      <c r="I3264" t="str">
        <f>IF(J3264="natural gas",VLOOKUP(D3264,'Cross-Page Data'!$I$4:$J$13,2,FALSE),IF(J3264="solar",VLOOKUP('Form 923'!D3264,'Cross-Page Data'!$I$14:$J$117,2,FALSE),J3264))</f>
        <v>hard coal</v>
      </c>
      <c r="J3264" t="str">
        <f>VLOOKUP(E3264,'Cross-Page Data'!$D$4:$F$48,3,FALSE)</f>
        <v>hard coal</v>
      </c>
      <c r="K3264" t="b">
        <f t="shared" si="50"/>
        <v>1</v>
      </c>
    </row>
    <row r="3265" spans="1:11">
      <c r="A3265" s="120">
        <v>6071</v>
      </c>
      <c r="B3265" s="121" t="s">
        <v>201</v>
      </c>
      <c r="C3265" s="121" t="s">
        <v>202</v>
      </c>
      <c r="D3265" s="121" t="s">
        <v>73</v>
      </c>
      <c r="E3265" s="121" t="s">
        <v>38</v>
      </c>
      <c r="F3265" s="122">
        <v>9697967</v>
      </c>
      <c r="G3265" s="122">
        <v>879910</v>
      </c>
      <c r="H3265" s="120">
        <v>2019</v>
      </c>
      <c r="I3265" t="str">
        <f>IF(J3265="natural gas",VLOOKUP(D3265,'Cross-Page Data'!$I$4:$J$13,2,FALSE),IF(J3265="solar",VLOOKUP('Form 923'!D3265,'Cross-Page Data'!$I$14:$J$117,2,FALSE),J3265))</f>
        <v>natural gas peaker</v>
      </c>
      <c r="J3265" t="str">
        <f>VLOOKUP(E3265,'Cross-Page Data'!$D$4:$F$48,3,FALSE)</f>
        <v>natural gas</v>
      </c>
      <c r="K3265" t="b">
        <f t="shared" si="50"/>
        <v>1</v>
      </c>
    </row>
    <row r="3266" spans="1:11">
      <c r="A3266" s="120">
        <v>6071</v>
      </c>
      <c r="B3266" s="121" t="s">
        <v>201</v>
      </c>
      <c r="C3266" s="121" t="s">
        <v>202</v>
      </c>
      <c r="D3266" s="121" t="s">
        <v>68</v>
      </c>
      <c r="E3266" s="121" t="s">
        <v>54</v>
      </c>
      <c r="F3266" s="122">
        <v>1583202</v>
      </c>
      <c r="G3266" s="122">
        <v>159183.49</v>
      </c>
      <c r="H3266" s="120">
        <v>2019</v>
      </c>
      <c r="I3266" t="str">
        <f>IF(J3266="natural gas",VLOOKUP(D3266,'Cross-Page Data'!$I$4:$J$13,2,FALSE),IF(J3266="solar",VLOOKUP('Form 923'!D3266,'Cross-Page Data'!$I$14:$J$117,2,FALSE),J3266))</f>
        <v>hard coal</v>
      </c>
      <c r="J3266" t="str">
        <f>VLOOKUP(E3266,'Cross-Page Data'!$D$4:$F$48,3,FALSE)</f>
        <v>hard coal</v>
      </c>
      <c r="K3266" t="b">
        <f t="shared" si="50"/>
        <v>1</v>
      </c>
    </row>
    <row r="3267" spans="1:11">
      <c r="A3267" s="120">
        <v>6071</v>
      </c>
      <c r="B3267" s="121" t="s">
        <v>201</v>
      </c>
      <c r="C3267" s="121" t="s">
        <v>202</v>
      </c>
      <c r="D3267" s="121" t="s">
        <v>68</v>
      </c>
      <c r="E3267" s="121" t="s">
        <v>70</v>
      </c>
      <c r="F3267" s="122">
        <v>0</v>
      </c>
      <c r="G3267" s="122">
        <v>0</v>
      </c>
      <c r="H3267" s="120">
        <v>2019</v>
      </c>
      <c r="I3267" t="str">
        <f>IF(J3267="natural gas",VLOOKUP(D3267,'Cross-Page Data'!$I$4:$J$13,2,FALSE),IF(J3267="solar",VLOOKUP('Form 923'!D3267,'Cross-Page Data'!$I$14:$J$117,2,FALSE),J3267))</f>
        <v>heavy or residual fuel oil</v>
      </c>
      <c r="J3267" t="str">
        <f>VLOOKUP(E3267,'Cross-Page Data'!$D$4:$F$48,3,FALSE)</f>
        <v>heavy or residual fuel oil</v>
      </c>
      <c r="K3267" t="b">
        <f t="shared" si="50"/>
        <v>1</v>
      </c>
    </row>
    <row r="3268" spans="1:11">
      <c r="A3268" s="120">
        <v>6071</v>
      </c>
      <c r="B3268" s="121" t="s">
        <v>201</v>
      </c>
      <c r="C3268" s="121" t="s">
        <v>202</v>
      </c>
      <c r="D3268" s="121" t="s">
        <v>68</v>
      </c>
      <c r="E3268" s="121" t="s">
        <v>38</v>
      </c>
      <c r="F3268" s="122">
        <v>209635</v>
      </c>
      <c r="G3268" s="122">
        <v>20964.725</v>
      </c>
      <c r="H3268" s="120">
        <v>2019</v>
      </c>
      <c r="I3268" t="str">
        <f>IF(J3268="natural gas",VLOOKUP(D3268,'Cross-Page Data'!$I$4:$J$13,2,FALSE),IF(J3268="solar",VLOOKUP('Form 923'!D3268,'Cross-Page Data'!$I$14:$J$117,2,FALSE),J3268))</f>
        <v>natural gas nonpeaker - preexisting retiring</v>
      </c>
      <c r="J3268" t="str">
        <f>VLOOKUP(E3268,'Cross-Page Data'!$D$4:$F$48,3,FALSE)</f>
        <v>natural gas</v>
      </c>
      <c r="K3268" t="b">
        <f t="shared" si="50"/>
        <v>1</v>
      </c>
    </row>
    <row r="3269" spans="1:11">
      <c r="A3269" s="120">
        <v>6071</v>
      </c>
      <c r="B3269" s="121" t="s">
        <v>201</v>
      </c>
      <c r="C3269" s="121" t="s">
        <v>202</v>
      </c>
      <c r="D3269" s="121" t="s">
        <v>68</v>
      </c>
      <c r="E3269" s="121" t="s">
        <v>144</v>
      </c>
      <c r="F3269" s="122">
        <v>0</v>
      </c>
      <c r="G3269" s="122">
        <v>0</v>
      </c>
      <c r="H3269" s="120">
        <v>2019</v>
      </c>
      <c r="I3269" t="str">
        <f>IF(J3269="natural gas",VLOOKUP(D3269,'Cross-Page Data'!$I$4:$J$13,2,FALSE),IF(J3269="solar",VLOOKUP('Form 923'!D3269,'Cross-Page Data'!$I$14:$J$117,2,FALSE),J3269))</f>
        <v>petroleum</v>
      </c>
      <c r="J3269" t="str">
        <f>VLOOKUP(E3269,'Cross-Page Data'!$D$4:$F$48,3,FALSE)</f>
        <v>petroleum</v>
      </c>
      <c r="K3269" t="b">
        <f t="shared" si="50"/>
        <v>1</v>
      </c>
    </row>
    <row r="3270" spans="1:11">
      <c r="A3270" s="120">
        <v>6071</v>
      </c>
      <c r="B3270" s="121" t="s">
        <v>201</v>
      </c>
      <c r="C3270" s="121" t="s">
        <v>202</v>
      </c>
      <c r="D3270" s="121" t="s">
        <v>68</v>
      </c>
      <c r="E3270" s="121" t="s">
        <v>150</v>
      </c>
      <c r="F3270" s="122">
        <v>76581306</v>
      </c>
      <c r="G3270" s="122">
        <v>7740013</v>
      </c>
      <c r="H3270" s="120">
        <v>2019</v>
      </c>
      <c r="I3270" t="str">
        <f>IF(J3270="natural gas",VLOOKUP(D3270,'Cross-Page Data'!$I$4:$J$13,2,FALSE),IF(J3270="solar",VLOOKUP('Form 923'!D3270,'Cross-Page Data'!$I$14:$J$117,2,FALSE),J3270))</f>
        <v>hard coal</v>
      </c>
      <c r="J3270" t="str">
        <f>VLOOKUP(E3270,'Cross-Page Data'!$D$4:$F$48,3,FALSE)</f>
        <v>hard coal</v>
      </c>
      <c r="K3270" t="b">
        <f t="shared" si="50"/>
        <v>1</v>
      </c>
    </row>
    <row r="3271" spans="1:11">
      <c r="A3271" s="120">
        <v>6071</v>
      </c>
      <c r="B3271" s="121" t="s">
        <v>201</v>
      </c>
      <c r="C3271" s="121" t="s">
        <v>202</v>
      </c>
      <c r="D3271" s="121" t="s">
        <v>68</v>
      </c>
      <c r="E3271" s="121" t="s">
        <v>162</v>
      </c>
      <c r="F3271" s="122">
        <v>228645</v>
      </c>
      <c r="G3271" s="122">
        <v>23295.742</v>
      </c>
      <c r="H3271" s="120">
        <v>2019</v>
      </c>
      <c r="I3271" t="str">
        <f>IF(J3271="natural gas",VLOOKUP(D3271,'Cross-Page Data'!$I$4:$J$13,2,FALSE),IF(J3271="solar",VLOOKUP('Form 923'!D3271,'Cross-Page Data'!$I$14:$J$117,2,FALSE),J3271))</f>
        <v>hard coal</v>
      </c>
      <c r="J3271" t="str">
        <f>VLOOKUP(E3271,'Cross-Page Data'!$D$4:$F$48,3,FALSE)</f>
        <v>hard coal</v>
      </c>
      <c r="K3271" t="b">
        <f t="shared" ref="K3271:K3334" si="51">IF(AND($N$6=FALSE,OR(C3271="Commercial NAICS Cogen",C3271="Industrial NAICS Cogen",C3271="NAICS-22 Cogen")),FALSE,IF(AND($N$7=FALSE,OR(C3271="Commercial NAICS Cogen",C3271="Commercial NAICS Non-Cogen",C3271="industrial NAICS Cogen",C3271="industrial NAICS non-cogen")),FALSE,TRUE))</f>
        <v>1</v>
      </c>
    </row>
    <row r="3272" spans="1:11">
      <c r="A3272" s="120">
        <v>6071</v>
      </c>
      <c r="B3272" s="121" t="s">
        <v>201</v>
      </c>
      <c r="C3272" s="121" t="s">
        <v>202</v>
      </c>
      <c r="D3272" s="121" t="s">
        <v>68</v>
      </c>
      <c r="E3272" s="121" t="s">
        <v>172</v>
      </c>
      <c r="F3272" s="122">
        <v>0</v>
      </c>
      <c r="G3272" s="122">
        <v>0</v>
      </c>
      <c r="H3272" s="120">
        <v>2019</v>
      </c>
      <c r="I3272" t="str">
        <f>IF(J3272="natural gas",VLOOKUP(D3272,'Cross-Page Data'!$I$4:$J$13,2,FALSE),IF(J3272="solar",VLOOKUP('Form 923'!D3272,'Cross-Page Data'!$I$14:$J$117,2,FALSE),J3272))</f>
        <v>hard coal</v>
      </c>
      <c r="J3272" t="str">
        <f>VLOOKUP(E3272,'Cross-Page Data'!$D$4:$F$48,3,FALSE)</f>
        <v>hard coal</v>
      </c>
      <c r="K3272" t="b">
        <f t="shared" si="51"/>
        <v>1</v>
      </c>
    </row>
    <row r="3273" spans="1:11">
      <c r="A3273" s="120">
        <v>6071</v>
      </c>
      <c r="B3273" s="121" t="s">
        <v>201</v>
      </c>
      <c r="C3273" s="121" t="s">
        <v>202</v>
      </c>
      <c r="D3273" s="121" t="s">
        <v>68</v>
      </c>
      <c r="E3273" s="121" t="s">
        <v>183</v>
      </c>
      <c r="F3273" s="122">
        <v>0</v>
      </c>
      <c r="G3273" s="122">
        <v>0</v>
      </c>
      <c r="H3273" s="120">
        <v>2019</v>
      </c>
      <c r="I3273" t="str">
        <f>IF(J3273="natural gas",VLOOKUP(D3273,'Cross-Page Data'!$I$4:$J$13,2,FALSE),IF(J3273="solar",VLOOKUP('Form 923'!D3273,'Cross-Page Data'!$I$14:$J$117,2,FALSE),J3273))</f>
        <v>crude oil</v>
      </c>
      <c r="J3273" t="str">
        <f>VLOOKUP(E3273,'Cross-Page Data'!$D$4:$F$48,3,FALSE)</f>
        <v>crude oil</v>
      </c>
      <c r="K3273" t="b">
        <f t="shared" si="51"/>
        <v>1</v>
      </c>
    </row>
    <row r="3274" spans="1:11">
      <c r="A3274" s="120">
        <v>6072</v>
      </c>
      <c r="B3274" s="121" t="s">
        <v>201</v>
      </c>
      <c r="C3274" s="121" t="s">
        <v>202</v>
      </c>
      <c r="D3274" s="121" t="s">
        <v>68</v>
      </c>
      <c r="E3274" s="121" t="s">
        <v>125</v>
      </c>
      <c r="F3274" s="122">
        <v>0</v>
      </c>
      <c r="G3274" s="122">
        <v>11032514</v>
      </c>
      <c r="H3274" s="120">
        <v>2019</v>
      </c>
      <c r="I3274" t="str">
        <f>IF(J3274="natural gas",VLOOKUP(D3274,'Cross-Page Data'!$I$4:$J$13,2,FALSE),IF(J3274="solar",VLOOKUP('Form 923'!D3274,'Cross-Page Data'!$I$14:$J$117,2,FALSE),J3274))</f>
        <v>nuclear</v>
      </c>
      <c r="J3274" t="str">
        <f>VLOOKUP(E3274,'Cross-Page Data'!$D$4:$F$48,3,FALSE)</f>
        <v>nuclear</v>
      </c>
      <c r="K3274" t="b">
        <f t="shared" si="51"/>
        <v>1</v>
      </c>
    </row>
    <row r="3275" spans="1:11">
      <c r="A3275" s="120">
        <v>6073</v>
      </c>
      <c r="B3275" s="121" t="s">
        <v>201</v>
      </c>
      <c r="C3275" s="121" t="s">
        <v>202</v>
      </c>
      <c r="D3275" s="121" t="s">
        <v>39</v>
      </c>
      <c r="E3275" s="121" t="s">
        <v>38</v>
      </c>
      <c r="F3275" s="122">
        <v>1292366</v>
      </c>
      <c r="G3275" s="122">
        <v>2939202</v>
      </c>
      <c r="H3275" s="120">
        <v>2019</v>
      </c>
      <c r="I3275" t="str">
        <f>IF(J3275="natural gas",VLOOKUP(D3275,'Cross-Page Data'!$I$4:$J$13,2,FALSE),IF(J3275="solar",VLOOKUP('Form 923'!D3275,'Cross-Page Data'!$I$14:$J$117,2,FALSE),J3275))</f>
        <v>natural gas nonpeaker - preexisting nonretiring</v>
      </c>
      <c r="J3275" t="str">
        <f>VLOOKUP(E3275,'Cross-Page Data'!$D$4:$F$48,3,FALSE)</f>
        <v>natural gas</v>
      </c>
      <c r="K3275" t="b">
        <f t="shared" si="51"/>
        <v>1</v>
      </c>
    </row>
    <row r="3276" spans="1:11">
      <c r="A3276" s="120">
        <v>6073</v>
      </c>
      <c r="B3276" s="121" t="s">
        <v>201</v>
      </c>
      <c r="C3276" s="121" t="s">
        <v>202</v>
      </c>
      <c r="D3276" s="121" t="s">
        <v>61</v>
      </c>
      <c r="E3276" s="121" t="s">
        <v>38</v>
      </c>
      <c r="F3276" s="122">
        <v>57015358</v>
      </c>
      <c r="G3276" s="122">
        <v>5353133</v>
      </c>
      <c r="H3276" s="120">
        <v>2019</v>
      </c>
      <c r="I3276" t="str">
        <f>IF(J3276="natural gas",VLOOKUP(D3276,'Cross-Page Data'!$I$4:$J$13,2,FALSE),IF(J3276="solar",VLOOKUP('Form 923'!D3276,'Cross-Page Data'!$I$14:$J$117,2,FALSE),J3276))</f>
        <v>natural gas nonpeaker - preexisting nonretiring</v>
      </c>
      <c r="J3276" t="str">
        <f>VLOOKUP(E3276,'Cross-Page Data'!$D$4:$F$48,3,FALSE)</f>
        <v>natural gas</v>
      </c>
      <c r="K3276" t="b">
        <f t="shared" si="51"/>
        <v>1</v>
      </c>
    </row>
    <row r="3277" spans="1:11">
      <c r="A3277" s="120">
        <v>6073</v>
      </c>
      <c r="B3277" s="121" t="s">
        <v>201</v>
      </c>
      <c r="C3277" s="121" t="s">
        <v>202</v>
      </c>
      <c r="D3277" s="121" t="s">
        <v>68</v>
      </c>
      <c r="E3277" s="121" t="s">
        <v>54</v>
      </c>
      <c r="F3277" s="122">
        <v>5735423</v>
      </c>
      <c r="G3277" s="122">
        <v>510210.43</v>
      </c>
      <c r="H3277" s="120">
        <v>2019</v>
      </c>
      <c r="I3277" t="str">
        <f>IF(J3277="natural gas",VLOOKUP(D3277,'Cross-Page Data'!$I$4:$J$13,2,FALSE),IF(J3277="solar",VLOOKUP('Form 923'!D3277,'Cross-Page Data'!$I$14:$J$117,2,FALSE),J3277))</f>
        <v>hard coal</v>
      </c>
      <c r="J3277" t="str">
        <f>VLOOKUP(E3277,'Cross-Page Data'!$D$4:$F$48,3,FALSE)</f>
        <v>hard coal</v>
      </c>
      <c r="K3277" t="b">
        <f t="shared" si="51"/>
        <v>1</v>
      </c>
    </row>
    <row r="3278" spans="1:11">
      <c r="A3278" s="120">
        <v>6073</v>
      </c>
      <c r="B3278" s="121" t="s">
        <v>201</v>
      </c>
      <c r="C3278" s="121" t="s">
        <v>202</v>
      </c>
      <c r="D3278" s="121" t="s">
        <v>68</v>
      </c>
      <c r="E3278" s="121" t="s">
        <v>70</v>
      </c>
      <c r="F3278" s="122">
        <v>131033</v>
      </c>
      <c r="G3278" s="122">
        <v>11000.261</v>
      </c>
      <c r="H3278" s="120">
        <v>2019</v>
      </c>
      <c r="I3278" t="str">
        <f>IF(J3278="natural gas",VLOOKUP(D3278,'Cross-Page Data'!$I$4:$J$13,2,FALSE),IF(J3278="solar",VLOOKUP('Form 923'!D3278,'Cross-Page Data'!$I$14:$J$117,2,FALSE),J3278))</f>
        <v>heavy or residual fuel oil</v>
      </c>
      <c r="J3278" t="str">
        <f>VLOOKUP(E3278,'Cross-Page Data'!$D$4:$F$48,3,FALSE)</f>
        <v>heavy or residual fuel oil</v>
      </c>
      <c r="K3278" t="b">
        <f t="shared" si="51"/>
        <v>1</v>
      </c>
    </row>
    <row r="3279" spans="1:11">
      <c r="A3279" s="120">
        <v>6073</v>
      </c>
      <c r="B3279" s="121" t="s">
        <v>201</v>
      </c>
      <c r="C3279" s="121" t="s">
        <v>202</v>
      </c>
      <c r="D3279" s="121" t="s">
        <v>68</v>
      </c>
      <c r="E3279" s="121" t="s">
        <v>162</v>
      </c>
      <c r="F3279" s="122">
        <v>17723376</v>
      </c>
      <c r="G3279" s="122">
        <v>1541590.3</v>
      </c>
      <c r="H3279" s="120">
        <v>2019</v>
      </c>
      <c r="I3279" t="str">
        <f>IF(J3279="natural gas",VLOOKUP(D3279,'Cross-Page Data'!$I$4:$J$13,2,FALSE),IF(J3279="solar",VLOOKUP('Form 923'!D3279,'Cross-Page Data'!$I$14:$J$117,2,FALSE),J3279))</f>
        <v>hard coal</v>
      </c>
      <c r="J3279" t="str">
        <f>VLOOKUP(E3279,'Cross-Page Data'!$D$4:$F$48,3,FALSE)</f>
        <v>hard coal</v>
      </c>
      <c r="K3279" t="b">
        <f t="shared" si="51"/>
        <v>1</v>
      </c>
    </row>
    <row r="3280" spans="1:11">
      <c r="A3280" s="120">
        <v>6074</v>
      </c>
      <c r="B3280" s="121" t="s">
        <v>201</v>
      </c>
      <c r="C3280" s="121" t="s">
        <v>202</v>
      </c>
      <c r="D3280" s="121" t="s">
        <v>73</v>
      </c>
      <c r="E3280" s="121" t="s">
        <v>70</v>
      </c>
      <c r="F3280" s="122">
        <v>12804</v>
      </c>
      <c r="G3280" s="122">
        <v>442.703</v>
      </c>
      <c r="H3280" s="120">
        <v>2019</v>
      </c>
      <c r="I3280" t="str">
        <f>IF(J3280="natural gas",VLOOKUP(D3280,'Cross-Page Data'!$I$4:$J$13,2,FALSE),IF(J3280="solar",VLOOKUP('Form 923'!D3280,'Cross-Page Data'!$I$14:$J$117,2,FALSE),J3280))</f>
        <v>heavy or residual fuel oil</v>
      </c>
      <c r="J3280" t="str">
        <f>VLOOKUP(E3280,'Cross-Page Data'!$D$4:$F$48,3,FALSE)</f>
        <v>heavy or residual fuel oil</v>
      </c>
      <c r="K3280" t="b">
        <f t="shared" si="51"/>
        <v>1</v>
      </c>
    </row>
    <row r="3281" spans="1:11">
      <c r="A3281" s="120">
        <v>6074</v>
      </c>
      <c r="B3281" s="121" t="s">
        <v>201</v>
      </c>
      <c r="C3281" s="121" t="s">
        <v>202</v>
      </c>
      <c r="D3281" s="121" t="s">
        <v>73</v>
      </c>
      <c r="E3281" s="121" t="s">
        <v>38</v>
      </c>
      <c r="F3281" s="122">
        <v>362783</v>
      </c>
      <c r="G3281" s="122">
        <v>13403.297</v>
      </c>
      <c r="H3281" s="120">
        <v>2019</v>
      </c>
      <c r="I3281" t="str">
        <f>IF(J3281="natural gas",VLOOKUP(D3281,'Cross-Page Data'!$I$4:$J$13,2,FALSE),IF(J3281="solar",VLOOKUP('Form 923'!D3281,'Cross-Page Data'!$I$14:$J$117,2,FALSE),J3281))</f>
        <v>natural gas peaker</v>
      </c>
      <c r="J3281" t="str">
        <f>VLOOKUP(E3281,'Cross-Page Data'!$D$4:$F$48,3,FALSE)</f>
        <v>natural gas</v>
      </c>
      <c r="K3281" t="b">
        <f t="shared" si="51"/>
        <v>1</v>
      </c>
    </row>
    <row r="3282" spans="1:11">
      <c r="A3282" s="120">
        <v>6074</v>
      </c>
      <c r="B3282" s="121" t="s">
        <v>201</v>
      </c>
      <c r="C3282" s="121" t="s">
        <v>202</v>
      </c>
      <c r="D3282" s="121" t="s">
        <v>101</v>
      </c>
      <c r="E3282" s="121" t="s">
        <v>92</v>
      </c>
      <c r="F3282" s="122">
        <v>40461</v>
      </c>
      <c r="G3282" s="122">
        <v>4545</v>
      </c>
      <c r="H3282" s="120">
        <v>2019</v>
      </c>
      <c r="I3282" t="str">
        <f>IF(J3282="natural gas",VLOOKUP(D3282,'Cross-Page Data'!$I$4:$J$13,2,FALSE),IF(J3282="solar",VLOOKUP('Form 923'!D3282,'Cross-Page Data'!$I$14:$J$117,2,FALSE),J3282))</f>
        <v>solar pv</v>
      </c>
      <c r="J3282" t="str">
        <f>VLOOKUP(E3282,'Cross-Page Data'!$D$4:$F$48,3,FALSE)</f>
        <v>solar</v>
      </c>
      <c r="K3282" t="b">
        <f t="shared" si="51"/>
        <v>1</v>
      </c>
    </row>
    <row r="3283" spans="1:11">
      <c r="A3283" s="120">
        <v>6076</v>
      </c>
      <c r="B3283" s="121" t="s">
        <v>201</v>
      </c>
      <c r="C3283" s="121" t="s">
        <v>206</v>
      </c>
      <c r="D3283" s="121" t="s">
        <v>68</v>
      </c>
      <c r="E3283" s="121" t="s">
        <v>70</v>
      </c>
      <c r="F3283" s="122">
        <v>97649</v>
      </c>
      <c r="G3283" s="122">
        <v>8940.945</v>
      </c>
      <c r="H3283" s="120">
        <v>2019</v>
      </c>
      <c r="I3283" t="str">
        <f>IF(J3283="natural gas",VLOOKUP(D3283,'Cross-Page Data'!$I$4:$J$13,2,FALSE),IF(J3283="solar",VLOOKUP('Form 923'!D3283,'Cross-Page Data'!$I$14:$J$117,2,FALSE),J3283))</f>
        <v>heavy or residual fuel oil</v>
      </c>
      <c r="J3283" t="str">
        <f>VLOOKUP(E3283,'Cross-Page Data'!$D$4:$F$48,3,FALSE)</f>
        <v>heavy or residual fuel oil</v>
      </c>
      <c r="K3283" t="b">
        <f t="shared" si="51"/>
        <v>1</v>
      </c>
    </row>
    <row r="3284" spans="1:11">
      <c r="A3284" s="120">
        <v>6076</v>
      </c>
      <c r="B3284" s="121" t="s">
        <v>201</v>
      </c>
      <c r="C3284" s="121" t="s">
        <v>206</v>
      </c>
      <c r="D3284" s="121" t="s">
        <v>68</v>
      </c>
      <c r="E3284" s="121" t="s">
        <v>146</v>
      </c>
      <c r="F3284" s="122">
        <v>0</v>
      </c>
      <c r="G3284" s="122">
        <v>0</v>
      </c>
      <c r="H3284" s="120">
        <v>2019</v>
      </c>
      <c r="I3284" t="str">
        <f>IF(J3284="natural gas",VLOOKUP(D3284,'Cross-Page Data'!$I$4:$J$13,2,FALSE),IF(J3284="solar",VLOOKUP('Form 923'!D3284,'Cross-Page Data'!$I$14:$J$117,2,FALSE),J3284))</f>
        <v>other</v>
      </c>
      <c r="J3284" t="str">
        <f>VLOOKUP(E3284,'Cross-Page Data'!$D$4:$F$48,3,FALSE)</f>
        <v>other</v>
      </c>
      <c r="K3284" t="b">
        <f t="shared" si="51"/>
        <v>1</v>
      </c>
    </row>
    <row r="3285" spans="1:11">
      <c r="A3285" s="120">
        <v>6076</v>
      </c>
      <c r="B3285" s="121" t="s">
        <v>201</v>
      </c>
      <c r="C3285" s="121" t="s">
        <v>206</v>
      </c>
      <c r="D3285" s="121" t="s">
        <v>68</v>
      </c>
      <c r="E3285" s="121" t="s">
        <v>162</v>
      </c>
      <c r="F3285" s="122">
        <v>146298446</v>
      </c>
      <c r="G3285" s="122">
        <v>13394759</v>
      </c>
      <c r="H3285" s="120">
        <v>2019</v>
      </c>
      <c r="I3285" t="str">
        <f>IF(J3285="natural gas",VLOOKUP(D3285,'Cross-Page Data'!$I$4:$J$13,2,FALSE),IF(J3285="solar",VLOOKUP('Form 923'!D3285,'Cross-Page Data'!$I$14:$J$117,2,FALSE),J3285))</f>
        <v>hard coal</v>
      </c>
      <c r="J3285" t="str">
        <f>VLOOKUP(E3285,'Cross-Page Data'!$D$4:$F$48,3,FALSE)</f>
        <v>hard coal</v>
      </c>
      <c r="K3285" t="b">
        <f t="shared" si="51"/>
        <v>1</v>
      </c>
    </row>
    <row r="3286" spans="1:11">
      <c r="A3286" s="120">
        <v>6076</v>
      </c>
      <c r="B3286" s="121" t="s">
        <v>201</v>
      </c>
      <c r="C3286" s="121" t="s">
        <v>206</v>
      </c>
      <c r="D3286" s="121" t="s">
        <v>68</v>
      </c>
      <c r="E3286" s="121" t="s">
        <v>183</v>
      </c>
      <c r="F3286" s="122">
        <v>43323</v>
      </c>
      <c r="G3286" s="122">
        <v>3981.723</v>
      </c>
      <c r="H3286" s="120">
        <v>2019</v>
      </c>
      <c r="I3286" t="str">
        <f>IF(J3286="natural gas",VLOOKUP(D3286,'Cross-Page Data'!$I$4:$J$13,2,FALSE),IF(J3286="solar",VLOOKUP('Form 923'!D3286,'Cross-Page Data'!$I$14:$J$117,2,FALSE),J3286))</f>
        <v>crude oil</v>
      </c>
      <c r="J3286" t="str">
        <f>VLOOKUP(E3286,'Cross-Page Data'!$D$4:$F$48,3,FALSE)</f>
        <v>crude oil</v>
      </c>
      <c r="K3286" t="b">
        <f t="shared" si="51"/>
        <v>1</v>
      </c>
    </row>
    <row r="3287" spans="1:11">
      <c r="A3287" s="120">
        <v>6077</v>
      </c>
      <c r="B3287" s="121" t="s">
        <v>201</v>
      </c>
      <c r="C3287" s="121" t="s">
        <v>202</v>
      </c>
      <c r="D3287" s="121" t="s">
        <v>68</v>
      </c>
      <c r="E3287" s="121" t="s">
        <v>38</v>
      </c>
      <c r="F3287" s="122">
        <v>302259</v>
      </c>
      <c r="G3287" s="122">
        <v>30101.738</v>
      </c>
      <c r="H3287" s="120">
        <v>2019</v>
      </c>
      <c r="I3287" t="str">
        <f>IF(J3287="natural gas",VLOOKUP(D3287,'Cross-Page Data'!$I$4:$J$13,2,FALSE),IF(J3287="solar",VLOOKUP('Form 923'!D3287,'Cross-Page Data'!$I$14:$J$117,2,FALSE),J3287))</f>
        <v>natural gas nonpeaker - preexisting retiring</v>
      </c>
      <c r="J3287" t="str">
        <f>VLOOKUP(E3287,'Cross-Page Data'!$D$4:$F$48,3,FALSE)</f>
        <v>natural gas</v>
      </c>
      <c r="K3287" t="b">
        <f t="shared" si="51"/>
        <v>1</v>
      </c>
    </row>
    <row r="3288" spans="1:11">
      <c r="A3288" s="120">
        <v>6077</v>
      </c>
      <c r="B3288" s="121" t="s">
        <v>201</v>
      </c>
      <c r="C3288" s="121" t="s">
        <v>202</v>
      </c>
      <c r="D3288" s="121" t="s">
        <v>68</v>
      </c>
      <c r="E3288" s="121" t="s">
        <v>162</v>
      </c>
      <c r="F3288" s="122">
        <v>83854266</v>
      </c>
      <c r="G3288" s="122">
        <v>8370453.3</v>
      </c>
      <c r="H3288" s="120">
        <v>2019</v>
      </c>
      <c r="I3288" t="str">
        <f>IF(J3288="natural gas",VLOOKUP(D3288,'Cross-Page Data'!$I$4:$J$13,2,FALSE),IF(J3288="solar",VLOOKUP('Form 923'!D3288,'Cross-Page Data'!$I$14:$J$117,2,FALSE),J3288))</f>
        <v>hard coal</v>
      </c>
      <c r="J3288" t="str">
        <f>VLOOKUP(E3288,'Cross-Page Data'!$D$4:$F$48,3,FALSE)</f>
        <v>hard coal</v>
      </c>
      <c r="K3288" t="b">
        <f t="shared" si="51"/>
        <v>1</v>
      </c>
    </row>
    <row r="3289" spans="1:11">
      <c r="A3289" s="120">
        <v>6081</v>
      </c>
      <c r="B3289" s="121" t="s">
        <v>201</v>
      </c>
      <c r="C3289" s="121" t="s">
        <v>202</v>
      </c>
      <c r="D3289" s="121" t="s">
        <v>39</v>
      </c>
      <c r="E3289" s="121" t="s">
        <v>70</v>
      </c>
      <c r="F3289" s="122">
        <v>0</v>
      </c>
      <c r="G3289" s="122">
        <v>55.395</v>
      </c>
      <c r="H3289" s="120">
        <v>2019</v>
      </c>
      <c r="I3289" t="str">
        <f>IF(J3289="natural gas",VLOOKUP(D3289,'Cross-Page Data'!$I$4:$J$13,2,FALSE),IF(J3289="solar",VLOOKUP('Form 923'!D3289,'Cross-Page Data'!$I$14:$J$117,2,FALSE),J3289))</f>
        <v>heavy or residual fuel oil</v>
      </c>
      <c r="J3289" t="str">
        <f>VLOOKUP(E3289,'Cross-Page Data'!$D$4:$F$48,3,FALSE)</f>
        <v>heavy or residual fuel oil</v>
      </c>
      <c r="K3289" t="b">
        <f t="shared" si="51"/>
        <v>1</v>
      </c>
    </row>
    <row r="3290" spans="1:11">
      <c r="A3290" s="120">
        <v>6081</v>
      </c>
      <c r="B3290" s="121" t="s">
        <v>201</v>
      </c>
      <c r="C3290" s="121" t="s">
        <v>202</v>
      </c>
      <c r="D3290" s="121" t="s">
        <v>39</v>
      </c>
      <c r="E3290" s="121" t="s">
        <v>38</v>
      </c>
      <c r="F3290" s="122">
        <v>0</v>
      </c>
      <c r="G3290" s="122">
        <v>12860.605</v>
      </c>
      <c r="H3290" s="120">
        <v>2019</v>
      </c>
      <c r="I3290" t="str">
        <f>IF(J3290="natural gas",VLOOKUP(D3290,'Cross-Page Data'!$I$4:$J$13,2,FALSE),IF(J3290="solar",VLOOKUP('Form 923'!D3290,'Cross-Page Data'!$I$14:$J$117,2,FALSE),J3290))</f>
        <v>natural gas nonpeaker - preexisting nonretiring</v>
      </c>
      <c r="J3290" t="str">
        <f>VLOOKUP(E3290,'Cross-Page Data'!$D$4:$F$48,3,FALSE)</f>
        <v>natural gas</v>
      </c>
      <c r="K3290" t="b">
        <f t="shared" si="51"/>
        <v>1</v>
      </c>
    </row>
    <row r="3291" spans="1:11">
      <c r="A3291" s="120">
        <v>6081</v>
      </c>
      <c r="B3291" s="121" t="s">
        <v>201</v>
      </c>
      <c r="C3291" s="121" t="s">
        <v>202</v>
      </c>
      <c r="D3291" s="121" t="s">
        <v>61</v>
      </c>
      <c r="E3291" s="121" t="s">
        <v>70</v>
      </c>
      <c r="F3291" s="122">
        <v>8303</v>
      </c>
      <c r="G3291" s="122">
        <v>655.416</v>
      </c>
      <c r="H3291" s="120">
        <v>2019</v>
      </c>
      <c r="I3291" t="str">
        <f>IF(J3291="natural gas",VLOOKUP(D3291,'Cross-Page Data'!$I$4:$J$13,2,FALSE),IF(J3291="solar",VLOOKUP('Form 923'!D3291,'Cross-Page Data'!$I$14:$J$117,2,FALSE),J3291))</f>
        <v>heavy or residual fuel oil</v>
      </c>
      <c r="J3291" t="str">
        <f>VLOOKUP(E3291,'Cross-Page Data'!$D$4:$F$48,3,FALSE)</f>
        <v>heavy or residual fuel oil</v>
      </c>
      <c r="K3291" t="b">
        <f t="shared" si="51"/>
        <v>1</v>
      </c>
    </row>
    <row r="3292" spans="1:11">
      <c r="A3292" s="120">
        <v>6081</v>
      </c>
      <c r="B3292" s="121" t="s">
        <v>201</v>
      </c>
      <c r="C3292" s="121" t="s">
        <v>202</v>
      </c>
      <c r="D3292" s="121" t="s">
        <v>61</v>
      </c>
      <c r="E3292" s="121" t="s">
        <v>38</v>
      </c>
      <c r="F3292" s="122">
        <v>430128</v>
      </c>
      <c r="G3292" s="122">
        <v>31181.584</v>
      </c>
      <c r="H3292" s="120">
        <v>2019</v>
      </c>
      <c r="I3292" t="str">
        <f>IF(J3292="natural gas",VLOOKUP(D3292,'Cross-Page Data'!$I$4:$J$13,2,FALSE),IF(J3292="solar",VLOOKUP('Form 923'!D3292,'Cross-Page Data'!$I$14:$J$117,2,FALSE),J3292))</f>
        <v>natural gas nonpeaker - preexisting nonretiring</v>
      </c>
      <c r="J3292" t="str">
        <f>VLOOKUP(E3292,'Cross-Page Data'!$D$4:$F$48,3,FALSE)</f>
        <v>natural gas</v>
      </c>
      <c r="K3292" t="b">
        <f t="shared" si="51"/>
        <v>1</v>
      </c>
    </row>
    <row r="3293" spans="1:11">
      <c r="A3293" s="120">
        <v>6081</v>
      </c>
      <c r="B3293" s="121" t="s">
        <v>201</v>
      </c>
      <c r="C3293" s="121" t="s">
        <v>202</v>
      </c>
      <c r="D3293" s="121" t="s">
        <v>73</v>
      </c>
      <c r="E3293" s="121" t="s">
        <v>70</v>
      </c>
      <c r="F3293" s="122">
        <v>20345</v>
      </c>
      <c r="G3293" s="122">
        <v>1521</v>
      </c>
      <c r="H3293" s="120">
        <v>2019</v>
      </c>
      <c r="I3293" t="str">
        <f>IF(J3293="natural gas",VLOOKUP(D3293,'Cross-Page Data'!$I$4:$J$13,2,FALSE),IF(J3293="solar",VLOOKUP('Form 923'!D3293,'Cross-Page Data'!$I$14:$J$117,2,FALSE),J3293))</f>
        <v>heavy or residual fuel oil</v>
      </c>
      <c r="J3293" t="str">
        <f>VLOOKUP(E3293,'Cross-Page Data'!$D$4:$F$48,3,FALSE)</f>
        <v>heavy or residual fuel oil</v>
      </c>
      <c r="K3293" t="b">
        <f t="shared" si="51"/>
        <v>1</v>
      </c>
    </row>
    <row r="3294" spans="1:11">
      <c r="A3294" s="120">
        <v>6081</v>
      </c>
      <c r="B3294" s="121" t="s">
        <v>201</v>
      </c>
      <c r="C3294" s="121" t="s">
        <v>202</v>
      </c>
      <c r="D3294" s="121" t="s">
        <v>79</v>
      </c>
      <c r="E3294" s="121" t="s">
        <v>70</v>
      </c>
      <c r="F3294" s="122">
        <v>0</v>
      </c>
      <c r="G3294" s="122">
        <v>0</v>
      </c>
      <c r="H3294" s="120">
        <v>2019</v>
      </c>
      <c r="I3294" t="str">
        <f>IF(J3294="natural gas",VLOOKUP(D3294,'Cross-Page Data'!$I$4:$J$13,2,FALSE),IF(J3294="solar",VLOOKUP('Form 923'!D3294,'Cross-Page Data'!$I$14:$J$117,2,FALSE),J3294))</f>
        <v>heavy or residual fuel oil</v>
      </c>
      <c r="J3294" t="str">
        <f>VLOOKUP(E3294,'Cross-Page Data'!$D$4:$F$48,3,FALSE)</f>
        <v>heavy or residual fuel oil</v>
      </c>
      <c r="K3294" t="b">
        <f t="shared" si="51"/>
        <v>1</v>
      </c>
    </row>
    <row r="3295" spans="1:11">
      <c r="A3295" s="120">
        <v>6082</v>
      </c>
      <c r="B3295" s="121" t="s">
        <v>201</v>
      </c>
      <c r="C3295" s="121" t="s">
        <v>206</v>
      </c>
      <c r="D3295" s="121" t="s">
        <v>68</v>
      </c>
      <c r="E3295" s="121" t="s">
        <v>54</v>
      </c>
      <c r="F3295" s="122">
        <v>3750931</v>
      </c>
      <c r="G3295" s="122">
        <v>340742.5</v>
      </c>
      <c r="H3295" s="120">
        <v>2019</v>
      </c>
      <c r="I3295" t="str">
        <f>IF(J3295="natural gas",VLOOKUP(D3295,'Cross-Page Data'!$I$4:$J$13,2,FALSE),IF(J3295="solar",VLOOKUP('Form 923'!D3295,'Cross-Page Data'!$I$14:$J$117,2,FALSE),J3295))</f>
        <v>hard coal</v>
      </c>
      <c r="J3295" t="str">
        <f>VLOOKUP(E3295,'Cross-Page Data'!$D$4:$F$48,3,FALSE)</f>
        <v>hard coal</v>
      </c>
      <c r="K3295" t="b">
        <f t="shared" si="51"/>
        <v>1</v>
      </c>
    </row>
    <row r="3296" spans="1:11">
      <c r="A3296" s="120">
        <v>6082</v>
      </c>
      <c r="B3296" s="121" t="s">
        <v>201</v>
      </c>
      <c r="C3296" s="121" t="s">
        <v>206</v>
      </c>
      <c r="D3296" s="121" t="s">
        <v>68</v>
      </c>
      <c r="E3296" s="121" t="s">
        <v>70</v>
      </c>
      <c r="F3296" s="122">
        <v>52864</v>
      </c>
      <c r="G3296" s="122">
        <v>4533.504</v>
      </c>
      <c r="H3296" s="120">
        <v>2019</v>
      </c>
      <c r="I3296" t="str">
        <f>IF(J3296="natural gas",VLOOKUP(D3296,'Cross-Page Data'!$I$4:$J$13,2,FALSE),IF(J3296="solar",VLOOKUP('Form 923'!D3296,'Cross-Page Data'!$I$14:$J$117,2,FALSE),J3296))</f>
        <v>heavy or residual fuel oil</v>
      </c>
      <c r="J3296" t="str">
        <f>VLOOKUP(E3296,'Cross-Page Data'!$D$4:$F$48,3,FALSE)</f>
        <v>heavy or residual fuel oil</v>
      </c>
      <c r="K3296" t="b">
        <f t="shared" si="51"/>
        <v>1</v>
      </c>
    </row>
    <row r="3297" spans="1:11">
      <c r="A3297" s="120">
        <v>6082</v>
      </c>
      <c r="B3297" s="121" t="s">
        <v>201</v>
      </c>
      <c r="C3297" s="121" t="s">
        <v>206</v>
      </c>
      <c r="D3297" s="121" t="s">
        <v>68</v>
      </c>
      <c r="E3297" s="121" t="s">
        <v>86</v>
      </c>
      <c r="F3297" s="122">
        <v>0</v>
      </c>
      <c r="G3297" s="122">
        <v>0</v>
      </c>
      <c r="H3297" s="120">
        <v>2019</v>
      </c>
      <c r="I3297" t="str">
        <f>IF(J3297="natural gas",VLOOKUP(D3297,'Cross-Page Data'!$I$4:$J$13,2,FALSE),IF(J3297="solar",VLOOKUP('Form 923'!D3297,'Cross-Page Data'!$I$14:$J$117,2,FALSE),J3297))</f>
        <v>other</v>
      </c>
      <c r="J3297" t="str">
        <f>VLOOKUP(E3297,'Cross-Page Data'!$D$4:$F$48,3,FALSE)</f>
        <v>other</v>
      </c>
      <c r="K3297" t="b">
        <f t="shared" si="51"/>
        <v>1</v>
      </c>
    </row>
    <row r="3298" spans="1:11">
      <c r="A3298" s="120">
        <v>6082</v>
      </c>
      <c r="B3298" s="121" t="s">
        <v>201</v>
      </c>
      <c r="C3298" s="121" t="s">
        <v>206</v>
      </c>
      <c r="D3298" s="121" t="s">
        <v>68</v>
      </c>
      <c r="E3298" s="121" t="s">
        <v>144</v>
      </c>
      <c r="F3298" s="122">
        <v>0</v>
      </c>
      <c r="G3298" s="122">
        <v>0</v>
      </c>
      <c r="H3298" s="120">
        <v>2019</v>
      </c>
      <c r="I3298" t="str">
        <f>IF(J3298="natural gas",VLOOKUP(D3298,'Cross-Page Data'!$I$4:$J$13,2,FALSE),IF(J3298="solar",VLOOKUP('Form 923'!D3298,'Cross-Page Data'!$I$14:$J$117,2,FALSE),J3298))</f>
        <v>petroleum</v>
      </c>
      <c r="J3298" t="str">
        <f>VLOOKUP(E3298,'Cross-Page Data'!$D$4:$F$48,3,FALSE)</f>
        <v>petroleum</v>
      </c>
      <c r="K3298" t="b">
        <f t="shared" si="51"/>
        <v>1</v>
      </c>
    </row>
    <row r="3299" spans="1:11">
      <c r="A3299" s="120">
        <v>6082</v>
      </c>
      <c r="B3299" s="121" t="s">
        <v>201</v>
      </c>
      <c r="C3299" s="121" t="s">
        <v>206</v>
      </c>
      <c r="D3299" s="121" t="s">
        <v>68</v>
      </c>
      <c r="E3299" s="121" t="s">
        <v>162</v>
      </c>
      <c r="F3299" s="122">
        <v>0</v>
      </c>
      <c r="G3299" s="122">
        <v>0</v>
      </c>
      <c r="H3299" s="120">
        <v>2019</v>
      </c>
      <c r="I3299" t="str">
        <f>IF(J3299="natural gas",VLOOKUP(D3299,'Cross-Page Data'!$I$4:$J$13,2,FALSE),IF(J3299="solar",VLOOKUP('Form 923'!D3299,'Cross-Page Data'!$I$14:$J$117,2,FALSE),J3299))</f>
        <v>hard coal</v>
      </c>
      <c r="J3299" t="str">
        <f>VLOOKUP(E3299,'Cross-Page Data'!$D$4:$F$48,3,FALSE)</f>
        <v>hard coal</v>
      </c>
      <c r="K3299" t="b">
        <f t="shared" si="51"/>
        <v>1</v>
      </c>
    </row>
    <row r="3300" spans="1:11">
      <c r="A3300" s="120">
        <v>6083</v>
      </c>
      <c r="B3300" s="121" t="s">
        <v>201</v>
      </c>
      <c r="C3300" s="121" t="s">
        <v>206</v>
      </c>
      <c r="D3300" s="121" t="s">
        <v>116</v>
      </c>
      <c r="E3300" s="121" t="s">
        <v>170</v>
      </c>
      <c r="F3300" s="122">
        <v>242065</v>
      </c>
      <c r="G3300" s="122">
        <v>27192</v>
      </c>
      <c r="H3300" s="120">
        <v>2019</v>
      </c>
      <c r="I3300" t="str">
        <f>IF(J3300="natural gas",VLOOKUP(D3300,'Cross-Page Data'!$I$4:$J$13,2,FALSE),IF(J3300="solar",VLOOKUP('Form 923'!D3300,'Cross-Page Data'!$I$14:$J$117,2,FALSE),J3300))</f>
        <v>hydro</v>
      </c>
      <c r="J3300" t="str">
        <f>VLOOKUP(E3300,'Cross-Page Data'!$D$4:$F$48,3,FALSE)</f>
        <v>hydro</v>
      </c>
      <c r="K3300" t="b">
        <f t="shared" si="51"/>
        <v>1</v>
      </c>
    </row>
    <row r="3301" spans="1:11">
      <c r="A3301" s="120">
        <v>6085</v>
      </c>
      <c r="B3301" s="121" t="s">
        <v>201</v>
      </c>
      <c r="C3301" s="121" t="s">
        <v>202</v>
      </c>
      <c r="D3301" s="121" t="s">
        <v>73</v>
      </c>
      <c r="E3301" s="121" t="s">
        <v>38</v>
      </c>
      <c r="F3301" s="122">
        <v>134043</v>
      </c>
      <c r="G3301" s="122">
        <v>6128</v>
      </c>
      <c r="H3301" s="120">
        <v>2019</v>
      </c>
      <c r="I3301" t="str">
        <f>IF(J3301="natural gas",VLOOKUP(D3301,'Cross-Page Data'!$I$4:$J$13,2,FALSE),IF(J3301="solar",VLOOKUP('Form 923'!D3301,'Cross-Page Data'!$I$14:$J$117,2,FALSE),J3301))</f>
        <v>natural gas peaker</v>
      </c>
      <c r="J3301" t="str">
        <f>VLOOKUP(E3301,'Cross-Page Data'!$D$4:$F$48,3,FALSE)</f>
        <v>natural gas</v>
      </c>
      <c r="K3301" t="b">
        <f t="shared" si="51"/>
        <v>1</v>
      </c>
    </row>
    <row r="3302" spans="1:11">
      <c r="A3302" s="120">
        <v>6085</v>
      </c>
      <c r="B3302" s="121" t="s">
        <v>201</v>
      </c>
      <c r="C3302" s="121" t="s">
        <v>202</v>
      </c>
      <c r="D3302" s="121" t="s">
        <v>68</v>
      </c>
      <c r="E3302" s="121" t="s">
        <v>54</v>
      </c>
      <c r="F3302" s="122">
        <v>31819251</v>
      </c>
      <c r="G3302" s="122">
        <v>2736668.8</v>
      </c>
      <c r="H3302" s="120">
        <v>2019</v>
      </c>
      <c r="I3302" t="str">
        <f>IF(J3302="natural gas",VLOOKUP(D3302,'Cross-Page Data'!$I$4:$J$13,2,FALSE),IF(J3302="solar",VLOOKUP('Form 923'!D3302,'Cross-Page Data'!$I$14:$J$117,2,FALSE),J3302))</f>
        <v>hard coal</v>
      </c>
      <c r="J3302" t="str">
        <f>VLOOKUP(E3302,'Cross-Page Data'!$D$4:$F$48,3,FALSE)</f>
        <v>hard coal</v>
      </c>
      <c r="K3302" t="b">
        <f t="shared" si="51"/>
        <v>1</v>
      </c>
    </row>
    <row r="3303" spans="1:11">
      <c r="A3303" s="120">
        <v>6085</v>
      </c>
      <c r="B3303" s="121" t="s">
        <v>201</v>
      </c>
      <c r="C3303" s="121" t="s">
        <v>202</v>
      </c>
      <c r="D3303" s="121" t="s">
        <v>68</v>
      </c>
      <c r="E3303" s="121" t="s">
        <v>38</v>
      </c>
      <c r="F3303" s="122">
        <v>382969</v>
      </c>
      <c r="G3303" s="122">
        <v>32888.904</v>
      </c>
      <c r="H3303" s="120">
        <v>2019</v>
      </c>
      <c r="I3303" t="str">
        <f>IF(J3303="natural gas",VLOOKUP(D3303,'Cross-Page Data'!$I$4:$J$13,2,FALSE),IF(J3303="solar",VLOOKUP('Form 923'!D3303,'Cross-Page Data'!$I$14:$J$117,2,FALSE),J3303))</f>
        <v>natural gas nonpeaker - preexisting retiring</v>
      </c>
      <c r="J3303" t="str">
        <f>VLOOKUP(E3303,'Cross-Page Data'!$D$4:$F$48,3,FALSE)</f>
        <v>natural gas</v>
      </c>
      <c r="K3303" t="b">
        <f t="shared" si="51"/>
        <v>1</v>
      </c>
    </row>
    <row r="3304" spans="1:11">
      <c r="A3304" s="120">
        <v>6085</v>
      </c>
      <c r="B3304" s="121" t="s">
        <v>201</v>
      </c>
      <c r="C3304" s="121" t="s">
        <v>202</v>
      </c>
      <c r="D3304" s="121" t="s">
        <v>68</v>
      </c>
      <c r="E3304" s="121" t="s">
        <v>162</v>
      </c>
      <c r="F3304" s="122">
        <v>31494937</v>
      </c>
      <c r="G3304" s="122">
        <v>2716889.3</v>
      </c>
      <c r="H3304" s="120">
        <v>2019</v>
      </c>
      <c r="I3304" t="str">
        <f>IF(J3304="natural gas",VLOOKUP(D3304,'Cross-Page Data'!$I$4:$J$13,2,FALSE),IF(J3304="solar",VLOOKUP('Form 923'!D3304,'Cross-Page Data'!$I$14:$J$117,2,FALSE),J3304))</f>
        <v>hard coal</v>
      </c>
      <c r="J3304" t="str">
        <f>VLOOKUP(E3304,'Cross-Page Data'!$D$4:$F$48,3,FALSE)</f>
        <v>hard coal</v>
      </c>
      <c r="K3304" t="b">
        <f t="shared" si="51"/>
        <v>1</v>
      </c>
    </row>
    <row r="3305" spans="1:11">
      <c r="A3305" s="120">
        <v>6086</v>
      </c>
      <c r="B3305" s="121" t="s">
        <v>201</v>
      </c>
      <c r="C3305" s="121" t="s">
        <v>202</v>
      </c>
      <c r="D3305" s="121" t="s">
        <v>116</v>
      </c>
      <c r="E3305" s="121" t="s">
        <v>170</v>
      </c>
      <c r="F3305" s="122">
        <v>1144682</v>
      </c>
      <c r="G3305" s="122">
        <v>128587</v>
      </c>
      <c r="H3305" s="120">
        <v>2019</v>
      </c>
      <c r="I3305" t="str">
        <f>IF(J3305="natural gas",VLOOKUP(D3305,'Cross-Page Data'!$I$4:$J$13,2,FALSE),IF(J3305="solar",VLOOKUP('Form 923'!D3305,'Cross-Page Data'!$I$14:$J$117,2,FALSE),J3305))</f>
        <v>hydro</v>
      </c>
      <c r="J3305" t="str">
        <f>VLOOKUP(E3305,'Cross-Page Data'!$D$4:$F$48,3,FALSE)</f>
        <v>hydro</v>
      </c>
      <c r="K3305" t="b">
        <f t="shared" si="51"/>
        <v>1</v>
      </c>
    </row>
    <row r="3306" spans="1:11">
      <c r="A3306" s="120">
        <v>6087</v>
      </c>
      <c r="B3306" s="121" t="s">
        <v>201</v>
      </c>
      <c r="C3306" s="121" t="s">
        <v>202</v>
      </c>
      <c r="D3306" s="121" t="s">
        <v>116</v>
      </c>
      <c r="E3306" s="121" t="s">
        <v>170</v>
      </c>
      <c r="F3306" s="122">
        <v>696048</v>
      </c>
      <c r="G3306" s="122">
        <v>78190</v>
      </c>
      <c r="H3306" s="120">
        <v>2019</v>
      </c>
      <c r="I3306" t="str">
        <f>IF(J3306="natural gas",VLOOKUP(D3306,'Cross-Page Data'!$I$4:$J$13,2,FALSE),IF(J3306="solar",VLOOKUP('Form 923'!D3306,'Cross-Page Data'!$I$14:$J$117,2,FALSE),J3306))</f>
        <v>hydro</v>
      </c>
      <c r="J3306" t="str">
        <f>VLOOKUP(E3306,'Cross-Page Data'!$D$4:$F$48,3,FALSE)</f>
        <v>hydro</v>
      </c>
      <c r="K3306" t="b">
        <f t="shared" si="51"/>
        <v>1</v>
      </c>
    </row>
    <row r="3307" spans="1:11">
      <c r="A3307" s="120">
        <v>6087</v>
      </c>
      <c r="B3307" s="121" t="s">
        <v>201</v>
      </c>
      <c r="C3307" s="121" t="s">
        <v>202</v>
      </c>
      <c r="D3307" s="121" t="s">
        <v>57</v>
      </c>
      <c r="E3307" s="121" t="s">
        <v>170</v>
      </c>
      <c r="F3307" s="122">
        <v>0</v>
      </c>
      <c r="G3307" s="122">
        <v>-61258</v>
      </c>
      <c r="H3307" s="120">
        <v>2019</v>
      </c>
      <c r="I3307" t="str">
        <f>IF(J3307="natural gas",VLOOKUP(D3307,'Cross-Page Data'!$I$4:$J$13,2,FALSE),IF(J3307="solar",VLOOKUP('Form 923'!D3307,'Cross-Page Data'!$I$14:$J$117,2,FALSE),J3307))</f>
        <v>hydro</v>
      </c>
      <c r="J3307" t="str">
        <f>VLOOKUP(E3307,'Cross-Page Data'!$D$4:$F$48,3,FALSE)</f>
        <v>hydro</v>
      </c>
      <c r="K3307" t="b">
        <f t="shared" si="51"/>
        <v>1</v>
      </c>
    </row>
    <row r="3308" spans="1:11">
      <c r="A3308" s="120">
        <v>6088</v>
      </c>
      <c r="B3308" s="121" t="s">
        <v>201</v>
      </c>
      <c r="C3308" s="121" t="s">
        <v>202</v>
      </c>
      <c r="D3308" s="121" t="s">
        <v>73</v>
      </c>
      <c r="E3308" s="121" t="s">
        <v>70</v>
      </c>
      <c r="F3308" s="122">
        <v>0</v>
      </c>
      <c r="G3308" s="122">
        <v>0</v>
      </c>
      <c r="H3308" s="120">
        <v>2019</v>
      </c>
      <c r="I3308" t="str">
        <f>IF(J3308="natural gas",VLOOKUP(D3308,'Cross-Page Data'!$I$4:$J$13,2,FALSE),IF(J3308="solar",VLOOKUP('Form 923'!D3308,'Cross-Page Data'!$I$14:$J$117,2,FALSE),J3308))</f>
        <v>heavy or residual fuel oil</v>
      </c>
      <c r="J3308" t="str">
        <f>VLOOKUP(E3308,'Cross-Page Data'!$D$4:$F$48,3,FALSE)</f>
        <v>heavy or residual fuel oil</v>
      </c>
      <c r="K3308" t="b">
        <f t="shared" si="51"/>
        <v>1</v>
      </c>
    </row>
    <row r="3309" spans="1:11">
      <c r="A3309" s="120">
        <v>6088</v>
      </c>
      <c r="B3309" s="121" t="s">
        <v>201</v>
      </c>
      <c r="C3309" s="121" t="s">
        <v>202</v>
      </c>
      <c r="D3309" s="121" t="s">
        <v>73</v>
      </c>
      <c r="E3309" s="121" t="s">
        <v>38</v>
      </c>
      <c r="F3309" s="122">
        <v>189924</v>
      </c>
      <c r="G3309" s="122">
        <v>12476</v>
      </c>
      <c r="H3309" s="120">
        <v>2019</v>
      </c>
      <c r="I3309" t="str">
        <f>IF(J3309="natural gas",VLOOKUP(D3309,'Cross-Page Data'!$I$4:$J$13,2,FALSE),IF(J3309="solar",VLOOKUP('Form 923'!D3309,'Cross-Page Data'!$I$14:$J$117,2,FALSE),J3309))</f>
        <v>natural gas peaker</v>
      </c>
      <c r="J3309" t="str">
        <f>VLOOKUP(E3309,'Cross-Page Data'!$D$4:$F$48,3,FALSE)</f>
        <v>natural gas</v>
      </c>
      <c r="K3309" t="b">
        <f t="shared" si="51"/>
        <v>1</v>
      </c>
    </row>
    <row r="3310" spans="1:11">
      <c r="A3310" s="120">
        <v>6089</v>
      </c>
      <c r="B3310" s="121" t="s">
        <v>201</v>
      </c>
      <c r="C3310" s="121" t="s">
        <v>202</v>
      </c>
      <c r="D3310" s="121" t="s">
        <v>79</v>
      </c>
      <c r="E3310" s="121" t="s">
        <v>38</v>
      </c>
      <c r="F3310" s="122">
        <v>32568</v>
      </c>
      <c r="G3310" s="122">
        <v>2003</v>
      </c>
      <c r="H3310" s="120">
        <v>2019</v>
      </c>
      <c r="I3310" t="str">
        <f>IF(J3310="natural gas",VLOOKUP(D3310,'Cross-Page Data'!$I$4:$J$13,2,FALSE),IF(J3310="solar",VLOOKUP('Form 923'!D3310,'Cross-Page Data'!$I$14:$J$117,2,FALSE),J3310))</f>
        <v>natural gas peaker</v>
      </c>
      <c r="J3310" t="str">
        <f>VLOOKUP(E3310,'Cross-Page Data'!$D$4:$F$48,3,FALSE)</f>
        <v>natural gas</v>
      </c>
      <c r="K3310" t="b">
        <f t="shared" si="51"/>
        <v>1</v>
      </c>
    </row>
    <row r="3311" spans="1:11">
      <c r="A3311" s="120">
        <v>6089</v>
      </c>
      <c r="B3311" s="121" t="s">
        <v>201</v>
      </c>
      <c r="C3311" s="121" t="s">
        <v>202</v>
      </c>
      <c r="D3311" s="121" t="s">
        <v>68</v>
      </c>
      <c r="E3311" s="121" t="s">
        <v>95</v>
      </c>
      <c r="F3311" s="122">
        <v>3408463</v>
      </c>
      <c r="G3311" s="122">
        <v>256151.81</v>
      </c>
      <c r="H3311" s="120">
        <v>2019</v>
      </c>
      <c r="I3311" t="str">
        <f>IF(J3311="natural gas",VLOOKUP(D3311,'Cross-Page Data'!$I$4:$J$13,2,FALSE),IF(J3311="solar",VLOOKUP('Form 923'!D3311,'Cross-Page Data'!$I$14:$J$117,2,FALSE),J3311))</f>
        <v>lignite</v>
      </c>
      <c r="J3311" t="str">
        <f>VLOOKUP(E3311,'Cross-Page Data'!$D$4:$F$48,3,FALSE)</f>
        <v>lignite</v>
      </c>
      <c r="K3311" t="b">
        <f t="shared" si="51"/>
        <v>1</v>
      </c>
    </row>
    <row r="3312" spans="1:11">
      <c r="A3312" s="120">
        <v>6089</v>
      </c>
      <c r="B3312" s="121" t="s">
        <v>201</v>
      </c>
      <c r="C3312" s="121" t="s">
        <v>202</v>
      </c>
      <c r="D3312" s="121" t="s">
        <v>68</v>
      </c>
      <c r="E3312" s="121" t="s">
        <v>38</v>
      </c>
      <c r="F3312" s="122">
        <v>7824</v>
      </c>
      <c r="G3312" s="122">
        <v>541.216</v>
      </c>
      <c r="H3312" s="120">
        <v>2019</v>
      </c>
      <c r="I3312" t="str">
        <f>IF(J3312="natural gas",VLOOKUP(D3312,'Cross-Page Data'!$I$4:$J$13,2,FALSE),IF(J3312="solar",VLOOKUP('Form 923'!D3312,'Cross-Page Data'!$I$14:$J$117,2,FALSE),J3312))</f>
        <v>natural gas nonpeaker - preexisting retiring</v>
      </c>
      <c r="J3312" t="str">
        <f>VLOOKUP(E3312,'Cross-Page Data'!$D$4:$F$48,3,FALSE)</f>
        <v>natural gas</v>
      </c>
      <c r="K3312" t="b">
        <f t="shared" si="51"/>
        <v>1</v>
      </c>
    </row>
    <row r="3313" spans="1:11">
      <c r="A3313" s="120">
        <v>6089</v>
      </c>
      <c r="B3313" s="121" t="s">
        <v>201</v>
      </c>
      <c r="C3313" s="121" t="s">
        <v>202</v>
      </c>
      <c r="D3313" s="121" t="s">
        <v>68</v>
      </c>
      <c r="E3313" s="121" t="s">
        <v>162</v>
      </c>
      <c r="F3313" s="122">
        <v>64408</v>
      </c>
      <c r="G3313" s="122">
        <v>4762.97</v>
      </c>
      <c r="H3313" s="120">
        <v>2019</v>
      </c>
      <c r="I3313" t="str">
        <f>IF(J3313="natural gas",VLOOKUP(D3313,'Cross-Page Data'!$I$4:$J$13,2,FALSE),IF(J3313="solar",VLOOKUP('Form 923'!D3313,'Cross-Page Data'!$I$14:$J$117,2,FALSE),J3313))</f>
        <v>hard coal</v>
      </c>
      <c r="J3313" t="str">
        <f>VLOOKUP(E3313,'Cross-Page Data'!$D$4:$F$48,3,FALSE)</f>
        <v>hard coal</v>
      </c>
      <c r="K3313" t="b">
        <f t="shared" si="51"/>
        <v>1</v>
      </c>
    </row>
    <row r="3314" spans="1:11">
      <c r="A3314" s="120">
        <v>6090</v>
      </c>
      <c r="B3314" s="121" t="s">
        <v>205</v>
      </c>
      <c r="C3314" s="121" t="s">
        <v>202</v>
      </c>
      <c r="D3314" s="121" t="s">
        <v>68</v>
      </c>
      <c r="E3314" s="121" t="s">
        <v>70</v>
      </c>
      <c r="F3314" s="122">
        <v>184558</v>
      </c>
      <c r="G3314" s="122">
        <v>18244.699</v>
      </c>
      <c r="H3314" s="120">
        <v>2019</v>
      </c>
      <c r="I3314" t="str">
        <f>IF(J3314="natural gas",VLOOKUP(D3314,'Cross-Page Data'!$I$4:$J$13,2,FALSE),IF(J3314="solar",VLOOKUP('Form 923'!D3314,'Cross-Page Data'!$I$14:$J$117,2,FALSE),J3314))</f>
        <v>heavy or residual fuel oil</v>
      </c>
      <c r="J3314" t="str">
        <f>VLOOKUP(E3314,'Cross-Page Data'!$D$4:$F$48,3,FALSE)</f>
        <v>heavy or residual fuel oil</v>
      </c>
      <c r="K3314" t="b">
        <f t="shared" si="51"/>
        <v>1</v>
      </c>
    </row>
    <row r="3315" spans="1:11">
      <c r="A3315" s="120">
        <v>6090</v>
      </c>
      <c r="B3315" s="121" t="s">
        <v>205</v>
      </c>
      <c r="C3315" s="121" t="s">
        <v>202</v>
      </c>
      <c r="D3315" s="121" t="s">
        <v>68</v>
      </c>
      <c r="E3315" s="121" t="s">
        <v>162</v>
      </c>
      <c r="F3315" s="122">
        <v>108015894</v>
      </c>
      <c r="G3315" s="122">
        <v>10734409</v>
      </c>
      <c r="H3315" s="120">
        <v>2019</v>
      </c>
      <c r="I3315" t="str">
        <f>IF(J3315="natural gas",VLOOKUP(D3315,'Cross-Page Data'!$I$4:$J$13,2,FALSE),IF(J3315="solar",VLOOKUP('Form 923'!D3315,'Cross-Page Data'!$I$14:$J$117,2,FALSE),J3315))</f>
        <v>hard coal</v>
      </c>
      <c r="J3315" t="str">
        <f>VLOOKUP(E3315,'Cross-Page Data'!$D$4:$F$48,3,FALSE)</f>
        <v>hard coal</v>
      </c>
      <c r="K3315" t="b">
        <f t="shared" si="51"/>
        <v>1</v>
      </c>
    </row>
    <row r="3316" spans="1:11">
      <c r="A3316" s="120">
        <v>6092</v>
      </c>
      <c r="B3316" s="121" t="s">
        <v>201</v>
      </c>
      <c r="C3316" s="121" t="s">
        <v>202</v>
      </c>
      <c r="D3316" s="121" t="s">
        <v>73</v>
      </c>
      <c r="E3316" s="121" t="s">
        <v>70</v>
      </c>
      <c r="F3316" s="122">
        <v>74645</v>
      </c>
      <c r="G3316" s="122">
        <v>5400</v>
      </c>
      <c r="H3316" s="120">
        <v>2019</v>
      </c>
      <c r="I3316" t="str">
        <f>IF(J3316="natural gas",VLOOKUP(D3316,'Cross-Page Data'!$I$4:$J$13,2,FALSE),IF(J3316="solar",VLOOKUP('Form 923'!D3316,'Cross-Page Data'!$I$14:$J$117,2,FALSE),J3316))</f>
        <v>heavy or residual fuel oil</v>
      </c>
      <c r="J3316" t="str">
        <f>VLOOKUP(E3316,'Cross-Page Data'!$D$4:$F$48,3,FALSE)</f>
        <v>heavy or residual fuel oil</v>
      </c>
      <c r="K3316" t="b">
        <f t="shared" si="51"/>
        <v>1</v>
      </c>
    </row>
    <row r="3317" spans="1:11">
      <c r="A3317" s="120">
        <v>6094</v>
      </c>
      <c r="B3317" s="121" t="s">
        <v>201</v>
      </c>
      <c r="C3317" s="121" t="s">
        <v>206</v>
      </c>
      <c r="D3317" s="121" t="s">
        <v>68</v>
      </c>
      <c r="E3317" s="121" t="s">
        <v>54</v>
      </c>
      <c r="F3317" s="122">
        <v>1572289</v>
      </c>
      <c r="G3317" s="122">
        <v>119754.34</v>
      </c>
      <c r="H3317" s="120">
        <v>2019</v>
      </c>
      <c r="I3317" t="str">
        <f>IF(J3317="natural gas",VLOOKUP(D3317,'Cross-Page Data'!$I$4:$J$13,2,FALSE),IF(J3317="solar",VLOOKUP('Form 923'!D3317,'Cross-Page Data'!$I$14:$J$117,2,FALSE),J3317))</f>
        <v>hard coal</v>
      </c>
      <c r="J3317" t="str">
        <f>VLOOKUP(E3317,'Cross-Page Data'!$D$4:$F$48,3,FALSE)</f>
        <v>hard coal</v>
      </c>
      <c r="K3317" t="b">
        <f t="shared" si="51"/>
        <v>1</v>
      </c>
    </row>
    <row r="3318" spans="1:11">
      <c r="A3318" s="120">
        <v>6094</v>
      </c>
      <c r="B3318" s="121" t="s">
        <v>201</v>
      </c>
      <c r="C3318" s="121" t="s">
        <v>206</v>
      </c>
      <c r="D3318" s="121" t="s">
        <v>68</v>
      </c>
      <c r="E3318" s="121" t="s">
        <v>70</v>
      </c>
      <c r="F3318" s="122">
        <v>229141</v>
      </c>
      <c r="G3318" s="122">
        <v>7339.458</v>
      </c>
      <c r="H3318" s="120">
        <v>2019</v>
      </c>
      <c r="I3318" t="str">
        <f>IF(J3318="natural gas",VLOOKUP(D3318,'Cross-Page Data'!$I$4:$J$13,2,FALSE),IF(J3318="solar",VLOOKUP('Form 923'!D3318,'Cross-Page Data'!$I$14:$J$117,2,FALSE),J3318))</f>
        <v>heavy or residual fuel oil</v>
      </c>
      <c r="J3318" t="str">
        <f>VLOOKUP(E3318,'Cross-Page Data'!$D$4:$F$48,3,FALSE)</f>
        <v>heavy or residual fuel oil</v>
      </c>
      <c r="K3318" t="b">
        <f t="shared" si="51"/>
        <v>1</v>
      </c>
    </row>
    <row r="3319" spans="1:11">
      <c r="A3319" s="120">
        <v>6094</v>
      </c>
      <c r="B3319" s="121" t="s">
        <v>201</v>
      </c>
      <c r="C3319" s="121" t="s">
        <v>206</v>
      </c>
      <c r="D3319" s="121" t="s">
        <v>68</v>
      </c>
      <c r="E3319" s="121" t="s">
        <v>150</v>
      </c>
      <c r="F3319" s="122">
        <v>7087514</v>
      </c>
      <c r="G3319" s="122">
        <v>527339.2</v>
      </c>
      <c r="H3319" s="120">
        <v>2019</v>
      </c>
      <c r="I3319" t="str">
        <f>IF(J3319="natural gas",VLOOKUP(D3319,'Cross-Page Data'!$I$4:$J$13,2,FALSE),IF(J3319="solar",VLOOKUP('Form 923'!D3319,'Cross-Page Data'!$I$14:$J$117,2,FALSE),J3319))</f>
        <v>hard coal</v>
      </c>
      <c r="J3319" t="str">
        <f>VLOOKUP(E3319,'Cross-Page Data'!$D$4:$F$48,3,FALSE)</f>
        <v>hard coal</v>
      </c>
      <c r="K3319" t="b">
        <f t="shared" si="51"/>
        <v>1</v>
      </c>
    </row>
    <row r="3320" spans="1:11">
      <c r="A3320" s="120">
        <v>6094</v>
      </c>
      <c r="B3320" s="121" t="s">
        <v>201</v>
      </c>
      <c r="C3320" s="121" t="s">
        <v>206</v>
      </c>
      <c r="D3320" s="121" t="s">
        <v>68</v>
      </c>
      <c r="E3320" s="121" t="s">
        <v>162</v>
      </c>
      <c r="F3320" s="122">
        <v>0</v>
      </c>
      <c r="G3320" s="122">
        <v>0</v>
      </c>
      <c r="H3320" s="120">
        <v>2019</v>
      </c>
      <c r="I3320" t="str">
        <f>IF(J3320="natural gas",VLOOKUP(D3320,'Cross-Page Data'!$I$4:$J$13,2,FALSE),IF(J3320="solar",VLOOKUP('Form 923'!D3320,'Cross-Page Data'!$I$14:$J$117,2,FALSE),J3320))</f>
        <v>hard coal</v>
      </c>
      <c r="J3320" t="str">
        <f>VLOOKUP(E3320,'Cross-Page Data'!$D$4:$F$48,3,FALSE)</f>
        <v>hard coal</v>
      </c>
      <c r="K3320" t="b">
        <f t="shared" si="51"/>
        <v>1</v>
      </c>
    </row>
    <row r="3321" spans="1:11">
      <c r="A3321" s="120">
        <v>6095</v>
      </c>
      <c r="B3321" s="121" t="s">
        <v>201</v>
      </c>
      <c r="C3321" s="121" t="s">
        <v>202</v>
      </c>
      <c r="D3321" s="121" t="s">
        <v>68</v>
      </c>
      <c r="E3321" s="121" t="s">
        <v>70</v>
      </c>
      <c r="F3321" s="122">
        <v>125340</v>
      </c>
      <c r="G3321" s="122">
        <v>10168.569</v>
      </c>
      <c r="H3321" s="120">
        <v>2019</v>
      </c>
      <c r="I3321" t="str">
        <f>IF(J3321="natural gas",VLOOKUP(D3321,'Cross-Page Data'!$I$4:$J$13,2,FALSE),IF(J3321="solar",VLOOKUP('Form 923'!D3321,'Cross-Page Data'!$I$14:$J$117,2,FALSE),J3321))</f>
        <v>heavy or residual fuel oil</v>
      </c>
      <c r="J3321" t="str">
        <f>VLOOKUP(E3321,'Cross-Page Data'!$D$4:$F$48,3,FALSE)</f>
        <v>heavy or residual fuel oil</v>
      </c>
      <c r="K3321" t="b">
        <f t="shared" si="51"/>
        <v>1</v>
      </c>
    </row>
    <row r="3322" spans="1:11">
      <c r="A3322" s="120">
        <v>6095</v>
      </c>
      <c r="B3322" s="121" t="s">
        <v>201</v>
      </c>
      <c r="C3322" s="121" t="s">
        <v>202</v>
      </c>
      <c r="D3322" s="121" t="s">
        <v>68</v>
      </c>
      <c r="E3322" s="121" t="s">
        <v>162</v>
      </c>
      <c r="F3322" s="122">
        <v>42686307</v>
      </c>
      <c r="G3322" s="122">
        <v>3599758.4</v>
      </c>
      <c r="H3322" s="120">
        <v>2019</v>
      </c>
      <c r="I3322" t="str">
        <f>IF(J3322="natural gas",VLOOKUP(D3322,'Cross-Page Data'!$I$4:$J$13,2,FALSE),IF(J3322="solar",VLOOKUP('Form 923'!D3322,'Cross-Page Data'!$I$14:$J$117,2,FALSE),J3322))</f>
        <v>hard coal</v>
      </c>
      <c r="J3322" t="str">
        <f>VLOOKUP(E3322,'Cross-Page Data'!$D$4:$F$48,3,FALSE)</f>
        <v>hard coal</v>
      </c>
      <c r="K3322" t="b">
        <f t="shared" si="51"/>
        <v>1</v>
      </c>
    </row>
    <row r="3323" spans="1:11">
      <c r="A3323" s="120">
        <v>6096</v>
      </c>
      <c r="B3323" s="121" t="s">
        <v>201</v>
      </c>
      <c r="C3323" s="121" t="s">
        <v>202</v>
      </c>
      <c r="D3323" s="121" t="s">
        <v>68</v>
      </c>
      <c r="E3323" s="121" t="s">
        <v>70</v>
      </c>
      <c r="F3323" s="122">
        <v>44377</v>
      </c>
      <c r="G3323" s="122">
        <v>4261.497</v>
      </c>
      <c r="H3323" s="120">
        <v>2019</v>
      </c>
      <c r="I3323" t="str">
        <f>IF(J3323="natural gas",VLOOKUP(D3323,'Cross-Page Data'!$I$4:$J$13,2,FALSE),IF(J3323="solar",VLOOKUP('Form 923'!D3323,'Cross-Page Data'!$I$14:$J$117,2,FALSE),J3323))</f>
        <v>heavy or residual fuel oil</v>
      </c>
      <c r="J3323" t="str">
        <f>VLOOKUP(E3323,'Cross-Page Data'!$D$4:$F$48,3,FALSE)</f>
        <v>heavy or residual fuel oil</v>
      </c>
      <c r="K3323" t="b">
        <f t="shared" si="51"/>
        <v>1</v>
      </c>
    </row>
    <row r="3324" spans="1:11">
      <c r="A3324" s="120">
        <v>6096</v>
      </c>
      <c r="B3324" s="121" t="s">
        <v>201</v>
      </c>
      <c r="C3324" s="121" t="s">
        <v>202</v>
      </c>
      <c r="D3324" s="121" t="s">
        <v>68</v>
      </c>
      <c r="E3324" s="121" t="s">
        <v>38</v>
      </c>
      <c r="F3324" s="122">
        <v>311023</v>
      </c>
      <c r="G3324" s="122">
        <v>29824.492</v>
      </c>
      <c r="H3324" s="120">
        <v>2019</v>
      </c>
      <c r="I3324" t="str">
        <f>IF(J3324="natural gas",VLOOKUP(D3324,'Cross-Page Data'!$I$4:$J$13,2,FALSE),IF(J3324="solar",VLOOKUP('Form 923'!D3324,'Cross-Page Data'!$I$14:$J$117,2,FALSE),J3324))</f>
        <v>natural gas nonpeaker - preexisting retiring</v>
      </c>
      <c r="J3324" t="str">
        <f>VLOOKUP(E3324,'Cross-Page Data'!$D$4:$F$48,3,FALSE)</f>
        <v>natural gas</v>
      </c>
      <c r="K3324" t="b">
        <f t="shared" si="51"/>
        <v>1</v>
      </c>
    </row>
    <row r="3325" spans="1:11">
      <c r="A3325" s="120">
        <v>6096</v>
      </c>
      <c r="B3325" s="121" t="s">
        <v>201</v>
      </c>
      <c r="C3325" s="121" t="s">
        <v>202</v>
      </c>
      <c r="D3325" s="121" t="s">
        <v>68</v>
      </c>
      <c r="E3325" s="121" t="s">
        <v>162</v>
      </c>
      <c r="F3325" s="122">
        <v>69225745</v>
      </c>
      <c r="G3325" s="122">
        <v>6778371</v>
      </c>
      <c r="H3325" s="120">
        <v>2019</v>
      </c>
      <c r="I3325" t="str">
        <f>IF(J3325="natural gas",VLOOKUP(D3325,'Cross-Page Data'!$I$4:$J$13,2,FALSE),IF(J3325="solar",VLOOKUP('Form 923'!D3325,'Cross-Page Data'!$I$14:$J$117,2,FALSE),J3325))</f>
        <v>hard coal</v>
      </c>
      <c r="J3325" t="str">
        <f>VLOOKUP(E3325,'Cross-Page Data'!$D$4:$F$48,3,FALSE)</f>
        <v>hard coal</v>
      </c>
      <c r="K3325" t="b">
        <f t="shared" si="51"/>
        <v>1</v>
      </c>
    </row>
    <row r="3326" spans="1:11">
      <c r="A3326" s="120">
        <v>6098</v>
      </c>
      <c r="B3326" s="121" t="s">
        <v>205</v>
      </c>
      <c r="C3326" s="121" t="s">
        <v>202</v>
      </c>
      <c r="D3326" s="121" t="s">
        <v>79</v>
      </c>
      <c r="E3326" s="121" t="s">
        <v>70</v>
      </c>
      <c r="F3326" s="122">
        <v>0</v>
      </c>
      <c r="G3326" s="122">
        <v>0</v>
      </c>
      <c r="H3326" s="120">
        <v>2019</v>
      </c>
      <c r="I3326" t="str">
        <f>IF(J3326="natural gas",VLOOKUP(D3326,'Cross-Page Data'!$I$4:$J$13,2,FALSE),IF(J3326="solar",VLOOKUP('Form 923'!D3326,'Cross-Page Data'!$I$14:$J$117,2,FALSE),J3326))</f>
        <v>heavy or residual fuel oil</v>
      </c>
      <c r="J3326" t="str">
        <f>VLOOKUP(E3326,'Cross-Page Data'!$D$4:$F$48,3,FALSE)</f>
        <v>heavy or residual fuel oil</v>
      </c>
      <c r="K3326" t="b">
        <f t="shared" si="51"/>
        <v>1</v>
      </c>
    </row>
    <row r="3327" spans="1:11">
      <c r="A3327" s="120">
        <v>6098</v>
      </c>
      <c r="B3327" s="121" t="s">
        <v>205</v>
      </c>
      <c r="C3327" s="121" t="s">
        <v>202</v>
      </c>
      <c r="D3327" s="121" t="s">
        <v>68</v>
      </c>
      <c r="E3327" s="121" t="s">
        <v>35</v>
      </c>
      <c r="F3327" s="122">
        <v>0</v>
      </c>
      <c r="G3327" s="122">
        <v>0</v>
      </c>
      <c r="H3327" s="120">
        <v>2019</v>
      </c>
      <c r="I3327" t="str">
        <f>IF(J3327="natural gas",VLOOKUP(D3327,'Cross-Page Data'!$I$4:$J$13,2,FALSE),IF(J3327="solar",VLOOKUP('Form 923'!D3327,'Cross-Page Data'!$I$14:$J$117,2,FALSE),J3327))</f>
        <v>biomass</v>
      </c>
      <c r="J3327" t="str">
        <f>VLOOKUP(E3327,'Cross-Page Data'!$D$4:$F$48,3,FALSE)</f>
        <v>biomass</v>
      </c>
      <c r="K3327" t="b">
        <f t="shared" si="51"/>
        <v>1</v>
      </c>
    </row>
    <row r="3328" spans="1:11">
      <c r="A3328" s="120">
        <v>6098</v>
      </c>
      <c r="B3328" s="121" t="s">
        <v>205</v>
      </c>
      <c r="C3328" s="121" t="s">
        <v>202</v>
      </c>
      <c r="D3328" s="121" t="s">
        <v>68</v>
      </c>
      <c r="E3328" s="121" t="s">
        <v>70</v>
      </c>
      <c r="F3328" s="122">
        <v>20660</v>
      </c>
      <c r="G3328" s="122">
        <v>2016.709</v>
      </c>
      <c r="H3328" s="120">
        <v>2019</v>
      </c>
      <c r="I3328" t="str">
        <f>IF(J3328="natural gas",VLOOKUP(D3328,'Cross-Page Data'!$I$4:$J$13,2,FALSE),IF(J3328="solar",VLOOKUP('Form 923'!D3328,'Cross-Page Data'!$I$14:$J$117,2,FALSE),J3328))</f>
        <v>heavy or residual fuel oil</v>
      </c>
      <c r="J3328" t="str">
        <f>VLOOKUP(E3328,'Cross-Page Data'!$D$4:$F$48,3,FALSE)</f>
        <v>heavy or residual fuel oil</v>
      </c>
      <c r="K3328" t="b">
        <f t="shared" si="51"/>
        <v>1</v>
      </c>
    </row>
    <row r="3329" spans="1:11">
      <c r="A3329" s="120">
        <v>6098</v>
      </c>
      <c r="B3329" s="121" t="s">
        <v>205</v>
      </c>
      <c r="C3329" s="121" t="s">
        <v>202</v>
      </c>
      <c r="D3329" s="121" t="s">
        <v>68</v>
      </c>
      <c r="E3329" s="121" t="s">
        <v>162</v>
      </c>
      <c r="F3329" s="122">
        <v>26780931</v>
      </c>
      <c r="G3329" s="122">
        <v>2617071.3</v>
      </c>
      <c r="H3329" s="120">
        <v>2019</v>
      </c>
      <c r="I3329" t="str">
        <f>IF(J3329="natural gas",VLOOKUP(D3329,'Cross-Page Data'!$I$4:$J$13,2,FALSE),IF(J3329="solar",VLOOKUP('Form 923'!D3329,'Cross-Page Data'!$I$14:$J$117,2,FALSE),J3329))</f>
        <v>hard coal</v>
      </c>
      <c r="J3329" t="str">
        <f>VLOOKUP(E3329,'Cross-Page Data'!$D$4:$F$48,3,FALSE)</f>
        <v>hard coal</v>
      </c>
      <c r="K3329" t="b">
        <f t="shared" si="51"/>
        <v>1</v>
      </c>
    </row>
    <row r="3330" spans="1:11">
      <c r="A3330" s="120">
        <v>6099</v>
      </c>
      <c r="B3330" s="121" t="s">
        <v>201</v>
      </c>
      <c r="C3330" s="121" t="s">
        <v>202</v>
      </c>
      <c r="D3330" s="121" t="s">
        <v>68</v>
      </c>
      <c r="E3330" s="121" t="s">
        <v>125</v>
      </c>
      <c r="F3330" s="122">
        <v>0</v>
      </c>
      <c r="G3330" s="122">
        <v>8842395</v>
      </c>
      <c r="H3330" s="120">
        <v>2019</v>
      </c>
      <c r="I3330" t="str">
        <f>IF(J3330="natural gas",VLOOKUP(D3330,'Cross-Page Data'!$I$4:$J$13,2,FALSE),IF(J3330="solar",VLOOKUP('Form 923'!D3330,'Cross-Page Data'!$I$14:$J$117,2,FALSE),J3330))</f>
        <v>nuclear</v>
      </c>
      <c r="J3330" t="str">
        <f>VLOOKUP(E3330,'Cross-Page Data'!$D$4:$F$48,3,FALSE)</f>
        <v>nuclear</v>
      </c>
      <c r="K3330" t="b">
        <f t="shared" si="51"/>
        <v>1</v>
      </c>
    </row>
    <row r="3331" spans="1:11">
      <c r="A3331" s="120">
        <v>6099</v>
      </c>
      <c r="B3331" s="121" t="s">
        <v>201</v>
      </c>
      <c r="C3331" s="121" t="s">
        <v>202</v>
      </c>
      <c r="D3331" s="121" t="s">
        <v>68</v>
      </c>
      <c r="E3331" s="121" t="s">
        <v>125</v>
      </c>
      <c r="F3331" s="122">
        <v>0</v>
      </c>
      <c r="G3331" s="122">
        <v>7322989</v>
      </c>
      <c r="H3331" s="120">
        <v>2019</v>
      </c>
      <c r="I3331" t="str">
        <f>IF(J3331="natural gas",VLOOKUP(D3331,'Cross-Page Data'!$I$4:$J$13,2,FALSE),IF(J3331="solar",VLOOKUP('Form 923'!D3331,'Cross-Page Data'!$I$14:$J$117,2,FALSE),J3331))</f>
        <v>nuclear</v>
      </c>
      <c r="J3331" t="str">
        <f>VLOOKUP(E3331,'Cross-Page Data'!$D$4:$F$48,3,FALSE)</f>
        <v>nuclear</v>
      </c>
      <c r="K3331" t="b">
        <f t="shared" si="51"/>
        <v>1</v>
      </c>
    </row>
    <row r="3332" spans="1:11">
      <c r="A3332" s="120">
        <v>6100</v>
      </c>
      <c r="B3332" s="121" t="s">
        <v>201</v>
      </c>
      <c r="C3332" s="121" t="s">
        <v>202</v>
      </c>
      <c r="D3332" s="121" t="s">
        <v>57</v>
      </c>
      <c r="E3332" s="121" t="s">
        <v>170</v>
      </c>
      <c r="F3332" s="122">
        <v>0</v>
      </c>
      <c r="G3332" s="122">
        <v>-298392</v>
      </c>
      <c r="H3332" s="120">
        <v>2019</v>
      </c>
      <c r="I3332" t="str">
        <f>IF(J3332="natural gas",VLOOKUP(D3332,'Cross-Page Data'!$I$4:$J$13,2,FALSE),IF(J3332="solar",VLOOKUP('Form 923'!D3332,'Cross-Page Data'!$I$14:$J$117,2,FALSE),J3332))</f>
        <v>hydro</v>
      </c>
      <c r="J3332" t="str">
        <f>VLOOKUP(E3332,'Cross-Page Data'!$D$4:$F$48,3,FALSE)</f>
        <v>hydro</v>
      </c>
      <c r="K3332" t="b">
        <f t="shared" si="51"/>
        <v>1</v>
      </c>
    </row>
    <row r="3333" spans="1:11">
      <c r="A3333" s="120">
        <v>6101</v>
      </c>
      <c r="B3333" s="121" t="s">
        <v>201</v>
      </c>
      <c r="C3333" s="121" t="s">
        <v>202</v>
      </c>
      <c r="D3333" s="121" t="s">
        <v>68</v>
      </c>
      <c r="E3333" s="121" t="s">
        <v>70</v>
      </c>
      <c r="F3333" s="122">
        <v>33375</v>
      </c>
      <c r="G3333" s="122">
        <v>2551.971</v>
      </c>
      <c r="H3333" s="120">
        <v>2019</v>
      </c>
      <c r="I3333" t="str">
        <f>IF(J3333="natural gas",VLOOKUP(D3333,'Cross-Page Data'!$I$4:$J$13,2,FALSE),IF(J3333="solar",VLOOKUP('Form 923'!D3333,'Cross-Page Data'!$I$14:$J$117,2,FALSE),J3333))</f>
        <v>heavy or residual fuel oil</v>
      </c>
      <c r="J3333" t="str">
        <f>VLOOKUP(E3333,'Cross-Page Data'!$D$4:$F$48,3,FALSE)</f>
        <v>heavy or residual fuel oil</v>
      </c>
      <c r="K3333" t="b">
        <f t="shared" si="51"/>
        <v>1</v>
      </c>
    </row>
    <row r="3334" spans="1:11">
      <c r="A3334" s="120">
        <v>6101</v>
      </c>
      <c r="B3334" s="121" t="s">
        <v>201</v>
      </c>
      <c r="C3334" s="121" t="s">
        <v>202</v>
      </c>
      <c r="D3334" s="121" t="s">
        <v>68</v>
      </c>
      <c r="E3334" s="121" t="s">
        <v>162</v>
      </c>
      <c r="F3334" s="122">
        <v>23885335</v>
      </c>
      <c r="G3334" s="122">
        <v>1848319</v>
      </c>
      <c r="H3334" s="120">
        <v>2019</v>
      </c>
      <c r="I3334" t="str">
        <f>IF(J3334="natural gas",VLOOKUP(D3334,'Cross-Page Data'!$I$4:$J$13,2,FALSE),IF(J3334="solar",VLOOKUP('Form 923'!D3334,'Cross-Page Data'!$I$14:$J$117,2,FALSE),J3334))</f>
        <v>hard coal</v>
      </c>
      <c r="J3334" t="str">
        <f>VLOOKUP(E3334,'Cross-Page Data'!$D$4:$F$48,3,FALSE)</f>
        <v>hard coal</v>
      </c>
      <c r="K3334" t="b">
        <f t="shared" si="51"/>
        <v>1</v>
      </c>
    </row>
    <row r="3335" spans="1:11">
      <c r="A3335" s="120">
        <v>6103</v>
      </c>
      <c r="B3335" s="121" t="s">
        <v>201</v>
      </c>
      <c r="C3335" s="121" t="s">
        <v>206</v>
      </c>
      <c r="D3335" s="121" t="s">
        <v>68</v>
      </c>
      <c r="E3335" s="121" t="s">
        <v>125</v>
      </c>
      <c r="F3335" s="122">
        <v>0</v>
      </c>
      <c r="G3335" s="122">
        <v>11072672</v>
      </c>
      <c r="H3335" s="120">
        <v>2019</v>
      </c>
      <c r="I3335" t="str">
        <f>IF(J3335="natural gas",VLOOKUP(D3335,'Cross-Page Data'!$I$4:$J$13,2,FALSE),IF(J3335="solar",VLOOKUP('Form 923'!D3335,'Cross-Page Data'!$I$14:$J$117,2,FALSE),J3335))</f>
        <v>nuclear</v>
      </c>
      <c r="J3335" t="str">
        <f>VLOOKUP(E3335,'Cross-Page Data'!$D$4:$F$48,3,FALSE)</f>
        <v>nuclear</v>
      </c>
      <c r="K3335" t="b">
        <f t="shared" ref="K3335:K3398" si="52">IF(AND($N$6=FALSE,OR(C3335="Commercial NAICS Cogen",C3335="Industrial NAICS Cogen",C3335="NAICS-22 Cogen")),FALSE,IF(AND($N$7=FALSE,OR(C3335="Commercial NAICS Cogen",C3335="Commercial NAICS Non-Cogen",C3335="industrial NAICS Cogen",C3335="industrial NAICS non-cogen")),FALSE,TRUE))</f>
        <v>1</v>
      </c>
    </row>
    <row r="3336" spans="1:11">
      <c r="A3336" s="120">
        <v>6103</v>
      </c>
      <c r="B3336" s="121" t="s">
        <v>201</v>
      </c>
      <c r="C3336" s="121" t="s">
        <v>206</v>
      </c>
      <c r="D3336" s="121" t="s">
        <v>68</v>
      </c>
      <c r="E3336" s="121" t="s">
        <v>125</v>
      </c>
      <c r="F3336" s="122">
        <v>0</v>
      </c>
      <c r="G3336" s="122">
        <v>9846335</v>
      </c>
      <c r="H3336" s="120">
        <v>2019</v>
      </c>
      <c r="I3336" t="str">
        <f>IF(J3336="natural gas",VLOOKUP(D3336,'Cross-Page Data'!$I$4:$J$13,2,FALSE),IF(J3336="solar",VLOOKUP('Form 923'!D3336,'Cross-Page Data'!$I$14:$J$117,2,FALSE),J3336))</f>
        <v>nuclear</v>
      </c>
      <c r="J3336" t="str">
        <f>VLOOKUP(E3336,'Cross-Page Data'!$D$4:$F$48,3,FALSE)</f>
        <v>nuclear</v>
      </c>
      <c r="K3336" t="b">
        <f t="shared" si="52"/>
        <v>1</v>
      </c>
    </row>
    <row r="3337" spans="1:11">
      <c r="A3337" s="120">
        <v>6105</v>
      </c>
      <c r="B3337" s="121" t="s">
        <v>201</v>
      </c>
      <c r="C3337" s="121" t="s">
        <v>206</v>
      </c>
      <c r="D3337" s="121" t="s">
        <v>68</v>
      </c>
      <c r="E3337" s="121" t="s">
        <v>125</v>
      </c>
      <c r="F3337" s="122">
        <v>0</v>
      </c>
      <c r="G3337" s="122">
        <v>10084182</v>
      </c>
      <c r="H3337" s="120">
        <v>2019</v>
      </c>
      <c r="I3337" t="str">
        <f>IF(J3337="natural gas",VLOOKUP(D3337,'Cross-Page Data'!$I$4:$J$13,2,FALSE),IF(J3337="solar",VLOOKUP('Form 923'!D3337,'Cross-Page Data'!$I$14:$J$117,2,FALSE),J3337))</f>
        <v>nuclear</v>
      </c>
      <c r="J3337" t="str">
        <f>VLOOKUP(E3337,'Cross-Page Data'!$D$4:$F$48,3,FALSE)</f>
        <v>nuclear</v>
      </c>
      <c r="K3337" t="b">
        <f t="shared" si="52"/>
        <v>1</v>
      </c>
    </row>
    <row r="3338" spans="1:11">
      <c r="A3338" s="120">
        <v>6105</v>
      </c>
      <c r="B3338" s="121" t="s">
        <v>201</v>
      </c>
      <c r="C3338" s="121" t="s">
        <v>206</v>
      </c>
      <c r="D3338" s="121" t="s">
        <v>68</v>
      </c>
      <c r="E3338" s="121" t="s">
        <v>125</v>
      </c>
      <c r="F3338" s="122">
        <v>0</v>
      </c>
      <c r="G3338" s="122">
        <v>9261412</v>
      </c>
      <c r="H3338" s="120">
        <v>2019</v>
      </c>
      <c r="I3338" t="str">
        <f>IF(J3338="natural gas",VLOOKUP(D3338,'Cross-Page Data'!$I$4:$J$13,2,FALSE),IF(J3338="solar",VLOOKUP('Form 923'!D3338,'Cross-Page Data'!$I$14:$J$117,2,FALSE),J3338))</f>
        <v>nuclear</v>
      </c>
      <c r="J3338" t="str">
        <f>VLOOKUP(E3338,'Cross-Page Data'!$D$4:$F$48,3,FALSE)</f>
        <v>nuclear</v>
      </c>
      <c r="K3338" t="b">
        <f t="shared" si="52"/>
        <v>1</v>
      </c>
    </row>
    <row r="3339" spans="1:11">
      <c r="A3339" s="120">
        <v>6106</v>
      </c>
      <c r="B3339" s="121" t="s">
        <v>201</v>
      </c>
      <c r="C3339" s="121" t="s">
        <v>202</v>
      </c>
      <c r="D3339" s="121" t="s">
        <v>68</v>
      </c>
      <c r="E3339" s="121" t="s">
        <v>70</v>
      </c>
      <c r="F3339" s="122">
        <v>52654</v>
      </c>
      <c r="G3339" s="122">
        <v>4782.474</v>
      </c>
      <c r="H3339" s="120">
        <v>2019</v>
      </c>
      <c r="I3339" t="str">
        <f>IF(J3339="natural gas",VLOOKUP(D3339,'Cross-Page Data'!$I$4:$J$13,2,FALSE),IF(J3339="solar",VLOOKUP('Form 923'!D3339,'Cross-Page Data'!$I$14:$J$117,2,FALSE),J3339))</f>
        <v>heavy or residual fuel oil</v>
      </c>
      <c r="J3339" t="str">
        <f>VLOOKUP(E3339,'Cross-Page Data'!$D$4:$F$48,3,FALSE)</f>
        <v>heavy or residual fuel oil</v>
      </c>
      <c r="K3339" t="b">
        <f t="shared" si="52"/>
        <v>1</v>
      </c>
    </row>
    <row r="3340" spans="1:11">
      <c r="A3340" s="120">
        <v>6106</v>
      </c>
      <c r="B3340" s="121" t="s">
        <v>201</v>
      </c>
      <c r="C3340" s="121" t="s">
        <v>202</v>
      </c>
      <c r="D3340" s="121" t="s">
        <v>68</v>
      </c>
      <c r="E3340" s="121" t="s">
        <v>162</v>
      </c>
      <c r="F3340" s="122">
        <v>26244373</v>
      </c>
      <c r="G3340" s="122">
        <v>2569159.5</v>
      </c>
      <c r="H3340" s="120">
        <v>2019</v>
      </c>
      <c r="I3340" t="str">
        <f>IF(J3340="natural gas",VLOOKUP(D3340,'Cross-Page Data'!$I$4:$J$13,2,FALSE),IF(J3340="solar",VLOOKUP('Form 923'!D3340,'Cross-Page Data'!$I$14:$J$117,2,FALSE),J3340))</f>
        <v>hard coal</v>
      </c>
      <c r="J3340" t="str">
        <f>VLOOKUP(E3340,'Cross-Page Data'!$D$4:$F$48,3,FALSE)</f>
        <v>hard coal</v>
      </c>
      <c r="K3340" t="b">
        <f t="shared" si="52"/>
        <v>1</v>
      </c>
    </row>
    <row r="3341" spans="1:11">
      <c r="A3341" s="120">
        <v>6110</v>
      </c>
      <c r="B3341" s="121" t="s">
        <v>201</v>
      </c>
      <c r="C3341" s="121" t="s">
        <v>206</v>
      </c>
      <c r="D3341" s="121" t="s">
        <v>68</v>
      </c>
      <c r="E3341" s="121" t="s">
        <v>125</v>
      </c>
      <c r="F3341" s="122">
        <v>0</v>
      </c>
      <c r="G3341" s="122">
        <v>7355106</v>
      </c>
      <c r="H3341" s="120">
        <v>2019</v>
      </c>
      <c r="I3341" t="str">
        <f>IF(J3341="natural gas",VLOOKUP(D3341,'Cross-Page Data'!$I$4:$J$13,2,FALSE),IF(J3341="solar",VLOOKUP('Form 923'!D3341,'Cross-Page Data'!$I$14:$J$117,2,FALSE),J3341))</f>
        <v>nuclear</v>
      </c>
      <c r="J3341" t="str">
        <f>VLOOKUP(E3341,'Cross-Page Data'!$D$4:$F$48,3,FALSE)</f>
        <v>nuclear</v>
      </c>
      <c r="K3341" t="b">
        <f t="shared" si="52"/>
        <v>1</v>
      </c>
    </row>
    <row r="3342" spans="1:11">
      <c r="A3342" s="120">
        <v>6112</v>
      </c>
      <c r="B3342" s="121" t="s">
        <v>201</v>
      </c>
      <c r="C3342" s="121" t="s">
        <v>202</v>
      </c>
      <c r="D3342" s="121" t="s">
        <v>39</v>
      </c>
      <c r="E3342" s="121" t="s">
        <v>38</v>
      </c>
      <c r="F3342" s="122">
        <v>5591349</v>
      </c>
      <c r="G3342" s="122">
        <v>1426540</v>
      </c>
      <c r="H3342" s="120">
        <v>2019</v>
      </c>
      <c r="I3342" t="str">
        <f>IF(J3342="natural gas",VLOOKUP(D3342,'Cross-Page Data'!$I$4:$J$13,2,FALSE),IF(J3342="solar",VLOOKUP('Form 923'!D3342,'Cross-Page Data'!$I$14:$J$117,2,FALSE),J3342))</f>
        <v>natural gas nonpeaker - preexisting nonretiring</v>
      </c>
      <c r="J3342" t="str">
        <f>VLOOKUP(E3342,'Cross-Page Data'!$D$4:$F$48,3,FALSE)</f>
        <v>natural gas</v>
      </c>
      <c r="K3342" t="b">
        <f t="shared" si="52"/>
        <v>1</v>
      </c>
    </row>
    <row r="3343" spans="1:11">
      <c r="A3343" s="120">
        <v>6112</v>
      </c>
      <c r="B3343" s="121" t="s">
        <v>201</v>
      </c>
      <c r="C3343" s="121" t="s">
        <v>202</v>
      </c>
      <c r="D3343" s="121" t="s">
        <v>61</v>
      </c>
      <c r="E3343" s="121" t="s">
        <v>38</v>
      </c>
      <c r="F3343" s="122">
        <v>24460543</v>
      </c>
      <c r="G3343" s="122">
        <v>2470705</v>
      </c>
      <c r="H3343" s="120">
        <v>2019</v>
      </c>
      <c r="I3343" t="str">
        <f>IF(J3343="natural gas",VLOOKUP(D3343,'Cross-Page Data'!$I$4:$J$13,2,FALSE),IF(J3343="solar",VLOOKUP('Form 923'!D3343,'Cross-Page Data'!$I$14:$J$117,2,FALSE),J3343))</f>
        <v>natural gas nonpeaker - preexisting nonretiring</v>
      </c>
      <c r="J3343" t="str">
        <f>VLOOKUP(E3343,'Cross-Page Data'!$D$4:$F$48,3,FALSE)</f>
        <v>natural gas</v>
      </c>
      <c r="K3343" t="b">
        <f t="shared" si="52"/>
        <v>1</v>
      </c>
    </row>
    <row r="3344" spans="1:11">
      <c r="A3344" s="120">
        <v>6112</v>
      </c>
      <c r="B3344" s="121" t="s">
        <v>201</v>
      </c>
      <c r="C3344" s="121" t="s">
        <v>202</v>
      </c>
      <c r="D3344" s="121" t="s">
        <v>73</v>
      </c>
      <c r="E3344" s="121" t="s">
        <v>38</v>
      </c>
      <c r="F3344" s="122">
        <v>1292383</v>
      </c>
      <c r="G3344" s="122">
        <v>107458</v>
      </c>
      <c r="H3344" s="120">
        <v>2019</v>
      </c>
      <c r="I3344" t="str">
        <f>IF(J3344="natural gas",VLOOKUP(D3344,'Cross-Page Data'!$I$4:$J$13,2,FALSE),IF(J3344="solar",VLOOKUP('Form 923'!D3344,'Cross-Page Data'!$I$14:$J$117,2,FALSE),J3344))</f>
        <v>natural gas peaker</v>
      </c>
      <c r="J3344" t="str">
        <f>VLOOKUP(E3344,'Cross-Page Data'!$D$4:$F$48,3,FALSE)</f>
        <v>natural gas</v>
      </c>
      <c r="K3344" t="b">
        <f t="shared" si="52"/>
        <v>1</v>
      </c>
    </row>
    <row r="3345" spans="1:11">
      <c r="A3345" s="120">
        <v>6113</v>
      </c>
      <c r="B3345" s="121" t="s">
        <v>201</v>
      </c>
      <c r="C3345" s="121" t="s">
        <v>202</v>
      </c>
      <c r="D3345" s="121" t="s">
        <v>68</v>
      </c>
      <c r="E3345" s="121" t="s">
        <v>54</v>
      </c>
      <c r="F3345" s="122">
        <v>134046330</v>
      </c>
      <c r="G3345" s="122">
        <v>12141089</v>
      </c>
      <c r="H3345" s="120">
        <v>2019</v>
      </c>
      <c r="I3345" t="str">
        <f>IF(J3345="natural gas",VLOOKUP(D3345,'Cross-Page Data'!$I$4:$J$13,2,FALSE),IF(J3345="solar",VLOOKUP('Form 923'!D3345,'Cross-Page Data'!$I$14:$J$117,2,FALSE),J3345))</f>
        <v>hard coal</v>
      </c>
      <c r="J3345" t="str">
        <f>VLOOKUP(E3345,'Cross-Page Data'!$D$4:$F$48,3,FALSE)</f>
        <v>hard coal</v>
      </c>
      <c r="K3345" t="b">
        <f t="shared" si="52"/>
        <v>1</v>
      </c>
    </row>
    <row r="3346" spans="1:11">
      <c r="A3346" s="120">
        <v>6113</v>
      </c>
      <c r="B3346" s="121" t="s">
        <v>201</v>
      </c>
      <c r="C3346" s="121" t="s">
        <v>202</v>
      </c>
      <c r="D3346" s="121" t="s">
        <v>68</v>
      </c>
      <c r="E3346" s="121" t="s">
        <v>70</v>
      </c>
      <c r="F3346" s="122">
        <v>474641</v>
      </c>
      <c r="G3346" s="122">
        <v>43057.727</v>
      </c>
      <c r="H3346" s="120">
        <v>2019</v>
      </c>
      <c r="I3346" t="str">
        <f>IF(J3346="natural gas",VLOOKUP(D3346,'Cross-Page Data'!$I$4:$J$13,2,FALSE),IF(J3346="solar",VLOOKUP('Form 923'!D3346,'Cross-Page Data'!$I$14:$J$117,2,FALSE),J3346))</f>
        <v>heavy or residual fuel oil</v>
      </c>
      <c r="J3346" t="str">
        <f>VLOOKUP(E3346,'Cross-Page Data'!$D$4:$F$48,3,FALSE)</f>
        <v>heavy or residual fuel oil</v>
      </c>
      <c r="K3346" t="b">
        <f t="shared" si="52"/>
        <v>1</v>
      </c>
    </row>
    <row r="3347" spans="1:11">
      <c r="A3347" s="120">
        <v>6115</v>
      </c>
      <c r="B3347" s="121" t="s">
        <v>201</v>
      </c>
      <c r="C3347" s="121" t="s">
        <v>206</v>
      </c>
      <c r="D3347" s="121" t="s">
        <v>68</v>
      </c>
      <c r="E3347" s="121" t="s">
        <v>125</v>
      </c>
      <c r="F3347" s="122">
        <v>0</v>
      </c>
      <c r="G3347" s="122">
        <v>10906923</v>
      </c>
      <c r="H3347" s="120">
        <v>2019</v>
      </c>
      <c r="I3347" t="str">
        <f>IF(J3347="natural gas",VLOOKUP(D3347,'Cross-Page Data'!$I$4:$J$13,2,FALSE),IF(J3347="solar",VLOOKUP('Form 923'!D3347,'Cross-Page Data'!$I$14:$J$117,2,FALSE),J3347))</f>
        <v>nuclear</v>
      </c>
      <c r="J3347" t="str">
        <f>VLOOKUP(E3347,'Cross-Page Data'!$D$4:$F$48,3,FALSE)</f>
        <v>nuclear</v>
      </c>
      <c r="K3347" t="b">
        <f t="shared" si="52"/>
        <v>1</v>
      </c>
    </row>
    <row r="3348" spans="1:11">
      <c r="A3348" s="120">
        <v>6118</v>
      </c>
      <c r="B3348" s="121" t="s">
        <v>201</v>
      </c>
      <c r="C3348" s="121" t="s">
        <v>206</v>
      </c>
      <c r="D3348" s="121" t="s">
        <v>68</v>
      </c>
      <c r="E3348" s="121" t="s">
        <v>125</v>
      </c>
      <c r="F3348" s="122">
        <v>0</v>
      </c>
      <c r="G3348" s="122">
        <v>8726946</v>
      </c>
      <c r="H3348" s="120">
        <v>2019</v>
      </c>
      <c r="I3348" t="str">
        <f>IF(J3348="natural gas",VLOOKUP(D3348,'Cross-Page Data'!$I$4:$J$13,2,FALSE),IF(J3348="solar",VLOOKUP('Form 923'!D3348,'Cross-Page Data'!$I$14:$J$117,2,FALSE),J3348))</f>
        <v>nuclear</v>
      </c>
      <c r="J3348" t="str">
        <f>VLOOKUP(E3348,'Cross-Page Data'!$D$4:$F$48,3,FALSE)</f>
        <v>nuclear</v>
      </c>
      <c r="K3348" t="b">
        <f t="shared" si="52"/>
        <v>1</v>
      </c>
    </row>
    <row r="3349" spans="1:11">
      <c r="A3349" s="120">
        <v>6119</v>
      </c>
      <c r="B3349" s="121" t="s">
        <v>201</v>
      </c>
      <c r="C3349" s="121" t="s">
        <v>206</v>
      </c>
      <c r="D3349" s="121" t="s">
        <v>116</v>
      </c>
      <c r="E3349" s="121" t="s">
        <v>170</v>
      </c>
      <c r="F3349" s="122">
        <v>203731</v>
      </c>
      <c r="G3349" s="122">
        <v>22886</v>
      </c>
      <c r="H3349" s="120">
        <v>2019</v>
      </c>
      <c r="I3349" t="str">
        <f>IF(J3349="natural gas",VLOOKUP(D3349,'Cross-Page Data'!$I$4:$J$13,2,FALSE),IF(J3349="solar",VLOOKUP('Form 923'!D3349,'Cross-Page Data'!$I$14:$J$117,2,FALSE),J3349))</f>
        <v>hydro</v>
      </c>
      <c r="J3349" t="str">
        <f>VLOOKUP(E3349,'Cross-Page Data'!$D$4:$F$48,3,FALSE)</f>
        <v>hydro</v>
      </c>
      <c r="K3349" t="b">
        <f t="shared" si="52"/>
        <v>1</v>
      </c>
    </row>
    <row r="3350" spans="1:11">
      <c r="A3350" s="120">
        <v>6120</v>
      </c>
      <c r="B3350" s="121" t="s">
        <v>201</v>
      </c>
      <c r="C3350" s="121" t="s">
        <v>202</v>
      </c>
      <c r="D3350" s="121" t="s">
        <v>73</v>
      </c>
      <c r="E3350" s="121" t="s">
        <v>70</v>
      </c>
      <c r="F3350" s="122">
        <v>7650</v>
      </c>
      <c r="G3350" s="122">
        <v>476.475</v>
      </c>
      <c r="H3350" s="120">
        <v>2019</v>
      </c>
      <c r="I3350" t="str">
        <f>IF(J3350="natural gas",VLOOKUP(D3350,'Cross-Page Data'!$I$4:$J$13,2,FALSE),IF(J3350="solar",VLOOKUP('Form 923'!D3350,'Cross-Page Data'!$I$14:$J$117,2,FALSE),J3350))</f>
        <v>heavy or residual fuel oil</v>
      </c>
      <c r="J3350" t="str">
        <f>VLOOKUP(E3350,'Cross-Page Data'!$D$4:$F$48,3,FALSE)</f>
        <v>heavy or residual fuel oil</v>
      </c>
      <c r="K3350" t="b">
        <f t="shared" si="52"/>
        <v>1</v>
      </c>
    </row>
    <row r="3351" spans="1:11">
      <c r="A3351" s="120">
        <v>6120</v>
      </c>
      <c r="B3351" s="121" t="s">
        <v>201</v>
      </c>
      <c r="C3351" s="121" t="s">
        <v>202</v>
      </c>
      <c r="D3351" s="121" t="s">
        <v>73</v>
      </c>
      <c r="E3351" s="121" t="s">
        <v>38</v>
      </c>
      <c r="F3351" s="122">
        <v>118690</v>
      </c>
      <c r="G3351" s="122">
        <v>7393.525</v>
      </c>
      <c r="H3351" s="120">
        <v>2019</v>
      </c>
      <c r="I3351" t="str">
        <f>IF(J3351="natural gas",VLOOKUP(D3351,'Cross-Page Data'!$I$4:$J$13,2,FALSE),IF(J3351="solar",VLOOKUP('Form 923'!D3351,'Cross-Page Data'!$I$14:$J$117,2,FALSE),J3351))</f>
        <v>natural gas peaker</v>
      </c>
      <c r="J3351" t="str">
        <f>VLOOKUP(E3351,'Cross-Page Data'!$D$4:$F$48,3,FALSE)</f>
        <v>natural gas</v>
      </c>
      <c r="K3351" t="b">
        <f t="shared" si="52"/>
        <v>1</v>
      </c>
    </row>
    <row r="3352" spans="1:11">
      <c r="A3352" s="120">
        <v>6122</v>
      </c>
      <c r="B3352" s="121" t="s">
        <v>201</v>
      </c>
      <c r="C3352" s="121" t="s">
        <v>206</v>
      </c>
      <c r="D3352" s="121" t="s">
        <v>68</v>
      </c>
      <c r="E3352" s="121" t="s">
        <v>125</v>
      </c>
      <c r="F3352" s="122">
        <v>0</v>
      </c>
      <c r="G3352" s="122">
        <v>4993693</v>
      </c>
      <c r="H3352" s="120">
        <v>2019</v>
      </c>
      <c r="I3352" t="str">
        <f>IF(J3352="natural gas",VLOOKUP(D3352,'Cross-Page Data'!$I$4:$J$13,2,FALSE),IF(J3352="solar",VLOOKUP('Form 923'!D3352,'Cross-Page Data'!$I$14:$J$117,2,FALSE),J3352))</f>
        <v>nuclear</v>
      </c>
      <c r="J3352" t="str">
        <f>VLOOKUP(E3352,'Cross-Page Data'!$D$4:$F$48,3,FALSE)</f>
        <v>nuclear</v>
      </c>
      <c r="K3352" t="b">
        <f t="shared" si="52"/>
        <v>1</v>
      </c>
    </row>
    <row r="3353" spans="1:11">
      <c r="A3353" s="120">
        <v>6124</v>
      </c>
      <c r="B3353" s="121" t="s">
        <v>201</v>
      </c>
      <c r="C3353" s="121" t="s">
        <v>202</v>
      </c>
      <c r="D3353" s="121" t="s">
        <v>73</v>
      </c>
      <c r="E3353" s="121" t="s">
        <v>54</v>
      </c>
      <c r="F3353" s="122">
        <v>0</v>
      </c>
      <c r="G3353" s="122">
        <v>0</v>
      </c>
      <c r="H3353" s="120">
        <v>2019</v>
      </c>
      <c r="I3353" t="str">
        <f>IF(J3353="natural gas",VLOOKUP(D3353,'Cross-Page Data'!$I$4:$J$13,2,FALSE),IF(J3353="solar",VLOOKUP('Form 923'!D3353,'Cross-Page Data'!$I$14:$J$117,2,FALSE),J3353))</f>
        <v>hard coal</v>
      </c>
      <c r="J3353" t="str">
        <f>VLOOKUP(E3353,'Cross-Page Data'!$D$4:$F$48,3,FALSE)</f>
        <v>hard coal</v>
      </c>
      <c r="K3353" t="b">
        <f t="shared" si="52"/>
        <v>1</v>
      </c>
    </row>
    <row r="3354" spans="1:11">
      <c r="A3354" s="120">
        <v>6124</v>
      </c>
      <c r="B3354" s="121" t="s">
        <v>201</v>
      </c>
      <c r="C3354" s="121" t="s">
        <v>202</v>
      </c>
      <c r="D3354" s="121" t="s">
        <v>73</v>
      </c>
      <c r="E3354" s="121" t="s">
        <v>70</v>
      </c>
      <c r="F3354" s="122">
        <v>59328</v>
      </c>
      <c r="G3354" s="122">
        <v>3594.073</v>
      </c>
      <c r="H3354" s="120">
        <v>2019</v>
      </c>
      <c r="I3354" t="str">
        <f>IF(J3354="natural gas",VLOOKUP(D3354,'Cross-Page Data'!$I$4:$J$13,2,FALSE),IF(J3354="solar",VLOOKUP('Form 923'!D3354,'Cross-Page Data'!$I$14:$J$117,2,FALSE),J3354))</f>
        <v>heavy or residual fuel oil</v>
      </c>
      <c r="J3354" t="str">
        <f>VLOOKUP(E3354,'Cross-Page Data'!$D$4:$F$48,3,FALSE)</f>
        <v>heavy or residual fuel oil</v>
      </c>
      <c r="K3354" t="b">
        <f t="shared" si="52"/>
        <v>1</v>
      </c>
    </row>
    <row r="3355" spans="1:11">
      <c r="A3355" s="120">
        <v>6124</v>
      </c>
      <c r="B3355" s="121" t="s">
        <v>201</v>
      </c>
      <c r="C3355" s="121" t="s">
        <v>202</v>
      </c>
      <c r="D3355" s="121" t="s">
        <v>73</v>
      </c>
      <c r="E3355" s="121" t="s">
        <v>38</v>
      </c>
      <c r="F3355" s="122">
        <v>643448</v>
      </c>
      <c r="G3355" s="122">
        <v>40145.927</v>
      </c>
      <c r="H3355" s="120">
        <v>2019</v>
      </c>
      <c r="I3355" t="str">
        <f>IF(J3355="natural gas",VLOOKUP(D3355,'Cross-Page Data'!$I$4:$J$13,2,FALSE),IF(J3355="solar",VLOOKUP('Form 923'!D3355,'Cross-Page Data'!$I$14:$J$117,2,FALSE),J3355))</f>
        <v>natural gas peaker</v>
      </c>
      <c r="J3355" t="str">
        <f>VLOOKUP(E3355,'Cross-Page Data'!$D$4:$F$48,3,FALSE)</f>
        <v>natural gas</v>
      </c>
      <c r="K3355" t="b">
        <f t="shared" si="52"/>
        <v>1</v>
      </c>
    </row>
    <row r="3356" spans="1:11">
      <c r="A3356" s="120">
        <v>6124</v>
      </c>
      <c r="B3356" s="121" t="s">
        <v>201</v>
      </c>
      <c r="C3356" s="121" t="s">
        <v>202</v>
      </c>
      <c r="D3356" s="121" t="s">
        <v>73</v>
      </c>
      <c r="E3356" s="121" t="s">
        <v>162</v>
      </c>
      <c r="F3356" s="122">
        <v>0</v>
      </c>
      <c r="G3356" s="122">
        <v>0</v>
      </c>
      <c r="H3356" s="120">
        <v>2019</v>
      </c>
      <c r="I3356" t="str">
        <f>IF(J3356="natural gas",VLOOKUP(D3356,'Cross-Page Data'!$I$4:$J$13,2,FALSE),IF(J3356="solar",VLOOKUP('Form 923'!D3356,'Cross-Page Data'!$I$14:$J$117,2,FALSE),J3356))</f>
        <v>hard coal</v>
      </c>
      <c r="J3356" t="str">
        <f>VLOOKUP(E3356,'Cross-Page Data'!$D$4:$F$48,3,FALSE)</f>
        <v>hard coal</v>
      </c>
      <c r="K3356" t="b">
        <f t="shared" si="52"/>
        <v>1</v>
      </c>
    </row>
    <row r="3357" spans="1:11">
      <c r="A3357" s="120">
        <v>6124</v>
      </c>
      <c r="B3357" s="121" t="s">
        <v>201</v>
      </c>
      <c r="C3357" s="121" t="s">
        <v>202</v>
      </c>
      <c r="D3357" s="121" t="s">
        <v>68</v>
      </c>
      <c r="E3357" s="121" t="s">
        <v>54</v>
      </c>
      <c r="F3357" s="122">
        <v>0</v>
      </c>
      <c r="G3357" s="122">
        <v>0</v>
      </c>
      <c r="H3357" s="120">
        <v>2019</v>
      </c>
      <c r="I3357" t="str">
        <f>IF(J3357="natural gas",VLOOKUP(D3357,'Cross-Page Data'!$I$4:$J$13,2,FALSE),IF(J3357="solar",VLOOKUP('Form 923'!D3357,'Cross-Page Data'!$I$14:$J$117,2,FALSE),J3357))</f>
        <v>hard coal</v>
      </c>
      <c r="J3357" t="str">
        <f>VLOOKUP(E3357,'Cross-Page Data'!$D$4:$F$48,3,FALSE)</f>
        <v>hard coal</v>
      </c>
      <c r="K3357" t="b">
        <f t="shared" si="52"/>
        <v>1</v>
      </c>
    </row>
    <row r="3358" spans="1:11">
      <c r="A3358" s="120">
        <v>6124</v>
      </c>
      <c r="B3358" s="121" t="s">
        <v>201</v>
      </c>
      <c r="C3358" s="121" t="s">
        <v>202</v>
      </c>
      <c r="D3358" s="121" t="s">
        <v>68</v>
      </c>
      <c r="E3358" s="121" t="s">
        <v>70</v>
      </c>
      <c r="F3358" s="122">
        <v>3100</v>
      </c>
      <c r="G3358" s="122">
        <v>160.368</v>
      </c>
      <c r="H3358" s="120">
        <v>2019</v>
      </c>
      <c r="I3358" t="str">
        <f>IF(J3358="natural gas",VLOOKUP(D3358,'Cross-Page Data'!$I$4:$J$13,2,FALSE),IF(J3358="solar",VLOOKUP('Form 923'!D3358,'Cross-Page Data'!$I$14:$J$117,2,FALSE),J3358))</f>
        <v>heavy or residual fuel oil</v>
      </c>
      <c r="J3358" t="str">
        <f>VLOOKUP(E3358,'Cross-Page Data'!$D$4:$F$48,3,FALSE)</f>
        <v>heavy or residual fuel oil</v>
      </c>
      <c r="K3358" t="b">
        <f t="shared" si="52"/>
        <v>1</v>
      </c>
    </row>
    <row r="3359" spans="1:11">
      <c r="A3359" s="120">
        <v>6124</v>
      </c>
      <c r="B3359" s="121" t="s">
        <v>201</v>
      </c>
      <c r="C3359" s="121" t="s">
        <v>202</v>
      </c>
      <c r="D3359" s="121" t="s">
        <v>68</v>
      </c>
      <c r="E3359" s="121" t="s">
        <v>162</v>
      </c>
      <c r="F3359" s="122">
        <v>261585</v>
      </c>
      <c r="G3359" s="122">
        <v>16104.632</v>
      </c>
      <c r="H3359" s="120">
        <v>2019</v>
      </c>
      <c r="I3359" t="str">
        <f>IF(J3359="natural gas",VLOOKUP(D3359,'Cross-Page Data'!$I$4:$J$13,2,FALSE),IF(J3359="solar",VLOOKUP('Form 923'!D3359,'Cross-Page Data'!$I$14:$J$117,2,FALSE),J3359))</f>
        <v>hard coal</v>
      </c>
      <c r="J3359" t="str">
        <f>VLOOKUP(E3359,'Cross-Page Data'!$D$4:$F$48,3,FALSE)</f>
        <v>hard coal</v>
      </c>
      <c r="K3359" t="b">
        <f t="shared" si="52"/>
        <v>1</v>
      </c>
    </row>
    <row r="3360" spans="1:11">
      <c r="A3360" s="120">
        <v>6125</v>
      </c>
      <c r="B3360" s="121" t="s">
        <v>201</v>
      </c>
      <c r="C3360" s="121" t="s">
        <v>202</v>
      </c>
      <c r="D3360" s="121" t="s">
        <v>79</v>
      </c>
      <c r="E3360" s="121" t="s">
        <v>70</v>
      </c>
      <c r="F3360" s="122">
        <v>1248</v>
      </c>
      <c r="G3360" s="122">
        <v>-107.414</v>
      </c>
      <c r="H3360" s="120">
        <v>2019</v>
      </c>
      <c r="I3360" t="str">
        <f>IF(J3360="natural gas",VLOOKUP(D3360,'Cross-Page Data'!$I$4:$J$13,2,FALSE),IF(J3360="solar",VLOOKUP('Form 923'!D3360,'Cross-Page Data'!$I$14:$J$117,2,FALSE),J3360))</f>
        <v>heavy or residual fuel oil</v>
      </c>
      <c r="J3360" t="str">
        <f>VLOOKUP(E3360,'Cross-Page Data'!$D$4:$F$48,3,FALSE)</f>
        <v>heavy or residual fuel oil</v>
      </c>
      <c r="K3360" t="b">
        <f t="shared" si="52"/>
        <v>1</v>
      </c>
    </row>
    <row r="3361" spans="1:11">
      <c r="A3361" s="120">
        <v>6125</v>
      </c>
      <c r="B3361" s="121" t="s">
        <v>201</v>
      </c>
      <c r="C3361" s="121" t="s">
        <v>202</v>
      </c>
      <c r="D3361" s="121" t="s">
        <v>79</v>
      </c>
      <c r="E3361" s="121" t="s">
        <v>38</v>
      </c>
      <c r="F3361" s="122">
        <v>2108</v>
      </c>
      <c r="G3361" s="122">
        <v>-181.586</v>
      </c>
      <c r="H3361" s="120">
        <v>2019</v>
      </c>
      <c r="I3361" t="str">
        <f>IF(J3361="natural gas",VLOOKUP(D3361,'Cross-Page Data'!$I$4:$J$13,2,FALSE),IF(J3361="solar",VLOOKUP('Form 923'!D3361,'Cross-Page Data'!$I$14:$J$117,2,FALSE),J3361))</f>
        <v>natural gas peaker</v>
      </c>
      <c r="J3361" t="str">
        <f>VLOOKUP(E3361,'Cross-Page Data'!$D$4:$F$48,3,FALSE)</f>
        <v>natural gas</v>
      </c>
      <c r="K3361" t="b">
        <f t="shared" si="52"/>
        <v>1</v>
      </c>
    </row>
    <row r="3362" spans="1:11">
      <c r="A3362" s="120">
        <v>6125</v>
      </c>
      <c r="B3362" s="121" t="s">
        <v>201</v>
      </c>
      <c r="C3362" s="121" t="s">
        <v>202</v>
      </c>
      <c r="D3362" s="121" t="s">
        <v>101</v>
      </c>
      <c r="E3362" s="121" t="s">
        <v>92</v>
      </c>
      <c r="F3362" s="122">
        <v>43007</v>
      </c>
      <c r="G3362" s="122">
        <v>4831</v>
      </c>
      <c r="H3362" s="120">
        <v>2019</v>
      </c>
      <c r="I3362" t="str">
        <f>IF(J3362="natural gas",VLOOKUP(D3362,'Cross-Page Data'!$I$4:$J$13,2,FALSE),IF(J3362="solar",VLOOKUP('Form 923'!D3362,'Cross-Page Data'!$I$14:$J$117,2,FALSE),J3362))</f>
        <v>solar pv</v>
      </c>
      <c r="J3362" t="str">
        <f>VLOOKUP(E3362,'Cross-Page Data'!$D$4:$F$48,3,FALSE)</f>
        <v>solar</v>
      </c>
      <c r="K3362" t="b">
        <f t="shared" si="52"/>
        <v>1</v>
      </c>
    </row>
    <row r="3363" spans="1:11">
      <c r="A3363" s="120">
        <v>6126</v>
      </c>
      <c r="B3363" s="121" t="s">
        <v>201</v>
      </c>
      <c r="C3363" s="121" t="s">
        <v>202</v>
      </c>
      <c r="D3363" s="121" t="s">
        <v>57</v>
      </c>
      <c r="E3363" s="121" t="s">
        <v>170</v>
      </c>
      <c r="F3363" s="122">
        <v>0</v>
      </c>
      <c r="G3363" s="122">
        <v>-188774</v>
      </c>
      <c r="H3363" s="120">
        <v>2019</v>
      </c>
      <c r="I3363" t="str">
        <f>IF(J3363="natural gas",VLOOKUP(D3363,'Cross-Page Data'!$I$4:$J$13,2,FALSE),IF(J3363="solar",VLOOKUP('Form 923'!D3363,'Cross-Page Data'!$I$14:$J$117,2,FALSE),J3363))</f>
        <v>hydro</v>
      </c>
      <c r="J3363" t="str">
        <f>VLOOKUP(E3363,'Cross-Page Data'!$D$4:$F$48,3,FALSE)</f>
        <v>hydro</v>
      </c>
      <c r="K3363" t="b">
        <f t="shared" si="52"/>
        <v>1</v>
      </c>
    </row>
    <row r="3364" spans="1:11">
      <c r="A3364" s="120">
        <v>6127</v>
      </c>
      <c r="B3364" s="121" t="s">
        <v>201</v>
      </c>
      <c r="C3364" s="121" t="s">
        <v>202</v>
      </c>
      <c r="D3364" s="121" t="s">
        <v>68</v>
      </c>
      <c r="E3364" s="121" t="s">
        <v>125</v>
      </c>
      <c r="F3364" s="122">
        <v>0</v>
      </c>
      <c r="G3364" s="122">
        <v>8248436</v>
      </c>
      <c r="H3364" s="120">
        <v>2019</v>
      </c>
      <c r="I3364" t="str">
        <f>IF(J3364="natural gas",VLOOKUP(D3364,'Cross-Page Data'!$I$4:$J$13,2,FALSE),IF(J3364="solar",VLOOKUP('Form 923'!D3364,'Cross-Page Data'!$I$14:$J$117,2,FALSE),J3364))</f>
        <v>nuclear</v>
      </c>
      <c r="J3364" t="str">
        <f>VLOOKUP(E3364,'Cross-Page Data'!$D$4:$F$48,3,FALSE)</f>
        <v>nuclear</v>
      </c>
      <c r="K3364" t="b">
        <f t="shared" si="52"/>
        <v>1</v>
      </c>
    </row>
    <row r="3365" spans="1:11">
      <c r="A3365" s="120">
        <v>6128</v>
      </c>
      <c r="B3365" s="121" t="s">
        <v>201</v>
      </c>
      <c r="C3365" s="121" t="s">
        <v>202</v>
      </c>
      <c r="D3365" s="121" t="s">
        <v>116</v>
      </c>
      <c r="E3365" s="121" t="s">
        <v>170</v>
      </c>
      <c r="F3365" s="122">
        <v>856762</v>
      </c>
      <c r="G3365" s="122">
        <v>96244</v>
      </c>
      <c r="H3365" s="120">
        <v>2019</v>
      </c>
      <c r="I3365" t="str">
        <f>IF(J3365="natural gas",VLOOKUP(D3365,'Cross-Page Data'!$I$4:$J$13,2,FALSE),IF(J3365="solar",VLOOKUP('Form 923'!D3365,'Cross-Page Data'!$I$14:$J$117,2,FALSE),J3365))</f>
        <v>hydro</v>
      </c>
      <c r="J3365" t="str">
        <f>VLOOKUP(E3365,'Cross-Page Data'!$D$4:$F$48,3,FALSE)</f>
        <v>hydro</v>
      </c>
      <c r="K3365" t="b">
        <f t="shared" si="52"/>
        <v>1</v>
      </c>
    </row>
    <row r="3366" spans="1:11">
      <c r="A3366" s="120">
        <v>6130</v>
      </c>
      <c r="B3366" s="121" t="s">
        <v>201</v>
      </c>
      <c r="C3366" s="121" t="s">
        <v>202</v>
      </c>
      <c r="D3366" s="121" t="s">
        <v>116</v>
      </c>
      <c r="E3366" s="121" t="s">
        <v>170</v>
      </c>
      <c r="F3366" s="122">
        <v>2233440</v>
      </c>
      <c r="G3366" s="122">
        <v>250892</v>
      </c>
      <c r="H3366" s="120">
        <v>2019</v>
      </c>
      <c r="I3366" t="str">
        <f>IF(J3366="natural gas",VLOOKUP(D3366,'Cross-Page Data'!$I$4:$J$13,2,FALSE),IF(J3366="solar",VLOOKUP('Form 923'!D3366,'Cross-Page Data'!$I$14:$J$117,2,FALSE),J3366))</f>
        <v>hydro</v>
      </c>
      <c r="J3366" t="str">
        <f>VLOOKUP(E3366,'Cross-Page Data'!$D$4:$F$48,3,FALSE)</f>
        <v>hydro</v>
      </c>
      <c r="K3366" t="b">
        <f t="shared" si="52"/>
        <v>1</v>
      </c>
    </row>
    <row r="3367" spans="1:11">
      <c r="A3367" s="120">
        <v>6130</v>
      </c>
      <c r="B3367" s="121" t="s">
        <v>201</v>
      </c>
      <c r="C3367" s="121" t="s">
        <v>202</v>
      </c>
      <c r="D3367" s="121" t="s">
        <v>57</v>
      </c>
      <c r="E3367" s="121" t="s">
        <v>170</v>
      </c>
      <c r="F3367" s="122">
        <v>0</v>
      </c>
      <c r="G3367" s="122">
        <v>-48245</v>
      </c>
      <c r="H3367" s="120">
        <v>2019</v>
      </c>
      <c r="I3367" t="str">
        <f>IF(J3367="natural gas",VLOOKUP(D3367,'Cross-Page Data'!$I$4:$J$13,2,FALSE),IF(J3367="solar",VLOOKUP('Form 923'!D3367,'Cross-Page Data'!$I$14:$J$117,2,FALSE),J3367))</f>
        <v>hydro</v>
      </c>
      <c r="J3367" t="str">
        <f>VLOOKUP(E3367,'Cross-Page Data'!$D$4:$F$48,3,FALSE)</f>
        <v>hydro</v>
      </c>
      <c r="K3367" t="b">
        <f t="shared" si="52"/>
        <v>1</v>
      </c>
    </row>
    <row r="3368" spans="1:11">
      <c r="A3368" s="120">
        <v>6131</v>
      </c>
      <c r="B3368" s="121" t="s">
        <v>201</v>
      </c>
      <c r="C3368" s="121" t="s">
        <v>202</v>
      </c>
      <c r="D3368" s="121" t="s">
        <v>116</v>
      </c>
      <c r="E3368" s="121" t="s">
        <v>170</v>
      </c>
      <c r="F3368" s="122">
        <v>2254190</v>
      </c>
      <c r="G3368" s="122">
        <v>253223</v>
      </c>
      <c r="H3368" s="120">
        <v>2019</v>
      </c>
      <c r="I3368" t="str">
        <f>IF(J3368="natural gas",VLOOKUP(D3368,'Cross-Page Data'!$I$4:$J$13,2,FALSE),IF(J3368="solar",VLOOKUP('Form 923'!D3368,'Cross-Page Data'!$I$14:$J$117,2,FALSE),J3368))</f>
        <v>hydro</v>
      </c>
      <c r="J3368" t="str">
        <f>VLOOKUP(E3368,'Cross-Page Data'!$D$4:$F$48,3,FALSE)</f>
        <v>hydro</v>
      </c>
      <c r="K3368" t="b">
        <f t="shared" si="52"/>
        <v>1</v>
      </c>
    </row>
    <row r="3369" spans="1:11">
      <c r="A3369" s="120">
        <v>6132</v>
      </c>
      <c r="B3369" s="121" t="s">
        <v>201</v>
      </c>
      <c r="C3369" s="121" t="s">
        <v>202</v>
      </c>
      <c r="D3369" s="121" t="s">
        <v>116</v>
      </c>
      <c r="E3369" s="121" t="s">
        <v>170</v>
      </c>
      <c r="F3369" s="122">
        <v>4074062</v>
      </c>
      <c r="G3369" s="122">
        <v>457657</v>
      </c>
      <c r="H3369" s="120">
        <v>2019</v>
      </c>
      <c r="I3369" t="str">
        <f>IF(J3369="natural gas",VLOOKUP(D3369,'Cross-Page Data'!$I$4:$J$13,2,FALSE),IF(J3369="solar",VLOOKUP('Form 923'!D3369,'Cross-Page Data'!$I$14:$J$117,2,FALSE),J3369))</f>
        <v>hydro</v>
      </c>
      <c r="J3369" t="str">
        <f>VLOOKUP(E3369,'Cross-Page Data'!$D$4:$F$48,3,FALSE)</f>
        <v>hydro</v>
      </c>
      <c r="K3369" t="b">
        <f t="shared" si="52"/>
        <v>1</v>
      </c>
    </row>
    <row r="3370" spans="1:11">
      <c r="A3370" s="120">
        <v>6132</v>
      </c>
      <c r="B3370" s="121" t="s">
        <v>201</v>
      </c>
      <c r="C3370" s="121" t="s">
        <v>202</v>
      </c>
      <c r="D3370" s="121" t="s">
        <v>57</v>
      </c>
      <c r="E3370" s="121" t="s">
        <v>170</v>
      </c>
      <c r="F3370" s="122">
        <v>0</v>
      </c>
      <c r="G3370" s="122">
        <v>41931</v>
      </c>
      <c r="H3370" s="120">
        <v>2019</v>
      </c>
      <c r="I3370" t="str">
        <f>IF(J3370="natural gas",VLOOKUP(D3370,'Cross-Page Data'!$I$4:$J$13,2,FALSE),IF(J3370="solar",VLOOKUP('Form 923'!D3370,'Cross-Page Data'!$I$14:$J$117,2,FALSE),J3370))</f>
        <v>hydro</v>
      </c>
      <c r="J3370" t="str">
        <f>VLOOKUP(E3370,'Cross-Page Data'!$D$4:$F$48,3,FALSE)</f>
        <v>hydro</v>
      </c>
      <c r="K3370" t="b">
        <f t="shared" si="52"/>
        <v>1</v>
      </c>
    </row>
    <row r="3371" spans="1:11">
      <c r="A3371" s="120">
        <v>6133</v>
      </c>
      <c r="B3371" s="121" t="s">
        <v>201</v>
      </c>
      <c r="C3371" s="121" t="s">
        <v>202</v>
      </c>
      <c r="D3371" s="121" t="s">
        <v>116</v>
      </c>
      <c r="E3371" s="121" t="s">
        <v>170</v>
      </c>
      <c r="F3371" s="122">
        <v>2222641</v>
      </c>
      <c r="G3371" s="122">
        <v>249679</v>
      </c>
      <c r="H3371" s="120">
        <v>2019</v>
      </c>
      <c r="I3371" t="str">
        <f>IF(J3371="natural gas",VLOOKUP(D3371,'Cross-Page Data'!$I$4:$J$13,2,FALSE),IF(J3371="solar",VLOOKUP('Form 923'!D3371,'Cross-Page Data'!$I$14:$J$117,2,FALSE),J3371))</f>
        <v>hydro</v>
      </c>
      <c r="J3371" t="str">
        <f>VLOOKUP(E3371,'Cross-Page Data'!$D$4:$F$48,3,FALSE)</f>
        <v>hydro</v>
      </c>
      <c r="K3371" t="b">
        <f t="shared" si="52"/>
        <v>1</v>
      </c>
    </row>
    <row r="3372" spans="1:11">
      <c r="A3372" s="120">
        <v>6136</v>
      </c>
      <c r="B3372" s="121" t="s">
        <v>201</v>
      </c>
      <c r="C3372" s="121" t="s">
        <v>202</v>
      </c>
      <c r="D3372" s="121" t="s">
        <v>68</v>
      </c>
      <c r="E3372" s="121" t="s">
        <v>38</v>
      </c>
      <c r="F3372" s="122">
        <v>0</v>
      </c>
      <c r="G3372" s="122">
        <v>0</v>
      </c>
      <c r="H3372" s="120">
        <v>2019</v>
      </c>
      <c r="I3372" t="str">
        <f>IF(J3372="natural gas",VLOOKUP(D3372,'Cross-Page Data'!$I$4:$J$13,2,FALSE),IF(J3372="solar",VLOOKUP('Form 923'!D3372,'Cross-Page Data'!$I$14:$J$117,2,FALSE),J3372))</f>
        <v>natural gas nonpeaker - preexisting retiring</v>
      </c>
      <c r="J3372" t="str">
        <f>VLOOKUP(E3372,'Cross-Page Data'!$D$4:$F$48,3,FALSE)</f>
        <v>natural gas</v>
      </c>
      <c r="K3372" t="b">
        <f t="shared" si="52"/>
        <v>1</v>
      </c>
    </row>
    <row r="3373" spans="1:11">
      <c r="A3373" s="120">
        <v>6136</v>
      </c>
      <c r="B3373" s="121" t="s">
        <v>201</v>
      </c>
      <c r="C3373" s="121" t="s">
        <v>202</v>
      </c>
      <c r="D3373" s="121" t="s">
        <v>68</v>
      </c>
      <c r="E3373" s="121" t="s">
        <v>162</v>
      </c>
      <c r="F3373" s="122">
        <v>0</v>
      </c>
      <c r="G3373" s="122">
        <v>0</v>
      </c>
      <c r="H3373" s="120">
        <v>2019</v>
      </c>
      <c r="I3373" t="str">
        <f>IF(J3373="natural gas",VLOOKUP(D3373,'Cross-Page Data'!$I$4:$J$13,2,FALSE),IF(J3373="solar",VLOOKUP('Form 923'!D3373,'Cross-Page Data'!$I$14:$J$117,2,FALSE),J3373))</f>
        <v>hard coal</v>
      </c>
      <c r="J3373" t="str">
        <f>VLOOKUP(E3373,'Cross-Page Data'!$D$4:$F$48,3,FALSE)</f>
        <v>hard coal</v>
      </c>
      <c r="K3373" t="b">
        <f t="shared" si="52"/>
        <v>1</v>
      </c>
    </row>
    <row r="3374" spans="1:11">
      <c r="A3374" s="120">
        <v>6137</v>
      </c>
      <c r="B3374" s="121" t="s">
        <v>201</v>
      </c>
      <c r="C3374" s="121" t="s">
        <v>202</v>
      </c>
      <c r="D3374" s="121" t="s">
        <v>73</v>
      </c>
      <c r="E3374" s="121" t="s">
        <v>70</v>
      </c>
      <c r="F3374" s="122">
        <v>198</v>
      </c>
      <c r="G3374" s="122">
        <v>13.703</v>
      </c>
      <c r="H3374" s="120">
        <v>2019</v>
      </c>
      <c r="I3374" t="str">
        <f>IF(J3374="natural gas",VLOOKUP(D3374,'Cross-Page Data'!$I$4:$J$13,2,FALSE),IF(J3374="solar",VLOOKUP('Form 923'!D3374,'Cross-Page Data'!$I$14:$J$117,2,FALSE),J3374))</f>
        <v>heavy or residual fuel oil</v>
      </c>
      <c r="J3374" t="str">
        <f>VLOOKUP(E3374,'Cross-Page Data'!$D$4:$F$48,3,FALSE)</f>
        <v>heavy or residual fuel oil</v>
      </c>
      <c r="K3374" t="b">
        <f t="shared" si="52"/>
        <v>1</v>
      </c>
    </row>
    <row r="3375" spans="1:11">
      <c r="A3375" s="120">
        <v>6137</v>
      </c>
      <c r="B3375" s="121" t="s">
        <v>201</v>
      </c>
      <c r="C3375" s="121" t="s">
        <v>202</v>
      </c>
      <c r="D3375" s="121" t="s">
        <v>73</v>
      </c>
      <c r="E3375" s="121" t="s">
        <v>38</v>
      </c>
      <c r="F3375" s="122">
        <v>301024</v>
      </c>
      <c r="G3375" s="122">
        <v>21849.297</v>
      </c>
      <c r="H3375" s="120">
        <v>2019</v>
      </c>
      <c r="I3375" t="str">
        <f>IF(J3375="natural gas",VLOOKUP(D3375,'Cross-Page Data'!$I$4:$J$13,2,FALSE),IF(J3375="solar",VLOOKUP('Form 923'!D3375,'Cross-Page Data'!$I$14:$J$117,2,FALSE),J3375))</f>
        <v>natural gas peaker</v>
      </c>
      <c r="J3375" t="str">
        <f>VLOOKUP(E3375,'Cross-Page Data'!$D$4:$F$48,3,FALSE)</f>
        <v>natural gas</v>
      </c>
      <c r="K3375" t="b">
        <f t="shared" si="52"/>
        <v>1</v>
      </c>
    </row>
    <row r="3376" spans="1:11">
      <c r="A3376" s="120">
        <v>6137</v>
      </c>
      <c r="B3376" s="121" t="s">
        <v>201</v>
      </c>
      <c r="C3376" s="121" t="s">
        <v>202</v>
      </c>
      <c r="D3376" s="121" t="s">
        <v>68</v>
      </c>
      <c r="E3376" s="121" t="s">
        <v>54</v>
      </c>
      <c r="F3376" s="122">
        <v>26953660</v>
      </c>
      <c r="G3376" s="122">
        <v>2426914.1</v>
      </c>
      <c r="H3376" s="120">
        <v>2019</v>
      </c>
      <c r="I3376" t="str">
        <f>IF(J3376="natural gas",VLOOKUP(D3376,'Cross-Page Data'!$I$4:$J$13,2,FALSE),IF(J3376="solar",VLOOKUP('Form 923'!D3376,'Cross-Page Data'!$I$14:$J$117,2,FALSE),J3376))</f>
        <v>hard coal</v>
      </c>
      <c r="J3376" t="str">
        <f>VLOOKUP(E3376,'Cross-Page Data'!$D$4:$F$48,3,FALSE)</f>
        <v>hard coal</v>
      </c>
      <c r="K3376" t="b">
        <f t="shared" si="52"/>
        <v>1</v>
      </c>
    </row>
    <row r="3377" spans="1:11">
      <c r="A3377" s="120">
        <v>6137</v>
      </c>
      <c r="B3377" s="121" t="s">
        <v>201</v>
      </c>
      <c r="C3377" s="121" t="s">
        <v>202</v>
      </c>
      <c r="D3377" s="121" t="s">
        <v>68</v>
      </c>
      <c r="E3377" s="121" t="s">
        <v>38</v>
      </c>
      <c r="F3377" s="122">
        <v>236236</v>
      </c>
      <c r="G3377" s="122">
        <v>21182.852</v>
      </c>
      <c r="H3377" s="120">
        <v>2019</v>
      </c>
      <c r="I3377" t="str">
        <f>IF(J3377="natural gas",VLOOKUP(D3377,'Cross-Page Data'!$I$4:$J$13,2,FALSE),IF(J3377="solar",VLOOKUP('Form 923'!D3377,'Cross-Page Data'!$I$14:$J$117,2,FALSE),J3377))</f>
        <v>natural gas nonpeaker - preexisting retiring</v>
      </c>
      <c r="J3377" t="str">
        <f>VLOOKUP(E3377,'Cross-Page Data'!$D$4:$F$48,3,FALSE)</f>
        <v>natural gas</v>
      </c>
      <c r="K3377" t="b">
        <f t="shared" si="52"/>
        <v>1</v>
      </c>
    </row>
    <row r="3378" spans="1:11">
      <c r="A3378" s="120">
        <v>6138</v>
      </c>
      <c r="B3378" s="121" t="s">
        <v>201</v>
      </c>
      <c r="C3378" s="121" t="s">
        <v>202</v>
      </c>
      <c r="D3378" s="121" t="s">
        <v>68</v>
      </c>
      <c r="E3378" s="121" t="s">
        <v>70</v>
      </c>
      <c r="F3378" s="122">
        <v>57448</v>
      </c>
      <c r="G3378" s="122">
        <v>5174.68</v>
      </c>
      <c r="H3378" s="120">
        <v>2019</v>
      </c>
      <c r="I3378" t="str">
        <f>IF(J3378="natural gas",VLOOKUP(D3378,'Cross-Page Data'!$I$4:$J$13,2,FALSE),IF(J3378="solar",VLOOKUP('Form 923'!D3378,'Cross-Page Data'!$I$14:$J$117,2,FALSE),J3378))</f>
        <v>heavy or residual fuel oil</v>
      </c>
      <c r="J3378" t="str">
        <f>VLOOKUP(E3378,'Cross-Page Data'!$D$4:$F$48,3,FALSE)</f>
        <v>heavy or residual fuel oil</v>
      </c>
      <c r="K3378" t="b">
        <f t="shared" si="52"/>
        <v>1</v>
      </c>
    </row>
    <row r="3379" spans="1:11">
      <c r="A3379" s="120">
        <v>6138</v>
      </c>
      <c r="B3379" s="121" t="s">
        <v>201</v>
      </c>
      <c r="C3379" s="121" t="s">
        <v>202</v>
      </c>
      <c r="D3379" s="121" t="s">
        <v>68</v>
      </c>
      <c r="E3379" s="121" t="s">
        <v>162</v>
      </c>
      <c r="F3379" s="122">
        <v>25669663</v>
      </c>
      <c r="G3379" s="122">
        <v>2371680.3</v>
      </c>
      <c r="H3379" s="120">
        <v>2019</v>
      </c>
      <c r="I3379" t="str">
        <f>IF(J3379="natural gas",VLOOKUP(D3379,'Cross-Page Data'!$I$4:$J$13,2,FALSE),IF(J3379="solar",VLOOKUP('Form 923'!D3379,'Cross-Page Data'!$I$14:$J$117,2,FALSE),J3379))</f>
        <v>hard coal</v>
      </c>
      <c r="J3379" t="str">
        <f>VLOOKUP(E3379,'Cross-Page Data'!$D$4:$F$48,3,FALSE)</f>
        <v>hard coal</v>
      </c>
      <c r="K3379" t="b">
        <f t="shared" si="52"/>
        <v>1</v>
      </c>
    </row>
    <row r="3380" spans="1:11">
      <c r="A3380" s="120">
        <v>6139</v>
      </c>
      <c r="B3380" s="121" t="s">
        <v>201</v>
      </c>
      <c r="C3380" s="121" t="s">
        <v>202</v>
      </c>
      <c r="D3380" s="121" t="s">
        <v>68</v>
      </c>
      <c r="E3380" s="121" t="s">
        <v>70</v>
      </c>
      <c r="F3380" s="122">
        <v>99446</v>
      </c>
      <c r="G3380" s="122">
        <v>8700.782</v>
      </c>
      <c r="H3380" s="120">
        <v>2019</v>
      </c>
      <c r="I3380" t="str">
        <f>IF(J3380="natural gas",VLOOKUP(D3380,'Cross-Page Data'!$I$4:$J$13,2,FALSE),IF(J3380="solar",VLOOKUP('Form 923'!D3380,'Cross-Page Data'!$I$14:$J$117,2,FALSE),J3380))</f>
        <v>heavy or residual fuel oil</v>
      </c>
      <c r="J3380" t="str">
        <f>VLOOKUP(E3380,'Cross-Page Data'!$D$4:$F$48,3,FALSE)</f>
        <v>heavy or residual fuel oil</v>
      </c>
      <c r="K3380" t="b">
        <f t="shared" si="52"/>
        <v>1</v>
      </c>
    </row>
    <row r="3381" spans="1:11">
      <c r="A3381" s="120">
        <v>6139</v>
      </c>
      <c r="B3381" s="121" t="s">
        <v>201</v>
      </c>
      <c r="C3381" s="121" t="s">
        <v>202</v>
      </c>
      <c r="D3381" s="121" t="s">
        <v>68</v>
      </c>
      <c r="E3381" s="121" t="s">
        <v>162</v>
      </c>
      <c r="F3381" s="122">
        <v>51502630</v>
      </c>
      <c r="G3381" s="122">
        <v>4535993.2</v>
      </c>
      <c r="H3381" s="120">
        <v>2019</v>
      </c>
      <c r="I3381" t="str">
        <f>IF(J3381="natural gas",VLOOKUP(D3381,'Cross-Page Data'!$I$4:$J$13,2,FALSE),IF(J3381="solar",VLOOKUP('Form 923'!D3381,'Cross-Page Data'!$I$14:$J$117,2,FALSE),J3381))</f>
        <v>hard coal</v>
      </c>
      <c r="J3381" t="str">
        <f>VLOOKUP(E3381,'Cross-Page Data'!$D$4:$F$48,3,FALSE)</f>
        <v>hard coal</v>
      </c>
      <c r="K3381" t="b">
        <f t="shared" si="52"/>
        <v>1</v>
      </c>
    </row>
    <row r="3382" spans="1:11">
      <c r="A3382" s="120">
        <v>6140</v>
      </c>
      <c r="B3382" s="121" t="s">
        <v>201</v>
      </c>
      <c r="C3382" s="121" t="s">
        <v>202</v>
      </c>
      <c r="D3382" s="121" t="s">
        <v>116</v>
      </c>
      <c r="E3382" s="121" t="s">
        <v>170</v>
      </c>
      <c r="F3382" s="122">
        <v>513468</v>
      </c>
      <c r="G3382" s="122">
        <v>57680</v>
      </c>
      <c r="H3382" s="120">
        <v>2019</v>
      </c>
      <c r="I3382" t="str">
        <f>IF(J3382="natural gas",VLOOKUP(D3382,'Cross-Page Data'!$I$4:$J$13,2,FALSE),IF(J3382="solar",VLOOKUP('Form 923'!D3382,'Cross-Page Data'!$I$14:$J$117,2,FALSE),J3382))</f>
        <v>hydro</v>
      </c>
      <c r="J3382" t="str">
        <f>VLOOKUP(E3382,'Cross-Page Data'!$D$4:$F$48,3,FALSE)</f>
        <v>hydro</v>
      </c>
      <c r="K3382" t="b">
        <f t="shared" si="52"/>
        <v>1</v>
      </c>
    </row>
    <row r="3383" spans="1:11">
      <c r="A3383" s="120">
        <v>6140</v>
      </c>
      <c r="B3383" s="121" t="s">
        <v>201</v>
      </c>
      <c r="C3383" s="121" t="s">
        <v>202</v>
      </c>
      <c r="D3383" s="121" t="s">
        <v>57</v>
      </c>
      <c r="E3383" s="121" t="s">
        <v>170</v>
      </c>
      <c r="F3383" s="122">
        <v>0</v>
      </c>
      <c r="G3383" s="122">
        <v>96102</v>
      </c>
      <c r="H3383" s="120">
        <v>2019</v>
      </c>
      <c r="I3383" t="str">
        <f>IF(J3383="natural gas",VLOOKUP(D3383,'Cross-Page Data'!$I$4:$J$13,2,FALSE),IF(J3383="solar",VLOOKUP('Form 923'!D3383,'Cross-Page Data'!$I$14:$J$117,2,FALSE),J3383))</f>
        <v>hydro</v>
      </c>
      <c r="J3383" t="str">
        <f>VLOOKUP(E3383,'Cross-Page Data'!$D$4:$F$48,3,FALSE)</f>
        <v>hydro</v>
      </c>
      <c r="K3383" t="b">
        <f t="shared" si="52"/>
        <v>1</v>
      </c>
    </row>
    <row r="3384" spans="1:11">
      <c r="A3384" s="120">
        <v>6141</v>
      </c>
      <c r="B3384" s="121" t="s">
        <v>201</v>
      </c>
      <c r="C3384" s="121" t="s">
        <v>202</v>
      </c>
      <c r="D3384" s="121" t="s">
        <v>57</v>
      </c>
      <c r="E3384" s="121" t="s">
        <v>170</v>
      </c>
      <c r="F3384" s="122">
        <v>0</v>
      </c>
      <c r="G3384" s="122">
        <v>260253</v>
      </c>
      <c r="H3384" s="120">
        <v>2019</v>
      </c>
      <c r="I3384" t="str">
        <f>IF(J3384="natural gas",VLOOKUP(D3384,'Cross-Page Data'!$I$4:$J$13,2,FALSE),IF(J3384="solar",VLOOKUP('Form 923'!D3384,'Cross-Page Data'!$I$14:$J$117,2,FALSE),J3384))</f>
        <v>hydro</v>
      </c>
      <c r="J3384" t="str">
        <f>VLOOKUP(E3384,'Cross-Page Data'!$D$4:$F$48,3,FALSE)</f>
        <v>hydro</v>
      </c>
      <c r="K3384" t="b">
        <f t="shared" si="52"/>
        <v>1</v>
      </c>
    </row>
    <row r="3385" spans="1:11">
      <c r="A3385" s="120">
        <v>6142</v>
      </c>
      <c r="B3385" s="121" t="s">
        <v>201</v>
      </c>
      <c r="C3385" s="121" t="s">
        <v>202</v>
      </c>
      <c r="D3385" s="121" t="s">
        <v>116</v>
      </c>
      <c r="E3385" s="121" t="s">
        <v>170</v>
      </c>
      <c r="F3385" s="122">
        <v>797148</v>
      </c>
      <c r="G3385" s="122">
        <v>89547</v>
      </c>
      <c r="H3385" s="120">
        <v>2019</v>
      </c>
      <c r="I3385" t="str">
        <f>IF(J3385="natural gas",VLOOKUP(D3385,'Cross-Page Data'!$I$4:$J$13,2,FALSE),IF(J3385="solar",VLOOKUP('Form 923'!D3385,'Cross-Page Data'!$I$14:$J$117,2,FALSE),J3385))</f>
        <v>hydro</v>
      </c>
      <c r="J3385" t="str">
        <f>VLOOKUP(E3385,'Cross-Page Data'!$D$4:$F$48,3,FALSE)</f>
        <v>hydro</v>
      </c>
      <c r="K3385" t="b">
        <f t="shared" si="52"/>
        <v>1</v>
      </c>
    </row>
    <row r="3386" spans="1:11">
      <c r="A3386" s="120">
        <v>6145</v>
      </c>
      <c r="B3386" s="121" t="s">
        <v>201</v>
      </c>
      <c r="C3386" s="121" t="s">
        <v>206</v>
      </c>
      <c r="D3386" s="121" t="s">
        <v>68</v>
      </c>
      <c r="E3386" s="121" t="s">
        <v>125</v>
      </c>
      <c r="F3386" s="122">
        <v>0</v>
      </c>
      <c r="G3386" s="122">
        <v>9441530</v>
      </c>
      <c r="H3386" s="120">
        <v>2019</v>
      </c>
      <c r="I3386" t="str">
        <f>IF(J3386="natural gas",VLOOKUP(D3386,'Cross-Page Data'!$I$4:$J$13,2,FALSE),IF(J3386="solar",VLOOKUP('Form 923'!D3386,'Cross-Page Data'!$I$14:$J$117,2,FALSE),J3386))</f>
        <v>nuclear</v>
      </c>
      <c r="J3386" t="str">
        <f>VLOOKUP(E3386,'Cross-Page Data'!$D$4:$F$48,3,FALSE)</f>
        <v>nuclear</v>
      </c>
      <c r="K3386" t="b">
        <f t="shared" si="52"/>
        <v>1</v>
      </c>
    </row>
    <row r="3387" spans="1:11">
      <c r="A3387" s="120">
        <v>6145</v>
      </c>
      <c r="B3387" s="121" t="s">
        <v>201</v>
      </c>
      <c r="C3387" s="121" t="s">
        <v>206</v>
      </c>
      <c r="D3387" s="121" t="s">
        <v>68</v>
      </c>
      <c r="E3387" s="121" t="s">
        <v>125</v>
      </c>
      <c r="F3387" s="122">
        <v>0</v>
      </c>
      <c r="G3387" s="122">
        <v>9863180</v>
      </c>
      <c r="H3387" s="120">
        <v>2019</v>
      </c>
      <c r="I3387" t="str">
        <f>IF(J3387="natural gas",VLOOKUP(D3387,'Cross-Page Data'!$I$4:$J$13,2,FALSE),IF(J3387="solar",VLOOKUP('Form 923'!D3387,'Cross-Page Data'!$I$14:$J$117,2,FALSE),J3387))</f>
        <v>nuclear</v>
      </c>
      <c r="J3387" t="str">
        <f>VLOOKUP(E3387,'Cross-Page Data'!$D$4:$F$48,3,FALSE)</f>
        <v>nuclear</v>
      </c>
      <c r="K3387" t="b">
        <f t="shared" si="52"/>
        <v>1</v>
      </c>
    </row>
    <row r="3388" spans="1:11">
      <c r="A3388" s="120">
        <v>6146</v>
      </c>
      <c r="B3388" s="121" t="s">
        <v>201</v>
      </c>
      <c r="C3388" s="121" t="s">
        <v>206</v>
      </c>
      <c r="D3388" s="121" t="s">
        <v>68</v>
      </c>
      <c r="E3388" s="121" t="s">
        <v>70</v>
      </c>
      <c r="F3388" s="122">
        <v>99007</v>
      </c>
      <c r="G3388" s="122">
        <v>8633.998</v>
      </c>
      <c r="H3388" s="120">
        <v>2019</v>
      </c>
      <c r="I3388" t="str">
        <f>IF(J3388="natural gas",VLOOKUP(D3388,'Cross-Page Data'!$I$4:$J$13,2,FALSE),IF(J3388="solar",VLOOKUP('Form 923'!D3388,'Cross-Page Data'!$I$14:$J$117,2,FALSE),J3388))</f>
        <v>heavy or residual fuel oil</v>
      </c>
      <c r="J3388" t="str">
        <f>VLOOKUP(E3388,'Cross-Page Data'!$D$4:$F$48,3,FALSE)</f>
        <v>heavy or residual fuel oil</v>
      </c>
      <c r="K3388" t="b">
        <f t="shared" si="52"/>
        <v>1</v>
      </c>
    </row>
    <row r="3389" spans="1:11">
      <c r="A3389" s="120">
        <v>6146</v>
      </c>
      <c r="B3389" s="121" t="s">
        <v>201</v>
      </c>
      <c r="C3389" s="121" t="s">
        <v>206</v>
      </c>
      <c r="D3389" s="121" t="s">
        <v>68</v>
      </c>
      <c r="E3389" s="121" t="s">
        <v>95</v>
      </c>
      <c r="F3389" s="122">
        <v>47069837</v>
      </c>
      <c r="G3389" s="122">
        <v>4135696.4</v>
      </c>
      <c r="H3389" s="120">
        <v>2019</v>
      </c>
      <c r="I3389" t="str">
        <f>IF(J3389="natural gas",VLOOKUP(D3389,'Cross-Page Data'!$I$4:$J$13,2,FALSE),IF(J3389="solar",VLOOKUP('Form 923'!D3389,'Cross-Page Data'!$I$14:$J$117,2,FALSE),J3389))</f>
        <v>lignite</v>
      </c>
      <c r="J3389" t="str">
        <f>VLOOKUP(E3389,'Cross-Page Data'!$D$4:$F$48,3,FALSE)</f>
        <v>lignite</v>
      </c>
      <c r="K3389" t="b">
        <f t="shared" si="52"/>
        <v>1</v>
      </c>
    </row>
    <row r="3390" spans="1:11">
      <c r="A3390" s="120">
        <v>6146</v>
      </c>
      <c r="B3390" s="121" t="s">
        <v>201</v>
      </c>
      <c r="C3390" s="121" t="s">
        <v>206</v>
      </c>
      <c r="D3390" s="121" t="s">
        <v>68</v>
      </c>
      <c r="E3390" s="121" t="s">
        <v>162</v>
      </c>
      <c r="F3390" s="122">
        <v>90691799</v>
      </c>
      <c r="G3390" s="122">
        <v>8005699.6</v>
      </c>
      <c r="H3390" s="120">
        <v>2019</v>
      </c>
      <c r="I3390" t="str">
        <f>IF(J3390="natural gas",VLOOKUP(D3390,'Cross-Page Data'!$I$4:$J$13,2,FALSE),IF(J3390="solar",VLOOKUP('Form 923'!D3390,'Cross-Page Data'!$I$14:$J$117,2,FALSE),J3390))</f>
        <v>hard coal</v>
      </c>
      <c r="J3390" t="str">
        <f>VLOOKUP(E3390,'Cross-Page Data'!$D$4:$F$48,3,FALSE)</f>
        <v>hard coal</v>
      </c>
      <c r="K3390" t="b">
        <f t="shared" si="52"/>
        <v>1</v>
      </c>
    </row>
    <row r="3391" spans="1:11">
      <c r="A3391" s="120">
        <v>6149</v>
      </c>
      <c r="B3391" s="121" t="s">
        <v>201</v>
      </c>
      <c r="C3391" s="121" t="s">
        <v>206</v>
      </c>
      <c r="D3391" s="121" t="s">
        <v>68</v>
      </c>
      <c r="E3391" s="121" t="s">
        <v>125</v>
      </c>
      <c r="F3391" s="122">
        <v>0</v>
      </c>
      <c r="G3391" s="122">
        <v>7837459</v>
      </c>
      <c r="H3391" s="120">
        <v>2019</v>
      </c>
      <c r="I3391" t="str">
        <f>IF(J3391="natural gas",VLOOKUP(D3391,'Cross-Page Data'!$I$4:$J$13,2,FALSE),IF(J3391="solar",VLOOKUP('Form 923'!D3391,'Cross-Page Data'!$I$14:$J$117,2,FALSE),J3391))</f>
        <v>nuclear</v>
      </c>
      <c r="J3391" t="str">
        <f>VLOOKUP(E3391,'Cross-Page Data'!$D$4:$F$48,3,FALSE)</f>
        <v>nuclear</v>
      </c>
      <c r="K3391" t="b">
        <f t="shared" si="52"/>
        <v>1</v>
      </c>
    </row>
    <row r="3392" spans="1:11">
      <c r="A3392" s="120">
        <v>6151</v>
      </c>
      <c r="B3392" s="121" t="s">
        <v>201</v>
      </c>
      <c r="C3392" s="121" t="s">
        <v>202</v>
      </c>
      <c r="D3392" s="121" t="s">
        <v>57</v>
      </c>
      <c r="E3392" s="121" t="s">
        <v>170</v>
      </c>
      <c r="F3392" s="122">
        <v>0</v>
      </c>
      <c r="G3392" s="122">
        <v>-615360</v>
      </c>
      <c r="H3392" s="120">
        <v>2019</v>
      </c>
      <c r="I3392" t="str">
        <f>IF(J3392="natural gas",VLOOKUP(D3392,'Cross-Page Data'!$I$4:$J$13,2,FALSE),IF(J3392="solar",VLOOKUP('Form 923'!D3392,'Cross-Page Data'!$I$14:$J$117,2,FALSE),J3392))</f>
        <v>hydro</v>
      </c>
      <c r="J3392" t="str">
        <f>VLOOKUP(E3392,'Cross-Page Data'!$D$4:$F$48,3,FALSE)</f>
        <v>hydro</v>
      </c>
      <c r="K3392" t="b">
        <f t="shared" si="52"/>
        <v>1</v>
      </c>
    </row>
    <row r="3393" spans="1:11">
      <c r="A3393" s="120">
        <v>6152</v>
      </c>
      <c r="B3393" s="121" t="s">
        <v>201</v>
      </c>
      <c r="C3393" s="121" t="s">
        <v>202</v>
      </c>
      <c r="D3393" s="121" t="s">
        <v>68</v>
      </c>
      <c r="E3393" s="121" t="s">
        <v>125</v>
      </c>
      <c r="F3393" s="122">
        <v>0</v>
      </c>
      <c r="G3393" s="122">
        <v>8189636</v>
      </c>
      <c r="H3393" s="120">
        <v>2019</v>
      </c>
      <c r="I3393" t="str">
        <f>IF(J3393="natural gas",VLOOKUP(D3393,'Cross-Page Data'!$I$4:$J$13,2,FALSE),IF(J3393="solar",VLOOKUP('Form 923'!D3393,'Cross-Page Data'!$I$14:$J$117,2,FALSE),J3393))</f>
        <v>nuclear</v>
      </c>
      <c r="J3393" t="str">
        <f>VLOOKUP(E3393,'Cross-Page Data'!$D$4:$F$48,3,FALSE)</f>
        <v>nuclear</v>
      </c>
      <c r="K3393" t="b">
        <f t="shared" si="52"/>
        <v>1</v>
      </c>
    </row>
    <row r="3394" spans="1:11">
      <c r="A3394" s="120">
        <v>6152</v>
      </c>
      <c r="B3394" s="121" t="s">
        <v>201</v>
      </c>
      <c r="C3394" s="121" t="s">
        <v>202</v>
      </c>
      <c r="D3394" s="121" t="s">
        <v>68</v>
      </c>
      <c r="E3394" s="121" t="s">
        <v>125</v>
      </c>
      <c r="F3394" s="122">
        <v>0</v>
      </c>
      <c r="G3394" s="122">
        <v>9874983</v>
      </c>
      <c r="H3394" s="120">
        <v>2019</v>
      </c>
      <c r="I3394" t="str">
        <f>IF(J3394="natural gas",VLOOKUP(D3394,'Cross-Page Data'!$I$4:$J$13,2,FALSE),IF(J3394="solar",VLOOKUP('Form 923'!D3394,'Cross-Page Data'!$I$14:$J$117,2,FALSE),J3394))</f>
        <v>nuclear</v>
      </c>
      <c r="J3394" t="str">
        <f>VLOOKUP(E3394,'Cross-Page Data'!$D$4:$F$48,3,FALSE)</f>
        <v>nuclear</v>
      </c>
      <c r="K3394" t="b">
        <f t="shared" si="52"/>
        <v>1</v>
      </c>
    </row>
    <row r="3395" spans="1:11">
      <c r="A3395" s="120">
        <v>6153</v>
      </c>
      <c r="B3395" s="121" t="s">
        <v>201</v>
      </c>
      <c r="C3395" s="121" t="s">
        <v>202</v>
      </c>
      <c r="D3395" s="121" t="s">
        <v>68</v>
      </c>
      <c r="E3395" s="121" t="s">
        <v>125</v>
      </c>
      <c r="F3395" s="122">
        <v>0</v>
      </c>
      <c r="G3395" s="122">
        <v>9189863</v>
      </c>
      <c r="H3395" s="120">
        <v>2019</v>
      </c>
      <c r="I3395" t="str">
        <f>IF(J3395="natural gas",VLOOKUP(D3395,'Cross-Page Data'!$I$4:$J$13,2,FALSE),IF(J3395="solar",VLOOKUP('Form 923'!D3395,'Cross-Page Data'!$I$14:$J$117,2,FALSE),J3395))</f>
        <v>nuclear</v>
      </c>
      <c r="J3395" t="str">
        <f>VLOOKUP(E3395,'Cross-Page Data'!$D$4:$F$48,3,FALSE)</f>
        <v>nuclear</v>
      </c>
      <c r="K3395" t="b">
        <f t="shared" si="52"/>
        <v>1</v>
      </c>
    </row>
    <row r="3396" spans="1:11">
      <c r="A3396" s="120">
        <v>6155</v>
      </c>
      <c r="B3396" s="121" t="s">
        <v>201</v>
      </c>
      <c r="C3396" s="121" t="s">
        <v>202</v>
      </c>
      <c r="D3396" s="121" t="s">
        <v>68</v>
      </c>
      <c r="E3396" s="121" t="s">
        <v>70</v>
      </c>
      <c r="F3396" s="122">
        <v>134023</v>
      </c>
      <c r="G3396" s="122">
        <v>4223.976</v>
      </c>
      <c r="H3396" s="120">
        <v>2019</v>
      </c>
      <c r="I3396" t="str">
        <f>IF(J3396="natural gas",VLOOKUP(D3396,'Cross-Page Data'!$I$4:$J$13,2,FALSE),IF(J3396="solar",VLOOKUP('Form 923'!D3396,'Cross-Page Data'!$I$14:$J$117,2,FALSE),J3396))</f>
        <v>heavy or residual fuel oil</v>
      </c>
      <c r="J3396" t="str">
        <f>VLOOKUP(E3396,'Cross-Page Data'!$D$4:$F$48,3,FALSE)</f>
        <v>heavy or residual fuel oil</v>
      </c>
      <c r="K3396" t="b">
        <f t="shared" si="52"/>
        <v>1</v>
      </c>
    </row>
    <row r="3397" spans="1:11">
      <c r="A3397" s="120">
        <v>6155</v>
      </c>
      <c r="B3397" s="121" t="s">
        <v>201</v>
      </c>
      <c r="C3397" s="121" t="s">
        <v>202</v>
      </c>
      <c r="D3397" s="121" t="s">
        <v>68</v>
      </c>
      <c r="E3397" s="121" t="s">
        <v>150</v>
      </c>
      <c r="F3397" s="122">
        <v>57725923</v>
      </c>
      <c r="G3397" s="122">
        <v>5541168</v>
      </c>
      <c r="H3397" s="120">
        <v>2019</v>
      </c>
      <c r="I3397" t="str">
        <f>IF(J3397="natural gas",VLOOKUP(D3397,'Cross-Page Data'!$I$4:$J$13,2,FALSE),IF(J3397="solar",VLOOKUP('Form 923'!D3397,'Cross-Page Data'!$I$14:$J$117,2,FALSE),J3397))</f>
        <v>hard coal</v>
      </c>
      <c r="J3397" t="str">
        <f>VLOOKUP(E3397,'Cross-Page Data'!$D$4:$F$48,3,FALSE)</f>
        <v>hard coal</v>
      </c>
      <c r="K3397" t="b">
        <f t="shared" si="52"/>
        <v>1</v>
      </c>
    </row>
    <row r="3398" spans="1:11">
      <c r="A3398" s="120">
        <v>6155</v>
      </c>
      <c r="B3398" s="121" t="s">
        <v>201</v>
      </c>
      <c r="C3398" s="121" t="s">
        <v>202</v>
      </c>
      <c r="D3398" s="121" t="s">
        <v>68</v>
      </c>
      <c r="E3398" s="121" t="s">
        <v>162</v>
      </c>
      <c r="F3398" s="122">
        <v>0</v>
      </c>
      <c r="G3398" s="122">
        <v>0</v>
      </c>
      <c r="H3398" s="120">
        <v>2019</v>
      </c>
      <c r="I3398" t="str">
        <f>IF(J3398="natural gas",VLOOKUP(D3398,'Cross-Page Data'!$I$4:$J$13,2,FALSE),IF(J3398="solar",VLOOKUP('Form 923'!D3398,'Cross-Page Data'!$I$14:$J$117,2,FALSE),J3398))</f>
        <v>hard coal</v>
      </c>
      <c r="J3398" t="str">
        <f>VLOOKUP(E3398,'Cross-Page Data'!$D$4:$F$48,3,FALSE)</f>
        <v>hard coal</v>
      </c>
      <c r="K3398" t="b">
        <f t="shared" si="52"/>
        <v>1</v>
      </c>
    </row>
    <row r="3399" spans="1:11">
      <c r="A3399" s="120">
        <v>6156</v>
      </c>
      <c r="B3399" s="121" t="s">
        <v>201</v>
      </c>
      <c r="C3399" s="121" t="s">
        <v>206</v>
      </c>
      <c r="D3399" s="121" t="s">
        <v>73</v>
      </c>
      <c r="E3399" s="121" t="s">
        <v>86</v>
      </c>
      <c r="F3399" s="122">
        <v>18370</v>
      </c>
      <c r="G3399" s="122">
        <v>-1629</v>
      </c>
      <c r="H3399" s="120">
        <v>2019</v>
      </c>
      <c r="I3399" t="str">
        <f>IF(J3399="natural gas",VLOOKUP(D3399,'Cross-Page Data'!$I$4:$J$13,2,FALSE),IF(J3399="solar",VLOOKUP('Form 923'!D3399,'Cross-Page Data'!$I$14:$J$117,2,FALSE),J3399))</f>
        <v>other</v>
      </c>
      <c r="J3399" t="str">
        <f>VLOOKUP(E3399,'Cross-Page Data'!$D$4:$F$48,3,FALSE)</f>
        <v>other</v>
      </c>
      <c r="K3399" t="b">
        <f t="shared" ref="K3399:K3462" si="53">IF(AND($N$6=FALSE,OR(C3399="Commercial NAICS Cogen",C3399="Industrial NAICS Cogen",C3399="NAICS-22 Cogen")),FALSE,IF(AND($N$7=FALSE,OR(C3399="Commercial NAICS Cogen",C3399="Commercial NAICS Non-Cogen",C3399="industrial NAICS Cogen",C3399="industrial NAICS non-cogen")),FALSE,TRUE))</f>
        <v>1</v>
      </c>
    </row>
    <row r="3400" spans="1:11">
      <c r="A3400" s="120">
        <v>6156</v>
      </c>
      <c r="B3400" s="121" t="s">
        <v>201</v>
      </c>
      <c r="C3400" s="121" t="s">
        <v>206</v>
      </c>
      <c r="D3400" s="121" t="s">
        <v>73</v>
      </c>
      <c r="E3400" s="121" t="s">
        <v>38</v>
      </c>
      <c r="F3400" s="122">
        <v>0</v>
      </c>
      <c r="G3400" s="122">
        <v>0</v>
      </c>
      <c r="H3400" s="120">
        <v>2019</v>
      </c>
      <c r="I3400" t="str">
        <f>IF(J3400="natural gas",VLOOKUP(D3400,'Cross-Page Data'!$I$4:$J$13,2,FALSE),IF(J3400="solar",VLOOKUP('Form 923'!D3400,'Cross-Page Data'!$I$14:$J$117,2,FALSE),J3400))</f>
        <v>natural gas peaker</v>
      </c>
      <c r="J3400" t="str">
        <f>VLOOKUP(E3400,'Cross-Page Data'!$D$4:$F$48,3,FALSE)</f>
        <v>natural gas</v>
      </c>
      <c r="K3400" t="b">
        <f t="shared" si="53"/>
        <v>1</v>
      </c>
    </row>
    <row r="3401" spans="1:11">
      <c r="A3401" s="120">
        <v>6156</v>
      </c>
      <c r="B3401" s="121" t="s">
        <v>201</v>
      </c>
      <c r="C3401" s="121" t="s">
        <v>206</v>
      </c>
      <c r="D3401" s="121" t="s">
        <v>68</v>
      </c>
      <c r="E3401" s="121" t="s">
        <v>70</v>
      </c>
      <c r="F3401" s="122">
        <v>29470</v>
      </c>
      <c r="G3401" s="122">
        <v>-7876.156</v>
      </c>
      <c r="H3401" s="120">
        <v>2019</v>
      </c>
      <c r="I3401" t="str">
        <f>IF(J3401="natural gas",VLOOKUP(D3401,'Cross-Page Data'!$I$4:$J$13,2,FALSE),IF(J3401="solar",VLOOKUP('Form 923'!D3401,'Cross-Page Data'!$I$14:$J$117,2,FALSE),J3401))</f>
        <v>heavy or residual fuel oil</v>
      </c>
      <c r="J3401" t="str">
        <f>VLOOKUP(E3401,'Cross-Page Data'!$D$4:$F$48,3,FALSE)</f>
        <v>heavy or residual fuel oil</v>
      </c>
      <c r="K3401" t="b">
        <f t="shared" si="53"/>
        <v>1</v>
      </c>
    </row>
    <row r="3402" spans="1:11">
      <c r="A3402" s="120">
        <v>6156</v>
      </c>
      <c r="B3402" s="121" t="s">
        <v>201</v>
      </c>
      <c r="C3402" s="121" t="s">
        <v>206</v>
      </c>
      <c r="D3402" s="121" t="s">
        <v>68</v>
      </c>
      <c r="E3402" s="121" t="s">
        <v>38</v>
      </c>
      <c r="F3402" s="122">
        <v>212033</v>
      </c>
      <c r="G3402" s="122">
        <v>6605.292</v>
      </c>
      <c r="H3402" s="120">
        <v>2019</v>
      </c>
      <c r="I3402" t="str">
        <f>IF(J3402="natural gas",VLOOKUP(D3402,'Cross-Page Data'!$I$4:$J$13,2,FALSE),IF(J3402="solar",VLOOKUP('Form 923'!D3402,'Cross-Page Data'!$I$14:$J$117,2,FALSE),J3402))</f>
        <v>natural gas nonpeaker - preexisting retiring</v>
      </c>
      <c r="J3402" t="str">
        <f>VLOOKUP(E3402,'Cross-Page Data'!$D$4:$F$48,3,FALSE)</f>
        <v>natural gas</v>
      </c>
      <c r="K3402" t="b">
        <f t="shared" si="53"/>
        <v>1</v>
      </c>
    </row>
    <row r="3403" spans="1:11">
      <c r="A3403" s="120">
        <v>6156</v>
      </c>
      <c r="B3403" s="121" t="s">
        <v>201</v>
      </c>
      <c r="C3403" s="121" t="s">
        <v>206</v>
      </c>
      <c r="D3403" s="121" t="s">
        <v>68</v>
      </c>
      <c r="E3403" s="121" t="s">
        <v>152</v>
      </c>
      <c r="F3403" s="122">
        <v>10017</v>
      </c>
      <c r="G3403" s="122">
        <v>-1376.136</v>
      </c>
      <c r="H3403" s="120">
        <v>2019</v>
      </c>
      <c r="I3403" t="str">
        <f>IF(J3403="natural gas",VLOOKUP(D3403,'Cross-Page Data'!$I$4:$J$13,2,FALSE),IF(J3403="solar",VLOOKUP('Form 923'!D3403,'Cross-Page Data'!$I$14:$J$117,2,FALSE),J3403))</f>
        <v>heavy or residual fuel oil</v>
      </c>
      <c r="J3403" t="str">
        <f>VLOOKUP(E3403,'Cross-Page Data'!$D$4:$F$48,3,FALSE)</f>
        <v>heavy or residual fuel oil</v>
      </c>
      <c r="K3403" t="b">
        <f t="shared" si="53"/>
        <v>1</v>
      </c>
    </row>
    <row r="3404" spans="1:11">
      <c r="A3404" s="120">
        <v>6158</v>
      </c>
      <c r="B3404" s="121" t="s">
        <v>201</v>
      </c>
      <c r="C3404" s="121" t="s">
        <v>202</v>
      </c>
      <c r="D3404" s="121" t="s">
        <v>116</v>
      </c>
      <c r="E3404" s="121" t="s">
        <v>170</v>
      </c>
      <c r="F3404" s="122">
        <v>6662755</v>
      </c>
      <c r="G3404" s="122">
        <v>748456</v>
      </c>
      <c r="H3404" s="120">
        <v>2019</v>
      </c>
      <c r="I3404" t="str">
        <f>IF(J3404="natural gas",VLOOKUP(D3404,'Cross-Page Data'!$I$4:$J$13,2,FALSE),IF(J3404="solar",VLOOKUP('Form 923'!D3404,'Cross-Page Data'!$I$14:$J$117,2,FALSE),J3404))</f>
        <v>hydro</v>
      </c>
      <c r="J3404" t="str">
        <f>VLOOKUP(E3404,'Cross-Page Data'!$D$4:$F$48,3,FALSE)</f>
        <v>hydro</v>
      </c>
      <c r="K3404" t="b">
        <f t="shared" si="53"/>
        <v>1</v>
      </c>
    </row>
    <row r="3405" spans="1:11">
      <c r="A3405" s="120">
        <v>6159</v>
      </c>
      <c r="B3405" s="121" t="s">
        <v>201</v>
      </c>
      <c r="C3405" s="121" t="s">
        <v>202</v>
      </c>
      <c r="D3405" s="121" t="s">
        <v>116</v>
      </c>
      <c r="E3405" s="121" t="s">
        <v>170</v>
      </c>
      <c r="F3405" s="122">
        <v>1189031</v>
      </c>
      <c r="G3405" s="122">
        <v>133569</v>
      </c>
      <c r="H3405" s="120">
        <v>2019</v>
      </c>
      <c r="I3405" t="str">
        <f>IF(J3405="natural gas",VLOOKUP(D3405,'Cross-Page Data'!$I$4:$J$13,2,FALSE),IF(J3405="solar",VLOOKUP('Form 923'!D3405,'Cross-Page Data'!$I$14:$J$117,2,FALSE),J3405))</f>
        <v>hydro</v>
      </c>
      <c r="J3405" t="str">
        <f>VLOOKUP(E3405,'Cross-Page Data'!$D$4:$F$48,3,FALSE)</f>
        <v>hydro</v>
      </c>
      <c r="K3405" t="b">
        <f t="shared" si="53"/>
        <v>1</v>
      </c>
    </row>
    <row r="3406" spans="1:11">
      <c r="A3406" s="120">
        <v>6163</v>
      </c>
      <c r="B3406" s="121" t="s">
        <v>201</v>
      </c>
      <c r="C3406" s="121" t="s">
        <v>202</v>
      </c>
      <c r="D3406" s="121" t="s">
        <v>116</v>
      </c>
      <c r="E3406" s="121" t="s">
        <v>170</v>
      </c>
      <c r="F3406" s="122">
        <v>148048121</v>
      </c>
      <c r="G3406" s="122">
        <v>16630883</v>
      </c>
      <c r="H3406" s="120">
        <v>2019</v>
      </c>
      <c r="I3406" t="str">
        <f>IF(J3406="natural gas",VLOOKUP(D3406,'Cross-Page Data'!$I$4:$J$13,2,FALSE),IF(J3406="solar",VLOOKUP('Form 923'!D3406,'Cross-Page Data'!$I$14:$J$117,2,FALSE),J3406))</f>
        <v>hydro</v>
      </c>
      <c r="J3406" t="str">
        <f>VLOOKUP(E3406,'Cross-Page Data'!$D$4:$F$48,3,FALSE)</f>
        <v>hydro</v>
      </c>
      <c r="K3406" t="b">
        <f t="shared" si="53"/>
        <v>1</v>
      </c>
    </row>
    <row r="3407" spans="1:11">
      <c r="A3407" s="120">
        <v>6163</v>
      </c>
      <c r="B3407" s="121" t="s">
        <v>201</v>
      </c>
      <c r="C3407" s="121" t="s">
        <v>202</v>
      </c>
      <c r="D3407" s="121" t="s">
        <v>57</v>
      </c>
      <c r="E3407" s="121" t="s">
        <v>170</v>
      </c>
      <c r="F3407" s="122">
        <v>0</v>
      </c>
      <c r="G3407" s="122">
        <v>8538</v>
      </c>
      <c r="H3407" s="120">
        <v>2019</v>
      </c>
      <c r="I3407" t="str">
        <f>IF(J3407="natural gas",VLOOKUP(D3407,'Cross-Page Data'!$I$4:$J$13,2,FALSE),IF(J3407="solar",VLOOKUP('Form 923'!D3407,'Cross-Page Data'!$I$14:$J$117,2,FALSE),J3407))</f>
        <v>hydro</v>
      </c>
      <c r="J3407" t="str">
        <f>VLOOKUP(E3407,'Cross-Page Data'!$D$4:$F$48,3,FALSE)</f>
        <v>hydro</v>
      </c>
      <c r="K3407" t="b">
        <f t="shared" si="53"/>
        <v>1</v>
      </c>
    </row>
    <row r="3408" spans="1:11">
      <c r="A3408" s="120">
        <v>6165</v>
      </c>
      <c r="B3408" s="121" t="s">
        <v>201</v>
      </c>
      <c r="C3408" s="121" t="s">
        <v>202</v>
      </c>
      <c r="D3408" s="121" t="s">
        <v>68</v>
      </c>
      <c r="E3408" s="121" t="s">
        <v>54</v>
      </c>
      <c r="F3408" s="122">
        <v>11710</v>
      </c>
      <c r="G3408" s="122">
        <v>1170.366</v>
      </c>
      <c r="H3408" s="120">
        <v>2019</v>
      </c>
      <c r="I3408" t="str">
        <f>IF(J3408="natural gas",VLOOKUP(D3408,'Cross-Page Data'!$I$4:$J$13,2,FALSE),IF(J3408="solar",VLOOKUP('Form 923'!D3408,'Cross-Page Data'!$I$14:$J$117,2,FALSE),J3408))</f>
        <v>hard coal</v>
      </c>
      <c r="J3408" t="str">
        <f>VLOOKUP(E3408,'Cross-Page Data'!$D$4:$F$48,3,FALSE)</f>
        <v>hard coal</v>
      </c>
      <c r="K3408" t="b">
        <f t="shared" si="53"/>
        <v>1</v>
      </c>
    </row>
    <row r="3409" spans="1:11">
      <c r="A3409" s="120">
        <v>6165</v>
      </c>
      <c r="B3409" s="121" t="s">
        <v>201</v>
      </c>
      <c r="C3409" s="121" t="s">
        <v>202</v>
      </c>
      <c r="D3409" s="121" t="s">
        <v>68</v>
      </c>
      <c r="E3409" s="121" t="s">
        <v>70</v>
      </c>
      <c r="F3409" s="122">
        <v>94174</v>
      </c>
      <c r="G3409" s="122">
        <v>9076.813</v>
      </c>
      <c r="H3409" s="120">
        <v>2019</v>
      </c>
      <c r="I3409" t="str">
        <f>IF(J3409="natural gas",VLOOKUP(D3409,'Cross-Page Data'!$I$4:$J$13,2,FALSE),IF(J3409="solar",VLOOKUP('Form 923'!D3409,'Cross-Page Data'!$I$14:$J$117,2,FALSE),J3409))</f>
        <v>heavy or residual fuel oil</v>
      </c>
      <c r="J3409" t="str">
        <f>VLOOKUP(E3409,'Cross-Page Data'!$D$4:$F$48,3,FALSE)</f>
        <v>heavy or residual fuel oil</v>
      </c>
      <c r="K3409" t="b">
        <f t="shared" si="53"/>
        <v>1</v>
      </c>
    </row>
    <row r="3410" spans="1:11">
      <c r="A3410" s="120">
        <v>6165</v>
      </c>
      <c r="B3410" s="121" t="s">
        <v>201</v>
      </c>
      <c r="C3410" s="121" t="s">
        <v>202</v>
      </c>
      <c r="D3410" s="121" t="s">
        <v>68</v>
      </c>
      <c r="E3410" s="121" t="s">
        <v>150</v>
      </c>
      <c r="F3410" s="122">
        <v>88909292</v>
      </c>
      <c r="G3410" s="122">
        <v>8671550.8</v>
      </c>
      <c r="H3410" s="120">
        <v>2019</v>
      </c>
      <c r="I3410" t="str">
        <f>IF(J3410="natural gas",VLOOKUP(D3410,'Cross-Page Data'!$I$4:$J$13,2,FALSE),IF(J3410="solar",VLOOKUP('Form 923'!D3410,'Cross-Page Data'!$I$14:$J$117,2,FALSE),J3410))</f>
        <v>hard coal</v>
      </c>
      <c r="J3410" t="str">
        <f>VLOOKUP(E3410,'Cross-Page Data'!$D$4:$F$48,3,FALSE)</f>
        <v>hard coal</v>
      </c>
      <c r="K3410" t="b">
        <f t="shared" si="53"/>
        <v>1</v>
      </c>
    </row>
    <row r="3411" spans="1:11">
      <c r="A3411" s="120">
        <v>6166</v>
      </c>
      <c r="B3411" s="121" t="s">
        <v>201</v>
      </c>
      <c r="C3411" s="121" t="s">
        <v>202</v>
      </c>
      <c r="D3411" s="121" t="s">
        <v>68</v>
      </c>
      <c r="E3411" s="121" t="s">
        <v>54</v>
      </c>
      <c r="F3411" s="122">
        <v>13568303</v>
      </c>
      <c r="G3411" s="122">
        <v>1317634.8</v>
      </c>
      <c r="H3411" s="120">
        <v>2019</v>
      </c>
      <c r="I3411" t="str">
        <f>IF(J3411="natural gas",VLOOKUP(D3411,'Cross-Page Data'!$I$4:$J$13,2,FALSE),IF(J3411="solar",VLOOKUP('Form 923'!D3411,'Cross-Page Data'!$I$14:$J$117,2,FALSE),J3411))</f>
        <v>hard coal</v>
      </c>
      <c r="J3411" t="str">
        <f>VLOOKUP(E3411,'Cross-Page Data'!$D$4:$F$48,3,FALSE)</f>
        <v>hard coal</v>
      </c>
      <c r="K3411" t="b">
        <f t="shared" si="53"/>
        <v>1</v>
      </c>
    </row>
    <row r="3412" spans="1:11">
      <c r="A3412" s="120">
        <v>6166</v>
      </c>
      <c r="B3412" s="121" t="s">
        <v>201</v>
      </c>
      <c r="C3412" s="121" t="s">
        <v>202</v>
      </c>
      <c r="D3412" s="121" t="s">
        <v>68</v>
      </c>
      <c r="E3412" s="121" t="s">
        <v>70</v>
      </c>
      <c r="F3412" s="122">
        <v>282755</v>
      </c>
      <c r="G3412" s="122">
        <v>27177.99</v>
      </c>
      <c r="H3412" s="120">
        <v>2019</v>
      </c>
      <c r="I3412" t="str">
        <f>IF(J3412="natural gas",VLOOKUP(D3412,'Cross-Page Data'!$I$4:$J$13,2,FALSE),IF(J3412="solar",VLOOKUP('Form 923'!D3412,'Cross-Page Data'!$I$14:$J$117,2,FALSE),J3412))</f>
        <v>heavy or residual fuel oil</v>
      </c>
      <c r="J3412" t="str">
        <f>VLOOKUP(E3412,'Cross-Page Data'!$D$4:$F$48,3,FALSE)</f>
        <v>heavy or residual fuel oil</v>
      </c>
      <c r="K3412" t="b">
        <f t="shared" si="53"/>
        <v>1</v>
      </c>
    </row>
    <row r="3413" spans="1:11">
      <c r="A3413" s="120">
        <v>6166</v>
      </c>
      <c r="B3413" s="121" t="s">
        <v>201</v>
      </c>
      <c r="C3413" s="121" t="s">
        <v>202</v>
      </c>
      <c r="D3413" s="121" t="s">
        <v>68</v>
      </c>
      <c r="E3413" s="121" t="s">
        <v>162</v>
      </c>
      <c r="F3413" s="122">
        <v>69928500</v>
      </c>
      <c r="G3413" s="122">
        <v>6802133.2</v>
      </c>
      <c r="H3413" s="120">
        <v>2019</v>
      </c>
      <c r="I3413" t="str">
        <f>IF(J3413="natural gas",VLOOKUP(D3413,'Cross-Page Data'!$I$4:$J$13,2,FALSE),IF(J3413="solar",VLOOKUP('Form 923'!D3413,'Cross-Page Data'!$I$14:$J$117,2,FALSE),J3413))</f>
        <v>hard coal</v>
      </c>
      <c r="J3413" t="str">
        <f>VLOOKUP(E3413,'Cross-Page Data'!$D$4:$F$48,3,FALSE)</f>
        <v>hard coal</v>
      </c>
      <c r="K3413" t="b">
        <f t="shared" si="53"/>
        <v>1</v>
      </c>
    </row>
    <row r="3414" spans="1:11">
      <c r="A3414" s="120">
        <v>6167</v>
      </c>
      <c r="B3414" s="121" t="s">
        <v>201</v>
      </c>
      <c r="C3414" s="121" t="s">
        <v>202</v>
      </c>
      <c r="D3414" s="121" t="s">
        <v>57</v>
      </c>
      <c r="E3414" s="121" t="s">
        <v>170</v>
      </c>
      <c r="F3414" s="122">
        <v>0</v>
      </c>
      <c r="G3414" s="122">
        <v>-780339</v>
      </c>
      <c r="H3414" s="120">
        <v>2019</v>
      </c>
      <c r="I3414" t="str">
        <f>IF(J3414="natural gas",VLOOKUP(D3414,'Cross-Page Data'!$I$4:$J$13,2,FALSE),IF(J3414="solar",VLOOKUP('Form 923'!D3414,'Cross-Page Data'!$I$14:$J$117,2,FALSE),J3414))</f>
        <v>hydro</v>
      </c>
      <c r="J3414" t="str">
        <f>VLOOKUP(E3414,'Cross-Page Data'!$D$4:$F$48,3,FALSE)</f>
        <v>hydro</v>
      </c>
      <c r="K3414" t="b">
        <f t="shared" si="53"/>
        <v>1</v>
      </c>
    </row>
    <row r="3415" spans="1:11">
      <c r="A3415" s="120">
        <v>6168</v>
      </c>
      <c r="B3415" s="121" t="s">
        <v>201</v>
      </c>
      <c r="C3415" s="121" t="s">
        <v>202</v>
      </c>
      <c r="D3415" s="121" t="s">
        <v>116</v>
      </c>
      <c r="E3415" s="121" t="s">
        <v>170</v>
      </c>
      <c r="F3415" s="122">
        <v>4593</v>
      </c>
      <c r="G3415" s="122">
        <v>516</v>
      </c>
      <c r="H3415" s="120">
        <v>2019</v>
      </c>
      <c r="I3415" t="str">
        <f>IF(J3415="natural gas",VLOOKUP(D3415,'Cross-Page Data'!$I$4:$J$13,2,FALSE),IF(J3415="solar",VLOOKUP('Form 923'!D3415,'Cross-Page Data'!$I$14:$J$117,2,FALSE),J3415))</f>
        <v>hydro</v>
      </c>
      <c r="J3415" t="str">
        <f>VLOOKUP(E3415,'Cross-Page Data'!$D$4:$F$48,3,FALSE)</f>
        <v>hydro</v>
      </c>
      <c r="K3415" t="b">
        <f t="shared" si="53"/>
        <v>1</v>
      </c>
    </row>
    <row r="3416" spans="1:11">
      <c r="A3416" s="120">
        <v>6168</v>
      </c>
      <c r="B3416" s="121" t="s">
        <v>201</v>
      </c>
      <c r="C3416" s="121" t="s">
        <v>202</v>
      </c>
      <c r="D3416" s="121" t="s">
        <v>68</v>
      </c>
      <c r="E3416" s="121" t="s">
        <v>125</v>
      </c>
      <c r="F3416" s="122">
        <v>0</v>
      </c>
      <c r="G3416" s="122">
        <v>7850405</v>
      </c>
      <c r="H3416" s="120">
        <v>2019</v>
      </c>
      <c r="I3416" t="str">
        <f>IF(J3416="natural gas",VLOOKUP(D3416,'Cross-Page Data'!$I$4:$J$13,2,FALSE),IF(J3416="solar",VLOOKUP('Form 923'!D3416,'Cross-Page Data'!$I$14:$J$117,2,FALSE),J3416))</f>
        <v>nuclear</v>
      </c>
      <c r="J3416" t="str">
        <f>VLOOKUP(E3416,'Cross-Page Data'!$D$4:$F$48,3,FALSE)</f>
        <v>nuclear</v>
      </c>
      <c r="K3416" t="b">
        <f t="shared" si="53"/>
        <v>1</v>
      </c>
    </row>
    <row r="3417" spans="1:11">
      <c r="A3417" s="120">
        <v>6168</v>
      </c>
      <c r="B3417" s="121" t="s">
        <v>201</v>
      </c>
      <c r="C3417" s="121" t="s">
        <v>202</v>
      </c>
      <c r="D3417" s="121" t="s">
        <v>68</v>
      </c>
      <c r="E3417" s="121" t="s">
        <v>125</v>
      </c>
      <c r="F3417" s="122">
        <v>0</v>
      </c>
      <c r="G3417" s="122">
        <v>7474134</v>
      </c>
      <c r="H3417" s="120">
        <v>2019</v>
      </c>
      <c r="I3417" t="str">
        <f>IF(J3417="natural gas",VLOOKUP(D3417,'Cross-Page Data'!$I$4:$J$13,2,FALSE),IF(J3417="solar",VLOOKUP('Form 923'!D3417,'Cross-Page Data'!$I$14:$J$117,2,FALSE),J3417))</f>
        <v>nuclear</v>
      </c>
      <c r="J3417" t="str">
        <f>VLOOKUP(E3417,'Cross-Page Data'!$D$4:$F$48,3,FALSE)</f>
        <v>nuclear</v>
      </c>
      <c r="K3417" t="b">
        <f t="shared" si="53"/>
        <v>1</v>
      </c>
    </row>
    <row r="3418" spans="1:11">
      <c r="A3418" s="120">
        <v>6171</v>
      </c>
      <c r="B3418" s="121" t="s">
        <v>201</v>
      </c>
      <c r="C3418" s="121" t="s">
        <v>202</v>
      </c>
      <c r="D3418" s="121" t="s">
        <v>116</v>
      </c>
      <c r="E3418" s="121" t="s">
        <v>170</v>
      </c>
      <c r="F3418" s="122">
        <v>1003702</v>
      </c>
      <c r="G3418" s="122">
        <v>112750</v>
      </c>
      <c r="H3418" s="120">
        <v>2019</v>
      </c>
      <c r="I3418" t="str">
        <f>IF(J3418="natural gas",VLOOKUP(D3418,'Cross-Page Data'!$I$4:$J$13,2,FALSE),IF(J3418="solar",VLOOKUP('Form 923'!D3418,'Cross-Page Data'!$I$14:$J$117,2,FALSE),J3418))</f>
        <v>hydro</v>
      </c>
      <c r="J3418" t="str">
        <f>VLOOKUP(E3418,'Cross-Page Data'!$D$4:$F$48,3,FALSE)</f>
        <v>hydro</v>
      </c>
      <c r="K3418" t="b">
        <f t="shared" si="53"/>
        <v>1</v>
      </c>
    </row>
    <row r="3419" spans="1:11">
      <c r="A3419" s="120">
        <v>6172</v>
      </c>
      <c r="B3419" s="121" t="s">
        <v>201</v>
      </c>
      <c r="C3419" s="121" t="s">
        <v>202</v>
      </c>
      <c r="D3419" s="121" t="s">
        <v>116</v>
      </c>
      <c r="E3419" s="121" t="s">
        <v>170</v>
      </c>
      <c r="F3419" s="122">
        <v>13454725</v>
      </c>
      <c r="G3419" s="122">
        <v>1511427</v>
      </c>
      <c r="H3419" s="120">
        <v>2019</v>
      </c>
      <c r="I3419" t="str">
        <f>IF(J3419="natural gas",VLOOKUP(D3419,'Cross-Page Data'!$I$4:$J$13,2,FALSE),IF(J3419="solar",VLOOKUP('Form 923'!D3419,'Cross-Page Data'!$I$14:$J$117,2,FALSE),J3419))</f>
        <v>hydro</v>
      </c>
      <c r="J3419" t="str">
        <f>VLOOKUP(E3419,'Cross-Page Data'!$D$4:$F$48,3,FALSE)</f>
        <v>hydro</v>
      </c>
      <c r="K3419" t="b">
        <f t="shared" si="53"/>
        <v>1</v>
      </c>
    </row>
    <row r="3420" spans="1:11">
      <c r="A3420" s="120">
        <v>6174</v>
      </c>
      <c r="B3420" s="121" t="s">
        <v>201</v>
      </c>
      <c r="C3420" s="121" t="s">
        <v>202</v>
      </c>
      <c r="D3420" s="121" t="s">
        <v>116</v>
      </c>
      <c r="E3420" s="121" t="s">
        <v>170</v>
      </c>
      <c r="F3420" s="122">
        <v>2364212</v>
      </c>
      <c r="G3420" s="122">
        <v>265582</v>
      </c>
      <c r="H3420" s="120">
        <v>2019</v>
      </c>
      <c r="I3420" t="str">
        <f>IF(J3420="natural gas",VLOOKUP(D3420,'Cross-Page Data'!$I$4:$J$13,2,FALSE),IF(J3420="solar",VLOOKUP('Form 923'!D3420,'Cross-Page Data'!$I$14:$J$117,2,FALSE),J3420))</f>
        <v>hydro</v>
      </c>
      <c r="J3420" t="str">
        <f>VLOOKUP(E3420,'Cross-Page Data'!$D$4:$F$48,3,FALSE)</f>
        <v>hydro</v>
      </c>
      <c r="K3420" t="b">
        <f t="shared" si="53"/>
        <v>1</v>
      </c>
    </row>
    <row r="3421" spans="1:11">
      <c r="A3421" s="120">
        <v>6175</v>
      </c>
      <c r="B3421" s="121" t="s">
        <v>201</v>
      </c>
      <c r="C3421" s="121" t="s">
        <v>202</v>
      </c>
      <c r="D3421" s="121" t="s">
        <v>116</v>
      </c>
      <c r="E3421" s="121" t="s">
        <v>170</v>
      </c>
      <c r="F3421" s="122">
        <v>19520598</v>
      </c>
      <c r="G3421" s="122">
        <v>2192833</v>
      </c>
      <c r="H3421" s="120">
        <v>2019</v>
      </c>
      <c r="I3421" t="str">
        <f>IF(J3421="natural gas",VLOOKUP(D3421,'Cross-Page Data'!$I$4:$J$13,2,FALSE),IF(J3421="solar",VLOOKUP('Form 923'!D3421,'Cross-Page Data'!$I$14:$J$117,2,FALSE),J3421))</f>
        <v>hydro</v>
      </c>
      <c r="J3421" t="str">
        <f>VLOOKUP(E3421,'Cross-Page Data'!$D$4:$F$48,3,FALSE)</f>
        <v>hydro</v>
      </c>
      <c r="K3421" t="b">
        <f t="shared" si="53"/>
        <v>1</v>
      </c>
    </row>
    <row r="3422" spans="1:11">
      <c r="A3422" s="120">
        <v>6177</v>
      </c>
      <c r="B3422" s="121" t="s">
        <v>201</v>
      </c>
      <c r="C3422" s="121" t="s">
        <v>202</v>
      </c>
      <c r="D3422" s="121" t="s">
        <v>68</v>
      </c>
      <c r="E3422" s="121" t="s">
        <v>70</v>
      </c>
      <c r="F3422" s="122">
        <v>134677</v>
      </c>
      <c r="G3422" s="122">
        <v>11896.152</v>
      </c>
      <c r="H3422" s="120">
        <v>2019</v>
      </c>
      <c r="I3422" t="str">
        <f>IF(J3422="natural gas",VLOOKUP(D3422,'Cross-Page Data'!$I$4:$J$13,2,FALSE),IF(J3422="solar",VLOOKUP('Form 923'!D3422,'Cross-Page Data'!$I$14:$J$117,2,FALSE),J3422))</f>
        <v>heavy or residual fuel oil</v>
      </c>
      <c r="J3422" t="str">
        <f>VLOOKUP(E3422,'Cross-Page Data'!$D$4:$F$48,3,FALSE)</f>
        <v>heavy or residual fuel oil</v>
      </c>
      <c r="K3422" t="b">
        <f t="shared" si="53"/>
        <v>1</v>
      </c>
    </row>
    <row r="3423" spans="1:11">
      <c r="A3423" s="120">
        <v>6177</v>
      </c>
      <c r="B3423" s="121" t="s">
        <v>201</v>
      </c>
      <c r="C3423" s="121" t="s">
        <v>202</v>
      </c>
      <c r="D3423" s="121" t="s">
        <v>68</v>
      </c>
      <c r="E3423" s="121" t="s">
        <v>150</v>
      </c>
      <c r="F3423" s="122">
        <v>22956090</v>
      </c>
      <c r="G3423" s="122">
        <v>2062666.1</v>
      </c>
      <c r="H3423" s="120">
        <v>2019</v>
      </c>
      <c r="I3423" t="str">
        <f>IF(J3423="natural gas",VLOOKUP(D3423,'Cross-Page Data'!$I$4:$J$13,2,FALSE),IF(J3423="solar",VLOOKUP('Form 923'!D3423,'Cross-Page Data'!$I$14:$J$117,2,FALSE),J3423))</f>
        <v>hard coal</v>
      </c>
      <c r="J3423" t="str">
        <f>VLOOKUP(E3423,'Cross-Page Data'!$D$4:$F$48,3,FALSE)</f>
        <v>hard coal</v>
      </c>
      <c r="K3423" t="b">
        <f t="shared" si="53"/>
        <v>1</v>
      </c>
    </row>
    <row r="3424" spans="1:11">
      <c r="A3424" s="120">
        <v>6177</v>
      </c>
      <c r="B3424" s="121" t="s">
        <v>201</v>
      </c>
      <c r="C3424" s="121" t="s">
        <v>202</v>
      </c>
      <c r="D3424" s="121" t="s">
        <v>68</v>
      </c>
      <c r="E3424" s="121" t="s">
        <v>162</v>
      </c>
      <c r="F3424" s="122">
        <v>6773</v>
      </c>
      <c r="G3424" s="122">
        <v>372.729</v>
      </c>
      <c r="H3424" s="120">
        <v>2019</v>
      </c>
      <c r="I3424" t="str">
        <f>IF(J3424="natural gas",VLOOKUP(D3424,'Cross-Page Data'!$I$4:$J$13,2,FALSE),IF(J3424="solar",VLOOKUP('Form 923'!D3424,'Cross-Page Data'!$I$14:$J$117,2,FALSE),J3424))</f>
        <v>hard coal</v>
      </c>
      <c r="J3424" t="str">
        <f>VLOOKUP(E3424,'Cross-Page Data'!$D$4:$F$48,3,FALSE)</f>
        <v>hard coal</v>
      </c>
      <c r="K3424" t="b">
        <f t="shared" si="53"/>
        <v>1</v>
      </c>
    </row>
    <row r="3425" spans="1:11">
      <c r="A3425" s="120">
        <v>6178</v>
      </c>
      <c r="B3425" s="121" t="s">
        <v>201</v>
      </c>
      <c r="C3425" s="121" t="s">
        <v>206</v>
      </c>
      <c r="D3425" s="121" t="s">
        <v>68</v>
      </c>
      <c r="E3425" s="121" t="s">
        <v>70</v>
      </c>
      <c r="F3425" s="122">
        <v>12576</v>
      </c>
      <c r="G3425" s="122">
        <v>1182.718</v>
      </c>
      <c r="H3425" s="120">
        <v>2019</v>
      </c>
      <c r="I3425" t="str">
        <f>IF(J3425="natural gas",VLOOKUP(D3425,'Cross-Page Data'!$I$4:$J$13,2,FALSE),IF(J3425="solar",VLOOKUP('Form 923'!D3425,'Cross-Page Data'!$I$14:$J$117,2,FALSE),J3425))</f>
        <v>heavy or residual fuel oil</v>
      </c>
      <c r="J3425" t="str">
        <f>VLOOKUP(E3425,'Cross-Page Data'!$D$4:$F$48,3,FALSE)</f>
        <v>heavy or residual fuel oil</v>
      </c>
      <c r="K3425" t="b">
        <f t="shared" si="53"/>
        <v>1</v>
      </c>
    </row>
    <row r="3426" spans="1:11">
      <c r="A3426" s="120">
        <v>6178</v>
      </c>
      <c r="B3426" s="121" t="s">
        <v>201</v>
      </c>
      <c r="C3426" s="121" t="s">
        <v>206</v>
      </c>
      <c r="D3426" s="121" t="s">
        <v>68</v>
      </c>
      <c r="E3426" s="121" t="s">
        <v>150</v>
      </c>
      <c r="F3426" s="122">
        <v>2984313</v>
      </c>
      <c r="G3426" s="122">
        <v>270852.79</v>
      </c>
      <c r="H3426" s="120">
        <v>2019</v>
      </c>
      <c r="I3426" t="str">
        <f>IF(J3426="natural gas",VLOOKUP(D3426,'Cross-Page Data'!$I$4:$J$13,2,FALSE),IF(J3426="solar",VLOOKUP('Form 923'!D3426,'Cross-Page Data'!$I$14:$J$117,2,FALSE),J3426))</f>
        <v>hard coal</v>
      </c>
      <c r="J3426" t="str">
        <f>VLOOKUP(E3426,'Cross-Page Data'!$D$4:$F$48,3,FALSE)</f>
        <v>hard coal</v>
      </c>
      <c r="K3426" t="b">
        <f t="shared" si="53"/>
        <v>1</v>
      </c>
    </row>
    <row r="3427" spans="1:11">
      <c r="A3427" s="120">
        <v>6178</v>
      </c>
      <c r="B3427" s="121" t="s">
        <v>201</v>
      </c>
      <c r="C3427" s="121" t="s">
        <v>206</v>
      </c>
      <c r="D3427" s="121" t="s">
        <v>68</v>
      </c>
      <c r="E3427" s="121" t="s">
        <v>162</v>
      </c>
      <c r="F3427" s="122">
        <v>31549659</v>
      </c>
      <c r="G3427" s="122">
        <v>2953744.5</v>
      </c>
      <c r="H3427" s="120">
        <v>2019</v>
      </c>
      <c r="I3427" t="str">
        <f>IF(J3427="natural gas",VLOOKUP(D3427,'Cross-Page Data'!$I$4:$J$13,2,FALSE),IF(J3427="solar",VLOOKUP('Form 923'!D3427,'Cross-Page Data'!$I$14:$J$117,2,FALSE),J3427))</f>
        <v>hard coal</v>
      </c>
      <c r="J3427" t="str">
        <f>VLOOKUP(E3427,'Cross-Page Data'!$D$4:$F$48,3,FALSE)</f>
        <v>hard coal</v>
      </c>
      <c r="K3427" t="b">
        <f t="shared" si="53"/>
        <v>1</v>
      </c>
    </row>
    <row r="3428" spans="1:11">
      <c r="A3428" s="120">
        <v>6179</v>
      </c>
      <c r="B3428" s="121" t="s">
        <v>201</v>
      </c>
      <c r="C3428" s="121" t="s">
        <v>202</v>
      </c>
      <c r="D3428" s="121" t="s">
        <v>68</v>
      </c>
      <c r="E3428" s="121" t="s">
        <v>70</v>
      </c>
      <c r="F3428" s="122">
        <v>128139</v>
      </c>
      <c r="G3428" s="122">
        <v>12173.455</v>
      </c>
      <c r="H3428" s="120">
        <v>2019</v>
      </c>
      <c r="I3428" t="str">
        <f>IF(J3428="natural gas",VLOOKUP(D3428,'Cross-Page Data'!$I$4:$J$13,2,FALSE),IF(J3428="solar",VLOOKUP('Form 923'!D3428,'Cross-Page Data'!$I$14:$J$117,2,FALSE),J3428))</f>
        <v>heavy or residual fuel oil</v>
      </c>
      <c r="J3428" t="str">
        <f>VLOOKUP(E3428,'Cross-Page Data'!$D$4:$F$48,3,FALSE)</f>
        <v>heavy or residual fuel oil</v>
      </c>
      <c r="K3428" t="b">
        <f t="shared" si="53"/>
        <v>1</v>
      </c>
    </row>
    <row r="3429" spans="1:11">
      <c r="A3429" s="120">
        <v>6179</v>
      </c>
      <c r="B3429" s="121" t="s">
        <v>201</v>
      </c>
      <c r="C3429" s="121" t="s">
        <v>202</v>
      </c>
      <c r="D3429" s="121" t="s">
        <v>68</v>
      </c>
      <c r="E3429" s="121" t="s">
        <v>150</v>
      </c>
      <c r="F3429" s="122">
        <v>32108156</v>
      </c>
      <c r="G3429" s="122">
        <v>3031477.2</v>
      </c>
      <c r="H3429" s="120">
        <v>2019</v>
      </c>
      <c r="I3429" t="str">
        <f>IF(J3429="natural gas",VLOOKUP(D3429,'Cross-Page Data'!$I$4:$J$13,2,FALSE),IF(J3429="solar",VLOOKUP('Form 923'!D3429,'Cross-Page Data'!$I$14:$J$117,2,FALSE),J3429))</f>
        <v>hard coal</v>
      </c>
      <c r="J3429" t="str">
        <f>VLOOKUP(E3429,'Cross-Page Data'!$D$4:$F$48,3,FALSE)</f>
        <v>hard coal</v>
      </c>
      <c r="K3429" t="b">
        <f t="shared" si="53"/>
        <v>1</v>
      </c>
    </row>
    <row r="3430" spans="1:11">
      <c r="A3430" s="120">
        <v>6179</v>
      </c>
      <c r="B3430" s="121" t="s">
        <v>201</v>
      </c>
      <c r="C3430" s="121" t="s">
        <v>202</v>
      </c>
      <c r="D3430" s="121" t="s">
        <v>68</v>
      </c>
      <c r="E3430" s="121" t="s">
        <v>162</v>
      </c>
      <c r="F3430" s="122">
        <v>69425503</v>
      </c>
      <c r="G3430" s="122">
        <v>6562839.3</v>
      </c>
      <c r="H3430" s="120">
        <v>2019</v>
      </c>
      <c r="I3430" t="str">
        <f>IF(J3430="natural gas",VLOOKUP(D3430,'Cross-Page Data'!$I$4:$J$13,2,FALSE),IF(J3430="solar",VLOOKUP('Form 923'!D3430,'Cross-Page Data'!$I$14:$J$117,2,FALSE),J3430))</f>
        <v>hard coal</v>
      </c>
      <c r="J3430" t="str">
        <f>VLOOKUP(E3430,'Cross-Page Data'!$D$4:$F$48,3,FALSE)</f>
        <v>hard coal</v>
      </c>
      <c r="K3430" t="b">
        <f t="shared" si="53"/>
        <v>1</v>
      </c>
    </row>
    <row r="3431" spans="1:11">
      <c r="A3431" s="120">
        <v>6180</v>
      </c>
      <c r="B3431" s="121" t="s">
        <v>201</v>
      </c>
      <c r="C3431" s="121" t="s">
        <v>206</v>
      </c>
      <c r="D3431" s="121" t="s">
        <v>68</v>
      </c>
      <c r="E3431" s="121" t="s">
        <v>95</v>
      </c>
      <c r="F3431" s="122">
        <v>6622927</v>
      </c>
      <c r="G3431" s="122">
        <v>643040.86</v>
      </c>
      <c r="H3431" s="120">
        <v>2019</v>
      </c>
      <c r="I3431" t="str">
        <f>IF(J3431="natural gas",VLOOKUP(D3431,'Cross-Page Data'!$I$4:$J$13,2,FALSE),IF(J3431="solar",VLOOKUP('Form 923'!D3431,'Cross-Page Data'!$I$14:$J$117,2,FALSE),J3431))</f>
        <v>lignite</v>
      </c>
      <c r="J3431" t="str">
        <f>VLOOKUP(E3431,'Cross-Page Data'!$D$4:$F$48,3,FALSE)</f>
        <v>lignite</v>
      </c>
      <c r="K3431" t="b">
        <f t="shared" si="53"/>
        <v>1</v>
      </c>
    </row>
    <row r="3432" spans="1:11">
      <c r="A3432" s="120">
        <v>6180</v>
      </c>
      <c r="B3432" s="121" t="s">
        <v>201</v>
      </c>
      <c r="C3432" s="121" t="s">
        <v>206</v>
      </c>
      <c r="D3432" s="121" t="s">
        <v>68</v>
      </c>
      <c r="E3432" s="121" t="s">
        <v>38</v>
      </c>
      <c r="F3432" s="122">
        <v>952264</v>
      </c>
      <c r="G3432" s="122">
        <v>92561.793</v>
      </c>
      <c r="H3432" s="120">
        <v>2019</v>
      </c>
      <c r="I3432" t="str">
        <f>IF(J3432="natural gas",VLOOKUP(D3432,'Cross-Page Data'!$I$4:$J$13,2,FALSE),IF(J3432="solar",VLOOKUP('Form 923'!D3432,'Cross-Page Data'!$I$14:$J$117,2,FALSE),J3432))</f>
        <v>natural gas nonpeaker - preexisting retiring</v>
      </c>
      <c r="J3432" t="str">
        <f>VLOOKUP(E3432,'Cross-Page Data'!$D$4:$F$48,3,FALSE)</f>
        <v>natural gas</v>
      </c>
      <c r="K3432" t="b">
        <f t="shared" si="53"/>
        <v>1</v>
      </c>
    </row>
    <row r="3433" spans="1:11">
      <c r="A3433" s="120">
        <v>6180</v>
      </c>
      <c r="B3433" s="121" t="s">
        <v>201</v>
      </c>
      <c r="C3433" s="121" t="s">
        <v>206</v>
      </c>
      <c r="D3433" s="121" t="s">
        <v>68</v>
      </c>
      <c r="E3433" s="121" t="s">
        <v>150</v>
      </c>
      <c r="F3433" s="122">
        <v>119295297</v>
      </c>
      <c r="G3433" s="122">
        <v>11671809</v>
      </c>
      <c r="H3433" s="120">
        <v>2019</v>
      </c>
      <c r="I3433" t="str">
        <f>IF(J3433="natural gas",VLOOKUP(D3433,'Cross-Page Data'!$I$4:$J$13,2,FALSE),IF(J3433="solar",VLOOKUP('Form 923'!D3433,'Cross-Page Data'!$I$14:$J$117,2,FALSE),J3433))</f>
        <v>hard coal</v>
      </c>
      <c r="J3433" t="str">
        <f>VLOOKUP(E3433,'Cross-Page Data'!$D$4:$F$48,3,FALSE)</f>
        <v>hard coal</v>
      </c>
      <c r="K3433" t="b">
        <f t="shared" si="53"/>
        <v>1</v>
      </c>
    </row>
    <row r="3434" spans="1:11">
      <c r="A3434" s="120">
        <v>6181</v>
      </c>
      <c r="B3434" s="121" t="s">
        <v>201</v>
      </c>
      <c r="C3434" s="121" t="s">
        <v>202</v>
      </c>
      <c r="D3434" s="121" t="s">
        <v>68</v>
      </c>
      <c r="E3434" s="121" t="s">
        <v>38</v>
      </c>
      <c r="F3434" s="122">
        <v>869</v>
      </c>
      <c r="G3434" s="122">
        <v>-2837.579</v>
      </c>
      <c r="H3434" s="120">
        <v>2019</v>
      </c>
      <c r="I3434" t="str">
        <f>IF(J3434="natural gas",VLOOKUP(D3434,'Cross-Page Data'!$I$4:$J$13,2,FALSE),IF(J3434="solar",VLOOKUP('Form 923'!D3434,'Cross-Page Data'!$I$14:$J$117,2,FALSE),J3434))</f>
        <v>natural gas nonpeaker - preexisting retiring</v>
      </c>
      <c r="J3434" t="str">
        <f>VLOOKUP(E3434,'Cross-Page Data'!$D$4:$F$48,3,FALSE)</f>
        <v>natural gas</v>
      </c>
      <c r="K3434" t="b">
        <f t="shared" si="53"/>
        <v>1</v>
      </c>
    </row>
    <row r="3435" spans="1:11">
      <c r="A3435" s="120">
        <v>6181</v>
      </c>
      <c r="B3435" s="121" t="s">
        <v>201</v>
      </c>
      <c r="C3435" s="121" t="s">
        <v>202</v>
      </c>
      <c r="D3435" s="121" t="s">
        <v>68</v>
      </c>
      <c r="E3435" s="121" t="s">
        <v>162</v>
      </c>
      <c r="F3435" s="122">
        <v>0</v>
      </c>
      <c r="G3435" s="122">
        <v>-11272.42</v>
      </c>
      <c r="H3435" s="120">
        <v>2019</v>
      </c>
      <c r="I3435" t="str">
        <f>IF(J3435="natural gas",VLOOKUP(D3435,'Cross-Page Data'!$I$4:$J$13,2,FALSE),IF(J3435="solar",VLOOKUP('Form 923'!D3435,'Cross-Page Data'!$I$14:$J$117,2,FALSE),J3435))</f>
        <v>hard coal</v>
      </c>
      <c r="J3435" t="str">
        <f>VLOOKUP(E3435,'Cross-Page Data'!$D$4:$F$48,3,FALSE)</f>
        <v>hard coal</v>
      </c>
      <c r="K3435" t="b">
        <f t="shared" si="53"/>
        <v>1</v>
      </c>
    </row>
    <row r="3436" spans="1:11">
      <c r="A3436" s="120">
        <v>6183</v>
      </c>
      <c r="B3436" s="121" t="s">
        <v>201</v>
      </c>
      <c r="C3436" s="121" t="s">
        <v>202</v>
      </c>
      <c r="D3436" s="121" t="s">
        <v>68</v>
      </c>
      <c r="E3436" s="121" t="s">
        <v>70</v>
      </c>
      <c r="F3436" s="122">
        <v>62262</v>
      </c>
      <c r="G3436" s="122">
        <v>4628.188</v>
      </c>
      <c r="H3436" s="120">
        <v>2019</v>
      </c>
      <c r="I3436" t="str">
        <f>IF(J3436="natural gas",VLOOKUP(D3436,'Cross-Page Data'!$I$4:$J$13,2,FALSE),IF(J3436="solar",VLOOKUP('Form 923'!D3436,'Cross-Page Data'!$I$14:$J$117,2,FALSE),J3436))</f>
        <v>heavy or residual fuel oil</v>
      </c>
      <c r="J3436" t="str">
        <f>VLOOKUP(E3436,'Cross-Page Data'!$D$4:$F$48,3,FALSE)</f>
        <v>heavy or residual fuel oil</v>
      </c>
      <c r="K3436" t="b">
        <f t="shared" si="53"/>
        <v>1</v>
      </c>
    </row>
    <row r="3437" spans="1:11">
      <c r="A3437" s="120">
        <v>6183</v>
      </c>
      <c r="B3437" s="121" t="s">
        <v>201</v>
      </c>
      <c r="C3437" s="121" t="s">
        <v>202</v>
      </c>
      <c r="D3437" s="121" t="s">
        <v>68</v>
      </c>
      <c r="E3437" s="121" t="s">
        <v>95</v>
      </c>
      <c r="F3437" s="122">
        <v>27584095</v>
      </c>
      <c r="G3437" s="122">
        <v>2072619.8</v>
      </c>
      <c r="H3437" s="120">
        <v>2019</v>
      </c>
      <c r="I3437" t="str">
        <f>IF(J3437="natural gas",VLOOKUP(D3437,'Cross-Page Data'!$I$4:$J$13,2,FALSE),IF(J3437="solar",VLOOKUP('Form 923'!D3437,'Cross-Page Data'!$I$14:$J$117,2,FALSE),J3437))</f>
        <v>lignite</v>
      </c>
      <c r="J3437" t="str">
        <f>VLOOKUP(E3437,'Cross-Page Data'!$D$4:$F$48,3,FALSE)</f>
        <v>lignite</v>
      </c>
      <c r="K3437" t="b">
        <f t="shared" si="53"/>
        <v>1</v>
      </c>
    </row>
    <row r="3438" spans="1:11">
      <c r="A3438" s="120">
        <v>6188</v>
      </c>
      <c r="B3438" s="121" t="s">
        <v>201</v>
      </c>
      <c r="C3438" s="121" t="s">
        <v>202</v>
      </c>
      <c r="D3438" s="121" t="s">
        <v>116</v>
      </c>
      <c r="E3438" s="121" t="s">
        <v>170</v>
      </c>
      <c r="F3438" s="122">
        <v>1406106</v>
      </c>
      <c r="G3438" s="122">
        <v>157954</v>
      </c>
      <c r="H3438" s="120">
        <v>2019</v>
      </c>
      <c r="I3438" t="str">
        <f>IF(J3438="natural gas",VLOOKUP(D3438,'Cross-Page Data'!$I$4:$J$13,2,FALSE),IF(J3438="solar",VLOOKUP('Form 923'!D3438,'Cross-Page Data'!$I$14:$J$117,2,FALSE),J3438))</f>
        <v>hydro</v>
      </c>
      <c r="J3438" t="str">
        <f>VLOOKUP(E3438,'Cross-Page Data'!$D$4:$F$48,3,FALSE)</f>
        <v>hydro</v>
      </c>
      <c r="K3438" t="b">
        <f t="shared" si="53"/>
        <v>1</v>
      </c>
    </row>
    <row r="3439" spans="1:11">
      <c r="A3439" s="120">
        <v>6189</v>
      </c>
      <c r="B3439" s="121" t="s">
        <v>201</v>
      </c>
      <c r="C3439" s="121" t="s">
        <v>202</v>
      </c>
      <c r="D3439" s="121" t="s">
        <v>57</v>
      </c>
      <c r="E3439" s="121" t="s">
        <v>170</v>
      </c>
      <c r="F3439" s="122">
        <v>0</v>
      </c>
      <c r="G3439" s="122">
        <v>-531117</v>
      </c>
      <c r="H3439" s="120">
        <v>2019</v>
      </c>
      <c r="I3439" t="str">
        <f>IF(J3439="natural gas",VLOOKUP(D3439,'Cross-Page Data'!$I$4:$J$13,2,FALSE),IF(J3439="solar",VLOOKUP('Form 923'!D3439,'Cross-Page Data'!$I$14:$J$117,2,FALSE),J3439))</f>
        <v>hydro</v>
      </c>
      <c r="J3439" t="str">
        <f>VLOOKUP(E3439,'Cross-Page Data'!$D$4:$F$48,3,FALSE)</f>
        <v>hydro</v>
      </c>
      <c r="K3439" t="b">
        <f t="shared" si="53"/>
        <v>1</v>
      </c>
    </row>
    <row r="3440" spans="1:11">
      <c r="A3440" s="120">
        <v>6190</v>
      </c>
      <c r="B3440" s="121" t="s">
        <v>201</v>
      </c>
      <c r="C3440" s="121" t="s">
        <v>202</v>
      </c>
      <c r="D3440" s="121" t="s">
        <v>68</v>
      </c>
      <c r="E3440" s="121" t="s">
        <v>54</v>
      </c>
      <c r="F3440" s="122">
        <v>6611904</v>
      </c>
      <c r="G3440" s="122">
        <v>620216.8</v>
      </c>
      <c r="H3440" s="120">
        <v>2019</v>
      </c>
      <c r="I3440" t="str">
        <f>IF(J3440="natural gas",VLOOKUP(D3440,'Cross-Page Data'!$I$4:$J$13,2,FALSE),IF(J3440="solar",VLOOKUP('Form 923'!D3440,'Cross-Page Data'!$I$14:$J$117,2,FALSE),J3440))</f>
        <v>hard coal</v>
      </c>
      <c r="J3440" t="str">
        <f>VLOOKUP(E3440,'Cross-Page Data'!$D$4:$F$48,3,FALSE)</f>
        <v>hard coal</v>
      </c>
      <c r="K3440" t="b">
        <f t="shared" si="53"/>
        <v>1</v>
      </c>
    </row>
    <row r="3441" spans="1:11">
      <c r="A3441" s="120">
        <v>6190</v>
      </c>
      <c r="B3441" s="121" t="s">
        <v>201</v>
      </c>
      <c r="C3441" s="121" t="s">
        <v>202</v>
      </c>
      <c r="D3441" s="121" t="s">
        <v>68</v>
      </c>
      <c r="E3441" s="121" t="s">
        <v>70</v>
      </c>
      <c r="F3441" s="122">
        <v>0</v>
      </c>
      <c r="G3441" s="122">
        <v>0</v>
      </c>
      <c r="H3441" s="120">
        <v>2019</v>
      </c>
      <c r="I3441" t="str">
        <f>IF(J3441="natural gas",VLOOKUP(D3441,'Cross-Page Data'!$I$4:$J$13,2,FALSE),IF(J3441="solar",VLOOKUP('Form 923'!D3441,'Cross-Page Data'!$I$14:$J$117,2,FALSE),J3441))</f>
        <v>heavy or residual fuel oil</v>
      </c>
      <c r="J3441" t="str">
        <f>VLOOKUP(E3441,'Cross-Page Data'!$D$4:$F$48,3,FALSE)</f>
        <v>heavy or residual fuel oil</v>
      </c>
      <c r="K3441" t="b">
        <f t="shared" si="53"/>
        <v>1</v>
      </c>
    </row>
    <row r="3442" spans="1:11">
      <c r="A3442" s="120">
        <v>6190</v>
      </c>
      <c r="B3442" s="121" t="s">
        <v>201</v>
      </c>
      <c r="C3442" s="121" t="s">
        <v>202</v>
      </c>
      <c r="D3442" s="121" t="s">
        <v>68</v>
      </c>
      <c r="E3442" s="121" t="s">
        <v>95</v>
      </c>
      <c r="F3442" s="122">
        <v>0</v>
      </c>
      <c r="G3442" s="122">
        <v>0</v>
      </c>
      <c r="H3442" s="120">
        <v>2019</v>
      </c>
      <c r="I3442" t="str">
        <f>IF(J3442="natural gas",VLOOKUP(D3442,'Cross-Page Data'!$I$4:$J$13,2,FALSE),IF(J3442="solar",VLOOKUP('Form 923'!D3442,'Cross-Page Data'!$I$14:$J$117,2,FALSE),J3442))</f>
        <v>lignite</v>
      </c>
      <c r="J3442" t="str">
        <f>VLOOKUP(E3442,'Cross-Page Data'!$D$4:$F$48,3,FALSE)</f>
        <v>lignite</v>
      </c>
      <c r="K3442" t="b">
        <f t="shared" si="53"/>
        <v>1</v>
      </c>
    </row>
    <row r="3443" spans="1:11">
      <c r="A3443" s="120">
        <v>6190</v>
      </c>
      <c r="B3443" s="121" t="s">
        <v>201</v>
      </c>
      <c r="C3443" s="121" t="s">
        <v>202</v>
      </c>
      <c r="D3443" s="121" t="s">
        <v>68</v>
      </c>
      <c r="E3443" s="121" t="s">
        <v>38</v>
      </c>
      <c r="F3443" s="122">
        <v>6436950</v>
      </c>
      <c r="G3443" s="122">
        <v>587042.77</v>
      </c>
      <c r="H3443" s="120">
        <v>2019</v>
      </c>
      <c r="I3443" t="str">
        <f>IF(J3443="natural gas",VLOOKUP(D3443,'Cross-Page Data'!$I$4:$J$13,2,FALSE),IF(J3443="solar",VLOOKUP('Form 923'!D3443,'Cross-Page Data'!$I$14:$J$117,2,FALSE),J3443))</f>
        <v>natural gas nonpeaker - preexisting retiring</v>
      </c>
      <c r="J3443" t="str">
        <f>VLOOKUP(E3443,'Cross-Page Data'!$D$4:$F$48,3,FALSE)</f>
        <v>natural gas</v>
      </c>
      <c r="K3443" t="b">
        <f t="shared" si="53"/>
        <v>1</v>
      </c>
    </row>
    <row r="3444" spans="1:11">
      <c r="A3444" s="120">
        <v>6190</v>
      </c>
      <c r="B3444" s="121" t="s">
        <v>201</v>
      </c>
      <c r="C3444" s="121" t="s">
        <v>202</v>
      </c>
      <c r="D3444" s="121" t="s">
        <v>68</v>
      </c>
      <c r="E3444" s="121" t="s">
        <v>144</v>
      </c>
      <c r="F3444" s="122">
        <v>18393491</v>
      </c>
      <c r="G3444" s="122">
        <v>1725560.6</v>
      </c>
      <c r="H3444" s="120">
        <v>2019</v>
      </c>
      <c r="I3444" t="str">
        <f>IF(J3444="natural gas",VLOOKUP(D3444,'Cross-Page Data'!$I$4:$J$13,2,FALSE),IF(J3444="solar",VLOOKUP('Form 923'!D3444,'Cross-Page Data'!$I$14:$J$117,2,FALSE),J3444))</f>
        <v>petroleum</v>
      </c>
      <c r="J3444" t="str">
        <f>VLOOKUP(E3444,'Cross-Page Data'!$D$4:$F$48,3,FALSE)</f>
        <v>petroleum</v>
      </c>
      <c r="K3444" t="b">
        <f t="shared" si="53"/>
        <v>1</v>
      </c>
    </row>
    <row r="3445" spans="1:11">
      <c r="A3445" s="120">
        <v>6190</v>
      </c>
      <c r="B3445" s="121" t="s">
        <v>201</v>
      </c>
      <c r="C3445" s="121" t="s">
        <v>202</v>
      </c>
      <c r="D3445" s="121" t="s">
        <v>68</v>
      </c>
      <c r="E3445" s="121" t="s">
        <v>152</v>
      </c>
      <c r="F3445" s="122">
        <v>0</v>
      </c>
      <c r="G3445" s="122">
        <v>0</v>
      </c>
      <c r="H3445" s="120">
        <v>2019</v>
      </c>
      <c r="I3445" t="str">
        <f>IF(J3445="natural gas",VLOOKUP(D3445,'Cross-Page Data'!$I$4:$J$13,2,FALSE),IF(J3445="solar",VLOOKUP('Form 923'!D3445,'Cross-Page Data'!$I$14:$J$117,2,FALSE),J3445))</f>
        <v>heavy or residual fuel oil</v>
      </c>
      <c r="J3445" t="str">
        <f>VLOOKUP(E3445,'Cross-Page Data'!$D$4:$F$48,3,FALSE)</f>
        <v>heavy or residual fuel oil</v>
      </c>
      <c r="K3445" t="b">
        <f t="shared" si="53"/>
        <v>1</v>
      </c>
    </row>
    <row r="3446" spans="1:11">
      <c r="A3446" s="120">
        <v>6190</v>
      </c>
      <c r="B3446" s="121" t="s">
        <v>201</v>
      </c>
      <c r="C3446" s="121" t="s">
        <v>202</v>
      </c>
      <c r="D3446" s="121" t="s">
        <v>68</v>
      </c>
      <c r="E3446" s="121" t="s">
        <v>162</v>
      </c>
      <c r="F3446" s="122">
        <v>22939280</v>
      </c>
      <c r="G3446" s="122">
        <v>2084983.8</v>
      </c>
      <c r="H3446" s="120">
        <v>2019</v>
      </c>
      <c r="I3446" t="str">
        <f>IF(J3446="natural gas",VLOOKUP(D3446,'Cross-Page Data'!$I$4:$J$13,2,FALSE),IF(J3446="solar",VLOOKUP('Form 923'!D3446,'Cross-Page Data'!$I$14:$J$117,2,FALSE),J3446))</f>
        <v>hard coal</v>
      </c>
      <c r="J3446" t="str">
        <f>VLOOKUP(E3446,'Cross-Page Data'!$D$4:$F$48,3,FALSE)</f>
        <v>hard coal</v>
      </c>
      <c r="K3446" t="b">
        <f t="shared" si="53"/>
        <v>1</v>
      </c>
    </row>
    <row r="3447" spans="1:11">
      <c r="A3447" s="120">
        <v>6193</v>
      </c>
      <c r="B3447" s="121" t="s">
        <v>201</v>
      </c>
      <c r="C3447" s="121" t="s">
        <v>202</v>
      </c>
      <c r="D3447" s="121" t="s">
        <v>68</v>
      </c>
      <c r="E3447" s="121" t="s">
        <v>38</v>
      </c>
      <c r="F3447" s="122">
        <v>630275</v>
      </c>
      <c r="G3447" s="122">
        <v>57783.465</v>
      </c>
      <c r="H3447" s="120">
        <v>2019</v>
      </c>
      <c r="I3447" t="str">
        <f>IF(J3447="natural gas",VLOOKUP(D3447,'Cross-Page Data'!$I$4:$J$13,2,FALSE),IF(J3447="solar",VLOOKUP('Form 923'!D3447,'Cross-Page Data'!$I$14:$J$117,2,FALSE),J3447))</f>
        <v>natural gas nonpeaker - preexisting retiring</v>
      </c>
      <c r="J3447" t="str">
        <f>VLOOKUP(E3447,'Cross-Page Data'!$D$4:$F$48,3,FALSE)</f>
        <v>natural gas</v>
      </c>
      <c r="K3447" t="b">
        <f t="shared" si="53"/>
        <v>1</v>
      </c>
    </row>
    <row r="3448" spans="1:11">
      <c r="A3448" s="120">
        <v>6193</v>
      </c>
      <c r="B3448" s="121" t="s">
        <v>201</v>
      </c>
      <c r="C3448" s="121" t="s">
        <v>202</v>
      </c>
      <c r="D3448" s="121" t="s">
        <v>68</v>
      </c>
      <c r="E3448" s="121" t="s">
        <v>162</v>
      </c>
      <c r="F3448" s="122">
        <v>39858547</v>
      </c>
      <c r="G3448" s="122">
        <v>3677455.5</v>
      </c>
      <c r="H3448" s="120">
        <v>2019</v>
      </c>
      <c r="I3448" t="str">
        <f>IF(J3448="natural gas",VLOOKUP(D3448,'Cross-Page Data'!$I$4:$J$13,2,FALSE),IF(J3448="solar",VLOOKUP('Form 923'!D3448,'Cross-Page Data'!$I$14:$J$117,2,FALSE),J3448))</f>
        <v>hard coal</v>
      </c>
      <c r="J3448" t="str">
        <f>VLOOKUP(E3448,'Cross-Page Data'!$D$4:$F$48,3,FALSE)</f>
        <v>hard coal</v>
      </c>
      <c r="K3448" t="b">
        <f t="shared" si="53"/>
        <v>1</v>
      </c>
    </row>
    <row r="3449" spans="1:11">
      <c r="A3449" s="120">
        <v>6194</v>
      </c>
      <c r="B3449" s="121" t="s">
        <v>201</v>
      </c>
      <c r="C3449" s="121" t="s">
        <v>202</v>
      </c>
      <c r="D3449" s="121" t="s">
        <v>68</v>
      </c>
      <c r="E3449" s="121" t="s">
        <v>38</v>
      </c>
      <c r="F3449" s="122">
        <v>419513</v>
      </c>
      <c r="G3449" s="122">
        <v>37526.578</v>
      </c>
      <c r="H3449" s="120">
        <v>2019</v>
      </c>
      <c r="I3449" t="str">
        <f>IF(J3449="natural gas",VLOOKUP(D3449,'Cross-Page Data'!$I$4:$J$13,2,FALSE),IF(J3449="solar",VLOOKUP('Form 923'!D3449,'Cross-Page Data'!$I$14:$J$117,2,FALSE),J3449))</f>
        <v>natural gas nonpeaker - preexisting retiring</v>
      </c>
      <c r="J3449" t="str">
        <f>VLOOKUP(E3449,'Cross-Page Data'!$D$4:$F$48,3,FALSE)</f>
        <v>natural gas</v>
      </c>
      <c r="K3449" t="b">
        <f t="shared" si="53"/>
        <v>1</v>
      </c>
    </row>
    <row r="3450" spans="1:11">
      <c r="A3450" s="120">
        <v>6194</v>
      </c>
      <c r="B3450" s="121" t="s">
        <v>201</v>
      </c>
      <c r="C3450" s="121" t="s">
        <v>202</v>
      </c>
      <c r="D3450" s="121" t="s">
        <v>68</v>
      </c>
      <c r="E3450" s="121" t="s">
        <v>162</v>
      </c>
      <c r="F3450" s="122">
        <v>29762743</v>
      </c>
      <c r="G3450" s="122">
        <v>2704226.4</v>
      </c>
      <c r="H3450" s="120">
        <v>2019</v>
      </c>
      <c r="I3450" t="str">
        <f>IF(J3450="natural gas",VLOOKUP(D3450,'Cross-Page Data'!$I$4:$J$13,2,FALSE),IF(J3450="solar",VLOOKUP('Form 923'!D3450,'Cross-Page Data'!$I$14:$J$117,2,FALSE),J3450))</f>
        <v>hard coal</v>
      </c>
      <c r="J3450" t="str">
        <f>VLOOKUP(E3450,'Cross-Page Data'!$D$4:$F$48,3,FALSE)</f>
        <v>hard coal</v>
      </c>
      <c r="K3450" t="b">
        <f t="shared" si="53"/>
        <v>1</v>
      </c>
    </row>
    <row r="3451" spans="1:11">
      <c r="A3451" s="120">
        <v>6195</v>
      </c>
      <c r="B3451" s="121" t="s">
        <v>201</v>
      </c>
      <c r="C3451" s="121" t="s">
        <v>202</v>
      </c>
      <c r="D3451" s="121" t="s">
        <v>73</v>
      </c>
      <c r="E3451" s="121" t="s">
        <v>70</v>
      </c>
      <c r="F3451" s="122">
        <v>0</v>
      </c>
      <c r="G3451" s="122">
        <v>0</v>
      </c>
      <c r="H3451" s="120">
        <v>2019</v>
      </c>
      <c r="I3451" t="str">
        <f>IF(J3451="natural gas",VLOOKUP(D3451,'Cross-Page Data'!$I$4:$J$13,2,FALSE),IF(J3451="solar",VLOOKUP('Form 923'!D3451,'Cross-Page Data'!$I$14:$J$117,2,FALSE),J3451))</f>
        <v>heavy or residual fuel oil</v>
      </c>
      <c r="J3451" t="str">
        <f>VLOOKUP(E3451,'Cross-Page Data'!$D$4:$F$48,3,FALSE)</f>
        <v>heavy or residual fuel oil</v>
      </c>
      <c r="K3451" t="b">
        <f t="shared" si="53"/>
        <v>1</v>
      </c>
    </row>
    <row r="3452" spans="1:11">
      <c r="A3452" s="120">
        <v>6195</v>
      </c>
      <c r="B3452" s="121" t="s">
        <v>201</v>
      </c>
      <c r="C3452" s="121" t="s">
        <v>202</v>
      </c>
      <c r="D3452" s="121" t="s">
        <v>73</v>
      </c>
      <c r="E3452" s="121" t="s">
        <v>38</v>
      </c>
      <c r="F3452" s="122">
        <v>578995</v>
      </c>
      <c r="G3452" s="122">
        <v>37216</v>
      </c>
      <c r="H3452" s="120">
        <v>2019</v>
      </c>
      <c r="I3452" t="str">
        <f>IF(J3452="natural gas",VLOOKUP(D3452,'Cross-Page Data'!$I$4:$J$13,2,FALSE),IF(J3452="solar",VLOOKUP('Form 923'!D3452,'Cross-Page Data'!$I$14:$J$117,2,FALSE),J3452))</f>
        <v>natural gas peaker</v>
      </c>
      <c r="J3452" t="str">
        <f>VLOOKUP(E3452,'Cross-Page Data'!$D$4:$F$48,3,FALSE)</f>
        <v>natural gas</v>
      </c>
      <c r="K3452" t="b">
        <f t="shared" si="53"/>
        <v>1</v>
      </c>
    </row>
    <row r="3453" spans="1:11">
      <c r="A3453" s="120">
        <v>6195</v>
      </c>
      <c r="B3453" s="121" t="s">
        <v>201</v>
      </c>
      <c r="C3453" s="121" t="s">
        <v>202</v>
      </c>
      <c r="D3453" s="121" t="s">
        <v>68</v>
      </c>
      <c r="E3453" s="121" t="s">
        <v>54</v>
      </c>
      <c r="F3453" s="122">
        <v>0</v>
      </c>
      <c r="G3453" s="122">
        <v>0</v>
      </c>
      <c r="H3453" s="120">
        <v>2019</v>
      </c>
      <c r="I3453" t="str">
        <f>IF(J3453="natural gas",VLOOKUP(D3453,'Cross-Page Data'!$I$4:$J$13,2,FALSE),IF(J3453="solar",VLOOKUP('Form 923'!D3453,'Cross-Page Data'!$I$14:$J$117,2,FALSE),J3453))</f>
        <v>hard coal</v>
      </c>
      <c r="J3453" t="str">
        <f>VLOOKUP(E3453,'Cross-Page Data'!$D$4:$F$48,3,FALSE)</f>
        <v>hard coal</v>
      </c>
      <c r="K3453" t="b">
        <f t="shared" si="53"/>
        <v>1</v>
      </c>
    </row>
    <row r="3454" spans="1:11">
      <c r="A3454" s="120">
        <v>6195</v>
      </c>
      <c r="B3454" s="121" t="s">
        <v>201</v>
      </c>
      <c r="C3454" s="121" t="s">
        <v>202</v>
      </c>
      <c r="D3454" s="121" t="s">
        <v>68</v>
      </c>
      <c r="E3454" s="121" t="s">
        <v>70</v>
      </c>
      <c r="F3454" s="122">
        <v>0</v>
      </c>
      <c r="G3454" s="122">
        <v>0</v>
      </c>
      <c r="H3454" s="120">
        <v>2019</v>
      </c>
      <c r="I3454" t="str">
        <f>IF(J3454="natural gas",VLOOKUP(D3454,'Cross-Page Data'!$I$4:$J$13,2,FALSE),IF(J3454="solar",VLOOKUP('Form 923'!D3454,'Cross-Page Data'!$I$14:$J$117,2,FALSE),J3454))</f>
        <v>heavy or residual fuel oil</v>
      </c>
      <c r="J3454" t="str">
        <f>VLOOKUP(E3454,'Cross-Page Data'!$D$4:$F$48,3,FALSE)</f>
        <v>heavy or residual fuel oil</v>
      </c>
      <c r="K3454" t="b">
        <f t="shared" si="53"/>
        <v>1</v>
      </c>
    </row>
    <row r="3455" spans="1:11">
      <c r="A3455" s="120">
        <v>6195</v>
      </c>
      <c r="B3455" s="121" t="s">
        <v>201</v>
      </c>
      <c r="C3455" s="121" t="s">
        <v>202</v>
      </c>
      <c r="D3455" s="121" t="s">
        <v>68</v>
      </c>
      <c r="E3455" s="121" t="s">
        <v>38</v>
      </c>
      <c r="F3455" s="122">
        <v>162937</v>
      </c>
      <c r="G3455" s="122">
        <v>15265.502</v>
      </c>
      <c r="H3455" s="120">
        <v>2019</v>
      </c>
      <c r="I3455" t="str">
        <f>IF(J3455="natural gas",VLOOKUP(D3455,'Cross-Page Data'!$I$4:$J$13,2,FALSE),IF(J3455="solar",VLOOKUP('Form 923'!D3455,'Cross-Page Data'!$I$14:$J$117,2,FALSE),J3455))</f>
        <v>natural gas nonpeaker - preexisting retiring</v>
      </c>
      <c r="J3455" t="str">
        <f>VLOOKUP(E3455,'Cross-Page Data'!$D$4:$F$48,3,FALSE)</f>
        <v>natural gas</v>
      </c>
      <c r="K3455" t="b">
        <f t="shared" si="53"/>
        <v>1</v>
      </c>
    </row>
    <row r="3456" spans="1:11">
      <c r="A3456" s="120">
        <v>6195</v>
      </c>
      <c r="B3456" s="121" t="s">
        <v>201</v>
      </c>
      <c r="C3456" s="121" t="s">
        <v>202</v>
      </c>
      <c r="D3456" s="121" t="s">
        <v>68</v>
      </c>
      <c r="E3456" s="121" t="s">
        <v>162</v>
      </c>
      <c r="F3456" s="122">
        <v>18256178</v>
      </c>
      <c r="G3456" s="122">
        <v>1732531.5</v>
      </c>
      <c r="H3456" s="120">
        <v>2019</v>
      </c>
      <c r="I3456" t="str">
        <f>IF(J3456="natural gas",VLOOKUP(D3456,'Cross-Page Data'!$I$4:$J$13,2,FALSE),IF(J3456="solar",VLOOKUP('Form 923'!D3456,'Cross-Page Data'!$I$14:$J$117,2,FALSE),J3456))</f>
        <v>hard coal</v>
      </c>
      <c r="J3456" t="str">
        <f>VLOOKUP(E3456,'Cross-Page Data'!$D$4:$F$48,3,FALSE)</f>
        <v>hard coal</v>
      </c>
      <c r="K3456" t="b">
        <f t="shared" si="53"/>
        <v>1</v>
      </c>
    </row>
    <row r="3457" spans="1:11">
      <c r="A3457" s="120">
        <v>6196</v>
      </c>
      <c r="B3457" s="121" t="s">
        <v>201</v>
      </c>
      <c r="C3457" s="121" t="s">
        <v>202</v>
      </c>
      <c r="D3457" s="121" t="s">
        <v>116</v>
      </c>
      <c r="E3457" s="121" t="s">
        <v>170</v>
      </c>
      <c r="F3457" s="122">
        <v>1825407</v>
      </c>
      <c r="G3457" s="122">
        <v>205056</v>
      </c>
      <c r="H3457" s="120">
        <v>2019</v>
      </c>
      <c r="I3457" t="str">
        <f>IF(J3457="natural gas",VLOOKUP(D3457,'Cross-Page Data'!$I$4:$J$13,2,FALSE),IF(J3457="solar",VLOOKUP('Form 923'!D3457,'Cross-Page Data'!$I$14:$J$117,2,FALSE),J3457))</f>
        <v>hydro</v>
      </c>
      <c r="J3457" t="str">
        <f>VLOOKUP(E3457,'Cross-Page Data'!$D$4:$F$48,3,FALSE)</f>
        <v>hydro</v>
      </c>
      <c r="K3457" t="b">
        <f t="shared" si="53"/>
        <v>1</v>
      </c>
    </row>
    <row r="3458" spans="1:11">
      <c r="A3458" s="120">
        <v>6200</v>
      </c>
      <c r="B3458" s="121" t="s">
        <v>201</v>
      </c>
      <c r="C3458" s="121" t="s">
        <v>202</v>
      </c>
      <c r="D3458" s="121" t="s">
        <v>116</v>
      </c>
      <c r="E3458" s="121" t="s">
        <v>170</v>
      </c>
      <c r="F3458" s="122">
        <v>20098177</v>
      </c>
      <c r="G3458" s="122">
        <v>2257715</v>
      </c>
      <c r="H3458" s="120">
        <v>2019</v>
      </c>
      <c r="I3458" t="str">
        <f>IF(J3458="natural gas",VLOOKUP(D3458,'Cross-Page Data'!$I$4:$J$13,2,FALSE),IF(J3458="solar",VLOOKUP('Form 923'!D3458,'Cross-Page Data'!$I$14:$J$117,2,FALSE),J3458))</f>
        <v>hydro</v>
      </c>
      <c r="J3458" t="str">
        <f>VLOOKUP(E3458,'Cross-Page Data'!$D$4:$F$48,3,FALSE)</f>
        <v>hydro</v>
      </c>
      <c r="K3458" t="b">
        <f t="shared" si="53"/>
        <v>1</v>
      </c>
    </row>
    <row r="3459" spans="1:11">
      <c r="A3459" s="120">
        <v>6202</v>
      </c>
      <c r="B3459" s="121" t="s">
        <v>201</v>
      </c>
      <c r="C3459" s="121" t="s">
        <v>202</v>
      </c>
      <c r="D3459" s="121" t="s">
        <v>116</v>
      </c>
      <c r="E3459" s="121" t="s">
        <v>170</v>
      </c>
      <c r="F3459" s="122">
        <v>4652184</v>
      </c>
      <c r="G3459" s="122">
        <v>522600</v>
      </c>
      <c r="H3459" s="120">
        <v>2019</v>
      </c>
      <c r="I3459" t="str">
        <f>IF(J3459="natural gas",VLOOKUP(D3459,'Cross-Page Data'!$I$4:$J$13,2,FALSE),IF(J3459="solar",VLOOKUP('Form 923'!D3459,'Cross-Page Data'!$I$14:$J$117,2,FALSE),J3459))</f>
        <v>hydro</v>
      </c>
      <c r="J3459" t="str">
        <f>VLOOKUP(E3459,'Cross-Page Data'!$D$4:$F$48,3,FALSE)</f>
        <v>hydro</v>
      </c>
      <c r="K3459" t="b">
        <f t="shared" si="53"/>
        <v>1</v>
      </c>
    </row>
    <row r="3460" spans="1:11">
      <c r="A3460" s="120">
        <v>6204</v>
      </c>
      <c r="B3460" s="121" t="s">
        <v>201</v>
      </c>
      <c r="C3460" s="121" t="s">
        <v>202</v>
      </c>
      <c r="D3460" s="121" t="s">
        <v>68</v>
      </c>
      <c r="E3460" s="121" t="s">
        <v>70</v>
      </c>
      <c r="F3460" s="122">
        <v>210502</v>
      </c>
      <c r="G3460" s="122">
        <v>20521.594</v>
      </c>
      <c r="H3460" s="120">
        <v>2019</v>
      </c>
      <c r="I3460" t="str">
        <f>IF(J3460="natural gas",VLOOKUP(D3460,'Cross-Page Data'!$I$4:$J$13,2,FALSE),IF(J3460="solar",VLOOKUP('Form 923'!D3460,'Cross-Page Data'!$I$14:$J$117,2,FALSE),J3460))</f>
        <v>heavy or residual fuel oil</v>
      </c>
      <c r="J3460" t="str">
        <f>VLOOKUP(E3460,'Cross-Page Data'!$D$4:$F$48,3,FALSE)</f>
        <v>heavy or residual fuel oil</v>
      </c>
      <c r="K3460" t="b">
        <f t="shared" si="53"/>
        <v>1</v>
      </c>
    </row>
    <row r="3461" spans="1:11">
      <c r="A3461" s="120">
        <v>6204</v>
      </c>
      <c r="B3461" s="121" t="s">
        <v>201</v>
      </c>
      <c r="C3461" s="121" t="s">
        <v>202</v>
      </c>
      <c r="D3461" s="121" t="s">
        <v>68</v>
      </c>
      <c r="E3461" s="121" t="s">
        <v>150</v>
      </c>
      <c r="F3461" s="122">
        <v>55719660</v>
      </c>
      <c r="G3461" s="122">
        <v>5434042.9</v>
      </c>
      <c r="H3461" s="120">
        <v>2019</v>
      </c>
      <c r="I3461" t="str">
        <f>IF(J3461="natural gas",VLOOKUP(D3461,'Cross-Page Data'!$I$4:$J$13,2,FALSE),IF(J3461="solar",VLOOKUP('Form 923'!D3461,'Cross-Page Data'!$I$14:$J$117,2,FALSE),J3461))</f>
        <v>hard coal</v>
      </c>
      <c r="J3461" t="str">
        <f>VLOOKUP(E3461,'Cross-Page Data'!$D$4:$F$48,3,FALSE)</f>
        <v>hard coal</v>
      </c>
      <c r="K3461" t="b">
        <f t="shared" si="53"/>
        <v>1</v>
      </c>
    </row>
    <row r="3462" spans="1:11">
      <c r="A3462" s="120">
        <v>6204</v>
      </c>
      <c r="B3462" s="121" t="s">
        <v>201</v>
      </c>
      <c r="C3462" s="121" t="s">
        <v>202</v>
      </c>
      <c r="D3462" s="121" t="s">
        <v>68</v>
      </c>
      <c r="E3462" s="121" t="s">
        <v>162</v>
      </c>
      <c r="F3462" s="122">
        <v>36410773</v>
      </c>
      <c r="G3462" s="122">
        <v>3577568.5</v>
      </c>
      <c r="H3462" s="120">
        <v>2019</v>
      </c>
      <c r="I3462" t="str">
        <f>IF(J3462="natural gas",VLOOKUP(D3462,'Cross-Page Data'!$I$4:$J$13,2,FALSE),IF(J3462="solar",VLOOKUP('Form 923'!D3462,'Cross-Page Data'!$I$14:$J$117,2,FALSE),J3462))</f>
        <v>hard coal</v>
      </c>
      <c r="J3462" t="str">
        <f>VLOOKUP(E3462,'Cross-Page Data'!$D$4:$F$48,3,FALSE)</f>
        <v>hard coal</v>
      </c>
      <c r="K3462" t="b">
        <f t="shared" si="53"/>
        <v>1</v>
      </c>
    </row>
    <row r="3463" spans="1:11">
      <c r="A3463" s="120">
        <v>6206</v>
      </c>
      <c r="B3463" s="121" t="s">
        <v>201</v>
      </c>
      <c r="C3463" s="121" t="s">
        <v>202</v>
      </c>
      <c r="D3463" s="121" t="s">
        <v>116</v>
      </c>
      <c r="E3463" s="121" t="s">
        <v>170</v>
      </c>
      <c r="F3463" s="122">
        <v>192790</v>
      </c>
      <c r="G3463" s="122">
        <v>21657</v>
      </c>
      <c r="H3463" s="120">
        <v>2019</v>
      </c>
      <c r="I3463" t="str">
        <f>IF(J3463="natural gas",VLOOKUP(D3463,'Cross-Page Data'!$I$4:$J$13,2,FALSE),IF(J3463="solar",VLOOKUP('Form 923'!D3463,'Cross-Page Data'!$I$14:$J$117,2,FALSE),J3463))</f>
        <v>hydro</v>
      </c>
      <c r="J3463" t="str">
        <f>VLOOKUP(E3463,'Cross-Page Data'!$D$4:$F$48,3,FALSE)</f>
        <v>hydro</v>
      </c>
      <c r="K3463" t="b">
        <f t="shared" ref="K3463:K3526" si="54">IF(AND($N$6=FALSE,OR(C3463="Commercial NAICS Cogen",C3463="Industrial NAICS Cogen",C3463="NAICS-22 Cogen")),FALSE,IF(AND($N$7=FALSE,OR(C3463="Commercial NAICS Cogen",C3463="Commercial NAICS Non-Cogen",C3463="industrial NAICS Cogen",C3463="industrial NAICS non-cogen")),FALSE,TRUE))</f>
        <v>1</v>
      </c>
    </row>
    <row r="3464" spans="1:11">
      <c r="A3464" s="120">
        <v>6207</v>
      </c>
      <c r="B3464" s="121" t="s">
        <v>201</v>
      </c>
      <c r="C3464" s="121" t="s">
        <v>202</v>
      </c>
      <c r="D3464" s="121" t="s">
        <v>116</v>
      </c>
      <c r="E3464" s="121" t="s">
        <v>170</v>
      </c>
      <c r="F3464" s="122">
        <v>30250</v>
      </c>
      <c r="G3464" s="122">
        <v>3398</v>
      </c>
      <c r="H3464" s="120">
        <v>2019</v>
      </c>
      <c r="I3464" t="str">
        <f>IF(J3464="natural gas",VLOOKUP(D3464,'Cross-Page Data'!$I$4:$J$13,2,FALSE),IF(J3464="solar",VLOOKUP('Form 923'!D3464,'Cross-Page Data'!$I$14:$J$117,2,FALSE),J3464))</f>
        <v>hydro</v>
      </c>
      <c r="J3464" t="str">
        <f>VLOOKUP(E3464,'Cross-Page Data'!$D$4:$F$48,3,FALSE)</f>
        <v>hydro</v>
      </c>
      <c r="K3464" t="b">
        <f t="shared" si="54"/>
        <v>1</v>
      </c>
    </row>
    <row r="3465" spans="1:11">
      <c r="A3465" s="120">
        <v>6208</v>
      </c>
      <c r="B3465" s="121" t="s">
        <v>201</v>
      </c>
      <c r="C3465" s="121" t="s">
        <v>202</v>
      </c>
      <c r="D3465" s="121" t="s">
        <v>57</v>
      </c>
      <c r="E3465" s="121" t="s">
        <v>170</v>
      </c>
      <c r="F3465" s="122">
        <v>0</v>
      </c>
      <c r="G3465" s="122">
        <v>-47913</v>
      </c>
      <c r="H3465" s="120">
        <v>2019</v>
      </c>
      <c r="I3465" t="str">
        <f>IF(J3465="natural gas",VLOOKUP(D3465,'Cross-Page Data'!$I$4:$J$13,2,FALSE),IF(J3465="solar",VLOOKUP('Form 923'!D3465,'Cross-Page Data'!$I$14:$J$117,2,FALSE),J3465))</f>
        <v>hydro</v>
      </c>
      <c r="J3465" t="str">
        <f>VLOOKUP(E3465,'Cross-Page Data'!$D$4:$F$48,3,FALSE)</f>
        <v>hydro</v>
      </c>
      <c r="K3465" t="b">
        <f t="shared" si="54"/>
        <v>1</v>
      </c>
    </row>
    <row r="3466" spans="1:11">
      <c r="A3466" s="120">
        <v>6210</v>
      </c>
      <c r="B3466" s="121" t="s">
        <v>201</v>
      </c>
      <c r="C3466" s="121" t="s">
        <v>202</v>
      </c>
      <c r="D3466" s="121" t="s">
        <v>73</v>
      </c>
      <c r="E3466" s="121" t="s">
        <v>38</v>
      </c>
      <c r="F3466" s="122">
        <v>42717</v>
      </c>
      <c r="G3466" s="122">
        <v>3459</v>
      </c>
      <c r="H3466" s="120">
        <v>2019</v>
      </c>
      <c r="I3466" t="str">
        <f>IF(J3466="natural gas",VLOOKUP(D3466,'Cross-Page Data'!$I$4:$J$13,2,FALSE),IF(J3466="solar",VLOOKUP('Form 923'!D3466,'Cross-Page Data'!$I$14:$J$117,2,FALSE),J3466))</f>
        <v>natural gas peaker</v>
      </c>
      <c r="J3466" t="str">
        <f>VLOOKUP(E3466,'Cross-Page Data'!$D$4:$F$48,3,FALSE)</f>
        <v>natural gas</v>
      </c>
      <c r="K3466" t="b">
        <f t="shared" si="54"/>
        <v>1</v>
      </c>
    </row>
    <row r="3467" spans="1:11">
      <c r="A3467" s="120">
        <v>6211</v>
      </c>
      <c r="B3467" s="121" t="s">
        <v>201</v>
      </c>
      <c r="C3467" s="121" t="s">
        <v>206</v>
      </c>
      <c r="D3467" s="121" t="s">
        <v>73</v>
      </c>
      <c r="E3467" s="121" t="s">
        <v>70</v>
      </c>
      <c r="F3467" s="122">
        <v>0</v>
      </c>
      <c r="G3467" s="122">
        <v>0</v>
      </c>
      <c r="H3467" s="120">
        <v>2019</v>
      </c>
      <c r="I3467" t="str">
        <f>IF(J3467="natural gas",VLOOKUP(D3467,'Cross-Page Data'!$I$4:$J$13,2,FALSE),IF(J3467="solar",VLOOKUP('Form 923'!D3467,'Cross-Page Data'!$I$14:$J$117,2,FALSE),J3467))</f>
        <v>heavy or residual fuel oil</v>
      </c>
      <c r="J3467" t="str">
        <f>VLOOKUP(E3467,'Cross-Page Data'!$D$4:$F$48,3,FALSE)</f>
        <v>heavy or residual fuel oil</v>
      </c>
      <c r="K3467" t="b">
        <f t="shared" si="54"/>
        <v>1</v>
      </c>
    </row>
    <row r="3468" spans="1:11">
      <c r="A3468" s="120">
        <v>6211</v>
      </c>
      <c r="B3468" s="121" t="s">
        <v>201</v>
      </c>
      <c r="C3468" s="121" t="s">
        <v>206</v>
      </c>
      <c r="D3468" s="121" t="s">
        <v>73</v>
      </c>
      <c r="E3468" s="121" t="s">
        <v>81</v>
      </c>
      <c r="F3468" s="122">
        <v>70809</v>
      </c>
      <c r="G3468" s="122">
        <v>4251</v>
      </c>
      <c r="H3468" s="120">
        <v>2019</v>
      </c>
      <c r="I3468" t="str">
        <f>IF(J3468="natural gas",VLOOKUP(D3468,'Cross-Page Data'!$I$4:$J$13,2,FALSE),IF(J3468="solar",VLOOKUP('Form 923'!D3468,'Cross-Page Data'!$I$14:$J$117,2,FALSE),J3468))</f>
        <v>petroleum</v>
      </c>
      <c r="J3468" t="str">
        <f>VLOOKUP(E3468,'Cross-Page Data'!$D$4:$F$48,3,FALSE)</f>
        <v>petroleum</v>
      </c>
      <c r="K3468" t="b">
        <f t="shared" si="54"/>
        <v>1</v>
      </c>
    </row>
    <row r="3469" spans="1:11">
      <c r="A3469" s="120">
        <v>6213</v>
      </c>
      <c r="B3469" s="121" t="s">
        <v>201</v>
      </c>
      <c r="C3469" s="121" t="s">
        <v>202</v>
      </c>
      <c r="D3469" s="121" t="s">
        <v>68</v>
      </c>
      <c r="E3469" s="121" t="s">
        <v>54</v>
      </c>
      <c r="F3469" s="122">
        <v>48286286</v>
      </c>
      <c r="G3469" s="122">
        <v>4584911.2</v>
      </c>
      <c r="H3469" s="120">
        <v>2019</v>
      </c>
      <c r="I3469" t="str">
        <f>IF(J3469="natural gas",VLOOKUP(D3469,'Cross-Page Data'!$I$4:$J$13,2,FALSE),IF(J3469="solar",VLOOKUP('Form 923'!D3469,'Cross-Page Data'!$I$14:$J$117,2,FALSE),J3469))</f>
        <v>hard coal</v>
      </c>
      <c r="J3469" t="str">
        <f>VLOOKUP(E3469,'Cross-Page Data'!$D$4:$F$48,3,FALSE)</f>
        <v>hard coal</v>
      </c>
      <c r="K3469" t="b">
        <f t="shared" si="54"/>
        <v>1</v>
      </c>
    </row>
    <row r="3470" spans="1:11">
      <c r="A3470" s="120">
        <v>6213</v>
      </c>
      <c r="B3470" s="121" t="s">
        <v>201</v>
      </c>
      <c r="C3470" s="121" t="s">
        <v>202</v>
      </c>
      <c r="D3470" s="121" t="s">
        <v>68</v>
      </c>
      <c r="E3470" s="121" t="s">
        <v>70</v>
      </c>
      <c r="F3470" s="122">
        <v>62870</v>
      </c>
      <c r="G3470" s="122">
        <v>5938.826</v>
      </c>
      <c r="H3470" s="120">
        <v>2019</v>
      </c>
      <c r="I3470" t="str">
        <f>IF(J3470="natural gas",VLOOKUP(D3470,'Cross-Page Data'!$I$4:$J$13,2,FALSE),IF(J3470="solar",VLOOKUP('Form 923'!D3470,'Cross-Page Data'!$I$14:$J$117,2,FALSE),J3470))</f>
        <v>heavy or residual fuel oil</v>
      </c>
      <c r="J3470" t="str">
        <f>VLOOKUP(E3470,'Cross-Page Data'!$D$4:$F$48,3,FALSE)</f>
        <v>heavy or residual fuel oil</v>
      </c>
      <c r="K3470" t="b">
        <f t="shared" si="54"/>
        <v>1</v>
      </c>
    </row>
    <row r="3471" spans="1:11">
      <c r="A3471" s="120">
        <v>6220</v>
      </c>
      <c r="B3471" s="121" t="s">
        <v>201</v>
      </c>
      <c r="C3471" s="121" t="s">
        <v>202</v>
      </c>
      <c r="D3471" s="121" t="s">
        <v>79</v>
      </c>
      <c r="E3471" s="121" t="s">
        <v>70</v>
      </c>
      <c r="F3471" s="122">
        <v>142</v>
      </c>
      <c r="G3471" s="122">
        <v>13.72</v>
      </c>
      <c r="H3471" s="120">
        <v>2019</v>
      </c>
      <c r="I3471" t="str">
        <f>IF(J3471="natural gas",VLOOKUP(D3471,'Cross-Page Data'!$I$4:$J$13,2,FALSE),IF(J3471="solar",VLOOKUP('Form 923'!D3471,'Cross-Page Data'!$I$14:$J$117,2,FALSE),J3471))</f>
        <v>heavy or residual fuel oil</v>
      </c>
      <c r="J3471" t="str">
        <f>VLOOKUP(E3471,'Cross-Page Data'!$D$4:$F$48,3,FALSE)</f>
        <v>heavy or residual fuel oil</v>
      </c>
      <c r="K3471" t="b">
        <f t="shared" si="54"/>
        <v>1</v>
      </c>
    </row>
    <row r="3472" spans="1:11">
      <c r="A3472" s="120">
        <v>6220</v>
      </c>
      <c r="B3472" s="121" t="s">
        <v>201</v>
      </c>
      <c r="C3472" s="121" t="s">
        <v>202</v>
      </c>
      <c r="D3472" s="121" t="s">
        <v>79</v>
      </c>
      <c r="E3472" s="121" t="s">
        <v>38</v>
      </c>
      <c r="F3472" s="122">
        <v>0</v>
      </c>
      <c r="G3472" s="122">
        <v>0</v>
      </c>
      <c r="H3472" s="120">
        <v>2019</v>
      </c>
      <c r="I3472" t="str">
        <f>IF(J3472="natural gas",VLOOKUP(D3472,'Cross-Page Data'!$I$4:$J$13,2,FALSE),IF(J3472="solar",VLOOKUP('Form 923'!D3472,'Cross-Page Data'!$I$14:$J$117,2,FALSE),J3472))</f>
        <v>natural gas peaker</v>
      </c>
      <c r="J3472" t="str">
        <f>VLOOKUP(E3472,'Cross-Page Data'!$D$4:$F$48,3,FALSE)</f>
        <v>natural gas</v>
      </c>
      <c r="K3472" t="b">
        <f t="shared" si="54"/>
        <v>1</v>
      </c>
    </row>
    <row r="3473" spans="1:11">
      <c r="A3473" s="120">
        <v>6229</v>
      </c>
      <c r="B3473" s="121" t="s">
        <v>201</v>
      </c>
      <c r="C3473" s="121" t="s">
        <v>202</v>
      </c>
      <c r="D3473" s="121" t="s">
        <v>79</v>
      </c>
      <c r="E3473" s="121" t="s">
        <v>70</v>
      </c>
      <c r="F3473" s="122">
        <v>777</v>
      </c>
      <c r="G3473" s="122">
        <v>66</v>
      </c>
      <c r="H3473" s="120">
        <v>2019</v>
      </c>
      <c r="I3473" t="str">
        <f>IF(J3473="natural gas",VLOOKUP(D3473,'Cross-Page Data'!$I$4:$J$13,2,FALSE),IF(J3473="solar",VLOOKUP('Form 923'!D3473,'Cross-Page Data'!$I$14:$J$117,2,FALSE),J3473))</f>
        <v>heavy or residual fuel oil</v>
      </c>
      <c r="J3473" t="str">
        <f>VLOOKUP(E3473,'Cross-Page Data'!$D$4:$F$48,3,FALSE)</f>
        <v>heavy or residual fuel oil</v>
      </c>
      <c r="K3473" t="b">
        <f t="shared" si="54"/>
        <v>1</v>
      </c>
    </row>
    <row r="3474" spans="1:11">
      <c r="A3474" s="120">
        <v>6231</v>
      </c>
      <c r="B3474" s="121" t="s">
        <v>201</v>
      </c>
      <c r="C3474" s="121" t="s">
        <v>202</v>
      </c>
      <c r="D3474" s="121" t="s">
        <v>116</v>
      </c>
      <c r="E3474" s="121" t="s">
        <v>170</v>
      </c>
      <c r="F3474" s="122">
        <v>110927</v>
      </c>
      <c r="G3474" s="122">
        <v>12461</v>
      </c>
      <c r="H3474" s="120">
        <v>2019</v>
      </c>
      <c r="I3474" t="str">
        <f>IF(J3474="natural gas",VLOOKUP(D3474,'Cross-Page Data'!$I$4:$J$13,2,FALSE),IF(J3474="solar",VLOOKUP('Form 923'!D3474,'Cross-Page Data'!$I$14:$J$117,2,FALSE),J3474))</f>
        <v>hydro</v>
      </c>
      <c r="J3474" t="str">
        <f>VLOOKUP(E3474,'Cross-Page Data'!$D$4:$F$48,3,FALSE)</f>
        <v>hydro</v>
      </c>
      <c r="K3474" t="b">
        <f t="shared" si="54"/>
        <v>1</v>
      </c>
    </row>
    <row r="3475" spans="1:11">
      <c r="A3475" s="120">
        <v>6238</v>
      </c>
      <c r="B3475" s="121" t="s">
        <v>201</v>
      </c>
      <c r="C3475" s="121" t="s">
        <v>202</v>
      </c>
      <c r="D3475" s="121" t="s">
        <v>73</v>
      </c>
      <c r="E3475" s="121" t="s">
        <v>54</v>
      </c>
      <c r="F3475" s="122">
        <v>0</v>
      </c>
      <c r="G3475" s="122">
        <v>0</v>
      </c>
      <c r="H3475" s="120">
        <v>2019</v>
      </c>
      <c r="I3475" t="str">
        <f>IF(J3475="natural gas",VLOOKUP(D3475,'Cross-Page Data'!$I$4:$J$13,2,FALSE),IF(J3475="solar",VLOOKUP('Form 923'!D3475,'Cross-Page Data'!$I$14:$J$117,2,FALSE),J3475))</f>
        <v>hard coal</v>
      </c>
      <c r="J3475" t="str">
        <f>VLOOKUP(E3475,'Cross-Page Data'!$D$4:$F$48,3,FALSE)</f>
        <v>hard coal</v>
      </c>
      <c r="K3475" t="b">
        <f t="shared" si="54"/>
        <v>1</v>
      </c>
    </row>
    <row r="3476" spans="1:11">
      <c r="A3476" s="120">
        <v>6238</v>
      </c>
      <c r="B3476" s="121" t="s">
        <v>201</v>
      </c>
      <c r="C3476" s="121" t="s">
        <v>202</v>
      </c>
      <c r="D3476" s="121" t="s">
        <v>73</v>
      </c>
      <c r="E3476" s="121" t="s">
        <v>70</v>
      </c>
      <c r="F3476" s="122">
        <v>4320</v>
      </c>
      <c r="G3476" s="122">
        <v>238</v>
      </c>
      <c r="H3476" s="120">
        <v>2019</v>
      </c>
      <c r="I3476" t="str">
        <f>IF(J3476="natural gas",VLOOKUP(D3476,'Cross-Page Data'!$I$4:$J$13,2,FALSE),IF(J3476="solar",VLOOKUP('Form 923'!D3476,'Cross-Page Data'!$I$14:$J$117,2,FALSE),J3476))</f>
        <v>heavy or residual fuel oil</v>
      </c>
      <c r="J3476" t="str">
        <f>VLOOKUP(E3476,'Cross-Page Data'!$D$4:$F$48,3,FALSE)</f>
        <v>heavy or residual fuel oil</v>
      </c>
      <c r="K3476" t="b">
        <f t="shared" si="54"/>
        <v>1</v>
      </c>
    </row>
    <row r="3477" spans="1:11">
      <c r="A3477" s="120">
        <v>6243</v>
      </c>
      <c r="B3477" s="121" t="s">
        <v>201</v>
      </c>
      <c r="C3477" s="121" t="s">
        <v>202</v>
      </c>
      <c r="D3477" s="121" t="s">
        <v>73</v>
      </c>
      <c r="E3477" s="121" t="s">
        <v>38</v>
      </c>
      <c r="F3477" s="122">
        <v>493406</v>
      </c>
      <c r="G3477" s="122">
        <v>48030</v>
      </c>
      <c r="H3477" s="120">
        <v>2019</v>
      </c>
      <c r="I3477" t="str">
        <f>IF(J3477="natural gas",VLOOKUP(D3477,'Cross-Page Data'!$I$4:$J$13,2,FALSE),IF(J3477="solar",VLOOKUP('Form 923'!D3477,'Cross-Page Data'!$I$14:$J$117,2,FALSE),J3477))</f>
        <v>natural gas peaker</v>
      </c>
      <c r="J3477" t="str">
        <f>VLOOKUP(E3477,'Cross-Page Data'!$D$4:$F$48,3,FALSE)</f>
        <v>natural gas</v>
      </c>
      <c r="K3477" t="b">
        <f t="shared" si="54"/>
        <v>1</v>
      </c>
    </row>
    <row r="3478" spans="1:11">
      <c r="A3478" s="120">
        <v>6243</v>
      </c>
      <c r="B3478" s="121" t="s">
        <v>201</v>
      </c>
      <c r="C3478" s="121" t="s">
        <v>202</v>
      </c>
      <c r="D3478" s="121" t="s">
        <v>68</v>
      </c>
      <c r="E3478" s="121" t="s">
        <v>38</v>
      </c>
      <c r="F3478" s="122">
        <v>1576884</v>
      </c>
      <c r="G3478" s="122">
        <v>102071</v>
      </c>
      <c r="H3478" s="120">
        <v>2019</v>
      </c>
      <c r="I3478" t="str">
        <f>IF(J3478="natural gas",VLOOKUP(D3478,'Cross-Page Data'!$I$4:$J$13,2,FALSE),IF(J3478="solar",VLOOKUP('Form 923'!D3478,'Cross-Page Data'!$I$14:$J$117,2,FALSE),J3478))</f>
        <v>natural gas nonpeaker - preexisting retiring</v>
      </c>
      <c r="J3478" t="str">
        <f>VLOOKUP(E3478,'Cross-Page Data'!$D$4:$F$48,3,FALSE)</f>
        <v>natural gas</v>
      </c>
      <c r="K3478" t="b">
        <f t="shared" si="54"/>
        <v>1</v>
      </c>
    </row>
    <row r="3479" spans="1:11">
      <c r="A3479" s="120">
        <v>6248</v>
      </c>
      <c r="B3479" s="121" t="s">
        <v>201</v>
      </c>
      <c r="C3479" s="121" t="s">
        <v>202</v>
      </c>
      <c r="D3479" s="121" t="s">
        <v>68</v>
      </c>
      <c r="E3479" s="121" t="s">
        <v>38</v>
      </c>
      <c r="F3479" s="122">
        <v>122029</v>
      </c>
      <c r="G3479" s="122">
        <v>6340.075</v>
      </c>
      <c r="H3479" s="120">
        <v>2019</v>
      </c>
      <c r="I3479" t="str">
        <f>IF(J3479="natural gas",VLOOKUP(D3479,'Cross-Page Data'!$I$4:$J$13,2,FALSE),IF(J3479="solar",VLOOKUP('Form 923'!D3479,'Cross-Page Data'!$I$14:$J$117,2,FALSE),J3479))</f>
        <v>natural gas nonpeaker - preexisting retiring</v>
      </c>
      <c r="J3479" t="str">
        <f>VLOOKUP(E3479,'Cross-Page Data'!$D$4:$F$48,3,FALSE)</f>
        <v>natural gas</v>
      </c>
      <c r="K3479" t="b">
        <f t="shared" si="54"/>
        <v>1</v>
      </c>
    </row>
    <row r="3480" spans="1:11">
      <c r="A3480" s="120">
        <v>6248</v>
      </c>
      <c r="B3480" s="121" t="s">
        <v>201</v>
      </c>
      <c r="C3480" s="121" t="s">
        <v>202</v>
      </c>
      <c r="D3480" s="121" t="s">
        <v>68</v>
      </c>
      <c r="E3480" s="121" t="s">
        <v>162</v>
      </c>
      <c r="F3480" s="122">
        <v>27809221</v>
      </c>
      <c r="G3480" s="122">
        <v>2503799.9</v>
      </c>
      <c r="H3480" s="120">
        <v>2019</v>
      </c>
      <c r="I3480" t="str">
        <f>IF(J3480="natural gas",VLOOKUP(D3480,'Cross-Page Data'!$I$4:$J$13,2,FALSE),IF(J3480="solar",VLOOKUP('Form 923'!D3480,'Cross-Page Data'!$I$14:$J$117,2,FALSE),J3480))</f>
        <v>hard coal</v>
      </c>
      <c r="J3480" t="str">
        <f>VLOOKUP(E3480,'Cross-Page Data'!$D$4:$F$48,3,FALSE)</f>
        <v>hard coal</v>
      </c>
      <c r="K3480" t="b">
        <f t="shared" si="54"/>
        <v>1</v>
      </c>
    </row>
    <row r="3481" spans="1:11">
      <c r="A3481" s="120">
        <v>6249</v>
      </c>
      <c r="B3481" s="121" t="s">
        <v>201</v>
      </c>
      <c r="C3481" s="121" t="s">
        <v>202</v>
      </c>
      <c r="D3481" s="121" t="s">
        <v>68</v>
      </c>
      <c r="E3481" s="121" t="s">
        <v>54</v>
      </c>
      <c r="F3481" s="122">
        <v>0</v>
      </c>
      <c r="G3481" s="122">
        <v>0</v>
      </c>
      <c r="H3481" s="120">
        <v>2019</v>
      </c>
      <c r="I3481" t="str">
        <f>IF(J3481="natural gas",VLOOKUP(D3481,'Cross-Page Data'!$I$4:$J$13,2,FALSE),IF(J3481="solar",VLOOKUP('Form 923'!D3481,'Cross-Page Data'!$I$14:$J$117,2,FALSE),J3481))</f>
        <v>hard coal</v>
      </c>
      <c r="J3481" t="str">
        <f>VLOOKUP(E3481,'Cross-Page Data'!$D$4:$F$48,3,FALSE)</f>
        <v>hard coal</v>
      </c>
      <c r="K3481" t="b">
        <f t="shared" si="54"/>
        <v>1</v>
      </c>
    </row>
    <row r="3482" spans="1:11">
      <c r="A3482" s="120">
        <v>6249</v>
      </c>
      <c r="B3482" s="121" t="s">
        <v>201</v>
      </c>
      <c r="C3482" s="121" t="s">
        <v>202</v>
      </c>
      <c r="D3482" s="121" t="s">
        <v>68</v>
      </c>
      <c r="E3482" s="121" t="s">
        <v>70</v>
      </c>
      <c r="F3482" s="122">
        <v>94940</v>
      </c>
      <c r="G3482" s="122">
        <v>7417.062</v>
      </c>
      <c r="H3482" s="120">
        <v>2019</v>
      </c>
      <c r="I3482" t="str">
        <f>IF(J3482="natural gas",VLOOKUP(D3482,'Cross-Page Data'!$I$4:$J$13,2,FALSE),IF(J3482="solar",VLOOKUP('Form 923'!D3482,'Cross-Page Data'!$I$14:$J$117,2,FALSE),J3482))</f>
        <v>heavy or residual fuel oil</v>
      </c>
      <c r="J3482" t="str">
        <f>VLOOKUP(E3482,'Cross-Page Data'!$D$4:$F$48,3,FALSE)</f>
        <v>heavy or residual fuel oil</v>
      </c>
      <c r="K3482" t="b">
        <f t="shared" si="54"/>
        <v>1</v>
      </c>
    </row>
    <row r="3483" spans="1:11">
      <c r="A3483" s="120">
        <v>6249</v>
      </c>
      <c r="B3483" s="121" t="s">
        <v>201</v>
      </c>
      <c r="C3483" s="121" t="s">
        <v>202</v>
      </c>
      <c r="D3483" s="121" t="s">
        <v>68</v>
      </c>
      <c r="E3483" s="121" t="s">
        <v>150</v>
      </c>
      <c r="F3483" s="122">
        <v>8942350</v>
      </c>
      <c r="G3483" s="122">
        <v>701966.73</v>
      </c>
      <c r="H3483" s="120">
        <v>2019</v>
      </c>
      <c r="I3483" t="str">
        <f>IF(J3483="natural gas",VLOOKUP(D3483,'Cross-Page Data'!$I$4:$J$13,2,FALSE),IF(J3483="solar",VLOOKUP('Form 923'!D3483,'Cross-Page Data'!$I$14:$J$117,2,FALSE),J3483))</f>
        <v>hard coal</v>
      </c>
      <c r="J3483" t="str">
        <f>VLOOKUP(E3483,'Cross-Page Data'!$D$4:$F$48,3,FALSE)</f>
        <v>hard coal</v>
      </c>
      <c r="K3483" t="b">
        <f t="shared" si="54"/>
        <v>1</v>
      </c>
    </row>
    <row r="3484" spans="1:11">
      <c r="A3484" s="120">
        <v>6249</v>
      </c>
      <c r="B3484" s="121" t="s">
        <v>201</v>
      </c>
      <c r="C3484" s="121" t="s">
        <v>202</v>
      </c>
      <c r="D3484" s="121" t="s">
        <v>68</v>
      </c>
      <c r="E3484" s="121" t="s">
        <v>183</v>
      </c>
      <c r="F3484" s="122">
        <v>38315</v>
      </c>
      <c r="G3484" s="122">
        <v>2927.206</v>
      </c>
      <c r="H3484" s="120">
        <v>2019</v>
      </c>
      <c r="I3484" t="str">
        <f>IF(J3484="natural gas",VLOOKUP(D3484,'Cross-Page Data'!$I$4:$J$13,2,FALSE),IF(J3484="solar",VLOOKUP('Form 923'!D3484,'Cross-Page Data'!$I$14:$J$117,2,FALSE),J3484))</f>
        <v>crude oil</v>
      </c>
      <c r="J3484" t="str">
        <f>VLOOKUP(E3484,'Cross-Page Data'!$D$4:$F$48,3,FALSE)</f>
        <v>crude oil</v>
      </c>
      <c r="K3484" t="b">
        <f t="shared" si="54"/>
        <v>1</v>
      </c>
    </row>
    <row r="3485" spans="1:11">
      <c r="A3485" s="120">
        <v>6250</v>
      </c>
      <c r="B3485" s="121" t="s">
        <v>201</v>
      </c>
      <c r="C3485" s="121" t="s">
        <v>202</v>
      </c>
      <c r="D3485" s="121" t="s">
        <v>68</v>
      </c>
      <c r="E3485" s="121" t="s">
        <v>54</v>
      </c>
      <c r="F3485" s="122">
        <v>17898030</v>
      </c>
      <c r="G3485" s="122">
        <v>1509831.1</v>
      </c>
      <c r="H3485" s="120">
        <v>2019</v>
      </c>
      <c r="I3485" t="str">
        <f>IF(J3485="natural gas",VLOOKUP(D3485,'Cross-Page Data'!$I$4:$J$13,2,FALSE),IF(J3485="solar",VLOOKUP('Form 923'!D3485,'Cross-Page Data'!$I$14:$J$117,2,FALSE),J3485))</f>
        <v>hard coal</v>
      </c>
      <c r="J3485" t="str">
        <f>VLOOKUP(E3485,'Cross-Page Data'!$D$4:$F$48,3,FALSE)</f>
        <v>hard coal</v>
      </c>
      <c r="K3485" t="b">
        <f t="shared" si="54"/>
        <v>1</v>
      </c>
    </row>
    <row r="3486" spans="1:11">
      <c r="A3486" s="120">
        <v>6250</v>
      </c>
      <c r="B3486" s="121" t="s">
        <v>201</v>
      </c>
      <c r="C3486" s="121" t="s">
        <v>202</v>
      </c>
      <c r="D3486" s="121" t="s">
        <v>68</v>
      </c>
      <c r="E3486" s="121" t="s">
        <v>70</v>
      </c>
      <c r="F3486" s="122">
        <v>197327</v>
      </c>
      <c r="G3486" s="122">
        <v>15698.896</v>
      </c>
      <c r="H3486" s="120">
        <v>2019</v>
      </c>
      <c r="I3486" t="str">
        <f>IF(J3486="natural gas",VLOOKUP(D3486,'Cross-Page Data'!$I$4:$J$13,2,FALSE),IF(J3486="solar",VLOOKUP('Form 923'!D3486,'Cross-Page Data'!$I$14:$J$117,2,FALSE),J3486))</f>
        <v>heavy or residual fuel oil</v>
      </c>
      <c r="J3486" t="str">
        <f>VLOOKUP(E3486,'Cross-Page Data'!$D$4:$F$48,3,FALSE)</f>
        <v>heavy or residual fuel oil</v>
      </c>
      <c r="K3486" t="b">
        <f t="shared" si="54"/>
        <v>1</v>
      </c>
    </row>
    <row r="3487" spans="1:11">
      <c r="A3487" s="120">
        <v>6251</v>
      </c>
      <c r="B3487" s="121" t="s">
        <v>201</v>
      </c>
      <c r="C3487" s="121" t="s">
        <v>206</v>
      </c>
      <c r="D3487" s="121" t="s">
        <v>68</v>
      </c>
      <c r="E3487" s="121" t="s">
        <v>125</v>
      </c>
      <c r="F3487" s="122">
        <v>0</v>
      </c>
      <c r="G3487" s="122">
        <v>11490063</v>
      </c>
      <c r="H3487" s="120">
        <v>2019</v>
      </c>
      <c r="I3487" t="str">
        <f>IF(J3487="natural gas",VLOOKUP(D3487,'Cross-Page Data'!$I$4:$J$13,2,FALSE),IF(J3487="solar",VLOOKUP('Form 923'!D3487,'Cross-Page Data'!$I$14:$J$117,2,FALSE),J3487))</f>
        <v>nuclear</v>
      </c>
      <c r="J3487" t="str">
        <f>VLOOKUP(E3487,'Cross-Page Data'!$D$4:$F$48,3,FALSE)</f>
        <v>nuclear</v>
      </c>
      <c r="K3487" t="b">
        <f t="shared" si="54"/>
        <v>1</v>
      </c>
    </row>
    <row r="3488" spans="1:11">
      <c r="A3488" s="120">
        <v>6251</v>
      </c>
      <c r="B3488" s="121" t="s">
        <v>201</v>
      </c>
      <c r="C3488" s="121" t="s">
        <v>206</v>
      </c>
      <c r="D3488" s="121" t="s">
        <v>68</v>
      </c>
      <c r="E3488" s="121" t="s">
        <v>125</v>
      </c>
      <c r="F3488" s="122">
        <v>0</v>
      </c>
      <c r="G3488" s="122">
        <v>10503234</v>
      </c>
      <c r="H3488" s="120">
        <v>2019</v>
      </c>
      <c r="I3488" t="str">
        <f>IF(J3488="natural gas",VLOOKUP(D3488,'Cross-Page Data'!$I$4:$J$13,2,FALSE),IF(J3488="solar",VLOOKUP('Form 923'!D3488,'Cross-Page Data'!$I$14:$J$117,2,FALSE),J3488))</f>
        <v>nuclear</v>
      </c>
      <c r="J3488" t="str">
        <f>VLOOKUP(E3488,'Cross-Page Data'!$D$4:$F$48,3,FALSE)</f>
        <v>nuclear</v>
      </c>
      <c r="K3488" t="b">
        <f t="shared" si="54"/>
        <v>1</v>
      </c>
    </row>
    <row r="3489" spans="1:11">
      <c r="A3489" s="120">
        <v>6253</v>
      </c>
      <c r="B3489" s="121" t="s">
        <v>201</v>
      </c>
      <c r="C3489" s="121" t="s">
        <v>202</v>
      </c>
      <c r="D3489" s="121" t="s">
        <v>73</v>
      </c>
      <c r="E3489" s="121" t="s">
        <v>70</v>
      </c>
      <c r="F3489" s="122">
        <v>54097</v>
      </c>
      <c r="G3489" s="122">
        <v>3350.211</v>
      </c>
      <c r="H3489" s="120">
        <v>2019</v>
      </c>
      <c r="I3489" t="str">
        <f>IF(J3489="natural gas",VLOOKUP(D3489,'Cross-Page Data'!$I$4:$J$13,2,FALSE),IF(J3489="solar",VLOOKUP('Form 923'!D3489,'Cross-Page Data'!$I$14:$J$117,2,FALSE),J3489))</f>
        <v>heavy or residual fuel oil</v>
      </c>
      <c r="J3489" t="str">
        <f>VLOOKUP(E3489,'Cross-Page Data'!$D$4:$F$48,3,FALSE)</f>
        <v>heavy or residual fuel oil</v>
      </c>
      <c r="K3489" t="b">
        <f t="shared" si="54"/>
        <v>1</v>
      </c>
    </row>
    <row r="3490" spans="1:11">
      <c r="A3490" s="120">
        <v>6253</v>
      </c>
      <c r="B3490" s="121" t="s">
        <v>201</v>
      </c>
      <c r="C3490" s="121" t="s">
        <v>202</v>
      </c>
      <c r="D3490" s="121" t="s">
        <v>73</v>
      </c>
      <c r="E3490" s="121" t="s">
        <v>38</v>
      </c>
      <c r="F3490" s="122">
        <v>192326</v>
      </c>
      <c r="G3490" s="122">
        <v>11910.789</v>
      </c>
      <c r="H3490" s="120">
        <v>2019</v>
      </c>
      <c r="I3490" t="str">
        <f>IF(J3490="natural gas",VLOOKUP(D3490,'Cross-Page Data'!$I$4:$J$13,2,FALSE),IF(J3490="solar",VLOOKUP('Form 923'!D3490,'Cross-Page Data'!$I$14:$J$117,2,FALSE),J3490))</f>
        <v>natural gas peaker</v>
      </c>
      <c r="J3490" t="str">
        <f>VLOOKUP(E3490,'Cross-Page Data'!$D$4:$F$48,3,FALSE)</f>
        <v>natural gas</v>
      </c>
      <c r="K3490" t="b">
        <f t="shared" si="54"/>
        <v>1</v>
      </c>
    </row>
    <row r="3491" spans="1:11">
      <c r="A3491" s="120">
        <v>6254</v>
      </c>
      <c r="B3491" s="121" t="s">
        <v>201</v>
      </c>
      <c r="C3491" s="121" t="s">
        <v>202</v>
      </c>
      <c r="D3491" s="121" t="s">
        <v>68</v>
      </c>
      <c r="E3491" s="121" t="s">
        <v>70</v>
      </c>
      <c r="F3491" s="122">
        <v>101741</v>
      </c>
      <c r="G3491" s="122">
        <v>9233.454</v>
      </c>
      <c r="H3491" s="120">
        <v>2019</v>
      </c>
      <c r="I3491" t="str">
        <f>IF(J3491="natural gas",VLOOKUP(D3491,'Cross-Page Data'!$I$4:$J$13,2,FALSE),IF(J3491="solar",VLOOKUP('Form 923'!D3491,'Cross-Page Data'!$I$14:$J$117,2,FALSE),J3491))</f>
        <v>heavy or residual fuel oil</v>
      </c>
      <c r="J3491" t="str">
        <f>VLOOKUP(E3491,'Cross-Page Data'!$D$4:$F$48,3,FALSE)</f>
        <v>heavy or residual fuel oil</v>
      </c>
      <c r="K3491" t="b">
        <f t="shared" si="54"/>
        <v>1</v>
      </c>
    </row>
    <row r="3492" spans="1:11">
      <c r="A3492" s="120">
        <v>6254</v>
      </c>
      <c r="B3492" s="121" t="s">
        <v>201</v>
      </c>
      <c r="C3492" s="121" t="s">
        <v>202</v>
      </c>
      <c r="D3492" s="121" t="s">
        <v>68</v>
      </c>
      <c r="E3492" s="121" t="s">
        <v>162</v>
      </c>
      <c r="F3492" s="122">
        <v>41241961</v>
      </c>
      <c r="G3492" s="122">
        <v>3781463.5</v>
      </c>
      <c r="H3492" s="120">
        <v>2019</v>
      </c>
      <c r="I3492" t="str">
        <f>IF(J3492="natural gas",VLOOKUP(D3492,'Cross-Page Data'!$I$4:$J$13,2,FALSE),IF(J3492="solar",VLOOKUP('Form 923'!D3492,'Cross-Page Data'!$I$14:$J$117,2,FALSE),J3492))</f>
        <v>hard coal</v>
      </c>
      <c r="J3492" t="str">
        <f>VLOOKUP(E3492,'Cross-Page Data'!$D$4:$F$48,3,FALSE)</f>
        <v>hard coal</v>
      </c>
      <c r="K3492" t="b">
        <f t="shared" si="54"/>
        <v>1</v>
      </c>
    </row>
    <row r="3493" spans="1:11">
      <c r="A3493" s="120">
        <v>6257</v>
      </c>
      <c r="B3493" s="121" t="s">
        <v>201</v>
      </c>
      <c r="C3493" s="121" t="s">
        <v>202</v>
      </c>
      <c r="D3493" s="121" t="s">
        <v>68</v>
      </c>
      <c r="E3493" s="121" t="s">
        <v>70</v>
      </c>
      <c r="F3493" s="122">
        <v>105119</v>
      </c>
      <c r="G3493" s="122">
        <v>9392.076</v>
      </c>
      <c r="H3493" s="120">
        <v>2019</v>
      </c>
      <c r="I3493" t="str">
        <f>IF(J3493="natural gas",VLOOKUP(D3493,'Cross-Page Data'!$I$4:$J$13,2,FALSE),IF(J3493="solar",VLOOKUP('Form 923'!D3493,'Cross-Page Data'!$I$14:$J$117,2,FALSE),J3493))</f>
        <v>heavy or residual fuel oil</v>
      </c>
      <c r="J3493" t="str">
        <f>VLOOKUP(E3493,'Cross-Page Data'!$D$4:$F$48,3,FALSE)</f>
        <v>heavy or residual fuel oil</v>
      </c>
      <c r="K3493" t="b">
        <f t="shared" si="54"/>
        <v>1</v>
      </c>
    </row>
    <row r="3494" spans="1:11">
      <c r="A3494" s="120">
        <v>6257</v>
      </c>
      <c r="B3494" s="121" t="s">
        <v>201</v>
      </c>
      <c r="C3494" s="121" t="s">
        <v>202</v>
      </c>
      <c r="D3494" s="121" t="s">
        <v>68</v>
      </c>
      <c r="E3494" s="121" t="s">
        <v>162</v>
      </c>
      <c r="F3494" s="122">
        <v>134529269</v>
      </c>
      <c r="G3494" s="122">
        <v>12073571</v>
      </c>
      <c r="H3494" s="120">
        <v>2019</v>
      </c>
      <c r="I3494" t="str">
        <f>IF(J3494="natural gas",VLOOKUP(D3494,'Cross-Page Data'!$I$4:$J$13,2,FALSE),IF(J3494="solar",VLOOKUP('Form 923'!D3494,'Cross-Page Data'!$I$14:$J$117,2,FALSE),J3494))</f>
        <v>hard coal</v>
      </c>
      <c r="J3494" t="str">
        <f>VLOOKUP(E3494,'Cross-Page Data'!$D$4:$F$48,3,FALSE)</f>
        <v>hard coal</v>
      </c>
      <c r="K3494" t="b">
        <f t="shared" si="54"/>
        <v>1</v>
      </c>
    </row>
    <row r="3495" spans="1:11">
      <c r="A3495" s="120">
        <v>6264</v>
      </c>
      <c r="B3495" s="121" t="s">
        <v>201</v>
      </c>
      <c r="C3495" s="121" t="s">
        <v>202</v>
      </c>
      <c r="D3495" s="121" t="s">
        <v>68</v>
      </c>
      <c r="E3495" s="121" t="s">
        <v>54</v>
      </c>
      <c r="F3495" s="122">
        <v>82268468</v>
      </c>
      <c r="G3495" s="122">
        <v>8239574.8</v>
      </c>
      <c r="H3495" s="120">
        <v>2019</v>
      </c>
      <c r="I3495" t="str">
        <f>IF(J3495="natural gas",VLOOKUP(D3495,'Cross-Page Data'!$I$4:$J$13,2,FALSE),IF(J3495="solar",VLOOKUP('Form 923'!D3495,'Cross-Page Data'!$I$14:$J$117,2,FALSE),J3495))</f>
        <v>hard coal</v>
      </c>
      <c r="J3495" t="str">
        <f>VLOOKUP(E3495,'Cross-Page Data'!$D$4:$F$48,3,FALSE)</f>
        <v>hard coal</v>
      </c>
      <c r="K3495" t="b">
        <f t="shared" si="54"/>
        <v>1</v>
      </c>
    </row>
    <row r="3496" spans="1:11">
      <c r="A3496" s="120">
        <v>6264</v>
      </c>
      <c r="B3496" s="121" t="s">
        <v>201</v>
      </c>
      <c r="C3496" s="121" t="s">
        <v>202</v>
      </c>
      <c r="D3496" s="121" t="s">
        <v>68</v>
      </c>
      <c r="E3496" s="121" t="s">
        <v>70</v>
      </c>
      <c r="F3496" s="122">
        <v>155554</v>
      </c>
      <c r="G3496" s="122">
        <v>15655.204</v>
      </c>
      <c r="H3496" s="120">
        <v>2019</v>
      </c>
      <c r="I3496" t="str">
        <f>IF(J3496="natural gas",VLOOKUP(D3496,'Cross-Page Data'!$I$4:$J$13,2,FALSE),IF(J3496="solar",VLOOKUP('Form 923'!D3496,'Cross-Page Data'!$I$14:$J$117,2,FALSE),J3496))</f>
        <v>heavy or residual fuel oil</v>
      </c>
      <c r="J3496" t="str">
        <f>VLOOKUP(E3496,'Cross-Page Data'!$D$4:$F$48,3,FALSE)</f>
        <v>heavy or residual fuel oil</v>
      </c>
      <c r="K3496" t="b">
        <f t="shared" si="54"/>
        <v>1</v>
      </c>
    </row>
    <row r="3497" spans="1:11">
      <c r="A3497" s="120">
        <v>6264</v>
      </c>
      <c r="B3497" s="121" t="s">
        <v>201</v>
      </c>
      <c r="C3497" s="121" t="s">
        <v>202</v>
      </c>
      <c r="D3497" s="121" t="s">
        <v>68</v>
      </c>
      <c r="E3497" s="121" t="s">
        <v>162</v>
      </c>
      <c r="F3497" s="122">
        <v>0</v>
      </c>
      <c r="G3497" s="122">
        <v>0</v>
      </c>
      <c r="H3497" s="120">
        <v>2019</v>
      </c>
      <c r="I3497" t="str">
        <f>IF(J3497="natural gas",VLOOKUP(D3497,'Cross-Page Data'!$I$4:$J$13,2,FALSE),IF(J3497="solar",VLOOKUP('Form 923'!D3497,'Cross-Page Data'!$I$14:$J$117,2,FALSE),J3497))</f>
        <v>hard coal</v>
      </c>
      <c r="J3497" t="str">
        <f>VLOOKUP(E3497,'Cross-Page Data'!$D$4:$F$48,3,FALSE)</f>
        <v>hard coal</v>
      </c>
      <c r="K3497" t="b">
        <f t="shared" si="54"/>
        <v>1</v>
      </c>
    </row>
    <row r="3498" spans="1:11">
      <c r="A3498" s="120">
        <v>6280</v>
      </c>
      <c r="B3498" s="121" t="s">
        <v>201</v>
      </c>
      <c r="C3498" s="121" t="s">
        <v>202</v>
      </c>
      <c r="D3498" s="121" t="s">
        <v>116</v>
      </c>
      <c r="E3498" s="121" t="s">
        <v>170</v>
      </c>
      <c r="F3498" s="122">
        <v>431383</v>
      </c>
      <c r="G3498" s="122">
        <v>48459</v>
      </c>
      <c r="H3498" s="120">
        <v>2019</v>
      </c>
      <c r="I3498" t="str">
        <f>IF(J3498="natural gas",VLOOKUP(D3498,'Cross-Page Data'!$I$4:$J$13,2,FALSE),IF(J3498="solar",VLOOKUP('Form 923'!D3498,'Cross-Page Data'!$I$14:$J$117,2,FALSE),J3498))</f>
        <v>hydro</v>
      </c>
      <c r="J3498" t="str">
        <f>VLOOKUP(E3498,'Cross-Page Data'!$D$4:$F$48,3,FALSE)</f>
        <v>hydro</v>
      </c>
      <c r="K3498" t="b">
        <f t="shared" si="54"/>
        <v>1</v>
      </c>
    </row>
    <row r="3499" spans="1:11">
      <c r="A3499" s="120">
        <v>6281</v>
      </c>
      <c r="B3499" s="121" t="s">
        <v>201</v>
      </c>
      <c r="C3499" s="121" t="s">
        <v>202</v>
      </c>
      <c r="D3499" s="121" t="s">
        <v>79</v>
      </c>
      <c r="E3499" s="121" t="s">
        <v>70</v>
      </c>
      <c r="F3499" s="122">
        <v>2777</v>
      </c>
      <c r="G3499" s="122">
        <v>0</v>
      </c>
      <c r="H3499" s="120">
        <v>2019</v>
      </c>
      <c r="I3499" t="str">
        <f>IF(J3499="natural gas",VLOOKUP(D3499,'Cross-Page Data'!$I$4:$J$13,2,FALSE),IF(J3499="solar",VLOOKUP('Form 923'!D3499,'Cross-Page Data'!$I$14:$J$117,2,FALSE),J3499))</f>
        <v>heavy or residual fuel oil</v>
      </c>
      <c r="J3499" t="str">
        <f>VLOOKUP(E3499,'Cross-Page Data'!$D$4:$F$48,3,FALSE)</f>
        <v>heavy or residual fuel oil</v>
      </c>
      <c r="K3499" t="b">
        <f t="shared" si="54"/>
        <v>1</v>
      </c>
    </row>
    <row r="3500" spans="1:11">
      <c r="A3500" s="120">
        <v>6283</v>
      </c>
      <c r="B3500" s="121" t="s">
        <v>201</v>
      </c>
      <c r="C3500" s="121" t="s">
        <v>202</v>
      </c>
      <c r="D3500" s="121" t="s">
        <v>79</v>
      </c>
      <c r="E3500" s="121" t="s">
        <v>70</v>
      </c>
      <c r="F3500" s="122">
        <v>741</v>
      </c>
      <c r="G3500" s="122">
        <v>63</v>
      </c>
      <c r="H3500" s="120">
        <v>2019</v>
      </c>
      <c r="I3500" t="str">
        <f>IF(J3500="natural gas",VLOOKUP(D3500,'Cross-Page Data'!$I$4:$J$13,2,FALSE),IF(J3500="solar",VLOOKUP('Form 923'!D3500,'Cross-Page Data'!$I$14:$J$117,2,FALSE),J3500))</f>
        <v>heavy or residual fuel oil</v>
      </c>
      <c r="J3500" t="str">
        <f>VLOOKUP(E3500,'Cross-Page Data'!$D$4:$F$48,3,FALSE)</f>
        <v>heavy or residual fuel oil</v>
      </c>
      <c r="K3500" t="b">
        <f t="shared" si="54"/>
        <v>1</v>
      </c>
    </row>
    <row r="3501" spans="1:11">
      <c r="A3501" s="120">
        <v>6285</v>
      </c>
      <c r="B3501" s="121" t="s">
        <v>201</v>
      </c>
      <c r="C3501" s="121" t="s">
        <v>202</v>
      </c>
      <c r="D3501" s="121" t="s">
        <v>39</v>
      </c>
      <c r="E3501" s="121" t="s">
        <v>70</v>
      </c>
      <c r="F3501" s="122">
        <v>0</v>
      </c>
      <c r="G3501" s="122">
        <v>1365.903</v>
      </c>
      <c r="H3501" s="120">
        <v>2019</v>
      </c>
      <c r="I3501" t="str">
        <f>IF(J3501="natural gas",VLOOKUP(D3501,'Cross-Page Data'!$I$4:$J$13,2,FALSE),IF(J3501="solar",VLOOKUP('Form 923'!D3501,'Cross-Page Data'!$I$14:$J$117,2,FALSE),J3501))</f>
        <v>heavy or residual fuel oil</v>
      </c>
      <c r="J3501" t="str">
        <f>VLOOKUP(E3501,'Cross-Page Data'!$D$4:$F$48,3,FALSE)</f>
        <v>heavy or residual fuel oil</v>
      </c>
      <c r="K3501" t="b">
        <f t="shared" si="54"/>
        <v>1</v>
      </c>
    </row>
    <row r="3502" spans="1:11">
      <c r="A3502" s="120">
        <v>6285</v>
      </c>
      <c r="B3502" s="121" t="s">
        <v>201</v>
      </c>
      <c r="C3502" s="121" t="s">
        <v>202</v>
      </c>
      <c r="D3502" s="121" t="s">
        <v>39</v>
      </c>
      <c r="E3502" s="121" t="s">
        <v>183</v>
      </c>
      <c r="F3502" s="122">
        <v>0</v>
      </c>
      <c r="G3502" s="122">
        <v>61867.097</v>
      </c>
      <c r="H3502" s="120">
        <v>2019</v>
      </c>
      <c r="I3502" t="str">
        <f>IF(J3502="natural gas",VLOOKUP(D3502,'Cross-Page Data'!$I$4:$J$13,2,FALSE),IF(J3502="solar",VLOOKUP('Form 923'!D3502,'Cross-Page Data'!$I$14:$J$117,2,FALSE),J3502))</f>
        <v>crude oil</v>
      </c>
      <c r="J3502" t="str">
        <f>VLOOKUP(E3502,'Cross-Page Data'!$D$4:$F$48,3,FALSE)</f>
        <v>crude oil</v>
      </c>
      <c r="K3502" t="b">
        <f t="shared" si="54"/>
        <v>1</v>
      </c>
    </row>
    <row r="3503" spans="1:11">
      <c r="A3503" s="120">
        <v>6285</v>
      </c>
      <c r="B3503" s="121" t="s">
        <v>201</v>
      </c>
      <c r="C3503" s="121" t="s">
        <v>202</v>
      </c>
      <c r="D3503" s="121" t="s">
        <v>61</v>
      </c>
      <c r="E3503" s="121" t="s">
        <v>70</v>
      </c>
      <c r="F3503" s="122">
        <v>60958</v>
      </c>
      <c r="G3503" s="122">
        <v>5728.774</v>
      </c>
      <c r="H3503" s="120">
        <v>2019</v>
      </c>
      <c r="I3503" t="str">
        <f>IF(J3503="natural gas",VLOOKUP(D3503,'Cross-Page Data'!$I$4:$J$13,2,FALSE),IF(J3503="solar",VLOOKUP('Form 923'!D3503,'Cross-Page Data'!$I$14:$J$117,2,FALSE),J3503))</f>
        <v>heavy or residual fuel oil</v>
      </c>
      <c r="J3503" t="str">
        <f>VLOOKUP(E3503,'Cross-Page Data'!$D$4:$F$48,3,FALSE)</f>
        <v>heavy or residual fuel oil</v>
      </c>
      <c r="K3503" t="b">
        <f t="shared" si="54"/>
        <v>1</v>
      </c>
    </row>
    <row r="3504" spans="1:11">
      <c r="A3504" s="120">
        <v>6285</v>
      </c>
      <c r="B3504" s="121" t="s">
        <v>201</v>
      </c>
      <c r="C3504" s="121" t="s">
        <v>202</v>
      </c>
      <c r="D3504" s="121" t="s">
        <v>61</v>
      </c>
      <c r="E3504" s="121" t="s">
        <v>81</v>
      </c>
      <c r="F3504" s="122">
        <v>0</v>
      </c>
      <c r="G3504" s="122">
        <v>0</v>
      </c>
      <c r="H3504" s="120">
        <v>2019</v>
      </c>
      <c r="I3504" t="str">
        <f>IF(J3504="natural gas",VLOOKUP(D3504,'Cross-Page Data'!$I$4:$J$13,2,FALSE),IF(J3504="solar",VLOOKUP('Form 923'!D3504,'Cross-Page Data'!$I$14:$J$117,2,FALSE),J3504))</f>
        <v>petroleum</v>
      </c>
      <c r="J3504" t="str">
        <f>VLOOKUP(E3504,'Cross-Page Data'!$D$4:$F$48,3,FALSE)</f>
        <v>petroleum</v>
      </c>
      <c r="K3504" t="b">
        <f t="shared" si="54"/>
        <v>1</v>
      </c>
    </row>
    <row r="3505" spans="1:11">
      <c r="A3505" s="120">
        <v>6285</v>
      </c>
      <c r="B3505" s="121" t="s">
        <v>201</v>
      </c>
      <c r="C3505" s="121" t="s">
        <v>202</v>
      </c>
      <c r="D3505" s="121" t="s">
        <v>61</v>
      </c>
      <c r="E3505" s="121" t="s">
        <v>183</v>
      </c>
      <c r="F3505" s="122">
        <v>2884641</v>
      </c>
      <c r="G3505" s="122">
        <v>277795.23</v>
      </c>
      <c r="H3505" s="120">
        <v>2019</v>
      </c>
      <c r="I3505" t="str">
        <f>IF(J3505="natural gas",VLOOKUP(D3505,'Cross-Page Data'!$I$4:$J$13,2,FALSE),IF(J3505="solar",VLOOKUP('Form 923'!D3505,'Cross-Page Data'!$I$14:$J$117,2,FALSE),J3505))</f>
        <v>crude oil</v>
      </c>
      <c r="J3505" t="str">
        <f>VLOOKUP(E3505,'Cross-Page Data'!$D$4:$F$48,3,FALSE)</f>
        <v>crude oil</v>
      </c>
      <c r="K3505" t="b">
        <f t="shared" si="54"/>
        <v>1</v>
      </c>
    </row>
    <row r="3506" spans="1:11">
      <c r="A3506" s="120">
        <v>6285</v>
      </c>
      <c r="B3506" s="121" t="s">
        <v>201</v>
      </c>
      <c r="C3506" s="121" t="s">
        <v>202</v>
      </c>
      <c r="D3506" s="121" t="s">
        <v>73</v>
      </c>
      <c r="E3506" s="121" t="s">
        <v>70</v>
      </c>
      <c r="F3506" s="122">
        <v>1150433</v>
      </c>
      <c r="G3506" s="122">
        <v>84539</v>
      </c>
      <c r="H3506" s="120">
        <v>2019</v>
      </c>
      <c r="I3506" t="str">
        <f>IF(J3506="natural gas",VLOOKUP(D3506,'Cross-Page Data'!$I$4:$J$13,2,FALSE),IF(J3506="solar",VLOOKUP('Form 923'!D3506,'Cross-Page Data'!$I$14:$J$117,2,FALSE),J3506))</f>
        <v>heavy or residual fuel oil</v>
      </c>
      <c r="J3506" t="str">
        <f>VLOOKUP(E3506,'Cross-Page Data'!$D$4:$F$48,3,FALSE)</f>
        <v>heavy or residual fuel oil</v>
      </c>
      <c r="K3506" t="b">
        <f t="shared" si="54"/>
        <v>1</v>
      </c>
    </row>
    <row r="3507" spans="1:11">
      <c r="A3507" s="120">
        <v>6285</v>
      </c>
      <c r="B3507" s="121" t="s">
        <v>201</v>
      </c>
      <c r="C3507" s="121" t="s">
        <v>202</v>
      </c>
      <c r="D3507" s="121" t="s">
        <v>73</v>
      </c>
      <c r="E3507" s="121" t="s">
        <v>152</v>
      </c>
      <c r="F3507" s="122">
        <v>0</v>
      </c>
      <c r="G3507" s="122">
        <v>0</v>
      </c>
      <c r="H3507" s="120">
        <v>2019</v>
      </c>
      <c r="I3507" t="str">
        <f>IF(J3507="natural gas",VLOOKUP(D3507,'Cross-Page Data'!$I$4:$J$13,2,FALSE),IF(J3507="solar",VLOOKUP('Form 923'!D3507,'Cross-Page Data'!$I$14:$J$117,2,FALSE),J3507))</f>
        <v>heavy or residual fuel oil</v>
      </c>
      <c r="J3507" t="str">
        <f>VLOOKUP(E3507,'Cross-Page Data'!$D$4:$F$48,3,FALSE)</f>
        <v>heavy or residual fuel oil</v>
      </c>
      <c r="K3507" t="b">
        <f t="shared" si="54"/>
        <v>1</v>
      </c>
    </row>
    <row r="3508" spans="1:11">
      <c r="A3508" s="120">
        <v>6286</v>
      </c>
      <c r="B3508" s="121" t="s">
        <v>201</v>
      </c>
      <c r="C3508" s="121" t="s">
        <v>202</v>
      </c>
      <c r="D3508" s="121" t="s">
        <v>73</v>
      </c>
      <c r="E3508" s="121" t="s">
        <v>70</v>
      </c>
      <c r="F3508" s="122">
        <v>164255</v>
      </c>
      <c r="G3508" s="122">
        <v>7803</v>
      </c>
      <c r="H3508" s="120">
        <v>2019</v>
      </c>
      <c r="I3508" t="str">
        <f>IF(J3508="natural gas",VLOOKUP(D3508,'Cross-Page Data'!$I$4:$J$13,2,FALSE),IF(J3508="solar",VLOOKUP('Form 923'!D3508,'Cross-Page Data'!$I$14:$J$117,2,FALSE),J3508))</f>
        <v>heavy or residual fuel oil</v>
      </c>
      <c r="J3508" t="str">
        <f>VLOOKUP(E3508,'Cross-Page Data'!$D$4:$F$48,3,FALSE)</f>
        <v>heavy or residual fuel oil</v>
      </c>
      <c r="K3508" t="b">
        <f t="shared" si="54"/>
        <v>1</v>
      </c>
    </row>
    <row r="3509" spans="1:11">
      <c r="A3509" s="120">
        <v>6286</v>
      </c>
      <c r="B3509" s="121" t="s">
        <v>201</v>
      </c>
      <c r="C3509" s="121" t="s">
        <v>202</v>
      </c>
      <c r="D3509" s="121" t="s">
        <v>73</v>
      </c>
      <c r="E3509" s="121" t="s">
        <v>152</v>
      </c>
      <c r="F3509" s="122">
        <v>0</v>
      </c>
      <c r="G3509" s="122">
        <v>0</v>
      </c>
      <c r="H3509" s="120">
        <v>2019</v>
      </c>
      <c r="I3509" t="str">
        <f>IF(J3509="natural gas",VLOOKUP(D3509,'Cross-Page Data'!$I$4:$J$13,2,FALSE),IF(J3509="solar",VLOOKUP('Form 923'!D3509,'Cross-Page Data'!$I$14:$J$117,2,FALSE),J3509))</f>
        <v>heavy or residual fuel oil</v>
      </c>
      <c r="J3509" t="str">
        <f>VLOOKUP(E3509,'Cross-Page Data'!$D$4:$F$48,3,FALSE)</f>
        <v>heavy or residual fuel oil</v>
      </c>
      <c r="K3509" t="b">
        <f t="shared" si="54"/>
        <v>1</v>
      </c>
    </row>
    <row r="3510" spans="1:11">
      <c r="A3510" s="120">
        <v>6286</v>
      </c>
      <c r="B3510" s="121" t="s">
        <v>201</v>
      </c>
      <c r="C3510" s="121" t="s">
        <v>202</v>
      </c>
      <c r="D3510" s="121" t="s">
        <v>79</v>
      </c>
      <c r="E3510" s="121" t="s">
        <v>70</v>
      </c>
      <c r="F3510" s="122">
        <v>39</v>
      </c>
      <c r="G3510" s="122">
        <v>-118</v>
      </c>
      <c r="H3510" s="120">
        <v>2019</v>
      </c>
      <c r="I3510" t="str">
        <f>IF(J3510="natural gas",VLOOKUP(D3510,'Cross-Page Data'!$I$4:$J$13,2,FALSE),IF(J3510="solar",VLOOKUP('Form 923'!D3510,'Cross-Page Data'!$I$14:$J$117,2,FALSE),J3510))</f>
        <v>heavy or residual fuel oil</v>
      </c>
      <c r="J3510" t="str">
        <f>VLOOKUP(E3510,'Cross-Page Data'!$D$4:$F$48,3,FALSE)</f>
        <v>heavy or residual fuel oil</v>
      </c>
      <c r="K3510" t="b">
        <f t="shared" si="54"/>
        <v>1</v>
      </c>
    </row>
    <row r="3511" spans="1:11">
      <c r="A3511" s="120">
        <v>6288</v>
      </c>
      <c r="B3511" s="121" t="s">
        <v>201</v>
      </c>
      <c r="C3511" s="121" t="s">
        <v>202</v>
      </c>
      <c r="D3511" s="121" t="s">
        <v>79</v>
      </c>
      <c r="E3511" s="121" t="s">
        <v>70</v>
      </c>
      <c r="F3511" s="122">
        <v>0</v>
      </c>
      <c r="G3511" s="122">
        <v>0</v>
      </c>
      <c r="H3511" s="120">
        <v>2019</v>
      </c>
      <c r="I3511" t="str">
        <f>IF(J3511="natural gas",VLOOKUP(D3511,'Cross-Page Data'!$I$4:$J$13,2,FALSE),IF(J3511="solar",VLOOKUP('Form 923'!D3511,'Cross-Page Data'!$I$14:$J$117,2,FALSE),J3511))</f>
        <v>heavy or residual fuel oil</v>
      </c>
      <c r="J3511" t="str">
        <f>VLOOKUP(E3511,'Cross-Page Data'!$D$4:$F$48,3,FALSE)</f>
        <v>heavy or residual fuel oil</v>
      </c>
      <c r="K3511" t="b">
        <f t="shared" si="54"/>
        <v>1</v>
      </c>
    </row>
    <row r="3512" spans="1:11">
      <c r="A3512" s="120">
        <v>6288</v>
      </c>
      <c r="B3512" s="121" t="s">
        <v>201</v>
      </c>
      <c r="C3512" s="121" t="s">
        <v>202</v>
      </c>
      <c r="D3512" s="121" t="s">
        <v>68</v>
      </c>
      <c r="E3512" s="121" t="s">
        <v>70</v>
      </c>
      <c r="F3512" s="122">
        <v>147676</v>
      </c>
      <c r="G3512" s="122">
        <v>10258.488</v>
      </c>
      <c r="H3512" s="120">
        <v>2019</v>
      </c>
      <c r="I3512" t="str">
        <f>IF(J3512="natural gas",VLOOKUP(D3512,'Cross-Page Data'!$I$4:$J$13,2,FALSE),IF(J3512="solar",VLOOKUP('Form 923'!D3512,'Cross-Page Data'!$I$14:$J$117,2,FALSE),J3512))</f>
        <v>heavy or residual fuel oil</v>
      </c>
      <c r="J3512" t="str">
        <f>VLOOKUP(E3512,'Cross-Page Data'!$D$4:$F$48,3,FALSE)</f>
        <v>heavy or residual fuel oil</v>
      </c>
      <c r="K3512" t="b">
        <f t="shared" si="54"/>
        <v>1</v>
      </c>
    </row>
    <row r="3513" spans="1:11">
      <c r="A3513" s="120">
        <v>6288</v>
      </c>
      <c r="B3513" s="121" t="s">
        <v>201</v>
      </c>
      <c r="C3513" s="121" t="s">
        <v>202</v>
      </c>
      <c r="D3513" s="121" t="s">
        <v>68</v>
      </c>
      <c r="E3513" s="121" t="s">
        <v>95</v>
      </c>
      <c r="F3513" s="122">
        <v>3260199</v>
      </c>
      <c r="G3513" s="122">
        <v>231572.83</v>
      </c>
      <c r="H3513" s="120">
        <v>2019</v>
      </c>
      <c r="I3513" t="str">
        <f>IF(J3513="natural gas",VLOOKUP(D3513,'Cross-Page Data'!$I$4:$J$13,2,FALSE),IF(J3513="solar",VLOOKUP('Form 923'!D3513,'Cross-Page Data'!$I$14:$J$117,2,FALSE),J3513))</f>
        <v>lignite</v>
      </c>
      <c r="J3513" t="str">
        <f>VLOOKUP(E3513,'Cross-Page Data'!$D$4:$F$48,3,FALSE)</f>
        <v>lignite</v>
      </c>
      <c r="K3513" t="b">
        <f t="shared" si="54"/>
        <v>1</v>
      </c>
    </row>
    <row r="3514" spans="1:11">
      <c r="A3514" s="120">
        <v>6288</v>
      </c>
      <c r="B3514" s="121" t="s">
        <v>201</v>
      </c>
      <c r="C3514" s="121" t="s">
        <v>202</v>
      </c>
      <c r="D3514" s="121" t="s">
        <v>68</v>
      </c>
      <c r="E3514" s="121" t="s">
        <v>172</v>
      </c>
      <c r="F3514" s="122">
        <v>1442369</v>
      </c>
      <c r="G3514" s="122">
        <v>102728.68</v>
      </c>
      <c r="H3514" s="120">
        <v>2019</v>
      </c>
      <c r="I3514" t="str">
        <f>IF(J3514="natural gas",VLOOKUP(D3514,'Cross-Page Data'!$I$4:$J$13,2,FALSE),IF(J3514="solar",VLOOKUP('Form 923'!D3514,'Cross-Page Data'!$I$14:$J$117,2,FALSE),J3514))</f>
        <v>hard coal</v>
      </c>
      <c r="J3514" t="str">
        <f>VLOOKUP(E3514,'Cross-Page Data'!$D$4:$F$48,3,FALSE)</f>
        <v>hard coal</v>
      </c>
      <c r="K3514" t="b">
        <f t="shared" si="54"/>
        <v>1</v>
      </c>
    </row>
    <row r="3515" spans="1:11">
      <c r="A3515" s="120">
        <v>6291</v>
      </c>
      <c r="B3515" s="121" t="s">
        <v>201</v>
      </c>
      <c r="C3515" s="121" t="s">
        <v>202</v>
      </c>
      <c r="D3515" s="121" t="s">
        <v>116</v>
      </c>
      <c r="E3515" s="121" t="s">
        <v>170</v>
      </c>
      <c r="F3515" s="122">
        <v>410400</v>
      </c>
      <c r="G3515" s="122">
        <v>46102</v>
      </c>
      <c r="H3515" s="120">
        <v>2019</v>
      </c>
      <c r="I3515" t="str">
        <f>IF(J3515="natural gas",VLOOKUP(D3515,'Cross-Page Data'!$I$4:$J$13,2,FALSE),IF(J3515="solar",VLOOKUP('Form 923'!D3515,'Cross-Page Data'!$I$14:$J$117,2,FALSE),J3515))</f>
        <v>hydro</v>
      </c>
      <c r="J3515" t="str">
        <f>VLOOKUP(E3515,'Cross-Page Data'!$D$4:$F$48,3,FALSE)</f>
        <v>hydro</v>
      </c>
      <c r="K3515" t="b">
        <f t="shared" si="54"/>
        <v>1</v>
      </c>
    </row>
    <row r="3516" spans="1:11">
      <c r="A3516" s="120">
        <v>6292</v>
      </c>
      <c r="B3516" s="121" t="s">
        <v>201</v>
      </c>
      <c r="C3516" s="121" t="s">
        <v>202</v>
      </c>
      <c r="D3516" s="121" t="s">
        <v>73</v>
      </c>
      <c r="E3516" s="121" t="s">
        <v>38</v>
      </c>
      <c r="F3516" s="122">
        <v>303811</v>
      </c>
      <c r="G3516" s="122">
        <v>6009</v>
      </c>
      <c r="H3516" s="120">
        <v>2019</v>
      </c>
      <c r="I3516" t="str">
        <f>IF(J3516="natural gas",VLOOKUP(D3516,'Cross-Page Data'!$I$4:$J$13,2,FALSE),IF(J3516="solar",VLOOKUP('Form 923'!D3516,'Cross-Page Data'!$I$14:$J$117,2,FALSE),J3516))</f>
        <v>natural gas peaker</v>
      </c>
      <c r="J3516" t="str">
        <f>VLOOKUP(E3516,'Cross-Page Data'!$D$4:$F$48,3,FALSE)</f>
        <v>natural gas</v>
      </c>
      <c r="K3516" t="b">
        <f t="shared" si="54"/>
        <v>1</v>
      </c>
    </row>
    <row r="3517" spans="1:11">
      <c r="A3517" s="120">
        <v>6293</v>
      </c>
      <c r="B3517" s="121" t="s">
        <v>201</v>
      </c>
      <c r="C3517" s="121" t="s">
        <v>202</v>
      </c>
      <c r="D3517" s="121" t="s">
        <v>73</v>
      </c>
      <c r="E3517" s="121" t="s">
        <v>38</v>
      </c>
      <c r="F3517" s="122">
        <v>11639</v>
      </c>
      <c r="G3517" s="122">
        <v>48</v>
      </c>
      <c r="H3517" s="120">
        <v>2019</v>
      </c>
      <c r="I3517" t="str">
        <f>IF(J3517="natural gas",VLOOKUP(D3517,'Cross-Page Data'!$I$4:$J$13,2,FALSE),IF(J3517="solar",VLOOKUP('Form 923'!D3517,'Cross-Page Data'!$I$14:$J$117,2,FALSE),J3517))</f>
        <v>natural gas peaker</v>
      </c>
      <c r="J3517" t="str">
        <f>VLOOKUP(E3517,'Cross-Page Data'!$D$4:$F$48,3,FALSE)</f>
        <v>natural gas</v>
      </c>
      <c r="K3517" t="b">
        <f t="shared" si="54"/>
        <v>1</v>
      </c>
    </row>
    <row r="3518" spans="1:11">
      <c r="A3518" s="120">
        <v>6299</v>
      </c>
      <c r="B3518" s="121" t="s">
        <v>201</v>
      </c>
      <c r="C3518" s="121" t="s">
        <v>202</v>
      </c>
      <c r="D3518" s="121" t="s">
        <v>79</v>
      </c>
      <c r="E3518" s="121" t="s">
        <v>70</v>
      </c>
      <c r="F3518" s="122">
        <v>31528</v>
      </c>
      <c r="G3518" s="122">
        <v>3166</v>
      </c>
      <c r="H3518" s="120">
        <v>2019</v>
      </c>
      <c r="I3518" t="str">
        <f>IF(J3518="natural gas",VLOOKUP(D3518,'Cross-Page Data'!$I$4:$J$13,2,FALSE),IF(J3518="solar",VLOOKUP('Form 923'!D3518,'Cross-Page Data'!$I$14:$J$117,2,FALSE),J3518))</f>
        <v>heavy or residual fuel oil</v>
      </c>
      <c r="J3518" t="str">
        <f>VLOOKUP(E3518,'Cross-Page Data'!$D$4:$F$48,3,FALSE)</f>
        <v>heavy or residual fuel oil</v>
      </c>
      <c r="K3518" t="b">
        <f t="shared" si="54"/>
        <v>1</v>
      </c>
    </row>
    <row r="3519" spans="1:11">
      <c r="A3519" s="120">
        <v>6301</v>
      </c>
      <c r="B3519" s="121" t="s">
        <v>205</v>
      </c>
      <c r="C3519" s="121" t="s">
        <v>202</v>
      </c>
      <c r="D3519" s="121" t="s">
        <v>79</v>
      </c>
      <c r="E3519" s="121" t="s">
        <v>70</v>
      </c>
      <c r="F3519" s="122">
        <v>126223</v>
      </c>
      <c r="G3519" s="122">
        <v>25378.08</v>
      </c>
      <c r="H3519" s="120">
        <v>2019</v>
      </c>
      <c r="I3519" t="str">
        <f>IF(J3519="natural gas",VLOOKUP(D3519,'Cross-Page Data'!$I$4:$J$13,2,FALSE),IF(J3519="solar",VLOOKUP('Form 923'!D3519,'Cross-Page Data'!$I$14:$J$117,2,FALSE),J3519))</f>
        <v>heavy or residual fuel oil</v>
      </c>
      <c r="J3519" t="str">
        <f>VLOOKUP(E3519,'Cross-Page Data'!$D$4:$F$48,3,FALSE)</f>
        <v>heavy or residual fuel oil</v>
      </c>
      <c r="K3519" t="b">
        <f t="shared" si="54"/>
        <v>1</v>
      </c>
    </row>
    <row r="3520" spans="1:11">
      <c r="A3520" s="120">
        <v>6302</v>
      </c>
      <c r="B3520" s="121" t="s">
        <v>201</v>
      </c>
      <c r="C3520" s="121" t="s">
        <v>202</v>
      </c>
      <c r="D3520" s="121" t="s">
        <v>116</v>
      </c>
      <c r="E3520" s="121" t="s">
        <v>170</v>
      </c>
      <c r="F3520" s="122">
        <v>81106</v>
      </c>
      <c r="G3520" s="122">
        <v>9111</v>
      </c>
      <c r="H3520" s="120">
        <v>2019</v>
      </c>
      <c r="I3520" t="str">
        <f>IF(J3520="natural gas",VLOOKUP(D3520,'Cross-Page Data'!$I$4:$J$13,2,FALSE),IF(J3520="solar",VLOOKUP('Form 923'!D3520,'Cross-Page Data'!$I$14:$J$117,2,FALSE),J3520))</f>
        <v>hydro</v>
      </c>
      <c r="J3520" t="str">
        <f>VLOOKUP(E3520,'Cross-Page Data'!$D$4:$F$48,3,FALSE)</f>
        <v>hydro</v>
      </c>
      <c r="K3520" t="b">
        <f t="shared" si="54"/>
        <v>1</v>
      </c>
    </row>
    <row r="3521" spans="1:11">
      <c r="A3521" s="120">
        <v>6304</v>
      </c>
      <c r="B3521" s="121" t="s">
        <v>201</v>
      </c>
      <c r="C3521" s="121" t="s">
        <v>202</v>
      </c>
      <c r="D3521" s="121" t="s">
        <v>33</v>
      </c>
      <c r="E3521" s="121" t="s">
        <v>99</v>
      </c>
      <c r="F3521" s="122">
        <v>0</v>
      </c>
      <c r="G3521" s="122">
        <v>-7</v>
      </c>
      <c r="H3521" s="120">
        <v>2019</v>
      </c>
      <c r="I3521" t="str">
        <f>IF(J3521="natural gas",VLOOKUP(D3521,'Cross-Page Data'!$I$4:$J$13,2,FALSE),IF(J3521="solar",VLOOKUP('Form 923'!D3521,'Cross-Page Data'!$I$14:$J$117,2,FALSE),J3521))</f>
        <v>other</v>
      </c>
      <c r="J3521" t="str">
        <f>VLOOKUP(E3521,'Cross-Page Data'!$D$4:$F$48,3,FALSE)</f>
        <v>other</v>
      </c>
      <c r="K3521" t="b">
        <f t="shared" si="54"/>
        <v>1</v>
      </c>
    </row>
    <row r="3522" spans="1:11">
      <c r="A3522" s="120">
        <v>6304</v>
      </c>
      <c r="B3522" s="121" t="s">
        <v>201</v>
      </c>
      <c r="C3522" s="121" t="s">
        <v>202</v>
      </c>
      <c r="D3522" s="121" t="s">
        <v>79</v>
      </c>
      <c r="E3522" s="121" t="s">
        <v>70</v>
      </c>
      <c r="F3522" s="122">
        <v>184444</v>
      </c>
      <c r="G3522" s="122">
        <v>20368</v>
      </c>
      <c r="H3522" s="120">
        <v>2019</v>
      </c>
      <c r="I3522" t="str">
        <f>IF(J3522="natural gas",VLOOKUP(D3522,'Cross-Page Data'!$I$4:$J$13,2,FALSE),IF(J3522="solar",VLOOKUP('Form 923'!D3522,'Cross-Page Data'!$I$14:$J$117,2,FALSE),J3522))</f>
        <v>heavy or residual fuel oil</v>
      </c>
      <c r="J3522" t="str">
        <f>VLOOKUP(E3522,'Cross-Page Data'!$D$4:$F$48,3,FALSE)</f>
        <v>heavy or residual fuel oil</v>
      </c>
      <c r="K3522" t="b">
        <f t="shared" si="54"/>
        <v>1</v>
      </c>
    </row>
    <row r="3523" spans="1:11">
      <c r="A3523" s="120">
        <v>6304</v>
      </c>
      <c r="B3523" s="121" t="s">
        <v>201</v>
      </c>
      <c r="C3523" s="121" t="s">
        <v>202</v>
      </c>
      <c r="D3523" s="121" t="s">
        <v>128</v>
      </c>
      <c r="E3523" s="121" t="s">
        <v>180</v>
      </c>
      <c r="F3523" s="122">
        <v>15924</v>
      </c>
      <c r="G3523" s="122">
        <v>1788.93</v>
      </c>
      <c r="H3523" s="120">
        <v>2019</v>
      </c>
      <c r="I3523" t="str">
        <f>IF(J3523="natural gas",VLOOKUP(D3523,'Cross-Page Data'!$I$4:$J$13,2,FALSE),IF(J3523="solar",VLOOKUP('Form 923'!D3523,'Cross-Page Data'!$I$14:$J$117,2,FALSE),J3523))</f>
        <v>wind</v>
      </c>
      <c r="J3523" t="str">
        <f>VLOOKUP(E3523,'Cross-Page Data'!$D$4:$F$48,3,FALSE)</f>
        <v>wind</v>
      </c>
      <c r="K3523" t="b">
        <f t="shared" si="54"/>
        <v>1</v>
      </c>
    </row>
    <row r="3524" spans="1:11">
      <c r="A3524" s="120">
        <v>6305</v>
      </c>
      <c r="B3524" s="121" t="s">
        <v>201</v>
      </c>
      <c r="C3524" s="121" t="s">
        <v>202</v>
      </c>
      <c r="D3524" s="121" t="s">
        <v>79</v>
      </c>
      <c r="E3524" s="121" t="s">
        <v>70</v>
      </c>
      <c r="F3524" s="122">
        <v>33455</v>
      </c>
      <c r="G3524" s="122">
        <v>2958</v>
      </c>
      <c r="H3524" s="120">
        <v>2019</v>
      </c>
      <c r="I3524" t="str">
        <f>IF(J3524="natural gas",VLOOKUP(D3524,'Cross-Page Data'!$I$4:$J$13,2,FALSE),IF(J3524="solar",VLOOKUP('Form 923'!D3524,'Cross-Page Data'!$I$14:$J$117,2,FALSE),J3524))</f>
        <v>heavy or residual fuel oil</v>
      </c>
      <c r="J3524" t="str">
        <f>VLOOKUP(E3524,'Cross-Page Data'!$D$4:$F$48,3,FALSE)</f>
        <v>heavy or residual fuel oil</v>
      </c>
      <c r="K3524" t="b">
        <f t="shared" si="54"/>
        <v>1</v>
      </c>
    </row>
    <row r="3525" spans="1:11">
      <c r="A3525" s="120">
        <v>6306</v>
      </c>
      <c r="B3525" s="121" t="s">
        <v>201</v>
      </c>
      <c r="C3525" s="121" t="s">
        <v>202</v>
      </c>
      <c r="D3525" s="121" t="s">
        <v>79</v>
      </c>
      <c r="E3525" s="121" t="s">
        <v>70</v>
      </c>
      <c r="F3525" s="122">
        <v>23021</v>
      </c>
      <c r="G3525" s="122">
        <v>3104</v>
      </c>
      <c r="H3525" s="120">
        <v>2019</v>
      </c>
      <c r="I3525" t="str">
        <f>IF(J3525="natural gas",VLOOKUP(D3525,'Cross-Page Data'!$I$4:$J$13,2,FALSE),IF(J3525="solar",VLOOKUP('Form 923'!D3525,'Cross-Page Data'!$I$14:$J$117,2,FALSE),J3525))</f>
        <v>heavy or residual fuel oil</v>
      </c>
      <c r="J3525" t="str">
        <f>VLOOKUP(E3525,'Cross-Page Data'!$D$4:$F$48,3,FALSE)</f>
        <v>heavy or residual fuel oil</v>
      </c>
      <c r="K3525" t="b">
        <f t="shared" si="54"/>
        <v>1</v>
      </c>
    </row>
    <row r="3526" spans="1:11">
      <c r="A3526" s="120">
        <v>6311</v>
      </c>
      <c r="B3526" s="121" t="s">
        <v>201</v>
      </c>
      <c r="C3526" s="121" t="s">
        <v>202</v>
      </c>
      <c r="D3526" s="121" t="s">
        <v>79</v>
      </c>
      <c r="E3526" s="121" t="s">
        <v>70</v>
      </c>
      <c r="F3526" s="122">
        <v>17039</v>
      </c>
      <c r="G3526" s="122">
        <v>2395</v>
      </c>
      <c r="H3526" s="120">
        <v>2019</v>
      </c>
      <c r="I3526" t="str">
        <f>IF(J3526="natural gas",VLOOKUP(D3526,'Cross-Page Data'!$I$4:$J$13,2,FALSE),IF(J3526="solar",VLOOKUP('Form 923'!D3526,'Cross-Page Data'!$I$14:$J$117,2,FALSE),J3526))</f>
        <v>heavy or residual fuel oil</v>
      </c>
      <c r="J3526" t="str">
        <f>VLOOKUP(E3526,'Cross-Page Data'!$D$4:$F$48,3,FALSE)</f>
        <v>heavy or residual fuel oil</v>
      </c>
      <c r="K3526" t="b">
        <f t="shared" si="54"/>
        <v>1</v>
      </c>
    </row>
    <row r="3527" spans="1:11">
      <c r="A3527" s="120">
        <v>6314</v>
      </c>
      <c r="B3527" s="121" t="s">
        <v>201</v>
      </c>
      <c r="C3527" s="121" t="s">
        <v>202</v>
      </c>
      <c r="D3527" s="121" t="s">
        <v>79</v>
      </c>
      <c r="E3527" s="121" t="s">
        <v>70</v>
      </c>
      <c r="F3527" s="122">
        <v>50624</v>
      </c>
      <c r="G3527" s="122">
        <v>5838</v>
      </c>
      <c r="H3527" s="120">
        <v>2019</v>
      </c>
      <c r="I3527" t="str">
        <f>IF(J3527="natural gas",VLOOKUP(D3527,'Cross-Page Data'!$I$4:$J$13,2,FALSE),IF(J3527="solar",VLOOKUP('Form 923'!D3527,'Cross-Page Data'!$I$14:$J$117,2,FALSE),J3527))</f>
        <v>heavy or residual fuel oil</v>
      </c>
      <c r="J3527" t="str">
        <f>VLOOKUP(E3527,'Cross-Page Data'!$D$4:$F$48,3,FALSE)</f>
        <v>heavy or residual fuel oil</v>
      </c>
      <c r="K3527" t="b">
        <f t="shared" ref="K3527:K3590" si="55">IF(AND($N$6=FALSE,OR(C3527="Commercial NAICS Cogen",C3527="Industrial NAICS Cogen",C3527="NAICS-22 Cogen")),FALSE,IF(AND($N$7=FALSE,OR(C3527="Commercial NAICS Cogen",C3527="Commercial NAICS Non-Cogen",C3527="industrial NAICS Cogen",C3527="industrial NAICS non-cogen")),FALSE,TRUE))</f>
        <v>1</v>
      </c>
    </row>
    <row r="3528" spans="1:11">
      <c r="A3528" s="120">
        <v>6314</v>
      </c>
      <c r="B3528" s="121" t="s">
        <v>201</v>
      </c>
      <c r="C3528" s="121" t="s">
        <v>202</v>
      </c>
      <c r="D3528" s="121" t="s">
        <v>79</v>
      </c>
      <c r="E3528" s="121" t="s">
        <v>81</v>
      </c>
      <c r="F3528" s="122">
        <v>0</v>
      </c>
      <c r="G3528" s="122">
        <v>0</v>
      </c>
      <c r="H3528" s="120">
        <v>2019</v>
      </c>
      <c r="I3528" t="str">
        <f>IF(J3528="natural gas",VLOOKUP(D3528,'Cross-Page Data'!$I$4:$J$13,2,FALSE),IF(J3528="solar",VLOOKUP('Form 923'!D3528,'Cross-Page Data'!$I$14:$J$117,2,FALSE),J3528))</f>
        <v>petroleum</v>
      </c>
      <c r="J3528" t="str">
        <f>VLOOKUP(E3528,'Cross-Page Data'!$D$4:$F$48,3,FALSE)</f>
        <v>petroleum</v>
      </c>
      <c r="K3528" t="b">
        <f t="shared" si="55"/>
        <v>1</v>
      </c>
    </row>
    <row r="3529" spans="1:11">
      <c r="A3529" s="120">
        <v>6319</v>
      </c>
      <c r="B3529" s="121" t="s">
        <v>201</v>
      </c>
      <c r="C3529" s="121" t="s">
        <v>202</v>
      </c>
      <c r="D3529" s="121" t="s">
        <v>79</v>
      </c>
      <c r="E3529" s="121" t="s">
        <v>70</v>
      </c>
      <c r="F3529" s="122">
        <v>30125</v>
      </c>
      <c r="G3529" s="122">
        <v>3347</v>
      </c>
      <c r="H3529" s="120">
        <v>2019</v>
      </c>
      <c r="I3529" t="str">
        <f>IF(J3529="natural gas",VLOOKUP(D3529,'Cross-Page Data'!$I$4:$J$13,2,FALSE),IF(J3529="solar",VLOOKUP('Form 923'!D3529,'Cross-Page Data'!$I$14:$J$117,2,FALSE),J3529))</f>
        <v>heavy or residual fuel oil</v>
      </c>
      <c r="J3529" t="str">
        <f>VLOOKUP(E3529,'Cross-Page Data'!$D$4:$F$48,3,FALSE)</f>
        <v>heavy or residual fuel oil</v>
      </c>
      <c r="K3529" t="b">
        <f t="shared" si="55"/>
        <v>1</v>
      </c>
    </row>
    <row r="3530" spans="1:11">
      <c r="A3530" s="120">
        <v>6319</v>
      </c>
      <c r="B3530" s="121" t="s">
        <v>201</v>
      </c>
      <c r="C3530" s="121" t="s">
        <v>202</v>
      </c>
      <c r="D3530" s="121" t="s">
        <v>79</v>
      </c>
      <c r="E3530" s="121" t="s">
        <v>81</v>
      </c>
      <c r="F3530" s="122">
        <v>0</v>
      </c>
      <c r="G3530" s="122">
        <v>0</v>
      </c>
      <c r="H3530" s="120">
        <v>2019</v>
      </c>
      <c r="I3530" t="str">
        <f>IF(J3530="natural gas",VLOOKUP(D3530,'Cross-Page Data'!$I$4:$J$13,2,FALSE),IF(J3530="solar",VLOOKUP('Form 923'!D3530,'Cross-Page Data'!$I$14:$J$117,2,FALSE),J3530))</f>
        <v>petroleum</v>
      </c>
      <c r="J3530" t="str">
        <f>VLOOKUP(E3530,'Cross-Page Data'!$D$4:$F$48,3,FALSE)</f>
        <v>petroleum</v>
      </c>
      <c r="K3530" t="b">
        <f t="shared" si="55"/>
        <v>1</v>
      </c>
    </row>
    <row r="3531" spans="1:11">
      <c r="A3531" s="120">
        <v>6323</v>
      </c>
      <c r="B3531" s="121" t="s">
        <v>201</v>
      </c>
      <c r="C3531" s="121" t="s">
        <v>202</v>
      </c>
      <c r="D3531" s="121" t="s">
        <v>79</v>
      </c>
      <c r="E3531" s="121" t="s">
        <v>70</v>
      </c>
      <c r="F3531" s="122">
        <v>15108</v>
      </c>
      <c r="G3531" s="122">
        <v>1620</v>
      </c>
      <c r="H3531" s="120">
        <v>2019</v>
      </c>
      <c r="I3531" t="str">
        <f>IF(J3531="natural gas",VLOOKUP(D3531,'Cross-Page Data'!$I$4:$J$13,2,FALSE),IF(J3531="solar",VLOOKUP('Form 923'!D3531,'Cross-Page Data'!$I$14:$J$117,2,FALSE),J3531))</f>
        <v>heavy or residual fuel oil</v>
      </c>
      <c r="J3531" t="str">
        <f>VLOOKUP(E3531,'Cross-Page Data'!$D$4:$F$48,3,FALSE)</f>
        <v>heavy or residual fuel oil</v>
      </c>
      <c r="K3531" t="b">
        <f t="shared" si="55"/>
        <v>1</v>
      </c>
    </row>
    <row r="3532" spans="1:11">
      <c r="A3532" s="120">
        <v>6323</v>
      </c>
      <c r="B3532" s="121" t="s">
        <v>201</v>
      </c>
      <c r="C3532" s="121" t="s">
        <v>202</v>
      </c>
      <c r="D3532" s="121" t="s">
        <v>79</v>
      </c>
      <c r="E3532" s="121" t="s">
        <v>81</v>
      </c>
      <c r="F3532" s="122">
        <v>0</v>
      </c>
      <c r="G3532" s="122">
        <v>0</v>
      </c>
      <c r="H3532" s="120">
        <v>2019</v>
      </c>
      <c r="I3532" t="str">
        <f>IF(J3532="natural gas",VLOOKUP(D3532,'Cross-Page Data'!$I$4:$J$13,2,FALSE),IF(J3532="solar",VLOOKUP('Form 923'!D3532,'Cross-Page Data'!$I$14:$J$117,2,FALSE),J3532))</f>
        <v>petroleum</v>
      </c>
      <c r="J3532" t="str">
        <f>VLOOKUP(E3532,'Cross-Page Data'!$D$4:$F$48,3,FALSE)</f>
        <v>petroleum</v>
      </c>
      <c r="K3532" t="b">
        <f t="shared" si="55"/>
        <v>1</v>
      </c>
    </row>
    <row r="3533" spans="1:11">
      <c r="A3533" s="120">
        <v>6329</v>
      </c>
      <c r="B3533" s="121" t="s">
        <v>201</v>
      </c>
      <c r="C3533" s="121" t="s">
        <v>202</v>
      </c>
      <c r="D3533" s="121" t="s">
        <v>79</v>
      </c>
      <c r="E3533" s="121" t="s">
        <v>70</v>
      </c>
      <c r="F3533" s="122">
        <v>24898</v>
      </c>
      <c r="G3533" s="122">
        <v>2595</v>
      </c>
      <c r="H3533" s="120">
        <v>2019</v>
      </c>
      <c r="I3533" t="str">
        <f>IF(J3533="natural gas",VLOOKUP(D3533,'Cross-Page Data'!$I$4:$J$13,2,FALSE),IF(J3533="solar",VLOOKUP('Form 923'!D3533,'Cross-Page Data'!$I$14:$J$117,2,FALSE),J3533))</f>
        <v>heavy or residual fuel oil</v>
      </c>
      <c r="J3533" t="str">
        <f>VLOOKUP(E3533,'Cross-Page Data'!$D$4:$F$48,3,FALSE)</f>
        <v>heavy or residual fuel oil</v>
      </c>
      <c r="K3533" t="b">
        <f t="shared" si="55"/>
        <v>1</v>
      </c>
    </row>
    <row r="3534" spans="1:11">
      <c r="A3534" s="120">
        <v>6329</v>
      </c>
      <c r="B3534" s="121" t="s">
        <v>201</v>
      </c>
      <c r="C3534" s="121" t="s">
        <v>202</v>
      </c>
      <c r="D3534" s="121" t="s">
        <v>79</v>
      </c>
      <c r="E3534" s="121" t="s">
        <v>81</v>
      </c>
      <c r="F3534" s="122">
        <v>0</v>
      </c>
      <c r="G3534" s="122">
        <v>0</v>
      </c>
      <c r="H3534" s="120">
        <v>2019</v>
      </c>
      <c r="I3534" t="str">
        <f>IF(J3534="natural gas",VLOOKUP(D3534,'Cross-Page Data'!$I$4:$J$13,2,FALSE),IF(J3534="solar",VLOOKUP('Form 923'!D3534,'Cross-Page Data'!$I$14:$J$117,2,FALSE),J3534))</f>
        <v>petroleum</v>
      </c>
      <c r="J3534" t="str">
        <f>VLOOKUP(E3534,'Cross-Page Data'!$D$4:$F$48,3,FALSE)</f>
        <v>petroleum</v>
      </c>
      <c r="K3534" t="b">
        <f t="shared" si="55"/>
        <v>1</v>
      </c>
    </row>
    <row r="3535" spans="1:11">
      <c r="A3535" s="120">
        <v>6330</v>
      </c>
      <c r="B3535" s="121" t="s">
        <v>201</v>
      </c>
      <c r="C3535" s="121" t="s">
        <v>202</v>
      </c>
      <c r="D3535" s="121" t="s">
        <v>79</v>
      </c>
      <c r="E3535" s="121" t="s">
        <v>70</v>
      </c>
      <c r="F3535" s="122">
        <v>19268</v>
      </c>
      <c r="G3535" s="122">
        <v>1948</v>
      </c>
      <c r="H3535" s="120">
        <v>2019</v>
      </c>
      <c r="I3535" t="str">
        <f>IF(J3535="natural gas",VLOOKUP(D3535,'Cross-Page Data'!$I$4:$J$13,2,FALSE),IF(J3535="solar",VLOOKUP('Form 923'!D3535,'Cross-Page Data'!$I$14:$J$117,2,FALSE),J3535))</f>
        <v>heavy or residual fuel oil</v>
      </c>
      <c r="J3535" t="str">
        <f>VLOOKUP(E3535,'Cross-Page Data'!$D$4:$F$48,3,FALSE)</f>
        <v>heavy or residual fuel oil</v>
      </c>
      <c r="K3535" t="b">
        <f t="shared" si="55"/>
        <v>1</v>
      </c>
    </row>
    <row r="3536" spans="1:11">
      <c r="A3536" s="120">
        <v>6330</v>
      </c>
      <c r="B3536" s="121" t="s">
        <v>201</v>
      </c>
      <c r="C3536" s="121" t="s">
        <v>202</v>
      </c>
      <c r="D3536" s="121" t="s">
        <v>79</v>
      </c>
      <c r="E3536" s="121" t="s">
        <v>81</v>
      </c>
      <c r="F3536" s="122">
        <v>0</v>
      </c>
      <c r="G3536" s="122">
        <v>0</v>
      </c>
      <c r="H3536" s="120">
        <v>2019</v>
      </c>
      <c r="I3536" t="str">
        <f>IF(J3536="natural gas",VLOOKUP(D3536,'Cross-Page Data'!$I$4:$J$13,2,FALSE),IF(J3536="solar",VLOOKUP('Form 923'!D3536,'Cross-Page Data'!$I$14:$J$117,2,FALSE),J3536))</f>
        <v>petroleum</v>
      </c>
      <c r="J3536" t="str">
        <f>VLOOKUP(E3536,'Cross-Page Data'!$D$4:$F$48,3,FALSE)</f>
        <v>petroleum</v>
      </c>
      <c r="K3536" t="b">
        <f t="shared" si="55"/>
        <v>1</v>
      </c>
    </row>
    <row r="3537" spans="1:11">
      <c r="A3537" s="120">
        <v>6338</v>
      </c>
      <c r="B3537" s="121" t="s">
        <v>201</v>
      </c>
      <c r="C3537" s="121" t="s">
        <v>202</v>
      </c>
      <c r="D3537" s="121" t="s">
        <v>79</v>
      </c>
      <c r="E3537" s="121" t="s">
        <v>70</v>
      </c>
      <c r="F3537" s="122">
        <v>21335</v>
      </c>
      <c r="G3537" s="122">
        <v>2994</v>
      </c>
      <c r="H3537" s="120">
        <v>2019</v>
      </c>
      <c r="I3537" t="str">
        <f>IF(J3537="natural gas",VLOOKUP(D3537,'Cross-Page Data'!$I$4:$J$13,2,FALSE),IF(J3537="solar",VLOOKUP('Form 923'!D3537,'Cross-Page Data'!$I$14:$J$117,2,FALSE),J3537))</f>
        <v>heavy or residual fuel oil</v>
      </c>
      <c r="J3537" t="str">
        <f>VLOOKUP(E3537,'Cross-Page Data'!$D$4:$F$48,3,FALSE)</f>
        <v>heavy or residual fuel oil</v>
      </c>
      <c r="K3537" t="b">
        <f t="shared" si="55"/>
        <v>1</v>
      </c>
    </row>
    <row r="3538" spans="1:11">
      <c r="A3538" s="120">
        <v>6338</v>
      </c>
      <c r="B3538" s="121" t="s">
        <v>201</v>
      </c>
      <c r="C3538" s="121" t="s">
        <v>202</v>
      </c>
      <c r="D3538" s="121" t="s">
        <v>79</v>
      </c>
      <c r="E3538" s="121" t="s">
        <v>81</v>
      </c>
      <c r="F3538" s="122">
        <v>0</v>
      </c>
      <c r="G3538" s="122">
        <v>0</v>
      </c>
      <c r="H3538" s="120">
        <v>2019</v>
      </c>
      <c r="I3538" t="str">
        <f>IF(J3538="natural gas",VLOOKUP(D3538,'Cross-Page Data'!$I$4:$J$13,2,FALSE),IF(J3538="solar",VLOOKUP('Form 923'!D3538,'Cross-Page Data'!$I$14:$J$117,2,FALSE),J3538))</f>
        <v>petroleum</v>
      </c>
      <c r="J3538" t="str">
        <f>VLOOKUP(E3538,'Cross-Page Data'!$D$4:$F$48,3,FALSE)</f>
        <v>petroleum</v>
      </c>
      <c r="K3538" t="b">
        <f t="shared" si="55"/>
        <v>1</v>
      </c>
    </row>
    <row r="3539" spans="1:11">
      <c r="A3539" s="120">
        <v>6341</v>
      </c>
      <c r="B3539" s="121" t="s">
        <v>201</v>
      </c>
      <c r="C3539" s="121" t="s">
        <v>202</v>
      </c>
      <c r="D3539" s="121" t="s">
        <v>79</v>
      </c>
      <c r="E3539" s="121" t="s">
        <v>70</v>
      </c>
      <c r="F3539" s="122">
        <v>24365</v>
      </c>
      <c r="G3539" s="122">
        <v>2515</v>
      </c>
      <c r="H3539" s="120">
        <v>2019</v>
      </c>
      <c r="I3539" t="str">
        <f>IF(J3539="natural gas",VLOOKUP(D3539,'Cross-Page Data'!$I$4:$J$13,2,FALSE),IF(J3539="solar",VLOOKUP('Form 923'!D3539,'Cross-Page Data'!$I$14:$J$117,2,FALSE),J3539))</f>
        <v>heavy or residual fuel oil</v>
      </c>
      <c r="J3539" t="str">
        <f>VLOOKUP(E3539,'Cross-Page Data'!$D$4:$F$48,3,FALSE)</f>
        <v>heavy or residual fuel oil</v>
      </c>
      <c r="K3539" t="b">
        <f t="shared" si="55"/>
        <v>1</v>
      </c>
    </row>
    <row r="3540" spans="1:11">
      <c r="A3540" s="120">
        <v>6341</v>
      </c>
      <c r="B3540" s="121" t="s">
        <v>201</v>
      </c>
      <c r="C3540" s="121" t="s">
        <v>202</v>
      </c>
      <c r="D3540" s="121" t="s">
        <v>79</v>
      </c>
      <c r="E3540" s="121" t="s">
        <v>81</v>
      </c>
      <c r="F3540" s="122">
        <v>0</v>
      </c>
      <c r="G3540" s="122">
        <v>0</v>
      </c>
      <c r="H3540" s="120">
        <v>2019</v>
      </c>
      <c r="I3540" t="str">
        <f>IF(J3540="natural gas",VLOOKUP(D3540,'Cross-Page Data'!$I$4:$J$13,2,FALSE),IF(J3540="solar",VLOOKUP('Form 923'!D3540,'Cross-Page Data'!$I$14:$J$117,2,FALSE),J3540))</f>
        <v>petroleum</v>
      </c>
      <c r="J3540" t="str">
        <f>VLOOKUP(E3540,'Cross-Page Data'!$D$4:$F$48,3,FALSE)</f>
        <v>petroleum</v>
      </c>
      <c r="K3540" t="b">
        <f t="shared" si="55"/>
        <v>1</v>
      </c>
    </row>
    <row r="3541" spans="1:11">
      <c r="A3541" s="120">
        <v>6345</v>
      </c>
      <c r="B3541" s="121" t="s">
        <v>201</v>
      </c>
      <c r="C3541" s="121" t="s">
        <v>202</v>
      </c>
      <c r="D3541" s="121" t="s">
        <v>79</v>
      </c>
      <c r="E3541" s="121" t="s">
        <v>70</v>
      </c>
      <c r="F3541" s="122">
        <v>16279</v>
      </c>
      <c r="G3541" s="122">
        <v>1663</v>
      </c>
      <c r="H3541" s="120">
        <v>2019</v>
      </c>
      <c r="I3541" t="str">
        <f>IF(J3541="natural gas",VLOOKUP(D3541,'Cross-Page Data'!$I$4:$J$13,2,FALSE),IF(J3541="solar",VLOOKUP('Form 923'!D3541,'Cross-Page Data'!$I$14:$J$117,2,FALSE),J3541))</f>
        <v>heavy or residual fuel oil</v>
      </c>
      <c r="J3541" t="str">
        <f>VLOOKUP(E3541,'Cross-Page Data'!$D$4:$F$48,3,FALSE)</f>
        <v>heavy or residual fuel oil</v>
      </c>
      <c r="K3541" t="b">
        <f t="shared" si="55"/>
        <v>1</v>
      </c>
    </row>
    <row r="3542" spans="1:11">
      <c r="A3542" s="120">
        <v>6345</v>
      </c>
      <c r="B3542" s="121" t="s">
        <v>201</v>
      </c>
      <c r="C3542" s="121" t="s">
        <v>202</v>
      </c>
      <c r="D3542" s="121" t="s">
        <v>79</v>
      </c>
      <c r="E3542" s="121" t="s">
        <v>81</v>
      </c>
      <c r="F3542" s="122">
        <v>0</v>
      </c>
      <c r="G3542" s="122">
        <v>0</v>
      </c>
      <c r="H3542" s="120">
        <v>2019</v>
      </c>
      <c r="I3542" t="str">
        <f>IF(J3542="natural gas",VLOOKUP(D3542,'Cross-Page Data'!$I$4:$J$13,2,FALSE),IF(J3542="solar",VLOOKUP('Form 923'!D3542,'Cross-Page Data'!$I$14:$J$117,2,FALSE),J3542))</f>
        <v>petroleum</v>
      </c>
      <c r="J3542" t="str">
        <f>VLOOKUP(E3542,'Cross-Page Data'!$D$4:$F$48,3,FALSE)</f>
        <v>petroleum</v>
      </c>
      <c r="K3542" t="b">
        <f t="shared" si="55"/>
        <v>1</v>
      </c>
    </row>
    <row r="3543" spans="1:11">
      <c r="A3543" s="120">
        <v>6348</v>
      </c>
      <c r="B3543" s="121" t="s">
        <v>201</v>
      </c>
      <c r="C3543" s="121" t="s">
        <v>202</v>
      </c>
      <c r="D3543" s="121" t="s">
        <v>79</v>
      </c>
      <c r="E3543" s="121" t="s">
        <v>70</v>
      </c>
      <c r="F3543" s="122">
        <v>27748</v>
      </c>
      <c r="G3543" s="122">
        <v>2961</v>
      </c>
      <c r="H3543" s="120">
        <v>2019</v>
      </c>
      <c r="I3543" t="str">
        <f>IF(J3543="natural gas",VLOOKUP(D3543,'Cross-Page Data'!$I$4:$J$13,2,FALSE),IF(J3543="solar",VLOOKUP('Form 923'!D3543,'Cross-Page Data'!$I$14:$J$117,2,FALSE),J3543))</f>
        <v>heavy or residual fuel oil</v>
      </c>
      <c r="J3543" t="str">
        <f>VLOOKUP(E3543,'Cross-Page Data'!$D$4:$F$48,3,FALSE)</f>
        <v>heavy or residual fuel oil</v>
      </c>
      <c r="K3543" t="b">
        <f t="shared" si="55"/>
        <v>1</v>
      </c>
    </row>
    <row r="3544" spans="1:11">
      <c r="A3544" s="120">
        <v>6348</v>
      </c>
      <c r="B3544" s="121" t="s">
        <v>201</v>
      </c>
      <c r="C3544" s="121" t="s">
        <v>202</v>
      </c>
      <c r="D3544" s="121" t="s">
        <v>79</v>
      </c>
      <c r="E3544" s="121" t="s">
        <v>81</v>
      </c>
      <c r="F3544" s="122">
        <v>0</v>
      </c>
      <c r="G3544" s="122">
        <v>0</v>
      </c>
      <c r="H3544" s="120">
        <v>2019</v>
      </c>
      <c r="I3544" t="str">
        <f>IF(J3544="natural gas",VLOOKUP(D3544,'Cross-Page Data'!$I$4:$J$13,2,FALSE),IF(J3544="solar",VLOOKUP('Form 923'!D3544,'Cross-Page Data'!$I$14:$J$117,2,FALSE),J3544))</f>
        <v>petroleum</v>
      </c>
      <c r="J3544" t="str">
        <f>VLOOKUP(E3544,'Cross-Page Data'!$D$4:$F$48,3,FALSE)</f>
        <v>petroleum</v>
      </c>
      <c r="K3544" t="b">
        <f t="shared" si="55"/>
        <v>1</v>
      </c>
    </row>
    <row r="3545" spans="1:11">
      <c r="A3545" s="120">
        <v>6356</v>
      </c>
      <c r="B3545" s="121" t="s">
        <v>201</v>
      </c>
      <c r="C3545" s="121" t="s">
        <v>202</v>
      </c>
      <c r="D3545" s="121" t="s">
        <v>73</v>
      </c>
      <c r="E3545" s="121" t="s">
        <v>70</v>
      </c>
      <c r="F3545" s="122">
        <v>849</v>
      </c>
      <c r="G3545" s="122">
        <v>-120</v>
      </c>
      <c r="H3545" s="120">
        <v>2019</v>
      </c>
      <c r="I3545" t="str">
        <f>IF(J3545="natural gas",VLOOKUP(D3545,'Cross-Page Data'!$I$4:$J$13,2,FALSE),IF(J3545="solar",VLOOKUP('Form 923'!D3545,'Cross-Page Data'!$I$14:$J$117,2,FALSE),J3545))</f>
        <v>heavy or residual fuel oil</v>
      </c>
      <c r="J3545" t="str">
        <f>VLOOKUP(E3545,'Cross-Page Data'!$D$4:$F$48,3,FALSE)</f>
        <v>heavy or residual fuel oil</v>
      </c>
      <c r="K3545" t="b">
        <f t="shared" si="55"/>
        <v>1</v>
      </c>
    </row>
    <row r="3546" spans="1:11">
      <c r="A3546" s="120">
        <v>6358</v>
      </c>
      <c r="B3546" s="121" t="s">
        <v>201</v>
      </c>
      <c r="C3546" s="121" t="s">
        <v>202</v>
      </c>
      <c r="D3546" s="121" t="s">
        <v>39</v>
      </c>
      <c r="E3546" s="121" t="s">
        <v>38</v>
      </c>
      <c r="F3546" s="122">
        <v>0</v>
      </c>
      <c r="G3546" s="122">
        <v>1198</v>
      </c>
      <c r="H3546" s="120">
        <v>2019</v>
      </c>
      <c r="I3546" t="str">
        <f>IF(J3546="natural gas",VLOOKUP(D3546,'Cross-Page Data'!$I$4:$J$13,2,FALSE),IF(J3546="solar",VLOOKUP('Form 923'!D3546,'Cross-Page Data'!$I$14:$J$117,2,FALSE),J3546))</f>
        <v>natural gas nonpeaker - preexisting nonretiring</v>
      </c>
      <c r="J3546" t="str">
        <f>VLOOKUP(E3546,'Cross-Page Data'!$D$4:$F$48,3,FALSE)</f>
        <v>natural gas</v>
      </c>
      <c r="K3546" t="b">
        <f t="shared" si="55"/>
        <v>1</v>
      </c>
    </row>
    <row r="3547" spans="1:11">
      <c r="A3547" s="120">
        <v>6358</v>
      </c>
      <c r="B3547" s="121" t="s">
        <v>201</v>
      </c>
      <c r="C3547" s="121" t="s">
        <v>202</v>
      </c>
      <c r="D3547" s="121" t="s">
        <v>61</v>
      </c>
      <c r="E3547" s="121" t="s">
        <v>38</v>
      </c>
      <c r="F3547" s="122">
        <v>155582</v>
      </c>
      <c r="G3547" s="122">
        <v>14320</v>
      </c>
      <c r="H3547" s="120">
        <v>2019</v>
      </c>
      <c r="I3547" t="str">
        <f>IF(J3547="natural gas",VLOOKUP(D3547,'Cross-Page Data'!$I$4:$J$13,2,FALSE),IF(J3547="solar",VLOOKUP('Form 923'!D3547,'Cross-Page Data'!$I$14:$J$117,2,FALSE),J3547))</f>
        <v>natural gas nonpeaker - preexisting nonretiring</v>
      </c>
      <c r="J3547" t="str">
        <f>VLOOKUP(E3547,'Cross-Page Data'!$D$4:$F$48,3,FALSE)</f>
        <v>natural gas</v>
      </c>
      <c r="K3547" t="b">
        <f t="shared" si="55"/>
        <v>1</v>
      </c>
    </row>
    <row r="3548" spans="1:11">
      <c r="A3548" s="120">
        <v>6358</v>
      </c>
      <c r="B3548" s="121" t="s">
        <v>201</v>
      </c>
      <c r="C3548" s="121" t="s">
        <v>202</v>
      </c>
      <c r="D3548" s="121" t="s">
        <v>73</v>
      </c>
      <c r="E3548" s="121" t="s">
        <v>38</v>
      </c>
      <c r="F3548" s="122">
        <v>591</v>
      </c>
      <c r="G3548" s="122">
        <v>50</v>
      </c>
      <c r="H3548" s="120">
        <v>2019</v>
      </c>
      <c r="I3548" t="str">
        <f>IF(J3548="natural gas",VLOOKUP(D3548,'Cross-Page Data'!$I$4:$J$13,2,FALSE),IF(J3548="solar",VLOOKUP('Form 923'!D3548,'Cross-Page Data'!$I$14:$J$117,2,FALSE),J3548))</f>
        <v>natural gas peaker</v>
      </c>
      <c r="J3548" t="str">
        <f>VLOOKUP(E3548,'Cross-Page Data'!$D$4:$F$48,3,FALSE)</f>
        <v>natural gas</v>
      </c>
      <c r="K3548" t="b">
        <f t="shared" si="55"/>
        <v>1</v>
      </c>
    </row>
    <row r="3549" spans="1:11">
      <c r="A3549" s="120">
        <v>6359</v>
      </c>
      <c r="B3549" s="121" t="s">
        <v>201</v>
      </c>
      <c r="C3549" s="121" t="s">
        <v>202</v>
      </c>
      <c r="D3549" s="121" t="s">
        <v>116</v>
      </c>
      <c r="E3549" s="121" t="s">
        <v>170</v>
      </c>
      <c r="F3549" s="122">
        <v>261826</v>
      </c>
      <c r="G3549" s="122">
        <v>29412</v>
      </c>
      <c r="H3549" s="120">
        <v>2019</v>
      </c>
      <c r="I3549" t="str">
        <f>IF(J3549="natural gas",VLOOKUP(D3549,'Cross-Page Data'!$I$4:$J$13,2,FALSE),IF(J3549="solar",VLOOKUP('Form 923'!D3549,'Cross-Page Data'!$I$14:$J$117,2,FALSE),J3549))</f>
        <v>hydro</v>
      </c>
      <c r="J3549" t="str">
        <f>VLOOKUP(E3549,'Cross-Page Data'!$D$4:$F$48,3,FALSE)</f>
        <v>hydro</v>
      </c>
      <c r="K3549" t="b">
        <f t="shared" si="55"/>
        <v>1</v>
      </c>
    </row>
    <row r="3550" spans="1:11">
      <c r="A3550" s="120">
        <v>6369</v>
      </c>
      <c r="B3550" s="121" t="s">
        <v>201</v>
      </c>
      <c r="C3550" s="121" t="s">
        <v>202</v>
      </c>
      <c r="D3550" s="121" t="s">
        <v>79</v>
      </c>
      <c r="E3550" s="121" t="s">
        <v>70</v>
      </c>
      <c r="F3550" s="122">
        <v>7267</v>
      </c>
      <c r="G3550" s="122">
        <v>371</v>
      </c>
      <c r="H3550" s="120">
        <v>2019</v>
      </c>
      <c r="I3550" t="str">
        <f>IF(J3550="natural gas",VLOOKUP(D3550,'Cross-Page Data'!$I$4:$J$13,2,FALSE),IF(J3550="solar",VLOOKUP('Form 923'!D3550,'Cross-Page Data'!$I$14:$J$117,2,FALSE),J3550))</f>
        <v>heavy or residual fuel oil</v>
      </c>
      <c r="J3550" t="str">
        <f>VLOOKUP(E3550,'Cross-Page Data'!$D$4:$F$48,3,FALSE)</f>
        <v>heavy or residual fuel oil</v>
      </c>
      <c r="K3550" t="b">
        <f t="shared" si="55"/>
        <v>1</v>
      </c>
    </row>
    <row r="3551" spans="1:11">
      <c r="A3551" s="120">
        <v>6373</v>
      </c>
      <c r="B3551" s="121" t="s">
        <v>201</v>
      </c>
      <c r="C3551" s="121" t="s">
        <v>202</v>
      </c>
      <c r="D3551" s="121" t="s">
        <v>73</v>
      </c>
      <c r="E3551" s="121" t="s">
        <v>70</v>
      </c>
      <c r="F3551" s="122">
        <v>27942</v>
      </c>
      <c r="G3551" s="122">
        <v>1722.394</v>
      </c>
      <c r="H3551" s="120">
        <v>2019</v>
      </c>
      <c r="I3551" t="str">
        <f>IF(J3551="natural gas",VLOOKUP(D3551,'Cross-Page Data'!$I$4:$J$13,2,FALSE),IF(J3551="solar",VLOOKUP('Form 923'!D3551,'Cross-Page Data'!$I$14:$J$117,2,FALSE),J3551))</f>
        <v>heavy or residual fuel oil</v>
      </c>
      <c r="J3551" t="str">
        <f>VLOOKUP(E3551,'Cross-Page Data'!$D$4:$F$48,3,FALSE)</f>
        <v>heavy or residual fuel oil</v>
      </c>
      <c r="K3551" t="b">
        <f t="shared" si="55"/>
        <v>1</v>
      </c>
    </row>
    <row r="3552" spans="1:11">
      <c r="A3552" s="120">
        <v>6373</v>
      </c>
      <c r="B3552" s="121" t="s">
        <v>201</v>
      </c>
      <c r="C3552" s="121" t="s">
        <v>202</v>
      </c>
      <c r="D3552" s="121" t="s">
        <v>73</v>
      </c>
      <c r="E3552" s="121" t="s">
        <v>38</v>
      </c>
      <c r="F3552" s="122">
        <v>178363</v>
      </c>
      <c r="G3552" s="122">
        <v>10994.606</v>
      </c>
      <c r="H3552" s="120">
        <v>2019</v>
      </c>
      <c r="I3552" t="str">
        <f>IF(J3552="natural gas",VLOOKUP(D3552,'Cross-Page Data'!$I$4:$J$13,2,FALSE),IF(J3552="solar",VLOOKUP('Form 923'!D3552,'Cross-Page Data'!$I$14:$J$117,2,FALSE),J3552))</f>
        <v>natural gas peaker</v>
      </c>
      <c r="J3552" t="str">
        <f>VLOOKUP(E3552,'Cross-Page Data'!$D$4:$F$48,3,FALSE)</f>
        <v>natural gas</v>
      </c>
      <c r="K3552" t="b">
        <f t="shared" si="55"/>
        <v>1</v>
      </c>
    </row>
    <row r="3553" spans="1:11">
      <c r="A3553" s="120">
        <v>6373</v>
      </c>
      <c r="B3553" s="121" t="s">
        <v>201</v>
      </c>
      <c r="C3553" s="121" t="s">
        <v>202</v>
      </c>
      <c r="D3553" s="121" t="s">
        <v>79</v>
      </c>
      <c r="E3553" s="121" t="s">
        <v>70</v>
      </c>
      <c r="F3553" s="122">
        <v>6</v>
      </c>
      <c r="G3553" s="122">
        <v>1</v>
      </c>
      <c r="H3553" s="120">
        <v>2019</v>
      </c>
      <c r="I3553" t="str">
        <f>IF(J3553="natural gas",VLOOKUP(D3553,'Cross-Page Data'!$I$4:$J$13,2,FALSE),IF(J3553="solar",VLOOKUP('Form 923'!D3553,'Cross-Page Data'!$I$14:$J$117,2,FALSE),J3553))</f>
        <v>heavy or residual fuel oil</v>
      </c>
      <c r="J3553" t="str">
        <f>VLOOKUP(E3553,'Cross-Page Data'!$D$4:$F$48,3,FALSE)</f>
        <v>heavy or residual fuel oil</v>
      </c>
      <c r="K3553" t="b">
        <f t="shared" si="55"/>
        <v>1</v>
      </c>
    </row>
    <row r="3554" spans="1:11">
      <c r="A3554" s="120">
        <v>6377</v>
      </c>
      <c r="B3554" s="121" t="s">
        <v>201</v>
      </c>
      <c r="C3554" s="121" t="s">
        <v>202</v>
      </c>
      <c r="D3554" s="121" t="s">
        <v>33</v>
      </c>
      <c r="E3554" s="121" t="s">
        <v>99</v>
      </c>
      <c r="F3554" s="122">
        <v>0</v>
      </c>
      <c r="G3554" s="122">
        <v>-9</v>
      </c>
      <c r="H3554" s="120">
        <v>2019</v>
      </c>
      <c r="I3554" t="str">
        <f>IF(J3554="natural gas",VLOOKUP(D3554,'Cross-Page Data'!$I$4:$J$13,2,FALSE),IF(J3554="solar",VLOOKUP('Form 923'!D3554,'Cross-Page Data'!$I$14:$J$117,2,FALSE),J3554))</f>
        <v>other</v>
      </c>
      <c r="J3554" t="str">
        <f>VLOOKUP(E3554,'Cross-Page Data'!$D$4:$F$48,3,FALSE)</f>
        <v>other</v>
      </c>
      <c r="K3554" t="b">
        <f t="shared" si="55"/>
        <v>1</v>
      </c>
    </row>
    <row r="3555" spans="1:11">
      <c r="A3555" s="120">
        <v>6377</v>
      </c>
      <c r="B3555" s="121" t="s">
        <v>201</v>
      </c>
      <c r="C3555" s="121" t="s">
        <v>202</v>
      </c>
      <c r="D3555" s="121" t="s">
        <v>79</v>
      </c>
      <c r="E3555" s="121" t="s">
        <v>70</v>
      </c>
      <c r="F3555" s="122">
        <v>2424</v>
      </c>
      <c r="G3555" s="122">
        <v>141</v>
      </c>
      <c r="H3555" s="120">
        <v>2019</v>
      </c>
      <c r="I3555" t="str">
        <f>IF(J3555="natural gas",VLOOKUP(D3555,'Cross-Page Data'!$I$4:$J$13,2,FALSE),IF(J3555="solar",VLOOKUP('Form 923'!D3555,'Cross-Page Data'!$I$14:$J$117,2,FALSE),J3555))</f>
        <v>heavy or residual fuel oil</v>
      </c>
      <c r="J3555" t="str">
        <f>VLOOKUP(E3555,'Cross-Page Data'!$D$4:$F$48,3,FALSE)</f>
        <v>heavy or residual fuel oil</v>
      </c>
      <c r="K3555" t="b">
        <f t="shared" si="55"/>
        <v>1</v>
      </c>
    </row>
    <row r="3556" spans="1:11">
      <c r="A3556" s="120">
        <v>6378</v>
      </c>
      <c r="B3556" s="121" t="s">
        <v>201</v>
      </c>
      <c r="C3556" s="121" t="s">
        <v>206</v>
      </c>
      <c r="D3556" s="121" t="s">
        <v>116</v>
      </c>
      <c r="E3556" s="121" t="s">
        <v>170</v>
      </c>
      <c r="F3556" s="122">
        <v>46273</v>
      </c>
      <c r="G3556" s="122">
        <v>5198</v>
      </c>
      <c r="H3556" s="120">
        <v>2019</v>
      </c>
      <c r="I3556" t="str">
        <f>IF(J3556="natural gas",VLOOKUP(D3556,'Cross-Page Data'!$I$4:$J$13,2,FALSE),IF(J3556="solar",VLOOKUP('Form 923'!D3556,'Cross-Page Data'!$I$14:$J$117,2,FALSE),J3556))</f>
        <v>hydro</v>
      </c>
      <c r="J3556" t="str">
        <f>VLOOKUP(E3556,'Cross-Page Data'!$D$4:$F$48,3,FALSE)</f>
        <v>hydro</v>
      </c>
      <c r="K3556" t="b">
        <f t="shared" si="55"/>
        <v>1</v>
      </c>
    </row>
    <row r="3557" spans="1:11">
      <c r="A3557" s="120">
        <v>6379</v>
      </c>
      <c r="B3557" s="121" t="s">
        <v>201</v>
      </c>
      <c r="C3557" s="121" t="s">
        <v>206</v>
      </c>
      <c r="D3557" s="121" t="s">
        <v>116</v>
      </c>
      <c r="E3557" s="121" t="s">
        <v>170</v>
      </c>
      <c r="F3557" s="122">
        <v>88504</v>
      </c>
      <c r="G3557" s="122">
        <v>9942</v>
      </c>
      <c r="H3557" s="120">
        <v>2019</v>
      </c>
      <c r="I3557" t="str">
        <f>IF(J3557="natural gas",VLOOKUP(D3557,'Cross-Page Data'!$I$4:$J$13,2,FALSE),IF(J3557="solar",VLOOKUP('Form 923'!D3557,'Cross-Page Data'!$I$14:$J$117,2,FALSE),J3557))</f>
        <v>hydro</v>
      </c>
      <c r="J3557" t="str">
        <f>VLOOKUP(E3557,'Cross-Page Data'!$D$4:$F$48,3,FALSE)</f>
        <v>hydro</v>
      </c>
      <c r="K3557" t="b">
        <f t="shared" si="55"/>
        <v>1</v>
      </c>
    </row>
    <row r="3558" spans="1:11">
      <c r="A3558" s="120">
        <v>6388</v>
      </c>
      <c r="B3558" s="121" t="s">
        <v>201</v>
      </c>
      <c r="C3558" s="121" t="s">
        <v>206</v>
      </c>
      <c r="D3558" s="121" t="s">
        <v>116</v>
      </c>
      <c r="E3558" s="121" t="s">
        <v>170</v>
      </c>
      <c r="F3558" s="122">
        <v>218607</v>
      </c>
      <c r="G3558" s="122">
        <v>24557</v>
      </c>
      <c r="H3558" s="120">
        <v>2019</v>
      </c>
      <c r="I3558" t="str">
        <f>IF(J3558="natural gas",VLOOKUP(D3558,'Cross-Page Data'!$I$4:$J$13,2,FALSE),IF(J3558="solar",VLOOKUP('Form 923'!D3558,'Cross-Page Data'!$I$14:$J$117,2,FALSE),J3558))</f>
        <v>hydro</v>
      </c>
      <c r="J3558" t="str">
        <f>VLOOKUP(E3558,'Cross-Page Data'!$D$4:$F$48,3,FALSE)</f>
        <v>hydro</v>
      </c>
      <c r="K3558" t="b">
        <f t="shared" si="55"/>
        <v>1</v>
      </c>
    </row>
    <row r="3559" spans="1:11">
      <c r="A3559" s="120">
        <v>6390</v>
      </c>
      <c r="B3559" s="121" t="s">
        <v>201</v>
      </c>
      <c r="C3559" s="121" t="s">
        <v>202</v>
      </c>
      <c r="D3559" s="121" t="s">
        <v>79</v>
      </c>
      <c r="E3559" s="121" t="s">
        <v>70</v>
      </c>
      <c r="F3559" s="122">
        <v>4088</v>
      </c>
      <c r="G3559" s="122">
        <v>395</v>
      </c>
      <c r="H3559" s="120">
        <v>2019</v>
      </c>
      <c r="I3559" t="str">
        <f>IF(J3559="natural gas",VLOOKUP(D3559,'Cross-Page Data'!$I$4:$J$13,2,FALSE),IF(J3559="solar",VLOOKUP('Form 923'!D3559,'Cross-Page Data'!$I$14:$J$117,2,FALSE),J3559))</f>
        <v>heavy or residual fuel oil</v>
      </c>
      <c r="J3559" t="str">
        <f>VLOOKUP(E3559,'Cross-Page Data'!$D$4:$F$48,3,FALSE)</f>
        <v>heavy or residual fuel oil</v>
      </c>
      <c r="K3559" t="b">
        <f t="shared" si="55"/>
        <v>1</v>
      </c>
    </row>
    <row r="3560" spans="1:11">
      <c r="A3560" s="120">
        <v>6391</v>
      </c>
      <c r="B3560" s="121" t="s">
        <v>201</v>
      </c>
      <c r="C3560" s="121" t="s">
        <v>202</v>
      </c>
      <c r="D3560" s="121" t="s">
        <v>79</v>
      </c>
      <c r="E3560" s="121" t="s">
        <v>70</v>
      </c>
      <c r="F3560" s="122">
        <v>2159</v>
      </c>
      <c r="G3560" s="122">
        <v>201</v>
      </c>
      <c r="H3560" s="120">
        <v>2019</v>
      </c>
      <c r="I3560" t="str">
        <f>IF(J3560="natural gas",VLOOKUP(D3560,'Cross-Page Data'!$I$4:$J$13,2,FALSE),IF(J3560="solar",VLOOKUP('Form 923'!D3560,'Cross-Page Data'!$I$14:$J$117,2,FALSE),J3560))</f>
        <v>heavy or residual fuel oil</v>
      </c>
      <c r="J3560" t="str">
        <f>VLOOKUP(E3560,'Cross-Page Data'!$D$4:$F$48,3,FALSE)</f>
        <v>heavy or residual fuel oil</v>
      </c>
      <c r="K3560" t="b">
        <f t="shared" si="55"/>
        <v>1</v>
      </c>
    </row>
    <row r="3561" spans="1:11">
      <c r="A3561" s="120">
        <v>6393</v>
      </c>
      <c r="B3561" s="121" t="s">
        <v>201</v>
      </c>
      <c r="C3561" s="121" t="s">
        <v>202</v>
      </c>
      <c r="D3561" s="121" t="s">
        <v>116</v>
      </c>
      <c r="E3561" s="121" t="s">
        <v>170</v>
      </c>
      <c r="F3561" s="122">
        <v>87355</v>
      </c>
      <c r="G3561" s="122">
        <v>9813</v>
      </c>
      <c r="H3561" s="120">
        <v>2019</v>
      </c>
      <c r="I3561" t="str">
        <f>IF(J3561="natural gas",VLOOKUP(D3561,'Cross-Page Data'!$I$4:$J$13,2,FALSE),IF(J3561="solar",VLOOKUP('Form 923'!D3561,'Cross-Page Data'!$I$14:$J$117,2,FALSE),J3561))</f>
        <v>hydro</v>
      </c>
      <c r="J3561" t="str">
        <f>VLOOKUP(E3561,'Cross-Page Data'!$D$4:$F$48,3,FALSE)</f>
        <v>hydro</v>
      </c>
      <c r="K3561" t="b">
        <f t="shared" si="55"/>
        <v>1</v>
      </c>
    </row>
    <row r="3562" spans="1:11">
      <c r="A3562" s="120">
        <v>6394</v>
      </c>
      <c r="B3562" s="121" t="s">
        <v>201</v>
      </c>
      <c r="C3562" s="121" t="s">
        <v>202</v>
      </c>
      <c r="D3562" s="121" t="s">
        <v>116</v>
      </c>
      <c r="E3562" s="121" t="s">
        <v>170</v>
      </c>
      <c r="F3562" s="122">
        <v>64808</v>
      </c>
      <c r="G3562" s="122">
        <v>7280</v>
      </c>
      <c r="H3562" s="120">
        <v>2019</v>
      </c>
      <c r="I3562" t="str">
        <f>IF(J3562="natural gas",VLOOKUP(D3562,'Cross-Page Data'!$I$4:$J$13,2,FALSE),IF(J3562="solar",VLOOKUP('Form 923'!D3562,'Cross-Page Data'!$I$14:$J$117,2,FALSE),J3562))</f>
        <v>hydro</v>
      </c>
      <c r="J3562" t="str">
        <f>VLOOKUP(E3562,'Cross-Page Data'!$D$4:$F$48,3,FALSE)</f>
        <v>hydro</v>
      </c>
      <c r="K3562" t="b">
        <f t="shared" si="55"/>
        <v>1</v>
      </c>
    </row>
    <row r="3563" spans="1:11">
      <c r="A3563" s="120">
        <v>6395</v>
      </c>
      <c r="B3563" s="121" t="s">
        <v>201</v>
      </c>
      <c r="C3563" s="121" t="s">
        <v>202</v>
      </c>
      <c r="D3563" s="121" t="s">
        <v>116</v>
      </c>
      <c r="E3563" s="121" t="s">
        <v>170</v>
      </c>
      <c r="F3563" s="122">
        <v>1122223</v>
      </c>
      <c r="G3563" s="122">
        <v>126064</v>
      </c>
      <c r="H3563" s="120">
        <v>2019</v>
      </c>
      <c r="I3563" t="str">
        <f>IF(J3563="natural gas",VLOOKUP(D3563,'Cross-Page Data'!$I$4:$J$13,2,FALSE),IF(J3563="solar",VLOOKUP('Form 923'!D3563,'Cross-Page Data'!$I$14:$J$117,2,FALSE),J3563))</f>
        <v>hydro</v>
      </c>
      <c r="J3563" t="str">
        <f>VLOOKUP(E3563,'Cross-Page Data'!$D$4:$F$48,3,FALSE)</f>
        <v>hydro</v>
      </c>
      <c r="K3563" t="b">
        <f t="shared" si="55"/>
        <v>1</v>
      </c>
    </row>
    <row r="3564" spans="1:11">
      <c r="A3564" s="120">
        <v>6396</v>
      </c>
      <c r="B3564" s="121" t="s">
        <v>201</v>
      </c>
      <c r="C3564" s="121" t="s">
        <v>202</v>
      </c>
      <c r="D3564" s="121" t="s">
        <v>116</v>
      </c>
      <c r="E3564" s="121" t="s">
        <v>170</v>
      </c>
      <c r="F3564" s="122">
        <v>481891</v>
      </c>
      <c r="G3564" s="122">
        <v>54133</v>
      </c>
      <c r="H3564" s="120">
        <v>2019</v>
      </c>
      <c r="I3564" t="str">
        <f>IF(J3564="natural gas",VLOOKUP(D3564,'Cross-Page Data'!$I$4:$J$13,2,FALSE),IF(J3564="solar",VLOOKUP('Form 923'!D3564,'Cross-Page Data'!$I$14:$J$117,2,FALSE),J3564))</f>
        <v>hydro</v>
      </c>
      <c r="J3564" t="str">
        <f>VLOOKUP(E3564,'Cross-Page Data'!$D$4:$F$48,3,FALSE)</f>
        <v>hydro</v>
      </c>
      <c r="K3564" t="b">
        <f t="shared" si="55"/>
        <v>1</v>
      </c>
    </row>
    <row r="3565" spans="1:11">
      <c r="A3565" s="120">
        <v>6397</v>
      </c>
      <c r="B3565" s="121" t="s">
        <v>201</v>
      </c>
      <c r="C3565" s="121" t="s">
        <v>202</v>
      </c>
      <c r="D3565" s="121" t="s">
        <v>116</v>
      </c>
      <c r="E3565" s="121" t="s">
        <v>170</v>
      </c>
      <c r="F3565" s="122">
        <v>77706</v>
      </c>
      <c r="G3565" s="122">
        <v>8729</v>
      </c>
      <c r="H3565" s="120">
        <v>2019</v>
      </c>
      <c r="I3565" t="str">
        <f>IF(J3565="natural gas",VLOOKUP(D3565,'Cross-Page Data'!$I$4:$J$13,2,FALSE),IF(J3565="solar",VLOOKUP('Form 923'!D3565,'Cross-Page Data'!$I$14:$J$117,2,FALSE),J3565))</f>
        <v>hydro</v>
      </c>
      <c r="J3565" t="str">
        <f>VLOOKUP(E3565,'Cross-Page Data'!$D$4:$F$48,3,FALSE)</f>
        <v>hydro</v>
      </c>
      <c r="K3565" t="b">
        <f t="shared" si="55"/>
        <v>1</v>
      </c>
    </row>
    <row r="3566" spans="1:11">
      <c r="A3566" s="120">
        <v>6398</v>
      </c>
      <c r="B3566" s="121" t="s">
        <v>201</v>
      </c>
      <c r="C3566" s="121" t="s">
        <v>202</v>
      </c>
      <c r="D3566" s="121" t="s">
        <v>116</v>
      </c>
      <c r="E3566" s="121" t="s">
        <v>170</v>
      </c>
      <c r="F3566" s="122">
        <v>355653</v>
      </c>
      <c r="G3566" s="122">
        <v>39952</v>
      </c>
      <c r="H3566" s="120">
        <v>2019</v>
      </c>
      <c r="I3566" t="str">
        <f>IF(J3566="natural gas",VLOOKUP(D3566,'Cross-Page Data'!$I$4:$J$13,2,FALSE),IF(J3566="solar",VLOOKUP('Form 923'!D3566,'Cross-Page Data'!$I$14:$J$117,2,FALSE),J3566))</f>
        <v>hydro</v>
      </c>
      <c r="J3566" t="str">
        <f>VLOOKUP(E3566,'Cross-Page Data'!$D$4:$F$48,3,FALSE)</f>
        <v>hydro</v>
      </c>
      <c r="K3566" t="b">
        <f t="shared" si="55"/>
        <v>1</v>
      </c>
    </row>
    <row r="3567" spans="1:11">
      <c r="A3567" s="120">
        <v>6400</v>
      </c>
      <c r="B3567" s="121" t="s">
        <v>201</v>
      </c>
      <c r="C3567" s="121" t="s">
        <v>202</v>
      </c>
      <c r="D3567" s="121" t="s">
        <v>116</v>
      </c>
      <c r="E3567" s="121" t="s">
        <v>170</v>
      </c>
      <c r="F3567" s="122">
        <v>3283751</v>
      </c>
      <c r="G3567" s="122">
        <v>368878</v>
      </c>
      <c r="H3567" s="120">
        <v>2019</v>
      </c>
      <c r="I3567" t="str">
        <f>IF(J3567="natural gas",VLOOKUP(D3567,'Cross-Page Data'!$I$4:$J$13,2,FALSE),IF(J3567="solar",VLOOKUP('Form 923'!D3567,'Cross-Page Data'!$I$14:$J$117,2,FALSE),J3567))</f>
        <v>hydro</v>
      </c>
      <c r="J3567" t="str">
        <f>VLOOKUP(E3567,'Cross-Page Data'!$D$4:$F$48,3,FALSE)</f>
        <v>hydro</v>
      </c>
      <c r="K3567" t="b">
        <f t="shared" si="55"/>
        <v>1</v>
      </c>
    </row>
    <row r="3568" spans="1:11">
      <c r="A3568" s="120">
        <v>6402</v>
      </c>
      <c r="B3568" s="121" t="s">
        <v>201</v>
      </c>
      <c r="C3568" s="121" t="s">
        <v>202</v>
      </c>
      <c r="D3568" s="121" t="s">
        <v>116</v>
      </c>
      <c r="E3568" s="121" t="s">
        <v>170</v>
      </c>
      <c r="F3568" s="122">
        <v>424643</v>
      </c>
      <c r="G3568" s="122">
        <v>47702</v>
      </c>
      <c r="H3568" s="120">
        <v>2019</v>
      </c>
      <c r="I3568" t="str">
        <f>IF(J3568="natural gas",VLOOKUP(D3568,'Cross-Page Data'!$I$4:$J$13,2,FALSE),IF(J3568="solar",VLOOKUP('Form 923'!D3568,'Cross-Page Data'!$I$14:$J$117,2,FALSE),J3568))</f>
        <v>hydro</v>
      </c>
      <c r="J3568" t="str">
        <f>VLOOKUP(E3568,'Cross-Page Data'!$D$4:$F$48,3,FALSE)</f>
        <v>hydro</v>
      </c>
      <c r="K3568" t="b">
        <f t="shared" si="55"/>
        <v>1</v>
      </c>
    </row>
    <row r="3569" spans="1:11">
      <c r="A3569" s="120">
        <v>6403</v>
      </c>
      <c r="B3569" s="121" t="s">
        <v>201</v>
      </c>
      <c r="C3569" s="121" t="s">
        <v>202</v>
      </c>
      <c r="D3569" s="121" t="s">
        <v>116</v>
      </c>
      <c r="E3569" s="121" t="s">
        <v>170</v>
      </c>
      <c r="F3569" s="122">
        <v>458765</v>
      </c>
      <c r="G3569" s="122">
        <v>51535</v>
      </c>
      <c r="H3569" s="120">
        <v>2019</v>
      </c>
      <c r="I3569" t="str">
        <f>IF(J3569="natural gas",VLOOKUP(D3569,'Cross-Page Data'!$I$4:$J$13,2,FALSE),IF(J3569="solar",VLOOKUP('Form 923'!D3569,'Cross-Page Data'!$I$14:$J$117,2,FALSE),J3569))</f>
        <v>hydro</v>
      </c>
      <c r="J3569" t="str">
        <f>VLOOKUP(E3569,'Cross-Page Data'!$D$4:$F$48,3,FALSE)</f>
        <v>hydro</v>
      </c>
      <c r="K3569" t="b">
        <f t="shared" si="55"/>
        <v>1</v>
      </c>
    </row>
    <row r="3570" spans="1:11">
      <c r="A3570" s="120">
        <v>6404</v>
      </c>
      <c r="B3570" s="121" t="s">
        <v>201</v>
      </c>
      <c r="C3570" s="121" t="s">
        <v>202</v>
      </c>
      <c r="D3570" s="121" t="s">
        <v>116</v>
      </c>
      <c r="E3570" s="121" t="s">
        <v>170</v>
      </c>
      <c r="F3570" s="122">
        <v>199137</v>
      </c>
      <c r="G3570" s="122">
        <v>22370</v>
      </c>
      <c r="H3570" s="120">
        <v>2019</v>
      </c>
      <c r="I3570" t="str">
        <f>IF(J3570="natural gas",VLOOKUP(D3570,'Cross-Page Data'!$I$4:$J$13,2,FALSE),IF(J3570="solar",VLOOKUP('Form 923'!D3570,'Cross-Page Data'!$I$14:$J$117,2,FALSE),J3570))</f>
        <v>hydro</v>
      </c>
      <c r="J3570" t="str">
        <f>VLOOKUP(E3570,'Cross-Page Data'!$D$4:$F$48,3,FALSE)</f>
        <v>hydro</v>
      </c>
      <c r="K3570" t="b">
        <f t="shared" si="55"/>
        <v>1</v>
      </c>
    </row>
    <row r="3571" spans="1:11">
      <c r="A3571" s="120">
        <v>6405</v>
      </c>
      <c r="B3571" s="121" t="s">
        <v>201</v>
      </c>
      <c r="C3571" s="121" t="s">
        <v>202</v>
      </c>
      <c r="D3571" s="121" t="s">
        <v>116</v>
      </c>
      <c r="E3571" s="121" t="s">
        <v>170</v>
      </c>
      <c r="F3571" s="122">
        <v>4479397</v>
      </c>
      <c r="G3571" s="122">
        <v>503190</v>
      </c>
      <c r="H3571" s="120">
        <v>2019</v>
      </c>
      <c r="I3571" t="str">
        <f>IF(J3571="natural gas",VLOOKUP(D3571,'Cross-Page Data'!$I$4:$J$13,2,FALSE),IF(J3571="solar",VLOOKUP('Form 923'!D3571,'Cross-Page Data'!$I$14:$J$117,2,FALSE),J3571))</f>
        <v>hydro</v>
      </c>
      <c r="J3571" t="str">
        <f>VLOOKUP(E3571,'Cross-Page Data'!$D$4:$F$48,3,FALSE)</f>
        <v>hydro</v>
      </c>
      <c r="K3571" t="b">
        <f t="shared" si="55"/>
        <v>1</v>
      </c>
    </row>
    <row r="3572" spans="1:11">
      <c r="A3572" s="120">
        <v>6406</v>
      </c>
      <c r="B3572" s="121" t="s">
        <v>201</v>
      </c>
      <c r="C3572" s="121" t="s">
        <v>202</v>
      </c>
      <c r="D3572" s="121" t="s">
        <v>116</v>
      </c>
      <c r="E3572" s="121" t="s">
        <v>170</v>
      </c>
      <c r="F3572" s="122">
        <v>377943</v>
      </c>
      <c r="G3572" s="122">
        <v>42456</v>
      </c>
      <c r="H3572" s="120">
        <v>2019</v>
      </c>
      <c r="I3572" t="str">
        <f>IF(J3572="natural gas",VLOOKUP(D3572,'Cross-Page Data'!$I$4:$J$13,2,FALSE),IF(J3572="solar",VLOOKUP('Form 923'!D3572,'Cross-Page Data'!$I$14:$J$117,2,FALSE),J3572))</f>
        <v>hydro</v>
      </c>
      <c r="J3572" t="str">
        <f>VLOOKUP(E3572,'Cross-Page Data'!$D$4:$F$48,3,FALSE)</f>
        <v>hydro</v>
      </c>
      <c r="K3572" t="b">
        <f t="shared" si="55"/>
        <v>1</v>
      </c>
    </row>
    <row r="3573" spans="1:11">
      <c r="A3573" s="120">
        <v>6407</v>
      </c>
      <c r="B3573" s="121" t="s">
        <v>201</v>
      </c>
      <c r="C3573" s="121" t="s">
        <v>202</v>
      </c>
      <c r="D3573" s="121" t="s">
        <v>116</v>
      </c>
      <c r="E3573" s="121" t="s">
        <v>170</v>
      </c>
      <c r="F3573" s="122">
        <v>518354</v>
      </c>
      <c r="G3573" s="122">
        <v>58229</v>
      </c>
      <c r="H3573" s="120">
        <v>2019</v>
      </c>
      <c r="I3573" t="str">
        <f>IF(J3573="natural gas",VLOOKUP(D3573,'Cross-Page Data'!$I$4:$J$13,2,FALSE),IF(J3573="solar",VLOOKUP('Form 923'!D3573,'Cross-Page Data'!$I$14:$J$117,2,FALSE),J3573))</f>
        <v>hydro</v>
      </c>
      <c r="J3573" t="str">
        <f>VLOOKUP(E3573,'Cross-Page Data'!$D$4:$F$48,3,FALSE)</f>
        <v>hydro</v>
      </c>
      <c r="K3573" t="b">
        <f t="shared" si="55"/>
        <v>1</v>
      </c>
    </row>
    <row r="3574" spans="1:11">
      <c r="A3574" s="120">
        <v>6408</v>
      </c>
      <c r="B3574" s="121" t="s">
        <v>201</v>
      </c>
      <c r="C3574" s="121" t="s">
        <v>202</v>
      </c>
      <c r="D3574" s="121" t="s">
        <v>116</v>
      </c>
      <c r="E3574" s="121" t="s">
        <v>170</v>
      </c>
      <c r="F3574" s="122">
        <v>197642</v>
      </c>
      <c r="G3574" s="122">
        <v>22202</v>
      </c>
      <c r="H3574" s="120">
        <v>2019</v>
      </c>
      <c r="I3574" t="str">
        <f>IF(J3574="natural gas",VLOOKUP(D3574,'Cross-Page Data'!$I$4:$J$13,2,FALSE),IF(J3574="solar",VLOOKUP('Form 923'!D3574,'Cross-Page Data'!$I$14:$J$117,2,FALSE),J3574))</f>
        <v>hydro</v>
      </c>
      <c r="J3574" t="str">
        <f>VLOOKUP(E3574,'Cross-Page Data'!$D$4:$F$48,3,FALSE)</f>
        <v>hydro</v>
      </c>
      <c r="K3574" t="b">
        <f t="shared" si="55"/>
        <v>1</v>
      </c>
    </row>
    <row r="3575" spans="1:11">
      <c r="A3575" s="120">
        <v>6409</v>
      </c>
      <c r="B3575" s="121" t="s">
        <v>201</v>
      </c>
      <c r="C3575" s="121" t="s">
        <v>202</v>
      </c>
      <c r="D3575" s="121" t="s">
        <v>116</v>
      </c>
      <c r="E3575" s="121" t="s">
        <v>170</v>
      </c>
      <c r="F3575" s="122">
        <v>824209</v>
      </c>
      <c r="G3575" s="122">
        <v>92587</v>
      </c>
      <c r="H3575" s="120">
        <v>2019</v>
      </c>
      <c r="I3575" t="str">
        <f>IF(J3575="natural gas",VLOOKUP(D3575,'Cross-Page Data'!$I$4:$J$13,2,FALSE),IF(J3575="solar",VLOOKUP('Form 923'!D3575,'Cross-Page Data'!$I$14:$J$117,2,FALSE),J3575))</f>
        <v>hydro</v>
      </c>
      <c r="J3575" t="str">
        <f>VLOOKUP(E3575,'Cross-Page Data'!$D$4:$F$48,3,FALSE)</f>
        <v>hydro</v>
      </c>
      <c r="K3575" t="b">
        <f t="shared" si="55"/>
        <v>1</v>
      </c>
    </row>
    <row r="3576" spans="1:11">
      <c r="A3576" s="120">
        <v>6410</v>
      </c>
      <c r="B3576" s="121" t="s">
        <v>201</v>
      </c>
      <c r="C3576" s="121" t="s">
        <v>202</v>
      </c>
      <c r="D3576" s="121" t="s">
        <v>116</v>
      </c>
      <c r="E3576" s="121" t="s">
        <v>170</v>
      </c>
      <c r="F3576" s="122">
        <v>556464</v>
      </c>
      <c r="G3576" s="122">
        <v>62510</v>
      </c>
      <c r="H3576" s="120">
        <v>2019</v>
      </c>
      <c r="I3576" t="str">
        <f>IF(J3576="natural gas",VLOOKUP(D3576,'Cross-Page Data'!$I$4:$J$13,2,FALSE),IF(J3576="solar",VLOOKUP('Form 923'!D3576,'Cross-Page Data'!$I$14:$J$117,2,FALSE),J3576))</f>
        <v>hydro</v>
      </c>
      <c r="J3576" t="str">
        <f>VLOOKUP(E3576,'Cross-Page Data'!$D$4:$F$48,3,FALSE)</f>
        <v>hydro</v>
      </c>
      <c r="K3576" t="b">
        <f t="shared" si="55"/>
        <v>1</v>
      </c>
    </row>
    <row r="3577" spans="1:11">
      <c r="A3577" s="120">
        <v>6413</v>
      </c>
      <c r="B3577" s="121" t="s">
        <v>201</v>
      </c>
      <c r="C3577" s="121" t="s">
        <v>202</v>
      </c>
      <c r="D3577" s="121" t="s">
        <v>116</v>
      </c>
      <c r="E3577" s="121" t="s">
        <v>170</v>
      </c>
      <c r="F3577" s="122">
        <v>1960683</v>
      </c>
      <c r="G3577" s="122">
        <v>220252</v>
      </c>
      <c r="H3577" s="120">
        <v>2019</v>
      </c>
      <c r="I3577" t="str">
        <f>IF(J3577="natural gas",VLOOKUP(D3577,'Cross-Page Data'!$I$4:$J$13,2,FALSE),IF(J3577="solar",VLOOKUP('Form 923'!D3577,'Cross-Page Data'!$I$14:$J$117,2,FALSE),J3577))</f>
        <v>hydro</v>
      </c>
      <c r="J3577" t="str">
        <f>VLOOKUP(E3577,'Cross-Page Data'!$D$4:$F$48,3,FALSE)</f>
        <v>hydro</v>
      </c>
      <c r="K3577" t="b">
        <f t="shared" si="55"/>
        <v>1</v>
      </c>
    </row>
    <row r="3578" spans="1:11">
      <c r="A3578" s="120">
        <v>6415</v>
      </c>
      <c r="B3578" s="121" t="s">
        <v>201</v>
      </c>
      <c r="C3578" s="121" t="s">
        <v>202</v>
      </c>
      <c r="D3578" s="121" t="s">
        <v>116</v>
      </c>
      <c r="E3578" s="121" t="s">
        <v>170</v>
      </c>
      <c r="F3578" s="122">
        <v>2238168</v>
      </c>
      <c r="G3578" s="122">
        <v>251423</v>
      </c>
      <c r="H3578" s="120">
        <v>2019</v>
      </c>
      <c r="I3578" t="str">
        <f>IF(J3578="natural gas",VLOOKUP(D3578,'Cross-Page Data'!$I$4:$J$13,2,FALSE),IF(J3578="solar",VLOOKUP('Form 923'!D3578,'Cross-Page Data'!$I$14:$J$117,2,FALSE),J3578))</f>
        <v>hydro</v>
      </c>
      <c r="J3578" t="str">
        <f>VLOOKUP(E3578,'Cross-Page Data'!$D$4:$F$48,3,FALSE)</f>
        <v>hydro</v>
      </c>
      <c r="K3578" t="b">
        <f t="shared" si="55"/>
        <v>1</v>
      </c>
    </row>
    <row r="3579" spans="1:11">
      <c r="A3579" s="120">
        <v>6416</v>
      </c>
      <c r="B3579" s="121" t="s">
        <v>201</v>
      </c>
      <c r="C3579" s="121" t="s">
        <v>202</v>
      </c>
      <c r="D3579" s="121" t="s">
        <v>116</v>
      </c>
      <c r="E3579" s="121" t="s">
        <v>170</v>
      </c>
      <c r="F3579" s="122">
        <v>2221850</v>
      </c>
      <c r="G3579" s="122">
        <v>249590</v>
      </c>
      <c r="H3579" s="120">
        <v>2019</v>
      </c>
      <c r="I3579" t="str">
        <f>IF(J3579="natural gas",VLOOKUP(D3579,'Cross-Page Data'!$I$4:$J$13,2,FALSE),IF(J3579="solar",VLOOKUP('Form 923'!D3579,'Cross-Page Data'!$I$14:$J$117,2,FALSE),J3579))</f>
        <v>hydro</v>
      </c>
      <c r="J3579" t="str">
        <f>VLOOKUP(E3579,'Cross-Page Data'!$D$4:$F$48,3,FALSE)</f>
        <v>hydro</v>
      </c>
      <c r="K3579" t="b">
        <f t="shared" si="55"/>
        <v>1</v>
      </c>
    </row>
    <row r="3580" spans="1:11">
      <c r="A3580" s="120">
        <v>6417</v>
      </c>
      <c r="B3580" s="121" t="s">
        <v>201</v>
      </c>
      <c r="C3580" s="121" t="s">
        <v>202</v>
      </c>
      <c r="D3580" s="121" t="s">
        <v>116</v>
      </c>
      <c r="E3580" s="121" t="s">
        <v>170</v>
      </c>
      <c r="F3580" s="122">
        <v>2183696</v>
      </c>
      <c r="G3580" s="122">
        <v>245304</v>
      </c>
      <c r="H3580" s="120">
        <v>2019</v>
      </c>
      <c r="I3580" t="str">
        <f>IF(J3580="natural gas",VLOOKUP(D3580,'Cross-Page Data'!$I$4:$J$13,2,FALSE),IF(J3580="solar",VLOOKUP('Form 923'!D3580,'Cross-Page Data'!$I$14:$J$117,2,FALSE),J3580))</f>
        <v>hydro</v>
      </c>
      <c r="J3580" t="str">
        <f>VLOOKUP(E3580,'Cross-Page Data'!$D$4:$F$48,3,FALSE)</f>
        <v>hydro</v>
      </c>
      <c r="K3580" t="b">
        <f t="shared" si="55"/>
        <v>1</v>
      </c>
    </row>
    <row r="3581" spans="1:11">
      <c r="A3581" s="120">
        <v>6418</v>
      </c>
      <c r="B3581" s="121" t="s">
        <v>201</v>
      </c>
      <c r="C3581" s="121" t="s">
        <v>202</v>
      </c>
      <c r="D3581" s="121" t="s">
        <v>116</v>
      </c>
      <c r="E3581" s="121" t="s">
        <v>170</v>
      </c>
      <c r="F3581" s="122">
        <v>1469960</v>
      </c>
      <c r="G3581" s="122">
        <v>165127</v>
      </c>
      <c r="H3581" s="120">
        <v>2019</v>
      </c>
      <c r="I3581" t="str">
        <f>IF(J3581="natural gas",VLOOKUP(D3581,'Cross-Page Data'!$I$4:$J$13,2,FALSE),IF(J3581="solar",VLOOKUP('Form 923'!D3581,'Cross-Page Data'!$I$14:$J$117,2,FALSE),J3581))</f>
        <v>hydro</v>
      </c>
      <c r="J3581" t="str">
        <f>VLOOKUP(E3581,'Cross-Page Data'!$D$4:$F$48,3,FALSE)</f>
        <v>hydro</v>
      </c>
      <c r="K3581" t="b">
        <f t="shared" si="55"/>
        <v>1</v>
      </c>
    </row>
    <row r="3582" spans="1:11">
      <c r="A3582" s="120">
        <v>6419</v>
      </c>
      <c r="B3582" s="121" t="s">
        <v>201</v>
      </c>
      <c r="C3582" s="121" t="s">
        <v>202</v>
      </c>
      <c r="D3582" s="121" t="s">
        <v>116</v>
      </c>
      <c r="E3582" s="121" t="s">
        <v>170</v>
      </c>
      <c r="F3582" s="122">
        <v>4121288</v>
      </c>
      <c r="G3582" s="122">
        <v>462962</v>
      </c>
      <c r="H3582" s="120">
        <v>2019</v>
      </c>
      <c r="I3582" t="str">
        <f>IF(J3582="natural gas",VLOOKUP(D3582,'Cross-Page Data'!$I$4:$J$13,2,FALSE),IF(J3582="solar",VLOOKUP('Form 923'!D3582,'Cross-Page Data'!$I$14:$J$117,2,FALSE),J3582))</f>
        <v>hydro</v>
      </c>
      <c r="J3582" t="str">
        <f>VLOOKUP(E3582,'Cross-Page Data'!$D$4:$F$48,3,FALSE)</f>
        <v>hydro</v>
      </c>
      <c r="K3582" t="b">
        <f t="shared" si="55"/>
        <v>1</v>
      </c>
    </row>
    <row r="3583" spans="1:11">
      <c r="A3583" s="120">
        <v>6421</v>
      </c>
      <c r="B3583" s="121" t="s">
        <v>201</v>
      </c>
      <c r="C3583" s="121" t="s">
        <v>202</v>
      </c>
      <c r="D3583" s="121" t="s">
        <v>116</v>
      </c>
      <c r="E3583" s="121" t="s">
        <v>170</v>
      </c>
      <c r="F3583" s="122">
        <v>1277000</v>
      </c>
      <c r="G3583" s="122">
        <v>143451</v>
      </c>
      <c r="H3583" s="120">
        <v>2019</v>
      </c>
      <c r="I3583" t="str">
        <f>IF(J3583="natural gas",VLOOKUP(D3583,'Cross-Page Data'!$I$4:$J$13,2,FALSE),IF(J3583="solar",VLOOKUP('Form 923'!D3583,'Cross-Page Data'!$I$14:$J$117,2,FALSE),J3583))</f>
        <v>hydro</v>
      </c>
      <c r="J3583" t="str">
        <f>VLOOKUP(E3583,'Cross-Page Data'!$D$4:$F$48,3,FALSE)</f>
        <v>hydro</v>
      </c>
      <c r="K3583" t="b">
        <f t="shared" si="55"/>
        <v>1</v>
      </c>
    </row>
    <row r="3584" spans="1:11">
      <c r="A3584" s="120">
        <v>6422</v>
      </c>
      <c r="B3584" s="121" t="s">
        <v>201</v>
      </c>
      <c r="C3584" s="121" t="s">
        <v>202</v>
      </c>
      <c r="D3584" s="121" t="s">
        <v>116</v>
      </c>
      <c r="E3584" s="121" t="s">
        <v>170</v>
      </c>
      <c r="F3584" s="122">
        <v>456914</v>
      </c>
      <c r="G3584" s="122">
        <v>51327</v>
      </c>
      <c r="H3584" s="120">
        <v>2019</v>
      </c>
      <c r="I3584" t="str">
        <f>IF(J3584="natural gas",VLOOKUP(D3584,'Cross-Page Data'!$I$4:$J$13,2,FALSE),IF(J3584="solar",VLOOKUP('Form 923'!D3584,'Cross-Page Data'!$I$14:$J$117,2,FALSE),J3584))</f>
        <v>hydro</v>
      </c>
      <c r="J3584" t="str">
        <f>VLOOKUP(E3584,'Cross-Page Data'!$D$4:$F$48,3,FALSE)</f>
        <v>hydro</v>
      </c>
      <c r="K3584" t="b">
        <f t="shared" si="55"/>
        <v>1</v>
      </c>
    </row>
    <row r="3585" spans="1:11">
      <c r="A3585" s="120">
        <v>6424</v>
      </c>
      <c r="B3585" s="121" t="s">
        <v>201</v>
      </c>
      <c r="C3585" s="121" t="s">
        <v>202</v>
      </c>
      <c r="D3585" s="121" t="s">
        <v>116</v>
      </c>
      <c r="E3585" s="121" t="s">
        <v>170</v>
      </c>
      <c r="F3585" s="122">
        <v>2906361</v>
      </c>
      <c r="G3585" s="122">
        <v>326484</v>
      </c>
      <c r="H3585" s="120">
        <v>2019</v>
      </c>
      <c r="I3585" t="str">
        <f>IF(J3585="natural gas",VLOOKUP(D3585,'Cross-Page Data'!$I$4:$J$13,2,FALSE),IF(J3585="solar",VLOOKUP('Form 923'!D3585,'Cross-Page Data'!$I$14:$J$117,2,FALSE),J3585))</f>
        <v>hydro</v>
      </c>
      <c r="J3585" t="str">
        <f>VLOOKUP(E3585,'Cross-Page Data'!$D$4:$F$48,3,FALSE)</f>
        <v>hydro</v>
      </c>
      <c r="K3585" t="b">
        <f t="shared" si="55"/>
        <v>1</v>
      </c>
    </row>
    <row r="3586" spans="1:11">
      <c r="A3586" s="120">
        <v>6430</v>
      </c>
      <c r="B3586" s="121" t="s">
        <v>201</v>
      </c>
      <c r="C3586" s="121" t="s">
        <v>202</v>
      </c>
      <c r="D3586" s="121" t="s">
        <v>116</v>
      </c>
      <c r="E3586" s="121" t="s">
        <v>170</v>
      </c>
      <c r="F3586" s="122">
        <v>363719</v>
      </c>
      <c r="G3586" s="122">
        <v>40858</v>
      </c>
      <c r="H3586" s="120">
        <v>2019</v>
      </c>
      <c r="I3586" t="str">
        <f>IF(J3586="natural gas",VLOOKUP(D3586,'Cross-Page Data'!$I$4:$J$13,2,FALSE),IF(J3586="solar",VLOOKUP('Form 923'!D3586,'Cross-Page Data'!$I$14:$J$117,2,FALSE),J3586))</f>
        <v>hydro</v>
      </c>
      <c r="J3586" t="str">
        <f>VLOOKUP(E3586,'Cross-Page Data'!$D$4:$F$48,3,FALSE)</f>
        <v>hydro</v>
      </c>
      <c r="K3586" t="b">
        <f t="shared" si="55"/>
        <v>1</v>
      </c>
    </row>
    <row r="3587" spans="1:11">
      <c r="A3587" s="120">
        <v>6431</v>
      </c>
      <c r="B3587" s="121" t="s">
        <v>201</v>
      </c>
      <c r="C3587" s="121" t="s">
        <v>202</v>
      </c>
      <c r="D3587" s="121" t="s">
        <v>116</v>
      </c>
      <c r="E3587" s="121" t="s">
        <v>170</v>
      </c>
      <c r="F3587" s="122">
        <v>7404559</v>
      </c>
      <c r="G3587" s="122">
        <v>831786</v>
      </c>
      <c r="H3587" s="120">
        <v>2019</v>
      </c>
      <c r="I3587" t="str">
        <f>IF(J3587="natural gas",VLOOKUP(D3587,'Cross-Page Data'!$I$4:$J$13,2,FALSE),IF(J3587="solar",VLOOKUP('Form 923'!D3587,'Cross-Page Data'!$I$14:$J$117,2,FALSE),J3587))</f>
        <v>hydro</v>
      </c>
      <c r="J3587" t="str">
        <f>VLOOKUP(E3587,'Cross-Page Data'!$D$4:$F$48,3,FALSE)</f>
        <v>hydro</v>
      </c>
      <c r="K3587" t="b">
        <f t="shared" si="55"/>
        <v>1</v>
      </c>
    </row>
    <row r="3588" spans="1:11">
      <c r="A3588" s="120">
        <v>6432</v>
      </c>
      <c r="B3588" s="121" t="s">
        <v>201</v>
      </c>
      <c r="C3588" s="121" t="s">
        <v>202</v>
      </c>
      <c r="D3588" s="121" t="s">
        <v>116</v>
      </c>
      <c r="E3588" s="121" t="s">
        <v>170</v>
      </c>
      <c r="F3588" s="122">
        <v>5428040</v>
      </c>
      <c r="G3588" s="122">
        <v>609755</v>
      </c>
      <c r="H3588" s="120">
        <v>2019</v>
      </c>
      <c r="I3588" t="str">
        <f>IF(J3588="natural gas",VLOOKUP(D3588,'Cross-Page Data'!$I$4:$J$13,2,FALSE),IF(J3588="solar",VLOOKUP('Form 923'!D3588,'Cross-Page Data'!$I$14:$J$117,2,FALSE),J3588))</f>
        <v>hydro</v>
      </c>
      <c r="J3588" t="str">
        <f>VLOOKUP(E3588,'Cross-Page Data'!$D$4:$F$48,3,FALSE)</f>
        <v>hydro</v>
      </c>
      <c r="K3588" t="b">
        <f t="shared" si="55"/>
        <v>1</v>
      </c>
    </row>
    <row r="3589" spans="1:11">
      <c r="A3589" s="120">
        <v>6433</v>
      </c>
      <c r="B3589" s="121" t="s">
        <v>201</v>
      </c>
      <c r="C3589" s="121" t="s">
        <v>202</v>
      </c>
      <c r="D3589" s="121" t="s">
        <v>116</v>
      </c>
      <c r="E3589" s="121" t="s">
        <v>170</v>
      </c>
      <c r="F3589" s="122">
        <v>29383518</v>
      </c>
      <c r="G3589" s="122">
        <v>3300777</v>
      </c>
      <c r="H3589" s="120">
        <v>2019</v>
      </c>
      <c r="I3589" t="str">
        <f>IF(J3589="natural gas",VLOOKUP(D3589,'Cross-Page Data'!$I$4:$J$13,2,FALSE),IF(J3589="solar",VLOOKUP('Form 923'!D3589,'Cross-Page Data'!$I$14:$J$117,2,FALSE),J3589))</f>
        <v>hydro</v>
      </c>
      <c r="J3589" t="str">
        <f>VLOOKUP(E3589,'Cross-Page Data'!$D$4:$F$48,3,FALSE)</f>
        <v>hydro</v>
      </c>
      <c r="K3589" t="b">
        <f t="shared" si="55"/>
        <v>1</v>
      </c>
    </row>
    <row r="3590" spans="1:11">
      <c r="A3590" s="120">
        <v>6438</v>
      </c>
      <c r="B3590" s="121" t="s">
        <v>201</v>
      </c>
      <c r="C3590" s="121" t="s">
        <v>202</v>
      </c>
      <c r="D3590" s="121" t="s">
        <v>116</v>
      </c>
      <c r="E3590" s="121" t="s">
        <v>170</v>
      </c>
      <c r="F3590" s="122">
        <v>52050</v>
      </c>
      <c r="G3590" s="122">
        <v>5847</v>
      </c>
      <c r="H3590" s="120">
        <v>2019</v>
      </c>
      <c r="I3590" t="str">
        <f>IF(J3590="natural gas",VLOOKUP(D3590,'Cross-Page Data'!$I$4:$J$13,2,FALSE),IF(J3590="solar",VLOOKUP('Form 923'!D3590,'Cross-Page Data'!$I$14:$J$117,2,FALSE),J3590))</f>
        <v>hydro</v>
      </c>
      <c r="J3590" t="str">
        <f>VLOOKUP(E3590,'Cross-Page Data'!$D$4:$F$48,3,FALSE)</f>
        <v>hydro</v>
      </c>
      <c r="K3590" t="b">
        <f t="shared" si="55"/>
        <v>1</v>
      </c>
    </row>
    <row r="3591" spans="1:11">
      <c r="A3591" s="120">
        <v>6440</v>
      </c>
      <c r="B3591" s="121" t="s">
        <v>201</v>
      </c>
      <c r="C3591" s="121" t="s">
        <v>202</v>
      </c>
      <c r="D3591" s="121" t="s">
        <v>116</v>
      </c>
      <c r="E3591" s="121" t="s">
        <v>170</v>
      </c>
      <c r="F3591" s="122">
        <v>27107525</v>
      </c>
      <c r="G3591" s="122">
        <v>3045105</v>
      </c>
      <c r="H3591" s="120">
        <v>2019</v>
      </c>
      <c r="I3591" t="str">
        <f>IF(J3591="natural gas",VLOOKUP(D3591,'Cross-Page Data'!$I$4:$J$13,2,FALSE),IF(J3591="solar",VLOOKUP('Form 923'!D3591,'Cross-Page Data'!$I$14:$J$117,2,FALSE),J3591))</f>
        <v>hydro</v>
      </c>
      <c r="J3591" t="str">
        <f>VLOOKUP(E3591,'Cross-Page Data'!$D$4:$F$48,3,FALSE)</f>
        <v>hydro</v>
      </c>
      <c r="K3591" t="b">
        <f t="shared" ref="K3591:K3654" si="56">IF(AND($N$6=FALSE,OR(C3591="Commercial NAICS Cogen",C3591="Industrial NAICS Cogen",C3591="NAICS-22 Cogen")),FALSE,IF(AND($N$7=FALSE,OR(C3591="Commercial NAICS Cogen",C3591="Commercial NAICS Non-Cogen",C3591="industrial NAICS Cogen",C3591="industrial NAICS non-cogen")),FALSE,TRUE))</f>
        <v>1</v>
      </c>
    </row>
    <row r="3592" spans="1:11">
      <c r="A3592" s="120">
        <v>6449</v>
      </c>
      <c r="B3592" s="121" t="s">
        <v>201</v>
      </c>
      <c r="C3592" s="121" t="s">
        <v>202</v>
      </c>
      <c r="D3592" s="121" t="s">
        <v>116</v>
      </c>
      <c r="E3592" s="121" t="s">
        <v>170</v>
      </c>
      <c r="F3592" s="122">
        <v>0</v>
      </c>
      <c r="G3592" s="122">
        <v>0</v>
      </c>
      <c r="H3592" s="120">
        <v>2019</v>
      </c>
      <c r="I3592" t="str">
        <f>IF(J3592="natural gas",VLOOKUP(D3592,'Cross-Page Data'!$I$4:$J$13,2,FALSE),IF(J3592="solar",VLOOKUP('Form 923'!D3592,'Cross-Page Data'!$I$14:$J$117,2,FALSE),J3592))</f>
        <v>hydro</v>
      </c>
      <c r="J3592" t="str">
        <f>VLOOKUP(E3592,'Cross-Page Data'!$D$4:$F$48,3,FALSE)</f>
        <v>hydro</v>
      </c>
      <c r="K3592" t="b">
        <f t="shared" si="56"/>
        <v>1</v>
      </c>
    </row>
    <row r="3593" spans="1:11">
      <c r="A3593" s="120">
        <v>6450</v>
      </c>
      <c r="B3593" s="121" t="s">
        <v>201</v>
      </c>
      <c r="C3593" s="121" t="s">
        <v>202</v>
      </c>
      <c r="D3593" s="121" t="s">
        <v>116</v>
      </c>
      <c r="E3593" s="121" t="s">
        <v>170</v>
      </c>
      <c r="F3593" s="122">
        <v>277527</v>
      </c>
      <c r="G3593" s="122">
        <v>31176</v>
      </c>
      <c r="H3593" s="120">
        <v>2019</v>
      </c>
      <c r="I3593" t="str">
        <f>IF(J3593="natural gas",VLOOKUP(D3593,'Cross-Page Data'!$I$4:$J$13,2,FALSE),IF(J3593="solar",VLOOKUP('Form 923'!D3593,'Cross-Page Data'!$I$14:$J$117,2,FALSE),J3593))</f>
        <v>hydro</v>
      </c>
      <c r="J3593" t="str">
        <f>VLOOKUP(E3593,'Cross-Page Data'!$D$4:$F$48,3,FALSE)</f>
        <v>hydro</v>
      </c>
      <c r="K3593" t="b">
        <f t="shared" si="56"/>
        <v>1</v>
      </c>
    </row>
    <row r="3594" spans="1:11">
      <c r="A3594" s="120">
        <v>6451</v>
      </c>
      <c r="B3594" s="121" t="s">
        <v>201</v>
      </c>
      <c r="C3594" s="121" t="s">
        <v>202</v>
      </c>
      <c r="D3594" s="121" t="s">
        <v>116</v>
      </c>
      <c r="E3594" s="121" t="s">
        <v>170</v>
      </c>
      <c r="F3594" s="122">
        <v>174613</v>
      </c>
      <c r="G3594" s="122">
        <v>19615</v>
      </c>
      <c r="H3594" s="120">
        <v>2019</v>
      </c>
      <c r="I3594" t="str">
        <f>IF(J3594="natural gas",VLOOKUP(D3594,'Cross-Page Data'!$I$4:$J$13,2,FALSE),IF(J3594="solar",VLOOKUP('Form 923'!D3594,'Cross-Page Data'!$I$14:$J$117,2,FALSE),J3594))</f>
        <v>hydro</v>
      </c>
      <c r="J3594" t="str">
        <f>VLOOKUP(E3594,'Cross-Page Data'!$D$4:$F$48,3,FALSE)</f>
        <v>hydro</v>
      </c>
      <c r="K3594" t="b">
        <f t="shared" si="56"/>
        <v>1</v>
      </c>
    </row>
    <row r="3595" spans="1:11">
      <c r="A3595" s="120">
        <v>6456</v>
      </c>
      <c r="B3595" s="121" t="s">
        <v>201</v>
      </c>
      <c r="C3595" s="121" t="s">
        <v>202</v>
      </c>
      <c r="D3595" s="121" t="s">
        <v>116</v>
      </c>
      <c r="E3595" s="121" t="s">
        <v>170</v>
      </c>
      <c r="F3595" s="122">
        <v>69978</v>
      </c>
      <c r="G3595" s="122">
        <v>7861</v>
      </c>
      <c r="H3595" s="120">
        <v>2019</v>
      </c>
      <c r="I3595" t="str">
        <f>IF(J3595="natural gas",VLOOKUP(D3595,'Cross-Page Data'!$I$4:$J$13,2,FALSE),IF(J3595="solar",VLOOKUP('Form 923'!D3595,'Cross-Page Data'!$I$14:$J$117,2,FALSE),J3595))</f>
        <v>hydro</v>
      </c>
      <c r="J3595" t="str">
        <f>VLOOKUP(E3595,'Cross-Page Data'!$D$4:$F$48,3,FALSE)</f>
        <v>hydro</v>
      </c>
      <c r="K3595" t="b">
        <f t="shared" si="56"/>
        <v>1</v>
      </c>
    </row>
    <row r="3596" spans="1:11">
      <c r="A3596" s="120">
        <v>6459</v>
      </c>
      <c r="B3596" s="121" t="s">
        <v>201</v>
      </c>
      <c r="C3596" s="121" t="s">
        <v>202</v>
      </c>
      <c r="D3596" s="121" t="s">
        <v>116</v>
      </c>
      <c r="E3596" s="121" t="s">
        <v>170</v>
      </c>
      <c r="F3596" s="122">
        <v>242170</v>
      </c>
      <c r="G3596" s="122">
        <v>27204</v>
      </c>
      <c r="H3596" s="120">
        <v>2019</v>
      </c>
      <c r="I3596" t="str">
        <f>IF(J3596="natural gas",VLOOKUP(D3596,'Cross-Page Data'!$I$4:$J$13,2,FALSE),IF(J3596="solar",VLOOKUP('Form 923'!D3596,'Cross-Page Data'!$I$14:$J$117,2,FALSE),J3596))</f>
        <v>hydro</v>
      </c>
      <c r="J3596" t="str">
        <f>VLOOKUP(E3596,'Cross-Page Data'!$D$4:$F$48,3,FALSE)</f>
        <v>hydro</v>
      </c>
      <c r="K3596" t="b">
        <f t="shared" si="56"/>
        <v>1</v>
      </c>
    </row>
    <row r="3597" spans="1:11">
      <c r="A3597" s="120">
        <v>6462</v>
      </c>
      <c r="B3597" s="121" t="s">
        <v>201</v>
      </c>
      <c r="C3597" s="121" t="s">
        <v>202</v>
      </c>
      <c r="D3597" s="121" t="s">
        <v>68</v>
      </c>
      <c r="E3597" s="121" t="s">
        <v>125</v>
      </c>
      <c r="F3597" s="122">
        <v>0</v>
      </c>
      <c r="G3597" s="122">
        <v>6420933</v>
      </c>
      <c r="H3597" s="120">
        <v>2019</v>
      </c>
      <c r="I3597" t="str">
        <f>IF(J3597="natural gas",VLOOKUP(D3597,'Cross-Page Data'!$I$4:$J$13,2,FALSE),IF(J3597="solar",VLOOKUP('Form 923'!D3597,'Cross-Page Data'!$I$14:$J$117,2,FALSE),J3597))</f>
        <v>nuclear</v>
      </c>
      <c r="J3597" t="str">
        <f>VLOOKUP(E3597,'Cross-Page Data'!$D$4:$F$48,3,FALSE)</f>
        <v>nuclear</v>
      </c>
      <c r="K3597" t="b">
        <f t="shared" si="56"/>
        <v>1</v>
      </c>
    </row>
    <row r="3598" spans="1:11">
      <c r="A3598" s="120">
        <v>6463</v>
      </c>
      <c r="B3598" s="121" t="s">
        <v>201</v>
      </c>
      <c r="C3598" s="121" t="s">
        <v>202</v>
      </c>
      <c r="D3598" s="121" t="s">
        <v>73</v>
      </c>
      <c r="E3598" s="121" t="s">
        <v>70</v>
      </c>
      <c r="F3598" s="122">
        <v>4458</v>
      </c>
      <c r="G3598" s="122">
        <v>-142</v>
      </c>
      <c r="H3598" s="120">
        <v>2019</v>
      </c>
      <c r="I3598" t="str">
        <f>IF(J3598="natural gas",VLOOKUP(D3598,'Cross-Page Data'!$I$4:$J$13,2,FALSE),IF(J3598="solar",VLOOKUP('Form 923'!D3598,'Cross-Page Data'!$I$14:$J$117,2,FALSE),J3598))</f>
        <v>heavy or residual fuel oil</v>
      </c>
      <c r="J3598" t="str">
        <f>VLOOKUP(E3598,'Cross-Page Data'!$D$4:$F$48,3,FALSE)</f>
        <v>heavy or residual fuel oil</v>
      </c>
      <c r="K3598" t="b">
        <f t="shared" si="56"/>
        <v>1</v>
      </c>
    </row>
    <row r="3599" spans="1:11">
      <c r="A3599" s="120">
        <v>6469</v>
      </c>
      <c r="B3599" s="121" t="s">
        <v>201</v>
      </c>
      <c r="C3599" s="121" t="s">
        <v>202</v>
      </c>
      <c r="D3599" s="121" t="s">
        <v>68</v>
      </c>
      <c r="E3599" s="121" t="s">
        <v>95</v>
      </c>
      <c r="F3599" s="122">
        <v>24438423</v>
      </c>
      <c r="G3599" s="122">
        <v>2138724.3</v>
      </c>
      <c r="H3599" s="120">
        <v>2019</v>
      </c>
      <c r="I3599" t="str">
        <f>IF(J3599="natural gas",VLOOKUP(D3599,'Cross-Page Data'!$I$4:$J$13,2,FALSE),IF(J3599="solar",VLOOKUP('Form 923'!D3599,'Cross-Page Data'!$I$14:$J$117,2,FALSE),J3599))</f>
        <v>lignite</v>
      </c>
      <c r="J3599" t="str">
        <f>VLOOKUP(E3599,'Cross-Page Data'!$D$4:$F$48,3,FALSE)</f>
        <v>lignite</v>
      </c>
      <c r="K3599" t="b">
        <f t="shared" si="56"/>
        <v>1</v>
      </c>
    </row>
    <row r="3600" spans="1:11">
      <c r="A3600" s="120">
        <v>6469</v>
      </c>
      <c r="B3600" s="121" t="s">
        <v>201</v>
      </c>
      <c r="C3600" s="121" t="s">
        <v>202</v>
      </c>
      <c r="D3600" s="121" t="s">
        <v>68</v>
      </c>
      <c r="E3600" s="121" t="s">
        <v>38</v>
      </c>
      <c r="F3600" s="122">
        <v>253078</v>
      </c>
      <c r="G3600" s="122">
        <v>22313.669</v>
      </c>
      <c r="H3600" s="120">
        <v>2019</v>
      </c>
      <c r="I3600" t="str">
        <f>IF(J3600="natural gas",VLOOKUP(D3600,'Cross-Page Data'!$I$4:$J$13,2,FALSE),IF(J3600="solar",VLOOKUP('Form 923'!D3600,'Cross-Page Data'!$I$14:$J$117,2,FALSE),J3600))</f>
        <v>natural gas nonpeaker - preexisting retiring</v>
      </c>
      <c r="J3600" t="str">
        <f>VLOOKUP(E3600,'Cross-Page Data'!$D$4:$F$48,3,FALSE)</f>
        <v>natural gas</v>
      </c>
      <c r="K3600" t="b">
        <f t="shared" si="56"/>
        <v>1</v>
      </c>
    </row>
    <row r="3601" spans="1:11">
      <c r="A3601" s="120">
        <v>6469</v>
      </c>
      <c r="B3601" s="121" t="s">
        <v>201</v>
      </c>
      <c r="C3601" s="121" t="s">
        <v>202</v>
      </c>
      <c r="D3601" s="121" t="s">
        <v>68</v>
      </c>
      <c r="E3601" s="121" t="s">
        <v>150</v>
      </c>
      <c r="F3601" s="122">
        <v>44549325</v>
      </c>
      <c r="G3601" s="122">
        <v>3936791</v>
      </c>
      <c r="H3601" s="120">
        <v>2019</v>
      </c>
      <c r="I3601" t="str">
        <f>IF(J3601="natural gas",VLOOKUP(D3601,'Cross-Page Data'!$I$4:$J$13,2,FALSE),IF(J3601="solar",VLOOKUP('Form 923'!D3601,'Cross-Page Data'!$I$14:$J$117,2,FALSE),J3601))</f>
        <v>hard coal</v>
      </c>
      <c r="J3601" t="str">
        <f>VLOOKUP(E3601,'Cross-Page Data'!$D$4:$F$48,3,FALSE)</f>
        <v>hard coal</v>
      </c>
      <c r="K3601" t="b">
        <f t="shared" si="56"/>
        <v>1</v>
      </c>
    </row>
    <row r="3602" spans="1:11">
      <c r="A3602" s="120">
        <v>6474</v>
      </c>
      <c r="B3602" s="121" t="s">
        <v>201</v>
      </c>
      <c r="C3602" s="121" t="s">
        <v>202</v>
      </c>
      <c r="D3602" s="121" t="s">
        <v>73</v>
      </c>
      <c r="E3602" s="121" t="s">
        <v>70</v>
      </c>
      <c r="F3602" s="122">
        <v>54538</v>
      </c>
      <c r="G3602" s="122">
        <v>3326</v>
      </c>
      <c r="H3602" s="120">
        <v>2019</v>
      </c>
      <c r="I3602" t="str">
        <f>IF(J3602="natural gas",VLOOKUP(D3602,'Cross-Page Data'!$I$4:$J$13,2,FALSE),IF(J3602="solar",VLOOKUP('Form 923'!D3602,'Cross-Page Data'!$I$14:$J$117,2,FALSE),J3602))</f>
        <v>heavy or residual fuel oil</v>
      </c>
      <c r="J3602" t="str">
        <f>VLOOKUP(E3602,'Cross-Page Data'!$D$4:$F$48,3,FALSE)</f>
        <v>heavy or residual fuel oil</v>
      </c>
      <c r="K3602" t="b">
        <f t="shared" si="56"/>
        <v>1</v>
      </c>
    </row>
    <row r="3603" spans="1:11">
      <c r="A3603" s="120">
        <v>6474</v>
      </c>
      <c r="B3603" s="121" t="s">
        <v>201</v>
      </c>
      <c r="C3603" s="121" t="s">
        <v>202</v>
      </c>
      <c r="D3603" s="121" t="s">
        <v>79</v>
      </c>
      <c r="E3603" s="121" t="s">
        <v>70</v>
      </c>
      <c r="F3603" s="122">
        <v>651694</v>
      </c>
      <c r="G3603" s="122">
        <v>67997</v>
      </c>
      <c r="H3603" s="120">
        <v>2019</v>
      </c>
      <c r="I3603" t="str">
        <f>IF(J3603="natural gas",VLOOKUP(D3603,'Cross-Page Data'!$I$4:$J$13,2,FALSE),IF(J3603="solar",VLOOKUP('Form 923'!D3603,'Cross-Page Data'!$I$14:$J$117,2,FALSE),J3603))</f>
        <v>heavy or residual fuel oil</v>
      </c>
      <c r="J3603" t="str">
        <f>VLOOKUP(E3603,'Cross-Page Data'!$D$4:$F$48,3,FALSE)</f>
        <v>heavy or residual fuel oil</v>
      </c>
      <c r="K3603" t="b">
        <f t="shared" si="56"/>
        <v>1</v>
      </c>
    </row>
    <row r="3604" spans="1:11">
      <c r="A3604" s="120">
        <v>6474</v>
      </c>
      <c r="B3604" s="121" t="s">
        <v>201</v>
      </c>
      <c r="C3604" s="121" t="s">
        <v>202</v>
      </c>
      <c r="D3604" s="121" t="s">
        <v>68</v>
      </c>
      <c r="E3604" s="121" t="s">
        <v>70</v>
      </c>
      <c r="F3604" s="122">
        <v>143</v>
      </c>
      <c r="G3604" s="122">
        <v>0</v>
      </c>
      <c r="H3604" s="120">
        <v>2019</v>
      </c>
      <c r="I3604" t="str">
        <f>IF(J3604="natural gas",VLOOKUP(D3604,'Cross-Page Data'!$I$4:$J$13,2,FALSE),IF(J3604="solar",VLOOKUP('Form 923'!D3604,'Cross-Page Data'!$I$14:$J$117,2,FALSE),J3604))</f>
        <v>heavy or residual fuel oil</v>
      </c>
      <c r="J3604" t="str">
        <f>VLOOKUP(E3604,'Cross-Page Data'!$D$4:$F$48,3,FALSE)</f>
        <v>heavy or residual fuel oil</v>
      </c>
      <c r="K3604" t="b">
        <f t="shared" si="56"/>
        <v>1</v>
      </c>
    </row>
    <row r="3605" spans="1:11">
      <c r="A3605" s="120">
        <v>6474</v>
      </c>
      <c r="B3605" s="121" t="s">
        <v>201</v>
      </c>
      <c r="C3605" s="121" t="s">
        <v>202</v>
      </c>
      <c r="D3605" s="121" t="s">
        <v>68</v>
      </c>
      <c r="E3605" s="121" t="s">
        <v>183</v>
      </c>
      <c r="F3605" s="122">
        <v>0</v>
      </c>
      <c r="G3605" s="122">
        <v>0</v>
      </c>
      <c r="H3605" s="120">
        <v>2019</v>
      </c>
      <c r="I3605" t="str">
        <f>IF(J3605="natural gas",VLOOKUP(D3605,'Cross-Page Data'!$I$4:$J$13,2,FALSE),IF(J3605="solar",VLOOKUP('Form 923'!D3605,'Cross-Page Data'!$I$14:$J$117,2,FALSE),J3605))</f>
        <v>crude oil</v>
      </c>
      <c r="J3605" t="str">
        <f>VLOOKUP(E3605,'Cross-Page Data'!$D$4:$F$48,3,FALSE)</f>
        <v>crude oil</v>
      </c>
      <c r="K3605" t="b">
        <f t="shared" si="56"/>
        <v>1</v>
      </c>
    </row>
    <row r="3606" spans="1:11">
      <c r="A3606" s="120">
        <v>6475</v>
      </c>
      <c r="B3606" s="121" t="s">
        <v>201</v>
      </c>
      <c r="C3606" s="121" t="s">
        <v>202</v>
      </c>
      <c r="D3606" s="121" t="s">
        <v>116</v>
      </c>
      <c r="E3606" s="121" t="s">
        <v>170</v>
      </c>
      <c r="F3606" s="122">
        <v>113065</v>
      </c>
      <c r="G3606" s="122">
        <v>12701</v>
      </c>
      <c r="H3606" s="120">
        <v>2019</v>
      </c>
      <c r="I3606" t="str">
        <f>IF(J3606="natural gas",VLOOKUP(D3606,'Cross-Page Data'!$I$4:$J$13,2,FALSE),IF(J3606="solar",VLOOKUP('Form 923'!D3606,'Cross-Page Data'!$I$14:$J$117,2,FALSE),J3606))</f>
        <v>hydro</v>
      </c>
      <c r="J3606" t="str">
        <f>VLOOKUP(E3606,'Cross-Page Data'!$D$4:$F$48,3,FALSE)</f>
        <v>hydro</v>
      </c>
      <c r="K3606" t="b">
        <f t="shared" si="56"/>
        <v>1</v>
      </c>
    </row>
    <row r="3607" spans="1:11">
      <c r="A3607" s="120">
        <v>6479</v>
      </c>
      <c r="B3607" s="121" t="s">
        <v>201</v>
      </c>
      <c r="C3607" s="121" t="s">
        <v>202</v>
      </c>
      <c r="D3607" s="121" t="s">
        <v>116</v>
      </c>
      <c r="E3607" s="121" t="s">
        <v>170</v>
      </c>
      <c r="F3607" s="122">
        <v>2285249</v>
      </c>
      <c r="G3607" s="122">
        <v>256712</v>
      </c>
      <c r="H3607" s="120">
        <v>2019</v>
      </c>
      <c r="I3607" t="str">
        <f>IF(J3607="natural gas",VLOOKUP(D3607,'Cross-Page Data'!$I$4:$J$13,2,FALSE),IF(J3607="solar",VLOOKUP('Form 923'!D3607,'Cross-Page Data'!$I$14:$J$117,2,FALSE),J3607))</f>
        <v>hydro</v>
      </c>
      <c r="J3607" t="str">
        <f>VLOOKUP(E3607,'Cross-Page Data'!$D$4:$F$48,3,FALSE)</f>
        <v>hydro</v>
      </c>
      <c r="K3607" t="b">
        <f t="shared" si="56"/>
        <v>1</v>
      </c>
    </row>
    <row r="3608" spans="1:11">
      <c r="A3608" s="120">
        <v>6480</v>
      </c>
      <c r="B3608" s="121" t="s">
        <v>201</v>
      </c>
      <c r="C3608" s="121" t="s">
        <v>202</v>
      </c>
      <c r="D3608" s="121" t="s">
        <v>116</v>
      </c>
      <c r="E3608" s="121" t="s">
        <v>170</v>
      </c>
      <c r="F3608" s="122">
        <v>698301</v>
      </c>
      <c r="G3608" s="122">
        <v>78443</v>
      </c>
      <c r="H3608" s="120">
        <v>2019</v>
      </c>
      <c r="I3608" t="str">
        <f>IF(J3608="natural gas",VLOOKUP(D3608,'Cross-Page Data'!$I$4:$J$13,2,FALSE),IF(J3608="solar",VLOOKUP('Form 923'!D3608,'Cross-Page Data'!$I$14:$J$117,2,FALSE),J3608))</f>
        <v>hydro</v>
      </c>
      <c r="J3608" t="str">
        <f>VLOOKUP(E3608,'Cross-Page Data'!$D$4:$F$48,3,FALSE)</f>
        <v>hydro</v>
      </c>
      <c r="K3608" t="b">
        <f t="shared" si="56"/>
        <v>1</v>
      </c>
    </row>
    <row r="3609" spans="1:11">
      <c r="A3609" s="120">
        <v>6481</v>
      </c>
      <c r="B3609" s="121" t="s">
        <v>201</v>
      </c>
      <c r="C3609" s="121" t="s">
        <v>202</v>
      </c>
      <c r="D3609" s="121" t="s">
        <v>68</v>
      </c>
      <c r="E3609" s="121" t="s">
        <v>54</v>
      </c>
      <c r="F3609" s="122">
        <v>69991670</v>
      </c>
      <c r="G3609" s="122">
        <v>7060865.2</v>
      </c>
      <c r="H3609" s="120">
        <v>2019</v>
      </c>
      <c r="I3609" t="str">
        <f>IF(J3609="natural gas",VLOOKUP(D3609,'Cross-Page Data'!$I$4:$J$13,2,FALSE),IF(J3609="solar",VLOOKUP('Form 923'!D3609,'Cross-Page Data'!$I$14:$J$117,2,FALSE),J3609))</f>
        <v>hard coal</v>
      </c>
      <c r="J3609" t="str">
        <f>VLOOKUP(E3609,'Cross-Page Data'!$D$4:$F$48,3,FALSE)</f>
        <v>hard coal</v>
      </c>
      <c r="K3609" t="b">
        <f t="shared" si="56"/>
        <v>1</v>
      </c>
    </row>
    <row r="3610" spans="1:11">
      <c r="A3610" s="120">
        <v>6481</v>
      </c>
      <c r="B3610" s="121" t="s">
        <v>201</v>
      </c>
      <c r="C3610" s="121" t="s">
        <v>202</v>
      </c>
      <c r="D3610" s="121" t="s">
        <v>68</v>
      </c>
      <c r="E3610" s="121" t="s">
        <v>70</v>
      </c>
      <c r="F3610" s="122">
        <v>222239</v>
      </c>
      <c r="G3610" s="122">
        <v>22231.809</v>
      </c>
      <c r="H3610" s="120">
        <v>2019</v>
      </c>
      <c r="I3610" t="str">
        <f>IF(J3610="natural gas",VLOOKUP(D3610,'Cross-Page Data'!$I$4:$J$13,2,FALSE),IF(J3610="solar",VLOOKUP('Form 923'!D3610,'Cross-Page Data'!$I$14:$J$117,2,FALSE),J3610))</f>
        <v>heavy or residual fuel oil</v>
      </c>
      <c r="J3610" t="str">
        <f>VLOOKUP(E3610,'Cross-Page Data'!$D$4:$F$48,3,FALSE)</f>
        <v>heavy or residual fuel oil</v>
      </c>
      <c r="K3610" t="b">
        <f t="shared" si="56"/>
        <v>1</v>
      </c>
    </row>
    <row r="3611" spans="1:11">
      <c r="A3611" s="120">
        <v>6481</v>
      </c>
      <c r="B3611" s="121" t="s">
        <v>201</v>
      </c>
      <c r="C3611" s="121" t="s">
        <v>202</v>
      </c>
      <c r="D3611" s="121" t="s">
        <v>68</v>
      </c>
      <c r="E3611" s="121" t="s">
        <v>162</v>
      </c>
      <c r="F3611" s="122">
        <v>4743724</v>
      </c>
      <c r="G3611" s="122">
        <v>478746.98</v>
      </c>
      <c r="H3611" s="120">
        <v>2019</v>
      </c>
      <c r="I3611" t="str">
        <f>IF(J3611="natural gas",VLOOKUP(D3611,'Cross-Page Data'!$I$4:$J$13,2,FALSE),IF(J3611="solar",VLOOKUP('Form 923'!D3611,'Cross-Page Data'!$I$14:$J$117,2,FALSE),J3611))</f>
        <v>hard coal</v>
      </c>
      <c r="J3611" t="str">
        <f>VLOOKUP(E3611,'Cross-Page Data'!$D$4:$F$48,3,FALSE)</f>
        <v>hard coal</v>
      </c>
      <c r="K3611" t="b">
        <f t="shared" si="56"/>
        <v>1</v>
      </c>
    </row>
    <row r="3612" spans="1:11">
      <c r="A3612" s="120">
        <v>6483</v>
      </c>
      <c r="B3612" s="121" t="s">
        <v>201</v>
      </c>
      <c r="C3612" s="121" t="s">
        <v>206</v>
      </c>
      <c r="D3612" s="121" t="s">
        <v>116</v>
      </c>
      <c r="E3612" s="121" t="s">
        <v>170</v>
      </c>
      <c r="F3612" s="122">
        <v>433099</v>
      </c>
      <c r="G3612" s="122">
        <v>48652</v>
      </c>
      <c r="H3612" s="120">
        <v>2019</v>
      </c>
      <c r="I3612" t="str">
        <f>IF(J3612="natural gas",VLOOKUP(D3612,'Cross-Page Data'!$I$4:$J$13,2,FALSE),IF(J3612="solar",VLOOKUP('Form 923'!D3612,'Cross-Page Data'!$I$14:$J$117,2,FALSE),J3612))</f>
        <v>hydro</v>
      </c>
      <c r="J3612" t="str">
        <f>VLOOKUP(E3612,'Cross-Page Data'!$D$4:$F$48,3,FALSE)</f>
        <v>hydro</v>
      </c>
      <c r="K3612" t="b">
        <f t="shared" si="56"/>
        <v>1</v>
      </c>
    </row>
    <row r="3613" spans="1:11">
      <c r="A3613" s="120">
        <v>6484</v>
      </c>
      <c r="B3613" s="121" t="s">
        <v>201</v>
      </c>
      <c r="C3613" s="121" t="s">
        <v>202</v>
      </c>
      <c r="D3613" s="121" t="s">
        <v>116</v>
      </c>
      <c r="E3613" s="121" t="s">
        <v>170</v>
      </c>
      <c r="F3613" s="122">
        <v>13881</v>
      </c>
      <c r="G3613" s="122">
        <v>1559</v>
      </c>
      <c r="H3613" s="120">
        <v>2019</v>
      </c>
      <c r="I3613" t="str">
        <f>IF(J3613="natural gas",VLOOKUP(D3613,'Cross-Page Data'!$I$4:$J$13,2,FALSE),IF(J3613="solar",VLOOKUP('Form 923'!D3613,'Cross-Page Data'!$I$14:$J$117,2,FALSE),J3613))</f>
        <v>hydro</v>
      </c>
      <c r="J3613" t="str">
        <f>VLOOKUP(E3613,'Cross-Page Data'!$D$4:$F$48,3,FALSE)</f>
        <v>hydro</v>
      </c>
      <c r="K3613" t="b">
        <f t="shared" si="56"/>
        <v>1</v>
      </c>
    </row>
    <row r="3614" spans="1:11">
      <c r="A3614" s="120">
        <v>6486</v>
      </c>
      <c r="B3614" s="121" t="s">
        <v>201</v>
      </c>
      <c r="C3614" s="121" t="s">
        <v>202</v>
      </c>
      <c r="D3614" s="121" t="s">
        <v>116</v>
      </c>
      <c r="E3614" s="121" t="s">
        <v>170</v>
      </c>
      <c r="F3614" s="122">
        <v>238341</v>
      </c>
      <c r="G3614" s="122">
        <v>26774</v>
      </c>
      <c r="H3614" s="120">
        <v>2019</v>
      </c>
      <c r="I3614" t="str">
        <f>IF(J3614="natural gas",VLOOKUP(D3614,'Cross-Page Data'!$I$4:$J$13,2,FALSE),IF(J3614="solar",VLOOKUP('Form 923'!D3614,'Cross-Page Data'!$I$14:$J$117,2,FALSE),J3614))</f>
        <v>hydro</v>
      </c>
      <c r="J3614" t="str">
        <f>VLOOKUP(E3614,'Cross-Page Data'!$D$4:$F$48,3,FALSE)</f>
        <v>hydro</v>
      </c>
      <c r="K3614" t="b">
        <f t="shared" si="56"/>
        <v>1</v>
      </c>
    </row>
    <row r="3615" spans="1:11">
      <c r="A3615" s="120">
        <v>6504</v>
      </c>
      <c r="B3615" s="121" t="s">
        <v>201</v>
      </c>
      <c r="C3615" s="121" t="s">
        <v>202</v>
      </c>
      <c r="D3615" s="121" t="s">
        <v>39</v>
      </c>
      <c r="E3615" s="121" t="s">
        <v>70</v>
      </c>
      <c r="F3615" s="122">
        <v>0</v>
      </c>
      <c r="G3615" s="122">
        <v>124634</v>
      </c>
      <c r="H3615" s="120">
        <v>2019</v>
      </c>
      <c r="I3615" t="str">
        <f>IF(J3615="natural gas",VLOOKUP(D3615,'Cross-Page Data'!$I$4:$J$13,2,FALSE),IF(J3615="solar",VLOOKUP('Form 923'!D3615,'Cross-Page Data'!$I$14:$J$117,2,FALSE),J3615))</f>
        <v>heavy or residual fuel oil</v>
      </c>
      <c r="J3615" t="str">
        <f>VLOOKUP(E3615,'Cross-Page Data'!$D$4:$F$48,3,FALSE)</f>
        <v>heavy or residual fuel oil</v>
      </c>
      <c r="K3615" t="b">
        <f t="shared" si="56"/>
        <v>1</v>
      </c>
    </row>
    <row r="3616" spans="1:11">
      <c r="A3616" s="120">
        <v>6504</v>
      </c>
      <c r="B3616" s="121" t="s">
        <v>201</v>
      </c>
      <c r="C3616" s="121" t="s">
        <v>202</v>
      </c>
      <c r="D3616" s="121" t="s">
        <v>61</v>
      </c>
      <c r="E3616" s="121" t="s">
        <v>70</v>
      </c>
      <c r="F3616" s="122">
        <v>4517372</v>
      </c>
      <c r="G3616" s="122">
        <v>378323</v>
      </c>
      <c r="H3616" s="120">
        <v>2019</v>
      </c>
      <c r="I3616" t="str">
        <f>IF(J3616="natural gas",VLOOKUP(D3616,'Cross-Page Data'!$I$4:$J$13,2,FALSE),IF(J3616="solar",VLOOKUP('Form 923'!D3616,'Cross-Page Data'!$I$14:$J$117,2,FALSE),J3616))</f>
        <v>heavy or residual fuel oil</v>
      </c>
      <c r="J3616" t="str">
        <f>VLOOKUP(E3616,'Cross-Page Data'!$D$4:$F$48,3,FALSE)</f>
        <v>heavy or residual fuel oil</v>
      </c>
      <c r="K3616" t="b">
        <f t="shared" si="56"/>
        <v>1</v>
      </c>
    </row>
    <row r="3617" spans="1:11">
      <c r="A3617" s="120">
        <v>6504</v>
      </c>
      <c r="B3617" s="121" t="s">
        <v>201</v>
      </c>
      <c r="C3617" s="121" t="s">
        <v>202</v>
      </c>
      <c r="D3617" s="121" t="s">
        <v>79</v>
      </c>
      <c r="E3617" s="121" t="s">
        <v>70</v>
      </c>
      <c r="F3617" s="122">
        <v>2005039</v>
      </c>
      <c r="G3617" s="122">
        <v>198260</v>
      </c>
      <c r="H3617" s="120">
        <v>2019</v>
      </c>
      <c r="I3617" t="str">
        <f>IF(J3617="natural gas",VLOOKUP(D3617,'Cross-Page Data'!$I$4:$J$13,2,FALSE),IF(J3617="solar",VLOOKUP('Form 923'!D3617,'Cross-Page Data'!$I$14:$J$117,2,FALSE),J3617))</f>
        <v>heavy or residual fuel oil</v>
      </c>
      <c r="J3617" t="str">
        <f>VLOOKUP(E3617,'Cross-Page Data'!$D$4:$F$48,3,FALSE)</f>
        <v>heavy or residual fuel oil</v>
      </c>
      <c r="K3617" t="b">
        <f t="shared" si="56"/>
        <v>1</v>
      </c>
    </row>
    <row r="3618" spans="1:11">
      <c r="A3618" s="120">
        <v>6505</v>
      </c>
      <c r="B3618" s="121" t="s">
        <v>201</v>
      </c>
      <c r="C3618" s="121" t="s">
        <v>202</v>
      </c>
      <c r="D3618" s="121" t="s">
        <v>116</v>
      </c>
      <c r="E3618" s="121" t="s">
        <v>170</v>
      </c>
      <c r="F3618" s="122">
        <v>1429305</v>
      </c>
      <c r="G3618" s="122">
        <v>160560</v>
      </c>
      <c r="H3618" s="120">
        <v>2019</v>
      </c>
      <c r="I3618" t="str">
        <f>IF(J3618="natural gas",VLOOKUP(D3618,'Cross-Page Data'!$I$4:$J$13,2,FALSE),IF(J3618="solar",VLOOKUP('Form 923'!D3618,'Cross-Page Data'!$I$14:$J$117,2,FALSE),J3618))</f>
        <v>hydro</v>
      </c>
      <c r="J3618" t="str">
        <f>VLOOKUP(E3618,'Cross-Page Data'!$D$4:$F$48,3,FALSE)</f>
        <v>hydro</v>
      </c>
      <c r="K3618" t="b">
        <f t="shared" si="56"/>
        <v>1</v>
      </c>
    </row>
    <row r="3619" spans="1:11">
      <c r="A3619" s="120">
        <v>6506</v>
      </c>
      <c r="B3619" s="121" t="s">
        <v>201</v>
      </c>
      <c r="C3619" s="121" t="s">
        <v>202</v>
      </c>
      <c r="D3619" s="121" t="s">
        <v>116</v>
      </c>
      <c r="E3619" s="121" t="s">
        <v>170</v>
      </c>
      <c r="F3619" s="122">
        <v>193735</v>
      </c>
      <c r="G3619" s="122">
        <v>21763.17</v>
      </c>
      <c r="H3619" s="120">
        <v>2019</v>
      </c>
      <c r="I3619" t="str">
        <f>IF(J3619="natural gas",VLOOKUP(D3619,'Cross-Page Data'!$I$4:$J$13,2,FALSE),IF(J3619="solar",VLOOKUP('Form 923'!D3619,'Cross-Page Data'!$I$14:$J$117,2,FALSE),J3619))</f>
        <v>hydro</v>
      </c>
      <c r="J3619" t="str">
        <f>VLOOKUP(E3619,'Cross-Page Data'!$D$4:$F$48,3,FALSE)</f>
        <v>hydro</v>
      </c>
      <c r="K3619" t="b">
        <f t="shared" si="56"/>
        <v>1</v>
      </c>
    </row>
    <row r="3620" spans="1:11">
      <c r="A3620" s="120">
        <v>6507</v>
      </c>
      <c r="B3620" s="121" t="s">
        <v>201</v>
      </c>
      <c r="C3620" s="121" t="s">
        <v>202</v>
      </c>
      <c r="D3620" s="121" t="s">
        <v>116</v>
      </c>
      <c r="E3620" s="121" t="s">
        <v>170</v>
      </c>
      <c r="F3620" s="122">
        <v>0</v>
      </c>
      <c r="G3620" s="122">
        <v>0</v>
      </c>
      <c r="H3620" s="120">
        <v>2019</v>
      </c>
      <c r="I3620" t="str">
        <f>IF(J3620="natural gas",VLOOKUP(D3620,'Cross-Page Data'!$I$4:$J$13,2,FALSE),IF(J3620="solar",VLOOKUP('Form 923'!D3620,'Cross-Page Data'!$I$14:$J$117,2,FALSE),J3620))</f>
        <v>hydro</v>
      </c>
      <c r="J3620" t="str">
        <f>VLOOKUP(E3620,'Cross-Page Data'!$D$4:$F$48,3,FALSE)</f>
        <v>hydro</v>
      </c>
      <c r="K3620" t="b">
        <f t="shared" si="56"/>
        <v>1</v>
      </c>
    </row>
    <row r="3621" spans="1:11">
      <c r="A3621" s="120">
        <v>6513</v>
      </c>
      <c r="B3621" s="121" t="s">
        <v>201</v>
      </c>
      <c r="C3621" s="121" t="s">
        <v>206</v>
      </c>
      <c r="D3621" s="121" t="s">
        <v>116</v>
      </c>
      <c r="E3621" s="121" t="s">
        <v>170</v>
      </c>
      <c r="F3621" s="122">
        <v>103468</v>
      </c>
      <c r="G3621" s="122">
        <v>11623</v>
      </c>
      <c r="H3621" s="120">
        <v>2019</v>
      </c>
      <c r="I3621" t="str">
        <f>IF(J3621="natural gas",VLOOKUP(D3621,'Cross-Page Data'!$I$4:$J$13,2,FALSE),IF(J3621="solar",VLOOKUP('Form 923'!D3621,'Cross-Page Data'!$I$14:$J$117,2,FALSE),J3621))</f>
        <v>hydro</v>
      </c>
      <c r="J3621" t="str">
        <f>VLOOKUP(E3621,'Cross-Page Data'!$D$4:$F$48,3,FALSE)</f>
        <v>hydro</v>
      </c>
      <c r="K3621" t="b">
        <f t="shared" si="56"/>
        <v>1</v>
      </c>
    </row>
    <row r="3622" spans="1:11">
      <c r="A3622" s="120">
        <v>6515</v>
      </c>
      <c r="B3622" s="121" t="s">
        <v>201</v>
      </c>
      <c r="C3622" s="121" t="s">
        <v>202</v>
      </c>
      <c r="D3622" s="121" t="s">
        <v>73</v>
      </c>
      <c r="E3622" s="121" t="s">
        <v>70</v>
      </c>
      <c r="F3622" s="122">
        <v>0</v>
      </c>
      <c r="G3622" s="122">
        <v>0</v>
      </c>
      <c r="H3622" s="120">
        <v>2019</v>
      </c>
      <c r="I3622" t="str">
        <f>IF(J3622="natural gas",VLOOKUP(D3622,'Cross-Page Data'!$I$4:$J$13,2,FALSE),IF(J3622="solar",VLOOKUP('Form 923'!D3622,'Cross-Page Data'!$I$14:$J$117,2,FALSE),J3622))</f>
        <v>heavy or residual fuel oil</v>
      </c>
      <c r="J3622" t="str">
        <f>VLOOKUP(E3622,'Cross-Page Data'!$D$4:$F$48,3,FALSE)</f>
        <v>heavy or residual fuel oil</v>
      </c>
      <c r="K3622" t="b">
        <f t="shared" si="56"/>
        <v>1</v>
      </c>
    </row>
    <row r="3623" spans="1:11">
      <c r="A3623" s="120">
        <v>6515</v>
      </c>
      <c r="B3623" s="121" t="s">
        <v>201</v>
      </c>
      <c r="C3623" s="121" t="s">
        <v>202</v>
      </c>
      <c r="D3623" s="121" t="s">
        <v>73</v>
      </c>
      <c r="E3623" s="121" t="s">
        <v>38</v>
      </c>
      <c r="F3623" s="122">
        <v>313208</v>
      </c>
      <c r="G3623" s="122">
        <v>27404</v>
      </c>
      <c r="H3623" s="120">
        <v>2019</v>
      </c>
      <c r="I3623" t="str">
        <f>IF(J3623="natural gas",VLOOKUP(D3623,'Cross-Page Data'!$I$4:$J$13,2,FALSE),IF(J3623="solar",VLOOKUP('Form 923'!D3623,'Cross-Page Data'!$I$14:$J$117,2,FALSE),J3623))</f>
        <v>natural gas peaker</v>
      </c>
      <c r="J3623" t="str">
        <f>VLOOKUP(E3623,'Cross-Page Data'!$D$4:$F$48,3,FALSE)</f>
        <v>natural gas</v>
      </c>
      <c r="K3623" t="b">
        <f t="shared" si="56"/>
        <v>1</v>
      </c>
    </row>
    <row r="3624" spans="1:11">
      <c r="A3624" s="120">
        <v>6516</v>
      </c>
      <c r="B3624" s="121" t="s">
        <v>201</v>
      </c>
      <c r="C3624" s="121" t="s">
        <v>202</v>
      </c>
      <c r="D3624" s="121" t="s">
        <v>79</v>
      </c>
      <c r="E3624" s="121" t="s">
        <v>70</v>
      </c>
      <c r="F3624" s="122">
        <v>1882</v>
      </c>
      <c r="G3624" s="122">
        <v>-186</v>
      </c>
      <c r="H3624" s="120">
        <v>2019</v>
      </c>
      <c r="I3624" t="str">
        <f>IF(J3624="natural gas",VLOOKUP(D3624,'Cross-Page Data'!$I$4:$J$13,2,FALSE),IF(J3624="solar",VLOOKUP('Form 923'!D3624,'Cross-Page Data'!$I$14:$J$117,2,FALSE),J3624))</f>
        <v>heavy or residual fuel oil</v>
      </c>
      <c r="J3624" t="str">
        <f>VLOOKUP(E3624,'Cross-Page Data'!$D$4:$F$48,3,FALSE)</f>
        <v>heavy or residual fuel oil</v>
      </c>
      <c r="K3624" t="b">
        <f t="shared" si="56"/>
        <v>1</v>
      </c>
    </row>
    <row r="3625" spans="1:11">
      <c r="A3625" s="120">
        <v>6517</v>
      </c>
      <c r="B3625" s="121" t="s">
        <v>201</v>
      </c>
      <c r="C3625" s="121" t="s">
        <v>202</v>
      </c>
      <c r="D3625" s="121" t="s">
        <v>116</v>
      </c>
      <c r="E3625" s="121" t="s">
        <v>170</v>
      </c>
      <c r="F3625" s="122">
        <v>750999</v>
      </c>
      <c r="G3625" s="122">
        <v>84363</v>
      </c>
      <c r="H3625" s="120">
        <v>2019</v>
      </c>
      <c r="I3625" t="str">
        <f>IF(J3625="natural gas",VLOOKUP(D3625,'Cross-Page Data'!$I$4:$J$13,2,FALSE),IF(J3625="solar",VLOOKUP('Form 923'!D3625,'Cross-Page Data'!$I$14:$J$117,2,FALSE),J3625))</f>
        <v>hydro</v>
      </c>
      <c r="J3625" t="str">
        <f>VLOOKUP(E3625,'Cross-Page Data'!$D$4:$F$48,3,FALSE)</f>
        <v>hydro</v>
      </c>
      <c r="K3625" t="b">
        <f t="shared" si="56"/>
        <v>1</v>
      </c>
    </row>
    <row r="3626" spans="1:11">
      <c r="A3626" s="120">
        <v>6518</v>
      </c>
      <c r="B3626" s="121" t="s">
        <v>201</v>
      </c>
      <c r="C3626" s="121" t="s">
        <v>202</v>
      </c>
      <c r="D3626" s="121" t="s">
        <v>79</v>
      </c>
      <c r="E3626" s="121" t="s">
        <v>70</v>
      </c>
      <c r="F3626" s="122">
        <v>7331</v>
      </c>
      <c r="G3626" s="122">
        <v>280</v>
      </c>
      <c r="H3626" s="120">
        <v>2019</v>
      </c>
      <c r="I3626" t="str">
        <f>IF(J3626="natural gas",VLOOKUP(D3626,'Cross-Page Data'!$I$4:$J$13,2,FALSE),IF(J3626="solar",VLOOKUP('Form 923'!D3626,'Cross-Page Data'!$I$14:$J$117,2,FALSE),J3626))</f>
        <v>heavy or residual fuel oil</v>
      </c>
      <c r="J3626" t="str">
        <f>VLOOKUP(E3626,'Cross-Page Data'!$D$4:$F$48,3,FALSE)</f>
        <v>heavy or residual fuel oil</v>
      </c>
      <c r="K3626" t="b">
        <f t="shared" si="56"/>
        <v>1</v>
      </c>
    </row>
    <row r="3627" spans="1:11">
      <c r="A3627" s="120">
        <v>6519</v>
      </c>
      <c r="B3627" s="121" t="s">
        <v>201</v>
      </c>
      <c r="C3627" s="121" t="s">
        <v>202</v>
      </c>
      <c r="D3627" s="121" t="s">
        <v>116</v>
      </c>
      <c r="E3627" s="121" t="s">
        <v>170</v>
      </c>
      <c r="F3627" s="122">
        <v>52130</v>
      </c>
      <c r="G3627" s="122">
        <v>5856</v>
      </c>
      <c r="H3627" s="120">
        <v>2019</v>
      </c>
      <c r="I3627" t="str">
        <f>IF(J3627="natural gas",VLOOKUP(D3627,'Cross-Page Data'!$I$4:$J$13,2,FALSE),IF(J3627="solar",VLOOKUP('Form 923'!D3627,'Cross-Page Data'!$I$14:$J$117,2,FALSE),J3627))</f>
        <v>hydro</v>
      </c>
      <c r="J3627" t="str">
        <f>VLOOKUP(E3627,'Cross-Page Data'!$D$4:$F$48,3,FALSE)</f>
        <v>hydro</v>
      </c>
      <c r="K3627" t="b">
        <f t="shared" si="56"/>
        <v>1</v>
      </c>
    </row>
    <row r="3628" spans="1:11">
      <c r="A3628" s="120">
        <v>6519</v>
      </c>
      <c r="B3628" s="121" t="s">
        <v>201</v>
      </c>
      <c r="C3628" s="121" t="s">
        <v>202</v>
      </c>
      <c r="D3628" s="121" t="s">
        <v>79</v>
      </c>
      <c r="E3628" s="121" t="s">
        <v>70</v>
      </c>
      <c r="F3628" s="122">
        <v>266</v>
      </c>
      <c r="G3628" s="122">
        <v>29</v>
      </c>
      <c r="H3628" s="120">
        <v>2019</v>
      </c>
      <c r="I3628" t="str">
        <f>IF(J3628="natural gas",VLOOKUP(D3628,'Cross-Page Data'!$I$4:$J$13,2,FALSE),IF(J3628="solar",VLOOKUP('Form 923'!D3628,'Cross-Page Data'!$I$14:$J$117,2,FALSE),J3628))</f>
        <v>heavy or residual fuel oil</v>
      </c>
      <c r="J3628" t="str">
        <f>VLOOKUP(E3628,'Cross-Page Data'!$D$4:$F$48,3,FALSE)</f>
        <v>heavy or residual fuel oil</v>
      </c>
      <c r="K3628" t="b">
        <f t="shared" si="56"/>
        <v>1</v>
      </c>
    </row>
    <row r="3629" spans="1:11">
      <c r="A3629" s="120">
        <v>6520</v>
      </c>
      <c r="B3629" s="121" t="s">
        <v>201</v>
      </c>
      <c r="C3629" s="121" t="s">
        <v>202</v>
      </c>
      <c r="D3629" s="121" t="s">
        <v>116</v>
      </c>
      <c r="E3629" s="121" t="s">
        <v>170</v>
      </c>
      <c r="F3629" s="122">
        <v>158642</v>
      </c>
      <c r="G3629" s="122">
        <v>17821</v>
      </c>
      <c r="H3629" s="120">
        <v>2019</v>
      </c>
      <c r="I3629" t="str">
        <f>IF(J3629="natural gas",VLOOKUP(D3629,'Cross-Page Data'!$I$4:$J$13,2,FALSE),IF(J3629="solar",VLOOKUP('Form 923'!D3629,'Cross-Page Data'!$I$14:$J$117,2,FALSE),J3629))</f>
        <v>hydro</v>
      </c>
      <c r="J3629" t="str">
        <f>VLOOKUP(E3629,'Cross-Page Data'!$D$4:$F$48,3,FALSE)</f>
        <v>hydro</v>
      </c>
      <c r="K3629" t="b">
        <f t="shared" si="56"/>
        <v>1</v>
      </c>
    </row>
    <row r="3630" spans="1:11">
      <c r="A3630" s="120">
        <v>6521</v>
      </c>
      <c r="B3630" s="121" t="s">
        <v>201</v>
      </c>
      <c r="C3630" s="121" t="s">
        <v>206</v>
      </c>
      <c r="D3630" s="121" t="s">
        <v>116</v>
      </c>
      <c r="E3630" s="121" t="s">
        <v>170</v>
      </c>
      <c r="F3630" s="122">
        <v>73691</v>
      </c>
      <c r="G3630" s="122">
        <v>8278</v>
      </c>
      <c r="H3630" s="120">
        <v>2019</v>
      </c>
      <c r="I3630" t="str">
        <f>IF(J3630="natural gas",VLOOKUP(D3630,'Cross-Page Data'!$I$4:$J$13,2,FALSE),IF(J3630="solar",VLOOKUP('Form 923'!D3630,'Cross-Page Data'!$I$14:$J$117,2,FALSE),J3630))</f>
        <v>hydro</v>
      </c>
      <c r="J3630" t="str">
        <f>VLOOKUP(E3630,'Cross-Page Data'!$D$4:$F$48,3,FALSE)</f>
        <v>hydro</v>
      </c>
      <c r="K3630" t="b">
        <f t="shared" si="56"/>
        <v>1</v>
      </c>
    </row>
    <row r="3631" spans="1:11">
      <c r="A3631" s="120">
        <v>6522</v>
      </c>
      <c r="B3631" s="121" t="s">
        <v>201</v>
      </c>
      <c r="C3631" s="121" t="s">
        <v>202</v>
      </c>
      <c r="D3631" s="121" t="s">
        <v>57</v>
      </c>
      <c r="E3631" s="121" t="s">
        <v>170</v>
      </c>
      <c r="F3631" s="122">
        <v>0</v>
      </c>
      <c r="G3631" s="122">
        <v>-93829</v>
      </c>
      <c r="H3631" s="120">
        <v>2019</v>
      </c>
      <c r="I3631" t="str">
        <f>IF(J3631="natural gas",VLOOKUP(D3631,'Cross-Page Data'!$I$4:$J$13,2,FALSE),IF(J3631="solar",VLOOKUP('Form 923'!D3631,'Cross-Page Data'!$I$14:$J$117,2,FALSE),J3631))</f>
        <v>hydro</v>
      </c>
      <c r="J3631" t="str">
        <f>VLOOKUP(E3631,'Cross-Page Data'!$D$4:$F$48,3,FALSE)</f>
        <v>hydro</v>
      </c>
      <c r="K3631" t="b">
        <f t="shared" si="56"/>
        <v>1</v>
      </c>
    </row>
    <row r="3632" spans="1:11">
      <c r="A3632" s="120">
        <v>6526</v>
      </c>
      <c r="B3632" s="121" t="s">
        <v>201</v>
      </c>
      <c r="C3632" s="121" t="s">
        <v>202</v>
      </c>
      <c r="D3632" s="121" t="s">
        <v>116</v>
      </c>
      <c r="E3632" s="121" t="s">
        <v>170</v>
      </c>
      <c r="F3632" s="122">
        <v>9908</v>
      </c>
      <c r="G3632" s="122">
        <v>1113</v>
      </c>
      <c r="H3632" s="120">
        <v>2019</v>
      </c>
      <c r="I3632" t="str">
        <f>IF(J3632="natural gas",VLOOKUP(D3632,'Cross-Page Data'!$I$4:$J$13,2,FALSE),IF(J3632="solar",VLOOKUP('Form 923'!D3632,'Cross-Page Data'!$I$14:$J$117,2,FALSE),J3632))</f>
        <v>hydro</v>
      </c>
      <c r="J3632" t="str">
        <f>VLOOKUP(E3632,'Cross-Page Data'!$D$4:$F$48,3,FALSE)</f>
        <v>hydro</v>
      </c>
      <c r="K3632" t="b">
        <f t="shared" si="56"/>
        <v>1</v>
      </c>
    </row>
    <row r="3633" spans="1:11">
      <c r="A3633" s="120">
        <v>6527</v>
      </c>
      <c r="B3633" s="121" t="s">
        <v>201</v>
      </c>
      <c r="C3633" s="121" t="s">
        <v>206</v>
      </c>
      <c r="D3633" s="121" t="s">
        <v>116</v>
      </c>
      <c r="E3633" s="121" t="s">
        <v>170</v>
      </c>
      <c r="F3633" s="122">
        <v>903259</v>
      </c>
      <c r="G3633" s="122">
        <v>101467</v>
      </c>
      <c r="H3633" s="120">
        <v>2019</v>
      </c>
      <c r="I3633" t="str">
        <f>IF(J3633="natural gas",VLOOKUP(D3633,'Cross-Page Data'!$I$4:$J$13,2,FALSE),IF(J3633="solar",VLOOKUP('Form 923'!D3633,'Cross-Page Data'!$I$14:$J$117,2,FALSE),J3633))</f>
        <v>hydro</v>
      </c>
      <c r="J3633" t="str">
        <f>VLOOKUP(E3633,'Cross-Page Data'!$D$4:$F$48,3,FALSE)</f>
        <v>hydro</v>
      </c>
      <c r="K3633" t="b">
        <f t="shared" si="56"/>
        <v>1</v>
      </c>
    </row>
    <row r="3634" spans="1:11">
      <c r="A3634" s="120">
        <v>6529</v>
      </c>
      <c r="B3634" s="121" t="s">
        <v>201</v>
      </c>
      <c r="C3634" s="121" t="s">
        <v>206</v>
      </c>
      <c r="D3634" s="121" t="s">
        <v>116</v>
      </c>
      <c r="E3634" s="121" t="s">
        <v>170</v>
      </c>
      <c r="F3634" s="122">
        <v>172619</v>
      </c>
      <c r="G3634" s="122">
        <v>19391</v>
      </c>
      <c r="H3634" s="120">
        <v>2019</v>
      </c>
      <c r="I3634" t="str">
        <f>IF(J3634="natural gas",VLOOKUP(D3634,'Cross-Page Data'!$I$4:$J$13,2,FALSE),IF(J3634="solar",VLOOKUP('Form 923'!D3634,'Cross-Page Data'!$I$14:$J$117,2,FALSE),J3634))</f>
        <v>hydro</v>
      </c>
      <c r="J3634" t="str">
        <f>VLOOKUP(E3634,'Cross-Page Data'!$D$4:$F$48,3,FALSE)</f>
        <v>hydro</v>
      </c>
      <c r="K3634" t="b">
        <f t="shared" si="56"/>
        <v>1</v>
      </c>
    </row>
    <row r="3635" spans="1:11">
      <c r="A3635" s="120">
        <v>6531</v>
      </c>
      <c r="B3635" s="121" t="s">
        <v>201</v>
      </c>
      <c r="C3635" s="121" t="s">
        <v>206</v>
      </c>
      <c r="D3635" s="121" t="s">
        <v>116</v>
      </c>
      <c r="E3635" s="121" t="s">
        <v>170</v>
      </c>
      <c r="F3635" s="122">
        <v>154573</v>
      </c>
      <c r="G3635" s="122">
        <v>17364</v>
      </c>
      <c r="H3635" s="120">
        <v>2019</v>
      </c>
      <c r="I3635" t="str">
        <f>IF(J3635="natural gas",VLOOKUP(D3635,'Cross-Page Data'!$I$4:$J$13,2,FALSE),IF(J3635="solar",VLOOKUP('Form 923'!D3635,'Cross-Page Data'!$I$14:$J$117,2,FALSE),J3635))</f>
        <v>hydro</v>
      </c>
      <c r="J3635" t="str">
        <f>VLOOKUP(E3635,'Cross-Page Data'!$D$4:$F$48,3,FALSE)</f>
        <v>hydro</v>
      </c>
      <c r="K3635" t="b">
        <f t="shared" si="56"/>
        <v>1</v>
      </c>
    </row>
    <row r="3636" spans="1:11">
      <c r="A3636" s="120">
        <v>6532</v>
      </c>
      <c r="B3636" s="121" t="s">
        <v>201</v>
      </c>
      <c r="C3636" s="121" t="s">
        <v>206</v>
      </c>
      <c r="D3636" s="121" t="s">
        <v>116</v>
      </c>
      <c r="E3636" s="121" t="s">
        <v>170</v>
      </c>
      <c r="F3636" s="122">
        <v>119695</v>
      </c>
      <c r="G3636" s="122">
        <v>13446</v>
      </c>
      <c r="H3636" s="120">
        <v>2019</v>
      </c>
      <c r="I3636" t="str">
        <f>IF(J3636="natural gas",VLOOKUP(D3636,'Cross-Page Data'!$I$4:$J$13,2,FALSE),IF(J3636="solar",VLOOKUP('Form 923'!D3636,'Cross-Page Data'!$I$14:$J$117,2,FALSE),J3636))</f>
        <v>hydro</v>
      </c>
      <c r="J3636" t="str">
        <f>VLOOKUP(E3636,'Cross-Page Data'!$D$4:$F$48,3,FALSE)</f>
        <v>hydro</v>
      </c>
      <c r="K3636" t="b">
        <f t="shared" si="56"/>
        <v>1</v>
      </c>
    </row>
    <row r="3637" spans="1:11">
      <c r="A3637" s="120">
        <v>6537</v>
      </c>
      <c r="B3637" s="121" t="s">
        <v>201</v>
      </c>
      <c r="C3637" s="121" t="s">
        <v>202</v>
      </c>
      <c r="D3637" s="121" t="s">
        <v>116</v>
      </c>
      <c r="E3637" s="121" t="s">
        <v>170</v>
      </c>
      <c r="F3637" s="122">
        <v>69623</v>
      </c>
      <c r="G3637" s="122">
        <v>7821</v>
      </c>
      <c r="H3637" s="120">
        <v>2019</v>
      </c>
      <c r="I3637" t="str">
        <f>IF(J3637="natural gas",VLOOKUP(D3637,'Cross-Page Data'!$I$4:$J$13,2,FALSE),IF(J3637="solar",VLOOKUP('Form 923'!D3637,'Cross-Page Data'!$I$14:$J$117,2,FALSE),J3637))</f>
        <v>hydro</v>
      </c>
      <c r="J3637" t="str">
        <f>VLOOKUP(E3637,'Cross-Page Data'!$D$4:$F$48,3,FALSE)</f>
        <v>hydro</v>
      </c>
      <c r="K3637" t="b">
        <f t="shared" si="56"/>
        <v>1</v>
      </c>
    </row>
    <row r="3638" spans="1:11">
      <c r="A3638" s="120">
        <v>6543</v>
      </c>
      <c r="B3638" s="121" t="s">
        <v>201</v>
      </c>
      <c r="C3638" s="121" t="s">
        <v>206</v>
      </c>
      <c r="D3638" s="121" t="s">
        <v>116</v>
      </c>
      <c r="E3638" s="121" t="s">
        <v>170</v>
      </c>
      <c r="F3638" s="122">
        <v>67103</v>
      </c>
      <c r="G3638" s="122">
        <v>7538</v>
      </c>
      <c r="H3638" s="120">
        <v>2019</v>
      </c>
      <c r="I3638" t="str">
        <f>IF(J3638="natural gas",VLOOKUP(D3638,'Cross-Page Data'!$I$4:$J$13,2,FALSE),IF(J3638="solar",VLOOKUP('Form 923'!D3638,'Cross-Page Data'!$I$14:$J$117,2,FALSE),J3638))</f>
        <v>hydro</v>
      </c>
      <c r="J3638" t="str">
        <f>VLOOKUP(E3638,'Cross-Page Data'!$D$4:$F$48,3,FALSE)</f>
        <v>hydro</v>
      </c>
      <c r="K3638" t="b">
        <f t="shared" si="56"/>
        <v>1</v>
      </c>
    </row>
    <row r="3639" spans="1:11">
      <c r="A3639" s="120">
        <v>6544</v>
      </c>
      <c r="B3639" s="121" t="s">
        <v>201</v>
      </c>
      <c r="C3639" s="121" t="s">
        <v>206</v>
      </c>
      <c r="D3639" s="121" t="s">
        <v>116</v>
      </c>
      <c r="E3639" s="121" t="s">
        <v>170</v>
      </c>
      <c r="F3639" s="122">
        <v>68724</v>
      </c>
      <c r="G3639" s="122">
        <v>7720</v>
      </c>
      <c r="H3639" s="120">
        <v>2019</v>
      </c>
      <c r="I3639" t="str">
        <f>IF(J3639="natural gas",VLOOKUP(D3639,'Cross-Page Data'!$I$4:$J$13,2,FALSE),IF(J3639="solar",VLOOKUP('Form 923'!D3639,'Cross-Page Data'!$I$14:$J$117,2,FALSE),J3639))</f>
        <v>hydro</v>
      </c>
      <c r="J3639" t="str">
        <f>VLOOKUP(E3639,'Cross-Page Data'!$D$4:$F$48,3,FALSE)</f>
        <v>hydro</v>
      </c>
      <c r="K3639" t="b">
        <f t="shared" si="56"/>
        <v>1</v>
      </c>
    </row>
    <row r="3640" spans="1:11">
      <c r="A3640" s="120">
        <v>6546</v>
      </c>
      <c r="B3640" s="121" t="s">
        <v>201</v>
      </c>
      <c r="C3640" s="121" t="s">
        <v>206</v>
      </c>
      <c r="D3640" s="121" t="s">
        <v>116</v>
      </c>
      <c r="E3640" s="121" t="s">
        <v>170</v>
      </c>
      <c r="F3640" s="122">
        <v>92127</v>
      </c>
      <c r="G3640" s="122">
        <v>10349</v>
      </c>
      <c r="H3640" s="120">
        <v>2019</v>
      </c>
      <c r="I3640" t="str">
        <f>IF(J3640="natural gas",VLOOKUP(D3640,'Cross-Page Data'!$I$4:$J$13,2,FALSE),IF(J3640="solar",VLOOKUP('Form 923'!D3640,'Cross-Page Data'!$I$14:$J$117,2,FALSE),J3640))</f>
        <v>hydro</v>
      </c>
      <c r="J3640" t="str">
        <f>VLOOKUP(E3640,'Cross-Page Data'!$D$4:$F$48,3,FALSE)</f>
        <v>hydro</v>
      </c>
      <c r="K3640" t="b">
        <f t="shared" si="56"/>
        <v>1</v>
      </c>
    </row>
    <row r="3641" spans="1:11">
      <c r="A3641" s="120">
        <v>6552</v>
      </c>
      <c r="B3641" s="121" t="s">
        <v>201</v>
      </c>
      <c r="C3641" s="121" t="s">
        <v>202</v>
      </c>
      <c r="D3641" s="121" t="s">
        <v>116</v>
      </c>
      <c r="E3641" s="121" t="s">
        <v>170</v>
      </c>
      <c r="F3641" s="122">
        <v>545436</v>
      </c>
      <c r="G3641" s="122">
        <v>61271</v>
      </c>
      <c r="H3641" s="120">
        <v>2019</v>
      </c>
      <c r="I3641" t="str">
        <f>IF(J3641="natural gas",VLOOKUP(D3641,'Cross-Page Data'!$I$4:$J$13,2,FALSE),IF(J3641="solar",VLOOKUP('Form 923'!D3641,'Cross-Page Data'!$I$14:$J$117,2,FALSE),J3641))</f>
        <v>hydro</v>
      </c>
      <c r="J3641" t="str">
        <f>VLOOKUP(E3641,'Cross-Page Data'!$D$4:$F$48,3,FALSE)</f>
        <v>hydro</v>
      </c>
      <c r="K3641" t="b">
        <f t="shared" si="56"/>
        <v>1</v>
      </c>
    </row>
    <row r="3642" spans="1:11">
      <c r="A3642" s="120">
        <v>6554</v>
      </c>
      <c r="B3642" s="121" t="s">
        <v>201</v>
      </c>
      <c r="C3642" s="121" t="s">
        <v>202</v>
      </c>
      <c r="D3642" s="121" t="s">
        <v>79</v>
      </c>
      <c r="E3642" s="121" t="s">
        <v>70</v>
      </c>
      <c r="F3642" s="122">
        <v>1758</v>
      </c>
      <c r="G3642" s="122">
        <v>168.104</v>
      </c>
      <c r="H3642" s="120">
        <v>2019</v>
      </c>
      <c r="I3642" t="str">
        <f>IF(J3642="natural gas",VLOOKUP(D3642,'Cross-Page Data'!$I$4:$J$13,2,FALSE),IF(J3642="solar",VLOOKUP('Form 923'!D3642,'Cross-Page Data'!$I$14:$J$117,2,FALSE),J3642))</f>
        <v>heavy or residual fuel oil</v>
      </c>
      <c r="J3642" t="str">
        <f>VLOOKUP(E3642,'Cross-Page Data'!$D$4:$F$48,3,FALSE)</f>
        <v>heavy or residual fuel oil</v>
      </c>
      <c r="K3642" t="b">
        <f t="shared" si="56"/>
        <v>1</v>
      </c>
    </row>
    <row r="3643" spans="1:11">
      <c r="A3643" s="120">
        <v>6554</v>
      </c>
      <c r="B3643" s="121" t="s">
        <v>201</v>
      </c>
      <c r="C3643" s="121" t="s">
        <v>202</v>
      </c>
      <c r="D3643" s="121" t="s">
        <v>79</v>
      </c>
      <c r="E3643" s="121" t="s">
        <v>38</v>
      </c>
      <c r="F3643" s="122">
        <v>1107</v>
      </c>
      <c r="G3643" s="122">
        <v>105.896</v>
      </c>
      <c r="H3643" s="120">
        <v>2019</v>
      </c>
      <c r="I3643" t="str">
        <f>IF(J3643="natural gas",VLOOKUP(D3643,'Cross-Page Data'!$I$4:$J$13,2,FALSE),IF(J3643="solar",VLOOKUP('Form 923'!D3643,'Cross-Page Data'!$I$14:$J$117,2,FALSE),J3643))</f>
        <v>natural gas peaker</v>
      </c>
      <c r="J3643" t="str">
        <f>VLOOKUP(E3643,'Cross-Page Data'!$D$4:$F$48,3,FALSE)</f>
        <v>natural gas</v>
      </c>
      <c r="K3643" t="b">
        <f t="shared" si="56"/>
        <v>1</v>
      </c>
    </row>
    <row r="3644" spans="1:11">
      <c r="A3644" s="120">
        <v>6555</v>
      </c>
      <c r="B3644" s="121" t="s">
        <v>201</v>
      </c>
      <c r="C3644" s="121" t="s">
        <v>202</v>
      </c>
      <c r="D3644" s="121" t="s">
        <v>79</v>
      </c>
      <c r="E3644" s="121" t="s">
        <v>70</v>
      </c>
      <c r="F3644" s="122">
        <v>20154</v>
      </c>
      <c r="G3644" s="122">
        <v>1556</v>
      </c>
      <c r="H3644" s="120">
        <v>2019</v>
      </c>
      <c r="I3644" t="str">
        <f>IF(J3644="natural gas",VLOOKUP(D3644,'Cross-Page Data'!$I$4:$J$13,2,FALSE),IF(J3644="solar",VLOOKUP('Form 923'!D3644,'Cross-Page Data'!$I$14:$J$117,2,FALSE),J3644))</f>
        <v>heavy or residual fuel oil</v>
      </c>
      <c r="J3644" t="str">
        <f>VLOOKUP(E3644,'Cross-Page Data'!$D$4:$F$48,3,FALSE)</f>
        <v>heavy or residual fuel oil</v>
      </c>
      <c r="K3644" t="b">
        <f t="shared" si="56"/>
        <v>1</v>
      </c>
    </row>
    <row r="3645" spans="1:11">
      <c r="A3645" s="120">
        <v>6558</v>
      </c>
      <c r="B3645" s="121" t="s">
        <v>201</v>
      </c>
      <c r="C3645" s="121" t="s">
        <v>202</v>
      </c>
      <c r="D3645" s="121" t="s">
        <v>79</v>
      </c>
      <c r="E3645" s="121" t="s">
        <v>70</v>
      </c>
      <c r="F3645" s="122">
        <v>0</v>
      </c>
      <c r="G3645" s="122">
        <v>0</v>
      </c>
      <c r="H3645" s="120">
        <v>2019</v>
      </c>
      <c r="I3645" t="str">
        <f>IF(J3645="natural gas",VLOOKUP(D3645,'Cross-Page Data'!$I$4:$J$13,2,FALSE),IF(J3645="solar",VLOOKUP('Form 923'!D3645,'Cross-Page Data'!$I$14:$J$117,2,FALSE),J3645))</f>
        <v>heavy or residual fuel oil</v>
      </c>
      <c r="J3645" t="str">
        <f>VLOOKUP(E3645,'Cross-Page Data'!$D$4:$F$48,3,FALSE)</f>
        <v>heavy or residual fuel oil</v>
      </c>
      <c r="K3645" t="b">
        <f t="shared" si="56"/>
        <v>1</v>
      </c>
    </row>
    <row r="3646" spans="1:11">
      <c r="A3646" s="120">
        <v>6558</v>
      </c>
      <c r="B3646" s="121" t="s">
        <v>201</v>
      </c>
      <c r="C3646" s="121" t="s">
        <v>202</v>
      </c>
      <c r="D3646" s="121" t="s">
        <v>79</v>
      </c>
      <c r="E3646" s="121" t="s">
        <v>38</v>
      </c>
      <c r="F3646" s="122">
        <v>543942</v>
      </c>
      <c r="G3646" s="122">
        <v>59626.14</v>
      </c>
      <c r="H3646" s="120">
        <v>2019</v>
      </c>
      <c r="I3646" t="str">
        <f>IF(J3646="natural gas",VLOOKUP(D3646,'Cross-Page Data'!$I$4:$J$13,2,FALSE),IF(J3646="solar",VLOOKUP('Form 923'!D3646,'Cross-Page Data'!$I$14:$J$117,2,FALSE),J3646))</f>
        <v>natural gas peaker</v>
      </c>
      <c r="J3646" t="str">
        <f>VLOOKUP(E3646,'Cross-Page Data'!$D$4:$F$48,3,FALSE)</f>
        <v>natural gas</v>
      </c>
      <c r="K3646" t="b">
        <f t="shared" si="56"/>
        <v>1</v>
      </c>
    </row>
    <row r="3647" spans="1:11">
      <c r="A3647" s="120">
        <v>6559</v>
      </c>
      <c r="B3647" s="121" t="s">
        <v>201</v>
      </c>
      <c r="C3647" s="121" t="s">
        <v>202</v>
      </c>
      <c r="D3647" s="121" t="s">
        <v>39</v>
      </c>
      <c r="E3647" s="121" t="s">
        <v>70</v>
      </c>
      <c r="F3647" s="122">
        <v>0</v>
      </c>
      <c r="G3647" s="122">
        <v>0.136</v>
      </c>
      <c r="H3647" s="120">
        <v>2019</v>
      </c>
      <c r="I3647" t="str">
        <f>IF(J3647="natural gas",VLOOKUP(D3647,'Cross-Page Data'!$I$4:$J$13,2,FALSE),IF(J3647="solar",VLOOKUP('Form 923'!D3647,'Cross-Page Data'!$I$14:$J$117,2,FALSE),J3647))</f>
        <v>heavy or residual fuel oil</v>
      </c>
      <c r="J3647" t="str">
        <f>VLOOKUP(E3647,'Cross-Page Data'!$D$4:$F$48,3,FALSE)</f>
        <v>heavy or residual fuel oil</v>
      </c>
      <c r="K3647" t="b">
        <f t="shared" si="56"/>
        <v>1</v>
      </c>
    </row>
    <row r="3648" spans="1:11">
      <c r="A3648" s="120">
        <v>6559</v>
      </c>
      <c r="B3648" s="121" t="s">
        <v>201</v>
      </c>
      <c r="C3648" s="121" t="s">
        <v>202</v>
      </c>
      <c r="D3648" s="121" t="s">
        <v>39</v>
      </c>
      <c r="E3648" s="121" t="s">
        <v>38</v>
      </c>
      <c r="F3648" s="122">
        <v>0</v>
      </c>
      <c r="G3648" s="122">
        <v>126265.86</v>
      </c>
      <c r="H3648" s="120">
        <v>2019</v>
      </c>
      <c r="I3648" t="str">
        <f>IF(J3648="natural gas",VLOOKUP(D3648,'Cross-Page Data'!$I$4:$J$13,2,FALSE),IF(J3648="solar",VLOOKUP('Form 923'!D3648,'Cross-Page Data'!$I$14:$J$117,2,FALSE),J3648))</f>
        <v>natural gas nonpeaker - preexisting nonretiring</v>
      </c>
      <c r="J3648" t="str">
        <f>VLOOKUP(E3648,'Cross-Page Data'!$D$4:$F$48,3,FALSE)</f>
        <v>natural gas</v>
      </c>
      <c r="K3648" t="b">
        <f t="shared" si="56"/>
        <v>1</v>
      </c>
    </row>
    <row r="3649" spans="1:11">
      <c r="A3649" s="120">
        <v>6559</v>
      </c>
      <c r="B3649" s="121" t="s">
        <v>201</v>
      </c>
      <c r="C3649" s="121" t="s">
        <v>202</v>
      </c>
      <c r="D3649" s="121" t="s">
        <v>61</v>
      </c>
      <c r="E3649" s="121" t="s">
        <v>70</v>
      </c>
      <c r="F3649" s="122">
        <v>6</v>
      </c>
      <c r="G3649" s="122">
        <v>0.508</v>
      </c>
      <c r="H3649" s="120">
        <v>2019</v>
      </c>
      <c r="I3649" t="str">
        <f>IF(J3649="natural gas",VLOOKUP(D3649,'Cross-Page Data'!$I$4:$J$13,2,FALSE),IF(J3649="solar",VLOOKUP('Form 923'!D3649,'Cross-Page Data'!$I$14:$J$117,2,FALSE),J3649))</f>
        <v>heavy or residual fuel oil</v>
      </c>
      <c r="J3649" t="str">
        <f>VLOOKUP(E3649,'Cross-Page Data'!$D$4:$F$48,3,FALSE)</f>
        <v>heavy or residual fuel oil</v>
      </c>
      <c r="K3649" t="b">
        <f t="shared" si="56"/>
        <v>1</v>
      </c>
    </row>
    <row r="3650" spans="1:11">
      <c r="A3650" s="120">
        <v>6559</v>
      </c>
      <c r="B3650" s="121" t="s">
        <v>201</v>
      </c>
      <c r="C3650" s="121" t="s">
        <v>202</v>
      </c>
      <c r="D3650" s="121" t="s">
        <v>61</v>
      </c>
      <c r="E3650" s="121" t="s">
        <v>38</v>
      </c>
      <c r="F3650" s="122">
        <v>5417126</v>
      </c>
      <c r="G3650" s="122">
        <v>499033.49</v>
      </c>
      <c r="H3650" s="120">
        <v>2019</v>
      </c>
      <c r="I3650" t="str">
        <f>IF(J3650="natural gas",VLOOKUP(D3650,'Cross-Page Data'!$I$4:$J$13,2,FALSE),IF(J3650="solar",VLOOKUP('Form 923'!D3650,'Cross-Page Data'!$I$14:$J$117,2,FALSE),J3650))</f>
        <v>natural gas nonpeaker - preexisting nonretiring</v>
      </c>
      <c r="J3650" t="str">
        <f>VLOOKUP(E3650,'Cross-Page Data'!$D$4:$F$48,3,FALSE)</f>
        <v>natural gas</v>
      </c>
      <c r="K3650" t="b">
        <f t="shared" si="56"/>
        <v>1</v>
      </c>
    </row>
    <row r="3651" spans="1:11">
      <c r="A3651" s="120">
        <v>6559</v>
      </c>
      <c r="B3651" s="121" t="s">
        <v>201</v>
      </c>
      <c r="C3651" s="121" t="s">
        <v>202</v>
      </c>
      <c r="D3651" s="121" t="s">
        <v>73</v>
      </c>
      <c r="E3651" s="121" t="s">
        <v>38</v>
      </c>
      <c r="F3651" s="122">
        <v>11782</v>
      </c>
      <c r="G3651" s="122">
        <v>-475</v>
      </c>
      <c r="H3651" s="120">
        <v>2019</v>
      </c>
      <c r="I3651" t="str">
        <f>IF(J3651="natural gas",VLOOKUP(D3651,'Cross-Page Data'!$I$4:$J$13,2,FALSE),IF(J3651="solar",VLOOKUP('Form 923'!D3651,'Cross-Page Data'!$I$14:$J$117,2,FALSE),J3651))</f>
        <v>natural gas peaker</v>
      </c>
      <c r="J3651" t="str">
        <f>VLOOKUP(E3651,'Cross-Page Data'!$D$4:$F$48,3,FALSE)</f>
        <v>natural gas</v>
      </c>
      <c r="K3651" t="b">
        <f t="shared" si="56"/>
        <v>1</v>
      </c>
    </row>
    <row r="3652" spans="1:11">
      <c r="A3652" s="120">
        <v>6560</v>
      </c>
      <c r="B3652" s="121" t="s">
        <v>201</v>
      </c>
      <c r="C3652" s="121" t="s">
        <v>202</v>
      </c>
      <c r="D3652" s="121" t="s">
        <v>116</v>
      </c>
      <c r="E3652" s="121" t="s">
        <v>170</v>
      </c>
      <c r="F3652" s="122">
        <v>606040</v>
      </c>
      <c r="G3652" s="122">
        <v>68079</v>
      </c>
      <c r="H3652" s="120">
        <v>2019</v>
      </c>
      <c r="I3652" t="str">
        <f>IF(J3652="natural gas",VLOOKUP(D3652,'Cross-Page Data'!$I$4:$J$13,2,FALSE),IF(J3652="solar",VLOOKUP('Form 923'!D3652,'Cross-Page Data'!$I$14:$J$117,2,FALSE),J3652))</f>
        <v>hydro</v>
      </c>
      <c r="J3652" t="str">
        <f>VLOOKUP(E3652,'Cross-Page Data'!$D$4:$F$48,3,FALSE)</f>
        <v>hydro</v>
      </c>
      <c r="K3652" t="b">
        <f t="shared" si="56"/>
        <v>1</v>
      </c>
    </row>
    <row r="3653" spans="1:11">
      <c r="A3653" s="120">
        <v>6561</v>
      </c>
      <c r="B3653" s="121" t="s">
        <v>201</v>
      </c>
      <c r="C3653" s="121" t="s">
        <v>202</v>
      </c>
      <c r="D3653" s="121" t="s">
        <v>116</v>
      </c>
      <c r="E3653" s="121" t="s">
        <v>170</v>
      </c>
      <c r="F3653" s="122">
        <v>578604</v>
      </c>
      <c r="G3653" s="122">
        <v>64997</v>
      </c>
      <c r="H3653" s="120">
        <v>2019</v>
      </c>
      <c r="I3653" t="str">
        <f>IF(J3653="natural gas",VLOOKUP(D3653,'Cross-Page Data'!$I$4:$J$13,2,FALSE),IF(J3653="solar",VLOOKUP('Form 923'!D3653,'Cross-Page Data'!$I$14:$J$117,2,FALSE),J3653))</f>
        <v>hydro</v>
      </c>
      <c r="J3653" t="str">
        <f>VLOOKUP(E3653,'Cross-Page Data'!$D$4:$F$48,3,FALSE)</f>
        <v>hydro</v>
      </c>
      <c r="K3653" t="b">
        <f t="shared" si="56"/>
        <v>1</v>
      </c>
    </row>
    <row r="3654" spans="1:11">
      <c r="A3654" s="120">
        <v>6562</v>
      </c>
      <c r="B3654" s="121" t="s">
        <v>201</v>
      </c>
      <c r="C3654" s="121" t="s">
        <v>202</v>
      </c>
      <c r="D3654" s="121" t="s">
        <v>116</v>
      </c>
      <c r="E3654" s="121" t="s">
        <v>170</v>
      </c>
      <c r="F3654" s="122">
        <v>749575</v>
      </c>
      <c r="G3654" s="122">
        <v>84203</v>
      </c>
      <c r="H3654" s="120">
        <v>2019</v>
      </c>
      <c r="I3654" t="str">
        <f>IF(J3654="natural gas",VLOOKUP(D3654,'Cross-Page Data'!$I$4:$J$13,2,FALSE),IF(J3654="solar",VLOOKUP('Form 923'!D3654,'Cross-Page Data'!$I$14:$J$117,2,FALSE),J3654))</f>
        <v>hydro</v>
      </c>
      <c r="J3654" t="str">
        <f>VLOOKUP(E3654,'Cross-Page Data'!$D$4:$F$48,3,FALSE)</f>
        <v>hydro</v>
      </c>
      <c r="K3654" t="b">
        <f t="shared" si="56"/>
        <v>1</v>
      </c>
    </row>
    <row r="3655" spans="1:11">
      <c r="A3655" s="120">
        <v>6565</v>
      </c>
      <c r="B3655" s="121" t="s">
        <v>201</v>
      </c>
      <c r="C3655" s="121" t="s">
        <v>202</v>
      </c>
      <c r="D3655" s="121" t="s">
        <v>79</v>
      </c>
      <c r="E3655" s="121" t="s">
        <v>70</v>
      </c>
      <c r="F3655" s="122">
        <v>3630</v>
      </c>
      <c r="G3655" s="122">
        <v>51</v>
      </c>
      <c r="H3655" s="120">
        <v>2019</v>
      </c>
      <c r="I3655" t="str">
        <f>IF(J3655="natural gas",VLOOKUP(D3655,'Cross-Page Data'!$I$4:$J$13,2,FALSE),IF(J3655="solar",VLOOKUP('Form 923'!D3655,'Cross-Page Data'!$I$14:$J$117,2,FALSE),J3655))</f>
        <v>heavy or residual fuel oil</v>
      </c>
      <c r="J3655" t="str">
        <f>VLOOKUP(E3655,'Cross-Page Data'!$D$4:$F$48,3,FALSE)</f>
        <v>heavy or residual fuel oil</v>
      </c>
      <c r="K3655" t="b">
        <f t="shared" ref="K3655:K3718" si="57">IF(AND($N$6=FALSE,OR(C3655="Commercial NAICS Cogen",C3655="Industrial NAICS Cogen",C3655="NAICS-22 Cogen")),FALSE,IF(AND($N$7=FALSE,OR(C3655="Commercial NAICS Cogen",C3655="Commercial NAICS Non-Cogen",C3655="industrial NAICS Cogen",C3655="industrial NAICS non-cogen")),FALSE,TRUE))</f>
        <v>1</v>
      </c>
    </row>
    <row r="3656" spans="1:11">
      <c r="A3656" s="120">
        <v>6566</v>
      </c>
      <c r="B3656" s="121" t="s">
        <v>201</v>
      </c>
      <c r="C3656" s="121" t="s">
        <v>202</v>
      </c>
      <c r="D3656" s="121" t="s">
        <v>79</v>
      </c>
      <c r="E3656" s="121" t="s">
        <v>70</v>
      </c>
      <c r="F3656" s="122">
        <v>400833</v>
      </c>
      <c r="G3656" s="122">
        <v>42506</v>
      </c>
      <c r="H3656" s="120">
        <v>2019</v>
      </c>
      <c r="I3656" t="str">
        <f>IF(J3656="natural gas",VLOOKUP(D3656,'Cross-Page Data'!$I$4:$J$13,2,FALSE),IF(J3656="solar",VLOOKUP('Form 923'!D3656,'Cross-Page Data'!$I$14:$J$117,2,FALSE),J3656))</f>
        <v>heavy or residual fuel oil</v>
      </c>
      <c r="J3656" t="str">
        <f>VLOOKUP(E3656,'Cross-Page Data'!$D$4:$F$48,3,FALSE)</f>
        <v>heavy or residual fuel oil</v>
      </c>
      <c r="K3656" t="b">
        <f t="shared" si="57"/>
        <v>1</v>
      </c>
    </row>
    <row r="3657" spans="1:11">
      <c r="A3657" s="120">
        <v>6567</v>
      </c>
      <c r="B3657" s="121" t="s">
        <v>201</v>
      </c>
      <c r="C3657" s="121" t="s">
        <v>202</v>
      </c>
      <c r="D3657" s="121" t="s">
        <v>79</v>
      </c>
      <c r="E3657" s="121" t="s">
        <v>70</v>
      </c>
      <c r="F3657" s="122">
        <v>1132</v>
      </c>
      <c r="G3657" s="122">
        <v>83</v>
      </c>
      <c r="H3657" s="120">
        <v>2019</v>
      </c>
      <c r="I3657" t="str">
        <f>IF(J3657="natural gas",VLOOKUP(D3657,'Cross-Page Data'!$I$4:$J$13,2,FALSE),IF(J3657="solar",VLOOKUP('Form 923'!D3657,'Cross-Page Data'!$I$14:$J$117,2,FALSE),J3657))</f>
        <v>heavy or residual fuel oil</v>
      </c>
      <c r="J3657" t="str">
        <f>VLOOKUP(E3657,'Cross-Page Data'!$D$4:$F$48,3,FALSE)</f>
        <v>heavy or residual fuel oil</v>
      </c>
      <c r="K3657" t="b">
        <f t="shared" si="57"/>
        <v>1</v>
      </c>
    </row>
    <row r="3658" spans="1:11">
      <c r="A3658" s="120">
        <v>6579</v>
      </c>
      <c r="B3658" s="121" t="s">
        <v>201</v>
      </c>
      <c r="C3658" s="121" t="s">
        <v>202</v>
      </c>
      <c r="D3658" s="121" t="s">
        <v>79</v>
      </c>
      <c r="E3658" s="121" t="s">
        <v>70</v>
      </c>
      <c r="F3658" s="122">
        <v>464</v>
      </c>
      <c r="G3658" s="122">
        <v>40</v>
      </c>
      <c r="H3658" s="120">
        <v>2019</v>
      </c>
      <c r="I3658" t="str">
        <f>IF(J3658="natural gas",VLOOKUP(D3658,'Cross-Page Data'!$I$4:$J$13,2,FALSE),IF(J3658="solar",VLOOKUP('Form 923'!D3658,'Cross-Page Data'!$I$14:$J$117,2,FALSE),J3658))</f>
        <v>heavy or residual fuel oil</v>
      </c>
      <c r="J3658" t="str">
        <f>VLOOKUP(E3658,'Cross-Page Data'!$D$4:$F$48,3,FALSE)</f>
        <v>heavy or residual fuel oil</v>
      </c>
      <c r="K3658" t="b">
        <f t="shared" si="57"/>
        <v>1</v>
      </c>
    </row>
    <row r="3659" spans="1:11">
      <c r="A3659" s="120">
        <v>6579</v>
      </c>
      <c r="B3659" s="121" t="s">
        <v>201</v>
      </c>
      <c r="C3659" s="121" t="s">
        <v>202</v>
      </c>
      <c r="D3659" s="121" t="s">
        <v>79</v>
      </c>
      <c r="E3659" s="121" t="s">
        <v>38</v>
      </c>
      <c r="F3659" s="122">
        <v>0</v>
      </c>
      <c r="G3659" s="122">
        <v>0</v>
      </c>
      <c r="H3659" s="120">
        <v>2019</v>
      </c>
      <c r="I3659" t="str">
        <f>IF(J3659="natural gas",VLOOKUP(D3659,'Cross-Page Data'!$I$4:$J$13,2,FALSE),IF(J3659="solar",VLOOKUP('Form 923'!D3659,'Cross-Page Data'!$I$14:$J$117,2,FALSE),J3659))</f>
        <v>natural gas peaker</v>
      </c>
      <c r="J3659" t="str">
        <f>VLOOKUP(E3659,'Cross-Page Data'!$D$4:$F$48,3,FALSE)</f>
        <v>natural gas</v>
      </c>
      <c r="K3659" t="b">
        <f t="shared" si="57"/>
        <v>1</v>
      </c>
    </row>
    <row r="3660" spans="1:11">
      <c r="A3660" s="120">
        <v>6580</v>
      </c>
      <c r="B3660" s="121" t="s">
        <v>201</v>
      </c>
      <c r="C3660" s="121" t="s">
        <v>202</v>
      </c>
      <c r="D3660" s="121" t="s">
        <v>116</v>
      </c>
      <c r="E3660" s="121" t="s">
        <v>170</v>
      </c>
      <c r="F3660" s="122">
        <v>312806</v>
      </c>
      <c r="G3660" s="122">
        <v>35139</v>
      </c>
      <c r="H3660" s="120">
        <v>2019</v>
      </c>
      <c r="I3660" t="str">
        <f>IF(J3660="natural gas",VLOOKUP(D3660,'Cross-Page Data'!$I$4:$J$13,2,FALSE),IF(J3660="solar",VLOOKUP('Form 923'!D3660,'Cross-Page Data'!$I$14:$J$117,2,FALSE),J3660))</f>
        <v>hydro</v>
      </c>
      <c r="J3660" t="str">
        <f>VLOOKUP(E3660,'Cross-Page Data'!$D$4:$F$48,3,FALSE)</f>
        <v>hydro</v>
      </c>
      <c r="K3660" t="b">
        <f t="shared" si="57"/>
        <v>1</v>
      </c>
    </row>
    <row r="3661" spans="1:11">
      <c r="A3661" s="120">
        <v>6581</v>
      </c>
      <c r="B3661" s="121" t="s">
        <v>201</v>
      </c>
      <c r="C3661" s="121" t="s">
        <v>202</v>
      </c>
      <c r="D3661" s="121" t="s">
        <v>116</v>
      </c>
      <c r="E3661" s="121" t="s">
        <v>170</v>
      </c>
      <c r="F3661" s="122">
        <v>76202</v>
      </c>
      <c r="G3661" s="122">
        <v>8560</v>
      </c>
      <c r="H3661" s="120">
        <v>2019</v>
      </c>
      <c r="I3661" t="str">
        <f>IF(J3661="natural gas",VLOOKUP(D3661,'Cross-Page Data'!$I$4:$J$13,2,FALSE),IF(J3661="solar",VLOOKUP('Form 923'!D3661,'Cross-Page Data'!$I$14:$J$117,2,FALSE),J3661))</f>
        <v>hydro</v>
      </c>
      <c r="J3661" t="str">
        <f>VLOOKUP(E3661,'Cross-Page Data'!$D$4:$F$48,3,FALSE)</f>
        <v>hydro</v>
      </c>
      <c r="K3661" t="b">
        <f t="shared" si="57"/>
        <v>1</v>
      </c>
    </row>
    <row r="3662" spans="1:11">
      <c r="A3662" s="120">
        <v>6584</v>
      </c>
      <c r="B3662" s="121" t="s">
        <v>201</v>
      </c>
      <c r="C3662" s="121" t="s">
        <v>202</v>
      </c>
      <c r="D3662" s="121" t="s">
        <v>73</v>
      </c>
      <c r="E3662" s="121" t="s">
        <v>70</v>
      </c>
      <c r="F3662" s="122">
        <v>33553</v>
      </c>
      <c r="G3662" s="122">
        <v>2489</v>
      </c>
      <c r="H3662" s="120">
        <v>2019</v>
      </c>
      <c r="I3662" t="str">
        <f>IF(J3662="natural gas",VLOOKUP(D3662,'Cross-Page Data'!$I$4:$J$13,2,FALSE),IF(J3662="solar",VLOOKUP('Form 923'!D3662,'Cross-Page Data'!$I$14:$J$117,2,FALSE),J3662))</f>
        <v>heavy or residual fuel oil</v>
      </c>
      <c r="J3662" t="str">
        <f>VLOOKUP(E3662,'Cross-Page Data'!$D$4:$F$48,3,FALSE)</f>
        <v>heavy or residual fuel oil</v>
      </c>
      <c r="K3662" t="b">
        <f t="shared" si="57"/>
        <v>1</v>
      </c>
    </row>
    <row r="3663" spans="1:11">
      <c r="A3663" s="120">
        <v>6584</v>
      </c>
      <c r="B3663" s="121" t="s">
        <v>201</v>
      </c>
      <c r="C3663" s="121" t="s">
        <v>202</v>
      </c>
      <c r="D3663" s="121" t="s">
        <v>79</v>
      </c>
      <c r="E3663" s="121" t="s">
        <v>70</v>
      </c>
      <c r="F3663" s="122">
        <v>5108</v>
      </c>
      <c r="G3663" s="122">
        <v>240</v>
      </c>
      <c r="H3663" s="120">
        <v>2019</v>
      </c>
      <c r="I3663" t="str">
        <f>IF(J3663="natural gas",VLOOKUP(D3663,'Cross-Page Data'!$I$4:$J$13,2,FALSE),IF(J3663="solar",VLOOKUP('Form 923'!D3663,'Cross-Page Data'!$I$14:$J$117,2,FALSE),J3663))</f>
        <v>heavy or residual fuel oil</v>
      </c>
      <c r="J3663" t="str">
        <f>VLOOKUP(E3663,'Cross-Page Data'!$D$4:$F$48,3,FALSE)</f>
        <v>heavy or residual fuel oil</v>
      </c>
      <c r="K3663" t="b">
        <f t="shared" si="57"/>
        <v>1</v>
      </c>
    </row>
    <row r="3664" spans="1:11">
      <c r="A3664" s="120">
        <v>6586</v>
      </c>
      <c r="B3664" s="121" t="s">
        <v>201</v>
      </c>
      <c r="C3664" s="121" t="s">
        <v>202</v>
      </c>
      <c r="D3664" s="121" t="s">
        <v>79</v>
      </c>
      <c r="E3664" s="121" t="s">
        <v>70</v>
      </c>
      <c r="F3664" s="122">
        <v>113</v>
      </c>
      <c r="G3664" s="122">
        <v>6</v>
      </c>
      <c r="H3664" s="120">
        <v>2019</v>
      </c>
      <c r="I3664" t="str">
        <f>IF(J3664="natural gas",VLOOKUP(D3664,'Cross-Page Data'!$I$4:$J$13,2,FALSE),IF(J3664="solar",VLOOKUP('Form 923'!D3664,'Cross-Page Data'!$I$14:$J$117,2,FALSE),J3664))</f>
        <v>heavy or residual fuel oil</v>
      </c>
      <c r="J3664" t="str">
        <f>VLOOKUP(E3664,'Cross-Page Data'!$D$4:$F$48,3,FALSE)</f>
        <v>heavy or residual fuel oil</v>
      </c>
      <c r="K3664" t="b">
        <f t="shared" si="57"/>
        <v>1</v>
      </c>
    </row>
    <row r="3665" spans="1:11">
      <c r="A3665" s="120">
        <v>6612</v>
      </c>
      <c r="B3665" s="121" t="s">
        <v>201</v>
      </c>
      <c r="C3665" s="121" t="s">
        <v>202</v>
      </c>
      <c r="D3665" s="121" t="s">
        <v>116</v>
      </c>
      <c r="E3665" s="121" t="s">
        <v>170</v>
      </c>
      <c r="F3665" s="122">
        <v>1136411</v>
      </c>
      <c r="G3665" s="122">
        <v>127658</v>
      </c>
      <c r="H3665" s="120">
        <v>2019</v>
      </c>
      <c r="I3665" t="str">
        <f>IF(J3665="natural gas",VLOOKUP(D3665,'Cross-Page Data'!$I$4:$J$13,2,FALSE),IF(J3665="solar",VLOOKUP('Form 923'!D3665,'Cross-Page Data'!$I$14:$J$117,2,FALSE),J3665))</f>
        <v>hydro</v>
      </c>
      <c r="J3665" t="str">
        <f>VLOOKUP(E3665,'Cross-Page Data'!$D$4:$F$48,3,FALSE)</f>
        <v>hydro</v>
      </c>
      <c r="K3665" t="b">
        <f t="shared" si="57"/>
        <v>1</v>
      </c>
    </row>
    <row r="3666" spans="1:11">
      <c r="A3666" s="120">
        <v>6618</v>
      </c>
      <c r="B3666" s="121" t="s">
        <v>201</v>
      </c>
      <c r="C3666" s="121" t="s">
        <v>202</v>
      </c>
      <c r="D3666" s="121" t="s">
        <v>116</v>
      </c>
      <c r="E3666" s="121" t="s">
        <v>170</v>
      </c>
      <c r="F3666" s="122">
        <v>442028</v>
      </c>
      <c r="G3666" s="122">
        <v>49655</v>
      </c>
      <c r="H3666" s="120">
        <v>2019</v>
      </c>
      <c r="I3666" t="str">
        <f>IF(J3666="natural gas",VLOOKUP(D3666,'Cross-Page Data'!$I$4:$J$13,2,FALSE),IF(J3666="solar",VLOOKUP('Form 923'!D3666,'Cross-Page Data'!$I$14:$J$117,2,FALSE),J3666))</f>
        <v>hydro</v>
      </c>
      <c r="J3666" t="str">
        <f>VLOOKUP(E3666,'Cross-Page Data'!$D$4:$F$48,3,FALSE)</f>
        <v>hydro</v>
      </c>
      <c r="K3666" t="b">
        <f t="shared" si="57"/>
        <v>1</v>
      </c>
    </row>
    <row r="3667" spans="1:11">
      <c r="A3667" s="120">
        <v>6619</v>
      </c>
      <c r="B3667" s="121" t="s">
        <v>201</v>
      </c>
      <c r="C3667" s="121" t="s">
        <v>202</v>
      </c>
      <c r="D3667" s="121" t="s">
        <v>73</v>
      </c>
      <c r="E3667" s="121" t="s">
        <v>70</v>
      </c>
      <c r="F3667" s="122">
        <v>38618</v>
      </c>
      <c r="G3667" s="122">
        <v>2962</v>
      </c>
      <c r="H3667" s="120">
        <v>2019</v>
      </c>
      <c r="I3667" t="str">
        <f>IF(J3667="natural gas",VLOOKUP(D3667,'Cross-Page Data'!$I$4:$J$13,2,FALSE),IF(J3667="solar",VLOOKUP('Form 923'!D3667,'Cross-Page Data'!$I$14:$J$117,2,FALSE),J3667))</f>
        <v>heavy or residual fuel oil</v>
      </c>
      <c r="J3667" t="str">
        <f>VLOOKUP(E3667,'Cross-Page Data'!$D$4:$F$48,3,FALSE)</f>
        <v>heavy or residual fuel oil</v>
      </c>
      <c r="K3667" t="b">
        <f t="shared" si="57"/>
        <v>1</v>
      </c>
    </row>
    <row r="3668" spans="1:11">
      <c r="A3668" s="120">
        <v>6623</v>
      </c>
      <c r="B3668" s="121" t="s">
        <v>201</v>
      </c>
      <c r="C3668" s="121" t="s">
        <v>202</v>
      </c>
      <c r="D3668" s="121" t="s">
        <v>116</v>
      </c>
      <c r="E3668" s="121" t="s">
        <v>170</v>
      </c>
      <c r="F3668" s="122">
        <v>10729714</v>
      </c>
      <c r="G3668" s="122">
        <v>1205315</v>
      </c>
      <c r="H3668" s="120">
        <v>2019</v>
      </c>
      <c r="I3668" t="str">
        <f>IF(J3668="natural gas",VLOOKUP(D3668,'Cross-Page Data'!$I$4:$J$13,2,FALSE),IF(J3668="solar",VLOOKUP('Form 923'!D3668,'Cross-Page Data'!$I$14:$J$117,2,FALSE),J3668))</f>
        <v>hydro</v>
      </c>
      <c r="J3668" t="str">
        <f>VLOOKUP(E3668,'Cross-Page Data'!$D$4:$F$48,3,FALSE)</f>
        <v>hydro</v>
      </c>
      <c r="K3668" t="b">
        <f t="shared" si="57"/>
        <v>1</v>
      </c>
    </row>
    <row r="3669" spans="1:11">
      <c r="A3669" s="120">
        <v>6624</v>
      </c>
      <c r="B3669" s="121" t="s">
        <v>201</v>
      </c>
      <c r="C3669" s="121" t="s">
        <v>202</v>
      </c>
      <c r="D3669" s="121" t="s">
        <v>116</v>
      </c>
      <c r="E3669" s="121" t="s">
        <v>170</v>
      </c>
      <c r="F3669" s="122">
        <v>5680643</v>
      </c>
      <c r="G3669" s="122">
        <v>638131</v>
      </c>
      <c r="H3669" s="120">
        <v>2019</v>
      </c>
      <c r="I3669" t="str">
        <f>IF(J3669="natural gas",VLOOKUP(D3669,'Cross-Page Data'!$I$4:$J$13,2,FALSE),IF(J3669="solar",VLOOKUP('Form 923'!D3669,'Cross-Page Data'!$I$14:$J$117,2,FALSE),J3669))</f>
        <v>hydro</v>
      </c>
      <c r="J3669" t="str">
        <f>VLOOKUP(E3669,'Cross-Page Data'!$D$4:$F$48,3,FALSE)</f>
        <v>hydro</v>
      </c>
      <c r="K3669" t="b">
        <f t="shared" si="57"/>
        <v>1</v>
      </c>
    </row>
    <row r="3670" spans="1:11">
      <c r="A3670" s="120">
        <v>6635</v>
      </c>
      <c r="B3670" s="121" t="s">
        <v>201</v>
      </c>
      <c r="C3670" s="121" t="s">
        <v>202</v>
      </c>
      <c r="D3670" s="121" t="s">
        <v>73</v>
      </c>
      <c r="E3670" s="121" t="s">
        <v>70</v>
      </c>
      <c r="F3670" s="122">
        <v>5191</v>
      </c>
      <c r="G3670" s="122">
        <v>363.302</v>
      </c>
      <c r="H3670" s="120">
        <v>2019</v>
      </c>
      <c r="I3670" t="str">
        <f>IF(J3670="natural gas",VLOOKUP(D3670,'Cross-Page Data'!$I$4:$J$13,2,FALSE),IF(J3670="solar",VLOOKUP('Form 923'!D3670,'Cross-Page Data'!$I$14:$J$117,2,FALSE),J3670))</f>
        <v>heavy or residual fuel oil</v>
      </c>
      <c r="J3670" t="str">
        <f>VLOOKUP(E3670,'Cross-Page Data'!$D$4:$F$48,3,FALSE)</f>
        <v>heavy or residual fuel oil</v>
      </c>
      <c r="K3670" t="b">
        <f t="shared" si="57"/>
        <v>1</v>
      </c>
    </row>
    <row r="3671" spans="1:11">
      <c r="A3671" s="120">
        <v>6635</v>
      </c>
      <c r="B3671" s="121" t="s">
        <v>201</v>
      </c>
      <c r="C3671" s="121" t="s">
        <v>202</v>
      </c>
      <c r="D3671" s="121" t="s">
        <v>73</v>
      </c>
      <c r="E3671" s="121" t="s">
        <v>90</v>
      </c>
      <c r="F3671" s="122">
        <v>0</v>
      </c>
      <c r="G3671" s="122">
        <v>0</v>
      </c>
      <c r="H3671" s="120">
        <v>2019</v>
      </c>
      <c r="I3671" t="str">
        <f>IF(J3671="natural gas",VLOOKUP(D3671,'Cross-Page Data'!$I$4:$J$13,2,FALSE),IF(J3671="solar",VLOOKUP('Form 923'!D3671,'Cross-Page Data'!$I$14:$J$117,2,FALSE),J3671))</f>
        <v>biomass</v>
      </c>
      <c r="J3671" t="str">
        <f>VLOOKUP(E3671,'Cross-Page Data'!$D$4:$F$48,3,FALSE)</f>
        <v>biomass</v>
      </c>
      <c r="K3671" t="b">
        <f t="shared" si="57"/>
        <v>1</v>
      </c>
    </row>
    <row r="3672" spans="1:11">
      <c r="A3672" s="120">
        <v>6635</v>
      </c>
      <c r="B3672" s="121" t="s">
        <v>201</v>
      </c>
      <c r="C3672" s="121" t="s">
        <v>202</v>
      </c>
      <c r="D3672" s="121" t="s">
        <v>73</v>
      </c>
      <c r="E3672" s="121" t="s">
        <v>38</v>
      </c>
      <c r="F3672" s="122">
        <v>22267</v>
      </c>
      <c r="G3672" s="122">
        <v>1594.698</v>
      </c>
      <c r="H3672" s="120">
        <v>2019</v>
      </c>
      <c r="I3672" t="str">
        <f>IF(J3672="natural gas",VLOOKUP(D3672,'Cross-Page Data'!$I$4:$J$13,2,FALSE),IF(J3672="solar",VLOOKUP('Form 923'!D3672,'Cross-Page Data'!$I$14:$J$117,2,FALSE),J3672))</f>
        <v>natural gas peaker</v>
      </c>
      <c r="J3672" t="str">
        <f>VLOOKUP(E3672,'Cross-Page Data'!$D$4:$F$48,3,FALSE)</f>
        <v>natural gas</v>
      </c>
      <c r="K3672" t="b">
        <f t="shared" si="57"/>
        <v>1</v>
      </c>
    </row>
    <row r="3673" spans="1:11">
      <c r="A3673" s="120">
        <v>6636</v>
      </c>
      <c r="B3673" s="121" t="s">
        <v>201</v>
      </c>
      <c r="C3673" s="121" t="s">
        <v>206</v>
      </c>
      <c r="D3673" s="121" t="s">
        <v>116</v>
      </c>
      <c r="E3673" s="121" t="s">
        <v>170</v>
      </c>
      <c r="F3673" s="122">
        <v>1009638</v>
      </c>
      <c r="G3673" s="122">
        <v>113417</v>
      </c>
      <c r="H3673" s="120">
        <v>2019</v>
      </c>
      <c r="I3673" t="str">
        <f>IF(J3673="natural gas",VLOOKUP(D3673,'Cross-Page Data'!$I$4:$J$13,2,FALSE),IF(J3673="solar",VLOOKUP('Form 923'!D3673,'Cross-Page Data'!$I$14:$J$117,2,FALSE),J3673))</f>
        <v>hydro</v>
      </c>
      <c r="J3673" t="str">
        <f>VLOOKUP(E3673,'Cross-Page Data'!$D$4:$F$48,3,FALSE)</f>
        <v>hydro</v>
      </c>
      <c r="K3673" t="b">
        <f t="shared" si="57"/>
        <v>1</v>
      </c>
    </row>
    <row r="3674" spans="1:11">
      <c r="A3674" s="120">
        <v>6637</v>
      </c>
      <c r="B3674" s="121" t="s">
        <v>201</v>
      </c>
      <c r="C3674" s="121" t="s">
        <v>202</v>
      </c>
      <c r="D3674" s="121" t="s">
        <v>79</v>
      </c>
      <c r="E3674" s="121" t="s">
        <v>70</v>
      </c>
      <c r="F3674" s="122">
        <v>54512</v>
      </c>
      <c r="G3674" s="122">
        <v>5765</v>
      </c>
      <c r="H3674" s="120">
        <v>2019</v>
      </c>
      <c r="I3674" t="str">
        <f>IF(J3674="natural gas",VLOOKUP(D3674,'Cross-Page Data'!$I$4:$J$13,2,FALSE),IF(J3674="solar",VLOOKUP('Form 923'!D3674,'Cross-Page Data'!$I$14:$J$117,2,FALSE),J3674))</f>
        <v>heavy or residual fuel oil</v>
      </c>
      <c r="J3674" t="str">
        <f>VLOOKUP(E3674,'Cross-Page Data'!$D$4:$F$48,3,FALSE)</f>
        <v>heavy or residual fuel oil</v>
      </c>
      <c r="K3674" t="b">
        <f t="shared" si="57"/>
        <v>1</v>
      </c>
    </row>
    <row r="3675" spans="1:11">
      <c r="A3675" s="120">
        <v>6639</v>
      </c>
      <c r="B3675" s="121" t="s">
        <v>201</v>
      </c>
      <c r="C3675" s="121" t="s">
        <v>202</v>
      </c>
      <c r="D3675" s="121" t="s">
        <v>68</v>
      </c>
      <c r="E3675" s="121" t="s">
        <v>54</v>
      </c>
      <c r="F3675" s="122">
        <v>26790065</v>
      </c>
      <c r="G3675" s="122">
        <v>2332829.8</v>
      </c>
      <c r="H3675" s="120">
        <v>2019</v>
      </c>
      <c r="I3675" t="str">
        <f>IF(J3675="natural gas",VLOOKUP(D3675,'Cross-Page Data'!$I$4:$J$13,2,FALSE),IF(J3675="solar",VLOOKUP('Form 923'!D3675,'Cross-Page Data'!$I$14:$J$117,2,FALSE),J3675))</f>
        <v>hard coal</v>
      </c>
      <c r="J3675" t="str">
        <f>VLOOKUP(E3675,'Cross-Page Data'!$D$4:$F$48,3,FALSE)</f>
        <v>hard coal</v>
      </c>
      <c r="K3675" t="b">
        <f t="shared" si="57"/>
        <v>1</v>
      </c>
    </row>
    <row r="3676" spans="1:11">
      <c r="A3676" s="120">
        <v>6639</v>
      </c>
      <c r="B3676" s="121" t="s">
        <v>201</v>
      </c>
      <c r="C3676" s="121" t="s">
        <v>202</v>
      </c>
      <c r="D3676" s="121" t="s">
        <v>68</v>
      </c>
      <c r="E3676" s="121" t="s">
        <v>70</v>
      </c>
      <c r="F3676" s="122">
        <v>135523</v>
      </c>
      <c r="G3676" s="122">
        <v>11696.175</v>
      </c>
      <c r="H3676" s="120">
        <v>2019</v>
      </c>
      <c r="I3676" t="str">
        <f>IF(J3676="natural gas",VLOOKUP(D3676,'Cross-Page Data'!$I$4:$J$13,2,FALSE),IF(J3676="solar",VLOOKUP('Form 923'!D3676,'Cross-Page Data'!$I$14:$J$117,2,FALSE),J3676))</f>
        <v>heavy or residual fuel oil</v>
      </c>
      <c r="J3676" t="str">
        <f>VLOOKUP(E3676,'Cross-Page Data'!$D$4:$F$48,3,FALSE)</f>
        <v>heavy or residual fuel oil</v>
      </c>
      <c r="K3676" t="b">
        <f t="shared" si="57"/>
        <v>1</v>
      </c>
    </row>
    <row r="3677" spans="1:11">
      <c r="A3677" s="120">
        <v>6639</v>
      </c>
      <c r="B3677" s="121" t="s">
        <v>201</v>
      </c>
      <c r="C3677" s="121" t="s">
        <v>202</v>
      </c>
      <c r="D3677" s="121" t="s">
        <v>68</v>
      </c>
      <c r="E3677" s="121" t="s">
        <v>144</v>
      </c>
      <c r="F3677" s="122">
        <v>0</v>
      </c>
      <c r="G3677" s="122">
        <v>0</v>
      </c>
      <c r="H3677" s="120">
        <v>2019</v>
      </c>
      <c r="I3677" t="str">
        <f>IF(J3677="natural gas",VLOOKUP(D3677,'Cross-Page Data'!$I$4:$J$13,2,FALSE),IF(J3677="solar",VLOOKUP('Form 923'!D3677,'Cross-Page Data'!$I$14:$J$117,2,FALSE),J3677))</f>
        <v>petroleum</v>
      </c>
      <c r="J3677" t="str">
        <f>VLOOKUP(E3677,'Cross-Page Data'!$D$4:$F$48,3,FALSE)</f>
        <v>petroleum</v>
      </c>
      <c r="K3677" t="b">
        <f t="shared" si="57"/>
        <v>1</v>
      </c>
    </row>
    <row r="3678" spans="1:11">
      <c r="A3678" s="120">
        <v>6641</v>
      </c>
      <c r="B3678" s="121" t="s">
        <v>201</v>
      </c>
      <c r="C3678" s="121" t="s">
        <v>202</v>
      </c>
      <c r="D3678" s="121" t="s">
        <v>68</v>
      </c>
      <c r="E3678" s="121" t="s">
        <v>70</v>
      </c>
      <c r="F3678" s="122">
        <v>177041</v>
      </c>
      <c r="G3678" s="122">
        <v>16727.784</v>
      </c>
      <c r="H3678" s="120">
        <v>2019</v>
      </c>
      <c r="I3678" t="str">
        <f>IF(J3678="natural gas",VLOOKUP(D3678,'Cross-Page Data'!$I$4:$J$13,2,FALSE),IF(J3678="solar",VLOOKUP('Form 923'!D3678,'Cross-Page Data'!$I$14:$J$117,2,FALSE),J3678))</f>
        <v>heavy or residual fuel oil</v>
      </c>
      <c r="J3678" t="str">
        <f>VLOOKUP(E3678,'Cross-Page Data'!$D$4:$F$48,3,FALSE)</f>
        <v>heavy or residual fuel oil</v>
      </c>
      <c r="K3678" t="b">
        <f t="shared" si="57"/>
        <v>1</v>
      </c>
    </row>
    <row r="3679" spans="1:11">
      <c r="A3679" s="120">
        <v>6641</v>
      </c>
      <c r="B3679" s="121" t="s">
        <v>201</v>
      </c>
      <c r="C3679" s="121" t="s">
        <v>202</v>
      </c>
      <c r="D3679" s="121" t="s">
        <v>68</v>
      </c>
      <c r="E3679" s="121" t="s">
        <v>162</v>
      </c>
      <c r="F3679" s="122">
        <v>59525474</v>
      </c>
      <c r="G3679" s="122">
        <v>5638775.2</v>
      </c>
      <c r="H3679" s="120">
        <v>2019</v>
      </c>
      <c r="I3679" t="str">
        <f>IF(J3679="natural gas",VLOOKUP(D3679,'Cross-Page Data'!$I$4:$J$13,2,FALSE),IF(J3679="solar",VLOOKUP('Form 923'!D3679,'Cross-Page Data'!$I$14:$J$117,2,FALSE),J3679))</f>
        <v>hard coal</v>
      </c>
      <c r="J3679" t="str">
        <f>VLOOKUP(E3679,'Cross-Page Data'!$D$4:$F$48,3,FALSE)</f>
        <v>hard coal</v>
      </c>
      <c r="K3679" t="b">
        <f t="shared" si="57"/>
        <v>1</v>
      </c>
    </row>
    <row r="3680" spans="1:11">
      <c r="A3680" s="120">
        <v>6644</v>
      </c>
      <c r="B3680" s="121" t="s">
        <v>201</v>
      </c>
      <c r="C3680" s="121" t="s">
        <v>202</v>
      </c>
      <c r="D3680" s="121" t="s">
        <v>116</v>
      </c>
      <c r="E3680" s="121" t="s">
        <v>170</v>
      </c>
      <c r="F3680" s="122">
        <v>33231</v>
      </c>
      <c r="G3680" s="122">
        <v>3733</v>
      </c>
      <c r="H3680" s="120">
        <v>2019</v>
      </c>
      <c r="I3680" t="str">
        <f>IF(J3680="natural gas",VLOOKUP(D3680,'Cross-Page Data'!$I$4:$J$13,2,FALSE),IF(J3680="solar",VLOOKUP('Form 923'!D3680,'Cross-Page Data'!$I$14:$J$117,2,FALSE),J3680))</f>
        <v>hydro</v>
      </c>
      <c r="J3680" t="str">
        <f>VLOOKUP(E3680,'Cross-Page Data'!$D$4:$F$48,3,FALSE)</f>
        <v>hydro</v>
      </c>
      <c r="K3680" t="b">
        <f t="shared" si="57"/>
        <v>1</v>
      </c>
    </row>
    <row r="3681" spans="1:11">
      <c r="A3681" s="120">
        <v>6645</v>
      </c>
      <c r="B3681" s="121" t="s">
        <v>201</v>
      </c>
      <c r="C3681" s="121" t="s">
        <v>202</v>
      </c>
      <c r="D3681" s="121" t="s">
        <v>116</v>
      </c>
      <c r="E3681" s="121" t="s">
        <v>170</v>
      </c>
      <c r="F3681" s="122">
        <v>394680</v>
      </c>
      <c r="G3681" s="122">
        <v>44336</v>
      </c>
      <c r="H3681" s="120">
        <v>2019</v>
      </c>
      <c r="I3681" t="str">
        <f>IF(J3681="natural gas",VLOOKUP(D3681,'Cross-Page Data'!$I$4:$J$13,2,FALSE),IF(J3681="solar",VLOOKUP('Form 923'!D3681,'Cross-Page Data'!$I$14:$J$117,2,FALSE),J3681))</f>
        <v>hydro</v>
      </c>
      <c r="J3681" t="str">
        <f>VLOOKUP(E3681,'Cross-Page Data'!$D$4:$F$48,3,FALSE)</f>
        <v>hydro</v>
      </c>
      <c r="K3681" t="b">
        <f t="shared" si="57"/>
        <v>1</v>
      </c>
    </row>
    <row r="3682" spans="1:11">
      <c r="A3682" s="120">
        <v>6646</v>
      </c>
      <c r="B3682" s="121" t="s">
        <v>201</v>
      </c>
      <c r="C3682" s="121" t="s">
        <v>202</v>
      </c>
      <c r="D3682" s="121" t="s">
        <v>116</v>
      </c>
      <c r="E3682" s="121" t="s">
        <v>170</v>
      </c>
      <c r="F3682" s="122">
        <v>319030</v>
      </c>
      <c r="G3682" s="122">
        <v>35838</v>
      </c>
      <c r="H3682" s="120">
        <v>2019</v>
      </c>
      <c r="I3682" t="str">
        <f>IF(J3682="natural gas",VLOOKUP(D3682,'Cross-Page Data'!$I$4:$J$13,2,FALSE),IF(J3682="solar",VLOOKUP('Form 923'!D3682,'Cross-Page Data'!$I$14:$J$117,2,FALSE),J3682))</f>
        <v>hydro</v>
      </c>
      <c r="J3682" t="str">
        <f>VLOOKUP(E3682,'Cross-Page Data'!$D$4:$F$48,3,FALSE)</f>
        <v>hydro</v>
      </c>
      <c r="K3682" t="b">
        <f t="shared" si="57"/>
        <v>1</v>
      </c>
    </row>
    <row r="3683" spans="1:11">
      <c r="A3683" s="120">
        <v>6647</v>
      </c>
      <c r="B3683" s="121" t="s">
        <v>201</v>
      </c>
      <c r="C3683" s="121" t="s">
        <v>202</v>
      </c>
      <c r="D3683" s="121" t="s">
        <v>116</v>
      </c>
      <c r="E3683" s="121" t="s">
        <v>170</v>
      </c>
      <c r="F3683" s="122">
        <v>168579</v>
      </c>
      <c r="G3683" s="122">
        <v>18937</v>
      </c>
      <c r="H3683" s="120">
        <v>2019</v>
      </c>
      <c r="I3683" t="str">
        <f>IF(J3683="natural gas",VLOOKUP(D3683,'Cross-Page Data'!$I$4:$J$13,2,FALSE),IF(J3683="solar",VLOOKUP('Form 923'!D3683,'Cross-Page Data'!$I$14:$J$117,2,FALSE),J3683))</f>
        <v>hydro</v>
      </c>
      <c r="J3683" t="str">
        <f>VLOOKUP(E3683,'Cross-Page Data'!$D$4:$F$48,3,FALSE)</f>
        <v>hydro</v>
      </c>
      <c r="K3683" t="b">
        <f t="shared" si="57"/>
        <v>1</v>
      </c>
    </row>
    <row r="3684" spans="1:11">
      <c r="A3684" s="120">
        <v>6650</v>
      </c>
      <c r="B3684" s="121" t="s">
        <v>201</v>
      </c>
      <c r="C3684" s="121" t="s">
        <v>202</v>
      </c>
      <c r="D3684" s="121" t="s">
        <v>73</v>
      </c>
      <c r="E3684" s="121" t="s">
        <v>70</v>
      </c>
      <c r="F3684" s="122">
        <v>8067</v>
      </c>
      <c r="G3684" s="122">
        <v>220</v>
      </c>
      <c r="H3684" s="120">
        <v>2019</v>
      </c>
      <c r="I3684" t="str">
        <f>IF(J3684="natural gas",VLOOKUP(D3684,'Cross-Page Data'!$I$4:$J$13,2,FALSE),IF(J3684="solar",VLOOKUP('Form 923'!D3684,'Cross-Page Data'!$I$14:$J$117,2,FALSE),J3684))</f>
        <v>heavy or residual fuel oil</v>
      </c>
      <c r="J3684" t="str">
        <f>VLOOKUP(E3684,'Cross-Page Data'!$D$4:$F$48,3,FALSE)</f>
        <v>heavy or residual fuel oil</v>
      </c>
      <c r="K3684" t="b">
        <f t="shared" si="57"/>
        <v>1</v>
      </c>
    </row>
    <row r="3685" spans="1:11">
      <c r="A3685" s="120">
        <v>6651</v>
      </c>
      <c r="B3685" s="121" t="s">
        <v>201</v>
      </c>
      <c r="C3685" s="121" t="s">
        <v>202</v>
      </c>
      <c r="D3685" s="121" t="s">
        <v>73</v>
      </c>
      <c r="E3685" s="121" t="s">
        <v>70</v>
      </c>
      <c r="F3685" s="122">
        <v>24046</v>
      </c>
      <c r="G3685" s="122">
        <v>2125</v>
      </c>
      <c r="H3685" s="120">
        <v>2019</v>
      </c>
      <c r="I3685" t="str">
        <f>IF(J3685="natural gas",VLOOKUP(D3685,'Cross-Page Data'!$I$4:$J$13,2,FALSE),IF(J3685="solar",VLOOKUP('Form 923'!D3685,'Cross-Page Data'!$I$14:$J$117,2,FALSE),J3685))</f>
        <v>heavy or residual fuel oil</v>
      </c>
      <c r="J3685" t="str">
        <f>VLOOKUP(E3685,'Cross-Page Data'!$D$4:$F$48,3,FALSE)</f>
        <v>heavy or residual fuel oil</v>
      </c>
      <c r="K3685" t="b">
        <f t="shared" si="57"/>
        <v>1</v>
      </c>
    </row>
    <row r="3686" spans="1:11">
      <c r="A3686" s="120">
        <v>6652</v>
      </c>
      <c r="B3686" s="121" t="s">
        <v>201</v>
      </c>
      <c r="C3686" s="121" t="s">
        <v>202</v>
      </c>
      <c r="D3686" s="121" t="s">
        <v>73</v>
      </c>
      <c r="E3686" s="121" t="s">
        <v>70</v>
      </c>
      <c r="F3686" s="122">
        <v>21474</v>
      </c>
      <c r="G3686" s="122">
        <v>1711</v>
      </c>
      <c r="H3686" s="120">
        <v>2019</v>
      </c>
      <c r="I3686" t="str">
        <f>IF(J3686="natural gas",VLOOKUP(D3686,'Cross-Page Data'!$I$4:$J$13,2,FALSE),IF(J3686="solar",VLOOKUP('Form 923'!D3686,'Cross-Page Data'!$I$14:$J$117,2,FALSE),J3686))</f>
        <v>heavy or residual fuel oil</v>
      </c>
      <c r="J3686" t="str">
        <f>VLOOKUP(E3686,'Cross-Page Data'!$D$4:$F$48,3,FALSE)</f>
        <v>heavy or residual fuel oil</v>
      </c>
      <c r="K3686" t="b">
        <f t="shared" si="57"/>
        <v>1</v>
      </c>
    </row>
    <row r="3687" spans="1:11">
      <c r="A3687" s="120">
        <v>6664</v>
      </c>
      <c r="B3687" s="121" t="s">
        <v>201</v>
      </c>
      <c r="C3687" s="121" t="s">
        <v>202</v>
      </c>
      <c r="D3687" s="121" t="s">
        <v>68</v>
      </c>
      <c r="E3687" s="121" t="s">
        <v>70</v>
      </c>
      <c r="F3687" s="122">
        <v>42</v>
      </c>
      <c r="G3687" s="122">
        <v>3.707</v>
      </c>
      <c r="H3687" s="120">
        <v>2019</v>
      </c>
      <c r="I3687" t="str">
        <f>IF(J3687="natural gas",VLOOKUP(D3687,'Cross-Page Data'!$I$4:$J$13,2,FALSE),IF(J3687="solar",VLOOKUP('Form 923'!D3687,'Cross-Page Data'!$I$14:$J$117,2,FALSE),J3687))</f>
        <v>heavy or residual fuel oil</v>
      </c>
      <c r="J3687" t="str">
        <f>VLOOKUP(E3687,'Cross-Page Data'!$D$4:$F$48,3,FALSE)</f>
        <v>heavy or residual fuel oil</v>
      </c>
      <c r="K3687" t="b">
        <f t="shared" si="57"/>
        <v>1</v>
      </c>
    </row>
    <row r="3688" spans="1:11">
      <c r="A3688" s="120">
        <v>6664</v>
      </c>
      <c r="B3688" s="121" t="s">
        <v>201</v>
      </c>
      <c r="C3688" s="121" t="s">
        <v>202</v>
      </c>
      <c r="D3688" s="121" t="s">
        <v>68</v>
      </c>
      <c r="E3688" s="121" t="s">
        <v>38</v>
      </c>
      <c r="F3688" s="122">
        <v>276899</v>
      </c>
      <c r="G3688" s="122">
        <v>25074.189</v>
      </c>
      <c r="H3688" s="120">
        <v>2019</v>
      </c>
      <c r="I3688" t="str">
        <f>IF(J3688="natural gas",VLOOKUP(D3688,'Cross-Page Data'!$I$4:$J$13,2,FALSE),IF(J3688="solar",VLOOKUP('Form 923'!D3688,'Cross-Page Data'!$I$14:$J$117,2,FALSE),J3688))</f>
        <v>natural gas nonpeaker - preexisting retiring</v>
      </c>
      <c r="J3688" t="str">
        <f>VLOOKUP(E3688,'Cross-Page Data'!$D$4:$F$48,3,FALSE)</f>
        <v>natural gas</v>
      </c>
      <c r="K3688" t="b">
        <f t="shared" si="57"/>
        <v>1</v>
      </c>
    </row>
    <row r="3689" spans="1:11">
      <c r="A3689" s="120">
        <v>6664</v>
      </c>
      <c r="B3689" s="121" t="s">
        <v>201</v>
      </c>
      <c r="C3689" s="121" t="s">
        <v>202</v>
      </c>
      <c r="D3689" s="121" t="s">
        <v>68</v>
      </c>
      <c r="E3689" s="121" t="s">
        <v>150</v>
      </c>
      <c r="F3689" s="122">
        <v>34886401</v>
      </c>
      <c r="G3689" s="122">
        <v>3206532.1</v>
      </c>
      <c r="H3689" s="120">
        <v>2019</v>
      </c>
      <c r="I3689" t="str">
        <f>IF(J3689="natural gas",VLOOKUP(D3689,'Cross-Page Data'!$I$4:$J$13,2,FALSE),IF(J3689="solar",VLOOKUP('Form 923'!D3689,'Cross-Page Data'!$I$14:$J$117,2,FALSE),J3689))</f>
        <v>hard coal</v>
      </c>
      <c r="J3689" t="str">
        <f>VLOOKUP(E3689,'Cross-Page Data'!$D$4:$F$48,3,FALSE)</f>
        <v>hard coal</v>
      </c>
      <c r="K3689" t="b">
        <f t="shared" si="57"/>
        <v>1</v>
      </c>
    </row>
    <row r="3690" spans="1:11">
      <c r="A3690" s="120">
        <v>6664</v>
      </c>
      <c r="B3690" s="121" t="s">
        <v>201</v>
      </c>
      <c r="C3690" s="121" t="s">
        <v>202</v>
      </c>
      <c r="D3690" s="121" t="s">
        <v>68</v>
      </c>
      <c r="E3690" s="121" t="s">
        <v>162</v>
      </c>
      <c r="F3690" s="122">
        <v>1251869</v>
      </c>
      <c r="G3690" s="122">
        <v>114747.98</v>
      </c>
      <c r="H3690" s="120">
        <v>2019</v>
      </c>
      <c r="I3690" t="str">
        <f>IF(J3690="natural gas",VLOOKUP(D3690,'Cross-Page Data'!$I$4:$J$13,2,FALSE),IF(J3690="solar",VLOOKUP('Form 923'!D3690,'Cross-Page Data'!$I$14:$J$117,2,FALSE),J3690))</f>
        <v>hard coal</v>
      </c>
      <c r="J3690" t="str">
        <f>VLOOKUP(E3690,'Cross-Page Data'!$D$4:$F$48,3,FALSE)</f>
        <v>hard coal</v>
      </c>
      <c r="K3690" t="b">
        <f t="shared" si="57"/>
        <v>1</v>
      </c>
    </row>
    <row r="3691" spans="1:11">
      <c r="A3691" s="120">
        <v>6702</v>
      </c>
      <c r="B3691" s="121" t="s">
        <v>201</v>
      </c>
      <c r="C3691" s="121" t="s">
        <v>202</v>
      </c>
      <c r="D3691" s="121" t="s">
        <v>116</v>
      </c>
      <c r="E3691" s="121" t="s">
        <v>170</v>
      </c>
      <c r="F3691" s="122">
        <v>6382</v>
      </c>
      <c r="G3691" s="122">
        <v>717</v>
      </c>
      <c r="H3691" s="120">
        <v>2019</v>
      </c>
      <c r="I3691" t="str">
        <f>IF(J3691="natural gas",VLOOKUP(D3691,'Cross-Page Data'!$I$4:$J$13,2,FALSE),IF(J3691="solar",VLOOKUP('Form 923'!D3691,'Cross-Page Data'!$I$14:$J$117,2,FALSE),J3691))</f>
        <v>hydro</v>
      </c>
      <c r="J3691" t="str">
        <f>VLOOKUP(E3691,'Cross-Page Data'!$D$4:$F$48,3,FALSE)</f>
        <v>hydro</v>
      </c>
      <c r="K3691" t="b">
        <f t="shared" si="57"/>
        <v>1</v>
      </c>
    </row>
    <row r="3692" spans="1:11">
      <c r="A3692" s="120">
        <v>6702</v>
      </c>
      <c r="B3692" s="121" t="s">
        <v>201</v>
      </c>
      <c r="C3692" s="121" t="s">
        <v>202</v>
      </c>
      <c r="D3692" s="121" t="s">
        <v>79</v>
      </c>
      <c r="E3692" s="121" t="s">
        <v>70</v>
      </c>
      <c r="F3692" s="122">
        <v>5841</v>
      </c>
      <c r="G3692" s="122">
        <v>338</v>
      </c>
      <c r="H3692" s="120">
        <v>2019</v>
      </c>
      <c r="I3692" t="str">
        <f>IF(J3692="natural gas",VLOOKUP(D3692,'Cross-Page Data'!$I$4:$J$13,2,FALSE),IF(J3692="solar",VLOOKUP('Form 923'!D3692,'Cross-Page Data'!$I$14:$J$117,2,FALSE),J3692))</f>
        <v>heavy or residual fuel oil</v>
      </c>
      <c r="J3692" t="str">
        <f>VLOOKUP(E3692,'Cross-Page Data'!$D$4:$F$48,3,FALSE)</f>
        <v>heavy or residual fuel oil</v>
      </c>
      <c r="K3692" t="b">
        <f t="shared" si="57"/>
        <v>1</v>
      </c>
    </row>
    <row r="3693" spans="1:11">
      <c r="A3693" s="120">
        <v>6704</v>
      </c>
      <c r="B3693" s="121" t="s">
        <v>201</v>
      </c>
      <c r="C3693" s="121" t="s">
        <v>202</v>
      </c>
      <c r="D3693" s="121" t="s">
        <v>33</v>
      </c>
      <c r="E3693" s="121" t="s">
        <v>99</v>
      </c>
      <c r="F3693" s="122">
        <v>0</v>
      </c>
      <c r="G3693" s="122">
        <v>0</v>
      </c>
      <c r="H3693" s="120">
        <v>2019</v>
      </c>
      <c r="I3693" t="str">
        <f>IF(J3693="natural gas",VLOOKUP(D3693,'Cross-Page Data'!$I$4:$J$13,2,FALSE),IF(J3693="solar",VLOOKUP('Form 923'!D3693,'Cross-Page Data'!$I$14:$J$117,2,FALSE),J3693))</f>
        <v>other</v>
      </c>
      <c r="J3693" t="str">
        <f>VLOOKUP(E3693,'Cross-Page Data'!$D$4:$F$48,3,FALSE)</f>
        <v>other</v>
      </c>
      <c r="K3693" t="b">
        <f t="shared" si="57"/>
        <v>1</v>
      </c>
    </row>
    <row r="3694" spans="1:11">
      <c r="A3694" s="120">
        <v>6704</v>
      </c>
      <c r="B3694" s="121" t="s">
        <v>201</v>
      </c>
      <c r="C3694" s="121" t="s">
        <v>202</v>
      </c>
      <c r="D3694" s="121" t="s">
        <v>73</v>
      </c>
      <c r="E3694" s="121" t="s">
        <v>146</v>
      </c>
      <c r="F3694" s="122">
        <v>18521</v>
      </c>
      <c r="G3694" s="122">
        <v>1078</v>
      </c>
      <c r="H3694" s="120">
        <v>2019</v>
      </c>
      <c r="I3694" t="str">
        <f>IF(J3694="natural gas",VLOOKUP(D3694,'Cross-Page Data'!$I$4:$J$13,2,FALSE),IF(J3694="solar",VLOOKUP('Form 923'!D3694,'Cross-Page Data'!$I$14:$J$117,2,FALSE),J3694))</f>
        <v>other</v>
      </c>
      <c r="J3694" t="str">
        <f>VLOOKUP(E3694,'Cross-Page Data'!$D$4:$F$48,3,FALSE)</f>
        <v>other</v>
      </c>
      <c r="K3694" t="b">
        <f t="shared" si="57"/>
        <v>1</v>
      </c>
    </row>
    <row r="3695" spans="1:11">
      <c r="A3695" s="120">
        <v>6704</v>
      </c>
      <c r="B3695" s="121" t="s">
        <v>201</v>
      </c>
      <c r="C3695" s="121" t="s">
        <v>202</v>
      </c>
      <c r="D3695" s="121" t="s">
        <v>79</v>
      </c>
      <c r="E3695" s="121" t="s">
        <v>70</v>
      </c>
      <c r="F3695" s="122">
        <v>290537</v>
      </c>
      <c r="G3695" s="122">
        <v>28805</v>
      </c>
      <c r="H3695" s="120">
        <v>2019</v>
      </c>
      <c r="I3695" t="str">
        <f>IF(J3695="natural gas",VLOOKUP(D3695,'Cross-Page Data'!$I$4:$J$13,2,FALSE),IF(J3695="solar",VLOOKUP('Form 923'!D3695,'Cross-Page Data'!$I$14:$J$117,2,FALSE),J3695))</f>
        <v>heavy or residual fuel oil</v>
      </c>
      <c r="J3695" t="str">
        <f>VLOOKUP(E3695,'Cross-Page Data'!$D$4:$F$48,3,FALSE)</f>
        <v>heavy or residual fuel oil</v>
      </c>
      <c r="K3695" t="b">
        <f t="shared" si="57"/>
        <v>1</v>
      </c>
    </row>
    <row r="3696" spans="1:11">
      <c r="A3696" s="120">
        <v>6705</v>
      </c>
      <c r="B3696" s="121" t="s">
        <v>205</v>
      </c>
      <c r="C3696" s="121" t="s">
        <v>208</v>
      </c>
      <c r="D3696" s="121" t="s">
        <v>68</v>
      </c>
      <c r="E3696" s="121" t="s">
        <v>54</v>
      </c>
      <c r="F3696" s="122">
        <v>45377523</v>
      </c>
      <c r="G3696" s="122">
        <v>4193419</v>
      </c>
      <c r="H3696" s="120">
        <v>2019</v>
      </c>
      <c r="I3696" t="str">
        <f>IF(J3696="natural gas",VLOOKUP(D3696,'Cross-Page Data'!$I$4:$J$13,2,FALSE),IF(J3696="solar",VLOOKUP('Form 923'!D3696,'Cross-Page Data'!$I$14:$J$117,2,FALSE),J3696))</f>
        <v>hard coal</v>
      </c>
      <c r="J3696" t="str">
        <f>VLOOKUP(E3696,'Cross-Page Data'!$D$4:$F$48,3,FALSE)</f>
        <v>hard coal</v>
      </c>
      <c r="K3696" t="b">
        <f t="shared" si="57"/>
        <v>0</v>
      </c>
    </row>
    <row r="3697" spans="1:11">
      <c r="A3697" s="120">
        <v>6705</v>
      </c>
      <c r="B3697" s="121" t="s">
        <v>205</v>
      </c>
      <c r="C3697" s="121" t="s">
        <v>208</v>
      </c>
      <c r="D3697" s="121" t="s">
        <v>68</v>
      </c>
      <c r="E3697" s="121" t="s">
        <v>38</v>
      </c>
      <c r="F3697" s="122">
        <v>228711</v>
      </c>
      <c r="G3697" s="122">
        <v>21108.038</v>
      </c>
      <c r="H3697" s="120">
        <v>2019</v>
      </c>
      <c r="I3697" t="str">
        <f>IF(J3697="natural gas",VLOOKUP(D3697,'Cross-Page Data'!$I$4:$J$13,2,FALSE),IF(J3697="solar",VLOOKUP('Form 923'!D3697,'Cross-Page Data'!$I$14:$J$117,2,FALSE),J3697))</f>
        <v>natural gas nonpeaker - preexisting retiring</v>
      </c>
      <c r="J3697" t="str">
        <f>VLOOKUP(E3697,'Cross-Page Data'!$D$4:$F$48,3,FALSE)</f>
        <v>natural gas</v>
      </c>
      <c r="K3697" t="b">
        <f t="shared" si="57"/>
        <v>0</v>
      </c>
    </row>
    <row r="3698" spans="1:11">
      <c r="A3698" s="120">
        <v>6741</v>
      </c>
      <c r="B3698" s="121" t="s">
        <v>201</v>
      </c>
      <c r="C3698" s="121" t="s">
        <v>202</v>
      </c>
      <c r="D3698" s="121" t="s">
        <v>73</v>
      </c>
      <c r="E3698" s="121" t="s">
        <v>70</v>
      </c>
      <c r="F3698" s="122">
        <v>11019</v>
      </c>
      <c r="G3698" s="122">
        <v>743</v>
      </c>
      <c r="H3698" s="120">
        <v>2019</v>
      </c>
      <c r="I3698" t="str">
        <f>IF(J3698="natural gas",VLOOKUP(D3698,'Cross-Page Data'!$I$4:$J$13,2,FALSE),IF(J3698="solar",VLOOKUP('Form 923'!D3698,'Cross-Page Data'!$I$14:$J$117,2,FALSE),J3698))</f>
        <v>heavy or residual fuel oil</v>
      </c>
      <c r="J3698" t="str">
        <f>VLOOKUP(E3698,'Cross-Page Data'!$D$4:$F$48,3,FALSE)</f>
        <v>heavy or residual fuel oil</v>
      </c>
      <c r="K3698" t="b">
        <f t="shared" si="57"/>
        <v>1</v>
      </c>
    </row>
    <row r="3699" spans="1:11">
      <c r="A3699" s="120">
        <v>6761</v>
      </c>
      <c r="B3699" s="121" t="s">
        <v>201</v>
      </c>
      <c r="C3699" s="121" t="s">
        <v>202</v>
      </c>
      <c r="D3699" s="121" t="s">
        <v>73</v>
      </c>
      <c r="E3699" s="121" t="s">
        <v>38</v>
      </c>
      <c r="F3699" s="122">
        <v>887072</v>
      </c>
      <c r="G3699" s="122">
        <v>72049</v>
      </c>
      <c r="H3699" s="120">
        <v>2019</v>
      </c>
      <c r="I3699" t="str">
        <f>IF(J3699="natural gas",VLOOKUP(D3699,'Cross-Page Data'!$I$4:$J$13,2,FALSE),IF(J3699="solar",VLOOKUP('Form 923'!D3699,'Cross-Page Data'!$I$14:$J$117,2,FALSE),J3699))</f>
        <v>natural gas peaker</v>
      </c>
      <c r="J3699" t="str">
        <f>VLOOKUP(E3699,'Cross-Page Data'!$D$4:$F$48,3,FALSE)</f>
        <v>natural gas</v>
      </c>
      <c r="K3699" t="b">
        <f t="shared" si="57"/>
        <v>1</v>
      </c>
    </row>
    <row r="3700" spans="1:11">
      <c r="A3700" s="120">
        <v>6761</v>
      </c>
      <c r="B3700" s="121" t="s">
        <v>201</v>
      </c>
      <c r="C3700" s="121" t="s">
        <v>202</v>
      </c>
      <c r="D3700" s="121" t="s">
        <v>68</v>
      </c>
      <c r="E3700" s="121" t="s">
        <v>70</v>
      </c>
      <c r="F3700" s="122">
        <v>4848</v>
      </c>
      <c r="G3700" s="122">
        <v>478.875</v>
      </c>
      <c r="H3700" s="120">
        <v>2019</v>
      </c>
      <c r="I3700" t="str">
        <f>IF(J3700="natural gas",VLOOKUP(D3700,'Cross-Page Data'!$I$4:$J$13,2,FALSE),IF(J3700="solar",VLOOKUP('Form 923'!D3700,'Cross-Page Data'!$I$14:$J$117,2,FALSE),J3700))</f>
        <v>heavy or residual fuel oil</v>
      </c>
      <c r="J3700" t="str">
        <f>VLOOKUP(E3700,'Cross-Page Data'!$D$4:$F$48,3,FALSE)</f>
        <v>heavy or residual fuel oil</v>
      </c>
      <c r="K3700" t="b">
        <f t="shared" si="57"/>
        <v>1</v>
      </c>
    </row>
    <row r="3701" spans="1:11">
      <c r="A3701" s="120">
        <v>6761</v>
      </c>
      <c r="B3701" s="121" t="s">
        <v>201</v>
      </c>
      <c r="C3701" s="121" t="s">
        <v>202</v>
      </c>
      <c r="D3701" s="121" t="s">
        <v>68</v>
      </c>
      <c r="E3701" s="121" t="s">
        <v>162</v>
      </c>
      <c r="F3701" s="122">
        <v>19929257</v>
      </c>
      <c r="G3701" s="122">
        <v>1964991.1</v>
      </c>
      <c r="H3701" s="120">
        <v>2019</v>
      </c>
      <c r="I3701" t="str">
        <f>IF(J3701="natural gas",VLOOKUP(D3701,'Cross-Page Data'!$I$4:$J$13,2,FALSE),IF(J3701="solar",VLOOKUP('Form 923'!D3701,'Cross-Page Data'!$I$14:$J$117,2,FALSE),J3701))</f>
        <v>hard coal</v>
      </c>
      <c r="J3701" t="str">
        <f>VLOOKUP(E3701,'Cross-Page Data'!$D$4:$F$48,3,FALSE)</f>
        <v>hard coal</v>
      </c>
      <c r="K3701" t="b">
        <f t="shared" si="57"/>
        <v>1</v>
      </c>
    </row>
    <row r="3702" spans="1:11">
      <c r="A3702" s="120">
        <v>6768</v>
      </c>
      <c r="B3702" s="121" t="s">
        <v>201</v>
      </c>
      <c r="C3702" s="121" t="s">
        <v>202</v>
      </c>
      <c r="D3702" s="121" t="s">
        <v>68</v>
      </c>
      <c r="E3702" s="121" t="s">
        <v>70</v>
      </c>
      <c r="F3702" s="122">
        <v>22627</v>
      </c>
      <c r="G3702" s="122">
        <v>2098.585</v>
      </c>
      <c r="H3702" s="120">
        <v>2019</v>
      </c>
      <c r="I3702" t="str">
        <f>IF(J3702="natural gas",VLOOKUP(D3702,'Cross-Page Data'!$I$4:$J$13,2,FALSE),IF(J3702="solar",VLOOKUP('Form 923'!D3702,'Cross-Page Data'!$I$14:$J$117,2,FALSE),J3702))</f>
        <v>heavy or residual fuel oil</v>
      </c>
      <c r="J3702" t="str">
        <f>VLOOKUP(E3702,'Cross-Page Data'!$D$4:$F$48,3,FALSE)</f>
        <v>heavy or residual fuel oil</v>
      </c>
      <c r="K3702" t="b">
        <f t="shared" si="57"/>
        <v>1</v>
      </c>
    </row>
    <row r="3703" spans="1:11">
      <c r="A3703" s="120">
        <v>6768</v>
      </c>
      <c r="B3703" s="121" t="s">
        <v>201</v>
      </c>
      <c r="C3703" s="121" t="s">
        <v>202</v>
      </c>
      <c r="D3703" s="121" t="s">
        <v>68</v>
      </c>
      <c r="E3703" s="121" t="s">
        <v>162</v>
      </c>
      <c r="F3703" s="122">
        <v>17241575</v>
      </c>
      <c r="G3703" s="122">
        <v>1616578.4</v>
      </c>
      <c r="H3703" s="120">
        <v>2019</v>
      </c>
      <c r="I3703" t="str">
        <f>IF(J3703="natural gas",VLOOKUP(D3703,'Cross-Page Data'!$I$4:$J$13,2,FALSE),IF(J3703="solar",VLOOKUP('Form 923'!D3703,'Cross-Page Data'!$I$14:$J$117,2,FALSE),J3703))</f>
        <v>hard coal</v>
      </c>
      <c r="J3703" t="str">
        <f>VLOOKUP(E3703,'Cross-Page Data'!$D$4:$F$48,3,FALSE)</f>
        <v>hard coal</v>
      </c>
      <c r="K3703" t="b">
        <f t="shared" si="57"/>
        <v>1</v>
      </c>
    </row>
    <row r="3704" spans="1:11">
      <c r="A3704" s="120">
        <v>6772</v>
      </c>
      <c r="B3704" s="121" t="s">
        <v>201</v>
      </c>
      <c r="C3704" s="121" t="s">
        <v>202</v>
      </c>
      <c r="D3704" s="121" t="s">
        <v>68</v>
      </c>
      <c r="E3704" s="121" t="s">
        <v>70</v>
      </c>
      <c r="F3704" s="122">
        <v>65020</v>
      </c>
      <c r="G3704" s="122">
        <v>5621.706</v>
      </c>
      <c r="H3704" s="120">
        <v>2019</v>
      </c>
      <c r="I3704" t="str">
        <f>IF(J3704="natural gas",VLOOKUP(D3704,'Cross-Page Data'!$I$4:$J$13,2,FALSE),IF(J3704="solar",VLOOKUP('Form 923'!D3704,'Cross-Page Data'!$I$14:$J$117,2,FALSE),J3704))</f>
        <v>heavy or residual fuel oil</v>
      </c>
      <c r="J3704" t="str">
        <f>VLOOKUP(E3704,'Cross-Page Data'!$D$4:$F$48,3,FALSE)</f>
        <v>heavy or residual fuel oil</v>
      </c>
      <c r="K3704" t="b">
        <f t="shared" si="57"/>
        <v>1</v>
      </c>
    </row>
    <row r="3705" spans="1:11">
      <c r="A3705" s="120">
        <v>6772</v>
      </c>
      <c r="B3705" s="121" t="s">
        <v>201</v>
      </c>
      <c r="C3705" s="121" t="s">
        <v>202</v>
      </c>
      <c r="D3705" s="121" t="s">
        <v>68</v>
      </c>
      <c r="E3705" s="121" t="s">
        <v>162</v>
      </c>
      <c r="F3705" s="122">
        <v>6556572</v>
      </c>
      <c r="G3705" s="122">
        <v>570530.29</v>
      </c>
      <c r="H3705" s="120">
        <v>2019</v>
      </c>
      <c r="I3705" t="str">
        <f>IF(J3705="natural gas",VLOOKUP(D3705,'Cross-Page Data'!$I$4:$J$13,2,FALSE),IF(J3705="solar",VLOOKUP('Form 923'!D3705,'Cross-Page Data'!$I$14:$J$117,2,FALSE),J3705))</f>
        <v>hard coal</v>
      </c>
      <c r="J3705" t="str">
        <f>VLOOKUP(E3705,'Cross-Page Data'!$D$4:$F$48,3,FALSE)</f>
        <v>hard coal</v>
      </c>
      <c r="K3705" t="b">
        <f t="shared" si="57"/>
        <v>1</v>
      </c>
    </row>
    <row r="3706" spans="1:11">
      <c r="A3706" s="120">
        <v>6776</v>
      </c>
      <c r="B3706" s="121" t="s">
        <v>201</v>
      </c>
      <c r="C3706" s="121" t="s">
        <v>202</v>
      </c>
      <c r="D3706" s="121" t="s">
        <v>73</v>
      </c>
      <c r="E3706" s="121" t="s">
        <v>70</v>
      </c>
      <c r="F3706" s="122">
        <v>5298</v>
      </c>
      <c r="G3706" s="122">
        <v>274</v>
      </c>
      <c r="H3706" s="120">
        <v>2019</v>
      </c>
      <c r="I3706" t="str">
        <f>IF(J3706="natural gas",VLOOKUP(D3706,'Cross-Page Data'!$I$4:$J$13,2,FALSE),IF(J3706="solar",VLOOKUP('Form 923'!D3706,'Cross-Page Data'!$I$14:$J$117,2,FALSE),J3706))</f>
        <v>heavy or residual fuel oil</v>
      </c>
      <c r="J3706" t="str">
        <f>VLOOKUP(E3706,'Cross-Page Data'!$D$4:$F$48,3,FALSE)</f>
        <v>heavy or residual fuel oil</v>
      </c>
      <c r="K3706" t="b">
        <f t="shared" si="57"/>
        <v>1</v>
      </c>
    </row>
    <row r="3707" spans="1:11">
      <c r="A3707" s="120">
        <v>6789</v>
      </c>
      <c r="B3707" s="121" t="s">
        <v>201</v>
      </c>
      <c r="C3707" s="121" t="s">
        <v>202</v>
      </c>
      <c r="D3707" s="121" t="s">
        <v>116</v>
      </c>
      <c r="E3707" s="121" t="s">
        <v>170</v>
      </c>
      <c r="F3707" s="122">
        <v>2732004</v>
      </c>
      <c r="G3707" s="122">
        <v>306898</v>
      </c>
      <c r="H3707" s="120">
        <v>2019</v>
      </c>
      <c r="I3707" t="str">
        <f>IF(J3707="natural gas",VLOOKUP(D3707,'Cross-Page Data'!$I$4:$J$13,2,FALSE),IF(J3707="solar",VLOOKUP('Form 923'!D3707,'Cross-Page Data'!$I$14:$J$117,2,FALSE),J3707))</f>
        <v>hydro</v>
      </c>
      <c r="J3707" t="str">
        <f>VLOOKUP(E3707,'Cross-Page Data'!$D$4:$F$48,3,FALSE)</f>
        <v>hydro</v>
      </c>
      <c r="K3707" t="b">
        <f t="shared" si="57"/>
        <v>1</v>
      </c>
    </row>
    <row r="3708" spans="1:11">
      <c r="A3708" s="120">
        <v>6791</v>
      </c>
      <c r="B3708" s="121" t="s">
        <v>201</v>
      </c>
      <c r="C3708" s="121" t="s">
        <v>202</v>
      </c>
      <c r="D3708" s="121" t="s">
        <v>79</v>
      </c>
      <c r="E3708" s="121" t="s">
        <v>70</v>
      </c>
      <c r="F3708" s="122">
        <v>2120</v>
      </c>
      <c r="G3708" s="122">
        <v>135.098</v>
      </c>
      <c r="H3708" s="120">
        <v>2019</v>
      </c>
      <c r="I3708" t="str">
        <f>IF(J3708="natural gas",VLOOKUP(D3708,'Cross-Page Data'!$I$4:$J$13,2,FALSE),IF(J3708="solar",VLOOKUP('Form 923'!D3708,'Cross-Page Data'!$I$14:$J$117,2,FALSE),J3708))</f>
        <v>heavy or residual fuel oil</v>
      </c>
      <c r="J3708" t="str">
        <f>VLOOKUP(E3708,'Cross-Page Data'!$D$4:$F$48,3,FALSE)</f>
        <v>heavy or residual fuel oil</v>
      </c>
      <c r="K3708" t="b">
        <f t="shared" si="57"/>
        <v>1</v>
      </c>
    </row>
    <row r="3709" spans="1:11">
      <c r="A3709" s="120">
        <v>6791</v>
      </c>
      <c r="B3709" s="121" t="s">
        <v>201</v>
      </c>
      <c r="C3709" s="121" t="s">
        <v>202</v>
      </c>
      <c r="D3709" s="121" t="s">
        <v>79</v>
      </c>
      <c r="E3709" s="121" t="s">
        <v>38</v>
      </c>
      <c r="F3709" s="122">
        <v>18508</v>
      </c>
      <c r="G3709" s="122">
        <v>1179.902</v>
      </c>
      <c r="H3709" s="120">
        <v>2019</v>
      </c>
      <c r="I3709" t="str">
        <f>IF(J3709="natural gas",VLOOKUP(D3709,'Cross-Page Data'!$I$4:$J$13,2,FALSE),IF(J3709="solar",VLOOKUP('Form 923'!D3709,'Cross-Page Data'!$I$14:$J$117,2,FALSE),J3709))</f>
        <v>natural gas peaker</v>
      </c>
      <c r="J3709" t="str">
        <f>VLOOKUP(E3709,'Cross-Page Data'!$D$4:$F$48,3,FALSE)</f>
        <v>natural gas</v>
      </c>
      <c r="K3709" t="b">
        <f t="shared" si="57"/>
        <v>1</v>
      </c>
    </row>
    <row r="3710" spans="1:11">
      <c r="A3710" s="120">
        <v>6801</v>
      </c>
      <c r="B3710" s="121" t="s">
        <v>201</v>
      </c>
      <c r="C3710" s="121" t="s">
        <v>202</v>
      </c>
      <c r="D3710" s="121" t="s">
        <v>79</v>
      </c>
      <c r="E3710" s="121" t="s">
        <v>70</v>
      </c>
      <c r="F3710" s="122">
        <v>3811</v>
      </c>
      <c r="G3710" s="122">
        <v>-665</v>
      </c>
      <c r="H3710" s="120">
        <v>2019</v>
      </c>
      <c r="I3710" t="str">
        <f>IF(J3710="natural gas",VLOOKUP(D3710,'Cross-Page Data'!$I$4:$J$13,2,FALSE),IF(J3710="solar",VLOOKUP('Form 923'!D3710,'Cross-Page Data'!$I$14:$J$117,2,FALSE),J3710))</f>
        <v>heavy or residual fuel oil</v>
      </c>
      <c r="J3710" t="str">
        <f>VLOOKUP(E3710,'Cross-Page Data'!$D$4:$F$48,3,FALSE)</f>
        <v>heavy or residual fuel oil</v>
      </c>
      <c r="K3710" t="b">
        <f t="shared" si="57"/>
        <v>1</v>
      </c>
    </row>
    <row r="3711" spans="1:11">
      <c r="A3711" s="120">
        <v>6823</v>
      </c>
      <c r="B3711" s="121" t="s">
        <v>201</v>
      </c>
      <c r="C3711" s="121" t="s">
        <v>202</v>
      </c>
      <c r="D3711" s="121" t="s">
        <v>68</v>
      </c>
      <c r="E3711" s="121" t="s">
        <v>54</v>
      </c>
      <c r="F3711" s="122">
        <v>28587839</v>
      </c>
      <c r="G3711" s="122">
        <v>2627690</v>
      </c>
      <c r="H3711" s="120">
        <v>2019</v>
      </c>
      <c r="I3711" t="str">
        <f>IF(J3711="natural gas",VLOOKUP(D3711,'Cross-Page Data'!$I$4:$J$13,2,FALSE),IF(J3711="solar",VLOOKUP('Form 923'!D3711,'Cross-Page Data'!$I$14:$J$117,2,FALSE),J3711))</f>
        <v>hard coal</v>
      </c>
      <c r="J3711" t="str">
        <f>VLOOKUP(E3711,'Cross-Page Data'!$D$4:$F$48,3,FALSE)</f>
        <v>hard coal</v>
      </c>
      <c r="K3711" t="b">
        <f t="shared" si="57"/>
        <v>1</v>
      </c>
    </row>
    <row r="3712" spans="1:11">
      <c r="A3712" s="120">
        <v>6823</v>
      </c>
      <c r="B3712" s="121" t="s">
        <v>201</v>
      </c>
      <c r="C3712" s="121" t="s">
        <v>202</v>
      </c>
      <c r="D3712" s="121" t="s">
        <v>68</v>
      </c>
      <c r="E3712" s="121" t="s">
        <v>70</v>
      </c>
      <c r="F3712" s="122">
        <v>129682</v>
      </c>
      <c r="G3712" s="122">
        <v>11793.996</v>
      </c>
      <c r="H3712" s="120">
        <v>2019</v>
      </c>
      <c r="I3712" t="str">
        <f>IF(J3712="natural gas",VLOOKUP(D3712,'Cross-Page Data'!$I$4:$J$13,2,FALSE),IF(J3712="solar",VLOOKUP('Form 923'!D3712,'Cross-Page Data'!$I$14:$J$117,2,FALSE),J3712))</f>
        <v>heavy or residual fuel oil</v>
      </c>
      <c r="J3712" t="str">
        <f>VLOOKUP(E3712,'Cross-Page Data'!$D$4:$F$48,3,FALSE)</f>
        <v>heavy or residual fuel oil</v>
      </c>
      <c r="K3712" t="b">
        <f t="shared" si="57"/>
        <v>1</v>
      </c>
    </row>
    <row r="3713" spans="1:11">
      <c r="A3713" s="120">
        <v>6823</v>
      </c>
      <c r="B3713" s="121" t="s">
        <v>201</v>
      </c>
      <c r="C3713" s="121" t="s">
        <v>202</v>
      </c>
      <c r="D3713" s="121" t="s">
        <v>68</v>
      </c>
      <c r="E3713" s="121" t="s">
        <v>144</v>
      </c>
      <c r="F3713" s="122">
        <v>0</v>
      </c>
      <c r="G3713" s="122">
        <v>0</v>
      </c>
      <c r="H3713" s="120">
        <v>2019</v>
      </c>
      <c r="I3713" t="str">
        <f>IF(J3713="natural gas",VLOOKUP(D3713,'Cross-Page Data'!$I$4:$J$13,2,FALSE),IF(J3713="solar",VLOOKUP('Form 923'!D3713,'Cross-Page Data'!$I$14:$J$117,2,FALSE),J3713))</f>
        <v>petroleum</v>
      </c>
      <c r="J3713" t="str">
        <f>VLOOKUP(E3713,'Cross-Page Data'!$D$4:$F$48,3,FALSE)</f>
        <v>petroleum</v>
      </c>
      <c r="K3713" t="b">
        <f t="shared" si="57"/>
        <v>1</v>
      </c>
    </row>
    <row r="3714" spans="1:11">
      <c r="A3714" s="120">
        <v>6824</v>
      </c>
      <c r="B3714" s="121" t="s">
        <v>201</v>
      </c>
      <c r="C3714" s="121" t="s">
        <v>202</v>
      </c>
      <c r="D3714" s="121" t="s">
        <v>73</v>
      </c>
      <c r="E3714" s="121" t="s">
        <v>70</v>
      </c>
      <c r="F3714" s="122">
        <v>8472</v>
      </c>
      <c r="G3714" s="122">
        <v>489</v>
      </c>
      <c r="H3714" s="120">
        <v>2019</v>
      </c>
      <c r="I3714" t="str">
        <f>IF(J3714="natural gas",VLOOKUP(D3714,'Cross-Page Data'!$I$4:$J$13,2,FALSE),IF(J3714="solar",VLOOKUP('Form 923'!D3714,'Cross-Page Data'!$I$14:$J$117,2,FALSE),J3714))</f>
        <v>heavy or residual fuel oil</v>
      </c>
      <c r="J3714" t="str">
        <f>VLOOKUP(E3714,'Cross-Page Data'!$D$4:$F$48,3,FALSE)</f>
        <v>heavy or residual fuel oil</v>
      </c>
      <c r="K3714" t="b">
        <f t="shared" si="57"/>
        <v>1</v>
      </c>
    </row>
    <row r="3715" spans="1:11">
      <c r="A3715" s="120">
        <v>7011</v>
      </c>
      <c r="B3715" s="121" t="s">
        <v>201</v>
      </c>
      <c r="C3715" s="121" t="s">
        <v>202</v>
      </c>
      <c r="D3715" s="121" t="s">
        <v>79</v>
      </c>
      <c r="E3715" s="121" t="s">
        <v>70</v>
      </c>
      <c r="F3715" s="122">
        <v>306</v>
      </c>
      <c r="G3715" s="122">
        <v>29.533</v>
      </c>
      <c r="H3715" s="120">
        <v>2019</v>
      </c>
      <c r="I3715" t="str">
        <f>IF(J3715="natural gas",VLOOKUP(D3715,'Cross-Page Data'!$I$4:$J$13,2,FALSE),IF(J3715="solar",VLOOKUP('Form 923'!D3715,'Cross-Page Data'!$I$14:$J$117,2,FALSE),J3715))</f>
        <v>heavy or residual fuel oil</v>
      </c>
      <c r="J3715" t="str">
        <f>VLOOKUP(E3715,'Cross-Page Data'!$D$4:$F$48,3,FALSE)</f>
        <v>heavy or residual fuel oil</v>
      </c>
      <c r="K3715" t="b">
        <f t="shared" si="57"/>
        <v>1</v>
      </c>
    </row>
    <row r="3716" spans="1:11">
      <c r="A3716" s="120">
        <v>7011</v>
      </c>
      <c r="B3716" s="121" t="s">
        <v>201</v>
      </c>
      <c r="C3716" s="121" t="s">
        <v>202</v>
      </c>
      <c r="D3716" s="121" t="s">
        <v>79</v>
      </c>
      <c r="E3716" s="121" t="s">
        <v>38</v>
      </c>
      <c r="F3716" s="122">
        <v>1001</v>
      </c>
      <c r="G3716" s="122">
        <v>95.907</v>
      </c>
      <c r="H3716" s="120">
        <v>2019</v>
      </c>
      <c r="I3716" t="str">
        <f>IF(J3716="natural gas",VLOOKUP(D3716,'Cross-Page Data'!$I$4:$J$13,2,FALSE),IF(J3716="solar",VLOOKUP('Form 923'!D3716,'Cross-Page Data'!$I$14:$J$117,2,FALSE),J3716))</f>
        <v>natural gas peaker</v>
      </c>
      <c r="J3716" t="str">
        <f>VLOOKUP(E3716,'Cross-Page Data'!$D$4:$F$48,3,FALSE)</f>
        <v>natural gas</v>
      </c>
      <c r="K3716" t="b">
        <f t="shared" si="57"/>
        <v>1</v>
      </c>
    </row>
    <row r="3717" spans="1:11">
      <c r="A3717" s="120">
        <v>7012</v>
      </c>
      <c r="B3717" s="121" t="s">
        <v>201</v>
      </c>
      <c r="C3717" s="121" t="s">
        <v>202</v>
      </c>
      <c r="D3717" s="121" t="s">
        <v>116</v>
      </c>
      <c r="E3717" s="121" t="s">
        <v>170</v>
      </c>
      <c r="F3717" s="122">
        <v>380810</v>
      </c>
      <c r="G3717" s="122">
        <v>42778</v>
      </c>
      <c r="H3717" s="120">
        <v>2019</v>
      </c>
      <c r="I3717" t="str">
        <f>IF(J3717="natural gas",VLOOKUP(D3717,'Cross-Page Data'!$I$4:$J$13,2,FALSE),IF(J3717="solar",VLOOKUP('Form 923'!D3717,'Cross-Page Data'!$I$14:$J$117,2,FALSE),J3717))</f>
        <v>hydro</v>
      </c>
      <c r="J3717" t="str">
        <f>VLOOKUP(E3717,'Cross-Page Data'!$D$4:$F$48,3,FALSE)</f>
        <v>hydro</v>
      </c>
      <c r="K3717" t="b">
        <f t="shared" si="57"/>
        <v>1</v>
      </c>
    </row>
    <row r="3718" spans="1:11">
      <c r="A3718" s="120">
        <v>7013</v>
      </c>
      <c r="B3718" s="121" t="s">
        <v>201</v>
      </c>
      <c r="C3718" s="121" t="s">
        <v>202</v>
      </c>
      <c r="D3718" s="121" t="s">
        <v>79</v>
      </c>
      <c r="E3718" s="121" t="s">
        <v>70</v>
      </c>
      <c r="F3718" s="122">
        <v>0</v>
      </c>
      <c r="G3718" s="122">
        <v>0</v>
      </c>
      <c r="H3718" s="120">
        <v>2019</v>
      </c>
      <c r="I3718" t="str">
        <f>IF(J3718="natural gas",VLOOKUP(D3718,'Cross-Page Data'!$I$4:$J$13,2,FALSE),IF(J3718="solar",VLOOKUP('Form 923'!D3718,'Cross-Page Data'!$I$14:$J$117,2,FALSE),J3718))</f>
        <v>heavy or residual fuel oil</v>
      </c>
      <c r="J3718" t="str">
        <f>VLOOKUP(E3718,'Cross-Page Data'!$D$4:$F$48,3,FALSE)</f>
        <v>heavy or residual fuel oil</v>
      </c>
      <c r="K3718" t="b">
        <f t="shared" si="57"/>
        <v>1</v>
      </c>
    </row>
    <row r="3719" spans="1:11">
      <c r="A3719" s="120">
        <v>7013</v>
      </c>
      <c r="B3719" s="121" t="s">
        <v>201</v>
      </c>
      <c r="C3719" s="121" t="s">
        <v>202</v>
      </c>
      <c r="D3719" s="121" t="s">
        <v>68</v>
      </c>
      <c r="E3719" s="121" t="s">
        <v>38</v>
      </c>
      <c r="F3719" s="122">
        <v>135398</v>
      </c>
      <c r="G3719" s="122">
        <v>10592</v>
      </c>
      <c r="H3719" s="120">
        <v>2019</v>
      </c>
      <c r="I3719" t="str">
        <f>IF(J3719="natural gas",VLOOKUP(D3719,'Cross-Page Data'!$I$4:$J$13,2,FALSE),IF(J3719="solar",VLOOKUP('Form 923'!D3719,'Cross-Page Data'!$I$14:$J$117,2,FALSE),J3719))</f>
        <v>natural gas nonpeaker - preexisting retiring</v>
      </c>
      <c r="J3719" t="str">
        <f>VLOOKUP(E3719,'Cross-Page Data'!$D$4:$F$48,3,FALSE)</f>
        <v>natural gas</v>
      </c>
      <c r="K3719" t="b">
        <f t="shared" ref="K3719:K3782" si="58">IF(AND($N$6=FALSE,OR(C3719="Commercial NAICS Cogen",C3719="Industrial NAICS Cogen",C3719="NAICS-22 Cogen")),FALSE,IF(AND($N$7=FALSE,OR(C3719="Commercial NAICS Cogen",C3719="Commercial NAICS Non-Cogen",C3719="industrial NAICS Cogen",C3719="industrial NAICS non-cogen")),FALSE,TRUE))</f>
        <v>1</v>
      </c>
    </row>
    <row r="3720" spans="1:11">
      <c r="A3720" s="120">
        <v>7015</v>
      </c>
      <c r="B3720" s="121" t="s">
        <v>201</v>
      </c>
      <c r="C3720" s="121" t="s">
        <v>202</v>
      </c>
      <c r="D3720" s="121" t="s">
        <v>116</v>
      </c>
      <c r="E3720" s="121" t="s">
        <v>170</v>
      </c>
      <c r="F3720" s="122">
        <v>37567</v>
      </c>
      <c r="G3720" s="122">
        <v>4220</v>
      </c>
      <c r="H3720" s="120">
        <v>2019</v>
      </c>
      <c r="I3720" t="str">
        <f>IF(J3720="natural gas",VLOOKUP(D3720,'Cross-Page Data'!$I$4:$J$13,2,FALSE),IF(J3720="solar",VLOOKUP('Form 923'!D3720,'Cross-Page Data'!$I$14:$J$117,2,FALSE),J3720))</f>
        <v>hydro</v>
      </c>
      <c r="J3720" t="str">
        <f>VLOOKUP(E3720,'Cross-Page Data'!$D$4:$F$48,3,FALSE)</f>
        <v>hydro</v>
      </c>
      <c r="K3720" t="b">
        <f t="shared" si="58"/>
        <v>1</v>
      </c>
    </row>
    <row r="3721" spans="1:11">
      <c r="A3721" s="120">
        <v>7018</v>
      </c>
      <c r="B3721" s="121" t="s">
        <v>201</v>
      </c>
      <c r="C3721" s="121" t="s">
        <v>202</v>
      </c>
      <c r="D3721" s="121" t="s">
        <v>79</v>
      </c>
      <c r="E3721" s="121" t="s">
        <v>70</v>
      </c>
      <c r="F3721" s="122">
        <v>1294</v>
      </c>
      <c r="G3721" s="122">
        <v>144.24</v>
      </c>
      <c r="H3721" s="120">
        <v>2019</v>
      </c>
      <c r="I3721" t="str">
        <f>IF(J3721="natural gas",VLOOKUP(D3721,'Cross-Page Data'!$I$4:$J$13,2,FALSE),IF(J3721="solar",VLOOKUP('Form 923'!D3721,'Cross-Page Data'!$I$14:$J$117,2,FALSE),J3721))</f>
        <v>heavy or residual fuel oil</v>
      </c>
      <c r="J3721" t="str">
        <f>VLOOKUP(E3721,'Cross-Page Data'!$D$4:$F$48,3,FALSE)</f>
        <v>heavy or residual fuel oil</v>
      </c>
      <c r="K3721" t="b">
        <f t="shared" si="58"/>
        <v>1</v>
      </c>
    </row>
    <row r="3722" spans="1:11">
      <c r="A3722" s="120">
        <v>7018</v>
      </c>
      <c r="B3722" s="121" t="s">
        <v>201</v>
      </c>
      <c r="C3722" s="121" t="s">
        <v>202</v>
      </c>
      <c r="D3722" s="121" t="s">
        <v>79</v>
      </c>
      <c r="E3722" s="121" t="s">
        <v>38</v>
      </c>
      <c r="F3722" s="122">
        <v>8121</v>
      </c>
      <c r="G3722" s="122">
        <v>905.76</v>
      </c>
      <c r="H3722" s="120">
        <v>2019</v>
      </c>
      <c r="I3722" t="str">
        <f>IF(J3722="natural gas",VLOOKUP(D3722,'Cross-Page Data'!$I$4:$J$13,2,FALSE),IF(J3722="solar",VLOOKUP('Form 923'!D3722,'Cross-Page Data'!$I$14:$J$117,2,FALSE),J3722))</f>
        <v>natural gas peaker</v>
      </c>
      <c r="J3722" t="str">
        <f>VLOOKUP(E3722,'Cross-Page Data'!$D$4:$F$48,3,FALSE)</f>
        <v>natural gas</v>
      </c>
      <c r="K3722" t="b">
        <f t="shared" si="58"/>
        <v>1</v>
      </c>
    </row>
    <row r="3723" spans="1:11">
      <c r="A3723" s="120">
        <v>7028</v>
      </c>
      <c r="B3723" s="121" t="s">
        <v>205</v>
      </c>
      <c r="C3723" s="121" t="s">
        <v>202</v>
      </c>
      <c r="D3723" s="121" t="s">
        <v>79</v>
      </c>
      <c r="E3723" s="121" t="s">
        <v>70</v>
      </c>
      <c r="F3723" s="122">
        <v>6532</v>
      </c>
      <c r="G3723" s="122">
        <v>543.124</v>
      </c>
      <c r="H3723" s="120">
        <v>2019</v>
      </c>
      <c r="I3723" t="str">
        <f>IF(J3723="natural gas",VLOOKUP(D3723,'Cross-Page Data'!$I$4:$J$13,2,FALSE),IF(J3723="solar",VLOOKUP('Form 923'!D3723,'Cross-Page Data'!$I$14:$J$117,2,FALSE),J3723))</f>
        <v>heavy or residual fuel oil</v>
      </c>
      <c r="J3723" t="str">
        <f>VLOOKUP(E3723,'Cross-Page Data'!$D$4:$F$48,3,FALSE)</f>
        <v>heavy or residual fuel oil</v>
      </c>
      <c r="K3723" t="b">
        <f t="shared" si="58"/>
        <v>1</v>
      </c>
    </row>
    <row r="3724" spans="1:11">
      <c r="A3724" s="120">
        <v>7028</v>
      </c>
      <c r="B3724" s="121" t="s">
        <v>205</v>
      </c>
      <c r="C3724" s="121" t="s">
        <v>202</v>
      </c>
      <c r="D3724" s="121" t="s">
        <v>79</v>
      </c>
      <c r="E3724" s="121" t="s">
        <v>38</v>
      </c>
      <c r="F3724" s="122">
        <v>75994</v>
      </c>
      <c r="G3724" s="122">
        <v>6318.876</v>
      </c>
      <c r="H3724" s="120">
        <v>2019</v>
      </c>
      <c r="I3724" t="str">
        <f>IF(J3724="natural gas",VLOOKUP(D3724,'Cross-Page Data'!$I$4:$J$13,2,FALSE),IF(J3724="solar",VLOOKUP('Form 923'!D3724,'Cross-Page Data'!$I$14:$J$117,2,FALSE),J3724))</f>
        <v>natural gas peaker</v>
      </c>
      <c r="J3724" t="str">
        <f>VLOOKUP(E3724,'Cross-Page Data'!$D$4:$F$48,3,FALSE)</f>
        <v>natural gas</v>
      </c>
      <c r="K3724" t="b">
        <f t="shared" si="58"/>
        <v>1</v>
      </c>
    </row>
    <row r="3725" spans="1:11">
      <c r="A3725" s="120">
        <v>7030</v>
      </c>
      <c r="B3725" s="121" t="s">
        <v>201</v>
      </c>
      <c r="C3725" s="121" t="s">
        <v>206</v>
      </c>
      <c r="D3725" s="121" t="s">
        <v>68</v>
      </c>
      <c r="E3725" s="121" t="s">
        <v>95</v>
      </c>
      <c r="F3725" s="122">
        <v>28427679</v>
      </c>
      <c r="G3725" s="122">
        <v>2409732.2</v>
      </c>
      <c r="H3725" s="120">
        <v>2019</v>
      </c>
      <c r="I3725" t="str">
        <f>IF(J3725="natural gas",VLOOKUP(D3725,'Cross-Page Data'!$I$4:$J$13,2,FALSE),IF(J3725="solar",VLOOKUP('Form 923'!D3725,'Cross-Page Data'!$I$14:$J$117,2,FALSE),J3725))</f>
        <v>lignite</v>
      </c>
      <c r="J3725" t="str">
        <f>VLOOKUP(E3725,'Cross-Page Data'!$D$4:$F$48,3,FALSE)</f>
        <v>lignite</v>
      </c>
      <c r="K3725" t="b">
        <f t="shared" si="58"/>
        <v>1</v>
      </c>
    </row>
    <row r="3726" spans="1:11">
      <c r="A3726" s="120">
        <v>7030</v>
      </c>
      <c r="B3726" s="121" t="s">
        <v>201</v>
      </c>
      <c r="C3726" s="121" t="s">
        <v>206</v>
      </c>
      <c r="D3726" s="121" t="s">
        <v>68</v>
      </c>
      <c r="E3726" s="121" t="s">
        <v>38</v>
      </c>
      <c r="F3726" s="122">
        <v>50342</v>
      </c>
      <c r="G3726" s="122">
        <v>4191.758</v>
      </c>
      <c r="H3726" s="120">
        <v>2019</v>
      </c>
      <c r="I3726" t="str">
        <f>IF(J3726="natural gas",VLOOKUP(D3726,'Cross-Page Data'!$I$4:$J$13,2,FALSE),IF(J3726="solar",VLOOKUP('Form 923'!D3726,'Cross-Page Data'!$I$14:$J$117,2,FALSE),J3726))</f>
        <v>natural gas nonpeaker - preexisting retiring</v>
      </c>
      <c r="J3726" t="str">
        <f>VLOOKUP(E3726,'Cross-Page Data'!$D$4:$F$48,3,FALSE)</f>
        <v>natural gas</v>
      </c>
      <c r="K3726" t="b">
        <f t="shared" si="58"/>
        <v>1</v>
      </c>
    </row>
    <row r="3727" spans="1:11">
      <c r="A3727" s="120">
        <v>7030</v>
      </c>
      <c r="B3727" s="121" t="s">
        <v>201</v>
      </c>
      <c r="C3727" s="121" t="s">
        <v>206</v>
      </c>
      <c r="D3727" s="121" t="s">
        <v>68</v>
      </c>
      <c r="E3727" s="121" t="s">
        <v>144</v>
      </c>
      <c r="F3727" s="122">
        <v>0</v>
      </c>
      <c r="G3727" s="122">
        <v>0</v>
      </c>
      <c r="H3727" s="120">
        <v>2019</v>
      </c>
      <c r="I3727" t="str">
        <f>IF(J3727="natural gas",VLOOKUP(D3727,'Cross-Page Data'!$I$4:$J$13,2,FALSE),IF(J3727="solar",VLOOKUP('Form 923'!D3727,'Cross-Page Data'!$I$14:$J$117,2,FALSE),J3727))</f>
        <v>petroleum</v>
      </c>
      <c r="J3727" t="str">
        <f>VLOOKUP(E3727,'Cross-Page Data'!$D$4:$F$48,3,FALSE)</f>
        <v>petroleum</v>
      </c>
      <c r="K3727" t="b">
        <f t="shared" si="58"/>
        <v>1</v>
      </c>
    </row>
    <row r="3728" spans="1:11">
      <c r="A3728" s="120">
        <v>7030</v>
      </c>
      <c r="B3728" s="121" t="s">
        <v>201</v>
      </c>
      <c r="C3728" s="121" t="s">
        <v>206</v>
      </c>
      <c r="D3728" s="121" t="s">
        <v>68</v>
      </c>
      <c r="E3728" s="121" t="s">
        <v>162</v>
      </c>
      <c r="F3728" s="122">
        <v>0</v>
      </c>
      <c r="G3728" s="122">
        <v>0</v>
      </c>
      <c r="H3728" s="120">
        <v>2019</v>
      </c>
      <c r="I3728" t="str">
        <f>IF(J3728="natural gas",VLOOKUP(D3728,'Cross-Page Data'!$I$4:$J$13,2,FALSE),IF(J3728="solar",VLOOKUP('Form 923'!D3728,'Cross-Page Data'!$I$14:$J$117,2,FALSE),J3728))</f>
        <v>hard coal</v>
      </c>
      <c r="J3728" t="str">
        <f>VLOOKUP(E3728,'Cross-Page Data'!$D$4:$F$48,3,FALSE)</f>
        <v>hard coal</v>
      </c>
      <c r="K3728" t="b">
        <f t="shared" si="58"/>
        <v>1</v>
      </c>
    </row>
    <row r="3729" spans="1:11">
      <c r="A3729" s="120">
        <v>7034</v>
      </c>
      <c r="B3729" s="121" t="s">
        <v>201</v>
      </c>
      <c r="C3729" s="121" t="s">
        <v>202</v>
      </c>
      <c r="D3729" s="121" t="s">
        <v>116</v>
      </c>
      <c r="E3729" s="121" t="s">
        <v>170</v>
      </c>
      <c r="F3729" s="122">
        <v>148182</v>
      </c>
      <c r="G3729" s="122">
        <v>16646</v>
      </c>
      <c r="H3729" s="120">
        <v>2019</v>
      </c>
      <c r="I3729" t="str">
        <f>IF(J3729="natural gas",VLOOKUP(D3729,'Cross-Page Data'!$I$4:$J$13,2,FALSE),IF(J3729="solar",VLOOKUP('Form 923'!D3729,'Cross-Page Data'!$I$14:$J$117,2,FALSE),J3729))</f>
        <v>hydro</v>
      </c>
      <c r="J3729" t="str">
        <f>VLOOKUP(E3729,'Cross-Page Data'!$D$4:$F$48,3,FALSE)</f>
        <v>hydro</v>
      </c>
      <c r="K3729" t="b">
        <f t="shared" si="58"/>
        <v>1</v>
      </c>
    </row>
    <row r="3730" spans="1:11">
      <c r="A3730" s="120">
        <v>7039</v>
      </c>
      <c r="B3730" s="121" t="s">
        <v>201</v>
      </c>
      <c r="C3730" s="121" t="s">
        <v>202</v>
      </c>
      <c r="D3730" s="121" t="s">
        <v>79</v>
      </c>
      <c r="E3730" s="121" t="s">
        <v>70</v>
      </c>
      <c r="F3730" s="122">
        <v>1748</v>
      </c>
      <c r="G3730" s="122">
        <v>146</v>
      </c>
      <c r="H3730" s="120">
        <v>2019</v>
      </c>
      <c r="I3730" t="str">
        <f>IF(J3730="natural gas",VLOOKUP(D3730,'Cross-Page Data'!$I$4:$J$13,2,FALSE),IF(J3730="solar",VLOOKUP('Form 923'!D3730,'Cross-Page Data'!$I$14:$J$117,2,FALSE),J3730))</f>
        <v>heavy or residual fuel oil</v>
      </c>
      <c r="J3730" t="str">
        <f>VLOOKUP(E3730,'Cross-Page Data'!$D$4:$F$48,3,FALSE)</f>
        <v>heavy or residual fuel oil</v>
      </c>
      <c r="K3730" t="b">
        <f t="shared" si="58"/>
        <v>1</v>
      </c>
    </row>
    <row r="3731" spans="1:11">
      <c r="A3731" s="120">
        <v>7040</v>
      </c>
      <c r="B3731" s="121" t="s">
        <v>201</v>
      </c>
      <c r="C3731" s="121" t="s">
        <v>202</v>
      </c>
      <c r="D3731" s="121" t="s">
        <v>116</v>
      </c>
      <c r="E3731" s="121" t="s">
        <v>170</v>
      </c>
      <c r="F3731" s="122">
        <v>885348</v>
      </c>
      <c r="G3731" s="122">
        <v>99455</v>
      </c>
      <c r="H3731" s="120">
        <v>2019</v>
      </c>
      <c r="I3731" t="str">
        <f>IF(J3731="natural gas",VLOOKUP(D3731,'Cross-Page Data'!$I$4:$J$13,2,FALSE),IF(J3731="solar",VLOOKUP('Form 923'!D3731,'Cross-Page Data'!$I$14:$J$117,2,FALSE),J3731))</f>
        <v>hydro</v>
      </c>
      <c r="J3731" t="str">
        <f>VLOOKUP(E3731,'Cross-Page Data'!$D$4:$F$48,3,FALSE)</f>
        <v>hydro</v>
      </c>
      <c r="K3731" t="b">
        <f t="shared" si="58"/>
        <v>1</v>
      </c>
    </row>
    <row r="3732" spans="1:11">
      <c r="A3732" s="120">
        <v>7042</v>
      </c>
      <c r="B3732" s="121" t="s">
        <v>201</v>
      </c>
      <c r="C3732" s="121" t="s">
        <v>202</v>
      </c>
      <c r="D3732" s="121" t="s">
        <v>116</v>
      </c>
      <c r="E3732" s="121" t="s">
        <v>170</v>
      </c>
      <c r="F3732" s="122">
        <v>28113</v>
      </c>
      <c r="G3732" s="122">
        <v>3158</v>
      </c>
      <c r="H3732" s="120">
        <v>2019</v>
      </c>
      <c r="I3732" t="str">
        <f>IF(J3732="natural gas",VLOOKUP(D3732,'Cross-Page Data'!$I$4:$J$13,2,FALSE),IF(J3732="solar",VLOOKUP('Form 923'!D3732,'Cross-Page Data'!$I$14:$J$117,2,FALSE),J3732))</f>
        <v>hydro</v>
      </c>
      <c r="J3732" t="str">
        <f>VLOOKUP(E3732,'Cross-Page Data'!$D$4:$F$48,3,FALSE)</f>
        <v>hydro</v>
      </c>
      <c r="K3732" t="b">
        <f t="shared" si="58"/>
        <v>1</v>
      </c>
    </row>
    <row r="3733" spans="1:11">
      <c r="A3733" s="120">
        <v>7051</v>
      </c>
      <c r="B3733" s="121" t="s">
        <v>201</v>
      </c>
      <c r="C3733" s="121" t="s">
        <v>202</v>
      </c>
      <c r="D3733" s="121" t="s">
        <v>116</v>
      </c>
      <c r="E3733" s="121" t="s">
        <v>170</v>
      </c>
      <c r="F3733" s="122">
        <v>24133</v>
      </c>
      <c r="G3733" s="122">
        <v>2711</v>
      </c>
      <c r="H3733" s="120">
        <v>2019</v>
      </c>
      <c r="I3733" t="str">
        <f>IF(J3733="natural gas",VLOOKUP(D3733,'Cross-Page Data'!$I$4:$J$13,2,FALSE),IF(J3733="solar",VLOOKUP('Form 923'!D3733,'Cross-Page Data'!$I$14:$J$117,2,FALSE),J3733))</f>
        <v>hydro</v>
      </c>
      <c r="J3733" t="str">
        <f>VLOOKUP(E3733,'Cross-Page Data'!$D$4:$F$48,3,FALSE)</f>
        <v>hydro</v>
      </c>
      <c r="K3733" t="b">
        <f t="shared" si="58"/>
        <v>1</v>
      </c>
    </row>
    <row r="3734" spans="1:11">
      <c r="A3734" s="120">
        <v>7056</v>
      </c>
      <c r="B3734" s="121" t="s">
        <v>201</v>
      </c>
      <c r="C3734" s="121" t="s">
        <v>202</v>
      </c>
      <c r="D3734" s="121" t="s">
        <v>116</v>
      </c>
      <c r="E3734" s="121" t="s">
        <v>170</v>
      </c>
      <c r="F3734" s="122">
        <v>249640</v>
      </c>
      <c r="G3734" s="122">
        <v>28043</v>
      </c>
      <c r="H3734" s="120">
        <v>2019</v>
      </c>
      <c r="I3734" t="str">
        <f>IF(J3734="natural gas",VLOOKUP(D3734,'Cross-Page Data'!$I$4:$J$13,2,FALSE),IF(J3734="solar",VLOOKUP('Form 923'!D3734,'Cross-Page Data'!$I$14:$J$117,2,FALSE),J3734))</f>
        <v>hydro</v>
      </c>
      <c r="J3734" t="str">
        <f>VLOOKUP(E3734,'Cross-Page Data'!$D$4:$F$48,3,FALSE)</f>
        <v>hydro</v>
      </c>
      <c r="K3734" t="b">
        <f t="shared" si="58"/>
        <v>1</v>
      </c>
    </row>
    <row r="3735" spans="1:11">
      <c r="A3735" s="120">
        <v>7058</v>
      </c>
      <c r="B3735" s="121" t="s">
        <v>201</v>
      </c>
      <c r="C3735" s="121" t="s">
        <v>202</v>
      </c>
      <c r="D3735" s="121" t="s">
        <v>79</v>
      </c>
      <c r="E3735" s="121" t="s">
        <v>70</v>
      </c>
      <c r="F3735" s="122">
        <v>0</v>
      </c>
      <c r="G3735" s="122">
        <v>0</v>
      </c>
      <c r="H3735" s="120">
        <v>2019</v>
      </c>
      <c r="I3735" t="str">
        <f>IF(J3735="natural gas",VLOOKUP(D3735,'Cross-Page Data'!$I$4:$J$13,2,FALSE),IF(J3735="solar",VLOOKUP('Form 923'!D3735,'Cross-Page Data'!$I$14:$J$117,2,FALSE),J3735))</f>
        <v>heavy or residual fuel oil</v>
      </c>
      <c r="J3735" t="str">
        <f>VLOOKUP(E3735,'Cross-Page Data'!$D$4:$F$48,3,FALSE)</f>
        <v>heavy or residual fuel oil</v>
      </c>
      <c r="K3735" t="b">
        <f t="shared" si="58"/>
        <v>1</v>
      </c>
    </row>
    <row r="3736" spans="1:11">
      <c r="A3736" s="120">
        <v>7060</v>
      </c>
      <c r="B3736" s="121" t="s">
        <v>201</v>
      </c>
      <c r="C3736" s="121" t="s">
        <v>202</v>
      </c>
      <c r="D3736" s="121" t="s">
        <v>79</v>
      </c>
      <c r="E3736" s="121" t="s">
        <v>70</v>
      </c>
      <c r="F3736" s="122">
        <v>268</v>
      </c>
      <c r="G3736" s="122">
        <v>23.104</v>
      </c>
      <c r="H3736" s="120">
        <v>2019</v>
      </c>
      <c r="I3736" t="str">
        <f>IF(J3736="natural gas",VLOOKUP(D3736,'Cross-Page Data'!$I$4:$J$13,2,FALSE),IF(J3736="solar",VLOOKUP('Form 923'!D3736,'Cross-Page Data'!$I$14:$J$117,2,FALSE),J3736))</f>
        <v>heavy or residual fuel oil</v>
      </c>
      <c r="J3736" t="str">
        <f>VLOOKUP(E3736,'Cross-Page Data'!$D$4:$F$48,3,FALSE)</f>
        <v>heavy or residual fuel oil</v>
      </c>
      <c r="K3736" t="b">
        <f t="shared" si="58"/>
        <v>1</v>
      </c>
    </row>
    <row r="3737" spans="1:11">
      <c r="A3737" s="120">
        <v>7060</v>
      </c>
      <c r="B3737" s="121" t="s">
        <v>201</v>
      </c>
      <c r="C3737" s="121" t="s">
        <v>202</v>
      </c>
      <c r="D3737" s="121" t="s">
        <v>79</v>
      </c>
      <c r="E3737" s="121" t="s">
        <v>38</v>
      </c>
      <c r="F3737" s="122">
        <v>96</v>
      </c>
      <c r="G3737" s="122">
        <v>8.256</v>
      </c>
      <c r="H3737" s="120">
        <v>2019</v>
      </c>
      <c r="I3737" t="str">
        <f>IF(J3737="natural gas",VLOOKUP(D3737,'Cross-Page Data'!$I$4:$J$13,2,FALSE),IF(J3737="solar",VLOOKUP('Form 923'!D3737,'Cross-Page Data'!$I$14:$J$117,2,FALSE),J3737))</f>
        <v>natural gas peaker</v>
      </c>
      <c r="J3737" t="str">
        <f>VLOOKUP(E3737,'Cross-Page Data'!$D$4:$F$48,3,FALSE)</f>
        <v>natural gas</v>
      </c>
      <c r="K3737" t="b">
        <f t="shared" si="58"/>
        <v>1</v>
      </c>
    </row>
    <row r="3738" spans="1:11">
      <c r="A3738" s="120">
        <v>7063</v>
      </c>
      <c r="B3738" s="121" t="s">
        <v>201</v>
      </c>
      <c r="C3738" s="121" t="s">
        <v>202</v>
      </c>
      <c r="D3738" s="121" t="s">
        <v>41</v>
      </c>
      <c r="E3738" s="121" t="s">
        <v>38</v>
      </c>
      <c r="F3738" s="122">
        <v>40754</v>
      </c>
      <c r="G3738" s="122">
        <v>-7449</v>
      </c>
      <c r="H3738" s="120">
        <v>2019</v>
      </c>
      <c r="I3738" t="str">
        <f>IF(J3738="natural gas",VLOOKUP(D3738,'Cross-Page Data'!$I$4:$J$13,2,FALSE),IF(J3738="solar",VLOOKUP('Form 923'!D3738,'Cross-Page Data'!$I$14:$J$117,2,FALSE),J3738))</f>
        <v>other</v>
      </c>
      <c r="J3738" t="str">
        <f>VLOOKUP(E3738,'Cross-Page Data'!$D$4:$F$48,3,FALSE)</f>
        <v>natural gas</v>
      </c>
      <c r="K3738" t="b">
        <f t="shared" si="58"/>
        <v>1</v>
      </c>
    </row>
    <row r="3739" spans="1:11">
      <c r="A3739" s="120">
        <v>7063</v>
      </c>
      <c r="B3739" s="121" t="s">
        <v>201</v>
      </c>
      <c r="C3739" s="121" t="s">
        <v>202</v>
      </c>
      <c r="D3739" s="121" t="s">
        <v>73</v>
      </c>
      <c r="E3739" s="121" t="s">
        <v>70</v>
      </c>
      <c r="F3739" s="122">
        <v>1680</v>
      </c>
      <c r="G3739" s="122">
        <v>152.609</v>
      </c>
      <c r="H3739" s="120">
        <v>2019</v>
      </c>
      <c r="I3739" t="str">
        <f>IF(J3739="natural gas",VLOOKUP(D3739,'Cross-Page Data'!$I$4:$J$13,2,FALSE),IF(J3739="solar",VLOOKUP('Form 923'!D3739,'Cross-Page Data'!$I$14:$J$117,2,FALSE),J3739))</f>
        <v>heavy or residual fuel oil</v>
      </c>
      <c r="J3739" t="str">
        <f>VLOOKUP(E3739,'Cross-Page Data'!$D$4:$F$48,3,FALSE)</f>
        <v>heavy or residual fuel oil</v>
      </c>
      <c r="K3739" t="b">
        <f t="shared" si="58"/>
        <v>1</v>
      </c>
    </row>
    <row r="3740" spans="1:11">
      <c r="A3740" s="120">
        <v>7063</v>
      </c>
      <c r="B3740" s="121" t="s">
        <v>201</v>
      </c>
      <c r="C3740" s="121" t="s">
        <v>202</v>
      </c>
      <c r="D3740" s="121" t="s">
        <v>73</v>
      </c>
      <c r="E3740" s="121" t="s">
        <v>38</v>
      </c>
      <c r="F3740" s="122">
        <v>7348554</v>
      </c>
      <c r="G3740" s="122">
        <v>668528.39</v>
      </c>
      <c r="H3740" s="120">
        <v>2019</v>
      </c>
      <c r="I3740" t="str">
        <f>IF(J3740="natural gas",VLOOKUP(D3740,'Cross-Page Data'!$I$4:$J$13,2,FALSE),IF(J3740="solar",VLOOKUP('Form 923'!D3740,'Cross-Page Data'!$I$14:$J$117,2,FALSE),J3740))</f>
        <v>natural gas peaker</v>
      </c>
      <c r="J3740" t="str">
        <f>VLOOKUP(E3740,'Cross-Page Data'!$D$4:$F$48,3,FALSE)</f>
        <v>natural gas</v>
      </c>
      <c r="K3740" t="b">
        <f t="shared" si="58"/>
        <v>1</v>
      </c>
    </row>
    <row r="3741" spans="1:11">
      <c r="A3741" s="120">
        <v>7066</v>
      </c>
      <c r="B3741" s="121" t="s">
        <v>201</v>
      </c>
      <c r="C3741" s="121" t="s">
        <v>202</v>
      </c>
      <c r="D3741" s="121" t="s">
        <v>116</v>
      </c>
      <c r="E3741" s="121" t="s">
        <v>170</v>
      </c>
      <c r="F3741" s="122">
        <v>108925</v>
      </c>
      <c r="G3741" s="122">
        <v>12236</v>
      </c>
      <c r="H3741" s="120">
        <v>2019</v>
      </c>
      <c r="I3741" t="str">
        <f>IF(J3741="natural gas",VLOOKUP(D3741,'Cross-Page Data'!$I$4:$J$13,2,FALSE),IF(J3741="solar",VLOOKUP('Form 923'!D3741,'Cross-Page Data'!$I$14:$J$117,2,FALSE),J3741))</f>
        <v>hydro</v>
      </c>
      <c r="J3741" t="str">
        <f>VLOOKUP(E3741,'Cross-Page Data'!$D$4:$F$48,3,FALSE)</f>
        <v>hydro</v>
      </c>
      <c r="K3741" t="b">
        <f t="shared" si="58"/>
        <v>1</v>
      </c>
    </row>
    <row r="3742" spans="1:11">
      <c r="A3742" s="120">
        <v>7072</v>
      </c>
      <c r="B3742" s="121" t="s">
        <v>201</v>
      </c>
      <c r="C3742" s="121" t="s">
        <v>202</v>
      </c>
      <c r="D3742" s="121" t="s">
        <v>116</v>
      </c>
      <c r="E3742" s="121" t="s">
        <v>170</v>
      </c>
      <c r="F3742" s="122">
        <v>687609</v>
      </c>
      <c r="G3742" s="122">
        <v>77242</v>
      </c>
      <c r="H3742" s="120">
        <v>2019</v>
      </c>
      <c r="I3742" t="str">
        <f>IF(J3742="natural gas",VLOOKUP(D3742,'Cross-Page Data'!$I$4:$J$13,2,FALSE),IF(J3742="solar",VLOOKUP('Form 923'!D3742,'Cross-Page Data'!$I$14:$J$117,2,FALSE),J3742))</f>
        <v>hydro</v>
      </c>
      <c r="J3742" t="str">
        <f>VLOOKUP(E3742,'Cross-Page Data'!$D$4:$F$48,3,FALSE)</f>
        <v>hydro</v>
      </c>
      <c r="K3742" t="b">
        <f t="shared" si="58"/>
        <v>1</v>
      </c>
    </row>
    <row r="3743" spans="1:11">
      <c r="A3743" s="120">
        <v>7079</v>
      </c>
      <c r="B3743" s="121" t="s">
        <v>201</v>
      </c>
      <c r="C3743" s="121" t="s">
        <v>202</v>
      </c>
      <c r="D3743" s="121" t="s">
        <v>116</v>
      </c>
      <c r="E3743" s="121" t="s">
        <v>170</v>
      </c>
      <c r="F3743" s="122">
        <v>962610</v>
      </c>
      <c r="G3743" s="122">
        <v>108134</v>
      </c>
      <c r="H3743" s="120">
        <v>2019</v>
      </c>
      <c r="I3743" t="str">
        <f>IF(J3743="natural gas",VLOOKUP(D3743,'Cross-Page Data'!$I$4:$J$13,2,FALSE),IF(J3743="solar",VLOOKUP('Form 923'!D3743,'Cross-Page Data'!$I$14:$J$117,2,FALSE),J3743))</f>
        <v>hydro</v>
      </c>
      <c r="J3743" t="str">
        <f>VLOOKUP(E3743,'Cross-Page Data'!$D$4:$F$48,3,FALSE)</f>
        <v>hydro</v>
      </c>
      <c r="K3743" t="b">
        <f t="shared" si="58"/>
        <v>1</v>
      </c>
    </row>
    <row r="3744" spans="1:11">
      <c r="A3744" s="120">
        <v>7080</v>
      </c>
      <c r="B3744" s="121" t="s">
        <v>201</v>
      </c>
      <c r="C3744" s="121" t="s">
        <v>202</v>
      </c>
      <c r="D3744" s="121" t="s">
        <v>79</v>
      </c>
      <c r="E3744" s="121" t="s">
        <v>70</v>
      </c>
      <c r="F3744" s="122">
        <v>636</v>
      </c>
      <c r="G3744" s="122">
        <v>77</v>
      </c>
      <c r="H3744" s="120">
        <v>2019</v>
      </c>
      <c r="I3744" t="str">
        <f>IF(J3744="natural gas",VLOOKUP(D3744,'Cross-Page Data'!$I$4:$J$13,2,FALSE),IF(J3744="solar",VLOOKUP('Form 923'!D3744,'Cross-Page Data'!$I$14:$J$117,2,FALSE),J3744))</f>
        <v>heavy or residual fuel oil</v>
      </c>
      <c r="J3744" t="str">
        <f>VLOOKUP(E3744,'Cross-Page Data'!$D$4:$F$48,3,FALSE)</f>
        <v>heavy or residual fuel oil</v>
      </c>
      <c r="K3744" t="b">
        <f t="shared" si="58"/>
        <v>1</v>
      </c>
    </row>
    <row r="3745" spans="1:11">
      <c r="A3745" s="120">
        <v>7080</v>
      </c>
      <c r="B3745" s="121" t="s">
        <v>201</v>
      </c>
      <c r="C3745" s="121" t="s">
        <v>202</v>
      </c>
      <c r="D3745" s="121" t="s">
        <v>79</v>
      </c>
      <c r="E3745" s="121" t="s">
        <v>38</v>
      </c>
      <c r="F3745" s="122">
        <v>0</v>
      </c>
      <c r="G3745" s="122">
        <v>0</v>
      </c>
      <c r="H3745" s="120">
        <v>2019</v>
      </c>
      <c r="I3745" t="str">
        <f>IF(J3745="natural gas",VLOOKUP(D3745,'Cross-Page Data'!$I$4:$J$13,2,FALSE),IF(J3745="solar",VLOOKUP('Form 923'!D3745,'Cross-Page Data'!$I$14:$J$117,2,FALSE),J3745))</f>
        <v>natural gas peaker</v>
      </c>
      <c r="J3745" t="str">
        <f>VLOOKUP(E3745,'Cross-Page Data'!$D$4:$F$48,3,FALSE)</f>
        <v>natural gas</v>
      </c>
      <c r="K3745" t="b">
        <f t="shared" si="58"/>
        <v>1</v>
      </c>
    </row>
    <row r="3746" spans="1:11">
      <c r="A3746" s="120">
        <v>7082</v>
      </c>
      <c r="B3746" s="121" t="s">
        <v>201</v>
      </c>
      <c r="C3746" s="121" t="s">
        <v>202</v>
      </c>
      <c r="D3746" s="121" t="s">
        <v>39</v>
      </c>
      <c r="E3746" s="121" t="s">
        <v>38</v>
      </c>
      <c r="F3746" s="122">
        <v>283143</v>
      </c>
      <c r="G3746" s="122">
        <v>1209488</v>
      </c>
      <c r="H3746" s="120">
        <v>2019</v>
      </c>
      <c r="I3746" t="str">
        <f>IF(J3746="natural gas",VLOOKUP(D3746,'Cross-Page Data'!$I$4:$J$13,2,FALSE),IF(J3746="solar",VLOOKUP('Form 923'!D3746,'Cross-Page Data'!$I$14:$J$117,2,FALSE),J3746))</f>
        <v>natural gas nonpeaker - preexisting nonretiring</v>
      </c>
      <c r="J3746" t="str">
        <f>VLOOKUP(E3746,'Cross-Page Data'!$D$4:$F$48,3,FALSE)</f>
        <v>natural gas</v>
      </c>
      <c r="K3746" t="b">
        <f t="shared" si="58"/>
        <v>1</v>
      </c>
    </row>
    <row r="3747" spans="1:11">
      <c r="A3747" s="120">
        <v>7082</v>
      </c>
      <c r="B3747" s="121" t="s">
        <v>201</v>
      </c>
      <c r="C3747" s="121" t="s">
        <v>202</v>
      </c>
      <c r="D3747" s="121" t="s">
        <v>61</v>
      </c>
      <c r="E3747" s="121" t="s">
        <v>38</v>
      </c>
      <c r="F3747" s="122">
        <v>22947022</v>
      </c>
      <c r="G3747" s="122">
        <v>2061583</v>
      </c>
      <c r="H3747" s="120">
        <v>2019</v>
      </c>
      <c r="I3747" t="str">
        <f>IF(J3747="natural gas",VLOOKUP(D3747,'Cross-Page Data'!$I$4:$J$13,2,FALSE),IF(J3747="solar",VLOOKUP('Form 923'!D3747,'Cross-Page Data'!$I$14:$J$117,2,FALSE),J3747))</f>
        <v>natural gas nonpeaker - preexisting nonretiring</v>
      </c>
      <c r="J3747" t="str">
        <f>VLOOKUP(E3747,'Cross-Page Data'!$D$4:$F$48,3,FALSE)</f>
        <v>natural gas</v>
      </c>
      <c r="K3747" t="b">
        <f t="shared" si="58"/>
        <v>1</v>
      </c>
    </row>
    <row r="3748" spans="1:11">
      <c r="A3748" s="120">
        <v>7082</v>
      </c>
      <c r="B3748" s="121" t="s">
        <v>201</v>
      </c>
      <c r="C3748" s="121" t="s">
        <v>202</v>
      </c>
      <c r="D3748" s="121" t="s">
        <v>73</v>
      </c>
      <c r="E3748" s="121" t="s">
        <v>38</v>
      </c>
      <c r="F3748" s="122">
        <v>1251594</v>
      </c>
      <c r="G3748" s="122">
        <v>107287</v>
      </c>
      <c r="H3748" s="120">
        <v>2019</v>
      </c>
      <c r="I3748" t="str">
        <f>IF(J3748="natural gas",VLOOKUP(D3748,'Cross-Page Data'!$I$4:$J$13,2,FALSE),IF(J3748="solar",VLOOKUP('Form 923'!D3748,'Cross-Page Data'!$I$14:$J$117,2,FALSE),J3748))</f>
        <v>natural gas peaker</v>
      </c>
      <c r="J3748" t="str">
        <f>VLOOKUP(E3748,'Cross-Page Data'!$D$4:$F$48,3,FALSE)</f>
        <v>natural gas</v>
      </c>
      <c r="K3748" t="b">
        <f t="shared" si="58"/>
        <v>1</v>
      </c>
    </row>
    <row r="3749" spans="1:11">
      <c r="A3749" s="120">
        <v>7097</v>
      </c>
      <c r="B3749" s="121" t="s">
        <v>201</v>
      </c>
      <c r="C3749" s="121" t="s">
        <v>202</v>
      </c>
      <c r="D3749" s="121" t="s">
        <v>68</v>
      </c>
      <c r="E3749" s="121" t="s">
        <v>38</v>
      </c>
      <c r="F3749" s="122">
        <v>194785</v>
      </c>
      <c r="G3749" s="122">
        <v>19527.883</v>
      </c>
      <c r="H3749" s="120">
        <v>2019</v>
      </c>
      <c r="I3749" t="str">
        <f>IF(J3749="natural gas",VLOOKUP(D3749,'Cross-Page Data'!$I$4:$J$13,2,FALSE),IF(J3749="solar",VLOOKUP('Form 923'!D3749,'Cross-Page Data'!$I$14:$J$117,2,FALSE),J3749))</f>
        <v>natural gas nonpeaker - preexisting retiring</v>
      </c>
      <c r="J3749" t="str">
        <f>VLOOKUP(E3749,'Cross-Page Data'!$D$4:$F$48,3,FALSE)</f>
        <v>natural gas</v>
      </c>
      <c r="K3749" t="b">
        <f t="shared" si="58"/>
        <v>1</v>
      </c>
    </row>
    <row r="3750" spans="1:11">
      <c r="A3750" s="120">
        <v>7097</v>
      </c>
      <c r="B3750" s="121" t="s">
        <v>201</v>
      </c>
      <c r="C3750" s="121" t="s">
        <v>202</v>
      </c>
      <c r="D3750" s="121" t="s">
        <v>68</v>
      </c>
      <c r="E3750" s="121" t="s">
        <v>162</v>
      </c>
      <c r="F3750" s="122">
        <v>66465334</v>
      </c>
      <c r="G3750" s="122">
        <v>6672769.1</v>
      </c>
      <c r="H3750" s="120">
        <v>2019</v>
      </c>
      <c r="I3750" t="str">
        <f>IF(J3750="natural gas",VLOOKUP(D3750,'Cross-Page Data'!$I$4:$J$13,2,FALSE),IF(J3750="solar",VLOOKUP('Form 923'!D3750,'Cross-Page Data'!$I$14:$J$117,2,FALSE),J3750))</f>
        <v>hard coal</v>
      </c>
      <c r="J3750" t="str">
        <f>VLOOKUP(E3750,'Cross-Page Data'!$D$4:$F$48,3,FALSE)</f>
        <v>hard coal</v>
      </c>
      <c r="K3750" t="b">
        <f t="shared" si="58"/>
        <v>1</v>
      </c>
    </row>
    <row r="3751" spans="1:11">
      <c r="A3751" s="120">
        <v>7111</v>
      </c>
      <c r="B3751" s="121" t="s">
        <v>201</v>
      </c>
      <c r="C3751" s="121" t="s">
        <v>202</v>
      </c>
      <c r="D3751" s="121" t="s">
        <v>79</v>
      </c>
      <c r="E3751" s="121" t="s">
        <v>70</v>
      </c>
      <c r="F3751" s="122">
        <v>0</v>
      </c>
      <c r="G3751" s="122">
        <v>0</v>
      </c>
      <c r="H3751" s="120">
        <v>2019</v>
      </c>
      <c r="I3751" t="str">
        <f>IF(J3751="natural gas",VLOOKUP(D3751,'Cross-Page Data'!$I$4:$J$13,2,FALSE),IF(J3751="solar",VLOOKUP('Form 923'!D3751,'Cross-Page Data'!$I$14:$J$117,2,FALSE),J3751))</f>
        <v>heavy or residual fuel oil</v>
      </c>
      <c r="J3751" t="str">
        <f>VLOOKUP(E3751,'Cross-Page Data'!$D$4:$F$48,3,FALSE)</f>
        <v>heavy or residual fuel oil</v>
      </c>
      <c r="K3751" t="b">
        <f t="shared" si="58"/>
        <v>1</v>
      </c>
    </row>
    <row r="3752" spans="1:11">
      <c r="A3752" s="120">
        <v>7111</v>
      </c>
      <c r="B3752" s="121" t="s">
        <v>201</v>
      </c>
      <c r="C3752" s="121" t="s">
        <v>202</v>
      </c>
      <c r="D3752" s="121" t="s">
        <v>79</v>
      </c>
      <c r="E3752" s="121" t="s">
        <v>38</v>
      </c>
      <c r="F3752" s="122">
        <v>216712</v>
      </c>
      <c r="G3752" s="122">
        <v>20618</v>
      </c>
      <c r="H3752" s="120">
        <v>2019</v>
      </c>
      <c r="I3752" t="str">
        <f>IF(J3752="natural gas",VLOOKUP(D3752,'Cross-Page Data'!$I$4:$J$13,2,FALSE),IF(J3752="solar",VLOOKUP('Form 923'!D3752,'Cross-Page Data'!$I$14:$J$117,2,FALSE),J3752))</f>
        <v>natural gas peaker</v>
      </c>
      <c r="J3752" t="str">
        <f>VLOOKUP(E3752,'Cross-Page Data'!$D$4:$F$48,3,FALSE)</f>
        <v>natural gas</v>
      </c>
      <c r="K3752" t="b">
        <f t="shared" si="58"/>
        <v>1</v>
      </c>
    </row>
    <row r="3753" spans="1:11">
      <c r="A3753" s="120">
        <v>7112</v>
      </c>
      <c r="B3753" s="121" t="s">
        <v>201</v>
      </c>
      <c r="C3753" s="121" t="s">
        <v>202</v>
      </c>
      <c r="D3753" s="121" t="s">
        <v>79</v>
      </c>
      <c r="E3753" s="121" t="s">
        <v>70</v>
      </c>
      <c r="F3753" s="122">
        <v>28855</v>
      </c>
      <c r="G3753" s="122">
        <v>2464</v>
      </c>
      <c r="H3753" s="120">
        <v>2019</v>
      </c>
      <c r="I3753" t="str">
        <f>IF(J3753="natural gas",VLOOKUP(D3753,'Cross-Page Data'!$I$4:$J$13,2,FALSE),IF(J3753="solar",VLOOKUP('Form 923'!D3753,'Cross-Page Data'!$I$14:$J$117,2,FALSE),J3753))</f>
        <v>heavy or residual fuel oil</v>
      </c>
      <c r="J3753" t="str">
        <f>VLOOKUP(E3753,'Cross-Page Data'!$D$4:$F$48,3,FALSE)</f>
        <v>heavy or residual fuel oil</v>
      </c>
      <c r="K3753" t="b">
        <f t="shared" si="58"/>
        <v>1</v>
      </c>
    </row>
    <row r="3754" spans="1:11">
      <c r="A3754" s="120">
        <v>7113</v>
      </c>
      <c r="B3754" s="121" t="s">
        <v>201</v>
      </c>
      <c r="C3754" s="121" t="s">
        <v>202</v>
      </c>
      <c r="D3754" s="121" t="s">
        <v>116</v>
      </c>
      <c r="E3754" s="121" t="s">
        <v>170</v>
      </c>
      <c r="F3754" s="122">
        <v>175521</v>
      </c>
      <c r="G3754" s="122">
        <v>19717</v>
      </c>
      <c r="H3754" s="120">
        <v>2019</v>
      </c>
      <c r="I3754" t="str">
        <f>IF(J3754="natural gas",VLOOKUP(D3754,'Cross-Page Data'!$I$4:$J$13,2,FALSE),IF(J3754="solar",VLOOKUP('Form 923'!D3754,'Cross-Page Data'!$I$14:$J$117,2,FALSE),J3754))</f>
        <v>hydro</v>
      </c>
      <c r="J3754" t="str">
        <f>VLOOKUP(E3754,'Cross-Page Data'!$D$4:$F$48,3,FALSE)</f>
        <v>hydro</v>
      </c>
      <c r="K3754" t="b">
        <f t="shared" si="58"/>
        <v>1</v>
      </c>
    </row>
    <row r="3755" spans="1:11">
      <c r="A3755" s="120">
        <v>7115</v>
      </c>
      <c r="B3755" s="121" t="s">
        <v>201</v>
      </c>
      <c r="C3755" s="121" t="s">
        <v>202</v>
      </c>
      <c r="D3755" s="121" t="s">
        <v>116</v>
      </c>
      <c r="E3755" s="121" t="s">
        <v>170</v>
      </c>
      <c r="F3755" s="122">
        <v>146875</v>
      </c>
      <c r="G3755" s="122">
        <v>16499</v>
      </c>
      <c r="H3755" s="120">
        <v>2019</v>
      </c>
      <c r="I3755" t="str">
        <f>IF(J3755="natural gas",VLOOKUP(D3755,'Cross-Page Data'!$I$4:$J$13,2,FALSE),IF(J3755="solar",VLOOKUP('Form 923'!D3755,'Cross-Page Data'!$I$14:$J$117,2,FALSE),J3755))</f>
        <v>hydro</v>
      </c>
      <c r="J3755" t="str">
        <f>VLOOKUP(E3755,'Cross-Page Data'!$D$4:$F$48,3,FALSE)</f>
        <v>hydro</v>
      </c>
      <c r="K3755" t="b">
        <f t="shared" si="58"/>
        <v>1</v>
      </c>
    </row>
    <row r="3756" spans="1:11">
      <c r="A3756" s="120">
        <v>7116</v>
      </c>
      <c r="B3756" s="121" t="s">
        <v>201</v>
      </c>
      <c r="C3756" s="121" t="s">
        <v>202</v>
      </c>
      <c r="D3756" s="121" t="s">
        <v>116</v>
      </c>
      <c r="E3756" s="121" t="s">
        <v>170</v>
      </c>
      <c r="F3756" s="122">
        <v>399085</v>
      </c>
      <c r="G3756" s="122">
        <v>44831</v>
      </c>
      <c r="H3756" s="120">
        <v>2019</v>
      </c>
      <c r="I3756" t="str">
        <f>IF(J3756="natural gas",VLOOKUP(D3756,'Cross-Page Data'!$I$4:$J$13,2,FALSE),IF(J3756="solar",VLOOKUP('Form 923'!D3756,'Cross-Page Data'!$I$14:$J$117,2,FALSE),J3756))</f>
        <v>hydro</v>
      </c>
      <c r="J3756" t="str">
        <f>VLOOKUP(E3756,'Cross-Page Data'!$D$4:$F$48,3,FALSE)</f>
        <v>hydro</v>
      </c>
      <c r="K3756" t="b">
        <f t="shared" si="58"/>
        <v>1</v>
      </c>
    </row>
    <row r="3757" spans="1:11">
      <c r="A3757" s="120">
        <v>7118</v>
      </c>
      <c r="B3757" s="121" t="s">
        <v>201</v>
      </c>
      <c r="C3757" s="121" t="s">
        <v>206</v>
      </c>
      <c r="D3757" s="121" t="s">
        <v>116</v>
      </c>
      <c r="E3757" s="121" t="s">
        <v>170</v>
      </c>
      <c r="F3757" s="122">
        <v>63026</v>
      </c>
      <c r="G3757" s="122">
        <v>7080</v>
      </c>
      <c r="H3757" s="120">
        <v>2019</v>
      </c>
      <c r="I3757" t="str">
        <f>IF(J3757="natural gas",VLOOKUP(D3757,'Cross-Page Data'!$I$4:$J$13,2,FALSE),IF(J3757="solar",VLOOKUP('Form 923'!D3757,'Cross-Page Data'!$I$14:$J$117,2,FALSE),J3757))</f>
        <v>hydro</v>
      </c>
      <c r="J3757" t="str">
        <f>VLOOKUP(E3757,'Cross-Page Data'!$D$4:$F$48,3,FALSE)</f>
        <v>hydro</v>
      </c>
      <c r="K3757" t="b">
        <f t="shared" si="58"/>
        <v>1</v>
      </c>
    </row>
    <row r="3758" spans="1:11">
      <c r="A3758" s="120">
        <v>7119</v>
      </c>
      <c r="B3758" s="121" t="s">
        <v>201</v>
      </c>
      <c r="C3758" s="121" t="s">
        <v>202</v>
      </c>
      <c r="D3758" s="121" t="s">
        <v>73</v>
      </c>
      <c r="E3758" s="121" t="s">
        <v>70</v>
      </c>
      <c r="F3758" s="122">
        <v>1540</v>
      </c>
      <c r="G3758" s="122">
        <v>-130</v>
      </c>
      <c r="H3758" s="120">
        <v>2019</v>
      </c>
      <c r="I3758" t="str">
        <f>IF(J3758="natural gas",VLOOKUP(D3758,'Cross-Page Data'!$I$4:$J$13,2,FALSE),IF(J3758="solar",VLOOKUP('Form 923'!D3758,'Cross-Page Data'!$I$14:$J$117,2,FALSE),J3758))</f>
        <v>heavy or residual fuel oil</v>
      </c>
      <c r="J3758" t="str">
        <f>VLOOKUP(E3758,'Cross-Page Data'!$D$4:$F$48,3,FALSE)</f>
        <v>heavy or residual fuel oil</v>
      </c>
      <c r="K3758" t="b">
        <f t="shared" si="58"/>
        <v>1</v>
      </c>
    </row>
    <row r="3759" spans="1:11">
      <c r="A3759" s="120">
        <v>7125</v>
      </c>
      <c r="B3759" s="121" t="s">
        <v>201</v>
      </c>
      <c r="C3759" s="121" t="s">
        <v>202</v>
      </c>
      <c r="D3759" s="121" t="s">
        <v>57</v>
      </c>
      <c r="E3759" s="121" t="s">
        <v>170</v>
      </c>
      <c r="F3759" s="122">
        <v>0</v>
      </c>
      <c r="G3759" s="122">
        <v>-576744</v>
      </c>
      <c r="H3759" s="120">
        <v>2019</v>
      </c>
      <c r="I3759" t="str">
        <f>IF(J3759="natural gas",VLOOKUP(D3759,'Cross-Page Data'!$I$4:$J$13,2,FALSE),IF(J3759="solar",VLOOKUP('Form 923'!D3759,'Cross-Page Data'!$I$14:$J$117,2,FALSE),J3759))</f>
        <v>hydro</v>
      </c>
      <c r="J3759" t="str">
        <f>VLOOKUP(E3759,'Cross-Page Data'!$D$4:$F$48,3,FALSE)</f>
        <v>hydro</v>
      </c>
      <c r="K3759" t="b">
        <f t="shared" si="58"/>
        <v>1</v>
      </c>
    </row>
    <row r="3760" spans="1:11">
      <c r="A3760" s="120">
        <v>7127</v>
      </c>
      <c r="B3760" s="121" t="s">
        <v>201</v>
      </c>
      <c r="C3760" s="121" t="s">
        <v>202</v>
      </c>
      <c r="D3760" s="121" t="s">
        <v>116</v>
      </c>
      <c r="E3760" s="121" t="s">
        <v>170</v>
      </c>
      <c r="F3760" s="122">
        <v>122261</v>
      </c>
      <c r="G3760" s="122">
        <v>13734</v>
      </c>
      <c r="H3760" s="120">
        <v>2019</v>
      </c>
      <c r="I3760" t="str">
        <f>IF(J3760="natural gas",VLOOKUP(D3760,'Cross-Page Data'!$I$4:$J$13,2,FALSE),IF(J3760="solar",VLOOKUP('Form 923'!D3760,'Cross-Page Data'!$I$14:$J$117,2,FALSE),J3760))</f>
        <v>hydro</v>
      </c>
      <c r="J3760" t="str">
        <f>VLOOKUP(E3760,'Cross-Page Data'!$D$4:$F$48,3,FALSE)</f>
        <v>hydro</v>
      </c>
      <c r="K3760" t="b">
        <f t="shared" si="58"/>
        <v>1</v>
      </c>
    </row>
    <row r="3761" spans="1:11">
      <c r="A3761" s="120">
        <v>7128</v>
      </c>
      <c r="B3761" s="121" t="s">
        <v>201</v>
      </c>
      <c r="C3761" s="121" t="s">
        <v>202</v>
      </c>
      <c r="D3761" s="121" t="s">
        <v>116</v>
      </c>
      <c r="E3761" s="121" t="s">
        <v>170</v>
      </c>
      <c r="F3761" s="122">
        <v>851599</v>
      </c>
      <c r="G3761" s="122">
        <v>95664</v>
      </c>
      <c r="H3761" s="120">
        <v>2019</v>
      </c>
      <c r="I3761" t="str">
        <f>IF(J3761="natural gas",VLOOKUP(D3761,'Cross-Page Data'!$I$4:$J$13,2,FALSE),IF(J3761="solar",VLOOKUP('Form 923'!D3761,'Cross-Page Data'!$I$14:$J$117,2,FALSE),J3761))</f>
        <v>hydro</v>
      </c>
      <c r="J3761" t="str">
        <f>VLOOKUP(E3761,'Cross-Page Data'!$D$4:$F$48,3,FALSE)</f>
        <v>hydro</v>
      </c>
      <c r="K3761" t="b">
        <f t="shared" si="58"/>
        <v>1</v>
      </c>
    </row>
    <row r="3762" spans="1:11">
      <c r="A3762" s="120">
        <v>7129</v>
      </c>
      <c r="B3762" s="121" t="s">
        <v>201</v>
      </c>
      <c r="C3762" s="121" t="s">
        <v>202</v>
      </c>
      <c r="D3762" s="121" t="s">
        <v>116</v>
      </c>
      <c r="E3762" s="121" t="s">
        <v>170</v>
      </c>
      <c r="F3762" s="122">
        <v>144028</v>
      </c>
      <c r="G3762" s="122">
        <v>16179</v>
      </c>
      <c r="H3762" s="120">
        <v>2019</v>
      </c>
      <c r="I3762" t="str">
        <f>IF(J3762="natural gas",VLOOKUP(D3762,'Cross-Page Data'!$I$4:$J$13,2,FALSE),IF(J3762="solar",VLOOKUP('Form 923'!D3762,'Cross-Page Data'!$I$14:$J$117,2,FALSE),J3762))</f>
        <v>hydro</v>
      </c>
      <c r="J3762" t="str">
        <f>VLOOKUP(E3762,'Cross-Page Data'!$D$4:$F$48,3,FALSE)</f>
        <v>hydro</v>
      </c>
      <c r="K3762" t="b">
        <f t="shared" si="58"/>
        <v>1</v>
      </c>
    </row>
    <row r="3763" spans="1:11">
      <c r="A3763" s="120">
        <v>7130</v>
      </c>
      <c r="B3763" s="121" t="s">
        <v>201</v>
      </c>
      <c r="C3763" s="121" t="s">
        <v>202</v>
      </c>
      <c r="D3763" s="121" t="s">
        <v>73</v>
      </c>
      <c r="E3763" s="121" t="s">
        <v>70</v>
      </c>
      <c r="F3763" s="122">
        <v>351311</v>
      </c>
      <c r="G3763" s="122">
        <v>27330</v>
      </c>
      <c r="H3763" s="120">
        <v>2019</v>
      </c>
      <c r="I3763" t="str">
        <f>IF(J3763="natural gas",VLOOKUP(D3763,'Cross-Page Data'!$I$4:$J$13,2,FALSE),IF(J3763="solar",VLOOKUP('Form 923'!D3763,'Cross-Page Data'!$I$14:$J$117,2,FALSE),J3763))</f>
        <v>heavy or residual fuel oil</v>
      </c>
      <c r="J3763" t="str">
        <f>VLOOKUP(E3763,'Cross-Page Data'!$D$4:$F$48,3,FALSE)</f>
        <v>heavy or residual fuel oil</v>
      </c>
      <c r="K3763" t="b">
        <f t="shared" si="58"/>
        <v>1</v>
      </c>
    </row>
    <row r="3764" spans="1:11">
      <c r="A3764" s="120">
        <v>7130</v>
      </c>
      <c r="B3764" s="121" t="s">
        <v>201</v>
      </c>
      <c r="C3764" s="121" t="s">
        <v>202</v>
      </c>
      <c r="D3764" s="121" t="s">
        <v>68</v>
      </c>
      <c r="E3764" s="121" t="s">
        <v>70</v>
      </c>
      <c r="F3764" s="122">
        <v>0</v>
      </c>
      <c r="G3764" s="122">
        <v>0</v>
      </c>
      <c r="H3764" s="120">
        <v>2019</v>
      </c>
      <c r="I3764" t="str">
        <f>IF(J3764="natural gas",VLOOKUP(D3764,'Cross-Page Data'!$I$4:$J$13,2,FALSE),IF(J3764="solar",VLOOKUP('Form 923'!D3764,'Cross-Page Data'!$I$14:$J$117,2,FALSE),J3764))</f>
        <v>heavy or residual fuel oil</v>
      </c>
      <c r="J3764" t="str">
        <f>VLOOKUP(E3764,'Cross-Page Data'!$D$4:$F$48,3,FALSE)</f>
        <v>heavy or residual fuel oil</v>
      </c>
      <c r="K3764" t="b">
        <f t="shared" si="58"/>
        <v>1</v>
      </c>
    </row>
    <row r="3765" spans="1:11">
      <c r="A3765" s="120">
        <v>7130</v>
      </c>
      <c r="B3765" s="121" t="s">
        <v>201</v>
      </c>
      <c r="C3765" s="121" t="s">
        <v>202</v>
      </c>
      <c r="D3765" s="121" t="s">
        <v>68</v>
      </c>
      <c r="E3765" s="121" t="s">
        <v>152</v>
      </c>
      <c r="F3765" s="122">
        <v>524889</v>
      </c>
      <c r="G3765" s="122">
        <v>34745</v>
      </c>
      <c r="H3765" s="120">
        <v>2019</v>
      </c>
      <c r="I3765" t="str">
        <f>IF(J3765="natural gas",VLOOKUP(D3765,'Cross-Page Data'!$I$4:$J$13,2,FALSE),IF(J3765="solar",VLOOKUP('Form 923'!D3765,'Cross-Page Data'!$I$14:$J$117,2,FALSE),J3765))</f>
        <v>heavy or residual fuel oil</v>
      </c>
      <c r="J3765" t="str">
        <f>VLOOKUP(E3765,'Cross-Page Data'!$D$4:$F$48,3,FALSE)</f>
        <v>heavy or residual fuel oil</v>
      </c>
      <c r="K3765" t="b">
        <f t="shared" si="58"/>
        <v>1</v>
      </c>
    </row>
    <row r="3766" spans="1:11">
      <c r="A3766" s="120">
        <v>7131</v>
      </c>
      <c r="B3766" s="121" t="s">
        <v>205</v>
      </c>
      <c r="C3766" s="121" t="s">
        <v>202</v>
      </c>
      <c r="D3766" s="121" t="s">
        <v>73</v>
      </c>
      <c r="E3766" s="121" t="s">
        <v>38</v>
      </c>
      <c r="F3766" s="122">
        <v>209568</v>
      </c>
      <c r="G3766" s="122">
        <v>20468</v>
      </c>
      <c r="H3766" s="120">
        <v>2019</v>
      </c>
      <c r="I3766" t="str">
        <f>IF(J3766="natural gas",VLOOKUP(D3766,'Cross-Page Data'!$I$4:$J$13,2,FALSE),IF(J3766="solar",VLOOKUP('Form 923'!D3766,'Cross-Page Data'!$I$14:$J$117,2,FALSE),J3766))</f>
        <v>natural gas peaker</v>
      </c>
      <c r="J3766" t="str">
        <f>VLOOKUP(E3766,'Cross-Page Data'!$D$4:$F$48,3,FALSE)</f>
        <v>natural gas</v>
      </c>
      <c r="K3766" t="b">
        <f t="shared" si="58"/>
        <v>1</v>
      </c>
    </row>
    <row r="3767" spans="1:11">
      <c r="A3767" s="120">
        <v>7132</v>
      </c>
      <c r="B3767" s="121" t="s">
        <v>201</v>
      </c>
      <c r="C3767" s="121" t="s">
        <v>202</v>
      </c>
      <c r="D3767" s="121" t="s">
        <v>116</v>
      </c>
      <c r="E3767" s="121" t="s">
        <v>170</v>
      </c>
      <c r="F3767" s="122">
        <v>59939</v>
      </c>
      <c r="G3767" s="122">
        <v>6733</v>
      </c>
      <c r="H3767" s="120">
        <v>2019</v>
      </c>
      <c r="I3767" t="str">
        <f>IF(J3767="natural gas",VLOOKUP(D3767,'Cross-Page Data'!$I$4:$J$13,2,FALSE),IF(J3767="solar",VLOOKUP('Form 923'!D3767,'Cross-Page Data'!$I$14:$J$117,2,FALSE),J3767))</f>
        <v>hydro</v>
      </c>
      <c r="J3767" t="str">
        <f>VLOOKUP(E3767,'Cross-Page Data'!$D$4:$F$48,3,FALSE)</f>
        <v>hydro</v>
      </c>
      <c r="K3767" t="b">
        <f t="shared" si="58"/>
        <v>1</v>
      </c>
    </row>
    <row r="3768" spans="1:11">
      <c r="A3768" s="120">
        <v>7135</v>
      </c>
      <c r="B3768" s="121" t="s">
        <v>201</v>
      </c>
      <c r="C3768" s="121" t="s">
        <v>202</v>
      </c>
      <c r="D3768" s="121" t="s">
        <v>116</v>
      </c>
      <c r="E3768" s="121" t="s">
        <v>170</v>
      </c>
      <c r="F3768" s="122">
        <v>1086400</v>
      </c>
      <c r="G3768" s="122">
        <v>122040</v>
      </c>
      <c r="H3768" s="120">
        <v>2019</v>
      </c>
      <c r="I3768" t="str">
        <f>IF(J3768="natural gas",VLOOKUP(D3768,'Cross-Page Data'!$I$4:$J$13,2,FALSE),IF(J3768="solar",VLOOKUP('Form 923'!D3768,'Cross-Page Data'!$I$14:$J$117,2,FALSE),J3768))</f>
        <v>hydro</v>
      </c>
      <c r="J3768" t="str">
        <f>VLOOKUP(E3768,'Cross-Page Data'!$D$4:$F$48,3,FALSE)</f>
        <v>hydro</v>
      </c>
      <c r="K3768" t="b">
        <f t="shared" si="58"/>
        <v>1</v>
      </c>
    </row>
    <row r="3769" spans="1:11">
      <c r="A3769" s="120">
        <v>7145</v>
      </c>
      <c r="B3769" s="121" t="s">
        <v>201</v>
      </c>
      <c r="C3769" s="121" t="s">
        <v>202</v>
      </c>
      <c r="D3769" s="121" t="s">
        <v>73</v>
      </c>
      <c r="E3769" s="121" t="s">
        <v>70</v>
      </c>
      <c r="F3769" s="122">
        <v>0</v>
      </c>
      <c r="G3769" s="122">
        <v>0</v>
      </c>
      <c r="H3769" s="120">
        <v>2019</v>
      </c>
      <c r="I3769" t="str">
        <f>IF(J3769="natural gas",VLOOKUP(D3769,'Cross-Page Data'!$I$4:$J$13,2,FALSE),IF(J3769="solar",VLOOKUP('Form 923'!D3769,'Cross-Page Data'!$I$14:$J$117,2,FALSE),J3769))</f>
        <v>heavy or residual fuel oil</v>
      </c>
      <c r="J3769" t="str">
        <f>VLOOKUP(E3769,'Cross-Page Data'!$D$4:$F$48,3,FALSE)</f>
        <v>heavy or residual fuel oil</v>
      </c>
      <c r="K3769" t="b">
        <f t="shared" si="58"/>
        <v>1</v>
      </c>
    </row>
    <row r="3770" spans="1:11">
      <c r="A3770" s="120">
        <v>7145</v>
      </c>
      <c r="B3770" s="121" t="s">
        <v>201</v>
      </c>
      <c r="C3770" s="121" t="s">
        <v>202</v>
      </c>
      <c r="D3770" s="121" t="s">
        <v>73</v>
      </c>
      <c r="E3770" s="121" t="s">
        <v>38</v>
      </c>
      <c r="F3770" s="122">
        <v>66204</v>
      </c>
      <c r="G3770" s="122">
        <v>2010</v>
      </c>
      <c r="H3770" s="120">
        <v>2019</v>
      </c>
      <c r="I3770" t="str">
        <f>IF(J3770="natural gas",VLOOKUP(D3770,'Cross-Page Data'!$I$4:$J$13,2,FALSE),IF(J3770="solar",VLOOKUP('Form 923'!D3770,'Cross-Page Data'!$I$14:$J$117,2,FALSE),J3770))</f>
        <v>natural gas peaker</v>
      </c>
      <c r="J3770" t="str">
        <f>VLOOKUP(E3770,'Cross-Page Data'!$D$4:$F$48,3,FALSE)</f>
        <v>natural gas</v>
      </c>
      <c r="K3770" t="b">
        <f t="shared" si="58"/>
        <v>1</v>
      </c>
    </row>
    <row r="3771" spans="1:11">
      <c r="A3771" s="120">
        <v>7146</v>
      </c>
      <c r="B3771" s="121" t="s">
        <v>201</v>
      </c>
      <c r="C3771" s="121" t="s">
        <v>202</v>
      </c>
      <c r="D3771" s="121" t="s">
        <v>73</v>
      </c>
      <c r="E3771" s="121" t="s">
        <v>70</v>
      </c>
      <c r="F3771" s="122">
        <v>157704</v>
      </c>
      <c r="G3771" s="122">
        <v>10763</v>
      </c>
      <c r="H3771" s="120">
        <v>2019</v>
      </c>
      <c r="I3771" t="str">
        <f>IF(J3771="natural gas",VLOOKUP(D3771,'Cross-Page Data'!$I$4:$J$13,2,FALSE),IF(J3771="solar",VLOOKUP('Form 923'!D3771,'Cross-Page Data'!$I$14:$J$117,2,FALSE),J3771))</f>
        <v>heavy or residual fuel oil</v>
      </c>
      <c r="J3771" t="str">
        <f>VLOOKUP(E3771,'Cross-Page Data'!$D$4:$F$48,3,FALSE)</f>
        <v>heavy or residual fuel oil</v>
      </c>
      <c r="K3771" t="b">
        <f t="shared" si="58"/>
        <v>1</v>
      </c>
    </row>
    <row r="3772" spans="1:11">
      <c r="A3772" s="120">
        <v>7147</v>
      </c>
      <c r="B3772" s="121" t="s">
        <v>201</v>
      </c>
      <c r="C3772" s="121" t="s">
        <v>202</v>
      </c>
      <c r="D3772" s="121" t="s">
        <v>116</v>
      </c>
      <c r="E3772" s="121" t="s">
        <v>170</v>
      </c>
      <c r="F3772" s="122">
        <v>94388</v>
      </c>
      <c r="G3772" s="122">
        <v>10603</v>
      </c>
      <c r="H3772" s="120">
        <v>2019</v>
      </c>
      <c r="I3772" t="str">
        <f>IF(J3772="natural gas",VLOOKUP(D3772,'Cross-Page Data'!$I$4:$J$13,2,FALSE),IF(J3772="solar",VLOOKUP('Form 923'!D3772,'Cross-Page Data'!$I$14:$J$117,2,FALSE),J3772))</f>
        <v>hydro</v>
      </c>
      <c r="J3772" t="str">
        <f>VLOOKUP(E3772,'Cross-Page Data'!$D$4:$F$48,3,FALSE)</f>
        <v>hydro</v>
      </c>
      <c r="K3772" t="b">
        <f t="shared" si="58"/>
        <v>1</v>
      </c>
    </row>
    <row r="3773" spans="1:11">
      <c r="A3773" s="120">
        <v>7151</v>
      </c>
      <c r="B3773" s="121" t="s">
        <v>201</v>
      </c>
      <c r="C3773" s="121" t="s">
        <v>202</v>
      </c>
      <c r="D3773" s="121" t="s">
        <v>116</v>
      </c>
      <c r="E3773" s="121" t="s">
        <v>170</v>
      </c>
      <c r="F3773" s="122">
        <v>127628</v>
      </c>
      <c r="G3773" s="122">
        <v>14337</v>
      </c>
      <c r="H3773" s="120">
        <v>2019</v>
      </c>
      <c r="I3773" t="str">
        <f>IF(J3773="natural gas",VLOOKUP(D3773,'Cross-Page Data'!$I$4:$J$13,2,FALSE),IF(J3773="solar",VLOOKUP('Form 923'!D3773,'Cross-Page Data'!$I$14:$J$117,2,FALSE),J3773))</f>
        <v>hydro</v>
      </c>
      <c r="J3773" t="str">
        <f>VLOOKUP(E3773,'Cross-Page Data'!$D$4:$F$48,3,FALSE)</f>
        <v>hydro</v>
      </c>
      <c r="K3773" t="b">
        <f t="shared" si="58"/>
        <v>1</v>
      </c>
    </row>
    <row r="3774" spans="1:11">
      <c r="A3774" s="120">
        <v>7153</v>
      </c>
      <c r="B3774" s="121" t="s">
        <v>201</v>
      </c>
      <c r="C3774" s="121" t="s">
        <v>206</v>
      </c>
      <c r="D3774" s="121" t="s">
        <v>39</v>
      </c>
      <c r="E3774" s="121" t="s">
        <v>70</v>
      </c>
      <c r="F3774" s="122">
        <v>0</v>
      </c>
      <c r="G3774" s="122">
        <v>1003.839</v>
      </c>
      <c r="H3774" s="120">
        <v>2019</v>
      </c>
      <c r="I3774" t="str">
        <f>IF(J3774="natural gas",VLOOKUP(D3774,'Cross-Page Data'!$I$4:$J$13,2,FALSE),IF(J3774="solar",VLOOKUP('Form 923'!D3774,'Cross-Page Data'!$I$14:$J$117,2,FALSE),J3774))</f>
        <v>heavy or residual fuel oil</v>
      </c>
      <c r="J3774" t="str">
        <f>VLOOKUP(E3774,'Cross-Page Data'!$D$4:$F$48,3,FALSE)</f>
        <v>heavy or residual fuel oil</v>
      </c>
      <c r="K3774" t="b">
        <f t="shared" si="58"/>
        <v>1</v>
      </c>
    </row>
    <row r="3775" spans="1:11">
      <c r="A3775" s="120">
        <v>7153</v>
      </c>
      <c r="B3775" s="121" t="s">
        <v>201</v>
      </c>
      <c r="C3775" s="121" t="s">
        <v>206</v>
      </c>
      <c r="D3775" s="121" t="s">
        <v>39</v>
      </c>
      <c r="E3775" s="121" t="s">
        <v>38</v>
      </c>
      <c r="F3775" s="122">
        <v>0</v>
      </c>
      <c r="G3775" s="122">
        <v>505024.16</v>
      </c>
      <c r="H3775" s="120">
        <v>2019</v>
      </c>
      <c r="I3775" t="str">
        <f>IF(J3775="natural gas",VLOOKUP(D3775,'Cross-Page Data'!$I$4:$J$13,2,FALSE),IF(J3775="solar",VLOOKUP('Form 923'!D3775,'Cross-Page Data'!$I$14:$J$117,2,FALSE),J3775))</f>
        <v>natural gas nonpeaker - preexisting nonretiring</v>
      </c>
      <c r="J3775" t="str">
        <f>VLOOKUP(E3775,'Cross-Page Data'!$D$4:$F$48,3,FALSE)</f>
        <v>natural gas</v>
      </c>
      <c r="K3775" t="b">
        <f t="shared" si="58"/>
        <v>1</v>
      </c>
    </row>
    <row r="3776" spans="1:11">
      <c r="A3776" s="120">
        <v>7153</v>
      </c>
      <c r="B3776" s="121" t="s">
        <v>201</v>
      </c>
      <c r="C3776" s="121" t="s">
        <v>206</v>
      </c>
      <c r="D3776" s="121" t="s">
        <v>61</v>
      </c>
      <c r="E3776" s="121" t="s">
        <v>70</v>
      </c>
      <c r="F3776" s="122">
        <v>31345</v>
      </c>
      <c r="G3776" s="122">
        <v>2350.074</v>
      </c>
      <c r="H3776" s="120">
        <v>2019</v>
      </c>
      <c r="I3776" t="str">
        <f>IF(J3776="natural gas",VLOOKUP(D3776,'Cross-Page Data'!$I$4:$J$13,2,FALSE),IF(J3776="solar",VLOOKUP('Form 923'!D3776,'Cross-Page Data'!$I$14:$J$117,2,FALSE),J3776))</f>
        <v>heavy or residual fuel oil</v>
      </c>
      <c r="J3776" t="str">
        <f>VLOOKUP(E3776,'Cross-Page Data'!$D$4:$F$48,3,FALSE)</f>
        <v>heavy or residual fuel oil</v>
      </c>
      <c r="K3776" t="b">
        <f t="shared" si="58"/>
        <v>1</v>
      </c>
    </row>
    <row r="3777" spans="1:11">
      <c r="A3777" s="120">
        <v>7153</v>
      </c>
      <c r="B3777" s="121" t="s">
        <v>201</v>
      </c>
      <c r="C3777" s="121" t="s">
        <v>206</v>
      </c>
      <c r="D3777" s="121" t="s">
        <v>61</v>
      </c>
      <c r="E3777" s="121" t="s">
        <v>38</v>
      </c>
      <c r="F3777" s="122">
        <v>12231842</v>
      </c>
      <c r="G3777" s="122">
        <v>965472.93</v>
      </c>
      <c r="H3777" s="120">
        <v>2019</v>
      </c>
      <c r="I3777" t="str">
        <f>IF(J3777="natural gas",VLOOKUP(D3777,'Cross-Page Data'!$I$4:$J$13,2,FALSE),IF(J3777="solar",VLOOKUP('Form 923'!D3777,'Cross-Page Data'!$I$14:$J$117,2,FALSE),J3777))</f>
        <v>natural gas nonpeaker - preexisting nonretiring</v>
      </c>
      <c r="J3777" t="str">
        <f>VLOOKUP(E3777,'Cross-Page Data'!$D$4:$F$48,3,FALSE)</f>
        <v>natural gas</v>
      </c>
      <c r="K3777" t="b">
        <f t="shared" si="58"/>
        <v>1</v>
      </c>
    </row>
    <row r="3778" spans="1:11">
      <c r="A3778" s="120">
        <v>7155</v>
      </c>
      <c r="B3778" s="121" t="s">
        <v>201</v>
      </c>
      <c r="C3778" s="121" t="s">
        <v>202</v>
      </c>
      <c r="D3778" s="121" t="s">
        <v>73</v>
      </c>
      <c r="E3778" s="121" t="s">
        <v>70</v>
      </c>
      <c r="F3778" s="122">
        <v>20527</v>
      </c>
      <c r="G3778" s="122">
        <v>557</v>
      </c>
      <c r="H3778" s="120">
        <v>2019</v>
      </c>
      <c r="I3778" t="str">
        <f>IF(J3778="natural gas",VLOOKUP(D3778,'Cross-Page Data'!$I$4:$J$13,2,FALSE),IF(J3778="solar",VLOOKUP('Form 923'!D3778,'Cross-Page Data'!$I$14:$J$117,2,FALSE),J3778))</f>
        <v>heavy or residual fuel oil</v>
      </c>
      <c r="J3778" t="str">
        <f>VLOOKUP(E3778,'Cross-Page Data'!$D$4:$F$48,3,FALSE)</f>
        <v>heavy or residual fuel oil</v>
      </c>
      <c r="K3778" t="b">
        <f t="shared" si="58"/>
        <v>1</v>
      </c>
    </row>
    <row r="3779" spans="1:11">
      <c r="A3779" s="120">
        <v>7158</v>
      </c>
      <c r="B3779" s="121" t="s">
        <v>201</v>
      </c>
      <c r="C3779" s="121" t="s">
        <v>202</v>
      </c>
      <c r="D3779" s="121" t="s">
        <v>73</v>
      </c>
      <c r="E3779" s="121" t="s">
        <v>70</v>
      </c>
      <c r="F3779" s="122">
        <v>231951</v>
      </c>
      <c r="G3779" s="122">
        <v>16362.011</v>
      </c>
      <c r="H3779" s="120">
        <v>2019</v>
      </c>
      <c r="I3779" t="str">
        <f>IF(J3779="natural gas",VLOOKUP(D3779,'Cross-Page Data'!$I$4:$J$13,2,FALSE),IF(J3779="solar",VLOOKUP('Form 923'!D3779,'Cross-Page Data'!$I$14:$J$117,2,FALSE),J3779))</f>
        <v>heavy or residual fuel oil</v>
      </c>
      <c r="J3779" t="str">
        <f>VLOOKUP(E3779,'Cross-Page Data'!$D$4:$F$48,3,FALSE)</f>
        <v>heavy or residual fuel oil</v>
      </c>
      <c r="K3779" t="b">
        <f t="shared" si="58"/>
        <v>1</v>
      </c>
    </row>
    <row r="3780" spans="1:11">
      <c r="A3780" s="120">
        <v>7158</v>
      </c>
      <c r="B3780" s="121" t="s">
        <v>201</v>
      </c>
      <c r="C3780" s="121" t="s">
        <v>202</v>
      </c>
      <c r="D3780" s="121" t="s">
        <v>73</v>
      </c>
      <c r="E3780" s="121" t="s">
        <v>38</v>
      </c>
      <c r="F3780" s="122">
        <v>1824500</v>
      </c>
      <c r="G3780" s="122">
        <v>121862.99</v>
      </c>
      <c r="H3780" s="120">
        <v>2019</v>
      </c>
      <c r="I3780" t="str">
        <f>IF(J3780="natural gas",VLOOKUP(D3780,'Cross-Page Data'!$I$4:$J$13,2,FALSE),IF(J3780="solar",VLOOKUP('Form 923'!D3780,'Cross-Page Data'!$I$14:$J$117,2,FALSE),J3780))</f>
        <v>natural gas peaker</v>
      </c>
      <c r="J3780" t="str">
        <f>VLOOKUP(E3780,'Cross-Page Data'!$D$4:$F$48,3,FALSE)</f>
        <v>natural gas</v>
      </c>
      <c r="K3780" t="b">
        <f t="shared" si="58"/>
        <v>1</v>
      </c>
    </row>
    <row r="3781" spans="1:11">
      <c r="A3781" s="120">
        <v>7158</v>
      </c>
      <c r="B3781" s="121" t="s">
        <v>201</v>
      </c>
      <c r="C3781" s="121" t="s">
        <v>202</v>
      </c>
      <c r="D3781" s="121" t="s">
        <v>73</v>
      </c>
      <c r="E3781" s="121" t="s">
        <v>146</v>
      </c>
      <c r="F3781" s="122">
        <v>0</v>
      </c>
      <c r="G3781" s="122">
        <v>0</v>
      </c>
      <c r="H3781" s="120">
        <v>2019</v>
      </c>
      <c r="I3781" t="str">
        <f>IF(J3781="natural gas",VLOOKUP(D3781,'Cross-Page Data'!$I$4:$J$13,2,FALSE),IF(J3781="solar",VLOOKUP('Form 923'!D3781,'Cross-Page Data'!$I$14:$J$117,2,FALSE),J3781))</f>
        <v>other</v>
      </c>
      <c r="J3781" t="str">
        <f>VLOOKUP(E3781,'Cross-Page Data'!$D$4:$F$48,3,FALSE)</f>
        <v>other</v>
      </c>
      <c r="K3781" t="b">
        <f t="shared" si="58"/>
        <v>1</v>
      </c>
    </row>
    <row r="3782" spans="1:11">
      <c r="A3782" s="120">
        <v>7159</v>
      </c>
      <c r="B3782" s="121" t="s">
        <v>201</v>
      </c>
      <c r="C3782" s="121" t="s">
        <v>202</v>
      </c>
      <c r="D3782" s="121" t="s">
        <v>73</v>
      </c>
      <c r="E3782" s="121" t="s">
        <v>70</v>
      </c>
      <c r="F3782" s="122">
        <v>120057</v>
      </c>
      <c r="G3782" s="122">
        <v>8632.423</v>
      </c>
      <c r="H3782" s="120">
        <v>2019</v>
      </c>
      <c r="I3782" t="str">
        <f>IF(J3782="natural gas",VLOOKUP(D3782,'Cross-Page Data'!$I$4:$J$13,2,FALSE),IF(J3782="solar",VLOOKUP('Form 923'!D3782,'Cross-Page Data'!$I$14:$J$117,2,FALSE),J3782))</f>
        <v>heavy or residual fuel oil</v>
      </c>
      <c r="J3782" t="str">
        <f>VLOOKUP(E3782,'Cross-Page Data'!$D$4:$F$48,3,FALSE)</f>
        <v>heavy or residual fuel oil</v>
      </c>
      <c r="K3782" t="b">
        <f t="shared" si="58"/>
        <v>1</v>
      </c>
    </row>
    <row r="3783" spans="1:11">
      <c r="A3783" s="120">
        <v>7159</v>
      </c>
      <c r="B3783" s="121" t="s">
        <v>201</v>
      </c>
      <c r="C3783" s="121" t="s">
        <v>202</v>
      </c>
      <c r="D3783" s="121" t="s">
        <v>73</v>
      </c>
      <c r="E3783" s="121" t="s">
        <v>38</v>
      </c>
      <c r="F3783" s="122">
        <v>1031896</v>
      </c>
      <c r="G3783" s="122">
        <v>74195.577</v>
      </c>
      <c r="H3783" s="120">
        <v>2019</v>
      </c>
      <c r="I3783" t="str">
        <f>IF(J3783="natural gas",VLOOKUP(D3783,'Cross-Page Data'!$I$4:$J$13,2,FALSE),IF(J3783="solar",VLOOKUP('Form 923'!D3783,'Cross-Page Data'!$I$14:$J$117,2,FALSE),J3783))</f>
        <v>natural gas peaker</v>
      </c>
      <c r="J3783" t="str">
        <f>VLOOKUP(E3783,'Cross-Page Data'!$D$4:$F$48,3,FALSE)</f>
        <v>natural gas</v>
      </c>
      <c r="K3783" t="b">
        <f t="shared" ref="K3783:K3846" si="59">IF(AND($N$6=FALSE,OR(C3783="Commercial NAICS Cogen",C3783="Industrial NAICS Cogen",C3783="NAICS-22 Cogen")),FALSE,IF(AND($N$7=FALSE,OR(C3783="Commercial NAICS Cogen",C3783="Commercial NAICS Non-Cogen",C3783="industrial NAICS Cogen",C3783="industrial NAICS non-cogen")),FALSE,TRUE))</f>
        <v>1</v>
      </c>
    </row>
    <row r="3784" spans="1:11">
      <c r="A3784" s="120">
        <v>7164</v>
      </c>
      <c r="B3784" s="121" t="s">
        <v>201</v>
      </c>
      <c r="C3784" s="121" t="s">
        <v>202</v>
      </c>
      <c r="D3784" s="121" t="s">
        <v>57</v>
      </c>
      <c r="E3784" s="121" t="s">
        <v>170</v>
      </c>
      <c r="F3784" s="122">
        <v>0</v>
      </c>
      <c r="G3784" s="122">
        <v>-59229</v>
      </c>
      <c r="H3784" s="120">
        <v>2019</v>
      </c>
      <c r="I3784" t="str">
        <f>IF(J3784="natural gas",VLOOKUP(D3784,'Cross-Page Data'!$I$4:$J$13,2,FALSE),IF(J3784="solar",VLOOKUP('Form 923'!D3784,'Cross-Page Data'!$I$14:$J$117,2,FALSE),J3784))</f>
        <v>hydro</v>
      </c>
      <c r="J3784" t="str">
        <f>VLOOKUP(E3784,'Cross-Page Data'!$D$4:$F$48,3,FALSE)</f>
        <v>hydro</v>
      </c>
      <c r="K3784" t="b">
        <f t="shared" si="59"/>
        <v>1</v>
      </c>
    </row>
    <row r="3785" spans="1:11">
      <c r="A3785" s="120">
        <v>7166</v>
      </c>
      <c r="B3785" s="121" t="s">
        <v>201</v>
      </c>
      <c r="C3785" s="121" t="s">
        <v>202</v>
      </c>
      <c r="D3785" s="121" t="s">
        <v>116</v>
      </c>
      <c r="E3785" s="121" t="s">
        <v>170</v>
      </c>
      <c r="F3785" s="122">
        <v>797661</v>
      </c>
      <c r="G3785" s="122">
        <v>89605</v>
      </c>
      <c r="H3785" s="120">
        <v>2019</v>
      </c>
      <c r="I3785" t="str">
        <f>IF(J3785="natural gas",VLOOKUP(D3785,'Cross-Page Data'!$I$4:$J$13,2,FALSE),IF(J3785="solar",VLOOKUP('Form 923'!D3785,'Cross-Page Data'!$I$14:$J$117,2,FALSE),J3785))</f>
        <v>hydro</v>
      </c>
      <c r="J3785" t="str">
        <f>VLOOKUP(E3785,'Cross-Page Data'!$D$4:$F$48,3,FALSE)</f>
        <v>hydro</v>
      </c>
      <c r="K3785" t="b">
        <f t="shared" si="59"/>
        <v>1</v>
      </c>
    </row>
    <row r="3786" spans="1:11">
      <c r="A3786" s="120">
        <v>7168</v>
      </c>
      <c r="B3786" s="121" t="s">
        <v>201</v>
      </c>
      <c r="C3786" s="121" t="s">
        <v>202</v>
      </c>
      <c r="D3786" s="121" t="s">
        <v>116</v>
      </c>
      <c r="E3786" s="121" t="s">
        <v>170</v>
      </c>
      <c r="F3786" s="122">
        <v>51712</v>
      </c>
      <c r="G3786" s="122">
        <v>5809</v>
      </c>
      <c r="H3786" s="120">
        <v>2019</v>
      </c>
      <c r="I3786" t="str">
        <f>IF(J3786="natural gas",VLOOKUP(D3786,'Cross-Page Data'!$I$4:$J$13,2,FALSE),IF(J3786="solar",VLOOKUP('Form 923'!D3786,'Cross-Page Data'!$I$14:$J$117,2,FALSE),J3786))</f>
        <v>hydro</v>
      </c>
      <c r="J3786" t="str">
        <f>VLOOKUP(E3786,'Cross-Page Data'!$D$4:$F$48,3,FALSE)</f>
        <v>hydro</v>
      </c>
      <c r="K3786" t="b">
        <f t="shared" si="59"/>
        <v>1</v>
      </c>
    </row>
    <row r="3787" spans="1:11">
      <c r="A3787" s="120">
        <v>7169</v>
      </c>
      <c r="B3787" s="121" t="s">
        <v>201</v>
      </c>
      <c r="C3787" s="121" t="s">
        <v>202</v>
      </c>
      <c r="D3787" s="121" t="s">
        <v>79</v>
      </c>
      <c r="E3787" s="121" t="s">
        <v>70</v>
      </c>
      <c r="F3787" s="122">
        <v>11505</v>
      </c>
      <c r="G3787" s="122">
        <v>1027</v>
      </c>
      <c r="H3787" s="120">
        <v>2019</v>
      </c>
      <c r="I3787" t="str">
        <f>IF(J3787="natural gas",VLOOKUP(D3787,'Cross-Page Data'!$I$4:$J$13,2,FALSE),IF(J3787="solar",VLOOKUP('Form 923'!D3787,'Cross-Page Data'!$I$14:$J$117,2,FALSE),J3787))</f>
        <v>heavy or residual fuel oil</v>
      </c>
      <c r="J3787" t="str">
        <f>VLOOKUP(E3787,'Cross-Page Data'!$D$4:$F$48,3,FALSE)</f>
        <v>heavy or residual fuel oil</v>
      </c>
      <c r="K3787" t="b">
        <f t="shared" si="59"/>
        <v>1</v>
      </c>
    </row>
    <row r="3788" spans="1:11">
      <c r="A3788" s="120">
        <v>7173</v>
      </c>
      <c r="B3788" s="121" t="s">
        <v>201</v>
      </c>
      <c r="C3788" s="121" t="s">
        <v>202</v>
      </c>
      <c r="D3788" s="121" t="s">
        <v>73</v>
      </c>
      <c r="E3788" s="121" t="s">
        <v>70</v>
      </c>
      <c r="F3788" s="122">
        <v>48</v>
      </c>
      <c r="G3788" s="122">
        <v>3.055</v>
      </c>
      <c r="H3788" s="120">
        <v>2019</v>
      </c>
      <c r="I3788" t="str">
        <f>IF(J3788="natural gas",VLOOKUP(D3788,'Cross-Page Data'!$I$4:$J$13,2,FALSE),IF(J3788="solar",VLOOKUP('Form 923'!D3788,'Cross-Page Data'!$I$14:$J$117,2,FALSE),J3788))</f>
        <v>heavy or residual fuel oil</v>
      </c>
      <c r="J3788" t="str">
        <f>VLOOKUP(E3788,'Cross-Page Data'!$D$4:$F$48,3,FALSE)</f>
        <v>heavy or residual fuel oil</v>
      </c>
      <c r="K3788" t="b">
        <f t="shared" si="59"/>
        <v>1</v>
      </c>
    </row>
    <row r="3789" spans="1:11">
      <c r="A3789" s="120">
        <v>7173</v>
      </c>
      <c r="B3789" s="121" t="s">
        <v>201</v>
      </c>
      <c r="C3789" s="121" t="s">
        <v>202</v>
      </c>
      <c r="D3789" s="121" t="s">
        <v>73</v>
      </c>
      <c r="E3789" s="121" t="s">
        <v>38</v>
      </c>
      <c r="F3789" s="122">
        <v>747343</v>
      </c>
      <c r="G3789" s="122">
        <v>47563.945</v>
      </c>
      <c r="H3789" s="120">
        <v>2019</v>
      </c>
      <c r="I3789" t="str">
        <f>IF(J3789="natural gas",VLOOKUP(D3789,'Cross-Page Data'!$I$4:$J$13,2,FALSE),IF(J3789="solar",VLOOKUP('Form 923'!D3789,'Cross-Page Data'!$I$14:$J$117,2,FALSE),J3789))</f>
        <v>natural gas peaker</v>
      </c>
      <c r="J3789" t="str">
        <f>VLOOKUP(E3789,'Cross-Page Data'!$D$4:$F$48,3,FALSE)</f>
        <v>natural gas</v>
      </c>
      <c r="K3789" t="b">
        <f t="shared" si="59"/>
        <v>1</v>
      </c>
    </row>
    <row r="3790" spans="1:11">
      <c r="A3790" s="120">
        <v>7173</v>
      </c>
      <c r="B3790" s="121" t="s">
        <v>201</v>
      </c>
      <c r="C3790" s="121" t="s">
        <v>202</v>
      </c>
      <c r="D3790" s="121" t="s">
        <v>79</v>
      </c>
      <c r="E3790" s="121" t="s">
        <v>38</v>
      </c>
      <c r="F3790" s="122">
        <v>0</v>
      </c>
      <c r="G3790" s="122">
        <v>0</v>
      </c>
      <c r="H3790" s="120">
        <v>2019</v>
      </c>
      <c r="I3790" t="str">
        <f>IF(J3790="natural gas",VLOOKUP(D3790,'Cross-Page Data'!$I$4:$J$13,2,FALSE),IF(J3790="solar",VLOOKUP('Form 923'!D3790,'Cross-Page Data'!$I$14:$J$117,2,FALSE),J3790))</f>
        <v>natural gas peaker</v>
      </c>
      <c r="J3790" t="str">
        <f>VLOOKUP(E3790,'Cross-Page Data'!$D$4:$F$48,3,FALSE)</f>
        <v>natural gas</v>
      </c>
      <c r="K3790" t="b">
        <f t="shared" si="59"/>
        <v>1</v>
      </c>
    </row>
    <row r="3791" spans="1:11">
      <c r="A3791" s="120">
        <v>7179</v>
      </c>
      <c r="B3791" s="121" t="s">
        <v>201</v>
      </c>
      <c r="C3791" s="121" t="s">
        <v>202</v>
      </c>
      <c r="D3791" s="121" t="s">
        <v>116</v>
      </c>
      <c r="E3791" s="121" t="s">
        <v>170</v>
      </c>
      <c r="F3791" s="122">
        <v>644842</v>
      </c>
      <c r="G3791" s="122">
        <v>72438</v>
      </c>
      <c r="H3791" s="120">
        <v>2019</v>
      </c>
      <c r="I3791" t="str">
        <f>IF(J3791="natural gas",VLOOKUP(D3791,'Cross-Page Data'!$I$4:$J$13,2,FALSE),IF(J3791="solar",VLOOKUP('Form 923'!D3791,'Cross-Page Data'!$I$14:$J$117,2,FALSE),J3791))</f>
        <v>hydro</v>
      </c>
      <c r="J3791" t="str">
        <f>VLOOKUP(E3791,'Cross-Page Data'!$D$4:$F$48,3,FALSE)</f>
        <v>hydro</v>
      </c>
      <c r="K3791" t="b">
        <f t="shared" si="59"/>
        <v>1</v>
      </c>
    </row>
    <row r="3792" spans="1:11">
      <c r="A3792" s="120">
        <v>7183</v>
      </c>
      <c r="B3792" s="121" t="s">
        <v>201</v>
      </c>
      <c r="C3792" s="121" t="s">
        <v>202</v>
      </c>
      <c r="D3792" s="121" t="s">
        <v>116</v>
      </c>
      <c r="E3792" s="121" t="s">
        <v>170</v>
      </c>
      <c r="F3792" s="122">
        <v>29661</v>
      </c>
      <c r="G3792" s="122">
        <v>3332</v>
      </c>
      <c r="H3792" s="120">
        <v>2019</v>
      </c>
      <c r="I3792" t="str">
        <f>IF(J3792="natural gas",VLOOKUP(D3792,'Cross-Page Data'!$I$4:$J$13,2,FALSE),IF(J3792="solar",VLOOKUP('Form 923'!D3792,'Cross-Page Data'!$I$14:$J$117,2,FALSE),J3792))</f>
        <v>hydro</v>
      </c>
      <c r="J3792" t="str">
        <f>VLOOKUP(E3792,'Cross-Page Data'!$D$4:$F$48,3,FALSE)</f>
        <v>hydro</v>
      </c>
      <c r="K3792" t="b">
        <f t="shared" si="59"/>
        <v>1</v>
      </c>
    </row>
    <row r="3793" spans="1:11">
      <c r="A3793" s="120">
        <v>7183</v>
      </c>
      <c r="B3793" s="121" t="s">
        <v>201</v>
      </c>
      <c r="C3793" s="121" t="s">
        <v>202</v>
      </c>
      <c r="D3793" s="121" t="s">
        <v>79</v>
      </c>
      <c r="E3793" s="121" t="s">
        <v>70</v>
      </c>
      <c r="F3793" s="122">
        <v>802</v>
      </c>
      <c r="G3793" s="122">
        <v>56</v>
      </c>
      <c r="H3793" s="120">
        <v>2019</v>
      </c>
      <c r="I3793" t="str">
        <f>IF(J3793="natural gas",VLOOKUP(D3793,'Cross-Page Data'!$I$4:$J$13,2,FALSE),IF(J3793="solar",VLOOKUP('Form 923'!D3793,'Cross-Page Data'!$I$14:$J$117,2,FALSE),J3793))</f>
        <v>heavy or residual fuel oil</v>
      </c>
      <c r="J3793" t="str">
        <f>VLOOKUP(E3793,'Cross-Page Data'!$D$4:$F$48,3,FALSE)</f>
        <v>heavy or residual fuel oil</v>
      </c>
      <c r="K3793" t="b">
        <f t="shared" si="59"/>
        <v>1</v>
      </c>
    </row>
    <row r="3794" spans="1:11">
      <c r="A3794" s="120">
        <v>7189</v>
      </c>
      <c r="B3794" s="121" t="s">
        <v>201</v>
      </c>
      <c r="C3794" s="121" t="s">
        <v>202</v>
      </c>
      <c r="D3794" s="121" t="s">
        <v>116</v>
      </c>
      <c r="E3794" s="121" t="s">
        <v>170</v>
      </c>
      <c r="F3794" s="122">
        <v>227775</v>
      </c>
      <c r="G3794" s="122">
        <v>25587</v>
      </c>
      <c r="H3794" s="120">
        <v>2019</v>
      </c>
      <c r="I3794" t="str">
        <f>IF(J3794="natural gas",VLOOKUP(D3794,'Cross-Page Data'!$I$4:$J$13,2,FALSE),IF(J3794="solar",VLOOKUP('Form 923'!D3794,'Cross-Page Data'!$I$14:$J$117,2,FALSE),J3794))</f>
        <v>hydro</v>
      </c>
      <c r="J3794" t="str">
        <f>VLOOKUP(E3794,'Cross-Page Data'!$D$4:$F$48,3,FALSE)</f>
        <v>hydro</v>
      </c>
      <c r="K3794" t="b">
        <f t="shared" si="59"/>
        <v>1</v>
      </c>
    </row>
    <row r="3795" spans="1:11">
      <c r="A3795" s="120">
        <v>7190</v>
      </c>
      <c r="B3795" s="121" t="s">
        <v>201</v>
      </c>
      <c r="C3795" s="121" t="s">
        <v>202</v>
      </c>
      <c r="D3795" s="121" t="s">
        <v>116</v>
      </c>
      <c r="E3795" s="121" t="s">
        <v>170</v>
      </c>
      <c r="F3795" s="122">
        <v>1399580</v>
      </c>
      <c r="G3795" s="122">
        <v>157221</v>
      </c>
      <c r="H3795" s="120">
        <v>2019</v>
      </c>
      <c r="I3795" t="str">
        <f>IF(J3795="natural gas",VLOOKUP(D3795,'Cross-Page Data'!$I$4:$J$13,2,FALSE),IF(J3795="solar",VLOOKUP('Form 923'!D3795,'Cross-Page Data'!$I$14:$J$117,2,FALSE),J3795))</f>
        <v>hydro</v>
      </c>
      <c r="J3795" t="str">
        <f>VLOOKUP(E3795,'Cross-Page Data'!$D$4:$F$48,3,FALSE)</f>
        <v>hydro</v>
      </c>
      <c r="K3795" t="b">
        <f t="shared" si="59"/>
        <v>1</v>
      </c>
    </row>
    <row r="3796" spans="1:11">
      <c r="A3796" s="120">
        <v>7191</v>
      </c>
      <c r="B3796" s="121" t="s">
        <v>201</v>
      </c>
      <c r="C3796" s="121" t="s">
        <v>206</v>
      </c>
      <c r="D3796" s="121" t="s">
        <v>116</v>
      </c>
      <c r="E3796" s="121" t="s">
        <v>170</v>
      </c>
      <c r="F3796" s="122">
        <v>64076</v>
      </c>
      <c r="G3796" s="122">
        <v>7198</v>
      </c>
      <c r="H3796" s="120">
        <v>2019</v>
      </c>
      <c r="I3796" t="str">
        <f>IF(J3796="natural gas",VLOOKUP(D3796,'Cross-Page Data'!$I$4:$J$13,2,FALSE),IF(J3796="solar",VLOOKUP('Form 923'!D3796,'Cross-Page Data'!$I$14:$J$117,2,FALSE),J3796))</f>
        <v>hydro</v>
      </c>
      <c r="J3796" t="str">
        <f>VLOOKUP(E3796,'Cross-Page Data'!$D$4:$F$48,3,FALSE)</f>
        <v>hydro</v>
      </c>
      <c r="K3796" t="b">
        <f t="shared" si="59"/>
        <v>1</v>
      </c>
    </row>
    <row r="3797" spans="1:11">
      <c r="A3797" s="120">
        <v>7203</v>
      </c>
      <c r="B3797" s="121" t="s">
        <v>201</v>
      </c>
      <c r="C3797" s="121" t="s">
        <v>202</v>
      </c>
      <c r="D3797" s="121" t="s">
        <v>73</v>
      </c>
      <c r="E3797" s="121" t="s">
        <v>70</v>
      </c>
      <c r="F3797" s="122">
        <v>62176</v>
      </c>
      <c r="G3797" s="122">
        <v>3981.049</v>
      </c>
      <c r="H3797" s="120">
        <v>2019</v>
      </c>
      <c r="I3797" t="str">
        <f>IF(J3797="natural gas",VLOOKUP(D3797,'Cross-Page Data'!$I$4:$J$13,2,FALSE),IF(J3797="solar",VLOOKUP('Form 923'!D3797,'Cross-Page Data'!$I$14:$J$117,2,FALSE),J3797))</f>
        <v>heavy or residual fuel oil</v>
      </c>
      <c r="J3797" t="str">
        <f>VLOOKUP(E3797,'Cross-Page Data'!$D$4:$F$48,3,FALSE)</f>
        <v>heavy or residual fuel oil</v>
      </c>
      <c r="K3797" t="b">
        <f t="shared" si="59"/>
        <v>1</v>
      </c>
    </row>
    <row r="3798" spans="1:11">
      <c r="A3798" s="120">
        <v>7203</v>
      </c>
      <c r="B3798" s="121" t="s">
        <v>201</v>
      </c>
      <c r="C3798" s="121" t="s">
        <v>202</v>
      </c>
      <c r="D3798" s="121" t="s">
        <v>73</v>
      </c>
      <c r="E3798" s="121" t="s">
        <v>38</v>
      </c>
      <c r="F3798" s="122">
        <v>280121</v>
      </c>
      <c r="G3798" s="122">
        <v>17935.951</v>
      </c>
      <c r="H3798" s="120">
        <v>2019</v>
      </c>
      <c r="I3798" t="str">
        <f>IF(J3798="natural gas",VLOOKUP(D3798,'Cross-Page Data'!$I$4:$J$13,2,FALSE),IF(J3798="solar",VLOOKUP('Form 923'!D3798,'Cross-Page Data'!$I$14:$J$117,2,FALSE),J3798))</f>
        <v>natural gas peaker</v>
      </c>
      <c r="J3798" t="str">
        <f>VLOOKUP(E3798,'Cross-Page Data'!$D$4:$F$48,3,FALSE)</f>
        <v>natural gas</v>
      </c>
      <c r="K3798" t="b">
        <f t="shared" si="59"/>
        <v>1</v>
      </c>
    </row>
    <row r="3799" spans="1:11">
      <c r="A3799" s="120">
        <v>7210</v>
      </c>
      <c r="B3799" s="121" t="s">
        <v>201</v>
      </c>
      <c r="C3799" s="121" t="s">
        <v>202</v>
      </c>
      <c r="D3799" s="121" t="s">
        <v>68</v>
      </c>
      <c r="E3799" s="121" t="s">
        <v>54</v>
      </c>
      <c r="F3799" s="122">
        <v>9043848</v>
      </c>
      <c r="G3799" s="122">
        <v>917743.94</v>
      </c>
      <c r="H3799" s="120">
        <v>2019</v>
      </c>
      <c r="I3799" t="str">
        <f>IF(J3799="natural gas",VLOOKUP(D3799,'Cross-Page Data'!$I$4:$J$13,2,FALSE),IF(J3799="solar",VLOOKUP('Form 923'!D3799,'Cross-Page Data'!$I$14:$J$117,2,FALSE),J3799))</f>
        <v>hard coal</v>
      </c>
      <c r="J3799" t="str">
        <f>VLOOKUP(E3799,'Cross-Page Data'!$D$4:$F$48,3,FALSE)</f>
        <v>hard coal</v>
      </c>
      <c r="K3799" t="b">
        <f t="shared" si="59"/>
        <v>1</v>
      </c>
    </row>
    <row r="3800" spans="1:11">
      <c r="A3800" s="120">
        <v>7210</v>
      </c>
      <c r="B3800" s="121" t="s">
        <v>201</v>
      </c>
      <c r="C3800" s="121" t="s">
        <v>202</v>
      </c>
      <c r="D3800" s="121" t="s">
        <v>68</v>
      </c>
      <c r="E3800" s="121" t="s">
        <v>70</v>
      </c>
      <c r="F3800" s="122">
        <v>4572</v>
      </c>
      <c r="G3800" s="122">
        <v>447.373</v>
      </c>
      <c r="H3800" s="120">
        <v>2019</v>
      </c>
      <c r="I3800" t="str">
        <f>IF(J3800="natural gas",VLOOKUP(D3800,'Cross-Page Data'!$I$4:$J$13,2,FALSE),IF(J3800="solar",VLOOKUP('Form 923'!D3800,'Cross-Page Data'!$I$14:$J$117,2,FALSE),J3800))</f>
        <v>heavy or residual fuel oil</v>
      </c>
      <c r="J3800" t="str">
        <f>VLOOKUP(E3800,'Cross-Page Data'!$D$4:$F$48,3,FALSE)</f>
        <v>heavy or residual fuel oil</v>
      </c>
      <c r="K3800" t="b">
        <f t="shared" si="59"/>
        <v>1</v>
      </c>
    </row>
    <row r="3801" spans="1:11">
      <c r="A3801" s="120">
        <v>7210</v>
      </c>
      <c r="B3801" s="121" t="s">
        <v>201</v>
      </c>
      <c r="C3801" s="121" t="s">
        <v>202</v>
      </c>
      <c r="D3801" s="121" t="s">
        <v>68</v>
      </c>
      <c r="E3801" s="121" t="s">
        <v>38</v>
      </c>
      <c r="F3801" s="122">
        <v>9581086</v>
      </c>
      <c r="G3801" s="122">
        <v>933417.68</v>
      </c>
      <c r="H3801" s="120">
        <v>2019</v>
      </c>
      <c r="I3801" t="str">
        <f>IF(J3801="natural gas",VLOOKUP(D3801,'Cross-Page Data'!$I$4:$J$13,2,FALSE),IF(J3801="solar",VLOOKUP('Form 923'!D3801,'Cross-Page Data'!$I$14:$J$117,2,FALSE),J3801))</f>
        <v>natural gas nonpeaker - preexisting retiring</v>
      </c>
      <c r="J3801" t="str">
        <f>VLOOKUP(E3801,'Cross-Page Data'!$D$4:$F$48,3,FALSE)</f>
        <v>natural gas</v>
      </c>
      <c r="K3801" t="b">
        <f t="shared" si="59"/>
        <v>1</v>
      </c>
    </row>
    <row r="3802" spans="1:11">
      <c r="A3802" s="120">
        <v>7210</v>
      </c>
      <c r="B3802" s="121" t="s">
        <v>201</v>
      </c>
      <c r="C3802" s="121" t="s">
        <v>202</v>
      </c>
      <c r="D3802" s="121" t="s">
        <v>68</v>
      </c>
      <c r="E3802" s="121" t="s">
        <v>150</v>
      </c>
      <c r="F3802" s="122">
        <v>0</v>
      </c>
      <c r="G3802" s="122">
        <v>0</v>
      </c>
      <c r="H3802" s="120">
        <v>2019</v>
      </c>
      <c r="I3802" t="str">
        <f>IF(J3802="natural gas",VLOOKUP(D3802,'Cross-Page Data'!$I$4:$J$13,2,FALSE),IF(J3802="solar",VLOOKUP('Form 923'!D3802,'Cross-Page Data'!$I$14:$J$117,2,FALSE),J3802))</f>
        <v>hard coal</v>
      </c>
      <c r="J3802" t="str">
        <f>VLOOKUP(E3802,'Cross-Page Data'!$D$4:$F$48,3,FALSE)</f>
        <v>hard coal</v>
      </c>
      <c r="K3802" t="b">
        <f t="shared" si="59"/>
        <v>1</v>
      </c>
    </row>
    <row r="3803" spans="1:11">
      <c r="A3803" s="120">
        <v>7212</v>
      </c>
      <c r="B3803" s="121" t="s">
        <v>201</v>
      </c>
      <c r="C3803" s="121" t="s">
        <v>202</v>
      </c>
      <c r="D3803" s="121" t="s">
        <v>73</v>
      </c>
      <c r="E3803" s="121" t="s">
        <v>70</v>
      </c>
      <c r="F3803" s="122">
        <v>28719</v>
      </c>
      <c r="G3803" s="122">
        <v>2313.076</v>
      </c>
      <c r="H3803" s="120">
        <v>2019</v>
      </c>
      <c r="I3803" t="str">
        <f>IF(J3803="natural gas",VLOOKUP(D3803,'Cross-Page Data'!$I$4:$J$13,2,FALSE),IF(J3803="solar",VLOOKUP('Form 923'!D3803,'Cross-Page Data'!$I$14:$J$117,2,FALSE),J3803))</f>
        <v>heavy or residual fuel oil</v>
      </c>
      <c r="J3803" t="str">
        <f>VLOOKUP(E3803,'Cross-Page Data'!$D$4:$F$48,3,FALSE)</f>
        <v>heavy or residual fuel oil</v>
      </c>
      <c r="K3803" t="b">
        <f t="shared" si="59"/>
        <v>1</v>
      </c>
    </row>
    <row r="3804" spans="1:11">
      <c r="A3804" s="120">
        <v>7212</v>
      </c>
      <c r="B3804" s="121" t="s">
        <v>201</v>
      </c>
      <c r="C3804" s="121" t="s">
        <v>202</v>
      </c>
      <c r="D3804" s="121" t="s">
        <v>73</v>
      </c>
      <c r="E3804" s="121" t="s">
        <v>38</v>
      </c>
      <c r="F3804" s="122">
        <v>750176</v>
      </c>
      <c r="G3804" s="122">
        <v>60423.924</v>
      </c>
      <c r="H3804" s="120">
        <v>2019</v>
      </c>
      <c r="I3804" t="str">
        <f>IF(J3804="natural gas",VLOOKUP(D3804,'Cross-Page Data'!$I$4:$J$13,2,FALSE),IF(J3804="solar",VLOOKUP('Form 923'!D3804,'Cross-Page Data'!$I$14:$J$117,2,FALSE),J3804))</f>
        <v>natural gas peaker</v>
      </c>
      <c r="J3804" t="str">
        <f>VLOOKUP(E3804,'Cross-Page Data'!$D$4:$F$48,3,FALSE)</f>
        <v>natural gas</v>
      </c>
      <c r="K3804" t="b">
        <f t="shared" si="59"/>
        <v>1</v>
      </c>
    </row>
    <row r="3805" spans="1:11">
      <c r="A3805" s="120">
        <v>7213</v>
      </c>
      <c r="B3805" s="121" t="s">
        <v>201</v>
      </c>
      <c r="C3805" s="121" t="s">
        <v>202</v>
      </c>
      <c r="D3805" s="121" t="s">
        <v>68</v>
      </c>
      <c r="E3805" s="121" t="s">
        <v>54</v>
      </c>
      <c r="F3805" s="122">
        <v>13397502</v>
      </c>
      <c r="G3805" s="122">
        <v>1273159.9</v>
      </c>
      <c r="H3805" s="120">
        <v>2019</v>
      </c>
      <c r="I3805" t="str">
        <f>IF(J3805="natural gas",VLOOKUP(D3805,'Cross-Page Data'!$I$4:$J$13,2,FALSE),IF(J3805="solar",VLOOKUP('Form 923'!D3805,'Cross-Page Data'!$I$14:$J$117,2,FALSE),J3805))</f>
        <v>hard coal</v>
      </c>
      <c r="J3805" t="str">
        <f>VLOOKUP(E3805,'Cross-Page Data'!$D$4:$F$48,3,FALSE)</f>
        <v>hard coal</v>
      </c>
      <c r="K3805" t="b">
        <f t="shared" si="59"/>
        <v>1</v>
      </c>
    </row>
    <row r="3806" spans="1:11">
      <c r="A3806" s="120">
        <v>7213</v>
      </c>
      <c r="B3806" s="121" t="s">
        <v>201</v>
      </c>
      <c r="C3806" s="121" t="s">
        <v>202</v>
      </c>
      <c r="D3806" s="121" t="s">
        <v>68</v>
      </c>
      <c r="E3806" s="121" t="s">
        <v>70</v>
      </c>
      <c r="F3806" s="122">
        <v>86953</v>
      </c>
      <c r="G3806" s="122">
        <v>8150.109</v>
      </c>
      <c r="H3806" s="120">
        <v>2019</v>
      </c>
      <c r="I3806" t="str">
        <f>IF(J3806="natural gas",VLOOKUP(D3806,'Cross-Page Data'!$I$4:$J$13,2,FALSE),IF(J3806="solar",VLOOKUP('Form 923'!D3806,'Cross-Page Data'!$I$14:$J$117,2,FALSE),J3806))</f>
        <v>heavy or residual fuel oil</v>
      </c>
      <c r="J3806" t="str">
        <f>VLOOKUP(E3806,'Cross-Page Data'!$D$4:$F$48,3,FALSE)</f>
        <v>heavy or residual fuel oil</v>
      </c>
      <c r="K3806" t="b">
        <f t="shared" si="59"/>
        <v>1</v>
      </c>
    </row>
    <row r="3807" spans="1:11">
      <c r="A3807" s="120">
        <v>7229</v>
      </c>
      <c r="B3807" s="121" t="s">
        <v>201</v>
      </c>
      <c r="C3807" s="121" t="s">
        <v>202</v>
      </c>
      <c r="D3807" s="121" t="s">
        <v>116</v>
      </c>
      <c r="E3807" s="121" t="s">
        <v>170</v>
      </c>
      <c r="F3807" s="122">
        <v>160814</v>
      </c>
      <c r="G3807" s="122">
        <v>18065</v>
      </c>
      <c r="H3807" s="120">
        <v>2019</v>
      </c>
      <c r="I3807" t="str">
        <f>IF(J3807="natural gas",VLOOKUP(D3807,'Cross-Page Data'!$I$4:$J$13,2,FALSE),IF(J3807="solar",VLOOKUP('Form 923'!D3807,'Cross-Page Data'!$I$14:$J$117,2,FALSE),J3807))</f>
        <v>hydro</v>
      </c>
      <c r="J3807" t="str">
        <f>VLOOKUP(E3807,'Cross-Page Data'!$D$4:$F$48,3,FALSE)</f>
        <v>hydro</v>
      </c>
      <c r="K3807" t="b">
        <f t="shared" si="59"/>
        <v>1</v>
      </c>
    </row>
    <row r="3808" spans="1:11">
      <c r="A3808" s="120">
        <v>7231</v>
      </c>
      <c r="B3808" s="121" t="s">
        <v>201</v>
      </c>
      <c r="C3808" s="121" t="s">
        <v>202</v>
      </c>
      <c r="D3808" s="121" t="s">
        <v>73</v>
      </c>
      <c r="E3808" s="121" t="s">
        <v>70</v>
      </c>
      <c r="F3808" s="122">
        <v>0</v>
      </c>
      <c r="G3808" s="122">
        <v>0</v>
      </c>
      <c r="H3808" s="120">
        <v>2019</v>
      </c>
      <c r="I3808" t="str">
        <f>IF(J3808="natural gas",VLOOKUP(D3808,'Cross-Page Data'!$I$4:$J$13,2,FALSE),IF(J3808="solar",VLOOKUP('Form 923'!D3808,'Cross-Page Data'!$I$14:$J$117,2,FALSE),J3808))</f>
        <v>heavy or residual fuel oil</v>
      </c>
      <c r="J3808" t="str">
        <f>VLOOKUP(E3808,'Cross-Page Data'!$D$4:$F$48,3,FALSE)</f>
        <v>heavy or residual fuel oil</v>
      </c>
      <c r="K3808" t="b">
        <f t="shared" si="59"/>
        <v>1</v>
      </c>
    </row>
    <row r="3809" spans="1:11">
      <c r="A3809" s="120">
        <v>7231</v>
      </c>
      <c r="B3809" s="121" t="s">
        <v>201</v>
      </c>
      <c r="C3809" s="121" t="s">
        <v>202</v>
      </c>
      <c r="D3809" s="121" t="s">
        <v>73</v>
      </c>
      <c r="E3809" s="121" t="s">
        <v>38</v>
      </c>
      <c r="F3809" s="122">
        <v>7825</v>
      </c>
      <c r="G3809" s="122">
        <v>4574</v>
      </c>
      <c r="H3809" s="120">
        <v>2019</v>
      </c>
      <c r="I3809" t="str">
        <f>IF(J3809="natural gas",VLOOKUP(D3809,'Cross-Page Data'!$I$4:$J$13,2,FALSE),IF(J3809="solar",VLOOKUP('Form 923'!D3809,'Cross-Page Data'!$I$14:$J$117,2,FALSE),J3809))</f>
        <v>natural gas peaker</v>
      </c>
      <c r="J3809" t="str">
        <f>VLOOKUP(E3809,'Cross-Page Data'!$D$4:$F$48,3,FALSE)</f>
        <v>natural gas</v>
      </c>
      <c r="K3809" t="b">
        <f t="shared" si="59"/>
        <v>1</v>
      </c>
    </row>
    <row r="3810" spans="1:11">
      <c r="A3810" s="120">
        <v>7232</v>
      </c>
      <c r="B3810" s="121" t="s">
        <v>205</v>
      </c>
      <c r="C3810" s="121" t="s">
        <v>202</v>
      </c>
      <c r="D3810" s="121" t="s">
        <v>73</v>
      </c>
      <c r="E3810" s="121" t="s">
        <v>70</v>
      </c>
      <c r="F3810" s="122">
        <v>0</v>
      </c>
      <c r="G3810" s="122">
        <v>0</v>
      </c>
      <c r="H3810" s="120">
        <v>2019</v>
      </c>
      <c r="I3810" t="str">
        <f>IF(J3810="natural gas",VLOOKUP(D3810,'Cross-Page Data'!$I$4:$J$13,2,FALSE),IF(J3810="solar",VLOOKUP('Form 923'!D3810,'Cross-Page Data'!$I$14:$J$117,2,FALSE),J3810))</f>
        <v>heavy or residual fuel oil</v>
      </c>
      <c r="J3810" t="str">
        <f>VLOOKUP(E3810,'Cross-Page Data'!$D$4:$F$48,3,FALSE)</f>
        <v>heavy or residual fuel oil</v>
      </c>
      <c r="K3810" t="b">
        <f t="shared" si="59"/>
        <v>1</v>
      </c>
    </row>
    <row r="3811" spans="1:11">
      <c r="A3811" s="120">
        <v>7232</v>
      </c>
      <c r="B3811" s="121" t="s">
        <v>205</v>
      </c>
      <c r="C3811" s="121" t="s">
        <v>202</v>
      </c>
      <c r="D3811" s="121" t="s">
        <v>73</v>
      </c>
      <c r="E3811" s="121" t="s">
        <v>38</v>
      </c>
      <c r="F3811" s="122">
        <v>539689</v>
      </c>
      <c r="G3811" s="122">
        <v>46364</v>
      </c>
      <c r="H3811" s="120">
        <v>2019</v>
      </c>
      <c r="I3811" t="str">
        <f>IF(J3811="natural gas",VLOOKUP(D3811,'Cross-Page Data'!$I$4:$J$13,2,FALSE),IF(J3811="solar",VLOOKUP('Form 923'!D3811,'Cross-Page Data'!$I$14:$J$117,2,FALSE),J3811))</f>
        <v>natural gas peaker</v>
      </c>
      <c r="J3811" t="str">
        <f>VLOOKUP(E3811,'Cross-Page Data'!$D$4:$F$48,3,FALSE)</f>
        <v>natural gas</v>
      </c>
      <c r="K3811" t="b">
        <f t="shared" si="59"/>
        <v>1</v>
      </c>
    </row>
    <row r="3812" spans="1:11">
      <c r="A3812" s="120">
        <v>7233</v>
      </c>
      <c r="B3812" s="121" t="s">
        <v>201</v>
      </c>
      <c r="C3812" s="121" t="s">
        <v>202</v>
      </c>
      <c r="D3812" s="121" t="s">
        <v>116</v>
      </c>
      <c r="E3812" s="121" t="s">
        <v>170</v>
      </c>
      <c r="F3812" s="122">
        <v>549869</v>
      </c>
      <c r="G3812" s="122">
        <v>61769</v>
      </c>
      <c r="H3812" s="120">
        <v>2019</v>
      </c>
      <c r="I3812" t="str">
        <f>IF(J3812="natural gas",VLOOKUP(D3812,'Cross-Page Data'!$I$4:$J$13,2,FALSE),IF(J3812="solar",VLOOKUP('Form 923'!D3812,'Cross-Page Data'!$I$14:$J$117,2,FALSE),J3812))</f>
        <v>hydro</v>
      </c>
      <c r="J3812" t="str">
        <f>VLOOKUP(E3812,'Cross-Page Data'!$D$4:$F$48,3,FALSE)</f>
        <v>hydro</v>
      </c>
      <c r="K3812" t="b">
        <f t="shared" si="59"/>
        <v>1</v>
      </c>
    </row>
    <row r="3813" spans="1:11">
      <c r="A3813" s="120">
        <v>7237</v>
      </c>
      <c r="B3813" s="121" t="s">
        <v>201</v>
      </c>
      <c r="C3813" s="121" t="s">
        <v>202</v>
      </c>
      <c r="D3813" s="121" t="s">
        <v>73</v>
      </c>
      <c r="E3813" s="121" t="s">
        <v>70</v>
      </c>
      <c r="F3813" s="122">
        <v>54775</v>
      </c>
      <c r="G3813" s="122">
        <v>4625.979</v>
      </c>
      <c r="H3813" s="120">
        <v>2019</v>
      </c>
      <c r="I3813" t="str">
        <f>IF(J3813="natural gas",VLOOKUP(D3813,'Cross-Page Data'!$I$4:$J$13,2,FALSE),IF(J3813="solar",VLOOKUP('Form 923'!D3813,'Cross-Page Data'!$I$14:$J$117,2,FALSE),J3813))</f>
        <v>heavy or residual fuel oil</v>
      </c>
      <c r="J3813" t="str">
        <f>VLOOKUP(E3813,'Cross-Page Data'!$D$4:$F$48,3,FALSE)</f>
        <v>heavy or residual fuel oil</v>
      </c>
      <c r="K3813" t="b">
        <f t="shared" si="59"/>
        <v>1</v>
      </c>
    </row>
    <row r="3814" spans="1:11">
      <c r="A3814" s="120">
        <v>7237</v>
      </c>
      <c r="B3814" s="121" t="s">
        <v>201</v>
      </c>
      <c r="C3814" s="121" t="s">
        <v>202</v>
      </c>
      <c r="D3814" s="121" t="s">
        <v>73</v>
      </c>
      <c r="E3814" s="121" t="s">
        <v>38</v>
      </c>
      <c r="F3814" s="122">
        <v>1235883</v>
      </c>
      <c r="G3814" s="122">
        <v>104377.02</v>
      </c>
      <c r="H3814" s="120">
        <v>2019</v>
      </c>
      <c r="I3814" t="str">
        <f>IF(J3814="natural gas",VLOOKUP(D3814,'Cross-Page Data'!$I$4:$J$13,2,FALSE),IF(J3814="solar",VLOOKUP('Form 923'!D3814,'Cross-Page Data'!$I$14:$J$117,2,FALSE),J3814))</f>
        <v>natural gas peaker</v>
      </c>
      <c r="J3814" t="str">
        <f>VLOOKUP(E3814,'Cross-Page Data'!$D$4:$F$48,3,FALSE)</f>
        <v>natural gas</v>
      </c>
      <c r="K3814" t="b">
        <f t="shared" si="59"/>
        <v>1</v>
      </c>
    </row>
    <row r="3815" spans="1:11">
      <c r="A3815" s="120">
        <v>7238</v>
      </c>
      <c r="B3815" s="121" t="s">
        <v>201</v>
      </c>
      <c r="C3815" s="121" t="s">
        <v>202</v>
      </c>
      <c r="D3815" s="121" t="s">
        <v>39</v>
      </c>
      <c r="E3815" s="121" t="s">
        <v>70</v>
      </c>
      <c r="F3815" s="122">
        <v>0</v>
      </c>
      <c r="G3815" s="122">
        <v>0</v>
      </c>
      <c r="H3815" s="120">
        <v>2019</v>
      </c>
      <c r="I3815" t="str">
        <f>IF(J3815="natural gas",VLOOKUP(D3815,'Cross-Page Data'!$I$4:$J$13,2,FALSE),IF(J3815="solar",VLOOKUP('Form 923'!D3815,'Cross-Page Data'!$I$14:$J$117,2,FALSE),J3815))</f>
        <v>heavy or residual fuel oil</v>
      </c>
      <c r="J3815" t="str">
        <f>VLOOKUP(E3815,'Cross-Page Data'!$D$4:$F$48,3,FALSE)</f>
        <v>heavy or residual fuel oil</v>
      </c>
      <c r="K3815" t="b">
        <f t="shared" si="59"/>
        <v>1</v>
      </c>
    </row>
    <row r="3816" spans="1:11">
      <c r="A3816" s="120">
        <v>7238</v>
      </c>
      <c r="B3816" s="121" t="s">
        <v>201</v>
      </c>
      <c r="C3816" s="121" t="s">
        <v>202</v>
      </c>
      <c r="D3816" s="121" t="s">
        <v>39</v>
      </c>
      <c r="E3816" s="121" t="s">
        <v>38</v>
      </c>
      <c r="F3816" s="122">
        <v>854050</v>
      </c>
      <c r="G3816" s="122">
        <v>1444705</v>
      </c>
      <c r="H3816" s="120">
        <v>2019</v>
      </c>
      <c r="I3816" t="str">
        <f>IF(J3816="natural gas",VLOOKUP(D3816,'Cross-Page Data'!$I$4:$J$13,2,FALSE),IF(J3816="solar",VLOOKUP('Form 923'!D3816,'Cross-Page Data'!$I$14:$J$117,2,FALSE),J3816))</f>
        <v>natural gas nonpeaker - preexisting nonretiring</v>
      </c>
      <c r="J3816" t="str">
        <f>VLOOKUP(E3816,'Cross-Page Data'!$D$4:$F$48,3,FALSE)</f>
        <v>natural gas</v>
      </c>
      <c r="K3816" t="b">
        <f t="shared" si="59"/>
        <v>1</v>
      </c>
    </row>
    <row r="3817" spans="1:11">
      <c r="A3817" s="120">
        <v>7238</v>
      </c>
      <c r="B3817" s="121" t="s">
        <v>201</v>
      </c>
      <c r="C3817" s="121" t="s">
        <v>202</v>
      </c>
      <c r="D3817" s="121" t="s">
        <v>61</v>
      </c>
      <c r="E3817" s="121" t="s">
        <v>70</v>
      </c>
      <c r="F3817" s="122">
        <v>0</v>
      </c>
      <c r="G3817" s="122">
        <v>0</v>
      </c>
      <c r="H3817" s="120">
        <v>2019</v>
      </c>
      <c r="I3817" t="str">
        <f>IF(J3817="natural gas",VLOOKUP(D3817,'Cross-Page Data'!$I$4:$J$13,2,FALSE),IF(J3817="solar",VLOOKUP('Form 923'!D3817,'Cross-Page Data'!$I$14:$J$117,2,FALSE),J3817))</f>
        <v>heavy or residual fuel oil</v>
      </c>
      <c r="J3817" t="str">
        <f>VLOOKUP(E3817,'Cross-Page Data'!$D$4:$F$48,3,FALSE)</f>
        <v>heavy or residual fuel oil</v>
      </c>
      <c r="K3817" t="b">
        <f t="shared" si="59"/>
        <v>1</v>
      </c>
    </row>
    <row r="3818" spans="1:11">
      <c r="A3818" s="120">
        <v>7238</v>
      </c>
      <c r="B3818" s="121" t="s">
        <v>201</v>
      </c>
      <c r="C3818" s="121" t="s">
        <v>202</v>
      </c>
      <c r="D3818" s="121" t="s">
        <v>61</v>
      </c>
      <c r="E3818" s="121" t="s">
        <v>38</v>
      </c>
      <c r="F3818" s="122">
        <v>26083820</v>
      </c>
      <c r="G3818" s="122">
        <v>2211864</v>
      </c>
      <c r="H3818" s="120">
        <v>2019</v>
      </c>
      <c r="I3818" t="str">
        <f>IF(J3818="natural gas",VLOOKUP(D3818,'Cross-Page Data'!$I$4:$J$13,2,FALSE),IF(J3818="solar",VLOOKUP('Form 923'!D3818,'Cross-Page Data'!$I$14:$J$117,2,FALSE),J3818))</f>
        <v>natural gas nonpeaker - preexisting nonretiring</v>
      </c>
      <c r="J3818" t="str">
        <f>VLOOKUP(E3818,'Cross-Page Data'!$D$4:$F$48,3,FALSE)</f>
        <v>natural gas</v>
      </c>
      <c r="K3818" t="b">
        <f t="shared" si="59"/>
        <v>1</v>
      </c>
    </row>
    <row r="3819" spans="1:11">
      <c r="A3819" s="120">
        <v>7238</v>
      </c>
      <c r="B3819" s="121" t="s">
        <v>201</v>
      </c>
      <c r="C3819" s="121" t="s">
        <v>202</v>
      </c>
      <c r="D3819" s="121" t="s">
        <v>73</v>
      </c>
      <c r="E3819" s="121" t="s">
        <v>70</v>
      </c>
      <c r="F3819" s="122">
        <v>344</v>
      </c>
      <c r="G3819" s="122">
        <v>11.529</v>
      </c>
      <c r="H3819" s="120">
        <v>2019</v>
      </c>
      <c r="I3819" t="str">
        <f>IF(J3819="natural gas",VLOOKUP(D3819,'Cross-Page Data'!$I$4:$J$13,2,FALSE),IF(J3819="solar",VLOOKUP('Form 923'!D3819,'Cross-Page Data'!$I$14:$J$117,2,FALSE),J3819))</f>
        <v>heavy or residual fuel oil</v>
      </c>
      <c r="J3819" t="str">
        <f>VLOOKUP(E3819,'Cross-Page Data'!$D$4:$F$48,3,FALSE)</f>
        <v>heavy or residual fuel oil</v>
      </c>
      <c r="K3819" t="b">
        <f t="shared" si="59"/>
        <v>1</v>
      </c>
    </row>
    <row r="3820" spans="1:11">
      <c r="A3820" s="120">
        <v>7238</v>
      </c>
      <c r="B3820" s="121" t="s">
        <v>201</v>
      </c>
      <c r="C3820" s="121" t="s">
        <v>202</v>
      </c>
      <c r="D3820" s="121" t="s">
        <v>73</v>
      </c>
      <c r="E3820" s="121" t="s">
        <v>38</v>
      </c>
      <c r="F3820" s="122">
        <v>18273</v>
      </c>
      <c r="G3820" s="122">
        <v>722.471</v>
      </c>
      <c r="H3820" s="120">
        <v>2019</v>
      </c>
      <c r="I3820" t="str">
        <f>IF(J3820="natural gas",VLOOKUP(D3820,'Cross-Page Data'!$I$4:$J$13,2,FALSE),IF(J3820="solar",VLOOKUP('Form 923'!D3820,'Cross-Page Data'!$I$14:$J$117,2,FALSE),J3820))</f>
        <v>natural gas peaker</v>
      </c>
      <c r="J3820" t="str">
        <f>VLOOKUP(E3820,'Cross-Page Data'!$D$4:$F$48,3,FALSE)</f>
        <v>natural gas</v>
      </c>
      <c r="K3820" t="b">
        <f t="shared" si="59"/>
        <v>1</v>
      </c>
    </row>
    <row r="3821" spans="1:11">
      <c r="A3821" s="120">
        <v>7242</v>
      </c>
      <c r="B3821" s="121" t="s">
        <v>201</v>
      </c>
      <c r="C3821" s="121" t="s">
        <v>202</v>
      </c>
      <c r="D3821" s="121" t="s">
        <v>39</v>
      </c>
      <c r="E3821" s="121" t="s">
        <v>54</v>
      </c>
      <c r="F3821" s="122">
        <v>0</v>
      </c>
      <c r="G3821" s="122">
        <v>0</v>
      </c>
      <c r="H3821" s="120">
        <v>2019</v>
      </c>
      <c r="I3821" t="str">
        <f>IF(J3821="natural gas",VLOOKUP(D3821,'Cross-Page Data'!$I$4:$J$13,2,FALSE),IF(J3821="solar",VLOOKUP('Form 923'!D3821,'Cross-Page Data'!$I$14:$J$117,2,FALSE),J3821))</f>
        <v>hard coal</v>
      </c>
      <c r="J3821" t="str">
        <f>VLOOKUP(E3821,'Cross-Page Data'!$D$4:$F$48,3,FALSE)</f>
        <v>hard coal</v>
      </c>
      <c r="K3821" t="b">
        <f t="shared" si="59"/>
        <v>1</v>
      </c>
    </row>
    <row r="3822" spans="1:11">
      <c r="A3822" s="120">
        <v>7242</v>
      </c>
      <c r="B3822" s="121" t="s">
        <v>201</v>
      </c>
      <c r="C3822" s="121" t="s">
        <v>202</v>
      </c>
      <c r="D3822" s="121" t="s">
        <v>39</v>
      </c>
      <c r="E3822" s="121" t="s">
        <v>70</v>
      </c>
      <c r="F3822" s="122">
        <v>0</v>
      </c>
      <c r="G3822" s="122">
        <v>437.837</v>
      </c>
      <c r="H3822" s="120">
        <v>2019</v>
      </c>
      <c r="I3822" t="str">
        <f>IF(J3822="natural gas",VLOOKUP(D3822,'Cross-Page Data'!$I$4:$J$13,2,FALSE),IF(J3822="solar",VLOOKUP('Form 923'!D3822,'Cross-Page Data'!$I$14:$J$117,2,FALSE),J3822))</f>
        <v>heavy or residual fuel oil</v>
      </c>
      <c r="J3822" t="str">
        <f>VLOOKUP(E3822,'Cross-Page Data'!$D$4:$F$48,3,FALSE)</f>
        <v>heavy or residual fuel oil</v>
      </c>
      <c r="K3822" t="b">
        <f t="shared" si="59"/>
        <v>1</v>
      </c>
    </row>
    <row r="3823" spans="1:11">
      <c r="A3823" s="120">
        <v>7242</v>
      </c>
      <c r="B3823" s="121" t="s">
        <v>201</v>
      </c>
      <c r="C3823" s="121" t="s">
        <v>202</v>
      </c>
      <c r="D3823" s="121" t="s">
        <v>39</v>
      </c>
      <c r="E3823" s="121" t="s">
        <v>38</v>
      </c>
      <c r="F3823" s="122">
        <v>1197239</v>
      </c>
      <c r="G3823" s="122">
        <v>2595716.2</v>
      </c>
      <c r="H3823" s="120">
        <v>2019</v>
      </c>
      <c r="I3823" t="str">
        <f>IF(J3823="natural gas",VLOOKUP(D3823,'Cross-Page Data'!$I$4:$J$13,2,FALSE),IF(J3823="solar",VLOOKUP('Form 923'!D3823,'Cross-Page Data'!$I$14:$J$117,2,FALSE),J3823))</f>
        <v>natural gas nonpeaker - preexisting nonretiring</v>
      </c>
      <c r="J3823" t="str">
        <f>VLOOKUP(E3823,'Cross-Page Data'!$D$4:$F$48,3,FALSE)</f>
        <v>natural gas</v>
      </c>
      <c r="K3823" t="b">
        <f t="shared" si="59"/>
        <v>1</v>
      </c>
    </row>
    <row r="3824" spans="1:11">
      <c r="A3824" s="120">
        <v>7242</v>
      </c>
      <c r="B3824" s="121" t="s">
        <v>201</v>
      </c>
      <c r="C3824" s="121" t="s">
        <v>202</v>
      </c>
      <c r="D3824" s="121" t="s">
        <v>39</v>
      </c>
      <c r="E3824" s="121" t="s">
        <v>158</v>
      </c>
      <c r="F3824" s="122">
        <v>0</v>
      </c>
      <c r="G3824" s="122">
        <v>0</v>
      </c>
      <c r="H3824" s="120">
        <v>2019</v>
      </c>
      <c r="I3824" t="str">
        <f>IF(J3824="natural gas",VLOOKUP(D3824,'Cross-Page Data'!$I$4:$J$13,2,FALSE),IF(J3824="solar",VLOOKUP('Form 923'!D3824,'Cross-Page Data'!$I$14:$J$117,2,FALSE),J3824))</f>
        <v>natural gas nonpeaker - preexisting nonretiring</v>
      </c>
      <c r="J3824" t="str">
        <f>VLOOKUP(E3824,'Cross-Page Data'!$D$4:$F$48,3,FALSE)</f>
        <v>natural gas</v>
      </c>
      <c r="K3824" t="b">
        <f t="shared" si="59"/>
        <v>1</v>
      </c>
    </row>
    <row r="3825" spans="1:11">
      <c r="A3825" s="120">
        <v>7242</v>
      </c>
      <c r="B3825" s="121" t="s">
        <v>201</v>
      </c>
      <c r="C3825" s="121" t="s">
        <v>202</v>
      </c>
      <c r="D3825" s="121" t="s">
        <v>61</v>
      </c>
      <c r="E3825" s="121" t="s">
        <v>54</v>
      </c>
      <c r="F3825" s="122">
        <v>0</v>
      </c>
      <c r="G3825" s="122">
        <v>0</v>
      </c>
      <c r="H3825" s="120">
        <v>2019</v>
      </c>
      <c r="I3825" t="str">
        <f>IF(J3825="natural gas",VLOOKUP(D3825,'Cross-Page Data'!$I$4:$J$13,2,FALSE),IF(J3825="solar",VLOOKUP('Form 923'!D3825,'Cross-Page Data'!$I$14:$J$117,2,FALSE),J3825))</f>
        <v>hard coal</v>
      </c>
      <c r="J3825" t="str">
        <f>VLOOKUP(E3825,'Cross-Page Data'!$D$4:$F$48,3,FALSE)</f>
        <v>hard coal</v>
      </c>
      <c r="K3825" t="b">
        <f t="shared" si="59"/>
        <v>1</v>
      </c>
    </row>
    <row r="3826" spans="1:11">
      <c r="A3826" s="120">
        <v>7242</v>
      </c>
      <c r="B3826" s="121" t="s">
        <v>201</v>
      </c>
      <c r="C3826" s="121" t="s">
        <v>202</v>
      </c>
      <c r="D3826" s="121" t="s">
        <v>61</v>
      </c>
      <c r="E3826" s="121" t="s">
        <v>70</v>
      </c>
      <c r="F3826" s="122">
        <v>8341</v>
      </c>
      <c r="G3826" s="122">
        <v>738.314</v>
      </c>
      <c r="H3826" s="120">
        <v>2019</v>
      </c>
      <c r="I3826" t="str">
        <f>IF(J3826="natural gas",VLOOKUP(D3826,'Cross-Page Data'!$I$4:$J$13,2,FALSE),IF(J3826="solar",VLOOKUP('Form 923'!D3826,'Cross-Page Data'!$I$14:$J$117,2,FALSE),J3826))</f>
        <v>heavy or residual fuel oil</v>
      </c>
      <c r="J3826" t="str">
        <f>VLOOKUP(E3826,'Cross-Page Data'!$D$4:$F$48,3,FALSE)</f>
        <v>heavy or residual fuel oil</v>
      </c>
      <c r="K3826" t="b">
        <f t="shared" si="59"/>
        <v>1</v>
      </c>
    </row>
    <row r="3827" spans="1:11">
      <c r="A3827" s="120">
        <v>7242</v>
      </c>
      <c r="B3827" s="121" t="s">
        <v>201</v>
      </c>
      <c r="C3827" s="121" t="s">
        <v>202</v>
      </c>
      <c r="D3827" s="121" t="s">
        <v>61</v>
      </c>
      <c r="E3827" s="121" t="s">
        <v>38</v>
      </c>
      <c r="F3827" s="122">
        <v>49148732</v>
      </c>
      <c r="G3827" s="122">
        <v>4392021.7</v>
      </c>
      <c r="H3827" s="120">
        <v>2019</v>
      </c>
      <c r="I3827" t="str">
        <f>IF(J3827="natural gas",VLOOKUP(D3827,'Cross-Page Data'!$I$4:$J$13,2,FALSE),IF(J3827="solar",VLOOKUP('Form 923'!D3827,'Cross-Page Data'!$I$14:$J$117,2,FALSE),J3827))</f>
        <v>natural gas nonpeaker - preexisting nonretiring</v>
      </c>
      <c r="J3827" t="str">
        <f>VLOOKUP(E3827,'Cross-Page Data'!$D$4:$F$48,3,FALSE)</f>
        <v>natural gas</v>
      </c>
      <c r="K3827" t="b">
        <f t="shared" si="59"/>
        <v>1</v>
      </c>
    </row>
    <row r="3828" spans="1:11">
      <c r="A3828" s="120">
        <v>7242</v>
      </c>
      <c r="B3828" s="121" t="s">
        <v>201</v>
      </c>
      <c r="C3828" s="121" t="s">
        <v>202</v>
      </c>
      <c r="D3828" s="121" t="s">
        <v>61</v>
      </c>
      <c r="E3828" s="121" t="s">
        <v>144</v>
      </c>
      <c r="F3828" s="122">
        <v>0</v>
      </c>
      <c r="G3828" s="122">
        <v>0</v>
      </c>
      <c r="H3828" s="120">
        <v>2019</v>
      </c>
      <c r="I3828" t="str">
        <f>IF(J3828="natural gas",VLOOKUP(D3828,'Cross-Page Data'!$I$4:$J$13,2,FALSE),IF(J3828="solar",VLOOKUP('Form 923'!D3828,'Cross-Page Data'!$I$14:$J$117,2,FALSE),J3828))</f>
        <v>petroleum</v>
      </c>
      <c r="J3828" t="str">
        <f>VLOOKUP(E3828,'Cross-Page Data'!$D$4:$F$48,3,FALSE)</f>
        <v>petroleum</v>
      </c>
      <c r="K3828" t="b">
        <f t="shared" si="59"/>
        <v>1</v>
      </c>
    </row>
    <row r="3829" spans="1:11">
      <c r="A3829" s="120">
        <v>7242</v>
      </c>
      <c r="B3829" s="121" t="s">
        <v>201</v>
      </c>
      <c r="C3829" s="121" t="s">
        <v>202</v>
      </c>
      <c r="D3829" s="121" t="s">
        <v>61</v>
      </c>
      <c r="E3829" s="121" t="s">
        <v>158</v>
      </c>
      <c r="F3829" s="122">
        <v>0</v>
      </c>
      <c r="G3829" s="122">
        <v>0</v>
      </c>
      <c r="H3829" s="120">
        <v>2019</v>
      </c>
      <c r="I3829" t="str">
        <f>IF(J3829="natural gas",VLOOKUP(D3829,'Cross-Page Data'!$I$4:$J$13,2,FALSE),IF(J3829="solar",VLOOKUP('Form 923'!D3829,'Cross-Page Data'!$I$14:$J$117,2,FALSE),J3829))</f>
        <v>natural gas nonpeaker - preexisting nonretiring</v>
      </c>
      <c r="J3829" t="str">
        <f>VLOOKUP(E3829,'Cross-Page Data'!$D$4:$F$48,3,FALSE)</f>
        <v>natural gas</v>
      </c>
      <c r="K3829" t="b">
        <f t="shared" si="59"/>
        <v>1</v>
      </c>
    </row>
    <row r="3830" spans="1:11">
      <c r="A3830" s="120">
        <v>7246</v>
      </c>
      <c r="B3830" s="121" t="s">
        <v>201</v>
      </c>
      <c r="C3830" s="121" t="s">
        <v>202</v>
      </c>
      <c r="D3830" s="121" t="s">
        <v>116</v>
      </c>
      <c r="E3830" s="121" t="s">
        <v>170</v>
      </c>
      <c r="F3830" s="122">
        <v>2774753</v>
      </c>
      <c r="G3830" s="122">
        <v>311700</v>
      </c>
      <c r="H3830" s="120">
        <v>2019</v>
      </c>
      <c r="I3830" t="str">
        <f>IF(J3830="natural gas",VLOOKUP(D3830,'Cross-Page Data'!$I$4:$J$13,2,FALSE),IF(J3830="solar",VLOOKUP('Form 923'!D3830,'Cross-Page Data'!$I$14:$J$117,2,FALSE),J3830))</f>
        <v>hydro</v>
      </c>
      <c r="J3830" t="str">
        <f>VLOOKUP(E3830,'Cross-Page Data'!$D$4:$F$48,3,FALSE)</f>
        <v>hydro</v>
      </c>
      <c r="K3830" t="b">
        <f t="shared" si="59"/>
        <v>1</v>
      </c>
    </row>
    <row r="3831" spans="1:11">
      <c r="A3831" s="120">
        <v>7247</v>
      </c>
      <c r="B3831" s="121" t="s">
        <v>201</v>
      </c>
      <c r="C3831" s="121" t="s">
        <v>202</v>
      </c>
      <c r="D3831" s="121" t="s">
        <v>73</v>
      </c>
      <c r="E3831" s="121" t="s">
        <v>70</v>
      </c>
      <c r="F3831" s="122">
        <v>29818</v>
      </c>
      <c r="G3831" s="122">
        <v>1991</v>
      </c>
      <c r="H3831" s="120">
        <v>2019</v>
      </c>
      <c r="I3831" t="str">
        <f>IF(J3831="natural gas",VLOOKUP(D3831,'Cross-Page Data'!$I$4:$J$13,2,FALSE),IF(J3831="solar",VLOOKUP('Form 923'!D3831,'Cross-Page Data'!$I$14:$J$117,2,FALSE),J3831))</f>
        <v>heavy or residual fuel oil</v>
      </c>
      <c r="J3831" t="str">
        <f>VLOOKUP(E3831,'Cross-Page Data'!$D$4:$F$48,3,FALSE)</f>
        <v>heavy or residual fuel oil</v>
      </c>
      <c r="K3831" t="b">
        <f t="shared" si="59"/>
        <v>1</v>
      </c>
    </row>
    <row r="3832" spans="1:11">
      <c r="A3832" s="120">
        <v>7250</v>
      </c>
      <c r="B3832" s="121" t="s">
        <v>201</v>
      </c>
      <c r="C3832" s="121" t="s">
        <v>202</v>
      </c>
      <c r="D3832" s="121" t="s">
        <v>73</v>
      </c>
      <c r="E3832" s="121" t="s">
        <v>70</v>
      </c>
      <c r="F3832" s="122">
        <v>4941</v>
      </c>
      <c r="G3832" s="122">
        <v>-130</v>
      </c>
      <c r="H3832" s="120">
        <v>2019</v>
      </c>
      <c r="I3832" t="str">
        <f>IF(J3832="natural gas",VLOOKUP(D3832,'Cross-Page Data'!$I$4:$J$13,2,FALSE),IF(J3832="solar",VLOOKUP('Form 923'!D3832,'Cross-Page Data'!$I$14:$J$117,2,FALSE),J3832))</f>
        <v>heavy or residual fuel oil</v>
      </c>
      <c r="J3832" t="str">
        <f>VLOOKUP(E3832,'Cross-Page Data'!$D$4:$F$48,3,FALSE)</f>
        <v>heavy or residual fuel oil</v>
      </c>
      <c r="K3832" t="b">
        <f t="shared" si="59"/>
        <v>1</v>
      </c>
    </row>
    <row r="3833" spans="1:11">
      <c r="A3833" s="120">
        <v>7250</v>
      </c>
      <c r="B3833" s="121" t="s">
        <v>201</v>
      </c>
      <c r="C3833" s="121" t="s">
        <v>202</v>
      </c>
      <c r="D3833" s="121" t="s">
        <v>79</v>
      </c>
      <c r="E3833" s="121" t="s">
        <v>70</v>
      </c>
      <c r="F3833" s="122">
        <v>127</v>
      </c>
      <c r="G3833" s="122">
        <v>-2</v>
      </c>
      <c r="H3833" s="120">
        <v>2019</v>
      </c>
      <c r="I3833" t="str">
        <f>IF(J3833="natural gas",VLOOKUP(D3833,'Cross-Page Data'!$I$4:$J$13,2,FALSE),IF(J3833="solar",VLOOKUP('Form 923'!D3833,'Cross-Page Data'!$I$14:$J$117,2,FALSE),J3833))</f>
        <v>heavy or residual fuel oil</v>
      </c>
      <c r="J3833" t="str">
        <f>VLOOKUP(E3833,'Cross-Page Data'!$D$4:$F$48,3,FALSE)</f>
        <v>heavy or residual fuel oil</v>
      </c>
      <c r="K3833" t="b">
        <f t="shared" si="59"/>
        <v>1</v>
      </c>
    </row>
    <row r="3834" spans="1:11">
      <c r="A3834" s="120">
        <v>7259</v>
      </c>
      <c r="B3834" s="121" t="s">
        <v>201</v>
      </c>
      <c r="C3834" s="121" t="s">
        <v>206</v>
      </c>
      <c r="D3834" s="121" t="s">
        <v>116</v>
      </c>
      <c r="E3834" s="121" t="s">
        <v>170</v>
      </c>
      <c r="F3834" s="122">
        <v>20633</v>
      </c>
      <c r="G3834" s="122">
        <v>2318</v>
      </c>
      <c r="H3834" s="120">
        <v>2019</v>
      </c>
      <c r="I3834" t="str">
        <f>IF(J3834="natural gas",VLOOKUP(D3834,'Cross-Page Data'!$I$4:$J$13,2,FALSE),IF(J3834="solar",VLOOKUP('Form 923'!D3834,'Cross-Page Data'!$I$14:$J$117,2,FALSE),J3834))</f>
        <v>hydro</v>
      </c>
      <c r="J3834" t="str">
        <f>VLOOKUP(E3834,'Cross-Page Data'!$D$4:$F$48,3,FALSE)</f>
        <v>hydro</v>
      </c>
      <c r="K3834" t="b">
        <f t="shared" si="59"/>
        <v>1</v>
      </c>
    </row>
    <row r="3835" spans="1:11">
      <c r="A3835" s="120">
        <v>7264</v>
      </c>
      <c r="B3835" s="121" t="s">
        <v>201</v>
      </c>
      <c r="C3835" s="121" t="s">
        <v>202</v>
      </c>
      <c r="D3835" s="121" t="s">
        <v>79</v>
      </c>
      <c r="E3835" s="121" t="s">
        <v>70</v>
      </c>
      <c r="F3835" s="122">
        <v>315462</v>
      </c>
      <c r="G3835" s="122">
        <v>31226</v>
      </c>
      <c r="H3835" s="120">
        <v>2019</v>
      </c>
      <c r="I3835" t="str">
        <f>IF(J3835="natural gas",VLOOKUP(D3835,'Cross-Page Data'!$I$4:$J$13,2,FALSE),IF(J3835="solar",VLOOKUP('Form 923'!D3835,'Cross-Page Data'!$I$14:$J$117,2,FALSE),J3835))</f>
        <v>heavy or residual fuel oil</v>
      </c>
      <c r="J3835" t="str">
        <f>VLOOKUP(E3835,'Cross-Page Data'!$D$4:$F$48,3,FALSE)</f>
        <v>heavy or residual fuel oil</v>
      </c>
      <c r="K3835" t="b">
        <f t="shared" si="59"/>
        <v>1</v>
      </c>
    </row>
    <row r="3836" spans="1:11">
      <c r="A3836" s="120">
        <v>7266</v>
      </c>
      <c r="B3836" s="121" t="s">
        <v>201</v>
      </c>
      <c r="C3836" s="121" t="s">
        <v>202</v>
      </c>
      <c r="D3836" s="121" t="s">
        <v>39</v>
      </c>
      <c r="E3836" s="121" t="s">
        <v>38</v>
      </c>
      <c r="F3836" s="122">
        <v>0</v>
      </c>
      <c r="G3836" s="122">
        <v>56133</v>
      </c>
      <c r="H3836" s="120">
        <v>2019</v>
      </c>
      <c r="I3836" t="str">
        <f>IF(J3836="natural gas",VLOOKUP(D3836,'Cross-Page Data'!$I$4:$J$13,2,FALSE),IF(J3836="solar",VLOOKUP('Form 923'!D3836,'Cross-Page Data'!$I$14:$J$117,2,FALSE),J3836))</f>
        <v>natural gas nonpeaker - preexisting nonretiring</v>
      </c>
      <c r="J3836" t="str">
        <f>VLOOKUP(E3836,'Cross-Page Data'!$D$4:$F$48,3,FALSE)</f>
        <v>natural gas</v>
      </c>
      <c r="K3836" t="b">
        <f t="shared" si="59"/>
        <v>1</v>
      </c>
    </row>
    <row r="3837" spans="1:11">
      <c r="A3837" s="120">
        <v>7266</v>
      </c>
      <c r="B3837" s="121" t="s">
        <v>201</v>
      </c>
      <c r="C3837" s="121" t="s">
        <v>202</v>
      </c>
      <c r="D3837" s="121" t="s">
        <v>61</v>
      </c>
      <c r="E3837" s="121" t="s">
        <v>70</v>
      </c>
      <c r="F3837" s="122">
        <v>0</v>
      </c>
      <c r="G3837" s="122">
        <v>0</v>
      </c>
      <c r="H3837" s="120">
        <v>2019</v>
      </c>
      <c r="I3837" t="str">
        <f>IF(J3837="natural gas",VLOOKUP(D3837,'Cross-Page Data'!$I$4:$J$13,2,FALSE),IF(J3837="solar",VLOOKUP('Form 923'!D3837,'Cross-Page Data'!$I$14:$J$117,2,FALSE),J3837))</f>
        <v>heavy or residual fuel oil</v>
      </c>
      <c r="J3837" t="str">
        <f>VLOOKUP(E3837,'Cross-Page Data'!$D$4:$F$48,3,FALSE)</f>
        <v>heavy or residual fuel oil</v>
      </c>
      <c r="K3837" t="b">
        <f t="shared" si="59"/>
        <v>1</v>
      </c>
    </row>
    <row r="3838" spans="1:11">
      <c r="A3838" s="120">
        <v>7266</v>
      </c>
      <c r="B3838" s="121" t="s">
        <v>201</v>
      </c>
      <c r="C3838" s="121" t="s">
        <v>202</v>
      </c>
      <c r="D3838" s="121" t="s">
        <v>61</v>
      </c>
      <c r="E3838" s="121" t="s">
        <v>38</v>
      </c>
      <c r="F3838" s="122">
        <v>2984211</v>
      </c>
      <c r="G3838" s="122">
        <v>340078</v>
      </c>
      <c r="H3838" s="120">
        <v>2019</v>
      </c>
      <c r="I3838" t="str">
        <f>IF(J3838="natural gas",VLOOKUP(D3838,'Cross-Page Data'!$I$4:$J$13,2,FALSE),IF(J3838="solar",VLOOKUP('Form 923'!D3838,'Cross-Page Data'!$I$14:$J$117,2,FALSE),J3838))</f>
        <v>natural gas nonpeaker - preexisting nonretiring</v>
      </c>
      <c r="J3838" t="str">
        <f>VLOOKUP(E3838,'Cross-Page Data'!$D$4:$F$48,3,FALSE)</f>
        <v>natural gas</v>
      </c>
      <c r="K3838" t="b">
        <f t="shared" si="59"/>
        <v>1</v>
      </c>
    </row>
    <row r="3839" spans="1:11">
      <c r="A3839" s="120">
        <v>7266</v>
      </c>
      <c r="B3839" s="121" t="s">
        <v>201</v>
      </c>
      <c r="C3839" s="121" t="s">
        <v>202</v>
      </c>
      <c r="D3839" s="121" t="s">
        <v>73</v>
      </c>
      <c r="E3839" s="121" t="s">
        <v>70</v>
      </c>
      <c r="F3839" s="122">
        <v>0</v>
      </c>
      <c r="G3839" s="122">
        <v>0</v>
      </c>
      <c r="H3839" s="120">
        <v>2019</v>
      </c>
      <c r="I3839" t="str">
        <f>IF(J3839="natural gas",VLOOKUP(D3839,'Cross-Page Data'!$I$4:$J$13,2,FALSE),IF(J3839="solar",VLOOKUP('Form 923'!D3839,'Cross-Page Data'!$I$14:$J$117,2,FALSE),J3839))</f>
        <v>heavy or residual fuel oil</v>
      </c>
      <c r="J3839" t="str">
        <f>VLOOKUP(E3839,'Cross-Page Data'!$D$4:$F$48,3,FALSE)</f>
        <v>heavy or residual fuel oil</v>
      </c>
      <c r="K3839" t="b">
        <f t="shared" si="59"/>
        <v>1</v>
      </c>
    </row>
    <row r="3840" spans="1:11">
      <c r="A3840" s="120">
        <v>7266</v>
      </c>
      <c r="B3840" s="121" t="s">
        <v>201</v>
      </c>
      <c r="C3840" s="121" t="s">
        <v>202</v>
      </c>
      <c r="D3840" s="121" t="s">
        <v>73</v>
      </c>
      <c r="E3840" s="121" t="s">
        <v>38</v>
      </c>
      <c r="F3840" s="122">
        <v>520689</v>
      </c>
      <c r="G3840" s="122">
        <v>53956</v>
      </c>
      <c r="H3840" s="120">
        <v>2019</v>
      </c>
      <c r="I3840" t="str">
        <f>IF(J3840="natural gas",VLOOKUP(D3840,'Cross-Page Data'!$I$4:$J$13,2,FALSE),IF(J3840="solar",VLOOKUP('Form 923'!D3840,'Cross-Page Data'!$I$14:$J$117,2,FALSE),J3840))</f>
        <v>natural gas peaker</v>
      </c>
      <c r="J3840" t="str">
        <f>VLOOKUP(E3840,'Cross-Page Data'!$D$4:$F$48,3,FALSE)</f>
        <v>natural gas</v>
      </c>
      <c r="K3840" t="b">
        <f t="shared" si="59"/>
        <v>1</v>
      </c>
    </row>
    <row r="3841" spans="1:11">
      <c r="A3841" s="120">
        <v>7266</v>
      </c>
      <c r="B3841" s="121" t="s">
        <v>201</v>
      </c>
      <c r="C3841" s="121" t="s">
        <v>202</v>
      </c>
      <c r="D3841" s="121" t="s">
        <v>79</v>
      </c>
      <c r="E3841" s="121" t="s">
        <v>38</v>
      </c>
      <c r="F3841" s="122">
        <v>393239</v>
      </c>
      <c r="G3841" s="122">
        <v>39881</v>
      </c>
      <c r="H3841" s="120">
        <v>2019</v>
      </c>
      <c r="I3841" t="str">
        <f>IF(J3841="natural gas",VLOOKUP(D3841,'Cross-Page Data'!$I$4:$J$13,2,FALSE),IF(J3841="solar",VLOOKUP('Form 923'!D3841,'Cross-Page Data'!$I$14:$J$117,2,FALSE),J3841))</f>
        <v>natural gas peaker</v>
      </c>
      <c r="J3841" t="str">
        <f>VLOOKUP(E3841,'Cross-Page Data'!$D$4:$F$48,3,FALSE)</f>
        <v>natural gas</v>
      </c>
      <c r="K3841" t="b">
        <f t="shared" si="59"/>
        <v>1</v>
      </c>
    </row>
    <row r="3842" spans="1:11">
      <c r="A3842" s="120">
        <v>7268</v>
      </c>
      <c r="B3842" s="121" t="s">
        <v>201</v>
      </c>
      <c r="C3842" s="121" t="s">
        <v>202</v>
      </c>
      <c r="D3842" s="121" t="s">
        <v>73</v>
      </c>
      <c r="E3842" s="121" t="s">
        <v>70</v>
      </c>
      <c r="F3842" s="122">
        <v>0</v>
      </c>
      <c r="G3842" s="122">
        <v>0</v>
      </c>
      <c r="H3842" s="120">
        <v>2019</v>
      </c>
      <c r="I3842" t="str">
        <f>IF(J3842="natural gas",VLOOKUP(D3842,'Cross-Page Data'!$I$4:$J$13,2,FALSE),IF(J3842="solar",VLOOKUP('Form 923'!D3842,'Cross-Page Data'!$I$14:$J$117,2,FALSE),J3842))</f>
        <v>heavy or residual fuel oil</v>
      </c>
      <c r="J3842" t="str">
        <f>VLOOKUP(E3842,'Cross-Page Data'!$D$4:$F$48,3,FALSE)</f>
        <v>heavy or residual fuel oil</v>
      </c>
      <c r="K3842" t="b">
        <f t="shared" si="59"/>
        <v>1</v>
      </c>
    </row>
    <row r="3843" spans="1:11">
      <c r="A3843" s="120">
        <v>7268</v>
      </c>
      <c r="B3843" s="121" t="s">
        <v>201</v>
      </c>
      <c r="C3843" s="121" t="s">
        <v>202</v>
      </c>
      <c r="D3843" s="121" t="s">
        <v>73</v>
      </c>
      <c r="E3843" s="121" t="s">
        <v>38</v>
      </c>
      <c r="F3843" s="122">
        <v>262600</v>
      </c>
      <c r="G3843" s="122">
        <v>21103</v>
      </c>
      <c r="H3843" s="120">
        <v>2019</v>
      </c>
      <c r="I3843" t="str">
        <f>IF(J3843="natural gas",VLOOKUP(D3843,'Cross-Page Data'!$I$4:$J$13,2,FALSE),IF(J3843="solar",VLOOKUP('Form 923'!D3843,'Cross-Page Data'!$I$14:$J$117,2,FALSE),J3843))</f>
        <v>natural gas peaker</v>
      </c>
      <c r="J3843" t="str">
        <f>VLOOKUP(E3843,'Cross-Page Data'!$D$4:$F$48,3,FALSE)</f>
        <v>natural gas</v>
      </c>
      <c r="K3843" t="b">
        <f t="shared" si="59"/>
        <v>1</v>
      </c>
    </row>
    <row r="3844" spans="1:11">
      <c r="A3844" s="120">
        <v>7270</v>
      </c>
      <c r="B3844" s="121" t="s">
        <v>201</v>
      </c>
      <c r="C3844" s="121" t="s">
        <v>202</v>
      </c>
      <c r="D3844" s="121" t="s">
        <v>73</v>
      </c>
      <c r="E3844" s="121" t="s">
        <v>70</v>
      </c>
      <c r="F3844" s="122">
        <v>52884</v>
      </c>
      <c r="G3844" s="122">
        <v>3750.418</v>
      </c>
      <c r="H3844" s="120">
        <v>2019</v>
      </c>
      <c r="I3844" t="str">
        <f>IF(J3844="natural gas",VLOOKUP(D3844,'Cross-Page Data'!$I$4:$J$13,2,FALSE),IF(J3844="solar",VLOOKUP('Form 923'!D3844,'Cross-Page Data'!$I$14:$J$117,2,FALSE),J3844))</f>
        <v>heavy or residual fuel oil</v>
      </c>
      <c r="J3844" t="str">
        <f>VLOOKUP(E3844,'Cross-Page Data'!$D$4:$F$48,3,FALSE)</f>
        <v>heavy or residual fuel oil</v>
      </c>
      <c r="K3844" t="b">
        <f t="shared" si="59"/>
        <v>1</v>
      </c>
    </row>
    <row r="3845" spans="1:11">
      <c r="A3845" s="120">
        <v>7270</v>
      </c>
      <c r="B3845" s="121" t="s">
        <v>201</v>
      </c>
      <c r="C3845" s="121" t="s">
        <v>202</v>
      </c>
      <c r="D3845" s="121" t="s">
        <v>73</v>
      </c>
      <c r="E3845" s="121" t="s">
        <v>38</v>
      </c>
      <c r="F3845" s="122">
        <v>1186506</v>
      </c>
      <c r="G3845" s="122">
        <v>84146.582</v>
      </c>
      <c r="H3845" s="120">
        <v>2019</v>
      </c>
      <c r="I3845" t="str">
        <f>IF(J3845="natural gas",VLOOKUP(D3845,'Cross-Page Data'!$I$4:$J$13,2,FALSE),IF(J3845="solar",VLOOKUP('Form 923'!D3845,'Cross-Page Data'!$I$14:$J$117,2,FALSE),J3845))</f>
        <v>natural gas peaker</v>
      </c>
      <c r="J3845" t="str">
        <f>VLOOKUP(E3845,'Cross-Page Data'!$D$4:$F$48,3,FALSE)</f>
        <v>natural gas</v>
      </c>
      <c r="K3845" t="b">
        <f t="shared" si="59"/>
        <v>1</v>
      </c>
    </row>
    <row r="3846" spans="1:11">
      <c r="A3846" s="120">
        <v>7277</v>
      </c>
      <c r="B3846" s="121" t="s">
        <v>201</v>
      </c>
      <c r="C3846" s="121" t="s">
        <v>202</v>
      </c>
      <c r="D3846" s="121" t="s">
        <v>73</v>
      </c>
      <c r="E3846" s="121" t="s">
        <v>70</v>
      </c>
      <c r="F3846" s="122">
        <v>15009</v>
      </c>
      <c r="G3846" s="122">
        <v>693.671</v>
      </c>
      <c r="H3846" s="120">
        <v>2019</v>
      </c>
      <c r="I3846" t="str">
        <f>IF(J3846="natural gas",VLOOKUP(D3846,'Cross-Page Data'!$I$4:$J$13,2,FALSE),IF(J3846="solar",VLOOKUP('Form 923'!D3846,'Cross-Page Data'!$I$14:$J$117,2,FALSE),J3846))</f>
        <v>heavy or residual fuel oil</v>
      </c>
      <c r="J3846" t="str">
        <f>VLOOKUP(E3846,'Cross-Page Data'!$D$4:$F$48,3,FALSE)</f>
        <v>heavy or residual fuel oil</v>
      </c>
      <c r="K3846" t="b">
        <f t="shared" si="59"/>
        <v>1</v>
      </c>
    </row>
    <row r="3847" spans="1:11">
      <c r="A3847" s="120">
        <v>7277</v>
      </c>
      <c r="B3847" s="121" t="s">
        <v>201</v>
      </c>
      <c r="C3847" s="121" t="s">
        <v>202</v>
      </c>
      <c r="D3847" s="121" t="s">
        <v>73</v>
      </c>
      <c r="E3847" s="121" t="s">
        <v>38</v>
      </c>
      <c r="F3847" s="122">
        <v>413065</v>
      </c>
      <c r="G3847" s="122">
        <v>23811.329</v>
      </c>
      <c r="H3847" s="120">
        <v>2019</v>
      </c>
      <c r="I3847" t="str">
        <f>IF(J3847="natural gas",VLOOKUP(D3847,'Cross-Page Data'!$I$4:$J$13,2,FALSE),IF(J3847="solar",VLOOKUP('Form 923'!D3847,'Cross-Page Data'!$I$14:$J$117,2,FALSE),J3847))</f>
        <v>natural gas peaker</v>
      </c>
      <c r="J3847" t="str">
        <f>VLOOKUP(E3847,'Cross-Page Data'!$D$4:$F$48,3,FALSE)</f>
        <v>natural gas</v>
      </c>
      <c r="K3847" t="b">
        <f t="shared" ref="K3847:K3910" si="60">IF(AND($N$6=FALSE,OR(C3847="Commercial NAICS Cogen",C3847="Industrial NAICS Cogen",C3847="NAICS-22 Cogen")),FALSE,IF(AND($N$7=FALSE,OR(C3847="Commercial NAICS Cogen",C3847="Commercial NAICS Non-Cogen",C3847="industrial NAICS Cogen",C3847="industrial NAICS non-cogen")),FALSE,TRUE))</f>
        <v>1</v>
      </c>
    </row>
    <row r="3848" spans="1:11">
      <c r="A3848" s="120">
        <v>7279</v>
      </c>
      <c r="B3848" s="121" t="s">
        <v>201</v>
      </c>
      <c r="C3848" s="121" t="s">
        <v>202</v>
      </c>
      <c r="D3848" s="121" t="s">
        <v>116</v>
      </c>
      <c r="E3848" s="121" t="s">
        <v>170</v>
      </c>
      <c r="F3848" s="122">
        <v>0</v>
      </c>
      <c r="G3848" s="122">
        <v>0</v>
      </c>
      <c r="H3848" s="120">
        <v>2019</v>
      </c>
      <c r="I3848" t="str">
        <f>IF(J3848="natural gas",VLOOKUP(D3848,'Cross-Page Data'!$I$4:$J$13,2,FALSE),IF(J3848="solar",VLOOKUP('Form 923'!D3848,'Cross-Page Data'!$I$14:$J$117,2,FALSE),J3848))</f>
        <v>hydro</v>
      </c>
      <c r="J3848" t="str">
        <f>VLOOKUP(E3848,'Cross-Page Data'!$D$4:$F$48,3,FALSE)</f>
        <v>hydro</v>
      </c>
      <c r="K3848" t="b">
        <f t="shared" si="60"/>
        <v>1</v>
      </c>
    </row>
    <row r="3849" spans="1:11">
      <c r="A3849" s="120">
        <v>7281</v>
      </c>
      <c r="B3849" s="121" t="s">
        <v>201</v>
      </c>
      <c r="C3849" s="121" t="s">
        <v>202</v>
      </c>
      <c r="D3849" s="121" t="s">
        <v>73</v>
      </c>
      <c r="E3849" s="121" t="s">
        <v>70</v>
      </c>
      <c r="F3849" s="122">
        <v>0</v>
      </c>
      <c r="G3849" s="122">
        <v>0</v>
      </c>
      <c r="H3849" s="120">
        <v>2019</v>
      </c>
      <c r="I3849" t="str">
        <f>IF(J3849="natural gas",VLOOKUP(D3849,'Cross-Page Data'!$I$4:$J$13,2,FALSE),IF(J3849="solar",VLOOKUP('Form 923'!D3849,'Cross-Page Data'!$I$14:$J$117,2,FALSE),J3849))</f>
        <v>heavy or residual fuel oil</v>
      </c>
      <c r="J3849" t="str">
        <f>VLOOKUP(E3849,'Cross-Page Data'!$D$4:$F$48,3,FALSE)</f>
        <v>heavy or residual fuel oil</v>
      </c>
      <c r="K3849" t="b">
        <f t="shared" si="60"/>
        <v>1</v>
      </c>
    </row>
    <row r="3850" spans="1:11">
      <c r="A3850" s="120">
        <v>7281</v>
      </c>
      <c r="B3850" s="121" t="s">
        <v>201</v>
      </c>
      <c r="C3850" s="121" t="s">
        <v>202</v>
      </c>
      <c r="D3850" s="121" t="s">
        <v>73</v>
      </c>
      <c r="E3850" s="121" t="s">
        <v>38</v>
      </c>
      <c r="F3850" s="122">
        <v>2038</v>
      </c>
      <c r="G3850" s="122">
        <v>72</v>
      </c>
      <c r="H3850" s="120">
        <v>2019</v>
      </c>
      <c r="I3850" t="str">
        <f>IF(J3850="natural gas",VLOOKUP(D3850,'Cross-Page Data'!$I$4:$J$13,2,FALSE),IF(J3850="solar",VLOOKUP('Form 923'!D3850,'Cross-Page Data'!$I$14:$J$117,2,FALSE),J3850))</f>
        <v>natural gas peaker</v>
      </c>
      <c r="J3850" t="str">
        <f>VLOOKUP(E3850,'Cross-Page Data'!$D$4:$F$48,3,FALSE)</f>
        <v>natural gas</v>
      </c>
      <c r="K3850" t="b">
        <f t="shared" si="60"/>
        <v>1</v>
      </c>
    </row>
    <row r="3851" spans="1:11">
      <c r="A3851" s="120">
        <v>7283</v>
      </c>
      <c r="B3851" s="121" t="s">
        <v>201</v>
      </c>
      <c r="C3851" s="121" t="s">
        <v>202</v>
      </c>
      <c r="D3851" s="121" t="s">
        <v>73</v>
      </c>
      <c r="E3851" s="121" t="s">
        <v>38</v>
      </c>
      <c r="F3851" s="122">
        <v>1173</v>
      </c>
      <c r="G3851" s="122">
        <v>84</v>
      </c>
      <c r="H3851" s="120">
        <v>2019</v>
      </c>
      <c r="I3851" t="str">
        <f>IF(J3851="natural gas",VLOOKUP(D3851,'Cross-Page Data'!$I$4:$J$13,2,FALSE),IF(J3851="solar",VLOOKUP('Form 923'!D3851,'Cross-Page Data'!$I$14:$J$117,2,FALSE),J3851))</f>
        <v>natural gas peaker</v>
      </c>
      <c r="J3851" t="str">
        <f>VLOOKUP(E3851,'Cross-Page Data'!$D$4:$F$48,3,FALSE)</f>
        <v>natural gas</v>
      </c>
      <c r="K3851" t="b">
        <f t="shared" si="60"/>
        <v>1</v>
      </c>
    </row>
    <row r="3852" spans="1:11">
      <c r="A3852" s="120">
        <v>7283</v>
      </c>
      <c r="B3852" s="121" t="s">
        <v>201</v>
      </c>
      <c r="C3852" s="121" t="s">
        <v>202</v>
      </c>
      <c r="D3852" s="121" t="s">
        <v>79</v>
      </c>
      <c r="E3852" s="121" t="s">
        <v>70</v>
      </c>
      <c r="F3852" s="122">
        <v>0</v>
      </c>
      <c r="G3852" s="122">
        <v>0</v>
      </c>
      <c r="H3852" s="120">
        <v>2019</v>
      </c>
      <c r="I3852" t="str">
        <f>IF(J3852="natural gas",VLOOKUP(D3852,'Cross-Page Data'!$I$4:$J$13,2,FALSE),IF(J3852="solar",VLOOKUP('Form 923'!D3852,'Cross-Page Data'!$I$14:$J$117,2,FALSE),J3852))</f>
        <v>heavy or residual fuel oil</v>
      </c>
      <c r="J3852" t="str">
        <f>VLOOKUP(E3852,'Cross-Page Data'!$D$4:$F$48,3,FALSE)</f>
        <v>heavy or residual fuel oil</v>
      </c>
      <c r="K3852" t="b">
        <f t="shared" si="60"/>
        <v>1</v>
      </c>
    </row>
    <row r="3853" spans="1:11">
      <c r="A3853" s="120">
        <v>7288</v>
      </c>
      <c r="B3853" s="121" t="s">
        <v>201</v>
      </c>
      <c r="C3853" s="121" t="s">
        <v>206</v>
      </c>
      <c r="D3853" s="121" t="s">
        <v>73</v>
      </c>
      <c r="E3853" s="121" t="s">
        <v>70</v>
      </c>
      <c r="F3853" s="122">
        <v>0</v>
      </c>
      <c r="G3853" s="122">
        <v>0</v>
      </c>
      <c r="H3853" s="120">
        <v>2019</v>
      </c>
      <c r="I3853" t="str">
        <f>IF(J3853="natural gas",VLOOKUP(D3853,'Cross-Page Data'!$I$4:$J$13,2,FALSE),IF(J3853="solar",VLOOKUP('Form 923'!D3853,'Cross-Page Data'!$I$14:$J$117,2,FALSE),J3853))</f>
        <v>heavy or residual fuel oil</v>
      </c>
      <c r="J3853" t="str">
        <f>VLOOKUP(E3853,'Cross-Page Data'!$D$4:$F$48,3,FALSE)</f>
        <v>heavy or residual fuel oil</v>
      </c>
      <c r="K3853" t="b">
        <f t="shared" si="60"/>
        <v>1</v>
      </c>
    </row>
    <row r="3854" spans="1:11">
      <c r="A3854" s="120">
        <v>7288</v>
      </c>
      <c r="B3854" s="121" t="s">
        <v>201</v>
      </c>
      <c r="C3854" s="121" t="s">
        <v>206</v>
      </c>
      <c r="D3854" s="121" t="s">
        <v>73</v>
      </c>
      <c r="E3854" s="121" t="s">
        <v>86</v>
      </c>
      <c r="F3854" s="122">
        <v>4591</v>
      </c>
      <c r="G3854" s="122">
        <v>336.191</v>
      </c>
      <c r="H3854" s="120">
        <v>2019</v>
      </c>
      <c r="I3854" t="str">
        <f>IF(J3854="natural gas",VLOOKUP(D3854,'Cross-Page Data'!$I$4:$J$13,2,FALSE),IF(J3854="solar",VLOOKUP('Form 923'!D3854,'Cross-Page Data'!$I$14:$J$117,2,FALSE),J3854))</f>
        <v>other</v>
      </c>
      <c r="J3854" t="str">
        <f>VLOOKUP(E3854,'Cross-Page Data'!$D$4:$F$48,3,FALSE)</f>
        <v>other</v>
      </c>
      <c r="K3854" t="b">
        <f t="shared" si="60"/>
        <v>1</v>
      </c>
    </row>
    <row r="3855" spans="1:11">
      <c r="A3855" s="120">
        <v>7288</v>
      </c>
      <c r="B3855" s="121" t="s">
        <v>201</v>
      </c>
      <c r="C3855" s="121" t="s">
        <v>206</v>
      </c>
      <c r="D3855" s="121" t="s">
        <v>73</v>
      </c>
      <c r="E3855" s="121" t="s">
        <v>38</v>
      </c>
      <c r="F3855" s="122">
        <v>326814</v>
      </c>
      <c r="G3855" s="122">
        <v>23926.809</v>
      </c>
      <c r="H3855" s="120">
        <v>2019</v>
      </c>
      <c r="I3855" t="str">
        <f>IF(J3855="natural gas",VLOOKUP(D3855,'Cross-Page Data'!$I$4:$J$13,2,FALSE),IF(J3855="solar",VLOOKUP('Form 923'!D3855,'Cross-Page Data'!$I$14:$J$117,2,FALSE),J3855))</f>
        <v>natural gas peaker</v>
      </c>
      <c r="J3855" t="str">
        <f>VLOOKUP(E3855,'Cross-Page Data'!$D$4:$F$48,3,FALSE)</f>
        <v>natural gas</v>
      </c>
      <c r="K3855" t="b">
        <f t="shared" si="60"/>
        <v>1</v>
      </c>
    </row>
    <row r="3856" spans="1:11">
      <c r="A3856" s="120">
        <v>7294</v>
      </c>
      <c r="B3856" s="121" t="s">
        <v>201</v>
      </c>
      <c r="C3856" s="121" t="s">
        <v>202</v>
      </c>
      <c r="D3856" s="121" t="s">
        <v>39</v>
      </c>
      <c r="E3856" s="121" t="s">
        <v>70</v>
      </c>
      <c r="F3856" s="122">
        <v>0</v>
      </c>
      <c r="G3856" s="122">
        <v>0</v>
      </c>
      <c r="H3856" s="120">
        <v>2019</v>
      </c>
      <c r="I3856" t="str">
        <f>IF(J3856="natural gas",VLOOKUP(D3856,'Cross-Page Data'!$I$4:$J$13,2,FALSE),IF(J3856="solar",VLOOKUP('Form 923'!D3856,'Cross-Page Data'!$I$14:$J$117,2,FALSE),J3856))</f>
        <v>heavy or residual fuel oil</v>
      </c>
      <c r="J3856" t="str">
        <f>VLOOKUP(E3856,'Cross-Page Data'!$D$4:$F$48,3,FALSE)</f>
        <v>heavy or residual fuel oil</v>
      </c>
      <c r="K3856" t="b">
        <f t="shared" si="60"/>
        <v>1</v>
      </c>
    </row>
    <row r="3857" spans="1:11">
      <c r="A3857" s="120">
        <v>7294</v>
      </c>
      <c r="B3857" s="121" t="s">
        <v>201</v>
      </c>
      <c r="C3857" s="121" t="s">
        <v>202</v>
      </c>
      <c r="D3857" s="121" t="s">
        <v>39</v>
      </c>
      <c r="E3857" s="121" t="s">
        <v>38</v>
      </c>
      <c r="F3857" s="122">
        <v>7446</v>
      </c>
      <c r="G3857" s="122">
        <v>0</v>
      </c>
      <c r="H3857" s="120">
        <v>2019</v>
      </c>
      <c r="I3857" t="str">
        <f>IF(J3857="natural gas",VLOOKUP(D3857,'Cross-Page Data'!$I$4:$J$13,2,FALSE),IF(J3857="solar",VLOOKUP('Form 923'!D3857,'Cross-Page Data'!$I$14:$J$117,2,FALSE),J3857))</f>
        <v>natural gas nonpeaker - preexisting nonretiring</v>
      </c>
      <c r="J3857" t="str">
        <f>VLOOKUP(E3857,'Cross-Page Data'!$D$4:$F$48,3,FALSE)</f>
        <v>natural gas</v>
      </c>
      <c r="K3857" t="b">
        <f t="shared" si="60"/>
        <v>1</v>
      </c>
    </row>
    <row r="3858" spans="1:11">
      <c r="A3858" s="120">
        <v>7294</v>
      </c>
      <c r="B3858" s="121" t="s">
        <v>201</v>
      </c>
      <c r="C3858" s="121" t="s">
        <v>202</v>
      </c>
      <c r="D3858" s="121" t="s">
        <v>61</v>
      </c>
      <c r="E3858" s="121" t="s">
        <v>70</v>
      </c>
      <c r="F3858" s="122">
        <v>0</v>
      </c>
      <c r="G3858" s="122">
        <v>0</v>
      </c>
      <c r="H3858" s="120">
        <v>2019</v>
      </c>
      <c r="I3858" t="str">
        <f>IF(J3858="natural gas",VLOOKUP(D3858,'Cross-Page Data'!$I$4:$J$13,2,FALSE),IF(J3858="solar",VLOOKUP('Form 923'!D3858,'Cross-Page Data'!$I$14:$J$117,2,FALSE),J3858))</f>
        <v>heavy or residual fuel oil</v>
      </c>
      <c r="J3858" t="str">
        <f>VLOOKUP(E3858,'Cross-Page Data'!$D$4:$F$48,3,FALSE)</f>
        <v>heavy or residual fuel oil</v>
      </c>
      <c r="K3858" t="b">
        <f t="shared" si="60"/>
        <v>1</v>
      </c>
    </row>
    <row r="3859" spans="1:11">
      <c r="A3859" s="120">
        <v>7294</v>
      </c>
      <c r="B3859" s="121" t="s">
        <v>201</v>
      </c>
      <c r="C3859" s="121" t="s">
        <v>202</v>
      </c>
      <c r="D3859" s="121" t="s">
        <v>61</v>
      </c>
      <c r="E3859" s="121" t="s">
        <v>38</v>
      </c>
      <c r="F3859" s="122">
        <v>136220</v>
      </c>
      <c r="G3859" s="122">
        <v>11199</v>
      </c>
      <c r="H3859" s="120">
        <v>2019</v>
      </c>
      <c r="I3859" t="str">
        <f>IF(J3859="natural gas",VLOOKUP(D3859,'Cross-Page Data'!$I$4:$J$13,2,FALSE),IF(J3859="solar",VLOOKUP('Form 923'!D3859,'Cross-Page Data'!$I$14:$J$117,2,FALSE),J3859))</f>
        <v>natural gas nonpeaker - preexisting nonretiring</v>
      </c>
      <c r="J3859" t="str">
        <f>VLOOKUP(E3859,'Cross-Page Data'!$D$4:$F$48,3,FALSE)</f>
        <v>natural gas</v>
      </c>
      <c r="K3859" t="b">
        <f t="shared" si="60"/>
        <v>1</v>
      </c>
    </row>
    <row r="3860" spans="1:11">
      <c r="A3860" s="120">
        <v>7296</v>
      </c>
      <c r="B3860" s="121" t="s">
        <v>201</v>
      </c>
      <c r="C3860" s="121" t="s">
        <v>202</v>
      </c>
      <c r="D3860" s="121" t="s">
        <v>39</v>
      </c>
      <c r="E3860" s="121" t="s">
        <v>38</v>
      </c>
      <c r="F3860" s="122">
        <v>0</v>
      </c>
      <c r="G3860" s="122">
        <v>960802</v>
      </c>
      <c r="H3860" s="120">
        <v>2019</v>
      </c>
      <c r="I3860" t="str">
        <f>IF(J3860="natural gas",VLOOKUP(D3860,'Cross-Page Data'!$I$4:$J$13,2,FALSE),IF(J3860="solar",VLOOKUP('Form 923'!D3860,'Cross-Page Data'!$I$14:$J$117,2,FALSE),J3860))</f>
        <v>natural gas nonpeaker - preexisting nonretiring</v>
      </c>
      <c r="J3860" t="str">
        <f>VLOOKUP(E3860,'Cross-Page Data'!$D$4:$F$48,3,FALSE)</f>
        <v>natural gas</v>
      </c>
      <c r="K3860" t="b">
        <f t="shared" si="60"/>
        <v>1</v>
      </c>
    </row>
    <row r="3861" spans="1:11">
      <c r="A3861" s="120">
        <v>7296</v>
      </c>
      <c r="B3861" s="121" t="s">
        <v>201</v>
      </c>
      <c r="C3861" s="121" t="s">
        <v>202</v>
      </c>
      <c r="D3861" s="121" t="s">
        <v>61</v>
      </c>
      <c r="E3861" s="121" t="s">
        <v>70</v>
      </c>
      <c r="F3861" s="122">
        <v>0</v>
      </c>
      <c r="G3861" s="122">
        <v>0</v>
      </c>
      <c r="H3861" s="120">
        <v>2019</v>
      </c>
      <c r="I3861" t="str">
        <f>IF(J3861="natural gas",VLOOKUP(D3861,'Cross-Page Data'!$I$4:$J$13,2,FALSE),IF(J3861="solar",VLOOKUP('Form 923'!D3861,'Cross-Page Data'!$I$14:$J$117,2,FALSE),J3861))</f>
        <v>heavy or residual fuel oil</v>
      </c>
      <c r="J3861" t="str">
        <f>VLOOKUP(E3861,'Cross-Page Data'!$D$4:$F$48,3,FALSE)</f>
        <v>heavy or residual fuel oil</v>
      </c>
      <c r="K3861" t="b">
        <f t="shared" si="60"/>
        <v>1</v>
      </c>
    </row>
    <row r="3862" spans="1:11">
      <c r="A3862" s="120">
        <v>7296</v>
      </c>
      <c r="B3862" s="121" t="s">
        <v>201</v>
      </c>
      <c r="C3862" s="121" t="s">
        <v>202</v>
      </c>
      <c r="D3862" s="121" t="s">
        <v>61</v>
      </c>
      <c r="E3862" s="121" t="s">
        <v>38</v>
      </c>
      <c r="F3862" s="122">
        <v>19047345</v>
      </c>
      <c r="G3862" s="122">
        <v>1652203</v>
      </c>
      <c r="H3862" s="120">
        <v>2019</v>
      </c>
      <c r="I3862" t="str">
        <f>IF(J3862="natural gas",VLOOKUP(D3862,'Cross-Page Data'!$I$4:$J$13,2,FALSE),IF(J3862="solar",VLOOKUP('Form 923'!D3862,'Cross-Page Data'!$I$14:$J$117,2,FALSE),J3862))</f>
        <v>natural gas nonpeaker - preexisting nonretiring</v>
      </c>
      <c r="J3862" t="str">
        <f>VLOOKUP(E3862,'Cross-Page Data'!$D$4:$F$48,3,FALSE)</f>
        <v>natural gas</v>
      </c>
      <c r="K3862" t="b">
        <f t="shared" si="60"/>
        <v>1</v>
      </c>
    </row>
    <row r="3863" spans="1:11">
      <c r="A3863" s="120">
        <v>7296</v>
      </c>
      <c r="B3863" s="121" t="s">
        <v>201</v>
      </c>
      <c r="C3863" s="121" t="s">
        <v>202</v>
      </c>
      <c r="D3863" s="121" t="s">
        <v>73</v>
      </c>
      <c r="E3863" s="121" t="s">
        <v>81</v>
      </c>
      <c r="F3863" s="122">
        <v>14170</v>
      </c>
      <c r="G3863" s="122">
        <v>1139.415</v>
      </c>
      <c r="H3863" s="120">
        <v>2019</v>
      </c>
      <c r="I3863" t="str">
        <f>IF(J3863="natural gas",VLOOKUP(D3863,'Cross-Page Data'!$I$4:$J$13,2,FALSE),IF(J3863="solar",VLOOKUP('Form 923'!D3863,'Cross-Page Data'!$I$14:$J$117,2,FALSE),J3863))</f>
        <v>petroleum</v>
      </c>
      <c r="J3863" t="str">
        <f>VLOOKUP(E3863,'Cross-Page Data'!$D$4:$F$48,3,FALSE)</f>
        <v>petroleum</v>
      </c>
      <c r="K3863" t="b">
        <f t="shared" si="60"/>
        <v>1</v>
      </c>
    </row>
    <row r="3864" spans="1:11">
      <c r="A3864" s="120">
        <v>7296</v>
      </c>
      <c r="B3864" s="121" t="s">
        <v>201</v>
      </c>
      <c r="C3864" s="121" t="s">
        <v>202</v>
      </c>
      <c r="D3864" s="121" t="s">
        <v>73</v>
      </c>
      <c r="E3864" s="121" t="s">
        <v>38</v>
      </c>
      <c r="F3864" s="122">
        <v>1513070</v>
      </c>
      <c r="G3864" s="122">
        <v>124400.59</v>
      </c>
      <c r="H3864" s="120">
        <v>2019</v>
      </c>
      <c r="I3864" t="str">
        <f>IF(J3864="natural gas",VLOOKUP(D3864,'Cross-Page Data'!$I$4:$J$13,2,FALSE),IF(J3864="solar",VLOOKUP('Form 923'!D3864,'Cross-Page Data'!$I$14:$J$117,2,FALSE),J3864))</f>
        <v>natural gas peaker</v>
      </c>
      <c r="J3864" t="str">
        <f>VLOOKUP(E3864,'Cross-Page Data'!$D$4:$F$48,3,FALSE)</f>
        <v>natural gas</v>
      </c>
      <c r="K3864" t="b">
        <f t="shared" si="60"/>
        <v>1</v>
      </c>
    </row>
    <row r="3865" spans="1:11">
      <c r="A3865" s="120">
        <v>7302</v>
      </c>
      <c r="B3865" s="121" t="s">
        <v>201</v>
      </c>
      <c r="C3865" s="121" t="s">
        <v>202</v>
      </c>
      <c r="D3865" s="121" t="s">
        <v>39</v>
      </c>
      <c r="E3865" s="121" t="s">
        <v>70</v>
      </c>
      <c r="F3865" s="122">
        <v>0</v>
      </c>
      <c r="G3865" s="122">
        <v>0</v>
      </c>
      <c r="H3865" s="120">
        <v>2019</v>
      </c>
      <c r="I3865" t="str">
        <f>IF(J3865="natural gas",VLOOKUP(D3865,'Cross-Page Data'!$I$4:$J$13,2,FALSE),IF(J3865="solar",VLOOKUP('Form 923'!D3865,'Cross-Page Data'!$I$14:$J$117,2,FALSE),J3865))</f>
        <v>heavy or residual fuel oil</v>
      </c>
      <c r="J3865" t="str">
        <f>VLOOKUP(E3865,'Cross-Page Data'!$D$4:$F$48,3,FALSE)</f>
        <v>heavy or residual fuel oil</v>
      </c>
      <c r="K3865" t="b">
        <f t="shared" si="60"/>
        <v>1</v>
      </c>
    </row>
    <row r="3866" spans="1:11">
      <c r="A3866" s="120">
        <v>7302</v>
      </c>
      <c r="B3866" s="121" t="s">
        <v>201</v>
      </c>
      <c r="C3866" s="121" t="s">
        <v>202</v>
      </c>
      <c r="D3866" s="121" t="s">
        <v>39</v>
      </c>
      <c r="E3866" s="121" t="s">
        <v>38</v>
      </c>
      <c r="F3866" s="122">
        <v>0</v>
      </c>
      <c r="G3866" s="122">
        <v>4168880</v>
      </c>
      <c r="H3866" s="120">
        <v>2019</v>
      </c>
      <c r="I3866" t="str">
        <f>IF(J3866="natural gas",VLOOKUP(D3866,'Cross-Page Data'!$I$4:$J$13,2,FALSE),IF(J3866="solar",VLOOKUP('Form 923'!D3866,'Cross-Page Data'!$I$14:$J$117,2,FALSE),J3866))</f>
        <v>natural gas nonpeaker - preexisting nonretiring</v>
      </c>
      <c r="J3866" t="str">
        <f>VLOOKUP(E3866,'Cross-Page Data'!$D$4:$F$48,3,FALSE)</f>
        <v>natural gas</v>
      </c>
      <c r="K3866" t="b">
        <f t="shared" si="60"/>
        <v>1</v>
      </c>
    </row>
    <row r="3867" spans="1:11">
      <c r="A3867" s="120">
        <v>7302</v>
      </c>
      <c r="B3867" s="121" t="s">
        <v>201</v>
      </c>
      <c r="C3867" s="121" t="s">
        <v>202</v>
      </c>
      <c r="D3867" s="121" t="s">
        <v>61</v>
      </c>
      <c r="E3867" s="121" t="s">
        <v>70</v>
      </c>
      <c r="F3867" s="122">
        <v>0</v>
      </c>
      <c r="G3867" s="122">
        <v>0</v>
      </c>
      <c r="H3867" s="120">
        <v>2019</v>
      </c>
      <c r="I3867" t="str">
        <f>IF(J3867="natural gas",VLOOKUP(D3867,'Cross-Page Data'!$I$4:$J$13,2,FALSE),IF(J3867="solar",VLOOKUP('Form 923'!D3867,'Cross-Page Data'!$I$14:$J$117,2,FALSE),J3867))</f>
        <v>heavy or residual fuel oil</v>
      </c>
      <c r="J3867" t="str">
        <f>VLOOKUP(E3867,'Cross-Page Data'!$D$4:$F$48,3,FALSE)</f>
        <v>heavy or residual fuel oil</v>
      </c>
      <c r="K3867" t="b">
        <f t="shared" si="60"/>
        <v>1</v>
      </c>
    </row>
    <row r="3868" spans="1:11">
      <c r="A3868" s="120">
        <v>7302</v>
      </c>
      <c r="B3868" s="121" t="s">
        <v>201</v>
      </c>
      <c r="C3868" s="121" t="s">
        <v>202</v>
      </c>
      <c r="D3868" s="121" t="s">
        <v>61</v>
      </c>
      <c r="E3868" s="121" t="s">
        <v>38</v>
      </c>
      <c r="F3868" s="122">
        <v>83323910</v>
      </c>
      <c r="G3868" s="122">
        <v>7290898</v>
      </c>
      <c r="H3868" s="120">
        <v>2019</v>
      </c>
      <c r="I3868" t="str">
        <f>IF(J3868="natural gas",VLOOKUP(D3868,'Cross-Page Data'!$I$4:$J$13,2,FALSE),IF(J3868="solar",VLOOKUP('Form 923'!D3868,'Cross-Page Data'!$I$14:$J$117,2,FALSE),J3868))</f>
        <v>natural gas nonpeaker - preexisting nonretiring</v>
      </c>
      <c r="J3868" t="str">
        <f>VLOOKUP(E3868,'Cross-Page Data'!$D$4:$F$48,3,FALSE)</f>
        <v>natural gas</v>
      </c>
      <c r="K3868" t="b">
        <f t="shared" si="60"/>
        <v>1</v>
      </c>
    </row>
    <row r="3869" spans="1:11">
      <c r="A3869" s="120">
        <v>7307</v>
      </c>
      <c r="B3869" s="121" t="s">
        <v>201</v>
      </c>
      <c r="C3869" s="121" t="s">
        <v>202</v>
      </c>
      <c r="D3869" s="121" t="s">
        <v>39</v>
      </c>
      <c r="E3869" s="121" t="s">
        <v>38</v>
      </c>
      <c r="F3869" s="122">
        <v>0</v>
      </c>
      <c r="G3869" s="122">
        <v>65306</v>
      </c>
      <c r="H3869" s="120">
        <v>2019</v>
      </c>
      <c r="I3869" t="str">
        <f>IF(J3869="natural gas",VLOOKUP(D3869,'Cross-Page Data'!$I$4:$J$13,2,FALSE),IF(J3869="solar",VLOOKUP('Form 923'!D3869,'Cross-Page Data'!$I$14:$J$117,2,FALSE),J3869))</f>
        <v>natural gas nonpeaker - preexisting nonretiring</v>
      </c>
      <c r="J3869" t="str">
        <f>VLOOKUP(E3869,'Cross-Page Data'!$D$4:$F$48,3,FALSE)</f>
        <v>natural gas</v>
      </c>
      <c r="K3869" t="b">
        <f t="shared" si="60"/>
        <v>1</v>
      </c>
    </row>
    <row r="3870" spans="1:11">
      <c r="A3870" s="120">
        <v>7307</v>
      </c>
      <c r="B3870" s="121" t="s">
        <v>201</v>
      </c>
      <c r="C3870" s="121" t="s">
        <v>202</v>
      </c>
      <c r="D3870" s="121" t="s">
        <v>61</v>
      </c>
      <c r="E3870" s="121" t="s">
        <v>38</v>
      </c>
      <c r="F3870" s="122">
        <v>1938777</v>
      </c>
      <c r="G3870" s="122">
        <v>165254</v>
      </c>
      <c r="H3870" s="120">
        <v>2019</v>
      </c>
      <c r="I3870" t="str">
        <f>IF(J3870="natural gas",VLOOKUP(D3870,'Cross-Page Data'!$I$4:$J$13,2,FALSE),IF(J3870="solar",VLOOKUP('Form 923'!D3870,'Cross-Page Data'!$I$14:$J$117,2,FALSE),J3870))</f>
        <v>natural gas nonpeaker - preexisting nonretiring</v>
      </c>
      <c r="J3870" t="str">
        <f>VLOOKUP(E3870,'Cross-Page Data'!$D$4:$F$48,3,FALSE)</f>
        <v>natural gas</v>
      </c>
      <c r="K3870" t="b">
        <f t="shared" si="60"/>
        <v>1</v>
      </c>
    </row>
    <row r="3871" spans="1:11">
      <c r="A3871" s="120">
        <v>7307</v>
      </c>
      <c r="B3871" s="121" t="s">
        <v>201</v>
      </c>
      <c r="C3871" s="121" t="s">
        <v>202</v>
      </c>
      <c r="D3871" s="121" t="s">
        <v>73</v>
      </c>
      <c r="E3871" s="121" t="s">
        <v>38</v>
      </c>
      <c r="F3871" s="122">
        <v>28588</v>
      </c>
      <c r="G3871" s="122">
        <v>1784</v>
      </c>
      <c r="H3871" s="120">
        <v>2019</v>
      </c>
      <c r="I3871" t="str">
        <f>IF(J3871="natural gas",VLOOKUP(D3871,'Cross-Page Data'!$I$4:$J$13,2,FALSE),IF(J3871="solar",VLOOKUP('Form 923'!D3871,'Cross-Page Data'!$I$14:$J$117,2,FALSE),J3871))</f>
        <v>natural gas peaker</v>
      </c>
      <c r="J3871" t="str">
        <f>VLOOKUP(E3871,'Cross-Page Data'!$D$4:$F$48,3,FALSE)</f>
        <v>natural gas</v>
      </c>
      <c r="K3871" t="b">
        <f t="shared" si="60"/>
        <v>1</v>
      </c>
    </row>
    <row r="3872" spans="1:11">
      <c r="A3872" s="120">
        <v>7314</v>
      </c>
      <c r="B3872" s="121" t="s">
        <v>201</v>
      </c>
      <c r="C3872" s="121" t="s">
        <v>202</v>
      </c>
      <c r="D3872" s="121" t="s">
        <v>39</v>
      </c>
      <c r="E3872" s="121" t="s">
        <v>70</v>
      </c>
      <c r="F3872" s="122">
        <v>0</v>
      </c>
      <c r="G3872" s="122">
        <v>0</v>
      </c>
      <c r="H3872" s="120">
        <v>2019</v>
      </c>
      <c r="I3872" t="str">
        <f>IF(J3872="natural gas",VLOOKUP(D3872,'Cross-Page Data'!$I$4:$J$13,2,FALSE),IF(J3872="solar",VLOOKUP('Form 923'!D3872,'Cross-Page Data'!$I$14:$J$117,2,FALSE),J3872))</f>
        <v>heavy or residual fuel oil</v>
      </c>
      <c r="J3872" t="str">
        <f>VLOOKUP(E3872,'Cross-Page Data'!$D$4:$F$48,3,FALSE)</f>
        <v>heavy or residual fuel oil</v>
      </c>
      <c r="K3872" t="b">
        <f t="shared" si="60"/>
        <v>1</v>
      </c>
    </row>
    <row r="3873" spans="1:11">
      <c r="A3873" s="120">
        <v>7314</v>
      </c>
      <c r="B3873" s="121" t="s">
        <v>201</v>
      </c>
      <c r="C3873" s="121" t="s">
        <v>202</v>
      </c>
      <c r="D3873" s="121" t="s">
        <v>39</v>
      </c>
      <c r="E3873" s="121" t="s">
        <v>38</v>
      </c>
      <c r="F3873" s="122">
        <v>0</v>
      </c>
      <c r="G3873" s="122">
        <v>0</v>
      </c>
      <c r="H3873" s="120">
        <v>2019</v>
      </c>
      <c r="I3873" t="str">
        <f>IF(J3873="natural gas",VLOOKUP(D3873,'Cross-Page Data'!$I$4:$J$13,2,FALSE),IF(J3873="solar",VLOOKUP('Form 923'!D3873,'Cross-Page Data'!$I$14:$J$117,2,FALSE),J3873))</f>
        <v>natural gas nonpeaker - preexisting nonretiring</v>
      </c>
      <c r="J3873" t="str">
        <f>VLOOKUP(E3873,'Cross-Page Data'!$D$4:$F$48,3,FALSE)</f>
        <v>natural gas</v>
      </c>
      <c r="K3873" t="b">
        <f t="shared" si="60"/>
        <v>1</v>
      </c>
    </row>
    <row r="3874" spans="1:11">
      <c r="A3874" s="120">
        <v>7314</v>
      </c>
      <c r="B3874" s="121" t="s">
        <v>201</v>
      </c>
      <c r="C3874" s="121" t="s">
        <v>202</v>
      </c>
      <c r="D3874" s="121" t="s">
        <v>61</v>
      </c>
      <c r="E3874" s="121" t="s">
        <v>70</v>
      </c>
      <c r="F3874" s="122">
        <v>96247</v>
      </c>
      <c r="G3874" s="122">
        <v>11088.97</v>
      </c>
      <c r="H3874" s="120">
        <v>2019</v>
      </c>
      <c r="I3874" t="str">
        <f>IF(J3874="natural gas",VLOOKUP(D3874,'Cross-Page Data'!$I$4:$J$13,2,FALSE),IF(J3874="solar",VLOOKUP('Form 923'!D3874,'Cross-Page Data'!$I$14:$J$117,2,FALSE),J3874))</f>
        <v>heavy or residual fuel oil</v>
      </c>
      <c r="J3874" t="str">
        <f>VLOOKUP(E3874,'Cross-Page Data'!$D$4:$F$48,3,FALSE)</f>
        <v>heavy or residual fuel oil</v>
      </c>
      <c r="K3874" t="b">
        <f t="shared" si="60"/>
        <v>1</v>
      </c>
    </row>
    <row r="3875" spans="1:11">
      <c r="A3875" s="120">
        <v>7314</v>
      </c>
      <c r="B3875" s="121" t="s">
        <v>201</v>
      </c>
      <c r="C3875" s="121" t="s">
        <v>202</v>
      </c>
      <c r="D3875" s="121" t="s">
        <v>61</v>
      </c>
      <c r="E3875" s="121" t="s">
        <v>38</v>
      </c>
      <c r="F3875" s="122">
        <v>3161674</v>
      </c>
      <c r="G3875" s="122">
        <v>358822.03</v>
      </c>
      <c r="H3875" s="120">
        <v>2019</v>
      </c>
      <c r="I3875" t="str">
        <f>IF(J3875="natural gas",VLOOKUP(D3875,'Cross-Page Data'!$I$4:$J$13,2,FALSE),IF(J3875="solar",VLOOKUP('Form 923'!D3875,'Cross-Page Data'!$I$14:$J$117,2,FALSE),J3875))</f>
        <v>natural gas nonpeaker - preexisting nonretiring</v>
      </c>
      <c r="J3875" t="str">
        <f>VLOOKUP(E3875,'Cross-Page Data'!$D$4:$F$48,3,FALSE)</f>
        <v>natural gas</v>
      </c>
      <c r="K3875" t="b">
        <f t="shared" si="60"/>
        <v>1</v>
      </c>
    </row>
    <row r="3876" spans="1:11">
      <c r="A3876" s="120">
        <v>7315</v>
      </c>
      <c r="B3876" s="121" t="s">
        <v>201</v>
      </c>
      <c r="C3876" s="121" t="s">
        <v>202</v>
      </c>
      <c r="D3876" s="121" t="s">
        <v>73</v>
      </c>
      <c r="E3876" s="121" t="s">
        <v>38</v>
      </c>
      <c r="F3876" s="122">
        <v>3058518</v>
      </c>
      <c r="G3876" s="122">
        <v>282001</v>
      </c>
      <c r="H3876" s="120">
        <v>2019</v>
      </c>
      <c r="I3876" t="str">
        <f>IF(J3876="natural gas",VLOOKUP(D3876,'Cross-Page Data'!$I$4:$J$13,2,FALSE),IF(J3876="solar",VLOOKUP('Form 923'!D3876,'Cross-Page Data'!$I$14:$J$117,2,FALSE),J3876))</f>
        <v>natural gas peaker</v>
      </c>
      <c r="J3876" t="str">
        <f>VLOOKUP(E3876,'Cross-Page Data'!$D$4:$F$48,3,FALSE)</f>
        <v>natural gas</v>
      </c>
      <c r="K3876" t="b">
        <f t="shared" si="60"/>
        <v>1</v>
      </c>
    </row>
    <row r="3877" spans="1:11">
      <c r="A3877" s="120">
        <v>7317</v>
      </c>
      <c r="B3877" s="121" t="s">
        <v>201</v>
      </c>
      <c r="C3877" s="121" t="s">
        <v>202</v>
      </c>
      <c r="D3877" s="121" t="s">
        <v>116</v>
      </c>
      <c r="E3877" s="121" t="s">
        <v>170</v>
      </c>
      <c r="F3877" s="122">
        <v>812620</v>
      </c>
      <c r="G3877" s="122">
        <v>91285</v>
      </c>
      <c r="H3877" s="120">
        <v>2019</v>
      </c>
      <c r="I3877" t="str">
        <f>IF(J3877="natural gas",VLOOKUP(D3877,'Cross-Page Data'!$I$4:$J$13,2,FALSE),IF(J3877="solar",VLOOKUP('Form 923'!D3877,'Cross-Page Data'!$I$14:$J$117,2,FALSE),J3877))</f>
        <v>hydro</v>
      </c>
      <c r="J3877" t="str">
        <f>VLOOKUP(E3877,'Cross-Page Data'!$D$4:$F$48,3,FALSE)</f>
        <v>hydro</v>
      </c>
      <c r="K3877" t="b">
        <f t="shared" si="60"/>
        <v>1</v>
      </c>
    </row>
    <row r="3878" spans="1:11">
      <c r="A3878" s="120">
        <v>7318</v>
      </c>
      <c r="B3878" s="121" t="s">
        <v>201</v>
      </c>
      <c r="C3878" s="121" t="s">
        <v>206</v>
      </c>
      <c r="D3878" s="121" t="s">
        <v>73</v>
      </c>
      <c r="E3878" s="121" t="s">
        <v>70</v>
      </c>
      <c r="F3878" s="122">
        <v>1250</v>
      </c>
      <c r="G3878" s="122">
        <v>3919.964</v>
      </c>
      <c r="H3878" s="120">
        <v>2019</v>
      </c>
      <c r="I3878" t="str">
        <f>IF(J3878="natural gas",VLOOKUP(D3878,'Cross-Page Data'!$I$4:$J$13,2,FALSE),IF(J3878="solar",VLOOKUP('Form 923'!D3878,'Cross-Page Data'!$I$14:$J$117,2,FALSE),J3878))</f>
        <v>heavy or residual fuel oil</v>
      </c>
      <c r="J3878" t="str">
        <f>VLOOKUP(E3878,'Cross-Page Data'!$D$4:$F$48,3,FALSE)</f>
        <v>heavy or residual fuel oil</v>
      </c>
      <c r="K3878" t="b">
        <f t="shared" si="60"/>
        <v>1</v>
      </c>
    </row>
    <row r="3879" spans="1:11">
      <c r="A3879" s="120">
        <v>7318</v>
      </c>
      <c r="B3879" s="121" t="s">
        <v>201</v>
      </c>
      <c r="C3879" s="121" t="s">
        <v>206</v>
      </c>
      <c r="D3879" s="121" t="s">
        <v>73</v>
      </c>
      <c r="E3879" s="121" t="s">
        <v>38</v>
      </c>
      <c r="F3879" s="122">
        <v>56</v>
      </c>
      <c r="G3879" s="122">
        <v>183.036</v>
      </c>
      <c r="H3879" s="120">
        <v>2019</v>
      </c>
      <c r="I3879" t="str">
        <f>IF(J3879="natural gas",VLOOKUP(D3879,'Cross-Page Data'!$I$4:$J$13,2,FALSE),IF(J3879="solar",VLOOKUP('Form 923'!D3879,'Cross-Page Data'!$I$14:$J$117,2,FALSE),J3879))</f>
        <v>natural gas peaker</v>
      </c>
      <c r="J3879" t="str">
        <f>VLOOKUP(E3879,'Cross-Page Data'!$D$4:$F$48,3,FALSE)</f>
        <v>natural gas</v>
      </c>
      <c r="K3879" t="b">
        <f t="shared" si="60"/>
        <v>1</v>
      </c>
    </row>
    <row r="3880" spans="1:11">
      <c r="A3880" s="120">
        <v>7318</v>
      </c>
      <c r="B3880" s="121" t="s">
        <v>201</v>
      </c>
      <c r="C3880" s="121" t="s">
        <v>206</v>
      </c>
      <c r="D3880" s="121" t="s">
        <v>73</v>
      </c>
      <c r="E3880" s="121" t="s">
        <v>152</v>
      </c>
      <c r="F3880" s="122">
        <v>0</v>
      </c>
      <c r="G3880" s="122">
        <v>0</v>
      </c>
      <c r="H3880" s="120">
        <v>2019</v>
      </c>
      <c r="I3880" t="str">
        <f>IF(J3880="natural gas",VLOOKUP(D3880,'Cross-Page Data'!$I$4:$J$13,2,FALSE),IF(J3880="solar",VLOOKUP('Form 923'!D3880,'Cross-Page Data'!$I$14:$J$117,2,FALSE),J3880))</f>
        <v>heavy or residual fuel oil</v>
      </c>
      <c r="J3880" t="str">
        <f>VLOOKUP(E3880,'Cross-Page Data'!$D$4:$F$48,3,FALSE)</f>
        <v>heavy or residual fuel oil</v>
      </c>
      <c r="K3880" t="b">
        <f t="shared" si="60"/>
        <v>1</v>
      </c>
    </row>
    <row r="3881" spans="1:11">
      <c r="A3881" s="120">
        <v>7325</v>
      </c>
      <c r="B3881" s="121" t="s">
        <v>201</v>
      </c>
      <c r="C3881" s="121" t="s">
        <v>206</v>
      </c>
      <c r="D3881" s="121" t="s">
        <v>73</v>
      </c>
      <c r="E3881" s="121" t="s">
        <v>38</v>
      </c>
      <c r="F3881" s="122">
        <v>13856983</v>
      </c>
      <c r="G3881" s="122">
        <v>1034100</v>
      </c>
      <c r="H3881" s="120">
        <v>2019</v>
      </c>
      <c r="I3881" t="str">
        <f>IF(J3881="natural gas",VLOOKUP(D3881,'Cross-Page Data'!$I$4:$J$13,2,FALSE),IF(J3881="solar",VLOOKUP('Form 923'!D3881,'Cross-Page Data'!$I$14:$J$117,2,FALSE),J3881))</f>
        <v>natural gas peaker</v>
      </c>
      <c r="J3881" t="str">
        <f>VLOOKUP(E3881,'Cross-Page Data'!$D$4:$F$48,3,FALSE)</f>
        <v>natural gas</v>
      </c>
      <c r="K3881" t="b">
        <f t="shared" si="60"/>
        <v>1</v>
      </c>
    </row>
    <row r="3882" spans="1:11">
      <c r="A3882" s="120">
        <v>7335</v>
      </c>
      <c r="B3882" s="121" t="s">
        <v>201</v>
      </c>
      <c r="C3882" s="121" t="s">
        <v>202</v>
      </c>
      <c r="D3882" s="121" t="s">
        <v>73</v>
      </c>
      <c r="E3882" s="121" t="s">
        <v>70</v>
      </c>
      <c r="F3882" s="122">
        <v>2538</v>
      </c>
      <c r="G3882" s="122">
        <v>191.586</v>
      </c>
      <c r="H3882" s="120">
        <v>2019</v>
      </c>
      <c r="I3882" t="str">
        <f>IF(J3882="natural gas",VLOOKUP(D3882,'Cross-Page Data'!$I$4:$J$13,2,FALSE),IF(J3882="solar",VLOOKUP('Form 923'!D3882,'Cross-Page Data'!$I$14:$J$117,2,FALSE),J3882))</f>
        <v>heavy or residual fuel oil</v>
      </c>
      <c r="J3882" t="str">
        <f>VLOOKUP(E3882,'Cross-Page Data'!$D$4:$F$48,3,FALSE)</f>
        <v>heavy or residual fuel oil</v>
      </c>
      <c r="K3882" t="b">
        <f t="shared" si="60"/>
        <v>1</v>
      </c>
    </row>
    <row r="3883" spans="1:11">
      <c r="A3883" s="120">
        <v>7335</v>
      </c>
      <c r="B3883" s="121" t="s">
        <v>201</v>
      </c>
      <c r="C3883" s="121" t="s">
        <v>202</v>
      </c>
      <c r="D3883" s="121" t="s">
        <v>73</v>
      </c>
      <c r="E3883" s="121" t="s">
        <v>38</v>
      </c>
      <c r="F3883" s="122">
        <v>30885</v>
      </c>
      <c r="G3883" s="122">
        <v>2331.414</v>
      </c>
      <c r="H3883" s="120">
        <v>2019</v>
      </c>
      <c r="I3883" t="str">
        <f>IF(J3883="natural gas",VLOOKUP(D3883,'Cross-Page Data'!$I$4:$J$13,2,FALSE),IF(J3883="solar",VLOOKUP('Form 923'!D3883,'Cross-Page Data'!$I$14:$J$117,2,FALSE),J3883))</f>
        <v>natural gas peaker</v>
      </c>
      <c r="J3883" t="str">
        <f>VLOOKUP(E3883,'Cross-Page Data'!$D$4:$F$48,3,FALSE)</f>
        <v>natural gas</v>
      </c>
      <c r="K3883" t="b">
        <f t="shared" si="60"/>
        <v>1</v>
      </c>
    </row>
    <row r="3884" spans="1:11">
      <c r="A3884" s="120">
        <v>7336</v>
      </c>
      <c r="B3884" s="121" t="s">
        <v>201</v>
      </c>
      <c r="C3884" s="121" t="s">
        <v>202</v>
      </c>
      <c r="D3884" s="121" t="s">
        <v>73</v>
      </c>
      <c r="E3884" s="121" t="s">
        <v>70</v>
      </c>
      <c r="F3884" s="122">
        <v>20160</v>
      </c>
      <c r="G3884" s="122">
        <v>1527.648</v>
      </c>
      <c r="H3884" s="120">
        <v>2019</v>
      </c>
      <c r="I3884" t="str">
        <f>IF(J3884="natural gas",VLOOKUP(D3884,'Cross-Page Data'!$I$4:$J$13,2,FALSE),IF(J3884="solar",VLOOKUP('Form 923'!D3884,'Cross-Page Data'!$I$14:$J$117,2,FALSE),J3884))</f>
        <v>heavy or residual fuel oil</v>
      </c>
      <c r="J3884" t="str">
        <f>VLOOKUP(E3884,'Cross-Page Data'!$D$4:$F$48,3,FALSE)</f>
        <v>heavy or residual fuel oil</v>
      </c>
      <c r="K3884" t="b">
        <f t="shared" si="60"/>
        <v>1</v>
      </c>
    </row>
    <row r="3885" spans="1:11">
      <c r="A3885" s="120">
        <v>7336</v>
      </c>
      <c r="B3885" s="121" t="s">
        <v>201</v>
      </c>
      <c r="C3885" s="121" t="s">
        <v>202</v>
      </c>
      <c r="D3885" s="121" t="s">
        <v>73</v>
      </c>
      <c r="E3885" s="121" t="s">
        <v>38</v>
      </c>
      <c r="F3885" s="122">
        <v>62940</v>
      </c>
      <c r="G3885" s="122">
        <v>4769.352</v>
      </c>
      <c r="H3885" s="120">
        <v>2019</v>
      </c>
      <c r="I3885" t="str">
        <f>IF(J3885="natural gas",VLOOKUP(D3885,'Cross-Page Data'!$I$4:$J$13,2,FALSE),IF(J3885="solar",VLOOKUP('Form 923'!D3885,'Cross-Page Data'!$I$14:$J$117,2,FALSE),J3885))</f>
        <v>natural gas peaker</v>
      </c>
      <c r="J3885" t="str">
        <f>VLOOKUP(E3885,'Cross-Page Data'!$D$4:$F$48,3,FALSE)</f>
        <v>natural gas</v>
      </c>
      <c r="K3885" t="b">
        <f t="shared" si="60"/>
        <v>1</v>
      </c>
    </row>
    <row r="3886" spans="1:11">
      <c r="A3886" s="120">
        <v>7337</v>
      </c>
      <c r="B3886" s="121" t="s">
        <v>201</v>
      </c>
      <c r="C3886" s="121" t="s">
        <v>202</v>
      </c>
      <c r="D3886" s="121" t="s">
        <v>73</v>
      </c>
      <c r="E3886" s="121" t="s">
        <v>70</v>
      </c>
      <c r="F3886" s="122">
        <v>0</v>
      </c>
      <c r="G3886" s="122">
        <v>0</v>
      </c>
      <c r="H3886" s="120">
        <v>2019</v>
      </c>
      <c r="I3886" t="str">
        <f>IF(J3886="natural gas",VLOOKUP(D3886,'Cross-Page Data'!$I$4:$J$13,2,FALSE),IF(J3886="solar",VLOOKUP('Form 923'!D3886,'Cross-Page Data'!$I$14:$J$117,2,FALSE),J3886))</f>
        <v>heavy or residual fuel oil</v>
      </c>
      <c r="J3886" t="str">
        <f>VLOOKUP(E3886,'Cross-Page Data'!$D$4:$F$48,3,FALSE)</f>
        <v>heavy or residual fuel oil</v>
      </c>
      <c r="K3886" t="b">
        <f t="shared" si="60"/>
        <v>1</v>
      </c>
    </row>
    <row r="3887" spans="1:11">
      <c r="A3887" s="120">
        <v>7338</v>
      </c>
      <c r="B3887" s="121" t="s">
        <v>201</v>
      </c>
      <c r="C3887" s="121" t="s">
        <v>202</v>
      </c>
      <c r="D3887" s="121" t="s">
        <v>116</v>
      </c>
      <c r="E3887" s="121" t="s">
        <v>170</v>
      </c>
      <c r="F3887" s="122">
        <v>0</v>
      </c>
      <c r="G3887" s="122">
        <v>0</v>
      </c>
      <c r="H3887" s="120">
        <v>2019</v>
      </c>
      <c r="I3887" t="str">
        <f>IF(J3887="natural gas",VLOOKUP(D3887,'Cross-Page Data'!$I$4:$J$13,2,FALSE),IF(J3887="solar",VLOOKUP('Form 923'!D3887,'Cross-Page Data'!$I$14:$J$117,2,FALSE),J3887))</f>
        <v>hydro</v>
      </c>
      <c r="J3887" t="str">
        <f>VLOOKUP(E3887,'Cross-Page Data'!$D$4:$F$48,3,FALSE)</f>
        <v>hydro</v>
      </c>
      <c r="K3887" t="b">
        <f t="shared" si="60"/>
        <v>1</v>
      </c>
    </row>
    <row r="3888" spans="1:11">
      <c r="A3888" s="120">
        <v>7339</v>
      </c>
      <c r="B3888" s="121" t="s">
        <v>201</v>
      </c>
      <c r="C3888" s="121" t="s">
        <v>202</v>
      </c>
      <c r="D3888" s="121" t="s">
        <v>73</v>
      </c>
      <c r="E3888" s="121" t="s">
        <v>70</v>
      </c>
      <c r="F3888" s="122">
        <v>0</v>
      </c>
      <c r="G3888" s="122">
        <v>0</v>
      </c>
      <c r="H3888" s="120">
        <v>2019</v>
      </c>
      <c r="I3888" t="str">
        <f>IF(J3888="natural gas",VLOOKUP(D3888,'Cross-Page Data'!$I$4:$J$13,2,FALSE),IF(J3888="solar",VLOOKUP('Form 923'!D3888,'Cross-Page Data'!$I$14:$J$117,2,FALSE),J3888))</f>
        <v>heavy or residual fuel oil</v>
      </c>
      <c r="J3888" t="str">
        <f>VLOOKUP(E3888,'Cross-Page Data'!$D$4:$F$48,3,FALSE)</f>
        <v>heavy or residual fuel oil</v>
      </c>
      <c r="K3888" t="b">
        <f t="shared" si="60"/>
        <v>1</v>
      </c>
    </row>
    <row r="3889" spans="1:11">
      <c r="A3889" s="120">
        <v>7339</v>
      </c>
      <c r="B3889" s="121" t="s">
        <v>201</v>
      </c>
      <c r="C3889" s="121" t="s">
        <v>202</v>
      </c>
      <c r="D3889" s="121" t="s">
        <v>73</v>
      </c>
      <c r="E3889" s="121" t="s">
        <v>38</v>
      </c>
      <c r="F3889" s="122">
        <v>24744</v>
      </c>
      <c r="G3889" s="122">
        <v>1371</v>
      </c>
      <c r="H3889" s="120">
        <v>2019</v>
      </c>
      <c r="I3889" t="str">
        <f>IF(J3889="natural gas",VLOOKUP(D3889,'Cross-Page Data'!$I$4:$J$13,2,FALSE),IF(J3889="solar",VLOOKUP('Form 923'!D3889,'Cross-Page Data'!$I$14:$J$117,2,FALSE),J3889))</f>
        <v>natural gas peaker</v>
      </c>
      <c r="J3889" t="str">
        <f>VLOOKUP(E3889,'Cross-Page Data'!$D$4:$F$48,3,FALSE)</f>
        <v>natural gas</v>
      </c>
      <c r="K3889" t="b">
        <f t="shared" si="60"/>
        <v>1</v>
      </c>
    </row>
    <row r="3890" spans="1:11">
      <c r="A3890" s="120">
        <v>7343</v>
      </c>
      <c r="B3890" s="121" t="s">
        <v>205</v>
      </c>
      <c r="C3890" s="121" t="s">
        <v>202</v>
      </c>
      <c r="D3890" s="121" t="s">
        <v>68</v>
      </c>
      <c r="E3890" s="121" t="s">
        <v>70</v>
      </c>
      <c r="F3890" s="122">
        <v>124139</v>
      </c>
      <c r="G3890" s="122">
        <v>9084.992</v>
      </c>
      <c r="H3890" s="120">
        <v>2019</v>
      </c>
      <c r="I3890" t="str">
        <f>IF(J3890="natural gas",VLOOKUP(D3890,'Cross-Page Data'!$I$4:$J$13,2,FALSE),IF(J3890="solar",VLOOKUP('Form 923'!D3890,'Cross-Page Data'!$I$14:$J$117,2,FALSE),J3890))</f>
        <v>heavy or residual fuel oil</v>
      </c>
      <c r="J3890" t="str">
        <f>VLOOKUP(E3890,'Cross-Page Data'!$D$4:$F$48,3,FALSE)</f>
        <v>heavy or residual fuel oil</v>
      </c>
      <c r="K3890" t="b">
        <f t="shared" si="60"/>
        <v>1</v>
      </c>
    </row>
    <row r="3891" spans="1:11">
      <c r="A3891" s="120">
        <v>7343</v>
      </c>
      <c r="B3891" s="121" t="s">
        <v>205</v>
      </c>
      <c r="C3891" s="121" t="s">
        <v>202</v>
      </c>
      <c r="D3891" s="121" t="s">
        <v>68</v>
      </c>
      <c r="E3891" s="121" t="s">
        <v>150</v>
      </c>
      <c r="F3891" s="122">
        <v>14310707</v>
      </c>
      <c r="G3891" s="122">
        <v>1421523.1</v>
      </c>
      <c r="H3891" s="120">
        <v>2019</v>
      </c>
      <c r="I3891" t="str">
        <f>IF(J3891="natural gas",VLOOKUP(D3891,'Cross-Page Data'!$I$4:$J$13,2,FALSE),IF(J3891="solar",VLOOKUP('Form 923'!D3891,'Cross-Page Data'!$I$14:$J$117,2,FALSE),J3891))</f>
        <v>hard coal</v>
      </c>
      <c r="J3891" t="str">
        <f>VLOOKUP(E3891,'Cross-Page Data'!$D$4:$F$48,3,FALSE)</f>
        <v>hard coal</v>
      </c>
      <c r="K3891" t="b">
        <f t="shared" si="60"/>
        <v>1</v>
      </c>
    </row>
    <row r="3892" spans="1:11">
      <c r="A3892" s="120">
        <v>7343</v>
      </c>
      <c r="B3892" s="121" t="s">
        <v>205</v>
      </c>
      <c r="C3892" s="121" t="s">
        <v>202</v>
      </c>
      <c r="D3892" s="121" t="s">
        <v>68</v>
      </c>
      <c r="E3892" s="121" t="s">
        <v>162</v>
      </c>
      <c r="F3892" s="122">
        <v>1126261</v>
      </c>
      <c r="G3892" s="122">
        <v>112907.87</v>
      </c>
      <c r="H3892" s="120">
        <v>2019</v>
      </c>
      <c r="I3892" t="str">
        <f>IF(J3892="natural gas",VLOOKUP(D3892,'Cross-Page Data'!$I$4:$J$13,2,FALSE),IF(J3892="solar",VLOOKUP('Form 923'!D3892,'Cross-Page Data'!$I$14:$J$117,2,FALSE),J3892))</f>
        <v>hard coal</v>
      </c>
      <c r="J3892" t="str">
        <f>VLOOKUP(E3892,'Cross-Page Data'!$D$4:$F$48,3,FALSE)</f>
        <v>hard coal</v>
      </c>
      <c r="K3892" t="b">
        <f t="shared" si="60"/>
        <v>1</v>
      </c>
    </row>
    <row r="3893" spans="1:11">
      <c r="A3893" s="120">
        <v>7345</v>
      </c>
      <c r="B3893" s="121" t="s">
        <v>201</v>
      </c>
      <c r="C3893" s="121" t="s">
        <v>202</v>
      </c>
      <c r="D3893" s="121" t="s">
        <v>73</v>
      </c>
      <c r="E3893" s="121" t="s">
        <v>70</v>
      </c>
      <c r="F3893" s="122">
        <v>0</v>
      </c>
      <c r="G3893" s="122">
        <v>0</v>
      </c>
      <c r="H3893" s="120">
        <v>2019</v>
      </c>
      <c r="I3893" t="str">
        <f>IF(J3893="natural gas",VLOOKUP(D3893,'Cross-Page Data'!$I$4:$J$13,2,FALSE),IF(J3893="solar",VLOOKUP('Form 923'!D3893,'Cross-Page Data'!$I$14:$J$117,2,FALSE),J3893))</f>
        <v>heavy or residual fuel oil</v>
      </c>
      <c r="J3893" t="str">
        <f>VLOOKUP(E3893,'Cross-Page Data'!$D$4:$F$48,3,FALSE)</f>
        <v>heavy or residual fuel oil</v>
      </c>
      <c r="K3893" t="b">
        <f t="shared" si="60"/>
        <v>1</v>
      </c>
    </row>
    <row r="3894" spans="1:11">
      <c r="A3894" s="120">
        <v>7345</v>
      </c>
      <c r="B3894" s="121" t="s">
        <v>201</v>
      </c>
      <c r="C3894" s="121" t="s">
        <v>202</v>
      </c>
      <c r="D3894" s="121" t="s">
        <v>73</v>
      </c>
      <c r="E3894" s="121" t="s">
        <v>38</v>
      </c>
      <c r="F3894" s="122">
        <v>2808720</v>
      </c>
      <c r="G3894" s="122">
        <v>327045</v>
      </c>
      <c r="H3894" s="120">
        <v>2019</v>
      </c>
      <c r="I3894" t="str">
        <f>IF(J3894="natural gas",VLOOKUP(D3894,'Cross-Page Data'!$I$4:$J$13,2,FALSE),IF(J3894="solar",VLOOKUP('Form 923'!D3894,'Cross-Page Data'!$I$14:$J$117,2,FALSE),J3894))</f>
        <v>natural gas peaker</v>
      </c>
      <c r="J3894" t="str">
        <f>VLOOKUP(E3894,'Cross-Page Data'!$D$4:$F$48,3,FALSE)</f>
        <v>natural gas</v>
      </c>
      <c r="K3894" t="b">
        <f t="shared" si="60"/>
        <v>1</v>
      </c>
    </row>
    <row r="3895" spans="1:11">
      <c r="A3895" s="120">
        <v>7348</v>
      </c>
      <c r="B3895" s="121" t="s">
        <v>201</v>
      </c>
      <c r="C3895" s="121" t="s">
        <v>202</v>
      </c>
      <c r="D3895" s="121" t="s">
        <v>73</v>
      </c>
      <c r="E3895" s="121" t="s">
        <v>70</v>
      </c>
      <c r="F3895" s="122">
        <v>21825</v>
      </c>
      <c r="G3895" s="122">
        <v>1554.136</v>
      </c>
      <c r="H3895" s="120">
        <v>2019</v>
      </c>
      <c r="I3895" t="str">
        <f>IF(J3895="natural gas",VLOOKUP(D3895,'Cross-Page Data'!$I$4:$J$13,2,FALSE),IF(J3895="solar",VLOOKUP('Form 923'!D3895,'Cross-Page Data'!$I$14:$J$117,2,FALSE),J3895))</f>
        <v>heavy or residual fuel oil</v>
      </c>
      <c r="J3895" t="str">
        <f>VLOOKUP(E3895,'Cross-Page Data'!$D$4:$F$48,3,FALSE)</f>
        <v>heavy or residual fuel oil</v>
      </c>
      <c r="K3895" t="b">
        <f t="shared" si="60"/>
        <v>1</v>
      </c>
    </row>
    <row r="3896" spans="1:11">
      <c r="A3896" s="120">
        <v>7348</v>
      </c>
      <c r="B3896" s="121" t="s">
        <v>201</v>
      </c>
      <c r="C3896" s="121" t="s">
        <v>202</v>
      </c>
      <c r="D3896" s="121" t="s">
        <v>73</v>
      </c>
      <c r="E3896" s="121" t="s">
        <v>38</v>
      </c>
      <c r="F3896" s="122">
        <v>283168</v>
      </c>
      <c r="G3896" s="122">
        <v>20163.864</v>
      </c>
      <c r="H3896" s="120">
        <v>2019</v>
      </c>
      <c r="I3896" t="str">
        <f>IF(J3896="natural gas",VLOOKUP(D3896,'Cross-Page Data'!$I$4:$J$13,2,FALSE),IF(J3896="solar",VLOOKUP('Form 923'!D3896,'Cross-Page Data'!$I$14:$J$117,2,FALSE),J3896))</f>
        <v>natural gas peaker</v>
      </c>
      <c r="J3896" t="str">
        <f>VLOOKUP(E3896,'Cross-Page Data'!$D$4:$F$48,3,FALSE)</f>
        <v>natural gas</v>
      </c>
      <c r="K3896" t="b">
        <f t="shared" si="60"/>
        <v>1</v>
      </c>
    </row>
    <row r="3897" spans="1:11">
      <c r="A3897" s="120">
        <v>7350</v>
      </c>
      <c r="B3897" s="121" t="s">
        <v>205</v>
      </c>
      <c r="C3897" s="121" t="s">
        <v>202</v>
      </c>
      <c r="D3897" s="121" t="s">
        <v>39</v>
      </c>
      <c r="E3897" s="121" t="s">
        <v>38</v>
      </c>
      <c r="F3897" s="122">
        <v>0</v>
      </c>
      <c r="G3897" s="122">
        <v>569313</v>
      </c>
      <c r="H3897" s="120">
        <v>2019</v>
      </c>
      <c r="I3897" t="str">
        <f>IF(J3897="natural gas",VLOOKUP(D3897,'Cross-Page Data'!$I$4:$J$13,2,FALSE),IF(J3897="solar",VLOOKUP('Form 923'!D3897,'Cross-Page Data'!$I$14:$J$117,2,FALSE),J3897))</f>
        <v>natural gas nonpeaker - preexisting nonretiring</v>
      </c>
      <c r="J3897" t="str">
        <f>VLOOKUP(E3897,'Cross-Page Data'!$D$4:$F$48,3,FALSE)</f>
        <v>natural gas</v>
      </c>
      <c r="K3897" t="b">
        <f t="shared" si="60"/>
        <v>1</v>
      </c>
    </row>
    <row r="3898" spans="1:11">
      <c r="A3898" s="120">
        <v>7350</v>
      </c>
      <c r="B3898" s="121" t="s">
        <v>205</v>
      </c>
      <c r="C3898" s="121" t="s">
        <v>202</v>
      </c>
      <c r="D3898" s="121" t="s">
        <v>61</v>
      </c>
      <c r="E3898" s="121" t="s">
        <v>38</v>
      </c>
      <c r="F3898" s="122">
        <v>12103974</v>
      </c>
      <c r="G3898" s="122">
        <v>1200027</v>
      </c>
      <c r="H3898" s="120">
        <v>2019</v>
      </c>
      <c r="I3898" t="str">
        <f>IF(J3898="natural gas",VLOOKUP(D3898,'Cross-Page Data'!$I$4:$J$13,2,FALSE),IF(J3898="solar",VLOOKUP('Form 923'!D3898,'Cross-Page Data'!$I$14:$J$117,2,FALSE),J3898))</f>
        <v>natural gas nonpeaker - preexisting nonretiring</v>
      </c>
      <c r="J3898" t="str">
        <f>VLOOKUP(E3898,'Cross-Page Data'!$D$4:$F$48,3,FALSE)</f>
        <v>natural gas</v>
      </c>
      <c r="K3898" t="b">
        <f t="shared" si="60"/>
        <v>1</v>
      </c>
    </row>
    <row r="3899" spans="1:11">
      <c r="A3899" s="120">
        <v>7367</v>
      </c>
      <c r="B3899" s="121" t="s">
        <v>201</v>
      </c>
      <c r="C3899" s="121" t="s">
        <v>202</v>
      </c>
      <c r="D3899" s="121" t="s">
        <v>116</v>
      </c>
      <c r="E3899" s="121" t="s">
        <v>170</v>
      </c>
      <c r="F3899" s="122">
        <v>3681796</v>
      </c>
      <c r="G3899" s="122">
        <v>413592</v>
      </c>
      <c r="H3899" s="120">
        <v>2019</v>
      </c>
      <c r="I3899" t="str">
        <f>IF(J3899="natural gas",VLOOKUP(D3899,'Cross-Page Data'!$I$4:$J$13,2,FALSE),IF(J3899="solar",VLOOKUP('Form 923'!D3899,'Cross-Page Data'!$I$14:$J$117,2,FALSE),J3899))</f>
        <v>hydro</v>
      </c>
      <c r="J3899" t="str">
        <f>VLOOKUP(E3899,'Cross-Page Data'!$D$4:$F$48,3,FALSE)</f>
        <v>hydro</v>
      </c>
      <c r="K3899" t="b">
        <f t="shared" si="60"/>
        <v>1</v>
      </c>
    </row>
    <row r="3900" spans="1:11">
      <c r="A3900" s="120">
        <v>7368</v>
      </c>
      <c r="B3900" s="121" t="s">
        <v>201</v>
      </c>
      <c r="C3900" s="121" t="s">
        <v>202</v>
      </c>
      <c r="D3900" s="121" t="s">
        <v>68</v>
      </c>
      <c r="E3900" s="121" t="s">
        <v>76</v>
      </c>
      <c r="F3900" s="122">
        <v>2889535</v>
      </c>
      <c r="G3900" s="122">
        <v>324594</v>
      </c>
      <c r="H3900" s="120">
        <v>2019</v>
      </c>
      <c r="I3900" t="str">
        <f>IF(J3900="natural gas",VLOOKUP(D3900,'Cross-Page Data'!$I$4:$J$13,2,FALSE),IF(J3900="solar",VLOOKUP('Form 923'!D3900,'Cross-Page Data'!$I$14:$J$117,2,FALSE),J3900))</f>
        <v>geothermal</v>
      </c>
      <c r="J3900" t="str">
        <f>VLOOKUP(E3900,'Cross-Page Data'!$D$4:$F$48,3,FALSE)</f>
        <v>geothermal</v>
      </c>
      <c r="K3900" t="b">
        <f t="shared" si="60"/>
        <v>1</v>
      </c>
    </row>
    <row r="3901" spans="1:11">
      <c r="A3901" s="120">
        <v>7369</v>
      </c>
      <c r="B3901" s="121" t="s">
        <v>201</v>
      </c>
      <c r="C3901" s="121" t="s">
        <v>202</v>
      </c>
      <c r="D3901" s="121" t="s">
        <v>68</v>
      </c>
      <c r="E3901" s="121" t="s">
        <v>76</v>
      </c>
      <c r="F3901" s="122">
        <v>2947914</v>
      </c>
      <c r="G3901" s="122">
        <v>331152</v>
      </c>
      <c r="H3901" s="120">
        <v>2019</v>
      </c>
      <c r="I3901" t="str">
        <f>IF(J3901="natural gas",VLOOKUP(D3901,'Cross-Page Data'!$I$4:$J$13,2,FALSE),IF(J3901="solar",VLOOKUP('Form 923'!D3901,'Cross-Page Data'!$I$14:$J$117,2,FALSE),J3901))</f>
        <v>geothermal</v>
      </c>
      <c r="J3901" t="str">
        <f>VLOOKUP(E3901,'Cross-Page Data'!$D$4:$F$48,3,FALSE)</f>
        <v>geothermal</v>
      </c>
      <c r="K3901" t="b">
        <f t="shared" si="60"/>
        <v>1</v>
      </c>
    </row>
    <row r="3902" spans="1:11">
      <c r="A3902" s="120">
        <v>7372</v>
      </c>
      <c r="B3902" s="121" t="s">
        <v>201</v>
      </c>
      <c r="C3902" s="121" t="s">
        <v>202</v>
      </c>
      <c r="D3902" s="121" t="s">
        <v>116</v>
      </c>
      <c r="E3902" s="121" t="s">
        <v>170</v>
      </c>
      <c r="F3902" s="122">
        <v>38306</v>
      </c>
      <c r="G3902" s="122">
        <v>4303</v>
      </c>
      <c r="H3902" s="120">
        <v>2019</v>
      </c>
      <c r="I3902" t="str">
        <f>IF(J3902="natural gas",VLOOKUP(D3902,'Cross-Page Data'!$I$4:$J$13,2,FALSE),IF(J3902="solar",VLOOKUP('Form 923'!D3902,'Cross-Page Data'!$I$14:$J$117,2,FALSE),J3902))</f>
        <v>hydro</v>
      </c>
      <c r="J3902" t="str">
        <f>VLOOKUP(E3902,'Cross-Page Data'!$D$4:$F$48,3,FALSE)</f>
        <v>hydro</v>
      </c>
      <c r="K3902" t="b">
        <f t="shared" si="60"/>
        <v>1</v>
      </c>
    </row>
    <row r="3903" spans="1:11">
      <c r="A3903" s="120">
        <v>7373</v>
      </c>
      <c r="B3903" s="121" t="s">
        <v>201</v>
      </c>
      <c r="C3903" s="121" t="s">
        <v>202</v>
      </c>
      <c r="D3903" s="121" t="s">
        <v>116</v>
      </c>
      <c r="E3903" s="121" t="s">
        <v>170</v>
      </c>
      <c r="F3903" s="122">
        <v>152065</v>
      </c>
      <c r="G3903" s="122">
        <v>17082</v>
      </c>
      <c r="H3903" s="120">
        <v>2019</v>
      </c>
      <c r="I3903" t="str">
        <f>IF(J3903="natural gas",VLOOKUP(D3903,'Cross-Page Data'!$I$4:$J$13,2,FALSE),IF(J3903="solar",VLOOKUP('Form 923'!D3903,'Cross-Page Data'!$I$14:$J$117,2,FALSE),J3903))</f>
        <v>hydro</v>
      </c>
      <c r="J3903" t="str">
        <f>VLOOKUP(E3903,'Cross-Page Data'!$D$4:$F$48,3,FALSE)</f>
        <v>hydro</v>
      </c>
      <c r="K3903" t="b">
        <f t="shared" si="60"/>
        <v>1</v>
      </c>
    </row>
    <row r="3904" ht="25.5" spans="1:11">
      <c r="A3904" s="120">
        <v>7378</v>
      </c>
      <c r="B3904" s="121" t="s">
        <v>201</v>
      </c>
      <c r="C3904" s="121" t="s">
        <v>207</v>
      </c>
      <c r="D3904" s="121" t="s">
        <v>79</v>
      </c>
      <c r="E3904" s="121" t="s">
        <v>70</v>
      </c>
      <c r="F3904" s="122">
        <v>300</v>
      </c>
      <c r="G3904" s="122">
        <v>14</v>
      </c>
      <c r="H3904" s="120">
        <v>2019</v>
      </c>
      <c r="I3904" t="str">
        <f>IF(J3904="natural gas",VLOOKUP(D3904,'Cross-Page Data'!$I$4:$J$13,2,FALSE),IF(J3904="solar",VLOOKUP('Form 923'!D3904,'Cross-Page Data'!$I$14:$J$117,2,FALSE),J3904))</f>
        <v>heavy or residual fuel oil</v>
      </c>
      <c r="J3904" t="str">
        <f>VLOOKUP(E3904,'Cross-Page Data'!$D$4:$F$48,3,FALSE)</f>
        <v>heavy or residual fuel oil</v>
      </c>
      <c r="K3904" t="b">
        <f t="shared" si="60"/>
        <v>0</v>
      </c>
    </row>
    <row r="3905" spans="1:11">
      <c r="A3905" s="120">
        <v>7380</v>
      </c>
      <c r="B3905" s="121" t="s">
        <v>201</v>
      </c>
      <c r="C3905" s="121" t="s">
        <v>202</v>
      </c>
      <c r="D3905" s="121" t="s">
        <v>39</v>
      </c>
      <c r="E3905" s="121" t="s">
        <v>70</v>
      </c>
      <c r="F3905" s="122">
        <v>0</v>
      </c>
      <c r="G3905" s="122">
        <v>20.08</v>
      </c>
      <c r="H3905" s="120">
        <v>2019</v>
      </c>
      <c r="I3905" t="str">
        <f>IF(J3905="natural gas",VLOOKUP(D3905,'Cross-Page Data'!$I$4:$J$13,2,FALSE),IF(J3905="solar",VLOOKUP('Form 923'!D3905,'Cross-Page Data'!$I$14:$J$117,2,FALSE),J3905))</f>
        <v>heavy or residual fuel oil</v>
      </c>
      <c r="J3905" t="str">
        <f>VLOOKUP(E3905,'Cross-Page Data'!$D$4:$F$48,3,FALSE)</f>
        <v>heavy or residual fuel oil</v>
      </c>
      <c r="K3905" t="b">
        <f t="shared" si="60"/>
        <v>1</v>
      </c>
    </row>
    <row r="3906" spans="1:11">
      <c r="A3906" s="120">
        <v>7380</v>
      </c>
      <c r="B3906" s="121" t="s">
        <v>201</v>
      </c>
      <c r="C3906" s="121" t="s">
        <v>202</v>
      </c>
      <c r="D3906" s="121" t="s">
        <v>39</v>
      </c>
      <c r="E3906" s="121" t="s">
        <v>38</v>
      </c>
      <c r="F3906" s="122">
        <v>0</v>
      </c>
      <c r="G3906" s="122">
        <v>1241358.9</v>
      </c>
      <c r="H3906" s="120">
        <v>2019</v>
      </c>
      <c r="I3906" t="str">
        <f>IF(J3906="natural gas",VLOOKUP(D3906,'Cross-Page Data'!$I$4:$J$13,2,FALSE),IF(J3906="solar",VLOOKUP('Form 923'!D3906,'Cross-Page Data'!$I$14:$J$117,2,FALSE),J3906))</f>
        <v>natural gas nonpeaker - preexisting nonretiring</v>
      </c>
      <c r="J3906" t="str">
        <f>VLOOKUP(E3906,'Cross-Page Data'!$D$4:$F$48,3,FALSE)</f>
        <v>natural gas</v>
      </c>
      <c r="K3906" t="b">
        <f t="shared" si="60"/>
        <v>1</v>
      </c>
    </row>
    <row r="3907" spans="1:11">
      <c r="A3907" s="120">
        <v>7380</v>
      </c>
      <c r="B3907" s="121" t="s">
        <v>201</v>
      </c>
      <c r="C3907" s="121" t="s">
        <v>202</v>
      </c>
      <c r="D3907" s="121" t="s">
        <v>61</v>
      </c>
      <c r="E3907" s="121" t="s">
        <v>70</v>
      </c>
      <c r="F3907" s="122">
        <v>410</v>
      </c>
      <c r="G3907" s="122">
        <v>37.292</v>
      </c>
      <c r="H3907" s="120">
        <v>2019</v>
      </c>
      <c r="I3907" t="str">
        <f>IF(J3907="natural gas",VLOOKUP(D3907,'Cross-Page Data'!$I$4:$J$13,2,FALSE),IF(J3907="solar",VLOOKUP('Form 923'!D3907,'Cross-Page Data'!$I$14:$J$117,2,FALSE),J3907))</f>
        <v>heavy or residual fuel oil</v>
      </c>
      <c r="J3907" t="str">
        <f>VLOOKUP(E3907,'Cross-Page Data'!$D$4:$F$48,3,FALSE)</f>
        <v>heavy or residual fuel oil</v>
      </c>
      <c r="K3907" t="b">
        <f t="shared" si="60"/>
        <v>1</v>
      </c>
    </row>
    <row r="3908" spans="1:11">
      <c r="A3908" s="120">
        <v>7380</v>
      </c>
      <c r="B3908" s="121" t="s">
        <v>201</v>
      </c>
      <c r="C3908" s="121" t="s">
        <v>202</v>
      </c>
      <c r="D3908" s="121" t="s">
        <v>61</v>
      </c>
      <c r="E3908" s="121" t="s">
        <v>38</v>
      </c>
      <c r="F3908" s="122">
        <v>25543604</v>
      </c>
      <c r="G3908" s="122">
        <v>2351646.7</v>
      </c>
      <c r="H3908" s="120">
        <v>2019</v>
      </c>
      <c r="I3908" t="str">
        <f>IF(J3908="natural gas",VLOOKUP(D3908,'Cross-Page Data'!$I$4:$J$13,2,FALSE),IF(J3908="solar",VLOOKUP('Form 923'!D3908,'Cross-Page Data'!$I$14:$J$117,2,FALSE),J3908))</f>
        <v>natural gas nonpeaker - preexisting nonretiring</v>
      </c>
      <c r="J3908" t="str">
        <f>VLOOKUP(E3908,'Cross-Page Data'!$D$4:$F$48,3,FALSE)</f>
        <v>natural gas</v>
      </c>
      <c r="K3908" t="b">
        <f t="shared" si="60"/>
        <v>1</v>
      </c>
    </row>
    <row r="3909" spans="1:11">
      <c r="A3909" s="120">
        <v>7380</v>
      </c>
      <c r="B3909" s="121" t="s">
        <v>201</v>
      </c>
      <c r="C3909" s="121" t="s">
        <v>202</v>
      </c>
      <c r="D3909" s="121" t="s">
        <v>73</v>
      </c>
      <c r="E3909" s="121" t="s">
        <v>70</v>
      </c>
      <c r="F3909" s="122">
        <v>769</v>
      </c>
      <c r="G3909" s="122">
        <v>67.79</v>
      </c>
      <c r="H3909" s="120">
        <v>2019</v>
      </c>
      <c r="I3909" t="str">
        <f>IF(J3909="natural gas",VLOOKUP(D3909,'Cross-Page Data'!$I$4:$J$13,2,FALSE),IF(J3909="solar",VLOOKUP('Form 923'!D3909,'Cross-Page Data'!$I$14:$J$117,2,FALSE),J3909))</f>
        <v>heavy or residual fuel oil</v>
      </c>
      <c r="J3909" t="str">
        <f>VLOOKUP(E3909,'Cross-Page Data'!$D$4:$F$48,3,FALSE)</f>
        <v>heavy or residual fuel oil</v>
      </c>
      <c r="K3909" t="b">
        <f t="shared" si="60"/>
        <v>1</v>
      </c>
    </row>
    <row r="3910" spans="1:11">
      <c r="A3910" s="120">
        <v>7380</v>
      </c>
      <c r="B3910" s="121" t="s">
        <v>201</v>
      </c>
      <c r="C3910" s="121" t="s">
        <v>202</v>
      </c>
      <c r="D3910" s="121" t="s">
        <v>73</v>
      </c>
      <c r="E3910" s="121" t="s">
        <v>38</v>
      </c>
      <c r="F3910" s="122">
        <v>1768794</v>
      </c>
      <c r="G3910" s="122">
        <v>155970.21</v>
      </c>
      <c r="H3910" s="120">
        <v>2019</v>
      </c>
      <c r="I3910" t="str">
        <f>IF(J3910="natural gas",VLOOKUP(D3910,'Cross-Page Data'!$I$4:$J$13,2,FALSE),IF(J3910="solar",VLOOKUP('Form 923'!D3910,'Cross-Page Data'!$I$14:$J$117,2,FALSE),J3910))</f>
        <v>natural gas peaker</v>
      </c>
      <c r="J3910" t="str">
        <f>VLOOKUP(E3910,'Cross-Page Data'!$D$4:$F$48,3,FALSE)</f>
        <v>natural gas</v>
      </c>
      <c r="K3910" t="b">
        <f t="shared" si="60"/>
        <v>1</v>
      </c>
    </row>
    <row r="3911" spans="1:11">
      <c r="A3911" s="120">
        <v>7381</v>
      </c>
      <c r="B3911" s="121" t="s">
        <v>201</v>
      </c>
      <c r="C3911" s="121" t="s">
        <v>202</v>
      </c>
      <c r="D3911" s="121" t="s">
        <v>128</v>
      </c>
      <c r="E3911" s="121" t="s">
        <v>180</v>
      </c>
      <c r="F3911" s="122">
        <v>108167</v>
      </c>
      <c r="G3911" s="122">
        <v>12151</v>
      </c>
      <c r="H3911" s="120">
        <v>2019</v>
      </c>
      <c r="I3911" t="str">
        <f>IF(J3911="natural gas",VLOOKUP(D3911,'Cross-Page Data'!$I$4:$J$13,2,FALSE),IF(J3911="solar",VLOOKUP('Form 923'!D3911,'Cross-Page Data'!$I$14:$J$117,2,FALSE),J3911))</f>
        <v>wind</v>
      </c>
      <c r="J3911" t="str">
        <f>VLOOKUP(E3911,'Cross-Page Data'!$D$4:$F$48,3,FALSE)</f>
        <v>wind</v>
      </c>
      <c r="K3911" t="b">
        <f t="shared" ref="K3911:K3974" si="61">IF(AND($N$6=FALSE,OR(C3911="Commercial NAICS Cogen",C3911="Industrial NAICS Cogen",C3911="NAICS-22 Cogen")),FALSE,IF(AND($N$7=FALSE,OR(C3911="Commercial NAICS Cogen",C3911="Commercial NAICS Non-Cogen",C3911="industrial NAICS Cogen",C3911="industrial NAICS non-cogen")),FALSE,TRUE))</f>
        <v>1</v>
      </c>
    </row>
    <row r="3912" spans="1:11">
      <c r="A3912" s="120">
        <v>7392</v>
      </c>
      <c r="B3912" s="121" t="s">
        <v>201</v>
      </c>
      <c r="C3912" s="121" t="s">
        <v>202</v>
      </c>
      <c r="D3912" s="121" t="s">
        <v>79</v>
      </c>
      <c r="E3912" s="121" t="s">
        <v>70</v>
      </c>
      <c r="F3912" s="122">
        <v>682</v>
      </c>
      <c r="G3912" s="122">
        <v>25.326</v>
      </c>
      <c r="H3912" s="120">
        <v>2019</v>
      </c>
      <c r="I3912" t="str">
        <f>IF(J3912="natural gas",VLOOKUP(D3912,'Cross-Page Data'!$I$4:$J$13,2,FALSE),IF(J3912="solar",VLOOKUP('Form 923'!D3912,'Cross-Page Data'!$I$14:$J$117,2,FALSE),J3912))</f>
        <v>heavy or residual fuel oil</v>
      </c>
      <c r="J3912" t="str">
        <f>VLOOKUP(E3912,'Cross-Page Data'!$D$4:$F$48,3,FALSE)</f>
        <v>heavy or residual fuel oil</v>
      </c>
      <c r="K3912" t="b">
        <f t="shared" si="61"/>
        <v>1</v>
      </c>
    </row>
    <row r="3913" spans="1:11">
      <c r="A3913" s="120">
        <v>7392</v>
      </c>
      <c r="B3913" s="121" t="s">
        <v>201</v>
      </c>
      <c r="C3913" s="121" t="s">
        <v>202</v>
      </c>
      <c r="D3913" s="121" t="s">
        <v>79</v>
      </c>
      <c r="E3913" s="121" t="s">
        <v>38</v>
      </c>
      <c r="F3913" s="122">
        <v>7774</v>
      </c>
      <c r="G3913" s="122">
        <v>288.674</v>
      </c>
      <c r="H3913" s="120">
        <v>2019</v>
      </c>
      <c r="I3913" t="str">
        <f>IF(J3913="natural gas",VLOOKUP(D3913,'Cross-Page Data'!$I$4:$J$13,2,FALSE),IF(J3913="solar",VLOOKUP('Form 923'!D3913,'Cross-Page Data'!$I$14:$J$117,2,FALSE),J3913))</f>
        <v>natural gas peaker</v>
      </c>
      <c r="J3913" t="str">
        <f>VLOOKUP(E3913,'Cross-Page Data'!$D$4:$F$48,3,FALSE)</f>
        <v>natural gas</v>
      </c>
      <c r="K3913" t="b">
        <f t="shared" si="61"/>
        <v>1</v>
      </c>
    </row>
    <row r="3914" spans="1:11">
      <c r="A3914" s="120">
        <v>7393</v>
      </c>
      <c r="B3914" s="121" t="s">
        <v>201</v>
      </c>
      <c r="C3914" s="121" t="s">
        <v>202</v>
      </c>
      <c r="D3914" s="121" t="s">
        <v>79</v>
      </c>
      <c r="E3914" s="121" t="s">
        <v>70</v>
      </c>
      <c r="F3914" s="122">
        <v>0</v>
      </c>
      <c r="G3914" s="122">
        <v>0</v>
      </c>
      <c r="H3914" s="120">
        <v>2019</v>
      </c>
      <c r="I3914" t="str">
        <f>IF(J3914="natural gas",VLOOKUP(D3914,'Cross-Page Data'!$I$4:$J$13,2,FALSE),IF(J3914="solar",VLOOKUP('Form 923'!D3914,'Cross-Page Data'!$I$14:$J$117,2,FALSE),J3914))</f>
        <v>heavy or residual fuel oil</v>
      </c>
      <c r="J3914" t="str">
        <f>VLOOKUP(E3914,'Cross-Page Data'!$D$4:$F$48,3,FALSE)</f>
        <v>heavy or residual fuel oil</v>
      </c>
      <c r="K3914" t="b">
        <f t="shared" si="61"/>
        <v>1</v>
      </c>
    </row>
    <row r="3915" spans="1:11">
      <c r="A3915" s="120">
        <v>7393</v>
      </c>
      <c r="B3915" s="121" t="s">
        <v>201</v>
      </c>
      <c r="C3915" s="121" t="s">
        <v>202</v>
      </c>
      <c r="D3915" s="121" t="s">
        <v>79</v>
      </c>
      <c r="E3915" s="121" t="s">
        <v>38</v>
      </c>
      <c r="F3915" s="122">
        <v>0</v>
      </c>
      <c r="G3915" s="122">
        <v>0</v>
      </c>
      <c r="H3915" s="120">
        <v>2019</v>
      </c>
      <c r="I3915" t="str">
        <f>IF(J3915="natural gas",VLOOKUP(D3915,'Cross-Page Data'!$I$4:$J$13,2,FALSE),IF(J3915="solar",VLOOKUP('Form 923'!D3915,'Cross-Page Data'!$I$14:$J$117,2,FALSE),J3915))</f>
        <v>natural gas peaker</v>
      </c>
      <c r="J3915" t="str">
        <f>VLOOKUP(E3915,'Cross-Page Data'!$D$4:$F$48,3,FALSE)</f>
        <v>natural gas</v>
      </c>
      <c r="K3915" t="b">
        <f t="shared" si="61"/>
        <v>1</v>
      </c>
    </row>
    <row r="3916" spans="1:11">
      <c r="A3916" s="120">
        <v>7396</v>
      </c>
      <c r="B3916" s="121" t="s">
        <v>201</v>
      </c>
      <c r="C3916" s="121" t="s">
        <v>202</v>
      </c>
      <c r="D3916" s="121" t="s">
        <v>79</v>
      </c>
      <c r="E3916" s="121" t="s">
        <v>70</v>
      </c>
      <c r="F3916" s="122">
        <v>925</v>
      </c>
      <c r="G3916" s="122">
        <v>89</v>
      </c>
      <c r="H3916" s="120">
        <v>2019</v>
      </c>
      <c r="I3916" t="str">
        <f>IF(J3916="natural gas",VLOOKUP(D3916,'Cross-Page Data'!$I$4:$J$13,2,FALSE),IF(J3916="solar",VLOOKUP('Form 923'!D3916,'Cross-Page Data'!$I$14:$J$117,2,FALSE),J3916))</f>
        <v>heavy or residual fuel oil</v>
      </c>
      <c r="J3916" t="str">
        <f>VLOOKUP(E3916,'Cross-Page Data'!$D$4:$F$48,3,FALSE)</f>
        <v>heavy or residual fuel oil</v>
      </c>
      <c r="K3916" t="b">
        <f t="shared" si="61"/>
        <v>1</v>
      </c>
    </row>
    <row r="3917" spans="1:11">
      <c r="A3917" s="120">
        <v>7397</v>
      </c>
      <c r="B3917" s="121" t="s">
        <v>201</v>
      </c>
      <c r="C3917" s="121" t="s">
        <v>202</v>
      </c>
      <c r="D3917" s="121" t="s">
        <v>79</v>
      </c>
      <c r="E3917" s="121" t="s">
        <v>70</v>
      </c>
      <c r="F3917" s="122">
        <v>951</v>
      </c>
      <c r="G3917" s="122">
        <v>97.151</v>
      </c>
      <c r="H3917" s="120">
        <v>2019</v>
      </c>
      <c r="I3917" t="str">
        <f>IF(J3917="natural gas",VLOOKUP(D3917,'Cross-Page Data'!$I$4:$J$13,2,FALSE),IF(J3917="solar",VLOOKUP('Form 923'!D3917,'Cross-Page Data'!$I$14:$J$117,2,FALSE),J3917))</f>
        <v>heavy or residual fuel oil</v>
      </c>
      <c r="J3917" t="str">
        <f>VLOOKUP(E3917,'Cross-Page Data'!$D$4:$F$48,3,FALSE)</f>
        <v>heavy or residual fuel oil</v>
      </c>
      <c r="K3917" t="b">
        <f t="shared" si="61"/>
        <v>1</v>
      </c>
    </row>
    <row r="3918" spans="1:11">
      <c r="A3918" s="120">
        <v>7397</v>
      </c>
      <c r="B3918" s="121" t="s">
        <v>201</v>
      </c>
      <c r="C3918" s="121" t="s">
        <v>202</v>
      </c>
      <c r="D3918" s="121" t="s">
        <v>79</v>
      </c>
      <c r="E3918" s="121" t="s">
        <v>38</v>
      </c>
      <c r="F3918" s="122">
        <v>10387</v>
      </c>
      <c r="G3918" s="122">
        <v>1052.849</v>
      </c>
      <c r="H3918" s="120">
        <v>2019</v>
      </c>
      <c r="I3918" t="str">
        <f>IF(J3918="natural gas",VLOOKUP(D3918,'Cross-Page Data'!$I$4:$J$13,2,FALSE),IF(J3918="solar",VLOOKUP('Form 923'!D3918,'Cross-Page Data'!$I$14:$J$117,2,FALSE),J3918))</f>
        <v>natural gas peaker</v>
      </c>
      <c r="J3918" t="str">
        <f>VLOOKUP(E3918,'Cross-Page Data'!$D$4:$F$48,3,FALSE)</f>
        <v>natural gas</v>
      </c>
      <c r="K3918" t="b">
        <f t="shared" si="61"/>
        <v>1</v>
      </c>
    </row>
    <row r="3919" spans="1:11">
      <c r="A3919" s="120">
        <v>7398</v>
      </c>
      <c r="B3919" s="121" t="s">
        <v>201</v>
      </c>
      <c r="C3919" s="121" t="s">
        <v>202</v>
      </c>
      <c r="D3919" s="121" t="s">
        <v>79</v>
      </c>
      <c r="E3919" s="121" t="s">
        <v>70</v>
      </c>
      <c r="F3919" s="122">
        <v>787</v>
      </c>
      <c r="G3919" s="122">
        <v>79.081</v>
      </c>
      <c r="H3919" s="120">
        <v>2019</v>
      </c>
      <c r="I3919" t="str">
        <f>IF(J3919="natural gas",VLOOKUP(D3919,'Cross-Page Data'!$I$4:$J$13,2,FALSE),IF(J3919="solar",VLOOKUP('Form 923'!D3919,'Cross-Page Data'!$I$14:$J$117,2,FALSE),J3919))</f>
        <v>heavy or residual fuel oil</v>
      </c>
      <c r="J3919" t="str">
        <f>VLOOKUP(E3919,'Cross-Page Data'!$D$4:$F$48,3,FALSE)</f>
        <v>heavy or residual fuel oil</v>
      </c>
      <c r="K3919" t="b">
        <f t="shared" si="61"/>
        <v>1</v>
      </c>
    </row>
    <row r="3920" spans="1:11">
      <c r="A3920" s="120">
        <v>7398</v>
      </c>
      <c r="B3920" s="121" t="s">
        <v>201</v>
      </c>
      <c r="C3920" s="121" t="s">
        <v>202</v>
      </c>
      <c r="D3920" s="121" t="s">
        <v>79</v>
      </c>
      <c r="E3920" s="121" t="s">
        <v>38</v>
      </c>
      <c r="F3920" s="122">
        <v>5983</v>
      </c>
      <c r="G3920" s="122">
        <v>600.919</v>
      </c>
      <c r="H3920" s="120">
        <v>2019</v>
      </c>
      <c r="I3920" t="str">
        <f>IF(J3920="natural gas",VLOOKUP(D3920,'Cross-Page Data'!$I$4:$J$13,2,FALSE),IF(J3920="solar",VLOOKUP('Form 923'!D3920,'Cross-Page Data'!$I$14:$J$117,2,FALSE),J3920))</f>
        <v>natural gas peaker</v>
      </c>
      <c r="J3920" t="str">
        <f>VLOOKUP(E3920,'Cross-Page Data'!$D$4:$F$48,3,FALSE)</f>
        <v>natural gas</v>
      </c>
      <c r="K3920" t="b">
        <f t="shared" si="61"/>
        <v>1</v>
      </c>
    </row>
    <row r="3921" spans="1:11">
      <c r="A3921" s="120">
        <v>7399</v>
      </c>
      <c r="B3921" s="121" t="s">
        <v>201</v>
      </c>
      <c r="C3921" s="121" t="s">
        <v>202</v>
      </c>
      <c r="D3921" s="121" t="s">
        <v>79</v>
      </c>
      <c r="E3921" s="121" t="s">
        <v>70</v>
      </c>
      <c r="F3921" s="122">
        <v>673</v>
      </c>
      <c r="G3921" s="122">
        <v>73.88</v>
      </c>
      <c r="H3921" s="120">
        <v>2019</v>
      </c>
      <c r="I3921" t="str">
        <f>IF(J3921="natural gas",VLOOKUP(D3921,'Cross-Page Data'!$I$4:$J$13,2,FALSE),IF(J3921="solar",VLOOKUP('Form 923'!D3921,'Cross-Page Data'!$I$14:$J$117,2,FALSE),J3921))</f>
        <v>heavy or residual fuel oil</v>
      </c>
      <c r="J3921" t="str">
        <f>VLOOKUP(E3921,'Cross-Page Data'!$D$4:$F$48,3,FALSE)</f>
        <v>heavy or residual fuel oil</v>
      </c>
      <c r="K3921" t="b">
        <f t="shared" si="61"/>
        <v>1</v>
      </c>
    </row>
    <row r="3922" spans="1:11">
      <c r="A3922" s="120">
        <v>7399</v>
      </c>
      <c r="B3922" s="121" t="s">
        <v>201</v>
      </c>
      <c r="C3922" s="121" t="s">
        <v>202</v>
      </c>
      <c r="D3922" s="121" t="s">
        <v>79</v>
      </c>
      <c r="E3922" s="121" t="s">
        <v>38</v>
      </c>
      <c r="F3922" s="122">
        <v>8820</v>
      </c>
      <c r="G3922" s="122">
        <v>971.12</v>
      </c>
      <c r="H3922" s="120">
        <v>2019</v>
      </c>
      <c r="I3922" t="str">
        <f>IF(J3922="natural gas",VLOOKUP(D3922,'Cross-Page Data'!$I$4:$J$13,2,FALSE),IF(J3922="solar",VLOOKUP('Form 923'!D3922,'Cross-Page Data'!$I$14:$J$117,2,FALSE),J3922))</f>
        <v>natural gas peaker</v>
      </c>
      <c r="J3922" t="str">
        <f>VLOOKUP(E3922,'Cross-Page Data'!$D$4:$F$48,3,FALSE)</f>
        <v>natural gas</v>
      </c>
      <c r="K3922" t="b">
        <f t="shared" si="61"/>
        <v>1</v>
      </c>
    </row>
    <row r="3923" spans="1:11">
      <c r="A3923" s="120">
        <v>7400</v>
      </c>
      <c r="B3923" s="121" t="s">
        <v>201</v>
      </c>
      <c r="C3923" s="121" t="s">
        <v>202</v>
      </c>
      <c r="D3923" s="121" t="s">
        <v>79</v>
      </c>
      <c r="E3923" s="121" t="s">
        <v>70</v>
      </c>
      <c r="F3923" s="122">
        <v>17</v>
      </c>
      <c r="G3923" s="122">
        <v>1</v>
      </c>
      <c r="H3923" s="120">
        <v>2019</v>
      </c>
      <c r="I3923" t="str">
        <f>IF(J3923="natural gas",VLOOKUP(D3923,'Cross-Page Data'!$I$4:$J$13,2,FALSE),IF(J3923="solar",VLOOKUP('Form 923'!D3923,'Cross-Page Data'!$I$14:$J$117,2,FALSE),J3923))</f>
        <v>heavy or residual fuel oil</v>
      </c>
      <c r="J3923" t="str">
        <f>VLOOKUP(E3923,'Cross-Page Data'!$D$4:$F$48,3,FALSE)</f>
        <v>heavy or residual fuel oil</v>
      </c>
      <c r="K3923" t="b">
        <f t="shared" si="61"/>
        <v>1</v>
      </c>
    </row>
    <row r="3924" spans="1:11">
      <c r="A3924" s="120">
        <v>7405</v>
      </c>
      <c r="B3924" s="121" t="s">
        <v>201</v>
      </c>
      <c r="C3924" s="121" t="s">
        <v>202</v>
      </c>
      <c r="D3924" s="121" t="s">
        <v>79</v>
      </c>
      <c r="E3924" s="121" t="s">
        <v>70</v>
      </c>
      <c r="F3924" s="122">
        <v>35</v>
      </c>
      <c r="G3924" s="122">
        <v>3</v>
      </c>
      <c r="H3924" s="120">
        <v>2019</v>
      </c>
      <c r="I3924" t="str">
        <f>IF(J3924="natural gas",VLOOKUP(D3924,'Cross-Page Data'!$I$4:$J$13,2,FALSE),IF(J3924="solar",VLOOKUP('Form 923'!D3924,'Cross-Page Data'!$I$14:$J$117,2,FALSE),J3924))</f>
        <v>heavy or residual fuel oil</v>
      </c>
      <c r="J3924" t="str">
        <f>VLOOKUP(E3924,'Cross-Page Data'!$D$4:$F$48,3,FALSE)</f>
        <v>heavy or residual fuel oil</v>
      </c>
      <c r="K3924" t="b">
        <f t="shared" si="61"/>
        <v>1</v>
      </c>
    </row>
    <row r="3925" spans="1:11">
      <c r="A3925" s="120">
        <v>7406</v>
      </c>
      <c r="B3925" s="121" t="s">
        <v>201</v>
      </c>
      <c r="C3925" s="121" t="s">
        <v>202</v>
      </c>
      <c r="D3925" s="121" t="s">
        <v>79</v>
      </c>
      <c r="E3925" s="121" t="s">
        <v>70</v>
      </c>
      <c r="F3925" s="122">
        <v>153</v>
      </c>
      <c r="G3925" s="122">
        <v>15</v>
      </c>
      <c r="H3925" s="120">
        <v>2019</v>
      </c>
      <c r="I3925" t="str">
        <f>IF(J3925="natural gas",VLOOKUP(D3925,'Cross-Page Data'!$I$4:$J$13,2,FALSE),IF(J3925="solar",VLOOKUP('Form 923'!D3925,'Cross-Page Data'!$I$14:$J$117,2,FALSE),J3925))</f>
        <v>heavy or residual fuel oil</v>
      </c>
      <c r="J3925" t="str">
        <f>VLOOKUP(E3925,'Cross-Page Data'!$D$4:$F$48,3,FALSE)</f>
        <v>heavy or residual fuel oil</v>
      </c>
      <c r="K3925" t="b">
        <f t="shared" si="61"/>
        <v>1</v>
      </c>
    </row>
    <row r="3926" spans="1:11">
      <c r="A3926" s="120">
        <v>7408</v>
      </c>
      <c r="B3926" s="121" t="s">
        <v>201</v>
      </c>
      <c r="C3926" s="121" t="s">
        <v>202</v>
      </c>
      <c r="D3926" s="121" t="s">
        <v>79</v>
      </c>
      <c r="E3926" s="121" t="s">
        <v>70</v>
      </c>
      <c r="F3926" s="122">
        <v>29</v>
      </c>
      <c r="G3926" s="122">
        <v>0.585</v>
      </c>
      <c r="H3926" s="120">
        <v>2019</v>
      </c>
      <c r="I3926" t="str">
        <f>IF(J3926="natural gas",VLOOKUP(D3926,'Cross-Page Data'!$I$4:$J$13,2,FALSE),IF(J3926="solar",VLOOKUP('Form 923'!D3926,'Cross-Page Data'!$I$14:$J$117,2,FALSE),J3926))</f>
        <v>heavy or residual fuel oil</v>
      </c>
      <c r="J3926" t="str">
        <f>VLOOKUP(E3926,'Cross-Page Data'!$D$4:$F$48,3,FALSE)</f>
        <v>heavy or residual fuel oil</v>
      </c>
      <c r="K3926" t="b">
        <f t="shared" si="61"/>
        <v>1</v>
      </c>
    </row>
    <row r="3927" spans="1:11">
      <c r="A3927" s="120">
        <v>7408</v>
      </c>
      <c r="B3927" s="121" t="s">
        <v>201</v>
      </c>
      <c r="C3927" s="121" t="s">
        <v>202</v>
      </c>
      <c r="D3927" s="121" t="s">
        <v>79</v>
      </c>
      <c r="E3927" s="121" t="s">
        <v>38</v>
      </c>
      <c r="F3927" s="122">
        <v>264</v>
      </c>
      <c r="G3927" s="122">
        <v>5.415</v>
      </c>
      <c r="H3927" s="120">
        <v>2019</v>
      </c>
      <c r="I3927" t="str">
        <f>IF(J3927="natural gas",VLOOKUP(D3927,'Cross-Page Data'!$I$4:$J$13,2,FALSE),IF(J3927="solar",VLOOKUP('Form 923'!D3927,'Cross-Page Data'!$I$14:$J$117,2,FALSE),J3927))</f>
        <v>natural gas peaker</v>
      </c>
      <c r="J3927" t="str">
        <f>VLOOKUP(E3927,'Cross-Page Data'!$D$4:$F$48,3,FALSE)</f>
        <v>natural gas</v>
      </c>
      <c r="K3927" t="b">
        <f t="shared" si="61"/>
        <v>1</v>
      </c>
    </row>
    <row r="3928" spans="1:11">
      <c r="A3928" s="120">
        <v>7413</v>
      </c>
      <c r="B3928" s="121" t="s">
        <v>201</v>
      </c>
      <c r="C3928" s="121" t="s">
        <v>202</v>
      </c>
      <c r="D3928" s="121" t="s">
        <v>79</v>
      </c>
      <c r="E3928" s="121" t="s">
        <v>90</v>
      </c>
      <c r="F3928" s="122">
        <v>284629</v>
      </c>
      <c r="G3928" s="122">
        <v>19644</v>
      </c>
      <c r="H3928" s="120">
        <v>2019</v>
      </c>
      <c r="I3928" t="str">
        <f>IF(J3928="natural gas",VLOOKUP(D3928,'Cross-Page Data'!$I$4:$J$13,2,FALSE),IF(J3928="solar",VLOOKUP('Form 923'!D3928,'Cross-Page Data'!$I$14:$J$117,2,FALSE),J3928))</f>
        <v>biomass</v>
      </c>
      <c r="J3928" t="str">
        <f>VLOOKUP(E3928,'Cross-Page Data'!$D$4:$F$48,3,FALSE)</f>
        <v>biomass</v>
      </c>
      <c r="K3928" t="b">
        <f t="shared" si="61"/>
        <v>1</v>
      </c>
    </row>
    <row r="3929" spans="1:11">
      <c r="A3929" s="120">
        <v>7414</v>
      </c>
      <c r="B3929" s="121" t="s">
        <v>201</v>
      </c>
      <c r="C3929" s="121" t="s">
        <v>202</v>
      </c>
      <c r="D3929" s="121" t="s">
        <v>79</v>
      </c>
      <c r="E3929" s="121" t="s">
        <v>70</v>
      </c>
      <c r="F3929" s="122">
        <v>29</v>
      </c>
      <c r="G3929" s="122">
        <v>-11</v>
      </c>
      <c r="H3929" s="120">
        <v>2019</v>
      </c>
      <c r="I3929" t="str">
        <f>IF(J3929="natural gas",VLOOKUP(D3929,'Cross-Page Data'!$I$4:$J$13,2,FALSE),IF(J3929="solar",VLOOKUP('Form 923'!D3929,'Cross-Page Data'!$I$14:$J$117,2,FALSE),J3929))</f>
        <v>heavy or residual fuel oil</v>
      </c>
      <c r="J3929" t="str">
        <f>VLOOKUP(E3929,'Cross-Page Data'!$D$4:$F$48,3,FALSE)</f>
        <v>heavy or residual fuel oil</v>
      </c>
      <c r="K3929" t="b">
        <f t="shared" si="61"/>
        <v>1</v>
      </c>
    </row>
    <row r="3930" spans="1:11">
      <c r="A3930" s="120">
        <v>7415</v>
      </c>
      <c r="B3930" s="121" t="s">
        <v>201</v>
      </c>
      <c r="C3930" s="121" t="s">
        <v>202</v>
      </c>
      <c r="D3930" s="121" t="s">
        <v>79</v>
      </c>
      <c r="E3930" s="121" t="s">
        <v>70</v>
      </c>
      <c r="F3930" s="122">
        <v>135</v>
      </c>
      <c r="G3930" s="122">
        <v>13</v>
      </c>
      <c r="H3930" s="120">
        <v>2019</v>
      </c>
      <c r="I3930" t="str">
        <f>IF(J3930="natural gas",VLOOKUP(D3930,'Cross-Page Data'!$I$4:$J$13,2,FALSE),IF(J3930="solar",VLOOKUP('Form 923'!D3930,'Cross-Page Data'!$I$14:$J$117,2,FALSE),J3930))</f>
        <v>heavy or residual fuel oil</v>
      </c>
      <c r="J3930" t="str">
        <f>VLOOKUP(E3930,'Cross-Page Data'!$D$4:$F$48,3,FALSE)</f>
        <v>heavy or residual fuel oil</v>
      </c>
      <c r="K3930" t="b">
        <f t="shared" si="61"/>
        <v>1</v>
      </c>
    </row>
    <row r="3931" spans="1:11">
      <c r="A3931" s="120">
        <v>7425</v>
      </c>
      <c r="B3931" s="121" t="s">
        <v>201</v>
      </c>
      <c r="C3931" s="121" t="s">
        <v>202</v>
      </c>
      <c r="D3931" s="121" t="s">
        <v>73</v>
      </c>
      <c r="E3931" s="121" t="s">
        <v>70</v>
      </c>
      <c r="F3931" s="122">
        <v>11566</v>
      </c>
      <c r="G3931" s="122">
        <v>957.8</v>
      </c>
      <c r="H3931" s="120">
        <v>2019</v>
      </c>
      <c r="I3931" t="str">
        <f>IF(J3931="natural gas",VLOOKUP(D3931,'Cross-Page Data'!$I$4:$J$13,2,FALSE),IF(J3931="solar",VLOOKUP('Form 923'!D3931,'Cross-Page Data'!$I$14:$J$117,2,FALSE),J3931))</f>
        <v>heavy or residual fuel oil</v>
      </c>
      <c r="J3931" t="str">
        <f>VLOOKUP(E3931,'Cross-Page Data'!$D$4:$F$48,3,FALSE)</f>
        <v>heavy or residual fuel oil</v>
      </c>
      <c r="K3931" t="b">
        <f t="shared" si="61"/>
        <v>1</v>
      </c>
    </row>
    <row r="3932" spans="1:11">
      <c r="A3932" s="120">
        <v>7425</v>
      </c>
      <c r="B3932" s="121" t="s">
        <v>201</v>
      </c>
      <c r="C3932" s="121" t="s">
        <v>202</v>
      </c>
      <c r="D3932" s="121" t="s">
        <v>73</v>
      </c>
      <c r="E3932" s="121" t="s">
        <v>38</v>
      </c>
      <c r="F3932" s="122">
        <v>120605</v>
      </c>
      <c r="G3932" s="122">
        <v>9988.2</v>
      </c>
      <c r="H3932" s="120">
        <v>2019</v>
      </c>
      <c r="I3932" t="str">
        <f>IF(J3932="natural gas",VLOOKUP(D3932,'Cross-Page Data'!$I$4:$J$13,2,FALSE),IF(J3932="solar",VLOOKUP('Form 923'!D3932,'Cross-Page Data'!$I$14:$J$117,2,FALSE),J3932))</f>
        <v>natural gas peaker</v>
      </c>
      <c r="J3932" t="str">
        <f>VLOOKUP(E3932,'Cross-Page Data'!$D$4:$F$48,3,FALSE)</f>
        <v>natural gas</v>
      </c>
      <c r="K3932" t="b">
        <f t="shared" si="61"/>
        <v>1</v>
      </c>
    </row>
    <row r="3933" spans="1:11">
      <c r="A3933" s="120">
        <v>7427</v>
      </c>
      <c r="B3933" s="121" t="s">
        <v>201</v>
      </c>
      <c r="C3933" s="121" t="s">
        <v>202</v>
      </c>
      <c r="D3933" s="121" t="s">
        <v>116</v>
      </c>
      <c r="E3933" s="121" t="s">
        <v>170</v>
      </c>
      <c r="F3933" s="122">
        <v>1471054</v>
      </c>
      <c r="G3933" s="122">
        <v>165250</v>
      </c>
      <c r="H3933" s="120">
        <v>2019</v>
      </c>
      <c r="I3933" t="str">
        <f>IF(J3933="natural gas",VLOOKUP(D3933,'Cross-Page Data'!$I$4:$J$13,2,FALSE),IF(J3933="solar",VLOOKUP('Form 923'!D3933,'Cross-Page Data'!$I$14:$J$117,2,FALSE),J3933))</f>
        <v>hydro</v>
      </c>
      <c r="J3933" t="str">
        <f>VLOOKUP(E3933,'Cross-Page Data'!$D$4:$F$48,3,FALSE)</f>
        <v>hydro</v>
      </c>
      <c r="K3933" t="b">
        <f t="shared" si="61"/>
        <v>1</v>
      </c>
    </row>
    <row r="3934" spans="1:11">
      <c r="A3934" s="120">
        <v>7429</v>
      </c>
      <c r="B3934" s="121" t="s">
        <v>201</v>
      </c>
      <c r="C3934" s="121" t="s">
        <v>202</v>
      </c>
      <c r="D3934" s="121" t="s">
        <v>79</v>
      </c>
      <c r="E3934" s="121" t="s">
        <v>70</v>
      </c>
      <c r="F3934" s="122">
        <v>3130</v>
      </c>
      <c r="G3934" s="122">
        <v>135</v>
      </c>
      <c r="H3934" s="120">
        <v>2019</v>
      </c>
      <c r="I3934" t="str">
        <f>IF(J3934="natural gas",VLOOKUP(D3934,'Cross-Page Data'!$I$4:$J$13,2,FALSE),IF(J3934="solar",VLOOKUP('Form 923'!D3934,'Cross-Page Data'!$I$14:$J$117,2,FALSE),J3934))</f>
        <v>heavy or residual fuel oil</v>
      </c>
      <c r="J3934" t="str">
        <f>VLOOKUP(E3934,'Cross-Page Data'!$D$4:$F$48,3,FALSE)</f>
        <v>heavy or residual fuel oil</v>
      </c>
      <c r="K3934" t="b">
        <f t="shared" si="61"/>
        <v>1</v>
      </c>
    </row>
    <row r="3935" spans="1:11">
      <c r="A3935" s="120">
        <v>7431</v>
      </c>
      <c r="B3935" s="121" t="s">
        <v>201</v>
      </c>
      <c r="C3935" s="121" t="s">
        <v>202</v>
      </c>
      <c r="D3935" s="121" t="s">
        <v>116</v>
      </c>
      <c r="E3935" s="121" t="s">
        <v>170</v>
      </c>
      <c r="F3935" s="122">
        <v>386995</v>
      </c>
      <c r="G3935" s="122">
        <v>43473</v>
      </c>
      <c r="H3935" s="120">
        <v>2019</v>
      </c>
      <c r="I3935" t="str">
        <f>IF(J3935="natural gas",VLOOKUP(D3935,'Cross-Page Data'!$I$4:$J$13,2,FALSE),IF(J3935="solar",VLOOKUP('Form 923'!D3935,'Cross-Page Data'!$I$14:$J$117,2,FALSE),J3935))</f>
        <v>hydro</v>
      </c>
      <c r="J3935" t="str">
        <f>VLOOKUP(E3935,'Cross-Page Data'!$D$4:$F$48,3,FALSE)</f>
        <v>hydro</v>
      </c>
      <c r="K3935" t="b">
        <f t="shared" si="61"/>
        <v>1</v>
      </c>
    </row>
    <row r="3936" spans="1:11">
      <c r="A3936" s="120">
        <v>7432</v>
      </c>
      <c r="B3936" s="121" t="s">
        <v>201</v>
      </c>
      <c r="C3936" s="121" t="s">
        <v>202</v>
      </c>
      <c r="D3936" s="121" t="s">
        <v>79</v>
      </c>
      <c r="E3936" s="121" t="s">
        <v>70</v>
      </c>
      <c r="F3936" s="122">
        <v>59</v>
      </c>
      <c r="G3936" s="122">
        <v>0</v>
      </c>
      <c r="H3936" s="120">
        <v>2019</v>
      </c>
      <c r="I3936" t="str">
        <f>IF(J3936="natural gas",VLOOKUP(D3936,'Cross-Page Data'!$I$4:$J$13,2,FALSE),IF(J3936="solar",VLOOKUP('Form 923'!D3936,'Cross-Page Data'!$I$14:$J$117,2,FALSE),J3936))</f>
        <v>heavy or residual fuel oil</v>
      </c>
      <c r="J3936" t="str">
        <f>VLOOKUP(E3936,'Cross-Page Data'!$D$4:$F$48,3,FALSE)</f>
        <v>heavy or residual fuel oil</v>
      </c>
      <c r="K3936" t="b">
        <f t="shared" si="61"/>
        <v>1</v>
      </c>
    </row>
    <row r="3937" spans="1:11">
      <c r="A3937" s="120">
        <v>7437</v>
      </c>
      <c r="B3937" s="121" t="s">
        <v>201</v>
      </c>
      <c r="C3937" s="121" t="s">
        <v>202</v>
      </c>
      <c r="D3937" s="121" t="s">
        <v>79</v>
      </c>
      <c r="E3937" s="121" t="s">
        <v>70</v>
      </c>
      <c r="F3937" s="122">
        <v>63306</v>
      </c>
      <c r="G3937" s="122">
        <v>5886</v>
      </c>
      <c r="H3937" s="120">
        <v>2019</v>
      </c>
      <c r="I3937" t="str">
        <f>IF(J3937="natural gas",VLOOKUP(D3937,'Cross-Page Data'!$I$4:$J$13,2,FALSE),IF(J3937="solar",VLOOKUP('Form 923'!D3937,'Cross-Page Data'!$I$14:$J$117,2,FALSE),J3937))</f>
        <v>heavy or residual fuel oil</v>
      </c>
      <c r="J3937" t="str">
        <f>VLOOKUP(E3937,'Cross-Page Data'!$D$4:$F$48,3,FALSE)</f>
        <v>heavy or residual fuel oil</v>
      </c>
      <c r="K3937" t="b">
        <f t="shared" si="61"/>
        <v>1</v>
      </c>
    </row>
    <row r="3938" spans="1:11">
      <c r="A3938" s="120">
        <v>7438</v>
      </c>
      <c r="B3938" s="121" t="s">
        <v>201</v>
      </c>
      <c r="C3938" s="121" t="s">
        <v>202</v>
      </c>
      <c r="D3938" s="121" t="s">
        <v>79</v>
      </c>
      <c r="E3938" s="121" t="s">
        <v>70</v>
      </c>
      <c r="F3938" s="122">
        <v>1242</v>
      </c>
      <c r="G3938" s="122">
        <v>118</v>
      </c>
      <c r="H3938" s="120">
        <v>2019</v>
      </c>
      <c r="I3938" t="str">
        <f>IF(J3938="natural gas",VLOOKUP(D3938,'Cross-Page Data'!$I$4:$J$13,2,FALSE),IF(J3938="solar",VLOOKUP('Form 923'!D3938,'Cross-Page Data'!$I$14:$J$117,2,FALSE),J3938))</f>
        <v>heavy or residual fuel oil</v>
      </c>
      <c r="J3938" t="str">
        <f>VLOOKUP(E3938,'Cross-Page Data'!$D$4:$F$48,3,FALSE)</f>
        <v>heavy or residual fuel oil</v>
      </c>
      <c r="K3938" t="b">
        <f t="shared" si="61"/>
        <v>1</v>
      </c>
    </row>
    <row r="3939" spans="1:11">
      <c r="A3939" s="120">
        <v>7439</v>
      </c>
      <c r="B3939" s="121" t="s">
        <v>201</v>
      </c>
      <c r="C3939" s="121" t="s">
        <v>202</v>
      </c>
      <c r="D3939" s="121" t="s">
        <v>79</v>
      </c>
      <c r="E3939" s="121" t="s">
        <v>70</v>
      </c>
      <c r="F3939" s="122">
        <v>2023</v>
      </c>
      <c r="G3939" s="122">
        <v>266</v>
      </c>
      <c r="H3939" s="120">
        <v>2019</v>
      </c>
      <c r="I3939" t="str">
        <f>IF(J3939="natural gas",VLOOKUP(D3939,'Cross-Page Data'!$I$4:$J$13,2,FALSE),IF(J3939="solar",VLOOKUP('Form 923'!D3939,'Cross-Page Data'!$I$14:$J$117,2,FALSE),J3939))</f>
        <v>heavy or residual fuel oil</v>
      </c>
      <c r="J3939" t="str">
        <f>VLOOKUP(E3939,'Cross-Page Data'!$D$4:$F$48,3,FALSE)</f>
        <v>heavy or residual fuel oil</v>
      </c>
      <c r="K3939" t="b">
        <f t="shared" si="61"/>
        <v>1</v>
      </c>
    </row>
    <row r="3940" spans="1:11">
      <c r="A3940" s="120">
        <v>7440</v>
      </c>
      <c r="B3940" s="121" t="s">
        <v>201</v>
      </c>
      <c r="C3940" s="121" t="s">
        <v>202</v>
      </c>
      <c r="D3940" s="121" t="s">
        <v>79</v>
      </c>
      <c r="E3940" s="121" t="s">
        <v>70</v>
      </c>
      <c r="F3940" s="122">
        <v>1309</v>
      </c>
      <c r="G3940" s="122">
        <v>386</v>
      </c>
      <c r="H3940" s="120">
        <v>2019</v>
      </c>
      <c r="I3940" t="str">
        <f>IF(J3940="natural gas",VLOOKUP(D3940,'Cross-Page Data'!$I$4:$J$13,2,FALSE),IF(J3940="solar",VLOOKUP('Form 923'!D3940,'Cross-Page Data'!$I$14:$J$117,2,FALSE),J3940))</f>
        <v>heavy or residual fuel oil</v>
      </c>
      <c r="J3940" t="str">
        <f>VLOOKUP(E3940,'Cross-Page Data'!$D$4:$F$48,3,FALSE)</f>
        <v>heavy or residual fuel oil</v>
      </c>
      <c r="K3940" t="b">
        <f t="shared" si="61"/>
        <v>1</v>
      </c>
    </row>
    <row r="3941" spans="1:11">
      <c r="A3941" s="120">
        <v>7441</v>
      </c>
      <c r="B3941" s="121" t="s">
        <v>201</v>
      </c>
      <c r="C3941" s="121" t="s">
        <v>202</v>
      </c>
      <c r="D3941" s="121" t="s">
        <v>79</v>
      </c>
      <c r="E3941" s="121" t="s">
        <v>70</v>
      </c>
      <c r="F3941" s="122">
        <v>1297</v>
      </c>
      <c r="G3941" s="122">
        <v>191</v>
      </c>
      <c r="H3941" s="120">
        <v>2019</v>
      </c>
      <c r="I3941" t="str">
        <f>IF(J3941="natural gas",VLOOKUP(D3941,'Cross-Page Data'!$I$4:$J$13,2,FALSE),IF(J3941="solar",VLOOKUP('Form 923'!D3941,'Cross-Page Data'!$I$14:$J$117,2,FALSE),J3941))</f>
        <v>heavy or residual fuel oil</v>
      </c>
      <c r="J3941" t="str">
        <f>VLOOKUP(E3941,'Cross-Page Data'!$D$4:$F$48,3,FALSE)</f>
        <v>heavy or residual fuel oil</v>
      </c>
      <c r="K3941" t="b">
        <f t="shared" si="61"/>
        <v>1</v>
      </c>
    </row>
    <row r="3942" spans="1:11">
      <c r="A3942" s="120">
        <v>7447</v>
      </c>
      <c r="B3942" s="121" t="s">
        <v>201</v>
      </c>
      <c r="C3942" s="121" t="s">
        <v>202</v>
      </c>
      <c r="D3942" s="121" t="s">
        <v>79</v>
      </c>
      <c r="E3942" s="121" t="s">
        <v>70</v>
      </c>
      <c r="F3942" s="122">
        <v>457</v>
      </c>
      <c r="G3942" s="122">
        <v>44.253</v>
      </c>
      <c r="H3942" s="120">
        <v>2019</v>
      </c>
      <c r="I3942" t="str">
        <f>IF(J3942="natural gas",VLOOKUP(D3942,'Cross-Page Data'!$I$4:$J$13,2,FALSE),IF(J3942="solar",VLOOKUP('Form 923'!D3942,'Cross-Page Data'!$I$14:$J$117,2,FALSE),J3942))</f>
        <v>heavy or residual fuel oil</v>
      </c>
      <c r="J3942" t="str">
        <f>VLOOKUP(E3942,'Cross-Page Data'!$D$4:$F$48,3,FALSE)</f>
        <v>heavy or residual fuel oil</v>
      </c>
      <c r="K3942" t="b">
        <f t="shared" si="61"/>
        <v>1</v>
      </c>
    </row>
    <row r="3943" spans="1:11">
      <c r="A3943" s="120">
        <v>7447</v>
      </c>
      <c r="B3943" s="121" t="s">
        <v>201</v>
      </c>
      <c r="C3943" s="121" t="s">
        <v>202</v>
      </c>
      <c r="D3943" s="121" t="s">
        <v>79</v>
      </c>
      <c r="E3943" s="121" t="s">
        <v>38</v>
      </c>
      <c r="F3943" s="122">
        <v>2122</v>
      </c>
      <c r="G3943" s="122">
        <v>204.747</v>
      </c>
      <c r="H3943" s="120">
        <v>2019</v>
      </c>
      <c r="I3943" t="str">
        <f>IF(J3943="natural gas",VLOOKUP(D3943,'Cross-Page Data'!$I$4:$J$13,2,FALSE),IF(J3943="solar",VLOOKUP('Form 923'!D3943,'Cross-Page Data'!$I$14:$J$117,2,FALSE),J3943))</f>
        <v>natural gas peaker</v>
      </c>
      <c r="J3943" t="str">
        <f>VLOOKUP(E3943,'Cross-Page Data'!$D$4:$F$48,3,FALSE)</f>
        <v>natural gas</v>
      </c>
      <c r="K3943" t="b">
        <f t="shared" si="61"/>
        <v>1</v>
      </c>
    </row>
    <row r="3944" spans="1:11">
      <c r="A3944" s="120">
        <v>7449</v>
      </c>
      <c r="B3944" s="121" t="s">
        <v>201</v>
      </c>
      <c r="C3944" s="121" t="s">
        <v>202</v>
      </c>
      <c r="D3944" s="121" t="s">
        <v>73</v>
      </c>
      <c r="E3944" s="121" t="s">
        <v>70</v>
      </c>
      <c r="F3944" s="122">
        <v>0</v>
      </c>
      <c r="G3944" s="122">
        <v>0</v>
      </c>
      <c r="H3944" s="120">
        <v>2019</v>
      </c>
      <c r="I3944" t="str">
        <f>IF(J3944="natural gas",VLOOKUP(D3944,'Cross-Page Data'!$I$4:$J$13,2,FALSE),IF(J3944="solar",VLOOKUP('Form 923'!D3944,'Cross-Page Data'!$I$14:$J$117,2,FALSE),J3944))</f>
        <v>heavy or residual fuel oil</v>
      </c>
      <c r="J3944" t="str">
        <f>VLOOKUP(E3944,'Cross-Page Data'!$D$4:$F$48,3,FALSE)</f>
        <v>heavy or residual fuel oil</v>
      </c>
      <c r="K3944" t="b">
        <f t="shared" si="61"/>
        <v>1</v>
      </c>
    </row>
    <row r="3945" spans="1:11">
      <c r="A3945" s="120">
        <v>7449</v>
      </c>
      <c r="B3945" s="121" t="s">
        <v>201</v>
      </c>
      <c r="C3945" s="121" t="s">
        <v>202</v>
      </c>
      <c r="D3945" s="121" t="s">
        <v>73</v>
      </c>
      <c r="E3945" s="121" t="s">
        <v>38</v>
      </c>
      <c r="F3945" s="122">
        <v>121294</v>
      </c>
      <c r="G3945" s="122">
        <v>12758</v>
      </c>
      <c r="H3945" s="120">
        <v>2019</v>
      </c>
      <c r="I3945" t="str">
        <f>IF(J3945="natural gas",VLOOKUP(D3945,'Cross-Page Data'!$I$4:$J$13,2,FALSE),IF(J3945="solar",VLOOKUP('Form 923'!D3945,'Cross-Page Data'!$I$14:$J$117,2,FALSE),J3945))</f>
        <v>natural gas peaker</v>
      </c>
      <c r="J3945" t="str">
        <f>VLOOKUP(E3945,'Cross-Page Data'!$D$4:$F$48,3,FALSE)</f>
        <v>natural gas</v>
      </c>
      <c r="K3945" t="b">
        <f t="shared" si="61"/>
        <v>1</v>
      </c>
    </row>
    <row r="3946" spans="1:11">
      <c r="A3946" s="120">
        <v>7450</v>
      </c>
      <c r="B3946" s="121" t="s">
        <v>201</v>
      </c>
      <c r="C3946" s="121" t="s">
        <v>202</v>
      </c>
      <c r="D3946" s="121" t="s">
        <v>73</v>
      </c>
      <c r="E3946" s="121" t="s">
        <v>70</v>
      </c>
      <c r="F3946" s="122">
        <v>0</v>
      </c>
      <c r="G3946" s="122">
        <v>0</v>
      </c>
      <c r="H3946" s="120">
        <v>2019</v>
      </c>
      <c r="I3946" t="str">
        <f>IF(J3946="natural gas",VLOOKUP(D3946,'Cross-Page Data'!$I$4:$J$13,2,FALSE),IF(J3946="solar",VLOOKUP('Form 923'!D3946,'Cross-Page Data'!$I$14:$J$117,2,FALSE),J3946))</f>
        <v>heavy or residual fuel oil</v>
      </c>
      <c r="J3946" t="str">
        <f>VLOOKUP(E3946,'Cross-Page Data'!$D$4:$F$48,3,FALSE)</f>
        <v>heavy or residual fuel oil</v>
      </c>
      <c r="K3946" t="b">
        <f t="shared" si="61"/>
        <v>1</v>
      </c>
    </row>
    <row r="3947" spans="1:11">
      <c r="A3947" s="120">
        <v>7450</v>
      </c>
      <c r="B3947" s="121" t="s">
        <v>201</v>
      </c>
      <c r="C3947" s="121" t="s">
        <v>202</v>
      </c>
      <c r="D3947" s="121" t="s">
        <v>73</v>
      </c>
      <c r="E3947" s="121" t="s">
        <v>38</v>
      </c>
      <c r="F3947" s="122">
        <v>121634</v>
      </c>
      <c r="G3947" s="122">
        <v>7208</v>
      </c>
      <c r="H3947" s="120">
        <v>2019</v>
      </c>
      <c r="I3947" t="str">
        <f>IF(J3947="natural gas",VLOOKUP(D3947,'Cross-Page Data'!$I$4:$J$13,2,FALSE),IF(J3947="solar",VLOOKUP('Form 923'!D3947,'Cross-Page Data'!$I$14:$J$117,2,FALSE),J3947))</f>
        <v>natural gas peaker</v>
      </c>
      <c r="J3947" t="str">
        <f>VLOOKUP(E3947,'Cross-Page Data'!$D$4:$F$48,3,FALSE)</f>
        <v>natural gas</v>
      </c>
      <c r="K3947" t="b">
        <f t="shared" si="61"/>
        <v>1</v>
      </c>
    </row>
    <row r="3948" spans="1:11">
      <c r="A3948" s="120">
        <v>7451</v>
      </c>
      <c r="B3948" s="121" t="s">
        <v>201</v>
      </c>
      <c r="C3948" s="121" t="s">
        <v>202</v>
      </c>
      <c r="D3948" s="121" t="s">
        <v>73</v>
      </c>
      <c r="E3948" s="121" t="s">
        <v>70</v>
      </c>
      <c r="F3948" s="122">
        <v>0</v>
      </c>
      <c r="G3948" s="122">
        <v>0</v>
      </c>
      <c r="H3948" s="120">
        <v>2019</v>
      </c>
      <c r="I3948" t="str">
        <f>IF(J3948="natural gas",VLOOKUP(D3948,'Cross-Page Data'!$I$4:$J$13,2,FALSE),IF(J3948="solar",VLOOKUP('Form 923'!D3948,'Cross-Page Data'!$I$14:$J$117,2,FALSE),J3948))</f>
        <v>heavy or residual fuel oil</v>
      </c>
      <c r="J3948" t="str">
        <f>VLOOKUP(E3948,'Cross-Page Data'!$D$4:$F$48,3,FALSE)</f>
        <v>heavy or residual fuel oil</v>
      </c>
      <c r="K3948" t="b">
        <f t="shared" si="61"/>
        <v>1</v>
      </c>
    </row>
    <row r="3949" spans="1:11">
      <c r="A3949" s="120">
        <v>7451</v>
      </c>
      <c r="B3949" s="121" t="s">
        <v>201</v>
      </c>
      <c r="C3949" s="121" t="s">
        <v>202</v>
      </c>
      <c r="D3949" s="121" t="s">
        <v>73</v>
      </c>
      <c r="E3949" s="121" t="s">
        <v>38</v>
      </c>
      <c r="F3949" s="122">
        <v>8284</v>
      </c>
      <c r="G3949" s="122">
        <v>497</v>
      </c>
      <c r="H3949" s="120">
        <v>2019</v>
      </c>
      <c r="I3949" t="str">
        <f>IF(J3949="natural gas",VLOOKUP(D3949,'Cross-Page Data'!$I$4:$J$13,2,FALSE),IF(J3949="solar",VLOOKUP('Form 923'!D3949,'Cross-Page Data'!$I$14:$J$117,2,FALSE),J3949))</f>
        <v>natural gas peaker</v>
      </c>
      <c r="J3949" t="str">
        <f>VLOOKUP(E3949,'Cross-Page Data'!$D$4:$F$48,3,FALSE)</f>
        <v>natural gas</v>
      </c>
      <c r="K3949" t="b">
        <f t="shared" si="61"/>
        <v>1</v>
      </c>
    </row>
    <row r="3950" spans="1:11">
      <c r="A3950" s="120">
        <v>7452</v>
      </c>
      <c r="B3950" s="121" t="s">
        <v>201</v>
      </c>
      <c r="C3950" s="121" t="s">
        <v>202</v>
      </c>
      <c r="D3950" s="121" t="s">
        <v>73</v>
      </c>
      <c r="E3950" s="121" t="s">
        <v>70</v>
      </c>
      <c r="F3950" s="122">
        <v>35</v>
      </c>
      <c r="G3950" s="122">
        <v>1.778</v>
      </c>
      <c r="H3950" s="120">
        <v>2019</v>
      </c>
      <c r="I3950" t="str">
        <f>IF(J3950="natural gas",VLOOKUP(D3950,'Cross-Page Data'!$I$4:$J$13,2,FALSE),IF(J3950="solar",VLOOKUP('Form 923'!D3950,'Cross-Page Data'!$I$14:$J$117,2,FALSE),J3950))</f>
        <v>heavy or residual fuel oil</v>
      </c>
      <c r="J3950" t="str">
        <f>VLOOKUP(E3950,'Cross-Page Data'!$D$4:$F$48,3,FALSE)</f>
        <v>heavy or residual fuel oil</v>
      </c>
      <c r="K3950" t="b">
        <f t="shared" si="61"/>
        <v>1</v>
      </c>
    </row>
    <row r="3951" spans="1:11">
      <c r="A3951" s="120">
        <v>7452</v>
      </c>
      <c r="B3951" s="121" t="s">
        <v>201</v>
      </c>
      <c r="C3951" s="121" t="s">
        <v>202</v>
      </c>
      <c r="D3951" s="121" t="s">
        <v>73</v>
      </c>
      <c r="E3951" s="121" t="s">
        <v>38</v>
      </c>
      <c r="F3951" s="122">
        <v>27433</v>
      </c>
      <c r="G3951" s="122">
        <v>1409.222</v>
      </c>
      <c r="H3951" s="120">
        <v>2019</v>
      </c>
      <c r="I3951" t="str">
        <f>IF(J3951="natural gas",VLOOKUP(D3951,'Cross-Page Data'!$I$4:$J$13,2,FALSE),IF(J3951="solar",VLOOKUP('Form 923'!D3951,'Cross-Page Data'!$I$14:$J$117,2,FALSE),J3951))</f>
        <v>natural gas peaker</v>
      </c>
      <c r="J3951" t="str">
        <f>VLOOKUP(E3951,'Cross-Page Data'!$D$4:$F$48,3,FALSE)</f>
        <v>natural gas</v>
      </c>
      <c r="K3951" t="b">
        <f t="shared" si="61"/>
        <v>1</v>
      </c>
    </row>
    <row r="3952" spans="1:11">
      <c r="A3952" s="120">
        <v>7456</v>
      </c>
      <c r="B3952" s="121" t="s">
        <v>201</v>
      </c>
      <c r="C3952" s="121" t="s">
        <v>202</v>
      </c>
      <c r="D3952" s="121" t="s">
        <v>73</v>
      </c>
      <c r="E3952" s="121" t="s">
        <v>38</v>
      </c>
      <c r="F3952" s="122">
        <v>2129610</v>
      </c>
      <c r="G3952" s="122">
        <v>176180</v>
      </c>
      <c r="H3952" s="120">
        <v>2019</v>
      </c>
      <c r="I3952" t="str">
        <f>IF(J3952="natural gas",VLOOKUP(D3952,'Cross-Page Data'!$I$4:$J$13,2,FALSE),IF(J3952="solar",VLOOKUP('Form 923'!D3952,'Cross-Page Data'!$I$14:$J$117,2,FALSE),J3952))</f>
        <v>natural gas peaker</v>
      </c>
      <c r="J3952" t="str">
        <f>VLOOKUP(E3952,'Cross-Page Data'!$D$4:$F$48,3,FALSE)</f>
        <v>natural gas</v>
      </c>
      <c r="K3952" t="b">
        <f t="shared" si="61"/>
        <v>1</v>
      </c>
    </row>
    <row r="3953" spans="1:11">
      <c r="A3953" s="120">
        <v>7458</v>
      </c>
      <c r="B3953" s="121" t="s">
        <v>201</v>
      </c>
      <c r="C3953" s="121" t="s">
        <v>202</v>
      </c>
      <c r="D3953" s="121" t="s">
        <v>116</v>
      </c>
      <c r="E3953" s="121" t="s">
        <v>170</v>
      </c>
      <c r="F3953" s="122">
        <v>141996</v>
      </c>
      <c r="G3953" s="122">
        <v>15951</v>
      </c>
      <c r="H3953" s="120">
        <v>2019</v>
      </c>
      <c r="I3953" t="str">
        <f>IF(J3953="natural gas",VLOOKUP(D3953,'Cross-Page Data'!$I$4:$J$13,2,FALSE),IF(J3953="solar",VLOOKUP('Form 923'!D3953,'Cross-Page Data'!$I$14:$J$117,2,FALSE),J3953))</f>
        <v>hydro</v>
      </c>
      <c r="J3953" t="str">
        <f>VLOOKUP(E3953,'Cross-Page Data'!$D$4:$F$48,3,FALSE)</f>
        <v>hydro</v>
      </c>
      <c r="K3953" t="b">
        <f t="shared" si="61"/>
        <v>1</v>
      </c>
    </row>
    <row r="3954" spans="1:11">
      <c r="A3954" s="120">
        <v>7462</v>
      </c>
      <c r="B3954" s="121" t="s">
        <v>201</v>
      </c>
      <c r="C3954" s="121" t="s">
        <v>202</v>
      </c>
      <c r="D3954" s="121" t="s">
        <v>79</v>
      </c>
      <c r="E3954" s="121" t="s">
        <v>70</v>
      </c>
      <c r="F3954" s="122">
        <v>16299</v>
      </c>
      <c r="G3954" s="122">
        <v>1612</v>
      </c>
      <c r="H3954" s="120">
        <v>2019</v>
      </c>
      <c r="I3954" t="str">
        <f>IF(J3954="natural gas",VLOOKUP(D3954,'Cross-Page Data'!$I$4:$J$13,2,FALSE),IF(J3954="solar",VLOOKUP('Form 923'!D3954,'Cross-Page Data'!$I$14:$J$117,2,FALSE),J3954))</f>
        <v>heavy or residual fuel oil</v>
      </c>
      <c r="J3954" t="str">
        <f>VLOOKUP(E3954,'Cross-Page Data'!$D$4:$F$48,3,FALSE)</f>
        <v>heavy or residual fuel oil</v>
      </c>
      <c r="K3954" t="b">
        <f t="shared" si="61"/>
        <v>1</v>
      </c>
    </row>
    <row r="3955" spans="1:11">
      <c r="A3955" s="120">
        <v>7462</v>
      </c>
      <c r="B3955" s="121" t="s">
        <v>201</v>
      </c>
      <c r="C3955" s="121" t="s">
        <v>202</v>
      </c>
      <c r="D3955" s="121" t="s">
        <v>79</v>
      </c>
      <c r="E3955" s="121" t="s">
        <v>81</v>
      </c>
      <c r="F3955" s="122">
        <v>0</v>
      </c>
      <c r="G3955" s="122">
        <v>0</v>
      </c>
      <c r="H3955" s="120">
        <v>2019</v>
      </c>
      <c r="I3955" t="str">
        <f>IF(J3955="natural gas",VLOOKUP(D3955,'Cross-Page Data'!$I$4:$J$13,2,FALSE),IF(J3955="solar",VLOOKUP('Form 923'!D3955,'Cross-Page Data'!$I$14:$J$117,2,FALSE),J3955))</f>
        <v>petroleum</v>
      </c>
      <c r="J3955" t="str">
        <f>VLOOKUP(E3955,'Cross-Page Data'!$D$4:$F$48,3,FALSE)</f>
        <v>petroleum</v>
      </c>
      <c r="K3955" t="b">
        <f t="shared" si="61"/>
        <v>1</v>
      </c>
    </row>
    <row r="3956" spans="1:11">
      <c r="A3956" s="120">
        <v>7463</v>
      </c>
      <c r="B3956" s="121" t="s">
        <v>201</v>
      </c>
      <c r="C3956" s="121" t="s">
        <v>202</v>
      </c>
      <c r="D3956" s="121" t="s">
        <v>79</v>
      </c>
      <c r="E3956" s="121" t="s">
        <v>70</v>
      </c>
      <c r="F3956" s="122">
        <v>37434</v>
      </c>
      <c r="G3956" s="122">
        <v>4437</v>
      </c>
      <c r="H3956" s="120">
        <v>2019</v>
      </c>
      <c r="I3956" t="str">
        <f>IF(J3956="natural gas",VLOOKUP(D3956,'Cross-Page Data'!$I$4:$J$13,2,FALSE),IF(J3956="solar",VLOOKUP('Form 923'!D3956,'Cross-Page Data'!$I$14:$J$117,2,FALSE),J3956))</f>
        <v>heavy or residual fuel oil</v>
      </c>
      <c r="J3956" t="str">
        <f>VLOOKUP(E3956,'Cross-Page Data'!$D$4:$F$48,3,FALSE)</f>
        <v>heavy or residual fuel oil</v>
      </c>
      <c r="K3956" t="b">
        <f t="shared" si="61"/>
        <v>1</v>
      </c>
    </row>
    <row r="3957" spans="1:11">
      <c r="A3957" s="120">
        <v>7463</v>
      </c>
      <c r="B3957" s="121" t="s">
        <v>201</v>
      </c>
      <c r="C3957" s="121" t="s">
        <v>202</v>
      </c>
      <c r="D3957" s="121" t="s">
        <v>79</v>
      </c>
      <c r="E3957" s="121" t="s">
        <v>81</v>
      </c>
      <c r="F3957" s="122">
        <v>0</v>
      </c>
      <c r="G3957" s="122">
        <v>0</v>
      </c>
      <c r="H3957" s="120">
        <v>2019</v>
      </c>
      <c r="I3957" t="str">
        <f>IF(J3957="natural gas",VLOOKUP(D3957,'Cross-Page Data'!$I$4:$J$13,2,FALSE),IF(J3957="solar",VLOOKUP('Form 923'!D3957,'Cross-Page Data'!$I$14:$J$117,2,FALSE),J3957))</f>
        <v>petroleum</v>
      </c>
      <c r="J3957" t="str">
        <f>VLOOKUP(E3957,'Cross-Page Data'!$D$4:$F$48,3,FALSE)</f>
        <v>petroleum</v>
      </c>
      <c r="K3957" t="b">
        <f t="shared" si="61"/>
        <v>1</v>
      </c>
    </row>
    <row r="3958" spans="1:11">
      <c r="A3958" s="120">
        <v>7464</v>
      </c>
      <c r="B3958" s="121" t="s">
        <v>201</v>
      </c>
      <c r="C3958" s="121" t="s">
        <v>202</v>
      </c>
      <c r="D3958" s="121" t="s">
        <v>79</v>
      </c>
      <c r="E3958" s="121" t="s">
        <v>70</v>
      </c>
      <c r="F3958" s="122">
        <v>18764</v>
      </c>
      <c r="G3958" s="122">
        <v>2139</v>
      </c>
      <c r="H3958" s="120">
        <v>2019</v>
      </c>
      <c r="I3958" t="str">
        <f>IF(J3958="natural gas",VLOOKUP(D3958,'Cross-Page Data'!$I$4:$J$13,2,FALSE),IF(J3958="solar",VLOOKUP('Form 923'!D3958,'Cross-Page Data'!$I$14:$J$117,2,FALSE),J3958))</f>
        <v>heavy or residual fuel oil</v>
      </c>
      <c r="J3958" t="str">
        <f>VLOOKUP(E3958,'Cross-Page Data'!$D$4:$F$48,3,FALSE)</f>
        <v>heavy or residual fuel oil</v>
      </c>
      <c r="K3958" t="b">
        <f t="shared" si="61"/>
        <v>1</v>
      </c>
    </row>
    <row r="3959" spans="1:11">
      <c r="A3959" s="120">
        <v>7464</v>
      </c>
      <c r="B3959" s="121" t="s">
        <v>201</v>
      </c>
      <c r="C3959" s="121" t="s">
        <v>202</v>
      </c>
      <c r="D3959" s="121" t="s">
        <v>79</v>
      </c>
      <c r="E3959" s="121" t="s">
        <v>81</v>
      </c>
      <c r="F3959" s="122">
        <v>0</v>
      </c>
      <c r="G3959" s="122">
        <v>0</v>
      </c>
      <c r="H3959" s="120">
        <v>2019</v>
      </c>
      <c r="I3959" t="str">
        <f>IF(J3959="natural gas",VLOOKUP(D3959,'Cross-Page Data'!$I$4:$J$13,2,FALSE),IF(J3959="solar",VLOOKUP('Form 923'!D3959,'Cross-Page Data'!$I$14:$J$117,2,FALSE),J3959))</f>
        <v>petroleum</v>
      </c>
      <c r="J3959" t="str">
        <f>VLOOKUP(E3959,'Cross-Page Data'!$D$4:$F$48,3,FALSE)</f>
        <v>petroleum</v>
      </c>
      <c r="K3959" t="b">
        <f t="shared" si="61"/>
        <v>1</v>
      </c>
    </row>
    <row r="3960" spans="1:11">
      <c r="A3960" s="120">
        <v>7469</v>
      </c>
      <c r="B3960" s="121" t="s">
        <v>201</v>
      </c>
      <c r="C3960" s="121" t="s">
        <v>202</v>
      </c>
      <c r="D3960" s="121" t="s">
        <v>79</v>
      </c>
      <c r="E3960" s="121" t="s">
        <v>70</v>
      </c>
      <c r="F3960" s="122">
        <v>72</v>
      </c>
      <c r="G3960" s="122">
        <v>9.103</v>
      </c>
      <c r="H3960" s="120">
        <v>2019</v>
      </c>
      <c r="I3960" t="str">
        <f>IF(J3960="natural gas",VLOOKUP(D3960,'Cross-Page Data'!$I$4:$J$13,2,FALSE),IF(J3960="solar",VLOOKUP('Form 923'!D3960,'Cross-Page Data'!$I$14:$J$117,2,FALSE),J3960))</f>
        <v>heavy or residual fuel oil</v>
      </c>
      <c r="J3960" t="str">
        <f>VLOOKUP(E3960,'Cross-Page Data'!$D$4:$F$48,3,FALSE)</f>
        <v>heavy or residual fuel oil</v>
      </c>
      <c r="K3960" t="b">
        <f t="shared" si="61"/>
        <v>1</v>
      </c>
    </row>
    <row r="3961" spans="1:11">
      <c r="A3961" s="120">
        <v>7469</v>
      </c>
      <c r="B3961" s="121" t="s">
        <v>201</v>
      </c>
      <c r="C3961" s="121" t="s">
        <v>202</v>
      </c>
      <c r="D3961" s="121" t="s">
        <v>79</v>
      </c>
      <c r="E3961" s="121" t="s">
        <v>38</v>
      </c>
      <c r="F3961" s="122">
        <v>7</v>
      </c>
      <c r="G3961" s="122">
        <v>0.897</v>
      </c>
      <c r="H3961" s="120">
        <v>2019</v>
      </c>
      <c r="I3961" t="str">
        <f>IF(J3961="natural gas",VLOOKUP(D3961,'Cross-Page Data'!$I$4:$J$13,2,FALSE),IF(J3961="solar",VLOOKUP('Form 923'!D3961,'Cross-Page Data'!$I$14:$J$117,2,FALSE),J3961))</f>
        <v>natural gas peaker</v>
      </c>
      <c r="J3961" t="str">
        <f>VLOOKUP(E3961,'Cross-Page Data'!$D$4:$F$48,3,FALSE)</f>
        <v>natural gas</v>
      </c>
      <c r="K3961" t="b">
        <f t="shared" si="61"/>
        <v>1</v>
      </c>
    </row>
    <row r="3962" spans="1:11">
      <c r="A3962" s="120">
        <v>7470</v>
      </c>
      <c r="B3962" s="121" t="s">
        <v>201</v>
      </c>
      <c r="C3962" s="121" t="s">
        <v>202</v>
      </c>
      <c r="D3962" s="121" t="s">
        <v>79</v>
      </c>
      <c r="E3962" s="121" t="s">
        <v>70</v>
      </c>
      <c r="F3962" s="122">
        <v>93</v>
      </c>
      <c r="G3962" s="122">
        <v>8</v>
      </c>
      <c r="H3962" s="120">
        <v>2019</v>
      </c>
      <c r="I3962" t="str">
        <f>IF(J3962="natural gas",VLOOKUP(D3962,'Cross-Page Data'!$I$4:$J$13,2,FALSE),IF(J3962="solar",VLOOKUP('Form 923'!D3962,'Cross-Page Data'!$I$14:$J$117,2,FALSE),J3962))</f>
        <v>heavy or residual fuel oil</v>
      </c>
      <c r="J3962" t="str">
        <f>VLOOKUP(E3962,'Cross-Page Data'!$D$4:$F$48,3,FALSE)</f>
        <v>heavy or residual fuel oil</v>
      </c>
      <c r="K3962" t="b">
        <f t="shared" si="61"/>
        <v>1</v>
      </c>
    </row>
    <row r="3963" spans="1:11">
      <c r="A3963" s="120">
        <v>7470</v>
      </c>
      <c r="B3963" s="121" t="s">
        <v>201</v>
      </c>
      <c r="C3963" s="121" t="s">
        <v>202</v>
      </c>
      <c r="D3963" s="121" t="s">
        <v>79</v>
      </c>
      <c r="E3963" s="121" t="s">
        <v>38</v>
      </c>
      <c r="F3963" s="122">
        <v>0</v>
      </c>
      <c r="G3963" s="122">
        <v>0</v>
      </c>
      <c r="H3963" s="120">
        <v>2019</v>
      </c>
      <c r="I3963" t="str">
        <f>IF(J3963="natural gas",VLOOKUP(D3963,'Cross-Page Data'!$I$4:$J$13,2,FALSE),IF(J3963="solar",VLOOKUP('Form 923'!D3963,'Cross-Page Data'!$I$14:$J$117,2,FALSE),J3963))</f>
        <v>natural gas peaker</v>
      </c>
      <c r="J3963" t="str">
        <f>VLOOKUP(E3963,'Cross-Page Data'!$D$4:$F$48,3,FALSE)</f>
        <v>natural gas</v>
      </c>
      <c r="K3963" t="b">
        <f t="shared" si="61"/>
        <v>1</v>
      </c>
    </row>
    <row r="3964" spans="1:11">
      <c r="A3964" s="120">
        <v>7474</v>
      </c>
      <c r="B3964" s="121" t="s">
        <v>201</v>
      </c>
      <c r="C3964" s="121" t="s">
        <v>202</v>
      </c>
      <c r="D3964" s="121" t="s">
        <v>116</v>
      </c>
      <c r="E3964" s="121" t="s">
        <v>170</v>
      </c>
      <c r="F3964" s="122">
        <v>63390</v>
      </c>
      <c r="G3964" s="122">
        <v>7121</v>
      </c>
      <c r="H3964" s="120">
        <v>2019</v>
      </c>
      <c r="I3964" t="str">
        <f>IF(J3964="natural gas",VLOOKUP(D3964,'Cross-Page Data'!$I$4:$J$13,2,FALSE),IF(J3964="solar",VLOOKUP('Form 923'!D3964,'Cross-Page Data'!$I$14:$J$117,2,FALSE),J3964))</f>
        <v>hydro</v>
      </c>
      <c r="J3964" t="str">
        <f>VLOOKUP(E3964,'Cross-Page Data'!$D$4:$F$48,3,FALSE)</f>
        <v>hydro</v>
      </c>
      <c r="K3964" t="b">
        <f t="shared" si="61"/>
        <v>1</v>
      </c>
    </row>
    <row r="3965" spans="1:11">
      <c r="A3965" s="120">
        <v>7479</v>
      </c>
      <c r="B3965" s="121" t="s">
        <v>201</v>
      </c>
      <c r="C3965" s="121" t="s">
        <v>202</v>
      </c>
      <c r="D3965" s="121" t="s">
        <v>79</v>
      </c>
      <c r="E3965" s="121" t="s">
        <v>70</v>
      </c>
      <c r="F3965" s="122">
        <v>1697</v>
      </c>
      <c r="G3965" s="122">
        <v>-1052</v>
      </c>
      <c r="H3965" s="120">
        <v>2019</v>
      </c>
      <c r="I3965" t="str">
        <f>IF(J3965="natural gas",VLOOKUP(D3965,'Cross-Page Data'!$I$4:$J$13,2,FALSE),IF(J3965="solar",VLOOKUP('Form 923'!D3965,'Cross-Page Data'!$I$14:$J$117,2,FALSE),J3965))</f>
        <v>heavy or residual fuel oil</v>
      </c>
      <c r="J3965" t="str">
        <f>VLOOKUP(E3965,'Cross-Page Data'!$D$4:$F$48,3,FALSE)</f>
        <v>heavy or residual fuel oil</v>
      </c>
      <c r="K3965" t="b">
        <f t="shared" si="61"/>
        <v>1</v>
      </c>
    </row>
    <row r="3966" spans="1:11">
      <c r="A3966" s="120">
        <v>7480</v>
      </c>
      <c r="B3966" s="121" t="s">
        <v>201</v>
      </c>
      <c r="C3966" s="121" t="s">
        <v>202</v>
      </c>
      <c r="D3966" s="121" t="s">
        <v>73</v>
      </c>
      <c r="E3966" s="121" t="s">
        <v>38</v>
      </c>
      <c r="F3966" s="122">
        <v>1492</v>
      </c>
      <c r="G3966" s="122">
        <v>19</v>
      </c>
      <c r="H3966" s="120">
        <v>2019</v>
      </c>
      <c r="I3966" t="str">
        <f>IF(J3966="natural gas",VLOOKUP(D3966,'Cross-Page Data'!$I$4:$J$13,2,FALSE),IF(J3966="solar",VLOOKUP('Form 923'!D3966,'Cross-Page Data'!$I$14:$J$117,2,FALSE),J3966))</f>
        <v>natural gas peaker</v>
      </c>
      <c r="J3966" t="str">
        <f>VLOOKUP(E3966,'Cross-Page Data'!$D$4:$F$48,3,FALSE)</f>
        <v>natural gas</v>
      </c>
      <c r="K3966" t="b">
        <f t="shared" si="61"/>
        <v>1</v>
      </c>
    </row>
    <row r="3967" spans="1:11">
      <c r="A3967" s="120">
        <v>7481</v>
      </c>
      <c r="B3967" s="121" t="s">
        <v>201</v>
      </c>
      <c r="C3967" s="121" t="s">
        <v>202</v>
      </c>
      <c r="D3967" s="121" t="s">
        <v>79</v>
      </c>
      <c r="E3967" s="121" t="s">
        <v>70</v>
      </c>
      <c r="F3967" s="122">
        <v>93</v>
      </c>
      <c r="G3967" s="122">
        <v>7</v>
      </c>
      <c r="H3967" s="120">
        <v>2019</v>
      </c>
      <c r="I3967" t="str">
        <f>IF(J3967="natural gas",VLOOKUP(D3967,'Cross-Page Data'!$I$4:$J$13,2,FALSE),IF(J3967="solar",VLOOKUP('Form 923'!D3967,'Cross-Page Data'!$I$14:$J$117,2,FALSE),J3967))</f>
        <v>heavy or residual fuel oil</v>
      </c>
      <c r="J3967" t="str">
        <f>VLOOKUP(E3967,'Cross-Page Data'!$D$4:$F$48,3,FALSE)</f>
        <v>heavy or residual fuel oil</v>
      </c>
      <c r="K3967" t="b">
        <f t="shared" si="61"/>
        <v>1</v>
      </c>
    </row>
    <row r="3968" spans="1:11">
      <c r="A3968" s="120">
        <v>7482</v>
      </c>
      <c r="B3968" s="121" t="s">
        <v>201</v>
      </c>
      <c r="C3968" s="121" t="s">
        <v>202</v>
      </c>
      <c r="D3968" s="121" t="s">
        <v>79</v>
      </c>
      <c r="E3968" s="121" t="s">
        <v>70</v>
      </c>
      <c r="F3968" s="122">
        <v>35636</v>
      </c>
      <c r="G3968" s="122">
        <v>2782</v>
      </c>
      <c r="H3968" s="120">
        <v>2019</v>
      </c>
      <c r="I3968" t="str">
        <f>IF(J3968="natural gas",VLOOKUP(D3968,'Cross-Page Data'!$I$4:$J$13,2,FALSE),IF(J3968="solar",VLOOKUP('Form 923'!D3968,'Cross-Page Data'!$I$14:$J$117,2,FALSE),J3968))</f>
        <v>heavy or residual fuel oil</v>
      </c>
      <c r="J3968" t="str">
        <f>VLOOKUP(E3968,'Cross-Page Data'!$D$4:$F$48,3,FALSE)</f>
        <v>heavy or residual fuel oil</v>
      </c>
      <c r="K3968" t="b">
        <f t="shared" si="61"/>
        <v>1</v>
      </c>
    </row>
    <row r="3969" spans="1:11">
      <c r="A3969" s="120">
        <v>7483</v>
      </c>
      <c r="B3969" s="121" t="s">
        <v>201</v>
      </c>
      <c r="C3969" s="121" t="s">
        <v>202</v>
      </c>
      <c r="D3969" s="121" t="s">
        <v>79</v>
      </c>
      <c r="E3969" s="121" t="s">
        <v>70</v>
      </c>
      <c r="F3969" s="122">
        <v>46532</v>
      </c>
      <c r="G3969" s="122">
        <v>4510</v>
      </c>
      <c r="H3969" s="120">
        <v>2019</v>
      </c>
      <c r="I3969" t="str">
        <f>IF(J3969="natural gas",VLOOKUP(D3969,'Cross-Page Data'!$I$4:$J$13,2,FALSE),IF(J3969="solar",VLOOKUP('Form 923'!D3969,'Cross-Page Data'!$I$14:$J$117,2,FALSE),J3969))</f>
        <v>heavy or residual fuel oil</v>
      </c>
      <c r="J3969" t="str">
        <f>VLOOKUP(E3969,'Cross-Page Data'!$D$4:$F$48,3,FALSE)</f>
        <v>heavy or residual fuel oil</v>
      </c>
      <c r="K3969" t="b">
        <f t="shared" si="61"/>
        <v>1</v>
      </c>
    </row>
    <row r="3970" spans="1:11">
      <c r="A3970" s="120">
        <v>7484</v>
      </c>
      <c r="B3970" s="121" t="s">
        <v>201</v>
      </c>
      <c r="C3970" s="121" t="s">
        <v>202</v>
      </c>
      <c r="D3970" s="121" t="s">
        <v>79</v>
      </c>
      <c r="E3970" s="121" t="s">
        <v>70</v>
      </c>
      <c r="F3970" s="122">
        <v>20756</v>
      </c>
      <c r="G3970" s="122">
        <v>1675.12</v>
      </c>
      <c r="H3970" s="120">
        <v>2019</v>
      </c>
      <c r="I3970" t="str">
        <f>IF(J3970="natural gas",VLOOKUP(D3970,'Cross-Page Data'!$I$4:$J$13,2,FALSE),IF(J3970="solar",VLOOKUP('Form 923'!D3970,'Cross-Page Data'!$I$14:$J$117,2,FALSE),J3970))</f>
        <v>heavy or residual fuel oil</v>
      </c>
      <c r="J3970" t="str">
        <f>VLOOKUP(E3970,'Cross-Page Data'!$D$4:$F$48,3,FALSE)</f>
        <v>heavy or residual fuel oil</v>
      </c>
      <c r="K3970" t="b">
        <f t="shared" si="61"/>
        <v>1</v>
      </c>
    </row>
    <row r="3971" spans="1:11">
      <c r="A3971" s="120">
        <v>7484</v>
      </c>
      <c r="B3971" s="121" t="s">
        <v>201</v>
      </c>
      <c r="C3971" s="121" t="s">
        <v>202</v>
      </c>
      <c r="D3971" s="121" t="s">
        <v>79</v>
      </c>
      <c r="E3971" s="121" t="s">
        <v>38</v>
      </c>
      <c r="F3971" s="122">
        <v>64763</v>
      </c>
      <c r="G3971" s="122">
        <v>5226.88</v>
      </c>
      <c r="H3971" s="120">
        <v>2019</v>
      </c>
      <c r="I3971" t="str">
        <f>IF(J3971="natural gas",VLOOKUP(D3971,'Cross-Page Data'!$I$4:$J$13,2,FALSE),IF(J3971="solar",VLOOKUP('Form 923'!D3971,'Cross-Page Data'!$I$14:$J$117,2,FALSE),J3971))</f>
        <v>natural gas peaker</v>
      </c>
      <c r="J3971" t="str">
        <f>VLOOKUP(E3971,'Cross-Page Data'!$D$4:$F$48,3,FALSE)</f>
        <v>natural gas</v>
      </c>
      <c r="K3971" t="b">
        <f t="shared" si="61"/>
        <v>1</v>
      </c>
    </row>
    <row r="3972" spans="1:11">
      <c r="A3972" s="120">
        <v>7485</v>
      </c>
      <c r="B3972" s="121" t="s">
        <v>201</v>
      </c>
      <c r="C3972" s="121" t="s">
        <v>202</v>
      </c>
      <c r="D3972" s="121" t="s">
        <v>79</v>
      </c>
      <c r="E3972" s="121" t="s">
        <v>70</v>
      </c>
      <c r="F3972" s="122">
        <v>75790</v>
      </c>
      <c r="G3972" s="122">
        <v>6269</v>
      </c>
      <c r="H3972" s="120">
        <v>2019</v>
      </c>
      <c r="I3972" t="str">
        <f>IF(J3972="natural gas",VLOOKUP(D3972,'Cross-Page Data'!$I$4:$J$13,2,FALSE),IF(J3972="solar",VLOOKUP('Form 923'!D3972,'Cross-Page Data'!$I$14:$J$117,2,FALSE),J3972))</f>
        <v>heavy or residual fuel oil</v>
      </c>
      <c r="J3972" t="str">
        <f>VLOOKUP(E3972,'Cross-Page Data'!$D$4:$F$48,3,FALSE)</f>
        <v>heavy or residual fuel oil</v>
      </c>
      <c r="K3972" t="b">
        <f t="shared" si="61"/>
        <v>1</v>
      </c>
    </row>
    <row r="3973" spans="1:11">
      <c r="A3973" s="120">
        <v>7485</v>
      </c>
      <c r="B3973" s="121" t="s">
        <v>201</v>
      </c>
      <c r="C3973" s="121" t="s">
        <v>202</v>
      </c>
      <c r="D3973" s="121" t="s">
        <v>79</v>
      </c>
      <c r="E3973" s="121" t="s">
        <v>38</v>
      </c>
      <c r="F3973" s="122">
        <v>0</v>
      </c>
      <c r="G3973" s="122">
        <v>0</v>
      </c>
      <c r="H3973" s="120">
        <v>2019</v>
      </c>
      <c r="I3973" t="str">
        <f>IF(J3973="natural gas",VLOOKUP(D3973,'Cross-Page Data'!$I$4:$J$13,2,FALSE),IF(J3973="solar",VLOOKUP('Form 923'!D3973,'Cross-Page Data'!$I$14:$J$117,2,FALSE),J3973))</f>
        <v>natural gas peaker</v>
      </c>
      <c r="J3973" t="str">
        <f>VLOOKUP(E3973,'Cross-Page Data'!$D$4:$F$48,3,FALSE)</f>
        <v>natural gas</v>
      </c>
      <c r="K3973" t="b">
        <f t="shared" si="61"/>
        <v>1</v>
      </c>
    </row>
    <row r="3974" spans="1:11">
      <c r="A3974" s="120">
        <v>7486</v>
      </c>
      <c r="B3974" s="121" t="s">
        <v>201</v>
      </c>
      <c r="C3974" s="121" t="s">
        <v>202</v>
      </c>
      <c r="D3974" s="121" t="s">
        <v>79</v>
      </c>
      <c r="E3974" s="121" t="s">
        <v>70</v>
      </c>
      <c r="F3974" s="122">
        <v>38596</v>
      </c>
      <c r="G3974" s="122">
        <v>3667</v>
      </c>
      <c r="H3974" s="120">
        <v>2019</v>
      </c>
      <c r="I3974" t="str">
        <f>IF(J3974="natural gas",VLOOKUP(D3974,'Cross-Page Data'!$I$4:$J$13,2,FALSE),IF(J3974="solar",VLOOKUP('Form 923'!D3974,'Cross-Page Data'!$I$14:$J$117,2,FALSE),J3974))</f>
        <v>heavy or residual fuel oil</v>
      </c>
      <c r="J3974" t="str">
        <f>VLOOKUP(E3974,'Cross-Page Data'!$D$4:$F$48,3,FALSE)</f>
        <v>heavy or residual fuel oil</v>
      </c>
      <c r="K3974" t="b">
        <f t="shared" si="61"/>
        <v>1</v>
      </c>
    </row>
    <row r="3975" spans="1:11">
      <c r="A3975" s="120">
        <v>7487</v>
      </c>
      <c r="B3975" s="121" t="s">
        <v>201</v>
      </c>
      <c r="C3975" s="121" t="s">
        <v>202</v>
      </c>
      <c r="D3975" s="121" t="s">
        <v>79</v>
      </c>
      <c r="E3975" s="121" t="s">
        <v>70</v>
      </c>
      <c r="F3975" s="122">
        <v>41325</v>
      </c>
      <c r="G3975" s="122">
        <v>3813</v>
      </c>
      <c r="H3975" s="120">
        <v>2019</v>
      </c>
      <c r="I3975" t="str">
        <f>IF(J3975="natural gas",VLOOKUP(D3975,'Cross-Page Data'!$I$4:$J$13,2,FALSE),IF(J3975="solar",VLOOKUP('Form 923'!D3975,'Cross-Page Data'!$I$14:$J$117,2,FALSE),J3975))</f>
        <v>heavy or residual fuel oil</v>
      </c>
      <c r="J3975" t="str">
        <f>VLOOKUP(E3975,'Cross-Page Data'!$D$4:$F$48,3,FALSE)</f>
        <v>heavy or residual fuel oil</v>
      </c>
      <c r="K3975" t="b">
        <f t="shared" ref="K3975:K4038" si="62">IF(AND($N$6=FALSE,OR(C3975="Commercial NAICS Cogen",C3975="Industrial NAICS Cogen",C3975="NAICS-22 Cogen")),FALSE,IF(AND($N$7=FALSE,OR(C3975="Commercial NAICS Cogen",C3975="Commercial NAICS Non-Cogen",C3975="industrial NAICS Cogen",C3975="industrial NAICS non-cogen")),FALSE,TRUE))</f>
        <v>1</v>
      </c>
    </row>
    <row r="3976" spans="1:11">
      <c r="A3976" s="120">
        <v>7488</v>
      </c>
      <c r="B3976" s="121" t="s">
        <v>201</v>
      </c>
      <c r="C3976" s="121" t="s">
        <v>202</v>
      </c>
      <c r="D3976" s="121" t="s">
        <v>79</v>
      </c>
      <c r="E3976" s="121" t="s">
        <v>70</v>
      </c>
      <c r="F3976" s="122">
        <v>78296</v>
      </c>
      <c r="G3976" s="122">
        <v>6962</v>
      </c>
      <c r="H3976" s="120">
        <v>2019</v>
      </c>
      <c r="I3976" t="str">
        <f>IF(J3976="natural gas",VLOOKUP(D3976,'Cross-Page Data'!$I$4:$J$13,2,FALSE),IF(J3976="solar",VLOOKUP('Form 923'!D3976,'Cross-Page Data'!$I$14:$J$117,2,FALSE),J3976))</f>
        <v>heavy or residual fuel oil</v>
      </c>
      <c r="J3976" t="str">
        <f>VLOOKUP(E3976,'Cross-Page Data'!$D$4:$F$48,3,FALSE)</f>
        <v>heavy or residual fuel oil</v>
      </c>
      <c r="K3976" t="b">
        <f t="shared" si="62"/>
        <v>1</v>
      </c>
    </row>
    <row r="3977" spans="1:11">
      <c r="A3977" s="120">
        <v>7489</v>
      </c>
      <c r="B3977" s="121" t="s">
        <v>201</v>
      </c>
      <c r="C3977" s="121" t="s">
        <v>202</v>
      </c>
      <c r="D3977" s="121" t="s">
        <v>116</v>
      </c>
      <c r="E3977" s="121" t="s">
        <v>170</v>
      </c>
      <c r="F3977" s="122">
        <v>122883</v>
      </c>
      <c r="G3977" s="122">
        <v>13804</v>
      </c>
      <c r="H3977" s="120">
        <v>2019</v>
      </c>
      <c r="I3977" t="str">
        <f>IF(J3977="natural gas",VLOOKUP(D3977,'Cross-Page Data'!$I$4:$J$13,2,FALSE),IF(J3977="solar",VLOOKUP('Form 923'!D3977,'Cross-Page Data'!$I$14:$J$117,2,FALSE),J3977))</f>
        <v>hydro</v>
      </c>
      <c r="J3977" t="str">
        <f>VLOOKUP(E3977,'Cross-Page Data'!$D$4:$F$48,3,FALSE)</f>
        <v>hydro</v>
      </c>
      <c r="K3977" t="b">
        <f t="shared" si="62"/>
        <v>1</v>
      </c>
    </row>
    <row r="3978" spans="1:11">
      <c r="A3978" s="120">
        <v>7497</v>
      </c>
      <c r="B3978" s="121" t="s">
        <v>201</v>
      </c>
      <c r="C3978" s="121" t="s">
        <v>202</v>
      </c>
      <c r="D3978" s="121" t="s">
        <v>79</v>
      </c>
      <c r="E3978" s="121" t="s">
        <v>70</v>
      </c>
      <c r="F3978" s="122">
        <v>0</v>
      </c>
      <c r="G3978" s="122">
        <v>0</v>
      </c>
      <c r="H3978" s="120">
        <v>2019</v>
      </c>
      <c r="I3978" t="str">
        <f>IF(J3978="natural gas",VLOOKUP(D3978,'Cross-Page Data'!$I$4:$J$13,2,FALSE),IF(J3978="solar",VLOOKUP('Form 923'!D3978,'Cross-Page Data'!$I$14:$J$117,2,FALSE),J3978))</f>
        <v>heavy or residual fuel oil</v>
      </c>
      <c r="J3978" t="str">
        <f>VLOOKUP(E3978,'Cross-Page Data'!$D$4:$F$48,3,FALSE)</f>
        <v>heavy or residual fuel oil</v>
      </c>
      <c r="K3978" t="b">
        <f t="shared" si="62"/>
        <v>1</v>
      </c>
    </row>
    <row r="3979" spans="1:11">
      <c r="A3979" s="120">
        <v>7497</v>
      </c>
      <c r="B3979" s="121" t="s">
        <v>201</v>
      </c>
      <c r="C3979" s="121" t="s">
        <v>202</v>
      </c>
      <c r="D3979" s="121" t="s">
        <v>79</v>
      </c>
      <c r="E3979" s="121" t="s">
        <v>38</v>
      </c>
      <c r="F3979" s="122">
        <v>0</v>
      </c>
      <c r="G3979" s="122">
        <v>0</v>
      </c>
      <c r="H3979" s="120">
        <v>2019</v>
      </c>
      <c r="I3979" t="str">
        <f>IF(J3979="natural gas",VLOOKUP(D3979,'Cross-Page Data'!$I$4:$J$13,2,FALSE),IF(J3979="solar",VLOOKUP('Form 923'!D3979,'Cross-Page Data'!$I$14:$J$117,2,FALSE),J3979))</f>
        <v>natural gas peaker</v>
      </c>
      <c r="J3979" t="str">
        <f>VLOOKUP(E3979,'Cross-Page Data'!$D$4:$F$48,3,FALSE)</f>
        <v>natural gas</v>
      </c>
      <c r="K3979" t="b">
        <f t="shared" si="62"/>
        <v>1</v>
      </c>
    </row>
    <row r="3980" spans="1:11">
      <c r="A3980" s="120">
        <v>7501</v>
      </c>
      <c r="B3980" s="121" t="s">
        <v>201</v>
      </c>
      <c r="C3980" s="121" t="s">
        <v>202</v>
      </c>
      <c r="D3980" s="121" t="s">
        <v>128</v>
      </c>
      <c r="E3980" s="121" t="s">
        <v>180</v>
      </c>
      <c r="F3980" s="122">
        <v>32767</v>
      </c>
      <c r="G3980" s="122">
        <v>3681</v>
      </c>
      <c r="H3980" s="120">
        <v>2019</v>
      </c>
      <c r="I3980" t="str">
        <f>IF(J3980="natural gas",VLOOKUP(D3980,'Cross-Page Data'!$I$4:$J$13,2,FALSE),IF(J3980="solar",VLOOKUP('Form 923'!D3980,'Cross-Page Data'!$I$14:$J$117,2,FALSE),J3980))</f>
        <v>wind</v>
      </c>
      <c r="J3980" t="str">
        <f>VLOOKUP(E3980,'Cross-Page Data'!$D$4:$F$48,3,FALSE)</f>
        <v>wind</v>
      </c>
      <c r="K3980" t="b">
        <f t="shared" si="62"/>
        <v>1</v>
      </c>
    </row>
    <row r="3981" spans="1:11">
      <c r="A3981" s="120">
        <v>7502</v>
      </c>
      <c r="B3981" s="121" t="s">
        <v>201</v>
      </c>
      <c r="C3981" s="121" t="s">
        <v>202</v>
      </c>
      <c r="D3981" s="121" t="s">
        <v>79</v>
      </c>
      <c r="E3981" s="121" t="s">
        <v>70</v>
      </c>
      <c r="F3981" s="122">
        <v>483210</v>
      </c>
      <c r="G3981" s="122">
        <v>52998</v>
      </c>
      <c r="H3981" s="120">
        <v>2019</v>
      </c>
      <c r="I3981" t="str">
        <f>IF(J3981="natural gas",VLOOKUP(D3981,'Cross-Page Data'!$I$4:$J$13,2,FALSE),IF(J3981="solar",VLOOKUP('Form 923'!D3981,'Cross-Page Data'!$I$14:$J$117,2,FALSE),J3981))</f>
        <v>heavy or residual fuel oil</v>
      </c>
      <c r="J3981" t="str">
        <f>VLOOKUP(E3981,'Cross-Page Data'!$D$4:$F$48,3,FALSE)</f>
        <v>heavy or residual fuel oil</v>
      </c>
      <c r="K3981" t="b">
        <f t="shared" si="62"/>
        <v>1</v>
      </c>
    </row>
    <row r="3982" spans="1:11">
      <c r="A3982" s="120">
        <v>7503</v>
      </c>
      <c r="B3982" s="121" t="s">
        <v>201</v>
      </c>
      <c r="C3982" s="121" t="s">
        <v>202</v>
      </c>
      <c r="D3982" s="121" t="s">
        <v>79</v>
      </c>
      <c r="E3982" s="121" t="s">
        <v>70</v>
      </c>
      <c r="F3982" s="122">
        <v>12362</v>
      </c>
      <c r="G3982" s="122">
        <v>1194.62</v>
      </c>
      <c r="H3982" s="120">
        <v>2019</v>
      </c>
      <c r="I3982" t="str">
        <f>IF(J3982="natural gas",VLOOKUP(D3982,'Cross-Page Data'!$I$4:$J$13,2,FALSE),IF(J3982="solar",VLOOKUP('Form 923'!D3982,'Cross-Page Data'!$I$14:$J$117,2,FALSE),J3982))</f>
        <v>heavy or residual fuel oil</v>
      </c>
      <c r="J3982" t="str">
        <f>VLOOKUP(E3982,'Cross-Page Data'!$D$4:$F$48,3,FALSE)</f>
        <v>heavy or residual fuel oil</v>
      </c>
      <c r="K3982" t="b">
        <f t="shared" si="62"/>
        <v>1</v>
      </c>
    </row>
    <row r="3983" spans="1:11">
      <c r="A3983" s="120">
        <v>7504</v>
      </c>
      <c r="B3983" s="121" t="s">
        <v>201</v>
      </c>
      <c r="C3983" s="121" t="s">
        <v>202</v>
      </c>
      <c r="D3983" s="121" t="s">
        <v>73</v>
      </c>
      <c r="E3983" s="121" t="s">
        <v>38</v>
      </c>
      <c r="F3983" s="122">
        <v>438644</v>
      </c>
      <c r="G3983" s="122">
        <v>50296</v>
      </c>
      <c r="H3983" s="120">
        <v>2019</v>
      </c>
      <c r="I3983" t="str">
        <f>IF(J3983="natural gas",VLOOKUP(D3983,'Cross-Page Data'!$I$4:$J$13,2,FALSE),IF(J3983="solar",VLOOKUP('Form 923'!D3983,'Cross-Page Data'!$I$14:$J$117,2,FALSE),J3983))</f>
        <v>natural gas peaker</v>
      </c>
      <c r="J3983" t="str">
        <f>VLOOKUP(E3983,'Cross-Page Data'!$D$4:$F$48,3,FALSE)</f>
        <v>natural gas</v>
      </c>
      <c r="K3983" t="b">
        <f t="shared" si="62"/>
        <v>1</v>
      </c>
    </row>
    <row r="3984" spans="1:11">
      <c r="A3984" s="120">
        <v>7504</v>
      </c>
      <c r="B3984" s="121" t="s">
        <v>201</v>
      </c>
      <c r="C3984" s="121" t="s">
        <v>202</v>
      </c>
      <c r="D3984" s="121" t="s">
        <v>68</v>
      </c>
      <c r="E3984" s="121" t="s">
        <v>70</v>
      </c>
      <c r="F3984" s="122">
        <v>0</v>
      </c>
      <c r="G3984" s="122">
        <v>0</v>
      </c>
      <c r="H3984" s="120">
        <v>2019</v>
      </c>
      <c r="I3984" t="str">
        <f>IF(J3984="natural gas",VLOOKUP(D3984,'Cross-Page Data'!$I$4:$J$13,2,FALSE),IF(J3984="solar",VLOOKUP('Form 923'!D3984,'Cross-Page Data'!$I$14:$J$117,2,FALSE),J3984))</f>
        <v>heavy or residual fuel oil</v>
      </c>
      <c r="J3984" t="str">
        <f>VLOOKUP(E3984,'Cross-Page Data'!$D$4:$F$48,3,FALSE)</f>
        <v>heavy or residual fuel oil</v>
      </c>
      <c r="K3984" t="b">
        <f t="shared" si="62"/>
        <v>1</v>
      </c>
    </row>
    <row r="3985" spans="1:11">
      <c r="A3985" s="120">
        <v>7504</v>
      </c>
      <c r="B3985" s="121" t="s">
        <v>201</v>
      </c>
      <c r="C3985" s="121" t="s">
        <v>202</v>
      </c>
      <c r="D3985" s="121" t="s">
        <v>68</v>
      </c>
      <c r="E3985" s="121" t="s">
        <v>38</v>
      </c>
      <c r="F3985" s="122">
        <v>9812</v>
      </c>
      <c r="G3985" s="122">
        <v>777.406</v>
      </c>
      <c r="H3985" s="120">
        <v>2019</v>
      </c>
      <c r="I3985" t="str">
        <f>IF(J3985="natural gas",VLOOKUP(D3985,'Cross-Page Data'!$I$4:$J$13,2,FALSE),IF(J3985="solar",VLOOKUP('Form 923'!D3985,'Cross-Page Data'!$I$14:$J$117,2,FALSE),J3985))</f>
        <v>natural gas nonpeaker - preexisting retiring</v>
      </c>
      <c r="J3985" t="str">
        <f>VLOOKUP(E3985,'Cross-Page Data'!$D$4:$F$48,3,FALSE)</f>
        <v>natural gas</v>
      </c>
      <c r="K3985" t="b">
        <f t="shared" si="62"/>
        <v>1</v>
      </c>
    </row>
    <row r="3986" spans="1:11">
      <c r="A3986" s="120">
        <v>7504</v>
      </c>
      <c r="B3986" s="121" t="s">
        <v>201</v>
      </c>
      <c r="C3986" s="121" t="s">
        <v>202</v>
      </c>
      <c r="D3986" s="121" t="s">
        <v>68</v>
      </c>
      <c r="E3986" s="121" t="s">
        <v>162</v>
      </c>
      <c r="F3986" s="122">
        <v>8205466</v>
      </c>
      <c r="G3986" s="122">
        <v>663779.59</v>
      </c>
      <c r="H3986" s="120">
        <v>2019</v>
      </c>
      <c r="I3986" t="str">
        <f>IF(J3986="natural gas",VLOOKUP(D3986,'Cross-Page Data'!$I$4:$J$13,2,FALSE),IF(J3986="solar",VLOOKUP('Form 923'!D3986,'Cross-Page Data'!$I$14:$J$117,2,FALSE),J3986))</f>
        <v>hard coal</v>
      </c>
      <c r="J3986" t="str">
        <f>VLOOKUP(E3986,'Cross-Page Data'!$D$4:$F$48,3,FALSE)</f>
        <v>hard coal</v>
      </c>
      <c r="K3986" t="b">
        <f t="shared" si="62"/>
        <v>1</v>
      </c>
    </row>
    <row r="3987" spans="1:11">
      <c r="A3987" s="120">
        <v>7505</v>
      </c>
      <c r="B3987" s="121" t="s">
        <v>201</v>
      </c>
      <c r="C3987" s="121" t="s">
        <v>202</v>
      </c>
      <c r="D3987" s="121" t="s">
        <v>79</v>
      </c>
      <c r="E3987" s="121" t="s">
        <v>70</v>
      </c>
      <c r="F3987" s="122">
        <v>288</v>
      </c>
      <c r="G3987" s="122">
        <v>20</v>
      </c>
      <c r="H3987" s="120">
        <v>2019</v>
      </c>
      <c r="I3987" t="str">
        <f>IF(J3987="natural gas",VLOOKUP(D3987,'Cross-Page Data'!$I$4:$J$13,2,FALSE),IF(J3987="solar",VLOOKUP('Form 923'!D3987,'Cross-Page Data'!$I$14:$J$117,2,FALSE),J3987))</f>
        <v>heavy or residual fuel oil</v>
      </c>
      <c r="J3987" t="str">
        <f>VLOOKUP(E3987,'Cross-Page Data'!$D$4:$F$48,3,FALSE)</f>
        <v>heavy or residual fuel oil</v>
      </c>
      <c r="K3987" t="b">
        <f t="shared" si="62"/>
        <v>1</v>
      </c>
    </row>
    <row r="3988" spans="1:11">
      <c r="A3988" s="120">
        <v>7507</v>
      </c>
      <c r="B3988" s="121" t="s">
        <v>201</v>
      </c>
      <c r="C3988" s="121" t="s">
        <v>202</v>
      </c>
      <c r="D3988" s="121" t="s">
        <v>116</v>
      </c>
      <c r="E3988" s="121" t="s">
        <v>170</v>
      </c>
      <c r="F3988" s="122">
        <v>43548</v>
      </c>
      <c r="G3988" s="122">
        <v>4892</v>
      </c>
      <c r="H3988" s="120">
        <v>2019</v>
      </c>
      <c r="I3988" t="str">
        <f>IF(J3988="natural gas",VLOOKUP(D3988,'Cross-Page Data'!$I$4:$J$13,2,FALSE),IF(J3988="solar",VLOOKUP('Form 923'!D3988,'Cross-Page Data'!$I$14:$J$117,2,FALSE),J3988))</f>
        <v>hydro</v>
      </c>
      <c r="J3988" t="str">
        <f>VLOOKUP(E3988,'Cross-Page Data'!$D$4:$F$48,3,FALSE)</f>
        <v>hydro</v>
      </c>
      <c r="K3988" t="b">
        <f t="shared" si="62"/>
        <v>1</v>
      </c>
    </row>
    <row r="3989" spans="1:11">
      <c r="A3989" s="120">
        <v>7508</v>
      </c>
      <c r="B3989" s="121" t="s">
        <v>201</v>
      </c>
      <c r="C3989" s="121" t="s">
        <v>202</v>
      </c>
      <c r="D3989" s="121" t="s">
        <v>116</v>
      </c>
      <c r="E3989" s="121" t="s">
        <v>170</v>
      </c>
      <c r="F3989" s="122">
        <v>378959</v>
      </c>
      <c r="G3989" s="122">
        <v>42570</v>
      </c>
      <c r="H3989" s="120">
        <v>2019</v>
      </c>
      <c r="I3989" t="str">
        <f>IF(J3989="natural gas",VLOOKUP(D3989,'Cross-Page Data'!$I$4:$J$13,2,FALSE),IF(J3989="solar",VLOOKUP('Form 923'!D3989,'Cross-Page Data'!$I$14:$J$117,2,FALSE),J3989))</f>
        <v>hydro</v>
      </c>
      <c r="J3989" t="str">
        <f>VLOOKUP(E3989,'Cross-Page Data'!$D$4:$F$48,3,FALSE)</f>
        <v>hydro</v>
      </c>
      <c r="K3989" t="b">
        <f t="shared" si="62"/>
        <v>1</v>
      </c>
    </row>
    <row r="3990" spans="1:11">
      <c r="A3990" s="120">
        <v>7511</v>
      </c>
      <c r="B3990" s="121" t="s">
        <v>201</v>
      </c>
      <c r="C3990" s="121" t="s">
        <v>202</v>
      </c>
      <c r="D3990" s="121" t="s">
        <v>116</v>
      </c>
      <c r="E3990" s="121" t="s">
        <v>170</v>
      </c>
      <c r="F3990" s="122">
        <v>643295</v>
      </c>
      <c r="G3990" s="122">
        <v>72264</v>
      </c>
      <c r="H3990" s="120">
        <v>2019</v>
      </c>
      <c r="I3990" t="str">
        <f>IF(J3990="natural gas",VLOOKUP(D3990,'Cross-Page Data'!$I$4:$J$13,2,FALSE),IF(J3990="solar",VLOOKUP('Form 923'!D3990,'Cross-Page Data'!$I$14:$J$117,2,FALSE),J3990))</f>
        <v>hydro</v>
      </c>
      <c r="J3990" t="str">
        <f>VLOOKUP(E3990,'Cross-Page Data'!$D$4:$F$48,3,FALSE)</f>
        <v>hydro</v>
      </c>
      <c r="K3990" t="b">
        <f t="shared" si="62"/>
        <v>1</v>
      </c>
    </row>
    <row r="3991" spans="1:11">
      <c r="A3991" s="120">
        <v>7512</v>
      </c>
      <c r="B3991" s="121" t="s">
        <v>201</v>
      </c>
      <c r="C3991" s="121" t="s">
        <v>202</v>
      </c>
      <c r="D3991" s="121" t="s">
        <v>39</v>
      </c>
      <c r="E3991" s="121" t="s">
        <v>38</v>
      </c>
      <c r="F3991" s="122">
        <v>0</v>
      </c>
      <c r="G3991" s="122">
        <v>1257150</v>
      </c>
      <c r="H3991" s="120">
        <v>2019</v>
      </c>
      <c r="I3991" t="str">
        <f>IF(J3991="natural gas",VLOOKUP(D3991,'Cross-Page Data'!$I$4:$J$13,2,FALSE),IF(J3991="solar",VLOOKUP('Form 923'!D3991,'Cross-Page Data'!$I$14:$J$117,2,FALSE),J3991))</f>
        <v>natural gas nonpeaker - preexisting nonretiring</v>
      </c>
      <c r="J3991" t="str">
        <f>VLOOKUP(E3991,'Cross-Page Data'!$D$4:$F$48,3,FALSE)</f>
        <v>natural gas</v>
      </c>
      <c r="K3991" t="b">
        <f t="shared" si="62"/>
        <v>1</v>
      </c>
    </row>
    <row r="3992" spans="1:11">
      <c r="A3992" s="120">
        <v>7512</v>
      </c>
      <c r="B3992" s="121" t="s">
        <v>201</v>
      </c>
      <c r="C3992" s="121" t="s">
        <v>202</v>
      </c>
      <c r="D3992" s="121" t="s">
        <v>61</v>
      </c>
      <c r="E3992" s="121" t="s">
        <v>38</v>
      </c>
      <c r="F3992" s="122">
        <v>23727563</v>
      </c>
      <c r="G3992" s="122">
        <v>2115668</v>
      </c>
      <c r="H3992" s="120">
        <v>2019</v>
      </c>
      <c r="I3992" t="str">
        <f>IF(J3992="natural gas",VLOOKUP(D3992,'Cross-Page Data'!$I$4:$J$13,2,FALSE),IF(J3992="solar",VLOOKUP('Form 923'!D3992,'Cross-Page Data'!$I$14:$J$117,2,FALSE),J3992))</f>
        <v>natural gas nonpeaker - preexisting nonretiring</v>
      </c>
      <c r="J3992" t="str">
        <f>VLOOKUP(E3992,'Cross-Page Data'!$D$4:$F$48,3,FALSE)</f>
        <v>natural gas</v>
      </c>
      <c r="K3992" t="b">
        <f t="shared" si="62"/>
        <v>1</v>
      </c>
    </row>
    <row r="3993" spans="1:11">
      <c r="A3993" s="120">
        <v>7513</v>
      </c>
      <c r="B3993" s="121" t="s">
        <v>201</v>
      </c>
      <c r="C3993" s="121" t="s">
        <v>206</v>
      </c>
      <c r="D3993" s="121" t="s">
        <v>68</v>
      </c>
      <c r="E3993" s="121" t="s">
        <v>176</v>
      </c>
      <c r="F3993" s="122">
        <v>0</v>
      </c>
      <c r="G3993" s="122">
        <v>0</v>
      </c>
      <c r="H3993" s="120">
        <v>2019</v>
      </c>
      <c r="I3993" t="str">
        <f>IF(J3993="natural gas",VLOOKUP(D3993,'Cross-Page Data'!$I$4:$J$13,2,FALSE),IF(J3993="solar",VLOOKUP('Form 923'!D3993,'Cross-Page Data'!$I$14:$J$117,2,FALSE),J3993))</f>
        <v>biomass</v>
      </c>
      <c r="J3993" t="str">
        <f>VLOOKUP(E3993,'Cross-Page Data'!$D$4:$F$48,3,FALSE)</f>
        <v>biomass</v>
      </c>
      <c r="K3993" t="b">
        <f t="shared" si="62"/>
        <v>1</v>
      </c>
    </row>
    <row r="3994" spans="1:11">
      <c r="A3994" s="120">
        <v>7515</v>
      </c>
      <c r="B3994" s="121" t="s">
        <v>201</v>
      </c>
      <c r="C3994" s="121" t="s">
        <v>202</v>
      </c>
      <c r="D3994" s="121" t="s">
        <v>73</v>
      </c>
      <c r="E3994" s="121" t="s">
        <v>70</v>
      </c>
      <c r="F3994" s="122">
        <v>2453</v>
      </c>
      <c r="G3994" s="122">
        <v>185.195</v>
      </c>
      <c r="H3994" s="120">
        <v>2019</v>
      </c>
      <c r="I3994" t="str">
        <f>IF(J3994="natural gas",VLOOKUP(D3994,'Cross-Page Data'!$I$4:$J$13,2,FALSE),IF(J3994="solar",VLOOKUP('Form 923'!D3994,'Cross-Page Data'!$I$14:$J$117,2,FALSE),J3994))</f>
        <v>heavy or residual fuel oil</v>
      </c>
      <c r="J3994" t="str">
        <f>VLOOKUP(E3994,'Cross-Page Data'!$D$4:$F$48,3,FALSE)</f>
        <v>heavy or residual fuel oil</v>
      </c>
      <c r="K3994" t="b">
        <f t="shared" si="62"/>
        <v>1</v>
      </c>
    </row>
    <row r="3995" spans="1:11">
      <c r="A3995" s="120">
        <v>7515</v>
      </c>
      <c r="B3995" s="121" t="s">
        <v>201</v>
      </c>
      <c r="C3995" s="121" t="s">
        <v>202</v>
      </c>
      <c r="D3995" s="121" t="s">
        <v>73</v>
      </c>
      <c r="E3995" s="121" t="s">
        <v>38</v>
      </c>
      <c r="F3995" s="122">
        <v>124975</v>
      </c>
      <c r="G3995" s="122">
        <v>9431.805</v>
      </c>
      <c r="H3995" s="120">
        <v>2019</v>
      </c>
      <c r="I3995" t="str">
        <f>IF(J3995="natural gas",VLOOKUP(D3995,'Cross-Page Data'!$I$4:$J$13,2,FALSE),IF(J3995="solar",VLOOKUP('Form 923'!D3995,'Cross-Page Data'!$I$14:$J$117,2,FALSE),J3995))</f>
        <v>natural gas peaker</v>
      </c>
      <c r="J3995" t="str">
        <f>VLOOKUP(E3995,'Cross-Page Data'!$D$4:$F$48,3,FALSE)</f>
        <v>natural gas</v>
      </c>
      <c r="K3995" t="b">
        <f t="shared" si="62"/>
        <v>1</v>
      </c>
    </row>
    <row r="3996" spans="1:11">
      <c r="A3996" s="120">
        <v>7526</v>
      </c>
      <c r="B3996" s="121" t="s">
        <v>201</v>
      </c>
      <c r="C3996" s="121" t="s">
        <v>202</v>
      </c>
      <c r="D3996" s="121" t="s">
        <v>128</v>
      </c>
      <c r="E3996" s="121" t="s">
        <v>180</v>
      </c>
      <c r="F3996" s="122">
        <v>4649977</v>
      </c>
      <c r="G3996" s="122">
        <v>522352</v>
      </c>
      <c r="H3996" s="120">
        <v>2019</v>
      </c>
      <c r="I3996" t="str">
        <f>IF(J3996="natural gas",VLOOKUP(D3996,'Cross-Page Data'!$I$4:$J$13,2,FALSE),IF(J3996="solar",VLOOKUP('Form 923'!D3996,'Cross-Page Data'!$I$14:$J$117,2,FALSE),J3996))</f>
        <v>wind</v>
      </c>
      <c r="J3996" t="str">
        <f>VLOOKUP(E3996,'Cross-Page Data'!$D$4:$F$48,3,FALSE)</f>
        <v>wind</v>
      </c>
      <c r="K3996" t="b">
        <f t="shared" si="62"/>
        <v>1</v>
      </c>
    </row>
    <row r="3997" spans="1:11">
      <c r="A3997" s="120">
        <v>7527</v>
      </c>
      <c r="B3997" s="121" t="s">
        <v>205</v>
      </c>
      <c r="C3997" s="121" t="s">
        <v>202</v>
      </c>
      <c r="D3997" s="121" t="s">
        <v>39</v>
      </c>
      <c r="E3997" s="121" t="s">
        <v>38</v>
      </c>
      <c r="F3997" s="122">
        <v>0</v>
      </c>
      <c r="G3997" s="122">
        <v>45547.923</v>
      </c>
      <c r="H3997" s="120">
        <v>2019</v>
      </c>
      <c r="I3997" t="str">
        <f>IF(J3997="natural gas",VLOOKUP(D3997,'Cross-Page Data'!$I$4:$J$13,2,FALSE),IF(J3997="solar",VLOOKUP('Form 923'!D3997,'Cross-Page Data'!$I$14:$J$117,2,FALSE),J3997))</f>
        <v>natural gas nonpeaker - preexisting nonretiring</v>
      </c>
      <c r="J3997" t="str">
        <f>VLOOKUP(E3997,'Cross-Page Data'!$D$4:$F$48,3,FALSE)</f>
        <v>natural gas</v>
      </c>
      <c r="K3997" t="b">
        <f t="shared" si="62"/>
        <v>1</v>
      </c>
    </row>
    <row r="3998" spans="1:11">
      <c r="A3998" s="120">
        <v>7527</v>
      </c>
      <c r="B3998" s="121" t="s">
        <v>205</v>
      </c>
      <c r="C3998" s="121" t="s">
        <v>202</v>
      </c>
      <c r="D3998" s="121" t="s">
        <v>39</v>
      </c>
      <c r="E3998" s="121" t="s">
        <v>130</v>
      </c>
      <c r="F3998" s="122">
        <v>0</v>
      </c>
      <c r="G3998" s="122">
        <v>4520.077</v>
      </c>
      <c r="H3998" s="120">
        <v>2019</v>
      </c>
      <c r="I3998" t="str">
        <f>IF(J3998="natural gas",VLOOKUP(D3998,'Cross-Page Data'!$I$4:$J$13,2,FALSE),IF(J3998="solar",VLOOKUP('Form 923'!D3998,'Cross-Page Data'!$I$14:$J$117,2,FALSE),J3998))</f>
        <v>biomass</v>
      </c>
      <c r="J3998" t="str">
        <f>VLOOKUP(E3998,'Cross-Page Data'!$D$4:$F$48,3,FALSE)</f>
        <v>biomass</v>
      </c>
      <c r="K3998" t="b">
        <f t="shared" si="62"/>
        <v>1</v>
      </c>
    </row>
    <row r="3999" spans="1:11">
      <c r="A3999" s="120">
        <v>7527</v>
      </c>
      <c r="B3999" s="121" t="s">
        <v>205</v>
      </c>
      <c r="C3999" s="121" t="s">
        <v>202</v>
      </c>
      <c r="D3999" s="121" t="s">
        <v>61</v>
      </c>
      <c r="E3999" s="121" t="s">
        <v>38</v>
      </c>
      <c r="F3999" s="122">
        <v>2099258</v>
      </c>
      <c r="G3999" s="122">
        <v>218300.57</v>
      </c>
      <c r="H3999" s="120">
        <v>2019</v>
      </c>
      <c r="I3999" t="str">
        <f>IF(J3999="natural gas",VLOOKUP(D3999,'Cross-Page Data'!$I$4:$J$13,2,FALSE),IF(J3999="solar",VLOOKUP('Form 923'!D3999,'Cross-Page Data'!$I$14:$J$117,2,FALSE),J3999))</f>
        <v>natural gas nonpeaker - preexisting nonretiring</v>
      </c>
      <c r="J3999" t="str">
        <f>VLOOKUP(E3999,'Cross-Page Data'!$D$4:$F$48,3,FALSE)</f>
        <v>natural gas</v>
      </c>
      <c r="K3999" t="b">
        <f t="shared" si="62"/>
        <v>1</v>
      </c>
    </row>
    <row r="4000" spans="1:11">
      <c r="A4000" s="120">
        <v>7527</v>
      </c>
      <c r="B4000" s="121" t="s">
        <v>205</v>
      </c>
      <c r="C4000" s="121" t="s">
        <v>202</v>
      </c>
      <c r="D4000" s="121" t="s">
        <v>61</v>
      </c>
      <c r="E4000" s="121" t="s">
        <v>130</v>
      </c>
      <c r="F4000" s="122">
        <v>155384</v>
      </c>
      <c r="G4000" s="122">
        <v>15019.434</v>
      </c>
      <c r="H4000" s="120">
        <v>2019</v>
      </c>
      <c r="I4000" t="str">
        <f>IF(J4000="natural gas",VLOOKUP(D4000,'Cross-Page Data'!$I$4:$J$13,2,FALSE),IF(J4000="solar",VLOOKUP('Form 923'!D4000,'Cross-Page Data'!$I$14:$J$117,2,FALSE),J4000))</f>
        <v>biomass</v>
      </c>
      <c r="J4000" t="str">
        <f>VLOOKUP(E4000,'Cross-Page Data'!$D$4:$F$48,3,FALSE)</f>
        <v>biomass</v>
      </c>
      <c r="K4000" t="b">
        <f t="shared" si="62"/>
        <v>1</v>
      </c>
    </row>
    <row r="4001" spans="1:11">
      <c r="A4001" s="120">
        <v>7527</v>
      </c>
      <c r="B4001" s="121" t="s">
        <v>205</v>
      </c>
      <c r="C4001" s="121" t="s">
        <v>202</v>
      </c>
      <c r="D4001" s="121" t="s">
        <v>73</v>
      </c>
      <c r="E4001" s="121" t="s">
        <v>38</v>
      </c>
      <c r="F4001" s="122">
        <v>73707</v>
      </c>
      <c r="G4001" s="122">
        <v>9128</v>
      </c>
      <c r="H4001" s="120">
        <v>2019</v>
      </c>
      <c r="I4001" t="str">
        <f>IF(J4001="natural gas",VLOOKUP(D4001,'Cross-Page Data'!$I$4:$J$13,2,FALSE),IF(J4001="solar",VLOOKUP('Form 923'!D4001,'Cross-Page Data'!$I$14:$J$117,2,FALSE),J4001))</f>
        <v>natural gas peaker</v>
      </c>
      <c r="J4001" t="str">
        <f>VLOOKUP(E4001,'Cross-Page Data'!$D$4:$F$48,3,FALSE)</f>
        <v>natural gas</v>
      </c>
      <c r="K4001" t="b">
        <f t="shared" si="62"/>
        <v>1</v>
      </c>
    </row>
    <row r="4002" spans="1:11">
      <c r="A4002" s="120">
        <v>7538</v>
      </c>
      <c r="B4002" s="121" t="s">
        <v>201</v>
      </c>
      <c r="C4002" s="121" t="s">
        <v>202</v>
      </c>
      <c r="D4002" s="121" t="s">
        <v>73</v>
      </c>
      <c r="E4002" s="121" t="s">
        <v>70</v>
      </c>
      <c r="F4002" s="122">
        <v>91214</v>
      </c>
      <c r="G4002" s="122">
        <v>7893.767</v>
      </c>
      <c r="H4002" s="120">
        <v>2019</v>
      </c>
      <c r="I4002" t="str">
        <f>IF(J4002="natural gas",VLOOKUP(D4002,'Cross-Page Data'!$I$4:$J$13,2,FALSE),IF(J4002="solar",VLOOKUP('Form 923'!D4002,'Cross-Page Data'!$I$14:$J$117,2,FALSE),J4002))</f>
        <v>heavy or residual fuel oil</v>
      </c>
      <c r="J4002" t="str">
        <f>VLOOKUP(E4002,'Cross-Page Data'!$D$4:$F$48,3,FALSE)</f>
        <v>heavy or residual fuel oil</v>
      </c>
      <c r="K4002" t="b">
        <f t="shared" si="62"/>
        <v>1</v>
      </c>
    </row>
    <row r="4003" spans="1:11">
      <c r="A4003" s="120">
        <v>7538</v>
      </c>
      <c r="B4003" s="121" t="s">
        <v>201</v>
      </c>
      <c r="C4003" s="121" t="s">
        <v>202</v>
      </c>
      <c r="D4003" s="121" t="s">
        <v>73</v>
      </c>
      <c r="E4003" s="121" t="s">
        <v>38</v>
      </c>
      <c r="F4003" s="122">
        <v>1529243</v>
      </c>
      <c r="G4003" s="122">
        <v>132342.23</v>
      </c>
      <c r="H4003" s="120">
        <v>2019</v>
      </c>
      <c r="I4003" t="str">
        <f>IF(J4003="natural gas",VLOOKUP(D4003,'Cross-Page Data'!$I$4:$J$13,2,FALSE),IF(J4003="solar",VLOOKUP('Form 923'!D4003,'Cross-Page Data'!$I$14:$J$117,2,FALSE),J4003))</f>
        <v>natural gas peaker</v>
      </c>
      <c r="J4003" t="str">
        <f>VLOOKUP(E4003,'Cross-Page Data'!$D$4:$F$48,3,FALSE)</f>
        <v>natural gas</v>
      </c>
      <c r="K4003" t="b">
        <f t="shared" si="62"/>
        <v>1</v>
      </c>
    </row>
    <row r="4004" spans="1:11">
      <c r="A4004" s="120">
        <v>7541</v>
      </c>
      <c r="B4004" s="121" t="s">
        <v>201</v>
      </c>
      <c r="C4004" s="121" t="s">
        <v>202</v>
      </c>
      <c r="D4004" s="121" t="s">
        <v>116</v>
      </c>
      <c r="E4004" s="121" t="s">
        <v>170</v>
      </c>
      <c r="F4004" s="122">
        <v>151796</v>
      </c>
      <c r="G4004" s="122">
        <v>17052</v>
      </c>
      <c r="H4004" s="120">
        <v>2019</v>
      </c>
      <c r="I4004" t="str">
        <f>IF(J4004="natural gas",VLOOKUP(D4004,'Cross-Page Data'!$I$4:$J$13,2,FALSE),IF(J4004="solar",VLOOKUP('Form 923'!D4004,'Cross-Page Data'!$I$14:$J$117,2,FALSE),J4004))</f>
        <v>hydro</v>
      </c>
      <c r="J4004" t="str">
        <f>VLOOKUP(E4004,'Cross-Page Data'!$D$4:$F$48,3,FALSE)</f>
        <v>hydro</v>
      </c>
      <c r="K4004" t="b">
        <f t="shared" si="62"/>
        <v>1</v>
      </c>
    </row>
    <row r="4005" spans="1:11">
      <c r="A4005" s="120">
        <v>7545</v>
      </c>
      <c r="B4005" s="121" t="s">
        <v>201</v>
      </c>
      <c r="C4005" s="121" t="s">
        <v>202</v>
      </c>
      <c r="D4005" s="121" t="s">
        <v>116</v>
      </c>
      <c r="E4005" s="121" t="s">
        <v>170</v>
      </c>
      <c r="F4005" s="122">
        <v>1395611</v>
      </c>
      <c r="G4005" s="122">
        <v>156775</v>
      </c>
      <c r="H4005" s="120">
        <v>2019</v>
      </c>
      <c r="I4005" t="str">
        <f>IF(J4005="natural gas",VLOOKUP(D4005,'Cross-Page Data'!$I$4:$J$13,2,FALSE),IF(J4005="solar",VLOOKUP('Form 923'!D4005,'Cross-Page Data'!$I$14:$J$117,2,FALSE),J4005))</f>
        <v>hydro</v>
      </c>
      <c r="J4005" t="str">
        <f>VLOOKUP(E4005,'Cross-Page Data'!$D$4:$F$48,3,FALSE)</f>
        <v>hydro</v>
      </c>
      <c r="K4005" t="b">
        <f t="shared" si="62"/>
        <v>1</v>
      </c>
    </row>
    <row r="4006" spans="1:11">
      <c r="A4006" s="120">
        <v>7546</v>
      </c>
      <c r="B4006" s="121" t="s">
        <v>201</v>
      </c>
      <c r="C4006" s="121" t="s">
        <v>202</v>
      </c>
      <c r="D4006" s="121" t="s">
        <v>39</v>
      </c>
      <c r="E4006" s="121" t="s">
        <v>70</v>
      </c>
      <c r="F4006" s="122">
        <v>0</v>
      </c>
      <c r="G4006" s="122">
        <v>0</v>
      </c>
      <c r="H4006" s="120">
        <v>2019</v>
      </c>
      <c r="I4006" t="str">
        <f>IF(J4006="natural gas",VLOOKUP(D4006,'Cross-Page Data'!$I$4:$J$13,2,FALSE),IF(J4006="solar",VLOOKUP('Form 923'!D4006,'Cross-Page Data'!$I$14:$J$117,2,FALSE),J4006))</f>
        <v>heavy or residual fuel oil</v>
      </c>
      <c r="J4006" t="str">
        <f>VLOOKUP(E4006,'Cross-Page Data'!$D$4:$F$48,3,FALSE)</f>
        <v>heavy or residual fuel oil</v>
      </c>
      <c r="K4006" t="b">
        <f t="shared" si="62"/>
        <v>1</v>
      </c>
    </row>
    <row r="4007" spans="1:11">
      <c r="A4007" s="120">
        <v>7546</v>
      </c>
      <c r="B4007" s="121" t="s">
        <v>201</v>
      </c>
      <c r="C4007" s="121" t="s">
        <v>202</v>
      </c>
      <c r="D4007" s="121" t="s">
        <v>39</v>
      </c>
      <c r="E4007" s="121" t="s">
        <v>38</v>
      </c>
      <c r="F4007" s="122">
        <v>0</v>
      </c>
      <c r="G4007" s="122">
        <v>0</v>
      </c>
      <c r="H4007" s="120">
        <v>2019</v>
      </c>
      <c r="I4007" t="str">
        <f>IF(J4007="natural gas",VLOOKUP(D4007,'Cross-Page Data'!$I$4:$J$13,2,FALSE),IF(J4007="solar",VLOOKUP('Form 923'!D4007,'Cross-Page Data'!$I$14:$J$117,2,FALSE),J4007))</f>
        <v>natural gas nonpeaker - preexisting nonretiring</v>
      </c>
      <c r="J4007" t="str">
        <f>VLOOKUP(E4007,'Cross-Page Data'!$D$4:$F$48,3,FALSE)</f>
        <v>natural gas</v>
      </c>
      <c r="K4007" t="b">
        <f t="shared" si="62"/>
        <v>1</v>
      </c>
    </row>
    <row r="4008" spans="1:11">
      <c r="A4008" s="120">
        <v>7546</v>
      </c>
      <c r="B4008" s="121" t="s">
        <v>201</v>
      </c>
      <c r="C4008" s="121" t="s">
        <v>202</v>
      </c>
      <c r="D4008" s="121" t="s">
        <v>61</v>
      </c>
      <c r="E4008" s="121" t="s">
        <v>70</v>
      </c>
      <c r="F4008" s="122">
        <v>0</v>
      </c>
      <c r="G4008" s="122">
        <v>0</v>
      </c>
      <c r="H4008" s="120">
        <v>2019</v>
      </c>
      <c r="I4008" t="str">
        <f>IF(J4008="natural gas",VLOOKUP(D4008,'Cross-Page Data'!$I$4:$J$13,2,FALSE),IF(J4008="solar",VLOOKUP('Form 923'!D4008,'Cross-Page Data'!$I$14:$J$117,2,FALSE),J4008))</f>
        <v>heavy or residual fuel oil</v>
      </c>
      <c r="J4008" t="str">
        <f>VLOOKUP(E4008,'Cross-Page Data'!$D$4:$F$48,3,FALSE)</f>
        <v>heavy or residual fuel oil</v>
      </c>
      <c r="K4008" t="b">
        <f t="shared" si="62"/>
        <v>1</v>
      </c>
    </row>
    <row r="4009" spans="1:11">
      <c r="A4009" s="120">
        <v>7546</v>
      </c>
      <c r="B4009" s="121" t="s">
        <v>201</v>
      </c>
      <c r="C4009" s="121" t="s">
        <v>202</v>
      </c>
      <c r="D4009" s="121" t="s">
        <v>61</v>
      </c>
      <c r="E4009" s="121" t="s">
        <v>38</v>
      </c>
      <c r="F4009" s="122">
        <v>467128</v>
      </c>
      <c r="G4009" s="122">
        <v>51659</v>
      </c>
      <c r="H4009" s="120">
        <v>2019</v>
      </c>
      <c r="I4009" t="str">
        <f>IF(J4009="natural gas",VLOOKUP(D4009,'Cross-Page Data'!$I$4:$J$13,2,FALSE),IF(J4009="solar",VLOOKUP('Form 923'!D4009,'Cross-Page Data'!$I$14:$J$117,2,FALSE),J4009))</f>
        <v>natural gas nonpeaker - preexisting nonretiring</v>
      </c>
      <c r="J4009" t="str">
        <f>VLOOKUP(E4009,'Cross-Page Data'!$D$4:$F$48,3,FALSE)</f>
        <v>natural gas</v>
      </c>
      <c r="K4009" t="b">
        <f t="shared" si="62"/>
        <v>1</v>
      </c>
    </row>
    <row r="4010" spans="1:11">
      <c r="A4010" s="120">
        <v>7546</v>
      </c>
      <c r="B4010" s="121" t="s">
        <v>201</v>
      </c>
      <c r="C4010" s="121" t="s">
        <v>202</v>
      </c>
      <c r="D4010" s="121" t="s">
        <v>73</v>
      </c>
      <c r="E4010" s="121" t="s">
        <v>38</v>
      </c>
      <c r="F4010" s="122">
        <v>1742</v>
      </c>
      <c r="G4010" s="122">
        <v>15957</v>
      </c>
      <c r="H4010" s="120">
        <v>2019</v>
      </c>
      <c r="I4010" t="str">
        <f>IF(J4010="natural gas",VLOOKUP(D4010,'Cross-Page Data'!$I$4:$J$13,2,FALSE),IF(J4010="solar",VLOOKUP('Form 923'!D4010,'Cross-Page Data'!$I$14:$J$117,2,FALSE),J4010))</f>
        <v>natural gas peaker</v>
      </c>
      <c r="J4010" t="str">
        <f>VLOOKUP(E4010,'Cross-Page Data'!$D$4:$F$48,3,FALSE)</f>
        <v>natural gas</v>
      </c>
      <c r="K4010" t="b">
        <f t="shared" si="62"/>
        <v>1</v>
      </c>
    </row>
    <row r="4011" spans="1:11">
      <c r="A4011" s="120">
        <v>7548</v>
      </c>
      <c r="B4011" s="121" t="s">
        <v>201</v>
      </c>
      <c r="C4011" s="121" t="s">
        <v>202</v>
      </c>
      <c r="D4011" s="121" t="s">
        <v>116</v>
      </c>
      <c r="E4011" s="121" t="s">
        <v>170</v>
      </c>
      <c r="F4011" s="122">
        <v>49059</v>
      </c>
      <c r="G4011" s="122">
        <v>5511</v>
      </c>
      <c r="H4011" s="120">
        <v>2019</v>
      </c>
      <c r="I4011" t="str">
        <f>IF(J4011="natural gas",VLOOKUP(D4011,'Cross-Page Data'!$I$4:$J$13,2,FALSE),IF(J4011="solar",VLOOKUP('Form 923'!D4011,'Cross-Page Data'!$I$14:$J$117,2,FALSE),J4011))</f>
        <v>hydro</v>
      </c>
      <c r="J4011" t="str">
        <f>VLOOKUP(E4011,'Cross-Page Data'!$D$4:$F$48,3,FALSE)</f>
        <v>hydro</v>
      </c>
      <c r="K4011" t="b">
        <f t="shared" si="62"/>
        <v>1</v>
      </c>
    </row>
    <row r="4012" spans="1:11">
      <c r="A4012" s="120">
        <v>7551</v>
      </c>
      <c r="B4012" s="121" t="s">
        <v>205</v>
      </c>
      <c r="C4012" s="121" t="s">
        <v>202</v>
      </c>
      <c r="D4012" s="121" t="s">
        <v>39</v>
      </c>
      <c r="E4012" s="121" t="s">
        <v>38</v>
      </c>
      <c r="F4012" s="122">
        <v>40934</v>
      </c>
      <c r="G4012" s="122">
        <v>115445</v>
      </c>
      <c r="H4012" s="120">
        <v>2019</v>
      </c>
      <c r="I4012" t="str">
        <f>IF(J4012="natural gas",VLOOKUP(D4012,'Cross-Page Data'!$I$4:$J$13,2,FALSE),IF(J4012="solar",VLOOKUP('Form 923'!D4012,'Cross-Page Data'!$I$14:$J$117,2,FALSE),J4012))</f>
        <v>natural gas nonpeaker - preexisting nonretiring</v>
      </c>
      <c r="J4012" t="str">
        <f>VLOOKUP(E4012,'Cross-Page Data'!$D$4:$F$48,3,FALSE)</f>
        <v>natural gas</v>
      </c>
      <c r="K4012" t="b">
        <f t="shared" si="62"/>
        <v>1</v>
      </c>
    </row>
    <row r="4013" spans="1:11">
      <c r="A4013" s="120">
        <v>7551</v>
      </c>
      <c r="B4013" s="121" t="s">
        <v>205</v>
      </c>
      <c r="C4013" s="121" t="s">
        <v>202</v>
      </c>
      <c r="D4013" s="121" t="s">
        <v>61</v>
      </c>
      <c r="E4013" s="121" t="s">
        <v>38</v>
      </c>
      <c r="F4013" s="122">
        <v>5012142</v>
      </c>
      <c r="G4013" s="122">
        <v>585087</v>
      </c>
      <c r="H4013" s="120">
        <v>2019</v>
      </c>
      <c r="I4013" t="str">
        <f>IF(J4013="natural gas",VLOOKUP(D4013,'Cross-Page Data'!$I$4:$J$13,2,FALSE),IF(J4013="solar",VLOOKUP('Form 923'!D4013,'Cross-Page Data'!$I$14:$J$117,2,FALSE),J4013))</f>
        <v>natural gas nonpeaker - preexisting nonretiring</v>
      </c>
      <c r="J4013" t="str">
        <f>VLOOKUP(E4013,'Cross-Page Data'!$D$4:$F$48,3,FALSE)</f>
        <v>natural gas</v>
      </c>
      <c r="K4013" t="b">
        <f t="shared" si="62"/>
        <v>1</v>
      </c>
    </row>
    <row r="4014" spans="1:11">
      <c r="A4014" s="120">
        <v>7551</v>
      </c>
      <c r="B4014" s="121" t="s">
        <v>205</v>
      </c>
      <c r="C4014" s="121" t="s">
        <v>202</v>
      </c>
      <c r="D4014" s="121" t="s">
        <v>73</v>
      </c>
      <c r="E4014" s="121" t="s">
        <v>38</v>
      </c>
      <c r="F4014" s="122">
        <v>205592</v>
      </c>
      <c r="G4014" s="122">
        <v>28536</v>
      </c>
      <c r="H4014" s="120">
        <v>2019</v>
      </c>
      <c r="I4014" t="str">
        <f>IF(J4014="natural gas",VLOOKUP(D4014,'Cross-Page Data'!$I$4:$J$13,2,FALSE),IF(J4014="solar",VLOOKUP('Form 923'!D4014,'Cross-Page Data'!$I$14:$J$117,2,FALSE),J4014))</f>
        <v>natural gas peaker</v>
      </c>
      <c r="J4014" t="str">
        <f>VLOOKUP(E4014,'Cross-Page Data'!$D$4:$F$48,3,FALSE)</f>
        <v>natural gas</v>
      </c>
      <c r="K4014" t="b">
        <f t="shared" si="62"/>
        <v>1</v>
      </c>
    </row>
    <row r="4015" spans="1:11">
      <c r="A4015" s="120">
        <v>7552</v>
      </c>
      <c r="B4015" s="121" t="s">
        <v>205</v>
      </c>
      <c r="C4015" s="121" t="s">
        <v>202</v>
      </c>
      <c r="D4015" s="121" t="s">
        <v>39</v>
      </c>
      <c r="E4015" s="121" t="s">
        <v>38</v>
      </c>
      <c r="F4015" s="122">
        <v>8017</v>
      </c>
      <c r="G4015" s="122">
        <v>234146</v>
      </c>
      <c r="H4015" s="120">
        <v>2019</v>
      </c>
      <c r="I4015" t="str">
        <f>IF(J4015="natural gas",VLOOKUP(D4015,'Cross-Page Data'!$I$4:$J$13,2,FALSE),IF(J4015="solar",VLOOKUP('Form 923'!D4015,'Cross-Page Data'!$I$14:$J$117,2,FALSE),J4015))</f>
        <v>natural gas nonpeaker - preexisting nonretiring</v>
      </c>
      <c r="J4015" t="str">
        <f>VLOOKUP(E4015,'Cross-Page Data'!$D$4:$F$48,3,FALSE)</f>
        <v>natural gas</v>
      </c>
      <c r="K4015" t="b">
        <f t="shared" si="62"/>
        <v>1</v>
      </c>
    </row>
    <row r="4016" spans="1:11">
      <c r="A4016" s="120">
        <v>7552</v>
      </c>
      <c r="B4016" s="121" t="s">
        <v>205</v>
      </c>
      <c r="C4016" s="121" t="s">
        <v>202</v>
      </c>
      <c r="D4016" s="121" t="s">
        <v>61</v>
      </c>
      <c r="E4016" s="121" t="s">
        <v>38</v>
      </c>
      <c r="F4016" s="122">
        <v>5118132</v>
      </c>
      <c r="G4016" s="122">
        <v>410290</v>
      </c>
      <c r="H4016" s="120">
        <v>2019</v>
      </c>
      <c r="I4016" t="str">
        <f>IF(J4016="natural gas",VLOOKUP(D4016,'Cross-Page Data'!$I$4:$J$13,2,FALSE),IF(J4016="solar",VLOOKUP('Form 923'!D4016,'Cross-Page Data'!$I$14:$J$117,2,FALSE),J4016))</f>
        <v>natural gas nonpeaker - preexisting nonretiring</v>
      </c>
      <c r="J4016" t="str">
        <f>VLOOKUP(E4016,'Cross-Page Data'!$D$4:$F$48,3,FALSE)</f>
        <v>natural gas</v>
      </c>
      <c r="K4016" t="b">
        <f t="shared" si="62"/>
        <v>1</v>
      </c>
    </row>
    <row r="4017" spans="1:11">
      <c r="A4017" s="120">
        <v>7555</v>
      </c>
      <c r="B4017" s="121" t="s">
        <v>201</v>
      </c>
      <c r="C4017" s="121" t="s">
        <v>202</v>
      </c>
      <c r="D4017" s="121" t="s">
        <v>79</v>
      </c>
      <c r="E4017" s="121" t="s">
        <v>70</v>
      </c>
      <c r="F4017" s="122">
        <v>174</v>
      </c>
      <c r="G4017" s="122">
        <v>-116.104</v>
      </c>
      <c r="H4017" s="120">
        <v>2019</v>
      </c>
      <c r="I4017" t="str">
        <f>IF(J4017="natural gas",VLOOKUP(D4017,'Cross-Page Data'!$I$4:$J$13,2,FALSE),IF(J4017="solar",VLOOKUP('Form 923'!D4017,'Cross-Page Data'!$I$14:$J$117,2,FALSE),J4017))</f>
        <v>heavy or residual fuel oil</v>
      </c>
      <c r="J4017" t="str">
        <f>VLOOKUP(E4017,'Cross-Page Data'!$D$4:$F$48,3,FALSE)</f>
        <v>heavy or residual fuel oil</v>
      </c>
      <c r="K4017" t="b">
        <f t="shared" si="62"/>
        <v>1</v>
      </c>
    </row>
    <row r="4018" spans="1:11">
      <c r="A4018" s="120">
        <v>7555</v>
      </c>
      <c r="B4018" s="121" t="s">
        <v>201</v>
      </c>
      <c r="C4018" s="121" t="s">
        <v>202</v>
      </c>
      <c r="D4018" s="121" t="s">
        <v>79</v>
      </c>
      <c r="E4018" s="121" t="s">
        <v>38</v>
      </c>
      <c r="F4018" s="122">
        <v>972</v>
      </c>
      <c r="G4018" s="122">
        <v>-661.896</v>
      </c>
      <c r="H4018" s="120">
        <v>2019</v>
      </c>
      <c r="I4018" t="str">
        <f>IF(J4018="natural gas",VLOOKUP(D4018,'Cross-Page Data'!$I$4:$J$13,2,FALSE),IF(J4018="solar",VLOOKUP('Form 923'!D4018,'Cross-Page Data'!$I$14:$J$117,2,FALSE),J4018))</f>
        <v>natural gas peaker</v>
      </c>
      <c r="J4018" t="str">
        <f>VLOOKUP(E4018,'Cross-Page Data'!$D$4:$F$48,3,FALSE)</f>
        <v>natural gas</v>
      </c>
      <c r="K4018" t="b">
        <f t="shared" si="62"/>
        <v>1</v>
      </c>
    </row>
    <row r="4019" ht="25.5" spans="1:11">
      <c r="A4019" s="120">
        <v>7556</v>
      </c>
      <c r="B4019" s="121" t="s">
        <v>201</v>
      </c>
      <c r="C4019" s="121" t="s">
        <v>207</v>
      </c>
      <c r="D4019" s="121" t="s">
        <v>79</v>
      </c>
      <c r="E4019" s="121" t="s">
        <v>70</v>
      </c>
      <c r="F4019" s="122">
        <v>455</v>
      </c>
      <c r="G4019" s="122">
        <v>24</v>
      </c>
      <c r="H4019" s="120">
        <v>2019</v>
      </c>
      <c r="I4019" t="str">
        <f>IF(J4019="natural gas",VLOOKUP(D4019,'Cross-Page Data'!$I$4:$J$13,2,FALSE),IF(J4019="solar",VLOOKUP('Form 923'!D4019,'Cross-Page Data'!$I$14:$J$117,2,FALSE),J4019))</f>
        <v>heavy or residual fuel oil</v>
      </c>
      <c r="J4019" t="str">
        <f>VLOOKUP(E4019,'Cross-Page Data'!$D$4:$F$48,3,FALSE)</f>
        <v>heavy or residual fuel oil</v>
      </c>
      <c r="K4019" t="b">
        <f t="shared" si="62"/>
        <v>0</v>
      </c>
    </row>
    <row r="4020" spans="1:11">
      <c r="A4020" s="120">
        <v>7583</v>
      </c>
      <c r="B4020" s="121" t="s">
        <v>201</v>
      </c>
      <c r="C4020" s="121" t="s">
        <v>206</v>
      </c>
      <c r="D4020" s="121" t="s">
        <v>116</v>
      </c>
      <c r="E4020" s="121" t="s">
        <v>170</v>
      </c>
      <c r="F4020" s="122">
        <v>43692</v>
      </c>
      <c r="G4020" s="122">
        <v>4908</v>
      </c>
      <c r="H4020" s="120">
        <v>2019</v>
      </c>
      <c r="I4020" t="str">
        <f>IF(J4020="natural gas",VLOOKUP(D4020,'Cross-Page Data'!$I$4:$J$13,2,FALSE),IF(J4020="solar",VLOOKUP('Form 923'!D4020,'Cross-Page Data'!$I$14:$J$117,2,FALSE),J4020))</f>
        <v>hydro</v>
      </c>
      <c r="J4020" t="str">
        <f>VLOOKUP(E4020,'Cross-Page Data'!$D$4:$F$48,3,FALSE)</f>
        <v>hydro</v>
      </c>
      <c r="K4020" t="b">
        <f t="shared" si="62"/>
        <v>1</v>
      </c>
    </row>
    <row r="4021" spans="1:11">
      <c r="A4021" s="120">
        <v>7584</v>
      </c>
      <c r="B4021" s="121" t="s">
        <v>201</v>
      </c>
      <c r="C4021" s="121" t="s">
        <v>202</v>
      </c>
      <c r="D4021" s="121" t="s">
        <v>79</v>
      </c>
      <c r="E4021" s="121" t="s">
        <v>70</v>
      </c>
      <c r="F4021" s="122">
        <v>96</v>
      </c>
      <c r="G4021" s="122">
        <v>7</v>
      </c>
      <c r="H4021" s="120">
        <v>2019</v>
      </c>
      <c r="I4021" t="str">
        <f>IF(J4021="natural gas",VLOOKUP(D4021,'Cross-Page Data'!$I$4:$J$13,2,FALSE),IF(J4021="solar",VLOOKUP('Form 923'!D4021,'Cross-Page Data'!$I$14:$J$117,2,FALSE),J4021))</f>
        <v>heavy or residual fuel oil</v>
      </c>
      <c r="J4021" t="str">
        <f>VLOOKUP(E4021,'Cross-Page Data'!$D$4:$F$48,3,FALSE)</f>
        <v>heavy or residual fuel oil</v>
      </c>
      <c r="K4021" t="b">
        <f t="shared" si="62"/>
        <v>1</v>
      </c>
    </row>
    <row r="4022" spans="1:11">
      <c r="A4022" s="120">
        <v>7588</v>
      </c>
      <c r="B4022" s="121" t="s">
        <v>201</v>
      </c>
      <c r="C4022" s="121" t="s">
        <v>202</v>
      </c>
      <c r="D4022" s="121" t="s">
        <v>116</v>
      </c>
      <c r="E4022" s="121" t="s">
        <v>170</v>
      </c>
      <c r="F4022" s="122">
        <v>2727073</v>
      </c>
      <c r="G4022" s="122">
        <v>306344</v>
      </c>
      <c r="H4022" s="120">
        <v>2019</v>
      </c>
      <c r="I4022" t="str">
        <f>IF(J4022="natural gas",VLOOKUP(D4022,'Cross-Page Data'!$I$4:$J$13,2,FALSE),IF(J4022="solar",VLOOKUP('Form 923'!D4022,'Cross-Page Data'!$I$14:$J$117,2,FALSE),J4022))</f>
        <v>hydro</v>
      </c>
      <c r="J4022" t="str">
        <f>VLOOKUP(E4022,'Cross-Page Data'!$D$4:$F$48,3,FALSE)</f>
        <v>hydro</v>
      </c>
      <c r="K4022" t="b">
        <f t="shared" si="62"/>
        <v>1</v>
      </c>
    </row>
    <row r="4023" spans="1:11">
      <c r="A4023" s="120">
        <v>7593</v>
      </c>
      <c r="B4023" s="121" t="s">
        <v>201</v>
      </c>
      <c r="C4023" s="121" t="s">
        <v>202</v>
      </c>
      <c r="D4023" s="121" t="s">
        <v>116</v>
      </c>
      <c r="E4023" s="121" t="s">
        <v>170</v>
      </c>
      <c r="F4023" s="122">
        <v>294318</v>
      </c>
      <c r="G4023" s="122">
        <v>33062</v>
      </c>
      <c r="H4023" s="120">
        <v>2019</v>
      </c>
      <c r="I4023" t="str">
        <f>IF(J4023="natural gas",VLOOKUP(D4023,'Cross-Page Data'!$I$4:$J$13,2,FALSE),IF(J4023="solar",VLOOKUP('Form 923'!D4023,'Cross-Page Data'!$I$14:$J$117,2,FALSE),J4023))</f>
        <v>hydro</v>
      </c>
      <c r="J4023" t="str">
        <f>VLOOKUP(E4023,'Cross-Page Data'!$D$4:$F$48,3,FALSE)</f>
        <v>hydro</v>
      </c>
      <c r="K4023" t="b">
        <f t="shared" si="62"/>
        <v>1</v>
      </c>
    </row>
    <row r="4024" spans="1:11">
      <c r="A4024" s="120">
        <v>7594</v>
      </c>
      <c r="B4024" s="121" t="s">
        <v>201</v>
      </c>
      <c r="C4024" s="121" t="s">
        <v>202</v>
      </c>
      <c r="D4024" s="121" t="s">
        <v>116</v>
      </c>
      <c r="E4024" s="121" t="s">
        <v>170</v>
      </c>
      <c r="F4024" s="122">
        <v>2380003</v>
      </c>
      <c r="G4024" s="122">
        <v>267356</v>
      </c>
      <c r="H4024" s="120">
        <v>2019</v>
      </c>
      <c r="I4024" t="str">
        <f>IF(J4024="natural gas",VLOOKUP(D4024,'Cross-Page Data'!$I$4:$J$13,2,FALSE),IF(J4024="solar",VLOOKUP('Form 923'!D4024,'Cross-Page Data'!$I$14:$J$117,2,FALSE),J4024))</f>
        <v>hydro</v>
      </c>
      <c r="J4024" t="str">
        <f>VLOOKUP(E4024,'Cross-Page Data'!$D$4:$F$48,3,FALSE)</f>
        <v>hydro</v>
      </c>
      <c r="K4024" t="b">
        <f t="shared" si="62"/>
        <v>1</v>
      </c>
    </row>
    <row r="4025" spans="1:11">
      <c r="A4025" s="120">
        <v>7603</v>
      </c>
      <c r="B4025" s="121" t="s">
        <v>201</v>
      </c>
      <c r="C4025" s="121" t="s">
        <v>202</v>
      </c>
      <c r="D4025" s="121" t="s">
        <v>79</v>
      </c>
      <c r="E4025" s="121" t="s">
        <v>70</v>
      </c>
      <c r="F4025" s="122">
        <v>430</v>
      </c>
      <c r="G4025" s="122">
        <v>52</v>
      </c>
      <c r="H4025" s="120">
        <v>2019</v>
      </c>
      <c r="I4025" t="str">
        <f>IF(J4025="natural gas",VLOOKUP(D4025,'Cross-Page Data'!$I$4:$J$13,2,FALSE),IF(J4025="solar",VLOOKUP('Form 923'!D4025,'Cross-Page Data'!$I$14:$J$117,2,FALSE),J4025))</f>
        <v>heavy or residual fuel oil</v>
      </c>
      <c r="J4025" t="str">
        <f>VLOOKUP(E4025,'Cross-Page Data'!$D$4:$F$48,3,FALSE)</f>
        <v>heavy or residual fuel oil</v>
      </c>
      <c r="K4025" t="b">
        <f t="shared" si="62"/>
        <v>1</v>
      </c>
    </row>
    <row r="4026" spans="1:11">
      <c r="A4026" s="120">
        <v>7604</v>
      </c>
      <c r="B4026" s="121" t="s">
        <v>201</v>
      </c>
      <c r="C4026" s="121" t="s">
        <v>202</v>
      </c>
      <c r="D4026" s="121" t="s">
        <v>56</v>
      </c>
      <c r="E4026" s="121" t="s">
        <v>38</v>
      </c>
      <c r="F4026" s="122">
        <v>7301417</v>
      </c>
      <c r="G4026" s="122">
        <v>1002087</v>
      </c>
      <c r="H4026" s="120">
        <v>2019</v>
      </c>
      <c r="I4026" t="str">
        <f>IF(J4026="natural gas",VLOOKUP(D4026,'Cross-Page Data'!$I$4:$J$13,2,FALSE),IF(J4026="solar",VLOOKUP('Form 923'!D4026,'Cross-Page Data'!$I$14:$J$117,2,FALSE),J4026))</f>
        <v>natural gas nonpeaker - preexisting nonretiring</v>
      </c>
      <c r="J4026" t="str">
        <f>VLOOKUP(E4026,'Cross-Page Data'!$D$4:$F$48,3,FALSE)</f>
        <v>natural gas</v>
      </c>
      <c r="K4026" t="b">
        <f t="shared" si="62"/>
        <v>1</v>
      </c>
    </row>
    <row r="4027" spans="1:11">
      <c r="A4027" s="120">
        <v>7605</v>
      </c>
      <c r="B4027" s="121" t="s">
        <v>201</v>
      </c>
      <c r="C4027" s="121" t="s">
        <v>202</v>
      </c>
      <c r="D4027" s="121" t="s">
        <v>56</v>
      </c>
      <c r="E4027" s="121" t="s">
        <v>38</v>
      </c>
      <c r="F4027" s="122">
        <v>12829285</v>
      </c>
      <c r="G4027" s="122">
        <v>1746286</v>
      </c>
      <c r="H4027" s="120">
        <v>2019</v>
      </c>
      <c r="I4027" t="str">
        <f>IF(J4027="natural gas",VLOOKUP(D4027,'Cross-Page Data'!$I$4:$J$13,2,FALSE),IF(J4027="solar",VLOOKUP('Form 923'!D4027,'Cross-Page Data'!$I$14:$J$117,2,FALSE),J4027))</f>
        <v>natural gas nonpeaker - preexisting nonretiring</v>
      </c>
      <c r="J4027" t="str">
        <f>VLOOKUP(E4027,'Cross-Page Data'!$D$4:$F$48,3,FALSE)</f>
        <v>natural gas</v>
      </c>
      <c r="K4027" t="b">
        <f t="shared" si="62"/>
        <v>1</v>
      </c>
    </row>
    <row r="4028" spans="1:11">
      <c r="A4028" s="120">
        <v>7646</v>
      </c>
      <c r="B4028" s="121" t="s">
        <v>201</v>
      </c>
      <c r="C4028" s="121" t="s">
        <v>202</v>
      </c>
      <c r="D4028" s="121" t="s">
        <v>116</v>
      </c>
      <c r="E4028" s="121" t="s">
        <v>170</v>
      </c>
      <c r="F4028" s="122">
        <v>393175</v>
      </c>
      <c r="G4028" s="122">
        <v>44167</v>
      </c>
      <c r="H4028" s="120">
        <v>2019</v>
      </c>
      <c r="I4028" t="str">
        <f>IF(J4028="natural gas",VLOOKUP(D4028,'Cross-Page Data'!$I$4:$J$13,2,FALSE),IF(J4028="solar",VLOOKUP('Form 923'!D4028,'Cross-Page Data'!$I$14:$J$117,2,FALSE),J4028))</f>
        <v>hydro</v>
      </c>
      <c r="J4028" t="str">
        <f>VLOOKUP(E4028,'Cross-Page Data'!$D$4:$F$48,3,FALSE)</f>
        <v>hydro</v>
      </c>
      <c r="K4028" t="b">
        <f t="shared" si="62"/>
        <v>1</v>
      </c>
    </row>
    <row r="4029" spans="1:11">
      <c r="A4029" s="120">
        <v>7657</v>
      </c>
      <c r="B4029" s="121" t="s">
        <v>201</v>
      </c>
      <c r="C4029" s="121" t="s">
        <v>202</v>
      </c>
      <c r="D4029" s="121" t="s">
        <v>116</v>
      </c>
      <c r="E4029" s="121" t="s">
        <v>170</v>
      </c>
      <c r="F4029" s="122">
        <v>107858</v>
      </c>
      <c r="G4029" s="122">
        <v>12116</v>
      </c>
      <c r="H4029" s="120">
        <v>2019</v>
      </c>
      <c r="I4029" t="str">
        <f>IF(J4029="natural gas",VLOOKUP(D4029,'Cross-Page Data'!$I$4:$J$13,2,FALSE),IF(J4029="solar",VLOOKUP('Form 923'!D4029,'Cross-Page Data'!$I$14:$J$117,2,FALSE),J4029))</f>
        <v>hydro</v>
      </c>
      <c r="J4029" t="str">
        <f>VLOOKUP(E4029,'Cross-Page Data'!$D$4:$F$48,3,FALSE)</f>
        <v>hydro</v>
      </c>
      <c r="K4029" t="b">
        <f t="shared" si="62"/>
        <v>1</v>
      </c>
    </row>
    <row r="4030" spans="1:11">
      <c r="A4030" s="120">
        <v>7690</v>
      </c>
      <c r="B4030" s="121" t="s">
        <v>201</v>
      </c>
      <c r="C4030" s="121" t="s">
        <v>206</v>
      </c>
      <c r="D4030" s="121" t="s">
        <v>73</v>
      </c>
      <c r="E4030" s="121" t="s">
        <v>90</v>
      </c>
      <c r="F4030" s="122">
        <v>0</v>
      </c>
      <c r="G4030" s="122">
        <v>0</v>
      </c>
      <c r="H4030" s="120">
        <v>2019</v>
      </c>
      <c r="I4030" t="str">
        <f>IF(J4030="natural gas",VLOOKUP(D4030,'Cross-Page Data'!$I$4:$J$13,2,FALSE),IF(J4030="solar",VLOOKUP('Form 923'!D4030,'Cross-Page Data'!$I$14:$J$117,2,FALSE),J4030))</f>
        <v>biomass</v>
      </c>
      <c r="J4030" t="str">
        <f>VLOOKUP(E4030,'Cross-Page Data'!$D$4:$F$48,3,FALSE)</f>
        <v>biomass</v>
      </c>
      <c r="K4030" t="b">
        <f t="shared" si="62"/>
        <v>1</v>
      </c>
    </row>
    <row r="4031" spans="1:11">
      <c r="A4031" s="120">
        <v>7690</v>
      </c>
      <c r="B4031" s="121" t="s">
        <v>201</v>
      </c>
      <c r="C4031" s="121" t="s">
        <v>206</v>
      </c>
      <c r="D4031" s="121" t="s">
        <v>73</v>
      </c>
      <c r="E4031" s="121" t="s">
        <v>38</v>
      </c>
      <c r="F4031" s="122">
        <v>0</v>
      </c>
      <c r="G4031" s="122">
        <v>0</v>
      </c>
      <c r="H4031" s="120">
        <v>2019</v>
      </c>
      <c r="I4031" t="str">
        <f>IF(J4031="natural gas",VLOOKUP(D4031,'Cross-Page Data'!$I$4:$J$13,2,FALSE),IF(J4031="solar",VLOOKUP('Form 923'!D4031,'Cross-Page Data'!$I$14:$J$117,2,FALSE),J4031))</f>
        <v>natural gas peaker</v>
      </c>
      <c r="J4031" t="str">
        <f>VLOOKUP(E4031,'Cross-Page Data'!$D$4:$F$48,3,FALSE)</f>
        <v>natural gas</v>
      </c>
      <c r="K4031" t="b">
        <f t="shared" si="62"/>
        <v>1</v>
      </c>
    </row>
    <row r="4032" spans="1:11">
      <c r="A4032" s="120">
        <v>7690</v>
      </c>
      <c r="B4032" s="121" t="s">
        <v>201</v>
      </c>
      <c r="C4032" s="121" t="s">
        <v>206</v>
      </c>
      <c r="D4032" s="121" t="s">
        <v>73</v>
      </c>
      <c r="E4032" s="121" t="s">
        <v>146</v>
      </c>
      <c r="F4032" s="122">
        <v>0</v>
      </c>
      <c r="G4032" s="122">
        <v>0</v>
      </c>
      <c r="H4032" s="120">
        <v>2019</v>
      </c>
      <c r="I4032" t="str">
        <f>IF(J4032="natural gas",VLOOKUP(D4032,'Cross-Page Data'!$I$4:$J$13,2,FALSE),IF(J4032="solar",VLOOKUP('Form 923'!D4032,'Cross-Page Data'!$I$14:$J$117,2,FALSE),J4032))</f>
        <v>other</v>
      </c>
      <c r="J4032" t="str">
        <f>VLOOKUP(E4032,'Cross-Page Data'!$D$4:$F$48,3,FALSE)</f>
        <v>other</v>
      </c>
      <c r="K4032" t="b">
        <f t="shared" si="62"/>
        <v>1</v>
      </c>
    </row>
    <row r="4033" spans="1:11">
      <c r="A4033" s="120">
        <v>7693</v>
      </c>
      <c r="B4033" s="121" t="s">
        <v>201</v>
      </c>
      <c r="C4033" s="121" t="s">
        <v>202</v>
      </c>
      <c r="D4033" s="121" t="s">
        <v>73</v>
      </c>
      <c r="E4033" s="121" t="s">
        <v>38</v>
      </c>
      <c r="F4033" s="122">
        <v>210458</v>
      </c>
      <c r="G4033" s="122">
        <v>22235</v>
      </c>
      <c r="H4033" s="120">
        <v>2019</v>
      </c>
      <c r="I4033" t="str">
        <f>IF(J4033="natural gas",VLOOKUP(D4033,'Cross-Page Data'!$I$4:$J$13,2,FALSE),IF(J4033="solar",VLOOKUP('Form 923'!D4033,'Cross-Page Data'!$I$14:$J$117,2,FALSE),J4033))</f>
        <v>natural gas peaker</v>
      </c>
      <c r="J4033" t="str">
        <f>VLOOKUP(E4033,'Cross-Page Data'!$D$4:$F$48,3,FALSE)</f>
        <v>natural gas</v>
      </c>
      <c r="K4033" t="b">
        <f t="shared" si="62"/>
        <v>1</v>
      </c>
    </row>
    <row r="4034" spans="1:11">
      <c r="A4034" s="120">
        <v>7701</v>
      </c>
      <c r="B4034" s="121" t="s">
        <v>201</v>
      </c>
      <c r="C4034" s="121" t="s">
        <v>206</v>
      </c>
      <c r="D4034" s="121" t="s">
        <v>68</v>
      </c>
      <c r="E4034" s="121" t="s">
        <v>70</v>
      </c>
      <c r="F4034" s="122">
        <v>0</v>
      </c>
      <c r="G4034" s="122">
        <v>0</v>
      </c>
      <c r="H4034" s="120">
        <v>2019</v>
      </c>
      <c r="I4034" t="str">
        <f>IF(J4034="natural gas",VLOOKUP(D4034,'Cross-Page Data'!$I$4:$J$13,2,FALSE),IF(J4034="solar",VLOOKUP('Form 923'!D4034,'Cross-Page Data'!$I$14:$J$117,2,FALSE),J4034))</f>
        <v>heavy or residual fuel oil</v>
      </c>
      <c r="J4034" t="str">
        <f>VLOOKUP(E4034,'Cross-Page Data'!$D$4:$F$48,3,FALSE)</f>
        <v>heavy or residual fuel oil</v>
      </c>
      <c r="K4034" t="b">
        <f t="shared" si="62"/>
        <v>1</v>
      </c>
    </row>
    <row r="4035" spans="1:11">
      <c r="A4035" s="120">
        <v>7701</v>
      </c>
      <c r="B4035" s="121" t="s">
        <v>201</v>
      </c>
      <c r="C4035" s="121" t="s">
        <v>206</v>
      </c>
      <c r="D4035" s="121" t="s">
        <v>68</v>
      </c>
      <c r="E4035" s="121" t="s">
        <v>90</v>
      </c>
      <c r="F4035" s="122">
        <v>2849474</v>
      </c>
      <c r="G4035" s="122">
        <v>196328.6</v>
      </c>
      <c r="H4035" s="120">
        <v>2019</v>
      </c>
      <c r="I4035" t="str">
        <f>IF(J4035="natural gas",VLOOKUP(D4035,'Cross-Page Data'!$I$4:$J$13,2,FALSE),IF(J4035="solar",VLOOKUP('Form 923'!D4035,'Cross-Page Data'!$I$14:$J$117,2,FALSE),J4035))</f>
        <v>biomass</v>
      </c>
      <c r="J4035" t="str">
        <f>VLOOKUP(E4035,'Cross-Page Data'!$D$4:$F$48,3,FALSE)</f>
        <v>biomass</v>
      </c>
      <c r="K4035" t="b">
        <f t="shared" si="62"/>
        <v>1</v>
      </c>
    </row>
    <row r="4036" spans="1:11">
      <c r="A4036" s="120">
        <v>7701</v>
      </c>
      <c r="B4036" s="121" t="s">
        <v>201</v>
      </c>
      <c r="C4036" s="121" t="s">
        <v>206</v>
      </c>
      <c r="D4036" s="121" t="s">
        <v>68</v>
      </c>
      <c r="E4036" s="121" t="s">
        <v>38</v>
      </c>
      <c r="F4036" s="122">
        <v>29077</v>
      </c>
      <c r="G4036" s="122">
        <v>2046.397</v>
      </c>
      <c r="H4036" s="120">
        <v>2019</v>
      </c>
      <c r="I4036" t="str">
        <f>IF(J4036="natural gas",VLOOKUP(D4036,'Cross-Page Data'!$I$4:$J$13,2,FALSE),IF(J4036="solar",VLOOKUP('Form 923'!D4036,'Cross-Page Data'!$I$14:$J$117,2,FALSE),J4036))</f>
        <v>natural gas nonpeaker - preexisting retiring</v>
      </c>
      <c r="J4036" t="str">
        <f>VLOOKUP(E4036,'Cross-Page Data'!$D$4:$F$48,3,FALSE)</f>
        <v>natural gas</v>
      </c>
      <c r="K4036" t="b">
        <f t="shared" si="62"/>
        <v>1</v>
      </c>
    </row>
    <row r="4037" spans="1:11">
      <c r="A4037" s="120">
        <v>7709</v>
      </c>
      <c r="B4037" s="121" t="s">
        <v>201</v>
      </c>
      <c r="C4037" s="121" t="s">
        <v>206</v>
      </c>
      <c r="D4037" s="121" t="s">
        <v>73</v>
      </c>
      <c r="E4037" s="121" t="s">
        <v>70</v>
      </c>
      <c r="F4037" s="122">
        <v>3380</v>
      </c>
      <c r="G4037" s="122">
        <v>276.731</v>
      </c>
      <c r="H4037" s="120">
        <v>2019</v>
      </c>
      <c r="I4037" t="str">
        <f>IF(J4037="natural gas",VLOOKUP(D4037,'Cross-Page Data'!$I$4:$J$13,2,FALSE),IF(J4037="solar",VLOOKUP('Form 923'!D4037,'Cross-Page Data'!$I$14:$J$117,2,FALSE),J4037))</f>
        <v>heavy or residual fuel oil</v>
      </c>
      <c r="J4037" t="str">
        <f>VLOOKUP(E4037,'Cross-Page Data'!$D$4:$F$48,3,FALSE)</f>
        <v>heavy or residual fuel oil</v>
      </c>
      <c r="K4037" t="b">
        <f t="shared" si="62"/>
        <v>1</v>
      </c>
    </row>
    <row r="4038" spans="1:11">
      <c r="A4038" s="120">
        <v>7709</v>
      </c>
      <c r="B4038" s="121" t="s">
        <v>201</v>
      </c>
      <c r="C4038" s="121" t="s">
        <v>206</v>
      </c>
      <c r="D4038" s="121" t="s">
        <v>73</v>
      </c>
      <c r="E4038" s="121" t="s">
        <v>38</v>
      </c>
      <c r="F4038" s="122">
        <v>5963016</v>
      </c>
      <c r="G4038" s="122">
        <v>488257.27</v>
      </c>
      <c r="H4038" s="120">
        <v>2019</v>
      </c>
      <c r="I4038" t="str">
        <f>IF(J4038="natural gas",VLOOKUP(D4038,'Cross-Page Data'!$I$4:$J$13,2,FALSE),IF(J4038="solar",VLOOKUP('Form 923'!D4038,'Cross-Page Data'!$I$14:$J$117,2,FALSE),J4038))</f>
        <v>natural gas peaker</v>
      </c>
      <c r="J4038" t="str">
        <f>VLOOKUP(E4038,'Cross-Page Data'!$D$4:$F$48,3,FALSE)</f>
        <v>natural gas</v>
      </c>
      <c r="K4038" t="b">
        <f t="shared" si="62"/>
        <v>1</v>
      </c>
    </row>
    <row r="4039" spans="1:11">
      <c r="A4039" s="120">
        <v>7710</v>
      </c>
      <c r="B4039" s="121" t="s">
        <v>201</v>
      </c>
      <c r="C4039" s="121" t="s">
        <v>206</v>
      </c>
      <c r="D4039" s="121" t="s">
        <v>39</v>
      </c>
      <c r="E4039" s="121" t="s">
        <v>38</v>
      </c>
      <c r="F4039" s="122">
        <v>7805401</v>
      </c>
      <c r="G4039" s="122">
        <v>4720198</v>
      </c>
      <c r="H4039" s="120">
        <v>2019</v>
      </c>
      <c r="I4039" t="str">
        <f>IF(J4039="natural gas",VLOOKUP(D4039,'Cross-Page Data'!$I$4:$J$13,2,FALSE),IF(J4039="solar",VLOOKUP('Form 923'!D4039,'Cross-Page Data'!$I$14:$J$117,2,FALSE),J4039))</f>
        <v>natural gas nonpeaker - preexisting nonretiring</v>
      </c>
      <c r="J4039" t="str">
        <f>VLOOKUP(E4039,'Cross-Page Data'!$D$4:$F$48,3,FALSE)</f>
        <v>natural gas</v>
      </c>
      <c r="K4039" t="b">
        <f t="shared" ref="K4039:K4102" si="63">IF(AND($N$6=FALSE,OR(C4039="Commercial NAICS Cogen",C4039="Industrial NAICS Cogen",C4039="NAICS-22 Cogen")),FALSE,IF(AND($N$7=FALSE,OR(C4039="Commercial NAICS Cogen",C4039="Commercial NAICS Non-Cogen",C4039="industrial NAICS Cogen",C4039="industrial NAICS non-cogen")),FALSE,TRUE))</f>
        <v>1</v>
      </c>
    </row>
    <row r="4040" spans="1:11">
      <c r="A4040" s="120">
        <v>7710</v>
      </c>
      <c r="B4040" s="121" t="s">
        <v>201</v>
      </c>
      <c r="C4040" s="121" t="s">
        <v>206</v>
      </c>
      <c r="D4040" s="121" t="s">
        <v>61</v>
      </c>
      <c r="E4040" s="121" t="s">
        <v>38</v>
      </c>
      <c r="F4040" s="122">
        <v>80106604</v>
      </c>
      <c r="G4040" s="122">
        <v>7742438</v>
      </c>
      <c r="H4040" s="120">
        <v>2019</v>
      </c>
      <c r="I4040" t="str">
        <f>IF(J4040="natural gas",VLOOKUP(D4040,'Cross-Page Data'!$I$4:$J$13,2,FALSE),IF(J4040="solar",VLOOKUP('Form 923'!D4040,'Cross-Page Data'!$I$14:$J$117,2,FALSE),J4040))</f>
        <v>natural gas nonpeaker - preexisting nonretiring</v>
      </c>
      <c r="J4040" t="str">
        <f>VLOOKUP(E4040,'Cross-Page Data'!$D$4:$F$48,3,FALSE)</f>
        <v>natural gas</v>
      </c>
      <c r="K4040" t="b">
        <f t="shared" si="63"/>
        <v>1</v>
      </c>
    </row>
    <row r="4041" spans="1:11">
      <c r="A4041" s="120">
        <v>7715</v>
      </c>
      <c r="B4041" s="121" t="s">
        <v>201</v>
      </c>
      <c r="C4041" s="121" t="s">
        <v>202</v>
      </c>
      <c r="D4041" s="121" t="s">
        <v>73</v>
      </c>
      <c r="E4041" s="121" t="s">
        <v>38</v>
      </c>
      <c r="F4041" s="122">
        <v>1371288</v>
      </c>
      <c r="G4041" s="122">
        <v>70419.86</v>
      </c>
      <c r="H4041" s="120">
        <v>2019</v>
      </c>
      <c r="I4041" t="str">
        <f>IF(J4041="natural gas",VLOOKUP(D4041,'Cross-Page Data'!$I$4:$J$13,2,FALSE),IF(J4041="solar",VLOOKUP('Form 923'!D4041,'Cross-Page Data'!$I$14:$J$117,2,FALSE),J4041))</f>
        <v>natural gas peaker</v>
      </c>
      <c r="J4041" t="str">
        <f>VLOOKUP(E4041,'Cross-Page Data'!$D$4:$F$48,3,FALSE)</f>
        <v>natural gas</v>
      </c>
      <c r="K4041" t="b">
        <f t="shared" si="63"/>
        <v>1</v>
      </c>
    </row>
    <row r="4042" spans="1:11">
      <c r="A4042" s="120">
        <v>7719</v>
      </c>
      <c r="B4042" s="121" t="s">
        <v>201</v>
      </c>
      <c r="C4042" s="121" t="s">
        <v>202</v>
      </c>
      <c r="D4042" s="121" t="s">
        <v>79</v>
      </c>
      <c r="E4042" s="121" t="s">
        <v>70</v>
      </c>
      <c r="F4042" s="122">
        <v>251</v>
      </c>
      <c r="G4042" s="122">
        <v>8</v>
      </c>
      <c r="H4042" s="120">
        <v>2019</v>
      </c>
      <c r="I4042" t="str">
        <f>IF(J4042="natural gas",VLOOKUP(D4042,'Cross-Page Data'!$I$4:$J$13,2,FALSE),IF(J4042="solar",VLOOKUP('Form 923'!D4042,'Cross-Page Data'!$I$14:$J$117,2,FALSE),J4042))</f>
        <v>heavy or residual fuel oil</v>
      </c>
      <c r="J4042" t="str">
        <f>VLOOKUP(E4042,'Cross-Page Data'!$D$4:$F$48,3,FALSE)</f>
        <v>heavy or residual fuel oil</v>
      </c>
      <c r="K4042" t="b">
        <f t="shared" si="63"/>
        <v>1</v>
      </c>
    </row>
    <row r="4043" spans="1:11">
      <c r="A4043" s="120">
        <v>7722</v>
      </c>
      <c r="B4043" s="121" t="s">
        <v>201</v>
      </c>
      <c r="C4043" s="121" t="s">
        <v>202</v>
      </c>
      <c r="D4043" s="121" t="s">
        <v>68</v>
      </c>
      <c r="E4043" s="121" t="s">
        <v>125</v>
      </c>
      <c r="F4043" s="122">
        <v>0</v>
      </c>
      <c r="G4043" s="122">
        <v>8710831</v>
      </c>
      <c r="H4043" s="120">
        <v>2019</v>
      </c>
      <c r="I4043" t="str">
        <f>IF(J4043="natural gas",VLOOKUP(D4043,'Cross-Page Data'!$I$4:$J$13,2,FALSE),IF(J4043="solar",VLOOKUP('Form 923'!D4043,'Cross-Page Data'!$I$14:$J$117,2,FALSE),J4043))</f>
        <v>nuclear</v>
      </c>
      <c r="J4043" t="str">
        <f>VLOOKUP(E4043,'Cross-Page Data'!$D$4:$F$48,3,FALSE)</f>
        <v>nuclear</v>
      </c>
      <c r="K4043" t="b">
        <f t="shared" si="63"/>
        <v>1</v>
      </c>
    </row>
    <row r="4044" spans="1:11">
      <c r="A4044" s="120">
        <v>7722</v>
      </c>
      <c r="B4044" s="121" t="s">
        <v>201</v>
      </c>
      <c r="C4044" s="121" t="s">
        <v>202</v>
      </c>
      <c r="D4044" s="121" t="s">
        <v>68</v>
      </c>
      <c r="E4044" s="121" t="s">
        <v>125</v>
      </c>
      <c r="F4044" s="122">
        <v>0</v>
      </c>
      <c r="G4044" s="122">
        <v>8944955</v>
      </c>
      <c r="H4044" s="120">
        <v>2019</v>
      </c>
      <c r="I4044" t="str">
        <f>IF(J4044="natural gas",VLOOKUP(D4044,'Cross-Page Data'!$I$4:$J$13,2,FALSE),IF(J4044="solar",VLOOKUP('Form 923'!D4044,'Cross-Page Data'!$I$14:$J$117,2,FALSE),J4044))</f>
        <v>nuclear</v>
      </c>
      <c r="J4044" t="str">
        <f>VLOOKUP(E4044,'Cross-Page Data'!$D$4:$F$48,3,FALSE)</f>
        <v>nuclear</v>
      </c>
      <c r="K4044" t="b">
        <f t="shared" si="63"/>
        <v>1</v>
      </c>
    </row>
    <row r="4045" spans="1:11">
      <c r="A4045" s="120">
        <v>7723</v>
      </c>
      <c r="B4045" s="121" t="s">
        <v>201</v>
      </c>
      <c r="C4045" s="121" t="s">
        <v>202</v>
      </c>
      <c r="D4045" s="121" t="s">
        <v>79</v>
      </c>
      <c r="E4045" s="121" t="s">
        <v>70</v>
      </c>
      <c r="F4045" s="122">
        <v>1173</v>
      </c>
      <c r="G4045" s="122">
        <v>0</v>
      </c>
      <c r="H4045" s="120">
        <v>2019</v>
      </c>
      <c r="I4045" t="str">
        <f>IF(J4045="natural gas",VLOOKUP(D4045,'Cross-Page Data'!$I$4:$J$13,2,FALSE),IF(J4045="solar",VLOOKUP('Form 923'!D4045,'Cross-Page Data'!$I$14:$J$117,2,FALSE),J4045))</f>
        <v>heavy or residual fuel oil</v>
      </c>
      <c r="J4045" t="str">
        <f>VLOOKUP(E4045,'Cross-Page Data'!$D$4:$F$48,3,FALSE)</f>
        <v>heavy or residual fuel oil</v>
      </c>
      <c r="K4045" t="b">
        <f t="shared" si="63"/>
        <v>1</v>
      </c>
    </row>
    <row r="4046" spans="1:11">
      <c r="A4046" s="120">
        <v>7725</v>
      </c>
      <c r="B4046" s="121" t="s">
        <v>201</v>
      </c>
      <c r="C4046" s="121" t="s">
        <v>202</v>
      </c>
      <c r="D4046" s="121" t="s">
        <v>79</v>
      </c>
      <c r="E4046" s="121" t="s">
        <v>90</v>
      </c>
      <c r="F4046" s="122">
        <v>461628</v>
      </c>
      <c r="G4046" s="122">
        <v>41398</v>
      </c>
      <c r="H4046" s="120">
        <v>2019</v>
      </c>
      <c r="I4046" t="str">
        <f>IF(J4046="natural gas",VLOOKUP(D4046,'Cross-Page Data'!$I$4:$J$13,2,FALSE),IF(J4046="solar",VLOOKUP('Form 923'!D4046,'Cross-Page Data'!$I$14:$J$117,2,FALSE),J4046))</f>
        <v>biomass</v>
      </c>
      <c r="J4046" t="str">
        <f>VLOOKUP(E4046,'Cross-Page Data'!$D$4:$F$48,3,FALSE)</f>
        <v>biomass</v>
      </c>
      <c r="K4046" t="b">
        <f t="shared" si="63"/>
        <v>1</v>
      </c>
    </row>
    <row r="4047" spans="1:11">
      <c r="A4047" s="120">
        <v>7737</v>
      </c>
      <c r="B4047" s="121" t="s">
        <v>205</v>
      </c>
      <c r="C4047" s="121" t="s">
        <v>202</v>
      </c>
      <c r="D4047" s="121" t="s">
        <v>68</v>
      </c>
      <c r="E4047" s="121" t="s">
        <v>54</v>
      </c>
      <c r="F4047" s="122">
        <v>1133811</v>
      </c>
      <c r="G4047" s="122">
        <v>198379.01</v>
      </c>
      <c r="H4047" s="120">
        <v>2019</v>
      </c>
      <c r="I4047" t="str">
        <f>IF(J4047="natural gas",VLOOKUP(D4047,'Cross-Page Data'!$I$4:$J$13,2,FALSE),IF(J4047="solar",VLOOKUP('Form 923'!D4047,'Cross-Page Data'!$I$14:$J$117,2,FALSE),J4047))</f>
        <v>hard coal</v>
      </c>
      <c r="J4047" t="str">
        <f>VLOOKUP(E4047,'Cross-Page Data'!$D$4:$F$48,3,FALSE)</f>
        <v>hard coal</v>
      </c>
      <c r="K4047" t="b">
        <f t="shared" si="63"/>
        <v>1</v>
      </c>
    </row>
    <row r="4048" spans="1:11">
      <c r="A4048" s="120">
        <v>7737</v>
      </c>
      <c r="B4048" s="121" t="s">
        <v>205</v>
      </c>
      <c r="C4048" s="121" t="s">
        <v>202</v>
      </c>
      <c r="D4048" s="121" t="s">
        <v>68</v>
      </c>
      <c r="E4048" s="121" t="s">
        <v>59</v>
      </c>
      <c r="F4048" s="122">
        <v>0</v>
      </c>
      <c r="G4048" s="122">
        <v>0</v>
      </c>
      <c r="H4048" s="120">
        <v>2019</v>
      </c>
      <c r="I4048" t="str">
        <f>IF(J4048="natural gas",VLOOKUP(D4048,'Cross-Page Data'!$I$4:$J$13,2,FALSE),IF(J4048="solar",VLOOKUP('Form 923'!D4048,'Cross-Page Data'!$I$14:$J$117,2,FALSE),J4048))</f>
        <v>biomass</v>
      </c>
      <c r="J4048" t="str">
        <f>VLOOKUP(E4048,'Cross-Page Data'!$D$4:$F$48,3,FALSE)</f>
        <v>biomass</v>
      </c>
      <c r="K4048" t="b">
        <f t="shared" si="63"/>
        <v>1</v>
      </c>
    </row>
    <row r="4049" spans="1:11">
      <c r="A4049" s="120">
        <v>7737</v>
      </c>
      <c r="B4049" s="121" t="s">
        <v>205</v>
      </c>
      <c r="C4049" s="121" t="s">
        <v>202</v>
      </c>
      <c r="D4049" s="121" t="s">
        <v>68</v>
      </c>
      <c r="E4049" s="121" t="s">
        <v>70</v>
      </c>
      <c r="F4049" s="122">
        <v>1255</v>
      </c>
      <c r="G4049" s="122">
        <v>220.943</v>
      </c>
      <c r="H4049" s="120">
        <v>2019</v>
      </c>
      <c r="I4049" t="str">
        <f>IF(J4049="natural gas",VLOOKUP(D4049,'Cross-Page Data'!$I$4:$J$13,2,FALSE),IF(J4049="solar",VLOOKUP('Form 923'!D4049,'Cross-Page Data'!$I$14:$J$117,2,FALSE),J4049))</f>
        <v>heavy or residual fuel oil</v>
      </c>
      <c r="J4049" t="str">
        <f>VLOOKUP(E4049,'Cross-Page Data'!$D$4:$F$48,3,FALSE)</f>
        <v>heavy or residual fuel oil</v>
      </c>
      <c r="K4049" t="b">
        <f t="shared" si="63"/>
        <v>1</v>
      </c>
    </row>
    <row r="4050" spans="1:11">
      <c r="A4050" s="120">
        <v>7737</v>
      </c>
      <c r="B4050" s="121" t="s">
        <v>205</v>
      </c>
      <c r="C4050" s="121" t="s">
        <v>202</v>
      </c>
      <c r="D4050" s="121" t="s">
        <v>68</v>
      </c>
      <c r="E4050" s="121" t="s">
        <v>176</v>
      </c>
      <c r="F4050" s="122">
        <v>1594647</v>
      </c>
      <c r="G4050" s="122">
        <v>279351.05</v>
      </c>
      <c r="H4050" s="120">
        <v>2019</v>
      </c>
      <c r="I4050" t="str">
        <f>IF(J4050="natural gas",VLOOKUP(D4050,'Cross-Page Data'!$I$4:$J$13,2,FALSE),IF(J4050="solar",VLOOKUP('Form 923'!D4050,'Cross-Page Data'!$I$14:$J$117,2,FALSE),J4050))</f>
        <v>biomass</v>
      </c>
      <c r="J4050" t="str">
        <f>VLOOKUP(E4050,'Cross-Page Data'!$D$4:$F$48,3,FALSE)</f>
        <v>biomass</v>
      </c>
      <c r="K4050" t="b">
        <f t="shared" si="63"/>
        <v>1</v>
      </c>
    </row>
    <row r="4051" spans="1:11">
      <c r="A4051" s="120">
        <v>7749</v>
      </c>
      <c r="B4051" s="121" t="s">
        <v>201</v>
      </c>
      <c r="C4051" s="121" t="s">
        <v>202</v>
      </c>
      <c r="D4051" s="121" t="s">
        <v>73</v>
      </c>
      <c r="E4051" s="121" t="s">
        <v>38</v>
      </c>
      <c r="F4051" s="122">
        <v>392771</v>
      </c>
      <c r="G4051" s="122">
        <v>37263</v>
      </c>
      <c r="H4051" s="120">
        <v>2019</v>
      </c>
      <c r="I4051" t="str">
        <f>IF(J4051="natural gas",VLOOKUP(D4051,'Cross-Page Data'!$I$4:$J$13,2,FALSE),IF(J4051="solar",VLOOKUP('Form 923'!D4051,'Cross-Page Data'!$I$14:$J$117,2,FALSE),J4051))</f>
        <v>natural gas peaker</v>
      </c>
      <c r="J4051" t="str">
        <f>VLOOKUP(E4051,'Cross-Page Data'!$D$4:$F$48,3,FALSE)</f>
        <v>natural gas</v>
      </c>
      <c r="K4051" t="b">
        <f t="shared" si="63"/>
        <v>1</v>
      </c>
    </row>
    <row r="4052" spans="1:11">
      <c r="A4052" s="120">
        <v>7751</v>
      </c>
      <c r="B4052" s="121" t="s">
        <v>201</v>
      </c>
      <c r="C4052" s="121" t="s">
        <v>202</v>
      </c>
      <c r="D4052" s="121" t="s">
        <v>116</v>
      </c>
      <c r="E4052" s="121" t="s">
        <v>170</v>
      </c>
      <c r="F4052" s="122">
        <v>137271</v>
      </c>
      <c r="G4052" s="122">
        <v>15420</v>
      </c>
      <c r="H4052" s="120">
        <v>2019</v>
      </c>
      <c r="I4052" t="str">
        <f>IF(J4052="natural gas",VLOOKUP(D4052,'Cross-Page Data'!$I$4:$J$13,2,FALSE),IF(J4052="solar",VLOOKUP('Form 923'!D4052,'Cross-Page Data'!$I$14:$J$117,2,FALSE),J4052))</f>
        <v>hydro</v>
      </c>
      <c r="J4052" t="str">
        <f>VLOOKUP(E4052,'Cross-Page Data'!$D$4:$F$48,3,FALSE)</f>
        <v>hydro</v>
      </c>
      <c r="K4052" t="b">
        <f t="shared" si="63"/>
        <v>1</v>
      </c>
    </row>
    <row r="4053" spans="1:11">
      <c r="A4053" s="120">
        <v>7752</v>
      </c>
      <c r="B4053" s="121" t="s">
        <v>201</v>
      </c>
      <c r="C4053" s="121" t="s">
        <v>202</v>
      </c>
      <c r="D4053" s="121" t="s">
        <v>116</v>
      </c>
      <c r="E4053" s="121" t="s">
        <v>170</v>
      </c>
      <c r="F4053" s="122">
        <v>177826</v>
      </c>
      <c r="G4053" s="122">
        <v>19976</v>
      </c>
      <c r="H4053" s="120">
        <v>2019</v>
      </c>
      <c r="I4053" t="str">
        <f>IF(J4053="natural gas",VLOOKUP(D4053,'Cross-Page Data'!$I$4:$J$13,2,FALSE),IF(J4053="solar",VLOOKUP('Form 923'!D4053,'Cross-Page Data'!$I$14:$J$117,2,FALSE),J4053))</f>
        <v>hydro</v>
      </c>
      <c r="J4053" t="str">
        <f>VLOOKUP(E4053,'Cross-Page Data'!$D$4:$F$48,3,FALSE)</f>
        <v>hydro</v>
      </c>
      <c r="K4053" t="b">
        <f t="shared" si="63"/>
        <v>1</v>
      </c>
    </row>
    <row r="4054" spans="1:11">
      <c r="A4054" s="120">
        <v>7754</v>
      </c>
      <c r="B4054" s="121" t="s">
        <v>201</v>
      </c>
      <c r="C4054" s="121" t="s">
        <v>202</v>
      </c>
      <c r="D4054" s="121" t="s">
        <v>73</v>
      </c>
      <c r="E4054" s="121" t="s">
        <v>38</v>
      </c>
      <c r="F4054" s="122">
        <v>109406</v>
      </c>
      <c r="G4054" s="122">
        <v>8824</v>
      </c>
      <c r="H4054" s="120">
        <v>2019</v>
      </c>
      <c r="I4054" t="str">
        <f>IF(J4054="natural gas",VLOOKUP(D4054,'Cross-Page Data'!$I$4:$J$13,2,FALSE),IF(J4054="solar",VLOOKUP('Form 923'!D4054,'Cross-Page Data'!$I$14:$J$117,2,FALSE),J4054))</f>
        <v>natural gas peaker</v>
      </c>
      <c r="J4054" t="str">
        <f>VLOOKUP(E4054,'Cross-Page Data'!$D$4:$F$48,3,FALSE)</f>
        <v>natural gas</v>
      </c>
      <c r="K4054" t="b">
        <f t="shared" si="63"/>
        <v>1</v>
      </c>
    </row>
    <row r="4055" spans="1:11">
      <c r="A4055" s="120">
        <v>7757</v>
      </c>
      <c r="B4055" s="121" t="s">
        <v>201</v>
      </c>
      <c r="C4055" s="121" t="s">
        <v>202</v>
      </c>
      <c r="D4055" s="121" t="s">
        <v>39</v>
      </c>
      <c r="E4055" s="121" t="s">
        <v>38</v>
      </c>
      <c r="F4055" s="122">
        <v>0</v>
      </c>
      <c r="G4055" s="122">
        <v>2309532</v>
      </c>
      <c r="H4055" s="120">
        <v>2019</v>
      </c>
      <c r="I4055" t="str">
        <f>IF(J4055="natural gas",VLOOKUP(D4055,'Cross-Page Data'!$I$4:$J$13,2,FALSE),IF(J4055="solar",VLOOKUP('Form 923'!D4055,'Cross-Page Data'!$I$14:$J$117,2,FALSE),J4055))</f>
        <v>natural gas nonpeaker - preexisting nonretiring</v>
      </c>
      <c r="J4055" t="str">
        <f>VLOOKUP(E4055,'Cross-Page Data'!$D$4:$F$48,3,FALSE)</f>
        <v>natural gas</v>
      </c>
      <c r="K4055" t="b">
        <f t="shared" si="63"/>
        <v>1</v>
      </c>
    </row>
    <row r="4056" spans="1:11">
      <c r="A4056" s="120">
        <v>7757</v>
      </c>
      <c r="B4056" s="121" t="s">
        <v>201</v>
      </c>
      <c r="C4056" s="121" t="s">
        <v>202</v>
      </c>
      <c r="D4056" s="121" t="s">
        <v>61</v>
      </c>
      <c r="E4056" s="121" t="s">
        <v>38</v>
      </c>
      <c r="F4056" s="122">
        <v>48452245</v>
      </c>
      <c r="G4056" s="122">
        <v>4454310</v>
      </c>
      <c r="H4056" s="120">
        <v>2019</v>
      </c>
      <c r="I4056" t="str">
        <f>IF(J4056="natural gas",VLOOKUP(D4056,'Cross-Page Data'!$I$4:$J$13,2,FALSE),IF(J4056="solar",VLOOKUP('Form 923'!D4056,'Cross-Page Data'!$I$14:$J$117,2,FALSE),J4056))</f>
        <v>natural gas nonpeaker - preexisting nonretiring</v>
      </c>
      <c r="J4056" t="str">
        <f>VLOOKUP(E4056,'Cross-Page Data'!$D$4:$F$48,3,FALSE)</f>
        <v>natural gas</v>
      </c>
      <c r="K4056" t="b">
        <f t="shared" si="63"/>
        <v>1</v>
      </c>
    </row>
    <row r="4057" spans="1:11">
      <c r="A4057" s="120">
        <v>7758</v>
      </c>
      <c r="B4057" s="121" t="s">
        <v>201</v>
      </c>
      <c r="C4057" s="121" t="s">
        <v>202</v>
      </c>
      <c r="D4057" s="121" t="s">
        <v>79</v>
      </c>
      <c r="E4057" s="121" t="s">
        <v>70</v>
      </c>
      <c r="F4057" s="122">
        <v>588</v>
      </c>
      <c r="G4057" s="122">
        <v>56</v>
      </c>
      <c r="H4057" s="120">
        <v>2019</v>
      </c>
      <c r="I4057" t="str">
        <f>IF(J4057="natural gas",VLOOKUP(D4057,'Cross-Page Data'!$I$4:$J$13,2,FALSE),IF(J4057="solar",VLOOKUP('Form 923'!D4057,'Cross-Page Data'!$I$14:$J$117,2,FALSE),J4057))</f>
        <v>heavy or residual fuel oil</v>
      </c>
      <c r="J4057" t="str">
        <f>VLOOKUP(E4057,'Cross-Page Data'!$D$4:$F$48,3,FALSE)</f>
        <v>heavy or residual fuel oil</v>
      </c>
      <c r="K4057" t="b">
        <f t="shared" si="63"/>
        <v>1</v>
      </c>
    </row>
    <row r="4058" spans="1:11">
      <c r="A4058" s="120">
        <v>7759</v>
      </c>
      <c r="B4058" s="121" t="s">
        <v>201</v>
      </c>
      <c r="C4058" s="121" t="s">
        <v>202</v>
      </c>
      <c r="D4058" s="121" t="s">
        <v>73</v>
      </c>
      <c r="E4058" s="121" t="s">
        <v>38</v>
      </c>
      <c r="F4058" s="122">
        <v>685677</v>
      </c>
      <c r="G4058" s="122">
        <v>54099</v>
      </c>
      <c r="H4058" s="120">
        <v>2019</v>
      </c>
      <c r="I4058" t="str">
        <f>IF(J4058="natural gas",VLOOKUP(D4058,'Cross-Page Data'!$I$4:$J$13,2,FALSE),IF(J4058="solar",VLOOKUP('Form 923'!D4058,'Cross-Page Data'!$I$14:$J$117,2,FALSE),J4058))</f>
        <v>natural gas peaker</v>
      </c>
      <c r="J4058" t="str">
        <f>VLOOKUP(E4058,'Cross-Page Data'!$D$4:$F$48,3,FALSE)</f>
        <v>natural gas</v>
      </c>
      <c r="K4058" t="b">
        <f t="shared" si="63"/>
        <v>1</v>
      </c>
    </row>
    <row r="4059" spans="1:11">
      <c r="A4059" s="120">
        <v>7760</v>
      </c>
      <c r="B4059" s="121" t="s">
        <v>201</v>
      </c>
      <c r="C4059" s="121" t="s">
        <v>206</v>
      </c>
      <c r="D4059" s="121" t="s">
        <v>73</v>
      </c>
      <c r="E4059" s="121" t="s">
        <v>38</v>
      </c>
      <c r="F4059" s="122">
        <v>754056</v>
      </c>
      <c r="G4059" s="122">
        <v>73743</v>
      </c>
      <c r="H4059" s="120">
        <v>2019</v>
      </c>
      <c r="I4059" t="str">
        <f>IF(J4059="natural gas",VLOOKUP(D4059,'Cross-Page Data'!$I$4:$J$13,2,FALSE),IF(J4059="solar",VLOOKUP('Form 923'!D4059,'Cross-Page Data'!$I$14:$J$117,2,FALSE),J4059))</f>
        <v>natural gas peaker</v>
      </c>
      <c r="J4059" t="str">
        <f>VLOOKUP(E4059,'Cross-Page Data'!$D$4:$F$48,3,FALSE)</f>
        <v>natural gas</v>
      </c>
      <c r="K4059" t="b">
        <f t="shared" si="63"/>
        <v>1</v>
      </c>
    </row>
    <row r="4060" spans="1:11">
      <c r="A4060" s="120">
        <v>7763</v>
      </c>
      <c r="B4060" s="121" t="s">
        <v>201</v>
      </c>
      <c r="C4060" s="121" t="s">
        <v>202</v>
      </c>
      <c r="D4060" s="121" t="s">
        <v>73</v>
      </c>
      <c r="E4060" s="121" t="s">
        <v>38</v>
      </c>
      <c r="F4060" s="122">
        <v>2596770</v>
      </c>
      <c r="G4060" s="122">
        <v>238622</v>
      </c>
      <c r="H4060" s="120">
        <v>2019</v>
      </c>
      <c r="I4060" t="str">
        <f>IF(J4060="natural gas",VLOOKUP(D4060,'Cross-Page Data'!$I$4:$J$13,2,FALSE),IF(J4060="solar",VLOOKUP('Form 923'!D4060,'Cross-Page Data'!$I$14:$J$117,2,FALSE),J4060))</f>
        <v>natural gas peaker</v>
      </c>
      <c r="J4060" t="str">
        <f>VLOOKUP(E4060,'Cross-Page Data'!$D$4:$F$48,3,FALSE)</f>
        <v>natural gas</v>
      </c>
      <c r="K4060" t="b">
        <f t="shared" si="63"/>
        <v>1</v>
      </c>
    </row>
    <row r="4061" spans="1:11">
      <c r="A4061" s="120">
        <v>7764</v>
      </c>
      <c r="B4061" s="121" t="s">
        <v>201</v>
      </c>
      <c r="C4061" s="121" t="s">
        <v>206</v>
      </c>
      <c r="D4061" s="121" t="s">
        <v>73</v>
      </c>
      <c r="E4061" s="121" t="s">
        <v>70</v>
      </c>
      <c r="F4061" s="122">
        <v>2111</v>
      </c>
      <c r="G4061" s="122">
        <v>182.395</v>
      </c>
      <c r="H4061" s="120">
        <v>2019</v>
      </c>
      <c r="I4061" t="str">
        <f>IF(J4061="natural gas",VLOOKUP(D4061,'Cross-Page Data'!$I$4:$J$13,2,FALSE),IF(J4061="solar",VLOOKUP('Form 923'!D4061,'Cross-Page Data'!$I$14:$J$117,2,FALSE),J4061))</f>
        <v>heavy or residual fuel oil</v>
      </c>
      <c r="J4061" t="str">
        <f>VLOOKUP(E4061,'Cross-Page Data'!$D$4:$F$48,3,FALSE)</f>
        <v>heavy or residual fuel oil</v>
      </c>
      <c r="K4061" t="b">
        <f t="shared" si="63"/>
        <v>1</v>
      </c>
    </row>
    <row r="4062" spans="1:11">
      <c r="A4062" s="120">
        <v>7764</v>
      </c>
      <c r="B4062" s="121" t="s">
        <v>201</v>
      </c>
      <c r="C4062" s="121" t="s">
        <v>206</v>
      </c>
      <c r="D4062" s="121" t="s">
        <v>73</v>
      </c>
      <c r="E4062" s="121" t="s">
        <v>38</v>
      </c>
      <c r="F4062" s="122">
        <v>119378</v>
      </c>
      <c r="G4062" s="122">
        <v>10313.605</v>
      </c>
      <c r="H4062" s="120">
        <v>2019</v>
      </c>
      <c r="I4062" t="str">
        <f>IF(J4062="natural gas",VLOOKUP(D4062,'Cross-Page Data'!$I$4:$J$13,2,FALSE),IF(J4062="solar",VLOOKUP('Form 923'!D4062,'Cross-Page Data'!$I$14:$J$117,2,FALSE),J4062))</f>
        <v>natural gas peaker</v>
      </c>
      <c r="J4062" t="str">
        <f>VLOOKUP(E4062,'Cross-Page Data'!$D$4:$F$48,3,FALSE)</f>
        <v>natural gas</v>
      </c>
      <c r="K4062" t="b">
        <f t="shared" si="63"/>
        <v>1</v>
      </c>
    </row>
    <row r="4063" spans="1:11">
      <c r="A4063" s="120">
        <v>7766</v>
      </c>
      <c r="B4063" s="121" t="s">
        <v>201</v>
      </c>
      <c r="C4063" s="121" t="s">
        <v>202</v>
      </c>
      <c r="D4063" s="121" t="s">
        <v>79</v>
      </c>
      <c r="E4063" s="121" t="s">
        <v>70</v>
      </c>
      <c r="F4063" s="122">
        <v>31349</v>
      </c>
      <c r="G4063" s="122">
        <v>2834</v>
      </c>
      <c r="H4063" s="120">
        <v>2019</v>
      </c>
      <c r="I4063" t="str">
        <f>IF(J4063="natural gas",VLOOKUP(D4063,'Cross-Page Data'!$I$4:$J$13,2,FALSE),IF(J4063="solar",VLOOKUP('Form 923'!D4063,'Cross-Page Data'!$I$14:$J$117,2,FALSE),J4063))</f>
        <v>heavy or residual fuel oil</v>
      </c>
      <c r="J4063" t="str">
        <f>VLOOKUP(E4063,'Cross-Page Data'!$D$4:$F$48,3,FALSE)</f>
        <v>heavy or residual fuel oil</v>
      </c>
      <c r="K4063" t="b">
        <f t="shared" si="63"/>
        <v>1</v>
      </c>
    </row>
    <row r="4064" spans="1:11">
      <c r="A4064" s="120">
        <v>7767</v>
      </c>
      <c r="B4064" s="121" t="s">
        <v>201</v>
      </c>
      <c r="C4064" s="121" t="s">
        <v>202</v>
      </c>
      <c r="D4064" s="121" t="s">
        <v>79</v>
      </c>
      <c r="E4064" s="121" t="s">
        <v>70</v>
      </c>
      <c r="F4064" s="122">
        <v>0</v>
      </c>
      <c r="G4064" s="122">
        <v>0</v>
      </c>
      <c r="H4064" s="120">
        <v>2019</v>
      </c>
      <c r="I4064" t="str">
        <f>IF(J4064="natural gas",VLOOKUP(D4064,'Cross-Page Data'!$I$4:$J$13,2,FALSE),IF(J4064="solar",VLOOKUP('Form 923'!D4064,'Cross-Page Data'!$I$14:$J$117,2,FALSE),J4064))</f>
        <v>heavy or residual fuel oil</v>
      </c>
      <c r="J4064" t="str">
        <f>VLOOKUP(E4064,'Cross-Page Data'!$D$4:$F$48,3,FALSE)</f>
        <v>heavy or residual fuel oil</v>
      </c>
      <c r="K4064" t="b">
        <f t="shared" si="63"/>
        <v>1</v>
      </c>
    </row>
    <row r="4065" spans="1:11">
      <c r="A4065" s="120">
        <v>7768</v>
      </c>
      <c r="B4065" s="121" t="s">
        <v>201</v>
      </c>
      <c r="C4065" s="121" t="s">
        <v>206</v>
      </c>
      <c r="D4065" s="121" t="s">
        <v>73</v>
      </c>
      <c r="E4065" s="121" t="s">
        <v>70</v>
      </c>
      <c r="F4065" s="122">
        <v>0</v>
      </c>
      <c r="G4065" s="122">
        <v>0</v>
      </c>
      <c r="H4065" s="120">
        <v>2019</v>
      </c>
      <c r="I4065" t="str">
        <f>IF(J4065="natural gas",VLOOKUP(D4065,'Cross-Page Data'!$I$4:$J$13,2,FALSE),IF(J4065="solar",VLOOKUP('Form 923'!D4065,'Cross-Page Data'!$I$14:$J$117,2,FALSE),J4065))</f>
        <v>heavy or residual fuel oil</v>
      </c>
      <c r="J4065" t="str">
        <f>VLOOKUP(E4065,'Cross-Page Data'!$D$4:$F$48,3,FALSE)</f>
        <v>heavy or residual fuel oil</v>
      </c>
      <c r="K4065" t="b">
        <f t="shared" si="63"/>
        <v>1</v>
      </c>
    </row>
    <row r="4066" spans="1:11">
      <c r="A4066" s="120">
        <v>7768</v>
      </c>
      <c r="B4066" s="121" t="s">
        <v>201</v>
      </c>
      <c r="C4066" s="121" t="s">
        <v>206</v>
      </c>
      <c r="D4066" s="121" t="s">
        <v>73</v>
      </c>
      <c r="E4066" s="121" t="s">
        <v>38</v>
      </c>
      <c r="F4066" s="122">
        <v>1115392</v>
      </c>
      <c r="G4066" s="122">
        <v>111497</v>
      </c>
      <c r="H4066" s="120">
        <v>2019</v>
      </c>
      <c r="I4066" t="str">
        <f>IF(J4066="natural gas",VLOOKUP(D4066,'Cross-Page Data'!$I$4:$J$13,2,FALSE),IF(J4066="solar",VLOOKUP('Form 923'!D4066,'Cross-Page Data'!$I$14:$J$117,2,FALSE),J4066))</f>
        <v>natural gas peaker</v>
      </c>
      <c r="J4066" t="str">
        <f>VLOOKUP(E4066,'Cross-Page Data'!$D$4:$F$48,3,FALSE)</f>
        <v>natural gas</v>
      </c>
      <c r="K4066" t="b">
        <f t="shared" si="63"/>
        <v>1</v>
      </c>
    </row>
    <row r="4067" spans="1:11">
      <c r="A4067" s="120">
        <v>7770</v>
      </c>
      <c r="B4067" s="121" t="s">
        <v>201</v>
      </c>
      <c r="C4067" s="121" t="s">
        <v>202</v>
      </c>
      <c r="D4067" s="121" t="s">
        <v>73</v>
      </c>
      <c r="E4067" s="121" t="s">
        <v>38</v>
      </c>
      <c r="F4067" s="122">
        <v>394</v>
      </c>
      <c r="G4067" s="122">
        <v>24</v>
      </c>
      <c r="H4067" s="120">
        <v>2019</v>
      </c>
      <c r="I4067" t="str">
        <f>IF(J4067="natural gas",VLOOKUP(D4067,'Cross-Page Data'!$I$4:$J$13,2,FALSE),IF(J4067="solar",VLOOKUP('Form 923'!D4067,'Cross-Page Data'!$I$14:$J$117,2,FALSE),J4067))</f>
        <v>natural gas peaker</v>
      </c>
      <c r="J4067" t="str">
        <f>VLOOKUP(E4067,'Cross-Page Data'!$D$4:$F$48,3,FALSE)</f>
        <v>natural gas</v>
      </c>
      <c r="K4067" t="b">
        <f t="shared" si="63"/>
        <v>1</v>
      </c>
    </row>
    <row r="4068" spans="1:11">
      <c r="A4068" s="120">
        <v>7771</v>
      </c>
      <c r="B4068" s="121" t="s">
        <v>201</v>
      </c>
      <c r="C4068" s="121" t="s">
        <v>206</v>
      </c>
      <c r="D4068" s="121" t="s">
        <v>128</v>
      </c>
      <c r="E4068" s="121" t="s">
        <v>180</v>
      </c>
      <c r="F4068" s="122">
        <v>67370</v>
      </c>
      <c r="G4068" s="122">
        <v>7568</v>
      </c>
      <c r="H4068" s="120">
        <v>2019</v>
      </c>
      <c r="I4068" t="str">
        <f>IF(J4068="natural gas",VLOOKUP(D4068,'Cross-Page Data'!$I$4:$J$13,2,FALSE),IF(J4068="solar",VLOOKUP('Form 923'!D4068,'Cross-Page Data'!$I$14:$J$117,2,FALSE),J4068))</f>
        <v>wind</v>
      </c>
      <c r="J4068" t="str">
        <f>VLOOKUP(E4068,'Cross-Page Data'!$D$4:$F$48,3,FALSE)</f>
        <v>wind</v>
      </c>
      <c r="K4068" t="b">
        <f t="shared" si="63"/>
        <v>1</v>
      </c>
    </row>
    <row r="4069" spans="1:11">
      <c r="A4069" s="120">
        <v>7774</v>
      </c>
      <c r="B4069" s="121" t="s">
        <v>201</v>
      </c>
      <c r="C4069" s="121" t="s">
        <v>202</v>
      </c>
      <c r="D4069" s="121" t="s">
        <v>79</v>
      </c>
      <c r="E4069" s="121" t="s">
        <v>70</v>
      </c>
      <c r="F4069" s="122">
        <v>3020</v>
      </c>
      <c r="G4069" s="122">
        <v>304</v>
      </c>
      <c r="H4069" s="120">
        <v>2019</v>
      </c>
      <c r="I4069" t="str">
        <f>IF(J4069="natural gas",VLOOKUP(D4069,'Cross-Page Data'!$I$4:$J$13,2,FALSE),IF(J4069="solar",VLOOKUP('Form 923'!D4069,'Cross-Page Data'!$I$14:$J$117,2,FALSE),J4069))</f>
        <v>heavy or residual fuel oil</v>
      </c>
      <c r="J4069" t="str">
        <f>VLOOKUP(E4069,'Cross-Page Data'!$D$4:$F$48,3,FALSE)</f>
        <v>heavy or residual fuel oil</v>
      </c>
      <c r="K4069" t="b">
        <f t="shared" si="63"/>
        <v>1</v>
      </c>
    </row>
    <row r="4070" spans="1:11">
      <c r="A4070" s="120">
        <v>7775</v>
      </c>
      <c r="B4070" s="121" t="s">
        <v>201</v>
      </c>
      <c r="C4070" s="121" t="s">
        <v>202</v>
      </c>
      <c r="D4070" s="121" t="s">
        <v>79</v>
      </c>
      <c r="E4070" s="121" t="s">
        <v>70</v>
      </c>
      <c r="F4070" s="122">
        <v>1313</v>
      </c>
      <c r="G4070" s="122">
        <v>132</v>
      </c>
      <c r="H4070" s="120">
        <v>2019</v>
      </c>
      <c r="I4070" t="str">
        <f>IF(J4070="natural gas",VLOOKUP(D4070,'Cross-Page Data'!$I$4:$J$13,2,FALSE),IF(J4070="solar",VLOOKUP('Form 923'!D4070,'Cross-Page Data'!$I$14:$J$117,2,FALSE),J4070))</f>
        <v>heavy or residual fuel oil</v>
      </c>
      <c r="J4070" t="str">
        <f>VLOOKUP(E4070,'Cross-Page Data'!$D$4:$F$48,3,FALSE)</f>
        <v>heavy or residual fuel oil</v>
      </c>
      <c r="K4070" t="b">
        <f t="shared" si="63"/>
        <v>1</v>
      </c>
    </row>
    <row r="4071" spans="1:11">
      <c r="A4071" s="120">
        <v>7776</v>
      </c>
      <c r="B4071" s="121" t="s">
        <v>201</v>
      </c>
      <c r="C4071" s="121" t="s">
        <v>202</v>
      </c>
      <c r="D4071" s="121" t="s">
        <v>79</v>
      </c>
      <c r="E4071" s="121" t="s">
        <v>70</v>
      </c>
      <c r="F4071" s="122">
        <v>1622</v>
      </c>
      <c r="G4071" s="122">
        <v>163</v>
      </c>
      <c r="H4071" s="120">
        <v>2019</v>
      </c>
      <c r="I4071" t="str">
        <f>IF(J4071="natural gas",VLOOKUP(D4071,'Cross-Page Data'!$I$4:$J$13,2,FALSE),IF(J4071="solar",VLOOKUP('Form 923'!D4071,'Cross-Page Data'!$I$14:$J$117,2,FALSE),J4071))</f>
        <v>heavy or residual fuel oil</v>
      </c>
      <c r="J4071" t="str">
        <f>VLOOKUP(E4071,'Cross-Page Data'!$D$4:$F$48,3,FALSE)</f>
        <v>heavy or residual fuel oil</v>
      </c>
      <c r="K4071" t="b">
        <f t="shared" si="63"/>
        <v>1</v>
      </c>
    </row>
    <row r="4072" spans="1:11">
      <c r="A4072" s="120">
        <v>7777</v>
      </c>
      <c r="B4072" s="121" t="s">
        <v>201</v>
      </c>
      <c r="C4072" s="121" t="s">
        <v>202</v>
      </c>
      <c r="D4072" s="121" t="s">
        <v>79</v>
      </c>
      <c r="E4072" s="121" t="s">
        <v>70</v>
      </c>
      <c r="F4072" s="122">
        <v>4376</v>
      </c>
      <c r="G4072" s="122">
        <v>441</v>
      </c>
      <c r="H4072" s="120">
        <v>2019</v>
      </c>
      <c r="I4072" t="str">
        <f>IF(J4072="natural gas",VLOOKUP(D4072,'Cross-Page Data'!$I$4:$J$13,2,FALSE),IF(J4072="solar",VLOOKUP('Form 923'!D4072,'Cross-Page Data'!$I$14:$J$117,2,FALSE),J4072))</f>
        <v>heavy or residual fuel oil</v>
      </c>
      <c r="J4072" t="str">
        <f>VLOOKUP(E4072,'Cross-Page Data'!$D$4:$F$48,3,FALSE)</f>
        <v>heavy or residual fuel oil</v>
      </c>
      <c r="K4072" t="b">
        <f t="shared" si="63"/>
        <v>1</v>
      </c>
    </row>
    <row r="4073" spans="1:11">
      <c r="A4073" s="120">
        <v>7778</v>
      </c>
      <c r="B4073" s="121" t="s">
        <v>201</v>
      </c>
      <c r="C4073" s="121" t="s">
        <v>202</v>
      </c>
      <c r="D4073" s="121" t="s">
        <v>79</v>
      </c>
      <c r="E4073" s="121" t="s">
        <v>70</v>
      </c>
      <c r="F4073" s="122">
        <v>2056</v>
      </c>
      <c r="G4073" s="122">
        <v>207</v>
      </c>
      <c r="H4073" s="120">
        <v>2019</v>
      </c>
      <c r="I4073" t="str">
        <f>IF(J4073="natural gas",VLOOKUP(D4073,'Cross-Page Data'!$I$4:$J$13,2,FALSE),IF(J4073="solar",VLOOKUP('Form 923'!D4073,'Cross-Page Data'!$I$14:$J$117,2,FALSE),J4073))</f>
        <v>heavy or residual fuel oil</v>
      </c>
      <c r="J4073" t="str">
        <f>VLOOKUP(E4073,'Cross-Page Data'!$D$4:$F$48,3,FALSE)</f>
        <v>heavy or residual fuel oil</v>
      </c>
      <c r="K4073" t="b">
        <f t="shared" si="63"/>
        <v>1</v>
      </c>
    </row>
    <row r="4074" spans="1:11">
      <c r="A4074" s="120">
        <v>7779</v>
      </c>
      <c r="B4074" s="121" t="s">
        <v>201</v>
      </c>
      <c r="C4074" s="121" t="s">
        <v>202</v>
      </c>
      <c r="D4074" s="121" t="s">
        <v>79</v>
      </c>
      <c r="E4074" s="121" t="s">
        <v>70</v>
      </c>
      <c r="F4074" s="122">
        <v>3794</v>
      </c>
      <c r="G4074" s="122">
        <v>382</v>
      </c>
      <c r="H4074" s="120">
        <v>2019</v>
      </c>
      <c r="I4074" t="str">
        <f>IF(J4074="natural gas",VLOOKUP(D4074,'Cross-Page Data'!$I$4:$J$13,2,FALSE),IF(J4074="solar",VLOOKUP('Form 923'!D4074,'Cross-Page Data'!$I$14:$J$117,2,FALSE),J4074))</f>
        <v>heavy or residual fuel oil</v>
      </c>
      <c r="J4074" t="str">
        <f>VLOOKUP(E4074,'Cross-Page Data'!$D$4:$F$48,3,FALSE)</f>
        <v>heavy or residual fuel oil</v>
      </c>
      <c r="K4074" t="b">
        <f t="shared" si="63"/>
        <v>1</v>
      </c>
    </row>
    <row r="4075" spans="1:11">
      <c r="A4075" s="120">
        <v>7780</v>
      </c>
      <c r="B4075" s="121" t="s">
        <v>201</v>
      </c>
      <c r="C4075" s="121" t="s">
        <v>202</v>
      </c>
      <c r="D4075" s="121" t="s">
        <v>79</v>
      </c>
      <c r="E4075" s="121" t="s">
        <v>70</v>
      </c>
      <c r="F4075" s="122">
        <v>657</v>
      </c>
      <c r="G4075" s="122">
        <v>66</v>
      </c>
      <c r="H4075" s="120">
        <v>2019</v>
      </c>
      <c r="I4075" t="str">
        <f>IF(J4075="natural gas",VLOOKUP(D4075,'Cross-Page Data'!$I$4:$J$13,2,FALSE),IF(J4075="solar",VLOOKUP('Form 923'!D4075,'Cross-Page Data'!$I$14:$J$117,2,FALSE),J4075))</f>
        <v>heavy or residual fuel oil</v>
      </c>
      <c r="J4075" t="str">
        <f>VLOOKUP(E4075,'Cross-Page Data'!$D$4:$F$48,3,FALSE)</f>
        <v>heavy or residual fuel oil</v>
      </c>
      <c r="K4075" t="b">
        <f t="shared" si="63"/>
        <v>1</v>
      </c>
    </row>
    <row r="4076" spans="1:11">
      <c r="A4076" s="120">
        <v>7781</v>
      </c>
      <c r="B4076" s="121" t="s">
        <v>201</v>
      </c>
      <c r="C4076" s="121" t="s">
        <v>202</v>
      </c>
      <c r="D4076" s="121" t="s">
        <v>79</v>
      </c>
      <c r="E4076" s="121" t="s">
        <v>70</v>
      </c>
      <c r="F4076" s="122">
        <v>783</v>
      </c>
      <c r="G4076" s="122">
        <v>79</v>
      </c>
      <c r="H4076" s="120">
        <v>2019</v>
      </c>
      <c r="I4076" t="str">
        <f>IF(J4076="natural gas",VLOOKUP(D4076,'Cross-Page Data'!$I$4:$J$13,2,FALSE),IF(J4076="solar",VLOOKUP('Form 923'!D4076,'Cross-Page Data'!$I$14:$J$117,2,FALSE),J4076))</f>
        <v>heavy or residual fuel oil</v>
      </c>
      <c r="J4076" t="str">
        <f>VLOOKUP(E4076,'Cross-Page Data'!$D$4:$F$48,3,FALSE)</f>
        <v>heavy or residual fuel oil</v>
      </c>
      <c r="K4076" t="b">
        <f t="shared" si="63"/>
        <v>1</v>
      </c>
    </row>
    <row r="4077" spans="1:11">
      <c r="A4077" s="120">
        <v>7782</v>
      </c>
      <c r="B4077" s="121" t="s">
        <v>201</v>
      </c>
      <c r="C4077" s="121" t="s">
        <v>202</v>
      </c>
      <c r="D4077" s="121" t="s">
        <v>73</v>
      </c>
      <c r="E4077" s="121" t="s">
        <v>38</v>
      </c>
      <c r="F4077" s="122">
        <v>23436</v>
      </c>
      <c r="G4077" s="122">
        <v>1919</v>
      </c>
      <c r="H4077" s="120">
        <v>2019</v>
      </c>
      <c r="I4077" t="str">
        <f>IF(J4077="natural gas",VLOOKUP(D4077,'Cross-Page Data'!$I$4:$J$13,2,FALSE),IF(J4077="solar",VLOOKUP('Form 923'!D4077,'Cross-Page Data'!$I$14:$J$117,2,FALSE),J4077))</f>
        <v>natural gas peaker</v>
      </c>
      <c r="J4077" t="str">
        <f>VLOOKUP(E4077,'Cross-Page Data'!$D$4:$F$48,3,FALSE)</f>
        <v>natural gas</v>
      </c>
      <c r="K4077" t="b">
        <f t="shared" si="63"/>
        <v>1</v>
      </c>
    </row>
    <row r="4078" spans="1:11">
      <c r="A4078" s="120">
        <v>7783</v>
      </c>
      <c r="B4078" s="121" t="s">
        <v>201</v>
      </c>
      <c r="C4078" s="121" t="s">
        <v>202</v>
      </c>
      <c r="D4078" s="121" t="s">
        <v>73</v>
      </c>
      <c r="E4078" s="121" t="s">
        <v>70</v>
      </c>
      <c r="F4078" s="122">
        <v>0</v>
      </c>
      <c r="G4078" s="122">
        <v>0</v>
      </c>
      <c r="H4078" s="120">
        <v>2019</v>
      </c>
      <c r="I4078" t="str">
        <f>IF(J4078="natural gas",VLOOKUP(D4078,'Cross-Page Data'!$I$4:$J$13,2,FALSE),IF(J4078="solar",VLOOKUP('Form 923'!D4078,'Cross-Page Data'!$I$14:$J$117,2,FALSE),J4078))</f>
        <v>heavy or residual fuel oil</v>
      </c>
      <c r="J4078" t="str">
        <f>VLOOKUP(E4078,'Cross-Page Data'!$D$4:$F$48,3,FALSE)</f>
        <v>heavy or residual fuel oil</v>
      </c>
      <c r="K4078" t="b">
        <f t="shared" si="63"/>
        <v>1</v>
      </c>
    </row>
    <row r="4079" spans="1:11">
      <c r="A4079" s="120">
        <v>7783</v>
      </c>
      <c r="B4079" s="121" t="s">
        <v>201</v>
      </c>
      <c r="C4079" s="121" t="s">
        <v>202</v>
      </c>
      <c r="D4079" s="121" t="s">
        <v>73</v>
      </c>
      <c r="E4079" s="121" t="s">
        <v>38</v>
      </c>
      <c r="F4079" s="122">
        <v>17928</v>
      </c>
      <c r="G4079" s="122">
        <v>1332</v>
      </c>
      <c r="H4079" s="120">
        <v>2019</v>
      </c>
      <c r="I4079" t="str">
        <f>IF(J4079="natural gas",VLOOKUP(D4079,'Cross-Page Data'!$I$4:$J$13,2,FALSE),IF(J4079="solar",VLOOKUP('Form 923'!D4079,'Cross-Page Data'!$I$14:$J$117,2,FALSE),J4079))</f>
        <v>natural gas peaker</v>
      </c>
      <c r="J4079" t="str">
        <f>VLOOKUP(E4079,'Cross-Page Data'!$D$4:$F$48,3,FALSE)</f>
        <v>natural gas</v>
      </c>
      <c r="K4079" t="b">
        <f t="shared" si="63"/>
        <v>1</v>
      </c>
    </row>
    <row r="4080" spans="1:11">
      <c r="A4080" s="120">
        <v>7784</v>
      </c>
      <c r="B4080" s="121" t="s">
        <v>201</v>
      </c>
      <c r="C4080" s="121" t="s">
        <v>206</v>
      </c>
      <c r="D4080" s="121" t="s">
        <v>39</v>
      </c>
      <c r="E4080" s="121" t="s">
        <v>38</v>
      </c>
      <c r="F4080" s="122">
        <v>5889</v>
      </c>
      <c r="G4080" s="122">
        <v>4085</v>
      </c>
      <c r="H4080" s="120">
        <v>2019</v>
      </c>
      <c r="I4080" t="str">
        <f>IF(J4080="natural gas",VLOOKUP(D4080,'Cross-Page Data'!$I$4:$J$13,2,FALSE),IF(J4080="solar",VLOOKUP('Form 923'!D4080,'Cross-Page Data'!$I$14:$J$117,2,FALSE),J4080))</f>
        <v>natural gas nonpeaker - preexisting nonretiring</v>
      </c>
      <c r="J4080" t="str">
        <f>VLOOKUP(E4080,'Cross-Page Data'!$D$4:$F$48,3,FALSE)</f>
        <v>natural gas</v>
      </c>
      <c r="K4080" t="b">
        <f t="shared" si="63"/>
        <v>1</v>
      </c>
    </row>
    <row r="4081" spans="1:11">
      <c r="A4081" s="120">
        <v>7784</v>
      </c>
      <c r="B4081" s="121" t="s">
        <v>201</v>
      </c>
      <c r="C4081" s="121" t="s">
        <v>206</v>
      </c>
      <c r="D4081" s="121" t="s">
        <v>61</v>
      </c>
      <c r="E4081" s="121" t="s">
        <v>38</v>
      </c>
      <c r="F4081" s="122">
        <v>144858</v>
      </c>
      <c r="G4081" s="122">
        <v>13732</v>
      </c>
      <c r="H4081" s="120">
        <v>2019</v>
      </c>
      <c r="I4081" t="str">
        <f>IF(J4081="natural gas",VLOOKUP(D4081,'Cross-Page Data'!$I$4:$J$13,2,FALSE),IF(J4081="solar",VLOOKUP('Form 923'!D4081,'Cross-Page Data'!$I$14:$J$117,2,FALSE),J4081))</f>
        <v>natural gas nonpeaker - preexisting nonretiring</v>
      </c>
      <c r="J4081" t="str">
        <f>VLOOKUP(E4081,'Cross-Page Data'!$D$4:$F$48,3,FALSE)</f>
        <v>natural gas</v>
      </c>
      <c r="K4081" t="b">
        <f t="shared" si="63"/>
        <v>1</v>
      </c>
    </row>
    <row r="4082" spans="1:11">
      <c r="A4082" s="120">
        <v>7789</v>
      </c>
      <c r="B4082" s="121" t="s">
        <v>201</v>
      </c>
      <c r="C4082" s="121" t="s">
        <v>202</v>
      </c>
      <c r="D4082" s="121" t="s">
        <v>116</v>
      </c>
      <c r="E4082" s="121" t="s">
        <v>170</v>
      </c>
      <c r="F4082" s="122">
        <v>175369</v>
      </c>
      <c r="G4082" s="122">
        <v>19700</v>
      </c>
      <c r="H4082" s="120">
        <v>2019</v>
      </c>
      <c r="I4082" t="str">
        <f>IF(J4082="natural gas",VLOOKUP(D4082,'Cross-Page Data'!$I$4:$J$13,2,FALSE),IF(J4082="solar",VLOOKUP('Form 923'!D4082,'Cross-Page Data'!$I$14:$J$117,2,FALSE),J4082))</f>
        <v>hydro</v>
      </c>
      <c r="J4082" t="str">
        <f>VLOOKUP(E4082,'Cross-Page Data'!$D$4:$F$48,3,FALSE)</f>
        <v>hydro</v>
      </c>
      <c r="K4082" t="b">
        <f t="shared" si="63"/>
        <v>1</v>
      </c>
    </row>
    <row r="4083" spans="1:11">
      <c r="A4083" s="120">
        <v>7790</v>
      </c>
      <c r="B4083" s="121" t="s">
        <v>201</v>
      </c>
      <c r="C4083" s="121" t="s">
        <v>202</v>
      </c>
      <c r="D4083" s="121" t="s">
        <v>68</v>
      </c>
      <c r="E4083" s="121" t="s">
        <v>54</v>
      </c>
      <c r="F4083" s="122">
        <v>37644422</v>
      </c>
      <c r="G4083" s="122">
        <v>3735202.5</v>
      </c>
      <c r="H4083" s="120">
        <v>2019</v>
      </c>
      <c r="I4083" t="str">
        <f>IF(J4083="natural gas",VLOOKUP(D4083,'Cross-Page Data'!$I$4:$J$13,2,FALSE),IF(J4083="solar",VLOOKUP('Form 923'!D4083,'Cross-Page Data'!$I$14:$J$117,2,FALSE),J4083))</f>
        <v>hard coal</v>
      </c>
      <c r="J4083" t="str">
        <f>VLOOKUP(E4083,'Cross-Page Data'!$D$4:$F$48,3,FALSE)</f>
        <v>hard coal</v>
      </c>
      <c r="K4083" t="b">
        <f t="shared" si="63"/>
        <v>1</v>
      </c>
    </row>
    <row r="4084" spans="1:11">
      <c r="A4084" s="120">
        <v>7790</v>
      </c>
      <c r="B4084" s="121" t="s">
        <v>201</v>
      </c>
      <c r="C4084" s="121" t="s">
        <v>202</v>
      </c>
      <c r="D4084" s="121" t="s">
        <v>68</v>
      </c>
      <c r="E4084" s="121" t="s">
        <v>70</v>
      </c>
      <c r="F4084" s="122">
        <v>27746</v>
      </c>
      <c r="G4084" s="122">
        <v>2744.55</v>
      </c>
      <c r="H4084" s="120">
        <v>2019</v>
      </c>
      <c r="I4084" t="str">
        <f>IF(J4084="natural gas",VLOOKUP(D4084,'Cross-Page Data'!$I$4:$J$13,2,FALSE),IF(J4084="solar",VLOOKUP('Form 923'!D4084,'Cross-Page Data'!$I$14:$J$117,2,FALSE),J4084))</f>
        <v>heavy or residual fuel oil</v>
      </c>
      <c r="J4084" t="str">
        <f>VLOOKUP(E4084,'Cross-Page Data'!$D$4:$F$48,3,FALSE)</f>
        <v>heavy or residual fuel oil</v>
      </c>
      <c r="K4084" t="b">
        <f t="shared" si="63"/>
        <v>1</v>
      </c>
    </row>
    <row r="4085" spans="1:11">
      <c r="A4085" s="120">
        <v>7791</v>
      </c>
      <c r="B4085" s="121" t="s">
        <v>201</v>
      </c>
      <c r="C4085" s="121" t="s">
        <v>202</v>
      </c>
      <c r="D4085" s="121" t="s">
        <v>79</v>
      </c>
      <c r="E4085" s="121" t="s">
        <v>70</v>
      </c>
      <c r="F4085" s="122">
        <v>3606</v>
      </c>
      <c r="G4085" s="122">
        <v>363</v>
      </c>
      <c r="H4085" s="120">
        <v>2019</v>
      </c>
      <c r="I4085" t="str">
        <f>IF(J4085="natural gas",VLOOKUP(D4085,'Cross-Page Data'!$I$4:$J$13,2,FALSE),IF(J4085="solar",VLOOKUP('Form 923'!D4085,'Cross-Page Data'!$I$14:$J$117,2,FALSE),J4085))</f>
        <v>heavy or residual fuel oil</v>
      </c>
      <c r="J4085" t="str">
        <f>VLOOKUP(E4085,'Cross-Page Data'!$D$4:$F$48,3,FALSE)</f>
        <v>heavy or residual fuel oil</v>
      </c>
      <c r="K4085" t="b">
        <f t="shared" si="63"/>
        <v>1</v>
      </c>
    </row>
    <row r="4086" spans="1:11">
      <c r="A4086" s="120">
        <v>7795</v>
      </c>
      <c r="B4086" s="121" t="s">
        <v>201</v>
      </c>
      <c r="C4086" s="121" t="s">
        <v>202</v>
      </c>
      <c r="D4086" s="121" t="s">
        <v>73</v>
      </c>
      <c r="E4086" s="121" t="s">
        <v>70</v>
      </c>
      <c r="F4086" s="122">
        <v>934</v>
      </c>
      <c r="G4086" s="122">
        <v>52.568</v>
      </c>
      <c r="H4086" s="120">
        <v>2019</v>
      </c>
      <c r="I4086" t="str">
        <f>IF(J4086="natural gas",VLOOKUP(D4086,'Cross-Page Data'!$I$4:$J$13,2,FALSE),IF(J4086="solar",VLOOKUP('Form 923'!D4086,'Cross-Page Data'!$I$14:$J$117,2,FALSE),J4086))</f>
        <v>heavy or residual fuel oil</v>
      </c>
      <c r="J4086" t="str">
        <f>VLOOKUP(E4086,'Cross-Page Data'!$D$4:$F$48,3,FALSE)</f>
        <v>heavy or residual fuel oil</v>
      </c>
      <c r="K4086" t="b">
        <f t="shared" si="63"/>
        <v>1</v>
      </c>
    </row>
    <row r="4087" spans="1:11">
      <c r="A4087" s="120">
        <v>7795</v>
      </c>
      <c r="B4087" s="121" t="s">
        <v>201</v>
      </c>
      <c r="C4087" s="121" t="s">
        <v>202</v>
      </c>
      <c r="D4087" s="121" t="s">
        <v>73</v>
      </c>
      <c r="E4087" s="121" t="s">
        <v>38</v>
      </c>
      <c r="F4087" s="122">
        <v>22994</v>
      </c>
      <c r="G4087" s="122">
        <v>1294.432</v>
      </c>
      <c r="H4087" s="120">
        <v>2019</v>
      </c>
      <c r="I4087" t="str">
        <f>IF(J4087="natural gas",VLOOKUP(D4087,'Cross-Page Data'!$I$4:$J$13,2,FALSE),IF(J4087="solar",VLOOKUP('Form 923'!D4087,'Cross-Page Data'!$I$14:$J$117,2,FALSE),J4087))</f>
        <v>natural gas peaker</v>
      </c>
      <c r="J4087" t="str">
        <f>VLOOKUP(E4087,'Cross-Page Data'!$D$4:$F$48,3,FALSE)</f>
        <v>natural gas</v>
      </c>
      <c r="K4087" t="b">
        <f t="shared" si="63"/>
        <v>1</v>
      </c>
    </row>
    <row r="4088" spans="1:11">
      <c r="A4088" s="120">
        <v>7797</v>
      </c>
      <c r="B4088" s="121" t="s">
        <v>201</v>
      </c>
      <c r="C4088" s="121" t="s">
        <v>202</v>
      </c>
      <c r="D4088" s="121" t="s">
        <v>73</v>
      </c>
      <c r="E4088" s="121" t="s">
        <v>70</v>
      </c>
      <c r="F4088" s="122">
        <v>597</v>
      </c>
      <c r="G4088" s="122">
        <v>35</v>
      </c>
      <c r="H4088" s="120">
        <v>2019</v>
      </c>
      <c r="I4088" t="str">
        <f>IF(J4088="natural gas",VLOOKUP(D4088,'Cross-Page Data'!$I$4:$J$13,2,FALSE),IF(J4088="solar",VLOOKUP('Form 923'!D4088,'Cross-Page Data'!$I$14:$J$117,2,FALSE),J4088))</f>
        <v>heavy or residual fuel oil</v>
      </c>
      <c r="J4088" t="str">
        <f>VLOOKUP(E4088,'Cross-Page Data'!$D$4:$F$48,3,FALSE)</f>
        <v>heavy or residual fuel oil</v>
      </c>
      <c r="K4088" t="b">
        <f t="shared" si="63"/>
        <v>1</v>
      </c>
    </row>
    <row r="4089" spans="1:11">
      <c r="A4089" s="120">
        <v>7797</v>
      </c>
      <c r="B4089" s="121" t="s">
        <v>201</v>
      </c>
      <c r="C4089" s="121" t="s">
        <v>202</v>
      </c>
      <c r="D4089" s="121" t="s">
        <v>79</v>
      </c>
      <c r="E4089" s="121" t="s">
        <v>70</v>
      </c>
      <c r="F4089" s="122">
        <v>1478</v>
      </c>
      <c r="G4089" s="122">
        <v>237</v>
      </c>
      <c r="H4089" s="120">
        <v>2019</v>
      </c>
      <c r="I4089" t="str">
        <f>IF(J4089="natural gas",VLOOKUP(D4089,'Cross-Page Data'!$I$4:$J$13,2,FALSE),IF(J4089="solar",VLOOKUP('Form 923'!D4089,'Cross-Page Data'!$I$14:$J$117,2,FALSE),J4089))</f>
        <v>heavy or residual fuel oil</v>
      </c>
      <c r="J4089" t="str">
        <f>VLOOKUP(E4089,'Cross-Page Data'!$D$4:$F$48,3,FALSE)</f>
        <v>heavy or residual fuel oil</v>
      </c>
      <c r="K4089" t="b">
        <f t="shared" si="63"/>
        <v>1</v>
      </c>
    </row>
    <row r="4090" spans="1:11">
      <c r="A4090" s="120">
        <v>7798</v>
      </c>
      <c r="B4090" s="121" t="s">
        <v>201</v>
      </c>
      <c r="C4090" s="121" t="s">
        <v>202</v>
      </c>
      <c r="D4090" s="121" t="s">
        <v>79</v>
      </c>
      <c r="E4090" s="121" t="s">
        <v>70</v>
      </c>
      <c r="F4090" s="122">
        <v>510</v>
      </c>
      <c r="G4090" s="122">
        <v>63</v>
      </c>
      <c r="H4090" s="120">
        <v>2019</v>
      </c>
      <c r="I4090" t="str">
        <f>IF(J4090="natural gas",VLOOKUP(D4090,'Cross-Page Data'!$I$4:$J$13,2,FALSE),IF(J4090="solar",VLOOKUP('Form 923'!D4090,'Cross-Page Data'!$I$14:$J$117,2,FALSE),J4090))</f>
        <v>heavy or residual fuel oil</v>
      </c>
      <c r="J4090" t="str">
        <f>VLOOKUP(E4090,'Cross-Page Data'!$D$4:$F$48,3,FALSE)</f>
        <v>heavy or residual fuel oil</v>
      </c>
      <c r="K4090" t="b">
        <f t="shared" si="63"/>
        <v>1</v>
      </c>
    </row>
    <row r="4091" spans="1:11">
      <c r="A4091" s="120">
        <v>7799</v>
      </c>
      <c r="B4091" s="121" t="s">
        <v>201</v>
      </c>
      <c r="C4091" s="121" t="s">
        <v>202</v>
      </c>
      <c r="D4091" s="121" t="s">
        <v>73</v>
      </c>
      <c r="E4091" s="121" t="s">
        <v>70</v>
      </c>
      <c r="F4091" s="122">
        <v>0</v>
      </c>
      <c r="G4091" s="122">
        <v>0</v>
      </c>
      <c r="H4091" s="120">
        <v>2019</v>
      </c>
      <c r="I4091" t="str">
        <f>IF(J4091="natural gas",VLOOKUP(D4091,'Cross-Page Data'!$I$4:$J$13,2,FALSE),IF(J4091="solar",VLOOKUP('Form 923'!D4091,'Cross-Page Data'!$I$14:$J$117,2,FALSE),J4091))</f>
        <v>heavy or residual fuel oil</v>
      </c>
      <c r="J4091" t="str">
        <f>VLOOKUP(E4091,'Cross-Page Data'!$D$4:$F$48,3,FALSE)</f>
        <v>heavy or residual fuel oil</v>
      </c>
      <c r="K4091" t="b">
        <f t="shared" si="63"/>
        <v>1</v>
      </c>
    </row>
    <row r="4092" spans="1:11">
      <c r="A4092" s="120">
        <v>7799</v>
      </c>
      <c r="B4092" s="121" t="s">
        <v>201</v>
      </c>
      <c r="C4092" s="121" t="s">
        <v>202</v>
      </c>
      <c r="D4092" s="121" t="s">
        <v>73</v>
      </c>
      <c r="E4092" s="121" t="s">
        <v>38</v>
      </c>
      <c r="F4092" s="122">
        <v>1066567</v>
      </c>
      <c r="G4092" s="122">
        <v>84614</v>
      </c>
      <c r="H4092" s="120">
        <v>2019</v>
      </c>
      <c r="I4092" t="str">
        <f>IF(J4092="natural gas",VLOOKUP(D4092,'Cross-Page Data'!$I$4:$J$13,2,FALSE),IF(J4092="solar",VLOOKUP('Form 923'!D4092,'Cross-Page Data'!$I$14:$J$117,2,FALSE),J4092))</f>
        <v>natural gas peaker</v>
      </c>
      <c r="J4092" t="str">
        <f>VLOOKUP(E4092,'Cross-Page Data'!$D$4:$F$48,3,FALSE)</f>
        <v>natural gas</v>
      </c>
      <c r="K4092" t="b">
        <f t="shared" si="63"/>
        <v>1</v>
      </c>
    </row>
    <row r="4093" spans="1:11">
      <c r="A4093" s="120">
        <v>7805</v>
      </c>
      <c r="B4093" s="121" t="s">
        <v>201</v>
      </c>
      <c r="C4093" s="121" t="s">
        <v>202</v>
      </c>
      <c r="D4093" s="121" t="s">
        <v>39</v>
      </c>
      <c r="E4093" s="121" t="s">
        <v>70</v>
      </c>
      <c r="F4093" s="122">
        <v>0</v>
      </c>
      <c r="G4093" s="122">
        <v>363.416</v>
      </c>
      <c r="H4093" s="120">
        <v>2019</v>
      </c>
      <c r="I4093" t="str">
        <f>IF(J4093="natural gas",VLOOKUP(D4093,'Cross-Page Data'!$I$4:$J$13,2,FALSE),IF(J4093="solar",VLOOKUP('Form 923'!D4093,'Cross-Page Data'!$I$14:$J$117,2,FALSE),J4093))</f>
        <v>heavy or residual fuel oil</v>
      </c>
      <c r="J4093" t="str">
        <f>VLOOKUP(E4093,'Cross-Page Data'!$D$4:$F$48,3,FALSE)</f>
        <v>heavy or residual fuel oil</v>
      </c>
      <c r="K4093" t="b">
        <f t="shared" si="63"/>
        <v>1</v>
      </c>
    </row>
    <row r="4094" spans="1:11">
      <c r="A4094" s="120">
        <v>7805</v>
      </c>
      <c r="B4094" s="121" t="s">
        <v>201</v>
      </c>
      <c r="C4094" s="121" t="s">
        <v>202</v>
      </c>
      <c r="D4094" s="121" t="s">
        <v>39</v>
      </c>
      <c r="E4094" s="121" t="s">
        <v>38</v>
      </c>
      <c r="F4094" s="122">
        <v>0</v>
      </c>
      <c r="G4094" s="122">
        <v>2952126.6</v>
      </c>
      <c r="H4094" s="120">
        <v>2019</v>
      </c>
      <c r="I4094" t="str">
        <f>IF(J4094="natural gas",VLOOKUP(D4094,'Cross-Page Data'!$I$4:$J$13,2,FALSE),IF(J4094="solar",VLOOKUP('Form 923'!D4094,'Cross-Page Data'!$I$14:$J$117,2,FALSE),J4094))</f>
        <v>natural gas nonpeaker - preexisting nonretiring</v>
      </c>
      <c r="J4094" t="str">
        <f>VLOOKUP(E4094,'Cross-Page Data'!$D$4:$F$48,3,FALSE)</f>
        <v>natural gas</v>
      </c>
      <c r="K4094" t="b">
        <f t="shared" si="63"/>
        <v>1</v>
      </c>
    </row>
    <row r="4095" spans="1:11">
      <c r="A4095" s="120">
        <v>7805</v>
      </c>
      <c r="B4095" s="121" t="s">
        <v>201</v>
      </c>
      <c r="C4095" s="121" t="s">
        <v>202</v>
      </c>
      <c r="D4095" s="121" t="s">
        <v>61</v>
      </c>
      <c r="E4095" s="121" t="s">
        <v>70</v>
      </c>
      <c r="F4095" s="122">
        <v>6687</v>
      </c>
      <c r="G4095" s="122">
        <v>573.596</v>
      </c>
      <c r="H4095" s="120">
        <v>2019</v>
      </c>
      <c r="I4095" t="str">
        <f>IF(J4095="natural gas",VLOOKUP(D4095,'Cross-Page Data'!$I$4:$J$13,2,FALSE),IF(J4095="solar",VLOOKUP('Form 923'!D4095,'Cross-Page Data'!$I$14:$J$117,2,FALSE),J4095))</f>
        <v>heavy or residual fuel oil</v>
      </c>
      <c r="J4095" t="str">
        <f>VLOOKUP(E4095,'Cross-Page Data'!$D$4:$F$48,3,FALSE)</f>
        <v>heavy or residual fuel oil</v>
      </c>
      <c r="K4095" t="b">
        <f t="shared" si="63"/>
        <v>1</v>
      </c>
    </row>
    <row r="4096" spans="1:11">
      <c r="A4096" s="120">
        <v>7805</v>
      </c>
      <c r="B4096" s="121" t="s">
        <v>201</v>
      </c>
      <c r="C4096" s="121" t="s">
        <v>202</v>
      </c>
      <c r="D4096" s="121" t="s">
        <v>61</v>
      </c>
      <c r="E4096" s="121" t="s">
        <v>38</v>
      </c>
      <c r="F4096" s="122">
        <v>54557068</v>
      </c>
      <c r="G4096" s="122">
        <v>4781459.4</v>
      </c>
      <c r="H4096" s="120">
        <v>2019</v>
      </c>
      <c r="I4096" t="str">
        <f>IF(J4096="natural gas",VLOOKUP(D4096,'Cross-Page Data'!$I$4:$J$13,2,FALSE),IF(J4096="solar",VLOOKUP('Form 923'!D4096,'Cross-Page Data'!$I$14:$J$117,2,FALSE),J4096))</f>
        <v>natural gas nonpeaker - preexisting nonretiring</v>
      </c>
      <c r="J4096" t="str">
        <f>VLOOKUP(E4096,'Cross-Page Data'!$D$4:$F$48,3,FALSE)</f>
        <v>natural gas</v>
      </c>
      <c r="K4096" t="b">
        <f t="shared" si="63"/>
        <v>1</v>
      </c>
    </row>
    <row r="4097" spans="1:11">
      <c r="A4097" s="120">
        <v>7805</v>
      </c>
      <c r="B4097" s="121" t="s">
        <v>201</v>
      </c>
      <c r="C4097" s="121" t="s">
        <v>202</v>
      </c>
      <c r="D4097" s="121" t="s">
        <v>73</v>
      </c>
      <c r="E4097" s="121" t="s">
        <v>70</v>
      </c>
      <c r="F4097" s="122">
        <v>27300</v>
      </c>
      <c r="G4097" s="122">
        <v>2473.922</v>
      </c>
      <c r="H4097" s="120">
        <v>2019</v>
      </c>
      <c r="I4097" t="str">
        <f>IF(J4097="natural gas",VLOOKUP(D4097,'Cross-Page Data'!$I$4:$J$13,2,FALSE),IF(J4097="solar",VLOOKUP('Form 923'!D4097,'Cross-Page Data'!$I$14:$J$117,2,FALSE),J4097))</f>
        <v>heavy or residual fuel oil</v>
      </c>
      <c r="J4097" t="str">
        <f>VLOOKUP(E4097,'Cross-Page Data'!$D$4:$F$48,3,FALSE)</f>
        <v>heavy or residual fuel oil</v>
      </c>
      <c r="K4097" t="b">
        <f t="shared" si="63"/>
        <v>1</v>
      </c>
    </row>
    <row r="4098" spans="1:11">
      <c r="A4098" s="120">
        <v>7805</v>
      </c>
      <c r="B4098" s="121" t="s">
        <v>201</v>
      </c>
      <c r="C4098" s="121" t="s">
        <v>202</v>
      </c>
      <c r="D4098" s="121" t="s">
        <v>73</v>
      </c>
      <c r="E4098" s="121" t="s">
        <v>38</v>
      </c>
      <c r="F4098" s="122">
        <v>18395485</v>
      </c>
      <c r="G4098" s="122">
        <v>1655557.1</v>
      </c>
      <c r="H4098" s="120">
        <v>2019</v>
      </c>
      <c r="I4098" t="str">
        <f>IF(J4098="natural gas",VLOOKUP(D4098,'Cross-Page Data'!$I$4:$J$13,2,FALSE),IF(J4098="solar",VLOOKUP('Form 923'!D4098,'Cross-Page Data'!$I$14:$J$117,2,FALSE),J4098))</f>
        <v>natural gas peaker</v>
      </c>
      <c r="J4098" t="str">
        <f>VLOOKUP(E4098,'Cross-Page Data'!$D$4:$F$48,3,FALSE)</f>
        <v>natural gas</v>
      </c>
      <c r="K4098" t="b">
        <f t="shared" si="63"/>
        <v>1</v>
      </c>
    </row>
    <row r="4099" spans="1:11">
      <c r="A4099" s="120">
        <v>7806</v>
      </c>
      <c r="B4099" s="121" t="s">
        <v>201</v>
      </c>
      <c r="C4099" s="121" t="s">
        <v>202</v>
      </c>
      <c r="D4099" s="121" t="s">
        <v>79</v>
      </c>
      <c r="E4099" s="121" t="s">
        <v>70</v>
      </c>
      <c r="F4099" s="122">
        <v>0</v>
      </c>
      <c r="G4099" s="122">
        <v>0</v>
      </c>
      <c r="H4099" s="120">
        <v>2019</v>
      </c>
      <c r="I4099" t="str">
        <f>IF(J4099="natural gas",VLOOKUP(D4099,'Cross-Page Data'!$I$4:$J$13,2,FALSE),IF(J4099="solar",VLOOKUP('Form 923'!D4099,'Cross-Page Data'!$I$14:$J$117,2,FALSE),J4099))</f>
        <v>heavy or residual fuel oil</v>
      </c>
      <c r="J4099" t="str">
        <f>VLOOKUP(E4099,'Cross-Page Data'!$D$4:$F$48,3,FALSE)</f>
        <v>heavy or residual fuel oil</v>
      </c>
      <c r="K4099" t="b">
        <f t="shared" si="63"/>
        <v>1</v>
      </c>
    </row>
    <row r="4100" spans="1:11">
      <c r="A4100" s="120">
        <v>7806</v>
      </c>
      <c r="B4100" s="121" t="s">
        <v>201</v>
      </c>
      <c r="C4100" s="121" t="s">
        <v>202</v>
      </c>
      <c r="D4100" s="121" t="s">
        <v>79</v>
      </c>
      <c r="E4100" s="121" t="s">
        <v>38</v>
      </c>
      <c r="F4100" s="122">
        <v>1303</v>
      </c>
      <c r="G4100" s="122">
        <v>147</v>
      </c>
      <c r="H4100" s="120">
        <v>2019</v>
      </c>
      <c r="I4100" t="str">
        <f>IF(J4100="natural gas",VLOOKUP(D4100,'Cross-Page Data'!$I$4:$J$13,2,FALSE),IF(J4100="solar",VLOOKUP('Form 923'!D4100,'Cross-Page Data'!$I$14:$J$117,2,FALSE),J4100))</f>
        <v>natural gas peaker</v>
      </c>
      <c r="J4100" t="str">
        <f>VLOOKUP(E4100,'Cross-Page Data'!$D$4:$F$48,3,FALSE)</f>
        <v>natural gas</v>
      </c>
      <c r="K4100" t="b">
        <f t="shared" si="63"/>
        <v>1</v>
      </c>
    </row>
    <row r="4101" spans="1:11">
      <c r="A4101" s="120">
        <v>7807</v>
      </c>
      <c r="B4101" s="121" t="s">
        <v>201</v>
      </c>
      <c r="C4101" s="121" t="s">
        <v>202</v>
      </c>
      <c r="D4101" s="121" t="s">
        <v>116</v>
      </c>
      <c r="E4101" s="121" t="s">
        <v>170</v>
      </c>
      <c r="F4101" s="122">
        <v>38394</v>
      </c>
      <c r="G4101" s="122">
        <v>4313</v>
      </c>
      <c r="H4101" s="120">
        <v>2019</v>
      </c>
      <c r="I4101" t="str">
        <f>IF(J4101="natural gas",VLOOKUP(D4101,'Cross-Page Data'!$I$4:$J$13,2,FALSE),IF(J4101="solar",VLOOKUP('Form 923'!D4101,'Cross-Page Data'!$I$14:$J$117,2,FALSE),J4101))</f>
        <v>hydro</v>
      </c>
      <c r="J4101" t="str">
        <f>VLOOKUP(E4101,'Cross-Page Data'!$D$4:$F$48,3,FALSE)</f>
        <v>hydro</v>
      </c>
      <c r="K4101" t="b">
        <f t="shared" si="63"/>
        <v>1</v>
      </c>
    </row>
    <row r="4102" spans="1:11">
      <c r="A4102" s="120">
        <v>7810</v>
      </c>
      <c r="B4102" s="121" t="s">
        <v>201</v>
      </c>
      <c r="C4102" s="121" t="s">
        <v>202</v>
      </c>
      <c r="D4102" s="121" t="s">
        <v>116</v>
      </c>
      <c r="E4102" s="121" t="s">
        <v>170</v>
      </c>
      <c r="F4102" s="122">
        <v>241</v>
      </c>
      <c r="G4102" s="122">
        <v>27</v>
      </c>
      <c r="H4102" s="120">
        <v>2019</v>
      </c>
      <c r="I4102" t="str">
        <f>IF(J4102="natural gas",VLOOKUP(D4102,'Cross-Page Data'!$I$4:$J$13,2,FALSE),IF(J4102="solar",VLOOKUP('Form 923'!D4102,'Cross-Page Data'!$I$14:$J$117,2,FALSE),J4102))</f>
        <v>hydro</v>
      </c>
      <c r="J4102" t="str">
        <f>VLOOKUP(E4102,'Cross-Page Data'!$D$4:$F$48,3,FALSE)</f>
        <v>hydro</v>
      </c>
      <c r="K4102" t="b">
        <f t="shared" si="63"/>
        <v>1</v>
      </c>
    </row>
    <row r="4103" spans="1:11">
      <c r="A4103" s="120">
        <v>7810</v>
      </c>
      <c r="B4103" s="121" t="s">
        <v>201</v>
      </c>
      <c r="C4103" s="121" t="s">
        <v>202</v>
      </c>
      <c r="D4103" s="121" t="s">
        <v>79</v>
      </c>
      <c r="E4103" s="121" t="s">
        <v>70</v>
      </c>
      <c r="F4103" s="122">
        <v>424</v>
      </c>
      <c r="G4103" s="122">
        <v>41</v>
      </c>
      <c r="H4103" s="120">
        <v>2019</v>
      </c>
      <c r="I4103" t="str">
        <f>IF(J4103="natural gas",VLOOKUP(D4103,'Cross-Page Data'!$I$4:$J$13,2,FALSE),IF(J4103="solar",VLOOKUP('Form 923'!D4103,'Cross-Page Data'!$I$14:$J$117,2,FALSE),J4103))</f>
        <v>heavy or residual fuel oil</v>
      </c>
      <c r="J4103" t="str">
        <f>VLOOKUP(E4103,'Cross-Page Data'!$D$4:$F$48,3,FALSE)</f>
        <v>heavy or residual fuel oil</v>
      </c>
      <c r="K4103" t="b">
        <f t="shared" ref="K4103:K4166" si="64">IF(AND($N$6=FALSE,OR(C4103="Commercial NAICS Cogen",C4103="Industrial NAICS Cogen",C4103="NAICS-22 Cogen")),FALSE,IF(AND($N$7=FALSE,OR(C4103="Commercial NAICS Cogen",C4103="Commercial NAICS Non-Cogen",C4103="industrial NAICS Cogen",C4103="industrial NAICS non-cogen")),FALSE,TRUE))</f>
        <v>1</v>
      </c>
    </row>
    <row r="4104" spans="1:11">
      <c r="A4104" s="120">
        <v>7813</v>
      </c>
      <c r="B4104" s="121" t="s">
        <v>201</v>
      </c>
      <c r="C4104" s="121" t="s">
        <v>202</v>
      </c>
      <c r="D4104" s="121" t="s">
        <v>73</v>
      </c>
      <c r="E4104" s="121" t="s">
        <v>38</v>
      </c>
      <c r="F4104" s="122">
        <v>6822484</v>
      </c>
      <c r="G4104" s="122">
        <v>592577</v>
      </c>
      <c r="H4104" s="120">
        <v>2019</v>
      </c>
      <c r="I4104" t="str">
        <f>IF(J4104="natural gas",VLOOKUP(D4104,'Cross-Page Data'!$I$4:$J$13,2,FALSE),IF(J4104="solar",VLOOKUP('Form 923'!D4104,'Cross-Page Data'!$I$14:$J$117,2,FALSE),J4104))</f>
        <v>natural gas peaker</v>
      </c>
      <c r="J4104" t="str">
        <f>VLOOKUP(E4104,'Cross-Page Data'!$D$4:$F$48,3,FALSE)</f>
        <v>natural gas</v>
      </c>
      <c r="K4104" t="b">
        <f t="shared" si="64"/>
        <v>1</v>
      </c>
    </row>
    <row r="4105" spans="1:11">
      <c r="A4105" s="120">
        <v>7814</v>
      </c>
      <c r="B4105" s="121" t="s">
        <v>201</v>
      </c>
      <c r="C4105" s="121" t="s">
        <v>202</v>
      </c>
      <c r="D4105" s="121" t="s">
        <v>79</v>
      </c>
      <c r="E4105" s="121" t="s">
        <v>70</v>
      </c>
      <c r="F4105" s="122">
        <v>1710</v>
      </c>
      <c r="G4105" s="122">
        <v>5</v>
      </c>
      <c r="H4105" s="120">
        <v>2019</v>
      </c>
      <c r="I4105" t="str">
        <f>IF(J4105="natural gas",VLOOKUP(D4105,'Cross-Page Data'!$I$4:$J$13,2,FALSE),IF(J4105="solar",VLOOKUP('Form 923'!D4105,'Cross-Page Data'!$I$14:$J$117,2,FALSE),J4105))</f>
        <v>heavy or residual fuel oil</v>
      </c>
      <c r="J4105" t="str">
        <f>VLOOKUP(E4105,'Cross-Page Data'!$D$4:$F$48,3,FALSE)</f>
        <v>heavy or residual fuel oil</v>
      </c>
      <c r="K4105" t="b">
        <f t="shared" si="64"/>
        <v>1</v>
      </c>
    </row>
    <row r="4106" spans="1:11">
      <c r="A4106" s="120">
        <v>7818</v>
      </c>
      <c r="B4106" s="121" t="s">
        <v>201</v>
      </c>
      <c r="C4106" s="121" t="s">
        <v>202</v>
      </c>
      <c r="D4106" s="121" t="s">
        <v>73</v>
      </c>
      <c r="E4106" s="121" t="s">
        <v>70</v>
      </c>
      <c r="F4106" s="122">
        <v>52</v>
      </c>
      <c r="G4106" s="122">
        <v>4.421</v>
      </c>
      <c r="H4106" s="120">
        <v>2019</v>
      </c>
      <c r="I4106" t="str">
        <f>IF(J4106="natural gas",VLOOKUP(D4106,'Cross-Page Data'!$I$4:$J$13,2,FALSE),IF(J4106="solar",VLOOKUP('Form 923'!D4106,'Cross-Page Data'!$I$14:$J$117,2,FALSE),J4106))</f>
        <v>heavy or residual fuel oil</v>
      </c>
      <c r="J4106" t="str">
        <f>VLOOKUP(E4106,'Cross-Page Data'!$D$4:$F$48,3,FALSE)</f>
        <v>heavy or residual fuel oil</v>
      </c>
      <c r="K4106" t="b">
        <f t="shared" si="64"/>
        <v>1</v>
      </c>
    </row>
    <row r="4107" spans="1:11">
      <c r="A4107" s="120">
        <v>7818</v>
      </c>
      <c r="B4107" s="121" t="s">
        <v>201</v>
      </c>
      <c r="C4107" s="121" t="s">
        <v>202</v>
      </c>
      <c r="D4107" s="121" t="s">
        <v>73</v>
      </c>
      <c r="E4107" s="121" t="s">
        <v>38</v>
      </c>
      <c r="F4107" s="122">
        <v>177367</v>
      </c>
      <c r="G4107" s="122">
        <v>15022.579</v>
      </c>
      <c r="H4107" s="120">
        <v>2019</v>
      </c>
      <c r="I4107" t="str">
        <f>IF(J4107="natural gas",VLOOKUP(D4107,'Cross-Page Data'!$I$4:$J$13,2,FALSE),IF(J4107="solar",VLOOKUP('Form 923'!D4107,'Cross-Page Data'!$I$14:$J$117,2,FALSE),J4107))</f>
        <v>natural gas peaker</v>
      </c>
      <c r="J4107" t="str">
        <f>VLOOKUP(E4107,'Cross-Page Data'!$D$4:$F$48,3,FALSE)</f>
        <v>natural gas</v>
      </c>
      <c r="K4107" t="b">
        <f t="shared" si="64"/>
        <v>1</v>
      </c>
    </row>
    <row r="4108" spans="1:11">
      <c r="A4108" s="120">
        <v>7820</v>
      </c>
      <c r="B4108" s="121" t="s">
        <v>201</v>
      </c>
      <c r="C4108" s="121" t="s">
        <v>202</v>
      </c>
      <c r="D4108" s="121" t="s">
        <v>116</v>
      </c>
      <c r="E4108" s="121" t="s">
        <v>170</v>
      </c>
      <c r="F4108" s="122">
        <v>1013708</v>
      </c>
      <c r="G4108" s="122">
        <v>113874</v>
      </c>
      <c r="H4108" s="120">
        <v>2019</v>
      </c>
      <c r="I4108" t="str">
        <f>IF(J4108="natural gas",VLOOKUP(D4108,'Cross-Page Data'!$I$4:$J$13,2,FALSE),IF(J4108="solar",VLOOKUP('Form 923'!D4108,'Cross-Page Data'!$I$14:$J$117,2,FALSE),J4108))</f>
        <v>hydro</v>
      </c>
      <c r="J4108" t="str">
        <f>VLOOKUP(E4108,'Cross-Page Data'!$D$4:$F$48,3,FALSE)</f>
        <v>hydro</v>
      </c>
      <c r="K4108" t="b">
        <f t="shared" si="64"/>
        <v>1</v>
      </c>
    </row>
    <row r="4109" spans="1:11">
      <c r="A4109" s="120">
        <v>7821</v>
      </c>
      <c r="B4109" s="121" t="s">
        <v>201</v>
      </c>
      <c r="C4109" s="121" t="s">
        <v>202</v>
      </c>
      <c r="D4109" s="121" t="s">
        <v>116</v>
      </c>
      <c r="E4109" s="121" t="s">
        <v>170</v>
      </c>
      <c r="F4109" s="122">
        <v>123479</v>
      </c>
      <c r="G4109" s="122">
        <v>13871</v>
      </c>
      <c r="H4109" s="120">
        <v>2019</v>
      </c>
      <c r="I4109" t="str">
        <f>IF(J4109="natural gas",VLOOKUP(D4109,'Cross-Page Data'!$I$4:$J$13,2,FALSE),IF(J4109="solar",VLOOKUP('Form 923'!D4109,'Cross-Page Data'!$I$14:$J$117,2,FALSE),J4109))</f>
        <v>hydro</v>
      </c>
      <c r="J4109" t="str">
        <f>VLOOKUP(E4109,'Cross-Page Data'!$D$4:$F$48,3,FALSE)</f>
        <v>hydro</v>
      </c>
      <c r="K4109" t="b">
        <f t="shared" si="64"/>
        <v>1</v>
      </c>
    </row>
    <row r="4110" spans="1:11">
      <c r="A4110" s="120">
        <v>7822</v>
      </c>
      <c r="B4110" s="121" t="s">
        <v>201</v>
      </c>
      <c r="C4110" s="121" t="s">
        <v>202</v>
      </c>
      <c r="D4110" s="121" t="s">
        <v>116</v>
      </c>
      <c r="E4110" s="121" t="s">
        <v>170</v>
      </c>
      <c r="F4110" s="122">
        <v>357236</v>
      </c>
      <c r="G4110" s="122">
        <v>40130</v>
      </c>
      <c r="H4110" s="120">
        <v>2019</v>
      </c>
      <c r="I4110" t="str">
        <f>IF(J4110="natural gas",VLOOKUP(D4110,'Cross-Page Data'!$I$4:$J$13,2,FALSE),IF(J4110="solar",VLOOKUP('Form 923'!D4110,'Cross-Page Data'!$I$14:$J$117,2,FALSE),J4110))</f>
        <v>hydro</v>
      </c>
      <c r="J4110" t="str">
        <f>VLOOKUP(E4110,'Cross-Page Data'!$D$4:$F$48,3,FALSE)</f>
        <v>hydro</v>
      </c>
      <c r="K4110" t="b">
        <f t="shared" si="64"/>
        <v>1</v>
      </c>
    </row>
    <row r="4111" spans="1:11">
      <c r="A4111" s="120">
        <v>7824</v>
      </c>
      <c r="B4111" s="121" t="s">
        <v>201</v>
      </c>
      <c r="C4111" s="121" t="s">
        <v>202</v>
      </c>
      <c r="D4111" s="121" t="s">
        <v>73</v>
      </c>
      <c r="E4111" s="121" t="s">
        <v>70</v>
      </c>
      <c r="F4111" s="122">
        <v>5046</v>
      </c>
      <c r="G4111" s="122">
        <v>329.52</v>
      </c>
      <c r="H4111" s="120">
        <v>2019</v>
      </c>
      <c r="I4111" t="str">
        <f>IF(J4111="natural gas",VLOOKUP(D4111,'Cross-Page Data'!$I$4:$J$13,2,FALSE),IF(J4111="solar",VLOOKUP('Form 923'!D4111,'Cross-Page Data'!$I$14:$J$117,2,FALSE),J4111))</f>
        <v>heavy or residual fuel oil</v>
      </c>
      <c r="J4111" t="str">
        <f>VLOOKUP(E4111,'Cross-Page Data'!$D$4:$F$48,3,FALSE)</f>
        <v>heavy or residual fuel oil</v>
      </c>
      <c r="K4111" t="b">
        <f t="shared" si="64"/>
        <v>1</v>
      </c>
    </row>
    <row r="4112" spans="1:11">
      <c r="A4112" s="120">
        <v>7824</v>
      </c>
      <c r="B4112" s="121" t="s">
        <v>201</v>
      </c>
      <c r="C4112" s="121" t="s">
        <v>202</v>
      </c>
      <c r="D4112" s="121" t="s">
        <v>73</v>
      </c>
      <c r="E4112" s="121" t="s">
        <v>38</v>
      </c>
      <c r="F4112" s="122">
        <v>9241</v>
      </c>
      <c r="G4112" s="122">
        <v>603.48</v>
      </c>
      <c r="H4112" s="120">
        <v>2019</v>
      </c>
      <c r="I4112" t="str">
        <f>IF(J4112="natural gas",VLOOKUP(D4112,'Cross-Page Data'!$I$4:$J$13,2,FALSE),IF(J4112="solar",VLOOKUP('Form 923'!D4112,'Cross-Page Data'!$I$14:$J$117,2,FALSE),J4112))</f>
        <v>natural gas peaker</v>
      </c>
      <c r="J4112" t="str">
        <f>VLOOKUP(E4112,'Cross-Page Data'!$D$4:$F$48,3,FALSE)</f>
        <v>natural gas</v>
      </c>
      <c r="K4112" t="b">
        <f t="shared" si="64"/>
        <v>1</v>
      </c>
    </row>
    <row r="4113" spans="1:11">
      <c r="A4113" s="120">
        <v>7825</v>
      </c>
      <c r="B4113" s="121" t="s">
        <v>201</v>
      </c>
      <c r="C4113" s="121" t="s">
        <v>202</v>
      </c>
      <c r="D4113" s="121" t="s">
        <v>73</v>
      </c>
      <c r="E4113" s="121" t="s">
        <v>38</v>
      </c>
      <c r="F4113" s="122">
        <v>1215936</v>
      </c>
      <c r="G4113" s="122">
        <v>118888</v>
      </c>
      <c r="H4113" s="120">
        <v>2019</v>
      </c>
      <c r="I4113" t="str">
        <f>IF(J4113="natural gas",VLOOKUP(D4113,'Cross-Page Data'!$I$4:$J$13,2,FALSE),IF(J4113="solar",VLOOKUP('Form 923'!D4113,'Cross-Page Data'!$I$14:$J$117,2,FALSE),J4113))</f>
        <v>natural gas peaker</v>
      </c>
      <c r="J4113" t="str">
        <f>VLOOKUP(E4113,'Cross-Page Data'!$D$4:$F$48,3,FALSE)</f>
        <v>natural gas</v>
      </c>
      <c r="K4113" t="b">
        <f t="shared" si="64"/>
        <v>1</v>
      </c>
    </row>
    <row r="4114" spans="1:11">
      <c r="A4114" s="120">
        <v>7826</v>
      </c>
      <c r="B4114" s="121" t="s">
        <v>201</v>
      </c>
      <c r="C4114" s="121" t="s">
        <v>206</v>
      </c>
      <c r="D4114" s="121" t="s">
        <v>39</v>
      </c>
      <c r="E4114" s="121" t="s">
        <v>70</v>
      </c>
      <c r="F4114" s="122">
        <v>0</v>
      </c>
      <c r="G4114" s="122">
        <v>0</v>
      </c>
      <c r="H4114" s="120">
        <v>2019</v>
      </c>
      <c r="I4114" t="str">
        <f>IF(J4114="natural gas",VLOOKUP(D4114,'Cross-Page Data'!$I$4:$J$13,2,FALSE),IF(J4114="solar",VLOOKUP('Form 923'!D4114,'Cross-Page Data'!$I$14:$J$117,2,FALSE),J4114))</f>
        <v>heavy or residual fuel oil</v>
      </c>
      <c r="J4114" t="str">
        <f>VLOOKUP(E4114,'Cross-Page Data'!$D$4:$F$48,3,FALSE)</f>
        <v>heavy or residual fuel oil</v>
      </c>
      <c r="K4114" t="b">
        <f t="shared" si="64"/>
        <v>1</v>
      </c>
    </row>
    <row r="4115" spans="1:11">
      <c r="A4115" s="120">
        <v>7826</v>
      </c>
      <c r="B4115" s="121" t="s">
        <v>201</v>
      </c>
      <c r="C4115" s="121" t="s">
        <v>206</v>
      </c>
      <c r="D4115" s="121" t="s">
        <v>39</v>
      </c>
      <c r="E4115" s="121" t="s">
        <v>38</v>
      </c>
      <c r="F4115" s="122">
        <v>0</v>
      </c>
      <c r="G4115" s="122">
        <v>1456476</v>
      </c>
      <c r="H4115" s="120">
        <v>2019</v>
      </c>
      <c r="I4115" t="str">
        <f>IF(J4115="natural gas",VLOOKUP(D4115,'Cross-Page Data'!$I$4:$J$13,2,FALSE),IF(J4115="solar",VLOOKUP('Form 923'!D4115,'Cross-Page Data'!$I$14:$J$117,2,FALSE),J4115))</f>
        <v>natural gas nonpeaker - preexisting nonretiring</v>
      </c>
      <c r="J4115" t="str">
        <f>VLOOKUP(E4115,'Cross-Page Data'!$D$4:$F$48,3,FALSE)</f>
        <v>natural gas</v>
      </c>
      <c r="K4115" t="b">
        <f t="shared" si="64"/>
        <v>1</v>
      </c>
    </row>
    <row r="4116" spans="1:11">
      <c r="A4116" s="120">
        <v>7826</v>
      </c>
      <c r="B4116" s="121" t="s">
        <v>201</v>
      </c>
      <c r="C4116" s="121" t="s">
        <v>206</v>
      </c>
      <c r="D4116" s="121" t="s">
        <v>61</v>
      </c>
      <c r="E4116" s="121" t="s">
        <v>70</v>
      </c>
      <c r="F4116" s="122">
        <v>0</v>
      </c>
      <c r="G4116" s="122">
        <v>0</v>
      </c>
      <c r="H4116" s="120">
        <v>2019</v>
      </c>
      <c r="I4116" t="str">
        <f>IF(J4116="natural gas",VLOOKUP(D4116,'Cross-Page Data'!$I$4:$J$13,2,FALSE),IF(J4116="solar",VLOOKUP('Form 923'!D4116,'Cross-Page Data'!$I$14:$J$117,2,FALSE),J4116))</f>
        <v>heavy or residual fuel oil</v>
      </c>
      <c r="J4116" t="str">
        <f>VLOOKUP(E4116,'Cross-Page Data'!$D$4:$F$48,3,FALSE)</f>
        <v>heavy or residual fuel oil</v>
      </c>
      <c r="K4116" t="b">
        <f t="shared" si="64"/>
        <v>1</v>
      </c>
    </row>
    <row r="4117" spans="1:11">
      <c r="A4117" s="120">
        <v>7826</v>
      </c>
      <c r="B4117" s="121" t="s">
        <v>201</v>
      </c>
      <c r="C4117" s="121" t="s">
        <v>206</v>
      </c>
      <c r="D4117" s="121" t="s">
        <v>61</v>
      </c>
      <c r="E4117" s="121" t="s">
        <v>38</v>
      </c>
      <c r="F4117" s="122">
        <v>28555247</v>
      </c>
      <c r="G4117" s="122">
        <v>2715536</v>
      </c>
      <c r="H4117" s="120">
        <v>2019</v>
      </c>
      <c r="I4117" t="str">
        <f>IF(J4117="natural gas",VLOOKUP(D4117,'Cross-Page Data'!$I$4:$J$13,2,FALSE),IF(J4117="solar",VLOOKUP('Form 923'!D4117,'Cross-Page Data'!$I$14:$J$117,2,FALSE),J4117))</f>
        <v>natural gas nonpeaker - preexisting nonretiring</v>
      </c>
      <c r="J4117" t="str">
        <f>VLOOKUP(E4117,'Cross-Page Data'!$D$4:$F$48,3,FALSE)</f>
        <v>natural gas</v>
      </c>
      <c r="K4117" t="b">
        <f t="shared" si="64"/>
        <v>1</v>
      </c>
    </row>
    <row r="4118" spans="1:11">
      <c r="A4118" s="120">
        <v>7826</v>
      </c>
      <c r="B4118" s="121" t="s">
        <v>201</v>
      </c>
      <c r="C4118" s="121" t="s">
        <v>206</v>
      </c>
      <c r="D4118" s="121" t="s">
        <v>73</v>
      </c>
      <c r="E4118" s="121" t="s">
        <v>70</v>
      </c>
      <c r="F4118" s="122">
        <v>8132</v>
      </c>
      <c r="G4118" s="122">
        <v>696.933</v>
      </c>
      <c r="H4118" s="120">
        <v>2019</v>
      </c>
      <c r="I4118" t="str">
        <f>IF(J4118="natural gas",VLOOKUP(D4118,'Cross-Page Data'!$I$4:$J$13,2,FALSE),IF(J4118="solar",VLOOKUP('Form 923'!D4118,'Cross-Page Data'!$I$14:$J$117,2,FALSE),J4118))</f>
        <v>heavy or residual fuel oil</v>
      </c>
      <c r="J4118" t="str">
        <f>VLOOKUP(E4118,'Cross-Page Data'!$D$4:$F$48,3,FALSE)</f>
        <v>heavy or residual fuel oil</v>
      </c>
      <c r="K4118" t="b">
        <f t="shared" si="64"/>
        <v>1</v>
      </c>
    </row>
    <row r="4119" spans="1:11">
      <c r="A4119" s="120">
        <v>7826</v>
      </c>
      <c r="B4119" s="121" t="s">
        <v>201</v>
      </c>
      <c r="C4119" s="121" t="s">
        <v>206</v>
      </c>
      <c r="D4119" s="121" t="s">
        <v>73</v>
      </c>
      <c r="E4119" s="121" t="s">
        <v>38</v>
      </c>
      <c r="F4119" s="122">
        <v>5381107</v>
      </c>
      <c r="G4119" s="122">
        <v>497148.07</v>
      </c>
      <c r="H4119" s="120">
        <v>2019</v>
      </c>
      <c r="I4119" t="str">
        <f>IF(J4119="natural gas",VLOOKUP(D4119,'Cross-Page Data'!$I$4:$J$13,2,FALSE),IF(J4119="solar",VLOOKUP('Form 923'!D4119,'Cross-Page Data'!$I$14:$J$117,2,FALSE),J4119))</f>
        <v>natural gas peaker</v>
      </c>
      <c r="J4119" t="str">
        <f>VLOOKUP(E4119,'Cross-Page Data'!$D$4:$F$48,3,FALSE)</f>
        <v>natural gas</v>
      </c>
      <c r="K4119" t="b">
        <f t="shared" si="64"/>
        <v>1</v>
      </c>
    </row>
    <row r="4120" spans="1:11">
      <c r="A4120" s="120">
        <v>7827</v>
      </c>
      <c r="B4120" s="121" t="s">
        <v>201</v>
      </c>
      <c r="C4120" s="121" t="s">
        <v>202</v>
      </c>
      <c r="D4120" s="121" t="s">
        <v>79</v>
      </c>
      <c r="E4120" s="121" t="s">
        <v>70</v>
      </c>
      <c r="F4120" s="122">
        <v>741</v>
      </c>
      <c r="G4120" s="122">
        <v>167</v>
      </c>
      <c r="H4120" s="120">
        <v>2019</v>
      </c>
      <c r="I4120" t="str">
        <f>IF(J4120="natural gas",VLOOKUP(D4120,'Cross-Page Data'!$I$4:$J$13,2,FALSE),IF(J4120="solar",VLOOKUP('Form 923'!D4120,'Cross-Page Data'!$I$14:$J$117,2,FALSE),J4120))</f>
        <v>heavy or residual fuel oil</v>
      </c>
      <c r="J4120" t="str">
        <f>VLOOKUP(E4120,'Cross-Page Data'!$D$4:$F$48,3,FALSE)</f>
        <v>heavy or residual fuel oil</v>
      </c>
      <c r="K4120" t="b">
        <f t="shared" si="64"/>
        <v>1</v>
      </c>
    </row>
    <row r="4121" spans="1:11">
      <c r="A4121" s="120">
        <v>7828</v>
      </c>
      <c r="B4121" s="121" t="s">
        <v>201</v>
      </c>
      <c r="C4121" s="121" t="s">
        <v>202</v>
      </c>
      <c r="D4121" s="121" t="s">
        <v>79</v>
      </c>
      <c r="E4121" s="121" t="s">
        <v>70</v>
      </c>
      <c r="F4121" s="122">
        <v>943</v>
      </c>
      <c r="G4121" s="122">
        <v>85</v>
      </c>
      <c r="H4121" s="120">
        <v>2019</v>
      </c>
      <c r="I4121" t="str">
        <f>IF(J4121="natural gas",VLOOKUP(D4121,'Cross-Page Data'!$I$4:$J$13,2,FALSE),IF(J4121="solar",VLOOKUP('Form 923'!D4121,'Cross-Page Data'!$I$14:$J$117,2,FALSE),J4121))</f>
        <v>heavy or residual fuel oil</v>
      </c>
      <c r="J4121" t="str">
        <f>VLOOKUP(E4121,'Cross-Page Data'!$D$4:$F$48,3,FALSE)</f>
        <v>heavy or residual fuel oil</v>
      </c>
      <c r="K4121" t="b">
        <f t="shared" si="64"/>
        <v>1</v>
      </c>
    </row>
    <row r="4122" spans="1:11">
      <c r="A4122" s="120">
        <v>7829</v>
      </c>
      <c r="B4122" s="121" t="s">
        <v>201</v>
      </c>
      <c r="C4122" s="121" t="s">
        <v>202</v>
      </c>
      <c r="D4122" s="121" t="s">
        <v>73</v>
      </c>
      <c r="E4122" s="121" t="s">
        <v>38</v>
      </c>
      <c r="F4122" s="122">
        <v>3307395</v>
      </c>
      <c r="G4122" s="122">
        <v>274270</v>
      </c>
      <c r="H4122" s="120">
        <v>2019</v>
      </c>
      <c r="I4122" t="str">
        <f>IF(J4122="natural gas",VLOOKUP(D4122,'Cross-Page Data'!$I$4:$J$13,2,FALSE),IF(J4122="solar",VLOOKUP('Form 923'!D4122,'Cross-Page Data'!$I$14:$J$117,2,FALSE),J4122))</f>
        <v>natural gas peaker</v>
      </c>
      <c r="J4122" t="str">
        <f>VLOOKUP(E4122,'Cross-Page Data'!$D$4:$F$48,3,FALSE)</f>
        <v>natural gas</v>
      </c>
      <c r="K4122" t="b">
        <f t="shared" si="64"/>
        <v>1</v>
      </c>
    </row>
    <row r="4123" spans="1:11">
      <c r="A4123" s="120">
        <v>7831</v>
      </c>
      <c r="B4123" s="121" t="s">
        <v>201</v>
      </c>
      <c r="C4123" s="121" t="s">
        <v>202</v>
      </c>
      <c r="D4123" s="121" t="s">
        <v>79</v>
      </c>
      <c r="E4123" s="121" t="s">
        <v>70</v>
      </c>
      <c r="F4123" s="122">
        <v>2707</v>
      </c>
      <c r="G4123" s="122">
        <v>97</v>
      </c>
      <c r="H4123" s="120">
        <v>2019</v>
      </c>
      <c r="I4123" t="str">
        <f>IF(J4123="natural gas",VLOOKUP(D4123,'Cross-Page Data'!$I$4:$J$13,2,FALSE),IF(J4123="solar",VLOOKUP('Form 923'!D4123,'Cross-Page Data'!$I$14:$J$117,2,FALSE),J4123))</f>
        <v>heavy or residual fuel oil</v>
      </c>
      <c r="J4123" t="str">
        <f>VLOOKUP(E4123,'Cross-Page Data'!$D$4:$F$48,3,FALSE)</f>
        <v>heavy or residual fuel oil</v>
      </c>
      <c r="K4123" t="b">
        <f t="shared" si="64"/>
        <v>1</v>
      </c>
    </row>
    <row r="4124" spans="1:11">
      <c r="A4124" s="120">
        <v>7832</v>
      </c>
      <c r="B4124" s="121" t="s">
        <v>201</v>
      </c>
      <c r="C4124" s="121" t="s">
        <v>202</v>
      </c>
      <c r="D4124" s="121" t="s">
        <v>39</v>
      </c>
      <c r="E4124" s="121" t="s">
        <v>90</v>
      </c>
      <c r="F4124" s="122">
        <v>0</v>
      </c>
      <c r="G4124" s="122">
        <v>0</v>
      </c>
      <c r="H4124" s="120">
        <v>2019</v>
      </c>
      <c r="I4124" t="str">
        <f>IF(J4124="natural gas",VLOOKUP(D4124,'Cross-Page Data'!$I$4:$J$13,2,FALSE),IF(J4124="solar",VLOOKUP('Form 923'!D4124,'Cross-Page Data'!$I$14:$J$117,2,FALSE),J4124))</f>
        <v>biomass</v>
      </c>
      <c r="J4124" t="str">
        <f>VLOOKUP(E4124,'Cross-Page Data'!$D$4:$F$48,3,FALSE)</f>
        <v>biomass</v>
      </c>
      <c r="K4124" t="b">
        <f t="shared" si="64"/>
        <v>1</v>
      </c>
    </row>
    <row r="4125" spans="1:11">
      <c r="A4125" s="120">
        <v>7832</v>
      </c>
      <c r="B4125" s="121" t="s">
        <v>201</v>
      </c>
      <c r="C4125" s="121" t="s">
        <v>202</v>
      </c>
      <c r="D4125" s="121" t="s">
        <v>61</v>
      </c>
      <c r="E4125" s="121" t="s">
        <v>90</v>
      </c>
      <c r="F4125" s="122">
        <v>0</v>
      </c>
      <c r="G4125" s="122">
        <v>0</v>
      </c>
      <c r="H4125" s="120">
        <v>2019</v>
      </c>
      <c r="I4125" t="str">
        <f>IF(J4125="natural gas",VLOOKUP(D4125,'Cross-Page Data'!$I$4:$J$13,2,FALSE),IF(J4125="solar",VLOOKUP('Form 923'!D4125,'Cross-Page Data'!$I$14:$J$117,2,FALSE),J4125))</f>
        <v>biomass</v>
      </c>
      <c r="J4125" t="str">
        <f>VLOOKUP(E4125,'Cross-Page Data'!$D$4:$F$48,3,FALSE)</f>
        <v>biomass</v>
      </c>
      <c r="K4125" t="b">
        <f t="shared" si="64"/>
        <v>1</v>
      </c>
    </row>
    <row r="4126" spans="1:11">
      <c r="A4126" s="120">
        <v>7832</v>
      </c>
      <c r="B4126" s="121" t="s">
        <v>201</v>
      </c>
      <c r="C4126" s="121" t="s">
        <v>202</v>
      </c>
      <c r="D4126" s="121" t="s">
        <v>79</v>
      </c>
      <c r="E4126" s="121" t="s">
        <v>90</v>
      </c>
      <c r="F4126" s="122">
        <v>0</v>
      </c>
      <c r="G4126" s="122">
        <v>0</v>
      </c>
      <c r="H4126" s="120">
        <v>2019</v>
      </c>
      <c r="I4126" t="str">
        <f>IF(J4126="natural gas",VLOOKUP(D4126,'Cross-Page Data'!$I$4:$J$13,2,FALSE),IF(J4126="solar",VLOOKUP('Form 923'!D4126,'Cross-Page Data'!$I$14:$J$117,2,FALSE),J4126))</f>
        <v>biomass</v>
      </c>
      <c r="J4126" t="str">
        <f>VLOOKUP(E4126,'Cross-Page Data'!$D$4:$F$48,3,FALSE)</f>
        <v>biomass</v>
      </c>
      <c r="K4126" t="b">
        <f t="shared" si="64"/>
        <v>1</v>
      </c>
    </row>
    <row r="4127" spans="1:11">
      <c r="A4127" s="120">
        <v>7834</v>
      </c>
      <c r="B4127" s="121" t="s">
        <v>201</v>
      </c>
      <c r="C4127" s="121" t="s">
        <v>202</v>
      </c>
      <c r="D4127" s="121" t="s">
        <v>39</v>
      </c>
      <c r="E4127" s="121" t="s">
        <v>70</v>
      </c>
      <c r="F4127" s="122">
        <v>0</v>
      </c>
      <c r="G4127" s="122">
        <v>0</v>
      </c>
      <c r="H4127" s="120">
        <v>2019</v>
      </c>
      <c r="I4127" t="str">
        <f>IF(J4127="natural gas",VLOOKUP(D4127,'Cross-Page Data'!$I$4:$J$13,2,FALSE),IF(J4127="solar",VLOOKUP('Form 923'!D4127,'Cross-Page Data'!$I$14:$J$117,2,FALSE),J4127))</f>
        <v>heavy or residual fuel oil</v>
      </c>
      <c r="J4127" t="str">
        <f>VLOOKUP(E4127,'Cross-Page Data'!$D$4:$F$48,3,FALSE)</f>
        <v>heavy or residual fuel oil</v>
      </c>
      <c r="K4127" t="b">
        <f t="shared" si="64"/>
        <v>1</v>
      </c>
    </row>
    <row r="4128" spans="1:11">
      <c r="A4128" s="120">
        <v>7834</v>
      </c>
      <c r="B4128" s="121" t="s">
        <v>201</v>
      </c>
      <c r="C4128" s="121" t="s">
        <v>202</v>
      </c>
      <c r="D4128" s="121" t="s">
        <v>39</v>
      </c>
      <c r="E4128" s="121" t="s">
        <v>38</v>
      </c>
      <c r="F4128" s="122">
        <v>0</v>
      </c>
      <c r="G4128" s="122">
        <v>1418235</v>
      </c>
      <c r="H4128" s="120">
        <v>2019</v>
      </c>
      <c r="I4128" t="str">
        <f>IF(J4128="natural gas",VLOOKUP(D4128,'Cross-Page Data'!$I$4:$J$13,2,FALSE),IF(J4128="solar",VLOOKUP('Form 923'!D4128,'Cross-Page Data'!$I$14:$J$117,2,FALSE),J4128))</f>
        <v>natural gas nonpeaker - preexisting nonretiring</v>
      </c>
      <c r="J4128" t="str">
        <f>VLOOKUP(E4128,'Cross-Page Data'!$D$4:$F$48,3,FALSE)</f>
        <v>natural gas</v>
      </c>
      <c r="K4128" t="b">
        <f t="shared" si="64"/>
        <v>1</v>
      </c>
    </row>
    <row r="4129" spans="1:11">
      <c r="A4129" s="120">
        <v>7834</v>
      </c>
      <c r="B4129" s="121" t="s">
        <v>201</v>
      </c>
      <c r="C4129" s="121" t="s">
        <v>202</v>
      </c>
      <c r="D4129" s="121" t="s">
        <v>61</v>
      </c>
      <c r="E4129" s="121" t="s">
        <v>70</v>
      </c>
      <c r="F4129" s="122">
        <v>0</v>
      </c>
      <c r="G4129" s="122">
        <v>0</v>
      </c>
      <c r="H4129" s="120">
        <v>2019</v>
      </c>
      <c r="I4129" t="str">
        <f>IF(J4129="natural gas",VLOOKUP(D4129,'Cross-Page Data'!$I$4:$J$13,2,FALSE),IF(J4129="solar",VLOOKUP('Form 923'!D4129,'Cross-Page Data'!$I$14:$J$117,2,FALSE),J4129))</f>
        <v>heavy or residual fuel oil</v>
      </c>
      <c r="J4129" t="str">
        <f>VLOOKUP(E4129,'Cross-Page Data'!$D$4:$F$48,3,FALSE)</f>
        <v>heavy or residual fuel oil</v>
      </c>
      <c r="K4129" t="b">
        <f t="shared" si="64"/>
        <v>1</v>
      </c>
    </row>
    <row r="4130" spans="1:11">
      <c r="A4130" s="120">
        <v>7834</v>
      </c>
      <c r="B4130" s="121" t="s">
        <v>201</v>
      </c>
      <c r="C4130" s="121" t="s">
        <v>202</v>
      </c>
      <c r="D4130" s="121" t="s">
        <v>61</v>
      </c>
      <c r="E4130" s="121" t="s">
        <v>38</v>
      </c>
      <c r="F4130" s="122">
        <v>27059929</v>
      </c>
      <c r="G4130" s="122">
        <v>2429707</v>
      </c>
      <c r="H4130" s="120">
        <v>2019</v>
      </c>
      <c r="I4130" t="str">
        <f>IF(J4130="natural gas",VLOOKUP(D4130,'Cross-Page Data'!$I$4:$J$13,2,FALSE),IF(J4130="solar",VLOOKUP('Form 923'!D4130,'Cross-Page Data'!$I$14:$J$117,2,FALSE),J4130))</f>
        <v>natural gas nonpeaker - preexisting nonretiring</v>
      </c>
      <c r="J4130" t="str">
        <f>VLOOKUP(E4130,'Cross-Page Data'!$D$4:$F$48,3,FALSE)</f>
        <v>natural gas</v>
      </c>
      <c r="K4130" t="b">
        <f t="shared" si="64"/>
        <v>1</v>
      </c>
    </row>
    <row r="4131" spans="1:11">
      <c r="A4131" s="120">
        <v>7834</v>
      </c>
      <c r="B4131" s="121" t="s">
        <v>201</v>
      </c>
      <c r="C4131" s="121" t="s">
        <v>202</v>
      </c>
      <c r="D4131" s="121" t="s">
        <v>73</v>
      </c>
      <c r="E4131" s="121" t="s">
        <v>70</v>
      </c>
      <c r="F4131" s="122">
        <v>0</v>
      </c>
      <c r="G4131" s="122">
        <v>0</v>
      </c>
      <c r="H4131" s="120">
        <v>2019</v>
      </c>
      <c r="I4131" t="str">
        <f>IF(J4131="natural gas",VLOOKUP(D4131,'Cross-Page Data'!$I$4:$J$13,2,FALSE),IF(J4131="solar",VLOOKUP('Form 923'!D4131,'Cross-Page Data'!$I$14:$J$117,2,FALSE),J4131))</f>
        <v>heavy or residual fuel oil</v>
      </c>
      <c r="J4131" t="str">
        <f>VLOOKUP(E4131,'Cross-Page Data'!$D$4:$F$48,3,FALSE)</f>
        <v>heavy or residual fuel oil</v>
      </c>
      <c r="K4131" t="b">
        <f t="shared" si="64"/>
        <v>1</v>
      </c>
    </row>
    <row r="4132" spans="1:11">
      <c r="A4132" s="120">
        <v>7834</v>
      </c>
      <c r="B4132" s="121" t="s">
        <v>201</v>
      </c>
      <c r="C4132" s="121" t="s">
        <v>202</v>
      </c>
      <c r="D4132" s="121" t="s">
        <v>73</v>
      </c>
      <c r="E4132" s="121" t="s">
        <v>38</v>
      </c>
      <c r="F4132" s="122">
        <v>19405334</v>
      </c>
      <c r="G4132" s="122">
        <v>1734100</v>
      </c>
      <c r="H4132" s="120">
        <v>2019</v>
      </c>
      <c r="I4132" t="str">
        <f>IF(J4132="natural gas",VLOOKUP(D4132,'Cross-Page Data'!$I$4:$J$13,2,FALSE),IF(J4132="solar",VLOOKUP('Form 923'!D4132,'Cross-Page Data'!$I$14:$J$117,2,FALSE),J4132))</f>
        <v>natural gas peaker</v>
      </c>
      <c r="J4132" t="str">
        <f>VLOOKUP(E4132,'Cross-Page Data'!$D$4:$F$48,3,FALSE)</f>
        <v>natural gas</v>
      </c>
      <c r="K4132" t="b">
        <f t="shared" si="64"/>
        <v>1</v>
      </c>
    </row>
    <row r="4133" spans="1:11">
      <c r="A4133" s="120">
        <v>7835</v>
      </c>
      <c r="B4133" s="121" t="s">
        <v>201</v>
      </c>
      <c r="C4133" s="121" t="s">
        <v>206</v>
      </c>
      <c r="D4133" s="121" t="s">
        <v>73</v>
      </c>
      <c r="E4133" s="121" t="s">
        <v>38</v>
      </c>
      <c r="F4133" s="122">
        <v>819189</v>
      </c>
      <c r="G4133" s="122">
        <v>76846</v>
      </c>
      <c r="H4133" s="120">
        <v>2019</v>
      </c>
      <c r="I4133" t="str">
        <f>IF(J4133="natural gas",VLOOKUP(D4133,'Cross-Page Data'!$I$4:$J$13,2,FALSE),IF(J4133="solar",VLOOKUP('Form 923'!D4133,'Cross-Page Data'!$I$14:$J$117,2,FALSE),J4133))</f>
        <v>natural gas peaker</v>
      </c>
      <c r="J4133" t="str">
        <f>VLOOKUP(E4133,'Cross-Page Data'!$D$4:$F$48,3,FALSE)</f>
        <v>natural gas</v>
      </c>
      <c r="K4133" t="b">
        <f t="shared" si="64"/>
        <v>1</v>
      </c>
    </row>
    <row r="4134" spans="1:11">
      <c r="A4134" s="120">
        <v>7836</v>
      </c>
      <c r="B4134" s="121" t="s">
        <v>201</v>
      </c>
      <c r="C4134" s="121" t="s">
        <v>202</v>
      </c>
      <c r="D4134" s="121" t="s">
        <v>73</v>
      </c>
      <c r="E4134" s="121" t="s">
        <v>70</v>
      </c>
      <c r="F4134" s="122">
        <v>18074</v>
      </c>
      <c r="G4134" s="122">
        <v>1677.42</v>
      </c>
      <c r="H4134" s="120">
        <v>2019</v>
      </c>
      <c r="I4134" t="str">
        <f>IF(J4134="natural gas",VLOOKUP(D4134,'Cross-Page Data'!$I$4:$J$13,2,FALSE),IF(J4134="solar",VLOOKUP('Form 923'!D4134,'Cross-Page Data'!$I$14:$J$117,2,FALSE),J4134))</f>
        <v>heavy or residual fuel oil</v>
      </c>
      <c r="J4134" t="str">
        <f>VLOOKUP(E4134,'Cross-Page Data'!$D$4:$F$48,3,FALSE)</f>
        <v>heavy or residual fuel oil</v>
      </c>
      <c r="K4134" t="b">
        <f t="shared" si="64"/>
        <v>1</v>
      </c>
    </row>
    <row r="4135" spans="1:11">
      <c r="A4135" s="120">
        <v>7836</v>
      </c>
      <c r="B4135" s="121" t="s">
        <v>201</v>
      </c>
      <c r="C4135" s="121" t="s">
        <v>202</v>
      </c>
      <c r="D4135" s="121" t="s">
        <v>73</v>
      </c>
      <c r="E4135" s="121" t="s">
        <v>38</v>
      </c>
      <c r="F4135" s="122">
        <v>7614609</v>
      </c>
      <c r="G4135" s="122">
        <v>706664.58</v>
      </c>
      <c r="H4135" s="120">
        <v>2019</v>
      </c>
      <c r="I4135" t="str">
        <f>IF(J4135="natural gas",VLOOKUP(D4135,'Cross-Page Data'!$I$4:$J$13,2,FALSE),IF(J4135="solar",VLOOKUP('Form 923'!D4135,'Cross-Page Data'!$I$14:$J$117,2,FALSE),J4135))</f>
        <v>natural gas peaker</v>
      </c>
      <c r="J4135" t="str">
        <f>VLOOKUP(E4135,'Cross-Page Data'!$D$4:$F$48,3,FALSE)</f>
        <v>natural gas</v>
      </c>
      <c r="K4135" t="b">
        <f t="shared" si="64"/>
        <v>1</v>
      </c>
    </row>
    <row r="4136" spans="1:11">
      <c r="A4136" s="120">
        <v>7837</v>
      </c>
      <c r="B4136" s="121" t="s">
        <v>201</v>
      </c>
      <c r="C4136" s="121" t="s">
        <v>202</v>
      </c>
      <c r="D4136" s="121" t="s">
        <v>73</v>
      </c>
      <c r="E4136" s="121" t="s">
        <v>70</v>
      </c>
      <c r="F4136" s="122">
        <v>12925</v>
      </c>
      <c r="G4136" s="122">
        <v>1085.83</v>
      </c>
      <c r="H4136" s="120">
        <v>2019</v>
      </c>
      <c r="I4136" t="str">
        <f>IF(J4136="natural gas",VLOOKUP(D4136,'Cross-Page Data'!$I$4:$J$13,2,FALSE),IF(J4136="solar",VLOOKUP('Form 923'!D4136,'Cross-Page Data'!$I$14:$J$117,2,FALSE),J4136))</f>
        <v>heavy or residual fuel oil</v>
      </c>
      <c r="J4136" t="str">
        <f>VLOOKUP(E4136,'Cross-Page Data'!$D$4:$F$48,3,FALSE)</f>
        <v>heavy or residual fuel oil</v>
      </c>
      <c r="K4136" t="b">
        <f t="shared" si="64"/>
        <v>1</v>
      </c>
    </row>
    <row r="4137" spans="1:11">
      <c r="A4137" s="120">
        <v>7837</v>
      </c>
      <c r="B4137" s="121" t="s">
        <v>201</v>
      </c>
      <c r="C4137" s="121" t="s">
        <v>202</v>
      </c>
      <c r="D4137" s="121" t="s">
        <v>73</v>
      </c>
      <c r="E4137" s="121" t="s">
        <v>38</v>
      </c>
      <c r="F4137" s="122">
        <v>5780757</v>
      </c>
      <c r="G4137" s="122">
        <v>485706.17</v>
      </c>
      <c r="H4137" s="120">
        <v>2019</v>
      </c>
      <c r="I4137" t="str">
        <f>IF(J4137="natural gas",VLOOKUP(D4137,'Cross-Page Data'!$I$4:$J$13,2,FALSE),IF(J4137="solar",VLOOKUP('Form 923'!D4137,'Cross-Page Data'!$I$14:$J$117,2,FALSE),J4137))</f>
        <v>natural gas peaker</v>
      </c>
      <c r="J4137" t="str">
        <f>VLOOKUP(E4137,'Cross-Page Data'!$D$4:$F$48,3,FALSE)</f>
        <v>natural gas</v>
      </c>
      <c r="K4137" t="b">
        <f t="shared" si="64"/>
        <v>1</v>
      </c>
    </row>
    <row r="4138" spans="1:11">
      <c r="A4138" s="120">
        <v>7838</v>
      </c>
      <c r="B4138" s="121" t="s">
        <v>201</v>
      </c>
      <c r="C4138" s="121" t="s">
        <v>202</v>
      </c>
      <c r="D4138" s="121" t="s">
        <v>73</v>
      </c>
      <c r="E4138" s="121" t="s">
        <v>70</v>
      </c>
      <c r="F4138" s="122">
        <v>51065</v>
      </c>
      <c r="G4138" s="122">
        <v>5106.339</v>
      </c>
      <c r="H4138" s="120">
        <v>2019</v>
      </c>
      <c r="I4138" t="str">
        <f>IF(J4138="natural gas",VLOOKUP(D4138,'Cross-Page Data'!$I$4:$J$13,2,FALSE),IF(J4138="solar",VLOOKUP('Form 923'!D4138,'Cross-Page Data'!$I$14:$J$117,2,FALSE),J4138))</f>
        <v>heavy or residual fuel oil</v>
      </c>
      <c r="J4138" t="str">
        <f>VLOOKUP(E4138,'Cross-Page Data'!$D$4:$F$48,3,FALSE)</f>
        <v>heavy or residual fuel oil</v>
      </c>
      <c r="K4138" t="b">
        <f t="shared" si="64"/>
        <v>1</v>
      </c>
    </row>
    <row r="4139" spans="1:11">
      <c r="A4139" s="120">
        <v>7838</v>
      </c>
      <c r="B4139" s="121" t="s">
        <v>201</v>
      </c>
      <c r="C4139" s="121" t="s">
        <v>202</v>
      </c>
      <c r="D4139" s="121" t="s">
        <v>73</v>
      </c>
      <c r="E4139" s="121" t="s">
        <v>38</v>
      </c>
      <c r="F4139" s="122">
        <v>2892571</v>
      </c>
      <c r="G4139" s="122">
        <v>289250.66</v>
      </c>
      <c r="H4139" s="120">
        <v>2019</v>
      </c>
      <c r="I4139" t="str">
        <f>IF(J4139="natural gas",VLOOKUP(D4139,'Cross-Page Data'!$I$4:$J$13,2,FALSE),IF(J4139="solar",VLOOKUP('Form 923'!D4139,'Cross-Page Data'!$I$14:$J$117,2,FALSE),J4139))</f>
        <v>natural gas peaker</v>
      </c>
      <c r="J4139" t="str">
        <f>VLOOKUP(E4139,'Cross-Page Data'!$D$4:$F$48,3,FALSE)</f>
        <v>natural gas</v>
      </c>
      <c r="K4139" t="b">
        <f t="shared" si="64"/>
        <v>1</v>
      </c>
    </row>
    <row r="4140" spans="1:11">
      <c r="A4140" s="120">
        <v>7839</v>
      </c>
      <c r="B4140" s="121" t="s">
        <v>201</v>
      </c>
      <c r="C4140" s="121" t="s">
        <v>202</v>
      </c>
      <c r="D4140" s="121" t="s">
        <v>73</v>
      </c>
      <c r="E4140" s="121" t="s">
        <v>70</v>
      </c>
      <c r="F4140" s="122">
        <v>159570</v>
      </c>
      <c r="G4140" s="122">
        <v>15154.27</v>
      </c>
      <c r="H4140" s="120">
        <v>2019</v>
      </c>
      <c r="I4140" t="str">
        <f>IF(J4140="natural gas",VLOOKUP(D4140,'Cross-Page Data'!$I$4:$J$13,2,FALSE),IF(J4140="solar",VLOOKUP('Form 923'!D4140,'Cross-Page Data'!$I$14:$J$117,2,FALSE),J4140))</f>
        <v>heavy or residual fuel oil</v>
      </c>
      <c r="J4140" t="str">
        <f>VLOOKUP(E4140,'Cross-Page Data'!$D$4:$F$48,3,FALSE)</f>
        <v>heavy or residual fuel oil</v>
      </c>
      <c r="K4140" t="b">
        <f t="shared" si="64"/>
        <v>1</v>
      </c>
    </row>
    <row r="4141" spans="1:11">
      <c r="A4141" s="120">
        <v>7839</v>
      </c>
      <c r="B4141" s="121" t="s">
        <v>201</v>
      </c>
      <c r="C4141" s="121" t="s">
        <v>202</v>
      </c>
      <c r="D4141" s="121" t="s">
        <v>73</v>
      </c>
      <c r="E4141" s="121" t="s">
        <v>38</v>
      </c>
      <c r="F4141" s="122">
        <v>6267939</v>
      </c>
      <c r="G4141" s="122">
        <v>640884.73</v>
      </c>
      <c r="H4141" s="120">
        <v>2019</v>
      </c>
      <c r="I4141" t="str">
        <f>IF(J4141="natural gas",VLOOKUP(D4141,'Cross-Page Data'!$I$4:$J$13,2,FALSE),IF(J4141="solar",VLOOKUP('Form 923'!D4141,'Cross-Page Data'!$I$14:$J$117,2,FALSE),J4141))</f>
        <v>natural gas peaker</v>
      </c>
      <c r="J4141" t="str">
        <f>VLOOKUP(E4141,'Cross-Page Data'!$D$4:$F$48,3,FALSE)</f>
        <v>natural gas</v>
      </c>
      <c r="K4141" t="b">
        <f t="shared" si="64"/>
        <v>1</v>
      </c>
    </row>
    <row r="4142" spans="1:11">
      <c r="A4142" s="120">
        <v>7841</v>
      </c>
      <c r="B4142" s="121" t="s">
        <v>205</v>
      </c>
      <c r="C4142" s="121" t="s">
        <v>202</v>
      </c>
      <c r="D4142" s="121" t="s">
        <v>73</v>
      </c>
      <c r="E4142" s="121" t="s">
        <v>81</v>
      </c>
      <c r="F4142" s="122">
        <v>0</v>
      </c>
      <c r="G4142" s="122">
        <v>0</v>
      </c>
      <c r="H4142" s="120">
        <v>2019</v>
      </c>
      <c r="I4142" t="str">
        <f>IF(J4142="natural gas",VLOOKUP(D4142,'Cross-Page Data'!$I$4:$J$13,2,FALSE),IF(J4142="solar",VLOOKUP('Form 923'!D4142,'Cross-Page Data'!$I$14:$J$117,2,FALSE),J4142))</f>
        <v>petroleum</v>
      </c>
      <c r="J4142" t="str">
        <f>VLOOKUP(E4142,'Cross-Page Data'!$D$4:$F$48,3,FALSE)</f>
        <v>petroleum</v>
      </c>
      <c r="K4142" t="b">
        <f t="shared" si="64"/>
        <v>1</v>
      </c>
    </row>
    <row r="4143" spans="1:11">
      <c r="A4143" s="120">
        <v>7841</v>
      </c>
      <c r="B4143" s="121" t="s">
        <v>205</v>
      </c>
      <c r="C4143" s="121" t="s">
        <v>202</v>
      </c>
      <c r="D4143" s="121" t="s">
        <v>73</v>
      </c>
      <c r="E4143" s="121" t="s">
        <v>183</v>
      </c>
      <c r="F4143" s="122">
        <v>172001</v>
      </c>
      <c r="G4143" s="122">
        <v>17823</v>
      </c>
      <c r="H4143" s="120">
        <v>2019</v>
      </c>
      <c r="I4143" t="str">
        <f>IF(J4143="natural gas",VLOOKUP(D4143,'Cross-Page Data'!$I$4:$J$13,2,FALSE),IF(J4143="solar",VLOOKUP('Form 923'!D4143,'Cross-Page Data'!$I$14:$J$117,2,FALSE),J4143))</f>
        <v>crude oil</v>
      </c>
      <c r="J4143" t="str">
        <f>VLOOKUP(E4143,'Cross-Page Data'!$D$4:$F$48,3,FALSE)</f>
        <v>crude oil</v>
      </c>
      <c r="K4143" t="b">
        <f t="shared" si="64"/>
        <v>1</v>
      </c>
    </row>
    <row r="4144" spans="1:11">
      <c r="A4144" s="120">
        <v>7842</v>
      </c>
      <c r="B4144" s="121" t="s">
        <v>201</v>
      </c>
      <c r="C4144" s="121" t="s">
        <v>202</v>
      </c>
      <c r="D4144" s="121" t="s">
        <v>73</v>
      </c>
      <c r="E4144" s="121" t="s">
        <v>38</v>
      </c>
      <c r="F4144" s="122">
        <v>1577</v>
      </c>
      <c r="G4144" s="122">
        <v>156</v>
      </c>
      <c r="H4144" s="120">
        <v>2019</v>
      </c>
      <c r="I4144" t="str">
        <f>IF(J4144="natural gas",VLOOKUP(D4144,'Cross-Page Data'!$I$4:$J$13,2,FALSE),IF(J4144="solar",VLOOKUP('Form 923'!D4144,'Cross-Page Data'!$I$14:$J$117,2,FALSE),J4144))</f>
        <v>natural gas peaker</v>
      </c>
      <c r="J4144" t="str">
        <f>VLOOKUP(E4144,'Cross-Page Data'!$D$4:$F$48,3,FALSE)</f>
        <v>natural gas</v>
      </c>
      <c r="K4144" t="b">
        <f t="shared" si="64"/>
        <v>1</v>
      </c>
    </row>
    <row r="4145" spans="1:11">
      <c r="A4145" s="120">
        <v>7843</v>
      </c>
      <c r="B4145" s="121" t="s">
        <v>201</v>
      </c>
      <c r="C4145" s="121" t="s">
        <v>202</v>
      </c>
      <c r="D4145" s="121" t="s">
        <v>73</v>
      </c>
      <c r="E4145" s="121" t="s">
        <v>70</v>
      </c>
      <c r="F4145" s="122">
        <v>40019</v>
      </c>
      <c r="G4145" s="122">
        <v>3413.785</v>
      </c>
      <c r="H4145" s="120">
        <v>2019</v>
      </c>
      <c r="I4145" t="str">
        <f>IF(J4145="natural gas",VLOOKUP(D4145,'Cross-Page Data'!$I$4:$J$13,2,FALSE),IF(J4145="solar",VLOOKUP('Form 923'!D4145,'Cross-Page Data'!$I$14:$J$117,2,FALSE),J4145))</f>
        <v>heavy or residual fuel oil</v>
      </c>
      <c r="J4145" t="str">
        <f>VLOOKUP(E4145,'Cross-Page Data'!$D$4:$F$48,3,FALSE)</f>
        <v>heavy or residual fuel oil</v>
      </c>
      <c r="K4145" t="b">
        <f t="shared" si="64"/>
        <v>1</v>
      </c>
    </row>
    <row r="4146" spans="1:11">
      <c r="A4146" s="120">
        <v>7843</v>
      </c>
      <c r="B4146" s="121" t="s">
        <v>201</v>
      </c>
      <c r="C4146" s="121" t="s">
        <v>202</v>
      </c>
      <c r="D4146" s="121" t="s">
        <v>73</v>
      </c>
      <c r="E4146" s="121" t="s">
        <v>38</v>
      </c>
      <c r="F4146" s="122">
        <v>432205</v>
      </c>
      <c r="G4146" s="122">
        <v>36868.215</v>
      </c>
      <c r="H4146" s="120">
        <v>2019</v>
      </c>
      <c r="I4146" t="str">
        <f>IF(J4146="natural gas",VLOOKUP(D4146,'Cross-Page Data'!$I$4:$J$13,2,FALSE),IF(J4146="solar",VLOOKUP('Form 923'!D4146,'Cross-Page Data'!$I$14:$J$117,2,FALSE),J4146))</f>
        <v>natural gas peaker</v>
      </c>
      <c r="J4146" t="str">
        <f>VLOOKUP(E4146,'Cross-Page Data'!$D$4:$F$48,3,FALSE)</f>
        <v>natural gas</v>
      </c>
      <c r="K4146" t="b">
        <f t="shared" si="64"/>
        <v>1</v>
      </c>
    </row>
    <row r="4147" spans="1:11">
      <c r="A4147" s="120">
        <v>7844</v>
      </c>
      <c r="B4147" s="121" t="s">
        <v>201</v>
      </c>
      <c r="C4147" s="121" t="s">
        <v>202</v>
      </c>
      <c r="D4147" s="121" t="s">
        <v>73</v>
      </c>
      <c r="E4147" s="121" t="s">
        <v>70</v>
      </c>
      <c r="F4147" s="122">
        <v>0</v>
      </c>
      <c r="G4147" s="122">
        <v>0</v>
      </c>
      <c r="H4147" s="120">
        <v>2019</v>
      </c>
      <c r="I4147" t="str">
        <f>IF(J4147="natural gas",VLOOKUP(D4147,'Cross-Page Data'!$I$4:$J$13,2,FALSE),IF(J4147="solar",VLOOKUP('Form 923'!D4147,'Cross-Page Data'!$I$14:$J$117,2,FALSE),J4147))</f>
        <v>heavy or residual fuel oil</v>
      </c>
      <c r="J4147" t="str">
        <f>VLOOKUP(E4147,'Cross-Page Data'!$D$4:$F$48,3,FALSE)</f>
        <v>heavy or residual fuel oil</v>
      </c>
      <c r="K4147" t="b">
        <f t="shared" si="64"/>
        <v>1</v>
      </c>
    </row>
    <row r="4148" spans="1:11">
      <c r="A4148" s="120">
        <v>7844</v>
      </c>
      <c r="B4148" s="121" t="s">
        <v>201</v>
      </c>
      <c r="C4148" s="121" t="s">
        <v>202</v>
      </c>
      <c r="D4148" s="121" t="s">
        <v>73</v>
      </c>
      <c r="E4148" s="121" t="s">
        <v>38</v>
      </c>
      <c r="F4148" s="122">
        <v>2188</v>
      </c>
      <c r="G4148" s="122">
        <v>201</v>
      </c>
      <c r="H4148" s="120">
        <v>2019</v>
      </c>
      <c r="I4148" t="str">
        <f>IF(J4148="natural gas",VLOOKUP(D4148,'Cross-Page Data'!$I$4:$J$13,2,FALSE),IF(J4148="solar",VLOOKUP('Form 923'!D4148,'Cross-Page Data'!$I$14:$J$117,2,FALSE),J4148))</f>
        <v>natural gas peaker</v>
      </c>
      <c r="J4148" t="str">
        <f>VLOOKUP(E4148,'Cross-Page Data'!$D$4:$F$48,3,FALSE)</f>
        <v>natural gas</v>
      </c>
      <c r="K4148" t="b">
        <f t="shared" si="64"/>
        <v>1</v>
      </c>
    </row>
    <row r="4149" spans="1:11">
      <c r="A4149" s="120">
        <v>7845</v>
      </c>
      <c r="B4149" s="121" t="s">
        <v>201</v>
      </c>
      <c r="C4149" s="121" t="s">
        <v>202</v>
      </c>
      <c r="D4149" s="121" t="s">
        <v>39</v>
      </c>
      <c r="E4149" s="121" t="s">
        <v>38</v>
      </c>
      <c r="F4149" s="122">
        <v>8657217</v>
      </c>
      <c r="G4149" s="122">
        <v>1252915</v>
      </c>
      <c r="H4149" s="120">
        <v>2019</v>
      </c>
      <c r="I4149" t="str">
        <f>IF(J4149="natural gas",VLOOKUP(D4149,'Cross-Page Data'!$I$4:$J$13,2,FALSE),IF(J4149="solar",VLOOKUP('Form 923'!D4149,'Cross-Page Data'!$I$14:$J$117,2,FALSE),J4149))</f>
        <v>natural gas nonpeaker - preexisting nonretiring</v>
      </c>
      <c r="J4149" t="str">
        <f>VLOOKUP(E4149,'Cross-Page Data'!$D$4:$F$48,3,FALSE)</f>
        <v>natural gas</v>
      </c>
      <c r="K4149" t="b">
        <f t="shared" si="64"/>
        <v>1</v>
      </c>
    </row>
    <row r="4150" spans="1:11">
      <c r="A4150" s="120">
        <v>7845</v>
      </c>
      <c r="B4150" s="121" t="s">
        <v>201</v>
      </c>
      <c r="C4150" s="121" t="s">
        <v>202</v>
      </c>
      <c r="D4150" s="121" t="s">
        <v>61</v>
      </c>
      <c r="E4150" s="121" t="s">
        <v>38</v>
      </c>
      <c r="F4150" s="122">
        <v>13076572</v>
      </c>
      <c r="G4150" s="122">
        <v>1892478</v>
      </c>
      <c r="H4150" s="120">
        <v>2019</v>
      </c>
      <c r="I4150" t="str">
        <f>IF(J4150="natural gas",VLOOKUP(D4150,'Cross-Page Data'!$I$4:$J$13,2,FALSE),IF(J4150="solar",VLOOKUP('Form 923'!D4150,'Cross-Page Data'!$I$14:$J$117,2,FALSE),J4150))</f>
        <v>natural gas nonpeaker - preexisting nonretiring</v>
      </c>
      <c r="J4150" t="str">
        <f>VLOOKUP(E4150,'Cross-Page Data'!$D$4:$F$48,3,FALSE)</f>
        <v>natural gas</v>
      </c>
      <c r="K4150" t="b">
        <f t="shared" si="64"/>
        <v>1</v>
      </c>
    </row>
    <row r="4151" spans="1:11">
      <c r="A4151" s="120">
        <v>7845</v>
      </c>
      <c r="B4151" s="121" t="s">
        <v>201</v>
      </c>
      <c r="C4151" s="121" t="s">
        <v>202</v>
      </c>
      <c r="D4151" s="121" t="s">
        <v>73</v>
      </c>
      <c r="E4151" s="121" t="s">
        <v>70</v>
      </c>
      <c r="F4151" s="122">
        <v>31516</v>
      </c>
      <c r="G4151" s="122">
        <v>2641.708</v>
      </c>
      <c r="H4151" s="120">
        <v>2019</v>
      </c>
      <c r="I4151" t="str">
        <f>IF(J4151="natural gas",VLOOKUP(D4151,'Cross-Page Data'!$I$4:$J$13,2,FALSE),IF(J4151="solar",VLOOKUP('Form 923'!D4151,'Cross-Page Data'!$I$14:$J$117,2,FALSE),J4151))</f>
        <v>heavy or residual fuel oil</v>
      </c>
      <c r="J4151" t="str">
        <f>VLOOKUP(E4151,'Cross-Page Data'!$D$4:$F$48,3,FALSE)</f>
        <v>heavy or residual fuel oil</v>
      </c>
      <c r="K4151" t="b">
        <f t="shared" si="64"/>
        <v>1</v>
      </c>
    </row>
    <row r="4152" spans="1:11">
      <c r="A4152" s="120">
        <v>7845</v>
      </c>
      <c r="B4152" s="121" t="s">
        <v>201</v>
      </c>
      <c r="C4152" s="121" t="s">
        <v>202</v>
      </c>
      <c r="D4152" s="121" t="s">
        <v>73</v>
      </c>
      <c r="E4152" s="121" t="s">
        <v>38</v>
      </c>
      <c r="F4152" s="122">
        <v>5031980</v>
      </c>
      <c r="G4152" s="122">
        <v>426005.29</v>
      </c>
      <c r="H4152" s="120">
        <v>2019</v>
      </c>
      <c r="I4152" t="str">
        <f>IF(J4152="natural gas",VLOOKUP(D4152,'Cross-Page Data'!$I$4:$J$13,2,FALSE),IF(J4152="solar",VLOOKUP('Form 923'!D4152,'Cross-Page Data'!$I$14:$J$117,2,FALSE),J4152))</f>
        <v>natural gas peaker</v>
      </c>
      <c r="J4152" t="str">
        <f>VLOOKUP(E4152,'Cross-Page Data'!$D$4:$F$48,3,FALSE)</f>
        <v>natural gas</v>
      </c>
      <c r="K4152" t="b">
        <f t="shared" si="64"/>
        <v>1</v>
      </c>
    </row>
    <row r="4153" spans="1:11">
      <c r="A4153" s="120">
        <v>7846</v>
      </c>
      <c r="B4153" s="121" t="s">
        <v>201</v>
      </c>
      <c r="C4153" s="121" t="s">
        <v>202</v>
      </c>
      <c r="D4153" s="121" t="s">
        <v>39</v>
      </c>
      <c r="E4153" s="121" t="s">
        <v>70</v>
      </c>
      <c r="F4153" s="122">
        <v>0</v>
      </c>
      <c r="G4153" s="122">
        <v>0</v>
      </c>
      <c r="H4153" s="120">
        <v>2019</v>
      </c>
      <c r="I4153" t="str">
        <f>IF(J4153="natural gas",VLOOKUP(D4153,'Cross-Page Data'!$I$4:$J$13,2,FALSE),IF(J4153="solar",VLOOKUP('Form 923'!D4153,'Cross-Page Data'!$I$14:$J$117,2,FALSE),J4153))</f>
        <v>heavy or residual fuel oil</v>
      </c>
      <c r="J4153" t="str">
        <f>VLOOKUP(E4153,'Cross-Page Data'!$D$4:$F$48,3,FALSE)</f>
        <v>heavy or residual fuel oil</v>
      </c>
      <c r="K4153" t="b">
        <f t="shared" si="64"/>
        <v>1</v>
      </c>
    </row>
    <row r="4154" spans="1:11">
      <c r="A4154" s="120">
        <v>7846</v>
      </c>
      <c r="B4154" s="121" t="s">
        <v>201</v>
      </c>
      <c r="C4154" s="121" t="s">
        <v>202</v>
      </c>
      <c r="D4154" s="121" t="s">
        <v>39</v>
      </c>
      <c r="E4154" s="121" t="s">
        <v>38</v>
      </c>
      <c r="F4154" s="122">
        <v>153816</v>
      </c>
      <c r="G4154" s="122">
        <v>1201372</v>
      </c>
      <c r="H4154" s="120">
        <v>2019</v>
      </c>
      <c r="I4154" t="str">
        <f>IF(J4154="natural gas",VLOOKUP(D4154,'Cross-Page Data'!$I$4:$J$13,2,FALSE),IF(J4154="solar",VLOOKUP('Form 923'!D4154,'Cross-Page Data'!$I$14:$J$117,2,FALSE),J4154))</f>
        <v>natural gas nonpeaker - preexisting nonretiring</v>
      </c>
      <c r="J4154" t="str">
        <f>VLOOKUP(E4154,'Cross-Page Data'!$D$4:$F$48,3,FALSE)</f>
        <v>natural gas</v>
      </c>
      <c r="K4154" t="b">
        <f t="shared" si="64"/>
        <v>1</v>
      </c>
    </row>
    <row r="4155" spans="1:11">
      <c r="A4155" s="120">
        <v>7846</v>
      </c>
      <c r="B4155" s="121" t="s">
        <v>201</v>
      </c>
      <c r="C4155" s="121" t="s">
        <v>202</v>
      </c>
      <c r="D4155" s="121" t="s">
        <v>61</v>
      </c>
      <c r="E4155" s="121" t="s">
        <v>70</v>
      </c>
      <c r="F4155" s="122">
        <v>0</v>
      </c>
      <c r="G4155" s="122">
        <v>0</v>
      </c>
      <c r="H4155" s="120">
        <v>2019</v>
      </c>
      <c r="I4155" t="str">
        <f>IF(J4155="natural gas",VLOOKUP(D4155,'Cross-Page Data'!$I$4:$J$13,2,FALSE),IF(J4155="solar",VLOOKUP('Form 923'!D4155,'Cross-Page Data'!$I$14:$J$117,2,FALSE),J4155))</f>
        <v>heavy or residual fuel oil</v>
      </c>
      <c r="J4155" t="str">
        <f>VLOOKUP(E4155,'Cross-Page Data'!$D$4:$F$48,3,FALSE)</f>
        <v>heavy or residual fuel oil</v>
      </c>
      <c r="K4155" t="b">
        <f t="shared" si="64"/>
        <v>1</v>
      </c>
    </row>
    <row r="4156" spans="1:11">
      <c r="A4156" s="120">
        <v>7846</v>
      </c>
      <c r="B4156" s="121" t="s">
        <v>201</v>
      </c>
      <c r="C4156" s="121" t="s">
        <v>202</v>
      </c>
      <c r="D4156" s="121" t="s">
        <v>61</v>
      </c>
      <c r="E4156" s="121" t="s">
        <v>38</v>
      </c>
      <c r="F4156" s="122">
        <v>24411450</v>
      </c>
      <c r="G4156" s="122">
        <v>2400086</v>
      </c>
      <c r="H4156" s="120">
        <v>2019</v>
      </c>
      <c r="I4156" t="str">
        <f>IF(J4156="natural gas",VLOOKUP(D4156,'Cross-Page Data'!$I$4:$J$13,2,FALSE),IF(J4156="solar",VLOOKUP('Form 923'!D4156,'Cross-Page Data'!$I$14:$J$117,2,FALSE),J4156))</f>
        <v>natural gas nonpeaker - preexisting nonretiring</v>
      </c>
      <c r="J4156" t="str">
        <f>VLOOKUP(E4156,'Cross-Page Data'!$D$4:$F$48,3,FALSE)</f>
        <v>natural gas</v>
      </c>
      <c r="K4156" t="b">
        <f t="shared" si="64"/>
        <v>1</v>
      </c>
    </row>
    <row r="4157" spans="1:11">
      <c r="A4157" s="120">
        <v>7846</v>
      </c>
      <c r="B4157" s="121" t="s">
        <v>201</v>
      </c>
      <c r="C4157" s="121" t="s">
        <v>202</v>
      </c>
      <c r="D4157" s="121" t="s">
        <v>73</v>
      </c>
      <c r="E4157" s="121" t="s">
        <v>70</v>
      </c>
      <c r="F4157" s="122">
        <v>5196</v>
      </c>
      <c r="G4157" s="122">
        <v>407.506</v>
      </c>
      <c r="H4157" s="120">
        <v>2019</v>
      </c>
      <c r="I4157" t="str">
        <f>IF(J4157="natural gas",VLOOKUP(D4157,'Cross-Page Data'!$I$4:$J$13,2,FALSE),IF(J4157="solar",VLOOKUP('Form 923'!D4157,'Cross-Page Data'!$I$14:$J$117,2,FALSE),J4157))</f>
        <v>heavy or residual fuel oil</v>
      </c>
      <c r="J4157" t="str">
        <f>VLOOKUP(E4157,'Cross-Page Data'!$D$4:$F$48,3,FALSE)</f>
        <v>heavy or residual fuel oil</v>
      </c>
      <c r="K4157" t="b">
        <f t="shared" si="64"/>
        <v>1</v>
      </c>
    </row>
    <row r="4158" spans="1:11">
      <c r="A4158" s="120">
        <v>7846</v>
      </c>
      <c r="B4158" s="121" t="s">
        <v>201</v>
      </c>
      <c r="C4158" s="121" t="s">
        <v>202</v>
      </c>
      <c r="D4158" s="121" t="s">
        <v>73</v>
      </c>
      <c r="E4158" s="121" t="s">
        <v>38</v>
      </c>
      <c r="F4158" s="122">
        <v>1714428</v>
      </c>
      <c r="G4158" s="122">
        <v>152944.49</v>
      </c>
      <c r="H4158" s="120">
        <v>2019</v>
      </c>
      <c r="I4158" t="str">
        <f>IF(J4158="natural gas",VLOOKUP(D4158,'Cross-Page Data'!$I$4:$J$13,2,FALSE),IF(J4158="solar",VLOOKUP('Form 923'!D4158,'Cross-Page Data'!$I$14:$J$117,2,FALSE),J4158))</f>
        <v>natural gas peaker</v>
      </c>
      <c r="J4158" t="str">
        <f>VLOOKUP(E4158,'Cross-Page Data'!$D$4:$F$48,3,FALSE)</f>
        <v>natural gas</v>
      </c>
      <c r="K4158" t="b">
        <f t="shared" si="64"/>
        <v>1</v>
      </c>
    </row>
    <row r="4159" spans="1:11">
      <c r="A4159" s="120">
        <v>7847</v>
      </c>
      <c r="B4159" s="121" t="s">
        <v>201</v>
      </c>
      <c r="C4159" s="121" t="s">
        <v>202</v>
      </c>
      <c r="D4159" s="121" t="s">
        <v>79</v>
      </c>
      <c r="E4159" s="121" t="s">
        <v>70</v>
      </c>
      <c r="F4159" s="122">
        <v>1379</v>
      </c>
      <c r="G4159" s="122">
        <v>145</v>
      </c>
      <c r="H4159" s="120">
        <v>2019</v>
      </c>
      <c r="I4159" t="str">
        <f>IF(J4159="natural gas",VLOOKUP(D4159,'Cross-Page Data'!$I$4:$J$13,2,FALSE),IF(J4159="solar",VLOOKUP('Form 923'!D4159,'Cross-Page Data'!$I$14:$J$117,2,FALSE),J4159))</f>
        <v>heavy or residual fuel oil</v>
      </c>
      <c r="J4159" t="str">
        <f>VLOOKUP(E4159,'Cross-Page Data'!$D$4:$F$48,3,FALSE)</f>
        <v>heavy or residual fuel oil</v>
      </c>
      <c r="K4159" t="b">
        <f t="shared" si="64"/>
        <v>1</v>
      </c>
    </row>
    <row r="4160" spans="1:11">
      <c r="A4160" s="120">
        <v>7848</v>
      </c>
      <c r="B4160" s="121" t="s">
        <v>201</v>
      </c>
      <c r="C4160" s="121" t="s">
        <v>202</v>
      </c>
      <c r="D4160" s="121" t="s">
        <v>73</v>
      </c>
      <c r="E4160" s="121" t="s">
        <v>70</v>
      </c>
      <c r="F4160" s="122">
        <v>4116</v>
      </c>
      <c r="G4160" s="122">
        <v>337.957</v>
      </c>
      <c r="H4160" s="120">
        <v>2019</v>
      </c>
      <c r="I4160" t="str">
        <f>IF(J4160="natural gas",VLOOKUP(D4160,'Cross-Page Data'!$I$4:$J$13,2,FALSE),IF(J4160="solar",VLOOKUP('Form 923'!D4160,'Cross-Page Data'!$I$14:$J$117,2,FALSE),J4160))</f>
        <v>heavy or residual fuel oil</v>
      </c>
      <c r="J4160" t="str">
        <f>VLOOKUP(E4160,'Cross-Page Data'!$D$4:$F$48,3,FALSE)</f>
        <v>heavy or residual fuel oil</v>
      </c>
      <c r="K4160" t="b">
        <f t="shared" si="64"/>
        <v>1</v>
      </c>
    </row>
    <row r="4161" spans="1:11">
      <c r="A4161" s="120">
        <v>7848</v>
      </c>
      <c r="B4161" s="121" t="s">
        <v>201</v>
      </c>
      <c r="C4161" s="121" t="s">
        <v>202</v>
      </c>
      <c r="D4161" s="121" t="s">
        <v>73</v>
      </c>
      <c r="E4161" s="121" t="s">
        <v>38</v>
      </c>
      <c r="F4161" s="122">
        <v>2047043</v>
      </c>
      <c r="G4161" s="122">
        <v>168079.04</v>
      </c>
      <c r="H4161" s="120">
        <v>2019</v>
      </c>
      <c r="I4161" t="str">
        <f>IF(J4161="natural gas",VLOOKUP(D4161,'Cross-Page Data'!$I$4:$J$13,2,FALSE),IF(J4161="solar",VLOOKUP('Form 923'!D4161,'Cross-Page Data'!$I$14:$J$117,2,FALSE),J4161))</f>
        <v>natural gas peaker</v>
      </c>
      <c r="J4161" t="str">
        <f>VLOOKUP(E4161,'Cross-Page Data'!$D$4:$F$48,3,FALSE)</f>
        <v>natural gas</v>
      </c>
      <c r="K4161" t="b">
        <f t="shared" si="64"/>
        <v>1</v>
      </c>
    </row>
    <row r="4162" spans="1:11">
      <c r="A4162" s="120">
        <v>7849</v>
      </c>
      <c r="B4162" s="121" t="s">
        <v>201</v>
      </c>
      <c r="C4162" s="121" t="s">
        <v>202</v>
      </c>
      <c r="D4162" s="121" t="s">
        <v>79</v>
      </c>
      <c r="E4162" s="121" t="s">
        <v>70</v>
      </c>
      <c r="F4162" s="122">
        <v>1720</v>
      </c>
      <c r="G4162" s="122">
        <v>177</v>
      </c>
      <c r="H4162" s="120">
        <v>2019</v>
      </c>
      <c r="I4162" t="str">
        <f>IF(J4162="natural gas",VLOOKUP(D4162,'Cross-Page Data'!$I$4:$J$13,2,FALSE),IF(J4162="solar",VLOOKUP('Form 923'!D4162,'Cross-Page Data'!$I$14:$J$117,2,FALSE),J4162))</f>
        <v>heavy or residual fuel oil</v>
      </c>
      <c r="J4162" t="str">
        <f>VLOOKUP(E4162,'Cross-Page Data'!$D$4:$F$48,3,FALSE)</f>
        <v>heavy or residual fuel oil</v>
      </c>
      <c r="K4162" t="b">
        <f t="shared" si="64"/>
        <v>1</v>
      </c>
    </row>
    <row r="4163" spans="1:11">
      <c r="A4163" s="120">
        <v>7850</v>
      </c>
      <c r="B4163" s="121" t="s">
        <v>201</v>
      </c>
      <c r="C4163" s="121" t="s">
        <v>202</v>
      </c>
      <c r="D4163" s="121" t="s">
        <v>79</v>
      </c>
      <c r="E4163" s="121" t="s">
        <v>70</v>
      </c>
      <c r="F4163" s="122">
        <v>4815</v>
      </c>
      <c r="G4163" s="122">
        <v>462</v>
      </c>
      <c r="H4163" s="120">
        <v>2019</v>
      </c>
      <c r="I4163" t="str">
        <f>IF(J4163="natural gas",VLOOKUP(D4163,'Cross-Page Data'!$I$4:$J$13,2,FALSE),IF(J4163="solar",VLOOKUP('Form 923'!D4163,'Cross-Page Data'!$I$14:$J$117,2,FALSE),J4163))</f>
        <v>heavy or residual fuel oil</v>
      </c>
      <c r="J4163" t="str">
        <f>VLOOKUP(E4163,'Cross-Page Data'!$D$4:$F$48,3,FALSE)</f>
        <v>heavy or residual fuel oil</v>
      </c>
      <c r="K4163" t="b">
        <f t="shared" si="64"/>
        <v>1</v>
      </c>
    </row>
    <row r="4164" spans="1:11">
      <c r="A4164" s="120">
        <v>7850</v>
      </c>
      <c r="B4164" s="121" t="s">
        <v>201</v>
      </c>
      <c r="C4164" s="121" t="s">
        <v>202</v>
      </c>
      <c r="D4164" s="121" t="s">
        <v>79</v>
      </c>
      <c r="E4164" s="121" t="s">
        <v>38</v>
      </c>
      <c r="F4164" s="122">
        <v>0</v>
      </c>
      <c r="G4164" s="122">
        <v>0</v>
      </c>
      <c r="H4164" s="120">
        <v>2019</v>
      </c>
      <c r="I4164" t="str">
        <f>IF(J4164="natural gas",VLOOKUP(D4164,'Cross-Page Data'!$I$4:$J$13,2,FALSE),IF(J4164="solar",VLOOKUP('Form 923'!D4164,'Cross-Page Data'!$I$14:$J$117,2,FALSE),J4164))</f>
        <v>natural gas peaker</v>
      </c>
      <c r="J4164" t="str">
        <f>VLOOKUP(E4164,'Cross-Page Data'!$D$4:$F$48,3,FALSE)</f>
        <v>natural gas</v>
      </c>
      <c r="K4164" t="b">
        <f t="shared" si="64"/>
        <v>1</v>
      </c>
    </row>
    <row r="4165" spans="1:11">
      <c r="A4165" s="120">
        <v>7851</v>
      </c>
      <c r="B4165" s="121" t="s">
        <v>201</v>
      </c>
      <c r="C4165" s="121" t="s">
        <v>202</v>
      </c>
      <c r="D4165" s="121" t="s">
        <v>79</v>
      </c>
      <c r="E4165" s="121" t="s">
        <v>70</v>
      </c>
      <c r="F4165" s="122">
        <v>1080</v>
      </c>
      <c r="G4165" s="122">
        <v>111</v>
      </c>
      <c r="H4165" s="120">
        <v>2019</v>
      </c>
      <c r="I4165" t="str">
        <f>IF(J4165="natural gas",VLOOKUP(D4165,'Cross-Page Data'!$I$4:$J$13,2,FALSE),IF(J4165="solar",VLOOKUP('Form 923'!D4165,'Cross-Page Data'!$I$14:$J$117,2,FALSE),J4165))</f>
        <v>heavy or residual fuel oil</v>
      </c>
      <c r="J4165" t="str">
        <f>VLOOKUP(E4165,'Cross-Page Data'!$D$4:$F$48,3,FALSE)</f>
        <v>heavy or residual fuel oil</v>
      </c>
      <c r="K4165" t="b">
        <f t="shared" si="64"/>
        <v>1</v>
      </c>
    </row>
    <row r="4166" spans="1:11">
      <c r="A4166" s="120">
        <v>7854</v>
      </c>
      <c r="B4166" s="121" t="s">
        <v>201</v>
      </c>
      <c r="C4166" s="121" t="s">
        <v>202</v>
      </c>
      <c r="D4166" s="121" t="s">
        <v>79</v>
      </c>
      <c r="E4166" s="121" t="s">
        <v>70</v>
      </c>
      <c r="F4166" s="122">
        <v>899</v>
      </c>
      <c r="G4166" s="122">
        <v>90</v>
      </c>
      <c r="H4166" s="120">
        <v>2019</v>
      </c>
      <c r="I4166" t="str">
        <f>IF(J4166="natural gas",VLOOKUP(D4166,'Cross-Page Data'!$I$4:$J$13,2,FALSE),IF(J4166="solar",VLOOKUP('Form 923'!D4166,'Cross-Page Data'!$I$14:$J$117,2,FALSE),J4166))</f>
        <v>heavy or residual fuel oil</v>
      </c>
      <c r="J4166" t="str">
        <f>VLOOKUP(E4166,'Cross-Page Data'!$D$4:$F$48,3,FALSE)</f>
        <v>heavy or residual fuel oil</v>
      </c>
      <c r="K4166" t="b">
        <f t="shared" si="64"/>
        <v>1</v>
      </c>
    </row>
    <row r="4167" spans="1:11">
      <c r="A4167" s="120">
        <v>7855</v>
      </c>
      <c r="B4167" s="121" t="s">
        <v>201</v>
      </c>
      <c r="C4167" s="121" t="s">
        <v>202</v>
      </c>
      <c r="D4167" s="121" t="s">
        <v>128</v>
      </c>
      <c r="E4167" s="121" t="s">
        <v>180</v>
      </c>
      <c r="F4167" s="122">
        <v>14733</v>
      </c>
      <c r="G4167" s="122">
        <v>1655</v>
      </c>
      <c r="H4167" s="120">
        <v>2019</v>
      </c>
      <c r="I4167" t="str">
        <f>IF(J4167="natural gas",VLOOKUP(D4167,'Cross-Page Data'!$I$4:$J$13,2,FALSE),IF(J4167="solar",VLOOKUP('Form 923'!D4167,'Cross-Page Data'!$I$14:$J$117,2,FALSE),J4167))</f>
        <v>wind</v>
      </c>
      <c r="J4167" t="str">
        <f>VLOOKUP(E4167,'Cross-Page Data'!$D$4:$F$48,3,FALSE)</f>
        <v>wind</v>
      </c>
      <c r="K4167" t="b">
        <f t="shared" ref="K4167:K4230" si="65">IF(AND($N$6=FALSE,OR(C4167="Commercial NAICS Cogen",C4167="Industrial NAICS Cogen",C4167="NAICS-22 Cogen")),FALSE,IF(AND($N$7=FALSE,OR(C4167="Commercial NAICS Cogen",C4167="Commercial NAICS Non-Cogen",C4167="industrial NAICS Cogen",C4167="industrial NAICS non-cogen")),FALSE,TRUE))</f>
        <v>1</v>
      </c>
    </row>
    <row r="4168" spans="1:11">
      <c r="A4168" s="120">
        <v>7856</v>
      </c>
      <c r="B4168" s="121" t="s">
        <v>201</v>
      </c>
      <c r="C4168" s="121" t="s">
        <v>202</v>
      </c>
      <c r="D4168" s="121" t="s">
        <v>79</v>
      </c>
      <c r="E4168" s="121" t="s">
        <v>70</v>
      </c>
      <c r="F4168" s="122">
        <v>720</v>
      </c>
      <c r="G4168" s="122">
        <v>69</v>
      </c>
      <c r="H4168" s="120">
        <v>2019</v>
      </c>
      <c r="I4168" t="str">
        <f>IF(J4168="natural gas",VLOOKUP(D4168,'Cross-Page Data'!$I$4:$J$13,2,FALSE),IF(J4168="solar",VLOOKUP('Form 923'!D4168,'Cross-Page Data'!$I$14:$J$117,2,FALSE),J4168))</f>
        <v>heavy or residual fuel oil</v>
      </c>
      <c r="J4168" t="str">
        <f>VLOOKUP(E4168,'Cross-Page Data'!$D$4:$F$48,3,FALSE)</f>
        <v>heavy or residual fuel oil</v>
      </c>
      <c r="K4168" t="b">
        <f t="shared" si="65"/>
        <v>1</v>
      </c>
    </row>
    <row r="4169" spans="1:11">
      <c r="A4169" s="120">
        <v>7857</v>
      </c>
      <c r="B4169" s="121" t="s">
        <v>201</v>
      </c>
      <c r="C4169" s="121" t="s">
        <v>202</v>
      </c>
      <c r="D4169" s="121" t="s">
        <v>79</v>
      </c>
      <c r="E4169" s="121" t="s">
        <v>70</v>
      </c>
      <c r="F4169" s="122">
        <v>150</v>
      </c>
      <c r="G4169" s="122">
        <v>12</v>
      </c>
      <c r="H4169" s="120">
        <v>2019</v>
      </c>
      <c r="I4169" t="str">
        <f>IF(J4169="natural gas",VLOOKUP(D4169,'Cross-Page Data'!$I$4:$J$13,2,FALSE),IF(J4169="solar",VLOOKUP('Form 923'!D4169,'Cross-Page Data'!$I$14:$J$117,2,FALSE),J4169))</f>
        <v>heavy or residual fuel oil</v>
      </c>
      <c r="J4169" t="str">
        <f>VLOOKUP(E4169,'Cross-Page Data'!$D$4:$F$48,3,FALSE)</f>
        <v>heavy or residual fuel oil</v>
      </c>
      <c r="K4169" t="b">
        <f t="shared" si="65"/>
        <v>1</v>
      </c>
    </row>
    <row r="4170" spans="1:11">
      <c r="A4170" s="120">
        <v>7858</v>
      </c>
      <c r="B4170" s="121" t="s">
        <v>201</v>
      </c>
      <c r="C4170" s="121" t="s">
        <v>206</v>
      </c>
      <c r="D4170" s="121" t="s">
        <v>73</v>
      </c>
      <c r="E4170" s="121" t="s">
        <v>38</v>
      </c>
      <c r="F4170" s="122">
        <v>104487</v>
      </c>
      <c r="G4170" s="122">
        <v>7646</v>
      </c>
      <c r="H4170" s="120">
        <v>2019</v>
      </c>
      <c r="I4170" t="str">
        <f>IF(J4170="natural gas",VLOOKUP(D4170,'Cross-Page Data'!$I$4:$J$13,2,FALSE),IF(J4170="solar",VLOOKUP('Form 923'!D4170,'Cross-Page Data'!$I$14:$J$117,2,FALSE),J4170))</f>
        <v>natural gas peaker</v>
      </c>
      <c r="J4170" t="str">
        <f>VLOOKUP(E4170,'Cross-Page Data'!$D$4:$F$48,3,FALSE)</f>
        <v>natural gas</v>
      </c>
      <c r="K4170" t="b">
        <f t="shared" si="65"/>
        <v>1</v>
      </c>
    </row>
    <row r="4171" spans="1:11">
      <c r="A4171" s="120">
        <v>7860</v>
      </c>
      <c r="B4171" s="121" t="s">
        <v>201</v>
      </c>
      <c r="C4171" s="121" t="s">
        <v>202</v>
      </c>
      <c r="D4171" s="121" t="s">
        <v>79</v>
      </c>
      <c r="E4171" s="121" t="s">
        <v>70</v>
      </c>
      <c r="F4171" s="122">
        <v>109</v>
      </c>
      <c r="G4171" s="122">
        <v>8</v>
      </c>
      <c r="H4171" s="120">
        <v>2019</v>
      </c>
      <c r="I4171" t="str">
        <f>IF(J4171="natural gas",VLOOKUP(D4171,'Cross-Page Data'!$I$4:$J$13,2,FALSE),IF(J4171="solar",VLOOKUP('Form 923'!D4171,'Cross-Page Data'!$I$14:$J$117,2,FALSE),J4171))</f>
        <v>heavy or residual fuel oil</v>
      </c>
      <c r="J4171" t="str">
        <f>VLOOKUP(E4171,'Cross-Page Data'!$D$4:$F$48,3,FALSE)</f>
        <v>heavy or residual fuel oil</v>
      </c>
      <c r="K4171" t="b">
        <f t="shared" si="65"/>
        <v>1</v>
      </c>
    </row>
    <row r="4172" spans="1:11">
      <c r="A4172" s="120">
        <v>7862</v>
      </c>
      <c r="B4172" s="121" t="s">
        <v>201</v>
      </c>
      <c r="C4172" s="121" t="s">
        <v>202</v>
      </c>
      <c r="D4172" s="121" t="s">
        <v>116</v>
      </c>
      <c r="E4172" s="121" t="s">
        <v>170</v>
      </c>
      <c r="F4172" s="122">
        <v>147950</v>
      </c>
      <c r="G4172" s="122">
        <v>16620</v>
      </c>
      <c r="H4172" s="120">
        <v>2019</v>
      </c>
      <c r="I4172" t="str">
        <f>IF(J4172="natural gas",VLOOKUP(D4172,'Cross-Page Data'!$I$4:$J$13,2,FALSE),IF(J4172="solar",VLOOKUP('Form 923'!D4172,'Cross-Page Data'!$I$14:$J$117,2,FALSE),J4172))</f>
        <v>hydro</v>
      </c>
      <c r="J4172" t="str">
        <f>VLOOKUP(E4172,'Cross-Page Data'!$D$4:$F$48,3,FALSE)</f>
        <v>hydro</v>
      </c>
      <c r="K4172" t="b">
        <f t="shared" si="65"/>
        <v>1</v>
      </c>
    </row>
    <row r="4173" spans="1:11">
      <c r="A4173" s="120">
        <v>7863</v>
      </c>
      <c r="B4173" s="121" t="s">
        <v>201</v>
      </c>
      <c r="C4173" s="121" t="s">
        <v>202</v>
      </c>
      <c r="D4173" s="121" t="s">
        <v>73</v>
      </c>
      <c r="E4173" s="121" t="s">
        <v>70</v>
      </c>
      <c r="F4173" s="122">
        <v>5304</v>
      </c>
      <c r="G4173" s="122">
        <v>265.236</v>
      </c>
      <c r="H4173" s="120">
        <v>2019</v>
      </c>
      <c r="I4173" t="str">
        <f>IF(J4173="natural gas",VLOOKUP(D4173,'Cross-Page Data'!$I$4:$J$13,2,FALSE),IF(J4173="solar",VLOOKUP('Form 923'!D4173,'Cross-Page Data'!$I$14:$J$117,2,FALSE),J4173))</f>
        <v>heavy or residual fuel oil</v>
      </c>
      <c r="J4173" t="str">
        <f>VLOOKUP(E4173,'Cross-Page Data'!$D$4:$F$48,3,FALSE)</f>
        <v>heavy or residual fuel oil</v>
      </c>
      <c r="K4173" t="b">
        <f t="shared" si="65"/>
        <v>1</v>
      </c>
    </row>
    <row r="4174" spans="1:11">
      <c r="A4174" s="120">
        <v>7863</v>
      </c>
      <c r="B4174" s="121" t="s">
        <v>201</v>
      </c>
      <c r="C4174" s="121" t="s">
        <v>202</v>
      </c>
      <c r="D4174" s="121" t="s">
        <v>73</v>
      </c>
      <c r="E4174" s="121" t="s">
        <v>38</v>
      </c>
      <c r="F4174" s="122">
        <v>34629</v>
      </c>
      <c r="G4174" s="122">
        <v>1731.764</v>
      </c>
      <c r="H4174" s="120">
        <v>2019</v>
      </c>
      <c r="I4174" t="str">
        <f>IF(J4174="natural gas",VLOOKUP(D4174,'Cross-Page Data'!$I$4:$J$13,2,FALSE),IF(J4174="solar",VLOOKUP('Form 923'!D4174,'Cross-Page Data'!$I$14:$J$117,2,FALSE),J4174))</f>
        <v>natural gas peaker</v>
      </c>
      <c r="J4174" t="str">
        <f>VLOOKUP(E4174,'Cross-Page Data'!$D$4:$F$48,3,FALSE)</f>
        <v>natural gas</v>
      </c>
      <c r="K4174" t="b">
        <f t="shared" si="65"/>
        <v>1</v>
      </c>
    </row>
    <row r="4175" spans="1:11">
      <c r="A4175" s="120">
        <v>7865</v>
      </c>
      <c r="B4175" s="121" t="s">
        <v>201</v>
      </c>
      <c r="C4175" s="121" t="s">
        <v>202</v>
      </c>
      <c r="D4175" s="121" t="s">
        <v>79</v>
      </c>
      <c r="E4175" s="121" t="s">
        <v>70</v>
      </c>
      <c r="F4175" s="122">
        <v>96</v>
      </c>
      <c r="G4175" s="122">
        <v>10</v>
      </c>
      <c r="H4175" s="120">
        <v>2019</v>
      </c>
      <c r="I4175" t="str">
        <f>IF(J4175="natural gas",VLOOKUP(D4175,'Cross-Page Data'!$I$4:$J$13,2,FALSE),IF(J4175="solar",VLOOKUP('Form 923'!D4175,'Cross-Page Data'!$I$14:$J$117,2,FALSE),J4175))</f>
        <v>heavy or residual fuel oil</v>
      </c>
      <c r="J4175" t="str">
        <f>VLOOKUP(E4175,'Cross-Page Data'!$D$4:$F$48,3,FALSE)</f>
        <v>heavy or residual fuel oil</v>
      </c>
      <c r="K4175" t="b">
        <f t="shared" si="65"/>
        <v>1</v>
      </c>
    </row>
    <row r="4176" spans="1:11">
      <c r="A4176" s="120">
        <v>7867</v>
      </c>
      <c r="B4176" s="121" t="s">
        <v>201</v>
      </c>
      <c r="C4176" s="121" t="s">
        <v>202</v>
      </c>
      <c r="D4176" s="121" t="s">
        <v>116</v>
      </c>
      <c r="E4176" s="121" t="s">
        <v>170</v>
      </c>
      <c r="F4176" s="122">
        <v>1223047</v>
      </c>
      <c r="G4176" s="122">
        <v>137390</v>
      </c>
      <c r="H4176" s="120">
        <v>2019</v>
      </c>
      <c r="I4176" t="str">
        <f>IF(J4176="natural gas",VLOOKUP(D4176,'Cross-Page Data'!$I$4:$J$13,2,FALSE),IF(J4176="solar",VLOOKUP('Form 923'!D4176,'Cross-Page Data'!$I$14:$J$117,2,FALSE),J4176))</f>
        <v>hydro</v>
      </c>
      <c r="J4176" t="str">
        <f>VLOOKUP(E4176,'Cross-Page Data'!$D$4:$F$48,3,FALSE)</f>
        <v>hydro</v>
      </c>
      <c r="K4176" t="b">
        <f t="shared" si="65"/>
        <v>1</v>
      </c>
    </row>
    <row r="4177" spans="1:11">
      <c r="A4177" s="120">
        <v>7869</v>
      </c>
      <c r="B4177" s="121" t="s">
        <v>201</v>
      </c>
      <c r="C4177" s="121" t="s">
        <v>202</v>
      </c>
      <c r="D4177" s="121" t="s">
        <v>73</v>
      </c>
      <c r="E4177" s="121" t="s">
        <v>70</v>
      </c>
      <c r="F4177" s="122">
        <v>0</v>
      </c>
      <c r="G4177" s="122">
        <v>0</v>
      </c>
      <c r="H4177" s="120">
        <v>2019</v>
      </c>
      <c r="I4177" t="str">
        <f>IF(J4177="natural gas",VLOOKUP(D4177,'Cross-Page Data'!$I$4:$J$13,2,FALSE),IF(J4177="solar",VLOOKUP('Form 923'!D4177,'Cross-Page Data'!$I$14:$J$117,2,FALSE),J4177))</f>
        <v>heavy or residual fuel oil</v>
      </c>
      <c r="J4177" t="str">
        <f>VLOOKUP(E4177,'Cross-Page Data'!$D$4:$F$48,3,FALSE)</f>
        <v>heavy or residual fuel oil</v>
      </c>
      <c r="K4177" t="b">
        <f t="shared" si="65"/>
        <v>1</v>
      </c>
    </row>
    <row r="4178" spans="1:11">
      <c r="A4178" s="120">
        <v>7869</v>
      </c>
      <c r="B4178" s="121" t="s">
        <v>201</v>
      </c>
      <c r="C4178" s="121" t="s">
        <v>202</v>
      </c>
      <c r="D4178" s="121" t="s">
        <v>73</v>
      </c>
      <c r="E4178" s="121" t="s">
        <v>86</v>
      </c>
      <c r="F4178" s="122">
        <v>2200</v>
      </c>
      <c r="G4178" s="122">
        <v>215.977</v>
      </c>
      <c r="H4178" s="120">
        <v>2019</v>
      </c>
      <c r="I4178" t="str">
        <f>IF(J4178="natural gas",VLOOKUP(D4178,'Cross-Page Data'!$I$4:$J$13,2,FALSE),IF(J4178="solar",VLOOKUP('Form 923'!D4178,'Cross-Page Data'!$I$14:$J$117,2,FALSE),J4178))</f>
        <v>other</v>
      </c>
      <c r="J4178" t="str">
        <f>VLOOKUP(E4178,'Cross-Page Data'!$D$4:$F$48,3,FALSE)</f>
        <v>other</v>
      </c>
      <c r="K4178" t="b">
        <f t="shared" si="65"/>
        <v>1</v>
      </c>
    </row>
    <row r="4179" spans="1:11">
      <c r="A4179" s="120">
        <v>7869</v>
      </c>
      <c r="B4179" s="121" t="s">
        <v>201</v>
      </c>
      <c r="C4179" s="121" t="s">
        <v>202</v>
      </c>
      <c r="D4179" s="121" t="s">
        <v>73</v>
      </c>
      <c r="E4179" s="121" t="s">
        <v>38</v>
      </c>
      <c r="F4179" s="122">
        <v>813483</v>
      </c>
      <c r="G4179" s="122">
        <v>79877.023</v>
      </c>
      <c r="H4179" s="120">
        <v>2019</v>
      </c>
      <c r="I4179" t="str">
        <f>IF(J4179="natural gas",VLOOKUP(D4179,'Cross-Page Data'!$I$4:$J$13,2,FALSE),IF(J4179="solar",VLOOKUP('Form 923'!D4179,'Cross-Page Data'!$I$14:$J$117,2,FALSE),J4179))</f>
        <v>natural gas peaker</v>
      </c>
      <c r="J4179" t="str">
        <f>VLOOKUP(E4179,'Cross-Page Data'!$D$4:$F$48,3,FALSE)</f>
        <v>natural gas</v>
      </c>
      <c r="K4179" t="b">
        <f t="shared" si="65"/>
        <v>1</v>
      </c>
    </row>
    <row r="4180" spans="1:11">
      <c r="A4180" s="120">
        <v>7870</v>
      </c>
      <c r="B4180" s="121" t="s">
        <v>201</v>
      </c>
      <c r="C4180" s="121" t="s">
        <v>202</v>
      </c>
      <c r="D4180" s="121" t="s">
        <v>39</v>
      </c>
      <c r="E4180" s="121" t="s">
        <v>70</v>
      </c>
      <c r="F4180" s="122">
        <v>0</v>
      </c>
      <c r="G4180" s="122">
        <v>0</v>
      </c>
      <c r="H4180" s="120">
        <v>2019</v>
      </c>
      <c r="I4180" t="str">
        <f>IF(J4180="natural gas",VLOOKUP(D4180,'Cross-Page Data'!$I$4:$J$13,2,FALSE),IF(J4180="solar",VLOOKUP('Form 923'!D4180,'Cross-Page Data'!$I$14:$J$117,2,FALSE),J4180))</f>
        <v>heavy or residual fuel oil</v>
      </c>
      <c r="J4180" t="str">
        <f>VLOOKUP(E4180,'Cross-Page Data'!$D$4:$F$48,3,FALSE)</f>
        <v>heavy or residual fuel oil</v>
      </c>
      <c r="K4180" t="b">
        <f t="shared" si="65"/>
        <v>1</v>
      </c>
    </row>
    <row r="4181" spans="1:11">
      <c r="A4181" s="120">
        <v>7870</v>
      </c>
      <c r="B4181" s="121" t="s">
        <v>201</v>
      </c>
      <c r="C4181" s="121" t="s">
        <v>202</v>
      </c>
      <c r="D4181" s="121" t="s">
        <v>39</v>
      </c>
      <c r="E4181" s="121" t="s">
        <v>38</v>
      </c>
      <c r="F4181" s="122">
        <v>0</v>
      </c>
      <c r="G4181" s="122">
        <v>132664</v>
      </c>
      <c r="H4181" s="120">
        <v>2019</v>
      </c>
      <c r="I4181" t="str">
        <f>IF(J4181="natural gas",VLOOKUP(D4181,'Cross-Page Data'!$I$4:$J$13,2,FALSE),IF(J4181="solar",VLOOKUP('Form 923'!D4181,'Cross-Page Data'!$I$14:$J$117,2,FALSE),J4181))</f>
        <v>natural gas nonpeaker - preexisting nonretiring</v>
      </c>
      <c r="J4181" t="str">
        <f>VLOOKUP(E4181,'Cross-Page Data'!$D$4:$F$48,3,FALSE)</f>
        <v>natural gas</v>
      </c>
      <c r="K4181" t="b">
        <f t="shared" si="65"/>
        <v>1</v>
      </c>
    </row>
    <row r="4182" spans="1:11">
      <c r="A4182" s="120">
        <v>7870</v>
      </c>
      <c r="B4182" s="121" t="s">
        <v>201</v>
      </c>
      <c r="C4182" s="121" t="s">
        <v>202</v>
      </c>
      <c r="D4182" s="121" t="s">
        <v>61</v>
      </c>
      <c r="E4182" s="121" t="s">
        <v>70</v>
      </c>
      <c r="F4182" s="122">
        <v>0</v>
      </c>
      <c r="G4182" s="122">
        <v>0</v>
      </c>
      <c r="H4182" s="120">
        <v>2019</v>
      </c>
      <c r="I4182" t="str">
        <f>IF(J4182="natural gas",VLOOKUP(D4182,'Cross-Page Data'!$I$4:$J$13,2,FALSE),IF(J4182="solar",VLOOKUP('Form 923'!D4182,'Cross-Page Data'!$I$14:$J$117,2,FALSE),J4182))</f>
        <v>heavy or residual fuel oil</v>
      </c>
      <c r="J4182" t="str">
        <f>VLOOKUP(E4182,'Cross-Page Data'!$D$4:$F$48,3,FALSE)</f>
        <v>heavy or residual fuel oil</v>
      </c>
      <c r="K4182" t="b">
        <f t="shared" si="65"/>
        <v>1</v>
      </c>
    </row>
    <row r="4183" spans="1:11">
      <c r="A4183" s="120">
        <v>7870</v>
      </c>
      <c r="B4183" s="121" t="s">
        <v>201</v>
      </c>
      <c r="C4183" s="121" t="s">
        <v>202</v>
      </c>
      <c r="D4183" s="121" t="s">
        <v>61</v>
      </c>
      <c r="E4183" s="121" t="s">
        <v>38</v>
      </c>
      <c r="F4183" s="122">
        <v>3704847</v>
      </c>
      <c r="G4183" s="122">
        <v>268626</v>
      </c>
      <c r="H4183" s="120">
        <v>2019</v>
      </c>
      <c r="I4183" t="str">
        <f>IF(J4183="natural gas",VLOOKUP(D4183,'Cross-Page Data'!$I$4:$J$13,2,FALSE),IF(J4183="solar",VLOOKUP('Form 923'!D4183,'Cross-Page Data'!$I$14:$J$117,2,FALSE),J4183))</f>
        <v>natural gas nonpeaker - preexisting nonretiring</v>
      </c>
      <c r="J4183" t="str">
        <f>VLOOKUP(E4183,'Cross-Page Data'!$D$4:$F$48,3,FALSE)</f>
        <v>natural gas</v>
      </c>
      <c r="K4183" t="b">
        <f t="shared" si="65"/>
        <v>1</v>
      </c>
    </row>
    <row r="4184" spans="1:11">
      <c r="A4184" s="120">
        <v>7872</v>
      </c>
      <c r="B4184" s="121" t="s">
        <v>201</v>
      </c>
      <c r="C4184" s="121" t="s">
        <v>202</v>
      </c>
      <c r="D4184" s="121" t="s">
        <v>73</v>
      </c>
      <c r="E4184" s="121" t="s">
        <v>70</v>
      </c>
      <c r="F4184" s="122">
        <v>8908</v>
      </c>
      <c r="G4184" s="122">
        <v>824.093</v>
      </c>
      <c r="H4184" s="120">
        <v>2019</v>
      </c>
      <c r="I4184" t="str">
        <f>IF(J4184="natural gas",VLOOKUP(D4184,'Cross-Page Data'!$I$4:$J$13,2,FALSE),IF(J4184="solar",VLOOKUP('Form 923'!D4184,'Cross-Page Data'!$I$14:$J$117,2,FALSE),J4184))</f>
        <v>heavy or residual fuel oil</v>
      </c>
      <c r="J4184" t="str">
        <f>VLOOKUP(E4184,'Cross-Page Data'!$D$4:$F$48,3,FALSE)</f>
        <v>heavy or residual fuel oil</v>
      </c>
      <c r="K4184" t="b">
        <f t="shared" si="65"/>
        <v>1</v>
      </c>
    </row>
    <row r="4185" spans="1:11">
      <c r="A4185" s="120">
        <v>7872</v>
      </c>
      <c r="B4185" s="121" t="s">
        <v>201</v>
      </c>
      <c r="C4185" s="121" t="s">
        <v>202</v>
      </c>
      <c r="D4185" s="121" t="s">
        <v>73</v>
      </c>
      <c r="E4185" s="121" t="s">
        <v>38</v>
      </c>
      <c r="F4185" s="122">
        <v>1487564</v>
      </c>
      <c r="G4185" s="122">
        <v>137608.91</v>
      </c>
      <c r="H4185" s="120">
        <v>2019</v>
      </c>
      <c r="I4185" t="str">
        <f>IF(J4185="natural gas",VLOOKUP(D4185,'Cross-Page Data'!$I$4:$J$13,2,FALSE),IF(J4185="solar",VLOOKUP('Form 923'!D4185,'Cross-Page Data'!$I$14:$J$117,2,FALSE),J4185))</f>
        <v>natural gas peaker</v>
      </c>
      <c r="J4185" t="str">
        <f>VLOOKUP(E4185,'Cross-Page Data'!$D$4:$F$48,3,FALSE)</f>
        <v>natural gas</v>
      </c>
      <c r="K4185" t="b">
        <f t="shared" si="65"/>
        <v>1</v>
      </c>
    </row>
    <row r="4186" spans="1:11">
      <c r="A4186" s="120">
        <v>7873</v>
      </c>
      <c r="B4186" s="121" t="s">
        <v>201</v>
      </c>
      <c r="C4186" s="121" t="s">
        <v>202</v>
      </c>
      <c r="D4186" s="121" t="s">
        <v>39</v>
      </c>
      <c r="E4186" s="121" t="s">
        <v>38</v>
      </c>
      <c r="F4186" s="122">
        <v>0</v>
      </c>
      <c r="G4186" s="122">
        <v>2763725</v>
      </c>
      <c r="H4186" s="120">
        <v>2019</v>
      </c>
      <c r="I4186" t="str">
        <f>IF(J4186="natural gas",VLOOKUP(D4186,'Cross-Page Data'!$I$4:$J$13,2,FALSE),IF(J4186="solar",VLOOKUP('Form 923'!D4186,'Cross-Page Data'!$I$14:$J$117,2,FALSE),J4186))</f>
        <v>natural gas nonpeaker - preexisting nonretiring</v>
      </c>
      <c r="J4186" t="str">
        <f>VLOOKUP(E4186,'Cross-Page Data'!$D$4:$F$48,3,FALSE)</f>
        <v>natural gas</v>
      </c>
      <c r="K4186" t="b">
        <f t="shared" si="65"/>
        <v>1</v>
      </c>
    </row>
    <row r="4187" spans="1:11">
      <c r="A4187" s="120">
        <v>7873</v>
      </c>
      <c r="B4187" s="121" t="s">
        <v>201</v>
      </c>
      <c r="C4187" s="121" t="s">
        <v>202</v>
      </c>
      <c r="D4187" s="121" t="s">
        <v>61</v>
      </c>
      <c r="E4187" s="121" t="s">
        <v>38</v>
      </c>
      <c r="F4187" s="122">
        <v>58069095</v>
      </c>
      <c r="G4187" s="122">
        <v>5077588</v>
      </c>
      <c r="H4187" s="120">
        <v>2019</v>
      </c>
      <c r="I4187" t="str">
        <f>IF(J4187="natural gas",VLOOKUP(D4187,'Cross-Page Data'!$I$4:$J$13,2,FALSE),IF(J4187="solar",VLOOKUP('Form 923'!D4187,'Cross-Page Data'!$I$14:$J$117,2,FALSE),J4187))</f>
        <v>natural gas nonpeaker - preexisting nonretiring</v>
      </c>
      <c r="J4187" t="str">
        <f>VLOOKUP(E4187,'Cross-Page Data'!$D$4:$F$48,3,FALSE)</f>
        <v>natural gas</v>
      </c>
      <c r="K4187" t="b">
        <f t="shared" si="65"/>
        <v>1</v>
      </c>
    </row>
    <row r="4188" spans="1:11">
      <c r="A4188" s="120">
        <v>7873</v>
      </c>
      <c r="B4188" s="121" t="s">
        <v>201</v>
      </c>
      <c r="C4188" s="121" t="s">
        <v>202</v>
      </c>
      <c r="D4188" s="121" t="s">
        <v>73</v>
      </c>
      <c r="E4188" s="121" t="s">
        <v>38</v>
      </c>
      <c r="F4188" s="122">
        <v>239634</v>
      </c>
      <c r="G4188" s="122">
        <v>21206</v>
      </c>
      <c r="H4188" s="120">
        <v>2019</v>
      </c>
      <c r="I4188" t="str">
        <f>IF(J4188="natural gas",VLOOKUP(D4188,'Cross-Page Data'!$I$4:$J$13,2,FALSE),IF(J4188="solar",VLOOKUP('Form 923'!D4188,'Cross-Page Data'!$I$14:$J$117,2,FALSE),J4188))</f>
        <v>natural gas peaker</v>
      </c>
      <c r="J4188" t="str">
        <f>VLOOKUP(E4188,'Cross-Page Data'!$D$4:$F$48,3,FALSE)</f>
        <v>natural gas</v>
      </c>
      <c r="K4188" t="b">
        <f t="shared" si="65"/>
        <v>1</v>
      </c>
    </row>
    <row r="4189" spans="1:11">
      <c r="A4189" s="120">
        <v>7874</v>
      </c>
      <c r="B4189" s="121" t="s">
        <v>201</v>
      </c>
      <c r="C4189" s="121" t="s">
        <v>202</v>
      </c>
      <c r="D4189" s="121" t="s">
        <v>79</v>
      </c>
      <c r="E4189" s="121" t="s">
        <v>70</v>
      </c>
      <c r="F4189" s="122">
        <v>1783</v>
      </c>
      <c r="G4189" s="122">
        <v>80</v>
      </c>
      <c r="H4189" s="120">
        <v>2019</v>
      </c>
      <c r="I4189" t="str">
        <f>IF(J4189="natural gas",VLOOKUP(D4189,'Cross-Page Data'!$I$4:$J$13,2,FALSE),IF(J4189="solar",VLOOKUP('Form 923'!D4189,'Cross-Page Data'!$I$14:$J$117,2,FALSE),J4189))</f>
        <v>heavy or residual fuel oil</v>
      </c>
      <c r="J4189" t="str">
        <f>VLOOKUP(E4189,'Cross-Page Data'!$D$4:$F$48,3,FALSE)</f>
        <v>heavy or residual fuel oil</v>
      </c>
      <c r="K4189" t="b">
        <f t="shared" si="65"/>
        <v>1</v>
      </c>
    </row>
    <row r="4190" spans="1:11">
      <c r="A4190" s="120">
        <v>7878</v>
      </c>
      <c r="B4190" s="121" t="s">
        <v>201</v>
      </c>
      <c r="C4190" s="121" t="s">
        <v>202</v>
      </c>
      <c r="D4190" s="121" t="s">
        <v>79</v>
      </c>
      <c r="E4190" s="121" t="s">
        <v>70</v>
      </c>
      <c r="F4190" s="122">
        <v>238</v>
      </c>
      <c r="G4190" s="122">
        <v>23</v>
      </c>
      <c r="H4190" s="120">
        <v>2019</v>
      </c>
      <c r="I4190" t="str">
        <f>IF(J4190="natural gas",VLOOKUP(D4190,'Cross-Page Data'!$I$4:$J$13,2,FALSE),IF(J4190="solar",VLOOKUP('Form 923'!D4190,'Cross-Page Data'!$I$14:$J$117,2,FALSE),J4190))</f>
        <v>heavy or residual fuel oil</v>
      </c>
      <c r="J4190" t="str">
        <f>VLOOKUP(E4190,'Cross-Page Data'!$D$4:$F$48,3,FALSE)</f>
        <v>heavy or residual fuel oil</v>
      </c>
      <c r="K4190" t="b">
        <f t="shared" si="65"/>
        <v>1</v>
      </c>
    </row>
    <row r="4191" spans="1:11">
      <c r="A4191" s="120">
        <v>7883</v>
      </c>
      <c r="B4191" s="121" t="s">
        <v>201</v>
      </c>
      <c r="C4191" s="121" t="s">
        <v>202</v>
      </c>
      <c r="D4191" s="121" t="s">
        <v>79</v>
      </c>
      <c r="E4191" s="121" t="s">
        <v>70</v>
      </c>
      <c r="F4191" s="122">
        <v>682</v>
      </c>
      <c r="G4191" s="122">
        <v>64</v>
      </c>
      <c r="H4191" s="120">
        <v>2019</v>
      </c>
      <c r="I4191" t="str">
        <f>IF(J4191="natural gas",VLOOKUP(D4191,'Cross-Page Data'!$I$4:$J$13,2,FALSE),IF(J4191="solar",VLOOKUP('Form 923'!D4191,'Cross-Page Data'!$I$14:$J$117,2,FALSE),J4191))</f>
        <v>heavy or residual fuel oil</v>
      </c>
      <c r="J4191" t="str">
        <f>VLOOKUP(E4191,'Cross-Page Data'!$D$4:$F$48,3,FALSE)</f>
        <v>heavy or residual fuel oil</v>
      </c>
      <c r="K4191" t="b">
        <f t="shared" si="65"/>
        <v>1</v>
      </c>
    </row>
    <row r="4192" ht="25.5" spans="1:11">
      <c r="A4192" s="120">
        <v>7884</v>
      </c>
      <c r="B4192" s="121" t="s">
        <v>201</v>
      </c>
      <c r="C4192" s="121" t="s">
        <v>207</v>
      </c>
      <c r="D4192" s="121" t="s">
        <v>79</v>
      </c>
      <c r="E4192" s="121" t="s">
        <v>70</v>
      </c>
      <c r="F4192" s="122">
        <v>0</v>
      </c>
      <c r="G4192" s="122">
        <v>0</v>
      </c>
      <c r="H4192" s="120">
        <v>2019</v>
      </c>
      <c r="I4192" t="str">
        <f>IF(J4192="natural gas",VLOOKUP(D4192,'Cross-Page Data'!$I$4:$J$13,2,FALSE),IF(J4192="solar",VLOOKUP('Form 923'!D4192,'Cross-Page Data'!$I$14:$J$117,2,FALSE),J4192))</f>
        <v>heavy or residual fuel oil</v>
      </c>
      <c r="J4192" t="str">
        <f>VLOOKUP(E4192,'Cross-Page Data'!$D$4:$F$48,3,FALSE)</f>
        <v>heavy or residual fuel oil</v>
      </c>
      <c r="K4192" t="b">
        <f t="shared" si="65"/>
        <v>0</v>
      </c>
    </row>
    <row r="4193" spans="1:11">
      <c r="A4193" s="120">
        <v>7886</v>
      </c>
      <c r="B4193" s="121" t="s">
        <v>201</v>
      </c>
      <c r="C4193" s="121" t="s">
        <v>202</v>
      </c>
      <c r="D4193" s="121" t="s">
        <v>128</v>
      </c>
      <c r="E4193" s="121" t="s">
        <v>180</v>
      </c>
      <c r="F4193" s="122">
        <v>142228</v>
      </c>
      <c r="G4193" s="122">
        <v>15977</v>
      </c>
      <c r="H4193" s="120">
        <v>2019</v>
      </c>
      <c r="I4193" t="str">
        <f>IF(J4193="natural gas",VLOOKUP(D4193,'Cross-Page Data'!$I$4:$J$13,2,FALSE),IF(J4193="solar",VLOOKUP('Form 923'!D4193,'Cross-Page Data'!$I$14:$J$117,2,FALSE),J4193))</f>
        <v>wind</v>
      </c>
      <c r="J4193" t="str">
        <f>VLOOKUP(E4193,'Cross-Page Data'!$D$4:$F$48,3,FALSE)</f>
        <v>wind</v>
      </c>
      <c r="K4193" t="b">
        <f t="shared" si="65"/>
        <v>1</v>
      </c>
    </row>
    <row r="4194" spans="1:11">
      <c r="A4194" s="120">
        <v>7887</v>
      </c>
      <c r="B4194" s="121" t="s">
        <v>201</v>
      </c>
      <c r="C4194" s="121" t="s">
        <v>202</v>
      </c>
      <c r="D4194" s="121" t="s">
        <v>39</v>
      </c>
      <c r="E4194" s="121" t="s">
        <v>70</v>
      </c>
      <c r="F4194" s="122">
        <v>0</v>
      </c>
      <c r="G4194" s="122">
        <v>0</v>
      </c>
      <c r="H4194" s="120">
        <v>2019</v>
      </c>
      <c r="I4194" t="str">
        <f>IF(J4194="natural gas",VLOOKUP(D4194,'Cross-Page Data'!$I$4:$J$13,2,FALSE),IF(J4194="solar",VLOOKUP('Form 923'!D4194,'Cross-Page Data'!$I$14:$J$117,2,FALSE),J4194))</f>
        <v>heavy or residual fuel oil</v>
      </c>
      <c r="J4194" t="str">
        <f>VLOOKUP(E4194,'Cross-Page Data'!$D$4:$F$48,3,FALSE)</f>
        <v>heavy or residual fuel oil</v>
      </c>
      <c r="K4194" t="b">
        <f t="shared" si="65"/>
        <v>1</v>
      </c>
    </row>
    <row r="4195" spans="1:11">
      <c r="A4195" s="120">
        <v>7887</v>
      </c>
      <c r="B4195" s="121" t="s">
        <v>201</v>
      </c>
      <c r="C4195" s="121" t="s">
        <v>202</v>
      </c>
      <c r="D4195" s="121" t="s">
        <v>39</v>
      </c>
      <c r="E4195" s="121" t="s">
        <v>38</v>
      </c>
      <c r="F4195" s="122">
        <v>0</v>
      </c>
      <c r="G4195" s="122">
        <v>10456</v>
      </c>
      <c r="H4195" s="120">
        <v>2019</v>
      </c>
      <c r="I4195" t="str">
        <f>IF(J4195="natural gas",VLOOKUP(D4195,'Cross-Page Data'!$I$4:$J$13,2,FALSE),IF(J4195="solar",VLOOKUP('Form 923'!D4195,'Cross-Page Data'!$I$14:$J$117,2,FALSE),J4195))</f>
        <v>natural gas nonpeaker - preexisting nonretiring</v>
      </c>
      <c r="J4195" t="str">
        <f>VLOOKUP(E4195,'Cross-Page Data'!$D$4:$F$48,3,FALSE)</f>
        <v>natural gas</v>
      </c>
      <c r="K4195" t="b">
        <f t="shared" si="65"/>
        <v>1</v>
      </c>
    </row>
    <row r="4196" spans="1:11">
      <c r="A4196" s="120">
        <v>7887</v>
      </c>
      <c r="B4196" s="121" t="s">
        <v>201</v>
      </c>
      <c r="C4196" s="121" t="s">
        <v>202</v>
      </c>
      <c r="D4196" s="121" t="s">
        <v>61</v>
      </c>
      <c r="E4196" s="121" t="s">
        <v>70</v>
      </c>
      <c r="F4196" s="122">
        <v>0</v>
      </c>
      <c r="G4196" s="122">
        <v>0</v>
      </c>
      <c r="H4196" s="120">
        <v>2019</v>
      </c>
      <c r="I4196" t="str">
        <f>IF(J4196="natural gas",VLOOKUP(D4196,'Cross-Page Data'!$I$4:$J$13,2,FALSE),IF(J4196="solar",VLOOKUP('Form 923'!D4196,'Cross-Page Data'!$I$14:$J$117,2,FALSE),J4196))</f>
        <v>heavy or residual fuel oil</v>
      </c>
      <c r="J4196" t="str">
        <f>VLOOKUP(E4196,'Cross-Page Data'!$D$4:$F$48,3,FALSE)</f>
        <v>heavy or residual fuel oil</v>
      </c>
      <c r="K4196" t="b">
        <f t="shared" si="65"/>
        <v>1</v>
      </c>
    </row>
    <row r="4197" spans="1:11">
      <c r="A4197" s="120">
        <v>7887</v>
      </c>
      <c r="B4197" s="121" t="s">
        <v>201</v>
      </c>
      <c r="C4197" s="121" t="s">
        <v>202</v>
      </c>
      <c r="D4197" s="121" t="s">
        <v>61</v>
      </c>
      <c r="E4197" s="121" t="s">
        <v>38</v>
      </c>
      <c r="F4197" s="122">
        <v>453517</v>
      </c>
      <c r="G4197" s="122">
        <v>43357</v>
      </c>
      <c r="H4197" s="120">
        <v>2019</v>
      </c>
      <c r="I4197" t="str">
        <f>IF(J4197="natural gas",VLOOKUP(D4197,'Cross-Page Data'!$I$4:$J$13,2,FALSE),IF(J4197="solar",VLOOKUP('Form 923'!D4197,'Cross-Page Data'!$I$14:$J$117,2,FALSE),J4197))</f>
        <v>natural gas nonpeaker - preexisting nonretiring</v>
      </c>
      <c r="J4197" t="str">
        <f>VLOOKUP(E4197,'Cross-Page Data'!$D$4:$F$48,3,FALSE)</f>
        <v>natural gas</v>
      </c>
      <c r="K4197" t="b">
        <f t="shared" si="65"/>
        <v>1</v>
      </c>
    </row>
    <row r="4198" spans="1:11">
      <c r="A4198" s="120">
        <v>7887</v>
      </c>
      <c r="B4198" s="121" t="s">
        <v>201</v>
      </c>
      <c r="C4198" s="121" t="s">
        <v>202</v>
      </c>
      <c r="D4198" s="121" t="s">
        <v>73</v>
      </c>
      <c r="E4198" s="121" t="s">
        <v>70</v>
      </c>
      <c r="F4198" s="122">
        <v>1139</v>
      </c>
      <c r="G4198" s="122">
        <v>100.504</v>
      </c>
      <c r="H4198" s="120">
        <v>2019</v>
      </c>
      <c r="I4198" t="str">
        <f>IF(J4198="natural gas",VLOOKUP(D4198,'Cross-Page Data'!$I$4:$J$13,2,FALSE),IF(J4198="solar",VLOOKUP('Form 923'!D4198,'Cross-Page Data'!$I$14:$J$117,2,FALSE),J4198))</f>
        <v>heavy or residual fuel oil</v>
      </c>
      <c r="J4198" t="str">
        <f>VLOOKUP(E4198,'Cross-Page Data'!$D$4:$F$48,3,FALSE)</f>
        <v>heavy or residual fuel oil</v>
      </c>
      <c r="K4198" t="b">
        <f t="shared" si="65"/>
        <v>1</v>
      </c>
    </row>
    <row r="4199" spans="1:11">
      <c r="A4199" s="120">
        <v>7887</v>
      </c>
      <c r="B4199" s="121" t="s">
        <v>201</v>
      </c>
      <c r="C4199" s="121" t="s">
        <v>202</v>
      </c>
      <c r="D4199" s="121" t="s">
        <v>73</v>
      </c>
      <c r="E4199" s="121" t="s">
        <v>38</v>
      </c>
      <c r="F4199" s="122">
        <v>1312292</v>
      </c>
      <c r="G4199" s="122">
        <v>117938.5</v>
      </c>
      <c r="H4199" s="120">
        <v>2019</v>
      </c>
      <c r="I4199" t="str">
        <f>IF(J4199="natural gas",VLOOKUP(D4199,'Cross-Page Data'!$I$4:$J$13,2,FALSE),IF(J4199="solar",VLOOKUP('Form 923'!D4199,'Cross-Page Data'!$I$14:$J$117,2,FALSE),J4199))</f>
        <v>natural gas peaker</v>
      </c>
      <c r="J4199" t="str">
        <f>VLOOKUP(E4199,'Cross-Page Data'!$D$4:$F$48,3,FALSE)</f>
        <v>natural gas</v>
      </c>
      <c r="K4199" t="b">
        <f t="shared" si="65"/>
        <v>1</v>
      </c>
    </row>
    <row r="4200" spans="1:11">
      <c r="A4200" s="120">
        <v>7887</v>
      </c>
      <c r="B4200" s="121" t="s">
        <v>201</v>
      </c>
      <c r="C4200" s="121" t="s">
        <v>202</v>
      </c>
      <c r="D4200" s="121" t="s">
        <v>79</v>
      </c>
      <c r="E4200" s="121" t="s">
        <v>70</v>
      </c>
      <c r="F4200" s="122">
        <v>247</v>
      </c>
      <c r="G4200" s="122">
        <v>27.075</v>
      </c>
      <c r="H4200" s="120">
        <v>2019</v>
      </c>
      <c r="I4200" t="str">
        <f>IF(J4200="natural gas",VLOOKUP(D4200,'Cross-Page Data'!$I$4:$J$13,2,FALSE),IF(J4200="solar",VLOOKUP('Form 923'!D4200,'Cross-Page Data'!$I$14:$J$117,2,FALSE),J4200))</f>
        <v>heavy or residual fuel oil</v>
      </c>
      <c r="J4200" t="str">
        <f>VLOOKUP(E4200,'Cross-Page Data'!$D$4:$F$48,3,FALSE)</f>
        <v>heavy or residual fuel oil</v>
      </c>
      <c r="K4200" t="b">
        <f t="shared" si="65"/>
        <v>1</v>
      </c>
    </row>
    <row r="4201" spans="1:11">
      <c r="A4201" s="120">
        <v>7887</v>
      </c>
      <c r="B4201" s="121" t="s">
        <v>201</v>
      </c>
      <c r="C4201" s="121" t="s">
        <v>202</v>
      </c>
      <c r="D4201" s="121" t="s">
        <v>79</v>
      </c>
      <c r="E4201" s="121" t="s">
        <v>90</v>
      </c>
      <c r="F4201" s="122">
        <v>226117</v>
      </c>
      <c r="G4201" s="122">
        <v>25504.925</v>
      </c>
      <c r="H4201" s="120">
        <v>2019</v>
      </c>
      <c r="I4201" t="str">
        <f>IF(J4201="natural gas",VLOOKUP(D4201,'Cross-Page Data'!$I$4:$J$13,2,FALSE),IF(J4201="solar",VLOOKUP('Form 923'!D4201,'Cross-Page Data'!$I$14:$J$117,2,FALSE),J4201))</f>
        <v>biomass</v>
      </c>
      <c r="J4201" t="str">
        <f>VLOOKUP(E4201,'Cross-Page Data'!$D$4:$F$48,3,FALSE)</f>
        <v>biomass</v>
      </c>
      <c r="K4201" t="b">
        <f t="shared" si="65"/>
        <v>1</v>
      </c>
    </row>
    <row r="4202" spans="1:11">
      <c r="A4202" s="120">
        <v>7897</v>
      </c>
      <c r="B4202" s="121" t="s">
        <v>201</v>
      </c>
      <c r="C4202" s="121" t="s">
        <v>206</v>
      </c>
      <c r="D4202" s="121" t="s">
        <v>39</v>
      </c>
      <c r="E4202" s="121" t="s">
        <v>38</v>
      </c>
      <c r="F4202" s="122">
        <v>2673135</v>
      </c>
      <c r="G4202" s="122">
        <v>1710794</v>
      </c>
      <c r="H4202" s="120">
        <v>2019</v>
      </c>
      <c r="I4202" t="str">
        <f>IF(J4202="natural gas",VLOOKUP(D4202,'Cross-Page Data'!$I$4:$J$13,2,FALSE),IF(J4202="solar",VLOOKUP('Form 923'!D4202,'Cross-Page Data'!$I$14:$J$117,2,FALSE),J4202))</f>
        <v>natural gas nonpeaker - preexisting nonretiring</v>
      </c>
      <c r="J4202" t="str">
        <f>VLOOKUP(E4202,'Cross-Page Data'!$D$4:$F$48,3,FALSE)</f>
        <v>natural gas</v>
      </c>
      <c r="K4202" t="b">
        <f t="shared" si="65"/>
        <v>1</v>
      </c>
    </row>
    <row r="4203" spans="1:11">
      <c r="A4203" s="120">
        <v>7897</v>
      </c>
      <c r="B4203" s="121" t="s">
        <v>201</v>
      </c>
      <c r="C4203" s="121" t="s">
        <v>206</v>
      </c>
      <c r="D4203" s="121" t="s">
        <v>61</v>
      </c>
      <c r="E4203" s="121" t="s">
        <v>38</v>
      </c>
      <c r="F4203" s="122">
        <v>28343666</v>
      </c>
      <c r="G4203" s="122">
        <v>2693611</v>
      </c>
      <c r="H4203" s="120">
        <v>2019</v>
      </c>
      <c r="I4203" t="str">
        <f>IF(J4203="natural gas",VLOOKUP(D4203,'Cross-Page Data'!$I$4:$J$13,2,FALSE),IF(J4203="solar",VLOOKUP('Form 923'!D4203,'Cross-Page Data'!$I$14:$J$117,2,FALSE),J4203))</f>
        <v>natural gas nonpeaker - preexisting nonretiring</v>
      </c>
      <c r="J4203" t="str">
        <f>VLOOKUP(E4203,'Cross-Page Data'!$D$4:$F$48,3,FALSE)</f>
        <v>natural gas</v>
      </c>
      <c r="K4203" t="b">
        <f t="shared" si="65"/>
        <v>1</v>
      </c>
    </row>
    <row r="4204" spans="1:11">
      <c r="A4204" s="120">
        <v>7900</v>
      </c>
      <c r="B4204" s="121" t="s">
        <v>201</v>
      </c>
      <c r="C4204" s="121" t="s">
        <v>202</v>
      </c>
      <c r="D4204" s="121" t="s">
        <v>39</v>
      </c>
      <c r="E4204" s="121" t="s">
        <v>38</v>
      </c>
      <c r="F4204" s="122">
        <v>278612</v>
      </c>
      <c r="G4204" s="122">
        <v>440823</v>
      </c>
      <c r="H4204" s="120">
        <v>2019</v>
      </c>
      <c r="I4204" t="str">
        <f>IF(J4204="natural gas",VLOOKUP(D4204,'Cross-Page Data'!$I$4:$J$13,2,FALSE),IF(J4204="solar",VLOOKUP('Form 923'!D4204,'Cross-Page Data'!$I$14:$J$117,2,FALSE),J4204))</f>
        <v>natural gas nonpeaker - preexisting nonretiring</v>
      </c>
      <c r="J4204" t="str">
        <f>VLOOKUP(E4204,'Cross-Page Data'!$D$4:$F$48,3,FALSE)</f>
        <v>natural gas</v>
      </c>
      <c r="K4204" t="b">
        <f t="shared" si="65"/>
        <v>1</v>
      </c>
    </row>
    <row r="4205" spans="1:11">
      <c r="A4205" s="120">
        <v>7900</v>
      </c>
      <c r="B4205" s="121" t="s">
        <v>201</v>
      </c>
      <c r="C4205" s="121" t="s">
        <v>202</v>
      </c>
      <c r="D4205" s="121" t="s">
        <v>61</v>
      </c>
      <c r="E4205" s="121" t="s">
        <v>38</v>
      </c>
      <c r="F4205" s="122">
        <v>9278807</v>
      </c>
      <c r="G4205" s="122">
        <v>761368</v>
      </c>
      <c r="H4205" s="120">
        <v>2019</v>
      </c>
      <c r="I4205" t="str">
        <f>IF(J4205="natural gas",VLOOKUP(D4205,'Cross-Page Data'!$I$4:$J$13,2,FALSE),IF(J4205="solar",VLOOKUP('Form 923'!D4205,'Cross-Page Data'!$I$14:$J$117,2,FALSE),J4205))</f>
        <v>natural gas nonpeaker - preexisting nonretiring</v>
      </c>
      <c r="J4205" t="str">
        <f>VLOOKUP(E4205,'Cross-Page Data'!$D$4:$F$48,3,FALSE)</f>
        <v>natural gas</v>
      </c>
      <c r="K4205" t="b">
        <f t="shared" si="65"/>
        <v>1</v>
      </c>
    </row>
    <row r="4206" spans="1:11">
      <c r="A4206" s="120">
        <v>7900</v>
      </c>
      <c r="B4206" s="121" t="s">
        <v>201</v>
      </c>
      <c r="C4206" s="121" t="s">
        <v>202</v>
      </c>
      <c r="D4206" s="121" t="s">
        <v>73</v>
      </c>
      <c r="E4206" s="121" t="s">
        <v>38</v>
      </c>
      <c r="F4206" s="122">
        <v>3122945</v>
      </c>
      <c r="G4206" s="122">
        <v>315311</v>
      </c>
      <c r="H4206" s="120">
        <v>2019</v>
      </c>
      <c r="I4206" t="str">
        <f>IF(J4206="natural gas",VLOOKUP(D4206,'Cross-Page Data'!$I$4:$J$13,2,FALSE),IF(J4206="solar",VLOOKUP('Form 923'!D4206,'Cross-Page Data'!$I$14:$J$117,2,FALSE),J4206))</f>
        <v>natural gas peaker</v>
      </c>
      <c r="J4206" t="str">
        <f>VLOOKUP(E4206,'Cross-Page Data'!$D$4:$F$48,3,FALSE)</f>
        <v>natural gas</v>
      </c>
      <c r="K4206" t="b">
        <f t="shared" si="65"/>
        <v>1</v>
      </c>
    </row>
    <row r="4207" spans="1:11">
      <c r="A4207" s="120">
        <v>7901</v>
      </c>
      <c r="B4207" s="121" t="s">
        <v>201</v>
      </c>
      <c r="C4207" s="121" t="s">
        <v>202</v>
      </c>
      <c r="D4207" s="121" t="s">
        <v>128</v>
      </c>
      <c r="E4207" s="121" t="s">
        <v>180</v>
      </c>
      <c r="F4207" s="122">
        <v>8404</v>
      </c>
      <c r="G4207" s="122">
        <v>944</v>
      </c>
      <c r="H4207" s="120">
        <v>2019</v>
      </c>
      <c r="I4207" t="str">
        <f>IF(J4207="natural gas",VLOOKUP(D4207,'Cross-Page Data'!$I$4:$J$13,2,FALSE),IF(J4207="solar",VLOOKUP('Form 923'!D4207,'Cross-Page Data'!$I$14:$J$117,2,FALSE),J4207))</f>
        <v>wind</v>
      </c>
      <c r="J4207" t="str">
        <f>VLOOKUP(E4207,'Cross-Page Data'!$D$4:$F$48,3,FALSE)</f>
        <v>wind</v>
      </c>
      <c r="K4207" t="b">
        <f t="shared" si="65"/>
        <v>1</v>
      </c>
    </row>
    <row r="4208" spans="1:11">
      <c r="A4208" s="120">
        <v>7902</v>
      </c>
      <c r="B4208" s="121" t="s">
        <v>201</v>
      </c>
      <c r="C4208" s="121" t="s">
        <v>202</v>
      </c>
      <c r="D4208" s="121" t="s">
        <v>68</v>
      </c>
      <c r="E4208" s="121" t="s">
        <v>95</v>
      </c>
      <c r="F4208" s="122">
        <v>32887518</v>
      </c>
      <c r="G4208" s="122">
        <v>3060229.7</v>
      </c>
      <c r="H4208" s="120">
        <v>2019</v>
      </c>
      <c r="I4208" t="str">
        <f>IF(J4208="natural gas",VLOOKUP(D4208,'Cross-Page Data'!$I$4:$J$13,2,FALSE),IF(J4208="solar",VLOOKUP('Form 923'!D4208,'Cross-Page Data'!$I$14:$J$117,2,FALSE),J4208))</f>
        <v>lignite</v>
      </c>
      <c r="J4208" t="str">
        <f>VLOOKUP(E4208,'Cross-Page Data'!$D$4:$F$48,3,FALSE)</f>
        <v>lignite</v>
      </c>
      <c r="K4208" t="b">
        <f t="shared" si="65"/>
        <v>1</v>
      </c>
    </row>
    <row r="4209" spans="1:11">
      <c r="A4209" s="120">
        <v>7902</v>
      </c>
      <c r="B4209" s="121" t="s">
        <v>201</v>
      </c>
      <c r="C4209" s="121" t="s">
        <v>202</v>
      </c>
      <c r="D4209" s="121" t="s">
        <v>68</v>
      </c>
      <c r="E4209" s="121" t="s">
        <v>38</v>
      </c>
      <c r="F4209" s="122">
        <v>118568</v>
      </c>
      <c r="G4209" s="122">
        <v>10923.348</v>
      </c>
      <c r="H4209" s="120">
        <v>2019</v>
      </c>
      <c r="I4209" t="str">
        <f>IF(J4209="natural gas",VLOOKUP(D4209,'Cross-Page Data'!$I$4:$J$13,2,FALSE),IF(J4209="solar",VLOOKUP('Form 923'!D4209,'Cross-Page Data'!$I$14:$J$117,2,FALSE),J4209))</f>
        <v>natural gas nonpeaker - preexisting retiring</v>
      </c>
      <c r="J4209" t="str">
        <f>VLOOKUP(E4209,'Cross-Page Data'!$D$4:$F$48,3,FALSE)</f>
        <v>natural gas</v>
      </c>
      <c r="K4209" t="b">
        <f t="shared" si="65"/>
        <v>1</v>
      </c>
    </row>
    <row r="4210" spans="1:11">
      <c r="A4210" s="120">
        <v>7903</v>
      </c>
      <c r="B4210" s="121" t="s">
        <v>201</v>
      </c>
      <c r="C4210" s="121" t="s">
        <v>202</v>
      </c>
      <c r="D4210" s="121" t="s">
        <v>73</v>
      </c>
      <c r="E4210" s="121" t="s">
        <v>38</v>
      </c>
      <c r="F4210" s="122">
        <v>1164086</v>
      </c>
      <c r="G4210" s="122">
        <v>98485</v>
      </c>
      <c r="H4210" s="120">
        <v>2019</v>
      </c>
      <c r="I4210" t="str">
        <f>IF(J4210="natural gas",VLOOKUP(D4210,'Cross-Page Data'!$I$4:$J$13,2,FALSE),IF(J4210="solar",VLOOKUP('Form 923'!D4210,'Cross-Page Data'!$I$14:$J$117,2,FALSE),J4210))</f>
        <v>natural gas peaker</v>
      </c>
      <c r="J4210" t="str">
        <f>VLOOKUP(E4210,'Cross-Page Data'!$D$4:$F$48,3,FALSE)</f>
        <v>natural gas</v>
      </c>
      <c r="K4210" t="b">
        <f t="shared" si="65"/>
        <v>1</v>
      </c>
    </row>
    <row r="4211" spans="1:11">
      <c r="A4211" s="120">
        <v>7907</v>
      </c>
      <c r="B4211" s="121" t="s">
        <v>201</v>
      </c>
      <c r="C4211" s="121" t="s">
        <v>202</v>
      </c>
      <c r="D4211" s="121" t="s">
        <v>116</v>
      </c>
      <c r="E4211" s="121" t="s">
        <v>170</v>
      </c>
      <c r="F4211" s="122">
        <v>6360978</v>
      </c>
      <c r="G4211" s="122">
        <v>714556</v>
      </c>
      <c r="H4211" s="120">
        <v>2019</v>
      </c>
      <c r="I4211" t="str">
        <f>IF(J4211="natural gas",VLOOKUP(D4211,'Cross-Page Data'!$I$4:$J$13,2,FALSE),IF(J4211="solar",VLOOKUP('Form 923'!D4211,'Cross-Page Data'!$I$14:$J$117,2,FALSE),J4211))</f>
        <v>hydro</v>
      </c>
      <c r="J4211" t="str">
        <f>VLOOKUP(E4211,'Cross-Page Data'!$D$4:$F$48,3,FALSE)</f>
        <v>hydro</v>
      </c>
      <c r="K4211" t="b">
        <f t="shared" si="65"/>
        <v>1</v>
      </c>
    </row>
    <row r="4212" spans="1:11">
      <c r="A4212" s="120">
        <v>7909</v>
      </c>
      <c r="B4212" s="121" t="s">
        <v>201</v>
      </c>
      <c r="C4212" s="121" t="s">
        <v>202</v>
      </c>
      <c r="D4212" s="121" t="s">
        <v>73</v>
      </c>
      <c r="E4212" s="121" t="s">
        <v>38</v>
      </c>
      <c r="F4212" s="122">
        <v>386285</v>
      </c>
      <c r="G4212" s="122">
        <v>32038</v>
      </c>
      <c r="H4212" s="120">
        <v>2019</v>
      </c>
      <c r="I4212" t="str">
        <f>IF(J4212="natural gas",VLOOKUP(D4212,'Cross-Page Data'!$I$4:$J$13,2,FALSE),IF(J4212="solar",VLOOKUP('Form 923'!D4212,'Cross-Page Data'!$I$14:$J$117,2,FALSE),J4212))</f>
        <v>natural gas peaker</v>
      </c>
      <c r="J4212" t="str">
        <f>VLOOKUP(E4212,'Cross-Page Data'!$D$4:$F$48,3,FALSE)</f>
        <v>natural gas</v>
      </c>
      <c r="K4212" t="b">
        <f t="shared" si="65"/>
        <v>1</v>
      </c>
    </row>
    <row r="4213" spans="1:11">
      <c r="A4213" s="120">
        <v>7910</v>
      </c>
      <c r="B4213" s="121" t="s">
        <v>201</v>
      </c>
      <c r="C4213" s="121" t="s">
        <v>202</v>
      </c>
      <c r="D4213" s="121" t="s">
        <v>73</v>
      </c>
      <c r="E4213" s="121" t="s">
        <v>38</v>
      </c>
      <c r="F4213" s="122">
        <v>826166</v>
      </c>
      <c r="G4213" s="122">
        <v>72966</v>
      </c>
      <c r="H4213" s="120">
        <v>2019</v>
      </c>
      <c r="I4213" t="str">
        <f>IF(J4213="natural gas",VLOOKUP(D4213,'Cross-Page Data'!$I$4:$J$13,2,FALSE),IF(J4213="solar",VLOOKUP('Form 923'!D4213,'Cross-Page Data'!$I$14:$J$117,2,FALSE),J4213))</f>
        <v>natural gas peaker</v>
      </c>
      <c r="J4213" t="str">
        <f>VLOOKUP(E4213,'Cross-Page Data'!$D$4:$F$48,3,FALSE)</f>
        <v>natural gas</v>
      </c>
      <c r="K4213" t="b">
        <f t="shared" si="65"/>
        <v>1</v>
      </c>
    </row>
    <row r="4214" spans="1:11">
      <c r="A4214" s="120">
        <v>7911</v>
      </c>
      <c r="B4214" s="121" t="s">
        <v>201</v>
      </c>
      <c r="C4214" s="121" t="s">
        <v>202</v>
      </c>
      <c r="D4214" s="121" t="s">
        <v>116</v>
      </c>
      <c r="E4214" s="121" t="s">
        <v>170</v>
      </c>
      <c r="F4214" s="122">
        <v>0</v>
      </c>
      <c r="G4214" s="122">
        <v>0</v>
      </c>
      <c r="H4214" s="120">
        <v>2019</v>
      </c>
      <c r="I4214" t="str">
        <f>IF(J4214="natural gas",VLOOKUP(D4214,'Cross-Page Data'!$I$4:$J$13,2,FALSE),IF(J4214="solar",VLOOKUP('Form 923'!D4214,'Cross-Page Data'!$I$14:$J$117,2,FALSE),J4214))</f>
        <v>hydro</v>
      </c>
      <c r="J4214" t="str">
        <f>VLOOKUP(E4214,'Cross-Page Data'!$D$4:$F$48,3,FALSE)</f>
        <v>hydro</v>
      </c>
      <c r="K4214" t="b">
        <f t="shared" si="65"/>
        <v>1</v>
      </c>
    </row>
    <row r="4215" spans="1:11">
      <c r="A4215" s="120">
        <v>7912</v>
      </c>
      <c r="B4215" s="121" t="s">
        <v>201</v>
      </c>
      <c r="C4215" s="121" t="s">
        <v>202</v>
      </c>
      <c r="D4215" s="121" t="s">
        <v>73</v>
      </c>
      <c r="E4215" s="121" t="s">
        <v>38</v>
      </c>
      <c r="F4215" s="122">
        <v>558409</v>
      </c>
      <c r="G4215" s="122">
        <v>50423</v>
      </c>
      <c r="H4215" s="120">
        <v>2019</v>
      </c>
      <c r="I4215" t="str">
        <f>IF(J4215="natural gas",VLOOKUP(D4215,'Cross-Page Data'!$I$4:$J$13,2,FALSE),IF(J4215="solar",VLOOKUP('Form 923'!D4215,'Cross-Page Data'!$I$14:$J$117,2,FALSE),J4215))</f>
        <v>natural gas peaker</v>
      </c>
      <c r="J4215" t="str">
        <f>VLOOKUP(E4215,'Cross-Page Data'!$D$4:$F$48,3,FALSE)</f>
        <v>natural gas</v>
      </c>
      <c r="K4215" t="b">
        <f t="shared" si="65"/>
        <v>1</v>
      </c>
    </row>
    <row r="4216" spans="1:11">
      <c r="A4216" s="120">
        <v>7913</v>
      </c>
      <c r="B4216" s="121" t="s">
        <v>201</v>
      </c>
      <c r="C4216" s="121" t="s">
        <v>202</v>
      </c>
      <c r="D4216" s="121" t="s">
        <v>73</v>
      </c>
      <c r="E4216" s="121" t="s">
        <v>38</v>
      </c>
      <c r="F4216" s="122">
        <v>308042</v>
      </c>
      <c r="G4216" s="122">
        <v>24911</v>
      </c>
      <c r="H4216" s="120">
        <v>2019</v>
      </c>
      <c r="I4216" t="str">
        <f>IF(J4216="natural gas",VLOOKUP(D4216,'Cross-Page Data'!$I$4:$J$13,2,FALSE),IF(J4216="solar",VLOOKUP('Form 923'!D4216,'Cross-Page Data'!$I$14:$J$117,2,FALSE),J4216))</f>
        <v>natural gas peaker</v>
      </c>
      <c r="J4216" t="str">
        <f>VLOOKUP(E4216,'Cross-Page Data'!$D$4:$F$48,3,FALSE)</f>
        <v>natural gas</v>
      </c>
      <c r="K4216" t="b">
        <f t="shared" si="65"/>
        <v>1</v>
      </c>
    </row>
    <row r="4217" spans="1:11">
      <c r="A4217" s="120">
        <v>7914</v>
      </c>
      <c r="B4217" s="121" t="s">
        <v>201</v>
      </c>
      <c r="C4217" s="121" t="s">
        <v>202</v>
      </c>
      <c r="D4217" s="121" t="s">
        <v>73</v>
      </c>
      <c r="E4217" s="121" t="s">
        <v>38</v>
      </c>
      <c r="F4217" s="122">
        <v>315609</v>
      </c>
      <c r="G4217" s="122">
        <v>25345</v>
      </c>
      <c r="H4217" s="120">
        <v>2019</v>
      </c>
      <c r="I4217" t="str">
        <f>IF(J4217="natural gas",VLOOKUP(D4217,'Cross-Page Data'!$I$4:$J$13,2,FALSE),IF(J4217="solar",VLOOKUP('Form 923'!D4217,'Cross-Page Data'!$I$14:$J$117,2,FALSE),J4217))</f>
        <v>natural gas peaker</v>
      </c>
      <c r="J4217" t="str">
        <f>VLOOKUP(E4217,'Cross-Page Data'!$D$4:$F$48,3,FALSE)</f>
        <v>natural gas</v>
      </c>
      <c r="K4217" t="b">
        <f t="shared" si="65"/>
        <v>1</v>
      </c>
    </row>
    <row r="4218" spans="1:11">
      <c r="A4218" s="120">
        <v>7915</v>
      </c>
      <c r="B4218" s="121" t="s">
        <v>201</v>
      </c>
      <c r="C4218" s="121" t="s">
        <v>202</v>
      </c>
      <c r="D4218" s="121" t="s">
        <v>73</v>
      </c>
      <c r="E4218" s="121" t="s">
        <v>38</v>
      </c>
      <c r="F4218" s="122">
        <v>826166</v>
      </c>
      <c r="G4218" s="122">
        <v>29372</v>
      </c>
      <c r="H4218" s="120">
        <v>2019</v>
      </c>
      <c r="I4218" t="str">
        <f>IF(J4218="natural gas",VLOOKUP(D4218,'Cross-Page Data'!$I$4:$J$13,2,FALSE),IF(J4218="solar",VLOOKUP('Form 923'!D4218,'Cross-Page Data'!$I$14:$J$117,2,FALSE),J4218))</f>
        <v>natural gas peaker</v>
      </c>
      <c r="J4218" t="str">
        <f>VLOOKUP(E4218,'Cross-Page Data'!$D$4:$F$48,3,FALSE)</f>
        <v>natural gas</v>
      </c>
      <c r="K4218" t="b">
        <f t="shared" si="65"/>
        <v>1</v>
      </c>
    </row>
    <row r="4219" spans="1:11">
      <c r="A4219" s="120">
        <v>7916</v>
      </c>
      <c r="B4219" s="121" t="s">
        <v>201</v>
      </c>
      <c r="C4219" s="121" t="s">
        <v>202</v>
      </c>
      <c r="D4219" s="121" t="s">
        <v>73</v>
      </c>
      <c r="E4219" s="121" t="s">
        <v>70</v>
      </c>
      <c r="F4219" s="122">
        <v>3943</v>
      </c>
      <c r="G4219" s="122">
        <v>335.329</v>
      </c>
      <c r="H4219" s="120">
        <v>2019</v>
      </c>
      <c r="I4219" t="str">
        <f>IF(J4219="natural gas",VLOOKUP(D4219,'Cross-Page Data'!$I$4:$J$13,2,FALSE),IF(J4219="solar",VLOOKUP('Form 923'!D4219,'Cross-Page Data'!$I$14:$J$117,2,FALSE),J4219))</f>
        <v>heavy or residual fuel oil</v>
      </c>
      <c r="J4219" t="str">
        <f>VLOOKUP(E4219,'Cross-Page Data'!$D$4:$F$48,3,FALSE)</f>
        <v>heavy or residual fuel oil</v>
      </c>
      <c r="K4219" t="b">
        <f t="shared" si="65"/>
        <v>1</v>
      </c>
    </row>
    <row r="4220" spans="1:11">
      <c r="A4220" s="120">
        <v>7916</v>
      </c>
      <c r="B4220" s="121" t="s">
        <v>201</v>
      </c>
      <c r="C4220" s="121" t="s">
        <v>202</v>
      </c>
      <c r="D4220" s="121" t="s">
        <v>73</v>
      </c>
      <c r="E4220" s="121" t="s">
        <v>38</v>
      </c>
      <c r="F4220" s="122">
        <v>5793412</v>
      </c>
      <c r="G4220" s="122">
        <v>492570.67</v>
      </c>
      <c r="H4220" s="120">
        <v>2019</v>
      </c>
      <c r="I4220" t="str">
        <f>IF(J4220="natural gas",VLOOKUP(D4220,'Cross-Page Data'!$I$4:$J$13,2,FALSE),IF(J4220="solar",VLOOKUP('Form 923'!D4220,'Cross-Page Data'!$I$14:$J$117,2,FALSE),J4220))</f>
        <v>natural gas peaker</v>
      </c>
      <c r="J4220" t="str">
        <f>VLOOKUP(E4220,'Cross-Page Data'!$D$4:$F$48,3,FALSE)</f>
        <v>natural gas</v>
      </c>
      <c r="K4220" t="b">
        <f t="shared" si="65"/>
        <v>1</v>
      </c>
    </row>
    <row r="4221" spans="1:11">
      <c r="A4221" s="120">
        <v>7917</v>
      </c>
      <c r="B4221" s="121" t="s">
        <v>201</v>
      </c>
      <c r="C4221" s="121" t="s">
        <v>202</v>
      </c>
      <c r="D4221" s="121" t="s">
        <v>39</v>
      </c>
      <c r="E4221" s="121" t="s">
        <v>38</v>
      </c>
      <c r="F4221" s="122">
        <v>60676</v>
      </c>
      <c r="G4221" s="122">
        <v>1176135</v>
      </c>
      <c r="H4221" s="120">
        <v>2019</v>
      </c>
      <c r="I4221" t="str">
        <f>IF(J4221="natural gas",VLOOKUP(D4221,'Cross-Page Data'!$I$4:$J$13,2,FALSE),IF(J4221="solar",VLOOKUP('Form 923'!D4221,'Cross-Page Data'!$I$14:$J$117,2,FALSE),J4221))</f>
        <v>natural gas nonpeaker - preexisting nonretiring</v>
      </c>
      <c r="J4221" t="str">
        <f>VLOOKUP(E4221,'Cross-Page Data'!$D$4:$F$48,3,FALSE)</f>
        <v>natural gas</v>
      </c>
      <c r="K4221" t="b">
        <f t="shared" si="65"/>
        <v>1</v>
      </c>
    </row>
    <row r="4222" spans="1:11">
      <c r="A4222" s="120">
        <v>7917</v>
      </c>
      <c r="B4222" s="121" t="s">
        <v>201</v>
      </c>
      <c r="C4222" s="121" t="s">
        <v>202</v>
      </c>
      <c r="D4222" s="121" t="s">
        <v>61</v>
      </c>
      <c r="E4222" s="121" t="s">
        <v>38</v>
      </c>
      <c r="F4222" s="122">
        <v>23006852</v>
      </c>
      <c r="G4222" s="122">
        <v>2151210</v>
      </c>
      <c r="H4222" s="120">
        <v>2019</v>
      </c>
      <c r="I4222" t="str">
        <f>IF(J4222="natural gas",VLOOKUP(D4222,'Cross-Page Data'!$I$4:$J$13,2,FALSE),IF(J4222="solar",VLOOKUP('Form 923'!D4222,'Cross-Page Data'!$I$14:$J$117,2,FALSE),J4222))</f>
        <v>natural gas nonpeaker - preexisting nonretiring</v>
      </c>
      <c r="J4222" t="str">
        <f>VLOOKUP(E4222,'Cross-Page Data'!$D$4:$F$48,3,FALSE)</f>
        <v>natural gas</v>
      </c>
      <c r="K4222" t="b">
        <f t="shared" si="65"/>
        <v>1</v>
      </c>
    </row>
    <row r="4223" spans="1:11">
      <c r="A4223" s="120">
        <v>7918</v>
      </c>
      <c r="B4223" s="121" t="s">
        <v>201</v>
      </c>
      <c r="C4223" s="121" t="s">
        <v>202</v>
      </c>
      <c r="D4223" s="121" t="s">
        <v>79</v>
      </c>
      <c r="E4223" s="121" t="s">
        <v>70</v>
      </c>
      <c r="F4223" s="122">
        <v>1783</v>
      </c>
      <c r="G4223" s="122">
        <v>180</v>
      </c>
      <c r="H4223" s="120">
        <v>2019</v>
      </c>
      <c r="I4223" t="str">
        <f>IF(J4223="natural gas",VLOOKUP(D4223,'Cross-Page Data'!$I$4:$J$13,2,FALSE),IF(J4223="solar",VLOOKUP('Form 923'!D4223,'Cross-Page Data'!$I$14:$J$117,2,FALSE),J4223))</f>
        <v>heavy or residual fuel oil</v>
      </c>
      <c r="J4223" t="str">
        <f>VLOOKUP(E4223,'Cross-Page Data'!$D$4:$F$48,3,FALSE)</f>
        <v>heavy or residual fuel oil</v>
      </c>
      <c r="K4223" t="b">
        <f t="shared" si="65"/>
        <v>1</v>
      </c>
    </row>
    <row r="4224" spans="1:11">
      <c r="A4224" s="120">
        <v>7919</v>
      </c>
      <c r="B4224" s="121" t="s">
        <v>201</v>
      </c>
      <c r="C4224" s="121" t="s">
        <v>202</v>
      </c>
      <c r="D4224" s="121" t="s">
        <v>79</v>
      </c>
      <c r="E4224" s="121" t="s">
        <v>70</v>
      </c>
      <c r="F4224" s="122">
        <v>1658</v>
      </c>
      <c r="G4224" s="122">
        <v>167</v>
      </c>
      <c r="H4224" s="120">
        <v>2019</v>
      </c>
      <c r="I4224" t="str">
        <f>IF(J4224="natural gas",VLOOKUP(D4224,'Cross-Page Data'!$I$4:$J$13,2,FALSE),IF(J4224="solar",VLOOKUP('Form 923'!D4224,'Cross-Page Data'!$I$14:$J$117,2,FALSE),J4224))</f>
        <v>heavy or residual fuel oil</v>
      </c>
      <c r="J4224" t="str">
        <f>VLOOKUP(E4224,'Cross-Page Data'!$D$4:$F$48,3,FALSE)</f>
        <v>heavy or residual fuel oil</v>
      </c>
      <c r="K4224" t="b">
        <f t="shared" si="65"/>
        <v>1</v>
      </c>
    </row>
    <row r="4225" spans="1:11">
      <c r="A4225" s="120">
        <v>7920</v>
      </c>
      <c r="B4225" s="121" t="s">
        <v>201</v>
      </c>
      <c r="C4225" s="121" t="s">
        <v>202</v>
      </c>
      <c r="D4225" s="121" t="s">
        <v>79</v>
      </c>
      <c r="E4225" s="121" t="s">
        <v>70</v>
      </c>
      <c r="F4225" s="122">
        <v>300</v>
      </c>
      <c r="G4225" s="122">
        <v>-92</v>
      </c>
      <c r="H4225" s="120">
        <v>2019</v>
      </c>
      <c r="I4225" t="str">
        <f>IF(J4225="natural gas",VLOOKUP(D4225,'Cross-Page Data'!$I$4:$J$13,2,FALSE),IF(J4225="solar",VLOOKUP('Form 923'!D4225,'Cross-Page Data'!$I$14:$J$117,2,FALSE),J4225))</f>
        <v>heavy or residual fuel oil</v>
      </c>
      <c r="J4225" t="str">
        <f>VLOOKUP(E4225,'Cross-Page Data'!$D$4:$F$48,3,FALSE)</f>
        <v>heavy or residual fuel oil</v>
      </c>
      <c r="K4225" t="b">
        <f t="shared" si="65"/>
        <v>1</v>
      </c>
    </row>
    <row r="4226" spans="1:11">
      <c r="A4226" s="120">
        <v>7921</v>
      </c>
      <c r="B4226" s="121" t="s">
        <v>201</v>
      </c>
      <c r="C4226" s="121" t="s">
        <v>202</v>
      </c>
      <c r="D4226" s="121" t="s">
        <v>79</v>
      </c>
      <c r="E4226" s="121" t="s">
        <v>70</v>
      </c>
      <c r="F4226" s="122">
        <v>0</v>
      </c>
      <c r="G4226" s="122">
        <v>-233</v>
      </c>
      <c r="H4226" s="120">
        <v>2019</v>
      </c>
      <c r="I4226" t="str">
        <f>IF(J4226="natural gas",VLOOKUP(D4226,'Cross-Page Data'!$I$4:$J$13,2,FALSE),IF(J4226="solar",VLOOKUP('Form 923'!D4226,'Cross-Page Data'!$I$14:$J$117,2,FALSE),J4226))</f>
        <v>heavy or residual fuel oil</v>
      </c>
      <c r="J4226" t="str">
        <f>VLOOKUP(E4226,'Cross-Page Data'!$D$4:$F$48,3,FALSE)</f>
        <v>heavy or residual fuel oil</v>
      </c>
      <c r="K4226" t="b">
        <f t="shared" si="65"/>
        <v>1</v>
      </c>
    </row>
    <row r="4227" spans="1:11">
      <c r="A4227" s="120">
        <v>7924</v>
      </c>
      <c r="B4227" s="121" t="s">
        <v>201</v>
      </c>
      <c r="C4227" s="121" t="s">
        <v>202</v>
      </c>
      <c r="D4227" s="121" t="s">
        <v>79</v>
      </c>
      <c r="E4227" s="121" t="s">
        <v>70</v>
      </c>
      <c r="F4227" s="122">
        <v>0</v>
      </c>
      <c r="G4227" s="122">
        <v>0</v>
      </c>
      <c r="H4227" s="120">
        <v>2019</v>
      </c>
      <c r="I4227" t="str">
        <f>IF(J4227="natural gas",VLOOKUP(D4227,'Cross-Page Data'!$I$4:$J$13,2,FALSE),IF(J4227="solar",VLOOKUP('Form 923'!D4227,'Cross-Page Data'!$I$14:$J$117,2,FALSE),J4227))</f>
        <v>heavy or residual fuel oil</v>
      </c>
      <c r="J4227" t="str">
        <f>VLOOKUP(E4227,'Cross-Page Data'!$D$4:$F$48,3,FALSE)</f>
        <v>heavy or residual fuel oil</v>
      </c>
      <c r="K4227" t="b">
        <f t="shared" si="65"/>
        <v>1</v>
      </c>
    </row>
    <row r="4228" spans="1:11">
      <c r="A4228" s="120">
        <v>7925</v>
      </c>
      <c r="B4228" s="121" t="s">
        <v>201</v>
      </c>
      <c r="C4228" s="121" t="s">
        <v>202</v>
      </c>
      <c r="D4228" s="121" t="s">
        <v>73</v>
      </c>
      <c r="E4228" s="121" t="s">
        <v>70</v>
      </c>
      <c r="F4228" s="122">
        <v>10450</v>
      </c>
      <c r="G4228" s="122">
        <v>810.357</v>
      </c>
      <c r="H4228" s="120">
        <v>2019</v>
      </c>
      <c r="I4228" t="str">
        <f>IF(J4228="natural gas",VLOOKUP(D4228,'Cross-Page Data'!$I$4:$J$13,2,FALSE),IF(J4228="solar",VLOOKUP('Form 923'!D4228,'Cross-Page Data'!$I$14:$J$117,2,FALSE),J4228))</f>
        <v>heavy or residual fuel oil</v>
      </c>
      <c r="J4228" t="str">
        <f>VLOOKUP(E4228,'Cross-Page Data'!$D$4:$F$48,3,FALSE)</f>
        <v>heavy or residual fuel oil</v>
      </c>
      <c r="K4228" t="b">
        <f t="shared" si="65"/>
        <v>1</v>
      </c>
    </row>
    <row r="4229" spans="1:11">
      <c r="A4229" s="120">
        <v>7925</v>
      </c>
      <c r="B4229" s="121" t="s">
        <v>201</v>
      </c>
      <c r="C4229" s="121" t="s">
        <v>202</v>
      </c>
      <c r="D4229" s="121" t="s">
        <v>73</v>
      </c>
      <c r="E4229" s="121" t="s">
        <v>38</v>
      </c>
      <c r="F4229" s="122">
        <v>765723</v>
      </c>
      <c r="G4229" s="122">
        <v>59389.643</v>
      </c>
      <c r="H4229" s="120">
        <v>2019</v>
      </c>
      <c r="I4229" t="str">
        <f>IF(J4229="natural gas",VLOOKUP(D4229,'Cross-Page Data'!$I$4:$J$13,2,FALSE),IF(J4229="solar",VLOOKUP('Form 923'!D4229,'Cross-Page Data'!$I$14:$J$117,2,FALSE),J4229))</f>
        <v>natural gas peaker</v>
      </c>
      <c r="J4229" t="str">
        <f>VLOOKUP(E4229,'Cross-Page Data'!$D$4:$F$48,3,FALSE)</f>
        <v>natural gas</v>
      </c>
      <c r="K4229" t="b">
        <f t="shared" si="65"/>
        <v>1</v>
      </c>
    </row>
    <row r="4230" spans="1:11">
      <c r="A4230" s="120">
        <v>7925</v>
      </c>
      <c r="B4230" s="121" t="s">
        <v>201</v>
      </c>
      <c r="C4230" s="121" t="s">
        <v>202</v>
      </c>
      <c r="D4230" s="121" t="s">
        <v>79</v>
      </c>
      <c r="E4230" s="121" t="s">
        <v>70</v>
      </c>
      <c r="F4230" s="122">
        <v>0</v>
      </c>
      <c r="G4230" s="122">
        <v>0</v>
      </c>
      <c r="H4230" s="120">
        <v>2019</v>
      </c>
      <c r="I4230" t="str">
        <f>IF(J4230="natural gas",VLOOKUP(D4230,'Cross-Page Data'!$I$4:$J$13,2,FALSE),IF(J4230="solar",VLOOKUP('Form 923'!D4230,'Cross-Page Data'!$I$14:$J$117,2,FALSE),J4230))</f>
        <v>heavy or residual fuel oil</v>
      </c>
      <c r="J4230" t="str">
        <f>VLOOKUP(E4230,'Cross-Page Data'!$D$4:$F$48,3,FALSE)</f>
        <v>heavy or residual fuel oil</v>
      </c>
      <c r="K4230" t="b">
        <f t="shared" si="65"/>
        <v>1</v>
      </c>
    </row>
    <row r="4231" spans="1:11">
      <c r="A4231" s="120">
        <v>7926</v>
      </c>
      <c r="B4231" s="121" t="s">
        <v>201</v>
      </c>
      <c r="C4231" s="121" t="s">
        <v>202</v>
      </c>
      <c r="D4231" s="121" t="s">
        <v>79</v>
      </c>
      <c r="E4231" s="121" t="s">
        <v>70</v>
      </c>
      <c r="F4231" s="122">
        <v>207</v>
      </c>
      <c r="G4231" s="122">
        <v>21</v>
      </c>
      <c r="H4231" s="120">
        <v>2019</v>
      </c>
      <c r="I4231" t="str">
        <f>IF(J4231="natural gas",VLOOKUP(D4231,'Cross-Page Data'!$I$4:$J$13,2,FALSE),IF(J4231="solar",VLOOKUP('Form 923'!D4231,'Cross-Page Data'!$I$14:$J$117,2,FALSE),J4231))</f>
        <v>heavy or residual fuel oil</v>
      </c>
      <c r="J4231" t="str">
        <f>VLOOKUP(E4231,'Cross-Page Data'!$D$4:$F$48,3,FALSE)</f>
        <v>heavy or residual fuel oil</v>
      </c>
      <c r="K4231" t="b">
        <f t="shared" ref="K4231:K4294" si="66">IF(AND($N$6=FALSE,OR(C4231="Commercial NAICS Cogen",C4231="Industrial NAICS Cogen",C4231="NAICS-22 Cogen")),FALSE,IF(AND($N$7=FALSE,OR(C4231="Commercial NAICS Cogen",C4231="Commercial NAICS Non-Cogen",C4231="industrial NAICS Cogen",C4231="industrial NAICS non-cogen")),FALSE,TRUE))</f>
        <v>1</v>
      </c>
    </row>
    <row r="4232" spans="1:11">
      <c r="A4232" s="120">
        <v>7927</v>
      </c>
      <c r="B4232" s="121" t="s">
        <v>201</v>
      </c>
      <c r="C4232" s="121" t="s">
        <v>202</v>
      </c>
      <c r="D4232" s="121" t="s">
        <v>128</v>
      </c>
      <c r="E4232" s="121" t="s">
        <v>180</v>
      </c>
      <c r="F4232" s="122">
        <v>0</v>
      </c>
      <c r="G4232" s="122">
        <v>0</v>
      </c>
      <c r="H4232" s="120">
        <v>2019</v>
      </c>
      <c r="I4232" t="str">
        <f>IF(J4232="natural gas",VLOOKUP(D4232,'Cross-Page Data'!$I$4:$J$13,2,FALSE),IF(J4232="solar",VLOOKUP('Form 923'!D4232,'Cross-Page Data'!$I$14:$J$117,2,FALSE),J4232))</f>
        <v>wind</v>
      </c>
      <c r="J4232" t="str">
        <f>VLOOKUP(E4232,'Cross-Page Data'!$D$4:$F$48,3,FALSE)</f>
        <v>wind</v>
      </c>
      <c r="K4232" t="b">
        <f t="shared" si="66"/>
        <v>1</v>
      </c>
    </row>
    <row r="4233" spans="1:11">
      <c r="A4233" s="120">
        <v>7928</v>
      </c>
      <c r="B4233" s="121" t="s">
        <v>201</v>
      </c>
      <c r="C4233" s="121" t="s">
        <v>202</v>
      </c>
      <c r="D4233" s="121" t="s">
        <v>73</v>
      </c>
      <c r="E4233" s="121" t="s">
        <v>38</v>
      </c>
      <c r="F4233" s="122">
        <v>348333</v>
      </c>
      <c r="G4233" s="122">
        <v>26103</v>
      </c>
      <c r="H4233" s="120">
        <v>2019</v>
      </c>
      <c r="I4233" t="str">
        <f>IF(J4233="natural gas",VLOOKUP(D4233,'Cross-Page Data'!$I$4:$J$13,2,FALSE),IF(J4233="solar",VLOOKUP('Form 923'!D4233,'Cross-Page Data'!$I$14:$J$117,2,FALSE),J4233))</f>
        <v>natural gas peaker</v>
      </c>
      <c r="J4233" t="str">
        <f>VLOOKUP(E4233,'Cross-Page Data'!$D$4:$F$48,3,FALSE)</f>
        <v>natural gas</v>
      </c>
      <c r="K4233" t="b">
        <f t="shared" si="66"/>
        <v>1</v>
      </c>
    </row>
    <row r="4234" spans="1:11">
      <c r="A4234" s="120">
        <v>7929</v>
      </c>
      <c r="B4234" s="121" t="s">
        <v>201</v>
      </c>
      <c r="C4234" s="121" t="s">
        <v>202</v>
      </c>
      <c r="D4234" s="121" t="s">
        <v>73</v>
      </c>
      <c r="E4234" s="121" t="s">
        <v>38</v>
      </c>
      <c r="F4234" s="122">
        <v>1764340</v>
      </c>
      <c r="G4234" s="122">
        <v>134606</v>
      </c>
      <c r="H4234" s="120">
        <v>2019</v>
      </c>
      <c r="I4234" t="str">
        <f>IF(J4234="natural gas",VLOOKUP(D4234,'Cross-Page Data'!$I$4:$J$13,2,FALSE),IF(J4234="solar",VLOOKUP('Form 923'!D4234,'Cross-Page Data'!$I$14:$J$117,2,FALSE),J4234))</f>
        <v>natural gas peaker</v>
      </c>
      <c r="J4234" t="str">
        <f>VLOOKUP(E4234,'Cross-Page Data'!$D$4:$F$48,3,FALSE)</f>
        <v>natural gas</v>
      </c>
      <c r="K4234" t="b">
        <f t="shared" si="66"/>
        <v>1</v>
      </c>
    </row>
    <row r="4235" spans="1:11">
      <c r="A4235" s="120">
        <v>7930</v>
      </c>
      <c r="B4235" s="121" t="s">
        <v>205</v>
      </c>
      <c r="C4235" s="121" t="s">
        <v>202</v>
      </c>
      <c r="D4235" s="121" t="s">
        <v>73</v>
      </c>
      <c r="E4235" s="121" t="s">
        <v>70</v>
      </c>
      <c r="F4235" s="122">
        <v>0</v>
      </c>
      <c r="G4235" s="122">
        <v>0</v>
      </c>
      <c r="H4235" s="120">
        <v>2019</v>
      </c>
      <c r="I4235" t="str">
        <f>IF(J4235="natural gas",VLOOKUP(D4235,'Cross-Page Data'!$I$4:$J$13,2,FALSE),IF(J4235="solar",VLOOKUP('Form 923'!D4235,'Cross-Page Data'!$I$14:$J$117,2,FALSE),J4235))</f>
        <v>heavy or residual fuel oil</v>
      </c>
      <c r="J4235" t="str">
        <f>VLOOKUP(E4235,'Cross-Page Data'!$D$4:$F$48,3,FALSE)</f>
        <v>heavy or residual fuel oil</v>
      </c>
      <c r="K4235" t="b">
        <f t="shared" si="66"/>
        <v>1</v>
      </c>
    </row>
    <row r="4236" spans="1:11">
      <c r="A4236" s="120">
        <v>7930</v>
      </c>
      <c r="B4236" s="121" t="s">
        <v>205</v>
      </c>
      <c r="C4236" s="121" t="s">
        <v>202</v>
      </c>
      <c r="D4236" s="121" t="s">
        <v>73</v>
      </c>
      <c r="E4236" s="121" t="s">
        <v>38</v>
      </c>
      <c r="F4236" s="122">
        <v>14718</v>
      </c>
      <c r="G4236" s="122">
        <v>1229</v>
      </c>
      <c r="H4236" s="120">
        <v>2019</v>
      </c>
      <c r="I4236" t="str">
        <f>IF(J4236="natural gas",VLOOKUP(D4236,'Cross-Page Data'!$I$4:$J$13,2,FALSE),IF(J4236="solar",VLOOKUP('Form 923'!D4236,'Cross-Page Data'!$I$14:$J$117,2,FALSE),J4236))</f>
        <v>natural gas peaker</v>
      </c>
      <c r="J4236" t="str">
        <f>VLOOKUP(E4236,'Cross-Page Data'!$D$4:$F$48,3,FALSE)</f>
        <v>natural gas</v>
      </c>
      <c r="K4236" t="b">
        <f t="shared" si="66"/>
        <v>1</v>
      </c>
    </row>
    <row r="4237" spans="1:11">
      <c r="A4237" s="120">
        <v>7931</v>
      </c>
      <c r="B4237" s="121" t="s">
        <v>201</v>
      </c>
      <c r="C4237" s="121" t="s">
        <v>202</v>
      </c>
      <c r="D4237" s="121" t="s">
        <v>39</v>
      </c>
      <c r="E4237" s="121" t="s">
        <v>38</v>
      </c>
      <c r="F4237" s="122">
        <v>6213</v>
      </c>
      <c r="G4237" s="122">
        <v>660363</v>
      </c>
      <c r="H4237" s="120">
        <v>2019</v>
      </c>
      <c r="I4237" t="str">
        <f>IF(J4237="natural gas",VLOOKUP(D4237,'Cross-Page Data'!$I$4:$J$13,2,FALSE),IF(J4237="solar",VLOOKUP('Form 923'!D4237,'Cross-Page Data'!$I$14:$J$117,2,FALSE),J4237))</f>
        <v>natural gas nonpeaker - preexisting nonretiring</v>
      </c>
      <c r="J4237" t="str">
        <f>VLOOKUP(E4237,'Cross-Page Data'!$D$4:$F$48,3,FALSE)</f>
        <v>natural gas</v>
      </c>
      <c r="K4237" t="b">
        <f t="shared" si="66"/>
        <v>1</v>
      </c>
    </row>
    <row r="4238" spans="1:11">
      <c r="A4238" s="120">
        <v>7931</v>
      </c>
      <c r="B4238" s="121" t="s">
        <v>201</v>
      </c>
      <c r="C4238" s="121" t="s">
        <v>202</v>
      </c>
      <c r="D4238" s="121" t="s">
        <v>61</v>
      </c>
      <c r="E4238" s="121" t="s">
        <v>38</v>
      </c>
      <c r="F4238" s="122">
        <v>13008515</v>
      </c>
      <c r="G4238" s="122">
        <v>1229653</v>
      </c>
      <c r="H4238" s="120">
        <v>2019</v>
      </c>
      <c r="I4238" t="str">
        <f>IF(J4238="natural gas",VLOOKUP(D4238,'Cross-Page Data'!$I$4:$J$13,2,FALSE),IF(J4238="solar",VLOOKUP('Form 923'!D4238,'Cross-Page Data'!$I$14:$J$117,2,FALSE),J4238))</f>
        <v>natural gas nonpeaker - preexisting nonretiring</v>
      </c>
      <c r="J4238" t="str">
        <f>VLOOKUP(E4238,'Cross-Page Data'!$D$4:$F$48,3,FALSE)</f>
        <v>natural gas</v>
      </c>
      <c r="K4238" t="b">
        <f t="shared" si="66"/>
        <v>1</v>
      </c>
    </row>
    <row r="4239" spans="1:11">
      <c r="A4239" s="120">
        <v>7932</v>
      </c>
      <c r="B4239" s="121" t="s">
        <v>201</v>
      </c>
      <c r="C4239" s="121" t="s">
        <v>202</v>
      </c>
      <c r="D4239" s="121" t="s">
        <v>73</v>
      </c>
      <c r="E4239" s="121" t="s">
        <v>38</v>
      </c>
      <c r="F4239" s="122">
        <v>948420</v>
      </c>
      <c r="G4239" s="122">
        <v>65925</v>
      </c>
      <c r="H4239" s="120">
        <v>2019</v>
      </c>
      <c r="I4239" t="str">
        <f>IF(J4239="natural gas",VLOOKUP(D4239,'Cross-Page Data'!$I$4:$J$13,2,FALSE),IF(J4239="solar",VLOOKUP('Form 923'!D4239,'Cross-Page Data'!$I$14:$J$117,2,FALSE),J4239))</f>
        <v>natural gas peaker</v>
      </c>
      <c r="J4239" t="str">
        <f>VLOOKUP(E4239,'Cross-Page Data'!$D$4:$F$48,3,FALSE)</f>
        <v>natural gas</v>
      </c>
      <c r="K4239" t="b">
        <f t="shared" si="66"/>
        <v>1</v>
      </c>
    </row>
    <row r="4240" spans="1:11">
      <c r="A4240" s="120">
        <v>7934</v>
      </c>
      <c r="B4240" s="121" t="s">
        <v>201</v>
      </c>
      <c r="C4240" s="121" t="s">
        <v>202</v>
      </c>
      <c r="D4240" s="121" t="s">
        <v>79</v>
      </c>
      <c r="E4240" s="121" t="s">
        <v>70</v>
      </c>
      <c r="F4240" s="122">
        <v>3918</v>
      </c>
      <c r="G4240" s="122">
        <v>390</v>
      </c>
      <c r="H4240" s="120">
        <v>2019</v>
      </c>
      <c r="I4240" t="str">
        <f>IF(J4240="natural gas",VLOOKUP(D4240,'Cross-Page Data'!$I$4:$J$13,2,FALSE),IF(J4240="solar",VLOOKUP('Form 923'!D4240,'Cross-Page Data'!$I$14:$J$117,2,FALSE),J4240))</f>
        <v>heavy or residual fuel oil</v>
      </c>
      <c r="J4240" t="str">
        <f>VLOOKUP(E4240,'Cross-Page Data'!$D$4:$F$48,3,FALSE)</f>
        <v>heavy or residual fuel oil</v>
      </c>
      <c r="K4240" t="b">
        <f t="shared" si="66"/>
        <v>1</v>
      </c>
    </row>
    <row r="4241" spans="1:11">
      <c r="A4241" s="120">
        <v>7935</v>
      </c>
      <c r="B4241" s="121" t="s">
        <v>201</v>
      </c>
      <c r="C4241" s="121" t="s">
        <v>202</v>
      </c>
      <c r="D4241" s="121" t="s">
        <v>79</v>
      </c>
      <c r="E4241" s="121" t="s">
        <v>70</v>
      </c>
      <c r="F4241" s="122">
        <v>1005</v>
      </c>
      <c r="G4241" s="122">
        <v>81</v>
      </c>
      <c r="H4241" s="120">
        <v>2019</v>
      </c>
      <c r="I4241" t="str">
        <f>IF(J4241="natural gas",VLOOKUP(D4241,'Cross-Page Data'!$I$4:$J$13,2,FALSE),IF(J4241="solar",VLOOKUP('Form 923'!D4241,'Cross-Page Data'!$I$14:$J$117,2,FALSE),J4241))</f>
        <v>heavy or residual fuel oil</v>
      </c>
      <c r="J4241" t="str">
        <f>VLOOKUP(E4241,'Cross-Page Data'!$D$4:$F$48,3,FALSE)</f>
        <v>heavy or residual fuel oil</v>
      </c>
      <c r="K4241" t="b">
        <f t="shared" si="66"/>
        <v>1</v>
      </c>
    </row>
    <row r="4242" spans="1:11">
      <c r="A4242" s="120">
        <v>7936</v>
      </c>
      <c r="B4242" s="121" t="s">
        <v>201</v>
      </c>
      <c r="C4242" s="121" t="s">
        <v>202</v>
      </c>
      <c r="D4242" s="121" t="s">
        <v>128</v>
      </c>
      <c r="E4242" s="121" t="s">
        <v>180</v>
      </c>
      <c r="F4242" s="122">
        <v>1749813</v>
      </c>
      <c r="G4242" s="122">
        <v>196564</v>
      </c>
      <c r="H4242" s="120">
        <v>2019</v>
      </c>
      <c r="I4242" t="str">
        <f>IF(J4242="natural gas",VLOOKUP(D4242,'Cross-Page Data'!$I$4:$J$13,2,FALSE),IF(J4242="solar",VLOOKUP('Form 923'!D4242,'Cross-Page Data'!$I$14:$J$117,2,FALSE),J4242))</f>
        <v>wind</v>
      </c>
      <c r="J4242" t="str">
        <f>VLOOKUP(E4242,'Cross-Page Data'!$D$4:$F$48,3,FALSE)</f>
        <v>wind</v>
      </c>
      <c r="K4242" t="b">
        <f t="shared" si="66"/>
        <v>1</v>
      </c>
    </row>
    <row r="4243" spans="1:11">
      <c r="A4243" s="120">
        <v>7940</v>
      </c>
      <c r="B4243" s="121" t="s">
        <v>201</v>
      </c>
      <c r="C4243" s="121" t="s">
        <v>202</v>
      </c>
      <c r="D4243" s="121" t="s">
        <v>79</v>
      </c>
      <c r="E4243" s="121" t="s">
        <v>70</v>
      </c>
      <c r="F4243" s="122">
        <v>3811</v>
      </c>
      <c r="G4243" s="122">
        <v>398</v>
      </c>
      <c r="H4243" s="120">
        <v>2019</v>
      </c>
      <c r="I4243" t="str">
        <f>IF(J4243="natural gas",VLOOKUP(D4243,'Cross-Page Data'!$I$4:$J$13,2,FALSE),IF(J4243="solar",VLOOKUP('Form 923'!D4243,'Cross-Page Data'!$I$14:$J$117,2,FALSE),J4243))</f>
        <v>heavy or residual fuel oil</v>
      </c>
      <c r="J4243" t="str">
        <f>VLOOKUP(E4243,'Cross-Page Data'!$D$4:$F$48,3,FALSE)</f>
        <v>heavy or residual fuel oil</v>
      </c>
      <c r="K4243" t="b">
        <f t="shared" si="66"/>
        <v>1</v>
      </c>
    </row>
    <row r="4244" spans="1:11">
      <c r="A4244" s="120">
        <v>7941</v>
      </c>
      <c r="B4244" s="121" t="s">
        <v>201</v>
      </c>
      <c r="C4244" s="121" t="s">
        <v>202</v>
      </c>
      <c r="D4244" s="121" t="s">
        <v>79</v>
      </c>
      <c r="E4244" s="121" t="s">
        <v>70</v>
      </c>
      <c r="F4244" s="122">
        <v>5009</v>
      </c>
      <c r="G4244" s="122">
        <v>516</v>
      </c>
      <c r="H4244" s="120">
        <v>2019</v>
      </c>
      <c r="I4244" t="str">
        <f>IF(J4244="natural gas",VLOOKUP(D4244,'Cross-Page Data'!$I$4:$J$13,2,FALSE),IF(J4244="solar",VLOOKUP('Form 923'!D4244,'Cross-Page Data'!$I$14:$J$117,2,FALSE),J4244))</f>
        <v>heavy or residual fuel oil</v>
      </c>
      <c r="J4244" t="str">
        <f>VLOOKUP(E4244,'Cross-Page Data'!$D$4:$F$48,3,FALSE)</f>
        <v>heavy or residual fuel oil</v>
      </c>
      <c r="K4244" t="b">
        <f t="shared" si="66"/>
        <v>1</v>
      </c>
    </row>
    <row r="4245" spans="1:11">
      <c r="A4245" s="120">
        <v>7942</v>
      </c>
      <c r="B4245" s="121" t="s">
        <v>201</v>
      </c>
      <c r="C4245" s="121" t="s">
        <v>202</v>
      </c>
      <c r="D4245" s="121" t="s">
        <v>116</v>
      </c>
      <c r="E4245" s="121" t="s">
        <v>170</v>
      </c>
      <c r="F4245" s="122">
        <v>161161</v>
      </c>
      <c r="G4245" s="122">
        <v>18104</v>
      </c>
      <c r="H4245" s="120">
        <v>2019</v>
      </c>
      <c r="I4245" t="str">
        <f>IF(J4245="natural gas",VLOOKUP(D4245,'Cross-Page Data'!$I$4:$J$13,2,FALSE),IF(J4245="solar",VLOOKUP('Form 923'!D4245,'Cross-Page Data'!$I$14:$J$117,2,FALSE),J4245))</f>
        <v>hydro</v>
      </c>
      <c r="J4245" t="str">
        <f>VLOOKUP(E4245,'Cross-Page Data'!$D$4:$F$48,3,FALSE)</f>
        <v>hydro</v>
      </c>
      <c r="K4245" t="b">
        <f t="shared" si="66"/>
        <v>1</v>
      </c>
    </row>
    <row r="4246" spans="1:11">
      <c r="A4246" s="120">
        <v>7946</v>
      </c>
      <c r="B4246" s="121" t="s">
        <v>201</v>
      </c>
      <c r="C4246" s="121" t="s">
        <v>202</v>
      </c>
      <c r="D4246" s="121" t="s">
        <v>39</v>
      </c>
      <c r="E4246" s="121" t="s">
        <v>38</v>
      </c>
      <c r="F4246" s="122">
        <v>1017676</v>
      </c>
      <c r="G4246" s="122">
        <v>1169500</v>
      </c>
      <c r="H4246" s="120">
        <v>2019</v>
      </c>
      <c r="I4246" t="str">
        <f>IF(J4246="natural gas",VLOOKUP(D4246,'Cross-Page Data'!$I$4:$J$13,2,FALSE),IF(J4246="solar",VLOOKUP('Form 923'!D4246,'Cross-Page Data'!$I$14:$J$117,2,FALSE),J4246))</f>
        <v>natural gas nonpeaker - preexisting nonretiring</v>
      </c>
      <c r="J4246" t="str">
        <f>VLOOKUP(E4246,'Cross-Page Data'!$D$4:$F$48,3,FALSE)</f>
        <v>natural gas</v>
      </c>
      <c r="K4246" t="b">
        <f t="shared" si="66"/>
        <v>1</v>
      </c>
    </row>
    <row r="4247" spans="1:11">
      <c r="A4247" s="120">
        <v>7946</v>
      </c>
      <c r="B4247" s="121" t="s">
        <v>201</v>
      </c>
      <c r="C4247" s="121" t="s">
        <v>202</v>
      </c>
      <c r="D4247" s="121" t="s">
        <v>61</v>
      </c>
      <c r="E4247" s="121" t="s">
        <v>38</v>
      </c>
      <c r="F4247" s="122">
        <v>20947206</v>
      </c>
      <c r="G4247" s="122">
        <v>1900269</v>
      </c>
      <c r="H4247" s="120">
        <v>2019</v>
      </c>
      <c r="I4247" t="str">
        <f>IF(J4247="natural gas",VLOOKUP(D4247,'Cross-Page Data'!$I$4:$J$13,2,FALSE),IF(J4247="solar",VLOOKUP('Form 923'!D4247,'Cross-Page Data'!$I$14:$J$117,2,FALSE),J4247))</f>
        <v>natural gas nonpeaker - preexisting nonretiring</v>
      </c>
      <c r="J4247" t="str">
        <f>VLOOKUP(E4247,'Cross-Page Data'!$D$4:$F$48,3,FALSE)</f>
        <v>natural gas</v>
      </c>
      <c r="K4247" t="b">
        <f t="shared" si="66"/>
        <v>1</v>
      </c>
    </row>
    <row r="4248" spans="1:11">
      <c r="A4248" s="120">
        <v>7947</v>
      </c>
      <c r="B4248" s="121" t="s">
        <v>201</v>
      </c>
      <c r="C4248" s="121" t="s">
        <v>202</v>
      </c>
      <c r="D4248" s="121" t="s">
        <v>73</v>
      </c>
      <c r="E4248" s="121" t="s">
        <v>70</v>
      </c>
      <c r="F4248" s="122">
        <v>0</v>
      </c>
      <c r="G4248" s="122">
        <v>0</v>
      </c>
      <c r="H4248" s="120">
        <v>2019</v>
      </c>
      <c r="I4248" t="str">
        <f>IF(J4248="natural gas",VLOOKUP(D4248,'Cross-Page Data'!$I$4:$J$13,2,FALSE),IF(J4248="solar",VLOOKUP('Form 923'!D4248,'Cross-Page Data'!$I$14:$J$117,2,FALSE),J4248))</f>
        <v>heavy or residual fuel oil</v>
      </c>
      <c r="J4248" t="str">
        <f>VLOOKUP(E4248,'Cross-Page Data'!$D$4:$F$48,3,FALSE)</f>
        <v>heavy or residual fuel oil</v>
      </c>
      <c r="K4248" t="b">
        <f t="shared" si="66"/>
        <v>1</v>
      </c>
    </row>
    <row r="4249" spans="1:11">
      <c r="A4249" s="120">
        <v>7947</v>
      </c>
      <c r="B4249" s="121" t="s">
        <v>201</v>
      </c>
      <c r="C4249" s="121" t="s">
        <v>202</v>
      </c>
      <c r="D4249" s="121" t="s">
        <v>73</v>
      </c>
      <c r="E4249" s="121" t="s">
        <v>38</v>
      </c>
      <c r="F4249" s="122">
        <v>533955</v>
      </c>
      <c r="G4249" s="122">
        <v>52970</v>
      </c>
      <c r="H4249" s="120">
        <v>2019</v>
      </c>
      <c r="I4249" t="str">
        <f>IF(J4249="natural gas",VLOOKUP(D4249,'Cross-Page Data'!$I$4:$J$13,2,FALSE),IF(J4249="solar",VLOOKUP('Form 923'!D4249,'Cross-Page Data'!$I$14:$J$117,2,FALSE),J4249))</f>
        <v>natural gas peaker</v>
      </c>
      <c r="J4249" t="str">
        <f>VLOOKUP(E4249,'Cross-Page Data'!$D$4:$F$48,3,FALSE)</f>
        <v>natural gas</v>
      </c>
      <c r="K4249" t="b">
        <f t="shared" si="66"/>
        <v>1</v>
      </c>
    </row>
    <row r="4250" spans="1:11">
      <c r="A4250" s="120">
        <v>7947</v>
      </c>
      <c r="B4250" s="121" t="s">
        <v>201</v>
      </c>
      <c r="C4250" s="121" t="s">
        <v>202</v>
      </c>
      <c r="D4250" s="121" t="s">
        <v>79</v>
      </c>
      <c r="E4250" s="121" t="s">
        <v>70</v>
      </c>
      <c r="F4250" s="122">
        <v>24</v>
      </c>
      <c r="G4250" s="122">
        <v>0</v>
      </c>
      <c r="H4250" s="120">
        <v>2019</v>
      </c>
      <c r="I4250" t="str">
        <f>IF(J4250="natural gas",VLOOKUP(D4250,'Cross-Page Data'!$I$4:$J$13,2,FALSE),IF(J4250="solar",VLOOKUP('Form 923'!D4250,'Cross-Page Data'!$I$14:$J$117,2,FALSE),J4250))</f>
        <v>heavy or residual fuel oil</v>
      </c>
      <c r="J4250" t="str">
        <f>VLOOKUP(E4250,'Cross-Page Data'!$D$4:$F$48,3,FALSE)</f>
        <v>heavy or residual fuel oil</v>
      </c>
      <c r="K4250" t="b">
        <f t="shared" si="66"/>
        <v>1</v>
      </c>
    </row>
    <row r="4251" spans="1:11">
      <c r="A4251" s="120">
        <v>7948</v>
      </c>
      <c r="B4251" s="121" t="s">
        <v>201</v>
      </c>
      <c r="C4251" s="121" t="s">
        <v>202</v>
      </c>
      <c r="D4251" s="121" t="s">
        <v>73</v>
      </c>
      <c r="E4251" s="121" t="s">
        <v>38</v>
      </c>
      <c r="F4251" s="122">
        <v>458012</v>
      </c>
      <c r="G4251" s="122">
        <v>40349</v>
      </c>
      <c r="H4251" s="120">
        <v>2019</v>
      </c>
      <c r="I4251" t="str">
        <f>IF(J4251="natural gas",VLOOKUP(D4251,'Cross-Page Data'!$I$4:$J$13,2,FALSE),IF(J4251="solar",VLOOKUP('Form 923'!D4251,'Cross-Page Data'!$I$14:$J$117,2,FALSE),J4251))</f>
        <v>natural gas peaker</v>
      </c>
      <c r="J4251" t="str">
        <f>VLOOKUP(E4251,'Cross-Page Data'!$D$4:$F$48,3,FALSE)</f>
        <v>natural gas</v>
      </c>
      <c r="K4251" t="b">
        <f t="shared" si="66"/>
        <v>1</v>
      </c>
    </row>
    <row r="4252" spans="1:11">
      <c r="A4252" s="120">
        <v>7953</v>
      </c>
      <c r="B4252" s="121" t="s">
        <v>201</v>
      </c>
      <c r="C4252" s="121" t="s">
        <v>202</v>
      </c>
      <c r="D4252" s="121" t="s">
        <v>73</v>
      </c>
      <c r="E4252" s="121" t="s">
        <v>38</v>
      </c>
      <c r="F4252" s="122">
        <v>3150362</v>
      </c>
      <c r="G4252" s="122">
        <v>294755</v>
      </c>
      <c r="H4252" s="120">
        <v>2019</v>
      </c>
      <c r="I4252" t="str">
        <f>IF(J4252="natural gas",VLOOKUP(D4252,'Cross-Page Data'!$I$4:$J$13,2,FALSE),IF(J4252="solar",VLOOKUP('Form 923'!D4252,'Cross-Page Data'!$I$14:$J$117,2,FALSE),J4252))</f>
        <v>natural gas peaker</v>
      </c>
      <c r="J4252" t="str">
        <f>VLOOKUP(E4252,'Cross-Page Data'!$D$4:$F$48,3,FALSE)</f>
        <v>natural gas</v>
      </c>
      <c r="K4252" t="b">
        <f t="shared" si="66"/>
        <v>1</v>
      </c>
    </row>
    <row r="4253" spans="1:11">
      <c r="A4253" s="120">
        <v>7954</v>
      </c>
      <c r="B4253" s="121" t="s">
        <v>201</v>
      </c>
      <c r="C4253" s="121" t="s">
        <v>202</v>
      </c>
      <c r="D4253" s="121" t="s">
        <v>73</v>
      </c>
      <c r="E4253" s="121" t="s">
        <v>70</v>
      </c>
      <c r="F4253" s="122">
        <v>1183</v>
      </c>
      <c r="G4253" s="122">
        <v>-150</v>
      </c>
      <c r="H4253" s="120">
        <v>2019</v>
      </c>
      <c r="I4253" t="str">
        <f>IF(J4253="natural gas",VLOOKUP(D4253,'Cross-Page Data'!$I$4:$J$13,2,FALSE),IF(J4253="solar",VLOOKUP('Form 923'!D4253,'Cross-Page Data'!$I$14:$J$117,2,FALSE),J4253))</f>
        <v>heavy or residual fuel oil</v>
      </c>
      <c r="J4253" t="str">
        <f>VLOOKUP(E4253,'Cross-Page Data'!$D$4:$F$48,3,FALSE)</f>
        <v>heavy or residual fuel oil</v>
      </c>
      <c r="K4253" t="b">
        <f t="shared" si="66"/>
        <v>1</v>
      </c>
    </row>
    <row r="4254" spans="1:11">
      <c r="A4254" s="120">
        <v>7955</v>
      </c>
      <c r="B4254" s="121" t="s">
        <v>201</v>
      </c>
      <c r="C4254" s="121" t="s">
        <v>202</v>
      </c>
      <c r="D4254" s="121" t="s">
        <v>79</v>
      </c>
      <c r="E4254" s="121" t="s">
        <v>90</v>
      </c>
      <c r="F4254" s="122">
        <v>553878</v>
      </c>
      <c r="G4254" s="122">
        <v>45681</v>
      </c>
      <c r="H4254" s="120">
        <v>2019</v>
      </c>
      <c r="I4254" t="str">
        <f>IF(J4254="natural gas",VLOOKUP(D4254,'Cross-Page Data'!$I$4:$J$13,2,FALSE),IF(J4254="solar",VLOOKUP('Form 923'!D4254,'Cross-Page Data'!$I$14:$J$117,2,FALSE),J4254))</f>
        <v>biomass</v>
      </c>
      <c r="J4254" t="str">
        <f>VLOOKUP(E4254,'Cross-Page Data'!$D$4:$F$48,3,FALSE)</f>
        <v>biomass</v>
      </c>
      <c r="K4254" t="b">
        <f t="shared" si="66"/>
        <v>1</v>
      </c>
    </row>
    <row r="4255" spans="1:11">
      <c r="A4255" s="120">
        <v>7957</v>
      </c>
      <c r="B4255" s="121" t="s">
        <v>201</v>
      </c>
      <c r="C4255" s="121" t="s">
        <v>202</v>
      </c>
      <c r="D4255" s="121" t="s">
        <v>79</v>
      </c>
      <c r="E4255" s="121" t="s">
        <v>70</v>
      </c>
      <c r="F4255" s="122">
        <v>1710</v>
      </c>
      <c r="G4255" s="122">
        <v>3</v>
      </c>
      <c r="H4255" s="120">
        <v>2019</v>
      </c>
      <c r="I4255" t="str">
        <f>IF(J4255="natural gas",VLOOKUP(D4255,'Cross-Page Data'!$I$4:$J$13,2,FALSE),IF(J4255="solar",VLOOKUP('Form 923'!D4255,'Cross-Page Data'!$I$14:$J$117,2,FALSE),J4255))</f>
        <v>heavy or residual fuel oil</v>
      </c>
      <c r="J4255" t="str">
        <f>VLOOKUP(E4255,'Cross-Page Data'!$D$4:$F$48,3,FALSE)</f>
        <v>heavy or residual fuel oil</v>
      </c>
      <c r="K4255" t="b">
        <f t="shared" si="66"/>
        <v>1</v>
      </c>
    </row>
    <row r="4256" spans="1:11">
      <c r="A4256" s="120">
        <v>7958</v>
      </c>
      <c r="B4256" s="121" t="s">
        <v>201</v>
      </c>
      <c r="C4256" s="121" t="s">
        <v>202</v>
      </c>
      <c r="D4256" s="121" t="s">
        <v>79</v>
      </c>
      <c r="E4256" s="121" t="s">
        <v>90</v>
      </c>
      <c r="F4256" s="122">
        <v>112948</v>
      </c>
      <c r="G4256" s="122">
        <v>10592</v>
      </c>
      <c r="H4256" s="120">
        <v>2019</v>
      </c>
      <c r="I4256" t="str">
        <f>IF(J4256="natural gas",VLOOKUP(D4256,'Cross-Page Data'!$I$4:$J$13,2,FALSE),IF(J4256="solar",VLOOKUP('Form 923'!D4256,'Cross-Page Data'!$I$14:$J$117,2,FALSE),J4256))</f>
        <v>biomass</v>
      </c>
      <c r="J4256" t="str">
        <f>VLOOKUP(E4256,'Cross-Page Data'!$D$4:$F$48,3,FALSE)</f>
        <v>biomass</v>
      </c>
      <c r="K4256" t="b">
        <f t="shared" si="66"/>
        <v>1</v>
      </c>
    </row>
    <row r="4257" spans="1:11">
      <c r="A4257" s="120">
        <v>7960</v>
      </c>
      <c r="B4257" s="121" t="s">
        <v>201</v>
      </c>
      <c r="C4257" s="121" t="s">
        <v>202</v>
      </c>
      <c r="D4257" s="121" t="s">
        <v>73</v>
      </c>
      <c r="E4257" s="121" t="s">
        <v>70</v>
      </c>
      <c r="F4257" s="122">
        <v>0</v>
      </c>
      <c r="G4257" s="122">
        <v>0</v>
      </c>
      <c r="H4257" s="120">
        <v>2019</v>
      </c>
      <c r="I4257" t="str">
        <f>IF(J4257="natural gas",VLOOKUP(D4257,'Cross-Page Data'!$I$4:$J$13,2,FALSE),IF(J4257="solar",VLOOKUP('Form 923'!D4257,'Cross-Page Data'!$I$14:$J$117,2,FALSE),J4257))</f>
        <v>heavy or residual fuel oil</v>
      </c>
      <c r="J4257" t="str">
        <f>VLOOKUP(E4257,'Cross-Page Data'!$D$4:$F$48,3,FALSE)</f>
        <v>heavy or residual fuel oil</v>
      </c>
      <c r="K4257" t="b">
        <f t="shared" si="66"/>
        <v>1</v>
      </c>
    </row>
    <row r="4258" spans="1:11">
      <c r="A4258" s="120">
        <v>7960</v>
      </c>
      <c r="B4258" s="121" t="s">
        <v>201</v>
      </c>
      <c r="C4258" s="121" t="s">
        <v>202</v>
      </c>
      <c r="D4258" s="121" t="s">
        <v>73</v>
      </c>
      <c r="E4258" s="121" t="s">
        <v>38</v>
      </c>
      <c r="F4258" s="122">
        <v>3510667</v>
      </c>
      <c r="G4258" s="122">
        <v>244737</v>
      </c>
      <c r="H4258" s="120">
        <v>2019</v>
      </c>
      <c r="I4258" t="str">
        <f>IF(J4258="natural gas",VLOOKUP(D4258,'Cross-Page Data'!$I$4:$J$13,2,FALSE),IF(J4258="solar",VLOOKUP('Form 923'!D4258,'Cross-Page Data'!$I$14:$J$117,2,FALSE),J4258))</f>
        <v>natural gas peaker</v>
      </c>
      <c r="J4258" t="str">
        <f>VLOOKUP(E4258,'Cross-Page Data'!$D$4:$F$48,3,FALSE)</f>
        <v>natural gas</v>
      </c>
      <c r="K4258" t="b">
        <f t="shared" si="66"/>
        <v>1</v>
      </c>
    </row>
    <row r="4259" spans="1:11">
      <c r="A4259" s="120">
        <v>7962</v>
      </c>
      <c r="B4259" s="121" t="s">
        <v>201</v>
      </c>
      <c r="C4259" s="121" t="s">
        <v>202</v>
      </c>
      <c r="D4259" s="121" t="s">
        <v>73</v>
      </c>
      <c r="E4259" s="121" t="s">
        <v>70</v>
      </c>
      <c r="F4259" s="122">
        <v>3367</v>
      </c>
      <c r="G4259" s="122">
        <v>255.042</v>
      </c>
      <c r="H4259" s="120">
        <v>2019</v>
      </c>
      <c r="I4259" t="str">
        <f>IF(J4259="natural gas",VLOOKUP(D4259,'Cross-Page Data'!$I$4:$J$13,2,FALSE),IF(J4259="solar",VLOOKUP('Form 923'!D4259,'Cross-Page Data'!$I$14:$J$117,2,FALSE),J4259))</f>
        <v>heavy or residual fuel oil</v>
      </c>
      <c r="J4259" t="str">
        <f>VLOOKUP(E4259,'Cross-Page Data'!$D$4:$F$48,3,FALSE)</f>
        <v>heavy or residual fuel oil</v>
      </c>
      <c r="K4259" t="b">
        <f t="shared" si="66"/>
        <v>1</v>
      </c>
    </row>
    <row r="4260" spans="1:11">
      <c r="A4260" s="120">
        <v>7962</v>
      </c>
      <c r="B4260" s="121" t="s">
        <v>201</v>
      </c>
      <c r="C4260" s="121" t="s">
        <v>202</v>
      </c>
      <c r="D4260" s="121" t="s">
        <v>73</v>
      </c>
      <c r="E4260" s="121" t="s">
        <v>38</v>
      </c>
      <c r="F4260" s="122">
        <v>328724</v>
      </c>
      <c r="G4260" s="122">
        <v>28351.958</v>
      </c>
      <c r="H4260" s="120">
        <v>2019</v>
      </c>
      <c r="I4260" t="str">
        <f>IF(J4260="natural gas",VLOOKUP(D4260,'Cross-Page Data'!$I$4:$J$13,2,FALSE),IF(J4260="solar",VLOOKUP('Form 923'!D4260,'Cross-Page Data'!$I$14:$J$117,2,FALSE),J4260))</f>
        <v>natural gas peaker</v>
      </c>
      <c r="J4260" t="str">
        <f>VLOOKUP(E4260,'Cross-Page Data'!$D$4:$F$48,3,FALSE)</f>
        <v>natural gas</v>
      </c>
      <c r="K4260" t="b">
        <f t="shared" si="66"/>
        <v>1</v>
      </c>
    </row>
    <row r="4261" spans="1:11">
      <c r="A4261" s="120">
        <v>7964</v>
      </c>
      <c r="B4261" s="121" t="s">
        <v>201</v>
      </c>
      <c r="C4261" s="121" t="s">
        <v>202</v>
      </c>
      <c r="D4261" s="121" t="s">
        <v>73</v>
      </c>
      <c r="E4261" s="121" t="s">
        <v>70</v>
      </c>
      <c r="F4261" s="122">
        <v>0</v>
      </c>
      <c r="G4261" s="122">
        <v>0</v>
      </c>
      <c r="H4261" s="120">
        <v>2019</v>
      </c>
      <c r="I4261" t="str">
        <f>IF(J4261="natural gas",VLOOKUP(D4261,'Cross-Page Data'!$I$4:$J$13,2,FALSE),IF(J4261="solar",VLOOKUP('Form 923'!D4261,'Cross-Page Data'!$I$14:$J$117,2,FALSE),J4261))</f>
        <v>heavy or residual fuel oil</v>
      </c>
      <c r="J4261" t="str">
        <f>VLOOKUP(E4261,'Cross-Page Data'!$D$4:$F$48,3,FALSE)</f>
        <v>heavy or residual fuel oil</v>
      </c>
      <c r="K4261" t="b">
        <f t="shared" si="66"/>
        <v>1</v>
      </c>
    </row>
    <row r="4262" spans="1:11">
      <c r="A4262" s="120">
        <v>7964</v>
      </c>
      <c r="B4262" s="121" t="s">
        <v>201</v>
      </c>
      <c r="C4262" s="121" t="s">
        <v>202</v>
      </c>
      <c r="D4262" s="121" t="s">
        <v>73</v>
      </c>
      <c r="E4262" s="121" t="s">
        <v>38</v>
      </c>
      <c r="F4262" s="122">
        <v>726850</v>
      </c>
      <c r="G4262" s="122">
        <v>64525</v>
      </c>
      <c r="H4262" s="120">
        <v>2019</v>
      </c>
      <c r="I4262" t="str">
        <f>IF(J4262="natural gas",VLOOKUP(D4262,'Cross-Page Data'!$I$4:$J$13,2,FALSE),IF(J4262="solar",VLOOKUP('Form 923'!D4262,'Cross-Page Data'!$I$14:$J$117,2,FALSE),J4262))</f>
        <v>natural gas peaker</v>
      </c>
      <c r="J4262" t="str">
        <f>VLOOKUP(E4262,'Cross-Page Data'!$D$4:$F$48,3,FALSE)</f>
        <v>natural gas</v>
      </c>
      <c r="K4262" t="b">
        <f t="shared" si="66"/>
        <v>1</v>
      </c>
    </row>
    <row r="4263" spans="1:11">
      <c r="A4263" s="120">
        <v>7965</v>
      </c>
      <c r="B4263" s="121" t="s">
        <v>201</v>
      </c>
      <c r="C4263" s="121" t="s">
        <v>202</v>
      </c>
      <c r="D4263" s="121" t="s">
        <v>128</v>
      </c>
      <c r="E4263" s="121" t="s">
        <v>180</v>
      </c>
      <c r="F4263" s="122">
        <v>21035</v>
      </c>
      <c r="G4263" s="122">
        <v>2363</v>
      </c>
      <c r="H4263" s="120">
        <v>2019</v>
      </c>
      <c r="I4263" t="str">
        <f>IF(J4263="natural gas",VLOOKUP(D4263,'Cross-Page Data'!$I$4:$J$13,2,FALSE),IF(J4263="solar",VLOOKUP('Form 923'!D4263,'Cross-Page Data'!$I$14:$J$117,2,FALSE),J4263))</f>
        <v>wind</v>
      </c>
      <c r="J4263" t="str">
        <f>VLOOKUP(E4263,'Cross-Page Data'!$D$4:$F$48,3,FALSE)</f>
        <v>wind</v>
      </c>
      <c r="K4263" t="b">
        <f t="shared" si="66"/>
        <v>1</v>
      </c>
    </row>
    <row r="4264" spans="1:11">
      <c r="A4264" s="120">
        <v>7966</v>
      </c>
      <c r="B4264" s="121" t="s">
        <v>201</v>
      </c>
      <c r="C4264" s="121" t="s">
        <v>202</v>
      </c>
      <c r="D4264" s="121" t="s">
        <v>128</v>
      </c>
      <c r="E4264" s="121" t="s">
        <v>180</v>
      </c>
      <c r="F4264" s="122">
        <v>39044</v>
      </c>
      <c r="G4264" s="122">
        <v>4386</v>
      </c>
      <c r="H4264" s="120">
        <v>2019</v>
      </c>
      <c r="I4264" t="str">
        <f>IF(J4264="natural gas",VLOOKUP(D4264,'Cross-Page Data'!$I$4:$J$13,2,FALSE),IF(J4264="solar",VLOOKUP('Form 923'!D4264,'Cross-Page Data'!$I$14:$J$117,2,FALSE),J4264))</f>
        <v>wind</v>
      </c>
      <c r="J4264" t="str">
        <f>VLOOKUP(E4264,'Cross-Page Data'!$D$4:$F$48,3,FALSE)</f>
        <v>wind</v>
      </c>
      <c r="K4264" t="b">
        <f t="shared" si="66"/>
        <v>1</v>
      </c>
    </row>
    <row r="4265" spans="1:11">
      <c r="A4265" s="120">
        <v>7967</v>
      </c>
      <c r="B4265" s="121" t="s">
        <v>201</v>
      </c>
      <c r="C4265" s="121" t="s">
        <v>202</v>
      </c>
      <c r="D4265" s="121" t="s">
        <v>73</v>
      </c>
      <c r="E4265" s="121" t="s">
        <v>38</v>
      </c>
      <c r="F4265" s="122">
        <v>238131</v>
      </c>
      <c r="G4265" s="122">
        <v>19816</v>
      </c>
      <c r="H4265" s="120">
        <v>2019</v>
      </c>
      <c r="I4265" t="str">
        <f>IF(J4265="natural gas",VLOOKUP(D4265,'Cross-Page Data'!$I$4:$J$13,2,FALSE),IF(J4265="solar",VLOOKUP('Form 923'!D4265,'Cross-Page Data'!$I$14:$J$117,2,FALSE),J4265))</f>
        <v>natural gas peaker</v>
      </c>
      <c r="J4265" t="str">
        <f>VLOOKUP(E4265,'Cross-Page Data'!$D$4:$F$48,3,FALSE)</f>
        <v>natural gas</v>
      </c>
      <c r="K4265" t="b">
        <f t="shared" si="66"/>
        <v>1</v>
      </c>
    </row>
    <row r="4266" spans="1:11">
      <c r="A4266" s="120">
        <v>7971</v>
      </c>
      <c r="B4266" s="121" t="s">
        <v>201</v>
      </c>
      <c r="C4266" s="121" t="s">
        <v>202</v>
      </c>
      <c r="D4266" s="121" t="s">
        <v>79</v>
      </c>
      <c r="E4266" s="121" t="s">
        <v>70</v>
      </c>
      <c r="F4266" s="122">
        <v>2987</v>
      </c>
      <c r="G4266" s="122">
        <v>272</v>
      </c>
      <c r="H4266" s="120">
        <v>2019</v>
      </c>
      <c r="I4266" t="str">
        <f>IF(J4266="natural gas",VLOOKUP(D4266,'Cross-Page Data'!$I$4:$J$13,2,FALSE),IF(J4266="solar",VLOOKUP('Form 923'!D4266,'Cross-Page Data'!$I$14:$J$117,2,FALSE),J4266))</f>
        <v>heavy or residual fuel oil</v>
      </c>
      <c r="J4266" t="str">
        <f>VLOOKUP(E4266,'Cross-Page Data'!$D$4:$F$48,3,FALSE)</f>
        <v>heavy or residual fuel oil</v>
      </c>
      <c r="K4266" t="b">
        <f t="shared" si="66"/>
        <v>1</v>
      </c>
    </row>
    <row r="4267" spans="1:11">
      <c r="A4267" s="120">
        <v>7972</v>
      </c>
      <c r="B4267" s="121" t="s">
        <v>201</v>
      </c>
      <c r="C4267" s="121" t="s">
        <v>202</v>
      </c>
      <c r="D4267" s="121" t="s">
        <v>73</v>
      </c>
      <c r="E4267" s="121" t="s">
        <v>38</v>
      </c>
      <c r="F4267" s="122">
        <v>3582589</v>
      </c>
      <c r="G4267" s="122">
        <v>275053</v>
      </c>
      <c r="H4267" s="120">
        <v>2019</v>
      </c>
      <c r="I4267" t="str">
        <f>IF(J4267="natural gas",VLOOKUP(D4267,'Cross-Page Data'!$I$4:$J$13,2,FALSE),IF(J4267="solar",VLOOKUP('Form 923'!D4267,'Cross-Page Data'!$I$14:$J$117,2,FALSE),J4267))</f>
        <v>natural gas peaker</v>
      </c>
      <c r="J4267" t="str">
        <f>VLOOKUP(E4267,'Cross-Page Data'!$D$4:$F$48,3,FALSE)</f>
        <v>natural gas</v>
      </c>
      <c r="K4267" t="b">
        <f t="shared" si="66"/>
        <v>1</v>
      </c>
    </row>
    <row r="4268" spans="1:11">
      <c r="A4268" s="120">
        <v>7973</v>
      </c>
      <c r="B4268" s="121" t="s">
        <v>201</v>
      </c>
      <c r="C4268" s="121" t="s">
        <v>202</v>
      </c>
      <c r="D4268" s="121" t="s">
        <v>79</v>
      </c>
      <c r="E4268" s="121" t="s">
        <v>70</v>
      </c>
      <c r="F4268" s="122">
        <v>19357</v>
      </c>
      <c r="G4268" s="122">
        <v>1819</v>
      </c>
      <c r="H4268" s="120">
        <v>2019</v>
      </c>
      <c r="I4268" t="str">
        <f>IF(J4268="natural gas",VLOOKUP(D4268,'Cross-Page Data'!$I$4:$J$13,2,FALSE),IF(J4268="solar",VLOOKUP('Form 923'!D4268,'Cross-Page Data'!$I$14:$J$117,2,FALSE),J4268))</f>
        <v>heavy or residual fuel oil</v>
      </c>
      <c r="J4268" t="str">
        <f>VLOOKUP(E4268,'Cross-Page Data'!$D$4:$F$48,3,FALSE)</f>
        <v>heavy or residual fuel oil</v>
      </c>
      <c r="K4268" t="b">
        <f t="shared" si="66"/>
        <v>1</v>
      </c>
    </row>
    <row r="4269" spans="1:11">
      <c r="A4269" s="120">
        <v>7974</v>
      </c>
      <c r="B4269" s="121" t="s">
        <v>201</v>
      </c>
      <c r="C4269" s="121" t="s">
        <v>202</v>
      </c>
      <c r="D4269" s="121" t="s">
        <v>128</v>
      </c>
      <c r="E4269" s="121" t="s">
        <v>180</v>
      </c>
      <c r="F4269" s="122">
        <v>13940</v>
      </c>
      <c r="G4269" s="122">
        <v>1566</v>
      </c>
      <c r="H4269" s="120">
        <v>2019</v>
      </c>
      <c r="I4269" t="str">
        <f>IF(J4269="natural gas",VLOOKUP(D4269,'Cross-Page Data'!$I$4:$J$13,2,FALSE),IF(J4269="solar",VLOOKUP('Form 923'!D4269,'Cross-Page Data'!$I$14:$J$117,2,FALSE),J4269))</f>
        <v>wind</v>
      </c>
      <c r="J4269" t="str">
        <f>VLOOKUP(E4269,'Cross-Page Data'!$D$4:$F$48,3,FALSE)</f>
        <v>wind</v>
      </c>
      <c r="K4269" t="b">
        <f t="shared" si="66"/>
        <v>1</v>
      </c>
    </row>
    <row r="4270" spans="1:11">
      <c r="A4270" s="120">
        <v>7976</v>
      </c>
      <c r="B4270" s="121" t="s">
        <v>201</v>
      </c>
      <c r="C4270" s="121" t="s">
        <v>202</v>
      </c>
      <c r="D4270" s="121" t="s">
        <v>79</v>
      </c>
      <c r="E4270" s="121" t="s">
        <v>70</v>
      </c>
      <c r="F4270" s="122">
        <v>480</v>
      </c>
      <c r="G4270" s="122">
        <v>24</v>
      </c>
      <c r="H4270" s="120">
        <v>2019</v>
      </c>
      <c r="I4270" t="str">
        <f>IF(J4270="natural gas",VLOOKUP(D4270,'Cross-Page Data'!$I$4:$J$13,2,FALSE),IF(J4270="solar",VLOOKUP('Form 923'!D4270,'Cross-Page Data'!$I$14:$J$117,2,FALSE),J4270))</f>
        <v>heavy or residual fuel oil</v>
      </c>
      <c r="J4270" t="str">
        <f>VLOOKUP(E4270,'Cross-Page Data'!$D$4:$F$48,3,FALSE)</f>
        <v>heavy or residual fuel oil</v>
      </c>
      <c r="K4270" t="b">
        <f t="shared" si="66"/>
        <v>1</v>
      </c>
    </row>
    <row r="4271" spans="1:11">
      <c r="A4271" s="120">
        <v>7977</v>
      </c>
      <c r="B4271" s="121" t="s">
        <v>201</v>
      </c>
      <c r="C4271" s="121" t="s">
        <v>202</v>
      </c>
      <c r="D4271" s="121" t="s">
        <v>79</v>
      </c>
      <c r="E4271" s="121" t="s">
        <v>70</v>
      </c>
      <c r="F4271" s="122">
        <v>135</v>
      </c>
      <c r="G4271" s="122">
        <v>0</v>
      </c>
      <c r="H4271" s="120">
        <v>2019</v>
      </c>
      <c r="I4271" t="str">
        <f>IF(J4271="natural gas",VLOOKUP(D4271,'Cross-Page Data'!$I$4:$J$13,2,FALSE),IF(J4271="solar",VLOOKUP('Form 923'!D4271,'Cross-Page Data'!$I$14:$J$117,2,FALSE),J4271))</f>
        <v>heavy or residual fuel oil</v>
      </c>
      <c r="J4271" t="str">
        <f>VLOOKUP(E4271,'Cross-Page Data'!$D$4:$F$48,3,FALSE)</f>
        <v>heavy or residual fuel oil</v>
      </c>
      <c r="K4271" t="b">
        <f t="shared" si="66"/>
        <v>1</v>
      </c>
    </row>
    <row r="4272" spans="1:11">
      <c r="A4272" s="120">
        <v>7981</v>
      </c>
      <c r="B4272" s="121" t="s">
        <v>201</v>
      </c>
      <c r="C4272" s="121" t="s">
        <v>202</v>
      </c>
      <c r="D4272" s="121" t="s">
        <v>73</v>
      </c>
      <c r="E4272" s="121" t="s">
        <v>70</v>
      </c>
      <c r="F4272" s="122">
        <v>8723</v>
      </c>
      <c r="G4272" s="122">
        <v>650.653</v>
      </c>
      <c r="H4272" s="120">
        <v>2019</v>
      </c>
      <c r="I4272" t="str">
        <f>IF(J4272="natural gas",VLOOKUP(D4272,'Cross-Page Data'!$I$4:$J$13,2,FALSE),IF(J4272="solar",VLOOKUP('Form 923'!D4272,'Cross-Page Data'!$I$14:$J$117,2,FALSE),J4272))</f>
        <v>heavy or residual fuel oil</v>
      </c>
      <c r="J4272" t="str">
        <f>VLOOKUP(E4272,'Cross-Page Data'!$D$4:$F$48,3,FALSE)</f>
        <v>heavy or residual fuel oil</v>
      </c>
      <c r="K4272" t="b">
        <f t="shared" si="66"/>
        <v>1</v>
      </c>
    </row>
    <row r="4273" spans="1:11">
      <c r="A4273" s="120">
        <v>7981</v>
      </c>
      <c r="B4273" s="121" t="s">
        <v>201</v>
      </c>
      <c r="C4273" s="121" t="s">
        <v>202</v>
      </c>
      <c r="D4273" s="121" t="s">
        <v>73</v>
      </c>
      <c r="E4273" s="121" t="s">
        <v>38</v>
      </c>
      <c r="F4273" s="122">
        <v>971280</v>
      </c>
      <c r="G4273" s="122">
        <v>72450.347</v>
      </c>
      <c r="H4273" s="120">
        <v>2019</v>
      </c>
      <c r="I4273" t="str">
        <f>IF(J4273="natural gas",VLOOKUP(D4273,'Cross-Page Data'!$I$4:$J$13,2,FALSE),IF(J4273="solar",VLOOKUP('Form 923'!D4273,'Cross-Page Data'!$I$14:$J$117,2,FALSE),J4273))</f>
        <v>natural gas peaker</v>
      </c>
      <c r="J4273" t="str">
        <f>VLOOKUP(E4273,'Cross-Page Data'!$D$4:$F$48,3,FALSE)</f>
        <v>natural gas</v>
      </c>
      <c r="K4273" t="b">
        <f t="shared" si="66"/>
        <v>1</v>
      </c>
    </row>
    <row r="4274" spans="1:11">
      <c r="A4274" s="120">
        <v>7982</v>
      </c>
      <c r="B4274" s="121" t="s">
        <v>201</v>
      </c>
      <c r="C4274" s="121" t="s">
        <v>202</v>
      </c>
      <c r="D4274" s="121" t="s">
        <v>79</v>
      </c>
      <c r="E4274" s="121" t="s">
        <v>70</v>
      </c>
      <c r="F4274" s="122">
        <v>693</v>
      </c>
      <c r="G4274" s="122">
        <v>144</v>
      </c>
      <c r="H4274" s="120">
        <v>2019</v>
      </c>
      <c r="I4274" t="str">
        <f>IF(J4274="natural gas",VLOOKUP(D4274,'Cross-Page Data'!$I$4:$J$13,2,FALSE),IF(J4274="solar",VLOOKUP('Form 923'!D4274,'Cross-Page Data'!$I$14:$J$117,2,FALSE),J4274))</f>
        <v>heavy or residual fuel oil</v>
      </c>
      <c r="J4274" t="str">
        <f>VLOOKUP(E4274,'Cross-Page Data'!$D$4:$F$48,3,FALSE)</f>
        <v>heavy or residual fuel oil</v>
      </c>
      <c r="K4274" t="b">
        <f t="shared" si="66"/>
        <v>1</v>
      </c>
    </row>
    <row r="4275" spans="1:11">
      <c r="A4275" s="120">
        <v>7984</v>
      </c>
      <c r="B4275" s="121" t="s">
        <v>201</v>
      </c>
      <c r="C4275" s="121" t="s">
        <v>202</v>
      </c>
      <c r="D4275" s="121" t="s">
        <v>73</v>
      </c>
      <c r="E4275" s="121" t="s">
        <v>38</v>
      </c>
      <c r="F4275" s="122">
        <v>249909</v>
      </c>
      <c r="G4275" s="122">
        <v>25391</v>
      </c>
      <c r="H4275" s="120">
        <v>2019</v>
      </c>
      <c r="I4275" t="str">
        <f>IF(J4275="natural gas",VLOOKUP(D4275,'Cross-Page Data'!$I$4:$J$13,2,FALSE),IF(J4275="solar",VLOOKUP('Form 923'!D4275,'Cross-Page Data'!$I$14:$J$117,2,FALSE),J4275))</f>
        <v>natural gas peaker</v>
      </c>
      <c r="J4275" t="str">
        <f>VLOOKUP(E4275,'Cross-Page Data'!$D$4:$F$48,3,FALSE)</f>
        <v>natural gas</v>
      </c>
      <c r="K4275" t="b">
        <f t="shared" si="66"/>
        <v>1</v>
      </c>
    </row>
    <row r="4276" spans="1:11">
      <c r="A4276" s="120">
        <v>7985</v>
      </c>
      <c r="B4276" s="121" t="s">
        <v>201</v>
      </c>
      <c r="C4276" s="121" t="s">
        <v>202</v>
      </c>
      <c r="D4276" s="121" t="s">
        <v>39</v>
      </c>
      <c r="E4276" s="121" t="s">
        <v>38</v>
      </c>
      <c r="F4276" s="122">
        <v>0</v>
      </c>
      <c r="G4276" s="122">
        <v>162939</v>
      </c>
      <c r="H4276" s="120">
        <v>2019</v>
      </c>
      <c r="I4276" t="str">
        <f>IF(J4276="natural gas",VLOOKUP(D4276,'Cross-Page Data'!$I$4:$J$13,2,FALSE),IF(J4276="solar",VLOOKUP('Form 923'!D4276,'Cross-Page Data'!$I$14:$J$117,2,FALSE),J4276))</f>
        <v>natural gas nonpeaker - preexisting nonretiring</v>
      </c>
      <c r="J4276" t="str">
        <f>VLOOKUP(E4276,'Cross-Page Data'!$D$4:$F$48,3,FALSE)</f>
        <v>natural gas</v>
      </c>
      <c r="K4276" t="b">
        <f t="shared" si="66"/>
        <v>1</v>
      </c>
    </row>
    <row r="4277" spans="1:11">
      <c r="A4277" s="120">
        <v>7985</v>
      </c>
      <c r="B4277" s="121" t="s">
        <v>201</v>
      </c>
      <c r="C4277" s="121" t="s">
        <v>202</v>
      </c>
      <c r="D4277" s="121" t="s">
        <v>61</v>
      </c>
      <c r="E4277" s="121" t="s">
        <v>38</v>
      </c>
      <c r="F4277" s="122">
        <v>3273667</v>
      </c>
      <c r="G4277" s="122">
        <v>275703</v>
      </c>
      <c r="H4277" s="120">
        <v>2019</v>
      </c>
      <c r="I4277" t="str">
        <f>IF(J4277="natural gas",VLOOKUP(D4277,'Cross-Page Data'!$I$4:$J$13,2,FALSE),IF(J4277="solar",VLOOKUP('Form 923'!D4277,'Cross-Page Data'!$I$14:$J$117,2,FALSE),J4277))</f>
        <v>natural gas nonpeaker - preexisting nonretiring</v>
      </c>
      <c r="J4277" t="str">
        <f>VLOOKUP(E4277,'Cross-Page Data'!$D$4:$F$48,3,FALSE)</f>
        <v>natural gas</v>
      </c>
      <c r="K4277" t="b">
        <f t="shared" si="66"/>
        <v>1</v>
      </c>
    </row>
    <row r="4278" spans="1:11">
      <c r="A4278" s="120">
        <v>7987</v>
      </c>
      <c r="B4278" s="121" t="s">
        <v>201</v>
      </c>
      <c r="C4278" s="121" t="s">
        <v>202</v>
      </c>
      <c r="D4278" s="121" t="s">
        <v>73</v>
      </c>
      <c r="E4278" s="121" t="s">
        <v>38</v>
      </c>
      <c r="F4278" s="122">
        <v>169044</v>
      </c>
      <c r="G4278" s="122">
        <v>15995</v>
      </c>
      <c r="H4278" s="120">
        <v>2019</v>
      </c>
      <c r="I4278" t="str">
        <f>IF(J4278="natural gas",VLOOKUP(D4278,'Cross-Page Data'!$I$4:$J$13,2,FALSE),IF(J4278="solar",VLOOKUP('Form 923'!D4278,'Cross-Page Data'!$I$14:$J$117,2,FALSE),J4278))</f>
        <v>natural gas peaker</v>
      </c>
      <c r="J4278" t="str">
        <f>VLOOKUP(E4278,'Cross-Page Data'!$D$4:$F$48,3,FALSE)</f>
        <v>natural gas</v>
      </c>
      <c r="K4278" t="b">
        <f t="shared" si="66"/>
        <v>1</v>
      </c>
    </row>
    <row r="4279" spans="1:11">
      <c r="A4279" s="120">
        <v>7987</v>
      </c>
      <c r="B4279" s="121" t="s">
        <v>201</v>
      </c>
      <c r="C4279" s="121" t="s">
        <v>202</v>
      </c>
      <c r="D4279" s="121" t="s">
        <v>73</v>
      </c>
      <c r="E4279" s="121" t="s">
        <v>130</v>
      </c>
      <c r="F4279" s="122">
        <v>0</v>
      </c>
      <c r="G4279" s="122">
        <v>0</v>
      </c>
      <c r="H4279" s="120">
        <v>2019</v>
      </c>
      <c r="I4279" t="str">
        <f>IF(J4279="natural gas",VLOOKUP(D4279,'Cross-Page Data'!$I$4:$J$13,2,FALSE),IF(J4279="solar",VLOOKUP('Form 923'!D4279,'Cross-Page Data'!$I$14:$J$117,2,FALSE),J4279))</f>
        <v>biomass</v>
      </c>
      <c r="J4279" t="str">
        <f>VLOOKUP(E4279,'Cross-Page Data'!$D$4:$F$48,3,FALSE)</f>
        <v>biomass</v>
      </c>
      <c r="K4279" t="b">
        <f t="shared" si="66"/>
        <v>1</v>
      </c>
    </row>
    <row r="4280" spans="1:11">
      <c r="A4280" s="120">
        <v>7988</v>
      </c>
      <c r="B4280" s="121" t="s">
        <v>201</v>
      </c>
      <c r="C4280" s="121" t="s">
        <v>202</v>
      </c>
      <c r="D4280" s="121" t="s">
        <v>73</v>
      </c>
      <c r="E4280" s="121" t="s">
        <v>38</v>
      </c>
      <c r="F4280" s="122">
        <v>574332</v>
      </c>
      <c r="G4280" s="122">
        <v>45629</v>
      </c>
      <c r="H4280" s="120">
        <v>2019</v>
      </c>
      <c r="I4280" t="str">
        <f>IF(J4280="natural gas",VLOOKUP(D4280,'Cross-Page Data'!$I$4:$J$13,2,FALSE),IF(J4280="solar",VLOOKUP('Form 923'!D4280,'Cross-Page Data'!$I$14:$J$117,2,FALSE),J4280))</f>
        <v>natural gas peaker</v>
      </c>
      <c r="J4280" t="str">
        <f>VLOOKUP(E4280,'Cross-Page Data'!$D$4:$F$48,3,FALSE)</f>
        <v>natural gas</v>
      </c>
      <c r="K4280" t="b">
        <f t="shared" si="66"/>
        <v>1</v>
      </c>
    </row>
    <row r="4281" spans="1:11">
      <c r="A4281" s="120">
        <v>7989</v>
      </c>
      <c r="B4281" s="121" t="s">
        <v>201</v>
      </c>
      <c r="C4281" s="121" t="s">
        <v>202</v>
      </c>
      <c r="D4281" s="121" t="s">
        <v>73</v>
      </c>
      <c r="E4281" s="121" t="s">
        <v>38</v>
      </c>
      <c r="F4281" s="122">
        <v>2016273</v>
      </c>
      <c r="G4281" s="122">
        <v>199541</v>
      </c>
      <c r="H4281" s="120">
        <v>2019</v>
      </c>
      <c r="I4281" t="str">
        <f>IF(J4281="natural gas",VLOOKUP(D4281,'Cross-Page Data'!$I$4:$J$13,2,FALSE),IF(J4281="solar",VLOOKUP('Form 923'!D4281,'Cross-Page Data'!$I$14:$J$117,2,FALSE),J4281))</f>
        <v>natural gas peaker</v>
      </c>
      <c r="J4281" t="str">
        <f>VLOOKUP(E4281,'Cross-Page Data'!$D$4:$F$48,3,FALSE)</f>
        <v>natural gas</v>
      </c>
      <c r="K4281" t="b">
        <f t="shared" si="66"/>
        <v>1</v>
      </c>
    </row>
    <row r="4282" spans="1:11">
      <c r="A4282" s="120">
        <v>7990</v>
      </c>
      <c r="B4282" s="121" t="s">
        <v>201</v>
      </c>
      <c r="C4282" s="121" t="s">
        <v>202</v>
      </c>
      <c r="D4282" s="121" t="s">
        <v>79</v>
      </c>
      <c r="E4282" s="121" t="s">
        <v>70</v>
      </c>
      <c r="F4282" s="122">
        <v>754</v>
      </c>
      <c r="G4282" s="122">
        <v>71</v>
      </c>
      <c r="H4282" s="120">
        <v>2019</v>
      </c>
      <c r="I4282" t="str">
        <f>IF(J4282="natural gas",VLOOKUP(D4282,'Cross-Page Data'!$I$4:$J$13,2,FALSE),IF(J4282="solar",VLOOKUP('Form 923'!D4282,'Cross-Page Data'!$I$14:$J$117,2,FALSE),J4282))</f>
        <v>heavy or residual fuel oil</v>
      </c>
      <c r="J4282" t="str">
        <f>VLOOKUP(E4282,'Cross-Page Data'!$D$4:$F$48,3,FALSE)</f>
        <v>heavy or residual fuel oil</v>
      </c>
      <c r="K4282" t="b">
        <f t="shared" si="66"/>
        <v>1</v>
      </c>
    </row>
    <row r="4283" spans="1:11">
      <c r="A4283" s="120">
        <v>7991</v>
      </c>
      <c r="B4283" s="121" t="s">
        <v>205</v>
      </c>
      <c r="C4283" s="121" t="s">
        <v>202</v>
      </c>
      <c r="D4283" s="121" t="s">
        <v>39</v>
      </c>
      <c r="E4283" s="121" t="s">
        <v>70</v>
      </c>
      <c r="F4283" s="122">
        <v>0</v>
      </c>
      <c r="G4283" s="122">
        <v>246.508</v>
      </c>
      <c r="H4283" s="120">
        <v>2019</v>
      </c>
      <c r="I4283" t="str">
        <f>IF(J4283="natural gas",VLOOKUP(D4283,'Cross-Page Data'!$I$4:$J$13,2,FALSE),IF(J4283="solar",VLOOKUP('Form 923'!D4283,'Cross-Page Data'!$I$14:$J$117,2,FALSE),J4283))</f>
        <v>heavy or residual fuel oil</v>
      </c>
      <c r="J4283" t="str">
        <f>VLOOKUP(E4283,'Cross-Page Data'!$D$4:$F$48,3,FALSE)</f>
        <v>heavy or residual fuel oil</v>
      </c>
      <c r="K4283" t="b">
        <f t="shared" si="66"/>
        <v>1</v>
      </c>
    </row>
    <row r="4284" spans="1:11">
      <c r="A4284" s="120">
        <v>7991</v>
      </c>
      <c r="B4284" s="121" t="s">
        <v>205</v>
      </c>
      <c r="C4284" s="121" t="s">
        <v>202</v>
      </c>
      <c r="D4284" s="121" t="s">
        <v>39</v>
      </c>
      <c r="E4284" s="121" t="s">
        <v>38</v>
      </c>
      <c r="F4284" s="122">
        <v>560884</v>
      </c>
      <c r="G4284" s="122">
        <v>110557.49</v>
      </c>
      <c r="H4284" s="120">
        <v>2019</v>
      </c>
      <c r="I4284" t="str">
        <f>IF(J4284="natural gas",VLOOKUP(D4284,'Cross-Page Data'!$I$4:$J$13,2,FALSE),IF(J4284="solar",VLOOKUP('Form 923'!D4284,'Cross-Page Data'!$I$14:$J$117,2,FALSE),J4284))</f>
        <v>natural gas nonpeaker - preexisting nonretiring</v>
      </c>
      <c r="J4284" t="str">
        <f>VLOOKUP(E4284,'Cross-Page Data'!$D$4:$F$48,3,FALSE)</f>
        <v>natural gas</v>
      </c>
      <c r="K4284" t="b">
        <f t="shared" si="66"/>
        <v>1</v>
      </c>
    </row>
    <row r="4285" spans="1:11">
      <c r="A4285" s="120">
        <v>7991</v>
      </c>
      <c r="B4285" s="121" t="s">
        <v>205</v>
      </c>
      <c r="C4285" s="121" t="s">
        <v>202</v>
      </c>
      <c r="D4285" s="121" t="s">
        <v>61</v>
      </c>
      <c r="E4285" s="121" t="s">
        <v>70</v>
      </c>
      <c r="F4285" s="122">
        <v>15969</v>
      </c>
      <c r="G4285" s="122">
        <v>1623.266</v>
      </c>
      <c r="H4285" s="120">
        <v>2019</v>
      </c>
      <c r="I4285" t="str">
        <f>IF(J4285="natural gas",VLOOKUP(D4285,'Cross-Page Data'!$I$4:$J$13,2,FALSE),IF(J4285="solar",VLOOKUP('Form 923'!D4285,'Cross-Page Data'!$I$14:$J$117,2,FALSE),J4285))</f>
        <v>heavy or residual fuel oil</v>
      </c>
      <c r="J4285" t="str">
        <f>VLOOKUP(E4285,'Cross-Page Data'!$D$4:$F$48,3,FALSE)</f>
        <v>heavy or residual fuel oil</v>
      </c>
      <c r="K4285" t="b">
        <f t="shared" si="66"/>
        <v>1</v>
      </c>
    </row>
    <row r="4286" spans="1:11">
      <c r="A4286" s="120">
        <v>7991</v>
      </c>
      <c r="B4286" s="121" t="s">
        <v>205</v>
      </c>
      <c r="C4286" s="121" t="s">
        <v>202</v>
      </c>
      <c r="D4286" s="121" t="s">
        <v>61</v>
      </c>
      <c r="E4286" s="121" t="s">
        <v>38</v>
      </c>
      <c r="F4286" s="122">
        <v>2689958</v>
      </c>
      <c r="G4286" s="122">
        <v>257477.73</v>
      </c>
      <c r="H4286" s="120">
        <v>2019</v>
      </c>
      <c r="I4286" t="str">
        <f>IF(J4286="natural gas",VLOOKUP(D4286,'Cross-Page Data'!$I$4:$J$13,2,FALSE),IF(J4286="solar",VLOOKUP('Form 923'!D4286,'Cross-Page Data'!$I$14:$J$117,2,FALSE),J4286))</f>
        <v>natural gas nonpeaker - preexisting nonretiring</v>
      </c>
      <c r="J4286" t="str">
        <f>VLOOKUP(E4286,'Cross-Page Data'!$D$4:$F$48,3,FALSE)</f>
        <v>natural gas</v>
      </c>
      <c r="K4286" t="b">
        <f t="shared" si="66"/>
        <v>1</v>
      </c>
    </row>
    <row r="4287" spans="1:11">
      <c r="A4287" s="120">
        <v>7995</v>
      </c>
      <c r="B4287" s="121" t="s">
        <v>201</v>
      </c>
      <c r="C4287" s="121" t="s">
        <v>202</v>
      </c>
      <c r="D4287" s="121" t="s">
        <v>79</v>
      </c>
      <c r="E4287" s="121" t="s">
        <v>70</v>
      </c>
      <c r="F4287" s="122">
        <v>1040</v>
      </c>
      <c r="G4287" s="122">
        <v>-249</v>
      </c>
      <c r="H4287" s="120">
        <v>2019</v>
      </c>
      <c r="I4287" t="str">
        <f>IF(J4287="natural gas",VLOOKUP(D4287,'Cross-Page Data'!$I$4:$J$13,2,FALSE),IF(J4287="solar",VLOOKUP('Form 923'!D4287,'Cross-Page Data'!$I$14:$J$117,2,FALSE),J4287))</f>
        <v>heavy or residual fuel oil</v>
      </c>
      <c r="J4287" t="str">
        <f>VLOOKUP(E4287,'Cross-Page Data'!$D$4:$F$48,3,FALSE)</f>
        <v>heavy or residual fuel oil</v>
      </c>
      <c r="K4287" t="b">
        <f t="shared" si="66"/>
        <v>1</v>
      </c>
    </row>
    <row r="4288" spans="1:11">
      <c r="A4288" s="120">
        <v>7997</v>
      </c>
      <c r="B4288" s="121" t="s">
        <v>201</v>
      </c>
      <c r="C4288" s="121" t="s">
        <v>202</v>
      </c>
      <c r="D4288" s="121" t="s">
        <v>79</v>
      </c>
      <c r="E4288" s="121" t="s">
        <v>70</v>
      </c>
      <c r="F4288" s="122">
        <v>4555</v>
      </c>
      <c r="G4288" s="122">
        <v>0</v>
      </c>
      <c r="H4288" s="120">
        <v>2019</v>
      </c>
      <c r="I4288" t="str">
        <f>IF(J4288="natural gas",VLOOKUP(D4288,'Cross-Page Data'!$I$4:$J$13,2,FALSE),IF(J4288="solar",VLOOKUP('Form 923'!D4288,'Cross-Page Data'!$I$14:$J$117,2,FALSE),J4288))</f>
        <v>heavy or residual fuel oil</v>
      </c>
      <c r="J4288" t="str">
        <f>VLOOKUP(E4288,'Cross-Page Data'!$D$4:$F$48,3,FALSE)</f>
        <v>heavy or residual fuel oil</v>
      </c>
      <c r="K4288" t="b">
        <f t="shared" si="66"/>
        <v>1</v>
      </c>
    </row>
    <row r="4289" spans="1:11">
      <c r="A4289" s="120">
        <v>7999</v>
      </c>
      <c r="B4289" s="121" t="s">
        <v>201</v>
      </c>
      <c r="C4289" s="121" t="s">
        <v>206</v>
      </c>
      <c r="D4289" s="121" t="s">
        <v>39</v>
      </c>
      <c r="E4289" s="121" t="s">
        <v>38</v>
      </c>
      <c r="F4289" s="122">
        <v>0</v>
      </c>
      <c r="G4289" s="122">
        <v>1358418</v>
      </c>
      <c r="H4289" s="120">
        <v>2019</v>
      </c>
      <c r="I4289" t="str">
        <f>IF(J4289="natural gas",VLOOKUP(D4289,'Cross-Page Data'!$I$4:$J$13,2,FALSE),IF(J4289="solar",VLOOKUP('Form 923'!D4289,'Cross-Page Data'!$I$14:$J$117,2,FALSE),J4289))</f>
        <v>natural gas nonpeaker - preexisting nonretiring</v>
      </c>
      <c r="J4289" t="str">
        <f>VLOOKUP(E4289,'Cross-Page Data'!$D$4:$F$48,3,FALSE)</f>
        <v>natural gas</v>
      </c>
      <c r="K4289" t="b">
        <f t="shared" si="66"/>
        <v>1</v>
      </c>
    </row>
    <row r="4290" spans="1:11">
      <c r="A4290" s="120">
        <v>7999</v>
      </c>
      <c r="B4290" s="121" t="s">
        <v>201</v>
      </c>
      <c r="C4290" s="121" t="s">
        <v>206</v>
      </c>
      <c r="D4290" s="121" t="s">
        <v>61</v>
      </c>
      <c r="E4290" s="121" t="s">
        <v>38</v>
      </c>
      <c r="F4290" s="122">
        <v>26624729</v>
      </c>
      <c r="G4290" s="122">
        <v>2048678</v>
      </c>
      <c r="H4290" s="120">
        <v>2019</v>
      </c>
      <c r="I4290" t="str">
        <f>IF(J4290="natural gas",VLOOKUP(D4290,'Cross-Page Data'!$I$4:$J$13,2,FALSE),IF(J4290="solar",VLOOKUP('Form 923'!D4290,'Cross-Page Data'!$I$14:$J$117,2,FALSE),J4290))</f>
        <v>natural gas nonpeaker - preexisting nonretiring</v>
      </c>
      <c r="J4290" t="str">
        <f>VLOOKUP(E4290,'Cross-Page Data'!$D$4:$F$48,3,FALSE)</f>
        <v>natural gas</v>
      </c>
      <c r="K4290" t="b">
        <f t="shared" si="66"/>
        <v>1</v>
      </c>
    </row>
    <row r="4291" spans="1:11">
      <c r="A4291" s="120">
        <v>8000</v>
      </c>
      <c r="B4291" s="121" t="s">
        <v>201</v>
      </c>
      <c r="C4291" s="121" t="s">
        <v>202</v>
      </c>
      <c r="D4291" s="121" t="s">
        <v>39</v>
      </c>
      <c r="E4291" s="121" t="s">
        <v>38</v>
      </c>
      <c r="F4291" s="122">
        <v>12588</v>
      </c>
      <c r="G4291" s="122">
        <v>238374</v>
      </c>
      <c r="H4291" s="120">
        <v>2019</v>
      </c>
      <c r="I4291" t="str">
        <f>IF(J4291="natural gas",VLOOKUP(D4291,'Cross-Page Data'!$I$4:$J$13,2,FALSE),IF(J4291="solar",VLOOKUP('Form 923'!D4291,'Cross-Page Data'!$I$14:$J$117,2,FALSE),J4291))</f>
        <v>natural gas nonpeaker - preexisting nonretiring</v>
      </c>
      <c r="J4291" t="str">
        <f>VLOOKUP(E4291,'Cross-Page Data'!$D$4:$F$48,3,FALSE)</f>
        <v>natural gas</v>
      </c>
      <c r="K4291" t="b">
        <f t="shared" si="66"/>
        <v>1</v>
      </c>
    </row>
    <row r="4292" spans="1:11">
      <c r="A4292" s="120">
        <v>8000</v>
      </c>
      <c r="B4292" s="121" t="s">
        <v>201</v>
      </c>
      <c r="C4292" s="121" t="s">
        <v>202</v>
      </c>
      <c r="D4292" s="121" t="s">
        <v>61</v>
      </c>
      <c r="E4292" s="121" t="s">
        <v>38</v>
      </c>
      <c r="F4292" s="122">
        <v>5258586</v>
      </c>
      <c r="G4292" s="122">
        <v>399000</v>
      </c>
      <c r="H4292" s="120">
        <v>2019</v>
      </c>
      <c r="I4292" t="str">
        <f>IF(J4292="natural gas",VLOOKUP(D4292,'Cross-Page Data'!$I$4:$J$13,2,FALSE),IF(J4292="solar",VLOOKUP('Form 923'!D4292,'Cross-Page Data'!$I$14:$J$117,2,FALSE),J4292))</f>
        <v>natural gas nonpeaker - preexisting nonretiring</v>
      </c>
      <c r="J4292" t="str">
        <f>VLOOKUP(E4292,'Cross-Page Data'!$D$4:$F$48,3,FALSE)</f>
        <v>natural gas</v>
      </c>
      <c r="K4292" t="b">
        <f t="shared" si="66"/>
        <v>1</v>
      </c>
    </row>
    <row r="4293" spans="1:11">
      <c r="A4293" s="120">
        <v>8002</v>
      </c>
      <c r="B4293" s="121" t="s">
        <v>201</v>
      </c>
      <c r="C4293" s="121" t="s">
        <v>202</v>
      </c>
      <c r="D4293" s="121" t="s">
        <v>68</v>
      </c>
      <c r="E4293" s="121" t="s">
        <v>70</v>
      </c>
      <c r="F4293" s="122">
        <v>4612</v>
      </c>
      <c r="G4293" s="122">
        <v>206.563</v>
      </c>
      <c r="H4293" s="120">
        <v>2019</v>
      </c>
      <c r="I4293" t="str">
        <f>IF(J4293="natural gas",VLOOKUP(D4293,'Cross-Page Data'!$I$4:$J$13,2,FALSE),IF(J4293="solar",VLOOKUP('Form 923'!D4293,'Cross-Page Data'!$I$14:$J$117,2,FALSE),J4293))</f>
        <v>heavy or residual fuel oil</v>
      </c>
      <c r="J4293" t="str">
        <f>VLOOKUP(E4293,'Cross-Page Data'!$D$4:$F$48,3,FALSE)</f>
        <v>heavy or residual fuel oil</v>
      </c>
      <c r="K4293" t="b">
        <f t="shared" si="66"/>
        <v>1</v>
      </c>
    </row>
    <row r="4294" spans="1:11">
      <c r="A4294" s="120">
        <v>8002</v>
      </c>
      <c r="B4294" s="121" t="s">
        <v>201</v>
      </c>
      <c r="C4294" s="121" t="s">
        <v>202</v>
      </c>
      <c r="D4294" s="121" t="s">
        <v>68</v>
      </c>
      <c r="E4294" s="121" t="s">
        <v>38</v>
      </c>
      <c r="F4294" s="122">
        <v>62400</v>
      </c>
      <c r="G4294" s="122">
        <v>4143.162</v>
      </c>
      <c r="H4294" s="120">
        <v>2019</v>
      </c>
      <c r="I4294" t="str">
        <f>IF(J4294="natural gas",VLOOKUP(D4294,'Cross-Page Data'!$I$4:$J$13,2,FALSE),IF(J4294="solar",VLOOKUP('Form 923'!D4294,'Cross-Page Data'!$I$14:$J$117,2,FALSE),J4294))</f>
        <v>natural gas nonpeaker - preexisting retiring</v>
      </c>
      <c r="J4294" t="str">
        <f>VLOOKUP(E4294,'Cross-Page Data'!$D$4:$F$48,3,FALSE)</f>
        <v>natural gas</v>
      </c>
      <c r="K4294" t="b">
        <f t="shared" si="66"/>
        <v>1</v>
      </c>
    </row>
    <row r="4295" spans="1:11">
      <c r="A4295" s="120">
        <v>8002</v>
      </c>
      <c r="B4295" s="121" t="s">
        <v>201</v>
      </c>
      <c r="C4295" s="121" t="s">
        <v>202</v>
      </c>
      <c r="D4295" s="121" t="s">
        <v>68</v>
      </c>
      <c r="E4295" s="121" t="s">
        <v>152</v>
      </c>
      <c r="F4295" s="122">
        <v>15007</v>
      </c>
      <c r="G4295" s="122">
        <v>1430.275</v>
      </c>
      <c r="H4295" s="120">
        <v>2019</v>
      </c>
      <c r="I4295" t="str">
        <f>IF(J4295="natural gas",VLOOKUP(D4295,'Cross-Page Data'!$I$4:$J$13,2,FALSE),IF(J4295="solar",VLOOKUP('Form 923'!D4295,'Cross-Page Data'!$I$14:$J$117,2,FALSE),J4295))</f>
        <v>heavy or residual fuel oil</v>
      </c>
      <c r="J4295" t="str">
        <f>VLOOKUP(E4295,'Cross-Page Data'!$D$4:$F$48,3,FALSE)</f>
        <v>heavy or residual fuel oil</v>
      </c>
      <c r="K4295" t="b">
        <f t="shared" ref="K4295:K4358" si="67">IF(AND($N$6=FALSE,OR(C4295="Commercial NAICS Cogen",C4295="Industrial NAICS Cogen",C4295="NAICS-22 Cogen")),FALSE,IF(AND($N$7=FALSE,OR(C4295="Commercial NAICS Cogen",C4295="Commercial NAICS Non-Cogen",C4295="industrial NAICS Cogen",C4295="industrial NAICS non-cogen")),FALSE,TRUE))</f>
        <v>1</v>
      </c>
    </row>
    <row r="4296" spans="1:11">
      <c r="A4296" s="120">
        <v>8004</v>
      </c>
      <c r="B4296" s="121" t="s">
        <v>201</v>
      </c>
      <c r="C4296" s="121" t="s">
        <v>206</v>
      </c>
      <c r="D4296" s="121" t="s">
        <v>116</v>
      </c>
      <c r="E4296" s="121" t="s">
        <v>170</v>
      </c>
      <c r="F4296" s="122">
        <v>268093</v>
      </c>
      <c r="G4296" s="122">
        <v>30116</v>
      </c>
      <c r="H4296" s="120">
        <v>2019</v>
      </c>
      <c r="I4296" t="str">
        <f>IF(J4296="natural gas",VLOOKUP(D4296,'Cross-Page Data'!$I$4:$J$13,2,FALSE),IF(J4296="solar",VLOOKUP('Form 923'!D4296,'Cross-Page Data'!$I$14:$J$117,2,FALSE),J4296))</f>
        <v>hydro</v>
      </c>
      <c r="J4296" t="str">
        <f>VLOOKUP(E4296,'Cross-Page Data'!$D$4:$F$48,3,FALSE)</f>
        <v>hydro</v>
      </c>
      <c r="K4296" t="b">
        <f t="shared" si="67"/>
        <v>1</v>
      </c>
    </row>
    <row r="4297" spans="1:11">
      <c r="A4297" s="120">
        <v>8005</v>
      </c>
      <c r="B4297" s="121" t="s">
        <v>201</v>
      </c>
      <c r="C4297" s="121" t="s">
        <v>206</v>
      </c>
      <c r="D4297" s="121" t="s">
        <v>57</v>
      </c>
      <c r="E4297" s="121" t="s">
        <v>170</v>
      </c>
      <c r="F4297" s="122">
        <v>0</v>
      </c>
      <c r="G4297" s="122">
        <v>-163741</v>
      </c>
      <c r="H4297" s="120">
        <v>2019</v>
      </c>
      <c r="I4297" t="str">
        <f>IF(J4297="natural gas",VLOOKUP(D4297,'Cross-Page Data'!$I$4:$J$13,2,FALSE),IF(J4297="solar",VLOOKUP('Form 923'!D4297,'Cross-Page Data'!$I$14:$J$117,2,FALSE),J4297))</f>
        <v>hydro</v>
      </c>
      <c r="J4297" t="str">
        <f>VLOOKUP(E4297,'Cross-Page Data'!$D$4:$F$48,3,FALSE)</f>
        <v>hydro</v>
      </c>
      <c r="K4297" t="b">
        <f t="shared" si="67"/>
        <v>1</v>
      </c>
    </row>
    <row r="4298" spans="1:11">
      <c r="A4298" s="120">
        <v>8006</v>
      </c>
      <c r="B4298" s="121" t="s">
        <v>201</v>
      </c>
      <c r="C4298" s="121" t="s">
        <v>206</v>
      </c>
      <c r="D4298" s="121" t="s">
        <v>68</v>
      </c>
      <c r="E4298" s="121" t="s">
        <v>70</v>
      </c>
      <c r="F4298" s="122">
        <v>0</v>
      </c>
      <c r="G4298" s="122">
        <v>0</v>
      </c>
      <c r="H4298" s="120">
        <v>2019</v>
      </c>
      <c r="I4298" t="str">
        <f>IF(J4298="natural gas",VLOOKUP(D4298,'Cross-Page Data'!$I$4:$J$13,2,FALSE),IF(J4298="solar",VLOOKUP('Form 923'!D4298,'Cross-Page Data'!$I$14:$J$117,2,FALSE),J4298))</f>
        <v>heavy or residual fuel oil</v>
      </c>
      <c r="J4298" t="str">
        <f>VLOOKUP(E4298,'Cross-Page Data'!$D$4:$F$48,3,FALSE)</f>
        <v>heavy or residual fuel oil</v>
      </c>
      <c r="K4298" t="b">
        <f t="shared" si="67"/>
        <v>1</v>
      </c>
    </row>
    <row r="4299" spans="1:11">
      <c r="A4299" s="120">
        <v>8006</v>
      </c>
      <c r="B4299" s="121" t="s">
        <v>201</v>
      </c>
      <c r="C4299" s="121" t="s">
        <v>206</v>
      </c>
      <c r="D4299" s="121" t="s">
        <v>68</v>
      </c>
      <c r="E4299" s="121" t="s">
        <v>38</v>
      </c>
      <c r="F4299" s="122">
        <v>1709879</v>
      </c>
      <c r="G4299" s="122">
        <v>138283.53</v>
      </c>
      <c r="H4299" s="120">
        <v>2019</v>
      </c>
      <c r="I4299" t="str">
        <f>IF(J4299="natural gas",VLOOKUP(D4299,'Cross-Page Data'!$I$4:$J$13,2,FALSE),IF(J4299="solar",VLOOKUP('Form 923'!D4299,'Cross-Page Data'!$I$14:$J$117,2,FALSE),J4299))</f>
        <v>natural gas nonpeaker - preexisting retiring</v>
      </c>
      <c r="J4299" t="str">
        <f>VLOOKUP(E4299,'Cross-Page Data'!$D$4:$F$48,3,FALSE)</f>
        <v>natural gas</v>
      </c>
      <c r="K4299" t="b">
        <f t="shared" si="67"/>
        <v>1</v>
      </c>
    </row>
    <row r="4300" spans="1:11">
      <c r="A4300" s="120">
        <v>8006</v>
      </c>
      <c r="B4300" s="121" t="s">
        <v>201</v>
      </c>
      <c r="C4300" s="121" t="s">
        <v>206</v>
      </c>
      <c r="D4300" s="121" t="s">
        <v>68</v>
      </c>
      <c r="E4300" s="121" t="s">
        <v>152</v>
      </c>
      <c r="F4300" s="122">
        <v>64518</v>
      </c>
      <c r="G4300" s="122">
        <v>5391.472</v>
      </c>
      <c r="H4300" s="120">
        <v>2019</v>
      </c>
      <c r="I4300" t="str">
        <f>IF(J4300="natural gas",VLOOKUP(D4300,'Cross-Page Data'!$I$4:$J$13,2,FALSE),IF(J4300="solar",VLOOKUP('Form 923'!D4300,'Cross-Page Data'!$I$14:$J$117,2,FALSE),J4300))</f>
        <v>heavy or residual fuel oil</v>
      </c>
      <c r="J4300" t="str">
        <f>VLOOKUP(E4300,'Cross-Page Data'!$D$4:$F$48,3,FALSE)</f>
        <v>heavy or residual fuel oil</v>
      </c>
      <c r="K4300" t="b">
        <f t="shared" si="67"/>
        <v>1</v>
      </c>
    </row>
    <row r="4301" spans="1:11">
      <c r="A4301" s="120">
        <v>8007</v>
      </c>
      <c r="B4301" s="121" t="s">
        <v>201</v>
      </c>
      <c r="C4301" s="121" t="s">
        <v>202</v>
      </c>
      <c r="D4301" s="121" t="s">
        <v>73</v>
      </c>
      <c r="E4301" s="121" t="s">
        <v>70</v>
      </c>
      <c r="F4301" s="122">
        <v>0</v>
      </c>
      <c r="G4301" s="122">
        <v>0</v>
      </c>
      <c r="H4301" s="120">
        <v>2019</v>
      </c>
      <c r="I4301" t="str">
        <f>IF(J4301="natural gas",VLOOKUP(D4301,'Cross-Page Data'!$I$4:$J$13,2,FALSE),IF(J4301="solar",VLOOKUP('Form 923'!D4301,'Cross-Page Data'!$I$14:$J$117,2,FALSE),J4301))</f>
        <v>heavy or residual fuel oil</v>
      </c>
      <c r="J4301" t="str">
        <f>VLOOKUP(E4301,'Cross-Page Data'!$D$4:$F$48,3,FALSE)</f>
        <v>heavy or residual fuel oil</v>
      </c>
      <c r="K4301" t="b">
        <f t="shared" si="67"/>
        <v>1</v>
      </c>
    </row>
    <row r="4302" spans="1:11">
      <c r="A4302" s="120">
        <v>8007</v>
      </c>
      <c r="B4302" s="121" t="s">
        <v>201</v>
      </c>
      <c r="C4302" s="121" t="s">
        <v>202</v>
      </c>
      <c r="D4302" s="121" t="s">
        <v>73</v>
      </c>
      <c r="E4302" s="121" t="s">
        <v>86</v>
      </c>
      <c r="F4302" s="122">
        <v>325696</v>
      </c>
      <c r="G4302" s="122">
        <v>19721</v>
      </c>
      <c r="H4302" s="120">
        <v>2019</v>
      </c>
      <c r="I4302" t="str">
        <f>IF(J4302="natural gas",VLOOKUP(D4302,'Cross-Page Data'!$I$4:$J$13,2,FALSE),IF(J4302="solar",VLOOKUP('Form 923'!D4302,'Cross-Page Data'!$I$14:$J$117,2,FALSE),J4302))</f>
        <v>other</v>
      </c>
      <c r="J4302" t="str">
        <f>VLOOKUP(E4302,'Cross-Page Data'!$D$4:$F$48,3,FALSE)</f>
        <v>other</v>
      </c>
      <c r="K4302" t="b">
        <f t="shared" si="67"/>
        <v>1</v>
      </c>
    </row>
    <row r="4303" spans="1:11">
      <c r="A4303" s="120">
        <v>8008</v>
      </c>
      <c r="B4303" s="121" t="s">
        <v>201</v>
      </c>
      <c r="C4303" s="121" t="s">
        <v>206</v>
      </c>
      <c r="D4303" s="121" t="s">
        <v>73</v>
      </c>
      <c r="E4303" s="121" t="s">
        <v>38</v>
      </c>
      <c r="F4303" s="122">
        <v>1732</v>
      </c>
      <c r="G4303" s="122">
        <v>59</v>
      </c>
      <c r="H4303" s="120">
        <v>2019</v>
      </c>
      <c r="I4303" t="str">
        <f>IF(J4303="natural gas",VLOOKUP(D4303,'Cross-Page Data'!$I$4:$J$13,2,FALSE),IF(J4303="solar",VLOOKUP('Form 923'!D4303,'Cross-Page Data'!$I$14:$J$117,2,FALSE),J4303))</f>
        <v>natural gas peaker</v>
      </c>
      <c r="J4303" t="str">
        <f>VLOOKUP(E4303,'Cross-Page Data'!$D$4:$F$48,3,FALSE)</f>
        <v>natural gas</v>
      </c>
      <c r="K4303" t="b">
        <f t="shared" si="67"/>
        <v>1</v>
      </c>
    </row>
    <row r="4304" spans="1:11">
      <c r="A4304" s="120">
        <v>8009</v>
      </c>
      <c r="B4304" s="121" t="s">
        <v>201</v>
      </c>
      <c r="C4304" s="121" t="s">
        <v>202</v>
      </c>
      <c r="D4304" s="121" t="s">
        <v>73</v>
      </c>
      <c r="E4304" s="121" t="s">
        <v>38</v>
      </c>
      <c r="F4304" s="122">
        <v>285</v>
      </c>
      <c r="G4304" s="122">
        <v>29</v>
      </c>
      <c r="H4304" s="120">
        <v>2019</v>
      </c>
      <c r="I4304" t="str">
        <f>IF(J4304="natural gas",VLOOKUP(D4304,'Cross-Page Data'!$I$4:$J$13,2,FALSE),IF(J4304="solar",VLOOKUP('Form 923'!D4304,'Cross-Page Data'!$I$14:$J$117,2,FALSE),J4304))</f>
        <v>natural gas peaker</v>
      </c>
      <c r="J4304" t="str">
        <f>VLOOKUP(E4304,'Cross-Page Data'!$D$4:$F$48,3,FALSE)</f>
        <v>natural gas</v>
      </c>
      <c r="K4304" t="b">
        <f t="shared" si="67"/>
        <v>1</v>
      </c>
    </row>
    <row r="4305" spans="1:11">
      <c r="A4305" s="120">
        <v>8010</v>
      </c>
      <c r="B4305" s="121" t="s">
        <v>201</v>
      </c>
      <c r="C4305" s="121" t="s">
        <v>202</v>
      </c>
      <c r="D4305" s="121" t="s">
        <v>73</v>
      </c>
      <c r="E4305" s="121" t="s">
        <v>38</v>
      </c>
      <c r="F4305" s="122">
        <v>69313</v>
      </c>
      <c r="G4305" s="122">
        <v>5824</v>
      </c>
      <c r="H4305" s="120">
        <v>2019</v>
      </c>
      <c r="I4305" t="str">
        <f>IF(J4305="natural gas",VLOOKUP(D4305,'Cross-Page Data'!$I$4:$J$13,2,FALSE),IF(J4305="solar",VLOOKUP('Form 923'!D4305,'Cross-Page Data'!$I$14:$J$117,2,FALSE),J4305))</f>
        <v>natural gas peaker</v>
      </c>
      <c r="J4305" t="str">
        <f>VLOOKUP(E4305,'Cross-Page Data'!$D$4:$F$48,3,FALSE)</f>
        <v>natural gas</v>
      </c>
      <c r="K4305" t="b">
        <f t="shared" si="67"/>
        <v>1</v>
      </c>
    </row>
    <row r="4306" spans="1:11">
      <c r="A4306" s="120">
        <v>8011</v>
      </c>
      <c r="B4306" s="121" t="s">
        <v>201</v>
      </c>
      <c r="C4306" s="121" t="s">
        <v>206</v>
      </c>
      <c r="D4306" s="121" t="s">
        <v>68</v>
      </c>
      <c r="E4306" s="121" t="s">
        <v>125</v>
      </c>
      <c r="F4306" s="122">
        <v>0</v>
      </c>
      <c r="G4306" s="122">
        <v>5214196</v>
      </c>
      <c r="H4306" s="120">
        <v>2019</v>
      </c>
      <c r="I4306" t="str">
        <f>IF(J4306="natural gas",VLOOKUP(D4306,'Cross-Page Data'!$I$4:$J$13,2,FALSE),IF(J4306="solar",VLOOKUP('Form 923'!D4306,'Cross-Page Data'!$I$14:$J$117,2,FALSE),J4306))</f>
        <v>nuclear</v>
      </c>
      <c r="J4306" t="str">
        <f>VLOOKUP(E4306,'Cross-Page Data'!$D$4:$F$48,3,FALSE)</f>
        <v>nuclear</v>
      </c>
      <c r="K4306" t="b">
        <f t="shared" si="67"/>
        <v>1</v>
      </c>
    </row>
    <row r="4307" spans="1:11">
      <c r="A4307" s="120">
        <v>8012</v>
      </c>
      <c r="B4307" s="121" t="s">
        <v>201</v>
      </c>
      <c r="C4307" s="121" t="s">
        <v>206</v>
      </c>
      <c r="D4307" s="121" t="s">
        <v>73</v>
      </c>
      <c r="E4307" s="121" t="s">
        <v>70</v>
      </c>
      <c r="F4307" s="122">
        <v>34306</v>
      </c>
      <c r="G4307" s="122">
        <v>2650</v>
      </c>
      <c r="H4307" s="120">
        <v>2019</v>
      </c>
      <c r="I4307" t="str">
        <f>IF(J4307="natural gas",VLOOKUP(D4307,'Cross-Page Data'!$I$4:$J$13,2,FALSE),IF(J4307="solar",VLOOKUP('Form 923'!D4307,'Cross-Page Data'!$I$14:$J$117,2,FALSE),J4307))</f>
        <v>heavy or residual fuel oil</v>
      </c>
      <c r="J4307" t="str">
        <f>VLOOKUP(E4307,'Cross-Page Data'!$D$4:$F$48,3,FALSE)</f>
        <v>heavy or residual fuel oil</v>
      </c>
      <c r="K4307" t="b">
        <f t="shared" si="67"/>
        <v>1</v>
      </c>
    </row>
    <row r="4308" spans="1:11">
      <c r="A4308" s="120">
        <v>8013</v>
      </c>
      <c r="B4308" s="121" t="s">
        <v>201</v>
      </c>
      <c r="C4308" s="121" t="s">
        <v>202</v>
      </c>
      <c r="D4308" s="121" t="s">
        <v>79</v>
      </c>
      <c r="E4308" s="121" t="s">
        <v>70</v>
      </c>
      <c r="F4308" s="122">
        <v>695</v>
      </c>
      <c r="G4308" s="122">
        <v>-38</v>
      </c>
      <c r="H4308" s="120">
        <v>2019</v>
      </c>
      <c r="I4308" t="str">
        <f>IF(J4308="natural gas",VLOOKUP(D4308,'Cross-Page Data'!$I$4:$J$13,2,FALSE),IF(J4308="solar",VLOOKUP('Form 923'!D4308,'Cross-Page Data'!$I$14:$J$117,2,FALSE),J4308))</f>
        <v>heavy or residual fuel oil</v>
      </c>
      <c r="J4308" t="str">
        <f>VLOOKUP(E4308,'Cross-Page Data'!$D$4:$F$48,3,FALSE)</f>
        <v>heavy or residual fuel oil</v>
      </c>
      <c r="K4308" t="b">
        <f t="shared" si="67"/>
        <v>1</v>
      </c>
    </row>
    <row r="4309" spans="1:11">
      <c r="A4309" s="120">
        <v>8015</v>
      </c>
      <c r="B4309" s="121" t="s">
        <v>201</v>
      </c>
      <c r="C4309" s="121" t="s">
        <v>202</v>
      </c>
      <c r="D4309" s="121" t="s">
        <v>79</v>
      </c>
      <c r="E4309" s="121" t="s">
        <v>38</v>
      </c>
      <c r="F4309" s="122">
        <v>4733</v>
      </c>
      <c r="G4309" s="122">
        <v>473</v>
      </c>
      <c r="H4309" s="120">
        <v>2019</v>
      </c>
      <c r="I4309" t="str">
        <f>IF(J4309="natural gas",VLOOKUP(D4309,'Cross-Page Data'!$I$4:$J$13,2,FALSE),IF(J4309="solar",VLOOKUP('Form 923'!D4309,'Cross-Page Data'!$I$14:$J$117,2,FALSE),J4309))</f>
        <v>natural gas peaker</v>
      </c>
      <c r="J4309" t="str">
        <f>VLOOKUP(E4309,'Cross-Page Data'!$D$4:$F$48,3,FALSE)</f>
        <v>natural gas</v>
      </c>
      <c r="K4309" t="b">
        <f t="shared" si="67"/>
        <v>1</v>
      </c>
    </row>
    <row r="4310" spans="1:11">
      <c r="A4310" s="120">
        <v>8016</v>
      </c>
      <c r="B4310" s="121" t="s">
        <v>201</v>
      </c>
      <c r="C4310" s="121" t="s">
        <v>202</v>
      </c>
      <c r="D4310" s="121" t="s">
        <v>73</v>
      </c>
      <c r="E4310" s="121" t="s">
        <v>70</v>
      </c>
      <c r="F4310" s="122">
        <v>11389</v>
      </c>
      <c r="G4310" s="122">
        <v>859</v>
      </c>
      <c r="H4310" s="120">
        <v>2019</v>
      </c>
      <c r="I4310" t="str">
        <f>IF(J4310="natural gas",VLOOKUP(D4310,'Cross-Page Data'!$I$4:$J$13,2,FALSE),IF(J4310="solar",VLOOKUP('Form 923'!D4310,'Cross-Page Data'!$I$14:$J$117,2,FALSE),J4310))</f>
        <v>heavy or residual fuel oil</v>
      </c>
      <c r="J4310" t="str">
        <f>VLOOKUP(E4310,'Cross-Page Data'!$D$4:$F$48,3,FALSE)</f>
        <v>heavy or residual fuel oil</v>
      </c>
      <c r="K4310" t="b">
        <f t="shared" si="67"/>
        <v>1</v>
      </c>
    </row>
    <row r="4311" spans="1:11">
      <c r="A4311" s="120">
        <v>8019</v>
      </c>
      <c r="B4311" s="121" t="s">
        <v>201</v>
      </c>
      <c r="C4311" s="121" t="s">
        <v>202</v>
      </c>
      <c r="D4311" s="121" t="s">
        <v>73</v>
      </c>
      <c r="E4311" s="121" t="s">
        <v>70</v>
      </c>
      <c r="F4311" s="122">
        <v>0</v>
      </c>
      <c r="G4311" s="122">
        <v>-61</v>
      </c>
      <c r="H4311" s="120">
        <v>2019</v>
      </c>
      <c r="I4311" t="str">
        <f>IF(J4311="natural gas",VLOOKUP(D4311,'Cross-Page Data'!$I$4:$J$13,2,FALSE),IF(J4311="solar",VLOOKUP('Form 923'!D4311,'Cross-Page Data'!$I$14:$J$117,2,FALSE),J4311))</f>
        <v>heavy or residual fuel oil</v>
      </c>
      <c r="J4311" t="str">
        <f>VLOOKUP(E4311,'Cross-Page Data'!$D$4:$F$48,3,FALSE)</f>
        <v>heavy or residual fuel oil</v>
      </c>
      <c r="K4311" t="b">
        <f t="shared" si="67"/>
        <v>1</v>
      </c>
    </row>
    <row r="4312" spans="1:11">
      <c r="A4312" s="120">
        <v>8020</v>
      </c>
      <c r="B4312" s="121" t="s">
        <v>201</v>
      </c>
      <c r="C4312" s="121" t="s">
        <v>202</v>
      </c>
      <c r="D4312" s="121" t="s">
        <v>79</v>
      </c>
      <c r="E4312" s="121" t="s">
        <v>70</v>
      </c>
      <c r="F4312" s="122">
        <v>775</v>
      </c>
      <c r="G4312" s="122">
        <v>74.224</v>
      </c>
      <c r="H4312" s="120">
        <v>2019</v>
      </c>
      <c r="I4312" t="str">
        <f>IF(J4312="natural gas",VLOOKUP(D4312,'Cross-Page Data'!$I$4:$J$13,2,FALSE),IF(J4312="solar",VLOOKUP('Form 923'!D4312,'Cross-Page Data'!$I$14:$J$117,2,FALSE),J4312))</f>
        <v>heavy or residual fuel oil</v>
      </c>
      <c r="J4312" t="str">
        <f>VLOOKUP(E4312,'Cross-Page Data'!$D$4:$F$48,3,FALSE)</f>
        <v>heavy or residual fuel oil</v>
      </c>
      <c r="K4312" t="b">
        <f t="shared" si="67"/>
        <v>1</v>
      </c>
    </row>
    <row r="4313" spans="1:11">
      <c r="A4313" s="120">
        <v>8020</v>
      </c>
      <c r="B4313" s="121" t="s">
        <v>201</v>
      </c>
      <c r="C4313" s="121" t="s">
        <v>202</v>
      </c>
      <c r="D4313" s="121" t="s">
        <v>79</v>
      </c>
      <c r="E4313" s="121" t="s">
        <v>38</v>
      </c>
      <c r="F4313" s="122">
        <v>697</v>
      </c>
      <c r="G4313" s="122">
        <v>66.776</v>
      </c>
      <c r="H4313" s="120">
        <v>2019</v>
      </c>
      <c r="I4313" t="str">
        <f>IF(J4313="natural gas",VLOOKUP(D4313,'Cross-Page Data'!$I$4:$J$13,2,FALSE),IF(J4313="solar",VLOOKUP('Form 923'!D4313,'Cross-Page Data'!$I$14:$J$117,2,FALSE),J4313))</f>
        <v>natural gas peaker</v>
      </c>
      <c r="J4313" t="str">
        <f>VLOOKUP(E4313,'Cross-Page Data'!$D$4:$F$48,3,FALSE)</f>
        <v>natural gas</v>
      </c>
      <c r="K4313" t="b">
        <f t="shared" si="67"/>
        <v>1</v>
      </c>
    </row>
    <row r="4314" spans="1:11">
      <c r="A4314" s="120">
        <v>8022</v>
      </c>
      <c r="B4314" s="121" t="s">
        <v>201</v>
      </c>
      <c r="C4314" s="121" t="s">
        <v>202</v>
      </c>
      <c r="D4314" s="121" t="s">
        <v>79</v>
      </c>
      <c r="E4314" s="121" t="s">
        <v>38</v>
      </c>
      <c r="F4314" s="122">
        <v>606186</v>
      </c>
      <c r="G4314" s="122">
        <v>66910</v>
      </c>
      <c r="H4314" s="120">
        <v>2019</v>
      </c>
      <c r="I4314" t="str">
        <f>IF(J4314="natural gas",VLOOKUP(D4314,'Cross-Page Data'!$I$4:$J$13,2,FALSE),IF(J4314="solar",VLOOKUP('Form 923'!D4314,'Cross-Page Data'!$I$14:$J$117,2,FALSE),J4314))</f>
        <v>natural gas peaker</v>
      </c>
      <c r="J4314" t="str">
        <f>VLOOKUP(E4314,'Cross-Page Data'!$D$4:$F$48,3,FALSE)</f>
        <v>natural gas</v>
      </c>
      <c r="K4314" t="b">
        <f t="shared" si="67"/>
        <v>1</v>
      </c>
    </row>
    <row r="4315" spans="1:11">
      <c r="A4315" s="120">
        <v>8023</v>
      </c>
      <c r="B4315" s="121" t="s">
        <v>201</v>
      </c>
      <c r="C4315" s="121" t="s">
        <v>202</v>
      </c>
      <c r="D4315" s="121" t="s">
        <v>68</v>
      </c>
      <c r="E4315" s="121" t="s">
        <v>70</v>
      </c>
      <c r="F4315" s="122">
        <v>35566</v>
      </c>
      <c r="G4315" s="122">
        <v>3369.286</v>
      </c>
      <c r="H4315" s="120">
        <v>2019</v>
      </c>
      <c r="I4315" t="str">
        <f>IF(J4315="natural gas",VLOOKUP(D4315,'Cross-Page Data'!$I$4:$J$13,2,FALSE),IF(J4315="solar",VLOOKUP('Form 923'!D4315,'Cross-Page Data'!$I$14:$J$117,2,FALSE),J4315))</f>
        <v>heavy or residual fuel oil</v>
      </c>
      <c r="J4315" t="str">
        <f>VLOOKUP(E4315,'Cross-Page Data'!$D$4:$F$48,3,FALSE)</f>
        <v>heavy or residual fuel oil</v>
      </c>
      <c r="K4315" t="b">
        <f t="shared" si="67"/>
        <v>1</v>
      </c>
    </row>
    <row r="4316" spans="1:11">
      <c r="A4316" s="120">
        <v>8023</v>
      </c>
      <c r="B4316" s="121" t="s">
        <v>201</v>
      </c>
      <c r="C4316" s="121" t="s">
        <v>202</v>
      </c>
      <c r="D4316" s="121" t="s">
        <v>68</v>
      </c>
      <c r="E4316" s="121" t="s">
        <v>150</v>
      </c>
      <c r="F4316" s="122">
        <v>56777578</v>
      </c>
      <c r="G4316" s="122">
        <v>5363193.7</v>
      </c>
      <c r="H4316" s="120">
        <v>2019</v>
      </c>
      <c r="I4316" t="str">
        <f>IF(J4316="natural gas",VLOOKUP(D4316,'Cross-Page Data'!$I$4:$J$13,2,FALSE),IF(J4316="solar",VLOOKUP('Form 923'!D4316,'Cross-Page Data'!$I$14:$J$117,2,FALSE),J4316))</f>
        <v>hard coal</v>
      </c>
      <c r="J4316" t="str">
        <f>VLOOKUP(E4316,'Cross-Page Data'!$D$4:$F$48,3,FALSE)</f>
        <v>hard coal</v>
      </c>
      <c r="K4316" t="b">
        <f t="shared" si="67"/>
        <v>1</v>
      </c>
    </row>
    <row r="4317" spans="1:11">
      <c r="A4317" s="120">
        <v>8023</v>
      </c>
      <c r="B4317" s="121" t="s">
        <v>201</v>
      </c>
      <c r="C4317" s="121" t="s">
        <v>202</v>
      </c>
      <c r="D4317" s="121" t="s">
        <v>68</v>
      </c>
      <c r="E4317" s="121" t="s">
        <v>162</v>
      </c>
      <c r="F4317" s="122">
        <v>0</v>
      </c>
      <c r="G4317" s="122">
        <v>0</v>
      </c>
      <c r="H4317" s="120">
        <v>2019</v>
      </c>
      <c r="I4317" t="str">
        <f>IF(J4317="natural gas",VLOOKUP(D4317,'Cross-Page Data'!$I$4:$J$13,2,FALSE),IF(J4317="solar",VLOOKUP('Form 923'!D4317,'Cross-Page Data'!$I$14:$J$117,2,FALSE),J4317))</f>
        <v>hard coal</v>
      </c>
      <c r="J4317" t="str">
        <f>VLOOKUP(E4317,'Cross-Page Data'!$D$4:$F$48,3,FALSE)</f>
        <v>hard coal</v>
      </c>
      <c r="K4317" t="b">
        <f t="shared" si="67"/>
        <v>1</v>
      </c>
    </row>
    <row r="4318" spans="1:11">
      <c r="A4318" s="120">
        <v>8026</v>
      </c>
      <c r="B4318" s="121" t="s">
        <v>201</v>
      </c>
      <c r="C4318" s="121" t="s">
        <v>202</v>
      </c>
      <c r="D4318" s="121" t="s">
        <v>73</v>
      </c>
      <c r="E4318" s="121" t="s">
        <v>38</v>
      </c>
      <c r="F4318" s="122">
        <v>3534</v>
      </c>
      <c r="G4318" s="122">
        <v>231</v>
      </c>
      <c r="H4318" s="120">
        <v>2019</v>
      </c>
      <c r="I4318" t="str">
        <f>IF(J4318="natural gas",VLOOKUP(D4318,'Cross-Page Data'!$I$4:$J$13,2,FALSE),IF(J4318="solar",VLOOKUP('Form 923'!D4318,'Cross-Page Data'!$I$14:$J$117,2,FALSE),J4318))</f>
        <v>natural gas peaker</v>
      </c>
      <c r="J4318" t="str">
        <f>VLOOKUP(E4318,'Cross-Page Data'!$D$4:$F$48,3,FALSE)</f>
        <v>natural gas</v>
      </c>
      <c r="K4318" t="b">
        <f t="shared" si="67"/>
        <v>1</v>
      </c>
    </row>
    <row r="4319" spans="1:11">
      <c r="A4319" s="120">
        <v>8027</v>
      </c>
      <c r="B4319" s="121" t="s">
        <v>201</v>
      </c>
      <c r="C4319" s="121" t="s">
        <v>202</v>
      </c>
      <c r="D4319" s="121" t="s">
        <v>73</v>
      </c>
      <c r="E4319" s="121" t="s">
        <v>70</v>
      </c>
      <c r="F4319" s="122">
        <v>35122</v>
      </c>
      <c r="G4319" s="122">
        <v>3040.507</v>
      </c>
      <c r="H4319" s="120">
        <v>2019</v>
      </c>
      <c r="I4319" t="str">
        <f>IF(J4319="natural gas",VLOOKUP(D4319,'Cross-Page Data'!$I$4:$J$13,2,FALSE),IF(J4319="solar",VLOOKUP('Form 923'!D4319,'Cross-Page Data'!$I$14:$J$117,2,FALSE),J4319))</f>
        <v>heavy or residual fuel oil</v>
      </c>
      <c r="J4319" t="str">
        <f>VLOOKUP(E4319,'Cross-Page Data'!$D$4:$F$48,3,FALSE)</f>
        <v>heavy or residual fuel oil</v>
      </c>
      <c r="K4319" t="b">
        <f t="shared" si="67"/>
        <v>1</v>
      </c>
    </row>
    <row r="4320" spans="1:11">
      <c r="A4320" s="120">
        <v>8027</v>
      </c>
      <c r="B4320" s="121" t="s">
        <v>201</v>
      </c>
      <c r="C4320" s="121" t="s">
        <v>202</v>
      </c>
      <c r="D4320" s="121" t="s">
        <v>73</v>
      </c>
      <c r="E4320" s="121" t="s">
        <v>38</v>
      </c>
      <c r="F4320" s="122">
        <v>738844</v>
      </c>
      <c r="G4320" s="122">
        <v>63960.493</v>
      </c>
      <c r="H4320" s="120">
        <v>2019</v>
      </c>
      <c r="I4320" t="str">
        <f>IF(J4320="natural gas",VLOOKUP(D4320,'Cross-Page Data'!$I$4:$J$13,2,FALSE),IF(J4320="solar",VLOOKUP('Form 923'!D4320,'Cross-Page Data'!$I$14:$J$117,2,FALSE),J4320))</f>
        <v>natural gas peaker</v>
      </c>
      <c r="J4320" t="str">
        <f>VLOOKUP(E4320,'Cross-Page Data'!$D$4:$F$48,3,FALSE)</f>
        <v>natural gas</v>
      </c>
      <c r="K4320" t="b">
        <f t="shared" si="67"/>
        <v>1</v>
      </c>
    </row>
    <row r="4321" spans="1:11">
      <c r="A4321" s="120">
        <v>8028</v>
      </c>
      <c r="B4321" s="121" t="s">
        <v>201</v>
      </c>
      <c r="C4321" s="121" t="s">
        <v>202</v>
      </c>
      <c r="D4321" s="121" t="s">
        <v>73</v>
      </c>
      <c r="E4321" s="121" t="s">
        <v>38</v>
      </c>
      <c r="F4321" s="122">
        <v>3205</v>
      </c>
      <c r="G4321" s="122">
        <v>156</v>
      </c>
      <c r="H4321" s="120">
        <v>2019</v>
      </c>
      <c r="I4321" t="str">
        <f>IF(J4321="natural gas",VLOOKUP(D4321,'Cross-Page Data'!$I$4:$J$13,2,FALSE),IF(J4321="solar",VLOOKUP('Form 923'!D4321,'Cross-Page Data'!$I$14:$J$117,2,FALSE),J4321))</f>
        <v>natural gas peaker</v>
      </c>
      <c r="J4321" t="str">
        <f>VLOOKUP(E4321,'Cross-Page Data'!$D$4:$F$48,3,FALSE)</f>
        <v>natural gas</v>
      </c>
      <c r="K4321" t="b">
        <f t="shared" si="67"/>
        <v>1</v>
      </c>
    </row>
    <row r="4322" spans="1:11">
      <c r="A4322" s="120">
        <v>8029</v>
      </c>
      <c r="B4322" s="121" t="s">
        <v>201</v>
      </c>
      <c r="C4322" s="121" t="s">
        <v>202</v>
      </c>
      <c r="D4322" s="121" t="s">
        <v>73</v>
      </c>
      <c r="E4322" s="121" t="s">
        <v>70</v>
      </c>
      <c r="F4322" s="122">
        <v>0</v>
      </c>
      <c r="G4322" s="122">
        <v>0</v>
      </c>
      <c r="H4322" s="120">
        <v>2019</v>
      </c>
      <c r="I4322" t="str">
        <f>IF(J4322="natural gas",VLOOKUP(D4322,'Cross-Page Data'!$I$4:$J$13,2,FALSE),IF(J4322="solar",VLOOKUP('Form 923'!D4322,'Cross-Page Data'!$I$14:$J$117,2,FALSE),J4322))</f>
        <v>heavy or residual fuel oil</v>
      </c>
      <c r="J4322" t="str">
        <f>VLOOKUP(E4322,'Cross-Page Data'!$D$4:$F$48,3,FALSE)</f>
        <v>heavy or residual fuel oil</v>
      </c>
      <c r="K4322" t="b">
        <f t="shared" si="67"/>
        <v>1</v>
      </c>
    </row>
    <row r="4323" spans="1:11">
      <c r="A4323" s="120">
        <v>8029</v>
      </c>
      <c r="B4323" s="121" t="s">
        <v>201</v>
      </c>
      <c r="C4323" s="121" t="s">
        <v>202</v>
      </c>
      <c r="D4323" s="121" t="s">
        <v>73</v>
      </c>
      <c r="E4323" s="121" t="s">
        <v>38</v>
      </c>
      <c r="F4323" s="122">
        <v>34091</v>
      </c>
      <c r="G4323" s="122">
        <v>1327</v>
      </c>
      <c r="H4323" s="120">
        <v>2019</v>
      </c>
      <c r="I4323" t="str">
        <f>IF(J4323="natural gas",VLOOKUP(D4323,'Cross-Page Data'!$I$4:$J$13,2,FALSE),IF(J4323="solar",VLOOKUP('Form 923'!D4323,'Cross-Page Data'!$I$14:$J$117,2,FALSE),J4323))</f>
        <v>natural gas peaker</v>
      </c>
      <c r="J4323" t="str">
        <f>VLOOKUP(E4323,'Cross-Page Data'!$D$4:$F$48,3,FALSE)</f>
        <v>natural gas</v>
      </c>
      <c r="K4323" t="b">
        <f t="shared" si="67"/>
        <v>1</v>
      </c>
    </row>
    <row r="4324" spans="1:11">
      <c r="A4324" s="120">
        <v>8030</v>
      </c>
      <c r="B4324" s="121" t="s">
        <v>201</v>
      </c>
      <c r="C4324" s="121" t="s">
        <v>202</v>
      </c>
      <c r="D4324" s="121" t="s">
        <v>73</v>
      </c>
      <c r="E4324" s="121" t="s">
        <v>38</v>
      </c>
      <c r="F4324" s="122">
        <v>2592</v>
      </c>
      <c r="G4324" s="122">
        <v>133</v>
      </c>
      <c r="H4324" s="120">
        <v>2019</v>
      </c>
      <c r="I4324" t="str">
        <f>IF(J4324="natural gas",VLOOKUP(D4324,'Cross-Page Data'!$I$4:$J$13,2,FALSE),IF(J4324="solar",VLOOKUP('Form 923'!D4324,'Cross-Page Data'!$I$14:$J$117,2,FALSE),J4324))</f>
        <v>natural gas peaker</v>
      </c>
      <c r="J4324" t="str">
        <f>VLOOKUP(E4324,'Cross-Page Data'!$D$4:$F$48,3,FALSE)</f>
        <v>natural gas</v>
      </c>
      <c r="K4324" t="b">
        <f t="shared" si="67"/>
        <v>1</v>
      </c>
    </row>
    <row r="4325" spans="1:11">
      <c r="A4325" s="120">
        <v>8031</v>
      </c>
      <c r="B4325" s="121" t="s">
        <v>201</v>
      </c>
      <c r="C4325" s="121" t="s">
        <v>202</v>
      </c>
      <c r="D4325" s="121" t="s">
        <v>39</v>
      </c>
      <c r="E4325" s="121" t="s">
        <v>38</v>
      </c>
      <c r="F4325" s="122">
        <v>0</v>
      </c>
      <c r="G4325" s="122">
        <v>1026223</v>
      </c>
      <c r="H4325" s="120">
        <v>2019</v>
      </c>
      <c r="I4325" t="str">
        <f>IF(J4325="natural gas",VLOOKUP(D4325,'Cross-Page Data'!$I$4:$J$13,2,FALSE),IF(J4325="solar",VLOOKUP('Form 923'!D4325,'Cross-Page Data'!$I$14:$J$117,2,FALSE),J4325))</f>
        <v>natural gas nonpeaker - preexisting nonretiring</v>
      </c>
      <c r="J4325" t="str">
        <f>VLOOKUP(E4325,'Cross-Page Data'!$D$4:$F$48,3,FALSE)</f>
        <v>natural gas</v>
      </c>
      <c r="K4325" t="b">
        <f t="shared" si="67"/>
        <v>1</v>
      </c>
    </row>
    <row r="4326" spans="1:11">
      <c r="A4326" s="120">
        <v>8031</v>
      </c>
      <c r="B4326" s="121" t="s">
        <v>201</v>
      </c>
      <c r="C4326" s="121" t="s">
        <v>202</v>
      </c>
      <c r="D4326" s="121" t="s">
        <v>61</v>
      </c>
      <c r="E4326" s="121" t="s">
        <v>38</v>
      </c>
      <c r="F4326" s="122">
        <v>18212424</v>
      </c>
      <c r="G4326" s="122">
        <v>1535671</v>
      </c>
      <c r="H4326" s="120">
        <v>2019</v>
      </c>
      <c r="I4326" t="str">
        <f>IF(J4326="natural gas",VLOOKUP(D4326,'Cross-Page Data'!$I$4:$J$13,2,FALSE),IF(J4326="solar",VLOOKUP('Form 923'!D4326,'Cross-Page Data'!$I$14:$J$117,2,FALSE),J4326))</f>
        <v>natural gas nonpeaker - preexisting nonretiring</v>
      </c>
      <c r="J4326" t="str">
        <f>VLOOKUP(E4326,'Cross-Page Data'!$D$4:$F$48,3,FALSE)</f>
        <v>natural gas</v>
      </c>
      <c r="K4326" t="b">
        <f t="shared" si="67"/>
        <v>1</v>
      </c>
    </row>
    <row r="4327" spans="1:11">
      <c r="A4327" s="120">
        <v>8034</v>
      </c>
      <c r="B4327" s="121" t="s">
        <v>201</v>
      </c>
      <c r="C4327" s="121" t="s">
        <v>202</v>
      </c>
      <c r="D4327" s="121" t="s">
        <v>79</v>
      </c>
      <c r="E4327" s="121" t="s">
        <v>70</v>
      </c>
      <c r="F4327" s="122">
        <v>471</v>
      </c>
      <c r="G4327" s="122">
        <v>-323</v>
      </c>
      <c r="H4327" s="120">
        <v>2019</v>
      </c>
      <c r="I4327" t="str">
        <f>IF(J4327="natural gas",VLOOKUP(D4327,'Cross-Page Data'!$I$4:$J$13,2,FALSE),IF(J4327="solar",VLOOKUP('Form 923'!D4327,'Cross-Page Data'!$I$14:$J$117,2,FALSE),J4327))</f>
        <v>heavy or residual fuel oil</v>
      </c>
      <c r="J4327" t="str">
        <f>VLOOKUP(E4327,'Cross-Page Data'!$D$4:$F$48,3,FALSE)</f>
        <v>heavy or residual fuel oil</v>
      </c>
      <c r="K4327" t="b">
        <f t="shared" si="67"/>
        <v>1</v>
      </c>
    </row>
    <row r="4328" spans="1:11">
      <c r="A4328" s="120">
        <v>8034</v>
      </c>
      <c r="B4328" s="121" t="s">
        <v>201</v>
      </c>
      <c r="C4328" s="121" t="s">
        <v>202</v>
      </c>
      <c r="D4328" s="121" t="s">
        <v>79</v>
      </c>
      <c r="E4328" s="121" t="s">
        <v>38</v>
      </c>
      <c r="F4328" s="122">
        <v>0</v>
      </c>
      <c r="G4328" s="122">
        <v>0</v>
      </c>
      <c r="H4328" s="120">
        <v>2019</v>
      </c>
      <c r="I4328" t="str">
        <f>IF(J4328="natural gas",VLOOKUP(D4328,'Cross-Page Data'!$I$4:$J$13,2,FALSE),IF(J4328="solar",VLOOKUP('Form 923'!D4328,'Cross-Page Data'!$I$14:$J$117,2,FALSE),J4328))</f>
        <v>natural gas peaker</v>
      </c>
      <c r="J4328" t="str">
        <f>VLOOKUP(E4328,'Cross-Page Data'!$D$4:$F$48,3,FALSE)</f>
        <v>natural gas</v>
      </c>
      <c r="K4328" t="b">
        <f t="shared" si="67"/>
        <v>1</v>
      </c>
    </row>
    <row r="4329" spans="1:11">
      <c r="A4329" s="120">
        <v>8036</v>
      </c>
      <c r="B4329" s="121" t="s">
        <v>201</v>
      </c>
      <c r="C4329" s="121" t="s">
        <v>202</v>
      </c>
      <c r="D4329" s="121" t="s">
        <v>68</v>
      </c>
      <c r="E4329" s="121" t="s">
        <v>125</v>
      </c>
      <c r="F4329" s="122">
        <v>0</v>
      </c>
      <c r="G4329" s="122">
        <v>6951600</v>
      </c>
      <c r="H4329" s="120">
        <v>2019</v>
      </c>
      <c r="I4329" t="str">
        <f>IF(J4329="natural gas",VLOOKUP(D4329,'Cross-Page Data'!$I$4:$J$13,2,FALSE),IF(J4329="solar",VLOOKUP('Form 923'!D4329,'Cross-Page Data'!$I$14:$J$117,2,FALSE),J4329))</f>
        <v>nuclear</v>
      </c>
      <c r="J4329" t="str">
        <f>VLOOKUP(E4329,'Cross-Page Data'!$D$4:$F$48,3,FALSE)</f>
        <v>nuclear</v>
      </c>
      <c r="K4329" t="b">
        <f t="shared" si="67"/>
        <v>1</v>
      </c>
    </row>
    <row r="4330" spans="1:11">
      <c r="A4330" s="120">
        <v>8037</v>
      </c>
      <c r="B4330" s="121" t="s">
        <v>201</v>
      </c>
      <c r="C4330" s="121" t="s">
        <v>202</v>
      </c>
      <c r="D4330" s="121" t="s">
        <v>73</v>
      </c>
      <c r="E4330" s="121" t="s">
        <v>38</v>
      </c>
      <c r="F4330" s="122">
        <v>145603</v>
      </c>
      <c r="G4330" s="122">
        <v>5093</v>
      </c>
      <c r="H4330" s="120">
        <v>2019</v>
      </c>
      <c r="I4330" t="str">
        <f>IF(J4330="natural gas",VLOOKUP(D4330,'Cross-Page Data'!$I$4:$J$13,2,FALSE),IF(J4330="solar",VLOOKUP('Form 923'!D4330,'Cross-Page Data'!$I$14:$J$117,2,FALSE),J4330))</f>
        <v>natural gas peaker</v>
      </c>
      <c r="J4330" t="str">
        <f>VLOOKUP(E4330,'Cross-Page Data'!$D$4:$F$48,3,FALSE)</f>
        <v>natural gas</v>
      </c>
      <c r="K4330" t="b">
        <f t="shared" si="67"/>
        <v>1</v>
      </c>
    </row>
    <row r="4331" spans="1:11">
      <c r="A4331" s="120">
        <v>8037</v>
      </c>
      <c r="B4331" s="121" t="s">
        <v>201</v>
      </c>
      <c r="C4331" s="121" t="s">
        <v>202</v>
      </c>
      <c r="D4331" s="121" t="s">
        <v>79</v>
      </c>
      <c r="E4331" s="121" t="s">
        <v>70</v>
      </c>
      <c r="F4331" s="122">
        <v>114</v>
      </c>
      <c r="G4331" s="122">
        <v>10</v>
      </c>
      <c r="H4331" s="120">
        <v>2019</v>
      </c>
      <c r="I4331" t="str">
        <f>IF(J4331="natural gas",VLOOKUP(D4331,'Cross-Page Data'!$I$4:$J$13,2,FALSE),IF(J4331="solar",VLOOKUP('Form 923'!D4331,'Cross-Page Data'!$I$14:$J$117,2,FALSE),J4331))</f>
        <v>heavy or residual fuel oil</v>
      </c>
      <c r="J4331" t="str">
        <f>VLOOKUP(E4331,'Cross-Page Data'!$D$4:$F$48,3,FALSE)</f>
        <v>heavy or residual fuel oil</v>
      </c>
      <c r="K4331" t="b">
        <f t="shared" si="67"/>
        <v>1</v>
      </c>
    </row>
    <row r="4332" spans="1:11">
      <c r="A4332" s="120">
        <v>8042</v>
      </c>
      <c r="B4332" s="121" t="s">
        <v>201</v>
      </c>
      <c r="C4332" s="121" t="s">
        <v>202</v>
      </c>
      <c r="D4332" s="121" t="s">
        <v>68</v>
      </c>
      <c r="E4332" s="121" t="s">
        <v>54</v>
      </c>
      <c r="F4332" s="122">
        <v>66231100</v>
      </c>
      <c r="G4332" s="122">
        <v>7071307.8</v>
      </c>
      <c r="H4332" s="120">
        <v>2019</v>
      </c>
      <c r="I4332" t="str">
        <f>IF(J4332="natural gas",VLOOKUP(D4332,'Cross-Page Data'!$I$4:$J$13,2,FALSE),IF(J4332="solar",VLOOKUP('Form 923'!D4332,'Cross-Page Data'!$I$14:$J$117,2,FALSE),J4332))</f>
        <v>hard coal</v>
      </c>
      <c r="J4332" t="str">
        <f>VLOOKUP(E4332,'Cross-Page Data'!$D$4:$F$48,3,FALSE)</f>
        <v>hard coal</v>
      </c>
      <c r="K4332" t="b">
        <f t="shared" si="67"/>
        <v>1</v>
      </c>
    </row>
    <row r="4333" spans="1:11">
      <c r="A4333" s="120">
        <v>8042</v>
      </c>
      <c r="B4333" s="121" t="s">
        <v>201</v>
      </c>
      <c r="C4333" s="121" t="s">
        <v>202</v>
      </c>
      <c r="D4333" s="121" t="s">
        <v>68</v>
      </c>
      <c r="E4333" s="121" t="s">
        <v>70</v>
      </c>
      <c r="F4333" s="122">
        <v>492977</v>
      </c>
      <c r="G4333" s="122">
        <v>52334.156</v>
      </c>
      <c r="H4333" s="120">
        <v>2019</v>
      </c>
      <c r="I4333" t="str">
        <f>IF(J4333="natural gas",VLOOKUP(D4333,'Cross-Page Data'!$I$4:$J$13,2,FALSE),IF(J4333="solar",VLOOKUP('Form 923'!D4333,'Cross-Page Data'!$I$14:$J$117,2,FALSE),J4333))</f>
        <v>heavy or residual fuel oil</v>
      </c>
      <c r="J4333" t="str">
        <f>VLOOKUP(E4333,'Cross-Page Data'!$D$4:$F$48,3,FALSE)</f>
        <v>heavy or residual fuel oil</v>
      </c>
      <c r="K4333" t="b">
        <f t="shared" si="67"/>
        <v>1</v>
      </c>
    </row>
    <row r="4334" spans="1:11">
      <c r="A4334" s="120">
        <v>8048</v>
      </c>
      <c r="B4334" s="121" t="s">
        <v>201</v>
      </c>
      <c r="C4334" s="121" t="s">
        <v>202</v>
      </c>
      <c r="D4334" s="121" t="s">
        <v>68</v>
      </c>
      <c r="E4334" s="121" t="s">
        <v>70</v>
      </c>
      <c r="F4334" s="122">
        <v>0</v>
      </c>
      <c r="G4334" s="122">
        <v>0</v>
      </c>
      <c r="H4334" s="120">
        <v>2019</v>
      </c>
      <c r="I4334" t="str">
        <f>IF(J4334="natural gas",VLOOKUP(D4334,'Cross-Page Data'!$I$4:$J$13,2,FALSE),IF(J4334="solar",VLOOKUP('Form 923'!D4334,'Cross-Page Data'!$I$14:$J$117,2,FALSE),J4334))</f>
        <v>heavy or residual fuel oil</v>
      </c>
      <c r="J4334" t="str">
        <f>VLOOKUP(E4334,'Cross-Page Data'!$D$4:$F$48,3,FALSE)</f>
        <v>heavy or residual fuel oil</v>
      </c>
      <c r="K4334" t="b">
        <f t="shared" si="67"/>
        <v>1</v>
      </c>
    </row>
    <row r="4335" spans="1:11">
      <c r="A4335" s="120">
        <v>8048</v>
      </c>
      <c r="B4335" s="121" t="s">
        <v>201</v>
      </c>
      <c r="C4335" s="121" t="s">
        <v>202</v>
      </c>
      <c r="D4335" s="121" t="s">
        <v>68</v>
      </c>
      <c r="E4335" s="121" t="s">
        <v>38</v>
      </c>
      <c r="F4335" s="122">
        <v>25640356</v>
      </c>
      <c r="G4335" s="122">
        <v>2278498</v>
      </c>
      <c r="H4335" s="120">
        <v>2019</v>
      </c>
      <c r="I4335" t="str">
        <f>IF(J4335="natural gas",VLOOKUP(D4335,'Cross-Page Data'!$I$4:$J$13,2,FALSE),IF(J4335="solar",VLOOKUP('Form 923'!D4335,'Cross-Page Data'!$I$14:$J$117,2,FALSE),J4335))</f>
        <v>natural gas nonpeaker - preexisting retiring</v>
      </c>
      <c r="J4335" t="str">
        <f>VLOOKUP(E4335,'Cross-Page Data'!$D$4:$F$48,3,FALSE)</f>
        <v>natural gas</v>
      </c>
      <c r="K4335" t="b">
        <f t="shared" si="67"/>
        <v>1</v>
      </c>
    </row>
    <row r="4336" spans="1:11">
      <c r="A4336" s="120">
        <v>8048</v>
      </c>
      <c r="B4336" s="121" t="s">
        <v>201</v>
      </c>
      <c r="C4336" s="121" t="s">
        <v>202</v>
      </c>
      <c r="D4336" s="121" t="s">
        <v>68</v>
      </c>
      <c r="E4336" s="121" t="s">
        <v>152</v>
      </c>
      <c r="F4336" s="122">
        <v>0</v>
      </c>
      <c r="G4336" s="122">
        <v>0</v>
      </c>
      <c r="H4336" s="120">
        <v>2019</v>
      </c>
      <c r="I4336" t="str">
        <f>IF(J4336="natural gas",VLOOKUP(D4336,'Cross-Page Data'!$I$4:$J$13,2,FALSE),IF(J4336="solar",VLOOKUP('Form 923'!D4336,'Cross-Page Data'!$I$14:$J$117,2,FALSE),J4336))</f>
        <v>heavy or residual fuel oil</v>
      </c>
      <c r="J4336" t="str">
        <f>VLOOKUP(E4336,'Cross-Page Data'!$D$4:$F$48,3,FALSE)</f>
        <v>heavy or residual fuel oil</v>
      </c>
      <c r="K4336" t="b">
        <f t="shared" si="67"/>
        <v>1</v>
      </c>
    </row>
    <row r="4337" spans="1:11">
      <c r="A4337" s="120">
        <v>8049</v>
      </c>
      <c r="B4337" s="121" t="s">
        <v>201</v>
      </c>
      <c r="C4337" s="121" t="s">
        <v>202</v>
      </c>
      <c r="D4337" s="121" t="s">
        <v>73</v>
      </c>
      <c r="E4337" s="121" t="s">
        <v>54</v>
      </c>
      <c r="F4337" s="122">
        <v>0</v>
      </c>
      <c r="G4337" s="122">
        <v>0</v>
      </c>
      <c r="H4337" s="120">
        <v>2019</v>
      </c>
      <c r="I4337" t="str">
        <f>IF(J4337="natural gas",VLOOKUP(D4337,'Cross-Page Data'!$I$4:$J$13,2,FALSE),IF(J4337="solar",VLOOKUP('Form 923'!D4337,'Cross-Page Data'!$I$14:$J$117,2,FALSE),J4337))</f>
        <v>hard coal</v>
      </c>
      <c r="J4337" t="str">
        <f>VLOOKUP(E4337,'Cross-Page Data'!$D$4:$F$48,3,FALSE)</f>
        <v>hard coal</v>
      </c>
      <c r="K4337" t="b">
        <f t="shared" si="67"/>
        <v>1</v>
      </c>
    </row>
    <row r="4338" spans="1:11">
      <c r="A4338" s="120">
        <v>8049</v>
      </c>
      <c r="B4338" s="121" t="s">
        <v>201</v>
      </c>
      <c r="C4338" s="121" t="s">
        <v>202</v>
      </c>
      <c r="D4338" s="121" t="s">
        <v>73</v>
      </c>
      <c r="E4338" s="121" t="s">
        <v>70</v>
      </c>
      <c r="F4338" s="122">
        <v>178414</v>
      </c>
      <c r="G4338" s="122">
        <v>13501.61</v>
      </c>
      <c r="H4338" s="120">
        <v>2019</v>
      </c>
      <c r="I4338" t="str">
        <f>IF(J4338="natural gas",VLOOKUP(D4338,'Cross-Page Data'!$I$4:$J$13,2,FALSE),IF(J4338="solar",VLOOKUP('Form 923'!D4338,'Cross-Page Data'!$I$14:$J$117,2,FALSE),J4338))</f>
        <v>heavy or residual fuel oil</v>
      </c>
      <c r="J4338" t="str">
        <f>VLOOKUP(E4338,'Cross-Page Data'!$D$4:$F$48,3,FALSE)</f>
        <v>heavy or residual fuel oil</v>
      </c>
      <c r="K4338" t="b">
        <f t="shared" si="67"/>
        <v>1</v>
      </c>
    </row>
    <row r="4339" spans="1:11">
      <c r="A4339" s="120">
        <v>8049</v>
      </c>
      <c r="B4339" s="121" t="s">
        <v>201</v>
      </c>
      <c r="C4339" s="121" t="s">
        <v>202</v>
      </c>
      <c r="D4339" s="121" t="s">
        <v>73</v>
      </c>
      <c r="E4339" s="121" t="s">
        <v>38</v>
      </c>
      <c r="F4339" s="122">
        <v>4585752</v>
      </c>
      <c r="G4339" s="122">
        <v>346720.39</v>
      </c>
      <c r="H4339" s="120">
        <v>2019</v>
      </c>
      <c r="I4339" t="str">
        <f>IF(J4339="natural gas",VLOOKUP(D4339,'Cross-Page Data'!$I$4:$J$13,2,FALSE),IF(J4339="solar",VLOOKUP('Form 923'!D4339,'Cross-Page Data'!$I$14:$J$117,2,FALSE),J4339))</f>
        <v>natural gas peaker</v>
      </c>
      <c r="J4339" t="str">
        <f>VLOOKUP(E4339,'Cross-Page Data'!$D$4:$F$48,3,FALSE)</f>
        <v>natural gas</v>
      </c>
      <c r="K4339" t="b">
        <f t="shared" si="67"/>
        <v>1</v>
      </c>
    </row>
    <row r="4340" spans="1:11">
      <c r="A4340" s="120">
        <v>8053</v>
      </c>
      <c r="B4340" s="121" t="s">
        <v>201</v>
      </c>
      <c r="C4340" s="121" t="s">
        <v>202</v>
      </c>
      <c r="D4340" s="121" t="s">
        <v>73</v>
      </c>
      <c r="E4340" s="121" t="s">
        <v>38</v>
      </c>
      <c r="F4340" s="122">
        <v>826166</v>
      </c>
      <c r="G4340" s="122">
        <v>47443</v>
      </c>
      <c r="H4340" s="120">
        <v>2019</v>
      </c>
      <c r="I4340" t="str">
        <f>IF(J4340="natural gas",VLOOKUP(D4340,'Cross-Page Data'!$I$4:$J$13,2,FALSE),IF(J4340="solar",VLOOKUP('Form 923'!D4340,'Cross-Page Data'!$I$14:$J$117,2,FALSE),J4340))</f>
        <v>natural gas peaker</v>
      </c>
      <c r="J4340" t="str">
        <f>VLOOKUP(E4340,'Cross-Page Data'!$D$4:$F$48,3,FALSE)</f>
        <v>natural gas</v>
      </c>
      <c r="K4340" t="b">
        <f t="shared" si="67"/>
        <v>1</v>
      </c>
    </row>
    <row r="4341" spans="1:11">
      <c r="A4341" s="120">
        <v>8055</v>
      </c>
      <c r="B4341" s="121" t="s">
        <v>201</v>
      </c>
      <c r="C4341" s="121" t="s">
        <v>202</v>
      </c>
      <c r="D4341" s="121" t="s">
        <v>68</v>
      </c>
      <c r="E4341" s="121" t="s">
        <v>125</v>
      </c>
      <c r="F4341" s="122">
        <v>0</v>
      </c>
      <c r="G4341" s="122">
        <v>6440098</v>
      </c>
      <c r="H4341" s="120">
        <v>2019</v>
      </c>
      <c r="I4341" t="str">
        <f>IF(J4341="natural gas",VLOOKUP(D4341,'Cross-Page Data'!$I$4:$J$13,2,FALSE),IF(J4341="solar",VLOOKUP('Form 923'!D4341,'Cross-Page Data'!$I$14:$J$117,2,FALSE),J4341))</f>
        <v>nuclear</v>
      </c>
      <c r="J4341" t="str">
        <f>VLOOKUP(E4341,'Cross-Page Data'!$D$4:$F$48,3,FALSE)</f>
        <v>nuclear</v>
      </c>
      <c r="K4341" t="b">
        <f t="shared" si="67"/>
        <v>1</v>
      </c>
    </row>
    <row r="4342" spans="1:11">
      <c r="A4342" s="120">
        <v>8055</v>
      </c>
      <c r="B4342" s="121" t="s">
        <v>201</v>
      </c>
      <c r="C4342" s="121" t="s">
        <v>202</v>
      </c>
      <c r="D4342" s="121" t="s">
        <v>68</v>
      </c>
      <c r="E4342" s="121" t="s">
        <v>125</v>
      </c>
      <c r="F4342" s="122">
        <v>0</v>
      </c>
      <c r="G4342" s="122">
        <v>7134849</v>
      </c>
      <c r="H4342" s="120">
        <v>2019</v>
      </c>
      <c r="I4342" t="str">
        <f>IF(J4342="natural gas",VLOOKUP(D4342,'Cross-Page Data'!$I$4:$J$13,2,FALSE),IF(J4342="solar",VLOOKUP('Form 923'!D4342,'Cross-Page Data'!$I$14:$J$117,2,FALSE),J4342))</f>
        <v>nuclear</v>
      </c>
      <c r="J4342" t="str">
        <f>VLOOKUP(E4342,'Cross-Page Data'!$D$4:$F$48,3,FALSE)</f>
        <v>nuclear</v>
      </c>
      <c r="K4342" t="b">
        <f t="shared" si="67"/>
        <v>1</v>
      </c>
    </row>
    <row r="4343" spans="1:11">
      <c r="A4343" s="120">
        <v>8056</v>
      </c>
      <c r="B4343" s="121" t="s">
        <v>201</v>
      </c>
      <c r="C4343" s="121" t="s">
        <v>202</v>
      </c>
      <c r="D4343" s="121" t="s">
        <v>73</v>
      </c>
      <c r="E4343" s="121" t="s">
        <v>70</v>
      </c>
      <c r="F4343" s="122">
        <v>121730</v>
      </c>
      <c r="G4343" s="122">
        <v>8625.96</v>
      </c>
      <c r="H4343" s="120">
        <v>2019</v>
      </c>
      <c r="I4343" t="str">
        <f>IF(J4343="natural gas",VLOOKUP(D4343,'Cross-Page Data'!$I$4:$J$13,2,FALSE),IF(J4343="solar",VLOOKUP('Form 923'!D4343,'Cross-Page Data'!$I$14:$J$117,2,FALSE),J4343))</f>
        <v>heavy or residual fuel oil</v>
      </c>
      <c r="J4343" t="str">
        <f>VLOOKUP(E4343,'Cross-Page Data'!$D$4:$F$48,3,FALSE)</f>
        <v>heavy or residual fuel oil</v>
      </c>
      <c r="K4343" t="b">
        <f t="shared" si="67"/>
        <v>1</v>
      </c>
    </row>
    <row r="4344" spans="1:11">
      <c r="A4344" s="120">
        <v>8056</v>
      </c>
      <c r="B4344" s="121" t="s">
        <v>201</v>
      </c>
      <c r="C4344" s="121" t="s">
        <v>202</v>
      </c>
      <c r="D4344" s="121" t="s">
        <v>68</v>
      </c>
      <c r="E4344" s="121" t="s">
        <v>38</v>
      </c>
      <c r="F4344" s="122">
        <v>7108712</v>
      </c>
      <c r="G4344" s="122">
        <v>664383</v>
      </c>
      <c r="H4344" s="120">
        <v>2019</v>
      </c>
      <c r="I4344" t="str">
        <f>IF(J4344="natural gas",VLOOKUP(D4344,'Cross-Page Data'!$I$4:$J$13,2,FALSE),IF(J4344="solar",VLOOKUP('Form 923'!D4344,'Cross-Page Data'!$I$14:$J$117,2,FALSE),J4344))</f>
        <v>natural gas nonpeaker - preexisting retiring</v>
      </c>
      <c r="J4344" t="str">
        <f>VLOOKUP(E4344,'Cross-Page Data'!$D$4:$F$48,3,FALSE)</f>
        <v>natural gas</v>
      </c>
      <c r="K4344" t="b">
        <f t="shared" si="67"/>
        <v>1</v>
      </c>
    </row>
    <row r="4345" spans="1:11">
      <c r="A4345" s="120">
        <v>8056</v>
      </c>
      <c r="B4345" s="121" t="s">
        <v>201</v>
      </c>
      <c r="C4345" s="121" t="s">
        <v>202</v>
      </c>
      <c r="D4345" s="121" t="s">
        <v>68</v>
      </c>
      <c r="E4345" s="121" t="s">
        <v>152</v>
      </c>
      <c r="F4345" s="122">
        <v>0</v>
      </c>
      <c r="G4345" s="122">
        <v>0</v>
      </c>
      <c r="H4345" s="120">
        <v>2019</v>
      </c>
      <c r="I4345" t="str">
        <f>IF(J4345="natural gas",VLOOKUP(D4345,'Cross-Page Data'!$I$4:$J$13,2,FALSE),IF(J4345="solar",VLOOKUP('Form 923'!D4345,'Cross-Page Data'!$I$14:$J$117,2,FALSE),J4345))</f>
        <v>heavy or residual fuel oil</v>
      </c>
      <c r="J4345" t="str">
        <f>VLOOKUP(E4345,'Cross-Page Data'!$D$4:$F$48,3,FALSE)</f>
        <v>heavy or residual fuel oil</v>
      </c>
      <c r="K4345" t="b">
        <f t="shared" si="67"/>
        <v>1</v>
      </c>
    </row>
    <row r="4346" spans="1:11">
      <c r="A4346" s="120">
        <v>8063</v>
      </c>
      <c r="B4346" s="121" t="s">
        <v>201</v>
      </c>
      <c r="C4346" s="121" t="s">
        <v>206</v>
      </c>
      <c r="D4346" s="121" t="s">
        <v>73</v>
      </c>
      <c r="E4346" s="121" t="s">
        <v>70</v>
      </c>
      <c r="F4346" s="122">
        <v>6318</v>
      </c>
      <c r="G4346" s="122">
        <v>430.394</v>
      </c>
      <c r="H4346" s="120">
        <v>2019</v>
      </c>
      <c r="I4346" t="str">
        <f>IF(J4346="natural gas",VLOOKUP(D4346,'Cross-Page Data'!$I$4:$J$13,2,FALSE),IF(J4346="solar",VLOOKUP('Form 923'!D4346,'Cross-Page Data'!$I$14:$J$117,2,FALSE),J4346))</f>
        <v>heavy or residual fuel oil</v>
      </c>
      <c r="J4346" t="str">
        <f>VLOOKUP(E4346,'Cross-Page Data'!$D$4:$F$48,3,FALSE)</f>
        <v>heavy or residual fuel oil</v>
      </c>
      <c r="K4346" t="b">
        <f t="shared" si="67"/>
        <v>1</v>
      </c>
    </row>
    <row r="4347" spans="1:11">
      <c r="A4347" s="120">
        <v>8063</v>
      </c>
      <c r="B4347" s="121" t="s">
        <v>201</v>
      </c>
      <c r="C4347" s="121" t="s">
        <v>206</v>
      </c>
      <c r="D4347" s="121" t="s">
        <v>73</v>
      </c>
      <c r="E4347" s="121" t="s">
        <v>38</v>
      </c>
      <c r="F4347" s="122">
        <v>328095</v>
      </c>
      <c r="G4347" s="122">
        <v>22351.606</v>
      </c>
      <c r="H4347" s="120">
        <v>2019</v>
      </c>
      <c r="I4347" t="str">
        <f>IF(J4347="natural gas",VLOOKUP(D4347,'Cross-Page Data'!$I$4:$J$13,2,FALSE),IF(J4347="solar",VLOOKUP('Form 923'!D4347,'Cross-Page Data'!$I$14:$J$117,2,FALSE),J4347))</f>
        <v>natural gas peaker</v>
      </c>
      <c r="J4347" t="str">
        <f>VLOOKUP(E4347,'Cross-Page Data'!$D$4:$F$48,3,FALSE)</f>
        <v>natural gas</v>
      </c>
      <c r="K4347" t="b">
        <f t="shared" si="67"/>
        <v>1</v>
      </c>
    </row>
    <row r="4348" spans="1:11">
      <c r="A4348" s="120">
        <v>8066</v>
      </c>
      <c r="B4348" s="121" t="s">
        <v>201</v>
      </c>
      <c r="C4348" s="121" t="s">
        <v>202</v>
      </c>
      <c r="D4348" s="121" t="s">
        <v>68</v>
      </c>
      <c r="E4348" s="121" t="s">
        <v>70</v>
      </c>
      <c r="F4348" s="122">
        <v>98072</v>
      </c>
      <c r="G4348" s="122">
        <v>9141.372</v>
      </c>
      <c r="H4348" s="120">
        <v>2019</v>
      </c>
      <c r="I4348" t="str">
        <f>IF(J4348="natural gas",VLOOKUP(D4348,'Cross-Page Data'!$I$4:$J$13,2,FALSE),IF(J4348="solar",VLOOKUP('Form 923'!D4348,'Cross-Page Data'!$I$14:$J$117,2,FALSE),J4348))</f>
        <v>heavy or residual fuel oil</v>
      </c>
      <c r="J4348" t="str">
        <f>VLOOKUP(E4348,'Cross-Page Data'!$D$4:$F$48,3,FALSE)</f>
        <v>heavy or residual fuel oil</v>
      </c>
      <c r="K4348" t="b">
        <f t="shared" si="67"/>
        <v>1</v>
      </c>
    </row>
    <row r="4349" spans="1:11">
      <c r="A4349" s="120">
        <v>8066</v>
      </c>
      <c r="B4349" s="121" t="s">
        <v>201</v>
      </c>
      <c r="C4349" s="121" t="s">
        <v>202</v>
      </c>
      <c r="D4349" s="121" t="s">
        <v>68</v>
      </c>
      <c r="E4349" s="121" t="s">
        <v>162</v>
      </c>
      <c r="F4349" s="122">
        <v>118843321</v>
      </c>
      <c r="G4349" s="122">
        <v>11245848</v>
      </c>
      <c r="H4349" s="120">
        <v>2019</v>
      </c>
      <c r="I4349" t="str">
        <f>IF(J4349="natural gas",VLOOKUP(D4349,'Cross-Page Data'!$I$4:$J$13,2,FALSE),IF(J4349="solar",VLOOKUP('Form 923'!D4349,'Cross-Page Data'!$I$14:$J$117,2,FALSE),J4349))</f>
        <v>hard coal</v>
      </c>
      <c r="J4349" t="str">
        <f>VLOOKUP(E4349,'Cross-Page Data'!$D$4:$F$48,3,FALSE)</f>
        <v>hard coal</v>
      </c>
      <c r="K4349" t="b">
        <f t="shared" si="67"/>
        <v>1</v>
      </c>
    </row>
    <row r="4350" spans="1:11">
      <c r="A4350" s="120">
        <v>8067</v>
      </c>
      <c r="B4350" s="121" t="s">
        <v>201</v>
      </c>
      <c r="C4350" s="121" t="s">
        <v>202</v>
      </c>
      <c r="D4350" s="121" t="s">
        <v>73</v>
      </c>
      <c r="E4350" s="121" t="s">
        <v>70</v>
      </c>
      <c r="F4350" s="122">
        <v>2136</v>
      </c>
      <c r="G4350" s="122">
        <v>128.241</v>
      </c>
      <c r="H4350" s="120">
        <v>2019</v>
      </c>
      <c r="I4350" t="str">
        <f>IF(J4350="natural gas",VLOOKUP(D4350,'Cross-Page Data'!$I$4:$J$13,2,FALSE),IF(J4350="solar",VLOOKUP('Form 923'!D4350,'Cross-Page Data'!$I$14:$J$117,2,FALSE),J4350))</f>
        <v>heavy or residual fuel oil</v>
      </c>
      <c r="J4350" t="str">
        <f>VLOOKUP(E4350,'Cross-Page Data'!$D$4:$F$48,3,FALSE)</f>
        <v>heavy or residual fuel oil</v>
      </c>
      <c r="K4350" t="b">
        <f t="shared" si="67"/>
        <v>1</v>
      </c>
    </row>
    <row r="4351" spans="1:11">
      <c r="A4351" s="120">
        <v>8067</v>
      </c>
      <c r="B4351" s="121" t="s">
        <v>201</v>
      </c>
      <c r="C4351" s="121" t="s">
        <v>202</v>
      </c>
      <c r="D4351" s="121" t="s">
        <v>73</v>
      </c>
      <c r="E4351" s="121" t="s">
        <v>38</v>
      </c>
      <c r="F4351" s="122">
        <v>131965</v>
      </c>
      <c r="G4351" s="122">
        <v>7918.759</v>
      </c>
      <c r="H4351" s="120">
        <v>2019</v>
      </c>
      <c r="I4351" t="str">
        <f>IF(J4351="natural gas",VLOOKUP(D4351,'Cross-Page Data'!$I$4:$J$13,2,FALSE),IF(J4351="solar",VLOOKUP('Form 923'!D4351,'Cross-Page Data'!$I$14:$J$117,2,FALSE),J4351))</f>
        <v>natural gas peaker</v>
      </c>
      <c r="J4351" t="str">
        <f>VLOOKUP(E4351,'Cross-Page Data'!$D$4:$F$48,3,FALSE)</f>
        <v>natural gas</v>
      </c>
      <c r="K4351" t="b">
        <f t="shared" si="67"/>
        <v>1</v>
      </c>
    </row>
    <row r="4352" spans="1:11">
      <c r="A4352" s="120">
        <v>8068</v>
      </c>
      <c r="B4352" s="121" t="s">
        <v>201</v>
      </c>
      <c r="C4352" s="121" t="s">
        <v>202</v>
      </c>
      <c r="D4352" s="121" t="s">
        <v>39</v>
      </c>
      <c r="E4352" s="121" t="s">
        <v>38</v>
      </c>
      <c r="F4352" s="122">
        <v>4304755</v>
      </c>
      <c r="G4352" s="122">
        <v>2112312</v>
      </c>
      <c r="H4352" s="120">
        <v>2019</v>
      </c>
      <c r="I4352" t="str">
        <f>IF(J4352="natural gas",VLOOKUP(D4352,'Cross-Page Data'!$I$4:$J$13,2,FALSE),IF(J4352="solar",VLOOKUP('Form 923'!D4352,'Cross-Page Data'!$I$14:$J$117,2,FALSE),J4352))</f>
        <v>natural gas nonpeaker - preexisting nonretiring</v>
      </c>
      <c r="J4352" t="str">
        <f>VLOOKUP(E4352,'Cross-Page Data'!$D$4:$F$48,3,FALSE)</f>
        <v>natural gas</v>
      </c>
      <c r="K4352" t="b">
        <f t="shared" si="67"/>
        <v>1</v>
      </c>
    </row>
    <row r="4353" spans="1:11">
      <c r="A4353" s="120">
        <v>8068</v>
      </c>
      <c r="B4353" s="121" t="s">
        <v>201</v>
      </c>
      <c r="C4353" s="121" t="s">
        <v>202</v>
      </c>
      <c r="D4353" s="121" t="s">
        <v>56</v>
      </c>
      <c r="E4353" s="121" t="s">
        <v>38</v>
      </c>
      <c r="F4353" s="122">
        <v>9162752</v>
      </c>
      <c r="G4353" s="122">
        <v>1012368</v>
      </c>
      <c r="H4353" s="120">
        <v>2019</v>
      </c>
      <c r="I4353" t="str">
        <f>IF(J4353="natural gas",VLOOKUP(D4353,'Cross-Page Data'!$I$4:$J$13,2,FALSE),IF(J4353="solar",VLOOKUP('Form 923'!D4353,'Cross-Page Data'!$I$14:$J$117,2,FALSE),J4353))</f>
        <v>natural gas nonpeaker - preexisting nonretiring</v>
      </c>
      <c r="J4353" t="str">
        <f>VLOOKUP(E4353,'Cross-Page Data'!$D$4:$F$48,3,FALSE)</f>
        <v>natural gas</v>
      </c>
      <c r="K4353" t="b">
        <f t="shared" si="67"/>
        <v>1</v>
      </c>
    </row>
    <row r="4354" spans="1:11">
      <c r="A4354" s="120">
        <v>8068</v>
      </c>
      <c r="B4354" s="121" t="s">
        <v>201</v>
      </c>
      <c r="C4354" s="121" t="s">
        <v>202</v>
      </c>
      <c r="D4354" s="121" t="s">
        <v>61</v>
      </c>
      <c r="E4354" s="121" t="s">
        <v>38</v>
      </c>
      <c r="F4354" s="122">
        <v>33621523</v>
      </c>
      <c r="G4354" s="122">
        <v>2988943</v>
      </c>
      <c r="H4354" s="120">
        <v>2019</v>
      </c>
      <c r="I4354" t="str">
        <f>IF(J4354="natural gas",VLOOKUP(D4354,'Cross-Page Data'!$I$4:$J$13,2,FALSE),IF(J4354="solar",VLOOKUP('Form 923'!D4354,'Cross-Page Data'!$I$14:$J$117,2,FALSE),J4354))</f>
        <v>natural gas nonpeaker - preexisting nonretiring</v>
      </c>
      <c r="J4354" t="str">
        <f>VLOOKUP(E4354,'Cross-Page Data'!$D$4:$F$48,3,FALSE)</f>
        <v>natural gas</v>
      </c>
      <c r="K4354" t="b">
        <f t="shared" si="67"/>
        <v>1</v>
      </c>
    </row>
    <row r="4355" spans="1:11">
      <c r="A4355" s="120">
        <v>8069</v>
      </c>
      <c r="B4355" s="121" t="s">
        <v>201</v>
      </c>
      <c r="C4355" s="121" t="s">
        <v>202</v>
      </c>
      <c r="D4355" s="121" t="s">
        <v>68</v>
      </c>
      <c r="E4355" s="121" t="s">
        <v>54</v>
      </c>
      <c r="F4355" s="122">
        <v>52127106</v>
      </c>
      <c r="G4355" s="122">
        <v>4893984.6</v>
      </c>
      <c r="H4355" s="120">
        <v>2019</v>
      </c>
      <c r="I4355" t="str">
        <f>IF(J4355="natural gas",VLOOKUP(D4355,'Cross-Page Data'!$I$4:$J$13,2,FALSE),IF(J4355="solar",VLOOKUP('Form 923'!D4355,'Cross-Page Data'!$I$14:$J$117,2,FALSE),J4355))</f>
        <v>hard coal</v>
      </c>
      <c r="J4355" t="str">
        <f>VLOOKUP(E4355,'Cross-Page Data'!$D$4:$F$48,3,FALSE)</f>
        <v>hard coal</v>
      </c>
      <c r="K4355" t="b">
        <f t="shared" si="67"/>
        <v>1</v>
      </c>
    </row>
    <row r="4356" spans="1:11">
      <c r="A4356" s="120">
        <v>8069</v>
      </c>
      <c r="B4356" s="121" t="s">
        <v>201</v>
      </c>
      <c r="C4356" s="121" t="s">
        <v>202</v>
      </c>
      <c r="D4356" s="121" t="s">
        <v>68</v>
      </c>
      <c r="E4356" s="121" t="s">
        <v>70</v>
      </c>
      <c r="F4356" s="122">
        <v>37779</v>
      </c>
      <c r="G4356" s="122">
        <v>3540.393</v>
      </c>
      <c r="H4356" s="120">
        <v>2019</v>
      </c>
      <c r="I4356" t="str">
        <f>IF(J4356="natural gas",VLOOKUP(D4356,'Cross-Page Data'!$I$4:$J$13,2,FALSE),IF(J4356="solar",VLOOKUP('Form 923'!D4356,'Cross-Page Data'!$I$14:$J$117,2,FALSE),J4356))</f>
        <v>heavy or residual fuel oil</v>
      </c>
      <c r="J4356" t="str">
        <f>VLOOKUP(E4356,'Cross-Page Data'!$D$4:$F$48,3,FALSE)</f>
        <v>heavy or residual fuel oil</v>
      </c>
      <c r="K4356" t="b">
        <f t="shared" si="67"/>
        <v>1</v>
      </c>
    </row>
    <row r="4357" spans="1:11">
      <c r="A4357" s="120">
        <v>8076</v>
      </c>
      <c r="B4357" s="121" t="s">
        <v>201</v>
      </c>
      <c r="C4357" s="121" t="s">
        <v>206</v>
      </c>
      <c r="D4357" s="121" t="s">
        <v>73</v>
      </c>
      <c r="E4357" s="121" t="s">
        <v>38</v>
      </c>
      <c r="F4357" s="122">
        <v>52803</v>
      </c>
      <c r="G4357" s="122">
        <v>3533</v>
      </c>
      <c r="H4357" s="120">
        <v>2019</v>
      </c>
      <c r="I4357" t="str">
        <f>IF(J4357="natural gas",VLOOKUP(D4357,'Cross-Page Data'!$I$4:$J$13,2,FALSE),IF(J4357="solar",VLOOKUP('Form 923'!D4357,'Cross-Page Data'!$I$14:$J$117,2,FALSE),J4357))</f>
        <v>natural gas peaker</v>
      </c>
      <c r="J4357" t="str">
        <f>VLOOKUP(E4357,'Cross-Page Data'!$D$4:$F$48,3,FALSE)</f>
        <v>natural gas</v>
      </c>
      <c r="K4357" t="b">
        <f t="shared" si="67"/>
        <v>1</v>
      </c>
    </row>
    <row r="4358" spans="1:11">
      <c r="A4358" s="120">
        <v>8083</v>
      </c>
      <c r="B4358" s="121" t="s">
        <v>201</v>
      </c>
      <c r="C4358" s="121" t="s">
        <v>202</v>
      </c>
      <c r="D4358" s="121" t="s">
        <v>39</v>
      </c>
      <c r="E4358" s="121" t="s">
        <v>70</v>
      </c>
      <c r="F4358" s="122">
        <v>0</v>
      </c>
      <c r="G4358" s="122">
        <v>60408</v>
      </c>
      <c r="H4358" s="120">
        <v>2019</v>
      </c>
      <c r="I4358" t="str">
        <f>IF(J4358="natural gas",VLOOKUP(D4358,'Cross-Page Data'!$I$4:$J$13,2,FALSE),IF(J4358="solar",VLOOKUP('Form 923'!D4358,'Cross-Page Data'!$I$14:$J$117,2,FALSE),J4358))</f>
        <v>heavy or residual fuel oil</v>
      </c>
      <c r="J4358" t="str">
        <f>VLOOKUP(E4358,'Cross-Page Data'!$D$4:$F$48,3,FALSE)</f>
        <v>heavy or residual fuel oil</v>
      </c>
      <c r="K4358" t="b">
        <f t="shared" si="67"/>
        <v>1</v>
      </c>
    </row>
    <row r="4359" spans="1:11">
      <c r="A4359" s="120">
        <v>8083</v>
      </c>
      <c r="B4359" s="121" t="s">
        <v>201</v>
      </c>
      <c r="C4359" s="121" t="s">
        <v>202</v>
      </c>
      <c r="D4359" s="121" t="s">
        <v>61</v>
      </c>
      <c r="E4359" s="121" t="s">
        <v>70</v>
      </c>
      <c r="F4359" s="122">
        <v>2883745</v>
      </c>
      <c r="G4359" s="122">
        <v>235550</v>
      </c>
      <c r="H4359" s="120">
        <v>2019</v>
      </c>
      <c r="I4359" t="str">
        <f>IF(J4359="natural gas",VLOOKUP(D4359,'Cross-Page Data'!$I$4:$J$13,2,FALSE),IF(J4359="solar",VLOOKUP('Form 923'!D4359,'Cross-Page Data'!$I$14:$J$117,2,FALSE),J4359))</f>
        <v>heavy or residual fuel oil</v>
      </c>
      <c r="J4359" t="str">
        <f>VLOOKUP(E4359,'Cross-Page Data'!$D$4:$F$48,3,FALSE)</f>
        <v>heavy or residual fuel oil</v>
      </c>
      <c r="K4359" t="b">
        <f t="shared" ref="K4359:K4422" si="68">IF(AND($N$6=FALSE,OR(C4359="Commercial NAICS Cogen",C4359="Industrial NAICS Cogen",C4359="NAICS-22 Cogen")),FALSE,IF(AND($N$7=FALSE,OR(C4359="Commercial NAICS Cogen",C4359="Commercial NAICS Non-Cogen",C4359="industrial NAICS Cogen",C4359="industrial NAICS non-cogen")),FALSE,TRUE))</f>
        <v>1</v>
      </c>
    </row>
    <row r="4360" spans="1:11">
      <c r="A4360" s="120">
        <v>8083</v>
      </c>
      <c r="B4360" s="121" t="s">
        <v>201</v>
      </c>
      <c r="C4360" s="121" t="s">
        <v>202</v>
      </c>
      <c r="D4360" s="121" t="s">
        <v>73</v>
      </c>
      <c r="E4360" s="121" t="s">
        <v>70</v>
      </c>
      <c r="F4360" s="122">
        <v>83398</v>
      </c>
      <c r="G4360" s="122">
        <v>4797</v>
      </c>
      <c r="H4360" s="120">
        <v>2019</v>
      </c>
      <c r="I4360" t="str">
        <f>IF(J4360="natural gas",VLOOKUP(D4360,'Cross-Page Data'!$I$4:$J$13,2,FALSE),IF(J4360="solar",VLOOKUP('Form 923'!D4360,'Cross-Page Data'!$I$14:$J$117,2,FALSE),J4360))</f>
        <v>heavy or residual fuel oil</v>
      </c>
      <c r="J4360" t="str">
        <f>VLOOKUP(E4360,'Cross-Page Data'!$D$4:$F$48,3,FALSE)</f>
        <v>heavy or residual fuel oil</v>
      </c>
      <c r="K4360" t="b">
        <f t="shared" si="68"/>
        <v>1</v>
      </c>
    </row>
    <row r="4361" spans="1:11">
      <c r="A4361" s="120">
        <v>8083</v>
      </c>
      <c r="B4361" s="121" t="s">
        <v>201</v>
      </c>
      <c r="C4361" s="121" t="s">
        <v>202</v>
      </c>
      <c r="D4361" s="121" t="s">
        <v>79</v>
      </c>
      <c r="E4361" s="121" t="s">
        <v>70</v>
      </c>
      <c r="F4361" s="122">
        <v>11747</v>
      </c>
      <c r="G4361" s="122">
        <v>1126</v>
      </c>
      <c r="H4361" s="120">
        <v>2019</v>
      </c>
      <c r="I4361" t="str">
        <f>IF(J4361="natural gas",VLOOKUP(D4361,'Cross-Page Data'!$I$4:$J$13,2,FALSE),IF(J4361="solar",VLOOKUP('Form 923'!D4361,'Cross-Page Data'!$I$14:$J$117,2,FALSE),J4361))</f>
        <v>heavy or residual fuel oil</v>
      </c>
      <c r="J4361" t="str">
        <f>VLOOKUP(E4361,'Cross-Page Data'!$D$4:$F$48,3,FALSE)</f>
        <v>heavy or residual fuel oil</v>
      </c>
      <c r="K4361" t="b">
        <f t="shared" si="68"/>
        <v>1</v>
      </c>
    </row>
    <row r="4362" spans="1:11">
      <c r="A4362" s="120">
        <v>8100</v>
      </c>
      <c r="B4362" s="121" t="s">
        <v>201</v>
      </c>
      <c r="C4362" s="121" t="s">
        <v>202</v>
      </c>
      <c r="D4362" s="121" t="s">
        <v>79</v>
      </c>
      <c r="E4362" s="121" t="s">
        <v>70</v>
      </c>
      <c r="F4362" s="122">
        <v>0</v>
      </c>
      <c r="G4362" s="122">
        <v>0</v>
      </c>
      <c r="H4362" s="120">
        <v>2019</v>
      </c>
      <c r="I4362" t="str">
        <f>IF(J4362="natural gas",VLOOKUP(D4362,'Cross-Page Data'!$I$4:$J$13,2,FALSE),IF(J4362="solar",VLOOKUP('Form 923'!D4362,'Cross-Page Data'!$I$14:$J$117,2,FALSE),J4362))</f>
        <v>heavy or residual fuel oil</v>
      </c>
      <c r="J4362" t="str">
        <f>VLOOKUP(E4362,'Cross-Page Data'!$D$4:$F$48,3,FALSE)</f>
        <v>heavy or residual fuel oil</v>
      </c>
      <c r="K4362" t="b">
        <f t="shared" si="68"/>
        <v>1</v>
      </c>
    </row>
    <row r="4363" spans="1:11">
      <c r="A4363" s="120">
        <v>8100</v>
      </c>
      <c r="B4363" s="121" t="s">
        <v>201</v>
      </c>
      <c r="C4363" s="121" t="s">
        <v>202</v>
      </c>
      <c r="D4363" s="121" t="s">
        <v>79</v>
      </c>
      <c r="E4363" s="121" t="s">
        <v>38</v>
      </c>
      <c r="F4363" s="122">
        <v>0</v>
      </c>
      <c r="G4363" s="122">
        <v>0</v>
      </c>
      <c r="H4363" s="120">
        <v>2019</v>
      </c>
      <c r="I4363" t="str">
        <f>IF(J4363="natural gas",VLOOKUP(D4363,'Cross-Page Data'!$I$4:$J$13,2,FALSE),IF(J4363="solar",VLOOKUP('Form 923'!D4363,'Cross-Page Data'!$I$14:$J$117,2,FALSE),J4363))</f>
        <v>natural gas peaker</v>
      </c>
      <c r="J4363" t="str">
        <f>VLOOKUP(E4363,'Cross-Page Data'!$D$4:$F$48,3,FALSE)</f>
        <v>natural gas</v>
      </c>
      <c r="K4363" t="b">
        <f t="shared" si="68"/>
        <v>1</v>
      </c>
    </row>
    <row r="4364" spans="1:11">
      <c r="A4364" s="120">
        <v>8102</v>
      </c>
      <c r="B4364" s="121" t="s">
        <v>201</v>
      </c>
      <c r="C4364" s="121" t="s">
        <v>206</v>
      </c>
      <c r="D4364" s="121" t="s">
        <v>68</v>
      </c>
      <c r="E4364" s="121" t="s">
        <v>54</v>
      </c>
      <c r="F4364" s="122">
        <v>0</v>
      </c>
      <c r="G4364" s="122">
        <v>0</v>
      </c>
      <c r="H4364" s="120">
        <v>2019</v>
      </c>
      <c r="I4364" t="str">
        <f>IF(J4364="natural gas",VLOOKUP(D4364,'Cross-Page Data'!$I$4:$J$13,2,FALSE),IF(J4364="solar",VLOOKUP('Form 923'!D4364,'Cross-Page Data'!$I$14:$J$117,2,FALSE),J4364))</f>
        <v>hard coal</v>
      </c>
      <c r="J4364" t="str">
        <f>VLOOKUP(E4364,'Cross-Page Data'!$D$4:$F$48,3,FALSE)</f>
        <v>hard coal</v>
      </c>
      <c r="K4364" t="b">
        <f t="shared" si="68"/>
        <v>1</v>
      </c>
    </row>
    <row r="4365" spans="1:11">
      <c r="A4365" s="120">
        <v>8102</v>
      </c>
      <c r="B4365" s="121" t="s">
        <v>201</v>
      </c>
      <c r="C4365" s="121" t="s">
        <v>206</v>
      </c>
      <c r="D4365" s="121" t="s">
        <v>68</v>
      </c>
      <c r="E4365" s="121" t="s">
        <v>70</v>
      </c>
      <c r="F4365" s="122">
        <v>261271</v>
      </c>
      <c r="G4365" s="122">
        <v>26255.782</v>
      </c>
      <c r="H4365" s="120">
        <v>2019</v>
      </c>
      <c r="I4365" t="str">
        <f>IF(J4365="natural gas",VLOOKUP(D4365,'Cross-Page Data'!$I$4:$J$13,2,FALSE),IF(J4365="solar",VLOOKUP('Form 923'!D4365,'Cross-Page Data'!$I$14:$J$117,2,FALSE),J4365))</f>
        <v>heavy or residual fuel oil</v>
      </c>
      <c r="J4365" t="str">
        <f>VLOOKUP(E4365,'Cross-Page Data'!$D$4:$F$48,3,FALSE)</f>
        <v>heavy or residual fuel oil</v>
      </c>
      <c r="K4365" t="b">
        <f t="shared" si="68"/>
        <v>1</v>
      </c>
    </row>
    <row r="4366" spans="1:11">
      <c r="A4366" s="120">
        <v>8102</v>
      </c>
      <c r="B4366" s="121" t="s">
        <v>201</v>
      </c>
      <c r="C4366" s="121" t="s">
        <v>206</v>
      </c>
      <c r="D4366" s="121" t="s">
        <v>68</v>
      </c>
      <c r="E4366" s="121" t="s">
        <v>150</v>
      </c>
      <c r="F4366" s="122">
        <v>138593084</v>
      </c>
      <c r="G4366" s="122">
        <v>13867855</v>
      </c>
      <c r="H4366" s="120">
        <v>2019</v>
      </c>
      <c r="I4366" t="str">
        <f>IF(J4366="natural gas",VLOOKUP(D4366,'Cross-Page Data'!$I$4:$J$13,2,FALSE),IF(J4366="solar",VLOOKUP('Form 923'!D4366,'Cross-Page Data'!$I$14:$J$117,2,FALSE),J4366))</f>
        <v>hard coal</v>
      </c>
      <c r="J4366" t="str">
        <f>VLOOKUP(E4366,'Cross-Page Data'!$D$4:$F$48,3,FALSE)</f>
        <v>hard coal</v>
      </c>
      <c r="K4366" t="b">
        <f t="shared" si="68"/>
        <v>1</v>
      </c>
    </row>
    <row r="4367" spans="1:11">
      <c r="A4367" s="120">
        <v>8105</v>
      </c>
      <c r="B4367" s="121" t="s">
        <v>201</v>
      </c>
      <c r="C4367" s="121" t="s">
        <v>202</v>
      </c>
      <c r="D4367" s="121" t="s">
        <v>79</v>
      </c>
      <c r="E4367" s="121" t="s">
        <v>70</v>
      </c>
      <c r="F4367" s="122">
        <v>240</v>
      </c>
      <c r="G4367" s="122">
        <v>10</v>
      </c>
      <c r="H4367" s="120">
        <v>2019</v>
      </c>
      <c r="I4367" t="str">
        <f>IF(J4367="natural gas",VLOOKUP(D4367,'Cross-Page Data'!$I$4:$J$13,2,FALSE),IF(J4367="solar",VLOOKUP('Form 923'!D4367,'Cross-Page Data'!$I$14:$J$117,2,FALSE),J4367))</f>
        <v>heavy or residual fuel oil</v>
      </c>
      <c r="J4367" t="str">
        <f>VLOOKUP(E4367,'Cross-Page Data'!$D$4:$F$48,3,FALSE)</f>
        <v>heavy or residual fuel oil</v>
      </c>
      <c r="K4367" t="b">
        <f t="shared" si="68"/>
        <v>1</v>
      </c>
    </row>
    <row r="4368" spans="1:11">
      <c r="A4368" s="120">
        <v>8106</v>
      </c>
      <c r="B4368" s="121" t="s">
        <v>201</v>
      </c>
      <c r="C4368" s="121" t="s">
        <v>202</v>
      </c>
      <c r="D4368" s="121" t="s">
        <v>79</v>
      </c>
      <c r="E4368" s="121" t="s">
        <v>70</v>
      </c>
      <c r="F4368" s="122">
        <v>721</v>
      </c>
      <c r="G4368" s="122">
        <v>102.362</v>
      </c>
      <c r="H4368" s="120">
        <v>2019</v>
      </c>
      <c r="I4368" t="str">
        <f>IF(J4368="natural gas",VLOOKUP(D4368,'Cross-Page Data'!$I$4:$J$13,2,FALSE),IF(J4368="solar",VLOOKUP('Form 923'!D4368,'Cross-Page Data'!$I$14:$J$117,2,FALSE),J4368))</f>
        <v>heavy or residual fuel oil</v>
      </c>
      <c r="J4368" t="str">
        <f>VLOOKUP(E4368,'Cross-Page Data'!$D$4:$F$48,3,FALSE)</f>
        <v>heavy or residual fuel oil</v>
      </c>
      <c r="K4368" t="b">
        <f t="shared" si="68"/>
        <v>1</v>
      </c>
    </row>
    <row r="4369" spans="1:11">
      <c r="A4369" s="120">
        <v>8106</v>
      </c>
      <c r="B4369" s="121" t="s">
        <v>201</v>
      </c>
      <c r="C4369" s="121" t="s">
        <v>202</v>
      </c>
      <c r="D4369" s="121" t="s">
        <v>79</v>
      </c>
      <c r="E4369" s="121" t="s">
        <v>38</v>
      </c>
      <c r="F4369" s="122">
        <v>12</v>
      </c>
      <c r="G4369" s="122">
        <v>1.638</v>
      </c>
      <c r="H4369" s="120">
        <v>2019</v>
      </c>
      <c r="I4369" t="str">
        <f>IF(J4369="natural gas",VLOOKUP(D4369,'Cross-Page Data'!$I$4:$J$13,2,FALSE),IF(J4369="solar",VLOOKUP('Form 923'!D4369,'Cross-Page Data'!$I$14:$J$117,2,FALSE),J4369))</f>
        <v>natural gas peaker</v>
      </c>
      <c r="J4369" t="str">
        <f>VLOOKUP(E4369,'Cross-Page Data'!$D$4:$F$48,3,FALSE)</f>
        <v>natural gas</v>
      </c>
      <c r="K4369" t="b">
        <f t="shared" si="68"/>
        <v>1</v>
      </c>
    </row>
    <row r="4370" spans="1:11">
      <c r="A4370" s="120">
        <v>8108</v>
      </c>
      <c r="B4370" s="121" t="s">
        <v>201</v>
      </c>
      <c r="C4370" s="121" t="s">
        <v>202</v>
      </c>
      <c r="D4370" s="121" t="s">
        <v>79</v>
      </c>
      <c r="E4370" s="121" t="s">
        <v>70</v>
      </c>
      <c r="F4370" s="122">
        <v>52</v>
      </c>
      <c r="G4370" s="122">
        <v>5</v>
      </c>
      <c r="H4370" s="120">
        <v>2019</v>
      </c>
      <c r="I4370" t="str">
        <f>IF(J4370="natural gas",VLOOKUP(D4370,'Cross-Page Data'!$I$4:$J$13,2,FALSE),IF(J4370="solar",VLOOKUP('Form 923'!D4370,'Cross-Page Data'!$I$14:$J$117,2,FALSE),J4370))</f>
        <v>heavy or residual fuel oil</v>
      </c>
      <c r="J4370" t="str">
        <f>VLOOKUP(E4370,'Cross-Page Data'!$D$4:$F$48,3,FALSE)</f>
        <v>heavy or residual fuel oil</v>
      </c>
      <c r="K4370" t="b">
        <f t="shared" si="68"/>
        <v>1</v>
      </c>
    </row>
    <row r="4371" spans="1:11">
      <c r="A4371" s="120">
        <v>8110</v>
      </c>
      <c r="B4371" s="121" t="s">
        <v>201</v>
      </c>
      <c r="C4371" s="121" t="s">
        <v>202</v>
      </c>
      <c r="D4371" s="121" t="s">
        <v>79</v>
      </c>
      <c r="E4371" s="121" t="s">
        <v>70</v>
      </c>
      <c r="F4371" s="122">
        <v>0</v>
      </c>
      <c r="G4371" s="122">
        <v>0</v>
      </c>
      <c r="H4371" s="120">
        <v>2019</v>
      </c>
      <c r="I4371" t="str">
        <f>IF(J4371="natural gas",VLOOKUP(D4371,'Cross-Page Data'!$I$4:$J$13,2,FALSE),IF(J4371="solar",VLOOKUP('Form 923'!D4371,'Cross-Page Data'!$I$14:$J$117,2,FALSE),J4371))</f>
        <v>heavy or residual fuel oil</v>
      </c>
      <c r="J4371" t="str">
        <f>VLOOKUP(E4371,'Cross-Page Data'!$D$4:$F$48,3,FALSE)</f>
        <v>heavy or residual fuel oil</v>
      </c>
      <c r="K4371" t="b">
        <f t="shared" si="68"/>
        <v>1</v>
      </c>
    </row>
    <row r="4372" spans="1:11">
      <c r="A4372" s="120">
        <v>8110</v>
      </c>
      <c r="B4372" s="121" t="s">
        <v>201</v>
      </c>
      <c r="C4372" s="121" t="s">
        <v>202</v>
      </c>
      <c r="D4372" s="121" t="s">
        <v>79</v>
      </c>
      <c r="E4372" s="121" t="s">
        <v>38</v>
      </c>
      <c r="F4372" s="122">
        <v>0</v>
      </c>
      <c r="G4372" s="122">
        <v>0</v>
      </c>
      <c r="H4372" s="120">
        <v>2019</v>
      </c>
      <c r="I4372" t="str">
        <f>IF(J4372="natural gas",VLOOKUP(D4372,'Cross-Page Data'!$I$4:$J$13,2,FALSE),IF(J4372="solar",VLOOKUP('Form 923'!D4372,'Cross-Page Data'!$I$14:$J$117,2,FALSE),J4372))</f>
        <v>natural gas peaker</v>
      </c>
      <c r="J4372" t="str">
        <f>VLOOKUP(E4372,'Cross-Page Data'!$D$4:$F$48,3,FALSE)</f>
        <v>natural gas</v>
      </c>
      <c r="K4372" t="b">
        <f t="shared" si="68"/>
        <v>1</v>
      </c>
    </row>
    <row r="4373" spans="1:11">
      <c r="A4373" s="120">
        <v>8219</v>
      </c>
      <c r="B4373" s="121" t="s">
        <v>201</v>
      </c>
      <c r="C4373" s="121" t="s">
        <v>202</v>
      </c>
      <c r="D4373" s="121" t="s">
        <v>73</v>
      </c>
      <c r="E4373" s="121" t="s">
        <v>38</v>
      </c>
      <c r="F4373" s="122">
        <v>74727</v>
      </c>
      <c r="G4373" s="122">
        <v>5614</v>
      </c>
      <c r="H4373" s="120">
        <v>2019</v>
      </c>
      <c r="I4373" t="str">
        <f>IF(J4373="natural gas",VLOOKUP(D4373,'Cross-Page Data'!$I$4:$J$13,2,FALSE),IF(J4373="solar",VLOOKUP('Form 923'!D4373,'Cross-Page Data'!$I$14:$J$117,2,FALSE),J4373))</f>
        <v>natural gas peaker</v>
      </c>
      <c r="J4373" t="str">
        <f>VLOOKUP(E4373,'Cross-Page Data'!$D$4:$F$48,3,FALSE)</f>
        <v>natural gas</v>
      </c>
      <c r="K4373" t="b">
        <f t="shared" si="68"/>
        <v>1</v>
      </c>
    </row>
    <row r="4374" spans="1:11">
      <c r="A4374" s="120">
        <v>8219</v>
      </c>
      <c r="B4374" s="121" t="s">
        <v>201</v>
      </c>
      <c r="C4374" s="121" t="s">
        <v>202</v>
      </c>
      <c r="D4374" s="121" t="s">
        <v>68</v>
      </c>
      <c r="E4374" s="121" t="s">
        <v>70</v>
      </c>
      <c r="F4374" s="122">
        <v>23767</v>
      </c>
      <c r="G4374" s="122">
        <v>2011.765</v>
      </c>
      <c r="H4374" s="120">
        <v>2019</v>
      </c>
      <c r="I4374" t="str">
        <f>IF(J4374="natural gas",VLOOKUP(D4374,'Cross-Page Data'!$I$4:$J$13,2,FALSE),IF(J4374="solar",VLOOKUP('Form 923'!D4374,'Cross-Page Data'!$I$14:$J$117,2,FALSE),J4374))</f>
        <v>heavy or residual fuel oil</v>
      </c>
      <c r="J4374" t="str">
        <f>VLOOKUP(E4374,'Cross-Page Data'!$D$4:$F$48,3,FALSE)</f>
        <v>heavy or residual fuel oil</v>
      </c>
      <c r="K4374" t="b">
        <f t="shared" si="68"/>
        <v>1</v>
      </c>
    </row>
    <row r="4375" spans="1:11">
      <c r="A4375" s="120">
        <v>8219</v>
      </c>
      <c r="B4375" s="121" t="s">
        <v>201</v>
      </c>
      <c r="C4375" s="121" t="s">
        <v>202</v>
      </c>
      <c r="D4375" s="121" t="s">
        <v>68</v>
      </c>
      <c r="E4375" s="121" t="s">
        <v>162</v>
      </c>
      <c r="F4375" s="122">
        <v>13036609</v>
      </c>
      <c r="G4375" s="122">
        <v>1237743.2</v>
      </c>
      <c r="H4375" s="120">
        <v>2019</v>
      </c>
      <c r="I4375" t="str">
        <f>IF(J4375="natural gas",VLOOKUP(D4375,'Cross-Page Data'!$I$4:$J$13,2,FALSE),IF(J4375="solar",VLOOKUP('Form 923'!D4375,'Cross-Page Data'!$I$14:$J$117,2,FALSE),J4375))</f>
        <v>hard coal</v>
      </c>
      <c r="J4375" t="str">
        <f>VLOOKUP(E4375,'Cross-Page Data'!$D$4:$F$48,3,FALSE)</f>
        <v>hard coal</v>
      </c>
      <c r="K4375" t="b">
        <f t="shared" si="68"/>
        <v>1</v>
      </c>
    </row>
    <row r="4376" spans="1:11">
      <c r="A4376" s="120">
        <v>8222</v>
      </c>
      <c r="B4376" s="121" t="s">
        <v>201</v>
      </c>
      <c r="C4376" s="121" t="s">
        <v>202</v>
      </c>
      <c r="D4376" s="121" t="s">
        <v>68</v>
      </c>
      <c r="E4376" s="121" t="s">
        <v>70</v>
      </c>
      <c r="F4376" s="122">
        <v>81300</v>
      </c>
      <c r="G4376" s="122">
        <v>6651.786</v>
      </c>
      <c r="H4376" s="120">
        <v>2019</v>
      </c>
      <c r="I4376" t="str">
        <f>IF(J4376="natural gas",VLOOKUP(D4376,'Cross-Page Data'!$I$4:$J$13,2,FALSE),IF(J4376="solar",VLOOKUP('Form 923'!D4376,'Cross-Page Data'!$I$14:$J$117,2,FALSE),J4376))</f>
        <v>heavy or residual fuel oil</v>
      </c>
      <c r="J4376" t="str">
        <f>VLOOKUP(E4376,'Cross-Page Data'!$D$4:$F$48,3,FALSE)</f>
        <v>heavy or residual fuel oil</v>
      </c>
      <c r="K4376" t="b">
        <f t="shared" si="68"/>
        <v>1</v>
      </c>
    </row>
    <row r="4377" spans="1:11">
      <c r="A4377" s="120">
        <v>8222</v>
      </c>
      <c r="B4377" s="121" t="s">
        <v>201</v>
      </c>
      <c r="C4377" s="121" t="s">
        <v>202</v>
      </c>
      <c r="D4377" s="121" t="s">
        <v>68</v>
      </c>
      <c r="E4377" s="121" t="s">
        <v>95</v>
      </c>
      <c r="F4377" s="122">
        <v>23803580</v>
      </c>
      <c r="G4377" s="122">
        <v>2055079.2</v>
      </c>
      <c r="H4377" s="120">
        <v>2019</v>
      </c>
      <c r="I4377" t="str">
        <f>IF(J4377="natural gas",VLOOKUP(D4377,'Cross-Page Data'!$I$4:$J$13,2,FALSE),IF(J4377="solar",VLOOKUP('Form 923'!D4377,'Cross-Page Data'!$I$14:$J$117,2,FALSE),J4377))</f>
        <v>lignite</v>
      </c>
      <c r="J4377" t="str">
        <f>VLOOKUP(E4377,'Cross-Page Data'!$D$4:$F$48,3,FALSE)</f>
        <v>lignite</v>
      </c>
      <c r="K4377" t="b">
        <f t="shared" si="68"/>
        <v>1</v>
      </c>
    </row>
    <row r="4378" spans="1:11">
      <c r="A4378" s="120">
        <v>8223</v>
      </c>
      <c r="B4378" s="121" t="s">
        <v>201</v>
      </c>
      <c r="C4378" s="121" t="s">
        <v>202</v>
      </c>
      <c r="D4378" s="121" t="s">
        <v>101</v>
      </c>
      <c r="E4378" s="121" t="s">
        <v>92</v>
      </c>
      <c r="F4378" s="122">
        <v>169999</v>
      </c>
      <c r="G4378" s="122">
        <v>19096.6</v>
      </c>
      <c r="H4378" s="120">
        <v>2019</v>
      </c>
      <c r="I4378" t="str">
        <f>IF(J4378="natural gas",VLOOKUP(D4378,'Cross-Page Data'!$I$4:$J$13,2,FALSE),IF(J4378="solar",VLOOKUP('Form 923'!D4378,'Cross-Page Data'!$I$14:$J$117,2,FALSE),J4378))</f>
        <v>solar pv</v>
      </c>
      <c r="J4378" t="str">
        <f>VLOOKUP(E4378,'Cross-Page Data'!$D$4:$F$48,3,FALSE)</f>
        <v>solar</v>
      </c>
      <c r="K4378" t="b">
        <f t="shared" si="68"/>
        <v>1</v>
      </c>
    </row>
    <row r="4379" spans="1:11">
      <c r="A4379" s="120">
        <v>8223</v>
      </c>
      <c r="B4379" s="121" t="s">
        <v>201</v>
      </c>
      <c r="C4379" s="121" t="s">
        <v>202</v>
      </c>
      <c r="D4379" s="121" t="s">
        <v>68</v>
      </c>
      <c r="E4379" s="121" t="s">
        <v>70</v>
      </c>
      <c r="F4379" s="122">
        <v>274379</v>
      </c>
      <c r="G4379" s="122">
        <v>25465.863</v>
      </c>
      <c r="H4379" s="120">
        <v>2019</v>
      </c>
      <c r="I4379" t="str">
        <f>IF(J4379="natural gas",VLOOKUP(D4379,'Cross-Page Data'!$I$4:$J$13,2,FALSE),IF(J4379="solar",VLOOKUP('Form 923'!D4379,'Cross-Page Data'!$I$14:$J$117,2,FALSE),J4379))</f>
        <v>heavy or residual fuel oil</v>
      </c>
      <c r="J4379" t="str">
        <f>VLOOKUP(E4379,'Cross-Page Data'!$D$4:$F$48,3,FALSE)</f>
        <v>heavy or residual fuel oil</v>
      </c>
      <c r="K4379" t="b">
        <f t="shared" si="68"/>
        <v>1</v>
      </c>
    </row>
    <row r="4380" spans="1:11">
      <c r="A4380" s="120">
        <v>8223</v>
      </c>
      <c r="B4380" s="121" t="s">
        <v>201</v>
      </c>
      <c r="C4380" s="121" t="s">
        <v>202</v>
      </c>
      <c r="D4380" s="121" t="s">
        <v>68</v>
      </c>
      <c r="E4380" s="121" t="s">
        <v>162</v>
      </c>
      <c r="F4380" s="122">
        <v>83736868</v>
      </c>
      <c r="G4380" s="122">
        <v>7900771.1</v>
      </c>
      <c r="H4380" s="120">
        <v>2019</v>
      </c>
      <c r="I4380" t="str">
        <f>IF(J4380="natural gas",VLOOKUP(D4380,'Cross-Page Data'!$I$4:$J$13,2,FALSE),IF(J4380="solar",VLOOKUP('Form 923'!D4380,'Cross-Page Data'!$I$14:$J$117,2,FALSE),J4380))</f>
        <v>hard coal</v>
      </c>
      <c r="J4380" t="str">
        <f>VLOOKUP(E4380,'Cross-Page Data'!$D$4:$F$48,3,FALSE)</f>
        <v>hard coal</v>
      </c>
      <c r="K4380" t="b">
        <f t="shared" si="68"/>
        <v>1</v>
      </c>
    </row>
    <row r="4381" spans="1:11">
      <c r="A4381" s="120">
        <v>8224</v>
      </c>
      <c r="B4381" s="121" t="s">
        <v>201</v>
      </c>
      <c r="C4381" s="121" t="s">
        <v>202</v>
      </c>
      <c r="D4381" s="121" t="s">
        <v>68</v>
      </c>
      <c r="E4381" s="121" t="s">
        <v>54</v>
      </c>
      <c r="F4381" s="122">
        <v>10832246</v>
      </c>
      <c r="G4381" s="122">
        <v>919750.88</v>
      </c>
      <c r="H4381" s="120">
        <v>2019</v>
      </c>
      <c r="I4381" t="str">
        <f>IF(J4381="natural gas",VLOOKUP(D4381,'Cross-Page Data'!$I$4:$J$13,2,FALSE),IF(J4381="solar",VLOOKUP('Form 923'!D4381,'Cross-Page Data'!$I$14:$J$117,2,FALSE),J4381))</f>
        <v>hard coal</v>
      </c>
      <c r="J4381" t="str">
        <f>VLOOKUP(E4381,'Cross-Page Data'!$D$4:$F$48,3,FALSE)</f>
        <v>hard coal</v>
      </c>
      <c r="K4381" t="b">
        <f t="shared" si="68"/>
        <v>1</v>
      </c>
    </row>
    <row r="4382" spans="1:11">
      <c r="A4382" s="120">
        <v>8224</v>
      </c>
      <c r="B4382" s="121" t="s">
        <v>201</v>
      </c>
      <c r="C4382" s="121" t="s">
        <v>202</v>
      </c>
      <c r="D4382" s="121" t="s">
        <v>68</v>
      </c>
      <c r="E4382" s="121" t="s">
        <v>70</v>
      </c>
      <c r="F4382" s="122">
        <v>120000</v>
      </c>
      <c r="G4382" s="122">
        <v>10111.434</v>
      </c>
      <c r="H4382" s="120">
        <v>2019</v>
      </c>
      <c r="I4382" t="str">
        <f>IF(J4382="natural gas",VLOOKUP(D4382,'Cross-Page Data'!$I$4:$J$13,2,FALSE),IF(J4382="solar",VLOOKUP('Form 923'!D4382,'Cross-Page Data'!$I$14:$J$117,2,FALSE),J4382))</f>
        <v>heavy or residual fuel oil</v>
      </c>
      <c r="J4382" t="str">
        <f>VLOOKUP(E4382,'Cross-Page Data'!$D$4:$F$48,3,FALSE)</f>
        <v>heavy or residual fuel oil</v>
      </c>
      <c r="K4382" t="b">
        <f t="shared" si="68"/>
        <v>1</v>
      </c>
    </row>
    <row r="4383" spans="1:11">
      <c r="A4383" s="120">
        <v>8224</v>
      </c>
      <c r="B4383" s="121" t="s">
        <v>201</v>
      </c>
      <c r="C4383" s="121" t="s">
        <v>202</v>
      </c>
      <c r="D4383" s="121" t="s">
        <v>68</v>
      </c>
      <c r="E4383" s="121" t="s">
        <v>162</v>
      </c>
      <c r="F4383" s="122">
        <v>8888397</v>
      </c>
      <c r="G4383" s="122">
        <v>768858.69</v>
      </c>
      <c r="H4383" s="120">
        <v>2019</v>
      </c>
      <c r="I4383" t="str">
        <f>IF(J4383="natural gas",VLOOKUP(D4383,'Cross-Page Data'!$I$4:$J$13,2,FALSE),IF(J4383="solar",VLOOKUP('Form 923'!D4383,'Cross-Page Data'!$I$14:$J$117,2,FALSE),J4383))</f>
        <v>hard coal</v>
      </c>
      <c r="J4383" t="str">
        <f>VLOOKUP(E4383,'Cross-Page Data'!$D$4:$F$48,3,FALSE)</f>
        <v>hard coal</v>
      </c>
      <c r="K4383" t="b">
        <f t="shared" si="68"/>
        <v>1</v>
      </c>
    </row>
    <row r="4384" spans="1:11">
      <c r="A4384" s="120">
        <v>8225</v>
      </c>
      <c r="B4384" s="121" t="s">
        <v>201</v>
      </c>
      <c r="C4384" s="121" t="s">
        <v>206</v>
      </c>
      <c r="D4384" s="121" t="s">
        <v>57</v>
      </c>
      <c r="E4384" s="121" t="s">
        <v>170</v>
      </c>
      <c r="F4384" s="122">
        <v>0</v>
      </c>
      <c r="G4384" s="122">
        <v>-185425</v>
      </c>
      <c r="H4384" s="120">
        <v>2019</v>
      </c>
      <c r="I4384" t="str">
        <f>IF(J4384="natural gas",VLOOKUP(D4384,'Cross-Page Data'!$I$4:$J$13,2,FALSE),IF(J4384="solar",VLOOKUP('Form 923'!D4384,'Cross-Page Data'!$I$14:$J$117,2,FALSE),J4384))</f>
        <v>hydro</v>
      </c>
      <c r="J4384" t="str">
        <f>VLOOKUP(E4384,'Cross-Page Data'!$D$4:$F$48,3,FALSE)</f>
        <v>hydro</v>
      </c>
      <c r="K4384" t="b">
        <f t="shared" si="68"/>
        <v>1</v>
      </c>
    </row>
    <row r="4385" spans="1:11">
      <c r="A4385" s="120">
        <v>8226</v>
      </c>
      <c r="B4385" s="121" t="s">
        <v>201</v>
      </c>
      <c r="C4385" s="121" t="s">
        <v>206</v>
      </c>
      <c r="D4385" s="121" t="s">
        <v>68</v>
      </c>
      <c r="E4385" s="121" t="s">
        <v>54</v>
      </c>
      <c r="F4385" s="122">
        <v>9494565</v>
      </c>
      <c r="G4385" s="122">
        <v>773197.37</v>
      </c>
      <c r="H4385" s="120">
        <v>2019</v>
      </c>
      <c r="I4385" t="str">
        <f>IF(J4385="natural gas",VLOOKUP(D4385,'Cross-Page Data'!$I$4:$J$13,2,FALSE),IF(J4385="solar",VLOOKUP('Form 923'!D4385,'Cross-Page Data'!$I$14:$J$117,2,FALSE),J4385))</f>
        <v>hard coal</v>
      </c>
      <c r="J4385" t="str">
        <f>VLOOKUP(E4385,'Cross-Page Data'!$D$4:$F$48,3,FALSE)</f>
        <v>hard coal</v>
      </c>
      <c r="K4385" t="b">
        <f t="shared" si="68"/>
        <v>1</v>
      </c>
    </row>
    <row r="4386" spans="1:11">
      <c r="A4386" s="120">
        <v>8226</v>
      </c>
      <c r="B4386" s="121" t="s">
        <v>201</v>
      </c>
      <c r="C4386" s="121" t="s">
        <v>206</v>
      </c>
      <c r="D4386" s="121" t="s">
        <v>68</v>
      </c>
      <c r="E4386" s="121" t="s">
        <v>38</v>
      </c>
      <c r="F4386" s="122">
        <v>201801</v>
      </c>
      <c r="G4386" s="122">
        <v>16631.628</v>
      </c>
      <c r="H4386" s="120">
        <v>2019</v>
      </c>
      <c r="I4386" t="str">
        <f>IF(J4386="natural gas",VLOOKUP(D4386,'Cross-Page Data'!$I$4:$J$13,2,FALSE),IF(J4386="solar",VLOOKUP('Form 923'!D4386,'Cross-Page Data'!$I$14:$J$117,2,FALSE),J4386))</f>
        <v>natural gas nonpeaker - preexisting retiring</v>
      </c>
      <c r="J4386" t="str">
        <f>VLOOKUP(E4386,'Cross-Page Data'!$D$4:$F$48,3,FALSE)</f>
        <v>natural gas</v>
      </c>
      <c r="K4386" t="b">
        <f t="shared" si="68"/>
        <v>1</v>
      </c>
    </row>
    <row r="4387" spans="1:11">
      <c r="A4387" s="120">
        <v>8809</v>
      </c>
      <c r="B4387" s="121" t="s">
        <v>201</v>
      </c>
      <c r="C4387" s="121" t="s">
        <v>202</v>
      </c>
      <c r="D4387" s="121" t="s">
        <v>68</v>
      </c>
      <c r="E4387" s="121" t="s">
        <v>54</v>
      </c>
      <c r="F4387" s="122">
        <v>0</v>
      </c>
      <c r="G4387" s="122">
        <v>0</v>
      </c>
      <c r="H4387" s="120">
        <v>2019</v>
      </c>
      <c r="I4387" t="str">
        <f>IF(J4387="natural gas",VLOOKUP(D4387,'Cross-Page Data'!$I$4:$J$13,2,FALSE),IF(J4387="solar",VLOOKUP('Form 923'!D4387,'Cross-Page Data'!$I$14:$J$117,2,FALSE),J4387))</f>
        <v>hard coal</v>
      </c>
      <c r="J4387" t="str">
        <f>VLOOKUP(E4387,'Cross-Page Data'!$D$4:$F$48,3,FALSE)</f>
        <v>hard coal</v>
      </c>
      <c r="K4387" t="b">
        <f t="shared" si="68"/>
        <v>1</v>
      </c>
    </row>
    <row r="4388" spans="1:11">
      <c r="A4388" s="120">
        <v>8812</v>
      </c>
      <c r="B4388" s="121" t="s">
        <v>201</v>
      </c>
      <c r="C4388" s="121" t="s">
        <v>202</v>
      </c>
      <c r="D4388" s="121" t="s">
        <v>68</v>
      </c>
      <c r="E4388" s="121" t="s">
        <v>54</v>
      </c>
      <c r="F4388" s="122">
        <v>0</v>
      </c>
      <c r="G4388" s="122">
        <v>0</v>
      </c>
      <c r="H4388" s="120">
        <v>2019</v>
      </c>
      <c r="I4388" t="str">
        <f>IF(J4388="natural gas",VLOOKUP(D4388,'Cross-Page Data'!$I$4:$J$13,2,FALSE),IF(J4388="solar",VLOOKUP('Form 923'!D4388,'Cross-Page Data'!$I$14:$J$117,2,FALSE),J4388))</f>
        <v>hard coal</v>
      </c>
      <c r="J4388" t="str">
        <f>VLOOKUP(E4388,'Cross-Page Data'!$D$4:$F$48,3,FALSE)</f>
        <v>hard coal</v>
      </c>
      <c r="K4388" t="b">
        <f t="shared" si="68"/>
        <v>1</v>
      </c>
    </row>
    <row r="4389" spans="1:11">
      <c r="A4389" s="120">
        <v>8812</v>
      </c>
      <c r="B4389" s="121" t="s">
        <v>201</v>
      </c>
      <c r="C4389" s="121" t="s">
        <v>202</v>
      </c>
      <c r="D4389" s="121" t="s">
        <v>68</v>
      </c>
      <c r="E4389" s="121" t="s">
        <v>70</v>
      </c>
      <c r="F4389" s="122">
        <v>0</v>
      </c>
      <c r="G4389" s="122">
        <v>0</v>
      </c>
      <c r="H4389" s="120">
        <v>2019</v>
      </c>
      <c r="I4389" t="str">
        <f>IF(J4389="natural gas",VLOOKUP(D4389,'Cross-Page Data'!$I$4:$J$13,2,FALSE),IF(J4389="solar",VLOOKUP('Form 923'!D4389,'Cross-Page Data'!$I$14:$J$117,2,FALSE),J4389))</f>
        <v>heavy or residual fuel oil</v>
      </c>
      <c r="J4389" t="str">
        <f>VLOOKUP(E4389,'Cross-Page Data'!$D$4:$F$48,3,FALSE)</f>
        <v>heavy or residual fuel oil</v>
      </c>
      <c r="K4389" t="b">
        <f t="shared" si="68"/>
        <v>1</v>
      </c>
    </row>
    <row r="4390" spans="1:11">
      <c r="A4390" s="120">
        <v>8816</v>
      </c>
      <c r="B4390" s="121" t="s">
        <v>201</v>
      </c>
      <c r="C4390" s="121" t="s">
        <v>202</v>
      </c>
      <c r="D4390" s="121" t="s">
        <v>68</v>
      </c>
      <c r="E4390" s="121" t="s">
        <v>54</v>
      </c>
      <c r="F4390" s="122">
        <v>0</v>
      </c>
      <c r="G4390" s="122">
        <v>0</v>
      </c>
      <c r="H4390" s="120">
        <v>2019</v>
      </c>
      <c r="I4390" t="str">
        <f>IF(J4390="natural gas",VLOOKUP(D4390,'Cross-Page Data'!$I$4:$J$13,2,FALSE),IF(J4390="solar",VLOOKUP('Form 923'!D4390,'Cross-Page Data'!$I$14:$J$117,2,FALSE),J4390))</f>
        <v>hard coal</v>
      </c>
      <c r="J4390" t="str">
        <f>VLOOKUP(E4390,'Cross-Page Data'!$D$4:$F$48,3,FALSE)</f>
        <v>hard coal</v>
      </c>
      <c r="K4390" t="b">
        <f t="shared" si="68"/>
        <v>1</v>
      </c>
    </row>
    <row r="4391" spans="1:11">
      <c r="A4391" s="120">
        <v>8816</v>
      </c>
      <c r="B4391" s="121" t="s">
        <v>201</v>
      </c>
      <c r="C4391" s="121" t="s">
        <v>202</v>
      </c>
      <c r="D4391" s="121" t="s">
        <v>68</v>
      </c>
      <c r="E4391" s="121" t="s">
        <v>144</v>
      </c>
      <c r="F4391" s="122">
        <v>0</v>
      </c>
      <c r="G4391" s="122">
        <v>0</v>
      </c>
      <c r="H4391" s="120">
        <v>2019</v>
      </c>
      <c r="I4391" t="str">
        <f>IF(J4391="natural gas",VLOOKUP(D4391,'Cross-Page Data'!$I$4:$J$13,2,FALSE),IF(J4391="solar",VLOOKUP('Form 923'!D4391,'Cross-Page Data'!$I$14:$J$117,2,FALSE),J4391))</f>
        <v>petroleum</v>
      </c>
      <c r="J4391" t="str">
        <f>VLOOKUP(E4391,'Cross-Page Data'!$D$4:$F$48,3,FALSE)</f>
        <v>petroleum</v>
      </c>
      <c r="K4391" t="b">
        <f t="shared" si="68"/>
        <v>1</v>
      </c>
    </row>
    <row r="4392" spans="1:11">
      <c r="A4392" s="120">
        <v>8816</v>
      </c>
      <c r="B4392" s="121" t="s">
        <v>201</v>
      </c>
      <c r="C4392" s="121" t="s">
        <v>202</v>
      </c>
      <c r="D4392" s="121" t="s">
        <v>68</v>
      </c>
      <c r="E4392" s="121" t="s">
        <v>162</v>
      </c>
      <c r="F4392" s="122">
        <v>0</v>
      </c>
      <c r="G4392" s="122">
        <v>0</v>
      </c>
      <c r="H4392" s="120">
        <v>2019</v>
      </c>
      <c r="I4392" t="str">
        <f>IF(J4392="natural gas",VLOOKUP(D4392,'Cross-Page Data'!$I$4:$J$13,2,FALSE),IF(J4392="solar",VLOOKUP('Form 923'!D4392,'Cross-Page Data'!$I$14:$J$117,2,FALSE),J4392))</f>
        <v>hard coal</v>
      </c>
      <c r="J4392" t="str">
        <f>VLOOKUP(E4392,'Cross-Page Data'!$D$4:$F$48,3,FALSE)</f>
        <v>hard coal</v>
      </c>
      <c r="K4392" t="b">
        <f t="shared" si="68"/>
        <v>1</v>
      </c>
    </row>
    <row r="4393" spans="1:11">
      <c r="A4393" s="120">
        <v>8823</v>
      </c>
      <c r="B4393" s="121" t="s">
        <v>201</v>
      </c>
      <c r="C4393" s="121" t="s">
        <v>202</v>
      </c>
      <c r="D4393" s="121" t="s">
        <v>68</v>
      </c>
      <c r="E4393" s="121" t="s">
        <v>70</v>
      </c>
      <c r="F4393" s="122">
        <v>0</v>
      </c>
      <c r="G4393" s="122">
        <v>0</v>
      </c>
      <c r="H4393" s="120">
        <v>2019</v>
      </c>
      <c r="I4393" t="str">
        <f>IF(J4393="natural gas",VLOOKUP(D4393,'Cross-Page Data'!$I$4:$J$13,2,FALSE),IF(J4393="solar",VLOOKUP('Form 923'!D4393,'Cross-Page Data'!$I$14:$J$117,2,FALSE),J4393))</f>
        <v>heavy or residual fuel oil</v>
      </c>
      <c r="J4393" t="str">
        <f>VLOOKUP(E4393,'Cross-Page Data'!$D$4:$F$48,3,FALSE)</f>
        <v>heavy or residual fuel oil</v>
      </c>
      <c r="K4393" t="b">
        <f t="shared" si="68"/>
        <v>1</v>
      </c>
    </row>
    <row r="4394" spans="1:11">
      <c r="A4394" s="120">
        <v>8823</v>
      </c>
      <c r="B4394" s="121" t="s">
        <v>201</v>
      </c>
      <c r="C4394" s="121" t="s">
        <v>202</v>
      </c>
      <c r="D4394" s="121" t="s">
        <v>68</v>
      </c>
      <c r="E4394" s="121" t="s">
        <v>152</v>
      </c>
      <c r="F4394" s="122">
        <v>0</v>
      </c>
      <c r="G4394" s="122">
        <v>0</v>
      </c>
      <c r="H4394" s="120">
        <v>2019</v>
      </c>
      <c r="I4394" t="str">
        <f>IF(J4394="natural gas",VLOOKUP(D4394,'Cross-Page Data'!$I$4:$J$13,2,FALSE),IF(J4394="solar",VLOOKUP('Form 923'!D4394,'Cross-Page Data'!$I$14:$J$117,2,FALSE),J4394))</f>
        <v>heavy or residual fuel oil</v>
      </c>
      <c r="J4394" t="str">
        <f>VLOOKUP(E4394,'Cross-Page Data'!$D$4:$F$48,3,FALSE)</f>
        <v>heavy or residual fuel oil</v>
      </c>
      <c r="K4394" t="b">
        <f t="shared" si="68"/>
        <v>1</v>
      </c>
    </row>
    <row r="4395" spans="1:11">
      <c r="A4395" s="120">
        <v>8824</v>
      </c>
      <c r="B4395" s="121" t="s">
        <v>201</v>
      </c>
      <c r="C4395" s="121" t="s">
        <v>202</v>
      </c>
      <c r="D4395" s="121" t="s">
        <v>68</v>
      </c>
      <c r="E4395" s="121" t="s">
        <v>152</v>
      </c>
      <c r="F4395" s="122">
        <v>0</v>
      </c>
      <c r="G4395" s="122">
        <v>0</v>
      </c>
      <c r="H4395" s="120">
        <v>2019</v>
      </c>
      <c r="I4395" t="str">
        <f>IF(J4395="natural gas",VLOOKUP(D4395,'Cross-Page Data'!$I$4:$J$13,2,FALSE),IF(J4395="solar",VLOOKUP('Form 923'!D4395,'Cross-Page Data'!$I$14:$J$117,2,FALSE),J4395))</f>
        <v>heavy or residual fuel oil</v>
      </c>
      <c r="J4395" t="str">
        <f>VLOOKUP(E4395,'Cross-Page Data'!$D$4:$F$48,3,FALSE)</f>
        <v>heavy or residual fuel oil</v>
      </c>
      <c r="K4395" t="b">
        <f t="shared" si="68"/>
        <v>1</v>
      </c>
    </row>
    <row r="4396" spans="1:11">
      <c r="A4396" s="120">
        <v>8825</v>
      </c>
      <c r="B4396" s="121" t="s">
        <v>201</v>
      </c>
      <c r="C4396" s="121" t="s">
        <v>202</v>
      </c>
      <c r="D4396" s="121" t="s">
        <v>68</v>
      </c>
      <c r="E4396" s="121" t="s">
        <v>152</v>
      </c>
      <c r="F4396" s="122">
        <v>0</v>
      </c>
      <c r="G4396" s="122">
        <v>0</v>
      </c>
      <c r="H4396" s="120">
        <v>2019</v>
      </c>
      <c r="I4396" t="str">
        <f>IF(J4396="natural gas",VLOOKUP(D4396,'Cross-Page Data'!$I$4:$J$13,2,FALSE),IF(J4396="solar",VLOOKUP('Form 923'!D4396,'Cross-Page Data'!$I$14:$J$117,2,FALSE),J4396))</f>
        <v>heavy or residual fuel oil</v>
      </c>
      <c r="J4396" t="str">
        <f>VLOOKUP(E4396,'Cross-Page Data'!$D$4:$F$48,3,FALSE)</f>
        <v>heavy or residual fuel oil</v>
      </c>
      <c r="K4396" t="b">
        <f t="shared" si="68"/>
        <v>1</v>
      </c>
    </row>
    <row r="4397" spans="1:11">
      <c r="A4397" s="120">
        <v>8827</v>
      </c>
      <c r="B4397" s="121" t="s">
        <v>201</v>
      </c>
      <c r="C4397" s="121" t="s">
        <v>202</v>
      </c>
      <c r="D4397" s="121" t="s">
        <v>68</v>
      </c>
      <c r="E4397" s="121" t="s">
        <v>54</v>
      </c>
      <c r="F4397" s="122">
        <v>0</v>
      </c>
      <c r="G4397" s="122">
        <v>0</v>
      </c>
      <c r="H4397" s="120">
        <v>2019</v>
      </c>
      <c r="I4397" t="str">
        <f>IF(J4397="natural gas",VLOOKUP(D4397,'Cross-Page Data'!$I$4:$J$13,2,FALSE),IF(J4397="solar",VLOOKUP('Form 923'!D4397,'Cross-Page Data'!$I$14:$J$117,2,FALSE),J4397))</f>
        <v>hard coal</v>
      </c>
      <c r="J4397" t="str">
        <f>VLOOKUP(E4397,'Cross-Page Data'!$D$4:$F$48,3,FALSE)</f>
        <v>hard coal</v>
      </c>
      <c r="K4397" t="b">
        <f t="shared" si="68"/>
        <v>1</v>
      </c>
    </row>
    <row r="4398" spans="1:11">
      <c r="A4398" s="120">
        <v>8828</v>
      </c>
      <c r="B4398" s="121" t="s">
        <v>201</v>
      </c>
      <c r="C4398" s="121" t="s">
        <v>202</v>
      </c>
      <c r="D4398" s="121" t="s">
        <v>68</v>
      </c>
      <c r="E4398" s="121" t="s">
        <v>70</v>
      </c>
      <c r="F4398" s="122">
        <v>0</v>
      </c>
      <c r="G4398" s="122">
        <v>0</v>
      </c>
      <c r="H4398" s="120">
        <v>2019</v>
      </c>
      <c r="I4398" t="str">
        <f>IF(J4398="natural gas",VLOOKUP(D4398,'Cross-Page Data'!$I$4:$J$13,2,FALSE),IF(J4398="solar",VLOOKUP('Form 923'!D4398,'Cross-Page Data'!$I$14:$J$117,2,FALSE),J4398))</f>
        <v>heavy or residual fuel oil</v>
      </c>
      <c r="J4398" t="str">
        <f>VLOOKUP(E4398,'Cross-Page Data'!$D$4:$F$48,3,FALSE)</f>
        <v>heavy or residual fuel oil</v>
      </c>
      <c r="K4398" t="b">
        <f t="shared" si="68"/>
        <v>1</v>
      </c>
    </row>
    <row r="4399" spans="1:11">
      <c r="A4399" s="120">
        <v>8829</v>
      </c>
      <c r="B4399" s="121" t="s">
        <v>201</v>
      </c>
      <c r="C4399" s="121" t="s">
        <v>202</v>
      </c>
      <c r="D4399" s="121" t="s">
        <v>68</v>
      </c>
      <c r="E4399" s="121" t="s">
        <v>54</v>
      </c>
      <c r="F4399" s="122">
        <v>0</v>
      </c>
      <c r="G4399" s="122">
        <v>0</v>
      </c>
      <c r="H4399" s="120">
        <v>2019</v>
      </c>
      <c r="I4399" t="str">
        <f>IF(J4399="natural gas",VLOOKUP(D4399,'Cross-Page Data'!$I$4:$J$13,2,FALSE),IF(J4399="solar",VLOOKUP('Form 923'!D4399,'Cross-Page Data'!$I$14:$J$117,2,FALSE),J4399))</f>
        <v>hard coal</v>
      </c>
      <c r="J4399" t="str">
        <f>VLOOKUP(E4399,'Cross-Page Data'!$D$4:$F$48,3,FALSE)</f>
        <v>hard coal</v>
      </c>
      <c r="K4399" t="b">
        <f t="shared" si="68"/>
        <v>1</v>
      </c>
    </row>
    <row r="4400" spans="1:11">
      <c r="A4400" s="120">
        <v>8831</v>
      </c>
      <c r="B4400" s="121" t="s">
        <v>201</v>
      </c>
      <c r="C4400" s="121" t="s">
        <v>202</v>
      </c>
      <c r="D4400" s="121" t="s">
        <v>68</v>
      </c>
      <c r="E4400" s="121" t="s">
        <v>38</v>
      </c>
      <c r="F4400" s="122">
        <v>0</v>
      </c>
      <c r="G4400" s="122">
        <v>0</v>
      </c>
      <c r="H4400" s="120">
        <v>2019</v>
      </c>
      <c r="I4400" t="str">
        <f>IF(J4400="natural gas",VLOOKUP(D4400,'Cross-Page Data'!$I$4:$J$13,2,FALSE),IF(J4400="solar",VLOOKUP('Form 923'!D4400,'Cross-Page Data'!$I$14:$J$117,2,FALSE),J4400))</f>
        <v>natural gas nonpeaker - preexisting retiring</v>
      </c>
      <c r="J4400" t="str">
        <f>VLOOKUP(E4400,'Cross-Page Data'!$D$4:$F$48,3,FALSE)</f>
        <v>natural gas</v>
      </c>
      <c r="K4400" t="b">
        <f t="shared" si="68"/>
        <v>1</v>
      </c>
    </row>
    <row r="4401" spans="1:11">
      <c r="A4401" s="120">
        <v>8832</v>
      </c>
      <c r="B4401" s="121" t="s">
        <v>201</v>
      </c>
      <c r="C4401" s="121" t="s">
        <v>202</v>
      </c>
      <c r="D4401" s="121" t="s">
        <v>68</v>
      </c>
      <c r="E4401" s="121" t="s">
        <v>38</v>
      </c>
      <c r="F4401" s="122">
        <v>0</v>
      </c>
      <c r="G4401" s="122">
        <v>0</v>
      </c>
      <c r="H4401" s="120">
        <v>2019</v>
      </c>
      <c r="I4401" t="str">
        <f>IF(J4401="natural gas",VLOOKUP(D4401,'Cross-Page Data'!$I$4:$J$13,2,FALSE),IF(J4401="solar",VLOOKUP('Form 923'!D4401,'Cross-Page Data'!$I$14:$J$117,2,FALSE),J4401))</f>
        <v>natural gas nonpeaker - preexisting retiring</v>
      </c>
      <c r="J4401" t="str">
        <f>VLOOKUP(E4401,'Cross-Page Data'!$D$4:$F$48,3,FALSE)</f>
        <v>natural gas</v>
      </c>
      <c r="K4401" t="b">
        <f t="shared" si="68"/>
        <v>1</v>
      </c>
    </row>
    <row r="4402" spans="1:11">
      <c r="A4402" s="120">
        <v>8834</v>
      </c>
      <c r="B4402" s="121" t="s">
        <v>201</v>
      </c>
      <c r="C4402" s="121" t="s">
        <v>202</v>
      </c>
      <c r="D4402" s="121" t="s">
        <v>68</v>
      </c>
      <c r="E4402" s="121" t="s">
        <v>54</v>
      </c>
      <c r="F4402" s="122">
        <v>0</v>
      </c>
      <c r="G4402" s="122">
        <v>0</v>
      </c>
      <c r="H4402" s="120">
        <v>2019</v>
      </c>
      <c r="I4402" t="str">
        <f>IF(J4402="natural gas",VLOOKUP(D4402,'Cross-Page Data'!$I$4:$J$13,2,FALSE),IF(J4402="solar",VLOOKUP('Form 923'!D4402,'Cross-Page Data'!$I$14:$J$117,2,FALSE),J4402))</f>
        <v>hard coal</v>
      </c>
      <c r="J4402" t="str">
        <f>VLOOKUP(E4402,'Cross-Page Data'!$D$4:$F$48,3,FALSE)</f>
        <v>hard coal</v>
      </c>
      <c r="K4402" t="b">
        <f t="shared" si="68"/>
        <v>1</v>
      </c>
    </row>
    <row r="4403" spans="1:11">
      <c r="A4403" s="120">
        <v>8834</v>
      </c>
      <c r="B4403" s="121" t="s">
        <v>201</v>
      </c>
      <c r="C4403" s="121" t="s">
        <v>202</v>
      </c>
      <c r="D4403" s="121" t="s">
        <v>68</v>
      </c>
      <c r="E4403" s="121" t="s">
        <v>162</v>
      </c>
      <c r="F4403" s="122">
        <v>0</v>
      </c>
      <c r="G4403" s="122">
        <v>0</v>
      </c>
      <c r="H4403" s="120">
        <v>2019</v>
      </c>
      <c r="I4403" t="str">
        <f>IF(J4403="natural gas",VLOOKUP(D4403,'Cross-Page Data'!$I$4:$J$13,2,FALSE),IF(J4403="solar",VLOOKUP('Form 923'!D4403,'Cross-Page Data'!$I$14:$J$117,2,FALSE),J4403))</f>
        <v>hard coal</v>
      </c>
      <c r="J4403" t="str">
        <f>VLOOKUP(E4403,'Cross-Page Data'!$D$4:$F$48,3,FALSE)</f>
        <v>hard coal</v>
      </c>
      <c r="K4403" t="b">
        <f t="shared" si="68"/>
        <v>1</v>
      </c>
    </row>
    <row r="4404" spans="1:11">
      <c r="A4404" s="120">
        <v>8835</v>
      </c>
      <c r="B4404" s="121" t="s">
        <v>201</v>
      </c>
      <c r="C4404" s="121" t="s">
        <v>202</v>
      </c>
      <c r="D4404" s="121" t="s">
        <v>68</v>
      </c>
      <c r="E4404" s="121" t="s">
        <v>54</v>
      </c>
      <c r="F4404" s="122">
        <v>0</v>
      </c>
      <c r="G4404" s="122">
        <v>0</v>
      </c>
      <c r="H4404" s="120">
        <v>2019</v>
      </c>
      <c r="I4404" t="str">
        <f>IF(J4404="natural gas",VLOOKUP(D4404,'Cross-Page Data'!$I$4:$J$13,2,FALSE),IF(J4404="solar",VLOOKUP('Form 923'!D4404,'Cross-Page Data'!$I$14:$J$117,2,FALSE),J4404))</f>
        <v>hard coal</v>
      </c>
      <c r="J4404" t="str">
        <f>VLOOKUP(E4404,'Cross-Page Data'!$D$4:$F$48,3,FALSE)</f>
        <v>hard coal</v>
      </c>
      <c r="K4404" t="b">
        <f t="shared" si="68"/>
        <v>1</v>
      </c>
    </row>
    <row r="4405" spans="1:11">
      <c r="A4405" s="120">
        <v>8835</v>
      </c>
      <c r="B4405" s="121" t="s">
        <v>201</v>
      </c>
      <c r="C4405" s="121" t="s">
        <v>202</v>
      </c>
      <c r="D4405" s="121" t="s">
        <v>68</v>
      </c>
      <c r="E4405" s="121" t="s">
        <v>162</v>
      </c>
      <c r="F4405" s="122">
        <v>0</v>
      </c>
      <c r="G4405" s="122">
        <v>0</v>
      </c>
      <c r="H4405" s="120">
        <v>2019</v>
      </c>
      <c r="I4405" t="str">
        <f>IF(J4405="natural gas",VLOOKUP(D4405,'Cross-Page Data'!$I$4:$J$13,2,FALSE),IF(J4405="solar",VLOOKUP('Form 923'!D4405,'Cross-Page Data'!$I$14:$J$117,2,FALSE),J4405))</f>
        <v>hard coal</v>
      </c>
      <c r="J4405" t="str">
        <f>VLOOKUP(E4405,'Cross-Page Data'!$D$4:$F$48,3,FALSE)</f>
        <v>hard coal</v>
      </c>
      <c r="K4405" t="b">
        <f t="shared" si="68"/>
        <v>1</v>
      </c>
    </row>
    <row r="4406" spans="1:11">
      <c r="A4406" s="120">
        <v>8837</v>
      </c>
      <c r="B4406" s="121" t="s">
        <v>201</v>
      </c>
      <c r="C4406" s="121" t="s">
        <v>202</v>
      </c>
      <c r="D4406" s="121" t="s">
        <v>68</v>
      </c>
      <c r="E4406" s="121" t="s">
        <v>54</v>
      </c>
      <c r="F4406" s="122">
        <v>0</v>
      </c>
      <c r="G4406" s="122">
        <v>0</v>
      </c>
      <c r="H4406" s="120">
        <v>2019</v>
      </c>
      <c r="I4406" t="str">
        <f>IF(J4406="natural gas",VLOOKUP(D4406,'Cross-Page Data'!$I$4:$J$13,2,FALSE),IF(J4406="solar",VLOOKUP('Form 923'!D4406,'Cross-Page Data'!$I$14:$J$117,2,FALSE),J4406))</f>
        <v>hard coal</v>
      </c>
      <c r="J4406" t="str">
        <f>VLOOKUP(E4406,'Cross-Page Data'!$D$4:$F$48,3,FALSE)</f>
        <v>hard coal</v>
      </c>
      <c r="K4406" t="b">
        <f t="shared" si="68"/>
        <v>1</v>
      </c>
    </row>
    <row r="4407" spans="1:11">
      <c r="A4407" s="120">
        <v>8837</v>
      </c>
      <c r="B4407" s="121" t="s">
        <v>201</v>
      </c>
      <c r="C4407" s="121" t="s">
        <v>202</v>
      </c>
      <c r="D4407" s="121" t="s">
        <v>68</v>
      </c>
      <c r="E4407" s="121" t="s">
        <v>162</v>
      </c>
      <c r="F4407" s="122">
        <v>0</v>
      </c>
      <c r="G4407" s="122">
        <v>0</v>
      </c>
      <c r="H4407" s="120">
        <v>2019</v>
      </c>
      <c r="I4407" t="str">
        <f>IF(J4407="natural gas",VLOOKUP(D4407,'Cross-Page Data'!$I$4:$J$13,2,FALSE),IF(J4407="solar",VLOOKUP('Form 923'!D4407,'Cross-Page Data'!$I$14:$J$117,2,FALSE),J4407))</f>
        <v>hard coal</v>
      </c>
      <c r="J4407" t="str">
        <f>VLOOKUP(E4407,'Cross-Page Data'!$D$4:$F$48,3,FALSE)</f>
        <v>hard coal</v>
      </c>
      <c r="K4407" t="b">
        <f t="shared" si="68"/>
        <v>1</v>
      </c>
    </row>
    <row r="4408" spans="1:11">
      <c r="A4408" s="120">
        <v>8838</v>
      </c>
      <c r="B4408" s="121" t="s">
        <v>201</v>
      </c>
      <c r="C4408" s="121" t="s">
        <v>202</v>
      </c>
      <c r="D4408" s="121" t="s">
        <v>68</v>
      </c>
      <c r="E4408" s="121" t="s">
        <v>54</v>
      </c>
      <c r="F4408" s="122">
        <v>0</v>
      </c>
      <c r="G4408" s="122">
        <v>0</v>
      </c>
      <c r="H4408" s="120">
        <v>2019</v>
      </c>
      <c r="I4408" t="str">
        <f>IF(J4408="natural gas",VLOOKUP(D4408,'Cross-Page Data'!$I$4:$J$13,2,FALSE),IF(J4408="solar",VLOOKUP('Form 923'!D4408,'Cross-Page Data'!$I$14:$J$117,2,FALSE),J4408))</f>
        <v>hard coal</v>
      </c>
      <c r="J4408" t="str">
        <f>VLOOKUP(E4408,'Cross-Page Data'!$D$4:$F$48,3,FALSE)</f>
        <v>hard coal</v>
      </c>
      <c r="K4408" t="b">
        <f t="shared" si="68"/>
        <v>1</v>
      </c>
    </row>
    <row r="4409" spans="1:11">
      <c r="A4409" s="120">
        <v>8838</v>
      </c>
      <c r="B4409" s="121" t="s">
        <v>201</v>
      </c>
      <c r="C4409" s="121" t="s">
        <v>202</v>
      </c>
      <c r="D4409" s="121" t="s">
        <v>68</v>
      </c>
      <c r="E4409" s="121" t="s">
        <v>162</v>
      </c>
      <c r="F4409" s="122">
        <v>0</v>
      </c>
      <c r="G4409" s="122">
        <v>0</v>
      </c>
      <c r="H4409" s="120">
        <v>2019</v>
      </c>
      <c r="I4409" t="str">
        <f>IF(J4409="natural gas",VLOOKUP(D4409,'Cross-Page Data'!$I$4:$J$13,2,FALSE),IF(J4409="solar",VLOOKUP('Form 923'!D4409,'Cross-Page Data'!$I$14:$J$117,2,FALSE),J4409))</f>
        <v>hard coal</v>
      </c>
      <c r="J4409" t="str">
        <f>VLOOKUP(E4409,'Cross-Page Data'!$D$4:$F$48,3,FALSE)</f>
        <v>hard coal</v>
      </c>
      <c r="K4409" t="b">
        <f t="shared" si="68"/>
        <v>1</v>
      </c>
    </row>
    <row r="4410" spans="1:11">
      <c r="A4410" s="120">
        <v>8841</v>
      </c>
      <c r="B4410" s="121" t="s">
        <v>201</v>
      </c>
      <c r="C4410" s="121" t="s">
        <v>202</v>
      </c>
      <c r="D4410" s="121" t="s">
        <v>68</v>
      </c>
      <c r="E4410" s="121" t="s">
        <v>54</v>
      </c>
      <c r="F4410" s="122">
        <v>0</v>
      </c>
      <c r="G4410" s="122">
        <v>0</v>
      </c>
      <c r="H4410" s="120">
        <v>2019</v>
      </c>
      <c r="I4410" t="str">
        <f>IF(J4410="natural gas",VLOOKUP(D4410,'Cross-Page Data'!$I$4:$J$13,2,FALSE),IF(J4410="solar",VLOOKUP('Form 923'!D4410,'Cross-Page Data'!$I$14:$J$117,2,FALSE),J4410))</f>
        <v>hard coal</v>
      </c>
      <c r="J4410" t="str">
        <f>VLOOKUP(E4410,'Cross-Page Data'!$D$4:$F$48,3,FALSE)</f>
        <v>hard coal</v>
      </c>
      <c r="K4410" t="b">
        <f t="shared" si="68"/>
        <v>1</v>
      </c>
    </row>
    <row r="4411" spans="1:11">
      <c r="A4411" s="120">
        <v>8841</v>
      </c>
      <c r="B4411" s="121" t="s">
        <v>201</v>
      </c>
      <c r="C4411" s="121" t="s">
        <v>202</v>
      </c>
      <c r="D4411" s="121" t="s">
        <v>68</v>
      </c>
      <c r="E4411" s="121" t="s">
        <v>70</v>
      </c>
      <c r="F4411" s="122">
        <v>0</v>
      </c>
      <c r="G4411" s="122">
        <v>0</v>
      </c>
      <c r="H4411" s="120">
        <v>2019</v>
      </c>
      <c r="I4411" t="str">
        <f>IF(J4411="natural gas",VLOOKUP(D4411,'Cross-Page Data'!$I$4:$J$13,2,FALSE),IF(J4411="solar",VLOOKUP('Form 923'!D4411,'Cross-Page Data'!$I$14:$J$117,2,FALSE),J4411))</f>
        <v>heavy or residual fuel oil</v>
      </c>
      <c r="J4411" t="str">
        <f>VLOOKUP(E4411,'Cross-Page Data'!$D$4:$F$48,3,FALSE)</f>
        <v>heavy or residual fuel oil</v>
      </c>
      <c r="K4411" t="b">
        <f t="shared" si="68"/>
        <v>1</v>
      </c>
    </row>
    <row r="4412" spans="1:11">
      <c r="A4412" s="120">
        <v>8841</v>
      </c>
      <c r="B4412" s="121" t="s">
        <v>201</v>
      </c>
      <c r="C4412" s="121" t="s">
        <v>202</v>
      </c>
      <c r="D4412" s="121" t="s">
        <v>68</v>
      </c>
      <c r="E4412" s="121" t="s">
        <v>162</v>
      </c>
      <c r="F4412" s="122">
        <v>0</v>
      </c>
      <c r="G4412" s="122">
        <v>0</v>
      </c>
      <c r="H4412" s="120">
        <v>2019</v>
      </c>
      <c r="I4412" t="str">
        <f>IF(J4412="natural gas",VLOOKUP(D4412,'Cross-Page Data'!$I$4:$J$13,2,FALSE),IF(J4412="solar",VLOOKUP('Form 923'!D4412,'Cross-Page Data'!$I$14:$J$117,2,FALSE),J4412))</f>
        <v>hard coal</v>
      </c>
      <c r="J4412" t="str">
        <f>VLOOKUP(E4412,'Cross-Page Data'!$D$4:$F$48,3,FALSE)</f>
        <v>hard coal</v>
      </c>
      <c r="K4412" t="b">
        <f t="shared" si="68"/>
        <v>1</v>
      </c>
    </row>
    <row r="4413" spans="1:11">
      <c r="A4413" s="120">
        <v>8843</v>
      </c>
      <c r="B4413" s="121" t="s">
        <v>201</v>
      </c>
      <c r="C4413" s="121" t="s">
        <v>206</v>
      </c>
      <c r="D4413" s="121" t="s">
        <v>68</v>
      </c>
      <c r="E4413" s="121" t="s">
        <v>54</v>
      </c>
      <c r="F4413" s="122">
        <v>0</v>
      </c>
      <c r="G4413" s="122">
        <v>0</v>
      </c>
      <c r="H4413" s="120">
        <v>2019</v>
      </c>
      <c r="I4413" t="str">
        <f>IF(J4413="natural gas",VLOOKUP(D4413,'Cross-Page Data'!$I$4:$J$13,2,FALSE),IF(J4413="solar",VLOOKUP('Form 923'!D4413,'Cross-Page Data'!$I$14:$J$117,2,FALSE),J4413))</f>
        <v>hard coal</v>
      </c>
      <c r="J4413" t="str">
        <f>VLOOKUP(E4413,'Cross-Page Data'!$D$4:$F$48,3,FALSE)</f>
        <v>hard coal</v>
      </c>
      <c r="K4413" t="b">
        <f t="shared" si="68"/>
        <v>1</v>
      </c>
    </row>
    <row r="4414" spans="1:11">
      <c r="A4414" s="120">
        <v>8843</v>
      </c>
      <c r="B4414" s="121" t="s">
        <v>201</v>
      </c>
      <c r="C4414" s="121" t="s">
        <v>206</v>
      </c>
      <c r="D4414" s="121" t="s">
        <v>68</v>
      </c>
      <c r="E4414" s="121" t="s">
        <v>70</v>
      </c>
      <c r="F4414" s="122">
        <v>0</v>
      </c>
      <c r="G4414" s="122">
        <v>0</v>
      </c>
      <c r="H4414" s="120">
        <v>2019</v>
      </c>
      <c r="I4414" t="str">
        <f>IF(J4414="natural gas",VLOOKUP(D4414,'Cross-Page Data'!$I$4:$J$13,2,FALSE),IF(J4414="solar",VLOOKUP('Form 923'!D4414,'Cross-Page Data'!$I$14:$J$117,2,FALSE),J4414))</f>
        <v>heavy or residual fuel oil</v>
      </c>
      <c r="J4414" t="str">
        <f>VLOOKUP(E4414,'Cross-Page Data'!$D$4:$F$48,3,FALSE)</f>
        <v>heavy or residual fuel oil</v>
      </c>
      <c r="K4414" t="b">
        <f t="shared" si="68"/>
        <v>1</v>
      </c>
    </row>
    <row r="4415" spans="1:11">
      <c r="A4415" s="120">
        <v>8843</v>
      </c>
      <c r="B4415" s="121" t="s">
        <v>201</v>
      </c>
      <c r="C4415" s="121" t="s">
        <v>206</v>
      </c>
      <c r="D4415" s="121" t="s">
        <v>68</v>
      </c>
      <c r="E4415" s="121" t="s">
        <v>86</v>
      </c>
      <c r="F4415" s="122">
        <v>0</v>
      </c>
      <c r="G4415" s="122">
        <v>0</v>
      </c>
      <c r="H4415" s="120">
        <v>2019</v>
      </c>
      <c r="I4415" t="str">
        <f>IF(J4415="natural gas",VLOOKUP(D4415,'Cross-Page Data'!$I$4:$J$13,2,FALSE),IF(J4415="solar",VLOOKUP('Form 923'!D4415,'Cross-Page Data'!$I$14:$J$117,2,FALSE),J4415))</f>
        <v>other</v>
      </c>
      <c r="J4415" t="str">
        <f>VLOOKUP(E4415,'Cross-Page Data'!$D$4:$F$48,3,FALSE)</f>
        <v>other</v>
      </c>
      <c r="K4415" t="b">
        <f t="shared" si="68"/>
        <v>1</v>
      </c>
    </row>
    <row r="4416" spans="1:11">
      <c r="A4416" s="120">
        <v>8845</v>
      </c>
      <c r="B4416" s="121" t="s">
        <v>201</v>
      </c>
      <c r="C4416" s="121" t="s">
        <v>206</v>
      </c>
      <c r="D4416" s="121" t="s">
        <v>68</v>
      </c>
      <c r="E4416" s="121" t="s">
        <v>54</v>
      </c>
      <c r="F4416" s="122">
        <v>0</v>
      </c>
      <c r="G4416" s="122">
        <v>0</v>
      </c>
      <c r="H4416" s="120">
        <v>2019</v>
      </c>
      <c r="I4416" t="str">
        <f>IF(J4416="natural gas",VLOOKUP(D4416,'Cross-Page Data'!$I$4:$J$13,2,FALSE),IF(J4416="solar",VLOOKUP('Form 923'!D4416,'Cross-Page Data'!$I$14:$J$117,2,FALSE),J4416))</f>
        <v>hard coal</v>
      </c>
      <c r="J4416" t="str">
        <f>VLOOKUP(E4416,'Cross-Page Data'!$D$4:$F$48,3,FALSE)</f>
        <v>hard coal</v>
      </c>
      <c r="K4416" t="b">
        <f t="shared" si="68"/>
        <v>1</v>
      </c>
    </row>
    <row r="4417" spans="1:11">
      <c r="A4417" s="120">
        <v>8845</v>
      </c>
      <c r="B4417" s="121" t="s">
        <v>201</v>
      </c>
      <c r="C4417" s="121" t="s">
        <v>206</v>
      </c>
      <c r="D4417" s="121" t="s">
        <v>68</v>
      </c>
      <c r="E4417" s="121" t="s">
        <v>172</v>
      </c>
      <c r="F4417" s="122">
        <v>0</v>
      </c>
      <c r="G4417" s="122">
        <v>0</v>
      </c>
      <c r="H4417" s="120">
        <v>2019</v>
      </c>
      <c r="I4417" t="str">
        <f>IF(J4417="natural gas",VLOOKUP(D4417,'Cross-Page Data'!$I$4:$J$13,2,FALSE),IF(J4417="solar",VLOOKUP('Form 923'!D4417,'Cross-Page Data'!$I$14:$J$117,2,FALSE),J4417))</f>
        <v>hard coal</v>
      </c>
      <c r="J4417" t="str">
        <f>VLOOKUP(E4417,'Cross-Page Data'!$D$4:$F$48,3,FALSE)</f>
        <v>hard coal</v>
      </c>
      <c r="K4417" t="b">
        <f t="shared" si="68"/>
        <v>1</v>
      </c>
    </row>
    <row r="4418" spans="1:11">
      <c r="A4418" s="120">
        <v>8846</v>
      </c>
      <c r="B4418" s="121" t="s">
        <v>201</v>
      </c>
      <c r="C4418" s="121" t="s">
        <v>206</v>
      </c>
      <c r="D4418" s="121" t="s">
        <v>68</v>
      </c>
      <c r="E4418" s="121" t="s">
        <v>54</v>
      </c>
      <c r="F4418" s="122">
        <v>0</v>
      </c>
      <c r="G4418" s="122">
        <v>0</v>
      </c>
      <c r="H4418" s="120">
        <v>2019</v>
      </c>
      <c r="I4418" t="str">
        <f>IF(J4418="natural gas",VLOOKUP(D4418,'Cross-Page Data'!$I$4:$J$13,2,FALSE),IF(J4418="solar",VLOOKUP('Form 923'!D4418,'Cross-Page Data'!$I$14:$J$117,2,FALSE),J4418))</f>
        <v>hard coal</v>
      </c>
      <c r="J4418" t="str">
        <f>VLOOKUP(E4418,'Cross-Page Data'!$D$4:$F$48,3,FALSE)</f>
        <v>hard coal</v>
      </c>
      <c r="K4418" t="b">
        <f t="shared" si="68"/>
        <v>1</v>
      </c>
    </row>
    <row r="4419" spans="1:11">
      <c r="A4419" s="120">
        <v>8846</v>
      </c>
      <c r="B4419" s="121" t="s">
        <v>201</v>
      </c>
      <c r="C4419" s="121" t="s">
        <v>206</v>
      </c>
      <c r="D4419" s="121" t="s">
        <v>68</v>
      </c>
      <c r="E4419" s="121" t="s">
        <v>172</v>
      </c>
      <c r="F4419" s="122">
        <v>0</v>
      </c>
      <c r="G4419" s="122">
        <v>0</v>
      </c>
      <c r="H4419" s="120">
        <v>2019</v>
      </c>
      <c r="I4419" t="str">
        <f>IF(J4419="natural gas",VLOOKUP(D4419,'Cross-Page Data'!$I$4:$J$13,2,FALSE),IF(J4419="solar",VLOOKUP('Form 923'!D4419,'Cross-Page Data'!$I$14:$J$117,2,FALSE),J4419))</f>
        <v>hard coal</v>
      </c>
      <c r="J4419" t="str">
        <f>VLOOKUP(E4419,'Cross-Page Data'!$D$4:$F$48,3,FALSE)</f>
        <v>hard coal</v>
      </c>
      <c r="K4419" t="b">
        <f t="shared" si="68"/>
        <v>1</v>
      </c>
    </row>
    <row r="4420" spans="1:11">
      <c r="A4420" s="120">
        <v>8847</v>
      </c>
      <c r="B4420" s="121" t="s">
        <v>201</v>
      </c>
      <c r="C4420" s="121" t="s">
        <v>202</v>
      </c>
      <c r="D4420" s="121" t="s">
        <v>68</v>
      </c>
      <c r="E4420" s="121" t="s">
        <v>54</v>
      </c>
      <c r="F4420" s="122">
        <v>0</v>
      </c>
      <c r="G4420" s="122">
        <v>0</v>
      </c>
      <c r="H4420" s="120">
        <v>2019</v>
      </c>
      <c r="I4420" t="str">
        <f>IF(J4420="natural gas",VLOOKUP(D4420,'Cross-Page Data'!$I$4:$J$13,2,FALSE),IF(J4420="solar",VLOOKUP('Form 923'!D4420,'Cross-Page Data'!$I$14:$J$117,2,FALSE),J4420))</f>
        <v>hard coal</v>
      </c>
      <c r="J4420" t="str">
        <f>VLOOKUP(E4420,'Cross-Page Data'!$D$4:$F$48,3,FALSE)</f>
        <v>hard coal</v>
      </c>
      <c r="K4420" t="b">
        <f t="shared" si="68"/>
        <v>1</v>
      </c>
    </row>
    <row r="4421" spans="1:11">
      <c r="A4421" s="120">
        <v>8847</v>
      </c>
      <c r="B4421" s="121" t="s">
        <v>201</v>
      </c>
      <c r="C4421" s="121" t="s">
        <v>202</v>
      </c>
      <c r="D4421" s="121" t="s">
        <v>68</v>
      </c>
      <c r="E4421" s="121" t="s">
        <v>38</v>
      </c>
      <c r="F4421" s="122">
        <v>0</v>
      </c>
      <c r="G4421" s="122">
        <v>0</v>
      </c>
      <c r="H4421" s="120">
        <v>2019</v>
      </c>
      <c r="I4421" t="str">
        <f>IF(J4421="natural gas",VLOOKUP(D4421,'Cross-Page Data'!$I$4:$J$13,2,FALSE),IF(J4421="solar",VLOOKUP('Form 923'!D4421,'Cross-Page Data'!$I$14:$J$117,2,FALSE),J4421))</f>
        <v>natural gas nonpeaker - preexisting retiring</v>
      </c>
      <c r="J4421" t="str">
        <f>VLOOKUP(E4421,'Cross-Page Data'!$D$4:$F$48,3,FALSE)</f>
        <v>natural gas</v>
      </c>
      <c r="K4421" t="b">
        <f t="shared" si="68"/>
        <v>1</v>
      </c>
    </row>
    <row r="4422" spans="1:11">
      <c r="A4422" s="120">
        <v>8848</v>
      </c>
      <c r="B4422" s="121" t="s">
        <v>201</v>
      </c>
      <c r="C4422" s="121" t="s">
        <v>202</v>
      </c>
      <c r="D4422" s="121" t="s">
        <v>68</v>
      </c>
      <c r="E4422" s="121" t="s">
        <v>54</v>
      </c>
      <c r="F4422" s="122">
        <v>0</v>
      </c>
      <c r="G4422" s="122">
        <v>0</v>
      </c>
      <c r="H4422" s="120">
        <v>2019</v>
      </c>
      <c r="I4422" t="str">
        <f>IF(J4422="natural gas",VLOOKUP(D4422,'Cross-Page Data'!$I$4:$J$13,2,FALSE),IF(J4422="solar",VLOOKUP('Form 923'!D4422,'Cross-Page Data'!$I$14:$J$117,2,FALSE),J4422))</f>
        <v>hard coal</v>
      </c>
      <c r="J4422" t="str">
        <f>VLOOKUP(E4422,'Cross-Page Data'!$D$4:$F$48,3,FALSE)</f>
        <v>hard coal</v>
      </c>
      <c r="K4422" t="b">
        <f t="shared" si="68"/>
        <v>1</v>
      </c>
    </row>
    <row r="4423" spans="1:11">
      <c r="A4423" s="120">
        <v>8850</v>
      </c>
      <c r="B4423" s="121" t="s">
        <v>201</v>
      </c>
      <c r="C4423" s="121" t="s">
        <v>202</v>
      </c>
      <c r="D4423" s="121" t="s">
        <v>68</v>
      </c>
      <c r="E4423" s="121" t="s">
        <v>54</v>
      </c>
      <c r="F4423" s="122">
        <v>0</v>
      </c>
      <c r="G4423" s="122">
        <v>0</v>
      </c>
      <c r="H4423" s="120">
        <v>2019</v>
      </c>
      <c r="I4423" t="str">
        <f>IF(J4423="natural gas",VLOOKUP(D4423,'Cross-Page Data'!$I$4:$J$13,2,FALSE),IF(J4423="solar",VLOOKUP('Form 923'!D4423,'Cross-Page Data'!$I$14:$J$117,2,FALSE),J4423))</f>
        <v>hard coal</v>
      </c>
      <c r="J4423" t="str">
        <f>VLOOKUP(E4423,'Cross-Page Data'!$D$4:$F$48,3,FALSE)</f>
        <v>hard coal</v>
      </c>
      <c r="K4423" t="b">
        <f t="shared" ref="K4423:K4486" si="69">IF(AND($N$6=FALSE,OR(C4423="Commercial NAICS Cogen",C4423="Industrial NAICS Cogen",C4423="NAICS-22 Cogen")),FALSE,IF(AND($N$7=FALSE,OR(C4423="Commercial NAICS Cogen",C4423="Commercial NAICS Non-Cogen",C4423="industrial NAICS Cogen",C4423="industrial NAICS non-cogen")),FALSE,TRUE))</f>
        <v>1</v>
      </c>
    </row>
    <row r="4424" spans="1:11">
      <c r="A4424" s="120">
        <v>8851</v>
      </c>
      <c r="B4424" s="121" t="s">
        <v>201</v>
      </c>
      <c r="C4424" s="121" t="s">
        <v>202</v>
      </c>
      <c r="D4424" s="121" t="s">
        <v>68</v>
      </c>
      <c r="E4424" s="121" t="s">
        <v>54</v>
      </c>
      <c r="F4424" s="122">
        <v>0</v>
      </c>
      <c r="G4424" s="122">
        <v>0</v>
      </c>
      <c r="H4424" s="120">
        <v>2019</v>
      </c>
      <c r="I4424" t="str">
        <f>IF(J4424="natural gas",VLOOKUP(D4424,'Cross-Page Data'!$I$4:$J$13,2,FALSE),IF(J4424="solar",VLOOKUP('Form 923'!D4424,'Cross-Page Data'!$I$14:$J$117,2,FALSE),J4424))</f>
        <v>hard coal</v>
      </c>
      <c r="J4424" t="str">
        <f>VLOOKUP(E4424,'Cross-Page Data'!$D$4:$F$48,3,FALSE)</f>
        <v>hard coal</v>
      </c>
      <c r="K4424" t="b">
        <f t="shared" si="69"/>
        <v>1</v>
      </c>
    </row>
    <row r="4425" spans="1:11">
      <c r="A4425" s="120">
        <v>8851</v>
      </c>
      <c r="B4425" s="121" t="s">
        <v>201</v>
      </c>
      <c r="C4425" s="121" t="s">
        <v>202</v>
      </c>
      <c r="D4425" s="121" t="s">
        <v>68</v>
      </c>
      <c r="E4425" s="121" t="s">
        <v>70</v>
      </c>
      <c r="F4425" s="122">
        <v>0</v>
      </c>
      <c r="G4425" s="122">
        <v>0</v>
      </c>
      <c r="H4425" s="120">
        <v>2019</v>
      </c>
      <c r="I4425" t="str">
        <f>IF(J4425="natural gas",VLOOKUP(D4425,'Cross-Page Data'!$I$4:$J$13,2,FALSE),IF(J4425="solar",VLOOKUP('Form 923'!D4425,'Cross-Page Data'!$I$14:$J$117,2,FALSE),J4425))</f>
        <v>heavy or residual fuel oil</v>
      </c>
      <c r="J4425" t="str">
        <f>VLOOKUP(E4425,'Cross-Page Data'!$D$4:$F$48,3,FALSE)</f>
        <v>heavy or residual fuel oil</v>
      </c>
      <c r="K4425" t="b">
        <f t="shared" si="69"/>
        <v>1</v>
      </c>
    </row>
    <row r="4426" spans="1:11">
      <c r="A4426" s="120">
        <v>8852</v>
      </c>
      <c r="B4426" s="121" t="s">
        <v>201</v>
      </c>
      <c r="C4426" s="121" t="s">
        <v>202</v>
      </c>
      <c r="D4426" s="121" t="s">
        <v>68</v>
      </c>
      <c r="E4426" s="121" t="s">
        <v>54</v>
      </c>
      <c r="F4426" s="122">
        <v>0</v>
      </c>
      <c r="G4426" s="122">
        <v>0</v>
      </c>
      <c r="H4426" s="120">
        <v>2019</v>
      </c>
      <c r="I4426" t="str">
        <f>IF(J4426="natural gas",VLOOKUP(D4426,'Cross-Page Data'!$I$4:$J$13,2,FALSE),IF(J4426="solar",VLOOKUP('Form 923'!D4426,'Cross-Page Data'!$I$14:$J$117,2,FALSE),J4426))</f>
        <v>hard coal</v>
      </c>
      <c r="J4426" t="str">
        <f>VLOOKUP(E4426,'Cross-Page Data'!$D$4:$F$48,3,FALSE)</f>
        <v>hard coal</v>
      </c>
      <c r="K4426" t="b">
        <f t="shared" si="69"/>
        <v>1</v>
      </c>
    </row>
    <row r="4427" spans="1:11">
      <c r="A4427" s="120">
        <v>8852</v>
      </c>
      <c r="B4427" s="121" t="s">
        <v>201</v>
      </c>
      <c r="C4427" s="121" t="s">
        <v>202</v>
      </c>
      <c r="D4427" s="121" t="s">
        <v>68</v>
      </c>
      <c r="E4427" s="121" t="s">
        <v>162</v>
      </c>
      <c r="F4427" s="122">
        <v>0</v>
      </c>
      <c r="G4427" s="122">
        <v>0</v>
      </c>
      <c r="H4427" s="120">
        <v>2019</v>
      </c>
      <c r="I4427" t="str">
        <f>IF(J4427="natural gas",VLOOKUP(D4427,'Cross-Page Data'!$I$4:$J$13,2,FALSE),IF(J4427="solar",VLOOKUP('Form 923'!D4427,'Cross-Page Data'!$I$14:$J$117,2,FALSE),J4427))</f>
        <v>hard coal</v>
      </c>
      <c r="J4427" t="str">
        <f>VLOOKUP(E4427,'Cross-Page Data'!$D$4:$F$48,3,FALSE)</f>
        <v>hard coal</v>
      </c>
      <c r="K4427" t="b">
        <f t="shared" si="69"/>
        <v>1</v>
      </c>
    </row>
    <row r="4428" spans="1:11">
      <c r="A4428" s="120">
        <v>8853</v>
      </c>
      <c r="B4428" s="121" t="s">
        <v>201</v>
      </c>
      <c r="C4428" s="121" t="s">
        <v>202</v>
      </c>
      <c r="D4428" s="121" t="s">
        <v>68</v>
      </c>
      <c r="E4428" s="121" t="s">
        <v>54</v>
      </c>
      <c r="F4428" s="122">
        <v>0</v>
      </c>
      <c r="G4428" s="122">
        <v>0</v>
      </c>
      <c r="H4428" s="120">
        <v>2019</v>
      </c>
      <c r="I4428" t="str">
        <f>IF(J4428="natural gas",VLOOKUP(D4428,'Cross-Page Data'!$I$4:$J$13,2,FALSE),IF(J4428="solar",VLOOKUP('Form 923'!D4428,'Cross-Page Data'!$I$14:$J$117,2,FALSE),J4428))</f>
        <v>hard coal</v>
      </c>
      <c r="J4428" t="str">
        <f>VLOOKUP(E4428,'Cross-Page Data'!$D$4:$F$48,3,FALSE)</f>
        <v>hard coal</v>
      </c>
      <c r="K4428" t="b">
        <f t="shared" si="69"/>
        <v>1</v>
      </c>
    </row>
    <row r="4429" spans="1:11">
      <c r="A4429" s="120">
        <v>8853</v>
      </c>
      <c r="B4429" s="121" t="s">
        <v>201</v>
      </c>
      <c r="C4429" s="121" t="s">
        <v>202</v>
      </c>
      <c r="D4429" s="121" t="s">
        <v>68</v>
      </c>
      <c r="E4429" s="121" t="s">
        <v>38</v>
      </c>
      <c r="F4429" s="122">
        <v>0</v>
      </c>
      <c r="G4429" s="122">
        <v>0</v>
      </c>
      <c r="H4429" s="120">
        <v>2019</v>
      </c>
      <c r="I4429" t="str">
        <f>IF(J4429="natural gas",VLOOKUP(D4429,'Cross-Page Data'!$I$4:$J$13,2,FALSE),IF(J4429="solar",VLOOKUP('Form 923'!D4429,'Cross-Page Data'!$I$14:$J$117,2,FALSE),J4429))</f>
        <v>natural gas nonpeaker - preexisting retiring</v>
      </c>
      <c r="J4429" t="str">
        <f>VLOOKUP(E4429,'Cross-Page Data'!$D$4:$F$48,3,FALSE)</f>
        <v>natural gas</v>
      </c>
      <c r="K4429" t="b">
        <f t="shared" si="69"/>
        <v>1</v>
      </c>
    </row>
    <row r="4430" spans="1:11">
      <c r="A4430" s="120">
        <v>8857</v>
      </c>
      <c r="B4430" s="121" t="s">
        <v>201</v>
      </c>
      <c r="C4430" s="121" t="s">
        <v>206</v>
      </c>
      <c r="D4430" s="121" t="s">
        <v>68</v>
      </c>
      <c r="E4430" s="121" t="s">
        <v>54</v>
      </c>
      <c r="F4430" s="122">
        <v>0</v>
      </c>
      <c r="G4430" s="122">
        <v>0</v>
      </c>
      <c r="H4430" s="120">
        <v>2019</v>
      </c>
      <c r="I4430" t="str">
        <f>IF(J4430="natural gas",VLOOKUP(D4430,'Cross-Page Data'!$I$4:$J$13,2,FALSE),IF(J4430="solar",VLOOKUP('Form 923'!D4430,'Cross-Page Data'!$I$14:$J$117,2,FALSE),J4430))</f>
        <v>hard coal</v>
      </c>
      <c r="J4430" t="str">
        <f>VLOOKUP(E4430,'Cross-Page Data'!$D$4:$F$48,3,FALSE)</f>
        <v>hard coal</v>
      </c>
      <c r="K4430" t="b">
        <f t="shared" si="69"/>
        <v>1</v>
      </c>
    </row>
    <row r="4431" spans="1:11">
      <c r="A4431" s="120">
        <v>8858</v>
      </c>
      <c r="B4431" s="121" t="s">
        <v>201</v>
      </c>
      <c r="C4431" s="121" t="s">
        <v>206</v>
      </c>
      <c r="D4431" s="121" t="s">
        <v>68</v>
      </c>
      <c r="E4431" s="121" t="s">
        <v>162</v>
      </c>
      <c r="F4431" s="122">
        <v>0</v>
      </c>
      <c r="G4431" s="122">
        <v>0</v>
      </c>
      <c r="H4431" s="120">
        <v>2019</v>
      </c>
      <c r="I4431" t="str">
        <f>IF(J4431="natural gas",VLOOKUP(D4431,'Cross-Page Data'!$I$4:$J$13,2,FALSE),IF(J4431="solar",VLOOKUP('Form 923'!D4431,'Cross-Page Data'!$I$14:$J$117,2,FALSE),J4431))</f>
        <v>hard coal</v>
      </c>
      <c r="J4431" t="str">
        <f>VLOOKUP(E4431,'Cross-Page Data'!$D$4:$F$48,3,FALSE)</f>
        <v>hard coal</v>
      </c>
      <c r="K4431" t="b">
        <f t="shared" si="69"/>
        <v>1</v>
      </c>
    </row>
    <row r="4432" spans="1:11">
      <c r="A4432" s="120">
        <v>8865</v>
      </c>
      <c r="B4432" s="121" t="s">
        <v>201</v>
      </c>
      <c r="C4432" s="121" t="s">
        <v>202</v>
      </c>
      <c r="D4432" s="121" t="s">
        <v>68</v>
      </c>
      <c r="E4432" s="121" t="s">
        <v>54</v>
      </c>
      <c r="F4432" s="122">
        <v>0</v>
      </c>
      <c r="G4432" s="122">
        <v>0</v>
      </c>
      <c r="H4432" s="120">
        <v>2019</v>
      </c>
      <c r="I4432" t="str">
        <f>IF(J4432="natural gas",VLOOKUP(D4432,'Cross-Page Data'!$I$4:$J$13,2,FALSE),IF(J4432="solar",VLOOKUP('Form 923'!D4432,'Cross-Page Data'!$I$14:$J$117,2,FALSE),J4432))</f>
        <v>hard coal</v>
      </c>
      <c r="J4432" t="str">
        <f>VLOOKUP(E4432,'Cross-Page Data'!$D$4:$F$48,3,FALSE)</f>
        <v>hard coal</v>
      </c>
      <c r="K4432" t="b">
        <f t="shared" si="69"/>
        <v>1</v>
      </c>
    </row>
    <row r="4433" spans="1:11">
      <c r="A4433" s="120">
        <v>8866</v>
      </c>
      <c r="B4433" s="121" t="s">
        <v>201</v>
      </c>
      <c r="C4433" s="121" t="s">
        <v>202</v>
      </c>
      <c r="D4433" s="121" t="s">
        <v>68</v>
      </c>
      <c r="E4433" s="121" t="s">
        <v>54</v>
      </c>
      <c r="F4433" s="122">
        <v>0</v>
      </c>
      <c r="G4433" s="122">
        <v>0</v>
      </c>
      <c r="H4433" s="120">
        <v>2019</v>
      </c>
      <c r="I4433" t="str">
        <f>IF(J4433="natural gas",VLOOKUP(D4433,'Cross-Page Data'!$I$4:$J$13,2,FALSE),IF(J4433="solar",VLOOKUP('Form 923'!D4433,'Cross-Page Data'!$I$14:$J$117,2,FALSE),J4433))</f>
        <v>hard coal</v>
      </c>
      <c r="J4433" t="str">
        <f>VLOOKUP(E4433,'Cross-Page Data'!$D$4:$F$48,3,FALSE)</f>
        <v>hard coal</v>
      </c>
      <c r="K4433" t="b">
        <f t="shared" si="69"/>
        <v>1</v>
      </c>
    </row>
    <row r="4434" spans="1:11">
      <c r="A4434" s="120">
        <v>8866</v>
      </c>
      <c r="B4434" s="121" t="s">
        <v>201</v>
      </c>
      <c r="C4434" s="121" t="s">
        <v>202</v>
      </c>
      <c r="D4434" s="121" t="s">
        <v>68</v>
      </c>
      <c r="E4434" s="121" t="s">
        <v>162</v>
      </c>
      <c r="F4434" s="122">
        <v>0</v>
      </c>
      <c r="G4434" s="122">
        <v>0</v>
      </c>
      <c r="H4434" s="120">
        <v>2019</v>
      </c>
      <c r="I4434" t="str">
        <f>IF(J4434="natural gas",VLOOKUP(D4434,'Cross-Page Data'!$I$4:$J$13,2,FALSE),IF(J4434="solar",VLOOKUP('Form 923'!D4434,'Cross-Page Data'!$I$14:$J$117,2,FALSE),J4434))</f>
        <v>hard coal</v>
      </c>
      <c r="J4434" t="str">
        <f>VLOOKUP(E4434,'Cross-Page Data'!$D$4:$F$48,3,FALSE)</f>
        <v>hard coal</v>
      </c>
      <c r="K4434" t="b">
        <f t="shared" si="69"/>
        <v>1</v>
      </c>
    </row>
    <row r="4435" spans="1:11">
      <c r="A4435" s="120">
        <v>8867</v>
      </c>
      <c r="B4435" s="121" t="s">
        <v>201</v>
      </c>
      <c r="C4435" s="121" t="s">
        <v>202</v>
      </c>
      <c r="D4435" s="121" t="s">
        <v>68</v>
      </c>
      <c r="E4435" s="121" t="s">
        <v>54</v>
      </c>
      <c r="F4435" s="122">
        <v>0</v>
      </c>
      <c r="G4435" s="122">
        <v>0</v>
      </c>
      <c r="H4435" s="120">
        <v>2019</v>
      </c>
      <c r="I4435" t="str">
        <f>IF(J4435="natural gas",VLOOKUP(D4435,'Cross-Page Data'!$I$4:$J$13,2,FALSE),IF(J4435="solar",VLOOKUP('Form 923'!D4435,'Cross-Page Data'!$I$14:$J$117,2,FALSE),J4435))</f>
        <v>hard coal</v>
      </c>
      <c r="J4435" t="str">
        <f>VLOOKUP(E4435,'Cross-Page Data'!$D$4:$F$48,3,FALSE)</f>
        <v>hard coal</v>
      </c>
      <c r="K4435" t="b">
        <f t="shared" si="69"/>
        <v>1</v>
      </c>
    </row>
    <row r="4436" spans="1:11">
      <c r="A4436" s="120">
        <v>8867</v>
      </c>
      <c r="B4436" s="121" t="s">
        <v>201</v>
      </c>
      <c r="C4436" s="121" t="s">
        <v>202</v>
      </c>
      <c r="D4436" s="121" t="s">
        <v>68</v>
      </c>
      <c r="E4436" s="121" t="s">
        <v>162</v>
      </c>
      <c r="F4436" s="122">
        <v>0</v>
      </c>
      <c r="G4436" s="122">
        <v>0</v>
      </c>
      <c r="H4436" s="120">
        <v>2019</v>
      </c>
      <c r="I4436" t="str">
        <f>IF(J4436="natural gas",VLOOKUP(D4436,'Cross-Page Data'!$I$4:$J$13,2,FALSE),IF(J4436="solar",VLOOKUP('Form 923'!D4436,'Cross-Page Data'!$I$14:$J$117,2,FALSE),J4436))</f>
        <v>hard coal</v>
      </c>
      <c r="J4436" t="str">
        <f>VLOOKUP(E4436,'Cross-Page Data'!$D$4:$F$48,3,FALSE)</f>
        <v>hard coal</v>
      </c>
      <c r="K4436" t="b">
        <f t="shared" si="69"/>
        <v>1</v>
      </c>
    </row>
    <row r="4437" spans="1:11">
      <c r="A4437" s="120">
        <v>8868</v>
      </c>
      <c r="B4437" s="121" t="s">
        <v>201</v>
      </c>
      <c r="C4437" s="121" t="s">
        <v>202</v>
      </c>
      <c r="D4437" s="121" t="s">
        <v>68</v>
      </c>
      <c r="E4437" s="121" t="s">
        <v>54</v>
      </c>
      <c r="F4437" s="122">
        <v>0</v>
      </c>
      <c r="G4437" s="122">
        <v>0</v>
      </c>
      <c r="H4437" s="120">
        <v>2019</v>
      </c>
      <c r="I4437" t="str">
        <f>IF(J4437="natural gas",VLOOKUP(D4437,'Cross-Page Data'!$I$4:$J$13,2,FALSE),IF(J4437="solar",VLOOKUP('Form 923'!D4437,'Cross-Page Data'!$I$14:$J$117,2,FALSE),J4437))</f>
        <v>hard coal</v>
      </c>
      <c r="J4437" t="str">
        <f>VLOOKUP(E4437,'Cross-Page Data'!$D$4:$F$48,3,FALSE)</f>
        <v>hard coal</v>
      </c>
      <c r="K4437" t="b">
        <f t="shared" si="69"/>
        <v>1</v>
      </c>
    </row>
    <row r="4438" spans="1:11">
      <c r="A4438" s="120">
        <v>8899</v>
      </c>
      <c r="B4438" s="121" t="s">
        <v>201</v>
      </c>
      <c r="C4438" s="121" t="s">
        <v>202</v>
      </c>
      <c r="D4438" s="121" t="s">
        <v>68</v>
      </c>
      <c r="E4438" s="121" t="s">
        <v>54</v>
      </c>
      <c r="F4438" s="122">
        <v>0</v>
      </c>
      <c r="G4438" s="122">
        <v>0</v>
      </c>
      <c r="H4438" s="120">
        <v>2019</v>
      </c>
      <c r="I4438" t="str">
        <f>IF(J4438="natural gas",VLOOKUP(D4438,'Cross-Page Data'!$I$4:$J$13,2,FALSE),IF(J4438="solar",VLOOKUP('Form 923'!D4438,'Cross-Page Data'!$I$14:$J$117,2,FALSE),J4438))</f>
        <v>hard coal</v>
      </c>
      <c r="J4438" t="str">
        <f>VLOOKUP(E4438,'Cross-Page Data'!$D$4:$F$48,3,FALSE)</f>
        <v>hard coal</v>
      </c>
      <c r="K4438" t="b">
        <f t="shared" si="69"/>
        <v>1</v>
      </c>
    </row>
    <row r="4439" spans="1:11">
      <c r="A4439" s="120">
        <v>8899</v>
      </c>
      <c r="B4439" s="121" t="s">
        <v>201</v>
      </c>
      <c r="C4439" s="121" t="s">
        <v>202</v>
      </c>
      <c r="D4439" s="121" t="s">
        <v>68</v>
      </c>
      <c r="E4439" s="121" t="s">
        <v>162</v>
      </c>
      <c r="F4439" s="122">
        <v>0</v>
      </c>
      <c r="G4439" s="122">
        <v>0</v>
      </c>
      <c r="H4439" s="120">
        <v>2019</v>
      </c>
      <c r="I4439" t="str">
        <f>IF(J4439="natural gas",VLOOKUP(D4439,'Cross-Page Data'!$I$4:$J$13,2,FALSE),IF(J4439="solar",VLOOKUP('Form 923'!D4439,'Cross-Page Data'!$I$14:$J$117,2,FALSE),J4439))</f>
        <v>hard coal</v>
      </c>
      <c r="J4439" t="str">
        <f>VLOOKUP(E4439,'Cross-Page Data'!$D$4:$F$48,3,FALSE)</f>
        <v>hard coal</v>
      </c>
      <c r="K4439" t="b">
        <f t="shared" si="69"/>
        <v>1</v>
      </c>
    </row>
    <row r="4440" spans="1:11">
      <c r="A4440" s="120">
        <v>8902</v>
      </c>
      <c r="B4440" s="121" t="s">
        <v>201</v>
      </c>
      <c r="C4440" s="121" t="s">
        <v>202</v>
      </c>
      <c r="D4440" s="121" t="s">
        <v>116</v>
      </c>
      <c r="E4440" s="121" t="s">
        <v>170</v>
      </c>
      <c r="F4440" s="122">
        <v>10292465</v>
      </c>
      <c r="G4440" s="122">
        <v>1156197</v>
      </c>
      <c r="H4440" s="120">
        <v>2019</v>
      </c>
      <c r="I4440" t="str">
        <f>IF(J4440="natural gas",VLOOKUP(D4440,'Cross-Page Data'!$I$4:$J$13,2,FALSE),IF(J4440="solar",VLOOKUP('Form 923'!D4440,'Cross-Page Data'!$I$14:$J$117,2,FALSE),J4440))</f>
        <v>hydro</v>
      </c>
      <c r="J4440" t="str">
        <f>VLOOKUP(E4440,'Cross-Page Data'!$D$4:$F$48,3,FALSE)</f>
        <v>hydro</v>
      </c>
      <c r="K4440" t="b">
        <f t="shared" si="69"/>
        <v>1</v>
      </c>
    </row>
    <row r="4441" spans="1:11">
      <c r="A4441" s="120">
        <v>8906</v>
      </c>
      <c r="B4441" s="121" t="s">
        <v>201</v>
      </c>
      <c r="C4441" s="121" t="s">
        <v>206</v>
      </c>
      <c r="D4441" s="121" t="s">
        <v>73</v>
      </c>
      <c r="E4441" s="121" t="s">
        <v>38</v>
      </c>
      <c r="F4441" s="122">
        <v>13077</v>
      </c>
      <c r="G4441" s="122">
        <v>640</v>
      </c>
      <c r="H4441" s="120">
        <v>2019</v>
      </c>
      <c r="I4441" t="str">
        <f>IF(J4441="natural gas",VLOOKUP(D4441,'Cross-Page Data'!$I$4:$J$13,2,FALSE),IF(J4441="solar",VLOOKUP('Form 923'!D4441,'Cross-Page Data'!$I$14:$J$117,2,FALSE),J4441))</f>
        <v>natural gas peaker</v>
      </c>
      <c r="J4441" t="str">
        <f>VLOOKUP(E4441,'Cross-Page Data'!$D$4:$F$48,3,FALSE)</f>
        <v>natural gas</v>
      </c>
      <c r="K4441" t="b">
        <f t="shared" si="69"/>
        <v>1</v>
      </c>
    </row>
    <row r="4442" spans="1:11">
      <c r="A4442" s="120">
        <v>8906</v>
      </c>
      <c r="B4442" s="121" t="s">
        <v>201</v>
      </c>
      <c r="C4442" s="121" t="s">
        <v>206</v>
      </c>
      <c r="D4442" s="121" t="s">
        <v>68</v>
      </c>
      <c r="E4442" s="121" t="s">
        <v>38</v>
      </c>
      <c r="F4442" s="122">
        <v>8025568</v>
      </c>
      <c r="G4442" s="122">
        <v>653752.72</v>
      </c>
      <c r="H4442" s="120">
        <v>2019</v>
      </c>
      <c r="I4442" t="str">
        <f>IF(J4442="natural gas",VLOOKUP(D4442,'Cross-Page Data'!$I$4:$J$13,2,FALSE),IF(J4442="solar",VLOOKUP('Form 923'!D4442,'Cross-Page Data'!$I$14:$J$117,2,FALSE),J4442))</f>
        <v>natural gas nonpeaker - preexisting retiring</v>
      </c>
      <c r="J4442" t="str">
        <f>VLOOKUP(E4442,'Cross-Page Data'!$D$4:$F$48,3,FALSE)</f>
        <v>natural gas</v>
      </c>
      <c r="K4442" t="b">
        <f t="shared" si="69"/>
        <v>1</v>
      </c>
    </row>
    <row r="4443" spans="1:11">
      <c r="A4443" s="120">
        <v>8906</v>
      </c>
      <c r="B4443" s="121" t="s">
        <v>201</v>
      </c>
      <c r="C4443" s="121" t="s">
        <v>206</v>
      </c>
      <c r="D4443" s="121" t="s">
        <v>68</v>
      </c>
      <c r="E4443" s="121" t="s">
        <v>152</v>
      </c>
      <c r="F4443" s="122">
        <v>134181</v>
      </c>
      <c r="G4443" s="122">
        <v>10415.284</v>
      </c>
      <c r="H4443" s="120">
        <v>2019</v>
      </c>
      <c r="I4443" t="str">
        <f>IF(J4443="natural gas",VLOOKUP(D4443,'Cross-Page Data'!$I$4:$J$13,2,FALSE),IF(J4443="solar",VLOOKUP('Form 923'!D4443,'Cross-Page Data'!$I$14:$J$117,2,FALSE),J4443))</f>
        <v>heavy or residual fuel oil</v>
      </c>
      <c r="J4443" t="str">
        <f>VLOOKUP(E4443,'Cross-Page Data'!$D$4:$F$48,3,FALSE)</f>
        <v>heavy or residual fuel oil</v>
      </c>
      <c r="K4443" t="b">
        <f t="shared" si="69"/>
        <v>1</v>
      </c>
    </row>
    <row r="4444" spans="1:11">
      <c r="A4444" s="120">
        <v>8907</v>
      </c>
      <c r="B4444" s="121" t="s">
        <v>201</v>
      </c>
      <c r="C4444" s="121" t="s">
        <v>206</v>
      </c>
      <c r="D4444" s="121" t="s">
        <v>68</v>
      </c>
      <c r="E4444" s="121" t="s">
        <v>125</v>
      </c>
      <c r="F4444" s="122">
        <v>0</v>
      </c>
      <c r="G4444" s="122">
        <v>8342898</v>
      </c>
      <c r="H4444" s="120">
        <v>2019</v>
      </c>
      <c r="I4444" t="str">
        <f>IF(J4444="natural gas",VLOOKUP(D4444,'Cross-Page Data'!$I$4:$J$13,2,FALSE),IF(J4444="solar",VLOOKUP('Form 923'!D4444,'Cross-Page Data'!$I$14:$J$117,2,FALSE),J4444))</f>
        <v>nuclear</v>
      </c>
      <c r="J4444" t="str">
        <f>VLOOKUP(E4444,'Cross-Page Data'!$D$4:$F$48,3,FALSE)</f>
        <v>nuclear</v>
      </c>
      <c r="K4444" t="b">
        <f t="shared" si="69"/>
        <v>1</v>
      </c>
    </row>
    <row r="4445" spans="1:11">
      <c r="A4445" s="120">
        <v>9038</v>
      </c>
      <c r="B4445" s="121" t="s">
        <v>201</v>
      </c>
      <c r="C4445" s="121" t="s">
        <v>202</v>
      </c>
      <c r="D4445" s="121" t="s">
        <v>79</v>
      </c>
      <c r="E4445" s="121" t="s">
        <v>70</v>
      </c>
      <c r="F4445" s="122">
        <v>1580</v>
      </c>
      <c r="G4445" s="122">
        <v>166.165</v>
      </c>
      <c r="H4445" s="120">
        <v>2019</v>
      </c>
      <c r="I4445" t="str">
        <f>IF(J4445="natural gas",VLOOKUP(D4445,'Cross-Page Data'!$I$4:$J$13,2,FALSE),IF(J4445="solar",VLOOKUP('Form 923'!D4445,'Cross-Page Data'!$I$14:$J$117,2,FALSE),J4445))</f>
        <v>heavy or residual fuel oil</v>
      </c>
      <c r="J4445" t="str">
        <f>VLOOKUP(E4445,'Cross-Page Data'!$D$4:$F$48,3,FALSE)</f>
        <v>heavy or residual fuel oil</v>
      </c>
      <c r="K4445" t="b">
        <f t="shared" si="69"/>
        <v>1</v>
      </c>
    </row>
    <row r="4446" spans="1:11">
      <c r="A4446" s="120">
        <v>9038</v>
      </c>
      <c r="B4446" s="121" t="s">
        <v>201</v>
      </c>
      <c r="C4446" s="121" t="s">
        <v>202</v>
      </c>
      <c r="D4446" s="121" t="s">
        <v>79</v>
      </c>
      <c r="E4446" s="121" t="s">
        <v>38</v>
      </c>
      <c r="F4446" s="122">
        <v>817</v>
      </c>
      <c r="G4446" s="122">
        <v>85.835</v>
      </c>
      <c r="H4446" s="120">
        <v>2019</v>
      </c>
      <c r="I4446" t="str">
        <f>IF(J4446="natural gas",VLOOKUP(D4446,'Cross-Page Data'!$I$4:$J$13,2,FALSE),IF(J4446="solar",VLOOKUP('Form 923'!D4446,'Cross-Page Data'!$I$14:$J$117,2,FALSE),J4446))</f>
        <v>natural gas peaker</v>
      </c>
      <c r="J4446" t="str">
        <f>VLOOKUP(E4446,'Cross-Page Data'!$D$4:$F$48,3,FALSE)</f>
        <v>natural gas</v>
      </c>
      <c r="K4446" t="b">
        <f t="shared" si="69"/>
        <v>1</v>
      </c>
    </row>
    <row r="4447" spans="1:11">
      <c r="A4447" s="120">
        <v>9095</v>
      </c>
      <c r="B4447" s="121" t="s">
        <v>201</v>
      </c>
      <c r="C4447" s="121" t="s">
        <v>202</v>
      </c>
      <c r="D4447" s="121" t="s">
        <v>116</v>
      </c>
      <c r="E4447" s="121" t="s">
        <v>170</v>
      </c>
      <c r="F4447" s="122">
        <v>873072</v>
      </c>
      <c r="G4447" s="122">
        <v>98076</v>
      </c>
      <c r="H4447" s="120">
        <v>2019</v>
      </c>
      <c r="I4447" t="str">
        <f>IF(J4447="natural gas",VLOOKUP(D4447,'Cross-Page Data'!$I$4:$J$13,2,FALSE),IF(J4447="solar",VLOOKUP('Form 923'!D4447,'Cross-Page Data'!$I$14:$J$117,2,FALSE),J4447))</f>
        <v>hydro</v>
      </c>
      <c r="J4447" t="str">
        <f>VLOOKUP(E4447,'Cross-Page Data'!$D$4:$F$48,3,FALSE)</f>
        <v>hydro</v>
      </c>
      <c r="K4447" t="b">
        <f t="shared" si="69"/>
        <v>1</v>
      </c>
    </row>
    <row r="4448" spans="1:11">
      <c r="A4448" s="120">
        <v>9096</v>
      </c>
      <c r="B4448" s="121" t="s">
        <v>201</v>
      </c>
      <c r="C4448" s="121" t="s">
        <v>202</v>
      </c>
      <c r="D4448" s="121" t="s">
        <v>116</v>
      </c>
      <c r="E4448" s="121" t="s">
        <v>170</v>
      </c>
      <c r="F4448" s="122">
        <v>592322</v>
      </c>
      <c r="G4448" s="122">
        <v>66538</v>
      </c>
      <c r="H4448" s="120">
        <v>2019</v>
      </c>
      <c r="I4448" t="str">
        <f>IF(J4448="natural gas",VLOOKUP(D4448,'Cross-Page Data'!$I$4:$J$13,2,FALSE),IF(J4448="solar",VLOOKUP('Form 923'!D4448,'Cross-Page Data'!$I$14:$J$117,2,FALSE),J4448))</f>
        <v>hydro</v>
      </c>
      <c r="J4448" t="str">
        <f>VLOOKUP(E4448,'Cross-Page Data'!$D$4:$F$48,3,FALSE)</f>
        <v>hydro</v>
      </c>
      <c r="K4448" t="b">
        <f t="shared" si="69"/>
        <v>1</v>
      </c>
    </row>
    <row r="4449" spans="1:11">
      <c r="A4449" s="120">
        <v>9674</v>
      </c>
      <c r="B4449" s="121" t="s">
        <v>201</v>
      </c>
      <c r="C4449" s="121" t="s">
        <v>202</v>
      </c>
      <c r="D4449" s="121" t="s">
        <v>73</v>
      </c>
      <c r="E4449" s="121" t="s">
        <v>70</v>
      </c>
      <c r="F4449" s="122">
        <v>0</v>
      </c>
      <c r="G4449" s="122">
        <v>0</v>
      </c>
      <c r="H4449" s="120">
        <v>2019</v>
      </c>
      <c r="I4449" t="str">
        <f>IF(J4449="natural gas",VLOOKUP(D4449,'Cross-Page Data'!$I$4:$J$13,2,FALSE),IF(J4449="solar",VLOOKUP('Form 923'!D4449,'Cross-Page Data'!$I$14:$J$117,2,FALSE),J4449))</f>
        <v>heavy or residual fuel oil</v>
      </c>
      <c r="J4449" t="str">
        <f>VLOOKUP(E4449,'Cross-Page Data'!$D$4:$F$48,3,FALSE)</f>
        <v>heavy or residual fuel oil</v>
      </c>
      <c r="K4449" t="b">
        <f t="shared" si="69"/>
        <v>1</v>
      </c>
    </row>
    <row r="4450" spans="1:11">
      <c r="A4450" s="120">
        <v>9674</v>
      </c>
      <c r="B4450" s="121" t="s">
        <v>201</v>
      </c>
      <c r="C4450" s="121" t="s">
        <v>202</v>
      </c>
      <c r="D4450" s="121" t="s">
        <v>73</v>
      </c>
      <c r="E4450" s="121" t="s">
        <v>81</v>
      </c>
      <c r="F4450" s="122">
        <v>0</v>
      </c>
      <c r="G4450" s="122">
        <v>0</v>
      </c>
      <c r="H4450" s="120">
        <v>2019</v>
      </c>
      <c r="I4450" t="str">
        <f>IF(J4450="natural gas",VLOOKUP(D4450,'Cross-Page Data'!$I$4:$J$13,2,FALSE),IF(J4450="solar",VLOOKUP('Form 923'!D4450,'Cross-Page Data'!$I$14:$J$117,2,FALSE),J4450))</f>
        <v>petroleum</v>
      </c>
      <c r="J4450" t="str">
        <f>VLOOKUP(E4450,'Cross-Page Data'!$D$4:$F$48,3,FALSE)</f>
        <v>petroleum</v>
      </c>
      <c r="K4450" t="b">
        <f t="shared" si="69"/>
        <v>1</v>
      </c>
    </row>
    <row r="4451" spans="1:11">
      <c r="A4451" s="120">
        <v>9674</v>
      </c>
      <c r="B4451" s="121" t="s">
        <v>201</v>
      </c>
      <c r="C4451" s="121" t="s">
        <v>202</v>
      </c>
      <c r="D4451" s="121" t="s">
        <v>73</v>
      </c>
      <c r="E4451" s="121" t="s">
        <v>38</v>
      </c>
      <c r="F4451" s="122">
        <v>429</v>
      </c>
      <c r="G4451" s="122">
        <v>23</v>
      </c>
      <c r="H4451" s="120">
        <v>2019</v>
      </c>
      <c r="I4451" t="str">
        <f>IF(J4451="natural gas",VLOOKUP(D4451,'Cross-Page Data'!$I$4:$J$13,2,FALSE),IF(J4451="solar",VLOOKUP('Form 923'!D4451,'Cross-Page Data'!$I$14:$J$117,2,FALSE),J4451))</f>
        <v>natural gas peaker</v>
      </c>
      <c r="J4451" t="str">
        <f>VLOOKUP(E4451,'Cross-Page Data'!$D$4:$F$48,3,FALSE)</f>
        <v>natural gas</v>
      </c>
      <c r="K4451" t="b">
        <f t="shared" si="69"/>
        <v>1</v>
      </c>
    </row>
    <row r="4452" spans="1:11">
      <c r="A4452" s="120">
        <v>9842</v>
      </c>
      <c r="B4452" s="121" t="s">
        <v>201</v>
      </c>
      <c r="C4452" s="121" t="s">
        <v>202</v>
      </c>
      <c r="D4452" s="121" t="s">
        <v>116</v>
      </c>
      <c r="E4452" s="121" t="s">
        <v>170</v>
      </c>
      <c r="F4452" s="122">
        <v>0</v>
      </c>
      <c r="G4452" s="122">
        <v>-76</v>
      </c>
      <c r="H4452" s="120">
        <v>2019</v>
      </c>
      <c r="I4452" t="str">
        <f>IF(J4452="natural gas",VLOOKUP(D4452,'Cross-Page Data'!$I$4:$J$13,2,FALSE),IF(J4452="solar",VLOOKUP('Form 923'!D4452,'Cross-Page Data'!$I$14:$J$117,2,FALSE),J4452))</f>
        <v>hydro</v>
      </c>
      <c r="J4452" t="str">
        <f>VLOOKUP(E4452,'Cross-Page Data'!$D$4:$F$48,3,FALSE)</f>
        <v>hydro</v>
      </c>
      <c r="K4452" t="b">
        <f t="shared" si="69"/>
        <v>1</v>
      </c>
    </row>
    <row r="4453" spans="1:11">
      <c r="A4453" s="120">
        <v>9864</v>
      </c>
      <c r="B4453" s="121" t="s">
        <v>201</v>
      </c>
      <c r="C4453" s="121" t="s">
        <v>202</v>
      </c>
      <c r="D4453" s="121" t="s">
        <v>116</v>
      </c>
      <c r="E4453" s="121" t="s">
        <v>170</v>
      </c>
      <c r="F4453" s="122">
        <v>46540</v>
      </c>
      <c r="G4453" s="122">
        <v>5228</v>
      </c>
      <c r="H4453" s="120">
        <v>2019</v>
      </c>
      <c r="I4453" t="str">
        <f>IF(J4453="natural gas",VLOOKUP(D4453,'Cross-Page Data'!$I$4:$J$13,2,FALSE),IF(J4453="solar",VLOOKUP('Form 923'!D4453,'Cross-Page Data'!$I$14:$J$117,2,FALSE),J4453))</f>
        <v>hydro</v>
      </c>
      <c r="J4453" t="str">
        <f>VLOOKUP(E4453,'Cross-Page Data'!$D$4:$F$48,3,FALSE)</f>
        <v>hydro</v>
      </c>
      <c r="K4453" t="b">
        <f t="shared" si="69"/>
        <v>1</v>
      </c>
    </row>
    <row r="4454" spans="1:11">
      <c r="A4454" s="120">
        <v>9864</v>
      </c>
      <c r="B4454" s="121" t="s">
        <v>201</v>
      </c>
      <c r="C4454" s="121" t="s">
        <v>202</v>
      </c>
      <c r="D4454" s="121" t="s">
        <v>68</v>
      </c>
      <c r="E4454" s="121" t="s">
        <v>70</v>
      </c>
      <c r="F4454" s="122">
        <v>0</v>
      </c>
      <c r="G4454" s="122">
        <v>0</v>
      </c>
      <c r="H4454" s="120">
        <v>2019</v>
      </c>
      <c r="I4454" t="str">
        <f>IF(J4454="natural gas",VLOOKUP(D4454,'Cross-Page Data'!$I$4:$J$13,2,FALSE),IF(J4454="solar",VLOOKUP('Form 923'!D4454,'Cross-Page Data'!$I$14:$J$117,2,FALSE),J4454))</f>
        <v>heavy or residual fuel oil</v>
      </c>
      <c r="J4454" t="str">
        <f>VLOOKUP(E4454,'Cross-Page Data'!$D$4:$F$48,3,FALSE)</f>
        <v>heavy or residual fuel oil</v>
      </c>
      <c r="K4454" t="b">
        <f t="shared" si="69"/>
        <v>1</v>
      </c>
    </row>
    <row r="4455" spans="1:11">
      <c r="A4455" s="120">
        <v>9864</v>
      </c>
      <c r="B4455" s="121" t="s">
        <v>201</v>
      </c>
      <c r="C4455" s="121" t="s">
        <v>202</v>
      </c>
      <c r="D4455" s="121" t="s">
        <v>68</v>
      </c>
      <c r="E4455" s="121" t="s">
        <v>38</v>
      </c>
      <c r="F4455" s="122">
        <v>0</v>
      </c>
      <c r="G4455" s="122">
        <v>0</v>
      </c>
      <c r="H4455" s="120">
        <v>2019</v>
      </c>
      <c r="I4455" t="str">
        <f>IF(J4455="natural gas",VLOOKUP(D4455,'Cross-Page Data'!$I$4:$J$13,2,FALSE),IF(J4455="solar",VLOOKUP('Form 923'!D4455,'Cross-Page Data'!$I$14:$J$117,2,FALSE),J4455))</f>
        <v>natural gas nonpeaker - preexisting retiring</v>
      </c>
      <c r="J4455" t="str">
        <f>VLOOKUP(E4455,'Cross-Page Data'!$D$4:$F$48,3,FALSE)</f>
        <v>natural gas</v>
      </c>
      <c r="K4455" t="b">
        <f t="shared" si="69"/>
        <v>1</v>
      </c>
    </row>
    <row r="4456" spans="1:11">
      <c r="A4456" s="120">
        <v>9864</v>
      </c>
      <c r="B4456" s="121" t="s">
        <v>201</v>
      </c>
      <c r="C4456" s="121" t="s">
        <v>202</v>
      </c>
      <c r="D4456" s="121" t="s">
        <v>68</v>
      </c>
      <c r="E4456" s="121" t="s">
        <v>152</v>
      </c>
      <c r="F4456" s="122">
        <v>0</v>
      </c>
      <c r="G4456" s="122">
        <v>0</v>
      </c>
      <c r="H4456" s="120">
        <v>2019</v>
      </c>
      <c r="I4456" t="str">
        <f>IF(J4456="natural gas",VLOOKUP(D4456,'Cross-Page Data'!$I$4:$J$13,2,FALSE),IF(J4456="solar",VLOOKUP('Form 923'!D4456,'Cross-Page Data'!$I$14:$J$117,2,FALSE),J4456))</f>
        <v>heavy or residual fuel oil</v>
      </c>
      <c r="J4456" t="str">
        <f>VLOOKUP(E4456,'Cross-Page Data'!$D$4:$F$48,3,FALSE)</f>
        <v>heavy or residual fuel oil</v>
      </c>
      <c r="K4456" t="b">
        <f t="shared" si="69"/>
        <v>1</v>
      </c>
    </row>
    <row r="4457" spans="1:11">
      <c r="A4457" s="120">
        <v>10003</v>
      </c>
      <c r="B4457" s="121" t="s">
        <v>205</v>
      </c>
      <c r="C4457" s="121" t="s">
        <v>208</v>
      </c>
      <c r="D4457" s="121" t="s">
        <v>68</v>
      </c>
      <c r="E4457" s="121" t="s">
        <v>54</v>
      </c>
      <c r="F4457" s="122">
        <v>0</v>
      </c>
      <c r="G4457" s="122">
        <v>0</v>
      </c>
      <c r="H4457" s="120">
        <v>2019</v>
      </c>
      <c r="I4457" t="str">
        <f>IF(J4457="natural gas",VLOOKUP(D4457,'Cross-Page Data'!$I$4:$J$13,2,FALSE),IF(J4457="solar",VLOOKUP('Form 923'!D4457,'Cross-Page Data'!$I$14:$J$117,2,FALSE),J4457))</f>
        <v>hard coal</v>
      </c>
      <c r="J4457" t="str">
        <f>VLOOKUP(E4457,'Cross-Page Data'!$D$4:$F$48,3,FALSE)</f>
        <v>hard coal</v>
      </c>
      <c r="K4457" t="b">
        <f t="shared" si="69"/>
        <v>0</v>
      </c>
    </row>
    <row r="4458" spans="1:11">
      <c r="A4458" s="120">
        <v>10003</v>
      </c>
      <c r="B4458" s="121" t="s">
        <v>205</v>
      </c>
      <c r="C4458" s="121" t="s">
        <v>208</v>
      </c>
      <c r="D4458" s="121" t="s">
        <v>68</v>
      </c>
      <c r="E4458" s="121" t="s">
        <v>70</v>
      </c>
      <c r="F4458" s="122">
        <v>0</v>
      </c>
      <c r="G4458" s="122">
        <v>0</v>
      </c>
      <c r="H4458" s="120">
        <v>2019</v>
      </c>
      <c r="I4458" t="str">
        <f>IF(J4458="natural gas",VLOOKUP(D4458,'Cross-Page Data'!$I$4:$J$13,2,FALSE),IF(J4458="solar",VLOOKUP('Form 923'!D4458,'Cross-Page Data'!$I$14:$J$117,2,FALSE),J4458))</f>
        <v>heavy or residual fuel oil</v>
      </c>
      <c r="J4458" t="str">
        <f>VLOOKUP(E4458,'Cross-Page Data'!$D$4:$F$48,3,FALSE)</f>
        <v>heavy or residual fuel oil</v>
      </c>
      <c r="K4458" t="b">
        <f t="shared" si="69"/>
        <v>0</v>
      </c>
    </row>
    <row r="4459" spans="1:11">
      <c r="A4459" s="120">
        <v>10003</v>
      </c>
      <c r="B4459" s="121" t="s">
        <v>205</v>
      </c>
      <c r="C4459" s="121" t="s">
        <v>208</v>
      </c>
      <c r="D4459" s="121" t="s">
        <v>68</v>
      </c>
      <c r="E4459" s="121" t="s">
        <v>38</v>
      </c>
      <c r="F4459" s="122">
        <v>939266</v>
      </c>
      <c r="G4459" s="122">
        <v>161256.46</v>
      </c>
      <c r="H4459" s="120">
        <v>2019</v>
      </c>
      <c r="I4459" t="str">
        <f>IF(J4459="natural gas",VLOOKUP(D4459,'Cross-Page Data'!$I$4:$J$13,2,FALSE),IF(J4459="solar",VLOOKUP('Form 923'!D4459,'Cross-Page Data'!$I$14:$J$117,2,FALSE),J4459))</f>
        <v>natural gas nonpeaker - preexisting retiring</v>
      </c>
      <c r="J4459" t="str">
        <f>VLOOKUP(E4459,'Cross-Page Data'!$D$4:$F$48,3,FALSE)</f>
        <v>natural gas</v>
      </c>
      <c r="K4459" t="b">
        <f t="shared" si="69"/>
        <v>0</v>
      </c>
    </row>
    <row r="4460" spans="1:11">
      <c r="A4460" s="120">
        <v>10003</v>
      </c>
      <c r="B4460" s="121" t="s">
        <v>205</v>
      </c>
      <c r="C4460" s="121" t="s">
        <v>208</v>
      </c>
      <c r="D4460" s="121" t="s">
        <v>68</v>
      </c>
      <c r="E4460" s="121" t="s">
        <v>183</v>
      </c>
      <c r="F4460" s="122">
        <v>0</v>
      </c>
      <c r="G4460" s="122">
        <v>0</v>
      </c>
      <c r="H4460" s="120">
        <v>2019</v>
      </c>
      <c r="I4460" t="str">
        <f>IF(J4460="natural gas",VLOOKUP(D4460,'Cross-Page Data'!$I$4:$J$13,2,FALSE),IF(J4460="solar",VLOOKUP('Form 923'!D4460,'Cross-Page Data'!$I$14:$J$117,2,FALSE),J4460))</f>
        <v>crude oil</v>
      </c>
      <c r="J4460" t="str">
        <f>VLOOKUP(E4460,'Cross-Page Data'!$D$4:$F$48,3,FALSE)</f>
        <v>crude oil</v>
      </c>
      <c r="K4460" t="b">
        <f t="shared" si="69"/>
        <v>0</v>
      </c>
    </row>
    <row r="4461" spans="1:11">
      <c r="A4461" s="120">
        <v>10004</v>
      </c>
      <c r="B4461" s="121" t="s">
        <v>205</v>
      </c>
      <c r="C4461" s="121" t="s">
        <v>209</v>
      </c>
      <c r="D4461" s="121" t="s">
        <v>68</v>
      </c>
      <c r="E4461" s="121" t="s">
        <v>178</v>
      </c>
      <c r="F4461" s="122">
        <v>2265950</v>
      </c>
      <c r="G4461" s="122">
        <v>254544</v>
      </c>
      <c r="H4461" s="120">
        <v>2019</v>
      </c>
      <c r="I4461" t="str">
        <f>IF(J4461="natural gas",VLOOKUP(D4461,'Cross-Page Data'!$I$4:$J$13,2,FALSE),IF(J4461="solar",VLOOKUP('Form 923'!D4461,'Cross-Page Data'!$I$14:$J$117,2,FALSE),J4461))</f>
        <v>other</v>
      </c>
      <c r="J4461" t="str">
        <f>VLOOKUP(E4461,'Cross-Page Data'!$D$4:$F$48,3,FALSE)</f>
        <v>other</v>
      </c>
      <c r="K4461" t="b">
        <f t="shared" si="69"/>
        <v>0</v>
      </c>
    </row>
    <row r="4462" spans="1:11">
      <c r="A4462" s="120">
        <v>10005</v>
      </c>
      <c r="B4462" s="121" t="s">
        <v>201</v>
      </c>
      <c r="C4462" s="121" t="s">
        <v>206</v>
      </c>
      <c r="D4462" s="121" t="s">
        <v>128</v>
      </c>
      <c r="E4462" s="121" t="s">
        <v>180</v>
      </c>
      <c r="F4462" s="122">
        <v>124380</v>
      </c>
      <c r="G4462" s="122">
        <v>13972</v>
      </c>
      <c r="H4462" s="120">
        <v>2019</v>
      </c>
      <c r="I4462" t="str">
        <f>IF(J4462="natural gas",VLOOKUP(D4462,'Cross-Page Data'!$I$4:$J$13,2,FALSE),IF(J4462="solar",VLOOKUP('Form 923'!D4462,'Cross-Page Data'!$I$14:$J$117,2,FALSE),J4462))</f>
        <v>wind</v>
      </c>
      <c r="J4462" t="str">
        <f>VLOOKUP(E4462,'Cross-Page Data'!$D$4:$F$48,3,FALSE)</f>
        <v>wind</v>
      </c>
      <c r="K4462" t="b">
        <f t="shared" si="69"/>
        <v>1</v>
      </c>
    </row>
    <row r="4463" ht="25.5" spans="1:11">
      <c r="A4463" s="120">
        <v>10008</v>
      </c>
      <c r="B4463" s="121" t="s">
        <v>205</v>
      </c>
      <c r="C4463" s="121" t="s">
        <v>210</v>
      </c>
      <c r="D4463" s="121" t="s">
        <v>73</v>
      </c>
      <c r="E4463" s="121" t="s">
        <v>70</v>
      </c>
      <c r="F4463" s="122">
        <v>0</v>
      </c>
      <c r="G4463" s="122">
        <v>0</v>
      </c>
      <c r="H4463" s="120">
        <v>2019</v>
      </c>
      <c r="I4463" t="str">
        <f>IF(J4463="natural gas",VLOOKUP(D4463,'Cross-Page Data'!$I$4:$J$13,2,FALSE),IF(J4463="solar",VLOOKUP('Form 923'!D4463,'Cross-Page Data'!$I$14:$J$117,2,FALSE),J4463))</f>
        <v>heavy or residual fuel oil</v>
      </c>
      <c r="J4463" t="str">
        <f>VLOOKUP(E4463,'Cross-Page Data'!$D$4:$F$48,3,FALSE)</f>
        <v>heavy or residual fuel oil</v>
      </c>
      <c r="K4463" t="b">
        <f t="shared" si="69"/>
        <v>0</v>
      </c>
    </row>
    <row r="4464" ht="25.5" spans="1:11">
      <c r="A4464" s="120">
        <v>10008</v>
      </c>
      <c r="B4464" s="121" t="s">
        <v>205</v>
      </c>
      <c r="C4464" s="121" t="s">
        <v>210</v>
      </c>
      <c r="D4464" s="121" t="s">
        <v>73</v>
      </c>
      <c r="E4464" s="121" t="s">
        <v>38</v>
      </c>
      <c r="F4464" s="122">
        <v>108375</v>
      </c>
      <c r="G4464" s="122">
        <v>19058</v>
      </c>
      <c r="H4464" s="120">
        <v>2019</v>
      </c>
      <c r="I4464" t="str">
        <f>IF(J4464="natural gas",VLOOKUP(D4464,'Cross-Page Data'!$I$4:$J$13,2,FALSE),IF(J4464="solar",VLOOKUP('Form 923'!D4464,'Cross-Page Data'!$I$14:$J$117,2,FALSE),J4464))</f>
        <v>natural gas peaker</v>
      </c>
      <c r="J4464" t="str">
        <f>VLOOKUP(E4464,'Cross-Page Data'!$D$4:$F$48,3,FALSE)</f>
        <v>natural gas</v>
      </c>
      <c r="K4464" t="b">
        <f t="shared" si="69"/>
        <v>0</v>
      </c>
    </row>
    <row r="4465" spans="1:11">
      <c r="A4465" s="120">
        <v>10012</v>
      </c>
      <c r="B4465" s="121" t="s">
        <v>201</v>
      </c>
      <c r="C4465" s="121" t="s">
        <v>206</v>
      </c>
      <c r="D4465" s="121" t="s">
        <v>68</v>
      </c>
      <c r="E4465" s="121" t="s">
        <v>70</v>
      </c>
      <c r="F4465" s="122">
        <v>6882</v>
      </c>
      <c r="G4465" s="122">
        <v>299.97</v>
      </c>
      <c r="H4465" s="120">
        <v>2019</v>
      </c>
      <c r="I4465" t="str">
        <f>IF(J4465="natural gas",VLOOKUP(D4465,'Cross-Page Data'!$I$4:$J$13,2,FALSE),IF(J4465="solar",VLOOKUP('Form 923'!D4465,'Cross-Page Data'!$I$14:$J$117,2,FALSE),J4465))</f>
        <v>heavy or residual fuel oil</v>
      </c>
      <c r="J4465" t="str">
        <f>VLOOKUP(E4465,'Cross-Page Data'!$D$4:$F$48,3,FALSE)</f>
        <v>heavy or residual fuel oil</v>
      </c>
      <c r="K4465" t="b">
        <f t="shared" si="69"/>
        <v>1</v>
      </c>
    </row>
    <row r="4466" spans="1:11">
      <c r="A4466" s="120">
        <v>10012</v>
      </c>
      <c r="B4466" s="121" t="s">
        <v>201</v>
      </c>
      <c r="C4466" s="121" t="s">
        <v>206</v>
      </c>
      <c r="D4466" s="121" t="s">
        <v>68</v>
      </c>
      <c r="E4466" s="121" t="s">
        <v>105</v>
      </c>
      <c r="F4466" s="122">
        <v>75693</v>
      </c>
      <c r="G4466" s="122">
        <v>3489.377</v>
      </c>
      <c r="H4466" s="120">
        <v>2019</v>
      </c>
      <c r="I4466" t="str">
        <f>IF(J4466="natural gas",VLOOKUP(D4466,'Cross-Page Data'!$I$4:$J$13,2,FALSE),IF(J4466="solar",VLOOKUP('Form 923'!D4466,'Cross-Page Data'!$I$14:$J$117,2,FALSE),J4466))</f>
        <v>municipal solid waste</v>
      </c>
      <c r="J4466" t="str">
        <f>VLOOKUP(E4466,'Cross-Page Data'!$D$4:$F$48,3,FALSE)</f>
        <v>municipal solid waste</v>
      </c>
      <c r="K4466" t="b">
        <f t="shared" si="69"/>
        <v>1</v>
      </c>
    </row>
    <row r="4467" spans="1:11">
      <c r="A4467" s="120">
        <v>10012</v>
      </c>
      <c r="B4467" s="121" t="s">
        <v>201</v>
      </c>
      <c r="C4467" s="121" t="s">
        <v>206</v>
      </c>
      <c r="D4467" s="121" t="s">
        <v>68</v>
      </c>
      <c r="E4467" s="121" t="s">
        <v>110</v>
      </c>
      <c r="F4467" s="122">
        <v>92511</v>
      </c>
      <c r="G4467" s="122">
        <v>4264.653</v>
      </c>
      <c r="H4467" s="120">
        <v>2019</v>
      </c>
      <c r="I4467" t="str">
        <f>IF(J4467="natural gas",VLOOKUP(D4467,'Cross-Page Data'!$I$4:$J$13,2,FALSE),IF(J4467="solar",VLOOKUP('Form 923'!D4467,'Cross-Page Data'!$I$14:$J$117,2,FALSE),J4467))</f>
        <v>municipal solid waste</v>
      </c>
      <c r="J4467" t="str">
        <f>VLOOKUP(E4467,'Cross-Page Data'!$D$4:$F$48,3,FALSE)</f>
        <v>municipal solid waste</v>
      </c>
      <c r="K4467" t="b">
        <f t="shared" si="69"/>
        <v>1</v>
      </c>
    </row>
    <row r="4468" spans="1:11">
      <c r="A4468" s="120">
        <v>10013</v>
      </c>
      <c r="B4468" s="121" t="s">
        <v>201</v>
      </c>
      <c r="C4468" s="121" t="s">
        <v>206</v>
      </c>
      <c r="D4468" s="121" t="s">
        <v>68</v>
      </c>
      <c r="E4468" s="121" t="s">
        <v>105</v>
      </c>
      <c r="F4468" s="122">
        <v>1603164</v>
      </c>
      <c r="G4468" s="122">
        <v>85128.336</v>
      </c>
      <c r="H4468" s="120">
        <v>2019</v>
      </c>
      <c r="I4468" t="str">
        <f>IF(J4468="natural gas",VLOOKUP(D4468,'Cross-Page Data'!$I$4:$J$13,2,FALSE),IF(J4468="solar",VLOOKUP('Form 923'!D4468,'Cross-Page Data'!$I$14:$J$117,2,FALSE),J4468))</f>
        <v>municipal solid waste</v>
      </c>
      <c r="J4468" t="str">
        <f>VLOOKUP(E4468,'Cross-Page Data'!$D$4:$F$48,3,FALSE)</f>
        <v>municipal solid waste</v>
      </c>
      <c r="K4468" t="b">
        <f t="shared" si="69"/>
        <v>1</v>
      </c>
    </row>
    <row r="4469" spans="1:11">
      <c r="A4469" s="120">
        <v>10013</v>
      </c>
      <c r="B4469" s="121" t="s">
        <v>201</v>
      </c>
      <c r="C4469" s="121" t="s">
        <v>206</v>
      </c>
      <c r="D4469" s="121" t="s">
        <v>68</v>
      </c>
      <c r="E4469" s="121" t="s">
        <v>110</v>
      </c>
      <c r="F4469" s="122">
        <v>1959435</v>
      </c>
      <c r="G4469" s="122">
        <v>104046.21</v>
      </c>
      <c r="H4469" s="120">
        <v>2019</v>
      </c>
      <c r="I4469" t="str">
        <f>IF(J4469="natural gas",VLOOKUP(D4469,'Cross-Page Data'!$I$4:$J$13,2,FALSE),IF(J4469="solar",VLOOKUP('Form 923'!D4469,'Cross-Page Data'!$I$14:$J$117,2,FALSE),J4469))</f>
        <v>municipal solid waste</v>
      </c>
      <c r="J4469" t="str">
        <f>VLOOKUP(E4469,'Cross-Page Data'!$D$4:$F$48,3,FALSE)</f>
        <v>municipal solid waste</v>
      </c>
      <c r="K4469" t="b">
        <f t="shared" si="69"/>
        <v>1</v>
      </c>
    </row>
    <row r="4470" spans="1:11">
      <c r="A4470" s="120">
        <v>10013</v>
      </c>
      <c r="B4470" s="121" t="s">
        <v>201</v>
      </c>
      <c r="C4470" s="121" t="s">
        <v>206</v>
      </c>
      <c r="D4470" s="121" t="s">
        <v>68</v>
      </c>
      <c r="E4470" s="121" t="s">
        <v>38</v>
      </c>
      <c r="F4470" s="122">
        <v>120741</v>
      </c>
      <c r="G4470" s="122">
        <v>6144.451</v>
      </c>
      <c r="H4470" s="120">
        <v>2019</v>
      </c>
      <c r="I4470" t="str">
        <f>IF(J4470="natural gas",VLOOKUP(D4470,'Cross-Page Data'!$I$4:$J$13,2,FALSE),IF(J4470="solar",VLOOKUP('Form 923'!D4470,'Cross-Page Data'!$I$14:$J$117,2,FALSE),J4470))</f>
        <v>natural gas nonpeaker - preexisting retiring</v>
      </c>
      <c r="J4470" t="str">
        <f>VLOOKUP(E4470,'Cross-Page Data'!$D$4:$F$48,3,FALSE)</f>
        <v>natural gas</v>
      </c>
      <c r="K4470" t="b">
        <f t="shared" si="69"/>
        <v>1</v>
      </c>
    </row>
    <row r="4471" spans="1:11">
      <c r="A4471" s="120">
        <v>10014</v>
      </c>
      <c r="B4471" s="121" t="s">
        <v>201</v>
      </c>
      <c r="C4471" s="121" t="s">
        <v>206</v>
      </c>
      <c r="D4471" s="121" t="s">
        <v>116</v>
      </c>
      <c r="E4471" s="121" t="s">
        <v>170</v>
      </c>
      <c r="F4471" s="122">
        <v>3239179</v>
      </c>
      <c r="G4471" s="122">
        <v>363871</v>
      </c>
      <c r="H4471" s="120">
        <v>2019</v>
      </c>
      <c r="I4471" t="str">
        <f>IF(J4471="natural gas",VLOOKUP(D4471,'Cross-Page Data'!$I$4:$J$13,2,FALSE),IF(J4471="solar",VLOOKUP('Form 923'!D4471,'Cross-Page Data'!$I$14:$J$117,2,FALSE),J4471))</f>
        <v>hydro</v>
      </c>
      <c r="J4471" t="str">
        <f>VLOOKUP(E4471,'Cross-Page Data'!$D$4:$F$48,3,FALSE)</f>
        <v>hydro</v>
      </c>
      <c r="K4471" t="b">
        <f t="shared" si="69"/>
        <v>1</v>
      </c>
    </row>
    <row r="4472" spans="1:11">
      <c r="A4472" s="120">
        <v>10017</v>
      </c>
      <c r="B4472" s="121" t="s">
        <v>205</v>
      </c>
      <c r="C4472" s="121" t="s">
        <v>209</v>
      </c>
      <c r="D4472" s="121" t="s">
        <v>68</v>
      </c>
      <c r="E4472" s="121" t="s">
        <v>54</v>
      </c>
      <c r="F4472" s="122">
        <v>62841</v>
      </c>
      <c r="G4472" s="122">
        <v>15735.786</v>
      </c>
      <c r="H4472" s="120">
        <v>2019</v>
      </c>
      <c r="I4472" t="str">
        <f>IF(J4472="natural gas",VLOOKUP(D4472,'Cross-Page Data'!$I$4:$J$13,2,FALSE),IF(J4472="solar",VLOOKUP('Form 923'!D4472,'Cross-Page Data'!$I$14:$J$117,2,FALSE),J4472))</f>
        <v>hard coal</v>
      </c>
      <c r="J4472" t="str">
        <f>VLOOKUP(E4472,'Cross-Page Data'!$D$4:$F$48,3,FALSE)</f>
        <v>hard coal</v>
      </c>
      <c r="K4472" t="b">
        <f t="shared" si="69"/>
        <v>0</v>
      </c>
    </row>
    <row r="4473" spans="1:11">
      <c r="A4473" s="120">
        <v>10017</v>
      </c>
      <c r="B4473" s="121" t="s">
        <v>205</v>
      </c>
      <c r="C4473" s="121" t="s">
        <v>209</v>
      </c>
      <c r="D4473" s="121" t="s">
        <v>68</v>
      </c>
      <c r="E4473" s="121" t="s">
        <v>59</v>
      </c>
      <c r="F4473" s="122">
        <v>1139921</v>
      </c>
      <c r="G4473" s="122">
        <v>285449.07</v>
      </c>
      <c r="H4473" s="120">
        <v>2019</v>
      </c>
      <c r="I4473" t="str">
        <f>IF(J4473="natural gas",VLOOKUP(D4473,'Cross-Page Data'!$I$4:$J$13,2,FALSE),IF(J4473="solar",VLOOKUP('Form 923'!D4473,'Cross-Page Data'!$I$14:$J$117,2,FALSE),J4473))</f>
        <v>biomass</v>
      </c>
      <c r="J4473" t="str">
        <f>VLOOKUP(E4473,'Cross-Page Data'!$D$4:$F$48,3,FALSE)</f>
        <v>biomass</v>
      </c>
      <c r="K4473" t="b">
        <f t="shared" si="69"/>
        <v>0</v>
      </c>
    </row>
    <row r="4474" spans="1:11">
      <c r="A4474" s="120">
        <v>10017</v>
      </c>
      <c r="B4474" s="121" t="s">
        <v>205</v>
      </c>
      <c r="C4474" s="121" t="s">
        <v>209</v>
      </c>
      <c r="D4474" s="121" t="s">
        <v>68</v>
      </c>
      <c r="E4474" s="121" t="s">
        <v>70</v>
      </c>
      <c r="F4474" s="122">
        <v>652</v>
      </c>
      <c r="G4474" s="122">
        <v>163.01</v>
      </c>
      <c r="H4474" s="120">
        <v>2019</v>
      </c>
      <c r="I4474" t="str">
        <f>IF(J4474="natural gas",VLOOKUP(D4474,'Cross-Page Data'!$I$4:$J$13,2,FALSE),IF(J4474="solar",VLOOKUP('Form 923'!D4474,'Cross-Page Data'!$I$14:$J$117,2,FALSE),J4474))</f>
        <v>heavy or residual fuel oil</v>
      </c>
      <c r="J4474" t="str">
        <f>VLOOKUP(E4474,'Cross-Page Data'!$D$4:$F$48,3,FALSE)</f>
        <v>heavy or residual fuel oil</v>
      </c>
      <c r="K4474" t="b">
        <f t="shared" si="69"/>
        <v>0</v>
      </c>
    </row>
    <row r="4475" spans="1:11">
      <c r="A4475" s="120">
        <v>10017</v>
      </c>
      <c r="B4475" s="121" t="s">
        <v>205</v>
      </c>
      <c r="C4475" s="121" t="s">
        <v>209</v>
      </c>
      <c r="D4475" s="121" t="s">
        <v>68</v>
      </c>
      <c r="E4475" s="121" t="s">
        <v>38</v>
      </c>
      <c r="F4475" s="122">
        <v>730379</v>
      </c>
      <c r="G4475" s="122">
        <v>182895.17</v>
      </c>
      <c r="H4475" s="120">
        <v>2019</v>
      </c>
      <c r="I4475" t="str">
        <f>IF(J4475="natural gas",VLOOKUP(D4475,'Cross-Page Data'!$I$4:$J$13,2,FALSE),IF(J4475="solar",VLOOKUP('Form 923'!D4475,'Cross-Page Data'!$I$14:$J$117,2,FALSE),J4475))</f>
        <v>natural gas nonpeaker - preexisting retiring</v>
      </c>
      <c r="J4475" t="str">
        <f>VLOOKUP(E4475,'Cross-Page Data'!$D$4:$F$48,3,FALSE)</f>
        <v>natural gas</v>
      </c>
      <c r="K4475" t="b">
        <f t="shared" si="69"/>
        <v>0</v>
      </c>
    </row>
    <row r="4476" spans="1:11">
      <c r="A4476" s="120">
        <v>10017</v>
      </c>
      <c r="B4476" s="121" t="s">
        <v>205</v>
      </c>
      <c r="C4476" s="121" t="s">
        <v>209</v>
      </c>
      <c r="D4476" s="121" t="s">
        <v>68</v>
      </c>
      <c r="E4476" s="121" t="s">
        <v>134</v>
      </c>
      <c r="F4476" s="122">
        <v>0</v>
      </c>
      <c r="G4476" s="122">
        <v>0</v>
      </c>
      <c r="H4476" s="120">
        <v>2019</v>
      </c>
      <c r="I4476" t="str">
        <f>IF(J4476="natural gas",VLOOKUP(D4476,'Cross-Page Data'!$I$4:$J$13,2,FALSE),IF(J4476="solar",VLOOKUP('Form 923'!D4476,'Cross-Page Data'!$I$14:$J$117,2,FALSE),J4476))</f>
        <v>biomass</v>
      </c>
      <c r="J4476" t="str">
        <f>VLOOKUP(E4476,'Cross-Page Data'!$D$4:$F$48,3,FALSE)</f>
        <v>biomass</v>
      </c>
      <c r="K4476" t="b">
        <f t="shared" si="69"/>
        <v>0</v>
      </c>
    </row>
    <row r="4477" spans="1:11">
      <c r="A4477" s="120">
        <v>10017</v>
      </c>
      <c r="B4477" s="121" t="s">
        <v>205</v>
      </c>
      <c r="C4477" s="121" t="s">
        <v>209</v>
      </c>
      <c r="D4477" s="121" t="s">
        <v>68</v>
      </c>
      <c r="E4477" s="121" t="s">
        <v>152</v>
      </c>
      <c r="F4477" s="122">
        <v>1950</v>
      </c>
      <c r="G4477" s="122">
        <v>488.324</v>
      </c>
      <c r="H4477" s="120">
        <v>2019</v>
      </c>
      <c r="I4477" t="str">
        <f>IF(J4477="natural gas",VLOOKUP(D4477,'Cross-Page Data'!$I$4:$J$13,2,FALSE),IF(J4477="solar",VLOOKUP('Form 923'!D4477,'Cross-Page Data'!$I$14:$J$117,2,FALSE),J4477))</f>
        <v>heavy or residual fuel oil</v>
      </c>
      <c r="J4477" t="str">
        <f>VLOOKUP(E4477,'Cross-Page Data'!$D$4:$F$48,3,FALSE)</f>
        <v>heavy or residual fuel oil</v>
      </c>
      <c r="K4477" t="b">
        <f t="shared" si="69"/>
        <v>0</v>
      </c>
    </row>
    <row r="4478" spans="1:11">
      <c r="A4478" s="120">
        <v>10017</v>
      </c>
      <c r="B4478" s="121" t="s">
        <v>205</v>
      </c>
      <c r="C4478" s="121" t="s">
        <v>209</v>
      </c>
      <c r="D4478" s="121" t="s">
        <v>68</v>
      </c>
      <c r="E4478" s="121" t="s">
        <v>160</v>
      </c>
      <c r="F4478" s="122">
        <v>40706</v>
      </c>
      <c r="G4478" s="122">
        <v>10193.171</v>
      </c>
      <c r="H4478" s="120">
        <v>2019</v>
      </c>
      <c r="I4478" t="str">
        <f>IF(J4478="natural gas",VLOOKUP(D4478,'Cross-Page Data'!$I$4:$J$13,2,FALSE),IF(J4478="solar",VLOOKUP('Form 923'!D4478,'Cross-Page Data'!$I$14:$J$117,2,FALSE),J4478))</f>
        <v>biomass</v>
      </c>
      <c r="J4478" t="str">
        <f>VLOOKUP(E4478,'Cross-Page Data'!$D$4:$F$48,3,FALSE)</f>
        <v>biomass</v>
      </c>
      <c r="K4478" t="b">
        <f t="shared" si="69"/>
        <v>0</v>
      </c>
    </row>
    <row r="4479" spans="1:11">
      <c r="A4479" s="120">
        <v>10017</v>
      </c>
      <c r="B4479" s="121" t="s">
        <v>205</v>
      </c>
      <c r="C4479" s="121" t="s">
        <v>209</v>
      </c>
      <c r="D4479" s="121" t="s">
        <v>68</v>
      </c>
      <c r="E4479" s="121" t="s">
        <v>176</v>
      </c>
      <c r="F4479" s="122">
        <v>322023</v>
      </c>
      <c r="G4479" s="122">
        <v>80638.471</v>
      </c>
      <c r="H4479" s="120">
        <v>2019</v>
      </c>
      <c r="I4479" t="str">
        <f>IF(J4479="natural gas",VLOOKUP(D4479,'Cross-Page Data'!$I$4:$J$13,2,FALSE),IF(J4479="solar",VLOOKUP('Form 923'!D4479,'Cross-Page Data'!$I$14:$J$117,2,FALSE),J4479))</f>
        <v>biomass</v>
      </c>
      <c r="J4479" t="str">
        <f>VLOOKUP(E4479,'Cross-Page Data'!$D$4:$F$48,3,FALSE)</f>
        <v>biomass</v>
      </c>
      <c r="K4479" t="b">
        <f t="shared" si="69"/>
        <v>0</v>
      </c>
    </row>
    <row r="4480" spans="1:11">
      <c r="A4480" s="120">
        <v>10018</v>
      </c>
      <c r="B4480" s="121" t="s">
        <v>201</v>
      </c>
      <c r="C4480" s="121" t="s">
        <v>206</v>
      </c>
      <c r="D4480" s="121" t="s">
        <v>120</v>
      </c>
      <c r="E4480" s="121" t="s">
        <v>76</v>
      </c>
      <c r="F4480" s="122">
        <v>831314</v>
      </c>
      <c r="G4480" s="122">
        <v>93385</v>
      </c>
      <c r="H4480" s="120">
        <v>2019</v>
      </c>
      <c r="I4480" t="str">
        <f>IF(J4480="natural gas",VLOOKUP(D4480,'Cross-Page Data'!$I$4:$J$13,2,FALSE),IF(J4480="solar",VLOOKUP('Form 923'!D4480,'Cross-Page Data'!$I$14:$J$117,2,FALSE),J4480))</f>
        <v>geothermal</v>
      </c>
      <c r="J4480" t="str">
        <f>VLOOKUP(E4480,'Cross-Page Data'!$D$4:$F$48,3,FALSE)</f>
        <v>geothermal</v>
      </c>
      <c r="K4480" t="b">
        <f t="shared" si="69"/>
        <v>1</v>
      </c>
    </row>
    <row r="4481" ht="25.5" spans="1:11">
      <c r="A4481" s="120">
        <v>10020</v>
      </c>
      <c r="B4481" s="121" t="s">
        <v>201</v>
      </c>
      <c r="C4481" s="121" t="s">
        <v>211</v>
      </c>
      <c r="D4481" s="121" t="s">
        <v>73</v>
      </c>
      <c r="E4481" s="121" t="s">
        <v>38</v>
      </c>
      <c r="F4481" s="122">
        <v>402138</v>
      </c>
      <c r="G4481" s="122">
        <v>24841</v>
      </c>
      <c r="H4481" s="120">
        <v>2019</v>
      </c>
      <c r="I4481" t="str">
        <f>IF(J4481="natural gas",VLOOKUP(D4481,'Cross-Page Data'!$I$4:$J$13,2,FALSE),IF(J4481="solar",VLOOKUP('Form 923'!D4481,'Cross-Page Data'!$I$14:$J$117,2,FALSE),J4481))</f>
        <v>natural gas peaker</v>
      </c>
      <c r="J4481" t="str">
        <f>VLOOKUP(E4481,'Cross-Page Data'!$D$4:$F$48,3,FALSE)</f>
        <v>natural gas</v>
      </c>
      <c r="K4481" t="b">
        <f t="shared" si="69"/>
        <v>0</v>
      </c>
    </row>
    <row r="4482" spans="1:11">
      <c r="A4482" s="120">
        <v>10025</v>
      </c>
      <c r="B4482" s="121" t="s">
        <v>205</v>
      </c>
      <c r="C4482" s="121" t="s">
        <v>209</v>
      </c>
      <c r="D4482" s="121" t="s">
        <v>116</v>
      </c>
      <c r="E4482" s="121" t="s">
        <v>170</v>
      </c>
      <c r="F4482" s="122">
        <v>0</v>
      </c>
      <c r="G4482" s="122">
        <v>0</v>
      </c>
      <c r="H4482" s="120">
        <v>2019</v>
      </c>
      <c r="I4482" t="str">
        <f>IF(J4482="natural gas",VLOOKUP(D4482,'Cross-Page Data'!$I$4:$J$13,2,FALSE),IF(J4482="solar",VLOOKUP('Form 923'!D4482,'Cross-Page Data'!$I$14:$J$117,2,FALSE),J4482))</f>
        <v>hydro</v>
      </c>
      <c r="J4482" t="str">
        <f>VLOOKUP(E4482,'Cross-Page Data'!$D$4:$F$48,3,FALSE)</f>
        <v>hydro</v>
      </c>
      <c r="K4482" t="b">
        <f t="shared" si="69"/>
        <v>0</v>
      </c>
    </row>
    <row r="4483" spans="1:11">
      <c r="A4483" s="120">
        <v>10025</v>
      </c>
      <c r="B4483" s="121" t="s">
        <v>205</v>
      </c>
      <c r="C4483" s="121" t="s">
        <v>209</v>
      </c>
      <c r="D4483" s="121" t="s">
        <v>68</v>
      </c>
      <c r="E4483" s="121" t="s">
        <v>54</v>
      </c>
      <c r="F4483" s="122">
        <v>0</v>
      </c>
      <c r="G4483" s="122">
        <v>0</v>
      </c>
      <c r="H4483" s="120">
        <v>2019</v>
      </c>
      <c r="I4483" t="str">
        <f>IF(J4483="natural gas",VLOOKUP(D4483,'Cross-Page Data'!$I$4:$J$13,2,FALSE),IF(J4483="solar",VLOOKUP('Form 923'!D4483,'Cross-Page Data'!$I$14:$J$117,2,FALSE),J4483))</f>
        <v>hard coal</v>
      </c>
      <c r="J4483" t="str">
        <f>VLOOKUP(E4483,'Cross-Page Data'!$D$4:$F$48,3,FALSE)</f>
        <v>hard coal</v>
      </c>
      <c r="K4483" t="b">
        <f t="shared" si="69"/>
        <v>0</v>
      </c>
    </row>
    <row r="4484" spans="1:11">
      <c r="A4484" s="120">
        <v>10025</v>
      </c>
      <c r="B4484" s="121" t="s">
        <v>205</v>
      </c>
      <c r="C4484" s="121" t="s">
        <v>209</v>
      </c>
      <c r="D4484" s="121" t="s">
        <v>68</v>
      </c>
      <c r="E4484" s="121" t="s">
        <v>70</v>
      </c>
      <c r="F4484" s="122">
        <v>936</v>
      </c>
      <c r="G4484" s="122">
        <v>129.611</v>
      </c>
      <c r="H4484" s="120">
        <v>2019</v>
      </c>
      <c r="I4484" t="str">
        <f>IF(J4484="natural gas",VLOOKUP(D4484,'Cross-Page Data'!$I$4:$J$13,2,FALSE),IF(J4484="solar",VLOOKUP('Form 923'!D4484,'Cross-Page Data'!$I$14:$J$117,2,FALSE),J4484))</f>
        <v>heavy or residual fuel oil</v>
      </c>
      <c r="J4484" t="str">
        <f>VLOOKUP(E4484,'Cross-Page Data'!$D$4:$F$48,3,FALSE)</f>
        <v>heavy or residual fuel oil</v>
      </c>
      <c r="K4484" t="b">
        <f t="shared" si="69"/>
        <v>0</v>
      </c>
    </row>
    <row r="4485" spans="1:11">
      <c r="A4485" s="120">
        <v>10025</v>
      </c>
      <c r="B4485" s="121" t="s">
        <v>205</v>
      </c>
      <c r="C4485" s="121" t="s">
        <v>209</v>
      </c>
      <c r="D4485" s="121" t="s">
        <v>68</v>
      </c>
      <c r="E4485" s="121" t="s">
        <v>38</v>
      </c>
      <c r="F4485" s="122">
        <v>2283894</v>
      </c>
      <c r="G4485" s="122">
        <v>315471.09</v>
      </c>
      <c r="H4485" s="120">
        <v>2019</v>
      </c>
      <c r="I4485" t="str">
        <f>IF(J4485="natural gas",VLOOKUP(D4485,'Cross-Page Data'!$I$4:$J$13,2,FALSE),IF(J4485="solar",VLOOKUP('Form 923'!D4485,'Cross-Page Data'!$I$14:$J$117,2,FALSE),J4485))</f>
        <v>natural gas nonpeaker - preexisting retiring</v>
      </c>
      <c r="J4485" t="str">
        <f>VLOOKUP(E4485,'Cross-Page Data'!$D$4:$F$48,3,FALSE)</f>
        <v>natural gas</v>
      </c>
      <c r="K4485" t="b">
        <f t="shared" si="69"/>
        <v>0</v>
      </c>
    </row>
    <row r="4486" spans="1:11">
      <c r="A4486" s="120">
        <v>10025</v>
      </c>
      <c r="B4486" s="121" t="s">
        <v>205</v>
      </c>
      <c r="C4486" s="121" t="s">
        <v>209</v>
      </c>
      <c r="D4486" s="121" t="s">
        <v>68</v>
      </c>
      <c r="E4486" s="121" t="s">
        <v>152</v>
      </c>
      <c r="F4486" s="122">
        <v>5016</v>
      </c>
      <c r="G4486" s="122">
        <v>691.3</v>
      </c>
      <c r="H4486" s="120">
        <v>2019</v>
      </c>
      <c r="I4486" t="str">
        <f>IF(J4486="natural gas",VLOOKUP(D4486,'Cross-Page Data'!$I$4:$J$13,2,FALSE),IF(J4486="solar",VLOOKUP('Form 923'!D4486,'Cross-Page Data'!$I$14:$J$117,2,FALSE),J4486))</f>
        <v>heavy or residual fuel oil</v>
      </c>
      <c r="J4486" t="str">
        <f>VLOOKUP(E4486,'Cross-Page Data'!$D$4:$F$48,3,FALSE)</f>
        <v>heavy or residual fuel oil</v>
      </c>
      <c r="K4486" t="b">
        <f t="shared" si="69"/>
        <v>0</v>
      </c>
    </row>
    <row r="4487" ht="25.5" spans="1:11">
      <c r="A4487" s="120">
        <v>10026</v>
      </c>
      <c r="B4487" s="121" t="s">
        <v>201</v>
      </c>
      <c r="C4487" s="121" t="s">
        <v>207</v>
      </c>
      <c r="D4487" s="121" t="s">
        <v>79</v>
      </c>
      <c r="E4487" s="121" t="s">
        <v>38</v>
      </c>
      <c r="F4487" s="122">
        <v>9992</v>
      </c>
      <c r="G4487" s="122">
        <v>989.333</v>
      </c>
      <c r="H4487" s="120">
        <v>2019</v>
      </c>
      <c r="I4487" t="str">
        <f>IF(J4487="natural gas",VLOOKUP(D4487,'Cross-Page Data'!$I$4:$J$13,2,FALSE),IF(J4487="solar",VLOOKUP('Form 923'!D4487,'Cross-Page Data'!$I$14:$J$117,2,FALSE),J4487))</f>
        <v>natural gas peaker</v>
      </c>
      <c r="J4487" t="str">
        <f>VLOOKUP(E4487,'Cross-Page Data'!$D$4:$F$48,3,FALSE)</f>
        <v>natural gas</v>
      </c>
      <c r="K4487" t="b">
        <f t="shared" ref="K4487:K4550" si="70">IF(AND($N$6=FALSE,OR(C4487="Commercial NAICS Cogen",C4487="Industrial NAICS Cogen",C4487="NAICS-22 Cogen")),FALSE,IF(AND($N$7=FALSE,OR(C4487="Commercial NAICS Cogen",C4487="Commercial NAICS Non-Cogen",C4487="industrial NAICS Cogen",C4487="industrial NAICS non-cogen")),FALSE,TRUE))</f>
        <v>0</v>
      </c>
    </row>
    <row r="4488" ht="25.5" spans="1:11">
      <c r="A4488" s="120">
        <v>10026</v>
      </c>
      <c r="B4488" s="121" t="s">
        <v>201</v>
      </c>
      <c r="C4488" s="121" t="s">
        <v>207</v>
      </c>
      <c r="D4488" s="121" t="s">
        <v>79</v>
      </c>
      <c r="E4488" s="121" t="s">
        <v>130</v>
      </c>
      <c r="F4488" s="122">
        <v>136655</v>
      </c>
      <c r="G4488" s="122">
        <v>13532.667</v>
      </c>
      <c r="H4488" s="120">
        <v>2019</v>
      </c>
      <c r="I4488" t="str">
        <f>IF(J4488="natural gas",VLOOKUP(D4488,'Cross-Page Data'!$I$4:$J$13,2,FALSE),IF(J4488="solar",VLOOKUP('Form 923'!D4488,'Cross-Page Data'!$I$14:$J$117,2,FALSE),J4488))</f>
        <v>biomass</v>
      </c>
      <c r="J4488" t="str">
        <f>VLOOKUP(E4488,'Cross-Page Data'!$D$4:$F$48,3,FALSE)</f>
        <v>biomass</v>
      </c>
      <c r="K4488" t="b">
        <f t="shared" si="70"/>
        <v>0</v>
      </c>
    </row>
    <row r="4489" spans="1:11">
      <c r="A4489" s="120">
        <v>10027</v>
      </c>
      <c r="B4489" s="121" t="s">
        <v>201</v>
      </c>
      <c r="C4489" s="121" t="s">
        <v>206</v>
      </c>
      <c r="D4489" s="121" t="s">
        <v>128</v>
      </c>
      <c r="E4489" s="121" t="s">
        <v>180</v>
      </c>
      <c r="F4489" s="122">
        <v>114613</v>
      </c>
      <c r="G4489" s="122">
        <v>12875</v>
      </c>
      <c r="H4489" s="120">
        <v>2019</v>
      </c>
      <c r="I4489" t="str">
        <f>IF(J4489="natural gas",VLOOKUP(D4489,'Cross-Page Data'!$I$4:$J$13,2,FALSE),IF(J4489="solar",VLOOKUP('Form 923'!D4489,'Cross-Page Data'!$I$14:$J$117,2,FALSE),J4489))</f>
        <v>wind</v>
      </c>
      <c r="J4489" t="str">
        <f>VLOOKUP(E4489,'Cross-Page Data'!$D$4:$F$48,3,FALSE)</f>
        <v>wind</v>
      </c>
      <c r="K4489" t="b">
        <f t="shared" si="70"/>
        <v>1</v>
      </c>
    </row>
    <row r="4490" spans="1:11">
      <c r="A4490" s="120">
        <v>10029</v>
      </c>
      <c r="B4490" s="121" t="s">
        <v>205</v>
      </c>
      <c r="C4490" s="121" t="s">
        <v>209</v>
      </c>
      <c r="D4490" s="121" t="s">
        <v>101</v>
      </c>
      <c r="E4490" s="121" t="s">
        <v>92</v>
      </c>
      <c r="F4490" s="122">
        <v>18470</v>
      </c>
      <c r="G4490" s="122">
        <v>2075</v>
      </c>
      <c r="H4490" s="120">
        <v>2019</v>
      </c>
      <c r="I4490" t="str">
        <f>IF(J4490="natural gas",VLOOKUP(D4490,'Cross-Page Data'!$I$4:$J$13,2,FALSE),IF(J4490="solar",VLOOKUP('Form 923'!D4490,'Cross-Page Data'!$I$14:$J$117,2,FALSE),J4490))</f>
        <v>solar pv</v>
      </c>
      <c r="J4490" t="str">
        <f>VLOOKUP(E4490,'Cross-Page Data'!$D$4:$F$48,3,FALSE)</f>
        <v>solar</v>
      </c>
      <c r="K4490" t="b">
        <f t="shared" si="70"/>
        <v>0</v>
      </c>
    </row>
    <row r="4491" spans="1:11">
      <c r="A4491" s="120">
        <v>10029</v>
      </c>
      <c r="B4491" s="121" t="s">
        <v>205</v>
      </c>
      <c r="C4491" s="121" t="s">
        <v>209</v>
      </c>
      <c r="D4491" s="121" t="s">
        <v>68</v>
      </c>
      <c r="E4491" s="121" t="s">
        <v>70</v>
      </c>
      <c r="F4491" s="122">
        <v>0</v>
      </c>
      <c r="G4491" s="122">
        <v>0</v>
      </c>
      <c r="H4491" s="120">
        <v>2019</v>
      </c>
      <c r="I4491" t="str">
        <f>IF(J4491="natural gas",VLOOKUP(D4491,'Cross-Page Data'!$I$4:$J$13,2,FALSE),IF(J4491="solar",VLOOKUP('Form 923'!D4491,'Cross-Page Data'!$I$14:$J$117,2,FALSE),J4491))</f>
        <v>heavy or residual fuel oil</v>
      </c>
      <c r="J4491" t="str">
        <f>VLOOKUP(E4491,'Cross-Page Data'!$D$4:$F$48,3,FALSE)</f>
        <v>heavy or residual fuel oil</v>
      </c>
      <c r="K4491" t="b">
        <f t="shared" si="70"/>
        <v>0</v>
      </c>
    </row>
    <row r="4492" spans="1:11">
      <c r="A4492" s="120">
        <v>10029</v>
      </c>
      <c r="B4492" s="121" t="s">
        <v>205</v>
      </c>
      <c r="C4492" s="121" t="s">
        <v>209</v>
      </c>
      <c r="D4492" s="121" t="s">
        <v>68</v>
      </c>
      <c r="E4492" s="121" t="s">
        <v>38</v>
      </c>
      <c r="F4492" s="122">
        <v>311749</v>
      </c>
      <c r="G4492" s="122">
        <v>51836</v>
      </c>
      <c r="H4492" s="120">
        <v>2019</v>
      </c>
      <c r="I4492" t="str">
        <f>IF(J4492="natural gas",VLOOKUP(D4492,'Cross-Page Data'!$I$4:$J$13,2,FALSE),IF(J4492="solar",VLOOKUP('Form 923'!D4492,'Cross-Page Data'!$I$14:$J$117,2,FALSE),J4492))</f>
        <v>natural gas nonpeaker - preexisting retiring</v>
      </c>
      <c r="J4492" t="str">
        <f>VLOOKUP(E4492,'Cross-Page Data'!$D$4:$F$48,3,FALSE)</f>
        <v>natural gas</v>
      </c>
      <c r="K4492" t="b">
        <f t="shared" si="70"/>
        <v>0</v>
      </c>
    </row>
    <row r="4493" spans="1:11">
      <c r="A4493" s="120">
        <v>10029</v>
      </c>
      <c r="B4493" s="121" t="s">
        <v>205</v>
      </c>
      <c r="C4493" s="121" t="s">
        <v>209</v>
      </c>
      <c r="D4493" s="121" t="s">
        <v>68</v>
      </c>
      <c r="E4493" s="121" t="s">
        <v>152</v>
      </c>
      <c r="F4493" s="122">
        <v>0</v>
      </c>
      <c r="G4493" s="122">
        <v>0</v>
      </c>
      <c r="H4493" s="120">
        <v>2019</v>
      </c>
      <c r="I4493" t="str">
        <f>IF(J4493="natural gas",VLOOKUP(D4493,'Cross-Page Data'!$I$4:$J$13,2,FALSE),IF(J4493="solar",VLOOKUP('Form 923'!D4493,'Cross-Page Data'!$I$14:$J$117,2,FALSE),J4493))</f>
        <v>heavy or residual fuel oil</v>
      </c>
      <c r="J4493" t="str">
        <f>VLOOKUP(E4493,'Cross-Page Data'!$D$4:$F$48,3,FALSE)</f>
        <v>heavy or residual fuel oil</v>
      </c>
      <c r="K4493" t="b">
        <f t="shared" si="70"/>
        <v>0</v>
      </c>
    </row>
    <row r="4494" spans="1:11">
      <c r="A4494" s="120">
        <v>10030</v>
      </c>
      <c r="B4494" s="121" t="s">
        <v>205</v>
      </c>
      <c r="C4494" s="121" t="s">
        <v>208</v>
      </c>
      <c r="D4494" s="121" t="s">
        <v>39</v>
      </c>
      <c r="E4494" s="121" t="s">
        <v>38</v>
      </c>
      <c r="F4494" s="122">
        <v>53275</v>
      </c>
      <c r="G4494" s="122">
        <v>12462</v>
      </c>
      <c r="H4494" s="120">
        <v>2019</v>
      </c>
      <c r="I4494" t="str">
        <f>IF(J4494="natural gas",VLOOKUP(D4494,'Cross-Page Data'!$I$4:$J$13,2,FALSE),IF(J4494="solar",VLOOKUP('Form 923'!D4494,'Cross-Page Data'!$I$14:$J$117,2,FALSE),J4494))</f>
        <v>natural gas nonpeaker - preexisting nonretiring</v>
      </c>
      <c r="J4494" t="str">
        <f>VLOOKUP(E4494,'Cross-Page Data'!$D$4:$F$48,3,FALSE)</f>
        <v>natural gas</v>
      </c>
      <c r="K4494" t="b">
        <f t="shared" si="70"/>
        <v>0</v>
      </c>
    </row>
    <row r="4495" spans="1:11">
      <c r="A4495" s="120">
        <v>10030</v>
      </c>
      <c r="B4495" s="121" t="s">
        <v>205</v>
      </c>
      <c r="C4495" s="121" t="s">
        <v>208</v>
      </c>
      <c r="D4495" s="121" t="s">
        <v>61</v>
      </c>
      <c r="E4495" s="121" t="s">
        <v>54</v>
      </c>
      <c r="F4495" s="122">
        <v>0</v>
      </c>
      <c r="G4495" s="122">
        <v>0</v>
      </c>
      <c r="H4495" s="120">
        <v>2019</v>
      </c>
      <c r="I4495" t="str">
        <f>IF(J4495="natural gas",VLOOKUP(D4495,'Cross-Page Data'!$I$4:$J$13,2,FALSE),IF(J4495="solar",VLOOKUP('Form 923'!D4495,'Cross-Page Data'!$I$14:$J$117,2,FALSE),J4495))</f>
        <v>hard coal</v>
      </c>
      <c r="J4495" t="str">
        <f>VLOOKUP(E4495,'Cross-Page Data'!$D$4:$F$48,3,FALSE)</f>
        <v>hard coal</v>
      </c>
      <c r="K4495" t="b">
        <f t="shared" si="70"/>
        <v>0</v>
      </c>
    </row>
    <row r="4496" spans="1:11">
      <c r="A4496" s="120">
        <v>10030</v>
      </c>
      <c r="B4496" s="121" t="s">
        <v>205</v>
      </c>
      <c r="C4496" s="121" t="s">
        <v>208</v>
      </c>
      <c r="D4496" s="121" t="s">
        <v>61</v>
      </c>
      <c r="E4496" s="121" t="s">
        <v>86</v>
      </c>
      <c r="F4496" s="122">
        <v>0</v>
      </c>
      <c r="G4496" s="122">
        <v>0</v>
      </c>
      <c r="H4496" s="120">
        <v>2019</v>
      </c>
      <c r="I4496" t="str">
        <f>IF(J4496="natural gas",VLOOKUP(D4496,'Cross-Page Data'!$I$4:$J$13,2,FALSE),IF(J4496="solar",VLOOKUP('Form 923'!D4496,'Cross-Page Data'!$I$14:$J$117,2,FALSE),J4496))</f>
        <v>other</v>
      </c>
      <c r="J4496" t="str">
        <f>VLOOKUP(E4496,'Cross-Page Data'!$D$4:$F$48,3,FALSE)</f>
        <v>other</v>
      </c>
      <c r="K4496" t="b">
        <f t="shared" si="70"/>
        <v>0</v>
      </c>
    </row>
    <row r="4497" spans="1:11">
      <c r="A4497" s="120">
        <v>10030</v>
      </c>
      <c r="B4497" s="121" t="s">
        <v>205</v>
      </c>
      <c r="C4497" s="121" t="s">
        <v>208</v>
      </c>
      <c r="D4497" s="121" t="s">
        <v>61</v>
      </c>
      <c r="E4497" s="121" t="s">
        <v>38</v>
      </c>
      <c r="F4497" s="122">
        <v>566873</v>
      </c>
      <c r="G4497" s="122">
        <v>70077</v>
      </c>
      <c r="H4497" s="120">
        <v>2019</v>
      </c>
      <c r="I4497" t="str">
        <f>IF(J4497="natural gas",VLOOKUP(D4497,'Cross-Page Data'!$I$4:$J$13,2,FALSE),IF(J4497="solar",VLOOKUP('Form 923'!D4497,'Cross-Page Data'!$I$14:$J$117,2,FALSE),J4497))</f>
        <v>natural gas nonpeaker - preexisting nonretiring</v>
      </c>
      <c r="J4497" t="str">
        <f>VLOOKUP(E4497,'Cross-Page Data'!$D$4:$F$48,3,FALSE)</f>
        <v>natural gas</v>
      </c>
      <c r="K4497" t="b">
        <f t="shared" si="70"/>
        <v>0</v>
      </c>
    </row>
    <row r="4498" spans="1:11">
      <c r="A4498" s="120">
        <v>10030</v>
      </c>
      <c r="B4498" s="121" t="s">
        <v>205</v>
      </c>
      <c r="C4498" s="121" t="s">
        <v>208</v>
      </c>
      <c r="D4498" s="121" t="s">
        <v>73</v>
      </c>
      <c r="E4498" s="121" t="s">
        <v>54</v>
      </c>
      <c r="F4498" s="122">
        <v>0</v>
      </c>
      <c r="G4498" s="122">
        <v>0</v>
      </c>
      <c r="H4498" s="120">
        <v>2019</v>
      </c>
      <c r="I4498" t="str">
        <f>IF(J4498="natural gas",VLOOKUP(D4498,'Cross-Page Data'!$I$4:$J$13,2,FALSE),IF(J4498="solar",VLOOKUP('Form 923'!D4498,'Cross-Page Data'!$I$14:$J$117,2,FALSE),J4498))</f>
        <v>hard coal</v>
      </c>
      <c r="J4498" t="str">
        <f>VLOOKUP(E4498,'Cross-Page Data'!$D$4:$F$48,3,FALSE)</f>
        <v>hard coal</v>
      </c>
      <c r="K4498" t="b">
        <f t="shared" si="70"/>
        <v>0</v>
      </c>
    </row>
    <row r="4499" spans="1:11">
      <c r="A4499" s="120">
        <v>10030</v>
      </c>
      <c r="B4499" s="121" t="s">
        <v>205</v>
      </c>
      <c r="C4499" s="121" t="s">
        <v>208</v>
      </c>
      <c r="D4499" s="121" t="s">
        <v>73</v>
      </c>
      <c r="E4499" s="121" t="s">
        <v>70</v>
      </c>
      <c r="F4499" s="122">
        <v>2053</v>
      </c>
      <c r="G4499" s="122">
        <v>282.766</v>
      </c>
      <c r="H4499" s="120">
        <v>2019</v>
      </c>
      <c r="I4499" t="str">
        <f>IF(J4499="natural gas",VLOOKUP(D4499,'Cross-Page Data'!$I$4:$J$13,2,FALSE),IF(J4499="solar",VLOOKUP('Form 923'!D4499,'Cross-Page Data'!$I$14:$J$117,2,FALSE),J4499))</f>
        <v>heavy or residual fuel oil</v>
      </c>
      <c r="J4499" t="str">
        <f>VLOOKUP(E4499,'Cross-Page Data'!$D$4:$F$48,3,FALSE)</f>
        <v>heavy or residual fuel oil</v>
      </c>
      <c r="K4499" t="b">
        <f t="shared" si="70"/>
        <v>0</v>
      </c>
    </row>
    <row r="4500" spans="1:11">
      <c r="A4500" s="120">
        <v>10030</v>
      </c>
      <c r="B4500" s="121" t="s">
        <v>205</v>
      </c>
      <c r="C4500" s="121" t="s">
        <v>208</v>
      </c>
      <c r="D4500" s="121" t="s">
        <v>73</v>
      </c>
      <c r="E4500" s="121" t="s">
        <v>86</v>
      </c>
      <c r="F4500" s="122">
        <v>0</v>
      </c>
      <c r="G4500" s="122">
        <v>0</v>
      </c>
      <c r="H4500" s="120">
        <v>2019</v>
      </c>
      <c r="I4500" t="str">
        <f>IF(J4500="natural gas",VLOOKUP(D4500,'Cross-Page Data'!$I$4:$J$13,2,FALSE),IF(J4500="solar",VLOOKUP('Form 923'!D4500,'Cross-Page Data'!$I$14:$J$117,2,FALSE),J4500))</f>
        <v>other</v>
      </c>
      <c r="J4500" t="str">
        <f>VLOOKUP(E4500,'Cross-Page Data'!$D$4:$F$48,3,FALSE)</f>
        <v>other</v>
      </c>
      <c r="K4500" t="b">
        <f t="shared" si="70"/>
        <v>0</v>
      </c>
    </row>
    <row r="4501" spans="1:11">
      <c r="A4501" s="120">
        <v>10030</v>
      </c>
      <c r="B4501" s="121" t="s">
        <v>205</v>
      </c>
      <c r="C4501" s="121" t="s">
        <v>208</v>
      </c>
      <c r="D4501" s="121" t="s">
        <v>73</v>
      </c>
      <c r="E4501" s="121" t="s">
        <v>38</v>
      </c>
      <c r="F4501" s="122">
        <v>149201</v>
      </c>
      <c r="G4501" s="122">
        <v>20552.234</v>
      </c>
      <c r="H4501" s="120">
        <v>2019</v>
      </c>
      <c r="I4501" t="str">
        <f>IF(J4501="natural gas",VLOOKUP(D4501,'Cross-Page Data'!$I$4:$J$13,2,FALSE),IF(J4501="solar",VLOOKUP('Form 923'!D4501,'Cross-Page Data'!$I$14:$J$117,2,FALSE),J4501))</f>
        <v>natural gas peaker</v>
      </c>
      <c r="J4501" t="str">
        <f>VLOOKUP(E4501,'Cross-Page Data'!$D$4:$F$48,3,FALSE)</f>
        <v>natural gas</v>
      </c>
      <c r="K4501" t="b">
        <f t="shared" si="70"/>
        <v>0</v>
      </c>
    </row>
    <row r="4502" ht="25.5" spans="1:11">
      <c r="A4502" s="120">
        <v>10033</v>
      </c>
      <c r="B4502" s="121" t="s">
        <v>205</v>
      </c>
      <c r="C4502" s="121" t="s">
        <v>210</v>
      </c>
      <c r="D4502" s="121" t="s">
        <v>68</v>
      </c>
      <c r="E4502" s="121" t="s">
        <v>70</v>
      </c>
      <c r="F4502" s="122">
        <v>6520</v>
      </c>
      <c r="G4502" s="122">
        <v>734.302</v>
      </c>
      <c r="H4502" s="120">
        <v>2019</v>
      </c>
      <c r="I4502" t="str">
        <f>IF(J4502="natural gas",VLOOKUP(D4502,'Cross-Page Data'!$I$4:$J$13,2,FALSE),IF(J4502="solar",VLOOKUP('Form 923'!D4502,'Cross-Page Data'!$I$14:$J$117,2,FALSE),J4502))</f>
        <v>heavy or residual fuel oil</v>
      </c>
      <c r="J4502" t="str">
        <f>VLOOKUP(E4502,'Cross-Page Data'!$D$4:$F$48,3,FALSE)</f>
        <v>heavy or residual fuel oil</v>
      </c>
      <c r="K4502" t="b">
        <f t="shared" si="70"/>
        <v>0</v>
      </c>
    </row>
    <row r="4503" ht="25.5" spans="1:11">
      <c r="A4503" s="120">
        <v>10033</v>
      </c>
      <c r="B4503" s="121" t="s">
        <v>205</v>
      </c>
      <c r="C4503" s="121" t="s">
        <v>210</v>
      </c>
      <c r="D4503" s="121" t="s">
        <v>68</v>
      </c>
      <c r="E4503" s="121" t="s">
        <v>105</v>
      </c>
      <c r="F4503" s="122">
        <v>106287</v>
      </c>
      <c r="G4503" s="122">
        <v>12044.276</v>
      </c>
      <c r="H4503" s="120">
        <v>2019</v>
      </c>
      <c r="I4503" t="str">
        <f>IF(J4503="natural gas",VLOOKUP(D4503,'Cross-Page Data'!$I$4:$J$13,2,FALSE),IF(J4503="solar",VLOOKUP('Form 923'!D4503,'Cross-Page Data'!$I$14:$J$117,2,FALSE),J4503))</f>
        <v>municipal solid waste</v>
      </c>
      <c r="J4503" t="str">
        <f>VLOOKUP(E4503,'Cross-Page Data'!$D$4:$F$48,3,FALSE)</f>
        <v>municipal solid waste</v>
      </c>
      <c r="K4503" t="b">
        <f t="shared" si="70"/>
        <v>0</v>
      </c>
    </row>
    <row r="4504" ht="25.5" spans="1:11">
      <c r="A4504" s="120">
        <v>10033</v>
      </c>
      <c r="B4504" s="121" t="s">
        <v>205</v>
      </c>
      <c r="C4504" s="121" t="s">
        <v>210</v>
      </c>
      <c r="D4504" s="121" t="s">
        <v>68</v>
      </c>
      <c r="E4504" s="121" t="s">
        <v>110</v>
      </c>
      <c r="F4504" s="122">
        <v>129913</v>
      </c>
      <c r="G4504" s="122">
        <v>14721.422</v>
      </c>
      <c r="H4504" s="120">
        <v>2019</v>
      </c>
      <c r="I4504" t="str">
        <f>IF(J4504="natural gas",VLOOKUP(D4504,'Cross-Page Data'!$I$4:$J$13,2,FALSE),IF(J4504="solar",VLOOKUP('Form 923'!D4504,'Cross-Page Data'!$I$14:$J$117,2,FALSE),J4504))</f>
        <v>municipal solid waste</v>
      </c>
      <c r="J4504" t="str">
        <f>VLOOKUP(E4504,'Cross-Page Data'!$D$4:$F$48,3,FALSE)</f>
        <v>municipal solid waste</v>
      </c>
      <c r="K4504" t="b">
        <f t="shared" si="70"/>
        <v>0</v>
      </c>
    </row>
    <row r="4505" spans="1:11">
      <c r="A4505" s="120">
        <v>10034</v>
      </c>
      <c r="B4505" s="121" t="s">
        <v>205</v>
      </c>
      <c r="C4505" s="121" t="s">
        <v>208</v>
      </c>
      <c r="D4505" s="121" t="s">
        <v>39</v>
      </c>
      <c r="E4505" s="121" t="s">
        <v>38</v>
      </c>
      <c r="F4505" s="122">
        <v>0</v>
      </c>
      <c r="G4505" s="122">
        <v>25657</v>
      </c>
      <c r="H4505" s="120">
        <v>2019</v>
      </c>
      <c r="I4505" t="str">
        <f>IF(J4505="natural gas",VLOOKUP(D4505,'Cross-Page Data'!$I$4:$J$13,2,FALSE),IF(J4505="solar",VLOOKUP('Form 923'!D4505,'Cross-Page Data'!$I$14:$J$117,2,FALSE),J4505))</f>
        <v>natural gas nonpeaker - preexisting nonretiring</v>
      </c>
      <c r="J4505" t="str">
        <f>VLOOKUP(E4505,'Cross-Page Data'!$D$4:$F$48,3,FALSE)</f>
        <v>natural gas</v>
      </c>
      <c r="K4505" t="b">
        <f t="shared" si="70"/>
        <v>0</v>
      </c>
    </row>
    <row r="4506" spans="1:11">
      <c r="A4506" s="120">
        <v>10034</v>
      </c>
      <c r="B4506" s="121" t="s">
        <v>205</v>
      </c>
      <c r="C4506" s="121" t="s">
        <v>208</v>
      </c>
      <c r="D4506" s="121" t="s">
        <v>61</v>
      </c>
      <c r="E4506" s="121" t="s">
        <v>38</v>
      </c>
      <c r="F4506" s="122">
        <v>697330</v>
      </c>
      <c r="G4506" s="122">
        <v>63881</v>
      </c>
      <c r="H4506" s="120">
        <v>2019</v>
      </c>
      <c r="I4506" t="str">
        <f>IF(J4506="natural gas",VLOOKUP(D4506,'Cross-Page Data'!$I$4:$J$13,2,FALSE),IF(J4506="solar",VLOOKUP('Form 923'!D4506,'Cross-Page Data'!$I$14:$J$117,2,FALSE),J4506))</f>
        <v>natural gas nonpeaker - preexisting nonretiring</v>
      </c>
      <c r="J4506" t="str">
        <f>VLOOKUP(E4506,'Cross-Page Data'!$D$4:$F$48,3,FALSE)</f>
        <v>natural gas</v>
      </c>
      <c r="K4506" t="b">
        <f t="shared" si="70"/>
        <v>0</v>
      </c>
    </row>
    <row r="4507" ht="25.5" spans="1:11">
      <c r="A4507" s="120">
        <v>10042</v>
      </c>
      <c r="B4507" s="121" t="s">
        <v>201</v>
      </c>
      <c r="C4507" s="121" t="s">
        <v>207</v>
      </c>
      <c r="D4507" s="121" t="s">
        <v>73</v>
      </c>
      <c r="E4507" s="121" t="s">
        <v>38</v>
      </c>
      <c r="F4507" s="122">
        <v>331356</v>
      </c>
      <c r="G4507" s="122">
        <v>19392.24</v>
      </c>
      <c r="H4507" s="120">
        <v>2019</v>
      </c>
      <c r="I4507" t="str">
        <f>IF(J4507="natural gas",VLOOKUP(D4507,'Cross-Page Data'!$I$4:$J$13,2,FALSE),IF(J4507="solar",VLOOKUP('Form 923'!D4507,'Cross-Page Data'!$I$14:$J$117,2,FALSE),J4507))</f>
        <v>natural gas peaker</v>
      </c>
      <c r="J4507" t="str">
        <f>VLOOKUP(E4507,'Cross-Page Data'!$D$4:$F$48,3,FALSE)</f>
        <v>natural gas</v>
      </c>
      <c r="K4507" t="b">
        <f t="shared" si="70"/>
        <v>0</v>
      </c>
    </row>
    <row r="4508" spans="1:11">
      <c r="A4508" s="120">
        <v>10043</v>
      </c>
      <c r="B4508" s="121" t="s">
        <v>205</v>
      </c>
      <c r="C4508" s="121" t="s">
        <v>208</v>
      </c>
      <c r="D4508" s="121" t="s">
        <v>68</v>
      </c>
      <c r="E4508" s="121" t="s">
        <v>54</v>
      </c>
      <c r="F4508" s="122">
        <v>5795061</v>
      </c>
      <c r="G4508" s="122">
        <v>480851.07</v>
      </c>
      <c r="H4508" s="120">
        <v>2019</v>
      </c>
      <c r="I4508" t="str">
        <f>IF(J4508="natural gas",VLOOKUP(D4508,'Cross-Page Data'!$I$4:$J$13,2,FALSE),IF(J4508="solar",VLOOKUP('Form 923'!D4508,'Cross-Page Data'!$I$14:$J$117,2,FALSE),J4508))</f>
        <v>hard coal</v>
      </c>
      <c r="J4508" t="str">
        <f>VLOOKUP(E4508,'Cross-Page Data'!$D$4:$F$48,3,FALSE)</f>
        <v>hard coal</v>
      </c>
      <c r="K4508" t="b">
        <f t="shared" si="70"/>
        <v>0</v>
      </c>
    </row>
    <row r="4509" spans="1:11">
      <c r="A4509" s="120">
        <v>10043</v>
      </c>
      <c r="B4509" s="121" t="s">
        <v>205</v>
      </c>
      <c r="C4509" s="121" t="s">
        <v>208</v>
      </c>
      <c r="D4509" s="121" t="s">
        <v>68</v>
      </c>
      <c r="E4509" s="121" t="s">
        <v>70</v>
      </c>
      <c r="F4509" s="122">
        <v>16999</v>
      </c>
      <c r="G4509" s="122">
        <v>1413.926</v>
      </c>
      <c r="H4509" s="120">
        <v>2019</v>
      </c>
      <c r="I4509" t="str">
        <f>IF(J4509="natural gas",VLOOKUP(D4509,'Cross-Page Data'!$I$4:$J$13,2,FALSE),IF(J4509="solar",VLOOKUP('Form 923'!D4509,'Cross-Page Data'!$I$14:$J$117,2,FALSE),J4509))</f>
        <v>heavy or residual fuel oil</v>
      </c>
      <c r="J4509" t="str">
        <f>VLOOKUP(E4509,'Cross-Page Data'!$D$4:$F$48,3,FALSE)</f>
        <v>heavy or residual fuel oil</v>
      </c>
      <c r="K4509" t="b">
        <f t="shared" si="70"/>
        <v>0</v>
      </c>
    </row>
    <row r="4510" spans="1:11">
      <c r="A4510" s="120">
        <v>10049</v>
      </c>
      <c r="B4510" s="121" t="s">
        <v>201</v>
      </c>
      <c r="C4510" s="121" t="s">
        <v>206</v>
      </c>
      <c r="D4510" s="121" t="s">
        <v>116</v>
      </c>
      <c r="E4510" s="121" t="s">
        <v>170</v>
      </c>
      <c r="F4510" s="122">
        <v>51819</v>
      </c>
      <c r="G4510" s="122">
        <v>5821</v>
      </c>
      <c r="H4510" s="120">
        <v>2019</v>
      </c>
      <c r="I4510" t="str">
        <f>IF(J4510="natural gas",VLOOKUP(D4510,'Cross-Page Data'!$I$4:$J$13,2,FALSE),IF(J4510="solar",VLOOKUP('Form 923'!D4510,'Cross-Page Data'!$I$14:$J$117,2,FALSE),J4510))</f>
        <v>hydro</v>
      </c>
      <c r="J4510" t="str">
        <f>VLOOKUP(E4510,'Cross-Page Data'!$D$4:$F$48,3,FALSE)</f>
        <v>hydro</v>
      </c>
      <c r="K4510" t="b">
        <f t="shared" si="70"/>
        <v>1</v>
      </c>
    </row>
    <row r="4511" ht="25.5" spans="1:11">
      <c r="A4511" s="120">
        <v>10050</v>
      </c>
      <c r="B4511" s="121" t="s">
        <v>205</v>
      </c>
      <c r="C4511" s="121" t="s">
        <v>210</v>
      </c>
      <c r="D4511" s="121" t="s">
        <v>79</v>
      </c>
      <c r="E4511" s="121" t="s">
        <v>38</v>
      </c>
      <c r="F4511" s="122">
        <v>440</v>
      </c>
      <c r="G4511" s="122">
        <v>113.102</v>
      </c>
      <c r="H4511" s="120">
        <v>2019</v>
      </c>
      <c r="I4511" t="str">
        <f>IF(J4511="natural gas",VLOOKUP(D4511,'Cross-Page Data'!$I$4:$J$13,2,FALSE),IF(J4511="solar",VLOOKUP('Form 923'!D4511,'Cross-Page Data'!$I$14:$J$117,2,FALSE),J4511))</f>
        <v>natural gas peaker</v>
      </c>
      <c r="J4511" t="str">
        <f>VLOOKUP(E4511,'Cross-Page Data'!$D$4:$F$48,3,FALSE)</f>
        <v>natural gas</v>
      </c>
      <c r="K4511" t="b">
        <f t="shared" si="70"/>
        <v>0</v>
      </c>
    </row>
    <row r="4512" ht="25.5" spans="1:11">
      <c r="A4512" s="120">
        <v>10050</v>
      </c>
      <c r="B4512" s="121" t="s">
        <v>205</v>
      </c>
      <c r="C4512" s="121" t="s">
        <v>210</v>
      </c>
      <c r="D4512" s="121" t="s">
        <v>79</v>
      </c>
      <c r="E4512" s="121" t="s">
        <v>130</v>
      </c>
      <c r="F4512" s="122">
        <v>20994</v>
      </c>
      <c r="G4512" s="122">
        <v>5367.058</v>
      </c>
      <c r="H4512" s="120">
        <v>2019</v>
      </c>
      <c r="I4512" t="str">
        <f>IF(J4512="natural gas",VLOOKUP(D4512,'Cross-Page Data'!$I$4:$J$13,2,FALSE),IF(J4512="solar",VLOOKUP('Form 923'!D4512,'Cross-Page Data'!$I$14:$J$117,2,FALSE),J4512))</f>
        <v>biomass</v>
      </c>
      <c r="J4512" t="str">
        <f>VLOOKUP(E4512,'Cross-Page Data'!$D$4:$F$48,3,FALSE)</f>
        <v>biomass</v>
      </c>
      <c r="K4512" t="b">
        <f t="shared" si="70"/>
        <v>0</v>
      </c>
    </row>
    <row r="4513" spans="1:11">
      <c r="A4513" s="120">
        <v>10051</v>
      </c>
      <c r="B4513" s="121" t="s">
        <v>201</v>
      </c>
      <c r="C4513" s="121" t="s">
        <v>206</v>
      </c>
      <c r="D4513" s="121" t="s">
        <v>116</v>
      </c>
      <c r="E4513" s="121" t="s">
        <v>170</v>
      </c>
      <c r="F4513" s="122">
        <v>16362</v>
      </c>
      <c r="G4513" s="122">
        <v>1838</v>
      </c>
      <c r="H4513" s="120">
        <v>2019</v>
      </c>
      <c r="I4513" t="str">
        <f>IF(J4513="natural gas",VLOOKUP(D4513,'Cross-Page Data'!$I$4:$J$13,2,FALSE),IF(J4513="solar",VLOOKUP('Form 923'!D4513,'Cross-Page Data'!$I$14:$J$117,2,FALSE),J4513))</f>
        <v>hydro</v>
      </c>
      <c r="J4513" t="str">
        <f>VLOOKUP(E4513,'Cross-Page Data'!$D$4:$F$48,3,FALSE)</f>
        <v>hydro</v>
      </c>
      <c r="K4513" t="b">
        <f t="shared" si="70"/>
        <v>1</v>
      </c>
    </row>
    <row r="4514" spans="1:11">
      <c r="A4514" s="120">
        <v>10052</v>
      </c>
      <c r="B4514" s="121" t="s">
        <v>201</v>
      </c>
      <c r="C4514" s="121" t="s">
        <v>206</v>
      </c>
      <c r="D4514" s="121" t="s">
        <v>68</v>
      </c>
      <c r="E4514" s="121" t="s">
        <v>38</v>
      </c>
      <c r="F4514" s="122">
        <v>86722</v>
      </c>
      <c r="G4514" s="122">
        <v>3347.02</v>
      </c>
      <c r="H4514" s="120">
        <v>2019</v>
      </c>
      <c r="I4514" t="str">
        <f>IF(J4514="natural gas",VLOOKUP(D4514,'Cross-Page Data'!$I$4:$J$13,2,FALSE),IF(J4514="solar",VLOOKUP('Form 923'!D4514,'Cross-Page Data'!$I$14:$J$117,2,FALSE),J4514))</f>
        <v>natural gas nonpeaker - preexisting retiring</v>
      </c>
      <c r="J4514" t="str">
        <f>VLOOKUP(E4514,'Cross-Page Data'!$D$4:$F$48,3,FALSE)</f>
        <v>natural gas</v>
      </c>
      <c r="K4514" t="b">
        <f t="shared" si="70"/>
        <v>1</v>
      </c>
    </row>
    <row r="4515" spans="1:11">
      <c r="A4515" s="120">
        <v>10052</v>
      </c>
      <c r="B4515" s="121" t="s">
        <v>201</v>
      </c>
      <c r="C4515" s="121" t="s">
        <v>206</v>
      </c>
      <c r="D4515" s="121" t="s">
        <v>68</v>
      </c>
      <c r="E4515" s="121" t="s">
        <v>176</v>
      </c>
      <c r="F4515" s="122">
        <v>1453264</v>
      </c>
      <c r="G4515" s="122">
        <v>61202.98</v>
      </c>
      <c r="H4515" s="120">
        <v>2019</v>
      </c>
      <c r="I4515" t="str">
        <f>IF(J4515="natural gas",VLOOKUP(D4515,'Cross-Page Data'!$I$4:$J$13,2,FALSE),IF(J4515="solar",VLOOKUP('Form 923'!D4515,'Cross-Page Data'!$I$14:$J$117,2,FALSE),J4515))</f>
        <v>biomass</v>
      </c>
      <c r="J4515" t="str">
        <f>VLOOKUP(E4515,'Cross-Page Data'!$D$4:$F$48,3,FALSE)</f>
        <v>biomass</v>
      </c>
      <c r="K4515" t="b">
        <f t="shared" si="70"/>
        <v>1</v>
      </c>
    </row>
    <row r="4516" ht="25.5" spans="1:11">
      <c r="A4516" s="120">
        <v>10058</v>
      </c>
      <c r="B4516" s="121" t="s">
        <v>201</v>
      </c>
      <c r="C4516" s="121" t="s">
        <v>211</v>
      </c>
      <c r="D4516" s="121" t="s">
        <v>79</v>
      </c>
      <c r="E4516" s="121" t="s">
        <v>70</v>
      </c>
      <c r="F4516" s="122">
        <v>122600</v>
      </c>
      <c r="G4516" s="122">
        <v>6497.4</v>
      </c>
      <c r="H4516" s="120">
        <v>2019</v>
      </c>
      <c r="I4516" t="str">
        <f>IF(J4516="natural gas",VLOOKUP(D4516,'Cross-Page Data'!$I$4:$J$13,2,FALSE),IF(J4516="solar",VLOOKUP('Form 923'!D4516,'Cross-Page Data'!$I$14:$J$117,2,FALSE),J4516))</f>
        <v>heavy or residual fuel oil</v>
      </c>
      <c r="J4516" t="str">
        <f>VLOOKUP(E4516,'Cross-Page Data'!$D$4:$F$48,3,FALSE)</f>
        <v>heavy or residual fuel oil</v>
      </c>
      <c r="K4516" t="b">
        <f t="shared" si="70"/>
        <v>0</v>
      </c>
    </row>
    <row r="4517" ht="25.5" spans="1:11">
      <c r="A4517" s="120">
        <v>10058</v>
      </c>
      <c r="B4517" s="121" t="s">
        <v>201</v>
      </c>
      <c r="C4517" s="121" t="s">
        <v>211</v>
      </c>
      <c r="D4517" s="121" t="s">
        <v>79</v>
      </c>
      <c r="E4517" s="121" t="s">
        <v>38</v>
      </c>
      <c r="F4517" s="122">
        <v>0</v>
      </c>
      <c r="G4517" s="122">
        <v>0</v>
      </c>
      <c r="H4517" s="120">
        <v>2019</v>
      </c>
      <c r="I4517" t="str">
        <f>IF(J4517="natural gas",VLOOKUP(D4517,'Cross-Page Data'!$I$4:$J$13,2,FALSE),IF(J4517="solar",VLOOKUP('Form 923'!D4517,'Cross-Page Data'!$I$14:$J$117,2,FALSE),J4517))</f>
        <v>natural gas peaker</v>
      </c>
      <c r="J4517" t="str">
        <f>VLOOKUP(E4517,'Cross-Page Data'!$D$4:$F$48,3,FALSE)</f>
        <v>natural gas</v>
      </c>
      <c r="K4517" t="b">
        <f t="shared" si="70"/>
        <v>0</v>
      </c>
    </row>
    <row r="4518" spans="1:11">
      <c r="A4518" s="120">
        <v>10061</v>
      </c>
      <c r="B4518" s="121" t="s">
        <v>205</v>
      </c>
      <c r="C4518" s="121" t="s">
        <v>209</v>
      </c>
      <c r="D4518" s="121" t="s">
        <v>39</v>
      </c>
      <c r="E4518" s="121" t="s">
        <v>38</v>
      </c>
      <c r="F4518" s="122">
        <v>0</v>
      </c>
      <c r="G4518" s="122">
        <v>0</v>
      </c>
      <c r="H4518" s="120">
        <v>2019</v>
      </c>
      <c r="I4518" t="str">
        <f>IF(J4518="natural gas",VLOOKUP(D4518,'Cross-Page Data'!$I$4:$J$13,2,FALSE),IF(J4518="solar",VLOOKUP('Form 923'!D4518,'Cross-Page Data'!$I$14:$J$117,2,FALSE),J4518))</f>
        <v>natural gas nonpeaker - preexisting nonretiring</v>
      </c>
      <c r="J4518" t="str">
        <f>VLOOKUP(E4518,'Cross-Page Data'!$D$4:$F$48,3,FALSE)</f>
        <v>natural gas</v>
      </c>
      <c r="K4518" t="b">
        <f t="shared" si="70"/>
        <v>0</v>
      </c>
    </row>
    <row r="4519" spans="1:11">
      <c r="A4519" s="120">
        <v>10061</v>
      </c>
      <c r="B4519" s="121" t="s">
        <v>205</v>
      </c>
      <c r="C4519" s="121" t="s">
        <v>209</v>
      </c>
      <c r="D4519" s="121" t="s">
        <v>61</v>
      </c>
      <c r="E4519" s="121" t="s">
        <v>70</v>
      </c>
      <c r="F4519" s="122">
        <v>0</v>
      </c>
      <c r="G4519" s="122">
        <v>0</v>
      </c>
      <c r="H4519" s="120">
        <v>2019</v>
      </c>
      <c r="I4519" t="str">
        <f>IF(J4519="natural gas",VLOOKUP(D4519,'Cross-Page Data'!$I$4:$J$13,2,FALSE),IF(J4519="solar",VLOOKUP('Form 923'!D4519,'Cross-Page Data'!$I$14:$J$117,2,FALSE),J4519))</f>
        <v>heavy or residual fuel oil</v>
      </c>
      <c r="J4519" t="str">
        <f>VLOOKUP(E4519,'Cross-Page Data'!$D$4:$F$48,3,FALSE)</f>
        <v>heavy or residual fuel oil</v>
      </c>
      <c r="K4519" t="b">
        <f t="shared" si="70"/>
        <v>0</v>
      </c>
    </row>
    <row r="4520" spans="1:11">
      <c r="A4520" s="120">
        <v>10061</v>
      </c>
      <c r="B4520" s="121" t="s">
        <v>205</v>
      </c>
      <c r="C4520" s="121" t="s">
        <v>209</v>
      </c>
      <c r="D4520" s="121" t="s">
        <v>61</v>
      </c>
      <c r="E4520" s="121" t="s">
        <v>38</v>
      </c>
      <c r="F4520" s="122">
        <v>452346</v>
      </c>
      <c r="G4520" s="122">
        <v>57470</v>
      </c>
      <c r="H4520" s="120">
        <v>2019</v>
      </c>
      <c r="I4520" t="str">
        <f>IF(J4520="natural gas",VLOOKUP(D4520,'Cross-Page Data'!$I$4:$J$13,2,FALSE),IF(J4520="solar",VLOOKUP('Form 923'!D4520,'Cross-Page Data'!$I$14:$J$117,2,FALSE),J4520))</f>
        <v>natural gas nonpeaker - preexisting nonretiring</v>
      </c>
      <c r="J4520" t="str">
        <f>VLOOKUP(E4520,'Cross-Page Data'!$D$4:$F$48,3,FALSE)</f>
        <v>natural gas</v>
      </c>
      <c r="K4520" t="b">
        <f t="shared" si="70"/>
        <v>0</v>
      </c>
    </row>
    <row r="4521" spans="1:11">
      <c r="A4521" s="120">
        <v>10062</v>
      </c>
      <c r="B4521" s="121" t="s">
        <v>201</v>
      </c>
      <c r="C4521" s="121" t="s">
        <v>206</v>
      </c>
      <c r="D4521" s="121" t="s">
        <v>68</v>
      </c>
      <c r="E4521" s="121" t="s">
        <v>105</v>
      </c>
      <c r="F4521" s="122">
        <v>2945825</v>
      </c>
      <c r="G4521" s="122">
        <v>124909.93</v>
      </c>
      <c r="H4521" s="120">
        <v>2019</v>
      </c>
      <c r="I4521" t="str">
        <f>IF(J4521="natural gas",VLOOKUP(D4521,'Cross-Page Data'!$I$4:$J$13,2,FALSE),IF(J4521="solar",VLOOKUP('Form 923'!D4521,'Cross-Page Data'!$I$14:$J$117,2,FALSE),J4521))</f>
        <v>municipal solid waste</v>
      </c>
      <c r="J4521" t="str">
        <f>VLOOKUP(E4521,'Cross-Page Data'!$D$4:$F$48,3,FALSE)</f>
        <v>municipal solid waste</v>
      </c>
      <c r="K4521" t="b">
        <f t="shared" si="70"/>
        <v>1</v>
      </c>
    </row>
    <row r="4522" spans="1:11">
      <c r="A4522" s="120">
        <v>10062</v>
      </c>
      <c r="B4522" s="121" t="s">
        <v>201</v>
      </c>
      <c r="C4522" s="121" t="s">
        <v>206</v>
      </c>
      <c r="D4522" s="121" t="s">
        <v>68</v>
      </c>
      <c r="E4522" s="121" t="s">
        <v>110</v>
      </c>
      <c r="F4522" s="122">
        <v>3600546</v>
      </c>
      <c r="G4522" s="122">
        <v>152671.32</v>
      </c>
      <c r="H4522" s="120">
        <v>2019</v>
      </c>
      <c r="I4522" t="str">
        <f>IF(J4522="natural gas",VLOOKUP(D4522,'Cross-Page Data'!$I$4:$J$13,2,FALSE),IF(J4522="solar",VLOOKUP('Form 923'!D4522,'Cross-Page Data'!$I$14:$J$117,2,FALSE),J4522))</f>
        <v>municipal solid waste</v>
      </c>
      <c r="J4522" t="str">
        <f>VLOOKUP(E4522,'Cross-Page Data'!$D$4:$F$48,3,FALSE)</f>
        <v>municipal solid waste</v>
      </c>
      <c r="K4522" t="b">
        <f t="shared" si="70"/>
        <v>1</v>
      </c>
    </row>
    <row r="4523" spans="1:11">
      <c r="A4523" s="120">
        <v>10062</v>
      </c>
      <c r="B4523" s="121" t="s">
        <v>201</v>
      </c>
      <c r="C4523" s="121" t="s">
        <v>206</v>
      </c>
      <c r="D4523" s="121" t="s">
        <v>68</v>
      </c>
      <c r="E4523" s="121" t="s">
        <v>38</v>
      </c>
      <c r="F4523" s="122">
        <v>376899</v>
      </c>
      <c r="G4523" s="122">
        <v>16389.754</v>
      </c>
      <c r="H4523" s="120">
        <v>2019</v>
      </c>
      <c r="I4523" t="str">
        <f>IF(J4523="natural gas",VLOOKUP(D4523,'Cross-Page Data'!$I$4:$J$13,2,FALSE),IF(J4523="solar",VLOOKUP('Form 923'!D4523,'Cross-Page Data'!$I$14:$J$117,2,FALSE),J4523))</f>
        <v>natural gas nonpeaker - preexisting retiring</v>
      </c>
      <c r="J4523" t="str">
        <f>VLOOKUP(E4523,'Cross-Page Data'!$D$4:$F$48,3,FALSE)</f>
        <v>natural gas</v>
      </c>
      <c r="K4523" t="b">
        <f t="shared" si="70"/>
        <v>1</v>
      </c>
    </row>
    <row r="4524" spans="1:11">
      <c r="A4524" s="120">
        <v>10063</v>
      </c>
      <c r="B4524" s="121" t="s">
        <v>201</v>
      </c>
      <c r="C4524" s="121" t="s">
        <v>206</v>
      </c>
      <c r="D4524" s="121" t="s">
        <v>116</v>
      </c>
      <c r="E4524" s="121" t="s">
        <v>170</v>
      </c>
      <c r="F4524" s="122">
        <v>154308</v>
      </c>
      <c r="G4524" s="122">
        <v>17334</v>
      </c>
      <c r="H4524" s="120">
        <v>2019</v>
      </c>
      <c r="I4524" t="str">
        <f>IF(J4524="natural gas",VLOOKUP(D4524,'Cross-Page Data'!$I$4:$J$13,2,FALSE),IF(J4524="solar",VLOOKUP('Form 923'!D4524,'Cross-Page Data'!$I$14:$J$117,2,FALSE),J4524))</f>
        <v>hydro</v>
      </c>
      <c r="J4524" t="str">
        <f>VLOOKUP(E4524,'Cross-Page Data'!$D$4:$F$48,3,FALSE)</f>
        <v>hydro</v>
      </c>
      <c r="K4524" t="b">
        <f t="shared" si="70"/>
        <v>1</v>
      </c>
    </row>
    <row r="4525" spans="1:11">
      <c r="A4525" s="120">
        <v>10066</v>
      </c>
      <c r="B4525" s="121" t="s">
        <v>201</v>
      </c>
      <c r="C4525" s="121" t="s">
        <v>206</v>
      </c>
      <c r="D4525" s="121" t="s">
        <v>116</v>
      </c>
      <c r="E4525" s="121" t="s">
        <v>170</v>
      </c>
      <c r="F4525" s="122">
        <v>254329</v>
      </c>
      <c r="G4525" s="122">
        <v>28570</v>
      </c>
      <c r="H4525" s="120">
        <v>2019</v>
      </c>
      <c r="I4525" t="str">
        <f>IF(J4525="natural gas",VLOOKUP(D4525,'Cross-Page Data'!$I$4:$J$13,2,FALSE),IF(J4525="solar",VLOOKUP('Form 923'!D4525,'Cross-Page Data'!$I$14:$J$117,2,FALSE),J4525))</f>
        <v>hydro</v>
      </c>
      <c r="J4525" t="str">
        <f>VLOOKUP(E4525,'Cross-Page Data'!$D$4:$F$48,3,FALSE)</f>
        <v>hydro</v>
      </c>
      <c r="K4525" t="b">
        <f t="shared" si="70"/>
        <v>1</v>
      </c>
    </row>
    <row r="4526" spans="1:11">
      <c r="A4526" s="120">
        <v>10070</v>
      </c>
      <c r="B4526" s="121" t="s">
        <v>201</v>
      </c>
      <c r="C4526" s="121" t="s">
        <v>206</v>
      </c>
      <c r="D4526" s="121" t="s">
        <v>116</v>
      </c>
      <c r="E4526" s="121" t="s">
        <v>170</v>
      </c>
      <c r="F4526" s="122">
        <v>11262</v>
      </c>
      <c r="G4526" s="122">
        <v>1265</v>
      </c>
      <c r="H4526" s="120">
        <v>2019</v>
      </c>
      <c r="I4526" t="str">
        <f>IF(J4526="natural gas",VLOOKUP(D4526,'Cross-Page Data'!$I$4:$J$13,2,FALSE),IF(J4526="solar",VLOOKUP('Form 923'!D4526,'Cross-Page Data'!$I$14:$J$117,2,FALSE),J4526))</f>
        <v>hydro</v>
      </c>
      <c r="J4526" t="str">
        <f>VLOOKUP(E4526,'Cross-Page Data'!$D$4:$F$48,3,FALSE)</f>
        <v>hydro</v>
      </c>
      <c r="K4526" t="b">
        <f t="shared" si="70"/>
        <v>1</v>
      </c>
    </row>
    <row r="4527" ht="25.5" spans="1:11">
      <c r="A4527" s="120">
        <v>10072</v>
      </c>
      <c r="B4527" s="121" t="s">
        <v>201</v>
      </c>
      <c r="C4527" s="121" t="s">
        <v>211</v>
      </c>
      <c r="D4527" s="121" t="s">
        <v>68</v>
      </c>
      <c r="E4527" s="121" t="s">
        <v>38</v>
      </c>
      <c r="F4527" s="122">
        <v>7963</v>
      </c>
      <c r="G4527" s="122">
        <v>462.306</v>
      </c>
      <c r="H4527" s="120">
        <v>2019</v>
      </c>
      <c r="I4527" t="str">
        <f>IF(J4527="natural gas",VLOOKUP(D4527,'Cross-Page Data'!$I$4:$J$13,2,FALSE),IF(J4527="solar",VLOOKUP('Form 923'!D4527,'Cross-Page Data'!$I$14:$J$117,2,FALSE),J4527))</f>
        <v>natural gas nonpeaker - preexisting retiring</v>
      </c>
      <c r="J4527" t="str">
        <f>VLOOKUP(E4527,'Cross-Page Data'!$D$4:$F$48,3,FALSE)</f>
        <v>natural gas</v>
      </c>
      <c r="K4527" t="b">
        <f t="shared" si="70"/>
        <v>0</v>
      </c>
    </row>
    <row r="4528" ht="25.5" spans="1:11">
      <c r="A4528" s="120">
        <v>10072</v>
      </c>
      <c r="B4528" s="121" t="s">
        <v>201</v>
      </c>
      <c r="C4528" s="121" t="s">
        <v>211</v>
      </c>
      <c r="D4528" s="121" t="s">
        <v>68</v>
      </c>
      <c r="E4528" s="121" t="s">
        <v>140</v>
      </c>
      <c r="F4528" s="122">
        <v>1619452</v>
      </c>
      <c r="G4528" s="122">
        <v>94018.694</v>
      </c>
      <c r="H4528" s="120">
        <v>2019</v>
      </c>
      <c r="I4528" t="str">
        <f>IF(J4528="natural gas",VLOOKUP(D4528,'Cross-Page Data'!$I$4:$J$13,2,FALSE),IF(J4528="solar",VLOOKUP('Form 923'!D4528,'Cross-Page Data'!$I$14:$J$117,2,FALSE),J4528))</f>
        <v>other</v>
      </c>
      <c r="J4528" t="str">
        <f>VLOOKUP(E4528,'Cross-Page Data'!$D$4:$F$48,3,FALSE)</f>
        <v>other</v>
      </c>
      <c r="K4528" t="b">
        <f t="shared" si="70"/>
        <v>0</v>
      </c>
    </row>
    <row r="4529" spans="1:11">
      <c r="A4529" s="120">
        <v>10075</v>
      </c>
      <c r="B4529" s="121" t="s">
        <v>201</v>
      </c>
      <c r="C4529" s="121" t="s">
        <v>202</v>
      </c>
      <c r="D4529" s="121" t="s">
        <v>68</v>
      </c>
      <c r="E4529" s="121" t="s">
        <v>54</v>
      </c>
      <c r="F4529" s="122">
        <v>0</v>
      </c>
      <c r="G4529" s="122">
        <v>0</v>
      </c>
      <c r="H4529" s="120">
        <v>2019</v>
      </c>
      <c r="I4529" t="str">
        <f>IF(J4529="natural gas",VLOOKUP(D4529,'Cross-Page Data'!$I$4:$J$13,2,FALSE),IF(J4529="solar",VLOOKUP('Form 923'!D4529,'Cross-Page Data'!$I$14:$J$117,2,FALSE),J4529))</f>
        <v>hard coal</v>
      </c>
      <c r="J4529" t="str">
        <f>VLOOKUP(E4529,'Cross-Page Data'!$D$4:$F$48,3,FALSE)</f>
        <v>hard coal</v>
      </c>
      <c r="K4529" t="b">
        <f t="shared" si="70"/>
        <v>1</v>
      </c>
    </row>
    <row r="4530" spans="1:11">
      <c r="A4530" s="120">
        <v>10075</v>
      </c>
      <c r="B4530" s="121" t="s">
        <v>201</v>
      </c>
      <c r="C4530" s="121" t="s">
        <v>202</v>
      </c>
      <c r="D4530" s="121" t="s">
        <v>68</v>
      </c>
      <c r="E4530" s="121" t="s">
        <v>70</v>
      </c>
      <c r="F4530" s="122">
        <v>0</v>
      </c>
      <c r="G4530" s="122">
        <v>0</v>
      </c>
      <c r="H4530" s="120">
        <v>2019</v>
      </c>
      <c r="I4530" t="str">
        <f>IF(J4530="natural gas",VLOOKUP(D4530,'Cross-Page Data'!$I$4:$J$13,2,FALSE),IF(J4530="solar",VLOOKUP('Form 923'!D4530,'Cross-Page Data'!$I$14:$J$117,2,FALSE),J4530))</f>
        <v>heavy or residual fuel oil</v>
      </c>
      <c r="J4530" t="str">
        <f>VLOOKUP(E4530,'Cross-Page Data'!$D$4:$F$48,3,FALSE)</f>
        <v>heavy or residual fuel oil</v>
      </c>
      <c r="K4530" t="b">
        <f t="shared" si="70"/>
        <v>1</v>
      </c>
    </row>
    <row r="4531" spans="1:11">
      <c r="A4531" s="120">
        <v>10075</v>
      </c>
      <c r="B4531" s="121" t="s">
        <v>201</v>
      </c>
      <c r="C4531" s="121" t="s">
        <v>202</v>
      </c>
      <c r="D4531" s="121" t="s">
        <v>68</v>
      </c>
      <c r="E4531" s="121" t="s">
        <v>162</v>
      </c>
      <c r="F4531" s="122">
        <v>0</v>
      </c>
      <c r="G4531" s="122">
        <v>0</v>
      </c>
      <c r="H4531" s="120">
        <v>2019</v>
      </c>
      <c r="I4531" t="str">
        <f>IF(J4531="natural gas",VLOOKUP(D4531,'Cross-Page Data'!$I$4:$J$13,2,FALSE),IF(J4531="solar",VLOOKUP('Form 923'!D4531,'Cross-Page Data'!$I$14:$J$117,2,FALSE),J4531))</f>
        <v>hard coal</v>
      </c>
      <c r="J4531" t="str">
        <f>VLOOKUP(E4531,'Cross-Page Data'!$D$4:$F$48,3,FALSE)</f>
        <v>hard coal</v>
      </c>
      <c r="K4531" t="b">
        <f t="shared" si="70"/>
        <v>1</v>
      </c>
    </row>
    <row r="4532" ht="25.5" spans="1:11">
      <c r="A4532" s="120">
        <v>10091</v>
      </c>
      <c r="B4532" s="121" t="s">
        <v>205</v>
      </c>
      <c r="C4532" s="121" t="s">
        <v>210</v>
      </c>
      <c r="D4532" s="121" t="s">
        <v>39</v>
      </c>
      <c r="E4532" s="121" t="s">
        <v>38</v>
      </c>
      <c r="F4532" s="122">
        <v>0</v>
      </c>
      <c r="G4532" s="122">
        <v>149.284</v>
      </c>
      <c r="H4532" s="120">
        <v>2019</v>
      </c>
      <c r="I4532" t="str">
        <f>IF(J4532="natural gas",VLOOKUP(D4532,'Cross-Page Data'!$I$4:$J$13,2,FALSE),IF(J4532="solar",VLOOKUP('Form 923'!D4532,'Cross-Page Data'!$I$14:$J$117,2,FALSE),J4532))</f>
        <v>natural gas nonpeaker - preexisting nonretiring</v>
      </c>
      <c r="J4532" t="str">
        <f>VLOOKUP(E4532,'Cross-Page Data'!$D$4:$F$48,3,FALSE)</f>
        <v>natural gas</v>
      </c>
      <c r="K4532" t="b">
        <f t="shared" si="70"/>
        <v>0</v>
      </c>
    </row>
    <row r="4533" ht="25.5" spans="1:11">
      <c r="A4533" s="120">
        <v>10091</v>
      </c>
      <c r="B4533" s="121" t="s">
        <v>205</v>
      </c>
      <c r="C4533" s="121" t="s">
        <v>210</v>
      </c>
      <c r="D4533" s="121" t="s">
        <v>39</v>
      </c>
      <c r="E4533" s="121" t="s">
        <v>130</v>
      </c>
      <c r="F4533" s="122">
        <v>0</v>
      </c>
      <c r="G4533" s="122">
        <v>29512.716</v>
      </c>
      <c r="H4533" s="120">
        <v>2019</v>
      </c>
      <c r="I4533" t="str">
        <f>IF(J4533="natural gas",VLOOKUP(D4533,'Cross-Page Data'!$I$4:$J$13,2,FALSE),IF(J4533="solar",VLOOKUP('Form 923'!D4533,'Cross-Page Data'!$I$14:$J$117,2,FALSE),J4533))</f>
        <v>biomass</v>
      </c>
      <c r="J4533" t="str">
        <f>VLOOKUP(E4533,'Cross-Page Data'!$D$4:$F$48,3,FALSE)</f>
        <v>biomass</v>
      </c>
      <c r="K4533" t="b">
        <f t="shared" si="70"/>
        <v>0</v>
      </c>
    </row>
    <row r="4534" ht="25.5" spans="1:11">
      <c r="A4534" s="120">
        <v>10091</v>
      </c>
      <c r="B4534" s="121" t="s">
        <v>205</v>
      </c>
      <c r="C4534" s="121" t="s">
        <v>210</v>
      </c>
      <c r="D4534" s="121" t="s">
        <v>61</v>
      </c>
      <c r="E4534" s="121" t="s">
        <v>38</v>
      </c>
      <c r="F4534" s="122">
        <v>8793</v>
      </c>
      <c r="G4534" s="122">
        <v>687.995</v>
      </c>
      <c r="H4534" s="120">
        <v>2019</v>
      </c>
      <c r="I4534" t="str">
        <f>IF(J4534="natural gas",VLOOKUP(D4534,'Cross-Page Data'!$I$4:$J$13,2,FALSE),IF(J4534="solar",VLOOKUP('Form 923'!D4534,'Cross-Page Data'!$I$14:$J$117,2,FALSE),J4534))</f>
        <v>natural gas nonpeaker - preexisting nonretiring</v>
      </c>
      <c r="J4534" t="str">
        <f>VLOOKUP(E4534,'Cross-Page Data'!$D$4:$F$48,3,FALSE)</f>
        <v>natural gas</v>
      </c>
      <c r="K4534" t="b">
        <f t="shared" si="70"/>
        <v>0</v>
      </c>
    </row>
    <row r="4535" ht="25.5" spans="1:11">
      <c r="A4535" s="120">
        <v>10091</v>
      </c>
      <c r="B4535" s="121" t="s">
        <v>205</v>
      </c>
      <c r="C4535" s="121" t="s">
        <v>210</v>
      </c>
      <c r="D4535" s="121" t="s">
        <v>61</v>
      </c>
      <c r="E4535" s="121" t="s">
        <v>130</v>
      </c>
      <c r="F4535" s="122">
        <v>1626838</v>
      </c>
      <c r="G4535" s="122">
        <v>128487.01</v>
      </c>
      <c r="H4535" s="120">
        <v>2019</v>
      </c>
      <c r="I4535" t="str">
        <f>IF(J4535="natural gas",VLOOKUP(D4535,'Cross-Page Data'!$I$4:$J$13,2,FALSE),IF(J4535="solar",VLOOKUP('Form 923'!D4535,'Cross-Page Data'!$I$14:$J$117,2,FALSE),J4535))</f>
        <v>biomass</v>
      </c>
      <c r="J4535" t="str">
        <f>VLOOKUP(E4535,'Cross-Page Data'!$D$4:$F$48,3,FALSE)</f>
        <v>biomass</v>
      </c>
      <c r="K4535" t="b">
        <f t="shared" si="70"/>
        <v>0</v>
      </c>
    </row>
    <row r="4536" spans="1:11">
      <c r="A4536" s="120">
        <v>10093</v>
      </c>
      <c r="B4536" s="121" t="s">
        <v>205</v>
      </c>
      <c r="C4536" s="121" t="s">
        <v>209</v>
      </c>
      <c r="D4536" s="121" t="s">
        <v>73</v>
      </c>
      <c r="E4536" s="121" t="s">
        <v>70</v>
      </c>
      <c r="F4536" s="122">
        <v>18919</v>
      </c>
      <c r="G4536" s="122">
        <v>4075.634</v>
      </c>
      <c r="H4536" s="120">
        <v>2019</v>
      </c>
      <c r="I4536" t="str">
        <f>IF(J4536="natural gas",VLOOKUP(D4536,'Cross-Page Data'!$I$4:$J$13,2,FALSE),IF(J4536="solar",VLOOKUP('Form 923'!D4536,'Cross-Page Data'!$I$14:$J$117,2,FALSE),J4536))</f>
        <v>heavy or residual fuel oil</v>
      </c>
      <c r="J4536" t="str">
        <f>VLOOKUP(E4536,'Cross-Page Data'!$D$4:$F$48,3,FALSE)</f>
        <v>heavy or residual fuel oil</v>
      </c>
      <c r="K4536" t="b">
        <f t="shared" si="70"/>
        <v>0</v>
      </c>
    </row>
    <row r="4537" spans="1:11">
      <c r="A4537" s="120">
        <v>10093</v>
      </c>
      <c r="B4537" s="121" t="s">
        <v>205</v>
      </c>
      <c r="C4537" s="121" t="s">
        <v>209</v>
      </c>
      <c r="D4537" s="121" t="s">
        <v>73</v>
      </c>
      <c r="E4537" s="121" t="s">
        <v>81</v>
      </c>
      <c r="F4537" s="122">
        <v>0</v>
      </c>
      <c r="G4537" s="122">
        <v>0</v>
      </c>
      <c r="H4537" s="120">
        <v>2019</v>
      </c>
      <c r="I4537" t="str">
        <f>IF(J4537="natural gas",VLOOKUP(D4537,'Cross-Page Data'!$I$4:$J$13,2,FALSE),IF(J4537="solar",VLOOKUP('Form 923'!D4537,'Cross-Page Data'!$I$14:$J$117,2,FALSE),J4537))</f>
        <v>petroleum</v>
      </c>
      <c r="J4537" t="str">
        <f>VLOOKUP(E4537,'Cross-Page Data'!$D$4:$F$48,3,FALSE)</f>
        <v>petroleum</v>
      </c>
      <c r="K4537" t="b">
        <f t="shared" si="70"/>
        <v>0</v>
      </c>
    </row>
    <row r="4538" spans="1:11">
      <c r="A4538" s="120">
        <v>10093</v>
      </c>
      <c r="B4538" s="121" t="s">
        <v>205</v>
      </c>
      <c r="C4538" s="121" t="s">
        <v>209</v>
      </c>
      <c r="D4538" s="121" t="s">
        <v>73</v>
      </c>
      <c r="E4538" s="121" t="s">
        <v>86</v>
      </c>
      <c r="F4538" s="122">
        <v>0</v>
      </c>
      <c r="G4538" s="122">
        <v>0</v>
      </c>
      <c r="H4538" s="120">
        <v>2019</v>
      </c>
      <c r="I4538" t="str">
        <f>IF(J4538="natural gas",VLOOKUP(D4538,'Cross-Page Data'!$I$4:$J$13,2,FALSE),IF(J4538="solar",VLOOKUP('Form 923'!D4538,'Cross-Page Data'!$I$14:$J$117,2,FALSE),J4538))</f>
        <v>other</v>
      </c>
      <c r="J4538" t="str">
        <f>VLOOKUP(E4538,'Cross-Page Data'!$D$4:$F$48,3,FALSE)</f>
        <v>other</v>
      </c>
      <c r="K4538" t="b">
        <f t="shared" si="70"/>
        <v>0</v>
      </c>
    </row>
    <row r="4539" spans="1:11">
      <c r="A4539" s="120">
        <v>10093</v>
      </c>
      <c r="B4539" s="121" t="s">
        <v>205</v>
      </c>
      <c r="C4539" s="121" t="s">
        <v>209</v>
      </c>
      <c r="D4539" s="121" t="s">
        <v>73</v>
      </c>
      <c r="E4539" s="121" t="s">
        <v>152</v>
      </c>
      <c r="F4539" s="122">
        <v>0</v>
      </c>
      <c r="G4539" s="122">
        <v>0</v>
      </c>
      <c r="H4539" s="120">
        <v>2019</v>
      </c>
      <c r="I4539" t="str">
        <f>IF(J4539="natural gas",VLOOKUP(D4539,'Cross-Page Data'!$I$4:$J$13,2,FALSE),IF(J4539="solar",VLOOKUP('Form 923'!D4539,'Cross-Page Data'!$I$14:$J$117,2,FALSE),J4539))</f>
        <v>heavy or residual fuel oil</v>
      </c>
      <c r="J4539" t="str">
        <f>VLOOKUP(E4539,'Cross-Page Data'!$D$4:$F$48,3,FALSE)</f>
        <v>heavy or residual fuel oil</v>
      </c>
      <c r="K4539" t="b">
        <f t="shared" si="70"/>
        <v>0</v>
      </c>
    </row>
    <row r="4540" spans="1:11">
      <c r="A4540" s="120">
        <v>10093</v>
      </c>
      <c r="B4540" s="121" t="s">
        <v>205</v>
      </c>
      <c r="C4540" s="121" t="s">
        <v>209</v>
      </c>
      <c r="D4540" s="121" t="s">
        <v>73</v>
      </c>
      <c r="E4540" s="121" t="s">
        <v>183</v>
      </c>
      <c r="F4540" s="122">
        <v>752516</v>
      </c>
      <c r="G4540" s="122">
        <v>162103.95</v>
      </c>
      <c r="H4540" s="120">
        <v>2019</v>
      </c>
      <c r="I4540" t="str">
        <f>IF(J4540="natural gas",VLOOKUP(D4540,'Cross-Page Data'!$I$4:$J$13,2,FALSE),IF(J4540="solar",VLOOKUP('Form 923'!D4540,'Cross-Page Data'!$I$14:$J$117,2,FALSE),J4540))</f>
        <v>crude oil</v>
      </c>
      <c r="J4540" t="str">
        <f>VLOOKUP(E4540,'Cross-Page Data'!$D$4:$F$48,3,FALSE)</f>
        <v>crude oil</v>
      </c>
      <c r="K4540" t="b">
        <f t="shared" si="70"/>
        <v>0</v>
      </c>
    </row>
    <row r="4541" spans="1:11">
      <c r="A4541" s="120">
        <v>10099</v>
      </c>
      <c r="B4541" s="121" t="s">
        <v>201</v>
      </c>
      <c r="C4541" s="121" t="s">
        <v>206</v>
      </c>
      <c r="D4541" s="121" t="s">
        <v>39</v>
      </c>
      <c r="E4541" s="121" t="s">
        <v>70</v>
      </c>
      <c r="F4541" s="122">
        <v>0</v>
      </c>
      <c r="G4541" s="122">
        <v>0</v>
      </c>
      <c r="H4541" s="120">
        <v>2019</v>
      </c>
      <c r="I4541" t="str">
        <f>IF(J4541="natural gas",VLOOKUP(D4541,'Cross-Page Data'!$I$4:$J$13,2,FALSE),IF(J4541="solar",VLOOKUP('Form 923'!D4541,'Cross-Page Data'!$I$14:$J$117,2,FALSE),J4541))</f>
        <v>heavy or residual fuel oil</v>
      </c>
      <c r="J4541" t="str">
        <f>VLOOKUP(E4541,'Cross-Page Data'!$D$4:$F$48,3,FALSE)</f>
        <v>heavy or residual fuel oil</v>
      </c>
      <c r="K4541" t="b">
        <f t="shared" si="70"/>
        <v>1</v>
      </c>
    </row>
    <row r="4542" spans="1:11">
      <c r="A4542" s="120">
        <v>10099</v>
      </c>
      <c r="B4542" s="121" t="s">
        <v>201</v>
      </c>
      <c r="C4542" s="121" t="s">
        <v>206</v>
      </c>
      <c r="D4542" s="121" t="s">
        <v>39</v>
      </c>
      <c r="E4542" s="121" t="s">
        <v>38</v>
      </c>
      <c r="F4542" s="122">
        <v>0</v>
      </c>
      <c r="G4542" s="122">
        <v>0</v>
      </c>
      <c r="H4542" s="120">
        <v>2019</v>
      </c>
      <c r="I4542" t="str">
        <f>IF(J4542="natural gas",VLOOKUP(D4542,'Cross-Page Data'!$I$4:$J$13,2,FALSE),IF(J4542="solar",VLOOKUP('Form 923'!D4542,'Cross-Page Data'!$I$14:$J$117,2,FALSE),J4542))</f>
        <v>natural gas nonpeaker - preexisting nonretiring</v>
      </c>
      <c r="J4542" t="str">
        <f>VLOOKUP(E4542,'Cross-Page Data'!$D$4:$F$48,3,FALSE)</f>
        <v>natural gas</v>
      </c>
      <c r="K4542" t="b">
        <f t="shared" si="70"/>
        <v>1</v>
      </c>
    </row>
    <row r="4543" spans="1:11">
      <c r="A4543" s="120">
        <v>10099</v>
      </c>
      <c r="B4543" s="121" t="s">
        <v>201</v>
      </c>
      <c r="C4543" s="121" t="s">
        <v>206</v>
      </c>
      <c r="D4543" s="121" t="s">
        <v>61</v>
      </c>
      <c r="E4543" s="121" t="s">
        <v>70</v>
      </c>
      <c r="F4543" s="122">
        <v>883</v>
      </c>
      <c r="G4543" s="122">
        <v>0</v>
      </c>
      <c r="H4543" s="120">
        <v>2019</v>
      </c>
      <c r="I4543" t="str">
        <f>IF(J4543="natural gas",VLOOKUP(D4543,'Cross-Page Data'!$I$4:$J$13,2,FALSE),IF(J4543="solar",VLOOKUP('Form 923'!D4543,'Cross-Page Data'!$I$14:$J$117,2,FALSE),J4543))</f>
        <v>heavy or residual fuel oil</v>
      </c>
      <c r="J4543" t="str">
        <f>VLOOKUP(E4543,'Cross-Page Data'!$D$4:$F$48,3,FALSE)</f>
        <v>heavy or residual fuel oil</v>
      </c>
      <c r="K4543" t="b">
        <f t="shared" si="70"/>
        <v>1</v>
      </c>
    </row>
    <row r="4544" spans="1:11">
      <c r="A4544" s="120">
        <v>10099</v>
      </c>
      <c r="B4544" s="121" t="s">
        <v>201</v>
      </c>
      <c r="C4544" s="121" t="s">
        <v>206</v>
      </c>
      <c r="D4544" s="121" t="s">
        <v>61</v>
      </c>
      <c r="E4544" s="121" t="s">
        <v>86</v>
      </c>
      <c r="F4544" s="122">
        <v>0</v>
      </c>
      <c r="G4544" s="122">
        <v>0</v>
      </c>
      <c r="H4544" s="120">
        <v>2019</v>
      </c>
      <c r="I4544" t="str">
        <f>IF(J4544="natural gas",VLOOKUP(D4544,'Cross-Page Data'!$I$4:$J$13,2,FALSE),IF(J4544="solar",VLOOKUP('Form 923'!D4544,'Cross-Page Data'!$I$14:$J$117,2,FALSE),J4544))</f>
        <v>other</v>
      </c>
      <c r="J4544" t="str">
        <f>VLOOKUP(E4544,'Cross-Page Data'!$D$4:$F$48,3,FALSE)</f>
        <v>other</v>
      </c>
      <c r="K4544" t="b">
        <f t="shared" si="70"/>
        <v>1</v>
      </c>
    </row>
    <row r="4545" spans="1:11">
      <c r="A4545" s="120">
        <v>10099</v>
      </c>
      <c r="B4545" s="121" t="s">
        <v>201</v>
      </c>
      <c r="C4545" s="121" t="s">
        <v>206</v>
      </c>
      <c r="D4545" s="121" t="s">
        <v>61</v>
      </c>
      <c r="E4545" s="121" t="s">
        <v>38</v>
      </c>
      <c r="F4545" s="122">
        <v>52120</v>
      </c>
      <c r="G4545" s="122">
        <v>0</v>
      </c>
      <c r="H4545" s="120">
        <v>2019</v>
      </c>
      <c r="I4545" t="str">
        <f>IF(J4545="natural gas",VLOOKUP(D4545,'Cross-Page Data'!$I$4:$J$13,2,FALSE),IF(J4545="solar",VLOOKUP('Form 923'!D4545,'Cross-Page Data'!$I$14:$J$117,2,FALSE),J4545))</f>
        <v>natural gas nonpeaker - preexisting nonretiring</v>
      </c>
      <c r="J4545" t="str">
        <f>VLOOKUP(E4545,'Cross-Page Data'!$D$4:$F$48,3,FALSE)</f>
        <v>natural gas</v>
      </c>
      <c r="K4545" t="b">
        <f t="shared" si="70"/>
        <v>1</v>
      </c>
    </row>
    <row r="4546" spans="1:11">
      <c r="A4546" s="120">
        <v>10108</v>
      </c>
      <c r="B4546" s="121" t="s">
        <v>205</v>
      </c>
      <c r="C4546" s="121" t="s">
        <v>209</v>
      </c>
      <c r="D4546" s="121" t="s">
        <v>73</v>
      </c>
      <c r="E4546" s="121" t="s">
        <v>70</v>
      </c>
      <c r="F4546" s="122">
        <v>0</v>
      </c>
      <c r="G4546" s="122">
        <v>0</v>
      </c>
      <c r="H4546" s="120">
        <v>2019</v>
      </c>
      <c r="I4546" t="str">
        <f>IF(J4546="natural gas",VLOOKUP(D4546,'Cross-Page Data'!$I$4:$J$13,2,FALSE),IF(J4546="solar",VLOOKUP('Form 923'!D4546,'Cross-Page Data'!$I$14:$J$117,2,FALSE),J4546))</f>
        <v>heavy or residual fuel oil</v>
      </c>
      <c r="J4546" t="str">
        <f>VLOOKUP(E4546,'Cross-Page Data'!$D$4:$F$48,3,FALSE)</f>
        <v>heavy or residual fuel oil</v>
      </c>
      <c r="K4546" t="b">
        <f t="shared" si="70"/>
        <v>0</v>
      </c>
    </row>
    <row r="4547" spans="1:11">
      <c r="A4547" s="120">
        <v>10108</v>
      </c>
      <c r="B4547" s="121" t="s">
        <v>205</v>
      </c>
      <c r="C4547" s="121" t="s">
        <v>209</v>
      </c>
      <c r="D4547" s="121" t="s">
        <v>73</v>
      </c>
      <c r="E4547" s="121" t="s">
        <v>38</v>
      </c>
      <c r="F4547" s="122">
        <v>192089</v>
      </c>
      <c r="G4547" s="122">
        <v>29838</v>
      </c>
      <c r="H4547" s="120">
        <v>2019</v>
      </c>
      <c r="I4547" t="str">
        <f>IF(J4547="natural gas",VLOOKUP(D4547,'Cross-Page Data'!$I$4:$J$13,2,FALSE),IF(J4547="solar",VLOOKUP('Form 923'!D4547,'Cross-Page Data'!$I$14:$J$117,2,FALSE),J4547))</f>
        <v>natural gas peaker</v>
      </c>
      <c r="J4547" t="str">
        <f>VLOOKUP(E4547,'Cross-Page Data'!$D$4:$F$48,3,FALSE)</f>
        <v>natural gas</v>
      </c>
      <c r="K4547" t="b">
        <f t="shared" si="70"/>
        <v>0</v>
      </c>
    </row>
    <row r="4548" spans="1:11">
      <c r="A4548" s="120">
        <v>10109</v>
      </c>
      <c r="B4548" s="121" t="s">
        <v>201</v>
      </c>
      <c r="C4548" s="121" t="s">
        <v>206</v>
      </c>
      <c r="D4548" s="121" t="s">
        <v>116</v>
      </c>
      <c r="E4548" s="121" t="s">
        <v>170</v>
      </c>
      <c r="F4548" s="122">
        <v>62616</v>
      </c>
      <c r="G4548" s="122">
        <v>7034</v>
      </c>
      <c r="H4548" s="120">
        <v>2019</v>
      </c>
      <c r="I4548" t="str">
        <f>IF(J4548="natural gas",VLOOKUP(D4548,'Cross-Page Data'!$I$4:$J$13,2,FALSE),IF(J4548="solar",VLOOKUP('Form 923'!D4548,'Cross-Page Data'!$I$14:$J$117,2,FALSE),J4548))</f>
        <v>hydro</v>
      </c>
      <c r="J4548" t="str">
        <f>VLOOKUP(E4548,'Cross-Page Data'!$D$4:$F$48,3,FALSE)</f>
        <v>hydro</v>
      </c>
      <c r="K4548" t="b">
        <f t="shared" si="70"/>
        <v>1</v>
      </c>
    </row>
    <row r="4549" spans="1:11">
      <c r="A4549" s="120">
        <v>10110</v>
      </c>
      <c r="B4549" s="121" t="s">
        <v>205</v>
      </c>
      <c r="C4549" s="121" t="s">
        <v>209</v>
      </c>
      <c r="D4549" s="121" t="s">
        <v>73</v>
      </c>
      <c r="E4549" s="121" t="s">
        <v>38</v>
      </c>
      <c r="F4549" s="122">
        <v>198044</v>
      </c>
      <c r="G4549" s="122">
        <v>24030</v>
      </c>
      <c r="H4549" s="120">
        <v>2019</v>
      </c>
      <c r="I4549" t="str">
        <f>IF(J4549="natural gas",VLOOKUP(D4549,'Cross-Page Data'!$I$4:$J$13,2,FALSE),IF(J4549="solar",VLOOKUP('Form 923'!D4549,'Cross-Page Data'!$I$14:$J$117,2,FALSE),J4549))</f>
        <v>natural gas peaker</v>
      </c>
      <c r="J4549" t="str">
        <f>VLOOKUP(E4549,'Cross-Page Data'!$D$4:$F$48,3,FALSE)</f>
        <v>natural gas</v>
      </c>
      <c r="K4549" t="b">
        <f t="shared" si="70"/>
        <v>0</v>
      </c>
    </row>
    <row r="4550" spans="1:11">
      <c r="A4550" s="120">
        <v>10113</v>
      </c>
      <c r="B4550" s="121" t="s">
        <v>205</v>
      </c>
      <c r="C4550" s="121" t="s">
        <v>208</v>
      </c>
      <c r="D4550" s="121" t="s">
        <v>68</v>
      </c>
      <c r="E4550" s="121" t="s">
        <v>70</v>
      </c>
      <c r="F4550" s="122">
        <v>12994</v>
      </c>
      <c r="G4550" s="122">
        <v>953.391</v>
      </c>
      <c r="H4550" s="120">
        <v>2019</v>
      </c>
      <c r="I4550" t="str">
        <f>IF(J4550="natural gas",VLOOKUP(D4550,'Cross-Page Data'!$I$4:$J$13,2,FALSE),IF(J4550="solar",VLOOKUP('Form 923'!D4550,'Cross-Page Data'!$I$14:$J$117,2,FALSE),J4550))</f>
        <v>heavy or residual fuel oil</v>
      </c>
      <c r="J4550" t="str">
        <f>VLOOKUP(E4550,'Cross-Page Data'!$D$4:$F$48,3,FALSE)</f>
        <v>heavy or residual fuel oil</v>
      </c>
      <c r="K4550" t="b">
        <f t="shared" si="70"/>
        <v>0</v>
      </c>
    </row>
    <row r="4551" spans="1:11">
      <c r="A4551" s="120">
        <v>10113</v>
      </c>
      <c r="B4551" s="121" t="s">
        <v>205</v>
      </c>
      <c r="C4551" s="121" t="s">
        <v>208</v>
      </c>
      <c r="D4551" s="121" t="s">
        <v>68</v>
      </c>
      <c r="E4551" s="121" t="s">
        <v>172</v>
      </c>
      <c r="F4551" s="122">
        <v>8459876</v>
      </c>
      <c r="G4551" s="122">
        <v>623353.61</v>
      </c>
      <c r="H4551" s="120">
        <v>2019</v>
      </c>
      <c r="I4551" t="str">
        <f>IF(J4551="natural gas",VLOOKUP(D4551,'Cross-Page Data'!$I$4:$J$13,2,FALSE),IF(J4551="solar",VLOOKUP('Form 923'!D4551,'Cross-Page Data'!$I$14:$J$117,2,FALSE),J4551))</f>
        <v>hard coal</v>
      </c>
      <c r="J4551" t="str">
        <f>VLOOKUP(E4551,'Cross-Page Data'!$D$4:$F$48,3,FALSE)</f>
        <v>hard coal</v>
      </c>
      <c r="K4551" t="b">
        <f t="shared" ref="K4551:K4614" si="71">IF(AND($N$6=FALSE,OR(C4551="Commercial NAICS Cogen",C4551="Industrial NAICS Cogen",C4551="NAICS-22 Cogen")),FALSE,IF(AND($N$7=FALSE,OR(C4551="Commercial NAICS Cogen",C4551="Commercial NAICS Non-Cogen",C4551="industrial NAICS Cogen",C4551="industrial NAICS non-cogen")),FALSE,TRUE))</f>
        <v>0</v>
      </c>
    </row>
    <row r="4552" spans="1:11">
      <c r="A4552" s="120">
        <v>10116</v>
      </c>
      <c r="B4552" s="121" t="s">
        <v>201</v>
      </c>
      <c r="C4552" s="121" t="s">
        <v>206</v>
      </c>
      <c r="D4552" s="121" t="s">
        <v>116</v>
      </c>
      <c r="E4552" s="121" t="s">
        <v>170</v>
      </c>
      <c r="F4552" s="122">
        <v>157371</v>
      </c>
      <c r="G4552" s="122">
        <v>17678</v>
      </c>
      <c r="H4552" s="120">
        <v>2019</v>
      </c>
      <c r="I4552" t="str">
        <f>IF(J4552="natural gas",VLOOKUP(D4552,'Cross-Page Data'!$I$4:$J$13,2,FALSE),IF(J4552="solar",VLOOKUP('Form 923'!D4552,'Cross-Page Data'!$I$14:$J$117,2,FALSE),J4552))</f>
        <v>hydro</v>
      </c>
      <c r="J4552" t="str">
        <f>VLOOKUP(E4552,'Cross-Page Data'!$D$4:$F$48,3,FALSE)</f>
        <v>hydro</v>
      </c>
      <c r="K4552" t="b">
        <f t="shared" si="71"/>
        <v>1</v>
      </c>
    </row>
    <row r="4553" spans="1:11">
      <c r="A4553" s="120">
        <v>10118</v>
      </c>
      <c r="B4553" s="121" t="s">
        <v>205</v>
      </c>
      <c r="C4553" s="121" t="s">
        <v>208</v>
      </c>
      <c r="D4553" s="121" t="s">
        <v>68</v>
      </c>
      <c r="E4553" s="121" t="s">
        <v>105</v>
      </c>
      <c r="F4553" s="122">
        <v>317204</v>
      </c>
      <c r="G4553" s="122">
        <v>49066.498</v>
      </c>
      <c r="H4553" s="120">
        <v>2019</v>
      </c>
      <c r="I4553" t="str">
        <f>IF(J4553="natural gas",VLOOKUP(D4553,'Cross-Page Data'!$I$4:$J$13,2,FALSE),IF(J4553="solar",VLOOKUP('Form 923'!D4553,'Cross-Page Data'!$I$14:$J$117,2,FALSE),J4553))</f>
        <v>municipal solid waste</v>
      </c>
      <c r="J4553" t="str">
        <f>VLOOKUP(E4553,'Cross-Page Data'!$D$4:$F$48,3,FALSE)</f>
        <v>municipal solid waste</v>
      </c>
      <c r="K4553" t="b">
        <f t="shared" si="71"/>
        <v>0</v>
      </c>
    </row>
    <row r="4554" spans="1:11">
      <c r="A4554" s="120">
        <v>10118</v>
      </c>
      <c r="B4554" s="121" t="s">
        <v>205</v>
      </c>
      <c r="C4554" s="121" t="s">
        <v>208</v>
      </c>
      <c r="D4554" s="121" t="s">
        <v>68</v>
      </c>
      <c r="E4554" s="121" t="s">
        <v>110</v>
      </c>
      <c r="F4554" s="122">
        <v>387696</v>
      </c>
      <c r="G4554" s="122">
        <v>59970.115</v>
      </c>
      <c r="H4554" s="120">
        <v>2019</v>
      </c>
      <c r="I4554" t="str">
        <f>IF(J4554="natural gas",VLOOKUP(D4554,'Cross-Page Data'!$I$4:$J$13,2,FALSE),IF(J4554="solar",VLOOKUP('Form 923'!D4554,'Cross-Page Data'!$I$14:$J$117,2,FALSE),J4554))</f>
        <v>municipal solid waste</v>
      </c>
      <c r="J4554" t="str">
        <f>VLOOKUP(E4554,'Cross-Page Data'!$D$4:$F$48,3,FALSE)</f>
        <v>municipal solid waste</v>
      </c>
      <c r="K4554" t="b">
        <f t="shared" si="71"/>
        <v>0</v>
      </c>
    </row>
    <row r="4555" spans="1:11">
      <c r="A4555" s="120">
        <v>10118</v>
      </c>
      <c r="B4555" s="121" t="s">
        <v>205</v>
      </c>
      <c r="C4555" s="121" t="s">
        <v>208</v>
      </c>
      <c r="D4555" s="121" t="s">
        <v>68</v>
      </c>
      <c r="E4555" s="121" t="s">
        <v>38</v>
      </c>
      <c r="F4555" s="122">
        <v>15166</v>
      </c>
      <c r="G4555" s="122">
        <v>2341.387</v>
      </c>
      <c r="H4555" s="120">
        <v>2019</v>
      </c>
      <c r="I4555" t="str">
        <f>IF(J4555="natural gas",VLOOKUP(D4555,'Cross-Page Data'!$I$4:$J$13,2,FALSE),IF(J4555="solar",VLOOKUP('Form 923'!D4555,'Cross-Page Data'!$I$14:$J$117,2,FALSE),J4555))</f>
        <v>natural gas nonpeaker - preexisting retiring</v>
      </c>
      <c r="J4555" t="str">
        <f>VLOOKUP(E4555,'Cross-Page Data'!$D$4:$F$48,3,FALSE)</f>
        <v>natural gas</v>
      </c>
      <c r="K4555" t="b">
        <f t="shared" si="71"/>
        <v>0</v>
      </c>
    </row>
    <row r="4556" spans="1:11">
      <c r="A4556" s="120">
        <v>10120</v>
      </c>
      <c r="B4556" s="121" t="s">
        <v>205</v>
      </c>
      <c r="C4556" s="121" t="s">
        <v>209</v>
      </c>
      <c r="D4556" s="121" t="s">
        <v>68</v>
      </c>
      <c r="E4556" s="121" t="s">
        <v>70</v>
      </c>
      <c r="F4556" s="122">
        <v>0</v>
      </c>
      <c r="G4556" s="122">
        <v>0</v>
      </c>
      <c r="H4556" s="120">
        <v>2019</v>
      </c>
      <c r="I4556" t="str">
        <f>IF(J4556="natural gas",VLOOKUP(D4556,'Cross-Page Data'!$I$4:$J$13,2,FALSE),IF(J4556="solar",VLOOKUP('Form 923'!D4556,'Cross-Page Data'!$I$14:$J$117,2,FALSE),J4556))</f>
        <v>heavy or residual fuel oil</v>
      </c>
      <c r="J4556" t="str">
        <f>VLOOKUP(E4556,'Cross-Page Data'!$D$4:$F$48,3,FALSE)</f>
        <v>heavy or residual fuel oil</v>
      </c>
      <c r="K4556" t="b">
        <f t="shared" si="71"/>
        <v>0</v>
      </c>
    </row>
    <row r="4557" spans="1:11">
      <c r="A4557" s="120">
        <v>10120</v>
      </c>
      <c r="B4557" s="121" t="s">
        <v>205</v>
      </c>
      <c r="C4557" s="121" t="s">
        <v>209</v>
      </c>
      <c r="D4557" s="121" t="s">
        <v>68</v>
      </c>
      <c r="E4557" s="121" t="s">
        <v>38</v>
      </c>
      <c r="F4557" s="122">
        <v>17309</v>
      </c>
      <c r="G4557" s="122">
        <v>0</v>
      </c>
      <c r="H4557" s="120">
        <v>2019</v>
      </c>
      <c r="I4557" t="str">
        <f>IF(J4557="natural gas",VLOOKUP(D4557,'Cross-Page Data'!$I$4:$J$13,2,FALSE),IF(J4557="solar",VLOOKUP('Form 923'!D4557,'Cross-Page Data'!$I$14:$J$117,2,FALSE),J4557))</f>
        <v>natural gas nonpeaker - preexisting retiring</v>
      </c>
      <c r="J4557" t="str">
        <f>VLOOKUP(E4557,'Cross-Page Data'!$D$4:$F$48,3,FALSE)</f>
        <v>natural gas</v>
      </c>
      <c r="K4557" t="b">
        <f t="shared" si="71"/>
        <v>0</v>
      </c>
    </row>
    <row r="4558" spans="1:11">
      <c r="A4558" s="120">
        <v>10120</v>
      </c>
      <c r="B4558" s="121" t="s">
        <v>205</v>
      </c>
      <c r="C4558" s="121" t="s">
        <v>209</v>
      </c>
      <c r="D4558" s="121" t="s">
        <v>68</v>
      </c>
      <c r="E4558" s="121" t="s">
        <v>134</v>
      </c>
      <c r="F4558" s="122">
        <v>775</v>
      </c>
      <c r="G4558" s="122">
        <v>0</v>
      </c>
      <c r="H4558" s="120">
        <v>2019</v>
      </c>
      <c r="I4558" t="str">
        <f>IF(J4558="natural gas",VLOOKUP(D4558,'Cross-Page Data'!$I$4:$J$13,2,FALSE),IF(J4558="solar",VLOOKUP('Form 923'!D4558,'Cross-Page Data'!$I$14:$J$117,2,FALSE),J4558))</f>
        <v>biomass</v>
      </c>
      <c r="J4558" t="str">
        <f>VLOOKUP(E4558,'Cross-Page Data'!$D$4:$F$48,3,FALSE)</f>
        <v>biomass</v>
      </c>
      <c r="K4558" t="b">
        <f t="shared" si="71"/>
        <v>0</v>
      </c>
    </row>
    <row r="4559" spans="1:11">
      <c r="A4559" s="120">
        <v>10120</v>
      </c>
      <c r="B4559" s="121" t="s">
        <v>205</v>
      </c>
      <c r="C4559" s="121" t="s">
        <v>209</v>
      </c>
      <c r="D4559" s="121" t="s">
        <v>68</v>
      </c>
      <c r="E4559" s="121" t="s">
        <v>152</v>
      </c>
      <c r="F4559" s="122">
        <v>0</v>
      </c>
      <c r="G4559" s="122">
        <v>0</v>
      </c>
      <c r="H4559" s="120">
        <v>2019</v>
      </c>
      <c r="I4559" t="str">
        <f>IF(J4559="natural gas",VLOOKUP(D4559,'Cross-Page Data'!$I$4:$J$13,2,FALSE),IF(J4559="solar",VLOOKUP('Form 923'!D4559,'Cross-Page Data'!$I$14:$J$117,2,FALSE),J4559))</f>
        <v>heavy or residual fuel oil</v>
      </c>
      <c r="J4559" t="str">
        <f>VLOOKUP(E4559,'Cross-Page Data'!$D$4:$F$48,3,FALSE)</f>
        <v>heavy or residual fuel oil</v>
      </c>
      <c r="K4559" t="b">
        <f t="shared" si="71"/>
        <v>0</v>
      </c>
    </row>
    <row r="4560" spans="1:11">
      <c r="A4560" s="120">
        <v>10120</v>
      </c>
      <c r="B4560" s="121" t="s">
        <v>205</v>
      </c>
      <c r="C4560" s="121" t="s">
        <v>209</v>
      </c>
      <c r="D4560" s="121" t="s">
        <v>68</v>
      </c>
      <c r="E4560" s="121" t="s">
        <v>176</v>
      </c>
      <c r="F4560" s="122">
        <v>71459</v>
      </c>
      <c r="G4560" s="122">
        <v>0</v>
      </c>
      <c r="H4560" s="120">
        <v>2019</v>
      </c>
      <c r="I4560" t="str">
        <f>IF(J4560="natural gas",VLOOKUP(D4560,'Cross-Page Data'!$I$4:$J$13,2,FALSE),IF(J4560="solar",VLOOKUP('Form 923'!D4560,'Cross-Page Data'!$I$14:$J$117,2,FALSE),J4560))</f>
        <v>biomass</v>
      </c>
      <c r="J4560" t="str">
        <f>VLOOKUP(E4560,'Cross-Page Data'!$D$4:$F$48,3,FALSE)</f>
        <v>biomass</v>
      </c>
      <c r="K4560" t="b">
        <f t="shared" si="71"/>
        <v>0</v>
      </c>
    </row>
    <row r="4561" spans="1:11">
      <c r="A4561" s="120">
        <v>10121</v>
      </c>
      <c r="B4561" s="121" t="s">
        <v>201</v>
      </c>
      <c r="C4561" s="121" t="s">
        <v>206</v>
      </c>
      <c r="D4561" s="121" t="s">
        <v>116</v>
      </c>
      <c r="E4561" s="121" t="s">
        <v>170</v>
      </c>
      <c r="F4561" s="122">
        <v>0</v>
      </c>
      <c r="G4561" s="122">
        <v>0</v>
      </c>
      <c r="H4561" s="120">
        <v>2019</v>
      </c>
      <c r="I4561" t="str">
        <f>IF(J4561="natural gas",VLOOKUP(D4561,'Cross-Page Data'!$I$4:$J$13,2,FALSE),IF(J4561="solar",VLOOKUP('Form 923'!D4561,'Cross-Page Data'!$I$14:$J$117,2,FALSE),J4561))</f>
        <v>hydro</v>
      </c>
      <c r="J4561" t="str">
        <f>VLOOKUP(E4561,'Cross-Page Data'!$D$4:$F$48,3,FALSE)</f>
        <v>hydro</v>
      </c>
      <c r="K4561" t="b">
        <f t="shared" si="71"/>
        <v>1</v>
      </c>
    </row>
    <row r="4562" ht="25.5" spans="1:11">
      <c r="A4562" s="120">
        <v>10122</v>
      </c>
      <c r="B4562" s="121" t="s">
        <v>205</v>
      </c>
      <c r="C4562" s="121" t="s">
        <v>210</v>
      </c>
      <c r="D4562" s="121" t="s">
        <v>73</v>
      </c>
      <c r="E4562" s="121" t="s">
        <v>70</v>
      </c>
      <c r="F4562" s="122">
        <v>1239</v>
      </c>
      <c r="G4562" s="122">
        <v>277.739</v>
      </c>
      <c r="H4562" s="120">
        <v>2019</v>
      </c>
      <c r="I4562" t="str">
        <f>IF(J4562="natural gas",VLOOKUP(D4562,'Cross-Page Data'!$I$4:$J$13,2,FALSE),IF(J4562="solar",VLOOKUP('Form 923'!D4562,'Cross-Page Data'!$I$14:$J$117,2,FALSE),J4562))</f>
        <v>heavy or residual fuel oil</v>
      </c>
      <c r="J4562" t="str">
        <f>VLOOKUP(E4562,'Cross-Page Data'!$D$4:$F$48,3,FALSE)</f>
        <v>heavy or residual fuel oil</v>
      </c>
      <c r="K4562" t="b">
        <f t="shared" si="71"/>
        <v>0</v>
      </c>
    </row>
    <row r="4563" ht="25.5" spans="1:11">
      <c r="A4563" s="120">
        <v>10122</v>
      </c>
      <c r="B4563" s="121" t="s">
        <v>205</v>
      </c>
      <c r="C4563" s="121" t="s">
        <v>210</v>
      </c>
      <c r="D4563" s="121" t="s">
        <v>73</v>
      </c>
      <c r="E4563" s="121" t="s">
        <v>38</v>
      </c>
      <c r="F4563" s="122">
        <v>99922</v>
      </c>
      <c r="G4563" s="122">
        <v>22385.741</v>
      </c>
      <c r="H4563" s="120">
        <v>2019</v>
      </c>
      <c r="I4563" t="str">
        <f>IF(J4563="natural gas",VLOOKUP(D4563,'Cross-Page Data'!$I$4:$J$13,2,FALSE),IF(J4563="solar",VLOOKUP('Form 923'!D4563,'Cross-Page Data'!$I$14:$J$117,2,FALSE),J4563))</f>
        <v>natural gas peaker</v>
      </c>
      <c r="J4563" t="str">
        <f>VLOOKUP(E4563,'Cross-Page Data'!$D$4:$F$48,3,FALSE)</f>
        <v>natural gas</v>
      </c>
      <c r="K4563" t="b">
        <f t="shared" si="71"/>
        <v>0</v>
      </c>
    </row>
    <row r="4564" spans="1:11">
      <c r="A4564" s="120">
        <v>10123</v>
      </c>
      <c r="B4564" s="121" t="s">
        <v>205</v>
      </c>
      <c r="C4564" s="121" t="s">
        <v>209</v>
      </c>
      <c r="D4564" s="121" t="s">
        <v>73</v>
      </c>
      <c r="E4564" s="121" t="s">
        <v>70</v>
      </c>
      <c r="F4564" s="122">
        <v>748</v>
      </c>
      <c r="G4564" s="122">
        <v>184.168</v>
      </c>
      <c r="H4564" s="120">
        <v>2019</v>
      </c>
      <c r="I4564" t="str">
        <f>IF(J4564="natural gas",VLOOKUP(D4564,'Cross-Page Data'!$I$4:$J$13,2,FALSE),IF(J4564="solar",VLOOKUP('Form 923'!D4564,'Cross-Page Data'!$I$14:$J$117,2,FALSE),J4564))</f>
        <v>heavy or residual fuel oil</v>
      </c>
      <c r="J4564" t="str">
        <f>VLOOKUP(E4564,'Cross-Page Data'!$D$4:$F$48,3,FALSE)</f>
        <v>heavy or residual fuel oil</v>
      </c>
      <c r="K4564" t="b">
        <f t="shared" si="71"/>
        <v>0</v>
      </c>
    </row>
    <row r="4565" spans="1:11">
      <c r="A4565" s="120">
        <v>10123</v>
      </c>
      <c r="B4565" s="121" t="s">
        <v>205</v>
      </c>
      <c r="C4565" s="121" t="s">
        <v>209</v>
      </c>
      <c r="D4565" s="121" t="s">
        <v>73</v>
      </c>
      <c r="E4565" s="121" t="s">
        <v>38</v>
      </c>
      <c r="F4565" s="122">
        <v>132700</v>
      </c>
      <c r="G4565" s="122">
        <v>32669.832</v>
      </c>
      <c r="H4565" s="120">
        <v>2019</v>
      </c>
      <c r="I4565" t="str">
        <f>IF(J4565="natural gas",VLOOKUP(D4565,'Cross-Page Data'!$I$4:$J$13,2,FALSE),IF(J4565="solar",VLOOKUP('Form 923'!D4565,'Cross-Page Data'!$I$14:$J$117,2,FALSE),J4565))</f>
        <v>natural gas peaker</v>
      </c>
      <c r="J4565" t="str">
        <f>VLOOKUP(E4565,'Cross-Page Data'!$D$4:$F$48,3,FALSE)</f>
        <v>natural gas</v>
      </c>
      <c r="K4565" t="b">
        <f t="shared" si="71"/>
        <v>0</v>
      </c>
    </row>
    <row r="4566" spans="1:11">
      <c r="A4566" s="120">
        <v>10124</v>
      </c>
      <c r="B4566" s="121" t="s">
        <v>201</v>
      </c>
      <c r="C4566" s="121" t="s">
        <v>206</v>
      </c>
      <c r="D4566" s="121" t="s">
        <v>116</v>
      </c>
      <c r="E4566" s="121" t="s">
        <v>170</v>
      </c>
      <c r="F4566" s="122">
        <v>14243</v>
      </c>
      <c r="G4566" s="122">
        <v>1600</v>
      </c>
      <c r="H4566" s="120">
        <v>2019</v>
      </c>
      <c r="I4566" t="str">
        <f>IF(J4566="natural gas",VLOOKUP(D4566,'Cross-Page Data'!$I$4:$J$13,2,FALSE),IF(J4566="solar",VLOOKUP('Form 923'!D4566,'Cross-Page Data'!$I$14:$J$117,2,FALSE),J4566))</f>
        <v>hydro</v>
      </c>
      <c r="J4566" t="str">
        <f>VLOOKUP(E4566,'Cross-Page Data'!$D$4:$F$48,3,FALSE)</f>
        <v>hydro</v>
      </c>
      <c r="K4566" t="b">
        <f t="shared" si="71"/>
        <v>1</v>
      </c>
    </row>
    <row r="4567" ht="25.5" spans="1:11">
      <c r="A4567" s="120">
        <v>10128</v>
      </c>
      <c r="B4567" s="121" t="s">
        <v>201</v>
      </c>
      <c r="C4567" s="121" t="s">
        <v>207</v>
      </c>
      <c r="D4567" s="121" t="s">
        <v>116</v>
      </c>
      <c r="E4567" s="121" t="s">
        <v>170</v>
      </c>
      <c r="F4567" s="122">
        <v>48835</v>
      </c>
      <c r="G4567" s="122">
        <v>5486</v>
      </c>
      <c r="H4567" s="120">
        <v>2019</v>
      </c>
      <c r="I4567" t="str">
        <f>IF(J4567="natural gas",VLOOKUP(D4567,'Cross-Page Data'!$I$4:$J$13,2,FALSE),IF(J4567="solar",VLOOKUP('Form 923'!D4567,'Cross-Page Data'!$I$14:$J$117,2,FALSE),J4567))</f>
        <v>hydro</v>
      </c>
      <c r="J4567" t="str">
        <f>VLOOKUP(E4567,'Cross-Page Data'!$D$4:$F$48,3,FALSE)</f>
        <v>hydro</v>
      </c>
      <c r="K4567" t="b">
        <f t="shared" si="71"/>
        <v>0</v>
      </c>
    </row>
    <row r="4568" ht="25.5" spans="1:11">
      <c r="A4568" s="120">
        <v>10129</v>
      </c>
      <c r="B4568" s="121" t="s">
        <v>205</v>
      </c>
      <c r="C4568" s="121" t="s">
        <v>210</v>
      </c>
      <c r="D4568" s="121" t="s">
        <v>79</v>
      </c>
      <c r="E4568" s="121" t="s">
        <v>70</v>
      </c>
      <c r="F4568" s="122">
        <v>3112</v>
      </c>
      <c r="G4568" s="122">
        <v>501.673</v>
      </c>
      <c r="H4568" s="120">
        <v>2019</v>
      </c>
      <c r="I4568" t="str">
        <f>IF(J4568="natural gas",VLOOKUP(D4568,'Cross-Page Data'!$I$4:$J$13,2,FALSE),IF(J4568="solar",VLOOKUP('Form 923'!D4568,'Cross-Page Data'!$I$14:$J$117,2,FALSE),J4568))</f>
        <v>heavy or residual fuel oil</v>
      </c>
      <c r="J4568" t="str">
        <f>VLOOKUP(E4568,'Cross-Page Data'!$D$4:$F$48,3,FALSE)</f>
        <v>heavy or residual fuel oil</v>
      </c>
      <c r="K4568" t="b">
        <f t="shared" si="71"/>
        <v>0</v>
      </c>
    </row>
    <row r="4569" ht="25.5" spans="1:11">
      <c r="A4569" s="120">
        <v>10129</v>
      </c>
      <c r="B4569" s="121" t="s">
        <v>205</v>
      </c>
      <c r="C4569" s="121" t="s">
        <v>210</v>
      </c>
      <c r="D4569" s="121" t="s">
        <v>79</v>
      </c>
      <c r="E4569" s="121" t="s">
        <v>38</v>
      </c>
      <c r="F4569" s="122">
        <v>83993</v>
      </c>
      <c r="G4569" s="122">
        <v>13539.327</v>
      </c>
      <c r="H4569" s="120">
        <v>2019</v>
      </c>
      <c r="I4569" t="str">
        <f>IF(J4569="natural gas",VLOOKUP(D4569,'Cross-Page Data'!$I$4:$J$13,2,FALSE),IF(J4569="solar",VLOOKUP('Form 923'!D4569,'Cross-Page Data'!$I$14:$J$117,2,FALSE),J4569))</f>
        <v>natural gas peaker</v>
      </c>
      <c r="J4569" t="str">
        <f>VLOOKUP(E4569,'Cross-Page Data'!$D$4:$F$48,3,FALSE)</f>
        <v>natural gas</v>
      </c>
      <c r="K4569" t="b">
        <f t="shared" si="71"/>
        <v>0</v>
      </c>
    </row>
    <row r="4570" spans="1:11">
      <c r="A4570" s="120">
        <v>10138</v>
      </c>
      <c r="B4570" s="121" t="s">
        <v>201</v>
      </c>
      <c r="C4570" s="121" t="s">
        <v>206</v>
      </c>
      <c r="D4570" s="121" t="s">
        <v>116</v>
      </c>
      <c r="E4570" s="121" t="s">
        <v>170</v>
      </c>
      <c r="F4570" s="122">
        <v>38021</v>
      </c>
      <c r="G4570" s="122">
        <v>4271</v>
      </c>
      <c r="H4570" s="120">
        <v>2019</v>
      </c>
      <c r="I4570" t="str">
        <f>IF(J4570="natural gas",VLOOKUP(D4570,'Cross-Page Data'!$I$4:$J$13,2,FALSE),IF(J4570="solar",VLOOKUP('Form 923'!D4570,'Cross-Page Data'!$I$14:$J$117,2,FALSE),J4570))</f>
        <v>hydro</v>
      </c>
      <c r="J4570" t="str">
        <f>VLOOKUP(E4570,'Cross-Page Data'!$D$4:$F$48,3,FALSE)</f>
        <v>hydro</v>
      </c>
      <c r="K4570" t="b">
        <f t="shared" si="71"/>
        <v>1</v>
      </c>
    </row>
    <row r="4571" spans="1:11">
      <c r="A4571" s="120">
        <v>10139</v>
      </c>
      <c r="B4571" s="121" t="s">
        <v>201</v>
      </c>
      <c r="C4571" s="121" t="s">
        <v>206</v>
      </c>
      <c r="D4571" s="121" t="s">
        <v>116</v>
      </c>
      <c r="E4571" s="121" t="s">
        <v>170</v>
      </c>
      <c r="F4571" s="122">
        <v>406080</v>
      </c>
      <c r="G4571" s="122">
        <v>45617</v>
      </c>
      <c r="H4571" s="120">
        <v>2019</v>
      </c>
      <c r="I4571" t="str">
        <f>IF(J4571="natural gas",VLOOKUP(D4571,'Cross-Page Data'!$I$4:$J$13,2,FALSE),IF(J4571="solar",VLOOKUP('Form 923'!D4571,'Cross-Page Data'!$I$14:$J$117,2,FALSE),J4571))</f>
        <v>hydro</v>
      </c>
      <c r="J4571" t="str">
        <f>VLOOKUP(E4571,'Cross-Page Data'!$D$4:$F$48,3,FALSE)</f>
        <v>hydro</v>
      </c>
      <c r="K4571" t="b">
        <f t="shared" si="71"/>
        <v>1</v>
      </c>
    </row>
    <row r="4572" spans="1:11">
      <c r="A4572" s="120">
        <v>10140</v>
      </c>
      <c r="B4572" s="121" t="s">
        <v>201</v>
      </c>
      <c r="C4572" s="121" t="s">
        <v>206</v>
      </c>
      <c r="D4572" s="121" t="s">
        <v>116</v>
      </c>
      <c r="E4572" s="121" t="s">
        <v>170</v>
      </c>
      <c r="F4572" s="122">
        <v>115824</v>
      </c>
      <c r="G4572" s="122">
        <v>13011</v>
      </c>
      <c r="H4572" s="120">
        <v>2019</v>
      </c>
      <c r="I4572" t="str">
        <f>IF(J4572="natural gas",VLOOKUP(D4572,'Cross-Page Data'!$I$4:$J$13,2,FALSE),IF(J4572="solar",VLOOKUP('Form 923'!D4572,'Cross-Page Data'!$I$14:$J$117,2,FALSE),J4572))</f>
        <v>hydro</v>
      </c>
      <c r="J4572" t="str">
        <f>VLOOKUP(E4572,'Cross-Page Data'!$D$4:$F$48,3,FALSE)</f>
        <v>hydro</v>
      </c>
      <c r="K4572" t="b">
        <f t="shared" si="71"/>
        <v>1</v>
      </c>
    </row>
    <row r="4573" spans="1:11">
      <c r="A4573" s="120">
        <v>10144</v>
      </c>
      <c r="B4573" s="121" t="s">
        <v>205</v>
      </c>
      <c r="C4573" s="121" t="s">
        <v>209</v>
      </c>
      <c r="D4573" s="121" t="s">
        <v>68</v>
      </c>
      <c r="E4573" s="121" t="s">
        <v>176</v>
      </c>
      <c r="F4573" s="122">
        <v>492264</v>
      </c>
      <c r="G4573" s="122">
        <v>98827</v>
      </c>
      <c r="H4573" s="120">
        <v>2019</v>
      </c>
      <c r="I4573" t="str">
        <f>IF(J4573="natural gas",VLOOKUP(D4573,'Cross-Page Data'!$I$4:$J$13,2,FALSE),IF(J4573="solar",VLOOKUP('Form 923'!D4573,'Cross-Page Data'!$I$14:$J$117,2,FALSE),J4573))</f>
        <v>biomass</v>
      </c>
      <c r="J4573" t="str">
        <f>VLOOKUP(E4573,'Cross-Page Data'!$D$4:$F$48,3,FALSE)</f>
        <v>biomass</v>
      </c>
      <c r="K4573" t="b">
        <f t="shared" si="71"/>
        <v>0</v>
      </c>
    </row>
    <row r="4574" spans="1:11">
      <c r="A4574" s="120">
        <v>10149</v>
      </c>
      <c r="B4574" s="121" t="s">
        <v>205</v>
      </c>
      <c r="C4574" s="121" t="s">
        <v>209</v>
      </c>
      <c r="D4574" s="121" t="s">
        <v>68</v>
      </c>
      <c r="E4574" s="121" t="s">
        <v>54</v>
      </c>
      <c r="F4574" s="122">
        <v>0</v>
      </c>
      <c r="G4574" s="122">
        <v>0</v>
      </c>
      <c r="H4574" s="120">
        <v>2019</v>
      </c>
      <c r="I4574" t="str">
        <f>IF(J4574="natural gas",VLOOKUP(D4574,'Cross-Page Data'!$I$4:$J$13,2,FALSE),IF(J4574="solar",VLOOKUP('Form 923'!D4574,'Cross-Page Data'!$I$14:$J$117,2,FALSE),J4574))</f>
        <v>hard coal</v>
      </c>
      <c r="J4574" t="str">
        <f>VLOOKUP(E4574,'Cross-Page Data'!$D$4:$F$48,3,FALSE)</f>
        <v>hard coal</v>
      </c>
      <c r="K4574" t="b">
        <f t="shared" si="71"/>
        <v>0</v>
      </c>
    </row>
    <row r="4575" spans="1:11">
      <c r="A4575" s="120">
        <v>10149</v>
      </c>
      <c r="B4575" s="121" t="s">
        <v>205</v>
      </c>
      <c r="C4575" s="121" t="s">
        <v>209</v>
      </c>
      <c r="D4575" s="121" t="s">
        <v>68</v>
      </c>
      <c r="E4575" s="121" t="s">
        <v>38</v>
      </c>
      <c r="F4575" s="122">
        <v>162928</v>
      </c>
      <c r="G4575" s="122">
        <v>41543.732</v>
      </c>
      <c r="H4575" s="120">
        <v>2019</v>
      </c>
      <c r="I4575" t="str">
        <f>IF(J4575="natural gas",VLOOKUP(D4575,'Cross-Page Data'!$I$4:$J$13,2,FALSE),IF(J4575="solar",VLOOKUP('Form 923'!D4575,'Cross-Page Data'!$I$14:$J$117,2,FALSE),J4575))</f>
        <v>natural gas nonpeaker - preexisting retiring</v>
      </c>
      <c r="J4575" t="str">
        <f>VLOOKUP(E4575,'Cross-Page Data'!$D$4:$F$48,3,FALSE)</f>
        <v>natural gas</v>
      </c>
      <c r="K4575" t="b">
        <f t="shared" si="71"/>
        <v>0</v>
      </c>
    </row>
    <row r="4576" spans="1:11">
      <c r="A4576" s="120">
        <v>10149</v>
      </c>
      <c r="B4576" s="121" t="s">
        <v>205</v>
      </c>
      <c r="C4576" s="121" t="s">
        <v>209</v>
      </c>
      <c r="D4576" s="121" t="s">
        <v>68</v>
      </c>
      <c r="E4576" s="121" t="s">
        <v>176</v>
      </c>
      <c r="F4576" s="122">
        <v>35977</v>
      </c>
      <c r="G4576" s="122">
        <v>9173.268</v>
      </c>
      <c r="H4576" s="120">
        <v>2019</v>
      </c>
      <c r="I4576" t="str">
        <f>IF(J4576="natural gas",VLOOKUP(D4576,'Cross-Page Data'!$I$4:$J$13,2,FALSE),IF(J4576="solar",VLOOKUP('Form 923'!D4576,'Cross-Page Data'!$I$14:$J$117,2,FALSE),J4576))</f>
        <v>biomass</v>
      </c>
      <c r="J4576" t="str">
        <f>VLOOKUP(E4576,'Cross-Page Data'!$D$4:$F$48,3,FALSE)</f>
        <v>biomass</v>
      </c>
      <c r="K4576" t="b">
        <f t="shared" si="71"/>
        <v>0</v>
      </c>
    </row>
    <row r="4577" spans="1:11">
      <c r="A4577" s="120">
        <v>10151</v>
      </c>
      <c r="B4577" s="121" t="s">
        <v>201</v>
      </c>
      <c r="C4577" s="121" t="s">
        <v>206</v>
      </c>
      <c r="D4577" s="121" t="s">
        <v>68</v>
      </c>
      <c r="E4577" s="121" t="s">
        <v>38</v>
      </c>
      <c r="F4577" s="122">
        <v>385140</v>
      </c>
      <c r="G4577" s="122">
        <v>27981.344</v>
      </c>
      <c r="H4577" s="120">
        <v>2019</v>
      </c>
      <c r="I4577" t="str">
        <f>IF(J4577="natural gas",VLOOKUP(D4577,'Cross-Page Data'!$I$4:$J$13,2,FALSE),IF(J4577="solar",VLOOKUP('Form 923'!D4577,'Cross-Page Data'!$I$14:$J$117,2,FALSE),J4577))</f>
        <v>natural gas nonpeaker - preexisting retiring</v>
      </c>
      <c r="J4577" t="str">
        <f>VLOOKUP(E4577,'Cross-Page Data'!$D$4:$F$48,3,FALSE)</f>
        <v>natural gas</v>
      </c>
      <c r="K4577" t="b">
        <f t="shared" si="71"/>
        <v>1</v>
      </c>
    </row>
    <row r="4578" spans="1:11">
      <c r="A4578" s="120">
        <v>10151</v>
      </c>
      <c r="B4578" s="121" t="s">
        <v>201</v>
      </c>
      <c r="C4578" s="121" t="s">
        <v>206</v>
      </c>
      <c r="D4578" s="121" t="s">
        <v>68</v>
      </c>
      <c r="E4578" s="121" t="s">
        <v>172</v>
      </c>
      <c r="F4578" s="122">
        <v>7894512</v>
      </c>
      <c r="G4578" s="122">
        <v>570034.66</v>
      </c>
      <c r="H4578" s="120">
        <v>2019</v>
      </c>
      <c r="I4578" t="str">
        <f>IF(J4578="natural gas",VLOOKUP(D4578,'Cross-Page Data'!$I$4:$J$13,2,FALSE),IF(J4578="solar",VLOOKUP('Form 923'!D4578,'Cross-Page Data'!$I$14:$J$117,2,FALSE),J4578))</f>
        <v>hard coal</v>
      </c>
      <c r="J4578" t="str">
        <f>VLOOKUP(E4578,'Cross-Page Data'!$D$4:$F$48,3,FALSE)</f>
        <v>hard coal</v>
      </c>
      <c r="K4578" t="b">
        <f t="shared" si="71"/>
        <v>1</v>
      </c>
    </row>
    <row r="4579" spans="1:11">
      <c r="A4579" s="120">
        <v>10152</v>
      </c>
      <c r="B4579" s="121" t="s">
        <v>201</v>
      </c>
      <c r="C4579" s="121" t="s">
        <v>206</v>
      </c>
      <c r="D4579" s="121" t="s">
        <v>116</v>
      </c>
      <c r="E4579" s="121" t="s">
        <v>170</v>
      </c>
      <c r="F4579" s="122">
        <v>23198</v>
      </c>
      <c r="G4579" s="122">
        <v>2606</v>
      </c>
      <c r="H4579" s="120">
        <v>2019</v>
      </c>
      <c r="I4579" t="str">
        <f>IF(J4579="natural gas",VLOOKUP(D4579,'Cross-Page Data'!$I$4:$J$13,2,FALSE),IF(J4579="solar",VLOOKUP('Form 923'!D4579,'Cross-Page Data'!$I$14:$J$117,2,FALSE),J4579))</f>
        <v>hydro</v>
      </c>
      <c r="J4579" t="str">
        <f>VLOOKUP(E4579,'Cross-Page Data'!$D$4:$F$48,3,FALSE)</f>
        <v>hydro</v>
      </c>
      <c r="K4579" t="b">
        <f t="shared" si="71"/>
        <v>1</v>
      </c>
    </row>
    <row r="4580" spans="1:11">
      <c r="A4580" s="120">
        <v>10154</v>
      </c>
      <c r="B4580" s="121" t="s">
        <v>205</v>
      </c>
      <c r="C4580" s="121" t="s">
        <v>209</v>
      </c>
      <c r="D4580" s="121" t="s">
        <v>73</v>
      </c>
      <c r="E4580" s="121" t="s">
        <v>38</v>
      </c>
      <c r="F4580" s="122">
        <v>1029397</v>
      </c>
      <c r="G4580" s="122">
        <v>247393</v>
      </c>
      <c r="H4580" s="120">
        <v>2019</v>
      </c>
      <c r="I4580" t="str">
        <f>IF(J4580="natural gas",VLOOKUP(D4580,'Cross-Page Data'!$I$4:$J$13,2,FALSE),IF(J4580="solar",VLOOKUP('Form 923'!D4580,'Cross-Page Data'!$I$14:$J$117,2,FALSE),J4580))</f>
        <v>natural gas peaker</v>
      </c>
      <c r="J4580" t="str">
        <f>VLOOKUP(E4580,'Cross-Page Data'!$D$4:$F$48,3,FALSE)</f>
        <v>natural gas</v>
      </c>
      <c r="K4580" t="b">
        <f t="shared" si="71"/>
        <v>0</v>
      </c>
    </row>
    <row r="4581" spans="1:11">
      <c r="A4581" s="120">
        <v>10155</v>
      </c>
      <c r="B4581" s="121" t="s">
        <v>201</v>
      </c>
      <c r="C4581" s="121" t="s">
        <v>206</v>
      </c>
      <c r="D4581" s="121" t="s">
        <v>116</v>
      </c>
      <c r="E4581" s="121" t="s">
        <v>170</v>
      </c>
      <c r="F4581" s="122">
        <v>95856</v>
      </c>
      <c r="G4581" s="122">
        <v>10768</v>
      </c>
      <c r="H4581" s="120">
        <v>2019</v>
      </c>
      <c r="I4581" t="str">
        <f>IF(J4581="natural gas",VLOOKUP(D4581,'Cross-Page Data'!$I$4:$J$13,2,FALSE),IF(J4581="solar",VLOOKUP('Form 923'!D4581,'Cross-Page Data'!$I$14:$J$117,2,FALSE),J4581))</f>
        <v>hydro</v>
      </c>
      <c r="J4581" t="str">
        <f>VLOOKUP(E4581,'Cross-Page Data'!$D$4:$F$48,3,FALSE)</f>
        <v>hydro</v>
      </c>
      <c r="K4581" t="b">
        <f t="shared" si="71"/>
        <v>1</v>
      </c>
    </row>
    <row r="4582" spans="1:11">
      <c r="A4582" s="120">
        <v>10156</v>
      </c>
      <c r="B4582" s="121" t="s">
        <v>205</v>
      </c>
      <c r="C4582" s="121" t="s">
        <v>208</v>
      </c>
      <c r="D4582" s="121" t="s">
        <v>39</v>
      </c>
      <c r="E4582" s="121" t="s">
        <v>38</v>
      </c>
      <c r="F4582" s="122">
        <v>0</v>
      </c>
      <c r="G4582" s="122">
        <v>812</v>
      </c>
      <c r="H4582" s="120">
        <v>2019</v>
      </c>
      <c r="I4582" t="str">
        <f>IF(J4582="natural gas",VLOOKUP(D4582,'Cross-Page Data'!$I$4:$J$13,2,FALSE),IF(J4582="solar",VLOOKUP('Form 923'!D4582,'Cross-Page Data'!$I$14:$J$117,2,FALSE),J4582))</f>
        <v>natural gas nonpeaker - preexisting nonretiring</v>
      </c>
      <c r="J4582" t="str">
        <f>VLOOKUP(E4582,'Cross-Page Data'!$D$4:$F$48,3,FALSE)</f>
        <v>natural gas</v>
      </c>
      <c r="K4582" t="b">
        <f t="shared" si="71"/>
        <v>0</v>
      </c>
    </row>
    <row r="4583" spans="1:11">
      <c r="A4583" s="120">
        <v>10156</v>
      </c>
      <c r="B4583" s="121" t="s">
        <v>205</v>
      </c>
      <c r="C4583" s="121" t="s">
        <v>208</v>
      </c>
      <c r="D4583" s="121" t="s">
        <v>61</v>
      </c>
      <c r="E4583" s="121" t="s">
        <v>38</v>
      </c>
      <c r="F4583" s="122">
        <v>63332</v>
      </c>
      <c r="G4583" s="122">
        <v>5693</v>
      </c>
      <c r="H4583" s="120">
        <v>2019</v>
      </c>
      <c r="I4583" t="str">
        <f>IF(J4583="natural gas",VLOOKUP(D4583,'Cross-Page Data'!$I$4:$J$13,2,FALSE),IF(J4583="solar",VLOOKUP('Form 923'!D4583,'Cross-Page Data'!$I$14:$J$117,2,FALSE),J4583))</f>
        <v>natural gas nonpeaker - preexisting nonretiring</v>
      </c>
      <c r="J4583" t="str">
        <f>VLOOKUP(E4583,'Cross-Page Data'!$D$4:$F$48,3,FALSE)</f>
        <v>natural gas</v>
      </c>
      <c r="K4583" t="b">
        <f t="shared" si="71"/>
        <v>0</v>
      </c>
    </row>
    <row r="4584" spans="1:11">
      <c r="A4584" s="120">
        <v>10156</v>
      </c>
      <c r="B4584" s="121" t="s">
        <v>205</v>
      </c>
      <c r="C4584" s="121" t="s">
        <v>208</v>
      </c>
      <c r="D4584" s="121" t="s">
        <v>73</v>
      </c>
      <c r="E4584" s="121" t="s">
        <v>38</v>
      </c>
      <c r="F4584" s="122">
        <v>12719</v>
      </c>
      <c r="G4584" s="122">
        <v>1322</v>
      </c>
      <c r="H4584" s="120">
        <v>2019</v>
      </c>
      <c r="I4584" t="str">
        <f>IF(J4584="natural gas",VLOOKUP(D4584,'Cross-Page Data'!$I$4:$J$13,2,FALSE),IF(J4584="solar",VLOOKUP('Form 923'!D4584,'Cross-Page Data'!$I$14:$J$117,2,FALSE),J4584))</f>
        <v>natural gas peaker</v>
      </c>
      <c r="J4584" t="str">
        <f>VLOOKUP(E4584,'Cross-Page Data'!$D$4:$F$48,3,FALSE)</f>
        <v>natural gas</v>
      </c>
      <c r="K4584" t="b">
        <f t="shared" si="71"/>
        <v>0</v>
      </c>
    </row>
    <row r="4585" spans="1:11">
      <c r="A4585" s="120">
        <v>10162</v>
      </c>
      <c r="B4585" s="121" t="s">
        <v>201</v>
      </c>
      <c r="C4585" s="121" t="s">
        <v>206</v>
      </c>
      <c r="D4585" s="121" t="s">
        <v>116</v>
      </c>
      <c r="E4585" s="121" t="s">
        <v>170</v>
      </c>
      <c r="F4585" s="122">
        <v>35651</v>
      </c>
      <c r="G4585" s="122">
        <v>4005</v>
      </c>
      <c r="H4585" s="120">
        <v>2019</v>
      </c>
      <c r="I4585" t="str">
        <f>IF(J4585="natural gas",VLOOKUP(D4585,'Cross-Page Data'!$I$4:$J$13,2,FALSE),IF(J4585="solar",VLOOKUP('Form 923'!D4585,'Cross-Page Data'!$I$14:$J$117,2,FALSE),J4585))</f>
        <v>hydro</v>
      </c>
      <c r="J4585" t="str">
        <f>VLOOKUP(E4585,'Cross-Page Data'!$D$4:$F$48,3,FALSE)</f>
        <v>hydro</v>
      </c>
      <c r="K4585" t="b">
        <f t="shared" si="71"/>
        <v>1</v>
      </c>
    </row>
    <row r="4586" spans="1:11">
      <c r="A4586" s="120">
        <v>10167</v>
      </c>
      <c r="B4586" s="121" t="s">
        <v>205</v>
      </c>
      <c r="C4586" s="121" t="s">
        <v>209</v>
      </c>
      <c r="D4586" s="121" t="s">
        <v>68</v>
      </c>
      <c r="E4586" s="121" t="s">
        <v>38</v>
      </c>
      <c r="F4586" s="122">
        <v>8488</v>
      </c>
      <c r="G4586" s="122">
        <v>393.265</v>
      </c>
      <c r="H4586" s="120">
        <v>2019</v>
      </c>
      <c r="I4586" t="str">
        <f>IF(J4586="natural gas",VLOOKUP(D4586,'Cross-Page Data'!$I$4:$J$13,2,FALSE),IF(J4586="solar",VLOOKUP('Form 923'!D4586,'Cross-Page Data'!$I$14:$J$117,2,FALSE),J4586))</f>
        <v>natural gas nonpeaker - preexisting retiring</v>
      </c>
      <c r="J4586" t="str">
        <f>VLOOKUP(E4586,'Cross-Page Data'!$D$4:$F$48,3,FALSE)</f>
        <v>natural gas</v>
      </c>
      <c r="K4586" t="b">
        <f t="shared" si="71"/>
        <v>0</v>
      </c>
    </row>
    <row r="4587" spans="1:11">
      <c r="A4587" s="120">
        <v>10167</v>
      </c>
      <c r="B4587" s="121" t="s">
        <v>205</v>
      </c>
      <c r="C4587" s="121" t="s">
        <v>209</v>
      </c>
      <c r="D4587" s="121" t="s">
        <v>68</v>
      </c>
      <c r="E4587" s="121" t="s">
        <v>140</v>
      </c>
      <c r="F4587" s="122">
        <v>149165</v>
      </c>
      <c r="G4587" s="122">
        <v>6696.598</v>
      </c>
      <c r="H4587" s="120">
        <v>2019</v>
      </c>
      <c r="I4587" t="str">
        <f>IF(J4587="natural gas",VLOOKUP(D4587,'Cross-Page Data'!$I$4:$J$13,2,FALSE),IF(J4587="solar",VLOOKUP('Form 923'!D4587,'Cross-Page Data'!$I$14:$J$117,2,FALSE),J4587))</f>
        <v>other</v>
      </c>
      <c r="J4587" t="str">
        <f>VLOOKUP(E4587,'Cross-Page Data'!$D$4:$F$48,3,FALSE)</f>
        <v>other</v>
      </c>
      <c r="K4587" t="b">
        <f t="shared" si="71"/>
        <v>0</v>
      </c>
    </row>
    <row r="4588" spans="1:11">
      <c r="A4588" s="120">
        <v>10167</v>
      </c>
      <c r="B4588" s="121" t="s">
        <v>205</v>
      </c>
      <c r="C4588" s="121" t="s">
        <v>209</v>
      </c>
      <c r="D4588" s="121" t="s">
        <v>68</v>
      </c>
      <c r="E4588" s="121" t="s">
        <v>144</v>
      </c>
      <c r="F4588" s="122">
        <v>440039</v>
      </c>
      <c r="G4588" s="122">
        <v>18983.137</v>
      </c>
      <c r="H4588" s="120">
        <v>2019</v>
      </c>
      <c r="I4588" t="str">
        <f>IF(J4588="natural gas",VLOOKUP(D4588,'Cross-Page Data'!$I$4:$J$13,2,FALSE),IF(J4588="solar",VLOOKUP('Form 923'!D4588,'Cross-Page Data'!$I$14:$J$117,2,FALSE),J4588))</f>
        <v>petroleum</v>
      </c>
      <c r="J4588" t="str">
        <f>VLOOKUP(E4588,'Cross-Page Data'!$D$4:$F$48,3,FALSE)</f>
        <v>petroleum</v>
      </c>
      <c r="K4588" t="b">
        <f t="shared" si="71"/>
        <v>0</v>
      </c>
    </row>
    <row r="4589" spans="1:11">
      <c r="A4589" s="120">
        <v>10173</v>
      </c>
      <c r="B4589" s="121" t="s">
        <v>201</v>
      </c>
      <c r="C4589" s="121" t="s">
        <v>206</v>
      </c>
      <c r="D4589" s="121" t="s">
        <v>116</v>
      </c>
      <c r="E4589" s="121" t="s">
        <v>170</v>
      </c>
      <c r="F4589" s="122">
        <v>77287</v>
      </c>
      <c r="G4589" s="122">
        <v>8681.74</v>
      </c>
      <c r="H4589" s="120">
        <v>2019</v>
      </c>
      <c r="I4589" t="str">
        <f>IF(J4589="natural gas",VLOOKUP(D4589,'Cross-Page Data'!$I$4:$J$13,2,FALSE),IF(J4589="solar",VLOOKUP('Form 923'!D4589,'Cross-Page Data'!$I$14:$J$117,2,FALSE),J4589))</f>
        <v>hydro</v>
      </c>
      <c r="J4589" t="str">
        <f>VLOOKUP(E4589,'Cross-Page Data'!$D$4:$F$48,3,FALSE)</f>
        <v>hydro</v>
      </c>
      <c r="K4589" t="b">
        <f t="shared" si="71"/>
        <v>1</v>
      </c>
    </row>
    <row r="4590" ht="25.5" spans="1:11">
      <c r="A4590" s="120">
        <v>10175</v>
      </c>
      <c r="B4590" s="121" t="s">
        <v>205</v>
      </c>
      <c r="C4590" s="121" t="s">
        <v>210</v>
      </c>
      <c r="D4590" s="121" t="s">
        <v>73</v>
      </c>
      <c r="E4590" s="121" t="s">
        <v>38</v>
      </c>
      <c r="F4590" s="122">
        <v>243660</v>
      </c>
      <c r="G4590" s="122">
        <v>26559</v>
      </c>
      <c r="H4590" s="120">
        <v>2019</v>
      </c>
      <c r="I4590" t="str">
        <f>IF(J4590="natural gas",VLOOKUP(D4590,'Cross-Page Data'!$I$4:$J$13,2,FALSE),IF(J4590="solar",VLOOKUP('Form 923'!D4590,'Cross-Page Data'!$I$14:$J$117,2,FALSE),J4590))</f>
        <v>natural gas peaker</v>
      </c>
      <c r="J4590" t="str">
        <f>VLOOKUP(E4590,'Cross-Page Data'!$D$4:$F$48,3,FALSE)</f>
        <v>natural gas</v>
      </c>
      <c r="K4590" t="b">
        <f t="shared" si="71"/>
        <v>0</v>
      </c>
    </row>
    <row r="4591" ht="25.5" spans="1:11">
      <c r="A4591" s="120">
        <v>10175</v>
      </c>
      <c r="B4591" s="121" t="s">
        <v>205</v>
      </c>
      <c r="C4591" s="121" t="s">
        <v>210</v>
      </c>
      <c r="D4591" s="121" t="s">
        <v>79</v>
      </c>
      <c r="E4591" s="121" t="s">
        <v>70</v>
      </c>
      <c r="F4591" s="122">
        <v>136</v>
      </c>
      <c r="G4591" s="122">
        <v>12</v>
      </c>
      <c r="H4591" s="120">
        <v>2019</v>
      </c>
      <c r="I4591" t="str">
        <f>IF(J4591="natural gas",VLOOKUP(D4591,'Cross-Page Data'!$I$4:$J$13,2,FALSE),IF(J4591="solar",VLOOKUP('Form 923'!D4591,'Cross-Page Data'!$I$14:$J$117,2,FALSE),J4591))</f>
        <v>heavy or residual fuel oil</v>
      </c>
      <c r="J4591" t="str">
        <f>VLOOKUP(E4591,'Cross-Page Data'!$D$4:$F$48,3,FALSE)</f>
        <v>heavy or residual fuel oil</v>
      </c>
      <c r="K4591" t="b">
        <f t="shared" si="71"/>
        <v>0</v>
      </c>
    </row>
    <row r="4592" spans="1:11">
      <c r="A4592" s="120">
        <v>10176</v>
      </c>
      <c r="B4592" s="121" t="s">
        <v>201</v>
      </c>
      <c r="C4592" s="121" t="s">
        <v>206</v>
      </c>
      <c r="D4592" s="121" t="s">
        <v>73</v>
      </c>
      <c r="E4592" s="121" t="s">
        <v>86</v>
      </c>
      <c r="F4592" s="122">
        <v>8933</v>
      </c>
      <c r="G4592" s="122">
        <v>309</v>
      </c>
      <c r="H4592" s="120">
        <v>2019</v>
      </c>
      <c r="I4592" t="str">
        <f>IF(J4592="natural gas",VLOOKUP(D4592,'Cross-Page Data'!$I$4:$J$13,2,FALSE),IF(J4592="solar",VLOOKUP('Form 923'!D4592,'Cross-Page Data'!$I$14:$J$117,2,FALSE),J4592))</f>
        <v>other</v>
      </c>
      <c r="J4592" t="str">
        <f>VLOOKUP(E4592,'Cross-Page Data'!$D$4:$F$48,3,FALSE)</f>
        <v>other</v>
      </c>
      <c r="K4592" t="b">
        <f t="shared" si="71"/>
        <v>1</v>
      </c>
    </row>
    <row r="4593" spans="1:11">
      <c r="A4593" s="120">
        <v>10180</v>
      </c>
      <c r="B4593" s="121" t="s">
        <v>205</v>
      </c>
      <c r="C4593" s="121" t="s">
        <v>208</v>
      </c>
      <c r="D4593" s="121" t="s">
        <v>73</v>
      </c>
      <c r="E4593" s="121" t="s">
        <v>38</v>
      </c>
      <c r="F4593" s="122">
        <v>10806</v>
      </c>
      <c r="G4593" s="122">
        <v>1238.375</v>
      </c>
      <c r="H4593" s="120">
        <v>2019</v>
      </c>
      <c r="I4593" t="str">
        <f>IF(J4593="natural gas",VLOOKUP(D4593,'Cross-Page Data'!$I$4:$J$13,2,FALSE),IF(J4593="solar",VLOOKUP('Form 923'!D4593,'Cross-Page Data'!$I$14:$J$117,2,FALSE),J4593))</f>
        <v>natural gas peaker</v>
      </c>
      <c r="J4593" t="str">
        <f>VLOOKUP(E4593,'Cross-Page Data'!$D$4:$F$48,3,FALSE)</f>
        <v>natural gas</v>
      </c>
      <c r="K4593" t="b">
        <f t="shared" si="71"/>
        <v>0</v>
      </c>
    </row>
    <row r="4594" spans="1:11">
      <c r="A4594" s="120">
        <v>10180</v>
      </c>
      <c r="B4594" s="121" t="s">
        <v>205</v>
      </c>
      <c r="C4594" s="121" t="s">
        <v>208</v>
      </c>
      <c r="D4594" s="121" t="s">
        <v>73</v>
      </c>
      <c r="E4594" s="121" t="s">
        <v>130</v>
      </c>
      <c r="F4594" s="122">
        <v>280735</v>
      </c>
      <c r="G4594" s="122">
        <v>32056.625</v>
      </c>
      <c r="H4594" s="120">
        <v>2019</v>
      </c>
      <c r="I4594" t="str">
        <f>IF(J4594="natural gas",VLOOKUP(D4594,'Cross-Page Data'!$I$4:$J$13,2,FALSE),IF(J4594="solar",VLOOKUP('Form 923'!D4594,'Cross-Page Data'!$I$14:$J$117,2,FALSE),J4594))</f>
        <v>biomass</v>
      </c>
      <c r="J4594" t="str">
        <f>VLOOKUP(E4594,'Cross-Page Data'!$D$4:$F$48,3,FALSE)</f>
        <v>biomass</v>
      </c>
      <c r="K4594" t="b">
        <f t="shared" si="71"/>
        <v>0</v>
      </c>
    </row>
    <row r="4595" spans="1:11">
      <c r="A4595" s="120">
        <v>10180</v>
      </c>
      <c r="B4595" s="121" t="s">
        <v>205</v>
      </c>
      <c r="C4595" s="121" t="s">
        <v>208</v>
      </c>
      <c r="D4595" s="121" t="s">
        <v>73</v>
      </c>
      <c r="E4595" s="121" t="s">
        <v>146</v>
      </c>
      <c r="F4595" s="122">
        <v>0</v>
      </c>
      <c r="G4595" s="122">
        <v>0</v>
      </c>
      <c r="H4595" s="120">
        <v>2019</v>
      </c>
      <c r="I4595" t="str">
        <f>IF(J4595="natural gas",VLOOKUP(D4595,'Cross-Page Data'!$I$4:$J$13,2,FALSE),IF(J4595="solar",VLOOKUP('Form 923'!D4595,'Cross-Page Data'!$I$14:$J$117,2,FALSE),J4595))</f>
        <v>other</v>
      </c>
      <c r="J4595" t="str">
        <f>VLOOKUP(E4595,'Cross-Page Data'!$D$4:$F$48,3,FALSE)</f>
        <v>other</v>
      </c>
      <c r="K4595" t="b">
        <f t="shared" si="71"/>
        <v>0</v>
      </c>
    </row>
    <row r="4596" spans="1:11">
      <c r="A4596" s="120">
        <v>10180</v>
      </c>
      <c r="B4596" s="121" t="s">
        <v>205</v>
      </c>
      <c r="C4596" s="121" t="s">
        <v>208</v>
      </c>
      <c r="D4596" s="121" t="s">
        <v>79</v>
      </c>
      <c r="E4596" s="121" t="s">
        <v>130</v>
      </c>
      <c r="F4596" s="122">
        <v>4691</v>
      </c>
      <c r="G4596" s="122">
        <v>548</v>
      </c>
      <c r="H4596" s="120">
        <v>2019</v>
      </c>
      <c r="I4596" t="str">
        <f>IF(J4596="natural gas",VLOOKUP(D4596,'Cross-Page Data'!$I$4:$J$13,2,FALSE),IF(J4596="solar",VLOOKUP('Form 923'!D4596,'Cross-Page Data'!$I$14:$J$117,2,FALSE),J4596))</f>
        <v>biomass</v>
      </c>
      <c r="J4596" t="str">
        <f>VLOOKUP(E4596,'Cross-Page Data'!$D$4:$F$48,3,FALSE)</f>
        <v>biomass</v>
      </c>
      <c r="K4596" t="b">
        <f t="shared" si="71"/>
        <v>0</v>
      </c>
    </row>
    <row r="4597" ht="25.5" spans="1:11">
      <c r="A4597" s="120">
        <v>10181</v>
      </c>
      <c r="B4597" s="121" t="s">
        <v>201</v>
      </c>
      <c r="C4597" s="121" t="s">
        <v>207</v>
      </c>
      <c r="D4597" s="121" t="s">
        <v>116</v>
      </c>
      <c r="E4597" s="121" t="s">
        <v>170</v>
      </c>
      <c r="F4597" s="122">
        <v>74849</v>
      </c>
      <c r="G4597" s="122">
        <v>8408</v>
      </c>
      <c r="H4597" s="120">
        <v>2019</v>
      </c>
      <c r="I4597" t="str">
        <f>IF(J4597="natural gas",VLOOKUP(D4597,'Cross-Page Data'!$I$4:$J$13,2,FALSE),IF(J4597="solar",VLOOKUP('Form 923'!D4597,'Cross-Page Data'!$I$14:$J$117,2,FALSE),J4597))</f>
        <v>hydro</v>
      </c>
      <c r="J4597" t="str">
        <f>VLOOKUP(E4597,'Cross-Page Data'!$D$4:$F$48,3,FALSE)</f>
        <v>hydro</v>
      </c>
      <c r="K4597" t="b">
        <f t="shared" si="71"/>
        <v>0</v>
      </c>
    </row>
    <row r="4598" spans="1:11">
      <c r="A4598" s="120">
        <v>10183</v>
      </c>
      <c r="B4598" s="121" t="s">
        <v>201</v>
      </c>
      <c r="C4598" s="121" t="s">
        <v>206</v>
      </c>
      <c r="D4598" s="121" t="s">
        <v>116</v>
      </c>
      <c r="E4598" s="121" t="s">
        <v>170</v>
      </c>
      <c r="F4598" s="122">
        <v>86589</v>
      </c>
      <c r="G4598" s="122">
        <v>9727</v>
      </c>
      <c r="H4598" s="120">
        <v>2019</v>
      </c>
      <c r="I4598" t="str">
        <f>IF(J4598="natural gas",VLOOKUP(D4598,'Cross-Page Data'!$I$4:$J$13,2,FALSE),IF(J4598="solar",VLOOKUP('Form 923'!D4598,'Cross-Page Data'!$I$14:$J$117,2,FALSE),J4598))</f>
        <v>hydro</v>
      </c>
      <c r="J4598" t="str">
        <f>VLOOKUP(E4598,'Cross-Page Data'!$D$4:$F$48,3,FALSE)</f>
        <v>hydro</v>
      </c>
      <c r="K4598" t="b">
        <f t="shared" si="71"/>
        <v>1</v>
      </c>
    </row>
    <row r="4599" ht="25.5" spans="1:11">
      <c r="A4599" s="120">
        <v>10184</v>
      </c>
      <c r="B4599" s="121" t="s">
        <v>205</v>
      </c>
      <c r="C4599" s="121" t="s">
        <v>210</v>
      </c>
      <c r="D4599" s="121" t="s">
        <v>79</v>
      </c>
      <c r="E4599" s="121" t="s">
        <v>70</v>
      </c>
      <c r="F4599" s="122">
        <v>2867</v>
      </c>
      <c r="G4599" s="122">
        <v>279.708</v>
      </c>
      <c r="H4599" s="120">
        <v>2019</v>
      </c>
      <c r="I4599" t="str">
        <f>IF(J4599="natural gas",VLOOKUP(D4599,'Cross-Page Data'!$I$4:$J$13,2,FALSE),IF(J4599="solar",VLOOKUP('Form 923'!D4599,'Cross-Page Data'!$I$14:$J$117,2,FALSE),J4599))</f>
        <v>heavy or residual fuel oil</v>
      </c>
      <c r="J4599" t="str">
        <f>VLOOKUP(E4599,'Cross-Page Data'!$D$4:$F$48,3,FALSE)</f>
        <v>heavy or residual fuel oil</v>
      </c>
      <c r="K4599" t="b">
        <f t="shared" si="71"/>
        <v>0</v>
      </c>
    </row>
    <row r="4600" ht="25.5" spans="1:11">
      <c r="A4600" s="120">
        <v>10184</v>
      </c>
      <c r="B4600" s="121" t="s">
        <v>205</v>
      </c>
      <c r="C4600" s="121" t="s">
        <v>210</v>
      </c>
      <c r="D4600" s="121" t="s">
        <v>79</v>
      </c>
      <c r="E4600" s="121" t="s">
        <v>38</v>
      </c>
      <c r="F4600" s="122">
        <v>122289</v>
      </c>
      <c r="G4600" s="122">
        <v>11936.292</v>
      </c>
      <c r="H4600" s="120">
        <v>2019</v>
      </c>
      <c r="I4600" t="str">
        <f>IF(J4600="natural gas",VLOOKUP(D4600,'Cross-Page Data'!$I$4:$J$13,2,FALSE),IF(J4600="solar",VLOOKUP('Form 923'!D4600,'Cross-Page Data'!$I$14:$J$117,2,FALSE),J4600))</f>
        <v>natural gas peaker</v>
      </c>
      <c r="J4600" t="str">
        <f>VLOOKUP(E4600,'Cross-Page Data'!$D$4:$F$48,3,FALSE)</f>
        <v>natural gas</v>
      </c>
      <c r="K4600" t="b">
        <f t="shared" si="71"/>
        <v>0</v>
      </c>
    </row>
    <row r="4601" ht="25.5" spans="1:11">
      <c r="A4601" s="120">
        <v>10184</v>
      </c>
      <c r="B4601" s="121" t="s">
        <v>205</v>
      </c>
      <c r="C4601" s="121" t="s">
        <v>210</v>
      </c>
      <c r="D4601" s="121" t="s">
        <v>68</v>
      </c>
      <c r="E4601" s="121" t="s">
        <v>70</v>
      </c>
      <c r="F4601" s="122">
        <v>0</v>
      </c>
      <c r="G4601" s="122">
        <v>0</v>
      </c>
      <c r="H4601" s="120">
        <v>2019</v>
      </c>
      <c r="I4601" t="str">
        <f>IF(J4601="natural gas",VLOOKUP(D4601,'Cross-Page Data'!$I$4:$J$13,2,FALSE),IF(J4601="solar",VLOOKUP('Form 923'!D4601,'Cross-Page Data'!$I$14:$J$117,2,FALSE),J4601))</f>
        <v>heavy or residual fuel oil</v>
      </c>
      <c r="J4601" t="str">
        <f>VLOOKUP(E4601,'Cross-Page Data'!$D$4:$F$48,3,FALSE)</f>
        <v>heavy or residual fuel oil</v>
      </c>
      <c r="K4601" t="b">
        <f t="shared" si="71"/>
        <v>0</v>
      </c>
    </row>
    <row r="4602" ht="25.5" spans="1:11">
      <c r="A4602" s="120">
        <v>10184</v>
      </c>
      <c r="B4602" s="121" t="s">
        <v>205</v>
      </c>
      <c r="C4602" s="121" t="s">
        <v>210</v>
      </c>
      <c r="D4602" s="121" t="s">
        <v>68</v>
      </c>
      <c r="E4602" s="121" t="s">
        <v>38</v>
      </c>
      <c r="F4602" s="122">
        <v>0</v>
      </c>
      <c r="G4602" s="122">
        <v>0</v>
      </c>
      <c r="H4602" s="120">
        <v>2019</v>
      </c>
      <c r="I4602" t="str">
        <f>IF(J4602="natural gas",VLOOKUP(D4602,'Cross-Page Data'!$I$4:$J$13,2,FALSE),IF(J4602="solar",VLOOKUP('Form 923'!D4602,'Cross-Page Data'!$I$14:$J$117,2,FALSE),J4602))</f>
        <v>natural gas nonpeaker - preexisting retiring</v>
      </c>
      <c r="J4602" t="str">
        <f>VLOOKUP(E4602,'Cross-Page Data'!$D$4:$F$48,3,FALSE)</f>
        <v>natural gas</v>
      </c>
      <c r="K4602" t="b">
        <f t="shared" si="71"/>
        <v>0</v>
      </c>
    </row>
    <row r="4603" spans="1:11">
      <c r="A4603" s="120">
        <v>10186</v>
      </c>
      <c r="B4603" s="121" t="s">
        <v>201</v>
      </c>
      <c r="C4603" s="121" t="s">
        <v>206</v>
      </c>
      <c r="D4603" s="121" t="s">
        <v>116</v>
      </c>
      <c r="E4603" s="121" t="s">
        <v>170</v>
      </c>
      <c r="F4603" s="122">
        <v>1156111</v>
      </c>
      <c r="G4603" s="122">
        <v>129871</v>
      </c>
      <c r="H4603" s="120">
        <v>2019</v>
      </c>
      <c r="I4603" t="str">
        <f>IF(J4603="natural gas",VLOOKUP(D4603,'Cross-Page Data'!$I$4:$J$13,2,FALSE),IF(J4603="solar",VLOOKUP('Form 923'!D4603,'Cross-Page Data'!$I$14:$J$117,2,FALSE),J4603))</f>
        <v>hydro</v>
      </c>
      <c r="J4603" t="str">
        <f>VLOOKUP(E4603,'Cross-Page Data'!$D$4:$F$48,3,FALSE)</f>
        <v>hydro</v>
      </c>
      <c r="K4603" t="b">
        <f t="shared" si="71"/>
        <v>1</v>
      </c>
    </row>
    <row r="4604" spans="1:11">
      <c r="A4604" s="120">
        <v>10186</v>
      </c>
      <c r="B4604" s="121" t="s">
        <v>201</v>
      </c>
      <c r="C4604" s="121" t="s">
        <v>206</v>
      </c>
      <c r="D4604" s="121" t="s">
        <v>68</v>
      </c>
      <c r="E4604" s="121" t="s">
        <v>54</v>
      </c>
      <c r="F4604" s="122">
        <v>0</v>
      </c>
      <c r="G4604" s="122">
        <v>0</v>
      </c>
      <c r="H4604" s="120">
        <v>2019</v>
      </c>
      <c r="I4604" t="str">
        <f>IF(J4604="natural gas",VLOOKUP(D4604,'Cross-Page Data'!$I$4:$J$13,2,FALSE),IF(J4604="solar",VLOOKUP('Form 923'!D4604,'Cross-Page Data'!$I$14:$J$117,2,FALSE),J4604))</f>
        <v>hard coal</v>
      </c>
      <c r="J4604" t="str">
        <f>VLOOKUP(E4604,'Cross-Page Data'!$D$4:$F$48,3,FALSE)</f>
        <v>hard coal</v>
      </c>
      <c r="K4604" t="b">
        <f t="shared" si="71"/>
        <v>1</v>
      </c>
    </row>
    <row r="4605" spans="1:11">
      <c r="A4605" s="120">
        <v>10186</v>
      </c>
      <c r="B4605" s="121" t="s">
        <v>201</v>
      </c>
      <c r="C4605" s="121" t="s">
        <v>206</v>
      </c>
      <c r="D4605" s="121" t="s">
        <v>68</v>
      </c>
      <c r="E4605" s="121" t="s">
        <v>38</v>
      </c>
      <c r="F4605" s="122">
        <v>0</v>
      </c>
      <c r="G4605" s="122">
        <v>0</v>
      </c>
      <c r="H4605" s="120">
        <v>2019</v>
      </c>
      <c r="I4605" t="str">
        <f>IF(J4605="natural gas",VLOOKUP(D4605,'Cross-Page Data'!$I$4:$J$13,2,FALSE),IF(J4605="solar",VLOOKUP('Form 923'!D4605,'Cross-Page Data'!$I$14:$J$117,2,FALSE),J4605))</f>
        <v>natural gas nonpeaker - preexisting retiring</v>
      </c>
      <c r="J4605" t="str">
        <f>VLOOKUP(E4605,'Cross-Page Data'!$D$4:$F$48,3,FALSE)</f>
        <v>natural gas</v>
      </c>
      <c r="K4605" t="b">
        <f t="shared" si="71"/>
        <v>1</v>
      </c>
    </row>
    <row r="4606" spans="1:11">
      <c r="A4606" s="120">
        <v>10186</v>
      </c>
      <c r="B4606" s="121" t="s">
        <v>201</v>
      </c>
      <c r="C4606" s="121" t="s">
        <v>206</v>
      </c>
      <c r="D4606" s="121" t="s">
        <v>68</v>
      </c>
      <c r="E4606" s="121" t="s">
        <v>152</v>
      </c>
      <c r="F4606" s="122">
        <v>0</v>
      </c>
      <c r="G4606" s="122">
        <v>0</v>
      </c>
      <c r="H4606" s="120">
        <v>2019</v>
      </c>
      <c r="I4606" t="str">
        <f>IF(J4606="natural gas",VLOOKUP(D4606,'Cross-Page Data'!$I$4:$J$13,2,FALSE),IF(J4606="solar",VLOOKUP('Form 923'!D4606,'Cross-Page Data'!$I$14:$J$117,2,FALSE),J4606))</f>
        <v>heavy or residual fuel oil</v>
      </c>
      <c r="J4606" t="str">
        <f>VLOOKUP(E4606,'Cross-Page Data'!$D$4:$F$48,3,FALSE)</f>
        <v>heavy or residual fuel oil</v>
      </c>
      <c r="K4606" t="b">
        <f t="shared" si="71"/>
        <v>1</v>
      </c>
    </row>
    <row r="4607" ht="25.5" spans="1:11">
      <c r="A4607" s="120">
        <v>10188</v>
      </c>
      <c r="B4607" s="121" t="s">
        <v>201</v>
      </c>
      <c r="C4607" s="121" t="s">
        <v>211</v>
      </c>
      <c r="D4607" s="121" t="s">
        <v>73</v>
      </c>
      <c r="E4607" s="121" t="s">
        <v>38</v>
      </c>
      <c r="F4607" s="122">
        <v>656842</v>
      </c>
      <c r="G4607" s="122">
        <v>44964</v>
      </c>
      <c r="H4607" s="120">
        <v>2019</v>
      </c>
      <c r="I4607" t="str">
        <f>IF(J4607="natural gas",VLOOKUP(D4607,'Cross-Page Data'!$I$4:$J$13,2,FALSE),IF(J4607="solar",VLOOKUP('Form 923'!D4607,'Cross-Page Data'!$I$14:$J$117,2,FALSE),J4607))</f>
        <v>natural gas peaker</v>
      </c>
      <c r="J4607" t="str">
        <f>VLOOKUP(E4607,'Cross-Page Data'!$D$4:$F$48,3,FALSE)</f>
        <v>natural gas</v>
      </c>
      <c r="K4607" t="b">
        <f t="shared" si="71"/>
        <v>0</v>
      </c>
    </row>
    <row r="4608" spans="1:11">
      <c r="A4608" s="120">
        <v>10190</v>
      </c>
      <c r="B4608" s="121" t="s">
        <v>201</v>
      </c>
      <c r="C4608" s="121" t="s">
        <v>206</v>
      </c>
      <c r="D4608" s="121" t="s">
        <v>39</v>
      </c>
      <c r="E4608" s="121" t="s">
        <v>70</v>
      </c>
      <c r="F4608" s="122">
        <v>0</v>
      </c>
      <c r="G4608" s="122">
        <v>15.976</v>
      </c>
      <c r="H4608" s="120">
        <v>2019</v>
      </c>
      <c r="I4608" t="str">
        <f>IF(J4608="natural gas",VLOOKUP(D4608,'Cross-Page Data'!$I$4:$J$13,2,FALSE),IF(J4608="solar",VLOOKUP('Form 923'!D4608,'Cross-Page Data'!$I$14:$J$117,2,FALSE),J4608))</f>
        <v>heavy or residual fuel oil</v>
      </c>
      <c r="J4608" t="str">
        <f>VLOOKUP(E4608,'Cross-Page Data'!$D$4:$F$48,3,FALSE)</f>
        <v>heavy or residual fuel oil</v>
      </c>
      <c r="K4608" t="b">
        <f t="shared" si="71"/>
        <v>1</v>
      </c>
    </row>
    <row r="4609" spans="1:11">
      <c r="A4609" s="120">
        <v>10190</v>
      </c>
      <c r="B4609" s="121" t="s">
        <v>201</v>
      </c>
      <c r="C4609" s="121" t="s">
        <v>206</v>
      </c>
      <c r="D4609" s="121" t="s">
        <v>39</v>
      </c>
      <c r="E4609" s="121" t="s">
        <v>38</v>
      </c>
      <c r="F4609" s="122">
        <v>50062</v>
      </c>
      <c r="G4609" s="122">
        <v>36672.024</v>
      </c>
      <c r="H4609" s="120">
        <v>2019</v>
      </c>
      <c r="I4609" t="str">
        <f>IF(J4609="natural gas",VLOOKUP(D4609,'Cross-Page Data'!$I$4:$J$13,2,FALSE),IF(J4609="solar",VLOOKUP('Form 923'!D4609,'Cross-Page Data'!$I$14:$J$117,2,FALSE),J4609))</f>
        <v>natural gas nonpeaker - preexisting nonretiring</v>
      </c>
      <c r="J4609" t="str">
        <f>VLOOKUP(E4609,'Cross-Page Data'!$D$4:$F$48,3,FALSE)</f>
        <v>natural gas</v>
      </c>
      <c r="K4609" t="b">
        <f t="shared" si="71"/>
        <v>1</v>
      </c>
    </row>
    <row r="4610" spans="1:11">
      <c r="A4610" s="120">
        <v>10190</v>
      </c>
      <c r="B4610" s="121" t="s">
        <v>201</v>
      </c>
      <c r="C4610" s="121" t="s">
        <v>206</v>
      </c>
      <c r="D4610" s="121" t="s">
        <v>61</v>
      </c>
      <c r="E4610" s="121" t="s">
        <v>70</v>
      </c>
      <c r="F4610" s="122">
        <v>512</v>
      </c>
      <c r="G4610" s="122">
        <v>40.91</v>
      </c>
      <c r="H4610" s="120">
        <v>2019</v>
      </c>
      <c r="I4610" t="str">
        <f>IF(J4610="natural gas",VLOOKUP(D4610,'Cross-Page Data'!$I$4:$J$13,2,FALSE),IF(J4610="solar",VLOOKUP('Form 923'!D4610,'Cross-Page Data'!$I$14:$J$117,2,FALSE),J4610))</f>
        <v>heavy or residual fuel oil</v>
      </c>
      <c r="J4610" t="str">
        <f>VLOOKUP(E4610,'Cross-Page Data'!$D$4:$F$48,3,FALSE)</f>
        <v>heavy or residual fuel oil</v>
      </c>
      <c r="K4610" t="b">
        <f t="shared" si="71"/>
        <v>1</v>
      </c>
    </row>
    <row r="4611" spans="1:11">
      <c r="A4611" s="120">
        <v>10190</v>
      </c>
      <c r="B4611" s="121" t="s">
        <v>201</v>
      </c>
      <c r="C4611" s="121" t="s">
        <v>206</v>
      </c>
      <c r="D4611" s="121" t="s">
        <v>61</v>
      </c>
      <c r="E4611" s="121" t="s">
        <v>38</v>
      </c>
      <c r="F4611" s="122">
        <v>1171824</v>
      </c>
      <c r="G4611" s="122">
        <v>92746.09</v>
      </c>
      <c r="H4611" s="120">
        <v>2019</v>
      </c>
      <c r="I4611" t="str">
        <f>IF(J4611="natural gas",VLOOKUP(D4611,'Cross-Page Data'!$I$4:$J$13,2,FALSE),IF(J4611="solar",VLOOKUP('Form 923'!D4611,'Cross-Page Data'!$I$14:$J$117,2,FALSE),J4611))</f>
        <v>natural gas nonpeaker - preexisting nonretiring</v>
      </c>
      <c r="J4611" t="str">
        <f>VLOOKUP(E4611,'Cross-Page Data'!$D$4:$F$48,3,FALSE)</f>
        <v>natural gas</v>
      </c>
      <c r="K4611" t="b">
        <f t="shared" si="71"/>
        <v>1</v>
      </c>
    </row>
    <row r="4612" spans="1:11">
      <c r="A4612" s="120">
        <v>10191</v>
      </c>
      <c r="B4612" s="121" t="s">
        <v>201</v>
      </c>
      <c r="C4612" s="121" t="s">
        <v>206</v>
      </c>
      <c r="D4612" s="121" t="s">
        <v>128</v>
      </c>
      <c r="E4612" s="121" t="s">
        <v>180</v>
      </c>
      <c r="F4612" s="122">
        <v>124966</v>
      </c>
      <c r="G4612" s="122">
        <v>14038</v>
      </c>
      <c r="H4612" s="120">
        <v>2019</v>
      </c>
      <c r="I4612" t="str">
        <f>IF(J4612="natural gas",VLOOKUP(D4612,'Cross-Page Data'!$I$4:$J$13,2,FALSE),IF(J4612="solar",VLOOKUP('Form 923'!D4612,'Cross-Page Data'!$I$14:$J$117,2,FALSE),J4612))</f>
        <v>wind</v>
      </c>
      <c r="J4612" t="str">
        <f>VLOOKUP(E4612,'Cross-Page Data'!$D$4:$F$48,3,FALSE)</f>
        <v>wind</v>
      </c>
      <c r="K4612" t="b">
        <f t="shared" si="71"/>
        <v>1</v>
      </c>
    </row>
    <row r="4613" spans="1:11">
      <c r="A4613" s="120">
        <v>10194</v>
      </c>
      <c r="B4613" s="121" t="s">
        <v>205</v>
      </c>
      <c r="C4613" s="121" t="s">
        <v>209</v>
      </c>
      <c r="D4613" s="121" t="s">
        <v>73</v>
      </c>
      <c r="E4613" s="121" t="s">
        <v>70</v>
      </c>
      <c r="F4613" s="122">
        <v>0</v>
      </c>
      <c r="G4613" s="122">
        <v>0</v>
      </c>
      <c r="H4613" s="120">
        <v>2019</v>
      </c>
      <c r="I4613" t="str">
        <f>IF(J4613="natural gas",VLOOKUP(D4613,'Cross-Page Data'!$I$4:$J$13,2,FALSE),IF(J4613="solar",VLOOKUP('Form 923'!D4613,'Cross-Page Data'!$I$14:$J$117,2,FALSE),J4613))</f>
        <v>heavy or residual fuel oil</v>
      </c>
      <c r="J4613" t="str">
        <f>VLOOKUP(E4613,'Cross-Page Data'!$D$4:$F$48,3,FALSE)</f>
        <v>heavy or residual fuel oil</v>
      </c>
      <c r="K4613" t="b">
        <f t="shared" si="71"/>
        <v>0</v>
      </c>
    </row>
    <row r="4614" spans="1:11">
      <c r="A4614" s="120">
        <v>10194</v>
      </c>
      <c r="B4614" s="121" t="s">
        <v>205</v>
      </c>
      <c r="C4614" s="121" t="s">
        <v>209</v>
      </c>
      <c r="D4614" s="121" t="s">
        <v>73</v>
      </c>
      <c r="E4614" s="121" t="s">
        <v>140</v>
      </c>
      <c r="F4614" s="122">
        <v>26653</v>
      </c>
      <c r="G4614" s="122">
        <v>5624.437</v>
      </c>
      <c r="H4614" s="120">
        <v>2019</v>
      </c>
      <c r="I4614" t="str">
        <f>IF(J4614="natural gas",VLOOKUP(D4614,'Cross-Page Data'!$I$4:$J$13,2,FALSE),IF(J4614="solar",VLOOKUP('Form 923'!D4614,'Cross-Page Data'!$I$14:$J$117,2,FALSE),J4614))</f>
        <v>other</v>
      </c>
      <c r="J4614" t="str">
        <f>VLOOKUP(E4614,'Cross-Page Data'!$D$4:$F$48,3,FALSE)</f>
        <v>other</v>
      </c>
      <c r="K4614" t="b">
        <f t="shared" si="71"/>
        <v>0</v>
      </c>
    </row>
    <row r="4615" spans="1:11">
      <c r="A4615" s="120">
        <v>10194</v>
      </c>
      <c r="B4615" s="121" t="s">
        <v>205</v>
      </c>
      <c r="C4615" s="121" t="s">
        <v>209</v>
      </c>
      <c r="D4615" s="121" t="s">
        <v>73</v>
      </c>
      <c r="E4615" s="121" t="s">
        <v>183</v>
      </c>
      <c r="F4615" s="122">
        <v>193572</v>
      </c>
      <c r="G4615" s="122">
        <v>40847.563</v>
      </c>
      <c r="H4615" s="120">
        <v>2019</v>
      </c>
      <c r="I4615" t="str">
        <f>IF(J4615="natural gas",VLOOKUP(D4615,'Cross-Page Data'!$I$4:$J$13,2,FALSE),IF(J4615="solar",VLOOKUP('Form 923'!D4615,'Cross-Page Data'!$I$14:$J$117,2,FALSE),J4615))</f>
        <v>crude oil</v>
      </c>
      <c r="J4615" t="str">
        <f>VLOOKUP(E4615,'Cross-Page Data'!$D$4:$F$48,3,FALSE)</f>
        <v>crude oil</v>
      </c>
      <c r="K4615" t="b">
        <f t="shared" ref="K4615:K4678" si="72">IF(AND($N$6=FALSE,OR(C4615="Commercial NAICS Cogen",C4615="Industrial NAICS Cogen",C4615="NAICS-22 Cogen")),FALSE,IF(AND($N$7=FALSE,OR(C4615="Commercial NAICS Cogen",C4615="Commercial NAICS Non-Cogen",C4615="industrial NAICS Cogen",C4615="industrial NAICS non-cogen")),FALSE,TRUE))</f>
        <v>0</v>
      </c>
    </row>
    <row r="4616" spans="1:11">
      <c r="A4616" s="120">
        <v>10195</v>
      </c>
      <c r="B4616" s="121" t="s">
        <v>205</v>
      </c>
      <c r="C4616" s="121" t="s">
        <v>209</v>
      </c>
      <c r="D4616" s="121" t="s">
        <v>73</v>
      </c>
      <c r="E4616" s="121" t="s">
        <v>38</v>
      </c>
      <c r="F4616" s="122">
        <v>863719</v>
      </c>
      <c r="G4616" s="122">
        <v>151885</v>
      </c>
      <c r="H4616" s="120">
        <v>2019</v>
      </c>
      <c r="I4616" t="str">
        <f>IF(J4616="natural gas",VLOOKUP(D4616,'Cross-Page Data'!$I$4:$J$13,2,FALSE),IF(J4616="solar",VLOOKUP('Form 923'!D4616,'Cross-Page Data'!$I$14:$J$117,2,FALSE),J4616))</f>
        <v>natural gas peaker</v>
      </c>
      <c r="J4616" t="str">
        <f>VLOOKUP(E4616,'Cross-Page Data'!$D$4:$F$48,3,FALSE)</f>
        <v>natural gas</v>
      </c>
      <c r="K4616" t="b">
        <f t="shared" si="72"/>
        <v>0</v>
      </c>
    </row>
    <row r="4617" spans="1:11">
      <c r="A4617" s="120">
        <v>10196</v>
      </c>
      <c r="B4617" s="121" t="s">
        <v>201</v>
      </c>
      <c r="C4617" s="121" t="s">
        <v>206</v>
      </c>
      <c r="D4617" s="121" t="s">
        <v>116</v>
      </c>
      <c r="E4617" s="121" t="s">
        <v>170</v>
      </c>
      <c r="F4617" s="122">
        <v>537777</v>
      </c>
      <c r="G4617" s="122">
        <v>60411</v>
      </c>
      <c r="H4617" s="120">
        <v>2019</v>
      </c>
      <c r="I4617" t="str">
        <f>IF(J4617="natural gas",VLOOKUP(D4617,'Cross-Page Data'!$I$4:$J$13,2,FALSE),IF(J4617="solar",VLOOKUP('Form 923'!D4617,'Cross-Page Data'!$I$14:$J$117,2,FALSE),J4617))</f>
        <v>hydro</v>
      </c>
      <c r="J4617" t="str">
        <f>VLOOKUP(E4617,'Cross-Page Data'!$D$4:$F$48,3,FALSE)</f>
        <v>hydro</v>
      </c>
      <c r="K4617" t="b">
        <f t="shared" si="72"/>
        <v>1</v>
      </c>
    </row>
    <row r="4618" spans="1:11">
      <c r="A4618" s="120">
        <v>10197</v>
      </c>
      <c r="B4618" s="121" t="s">
        <v>201</v>
      </c>
      <c r="C4618" s="121" t="s">
        <v>206</v>
      </c>
      <c r="D4618" s="121" t="s">
        <v>116</v>
      </c>
      <c r="E4618" s="121" t="s">
        <v>170</v>
      </c>
      <c r="F4618" s="122">
        <v>131473</v>
      </c>
      <c r="G4618" s="122">
        <v>14769</v>
      </c>
      <c r="H4618" s="120">
        <v>2019</v>
      </c>
      <c r="I4618" t="str">
        <f>IF(J4618="natural gas",VLOOKUP(D4618,'Cross-Page Data'!$I$4:$J$13,2,FALSE),IF(J4618="solar",VLOOKUP('Form 923'!D4618,'Cross-Page Data'!$I$14:$J$117,2,FALSE),J4618))</f>
        <v>hydro</v>
      </c>
      <c r="J4618" t="str">
        <f>VLOOKUP(E4618,'Cross-Page Data'!$D$4:$F$48,3,FALSE)</f>
        <v>hydro</v>
      </c>
      <c r="K4618" t="b">
        <f t="shared" si="72"/>
        <v>1</v>
      </c>
    </row>
    <row r="4619" spans="1:11">
      <c r="A4619" s="120">
        <v>10198</v>
      </c>
      <c r="B4619" s="121" t="s">
        <v>205</v>
      </c>
      <c r="C4619" s="121" t="s">
        <v>209</v>
      </c>
      <c r="D4619" s="121" t="s">
        <v>68</v>
      </c>
      <c r="E4619" s="121" t="s">
        <v>38</v>
      </c>
      <c r="F4619" s="122">
        <v>0</v>
      </c>
      <c r="G4619" s="122">
        <v>8905.57</v>
      </c>
      <c r="H4619" s="120">
        <v>2019</v>
      </c>
      <c r="I4619" t="str">
        <f>IF(J4619="natural gas",VLOOKUP(D4619,'Cross-Page Data'!$I$4:$J$13,2,FALSE),IF(J4619="solar",VLOOKUP('Form 923'!D4619,'Cross-Page Data'!$I$14:$J$117,2,FALSE),J4619))</f>
        <v>natural gas nonpeaker - preexisting retiring</v>
      </c>
      <c r="J4619" t="str">
        <f>VLOOKUP(E4619,'Cross-Page Data'!$D$4:$F$48,3,FALSE)</f>
        <v>natural gas</v>
      </c>
      <c r="K4619" t="b">
        <f t="shared" si="72"/>
        <v>0</v>
      </c>
    </row>
    <row r="4620" spans="1:11">
      <c r="A4620" s="120">
        <v>10198</v>
      </c>
      <c r="B4620" s="121" t="s">
        <v>205</v>
      </c>
      <c r="C4620" s="121" t="s">
        <v>209</v>
      </c>
      <c r="D4620" s="121" t="s">
        <v>68</v>
      </c>
      <c r="E4620" s="121" t="s">
        <v>142</v>
      </c>
      <c r="F4620" s="122">
        <v>0</v>
      </c>
      <c r="G4620" s="122">
        <v>0</v>
      </c>
      <c r="H4620" s="120">
        <v>2019</v>
      </c>
      <c r="I4620" t="str">
        <f>IF(J4620="natural gas",VLOOKUP(D4620,'Cross-Page Data'!$I$4:$J$13,2,FALSE),IF(J4620="solar",VLOOKUP('Form 923'!D4620,'Cross-Page Data'!$I$14:$J$117,2,FALSE),J4620))</f>
        <v>other</v>
      </c>
      <c r="J4620" t="str">
        <f>VLOOKUP(E4620,'Cross-Page Data'!$D$4:$F$48,3,FALSE)</f>
        <v>other</v>
      </c>
      <c r="K4620" t="b">
        <f t="shared" si="72"/>
        <v>0</v>
      </c>
    </row>
    <row r="4621" spans="1:11">
      <c r="A4621" s="120">
        <v>10198</v>
      </c>
      <c r="B4621" s="121" t="s">
        <v>205</v>
      </c>
      <c r="C4621" s="121" t="s">
        <v>209</v>
      </c>
      <c r="D4621" s="121" t="s">
        <v>68</v>
      </c>
      <c r="E4621" s="121" t="s">
        <v>178</v>
      </c>
      <c r="F4621" s="122">
        <v>0</v>
      </c>
      <c r="G4621" s="122">
        <v>-44721</v>
      </c>
      <c r="H4621" s="120">
        <v>2019</v>
      </c>
      <c r="I4621" t="str">
        <f>IF(J4621="natural gas",VLOOKUP(D4621,'Cross-Page Data'!$I$4:$J$13,2,FALSE),IF(J4621="solar",VLOOKUP('Form 923'!D4621,'Cross-Page Data'!$I$14:$J$117,2,FALSE),J4621))</f>
        <v>other</v>
      </c>
      <c r="J4621" t="str">
        <f>VLOOKUP(E4621,'Cross-Page Data'!$D$4:$F$48,3,FALSE)</f>
        <v>other</v>
      </c>
      <c r="K4621" t="b">
        <f t="shared" si="72"/>
        <v>0</v>
      </c>
    </row>
    <row r="4622" spans="1:11">
      <c r="A4622" s="120">
        <v>10202</v>
      </c>
      <c r="B4622" s="121" t="s">
        <v>205</v>
      </c>
      <c r="C4622" s="121" t="s">
        <v>209</v>
      </c>
      <c r="D4622" s="121" t="s">
        <v>68</v>
      </c>
      <c r="E4622" s="121" t="s">
        <v>54</v>
      </c>
      <c r="F4622" s="122">
        <v>224437</v>
      </c>
      <c r="G4622" s="122">
        <v>45480.363</v>
      </c>
      <c r="H4622" s="120">
        <v>2019</v>
      </c>
      <c r="I4622" t="str">
        <f>IF(J4622="natural gas",VLOOKUP(D4622,'Cross-Page Data'!$I$4:$J$13,2,FALSE),IF(J4622="solar",VLOOKUP('Form 923'!D4622,'Cross-Page Data'!$I$14:$J$117,2,FALSE),J4622))</f>
        <v>hard coal</v>
      </c>
      <c r="J4622" t="str">
        <f>VLOOKUP(E4622,'Cross-Page Data'!$D$4:$F$48,3,FALSE)</f>
        <v>hard coal</v>
      </c>
      <c r="K4622" t="b">
        <f t="shared" si="72"/>
        <v>0</v>
      </c>
    </row>
    <row r="4623" spans="1:11">
      <c r="A4623" s="120">
        <v>10202</v>
      </c>
      <c r="B4623" s="121" t="s">
        <v>205</v>
      </c>
      <c r="C4623" s="121" t="s">
        <v>209</v>
      </c>
      <c r="D4623" s="121" t="s">
        <v>68</v>
      </c>
      <c r="E4623" s="121" t="s">
        <v>59</v>
      </c>
      <c r="F4623" s="122">
        <v>1615622</v>
      </c>
      <c r="G4623" s="122">
        <v>327393.6</v>
      </c>
      <c r="H4623" s="120">
        <v>2019</v>
      </c>
      <c r="I4623" t="str">
        <f>IF(J4623="natural gas",VLOOKUP(D4623,'Cross-Page Data'!$I$4:$J$13,2,FALSE),IF(J4623="solar",VLOOKUP('Form 923'!D4623,'Cross-Page Data'!$I$14:$J$117,2,FALSE),J4623))</f>
        <v>biomass</v>
      </c>
      <c r="J4623" t="str">
        <f>VLOOKUP(E4623,'Cross-Page Data'!$D$4:$F$48,3,FALSE)</f>
        <v>biomass</v>
      </c>
      <c r="K4623" t="b">
        <f t="shared" si="72"/>
        <v>0</v>
      </c>
    </row>
    <row r="4624" spans="1:11">
      <c r="A4624" s="120">
        <v>10202</v>
      </c>
      <c r="B4624" s="121" t="s">
        <v>205</v>
      </c>
      <c r="C4624" s="121" t="s">
        <v>209</v>
      </c>
      <c r="D4624" s="121" t="s">
        <v>68</v>
      </c>
      <c r="E4624" s="121" t="s">
        <v>70</v>
      </c>
      <c r="F4624" s="122">
        <v>32605</v>
      </c>
      <c r="G4624" s="122">
        <v>6607.239</v>
      </c>
      <c r="H4624" s="120">
        <v>2019</v>
      </c>
      <c r="I4624" t="str">
        <f>IF(J4624="natural gas",VLOOKUP(D4624,'Cross-Page Data'!$I$4:$J$13,2,FALSE),IF(J4624="solar",VLOOKUP('Form 923'!D4624,'Cross-Page Data'!$I$14:$J$117,2,FALSE),J4624))</f>
        <v>heavy or residual fuel oil</v>
      </c>
      <c r="J4624" t="str">
        <f>VLOOKUP(E4624,'Cross-Page Data'!$D$4:$F$48,3,FALSE)</f>
        <v>heavy or residual fuel oil</v>
      </c>
      <c r="K4624" t="b">
        <f t="shared" si="72"/>
        <v>0</v>
      </c>
    </row>
    <row r="4625" spans="1:11">
      <c r="A4625" s="120">
        <v>10202</v>
      </c>
      <c r="B4625" s="121" t="s">
        <v>205</v>
      </c>
      <c r="C4625" s="121" t="s">
        <v>209</v>
      </c>
      <c r="D4625" s="121" t="s">
        <v>68</v>
      </c>
      <c r="E4625" s="121" t="s">
        <v>38</v>
      </c>
      <c r="F4625" s="122">
        <v>763682</v>
      </c>
      <c r="G4625" s="122">
        <v>154754.39</v>
      </c>
      <c r="H4625" s="120">
        <v>2019</v>
      </c>
      <c r="I4625" t="str">
        <f>IF(J4625="natural gas",VLOOKUP(D4625,'Cross-Page Data'!$I$4:$J$13,2,FALSE),IF(J4625="solar",VLOOKUP('Form 923'!D4625,'Cross-Page Data'!$I$14:$J$117,2,FALSE),J4625))</f>
        <v>natural gas nonpeaker - preexisting retiring</v>
      </c>
      <c r="J4625" t="str">
        <f>VLOOKUP(E4625,'Cross-Page Data'!$D$4:$F$48,3,FALSE)</f>
        <v>natural gas</v>
      </c>
      <c r="K4625" t="b">
        <f t="shared" si="72"/>
        <v>0</v>
      </c>
    </row>
    <row r="4626" spans="1:11">
      <c r="A4626" s="120">
        <v>10202</v>
      </c>
      <c r="B4626" s="121" t="s">
        <v>205</v>
      </c>
      <c r="C4626" s="121" t="s">
        <v>209</v>
      </c>
      <c r="D4626" s="121" t="s">
        <v>68</v>
      </c>
      <c r="E4626" s="121" t="s">
        <v>176</v>
      </c>
      <c r="F4626" s="122">
        <v>493040</v>
      </c>
      <c r="G4626" s="122">
        <v>99911.001</v>
      </c>
      <c r="H4626" s="120">
        <v>2019</v>
      </c>
      <c r="I4626" t="str">
        <f>IF(J4626="natural gas",VLOOKUP(D4626,'Cross-Page Data'!$I$4:$J$13,2,FALSE),IF(J4626="solar",VLOOKUP('Form 923'!D4626,'Cross-Page Data'!$I$14:$J$117,2,FALSE),J4626))</f>
        <v>biomass</v>
      </c>
      <c r="J4626" t="str">
        <f>VLOOKUP(E4626,'Cross-Page Data'!$D$4:$F$48,3,FALSE)</f>
        <v>biomass</v>
      </c>
      <c r="K4626" t="b">
        <f t="shared" si="72"/>
        <v>0</v>
      </c>
    </row>
    <row r="4627" spans="1:11">
      <c r="A4627" s="120">
        <v>10204</v>
      </c>
      <c r="B4627" s="121" t="s">
        <v>205</v>
      </c>
      <c r="C4627" s="121" t="s">
        <v>209</v>
      </c>
      <c r="D4627" s="121" t="s">
        <v>68</v>
      </c>
      <c r="E4627" s="121" t="s">
        <v>38</v>
      </c>
      <c r="F4627" s="122">
        <v>0</v>
      </c>
      <c r="G4627" s="122">
        <v>0</v>
      </c>
      <c r="H4627" s="120">
        <v>2019</v>
      </c>
      <c r="I4627" t="str">
        <f>IF(J4627="natural gas",VLOOKUP(D4627,'Cross-Page Data'!$I$4:$J$13,2,FALSE),IF(J4627="solar",VLOOKUP('Form 923'!D4627,'Cross-Page Data'!$I$14:$J$117,2,FALSE),J4627))</f>
        <v>natural gas nonpeaker - preexisting retiring</v>
      </c>
      <c r="J4627" t="str">
        <f>VLOOKUP(E4627,'Cross-Page Data'!$D$4:$F$48,3,FALSE)</f>
        <v>natural gas</v>
      </c>
      <c r="K4627" t="b">
        <f t="shared" si="72"/>
        <v>0</v>
      </c>
    </row>
    <row r="4628" spans="1:11">
      <c r="A4628" s="120">
        <v>10204</v>
      </c>
      <c r="B4628" s="121" t="s">
        <v>205</v>
      </c>
      <c r="C4628" s="121" t="s">
        <v>209</v>
      </c>
      <c r="D4628" s="121" t="s">
        <v>68</v>
      </c>
      <c r="E4628" s="121" t="s">
        <v>142</v>
      </c>
      <c r="F4628" s="122">
        <v>2385916</v>
      </c>
      <c r="G4628" s="122">
        <v>268020</v>
      </c>
      <c r="H4628" s="120">
        <v>2019</v>
      </c>
      <c r="I4628" t="str">
        <f>IF(J4628="natural gas",VLOOKUP(D4628,'Cross-Page Data'!$I$4:$J$13,2,FALSE),IF(J4628="solar",VLOOKUP('Form 923'!D4628,'Cross-Page Data'!$I$14:$J$117,2,FALSE),J4628))</f>
        <v>other</v>
      </c>
      <c r="J4628" t="str">
        <f>VLOOKUP(E4628,'Cross-Page Data'!$D$4:$F$48,3,FALSE)</f>
        <v>other</v>
      </c>
      <c r="K4628" t="b">
        <f t="shared" si="72"/>
        <v>0</v>
      </c>
    </row>
    <row r="4629" ht="25.5" spans="1:11">
      <c r="A4629" s="120">
        <v>10206</v>
      </c>
      <c r="B4629" s="121" t="s">
        <v>205</v>
      </c>
      <c r="C4629" s="121" t="s">
        <v>210</v>
      </c>
      <c r="D4629" s="121" t="s">
        <v>73</v>
      </c>
      <c r="E4629" s="121" t="s">
        <v>70</v>
      </c>
      <c r="F4629" s="122">
        <v>0</v>
      </c>
      <c r="G4629" s="122">
        <v>0</v>
      </c>
      <c r="H4629" s="120">
        <v>2019</v>
      </c>
      <c r="I4629" t="str">
        <f>IF(J4629="natural gas",VLOOKUP(D4629,'Cross-Page Data'!$I$4:$J$13,2,FALSE),IF(J4629="solar",VLOOKUP('Form 923'!D4629,'Cross-Page Data'!$I$14:$J$117,2,FALSE),J4629))</f>
        <v>heavy or residual fuel oil</v>
      </c>
      <c r="J4629" t="str">
        <f>VLOOKUP(E4629,'Cross-Page Data'!$D$4:$F$48,3,FALSE)</f>
        <v>heavy or residual fuel oil</v>
      </c>
      <c r="K4629" t="b">
        <f t="shared" si="72"/>
        <v>0</v>
      </c>
    </row>
    <row r="4630" ht="25.5" spans="1:11">
      <c r="A4630" s="120">
        <v>10206</v>
      </c>
      <c r="B4630" s="121" t="s">
        <v>205</v>
      </c>
      <c r="C4630" s="121" t="s">
        <v>210</v>
      </c>
      <c r="D4630" s="121" t="s">
        <v>73</v>
      </c>
      <c r="E4630" s="121" t="s">
        <v>38</v>
      </c>
      <c r="F4630" s="122">
        <v>385646</v>
      </c>
      <c r="G4630" s="122">
        <v>58388</v>
      </c>
      <c r="H4630" s="120">
        <v>2019</v>
      </c>
      <c r="I4630" t="str">
        <f>IF(J4630="natural gas",VLOOKUP(D4630,'Cross-Page Data'!$I$4:$J$13,2,FALSE),IF(J4630="solar",VLOOKUP('Form 923'!D4630,'Cross-Page Data'!$I$14:$J$117,2,FALSE),J4630))</f>
        <v>natural gas peaker</v>
      </c>
      <c r="J4630" t="str">
        <f>VLOOKUP(E4630,'Cross-Page Data'!$D$4:$F$48,3,FALSE)</f>
        <v>natural gas</v>
      </c>
      <c r="K4630" t="b">
        <f t="shared" si="72"/>
        <v>0</v>
      </c>
    </row>
    <row r="4631" ht="25.5" spans="1:11">
      <c r="A4631" s="120">
        <v>10206</v>
      </c>
      <c r="B4631" s="121" t="s">
        <v>205</v>
      </c>
      <c r="C4631" s="121" t="s">
        <v>210</v>
      </c>
      <c r="D4631" s="121" t="s">
        <v>79</v>
      </c>
      <c r="E4631" s="121" t="s">
        <v>70</v>
      </c>
      <c r="F4631" s="122">
        <v>0</v>
      </c>
      <c r="G4631" s="122">
        <v>0</v>
      </c>
      <c r="H4631" s="120">
        <v>2019</v>
      </c>
      <c r="I4631" t="str">
        <f>IF(J4631="natural gas",VLOOKUP(D4631,'Cross-Page Data'!$I$4:$J$13,2,FALSE),IF(J4631="solar",VLOOKUP('Form 923'!D4631,'Cross-Page Data'!$I$14:$J$117,2,FALSE),J4631))</f>
        <v>heavy or residual fuel oil</v>
      </c>
      <c r="J4631" t="str">
        <f>VLOOKUP(E4631,'Cross-Page Data'!$D$4:$F$48,3,FALSE)</f>
        <v>heavy or residual fuel oil</v>
      </c>
      <c r="K4631" t="b">
        <f t="shared" si="72"/>
        <v>0</v>
      </c>
    </row>
    <row r="4632" spans="1:11">
      <c r="A4632" s="120">
        <v>10208</v>
      </c>
      <c r="B4632" s="121" t="s">
        <v>205</v>
      </c>
      <c r="C4632" s="121" t="s">
        <v>209</v>
      </c>
      <c r="D4632" s="121" t="s">
        <v>68</v>
      </c>
      <c r="E4632" s="121" t="s">
        <v>54</v>
      </c>
      <c r="F4632" s="122">
        <v>6379</v>
      </c>
      <c r="G4632" s="122">
        <v>1562.056</v>
      </c>
      <c r="H4632" s="120">
        <v>2019</v>
      </c>
      <c r="I4632" t="str">
        <f>IF(J4632="natural gas",VLOOKUP(D4632,'Cross-Page Data'!$I$4:$J$13,2,FALSE),IF(J4632="solar",VLOOKUP('Form 923'!D4632,'Cross-Page Data'!$I$14:$J$117,2,FALSE),J4632))</f>
        <v>hard coal</v>
      </c>
      <c r="J4632" t="str">
        <f>VLOOKUP(E4632,'Cross-Page Data'!$D$4:$F$48,3,FALSE)</f>
        <v>hard coal</v>
      </c>
      <c r="K4632" t="b">
        <f t="shared" si="72"/>
        <v>0</v>
      </c>
    </row>
    <row r="4633" spans="1:11">
      <c r="A4633" s="120">
        <v>10208</v>
      </c>
      <c r="B4633" s="121" t="s">
        <v>205</v>
      </c>
      <c r="C4633" s="121" t="s">
        <v>209</v>
      </c>
      <c r="D4633" s="121" t="s">
        <v>68</v>
      </c>
      <c r="E4633" s="121" t="s">
        <v>59</v>
      </c>
      <c r="F4633" s="122">
        <v>912254</v>
      </c>
      <c r="G4633" s="122">
        <v>223374.42</v>
      </c>
      <c r="H4633" s="120">
        <v>2019</v>
      </c>
      <c r="I4633" t="str">
        <f>IF(J4633="natural gas",VLOOKUP(D4633,'Cross-Page Data'!$I$4:$J$13,2,FALSE),IF(J4633="solar",VLOOKUP('Form 923'!D4633,'Cross-Page Data'!$I$14:$J$117,2,FALSE),J4633))</f>
        <v>biomass</v>
      </c>
      <c r="J4633" t="str">
        <f>VLOOKUP(E4633,'Cross-Page Data'!$D$4:$F$48,3,FALSE)</f>
        <v>biomass</v>
      </c>
      <c r="K4633" t="b">
        <f t="shared" si="72"/>
        <v>0</v>
      </c>
    </row>
    <row r="4634" spans="1:11">
      <c r="A4634" s="120">
        <v>10208</v>
      </c>
      <c r="B4634" s="121" t="s">
        <v>205</v>
      </c>
      <c r="C4634" s="121" t="s">
        <v>209</v>
      </c>
      <c r="D4634" s="121" t="s">
        <v>68</v>
      </c>
      <c r="E4634" s="121" t="s">
        <v>38</v>
      </c>
      <c r="F4634" s="122">
        <v>702607</v>
      </c>
      <c r="G4634" s="122">
        <v>172039.92</v>
      </c>
      <c r="H4634" s="120">
        <v>2019</v>
      </c>
      <c r="I4634" t="str">
        <f>IF(J4634="natural gas",VLOOKUP(D4634,'Cross-Page Data'!$I$4:$J$13,2,FALSE),IF(J4634="solar",VLOOKUP('Form 923'!D4634,'Cross-Page Data'!$I$14:$J$117,2,FALSE),J4634))</f>
        <v>natural gas nonpeaker - preexisting retiring</v>
      </c>
      <c r="J4634" t="str">
        <f>VLOOKUP(E4634,'Cross-Page Data'!$D$4:$F$48,3,FALSE)</f>
        <v>natural gas</v>
      </c>
      <c r="K4634" t="b">
        <f t="shared" si="72"/>
        <v>0</v>
      </c>
    </row>
    <row r="4635" spans="1:11">
      <c r="A4635" s="120">
        <v>10208</v>
      </c>
      <c r="B4635" s="121" t="s">
        <v>205</v>
      </c>
      <c r="C4635" s="121" t="s">
        <v>209</v>
      </c>
      <c r="D4635" s="121" t="s">
        <v>68</v>
      </c>
      <c r="E4635" s="121" t="s">
        <v>152</v>
      </c>
      <c r="F4635" s="122">
        <v>9822</v>
      </c>
      <c r="G4635" s="122">
        <v>2405.034</v>
      </c>
      <c r="H4635" s="120">
        <v>2019</v>
      </c>
      <c r="I4635" t="str">
        <f>IF(J4635="natural gas",VLOOKUP(D4635,'Cross-Page Data'!$I$4:$J$13,2,FALSE),IF(J4635="solar",VLOOKUP('Form 923'!D4635,'Cross-Page Data'!$I$14:$J$117,2,FALSE),J4635))</f>
        <v>heavy or residual fuel oil</v>
      </c>
      <c r="J4635" t="str">
        <f>VLOOKUP(E4635,'Cross-Page Data'!$D$4:$F$48,3,FALSE)</f>
        <v>heavy or residual fuel oil</v>
      </c>
      <c r="K4635" t="b">
        <f t="shared" si="72"/>
        <v>0</v>
      </c>
    </row>
    <row r="4636" spans="1:11">
      <c r="A4636" s="120">
        <v>10208</v>
      </c>
      <c r="B4636" s="121" t="s">
        <v>205</v>
      </c>
      <c r="C4636" s="121" t="s">
        <v>209</v>
      </c>
      <c r="D4636" s="121" t="s">
        <v>68</v>
      </c>
      <c r="E4636" s="121" t="s">
        <v>160</v>
      </c>
      <c r="F4636" s="122">
        <v>6574</v>
      </c>
      <c r="G4636" s="122">
        <v>1609.794</v>
      </c>
      <c r="H4636" s="120">
        <v>2019</v>
      </c>
      <c r="I4636" t="str">
        <f>IF(J4636="natural gas",VLOOKUP(D4636,'Cross-Page Data'!$I$4:$J$13,2,FALSE),IF(J4636="solar",VLOOKUP('Form 923'!D4636,'Cross-Page Data'!$I$14:$J$117,2,FALSE),J4636))</f>
        <v>biomass</v>
      </c>
      <c r="J4636" t="str">
        <f>VLOOKUP(E4636,'Cross-Page Data'!$D$4:$F$48,3,FALSE)</f>
        <v>biomass</v>
      </c>
      <c r="K4636" t="b">
        <f t="shared" si="72"/>
        <v>0</v>
      </c>
    </row>
    <row r="4637" spans="1:11">
      <c r="A4637" s="120">
        <v>10208</v>
      </c>
      <c r="B4637" s="121" t="s">
        <v>205</v>
      </c>
      <c r="C4637" s="121" t="s">
        <v>209</v>
      </c>
      <c r="D4637" s="121" t="s">
        <v>68</v>
      </c>
      <c r="E4637" s="121" t="s">
        <v>166</v>
      </c>
      <c r="F4637" s="122">
        <v>84026</v>
      </c>
      <c r="G4637" s="122">
        <v>20574.901</v>
      </c>
      <c r="H4637" s="120">
        <v>2019</v>
      </c>
      <c r="I4637" t="str">
        <f>IF(J4637="natural gas",VLOOKUP(D4637,'Cross-Page Data'!$I$4:$J$13,2,FALSE),IF(J4637="solar",VLOOKUP('Form 923'!D4637,'Cross-Page Data'!$I$14:$J$117,2,FALSE),J4637))</f>
        <v>other</v>
      </c>
      <c r="J4637" t="str">
        <f>VLOOKUP(E4637,'Cross-Page Data'!$D$4:$F$48,3,FALSE)</f>
        <v>other</v>
      </c>
      <c r="K4637" t="b">
        <f t="shared" si="72"/>
        <v>0</v>
      </c>
    </row>
    <row r="4638" spans="1:11">
      <c r="A4638" s="120">
        <v>10208</v>
      </c>
      <c r="B4638" s="121" t="s">
        <v>205</v>
      </c>
      <c r="C4638" s="121" t="s">
        <v>209</v>
      </c>
      <c r="D4638" s="121" t="s">
        <v>68</v>
      </c>
      <c r="E4638" s="121" t="s">
        <v>176</v>
      </c>
      <c r="F4638" s="122">
        <v>284270</v>
      </c>
      <c r="G4638" s="122">
        <v>69606.197</v>
      </c>
      <c r="H4638" s="120">
        <v>2019</v>
      </c>
      <c r="I4638" t="str">
        <f>IF(J4638="natural gas",VLOOKUP(D4638,'Cross-Page Data'!$I$4:$J$13,2,FALSE),IF(J4638="solar",VLOOKUP('Form 923'!D4638,'Cross-Page Data'!$I$14:$J$117,2,FALSE),J4638))</f>
        <v>biomass</v>
      </c>
      <c r="J4638" t="str">
        <f>VLOOKUP(E4638,'Cross-Page Data'!$D$4:$F$48,3,FALSE)</f>
        <v>biomass</v>
      </c>
      <c r="K4638" t="b">
        <f t="shared" si="72"/>
        <v>0</v>
      </c>
    </row>
    <row r="4639" spans="1:11">
      <c r="A4639" s="120">
        <v>10213</v>
      </c>
      <c r="B4639" s="121" t="s">
        <v>205</v>
      </c>
      <c r="C4639" s="121" t="s">
        <v>209</v>
      </c>
      <c r="D4639" s="121" t="s">
        <v>39</v>
      </c>
      <c r="E4639" s="121" t="s">
        <v>38</v>
      </c>
      <c r="F4639" s="122">
        <v>0</v>
      </c>
      <c r="G4639" s="122">
        <v>95096.635</v>
      </c>
      <c r="H4639" s="120">
        <v>2019</v>
      </c>
      <c r="I4639" t="str">
        <f>IF(J4639="natural gas",VLOOKUP(D4639,'Cross-Page Data'!$I$4:$J$13,2,FALSE),IF(J4639="solar",VLOOKUP('Form 923'!D4639,'Cross-Page Data'!$I$14:$J$117,2,FALSE),J4639))</f>
        <v>natural gas nonpeaker - preexisting nonretiring</v>
      </c>
      <c r="J4639" t="str">
        <f>VLOOKUP(E4639,'Cross-Page Data'!$D$4:$F$48,3,FALSE)</f>
        <v>natural gas</v>
      </c>
      <c r="K4639" t="b">
        <f t="shared" si="72"/>
        <v>0</v>
      </c>
    </row>
    <row r="4640" spans="1:11">
      <c r="A4640" s="120">
        <v>10213</v>
      </c>
      <c r="B4640" s="121" t="s">
        <v>205</v>
      </c>
      <c r="C4640" s="121" t="s">
        <v>209</v>
      </c>
      <c r="D4640" s="121" t="s">
        <v>39</v>
      </c>
      <c r="E4640" s="121" t="s">
        <v>140</v>
      </c>
      <c r="F4640" s="122">
        <v>76273</v>
      </c>
      <c r="G4640" s="122">
        <v>6706.365</v>
      </c>
      <c r="H4640" s="120">
        <v>2019</v>
      </c>
      <c r="I4640" t="str">
        <f>IF(J4640="natural gas",VLOOKUP(D4640,'Cross-Page Data'!$I$4:$J$13,2,FALSE),IF(J4640="solar",VLOOKUP('Form 923'!D4640,'Cross-Page Data'!$I$14:$J$117,2,FALSE),J4640))</f>
        <v>other</v>
      </c>
      <c r="J4640" t="str">
        <f>VLOOKUP(E4640,'Cross-Page Data'!$D$4:$F$48,3,FALSE)</f>
        <v>other</v>
      </c>
      <c r="K4640" t="b">
        <f t="shared" si="72"/>
        <v>0</v>
      </c>
    </row>
    <row r="4641" spans="1:11">
      <c r="A4641" s="120">
        <v>10213</v>
      </c>
      <c r="B4641" s="121" t="s">
        <v>205</v>
      </c>
      <c r="C4641" s="121" t="s">
        <v>209</v>
      </c>
      <c r="D4641" s="121" t="s">
        <v>61</v>
      </c>
      <c r="E4641" s="121" t="s">
        <v>38</v>
      </c>
      <c r="F4641" s="122">
        <v>14085210</v>
      </c>
      <c r="G4641" s="122">
        <v>1158851</v>
      </c>
      <c r="H4641" s="120">
        <v>2019</v>
      </c>
      <c r="I4641" t="str">
        <f>IF(J4641="natural gas",VLOOKUP(D4641,'Cross-Page Data'!$I$4:$J$13,2,FALSE),IF(J4641="solar",VLOOKUP('Form 923'!D4641,'Cross-Page Data'!$I$14:$J$117,2,FALSE),J4641))</f>
        <v>natural gas nonpeaker - preexisting nonretiring</v>
      </c>
      <c r="J4641" t="str">
        <f>VLOOKUP(E4641,'Cross-Page Data'!$D$4:$F$48,3,FALSE)</f>
        <v>natural gas</v>
      </c>
      <c r="K4641" t="b">
        <f t="shared" si="72"/>
        <v>0</v>
      </c>
    </row>
    <row r="4642" spans="1:11">
      <c r="A4642" s="120">
        <v>10213</v>
      </c>
      <c r="B4642" s="121" t="s">
        <v>205</v>
      </c>
      <c r="C4642" s="121" t="s">
        <v>209</v>
      </c>
      <c r="D4642" s="121" t="s">
        <v>61</v>
      </c>
      <c r="E4642" s="121" t="s">
        <v>140</v>
      </c>
      <c r="F4642" s="122">
        <v>0</v>
      </c>
      <c r="G4642" s="122">
        <v>0</v>
      </c>
      <c r="H4642" s="120">
        <v>2019</v>
      </c>
      <c r="I4642" t="str">
        <f>IF(J4642="natural gas",VLOOKUP(D4642,'Cross-Page Data'!$I$4:$J$13,2,FALSE),IF(J4642="solar",VLOOKUP('Form 923'!D4642,'Cross-Page Data'!$I$14:$J$117,2,FALSE),J4642))</f>
        <v>other</v>
      </c>
      <c r="J4642" t="str">
        <f>VLOOKUP(E4642,'Cross-Page Data'!$D$4:$F$48,3,FALSE)</f>
        <v>other</v>
      </c>
      <c r="K4642" t="b">
        <f t="shared" si="72"/>
        <v>0</v>
      </c>
    </row>
    <row r="4643" spans="1:11">
      <c r="A4643" s="120">
        <v>10214</v>
      </c>
      <c r="B4643" s="121" t="s">
        <v>201</v>
      </c>
      <c r="C4643" s="121" t="s">
        <v>206</v>
      </c>
      <c r="D4643" s="121" t="s">
        <v>116</v>
      </c>
      <c r="E4643" s="121" t="s">
        <v>170</v>
      </c>
      <c r="F4643" s="122">
        <v>293925</v>
      </c>
      <c r="G4643" s="122">
        <v>33018</v>
      </c>
      <c r="H4643" s="120">
        <v>2019</v>
      </c>
      <c r="I4643" t="str">
        <f>IF(J4643="natural gas",VLOOKUP(D4643,'Cross-Page Data'!$I$4:$J$13,2,FALSE),IF(J4643="solar",VLOOKUP('Form 923'!D4643,'Cross-Page Data'!$I$14:$J$117,2,FALSE),J4643))</f>
        <v>hydro</v>
      </c>
      <c r="J4643" t="str">
        <f>VLOOKUP(E4643,'Cross-Page Data'!$D$4:$F$48,3,FALSE)</f>
        <v>hydro</v>
      </c>
      <c r="K4643" t="b">
        <f t="shared" si="72"/>
        <v>1</v>
      </c>
    </row>
    <row r="4644" ht="25.5" spans="1:11">
      <c r="A4644" s="120">
        <v>10215</v>
      </c>
      <c r="B4644" s="121" t="s">
        <v>205</v>
      </c>
      <c r="C4644" s="121" t="s">
        <v>210</v>
      </c>
      <c r="D4644" s="121" t="s">
        <v>79</v>
      </c>
      <c r="E4644" s="121" t="s">
        <v>38</v>
      </c>
      <c r="F4644" s="122">
        <v>117</v>
      </c>
      <c r="G4644" s="122">
        <v>14</v>
      </c>
      <c r="H4644" s="120">
        <v>2019</v>
      </c>
      <c r="I4644" t="str">
        <f>IF(J4644="natural gas",VLOOKUP(D4644,'Cross-Page Data'!$I$4:$J$13,2,FALSE),IF(J4644="solar",VLOOKUP('Form 923'!D4644,'Cross-Page Data'!$I$14:$J$117,2,FALSE),J4644))</f>
        <v>natural gas peaker</v>
      </c>
      <c r="J4644" t="str">
        <f>VLOOKUP(E4644,'Cross-Page Data'!$D$4:$F$48,3,FALSE)</f>
        <v>natural gas</v>
      </c>
      <c r="K4644" t="b">
        <f t="shared" si="72"/>
        <v>0</v>
      </c>
    </row>
    <row r="4645" ht="25.5" spans="1:11">
      <c r="A4645" s="120">
        <v>10215</v>
      </c>
      <c r="B4645" s="121" t="s">
        <v>205</v>
      </c>
      <c r="C4645" s="121" t="s">
        <v>210</v>
      </c>
      <c r="D4645" s="121" t="s">
        <v>79</v>
      </c>
      <c r="E4645" s="121" t="s">
        <v>146</v>
      </c>
      <c r="F4645" s="122">
        <v>0</v>
      </c>
      <c r="G4645" s="122">
        <v>0</v>
      </c>
      <c r="H4645" s="120">
        <v>2019</v>
      </c>
      <c r="I4645" t="str">
        <f>IF(J4645="natural gas",VLOOKUP(D4645,'Cross-Page Data'!$I$4:$J$13,2,FALSE),IF(J4645="solar",VLOOKUP('Form 923'!D4645,'Cross-Page Data'!$I$14:$J$117,2,FALSE),J4645))</f>
        <v>other</v>
      </c>
      <c r="J4645" t="str">
        <f>VLOOKUP(E4645,'Cross-Page Data'!$D$4:$F$48,3,FALSE)</f>
        <v>other</v>
      </c>
      <c r="K4645" t="b">
        <f t="shared" si="72"/>
        <v>0</v>
      </c>
    </row>
    <row r="4646" spans="1:11">
      <c r="A4646" s="120">
        <v>10218</v>
      </c>
      <c r="B4646" s="121" t="s">
        <v>201</v>
      </c>
      <c r="C4646" s="121" t="s">
        <v>206</v>
      </c>
      <c r="D4646" s="121" t="s">
        <v>116</v>
      </c>
      <c r="E4646" s="121" t="s">
        <v>170</v>
      </c>
      <c r="F4646" s="122">
        <v>130121</v>
      </c>
      <c r="G4646" s="122">
        <v>14617</v>
      </c>
      <c r="H4646" s="120">
        <v>2019</v>
      </c>
      <c r="I4646" t="str">
        <f>IF(J4646="natural gas",VLOOKUP(D4646,'Cross-Page Data'!$I$4:$J$13,2,FALSE),IF(J4646="solar",VLOOKUP('Form 923'!D4646,'Cross-Page Data'!$I$14:$J$117,2,FALSE),J4646))</f>
        <v>hydro</v>
      </c>
      <c r="J4646" t="str">
        <f>VLOOKUP(E4646,'Cross-Page Data'!$D$4:$F$48,3,FALSE)</f>
        <v>hydro</v>
      </c>
      <c r="K4646" t="b">
        <f t="shared" si="72"/>
        <v>1</v>
      </c>
    </row>
    <row r="4647" spans="1:11">
      <c r="A4647" s="120">
        <v>10219</v>
      </c>
      <c r="B4647" s="121" t="s">
        <v>201</v>
      </c>
      <c r="C4647" s="121" t="s">
        <v>206</v>
      </c>
      <c r="D4647" s="121" t="s">
        <v>116</v>
      </c>
      <c r="E4647" s="121" t="s">
        <v>170</v>
      </c>
      <c r="F4647" s="122">
        <v>117587</v>
      </c>
      <c r="G4647" s="122">
        <v>13209</v>
      </c>
      <c r="H4647" s="120">
        <v>2019</v>
      </c>
      <c r="I4647" t="str">
        <f>IF(J4647="natural gas",VLOOKUP(D4647,'Cross-Page Data'!$I$4:$J$13,2,FALSE),IF(J4647="solar",VLOOKUP('Form 923'!D4647,'Cross-Page Data'!$I$14:$J$117,2,FALSE),J4647))</f>
        <v>hydro</v>
      </c>
      <c r="J4647" t="str">
        <f>VLOOKUP(E4647,'Cross-Page Data'!$D$4:$F$48,3,FALSE)</f>
        <v>hydro</v>
      </c>
      <c r="K4647" t="b">
        <f t="shared" si="72"/>
        <v>1</v>
      </c>
    </row>
    <row r="4648" spans="1:11">
      <c r="A4648" s="120">
        <v>10220</v>
      </c>
      <c r="B4648" s="121" t="s">
        <v>201</v>
      </c>
      <c r="C4648" s="121" t="s">
        <v>206</v>
      </c>
      <c r="D4648" s="121" t="s">
        <v>116</v>
      </c>
      <c r="E4648" s="121" t="s">
        <v>170</v>
      </c>
      <c r="F4648" s="122">
        <v>151529</v>
      </c>
      <c r="G4648" s="122">
        <v>17022</v>
      </c>
      <c r="H4648" s="120">
        <v>2019</v>
      </c>
      <c r="I4648" t="str">
        <f>IF(J4648="natural gas",VLOOKUP(D4648,'Cross-Page Data'!$I$4:$J$13,2,FALSE),IF(J4648="solar",VLOOKUP('Form 923'!D4648,'Cross-Page Data'!$I$14:$J$117,2,FALSE),J4648))</f>
        <v>hydro</v>
      </c>
      <c r="J4648" t="str">
        <f>VLOOKUP(E4648,'Cross-Page Data'!$D$4:$F$48,3,FALSE)</f>
        <v>hydro</v>
      </c>
      <c r="K4648" t="b">
        <f t="shared" si="72"/>
        <v>1</v>
      </c>
    </row>
    <row r="4649" spans="1:11">
      <c r="A4649" s="120">
        <v>10221</v>
      </c>
      <c r="B4649" s="121" t="s">
        <v>201</v>
      </c>
      <c r="C4649" s="121" t="s">
        <v>206</v>
      </c>
      <c r="D4649" s="121" t="s">
        <v>116</v>
      </c>
      <c r="E4649" s="121" t="s">
        <v>170</v>
      </c>
      <c r="F4649" s="122">
        <v>471912</v>
      </c>
      <c r="G4649" s="122">
        <v>53012</v>
      </c>
      <c r="H4649" s="120">
        <v>2019</v>
      </c>
      <c r="I4649" t="str">
        <f>IF(J4649="natural gas",VLOOKUP(D4649,'Cross-Page Data'!$I$4:$J$13,2,FALSE),IF(J4649="solar",VLOOKUP('Form 923'!D4649,'Cross-Page Data'!$I$14:$J$117,2,FALSE),J4649))</f>
        <v>hydro</v>
      </c>
      <c r="J4649" t="str">
        <f>VLOOKUP(E4649,'Cross-Page Data'!$D$4:$F$48,3,FALSE)</f>
        <v>hydro</v>
      </c>
      <c r="K4649" t="b">
        <f t="shared" si="72"/>
        <v>1</v>
      </c>
    </row>
    <row r="4650" spans="1:11">
      <c r="A4650" s="120">
        <v>10222</v>
      </c>
      <c r="B4650" s="121" t="s">
        <v>201</v>
      </c>
      <c r="C4650" s="121" t="s">
        <v>206</v>
      </c>
      <c r="D4650" s="121" t="s">
        <v>116</v>
      </c>
      <c r="E4650" s="121" t="s">
        <v>170</v>
      </c>
      <c r="F4650" s="122">
        <v>34041</v>
      </c>
      <c r="G4650" s="122">
        <v>3824</v>
      </c>
      <c r="H4650" s="120">
        <v>2019</v>
      </c>
      <c r="I4650" t="str">
        <f>IF(J4650="natural gas",VLOOKUP(D4650,'Cross-Page Data'!$I$4:$J$13,2,FALSE),IF(J4650="solar",VLOOKUP('Form 923'!D4650,'Cross-Page Data'!$I$14:$J$117,2,FALSE),J4650))</f>
        <v>hydro</v>
      </c>
      <c r="J4650" t="str">
        <f>VLOOKUP(E4650,'Cross-Page Data'!$D$4:$F$48,3,FALSE)</f>
        <v>hydro</v>
      </c>
      <c r="K4650" t="b">
        <f t="shared" si="72"/>
        <v>1</v>
      </c>
    </row>
    <row r="4651" spans="1:11">
      <c r="A4651" s="120">
        <v>10224</v>
      </c>
      <c r="B4651" s="121" t="s">
        <v>205</v>
      </c>
      <c r="C4651" s="121" t="s">
        <v>209</v>
      </c>
      <c r="D4651" s="121" t="s">
        <v>101</v>
      </c>
      <c r="E4651" s="121" t="s">
        <v>92</v>
      </c>
      <c r="F4651" s="122">
        <v>4044</v>
      </c>
      <c r="G4651" s="122">
        <v>454.05</v>
      </c>
      <c r="H4651" s="120">
        <v>2019</v>
      </c>
      <c r="I4651" t="str">
        <f>IF(J4651="natural gas",VLOOKUP(D4651,'Cross-Page Data'!$I$4:$J$13,2,FALSE),IF(J4651="solar",VLOOKUP('Form 923'!D4651,'Cross-Page Data'!$I$14:$J$117,2,FALSE),J4651))</f>
        <v>solar pv</v>
      </c>
      <c r="J4651" t="str">
        <f>VLOOKUP(E4651,'Cross-Page Data'!$D$4:$F$48,3,FALSE)</f>
        <v>solar</v>
      </c>
      <c r="K4651" t="b">
        <f t="shared" si="72"/>
        <v>0</v>
      </c>
    </row>
    <row r="4652" spans="1:11">
      <c r="A4652" s="120">
        <v>10224</v>
      </c>
      <c r="B4652" s="121" t="s">
        <v>205</v>
      </c>
      <c r="C4652" s="121" t="s">
        <v>209</v>
      </c>
      <c r="D4652" s="121" t="s">
        <v>68</v>
      </c>
      <c r="E4652" s="121" t="s">
        <v>70</v>
      </c>
      <c r="F4652" s="122">
        <v>2091</v>
      </c>
      <c r="G4652" s="122">
        <v>469.964</v>
      </c>
      <c r="H4652" s="120">
        <v>2019</v>
      </c>
      <c r="I4652" t="str">
        <f>IF(J4652="natural gas",VLOOKUP(D4652,'Cross-Page Data'!$I$4:$J$13,2,FALSE),IF(J4652="solar",VLOOKUP('Form 923'!D4652,'Cross-Page Data'!$I$14:$J$117,2,FALSE),J4652))</f>
        <v>heavy or residual fuel oil</v>
      </c>
      <c r="J4652" t="str">
        <f>VLOOKUP(E4652,'Cross-Page Data'!$D$4:$F$48,3,FALSE)</f>
        <v>heavy or residual fuel oil</v>
      </c>
      <c r="K4652" t="b">
        <f t="shared" si="72"/>
        <v>0</v>
      </c>
    </row>
    <row r="4653" spans="1:11">
      <c r="A4653" s="120">
        <v>10224</v>
      </c>
      <c r="B4653" s="121" t="s">
        <v>205</v>
      </c>
      <c r="C4653" s="121" t="s">
        <v>209</v>
      </c>
      <c r="D4653" s="121" t="s">
        <v>68</v>
      </c>
      <c r="E4653" s="121" t="s">
        <v>38</v>
      </c>
      <c r="F4653" s="122">
        <v>190127</v>
      </c>
      <c r="G4653" s="122">
        <v>42353.096</v>
      </c>
      <c r="H4653" s="120">
        <v>2019</v>
      </c>
      <c r="I4653" t="str">
        <f>IF(J4653="natural gas",VLOOKUP(D4653,'Cross-Page Data'!$I$4:$J$13,2,FALSE),IF(J4653="solar",VLOOKUP('Form 923'!D4653,'Cross-Page Data'!$I$14:$J$117,2,FALSE),J4653))</f>
        <v>natural gas nonpeaker - preexisting retiring</v>
      </c>
      <c r="J4653" t="str">
        <f>VLOOKUP(E4653,'Cross-Page Data'!$D$4:$F$48,3,FALSE)</f>
        <v>natural gas</v>
      </c>
      <c r="K4653" t="b">
        <f t="shared" si="72"/>
        <v>0</v>
      </c>
    </row>
    <row r="4654" spans="1:11">
      <c r="A4654" s="120">
        <v>10233</v>
      </c>
      <c r="B4654" s="121" t="s">
        <v>205</v>
      </c>
      <c r="C4654" s="121" t="s">
        <v>209</v>
      </c>
      <c r="D4654" s="121" t="s">
        <v>68</v>
      </c>
      <c r="E4654" s="121" t="s">
        <v>59</v>
      </c>
      <c r="F4654" s="122">
        <v>1682601</v>
      </c>
      <c r="G4654" s="122">
        <v>331495.07</v>
      </c>
      <c r="H4654" s="120">
        <v>2019</v>
      </c>
      <c r="I4654" t="str">
        <f>IF(J4654="natural gas",VLOOKUP(D4654,'Cross-Page Data'!$I$4:$J$13,2,FALSE),IF(J4654="solar",VLOOKUP('Form 923'!D4654,'Cross-Page Data'!$I$14:$J$117,2,FALSE),J4654))</f>
        <v>biomass</v>
      </c>
      <c r="J4654" t="str">
        <f>VLOOKUP(E4654,'Cross-Page Data'!$D$4:$F$48,3,FALSE)</f>
        <v>biomass</v>
      </c>
      <c r="K4654" t="b">
        <f t="shared" si="72"/>
        <v>0</v>
      </c>
    </row>
    <row r="4655" spans="1:11">
      <c r="A4655" s="120">
        <v>10233</v>
      </c>
      <c r="B4655" s="121" t="s">
        <v>205</v>
      </c>
      <c r="C4655" s="121" t="s">
        <v>209</v>
      </c>
      <c r="D4655" s="121" t="s">
        <v>68</v>
      </c>
      <c r="E4655" s="121" t="s">
        <v>38</v>
      </c>
      <c r="F4655" s="122">
        <v>38125</v>
      </c>
      <c r="G4655" s="122">
        <v>7511.194</v>
      </c>
      <c r="H4655" s="120">
        <v>2019</v>
      </c>
      <c r="I4655" t="str">
        <f>IF(J4655="natural gas",VLOOKUP(D4655,'Cross-Page Data'!$I$4:$J$13,2,FALSE),IF(J4655="solar",VLOOKUP('Form 923'!D4655,'Cross-Page Data'!$I$14:$J$117,2,FALSE),J4655))</f>
        <v>natural gas nonpeaker - preexisting retiring</v>
      </c>
      <c r="J4655" t="str">
        <f>VLOOKUP(E4655,'Cross-Page Data'!$D$4:$F$48,3,FALSE)</f>
        <v>natural gas</v>
      </c>
      <c r="K4655" t="b">
        <f t="shared" si="72"/>
        <v>0</v>
      </c>
    </row>
    <row r="4656" spans="1:11">
      <c r="A4656" s="120">
        <v>10233</v>
      </c>
      <c r="B4656" s="121" t="s">
        <v>205</v>
      </c>
      <c r="C4656" s="121" t="s">
        <v>209</v>
      </c>
      <c r="D4656" s="121" t="s">
        <v>68</v>
      </c>
      <c r="E4656" s="121" t="s">
        <v>176</v>
      </c>
      <c r="F4656" s="122">
        <v>327057</v>
      </c>
      <c r="G4656" s="122">
        <v>64434.976</v>
      </c>
      <c r="H4656" s="120">
        <v>2019</v>
      </c>
      <c r="I4656" t="str">
        <f>IF(J4656="natural gas",VLOOKUP(D4656,'Cross-Page Data'!$I$4:$J$13,2,FALSE),IF(J4656="solar",VLOOKUP('Form 923'!D4656,'Cross-Page Data'!$I$14:$J$117,2,FALSE),J4656))</f>
        <v>biomass</v>
      </c>
      <c r="J4656" t="str">
        <f>VLOOKUP(E4656,'Cross-Page Data'!$D$4:$F$48,3,FALSE)</f>
        <v>biomass</v>
      </c>
      <c r="K4656" t="b">
        <f t="shared" si="72"/>
        <v>0</v>
      </c>
    </row>
    <row r="4657" spans="1:11">
      <c r="A4657" s="120">
        <v>10234</v>
      </c>
      <c r="B4657" s="121" t="s">
        <v>205</v>
      </c>
      <c r="C4657" s="121" t="s">
        <v>209</v>
      </c>
      <c r="D4657" s="121" t="s">
        <v>68</v>
      </c>
      <c r="E4657" s="121" t="s">
        <v>54</v>
      </c>
      <c r="F4657" s="122">
        <v>0</v>
      </c>
      <c r="G4657" s="122">
        <v>0</v>
      </c>
      <c r="H4657" s="120">
        <v>2019</v>
      </c>
      <c r="I4657" t="str">
        <f>IF(J4657="natural gas",VLOOKUP(D4657,'Cross-Page Data'!$I$4:$J$13,2,FALSE),IF(J4657="solar",VLOOKUP('Form 923'!D4657,'Cross-Page Data'!$I$14:$J$117,2,FALSE),J4657))</f>
        <v>hard coal</v>
      </c>
      <c r="J4657" t="str">
        <f>VLOOKUP(E4657,'Cross-Page Data'!$D$4:$F$48,3,FALSE)</f>
        <v>hard coal</v>
      </c>
      <c r="K4657" t="b">
        <f t="shared" si="72"/>
        <v>0</v>
      </c>
    </row>
    <row r="4658" spans="1:11">
      <c r="A4658" s="120">
        <v>10234</v>
      </c>
      <c r="B4658" s="121" t="s">
        <v>205</v>
      </c>
      <c r="C4658" s="121" t="s">
        <v>209</v>
      </c>
      <c r="D4658" s="121" t="s">
        <v>68</v>
      </c>
      <c r="E4658" s="121" t="s">
        <v>38</v>
      </c>
      <c r="F4658" s="122">
        <v>955164</v>
      </c>
      <c r="G4658" s="122">
        <v>80648.654</v>
      </c>
      <c r="H4658" s="120">
        <v>2019</v>
      </c>
      <c r="I4658" t="str">
        <f>IF(J4658="natural gas",VLOOKUP(D4658,'Cross-Page Data'!$I$4:$J$13,2,FALSE),IF(J4658="solar",VLOOKUP('Form 923'!D4658,'Cross-Page Data'!$I$14:$J$117,2,FALSE),J4658))</f>
        <v>natural gas nonpeaker - preexisting retiring</v>
      </c>
      <c r="J4658" t="str">
        <f>VLOOKUP(E4658,'Cross-Page Data'!$D$4:$F$48,3,FALSE)</f>
        <v>natural gas</v>
      </c>
      <c r="K4658" t="b">
        <f t="shared" si="72"/>
        <v>0</v>
      </c>
    </row>
    <row r="4659" spans="1:11">
      <c r="A4659" s="120">
        <v>10234</v>
      </c>
      <c r="B4659" s="121" t="s">
        <v>205</v>
      </c>
      <c r="C4659" s="121" t="s">
        <v>209</v>
      </c>
      <c r="D4659" s="121" t="s">
        <v>68</v>
      </c>
      <c r="E4659" s="121" t="s">
        <v>162</v>
      </c>
      <c r="F4659" s="122">
        <v>989295</v>
      </c>
      <c r="G4659" s="122">
        <v>83530.346</v>
      </c>
      <c r="H4659" s="120">
        <v>2019</v>
      </c>
      <c r="I4659" t="str">
        <f>IF(J4659="natural gas",VLOOKUP(D4659,'Cross-Page Data'!$I$4:$J$13,2,FALSE),IF(J4659="solar",VLOOKUP('Form 923'!D4659,'Cross-Page Data'!$I$14:$J$117,2,FALSE),J4659))</f>
        <v>hard coal</v>
      </c>
      <c r="J4659" t="str">
        <f>VLOOKUP(E4659,'Cross-Page Data'!$D$4:$F$48,3,FALSE)</f>
        <v>hard coal</v>
      </c>
      <c r="K4659" t="b">
        <f t="shared" si="72"/>
        <v>0</v>
      </c>
    </row>
    <row r="4660" spans="1:11">
      <c r="A4660" s="120">
        <v>10237</v>
      </c>
      <c r="B4660" s="121" t="s">
        <v>201</v>
      </c>
      <c r="C4660" s="121" t="s">
        <v>206</v>
      </c>
      <c r="D4660" s="121" t="s">
        <v>116</v>
      </c>
      <c r="E4660" s="121" t="s">
        <v>170</v>
      </c>
      <c r="F4660" s="122">
        <v>70932</v>
      </c>
      <c r="G4660" s="122">
        <v>7968</v>
      </c>
      <c r="H4660" s="120">
        <v>2019</v>
      </c>
      <c r="I4660" t="str">
        <f>IF(J4660="natural gas",VLOOKUP(D4660,'Cross-Page Data'!$I$4:$J$13,2,FALSE),IF(J4660="solar",VLOOKUP('Form 923'!D4660,'Cross-Page Data'!$I$14:$J$117,2,FALSE),J4660))</f>
        <v>hydro</v>
      </c>
      <c r="J4660" t="str">
        <f>VLOOKUP(E4660,'Cross-Page Data'!$D$4:$F$48,3,FALSE)</f>
        <v>hydro</v>
      </c>
      <c r="K4660" t="b">
        <f t="shared" si="72"/>
        <v>1</v>
      </c>
    </row>
    <row r="4661" spans="1:11">
      <c r="A4661" s="120">
        <v>10238</v>
      </c>
      <c r="B4661" s="121" t="s">
        <v>201</v>
      </c>
      <c r="C4661" s="121" t="s">
        <v>206</v>
      </c>
      <c r="D4661" s="121" t="s">
        <v>116</v>
      </c>
      <c r="E4661" s="121" t="s">
        <v>170</v>
      </c>
      <c r="F4661" s="122">
        <v>4256</v>
      </c>
      <c r="G4661" s="122">
        <v>478</v>
      </c>
      <c r="H4661" s="120">
        <v>2019</v>
      </c>
      <c r="I4661" t="str">
        <f>IF(J4661="natural gas",VLOOKUP(D4661,'Cross-Page Data'!$I$4:$J$13,2,FALSE),IF(J4661="solar",VLOOKUP('Form 923'!D4661,'Cross-Page Data'!$I$14:$J$117,2,FALSE),J4661))</f>
        <v>hydro</v>
      </c>
      <c r="J4661" t="str">
        <f>VLOOKUP(E4661,'Cross-Page Data'!$D$4:$F$48,3,FALSE)</f>
        <v>hydro</v>
      </c>
      <c r="K4661" t="b">
        <f t="shared" si="72"/>
        <v>1</v>
      </c>
    </row>
    <row r="4662" spans="1:11">
      <c r="A4662" s="120">
        <v>10243</v>
      </c>
      <c r="B4662" s="121" t="s">
        <v>205</v>
      </c>
      <c r="C4662" s="121" t="s">
        <v>209</v>
      </c>
      <c r="D4662" s="121" t="s">
        <v>73</v>
      </c>
      <c r="E4662" s="121" t="s">
        <v>38</v>
      </c>
      <c r="F4662" s="122">
        <v>3065090</v>
      </c>
      <c r="G4662" s="122">
        <v>269498</v>
      </c>
      <c r="H4662" s="120">
        <v>2019</v>
      </c>
      <c r="I4662" t="str">
        <f>IF(J4662="natural gas",VLOOKUP(D4662,'Cross-Page Data'!$I$4:$J$13,2,FALSE),IF(J4662="solar",VLOOKUP('Form 923'!D4662,'Cross-Page Data'!$I$14:$J$117,2,FALSE),J4662))</f>
        <v>natural gas peaker</v>
      </c>
      <c r="J4662" t="str">
        <f>VLOOKUP(E4662,'Cross-Page Data'!$D$4:$F$48,3,FALSE)</f>
        <v>natural gas</v>
      </c>
      <c r="K4662" t="b">
        <f t="shared" si="72"/>
        <v>0</v>
      </c>
    </row>
    <row r="4663" spans="1:11">
      <c r="A4663" s="120">
        <v>10244</v>
      </c>
      <c r="B4663" s="121" t="s">
        <v>205</v>
      </c>
      <c r="C4663" s="121" t="s">
        <v>209</v>
      </c>
      <c r="D4663" s="121" t="s">
        <v>68</v>
      </c>
      <c r="E4663" s="121" t="s">
        <v>54</v>
      </c>
      <c r="F4663" s="122">
        <v>0</v>
      </c>
      <c r="G4663" s="122">
        <v>0</v>
      </c>
      <c r="H4663" s="120">
        <v>2019</v>
      </c>
      <c r="I4663" t="str">
        <f>IF(J4663="natural gas",VLOOKUP(D4663,'Cross-Page Data'!$I$4:$J$13,2,FALSE),IF(J4663="solar",VLOOKUP('Form 923'!D4663,'Cross-Page Data'!$I$14:$J$117,2,FALSE),J4663))</f>
        <v>hard coal</v>
      </c>
      <c r="J4663" t="str">
        <f>VLOOKUP(E4663,'Cross-Page Data'!$D$4:$F$48,3,FALSE)</f>
        <v>hard coal</v>
      </c>
      <c r="K4663" t="b">
        <f t="shared" si="72"/>
        <v>0</v>
      </c>
    </row>
    <row r="4664" spans="1:11">
      <c r="A4664" s="120">
        <v>10244</v>
      </c>
      <c r="B4664" s="121" t="s">
        <v>205</v>
      </c>
      <c r="C4664" s="121" t="s">
        <v>209</v>
      </c>
      <c r="D4664" s="121" t="s">
        <v>68</v>
      </c>
      <c r="E4664" s="121" t="s">
        <v>59</v>
      </c>
      <c r="F4664" s="122">
        <v>777804</v>
      </c>
      <c r="G4664" s="122">
        <v>166411.85</v>
      </c>
      <c r="H4664" s="120">
        <v>2019</v>
      </c>
      <c r="I4664" t="str">
        <f>IF(J4664="natural gas",VLOOKUP(D4664,'Cross-Page Data'!$I$4:$J$13,2,FALSE),IF(J4664="solar",VLOOKUP('Form 923'!D4664,'Cross-Page Data'!$I$14:$J$117,2,FALSE),J4664))</f>
        <v>biomass</v>
      </c>
      <c r="J4664" t="str">
        <f>VLOOKUP(E4664,'Cross-Page Data'!$D$4:$F$48,3,FALSE)</f>
        <v>biomass</v>
      </c>
      <c r="K4664" t="b">
        <f t="shared" si="72"/>
        <v>0</v>
      </c>
    </row>
    <row r="4665" spans="1:11">
      <c r="A4665" s="120">
        <v>10244</v>
      </c>
      <c r="B4665" s="121" t="s">
        <v>205</v>
      </c>
      <c r="C4665" s="121" t="s">
        <v>209</v>
      </c>
      <c r="D4665" s="121" t="s">
        <v>68</v>
      </c>
      <c r="E4665" s="121" t="s">
        <v>70</v>
      </c>
      <c r="F4665" s="122">
        <v>16054</v>
      </c>
      <c r="G4665" s="122">
        <v>3434.377</v>
      </c>
      <c r="H4665" s="120">
        <v>2019</v>
      </c>
      <c r="I4665" t="str">
        <f>IF(J4665="natural gas",VLOOKUP(D4665,'Cross-Page Data'!$I$4:$J$13,2,FALSE),IF(J4665="solar",VLOOKUP('Form 923'!D4665,'Cross-Page Data'!$I$14:$J$117,2,FALSE),J4665))</f>
        <v>heavy or residual fuel oil</v>
      </c>
      <c r="J4665" t="str">
        <f>VLOOKUP(E4665,'Cross-Page Data'!$D$4:$F$48,3,FALSE)</f>
        <v>heavy or residual fuel oil</v>
      </c>
      <c r="K4665" t="b">
        <f t="shared" si="72"/>
        <v>0</v>
      </c>
    </row>
    <row r="4666" spans="1:11">
      <c r="A4666" s="120">
        <v>10244</v>
      </c>
      <c r="B4666" s="121" t="s">
        <v>205</v>
      </c>
      <c r="C4666" s="121" t="s">
        <v>209</v>
      </c>
      <c r="D4666" s="121" t="s">
        <v>68</v>
      </c>
      <c r="E4666" s="121" t="s">
        <v>38</v>
      </c>
      <c r="F4666" s="122">
        <v>640484</v>
      </c>
      <c r="G4666" s="122">
        <v>137032.24</v>
      </c>
      <c r="H4666" s="120">
        <v>2019</v>
      </c>
      <c r="I4666" t="str">
        <f>IF(J4666="natural gas",VLOOKUP(D4666,'Cross-Page Data'!$I$4:$J$13,2,FALSE),IF(J4666="solar",VLOOKUP('Form 923'!D4666,'Cross-Page Data'!$I$14:$J$117,2,FALSE),J4666))</f>
        <v>natural gas nonpeaker - preexisting retiring</v>
      </c>
      <c r="J4666" t="str">
        <f>VLOOKUP(E4666,'Cross-Page Data'!$D$4:$F$48,3,FALSE)</f>
        <v>natural gas</v>
      </c>
      <c r="K4666" t="b">
        <f t="shared" si="72"/>
        <v>0</v>
      </c>
    </row>
    <row r="4667" spans="1:11">
      <c r="A4667" s="120">
        <v>10244</v>
      </c>
      <c r="B4667" s="121" t="s">
        <v>205</v>
      </c>
      <c r="C4667" s="121" t="s">
        <v>209</v>
      </c>
      <c r="D4667" s="121" t="s">
        <v>68</v>
      </c>
      <c r="E4667" s="121" t="s">
        <v>166</v>
      </c>
      <c r="F4667" s="122">
        <v>63174</v>
      </c>
      <c r="G4667" s="122">
        <v>13515.983</v>
      </c>
      <c r="H4667" s="120">
        <v>2019</v>
      </c>
      <c r="I4667" t="str">
        <f>IF(J4667="natural gas",VLOOKUP(D4667,'Cross-Page Data'!$I$4:$J$13,2,FALSE),IF(J4667="solar",VLOOKUP('Form 923'!D4667,'Cross-Page Data'!$I$14:$J$117,2,FALSE),J4667))</f>
        <v>other</v>
      </c>
      <c r="J4667" t="str">
        <f>VLOOKUP(E4667,'Cross-Page Data'!$D$4:$F$48,3,FALSE)</f>
        <v>other</v>
      </c>
      <c r="K4667" t="b">
        <f t="shared" si="72"/>
        <v>0</v>
      </c>
    </row>
    <row r="4668" spans="1:11">
      <c r="A4668" s="120">
        <v>10244</v>
      </c>
      <c r="B4668" s="121" t="s">
        <v>205</v>
      </c>
      <c r="C4668" s="121" t="s">
        <v>209</v>
      </c>
      <c r="D4668" s="121" t="s">
        <v>68</v>
      </c>
      <c r="E4668" s="121" t="s">
        <v>176</v>
      </c>
      <c r="F4668" s="122">
        <v>233697</v>
      </c>
      <c r="G4668" s="122">
        <v>49999.555</v>
      </c>
      <c r="H4668" s="120">
        <v>2019</v>
      </c>
      <c r="I4668" t="str">
        <f>IF(J4668="natural gas",VLOOKUP(D4668,'Cross-Page Data'!$I$4:$J$13,2,FALSE),IF(J4668="solar",VLOOKUP('Form 923'!D4668,'Cross-Page Data'!$I$14:$J$117,2,FALSE),J4668))</f>
        <v>biomass</v>
      </c>
      <c r="J4668" t="str">
        <f>VLOOKUP(E4668,'Cross-Page Data'!$D$4:$F$48,3,FALSE)</f>
        <v>biomass</v>
      </c>
      <c r="K4668" t="b">
        <f t="shared" si="72"/>
        <v>0</v>
      </c>
    </row>
    <row r="4669" spans="1:11">
      <c r="A4669" s="120">
        <v>10245</v>
      </c>
      <c r="B4669" s="121" t="s">
        <v>205</v>
      </c>
      <c r="C4669" s="121" t="s">
        <v>209</v>
      </c>
      <c r="D4669" s="121" t="s">
        <v>68</v>
      </c>
      <c r="E4669" s="121" t="s">
        <v>49</v>
      </c>
      <c r="F4669" s="122">
        <v>1033932</v>
      </c>
      <c r="G4669" s="122">
        <v>157179.86</v>
      </c>
      <c r="H4669" s="120">
        <v>2019</v>
      </c>
      <c r="I4669" t="str">
        <f>IF(J4669="natural gas",VLOOKUP(D4669,'Cross-Page Data'!$I$4:$J$13,2,FALSE),IF(J4669="solar",VLOOKUP('Form 923'!D4669,'Cross-Page Data'!$I$14:$J$117,2,FALSE),J4669))</f>
        <v>other</v>
      </c>
      <c r="J4669" t="str">
        <f>VLOOKUP(E4669,'Cross-Page Data'!$D$4:$F$48,3,FALSE)</f>
        <v>other</v>
      </c>
      <c r="K4669" t="b">
        <f t="shared" si="72"/>
        <v>0</v>
      </c>
    </row>
    <row r="4670" spans="1:11">
      <c r="A4670" s="120">
        <v>10245</v>
      </c>
      <c r="B4670" s="121" t="s">
        <v>205</v>
      </c>
      <c r="C4670" s="121" t="s">
        <v>209</v>
      </c>
      <c r="D4670" s="121" t="s">
        <v>68</v>
      </c>
      <c r="E4670" s="121" t="s">
        <v>70</v>
      </c>
      <c r="F4670" s="122">
        <v>0</v>
      </c>
      <c r="G4670" s="122">
        <v>0</v>
      </c>
      <c r="H4670" s="120">
        <v>2019</v>
      </c>
      <c r="I4670" t="str">
        <f>IF(J4670="natural gas",VLOOKUP(D4670,'Cross-Page Data'!$I$4:$J$13,2,FALSE),IF(J4670="solar",VLOOKUP('Form 923'!D4670,'Cross-Page Data'!$I$14:$J$117,2,FALSE),J4670))</f>
        <v>heavy or residual fuel oil</v>
      </c>
      <c r="J4670" t="str">
        <f>VLOOKUP(E4670,'Cross-Page Data'!$D$4:$F$48,3,FALSE)</f>
        <v>heavy or residual fuel oil</v>
      </c>
      <c r="K4670" t="b">
        <f t="shared" si="72"/>
        <v>0</v>
      </c>
    </row>
    <row r="4671" spans="1:11">
      <c r="A4671" s="120">
        <v>10245</v>
      </c>
      <c r="B4671" s="121" t="s">
        <v>205</v>
      </c>
      <c r="C4671" s="121" t="s">
        <v>209</v>
      </c>
      <c r="D4671" s="121" t="s">
        <v>68</v>
      </c>
      <c r="E4671" s="121" t="s">
        <v>38</v>
      </c>
      <c r="F4671" s="122">
        <v>1848143</v>
      </c>
      <c r="G4671" s="122">
        <v>281464.36</v>
      </c>
      <c r="H4671" s="120">
        <v>2019</v>
      </c>
      <c r="I4671" t="str">
        <f>IF(J4671="natural gas",VLOOKUP(D4671,'Cross-Page Data'!$I$4:$J$13,2,FALSE),IF(J4671="solar",VLOOKUP('Form 923'!D4671,'Cross-Page Data'!$I$14:$J$117,2,FALSE),J4671))</f>
        <v>natural gas nonpeaker - preexisting retiring</v>
      </c>
      <c r="J4671" t="str">
        <f>VLOOKUP(E4671,'Cross-Page Data'!$D$4:$F$48,3,FALSE)</f>
        <v>natural gas</v>
      </c>
      <c r="K4671" t="b">
        <f t="shared" si="72"/>
        <v>0</v>
      </c>
    </row>
    <row r="4672" spans="1:11">
      <c r="A4672" s="120">
        <v>10245</v>
      </c>
      <c r="B4672" s="121" t="s">
        <v>205</v>
      </c>
      <c r="C4672" s="121" t="s">
        <v>209</v>
      </c>
      <c r="D4672" s="121" t="s">
        <v>68</v>
      </c>
      <c r="E4672" s="121" t="s">
        <v>140</v>
      </c>
      <c r="F4672" s="122">
        <v>1605330</v>
      </c>
      <c r="G4672" s="122">
        <v>243355.78</v>
      </c>
      <c r="H4672" s="120">
        <v>2019</v>
      </c>
      <c r="I4672" t="str">
        <f>IF(J4672="natural gas",VLOOKUP(D4672,'Cross-Page Data'!$I$4:$J$13,2,FALSE),IF(J4672="solar",VLOOKUP('Form 923'!D4672,'Cross-Page Data'!$I$14:$J$117,2,FALSE),J4672))</f>
        <v>other</v>
      </c>
      <c r="J4672" t="str">
        <f>VLOOKUP(E4672,'Cross-Page Data'!$D$4:$F$48,3,FALSE)</f>
        <v>other</v>
      </c>
      <c r="K4672" t="b">
        <f t="shared" si="72"/>
        <v>0</v>
      </c>
    </row>
    <row r="4673" spans="1:11">
      <c r="A4673" s="120">
        <v>10250</v>
      </c>
      <c r="B4673" s="121" t="s">
        <v>201</v>
      </c>
      <c r="C4673" s="121" t="s">
        <v>206</v>
      </c>
      <c r="D4673" s="121" t="s">
        <v>68</v>
      </c>
      <c r="E4673" s="121" t="s">
        <v>105</v>
      </c>
      <c r="F4673" s="122">
        <v>343517</v>
      </c>
      <c r="G4673" s="122">
        <v>13606.698</v>
      </c>
      <c r="H4673" s="120">
        <v>2019</v>
      </c>
      <c r="I4673" t="str">
        <f>IF(J4673="natural gas",VLOOKUP(D4673,'Cross-Page Data'!$I$4:$J$13,2,FALSE),IF(J4673="solar",VLOOKUP('Form 923'!D4673,'Cross-Page Data'!$I$14:$J$117,2,FALSE),J4673))</f>
        <v>municipal solid waste</v>
      </c>
      <c r="J4673" t="str">
        <f>VLOOKUP(E4673,'Cross-Page Data'!$D$4:$F$48,3,FALSE)</f>
        <v>municipal solid waste</v>
      </c>
      <c r="K4673" t="b">
        <f t="shared" si="72"/>
        <v>1</v>
      </c>
    </row>
    <row r="4674" spans="1:11">
      <c r="A4674" s="120">
        <v>10250</v>
      </c>
      <c r="B4674" s="121" t="s">
        <v>201</v>
      </c>
      <c r="C4674" s="121" t="s">
        <v>206</v>
      </c>
      <c r="D4674" s="121" t="s">
        <v>68</v>
      </c>
      <c r="E4674" s="121" t="s">
        <v>110</v>
      </c>
      <c r="F4674" s="122">
        <v>419832</v>
      </c>
      <c r="G4674" s="122">
        <v>16629.501</v>
      </c>
      <c r="H4674" s="120">
        <v>2019</v>
      </c>
      <c r="I4674" t="str">
        <f>IF(J4674="natural gas",VLOOKUP(D4674,'Cross-Page Data'!$I$4:$J$13,2,FALSE),IF(J4674="solar",VLOOKUP('Form 923'!D4674,'Cross-Page Data'!$I$14:$J$117,2,FALSE),J4674))</f>
        <v>municipal solid waste</v>
      </c>
      <c r="J4674" t="str">
        <f>VLOOKUP(E4674,'Cross-Page Data'!$D$4:$F$48,3,FALSE)</f>
        <v>municipal solid waste</v>
      </c>
      <c r="K4674" t="b">
        <f t="shared" si="72"/>
        <v>1</v>
      </c>
    </row>
    <row r="4675" spans="1:11">
      <c r="A4675" s="120">
        <v>10250</v>
      </c>
      <c r="B4675" s="121" t="s">
        <v>201</v>
      </c>
      <c r="C4675" s="121" t="s">
        <v>206</v>
      </c>
      <c r="D4675" s="121" t="s">
        <v>68</v>
      </c>
      <c r="E4675" s="121" t="s">
        <v>38</v>
      </c>
      <c r="F4675" s="122">
        <v>51280</v>
      </c>
      <c r="G4675" s="122">
        <v>1995.801</v>
      </c>
      <c r="H4675" s="120">
        <v>2019</v>
      </c>
      <c r="I4675" t="str">
        <f>IF(J4675="natural gas",VLOOKUP(D4675,'Cross-Page Data'!$I$4:$J$13,2,FALSE),IF(J4675="solar",VLOOKUP('Form 923'!D4675,'Cross-Page Data'!$I$14:$J$117,2,FALSE),J4675))</f>
        <v>natural gas nonpeaker - preexisting retiring</v>
      </c>
      <c r="J4675" t="str">
        <f>VLOOKUP(E4675,'Cross-Page Data'!$D$4:$F$48,3,FALSE)</f>
        <v>natural gas</v>
      </c>
      <c r="K4675" t="b">
        <f t="shared" si="72"/>
        <v>1</v>
      </c>
    </row>
    <row r="4676" spans="1:11">
      <c r="A4676" s="120">
        <v>10252</v>
      </c>
      <c r="B4676" s="121" t="s">
        <v>205</v>
      </c>
      <c r="C4676" s="121" t="s">
        <v>209</v>
      </c>
      <c r="D4676" s="121" t="s">
        <v>68</v>
      </c>
      <c r="E4676" s="121" t="s">
        <v>59</v>
      </c>
      <c r="F4676" s="122">
        <v>777249</v>
      </c>
      <c r="G4676" s="122">
        <v>154897.48</v>
      </c>
      <c r="H4676" s="120">
        <v>2019</v>
      </c>
      <c r="I4676" t="str">
        <f>IF(J4676="natural gas",VLOOKUP(D4676,'Cross-Page Data'!$I$4:$J$13,2,FALSE),IF(J4676="solar",VLOOKUP('Form 923'!D4676,'Cross-Page Data'!$I$14:$J$117,2,FALSE),J4676))</f>
        <v>biomass</v>
      </c>
      <c r="J4676" t="str">
        <f>VLOOKUP(E4676,'Cross-Page Data'!$D$4:$F$48,3,FALSE)</f>
        <v>biomass</v>
      </c>
      <c r="K4676" t="b">
        <f t="shared" si="72"/>
        <v>0</v>
      </c>
    </row>
    <row r="4677" spans="1:11">
      <c r="A4677" s="120">
        <v>10252</v>
      </c>
      <c r="B4677" s="121" t="s">
        <v>205</v>
      </c>
      <c r="C4677" s="121" t="s">
        <v>209</v>
      </c>
      <c r="D4677" s="121" t="s">
        <v>68</v>
      </c>
      <c r="E4677" s="121" t="s">
        <v>70</v>
      </c>
      <c r="F4677" s="122">
        <v>8490</v>
      </c>
      <c r="G4677" s="122">
        <v>1692.308</v>
      </c>
      <c r="H4677" s="120">
        <v>2019</v>
      </c>
      <c r="I4677" t="str">
        <f>IF(J4677="natural gas",VLOOKUP(D4677,'Cross-Page Data'!$I$4:$J$13,2,FALSE),IF(J4677="solar",VLOOKUP('Form 923'!D4677,'Cross-Page Data'!$I$14:$J$117,2,FALSE),J4677))</f>
        <v>heavy or residual fuel oil</v>
      </c>
      <c r="J4677" t="str">
        <f>VLOOKUP(E4677,'Cross-Page Data'!$D$4:$F$48,3,FALSE)</f>
        <v>heavy or residual fuel oil</v>
      </c>
      <c r="K4677" t="b">
        <f t="shared" si="72"/>
        <v>0</v>
      </c>
    </row>
    <row r="4678" spans="1:11">
      <c r="A4678" s="120">
        <v>10252</v>
      </c>
      <c r="B4678" s="121" t="s">
        <v>205</v>
      </c>
      <c r="C4678" s="121" t="s">
        <v>209</v>
      </c>
      <c r="D4678" s="121" t="s">
        <v>68</v>
      </c>
      <c r="E4678" s="121" t="s">
        <v>38</v>
      </c>
      <c r="F4678" s="122">
        <v>64530</v>
      </c>
      <c r="G4678" s="122">
        <v>12859.808</v>
      </c>
      <c r="H4678" s="120">
        <v>2019</v>
      </c>
      <c r="I4678" t="str">
        <f>IF(J4678="natural gas",VLOOKUP(D4678,'Cross-Page Data'!$I$4:$J$13,2,FALSE),IF(J4678="solar",VLOOKUP('Form 923'!D4678,'Cross-Page Data'!$I$14:$J$117,2,FALSE),J4678))</f>
        <v>natural gas nonpeaker - preexisting retiring</v>
      </c>
      <c r="J4678" t="str">
        <f>VLOOKUP(E4678,'Cross-Page Data'!$D$4:$F$48,3,FALSE)</f>
        <v>natural gas</v>
      </c>
      <c r="K4678" t="b">
        <f t="shared" si="72"/>
        <v>0</v>
      </c>
    </row>
    <row r="4679" spans="1:11">
      <c r="A4679" s="120">
        <v>10252</v>
      </c>
      <c r="B4679" s="121" t="s">
        <v>205</v>
      </c>
      <c r="C4679" s="121" t="s">
        <v>209</v>
      </c>
      <c r="D4679" s="121" t="s">
        <v>68</v>
      </c>
      <c r="E4679" s="121" t="s">
        <v>152</v>
      </c>
      <c r="F4679" s="122">
        <v>0</v>
      </c>
      <c r="G4679" s="122">
        <v>0</v>
      </c>
      <c r="H4679" s="120">
        <v>2019</v>
      </c>
      <c r="I4679" t="str">
        <f>IF(J4679="natural gas",VLOOKUP(D4679,'Cross-Page Data'!$I$4:$J$13,2,FALSE),IF(J4679="solar",VLOOKUP('Form 923'!D4679,'Cross-Page Data'!$I$14:$J$117,2,FALSE),J4679))</f>
        <v>heavy or residual fuel oil</v>
      </c>
      <c r="J4679" t="str">
        <f>VLOOKUP(E4679,'Cross-Page Data'!$D$4:$F$48,3,FALSE)</f>
        <v>heavy or residual fuel oil</v>
      </c>
      <c r="K4679" t="b">
        <f t="shared" ref="K4679:K4742" si="73">IF(AND($N$6=FALSE,OR(C4679="Commercial NAICS Cogen",C4679="Industrial NAICS Cogen",C4679="NAICS-22 Cogen")),FALSE,IF(AND($N$7=FALSE,OR(C4679="Commercial NAICS Cogen",C4679="Commercial NAICS Non-Cogen",C4679="industrial NAICS Cogen",C4679="industrial NAICS non-cogen")),FALSE,TRUE))</f>
        <v>0</v>
      </c>
    </row>
    <row r="4680" spans="1:11">
      <c r="A4680" s="120">
        <v>10252</v>
      </c>
      <c r="B4680" s="121" t="s">
        <v>205</v>
      </c>
      <c r="C4680" s="121" t="s">
        <v>209</v>
      </c>
      <c r="D4680" s="121" t="s">
        <v>68</v>
      </c>
      <c r="E4680" s="121" t="s">
        <v>160</v>
      </c>
      <c r="F4680" s="122">
        <v>38</v>
      </c>
      <c r="G4680" s="122">
        <v>7.504</v>
      </c>
      <c r="H4680" s="120">
        <v>2019</v>
      </c>
      <c r="I4680" t="str">
        <f>IF(J4680="natural gas",VLOOKUP(D4680,'Cross-Page Data'!$I$4:$J$13,2,FALSE),IF(J4680="solar",VLOOKUP('Form 923'!D4680,'Cross-Page Data'!$I$14:$J$117,2,FALSE),J4680))</f>
        <v>biomass</v>
      </c>
      <c r="J4680" t="str">
        <f>VLOOKUP(E4680,'Cross-Page Data'!$D$4:$F$48,3,FALSE)</f>
        <v>biomass</v>
      </c>
      <c r="K4680" t="b">
        <f t="shared" si="73"/>
        <v>0</v>
      </c>
    </row>
    <row r="4681" spans="1:11">
      <c r="A4681" s="120">
        <v>10252</v>
      </c>
      <c r="B4681" s="121" t="s">
        <v>205</v>
      </c>
      <c r="C4681" s="121" t="s">
        <v>209</v>
      </c>
      <c r="D4681" s="121" t="s">
        <v>68</v>
      </c>
      <c r="E4681" s="121" t="s">
        <v>176</v>
      </c>
      <c r="F4681" s="122">
        <v>401750</v>
      </c>
      <c r="G4681" s="122">
        <v>80065.9</v>
      </c>
      <c r="H4681" s="120">
        <v>2019</v>
      </c>
      <c r="I4681" t="str">
        <f>IF(J4681="natural gas",VLOOKUP(D4681,'Cross-Page Data'!$I$4:$J$13,2,FALSE),IF(J4681="solar",VLOOKUP('Form 923'!D4681,'Cross-Page Data'!$I$14:$J$117,2,FALSE),J4681))</f>
        <v>biomass</v>
      </c>
      <c r="J4681" t="str">
        <f>VLOOKUP(E4681,'Cross-Page Data'!$D$4:$F$48,3,FALSE)</f>
        <v>biomass</v>
      </c>
      <c r="K4681" t="b">
        <f t="shared" si="73"/>
        <v>0</v>
      </c>
    </row>
    <row r="4682" spans="1:11">
      <c r="A4682" s="120">
        <v>10253</v>
      </c>
      <c r="B4682" s="121" t="s">
        <v>201</v>
      </c>
      <c r="C4682" s="121" t="s">
        <v>206</v>
      </c>
      <c r="D4682" s="121" t="s">
        <v>116</v>
      </c>
      <c r="E4682" s="121" t="s">
        <v>170</v>
      </c>
      <c r="F4682" s="122">
        <v>138027</v>
      </c>
      <c r="G4682" s="122">
        <v>15505</v>
      </c>
      <c r="H4682" s="120">
        <v>2019</v>
      </c>
      <c r="I4682" t="str">
        <f>IF(J4682="natural gas",VLOOKUP(D4682,'Cross-Page Data'!$I$4:$J$13,2,FALSE),IF(J4682="solar",VLOOKUP('Form 923'!D4682,'Cross-Page Data'!$I$14:$J$117,2,FALSE),J4682))</f>
        <v>hydro</v>
      </c>
      <c r="J4682" t="str">
        <f>VLOOKUP(E4682,'Cross-Page Data'!$D$4:$F$48,3,FALSE)</f>
        <v>hydro</v>
      </c>
      <c r="K4682" t="b">
        <f t="shared" si="73"/>
        <v>1</v>
      </c>
    </row>
    <row r="4683" spans="1:11">
      <c r="A4683" s="120">
        <v>10255</v>
      </c>
      <c r="B4683" s="121" t="s">
        <v>201</v>
      </c>
      <c r="C4683" s="121" t="s">
        <v>206</v>
      </c>
      <c r="D4683" s="121" t="s">
        <v>116</v>
      </c>
      <c r="E4683" s="121" t="s">
        <v>170</v>
      </c>
      <c r="F4683" s="122">
        <v>758726</v>
      </c>
      <c r="G4683" s="122">
        <v>85231</v>
      </c>
      <c r="H4683" s="120">
        <v>2019</v>
      </c>
      <c r="I4683" t="str">
        <f>IF(J4683="natural gas",VLOOKUP(D4683,'Cross-Page Data'!$I$4:$J$13,2,FALSE),IF(J4683="solar",VLOOKUP('Form 923'!D4683,'Cross-Page Data'!$I$14:$J$117,2,FALSE),J4683))</f>
        <v>hydro</v>
      </c>
      <c r="J4683" t="str">
        <f>VLOOKUP(E4683,'Cross-Page Data'!$D$4:$F$48,3,FALSE)</f>
        <v>hydro</v>
      </c>
      <c r="K4683" t="b">
        <f t="shared" si="73"/>
        <v>1</v>
      </c>
    </row>
    <row r="4684" spans="1:11">
      <c r="A4684" s="120">
        <v>10258</v>
      </c>
      <c r="B4684" s="121" t="s">
        <v>201</v>
      </c>
      <c r="C4684" s="121" t="s">
        <v>206</v>
      </c>
      <c r="D4684" s="121" t="s">
        <v>116</v>
      </c>
      <c r="E4684" s="121" t="s">
        <v>170</v>
      </c>
      <c r="F4684" s="122">
        <v>62839</v>
      </c>
      <c r="G4684" s="122">
        <v>7059</v>
      </c>
      <c r="H4684" s="120">
        <v>2019</v>
      </c>
      <c r="I4684" t="str">
        <f>IF(J4684="natural gas",VLOOKUP(D4684,'Cross-Page Data'!$I$4:$J$13,2,FALSE),IF(J4684="solar",VLOOKUP('Form 923'!D4684,'Cross-Page Data'!$I$14:$J$117,2,FALSE),J4684))</f>
        <v>hydro</v>
      </c>
      <c r="J4684" t="str">
        <f>VLOOKUP(E4684,'Cross-Page Data'!$D$4:$F$48,3,FALSE)</f>
        <v>hydro</v>
      </c>
      <c r="K4684" t="b">
        <f t="shared" si="73"/>
        <v>1</v>
      </c>
    </row>
    <row r="4685" spans="1:11">
      <c r="A4685" s="120">
        <v>10261</v>
      </c>
      <c r="B4685" s="121" t="s">
        <v>205</v>
      </c>
      <c r="C4685" s="121" t="s">
        <v>209</v>
      </c>
      <c r="D4685" s="121" t="s">
        <v>73</v>
      </c>
      <c r="E4685" s="121" t="s">
        <v>38</v>
      </c>
      <c r="F4685" s="122">
        <v>2129991</v>
      </c>
      <c r="G4685" s="122">
        <v>154294</v>
      </c>
      <c r="H4685" s="120">
        <v>2019</v>
      </c>
      <c r="I4685" t="str">
        <f>IF(J4685="natural gas",VLOOKUP(D4685,'Cross-Page Data'!$I$4:$J$13,2,FALSE),IF(J4685="solar",VLOOKUP('Form 923'!D4685,'Cross-Page Data'!$I$14:$J$117,2,FALSE),J4685))</f>
        <v>natural gas peaker</v>
      </c>
      <c r="J4685" t="str">
        <f>VLOOKUP(E4685,'Cross-Page Data'!$D$4:$F$48,3,FALSE)</f>
        <v>natural gas</v>
      </c>
      <c r="K4685" t="b">
        <f t="shared" si="73"/>
        <v>0</v>
      </c>
    </row>
    <row r="4686" ht="25.5" spans="1:11">
      <c r="A4686" s="120">
        <v>10262</v>
      </c>
      <c r="B4686" s="121" t="s">
        <v>205</v>
      </c>
      <c r="C4686" s="121" t="s">
        <v>210</v>
      </c>
      <c r="D4686" s="121" t="s">
        <v>39</v>
      </c>
      <c r="E4686" s="121" t="s">
        <v>38</v>
      </c>
      <c r="F4686" s="122">
        <v>41509</v>
      </c>
      <c r="G4686" s="122">
        <v>10332</v>
      </c>
      <c r="H4686" s="120">
        <v>2019</v>
      </c>
      <c r="I4686" t="str">
        <f>IF(J4686="natural gas",VLOOKUP(D4686,'Cross-Page Data'!$I$4:$J$13,2,FALSE),IF(J4686="solar",VLOOKUP('Form 923'!D4686,'Cross-Page Data'!$I$14:$J$117,2,FALSE),J4686))</f>
        <v>natural gas nonpeaker - preexisting nonretiring</v>
      </c>
      <c r="J4686" t="str">
        <f>VLOOKUP(E4686,'Cross-Page Data'!$D$4:$F$48,3,FALSE)</f>
        <v>natural gas</v>
      </c>
      <c r="K4686" t="b">
        <f t="shared" si="73"/>
        <v>0</v>
      </c>
    </row>
    <row r="4687" ht="25.5" spans="1:11">
      <c r="A4687" s="120">
        <v>10262</v>
      </c>
      <c r="B4687" s="121" t="s">
        <v>205</v>
      </c>
      <c r="C4687" s="121" t="s">
        <v>210</v>
      </c>
      <c r="D4687" s="121" t="s">
        <v>61</v>
      </c>
      <c r="E4687" s="121" t="s">
        <v>38</v>
      </c>
      <c r="F4687" s="122">
        <v>387189</v>
      </c>
      <c r="G4687" s="122">
        <v>77802</v>
      </c>
      <c r="H4687" s="120">
        <v>2019</v>
      </c>
      <c r="I4687" t="str">
        <f>IF(J4687="natural gas",VLOOKUP(D4687,'Cross-Page Data'!$I$4:$J$13,2,FALSE),IF(J4687="solar",VLOOKUP('Form 923'!D4687,'Cross-Page Data'!$I$14:$J$117,2,FALSE),J4687))</f>
        <v>natural gas nonpeaker - preexisting nonretiring</v>
      </c>
      <c r="J4687" t="str">
        <f>VLOOKUP(E4687,'Cross-Page Data'!$D$4:$F$48,3,FALSE)</f>
        <v>natural gas</v>
      </c>
      <c r="K4687" t="b">
        <f t="shared" si="73"/>
        <v>0</v>
      </c>
    </row>
    <row r="4688" spans="1:11">
      <c r="A4688" s="120">
        <v>10276</v>
      </c>
      <c r="B4688" s="121" t="s">
        <v>201</v>
      </c>
      <c r="C4688" s="121" t="s">
        <v>206</v>
      </c>
      <c r="D4688" s="121" t="s">
        <v>116</v>
      </c>
      <c r="E4688" s="121" t="s">
        <v>170</v>
      </c>
      <c r="F4688" s="122">
        <v>95473</v>
      </c>
      <c r="G4688" s="122">
        <v>10725</v>
      </c>
      <c r="H4688" s="120">
        <v>2019</v>
      </c>
      <c r="I4688" t="str">
        <f>IF(J4688="natural gas",VLOOKUP(D4688,'Cross-Page Data'!$I$4:$J$13,2,FALSE),IF(J4688="solar",VLOOKUP('Form 923'!D4688,'Cross-Page Data'!$I$14:$J$117,2,FALSE),J4688))</f>
        <v>hydro</v>
      </c>
      <c r="J4688" t="str">
        <f>VLOOKUP(E4688,'Cross-Page Data'!$D$4:$F$48,3,FALSE)</f>
        <v>hydro</v>
      </c>
      <c r="K4688" t="b">
        <f t="shared" si="73"/>
        <v>1</v>
      </c>
    </row>
    <row r="4689" spans="1:11">
      <c r="A4689" s="120">
        <v>10279</v>
      </c>
      <c r="B4689" s="121" t="s">
        <v>201</v>
      </c>
      <c r="C4689" s="121" t="s">
        <v>206</v>
      </c>
      <c r="D4689" s="121" t="s">
        <v>116</v>
      </c>
      <c r="E4689" s="121" t="s">
        <v>170</v>
      </c>
      <c r="F4689" s="122">
        <v>182251</v>
      </c>
      <c r="G4689" s="122">
        <v>20473</v>
      </c>
      <c r="H4689" s="120">
        <v>2019</v>
      </c>
      <c r="I4689" t="str">
        <f>IF(J4689="natural gas",VLOOKUP(D4689,'Cross-Page Data'!$I$4:$J$13,2,FALSE),IF(J4689="solar",VLOOKUP('Form 923'!D4689,'Cross-Page Data'!$I$14:$J$117,2,FALSE),J4689))</f>
        <v>hydro</v>
      </c>
      <c r="J4689" t="str">
        <f>VLOOKUP(E4689,'Cross-Page Data'!$D$4:$F$48,3,FALSE)</f>
        <v>hydro</v>
      </c>
      <c r="K4689" t="b">
        <f t="shared" si="73"/>
        <v>1</v>
      </c>
    </row>
    <row r="4690" ht="25.5" spans="1:11">
      <c r="A4690" s="120">
        <v>10280</v>
      </c>
      <c r="B4690" s="121" t="s">
        <v>201</v>
      </c>
      <c r="C4690" s="121" t="s">
        <v>207</v>
      </c>
      <c r="D4690" s="121" t="s">
        <v>79</v>
      </c>
      <c r="E4690" s="121" t="s">
        <v>70</v>
      </c>
      <c r="F4690" s="122">
        <v>12</v>
      </c>
      <c r="G4690" s="122">
        <v>0</v>
      </c>
      <c r="H4690" s="120">
        <v>2019</v>
      </c>
      <c r="I4690" t="str">
        <f>IF(J4690="natural gas",VLOOKUP(D4690,'Cross-Page Data'!$I$4:$J$13,2,FALSE),IF(J4690="solar",VLOOKUP('Form 923'!D4690,'Cross-Page Data'!$I$14:$J$117,2,FALSE),J4690))</f>
        <v>heavy or residual fuel oil</v>
      </c>
      <c r="J4690" t="str">
        <f>VLOOKUP(E4690,'Cross-Page Data'!$D$4:$F$48,3,FALSE)</f>
        <v>heavy or residual fuel oil</v>
      </c>
      <c r="K4690" t="b">
        <f t="shared" si="73"/>
        <v>0</v>
      </c>
    </row>
    <row r="4691" ht="25.5" spans="1:11">
      <c r="A4691" s="120">
        <v>10280</v>
      </c>
      <c r="B4691" s="121" t="s">
        <v>201</v>
      </c>
      <c r="C4691" s="121" t="s">
        <v>207</v>
      </c>
      <c r="D4691" s="121" t="s">
        <v>79</v>
      </c>
      <c r="E4691" s="121" t="s">
        <v>38</v>
      </c>
      <c r="F4691" s="122">
        <v>7</v>
      </c>
      <c r="G4691" s="122">
        <v>0</v>
      </c>
      <c r="H4691" s="120">
        <v>2019</v>
      </c>
      <c r="I4691" t="str">
        <f>IF(J4691="natural gas",VLOOKUP(D4691,'Cross-Page Data'!$I$4:$J$13,2,FALSE),IF(J4691="solar",VLOOKUP('Form 923'!D4691,'Cross-Page Data'!$I$14:$J$117,2,FALSE),J4691))</f>
        <v>natural gas peaker</v>
      </c>
      <c r="J4691" t="str">
        <f>VLOOKUP(E4691,'Cross-Page Data'!$D$4:$F$48,3,FALSE)</f>
        <v>natural gas</v>
      </c>
      <c r="K4691" t="b">
        <f t="shared" si="73"/>
        <v>0</v>
      </c>
    </row>
    <row r="4692" ht="25.5" spans="1:11">
      <c r="A4692" s="120">
        <v>10282</v>
      </c>
      <c r="B4692" s="121" t="s">
        <v>201</v>
      </c>
      <c r="C4692" s="121" t="s">
        <v>207</v>
      </c>
      <c r="D4692" s="121" t="s">
        <v>116</v>
      </c>
      <c r="E4692" s="121" t="s">
        <v>170</v>
      </c>
      <c r="F4692" s="122">
        <v>71591</v>
      </c>
      <c r="G4692" s="122">
        <v>8042</v>
      </c>
      <c r="H4692" s="120">
        <v>2019</v>
      </c>
      <c r="I4692" t="str">
        <f>IF(J4692="natural gas",VLOOKUP(D4692,'Cross-Page Data'!$I$4:$J$13,2,FALSE),IF(J4692="solar",VLOOKUP('Form 923'!D4692,'Cross-Page Data'!$I$14:$J$117,2,FALSE),J4692))</f>
        <v>hydro</v>
      </c>
      <c r="J4692" t="str">
        <f>VLOOKUP(E4692,'Cross-Page Data'!$D$4:$F$48,3,FALSE)</f>
        <v>hydro</v>
      </c>
      <c r="K4692" t="b">
        <f t="shared" si="73"/>
        <v>0</v>
      </c>
    </row>
    <row r="4693" spans="1:11">
      <c r="A4693" s="120">
        <v>10285</v>
      </c>
      <c r="B4693" s="121" t="s">
        <v>201</v>
      </c>
      <c r="C4693" s="121" t="s">
        <v>206</v>
      </c>
      <c r="D4693" s="121" t="s">
        <v>116</v>
      </c>
      <c r="E4693" s="121" t="s">
        <v>170</v>
      </c>
      <c r="F4693" s="122">
        <v>214957</v>
      </c>
      <c r="G4693" s="122">
        <v>24147</v>
      </c>
      <c r="H4693" s="120">
        <v>2019</v>
      </c>
      <c r="I4693" t="str">
        <f>IF(J4693="natural gas",VLOOKUP(D4693,'Cross-Page Data'!$I$4:$J$13,2,FALSE),IF(J4693="solar",VLOOKUP('Form 923'!D4693,'Cross-Page Data'!$I$14:$J$117,2,FALSE),J4693))</f>
        <v>hydro</v>
      </c>
      <c r="J4693" t="str">
        <f>VLOOKUP(E4693,'Cross-Page Data'!$D$4:$F$48,3,FALSE)</f>
        <v>hydro</v>
      </c>
      <c r="K4693" t="b">
        <f t="shared" si="73"/>
        <v>1</v>
      </c>
    </row>
    <row r="4694" ht="25.5" spans="1:11">
      <c r="A4694" s="120">
        <v>10286</v>
      </c>
      <c r="B4694" s="121" t="s">
        <v>201</v>
      </c>
      <c r="C4694" s="121" t="s">
        <v>207</v>
      </c>
      <c r="D4694" s="121" t="s">
        <v>116</v>
      </c>
      <c r="E4694" s="121" t="s">
        <v>170</v>
      </c>
      <c r="F4694" s="122">
        <v>57648</v>
      </c>
      <c r="G4694" s="122">
        <v>6476</v>
      </c>
      <c r="H4694" s="120">
        <v>2019</v>
      </c>
      <c r="I4694" t="str">
        <f>IF(J4694="natural gas",VLOOKUP(D4694,'Cross-Page Data'!$I$4:$J$13,2,FALSE),IF(J4694="solar",VLOOKUP('Form 923'!D4694,'Cross-Page Data'!$I$14:$J$117,2,FALSE),J4694))</f>
        <v>hydro</v>
      </c>
      <c r="J4694" t="str">
        <f>VLOOKUP(E4694,'Cross-Page Data'!$D$4:$F$48,3,FALSE)</f>
        <v>hydro</v>
      </c>
      <c r="K4694" t="b">
        <f t="shared" si="73"/>
        <v>0</v>
      </c>
    </row>
    <row r="4695" spans="1:11">
      <c r="A4695" s="120">
        <v>10287</v>
      </c>
      <c r="B4695" s="121" t="s">
        <v>201</v>
      </c>
      <c r="C4695" s="121" t="s">
        <v>206</v>
      </c>
      <c r="D4695" s="121" t="s">
        <v>120</v>
      </c>
      <c r="E4695" s="121" t="s">
        <v>76</v>
      </c>
      <c r="F4695" s="122">
        <v>84435</v>
      </c>
      <c r="G4695" s="122">
        <v>9485</v>
      </c>
      <c r="H4695" s="120">
        <v>2019</v>
      </c>
      <c r="I4695" t="str">
        <f>IF(J4695="natural gas",VLOOKUP(D4695,'Cross-Page Data'!$I$4:$J$13,2,FALSE),IF(J4695="solar",VLOOKUP('Form 923'!D4695,'Cross-Page Data'!$I$14:$J$117,2,FALSE),J4695))</f>
        <v>geothermal</v>
      </c>
      <c r="J4695" t="str">
        <f>VLOOKUP(E4695,'Cross-Page Data'!$D$4:$F$48,3,FALSE)</f>
        <v>geothermal</v>
      </c>
      <c r="K4695" t="b">
        <f t="shared" si="73"/>
        <v>1</v>
      </c>
    </row>
    <row r="4696" spans="1:11">
      <c r="A4696" s="120">
        <v>10287</v>
      </c>
      <c r="B4696" s="121" t="s">
        <v>201</v>
      </c>
      <c r="C4696" s="121" t="s">
        <v>206</v>
      </c>
      <c r="D4696" s="121" t="s">
        <v>68</v>
      </c>
      <c r="E4696" s="121" t="s">
        <v>76</v>
      </c>
      <c r="F4696" s="122">
        <v>797860</v>
      </c>
      <c r="G4696" s="122">
        <v>89627</v>
      </c>
      <c r="H4696" s="120">
        <v>2019</v>
      </c>
      <c r="I4696" t="str">
        <f>IF(J4696="natural gas",VLOOKUP(D4696,'Cross-Page Data'!$I$4:$J$13,2,FALSE),IF(J4696="solar",VLOOKUP('Form 923'!D4696,'Cross-Page Data'!$I$14:$J$117,2,FALSE),J4696))</f>
        <v>geothermal</v>
      </c>
      <c r="J4696" t="str">
        <f>VLOOKUP(E4696,'Cross-Page Data'!$D$4:$F$48,3,FALSE)</f>
        <v>geothermal</v>
      </c>
      <c r="K4696" t="b">
        <f t="shared" si="73"/>
        <v>1</v>
      </c>
    </row>
    <row r="4697" spans="1:11">
      <c r="A4697" s="120">
        <v>10290</v>
      </c>
      <c r="B4697" s="121" t="s">
        <v>201</v>
      </c>
      <c r="C4697" s="121" t="s">
        <v>206</v>
      </c>
      <c r="D4697" s="121" t="s">
        <v>68</v>
      </c>
      <c r="E4697" s="121" t="s">
        <v>70</v>
      </c>
      <c r="F4697" s="122">
        <v>1335</v>
      </c>
      <c r="G4697" s="122">
        <v>84.46</v>
      </c>
      <c r="H4697" s="120">
        <v>2019</v>
      </c>
      <c r="I4697" t="str">
        <f>IF(J4697="natural gas",VLOOKUP(D4697,'Cross-Page Data'!$I$4:$J$13,2,FALSE),IF(J4697="solar",VLOOKUP('Form 923'!D4697,'Cross-Page Data'!$I$14:$J$117,2,FALSE),J4697))</f>
        <v>heavy or residual fuel oil</v>
      </c>
      <c r="J4697" t="str">
        <f>VLOOKUP(E4697,'Cross-Page Data'!$D$4:$F$48,3,FALSE)</f>
        <v>heavy or residual fuel oil</v>
      </c>
      <c r="K4697" t="b">
        <f t="shared" si="73"/>
        <v>1</v>
      </c>
    </row>
    <row r="4698" spans="1:11">
      <c r="A4698" s="120">
        <v>10290</v>
      </c>
      <c r="B4698" s="121" t="s">
        <v>201</v>
      </c>
      <c r="C4698" s="121" t="s">
        <v>206</v>
      </c>
      <c r="D4698" s="121" t="s">
        <v>68</v>
      </c>
      <c r="E4698" s="121" t="s">
        <v>176</v>
      </c>
      <c r="F4698" s="122">
        <v>1305543</v>
      </c>
      <c r="G4698" s="122">
        <v>81561.54</v>
      </c>
      <c r="H4698" s="120">
        <v>2019</v>
      </c>
      <c r="I4698" t="str">
        <f>IF(J4698="natural gas",VLOOKUP(D4698,'Cross-Page Data'!$I$4:$J$13,2,FALSE),IF(J4698="solar",VLOOKUP('Form 923'!D4698,'Cross-Page Data'!$I$14:$J$117,2,FALSE),J4698))</f>
        <v>biomass</v>
      </c>
      <c r="J4698" t="str">
        <f>VLOOKUP(E4698,'Cross-Page Data'!$D$4:$F$48,3,FALSE)</f>
        <v>biomass</v>
      </c>
      <c r="K4698" t="b">
        <f t="shared" si="73"/>
        <v>1</v>
      </c>
    </row>
    <row r="4699" spans="1:11">
      <c r="A4699" s="120">
        <v>10294</v>
      </c>
      <c r="B4699" s="121" t="s">
        <v>205</v>
      </c>
      <c r="C4699" s="121" t="s">
        <v>208</v>
      </c>
      <c r="D4699" s="121" t="s">
        <v>39</v>
      </c>
      <c r="E4699" s="121" t="s">
        <v>38</v>
      </c>
      <c r="F4699" s="122">
        <v>0</v>
      </c>
      <c r="G4699" s="122">
        <v>49372</v>
      </c>
      <c r="H4699" s="120">
        <v>2019</v>
      </c>
      <c r="I4699" t="str">
        <f>IF(J4699="natural gas",VLOOKUP(D4699,'Cross-Page Data'!$I$4:$J$13,2,FALSE),IF(J4699="solar",VLOOKUP('Form 923'!D4699,'Cross-Page Data'!$I$14:$J$117,2,FALSE),J4699))</f>
        <v>natural gas nonpeaker - preexisting nonretiring</v>
      </c>
      <c r="J4699" t="str">
        <f>VLOOKUP(E4699,'Cross-Page Data'!$D$4:$F$48,3,FALSE)</f>
        <v>natural gas</v>
      </c>
      <c r="K4699" t="b">
        <f t="shared" si="73"/>
        <v>0</v>
      </c>
    </row>
    <row r="4700" spans="1:11">
      <c r="A4700" s="120">
        <v>10294</v>
      </c>
      <c r="B4700" s="121" t="s">
        <v>205</v>
      </c>
      <c r="C4700" s="121" t="s">
        <v>208</v>
      </c>
      <c r="D4700" s="121" t="s">
        <v>61</v>
      </c>
      <c r="E4700" s="121" t="s">
        <v>38</v>
      </c>
      <c r="F4700" s="122">
        <v>1264572</v>
      </c>
      <c r="G4700" s="122">
        <v>112075</v>
      </c>
      <c r="H4700" s="120">
        <v>2019</v>
      </c>
      <c r="I4700" t="str">
        <f>IF(J4700="natural gas",VLOOKUP(D4700,'Cross-Page Data'!$I$4:$J$13,2,FALSE),IF(J4700="solar",VLOOKUP('Form 923'!D4700,'Cross-Page Data'!$I$14:$J$117,2,FALSE),J4700))</f>
        <v>natural gas nonpeaker - preexisting nonretiring</v>
      </c>
      <c r="J4700" t="str">
        <f>VLOOKUP(E4700,'Cross-Page Data'!$D$4:$F$48,3,FALSE)</f>
        <v>natural gas</v>
      </c>
      <c r="K4700" t="b">
        <f t="shared" si="73"/>
        <v>0</v>
      </c>
    </row>
    <row r="4701" spans="1:11">
      <c r="A4701" s="120">
        <v>10296</v>
      </c>
      <c r="B4701" s="121" t="s">
        <v>201</v>
      </c>
      <c r="C4701" s="121" t="s">
        <v>206</v>
      </c>
      <c r="D4701" s="121" t="s">
        <v>116</v>
      </c>
      <c r="E4701" s="121" t="s">
        <v>170</v>
      </c>
      <c r="F4701" s="122">
        <v>235173</v>
      </c>
      <c r="G4701" s="122">
        <v>26418</v>
      </c>
      <c r="H4701" s="120">
        <v>2019</v>
      </c>
      <c r="I4701" t="str">
        <f>IF(J4701="natural gas",VLOOKUP(D4701,'Cross-Page Data'!$I$4:$J$13,2,FALSE),IF(J4701="solar",VLOOKUP('Form 923'!D4701,'Cross-Page Data'!$I$14:$J$117,2,FALSE),J4701))</f>
        <v>hydro</v>
      </c>
      <c r="J4701" t="str">
        <f>VLOOKUP(E4701,'Cross-Page Data'!$D$4:$F$48,3,FALSE)</f>
        <v>hydro</v>
      </c>
      <c r="K4701" t="b">
        <f t="shared" si="73"/>
        <v>1</v>
      </c>
    </row>
    <row r="4702" ht="25.5" spans="1:11">
      <c r="A4702" s="120">
        <v>10298</v>
      </c>
      <c r="B4702" s="121" t="s">
        <v>201</v>
      </c>
      <c r="C4702" s="121" t="s">
        <v>211</v>
      </c>
      <c r="D4702" s="121" t="s">
        <v>73</v>
      </c>
      <c r="E4702" s="121" t="s">
        <v>38</v>
      </c>
      <c r="F4702" s="122">
        <v>29251111</v>
      </c>
      <c r="G4702" s="122">
        <v>2108450.5</v>
      </c>
      <c r="H4702" s="120">
        <v>2019</v>
      </c>
      <c r="I4702" t="str">
        <f>IF(J4702="natural gas",VLOOKUP(D4702,'Cross-Page Data'!$I$4:$J$13,2,FALSE),IF(J4702="solar",VLOOKUP('Form 923'!D4702,'Cross-Page Data'!$I$14:$J$117,2,FALSE),J4702))</f>
        <v>natural gas peaker</v>
      </c>
      <c r="J4702" t="str">
        <f>VLOOKUP(E4702,'Cross-Page Data'!$D$4:$F$48,3,FALSE)</f>
        <v>natural gas</v>
      </c>
      <c r="K4702" t="b">
        <f t="shared" si="73"/>
        <v>0</v>
      </c>
    </row>
    <row r="4703" ht="25.5" spans="1:11">
      <c r="A4703" s="120">
        <v>10298</v>
      </c>
      <c r="B4703" s="121" t="s">
        <v>201</v>
      </c>
      <c r="C4703" s="121" t="s">
        <v>211</v>
      </c>
      <c r="D4703" s="121" t="s">
        <v>73</v>
      </c>
      <c r="E4703" s="121" t="s">
        <v>140</v>
      </c>
      <c r="F4703" s="122">
        <v>2500000</v>
      </c>
      <c r="G4703" s="122">
        <v>180288.49</v>
      </c>
      <c r="H4703" s="120">
        <v>2019</v>
      </c>
      <c r="I4703" t="str">
        <f>IF(J4703="natural gas",VLOOKUP(D4703,'Cross-Page Data'!$I$4:$J$13,2,FALSE),IF(J4703="solar",VLOOKUP('Form 923'!D4703,'Cross-Page Data'!$I$14:$J$117,2,FALSE),J4703))</f>
        <v>other</v>
      </c>
      <c r="J4703" t="str">
        <f>VLOOKUP(E4703,'Cross-Page Data'!$D$4:$F$48,3,FALSE)</f>
        <v>other</v>
      </c>
      <c r="K4703" t="b">
        <f t="shared" si="73"/>
        <v>0</v>
      </c>
    </row>
    <row r="4704" spans="1:11">
      <c r="A4704" s="120">
        <v>10300</v>
      </c>
      <c r="B4704" s="121" t="s">
        <v>201</v>
      </c>
      <c r="C4704" s="121" t="s">
        <v>206</v>
      </c>
      <c r="D4704" s="121" t="s">
        <v>68</v>
      </c>
      <c r="E4704" s="121" t="s">
        <v>38</v>
      </c>
      <c r="F4704" s="122">
        <v>63372</v>
      </c>
      <c r="G4704" s="122">
        <v>3934.299</v>
      </c>
      <c r="H4704" s="120">
        <v>2019</v>
      </c>
      <c r="I4704" t="str">
        <f>IF(J4704="natural gas",VLOOKUP(D4704,'Cross-Page Data'!$I$4:$J$13,2,FALSE),IF(J4704="solar",VLOOKUP('Form 923'!D4704,'Cross-Page Data'!$I$14:$J$117,2,FALSE),J4704))</f>
        <v>natural gas nonpeaker - preexisting retiring</v>
      </c>
      <c r="J4704" t="str">
        <f>VLOOKUP(E4704,'Cross-Page Data'!$D$4:$F$48,3,FALSE)</f>
        <v>natural gas</v>
      </c>
      <c r="K4704" t="b">
        <f t="shared" si="73"/>
        <v>1</v>
      </c>
    </row>
    <row r="4705" spans="1:11">
      <c r="A4705" s="120">
        <v>10300</v>
      </c>
      <c r="B4705" s="121" t="s">
        <v>201</v>
      </c>
      <c r="C4705" s="121" t="s">
        <v>206</v>
      </c>
      <c r="D4705" s="121" t="s">
        <v>68</v>
      </c>
      <c r="E4705" s="121" t="s">
        <v>144</v>
      </c>
      <c r="F4705" s="122">
        <v>0</v>
      </c>
      <c r="G4705" s="122">
        <v>0</v>
      </c>
      <c r="H4705" s="120">
        <v>2019</v>
      </c>
      <c r="I4705" t="str">
        <f>IF(J4705="natural gas",VLOOKUP(D4705,'Cross-Page Data'!$I$4:$J$13,2,FALSE),IF(J4705="solar",VLOOKUP('Form 923'!D4705,'Cross-Page Data'!$I$14:$J$117,2,FALSE),J4705))</f>
        <v>petroleum</v>
      </c>
      <c r="J4705" t="str">
        <f>VLOOKUP(E4705,'Cross-Page Data'!$D$4:$F$48,3,FALSE)</f>
        <v>petroleum</v>
      </c>
      <c r="K4705" t="b">
        <f t="shared" si="73"/>
        <v>1</v>
      </c>
    </row>
    <row r="4706" spans="1:11">
      <c r="A4706" s="120">
        <v>10300</v>
      </c>
      <c r="B4706" s="121" t="s">
        <v>201</v>
      </c>
      <c r="C4706" s="121" t="s">
        <v>206</v>
      </c>
      <c r="D4706" s="121" t="s">
        <v>68</v>
      </c>
      <c r="E4706" s="121" t="s">
        <v>166</v>
      </c>
      <c r="F4706" s="122">
        <v>0</v>
      </c>
      <c r="G4706" s="122">
        <v>0</v>
      </c>
      <c r="H4706" s="120">
        <v>2019</v>
      </c>
      <c r="I4706" t="str">
        <f>IF(J4706="natural gas",VLOOKUP(D4706,'Cross-Page Data'!$I$4:$J$13,2,FALSE),IF(J4706="solar",VLOOKUP('Form 923'!D4706,'Cross-Page Data'!$I$14:$J$117,2,FALSE),J4706))</f>
        <v>other</v>
      </c>
      <c r="J4706" t="str">
        <f>VLOOKUP(E4706,'Cross-Page Data'!$D$4:$F$48,3,FALSE)</f>
        <v>other</v>
      </c>
      <c r="K4706" t="b">
        <f t="shared" si="73"/>
        <v>1</v>
      </c>
    </row>
    <row r="4707" spans="1:11">
      <c r="A4707" s="120">
        <v>10300</v>
      </c>
      <c r="B4707" s="121" t="s">
        <v>201</v>
      </c>
      <c r="C4707" s="121" t="s">
        <v>206</v>
      </c>
      <c r="D4707" s="121" t="s">
        <v>68</v>
      </c>
      <c r="E4707" s="121" t="s">
        <v>176</v>
      </c>
      <c r="F4707" s="122">
        <v>5416530</v>
      </c>
      <c r="G4707" s="122">
        <v>338363.7</v>
      </c>
      <c r="H4707" s="120">
        <v>2019</v>
      </c>
      <c r="I4707" t="str">
        <f>IF(J4707="natural gas",VLOOKUP(D4707,'Cross-Page Data'!$I$4:$J$13,2,FALSE),IF(J4707="solar",VLOOKUP('Form 923'!D4707,'Cross-Page Data'!$I$14:$J$117,2,FALSE),J4707))</f>
        <v>biomass</v>
      </c>
      <c r="J4707" t="str">
        <f>VLOOKUP(E4707,'Cross-Page Data'!$D$4:$F$48,3,FALSE)</f>
        <v>biomass</v>
      </c>
      <c r="K4707" t="b">
        <f t="shared" si="73"/>
        <v>1</v>
      </c>
    </row>
    <row r="4708" spans="1:11">
      <c r="A4708" s="120">
        <v>10301</v>
      </c>
      <c r="B4708" s="121" t="s">
        <v>205</v>
      </c>
      <c r="C4708" s="121" t="s">
        <v>209</v>
      </c>
      <c r="D4708" s="121" t="s">
        <v>68</v>
      </c>
      <c r="E4708" s="121" t="s">
        <v>38</v>
      </c>
      <c r="F4708" s="122">
        <v>75810</v>
      </c>
      <c r="G4708" s="122">
        <v>18786</v>
      </c>
      <c r="H4708" s="120">
        <v>2019</v>
      </c>
      <c r="I4708" t="str">
        <f>IF(J4708="natural gas",VLOOKUP(D4708,'Cross-Page Data'!$I$4:$J$13,2,FALSE),IF(J4708="solar",VLOOKUP('Form 923'!D4708,'Cross-Page Data'!$I$14:$J$117,2,FALSE),J4708))</f>
        <v>natural gas nonpeaker - preexisting retiring</v>
      </c>
      <c r="J4708" t="str">
        <f>VLOOKUP(E4708,'Cross-Page Data'!$D$4:$F$48,3,FALSE)</f>
        <v>natural gas</v>
      </c>
      <c r="K4708" t="b">
        <f t="shared" si="73"/>
        <v>0</v>
      </c>
    </row>
    <row r="4709" ht="25.5" spans="1:11">
      <c r="A4709" s="120">
        <v>10302</v>
      </c>
      <c r="B4709" s="121" t="s">
        <v>201</v>
      </c>
      <c r="C4709" s="121" t="s">
        <v>207</v>
      </c>
      <c r="D4709" s="121" t="s">
        <v>73</v>
      </c>
      <c r="E4709" s="121" t="s">
        <v>54</v>
      </c>
      <c r="F4709" s="122">
        <v>0</v>
      </c>
      <c r="G4709" s="122">
        <v>0</v>
      </c>
      <c r="H4709" s="120">
        <v>2019</v>
      </c>
      <c r="I4709" t="str">
        <f>IF(J4709="natural gas",VLOOKUP(D4709,'Cross-Page Data'!$I$4:$J$13,2,FALSE),IF(J4709="solar",VLOOKUP('Form 923'!D4709,'Cross-Page Data'!$I$14:$J$117,2,FALSE),J4709))</f>
        <v>hard coal</v>
      </c>
      <c r="J4709" t="str">
        <f>VLOOKUP(E4709,'Cross-Page Data'!$D$4:$F$48,3,FALSE)</f>
        <v>hard coal</v>
      </c>
      <c r="K4709" t="b">
        <f t="shared" si="73"/>
        <v>0</v>
      </c>
    </row>
    <row r="4710" ht="25.5" spans="1:11">
      <c r="A4710" s="120">
        <v>10302</v>
      </c>
      <c r="B4710" s="121" t="s">
        <v>201</v>
      </c>
      <c r="C4710" s="121" t="s">
        <v>207</v>
      </c>
      <c r="D4710" s="121" t="s">
        <v>73</v>
      </c>
      <c r="E4710" s="121" t="s">
        <v>38</v>
      </c>
      <c r="F4710" s="122">
        <v>88319</v>
      </c>
      <c r="G4710" s="122">
        <v>8937</v>
      </c>
      <c r="H4710" s="120">
        <v>2019</v>
      </c>
      <c r="I4710" t="str">
        <f>IF(J4710="natural gas",VLOOKUP(D4710,'Cross-Page Data'!$I$4:$J$13,2,FALSE),IF(J4710="solar",VLOOKUP('Form 923'!D4710,'Cross-Page Data'!$I$14:$J$117,2,FALSE),J4710))</f>
        <v>natural gas peaker</v>
      </c>
      <c r="J4710" t="str">
        <f>VLOOKUP(E4710,'Cross-Page Data'!$D$4:$F$48,3,FALSE)</f>
        <v>natural gas</v>
      </c>
      <c r="K4710" t="b">
        <f t="shared" si="73"/>
        <v>0</v>
      </c>
    </row>
    <row r="4711" ht="25.5" spans="1:11">
      <c r="A4711" s="120">
        <v>10305</v>
      </c>
      <c r="B4711" s="121" t="s">
        <v>205</v>
      </c>
      <c r="C4711" s="121" t="s">
        <v>210</v>
      </c>
      <c r="D4711" s="121" t="s">
        <v>68</v>
      </c>
      <c r="E4711" s="121" t="s">
        <v>70</v>
      </c>
      <c r="F4711" s="122">
        <v>0</v>
      </c>
      <c r="G4711" s="122">
        <v>0</v>
      </c>
      <c r="H4711" s="120">
        <v>2019</v>
      </c>
      <c r="I4711" t="str">
        <f>IF(J4711="natural gas",VLOOKUP(D4711,'Cross-Page Data'!$I$4:$J$13,2,FALSE),IF(J4711="solar",VLOOKUP('Form 923'!D4711,'Cross-Page Data'!$I$14:$J$117,2,FALSE),J4711))</f>
        <v>heavy or residual fuel oil</v>
      </c>
      <c r="J4711" t="str">
        <f>VLOOKUP(E4711,'Cross-Page Data'!$D$4:$F$48,3,FALSE)</f>
        <v>heavy or residual fuel oil</v>
      </c>
      <c r="K4711" t="b">
        <f t="shared" si="73"/>
        <v>0</v>
      </c>
    </row>
    <row r="4712" ht="25.5" spans="1:11">
      <c r="A4712" s="120">
        <v>10305</v>
      </c>
      <c r="B4712" s="121" t="s">
        <v>205</v>
      </c>
      <c r="C4712" s="121" t="s">
        <v>210</v>
      </c>
      <c r="D4712" s="121" t="s">
        <v>68</v>
      </c>
      <c r="E4712" s="121" t="s">
        <v>105</v>
      </c>
      <c r="F4712" s="122">
        <v>611305</v>
      </c>
      <c r="G4712" s="122">
        <v>18819.406</v>
      </c>
      <c r="H4712" s="120">
        <v>2019</v>
      </c>
      <c r="I4712" t="str">
        <f>IF(J4712="natural gas",VLOOKUP(D4712,'Cross-Page Data'!$I$4:$J$13,2,FALSE),IF(J4712="solar",VLOOKUP('Form 923'!D4712,'Cross-Page Data'!$I$14:$J$117,2,FALSE),J4712))</f>
        <v>municipal solid waste</v>
      </c>
      <c r="J4712" t="str">
        <f>VLOOKUP(E4712,'Cross-Page Data'!$D$4:$F$48,3,FALSE)</f>
        <v>municipal solid waste</v>
      </c>
      <c r="K4712" t="b">
        <f t="shared" si="73"/>
        <v>0</v>
      </c>
    </row>
    <row r="4713" ht="25.5" spans="1:11">
      <c r="A4713" s="120">
        <v>10305</v>
      </c>
      <c r="B4713" s="121" t="s">
        <v>205</v>
      </c>
      <c r="C4713" s="121" t="s">
        <v>210</v>
      </c>
      <c r="D4713" s="121" t="s">
        <v>68</v>
      </c>
      <c r="E4713" s="121" t="s">
        <v>110</v>
      </c>
      <c r="F4713" s="122">
        <v>747179</v>
      </c>
      <c r="G4713" s="122">
        <v>23002.292</v>
      </c>
      <c r="H4713" s="120">
        <v>2019</v>
      </c>
      <c r="I4713" t="str">
        <f>IF(J4713="natural gas",VLOOKUP(D4713,'Cross-Page Data'!$I$4:$J$13,2,FALSE),IF(J4713="solar",VLOOKUP('Form 923'!D4713,'Cross-Page Data'!$I$14:$J$117,2,FALSE),J4713))</f>
        <v>municipal solid waste</v>
      </c>
      <c r="J4713" t="str">
        <f>VLOOKUP(E4713,'Cross-Page Data'!$D$4:$F$48,3,FALSE)</f>
        <v>municipal solid waste</v>
      </c>
      <c r="K4713" t="b">
        <f t="shared" si="73"/>
        <v>0</v>
      </c>
    </row>
    <row r="4714" ht="25.5" spans="1:11">
      <c r="A4714" s="120">
        <v>10305</v>
      </c>
      <c r="B4714" s="121" t="s">
        <v>205</v>
      </c>
      <c r="C4714" s="121" t="s">
        <v>210</v>
      </c>
      <c r="D4714" s="121" t="s">
        <v>68</v>
      </c>
      <c r="E4714" s="121" t="s">
        <v>38</v>
      </c>
      <c r="F4714" s="122">
        <v>15503</v>
      </c>
      <c r="G4714" s="122">
        <v>477.302</v>
      </c>
      <c r="H4714" s="120">
        <v>2019</v>
      </c>
      <c r="I4714" t="str">
        <f>IF(J4714="natural gas",VLOOKUP(D4714,'Cross-Page Data'!$I$4:$J$13,2,FALSE),IF(J4714="solar",VLOOKUP('Form 923'!D4714,'Cross-Page Data'!$I$14:$J$117,2,FALSE),J4714))</f>
        <v>natural gas nonpeaker - preexisting retiring</v>
      </c>
      <c r="J4714" t="str">
        <f>VLOOKUP(E4714,'Cross-Page Data'!$D$4:$F$48,3,FALSE)</f>
        <v>natural gas</v>
      </c>
      <c r="K4714" t="b">
        <f t="shared" si="73"/>
        <v>0</v>
      </c>
    </row>
    <row r="4715" spans="1:11">
      <c r="A4715" s="120">
        <v>10308</v>
      </c>
      <c r="B4715" s="121" t="s">
        <v>201</v>
      </c>
      <c r="C4715" s="121" t="s">
        <v>206</v>
      </c>
      <c r="D4715" s="121" t="s">
        <v>39</v>
      </c>
      <c r="E4715" s="121" t="s">
        <v>38</v>
      </c>
      <c r="F4715" s="122">
        <v>0</v>
      </c>
      <c r="G4715" s="122">
        <v>105200</v>
      </c>
      <c r="H4715" s="120">
        <v>2019</v>
      </c>
      <c r="I4715" t="str">
        <f>IF(J4715="natural gas",VLOOKUP(D4715,'Cross-Page Data'!$I$4:$J$13,2,FALSE),IF(J4715="solar",VLOOKUP('Form 923'!D4715,'Cross-Page Data'!$I$14:$J$117,2,FALSE),J4715))</f>
        <v>natural gas nonpeaker - preexisting nonretiring</v>
      </c>
      <c r="J4715" t="str">
        <f>VLOOKUP(E4715,'Cross-Page Data'!$D$4:$F$48,3,FALSE)</f>
        <v>natural gas</v>
      </c>
      <c r="K4715" t="b">
        <f t="shared" si="73"/>
        <v>1</v>
      </c>
    </row>
    <row r="4716" spans="1:11">
      <c r="A4716" s="120">
        <v>10308</v>
      </c>
      <c r="B4716" s="121" t="s">
        <v>201</v>
      </c>
      <c r="C4716" s="121" t="s">
        <v>206</v>
      </c>
      <c r="D4716" s="121" t="s">
        <v>61</v>
      </c>
      <c r="E4716" s="121" t="s">
        <v>38</v>
      </c>
      <c r="F4716" s="122">
        <v>3390782</v>
      </c>
      <c r="G4716" s="122">
        <v>286836</v>
      </c>
      <c r="H4716" s="120">
        <v>2019</v>
      </c>
      <c r="I4716" t="str">
        <f>IF(J4716="natural gas",VLOOKUP(D4716,'Cross-Page Data'!$I$4:$J$13,2,FALSE),IF(J4716="solar",VLOOKUP('Form 923'!D4716,'Cross-Page Data'!$I$14:$J$117,2,FALSE),J4716))</f>
        <v>natural gas nonpeaker - preexisting nonretiring</v>
      </c>
      <c r="J4716" t="str">
        <f>VLOOKUP(E4716,'Cross-Page Data'!$D$4:$F$48,3,FALSE)</f>
        <v>natural gas</v>
      </c>
      <c r="K4716" t="b">
        <f t="shared" si="73"/>
        <v>1</v>
      </c>
    </row>
    <row r="4717" spans="1:11">
      <c r="A4717" s="120">
        <v>10319</v>
      </c>
      <c r="B4717" s="121" t="s">
        <v>205</v>
      </c>
      <c r="C4717" s="121" t="s">
        <v>209</v>
      </c>
      <c r="D4717" s="121" t="s">
        <v>73</v>
      </c>
      <c r="E4717" s="121" t="s">
        <v>38</v>
      </c>
      <c r="F4717" s="122">
        <v>2260865</v>
      </c>
      <c r="G4717" s="122">
        <v>435077.5</v>
      </c>
      <c r="H4717" s="120">
        <v>2019</v>
      </c>
      <c r="I4717" t="str">
        <f>IF(J4717="natural gas",VLOOKUP(D4717,'Cross-Page Data'!$I$4:$J$13,2,FALSE),IF(J4717="solar",VLOOKUP('Form 923'!D4717,'Cross-Page Data'!$I$14:$J$117,2,FALSE),J4717))</f>
        <v>natural gas peaker</v>
      </c>
      <c r="J4717" t="str">
        <f>VLOOKUP(E4717,'Cross-Page Data'!$D$4:$F$48,3,FALSE)</f>
        <v>natural gas</v>
      </c>
      <c r="K4717" t="b">
        <f t="shared" si="73"/>
        <v>0</v>
      </c>
    </row>
    <row r="4718" spans="1:11">
      <c r="A4718" s="120">
        <v>10319</v>
      </c>
      <c r="B4718" s="121" t="s">
        <v>205</v>
      </c>
      <c r="C4718" s="121" t="s">
        <v>209</v>
      </c>
      <c r="D4718" s="121" t="s">
        <v>73</v>
      </c>
      <c r="E4718" s="121" t="s">
        <v>140</v>
      </c>
      <c r="F4718" s="122">
        <v>970196</v>
      </c>
      <c r="G4718" s="122">
        <v>186703.1</v>
      </c>
      <c r="H4718" s="120">
        <v>2019</v>
      </c>
      <c r="I4718" t="str">
        <f>IF(J4718="natural gas",VLOOKUP(D4718,'Cross-Page Data'!$I$4:$J$13,2,FALSE),IF(J4718="solar",VLOOKUP('Form 923'!D4718,'Cross-Page Data'!$I$14:$J$117,2,FALSE),J4718))</f>
        <v>other</v>
      </c>
      <c r="J4718" t="str">
        <f>VLOOKUP(E4718,'Cross-Page Data'!$D$4:$F$48,3,FALSE)</f>
        <v>other</v>
      </c>
      <c r="K4718" t="b">
        <f t="shared" si="73"/>
        <v>0</v>
      </c>
    </row>
    <row r="4719" spans="1:11">
      <c r="A4719" s="120">
        <v>10319</v>
      </c>
      <c r="B4719" s="121" t="s">
        <v>205</v>
      </c>
      <c r="C4719" s="121" t="s">
        <v>209</v>
      </c>
      <c r="D4719" s="121" t="s">
        <v>68</v>
      </c>
      <c r="E4719" s="121" t="s">
        <v>38</v>
      </c>
      <c r="F4719" s="122">
        <v>52070</v>
      </c>
      <c r="G4719" s="122">
        <v>9918.25</v>
      </c>
      <c r="H4719" s="120">
        <v>2019</v>
      </c>
      <c r="I4719" t="str">
        <f>IF(J4719="natural gas",VLOOKUP(D4719,'Cross-Page Data'!$I$4:$J$13,2,FALSE),IF(J4719="solar",VLOOKUP('Form 923'!D4719,'Cross-Page Data'!$I$14:$J$117,2,FALSE),J4719))</f>
        <v>natural gas nonpeaker - preexisting retiring</v>
      </c>
      <c r="J4719" t="str">
        <f>VLOOKUP(E4719,'Cross-Page Data'!$D$4:$F$48,3,FALSE)</f>
        <v>natural gas</v>
      </c>
      <c r="K4719" t="b">
        <f t="shared" si="73"/>
        <v>0</v>
      </c>
    </row>
    <row r="4720" spans="1:11">
      <c r="A4720" s="120">
        <v>10323</v>
      </c>
      <c r="B4720" s="121" t="s">
        <v>201</v>
      </c>
      <c r="C4720" s="121" t="s">
        <v>206</v>
      </c>
      <c r="D4720" s="121" t="s">
        <v>116</v>
      </c>
      <c r="E4720" s="121" t="s">
        <v>170</v>
      </c>
      <c r="F4720" s="122">
        <v>118672</v>
      </c>
      <c r="G4720" s="122">
        <v>13331</v>
      </c>
      <c r="H4720" s="120">
        <v>2019</v>
      </c>
      <c r="I4720" t="str">
        <f>IF(J4720="natural gas",VLOOKUP(D4720,'Cross-Page Data'!$I$4:$J$13,2,FALSE),IF(J4720="solar",VLOOKUP('Form 923'!D4720,'Cross-Page Data'!$I$14:$J$117,2,FALSE),J4720))</f>
        <v>hydro</v>
      </c>
      <c r="J4720" t="str">
        <f>VLOOKUP(E4720,'Cross-Page Data'!$D$4:$F$48,3,FALSE)</f>
        <v>hydro</v>
      </c>
      <c r="K4720" t="b">
        <f t="shared" si="73"/>
        <v>1</v>
      </c>
    </row>
    <row r="4721" spans="1:11">
      <c r="A4721" s="120">
        <v>10324</v>
      </c>
      <c r="B4721" s="121" t="s">
        <v>201</v>
      </c>
      <c r="C4721" s="121" t="s">
        <v>206</v>
      </c>
      <c r="D4721" s="121" t="s">
        <v>116</v>
      </c>
      <c r="E4721" s="121" t="s">
        <v>170</v>
      </c>
      <c r="F4721" s="122">
        <v>63898</v>
      </c>
      <c r="G4721" s="122">
        <v>7178</v>
      </c>
      <c r="H4721" s="120">
        <v>2019</v>
      </c>
      <c r="I4721" t="str">
        <f>IF(J4721="natural gas",VLOOKUP(D4721,'Cross-Page Data'!$I$4:$J$13,2,FALSE),IF(J4721="solar",VLOOKUP('Form 923'!D4721,'Cross-Page Data'!$I$14:$J$117,2,FALSE),J4721))</f>
        <v>hydro</v>
      </c>
      <c r="J4721" t="str">
        <f>VLOOKUP(E4721,'Cross-Page Data'!$D$4:$F$48,3,FALSE)</f>
        <v>hydro</v>
      </c>
      <c r="K4721" t="b">
        <f t="shared" si="73"/>
        <v>1</v>
      </c>
    </row>
    <row r="4722" spans="1:11">
      <c r="A4722" s="120">
        <v>10325</v>
      </c>
      <c r="B4722" s="121" t="s">
        <v>201</v>
      </c>
      <c r="C4722" s="121" t="s">
        <v>206</v>
      </c>
      <c r="D4722" s="121" t="s">
        <v>116</v>
      </c>
      <c r="E4722" s="121" t="s">
        <v>170</v>
      </c>
      <c r="F4722" s="122">
        <v>91519</v>
      </c>
      <c r="G4722" s="122">
        <v>10281</v>
      </c>
      <c r="H4722" s="120">
        <v>2019</v>
      </c>
      <c r="I4722" t="str">
        <f>IF(J4722="natural gas",VLOOKUP(D4722,'Cross-Page Data'!$I$4:$J$13,2,FALSE),IF(J4722="solar",VLOOKUP('Form 923'!D4722,'Cross-Page Data'!$I$14:$J$117,2,FALSE),J4722))</f>
        <v>hydro</v>
      </c>
      <c r="J4722" t="str">
        <f>VLOOKUP(E4722,'Cross-Page Data'!$D$4:$F$48,3,FALSE)</f>
        <v>hydro</v>
      </c>
      <c r="K4722" t="b">
        <f t="shared" si="73"/>
        <v>1</v>
      </c>
    </row>
    <row r="4723" ht="25.5" spans="1:11">
      <c r="A4723" s="120">
        <v>10328</v>
      </c>
      <c r="B4723" s="121" t="s">
        <v>205</v>
      </c>
      <c r="C4723" s="121" t="s">
        <v>210</v>
      </c>
      <c r="D4723" s="121" t="s">
        <v>73</v>
      </c>
      <c r="E4723" s="121" t="s">
        <v>38</v>
      </c>
      <c r="F4723" s="122">
        <v>171187</v>
      </c>
      <c r="G4723" s="122">
        <v>28026.04</v>
      </c>
      <c r="H4723" s="120">
        <v>2019</v>
      </c>
      <c r="I4723" t="str">
        <f>IF(J4723="natural gas",VLOOKUP(D4723,'Cross-Page Data'!$I$4:$J$13,2,FALSE),IF(J4723="solar",VLOOKUP('Form 923'!D4723,'Cross-Page Data'!$I$14:$J$117,2,FALSE),J4723))</f>
        <v>natural gas peaker</v>
      </c>
      <c r="J4723" t="str">
        <f>VLOOKUP(E4723,'Cross-Page Data'!$D$4:$F$48,3,FALSE)</f>
        <v>natural gas</v>
      </c>
      <c r="K4723" t="b">
        <f t="shared" si="73"/>
        <v>0</v>
      </c>
    </row>
    <row r="4724" ht="25.5" spans="1:11">
      <c r="A4724" s="120">
        <v>10328</v>
      </c>
      <c r="B4724" s="121" t="s">
        <v>205</v>
      </c>
      <c r="C4724" s="121" t="s">
        <v>210</v>
      </c>
      <c r="D4724" s="121" t="s">
        <v>68</v>
      </c>
      <c r="E4724" s="121" t="s">
        <v>54</v>
      </c>
      <c r="F4724" s="122">
        <v>0</v>
      </c>
      <c r="G4724" s="122">
        <v>0</v>
      </c>
      <c r="H4724" s="120">
        <v>2019</v>
      </c>
      <c r="I4724" t="str">
        <f>IF(J4724="natural gas",VLOOKUP(D4724,'Cross-Page Data'!$I$4:$J$13,2,FALSE),IF(J4724="solar",VLOOKUP('Form 923'!D4724,'Cross-Page Data'!$I$14:$J$117,2,FALSE),J4724))</f>
        <v>hard coal</v>
      </c>
      <c r="J4724" t="str">
        <f>VLOOKUP(E4724,'Cross-Page Data'!$D$4:$F$48,3,FALSE)</f>
        <v>hard coal</v>
      </c>
      <c r="K4724" t="b">
        <f t="shared" si="73"/>
        <v>0</v>
      </c>
    </row>
    <row r="4725" ht="25.5" spans="1:11">
      <c r="A4725" s="120">
        <v>10328</v>
      </c>
      <c r="B4725" s="121" t="s">
        <v>205</v>
      </c>
      <c r="C4725" s="121" t="s">
        <v>210</v>
      </c>
      <c r="D4725" s="121" t="s">
        <v>68</v>
      </c>
      <c r="E4725" s="121" t="s">
        <v>38</v>
      </c>
      <c r="F4725" s="122">
        <v>1788623</v>
      </c>
      <c r="G4725" s="122">
        <v>278332.31</v>
      </c>
      <c r="H4725" s="120">
        <v>2019</v>
      </c>
      <c r="I4725" t="str">
        <f>IF(J4725="natural gas",VLOOKUP(D4725,'Cross-Page Data'!$I$4:$J$13,2,FALSE),IF(J4725="solar",VLOOKUP('Form 923'!D4725,'Cross-Page Data'!$I$14:$J$117,2,FALSE),J4725))</f>
        <v>natural gas nonpeaker - preexisting retiring</v>
      </c>
      <c r="J4725" t="str">
        <f>VLOOKUP(E4725,'Cross-Page Data'!$D$4:$F$48,3,FALSE)</f>
        <v>natural gas</v>
      </c>
      <c r="K4725" t="b">
        <f t="shared" si="73"/>
        <v>0</v>
      </c>
    </row>
    <row r="4726" ht="25.5" spans="1:11">
      <c r="A4726" s="120">
        <v>10328</v>
      </c>
      <c r="B4726" s="121" t="s">
        <v>205</v>
      </c>
      <c r="C4726" s="121" t="s">
        <v>210</v>
      </c>
      <c r="D4726" s="121" t="s">
        <v>68</v>
      </c>
      <c r="E4726" s="121" t="s">
        <v>176</v>
      </c>
      <c r="F4726" s="122">
        <v>0</v>
      </c>
      <c r="G4726" s="122">
        <v>0</v>
      </c>
      <c r="H4726" s="120">
        <v>2019</v>
      </c>
      <c r="I4726" t="str">
        <f>IF(J4726="natural gas",VLOOKUP(D4726,'Cross-Page Data'!$I$4:$J$13,2,FALSE),IF(J4726="solar",VLOOKUP('Form 923'!D4726,'Cross-Page Data'!$I$14:$J$117,2,FALSE),J4726))</f>
        <v>biomass</v>
      </c>
      <c r="J4726" t="str">
        <f>VLOOKUP(E4726,'Cross-Page Data'!$D$4:$F$48,3,FALSE)</f>
        <v>biomass</v>
      </c>
      <c r="K4726" t="b">
        <f t="shared" si="73"/>
        <v>0</v>
      </c>
    </row>
    <row r="4727" ht="25.5" spans="1:11">
      <c r="A4727" s="120">
        <v>10334</v>
      </c>
      <c r="B4727" s="121" t="s">
        <v>201</v>
      </c>
      <c r="C4727" s="121" t="s">
        <v>207</v>
      </c>
      <c r="D4727" s="121" t="s">
        <v>68</v>
      </c>
      <c r="E4727" s="121" t="s">
        <v>70</v>
      </c>
      <c r="F4727" s="122">
        <v>110985</v>
      </c>
      <c r="G4727" s="122">
        <v>5769.005</v>
      </c>
      <c r="H4727" s="120">
        <v>2019</v>
      </c>
      <c r="I4727" t="str">
        <f>IF(J4727="natural gas",VLOOKUP(D4727,'Cross-Page Data'!$I$4:$J$13,2,FALSE),IF(J4727="solar",VLOOKUP('Form 923'!D4727,'Cross-Page Data'!$I$14:$J$117,2,FALSE),J4727))</f>
        <v>heavy or residual fuel oil</v>
      </c>
      <c r="J4727" t="str">
        <f>VLOOKUP(E4727,'Cross-Page Data'!$D$4:$F$48,3,FALSE)</f>
        <v>heavy or residual fuel oil</v>
      </c>
      <c r="K4727" t="b">
        <f t="shared" si="73"/>
        <v>0</v>
      </c>
    </row>
    <row r="4728" ht="25.5" spans="1:11">
      <c r="A4728" s="120">
        <v>10334</v>
      </c>
      <c r="B4728" s="121" t="s">
        <v>201</v>
      </c>
      <c r="C4728" s="121" t="s">
        <v>207</v>
      </c>
      <c r="D4728" s="121" t="s">
        <v>68</v>
      </c>
      <c r="E4728" s="121" t="s">
        <v>105</v>
      </c>
      <c r="F4728" s="122">
        <v>3513858</v>
      </c>
      <c r="G4728" s="122">
        <v>183290.97</v>
      </c>
      <c r="H4728" s="120">
        <v>2019</v>
      </c>
      <c r="I4728" t="str">
        <f>IF(J4728="natural gas",VLOOKUP(D4728,'Cross-Page Data'!$I$4:$J$13,2,FALSE),IF(J4728="solar",VLOOKUP('Form 923'!D4728,'Cross-Page Data'!$I$14:$J$117,2,FALSE),J4728))</f>
        <v>municipal solid waste</v>
      </c>
      <c r="J4728" t="str">
        <f>VLOOKUP(E4728,'Cross-Page Data'!$D$4:$F$48,3,FALSE)</f>
        <v>municipal solid waste</v>
      </c>
      <c r="K4728" t="b">
        <f t="shared" si="73"/>
        <v>0</v>
      </c>
    </row>
    <row r="4729" ht="25.5" spans="1:11">
      <c r="A4729" s="120">
        <v>10334</v>
      </c>
      <c r="B4729" s="121" t="s">
        <v>201</v>
      </c>
      <c r="C4729" s="121" t="s">
        <v>207</v>
      </c>
      <c r="D4729" s="121" t="s">
        <v>68</v>
      </c>
      <c r="E4729" s="121" t="s">
        <v>110</v>
      </c>
      <c r="F4729" s="122">
        <v>4294690</v>
      </c>
      <c r="G4729" s="122">
        <v>224021.02</v>
      </c>
      <c r="H4729" s="120">
        <v>2019</v>
      </c>
      <c r="I4729" t="str">
        <f>IF(J4729="natural gas",VLOOKUP(D4729,'Cross-Page Data'!$I$4:$J$13,2,FALSE),IF(J4729="solar",VLOOKUP('Form 923'!D4729,'Cross-Page Data'!$I$14:$J$117,2,FALSE),J4729))</f>
        <v>municipal solid waste</v>
      </c>
      <c r="J4729" t="str">
        <f>VLOOKUP(E4729,'Cross-Page Data'!$D$4:$F$48,3,FALSE)</f>
        <v>municipal solid waste</v>
      </c>
      <c r="K4729" t="b">
        <f t="shared" si="73"/>
        <v>0</v>
      </c>
    </row>
    <row r="4730" spans="1:11">
      <c r="A4730" s="120">
        <v>10339</v>
      </c>
      <c r="B4730" s="121" t="s">
        <v>205</v>
      </c>
      <c r="C4730" s="121" t="s">
        <v>208</v>
      </c>
      <c r="D4730" s="121" t="s">
        <v>79</v>
      </c>
      <c r="E4730" s="121" t="s">
        <v>38</v>
      </c>
      <c r="F4730" s="122">
        <v>261796</v>
      </c>
      <c r="G4730" s="122">
        <v>16542.52</v>
      </c>
      <c r="H4730" s="120">
        <v>2019</v>
      </c>
      <c r="I4730" t="str">
        <f>IF(J4730="natural gas",VLOOKUP(D4730,'Cross-Page Data'!$I$4:$J$13,2,FALSE),IF(J4730="solar",VLOOKUP('Form 923'!D4730,'Cross-Page Data'!$I$14:$J$117,2,FALSE),J4730))</f>
        <v>natural gas peaker</v>
      </c>
      <c r="J4730" t="str">
        <f>VLOOKUP(E4730,'Cross-Page Data'!$D$4:$F$48,3,FALSE)</f>
        <v>natural gas</v>
      </c>
      <c r="K4730" t="b">
        <f t="shared" si="73"/>
        <v>0</v>
      </c>
    </row>
    <row r="4731" spans="1:11">
      <c r="A4731" s="120">
        <v>10339</v>
      </c>
      <c r="B4731" s="121" t="s">
        <v>205</v>
      </c>
      <c r="C4731" s="121" t="s">
        <v>208</v>
      </c>
      <c r="D4731" s="121" t="s">
        <v>79</v>
      </c>
      <c r="E4731" s="121" t="s">
        <v>130</v>
      </c>
      <c r="F4731" s="122">
        <v>209262</v>
      </c>
      <c r="G4731" s="122">
        <v>13223.02</v>
      </c>
      <c r="H4731" s="120">
        <v>2019</v>
      </c>
      <c r="I4731" t="str">
        <f>IF(J4731="natural gas",VLOOKUP(D4731,'Cross-Page Data'!$I$4:$J$13,2,FALSE),IF(J4731="solar",VLOOKUP('Form 923'!D4731,'Cross-Page Data'!$I$14:$J$117,2,FALSE),J4731))</f>
        <v>biomass</v>
      </c>
      <c r="J4731" t="str">
        <f>VLOOKUP(E4731,'Cross-Page Data'!$D$4:$F$48,3,FALSE)</f>
        <v>biomass</v>
      </c>
      <c r="K4731" t="b">
        <f t="shared" si="73"/>
        <v>0</v>
      </c>
    </row>
    <row r="4732" spans="1:11">
      <c r="A4732" s="120">
        <v>10342</v>
      </c>
      <c r="B4732" s="121" t="s">
        <v>205</v>
      </c>
      <c r="C4732" s="121" t="s">
        <v>208</v>
      </c>
      <c r="D4732" s="121" t="s">
        <v>39</v>
      </c>
      <c r="E4732" s="121" t="s">
        <v>38</v>
      </c>
      <c r="F4732" s="122">
        <v>0</v>
      </c>
      <c r="G4732" s="122">
        <v>105700</v>
      </c>
      <c r="H4732" s="120">
        <v>2019</v>
      </c>
      <c r="I4732" t="str">
        <f>IF(J4732="natural gas",VLOOKUP(D4732,'Cross-Page Data'!$I$4:$J$13,2,FALSE),IF(J4732="solar",VLOOKUP('Form 923'!D4732,'Cross-Page Data'!$I$14:$J$117,2,FALSE),J4732))</f>
        <v>natural gas nonpeaker - preexisting nonretiring</v>
      </c>
      <c r="J4732" t="str">
        <f>VLOOKUP(E4732,'Cross-Page Data'!$D$4:$F$48,3,FALSE)</f>
        <v>natural gas</v>
      </c>
      <c r="K4732" t="b">
        <f t="shared" si="73"/>
        <v>0</v>
      </c>
    </row>
    <row r="4733" spans="1:11">
      <c r="A4733" s="120">
        <v>10342</v>
      </c>
      <c r="B4733" s="121" t="s">
        <v>205</v>
      </c>
      <c r="C4733" s="121" t="s">
        <v>208</v>
      </c>
      <c r="D4733" s="121" t="s">
        <v>61</v>
      </c>
      <c r="E4733" s="121" t="s">
        <v>38</v>
      </c>
      <c r="F4733" s="122">
        <v>4231681</v>
      </c>
      <c r="G4733" s="122">
        <v>586079</v>
      </c>
      <c r="H4733" s="120">
        <v>2019</v>
      </c>
      <c r="I4733" t="str">
        <f>IF(J4733="natural gas",VLOOKUP(D4733,'Cross-Page Data'!$I$4:$J$13,2,FALSE),IF(J4733="solar",VLOOKUP('Form 923'!D4733,'Cross-Page Data'!$I$14:$J$117,2,FALSE),J4733))</f>
        <v>natural gas nonpeaker - preexisting nonretiring</v>
      </c>
      <c r="J4733" t="str">
        <f>VLOOKUP(E4733,'Cross-Page Data'!$D$4:$F$48,3,FALSE)</f>
        <v>natural gas</v>
      </c>
      <c r="K4733" t="b">
        <f t="shared" si="73"/>
        <v>0</v>
      </c>
    </row>
    <row r="4734" spans="1:11">
      <c r="A4734" s="120">
        <v>10343</v>
      </c>
      <c r="B4734" s="121" t="s">
        <v>205</v>
      </c>
      <c r="C4734" s="121" t="s">
        <v>208</v>
      </c>
      <c r="D4734" s="121" t="s">
        <v>68</v>
      </c>
      <c r="E4734" s="121" t="s">
        <v>38</v>
      </c>
      <c r="F4734" s="122">
        <v>70882</v>
      </c>
      <c r="G4734" s="122">
        <v>3892.486</v>
      </c>
      <c r="H4734" s="120">
        <v>2019</v>
      </c>
      <c r="I4734" t="str">
        <f>IF(J4734="natural gas",VLOOKUP(D4734,'Cross-Page Data'!$I$4:$J$13,2,FALSE),IF(J4734="solar",VLOOKUP('Form 923'!D4734,'Cross-Page Data'!$I$14:$J$117,2,FALSE),J4734))</f>
        <v>natural gas nonpeaker - preexisting retiring</v>
      </c>
      <c r="J4734" t="str">
        <f>VLOOKUP(E4734,'Cross-Page Data'!$D$4:$F$48,3,FALSE)</f>
        <v>natural gas</v>
      </c>
      <c r="K4734" t="b">
        <f t="shared" si="73"/>
        <v>0</v>
      </c>
    </row>
    <row r="4735" spans="1:11">
      <c r="A4735" s="120">
        <v>10343</v>
      </c>
      <c r="B4735" s="121" t="s">
        <v>205</v>
      </c>
      <c r="C4735" s="121" t="s">
        <v>208</v>
      </c>
      <c r="D4735" s="121" t="s">
        <v>68</v>
      </c>
      <c r="E4735" s="121" t="s">
        <v>146</v>
      </c>
      <c r="F4735" s="122">
        <v>0</v>
      </c>
      <c r="G4735" s="122">
        <v>0</v>
      </c>
      <c r="H4735" s="120">
        <v>2019</v>
      </c>
      <c r="I4735" t="str">
        <f>IF(J4735="natural gas",VLOOKUP(D4735,'Cross-Page Data'!$I$4:$J$13,2,FALSE),IF(J4735="solar",VLOOKUP('Form 923'!D4735,'Cross-Page Data'!$I$14:$J$117,2,FALSE),J4735))</f>
        <v>other</v>
      </c>
      <c r="J4735" t="str">
        <f>VLOOKUP(E4735,'Cross-Page Data'!$D$4:$F$48,3,FALSE)</f>
        <v>other</v>
      </c>
      <c r="K4735" t="b">
        <f t="shared" si="73"/>
        <v>0</v>
      </c>
    </row>
    <row r="4736" spans="1:11">
      <c r="A4736" s="120">
        <v>10343</v>
      </c>
      <c r="B4736" s="121" t="s">
        <v>205</v>
      </c>
      <c r="C4736" s="121" t="s">
        <v>208</v>
      </c>
      <c r="D4736" s="121" t="s">
        <v>68</v>
      </c>
      <c r="E4736" s="121" t="s">
        <v>172</v>
      </c>
      <c r="F4736" s="122">
        <v>1329936</v>
      </c>
      <c r="G4736" s="122">
        <v>77302.514</v>
      </c>
      <c r="H4736" s="120">
        <v>2019</v>
      </c>
      <c r="I4736" t="str">
        <f>IF(J4736="natural gas",VLOOKUP(D4736,'Cross-Page Data'!$I$4:$J$13,2,FALSE),IF(J4736="solar",VLOOKUP('Form 923'!D4736,'Cross-Page Data'!$I$14:$J$117,2,FALSE),J4736))</f>
        <v>hard coal</v>
      </c>
      <c r="J4736" t="str">
        <f>VLOOKUP(E4736,'Cross-Page Data'!$D$4:$F$48,3,FALSE)</f>
        <v>hard coal</v>
      </c>
      <c r="K4736" t="b">
        <f t="shared" si="73"/>
        <v>0</v>
      </c>
    </row>
    <row r="4737" spans="1:11">
      <c r="A4737" s="120">
        <v>10346</v>
      </c>
      <c r="B4737" s="121" t="s">
        <v>201</v>
      </c>
      <c r="C4737" s="121" t="s">
        <v>206</v>
      </c>
      <c r="D4737" s="121" t="s">
        <v>68</v>
      </c>
      <c r="E4737" s="121" t="s">
        <v>38</v>
      </c>
      <c r="F4737" s="122">
        <v>19987</v>
      </c>
      <c r="G4737" s="122">
        <v>1496.375</v>
      </c>
      <c r="H4737" s="120">
        <v>2019</v>
      </c>
      <c r="I4737" t="str">
        <f>IF(J4737="natural gas",VLOOKUP(D4737,'Cross-Page Data'!$I$4:$J$13,2,FALSE),IF(J4737="solar",VLOOKUP('Form 923'!D4737,'Cross-Page Data'!$I$14:$J$117,2,FALSE),J4737))</f>
        <v>natural gas nonpeaker - preexisting retiring</v>
      </c>
      <c r="J4737" t="str">
        <f>VLOOKUP(E4737,'Cross-Page Data'!$D$4:$F$48,3,FALSE)</f>
        <v>natural gas</v>
      </c>
      <c r="K4737" t="b">
        <f t="shared" si="73"/>
        <v>1</v>
      </c>
    </row>
    <row r="4738" spans="1:11">
      <c r="A4738" s="120">
        <v>10346</v>
      </c>
      <c r="B4738" s="121" t="s">
        <v>201</v>
      </c>
      <c r="C4738" s="121" t="s">
        <v>206</v>
      </c>
      <c r="D4738" s="121" t="s">
        <v>68</v>
      </c>
      <c r="E4738" s="121" t="s">
        <v>166</v>
      </c>
      <c r="F4738" s="122">
        <v>73152</v>
      </c>
      <c r="G4738" s="122">
        <v>5607.444</v>
      </c>
      <c r="H4738" s="120">
        <v>2019</v>
      </c>
      <c r="I4738" t="str">
        <f>IF(J4738="natural gas",VLOOKUP(D4738,'Cross-Page Data'!$I$4:$J$13,2,FALSE),IF(J4738="solar",VLOOKUP('Form 923'!D4738,'Cross-Page Data'!$I$14:$J$117,2,FALSE),J4738))</f>
        <v>other</v>
      </c>
      <c r="J4738" t="str">
        <f>VLOOKUP(E4738,'Cross-Page Data'!$D$4:$F$48,3,FALSE)</f>
        <v>other</v>
      </c>
      <c r="K4738" t="b">
        <f t="shared" si="73"/>
        <v>1</v>
      </c>
    </row>
    <row r="4739" spans="1:11">
      <c r="A4739" s="120">
        <v>10346</v>
      </c>
      <c r="B4739" s="121" t="s">
        <v>201</v>
      </c>
      <c r="C4739" s="121" t="s">
        <v>206</v>
      </c>
      <c r="D4739" s="121" t="s">
        <v>68</v>
      </c>
      <c r="E4739" s="121" t="s">
        <v>176</v>
      </c>
      <c r="F4739" s="122">
        <v>1133699</v>
      </c>
      <c r="G4739" s="122">
        <v>86402.181</v>
      </c>
      <c r="H4739" s="120">
        <v>2019</v>
      </c>
      <c r="I4739" t="str">
        <f>IF(J4739="natural gas",VLOOKUP(D4739,'Cross-Page Data'!$I$4:$J$13,2,FALSE),IF(J4739="solar",VLOOKUP('Form 923'!D4739,'Cross-Page Data'!$I$14:$J$117,2,FALSE),J4739))</f>
        <v>biomass</v>
      </c>
      <c r="J4739" t="str">
        <f>VLOOKUP(E4739,'Cross-Page Data'!$D$4:$F$48,3,FALSE)</f>
        <v>biomass</v>
      </c>
      <c r="K4739" t="b">
        <f t="shared" si="73"/>
        <v>1</v>
      </c>
    </row>
    <row r="4740" spans="1:11">
      <c r="A4740" s="120">
        <v>10349</v>
      </c>
      <c r="B4740" s="121" t="s">
        <v>205</v>
      </c>
      <c r="C4740" s="121" t="s">
        <v>208</v>
      </c>
      <c r="D4740" s="121" t="s">
        <v>73</v>
      </c>
      <c r="E4740" s="121" t="s">
        <v>38</v>
      </c>
      <c r="F4740" s="122">
        <v>1711950</v>
      </c>
      <c r="G4740" s="122">
        <v>221904</v>
      </c>
      <c r="H4740" s="120">
        <v>2019</v>
      </c>
      <c r="I4740" t="str">
        <f>IF(J4740="natural gas",VLOOKUP(D4740,'Cross-Page Data'!$I$4:$J$13,2,FALSE),IF(J4740="solar",VLOOKUP('Form 923'!D4740,'Cross-Page Data'!$I$14:$J$117,2,FALSE),J4740))</f>
        <v>natural gas peaker</v>
      </c>
      <c r="J4740" t="str">
        <f>VLOOKUP(E4740,'Cross-Page Data'!$D$4:$F$48,3,FALSE)</f>
        <v>natural gas</v>
      </c>
      <c r="K4740" t="b">
        <f t="shared" si="73"/>
        <v>0</v>
      </c>
    </row>
    <row r="4741" spans="1:11">
      <c r="A4741" s="120">
        <v>10350</v>
      </c>
      <c r="B4741" s="121" t="s">
        <v>205</v>
      </c>
      <c r="C4741" s="121" t="s">
        <v>208</v>
      </c>
      <c r="D4741" s="121" t="s">
        <v>39</v>
      </c>
      <c r="E4741" s="121" t="s">
        <v>38</v>
      </c>
      <c r="F4741" s="122">
        <v>6572</v>
      </c>
      <c r="G4741" s="122">
        <v>1419</v>
      </c>
      <c r="H4741" s="120">
        <v>2019</v>
      </c>
      <c r="I4741" t="str">
        <f>IF(J4741="natural gas",VLOOKUP(D4741,'Cross-Page Data'!$I$4:$J$13,2,FALSE),IF(J4741="solar",VLOOKUP('Form 923'!D4741,'Cross-Page Data'!$I$14:$J$117,2,FALSE),J4741))</f>
        <v>natural gas nonpeaker - preexisting nonretiring</v>
      </c>
      <c r="J4741" t="str">
        <f>VLOOKUP(E4741,'Cross-Page Data'!$D$4:$F$48,3,FALSE)</f>
        <v>natural gas</v>
      </c>
      <c r="K4741" t="b">
        <f t="shared" si="73"/>
        <v>0</v>
      </c>
    </row>
    <row r="4742" spans="1:11">
      <c r="A4742" s="120">
        <v>10350</v>
      </c>
      <c r="B4742" s="121" t="s">
        <v>205</v>
      </c>
      <c r="C4742" s="121" t="s">
        <v>208</v>
      </c>
      <c r="D4742" s="121" t="s">
        <v>61</v>
      </c>
      <c r="E4742" s="121" t="s">
        <v>38</v>
      </c>
      <c r="F4742" s="122">
        <v>63428</v>
      </c>
      <c r="G4742" s="122">
        <v>7392</v>
      </c>
      <c r="H4742" s="120">
        <v>2019</v>
      </c>
      <c r="I4742" t="str">
        <f>IF(J4742="natural gas",VLOOKUP(D4742,'Cross-Page Data'!$I$4:$J$13,2,FALSE),IF(J4742="solar",VLOOKUP('Form 923'!D4742,'Cross-Page Data'!$I$14:$J$117,2,FALSE),J4742))</f>
        <v>natural gas nonpeaker - preexisting nonretiring</v>
      </c>
      <c r="J4742" t="str">
        <f>VLOOKUP(E4742,'Cross-Page Data'!$D$4:$F$48,3,FALSE)</f>
        <v>natural gas</v>
      </c>
      <c r="K4742" t="b">
        <f t="shared" si="73"/>
        <v>0</v>
      </c>
    </row>
    <row r="4743" spans="1:11">
      <c r="A4743" s="120">
        <v>10354</v>
      </c>
      <c r="B4743" s="121" t="s">
        <v>201</v>
      </c>
      <c r="C4743" s="121" t="s">
        <v>206</v>
      </c>
      <c r="D4743" s="121" t="s">
        <v>68</v>
      </c>
      <c r="E4743" s="121" t="s">
        <v>176</v>
      </c>
      <c r="F4743" s="122">
        <v>3347181</v>
      </c>
      <c r="G4743" s="122">
        <v>222953</v>
      </c>
      <c r="H4743" s="120">
        <v>2019</v>
      </c>
      <c r="I4743" t="str">
        <f>IF(J4743="natural gas",VLOOKUP(D4743,'Cross-Page Data'!$I$4:$J$13,2,FALSE),IF(J4743="solar",VLOOKUP('Form 923'!D4743,'Cross-Page Data'!$I$14:$J$117,2,FALSE),J4743))</f>
        <v>biomass</v>
      </c>
      <c r="J4743" t="str">
        <f>VLOOKUP(E4743,'Cross-Page Data'!$D$4:$F$48,3,FALSE)</f>
        <v>biomass</v>
      </c>
      <c r="K4743" t="b">
        <f t="shared" ref="K4743:K4806" si="74">IF(AND($N$6=FALSE,OR(C4743="Commercial NAICS Cogen",C4743="Industrial NAICS Cogen",C4743="NAICS-22 Cogen")),FALSE,IF(AND($N$7=FALSE,OR(C4743="Commercial NAICS Cogen",C4743="Commercial NAICS Non-Cogen",C4743="industrial NAICS Cogen",C4743="industrial NAICS non-cogen")),FALSE,TRUE))</f>
        <v>1</v>
      </c>
    </row>
    <row r="4744" spans="1:11">
      <c r="A4744" s="120">
        <v>10356</v>
      </c>
      <c r="B4744" s="121" t="s">
        <v>201</v>
      </c>
      <c r="C4744" s="121" t="s">
        <v>206</v>
      </c>
      <c r="D4744" s="121" t="s">
        <v>68</v>
      </c>
      <c r="E4744" s="121" t="s">
        <v>70</v>
      </c>
      <c r="F4744" s="122">
        <v>0</v>
      </c>
      <c r="G4744" s="122">
        <v>0</v>
      </c>
      <c r="H4744" s="120">
        <v>2019</v>
      </c>
      <c r="I4744" t="str">
        <f>IF(J4744="natural gas",VLOOKUP(D4744,'Cross-Page Data'!$I$4:$J$13,2,FALSE),IF(J4744="solar",VLOOKUP('Form 923'!D4744,'Cross-Page Data'!$I$14:$J$117,2,FALSE),J4744))</f>
        <v>heavy or residual fuel oil</v>
      </c>
      <c r="J4744" t="str">
        <f>VLOOKUP(E4744,'Cross-Page Data'!$D$4:$F$48,3,FALSE)</f>
        <v>heavy or residual fuel oil</v>
      </c>
      <c r="K4744" t="b">
        <f t="shared" si="74"/>
        <v>1</v>
      </c>
    </row>
    <row r="4745" spans="1:11">
      <c r="A4745" s="120">
        <v>10356</v>
      </c>
      <c r="B4745" s="121" t="s">
        <v>201</v>
      </c>
      <c r="C4745" s="121" t="s">
        <v>206</v>
      </c>
      <c r="D4745" s="121" t="s">
        <v>68</v>
      </c>
      <c r="E4745" s="121" t="s">
        <v>176</v>
      </c>
      <c r="F4745" s="122">
        <v>918016</v>
      </c>
      <c r="G4745" s="122">
        <v>63871</v>
      </c>
      <c r="H4745" s="120">
        <v>2019</v>
      </c>
      <c r="I4745" t="str">
        <f>IF(J4745="natural gas",VLOOKUP(D4745,'Cross-Page Data'!$I$4:$J$13,2,FALSE),IF(J4745="solar",VLOOKUP('Form 923'!D4745,'Cross-Page Data'!$I$14:$J$117,2,FALSE),J4745))</f>
        <v>biomass</v>
      </c>
      <c r="J4745" t="str">
        <f>VLOOKUP(E4745,'Cross-Page Data'!$D$4:$F$48,3,FALSE)</f>
        <v>biomass</v>
      </c>
      <c r="K4745" t="b">
        <f t="shared" si="74"/>
        <v>1</v>
      </c>
    </row>
    <row r="4746" spans="1:11">
      <c r="A4746" s="120">
        <v>10360</v>
      </c>
      <c r="B4746" s="121" t="s">
        <v>205</v>
      </c>
      <c r="C4746" s="121" t="s">
        <v>209</v>
      </c>
      <c r="D4746" s="121" t="s">
        <v>68</v>
      </c>
      <c r="E4746" s="121" t="s">
        <v>54</v>
      </c>
      <c r="F4746" s="122">
        <v>289963</v>
      </c>
      <c r="G4746" s="122">
        <v>58026.877</v>
      </c>
      <c r="H4746" s="120">
        <v>2019</v>
      </c>
      <c r="I4746" t="str">
        <f>IF(J4746="natural gas",VLOOKUP(D4746,'Cross-Page Data'!$I$4:$J$13,2,FALSE),IF(J4746="solar",VLOOKUP('Form 923'!D4746,'Cross-Page Data'!$I$14:$J$117,2,FALSE),J4746))</f>
        <v>hard coal</v>
      </c>
      <c r="J4746" t="str">
        <f>VLOOKUP(E4746,'Cross-Page Data'!$D$4:$F$48,3,FALSE)</f>
        <v>hard coal</v>
      </c>
      <c r="K4746" t="b">
        <f t="shared" si="74"/>
        <v>0</v>
      </c>
    </row>
    <row r="4747" spans="1:11">
      <c r="A4747" s="120">
        <v>10360</v>
      </c>
      <c r="B4747" s="121" t="s">
        <v>205</v>
      </c>
      <c r="C4747" s="121" t="s">
        <v>209</v>
      </c>
      <c r="D4747" s="121" t="s">
        <v>68</v>
      </c>
      <c r="E4747" s="121" t="s">
        <v>70</v>
      </c>
      <c r="F4747" s="122">
        <v>0</v>
      </c>
      <c r="G4747" s="122">
        <v>0</v>
      </c>
      <c r="H4747" s="120">
        <v>2019</v>
      </c>
      <c r="I4747" t="str">
        <f>IF(J4747="natural gas",VLOOKUP(D4747,'Cross-Page Data'!$I$4:$J$13,2,FALSE),IF(J4747="solar",VLOOKUP('Form 923'!D4747,'Cross-Page Data'!$I$14:$J$117,2,FALSE),J4747))</f>
        <v>heavy or residual fuel oil</v>
      </c>
      <c r="J4747" t="str">
        <f>VLOOKUP(E4747,'Cross-Page Data'!$D$4:$F$48,3,FALSE)</f>
        <v>heavy or residual fuel oil</v>
      </c>
      <c r="K4747" t="b">
        <f t="shared" si="74"/>
        <v>0</v>
      </c>
    </row>
    <row r="4748" spans="1:11">
      <c r="A4748" s="120">
        <v>10360</v>
      </c>
      <c r="B4748" s="121" t="s">
        <v>205</v>
      </c>
      <c r="C4748" s="121" t="s">
        <v>209</v>
      </c>
      <c r="D4748" s="121" t="s">
        <v>68</v>
      </c>
      <c r="E4748" s="121" t="s">
        <v>38</v>
      </c>
      <c r="F4748" s="122">
        <v>450716</v>
      </c>
      <c r="G4748" s="122">
        <v>90096.123</v>
      </c>
      <c r="H4748" s="120">
        <v>2019</v>
      </c>
      <c r="I4748" t="str">
        <f>IF(J4748="natural gas",VLOOKUP(D4748,'Cross-Page Data'!$I$4:$J$13,2,FALSE),IF(J4748="solar",VLOOKUP('Form 923'!D4748,'Cross-Page Data'!$I$14:$J$117,2,FALSE),J4748))</f>
        <v>natural gas nonpeaker - preexisting retiring</v>
      </c>
      <c r="J4748" t="str">
        <f>VLOOKUP(E4748,'Cross-Page Data'!$D$4:$F$48,3,FALSE)</f>
        <v>natural gas</v>
      </c>
      <c r="K4748" t="b">
        <f t="shared" si="74"/>
        <v>0</v>
      </c>
    </row>
    <row r="4749" spans="1:11">
      <c r="A4749" s="120">
        <v>10360</v>
      </c>
      <c r="B4749" s="121" t="s">
        <v>205</v>
      </c>
      <c r="C4749" s="121" t="s">
        <v>209</v>
      </c>
      <c r="D4749" s="121" t="s">
        <v>68</v>
      </c>
      <c r="E4749" s="121" t="s">
        <v>144</v>
      </c>
      <c r="F4749" s="122">
        <v>0</v>
      </c>
      <c r="G4749" s="122">
        <v>0</v>
      </c>
      <c r="H4749" s="120">
        <v>2019</v>
      </c>
      <c r="I4749" t="str">
        <f>IF(J4749="natural gas",VLOOKUP(D4749,'Cross-Page Data'!$I$4:$J$13,2,FALSE),IF(J4749="solar",VLOOKUP('Form 923'!D4749,'Cross-Page Data'!$I$14:$J$117,2,FALSE),J4749))</f>
        <v>petroleum</v>
      </c>
      <c r="J4749" t="str">
        <f>VLOOKUP(E4749,'Cross-Page Data'!$D$4:$F$48,3,FALSE)</f>
        <v>petroleum</v>
      </c>
      <c r="K4749" t="b">
        <f t="shared" si="74"/>
        <v>0</v>
      </c>
    </row>
    <row r="4750" spans="1:11">
      <c r="A4750" s="120">
        <v>10360</v>
      </c>
      <c r="B4750" s="121" t="s">
        <v>205</v>
      </c>
      <c r="C4750" s="121" t="s">
        <v>209</v>
      </c>
      <c r="D4750" s="121" t="s">
        <v>68</v>
      </c>
      <c r="E4750" s="121" t="s">
        <v>162</v>
      </c>
      <c r="F4750" s="122">
        <v>0</v>
      </c>
      <c r="G4750" s="122">
        <v>0</v>
      </c>
      <c r="H4750" s="120">
        <v>2019</v>
      </c>
      <c r="I4750" t="str">
        <f>IF(J4750="natural gas",VLOOKUP(D4750,'Cross-Page Data'!$I$4:$J$13,2,FALSE),IF(J4750="solar",VLOOKUP('Form 923'!D4750,'Cross-Page Data'!$I$14:$J$117,2,FALSE),J4750))</f>
        <v>hard coal</v>
      </c>
      <c r="J4750" t="str">
        <f>VLOOKUP(E4750,'Cross-Page Data'!$D$4:$F$48,3,FALSE)</f>
        <v>hard coal</v>
      </c>
      <c r="K4750" t="b">
        <f t="shared" si="74"/>
        <v>0</v>
      </c>
    </row>
    <row r="4751" spans="1:11">
      <c r="A4751" s="120">
        <v>10361</v>
      </c>
      <c r="B4751" s="121" t="s">
        <v>205</v>
      </c>
      <c r="C4751" s="121" t="s">
        <v>209</v>
      </c>
      <c r="D4751" s="121" t="s">
        <v>73</v>
      </c>
      <c r="E4751" s="121" t="s">
        <v>70</v>
      </c>
      <c r="F4751" s="122">
        <v>0</v>
      </c>
      <c r="G4751" s="122">
        <v>0</v>
      </c>
      <c r="H4751" s="120">
        <v>2019</v>
      </c>
      <c r="I4751" t="str">
        <f>IF(J4751="natural gas",VLOOKUP(D4751,'Cross-Page Data'!$I$4:$J$13,2,FALSE),IF(J4751="solar",VLOOKUP('Form 923'!D4751,'Cross-Page Data'!$I$14:$J$117,2,FALSE),J4751))</f>
        <v>heavy or residual fuel oil</v>
      </c>
      <c r="J4751" t="str">
        <f>VLOOKUP(E4751,'Cross-Page Data'!$D$4:$F$48,3,FALSE)</f>
        <v>heavy or residual fuel oil</v>
      </c>
      <c r="K4751" t="b">
        <f t="shared" si="74"/>
        <v>0</v>
      </c>
    </row>
    <row r="4752" spans="1:11">
      <c r="A4752" s="120">
        <v>10361</v>
      </c>
      <c r="B4752" s="121" t="s">
        <v>205</v>
      </c>
      <c r="C4752" s="121" t="s">
        <v>209</v>
      </c>
      <c r="D4752" s="121" t="s">
        <v>73</v>
      </c>
      <c r="E4752" s="121" t="s">
        <v>38</v>
      </c>
      <c r="F4752" s="122">
        <v>64697</v>
      </c>
      <c r="G4752" s="122">
        <v>10177</v>
      </c>
      <c r="H4752" s="120">
        <v>2019</v>
      </c>
      <c r="I4752" t="str">
        <f>IF(J4752="natural gas",VLOOKUP(D4752,'Cross-Page Data'!$I$4:$J$13,2,FALSE),IF(J4752="solar",VLOOKUP('Form 923'!D4752,'Cross-Page Data'!$I$14:$J$117,2,FALSE),J4752))</f>
        <v>natural gas peaker</v>
      </c>
      <c r="J4752" t="str">
        <f>VLOOKUP(E4752,'Cross-Page Data'!$D$4:$F$48,3,FALSE)</f>
        <v>natural gas</v>
      </c>
      <c r="K4752" t="b">
        <f t="shared" si="74"/>
        <v>0</v>
      </c>
    </row>
    <row r="4753" spans="1:11">
      <c r="A4753" s="120">
        <v>10361</v>
      </c>
      <c r="B4753" s="121" t="s">
        <v>205</v>
      </c>
      <c r="C4753" s="121" t="s">
        <v>209</v>
      </c>
      <c r="D4753" s="121" t="s">
        <v>68</v>
      </c>
      <c r="E4753" s="121" t="s">
        <v>54</v>
      </c>
      <c r="F4753" s="122">
        <v>321821</v>
      </c>
      <c r="G4753" s="122">
        <v>49680.073</v>
      </c>
      <c r="H4753" s="120">
        <v>2019</v>
      </c>
      <c r="I4753" t="str">
        <f>IF(J4753="natural gas",VLOOKUP(D4753,'Cross-Page Data'!$I$4:$J$13,2,FALSE),IF(J4753="solar",VLOOKUP('Form 923'!D4753,'Cross-Page Data'!$I$14:$J$117,2,FALSE),J4753))</f>
        <v>hard coal</v>
      </c>
      <c r="J4753" t="str">
        <f>VLOOKUP(E4753,'Cross-Page Data'!$D$4:$F$48,3,FALSE)</f>
        <v>hard coal</v>
      </c>
      <c r="K4753" t="b">
        <f t="shared" si="74"/>
        <v>0</v>
      </c>
    </row>
    <row r="4754" spans="1:11">
      <c r="A4754" s="120">
        <v>10361</v>
      </c>
      <c r="B4754" s="121" t="s">
        <v>205</v>
      </c>
      <c r="C4754" s="121" t="s">
        <v>209</v>
      </c>
      <c r="D4754" s="121" t="s">
        <v>68</v>
      </c>
      <c r="E4754" s="121" t="s">
        <v>70</v>
      </c>
      <c r="F4754" s="122">
        <v>753</v>
      </c>
      <c r="G4754" s="122">
        <v>114.715</v>
      </c>
      <c r="H4754" s="120">
        <v>2019</v>
      </c>
      <c r="I4754" t="str">
        <f>IF(J4754="natural gas",VLOOKUP(D4754,'Cross-Page Data'!$I$4:$J$13,2,FALSE),IF(J4754="solar",VLOOKUP('Form 923'!D4754,'Cross-Page Data'!$I$14:$J$117,2,FALSE),J4754))</f>
        <v>heavy or residual fuel oil</v>
      </c>
      <c r="J4754" t="str">
        <f>VLOOKUP(E4754,'Cross-Page Data'!$D$4:$F$48,3,FALSE)</f>
        <v>heavy or residual fuel oil</v>
      </c>
      <c r="K4754" t="b">
        <f t="shared" si="74"/>
        <v>0</v>
      </c>
    </row>
    <row r="4755" spans="1:11">
      <c r="A4755" s="120">
        <v>10361</v>
      </c>
      <c r="B4755" s="121" t="s">
        <v>205</v>
      </c>
      <c r="C4755" s="121" t="s">
        <v>209</v>
      </c>
      <c r="D4755" s="121" t="s">
        <v>68</v>
      </c>
      <c r="E4755" s="121" t="s">
        <v>144</v>
      </c>
      <c r="F4755" s="122">
        <v>907107</v>
      </c>
      <c r="G4755" s="122">
        <v>139838.21</v>
      </c>
      <c r="H4755" s="120">
        <v>2019</v>
      </c>
      <c r="I4755" t="str">
        <f>IF(J4755="natural gas",VLOOKUP(D4755,'Cross-Page Data'!$I$4:$J$13,2,FALSE),IF(J4755="solar",VLOOKUP('Form 923'!D4755,'Cross-Page Data'!$I$14:$J$117,2,FALSE),J4755))</f>
        <v>petroleum</v>
      </c>
      <c r="J4755" t="str">
        <f>VLOOKUP(E4755,'Cross-Page Data'!$D$4:$F$48,3,FALSE)</f>
        <v>petroleum</v>
      </c>
      <c r="K4755" t="b">
        <f t="shared" si="74"/>
        <v>0</v>
      </c>
    </row>
    <row r="4756" spans="1:11">
      <c r="A4756" s="120">
        <v>10362</v>
      </c>
      <c r="B4756" s="121" t="s">
        <v>205</v>
      </c>
      <c r="C4756" s="121" t="s">
        <v>209</v>
      </c>
      <c r="D4756" s="121" t="s">
        <v>68</v>
      </c>
      <c r="E4756" s="121" t="s">
        <v>54</v>
      </c>
      <c r="F4756" s="122">
        <v>26019</v>
      </c>
      <c r="G4756" s="122">
        <v>2703.435</v>
      </c>
      <c r="H4756" s="120">
        <v>2019</v>
      </c>
      <c r="I4756" t="str">
        <f>IF(J4756="natural gas",VLOOKUP(D4756,'Cross-Page Data'!$I$4:$J$13,2,FALSE),IF(J4756="solar",VLOOKUP('Form 923'!D4756,'Cross-Page Data'!$I$14:$J$117,2,FALSE),J4756))</f>
        <v>hard coal</v>
      </c>
      <c r="J4756" t="str">
        <f>VLOOKUP(E4756,'Cross-Page Data'!$D$4:$F$48,3,FALSE)</f>
        <v>hard coal</v>
      </c>
      <c r="K4756" t="b">
        <f t="shared" si="74"/>
        <v>0</v>
      </c>
    </row>
    <row r="4757" spans="1:11">
      <c r="A4757" s="120">
        <v>10362</v>
      </c>
      <c r="B4757" s="121" t="s">
        <v>205</v>
      </c>
      <c r="C4757" s="121" t="s">
        <v>209</v>
      </c>
      <c r="D4757" s="121" t="s">
        <v>68</v>
      </c>
      <c r="E4757" s="121" t="s">
        <v>38</v>
      </c>
      <c r="F4757" s="122">
        <v>2454395</v>
      </c>
      <c r="G4757" s="122">
        <v>254685.99</v>
      </c>
      <c r="H4757" s="120">
        <v>2019</v>
      </c>
      <c r="I4757" t="str">
        <f>IF(J4757="natural gas",VLOOKUP(D4757,'Cross-Page Data'!$I$4:$J$13,2,FALSE),IF(J4757="solar",VLOOKUP('Form 923'!D4757,'Cross-Page Data'!$I$14:$J$117,2,FALSE),J4757))</f>
        <v>natural gas nonpeaker - preexisting retiring</v>
      </c>
      <c r="J4757" t="str">
        <f>VLOOKUP(E4757,'Cross-Page Data'!$D$4:$F$48,3,FALSE)</f>
        <v>natural gas</v>
      </c>
      <c r="K4757" t="b">
        <f t="shared" si="74"/>
        <v>0</v>
      </c>
    </row>
    <row r="4758" spans="1:11">
      <c r="A4758" s="120">
        <v>10362</v>
      </c>
      <c r="B4758" s="121" t="s">
        <v>205</v>
      </c>
      <c r="C4758" s="121" t="s">
        <v>209</v>
      </c>
      <c r="D4758" s="121" t="s">
        <v>68</v>
      </c>
      <c r="E4758" s="121" t="s">
        <v>162</v>
      </c>
      <c r="F4758" s="122">
        <v>1116437</v>
      </c>
      <c r="G4758" s="122">
        <v>115852.57</v>
      </c>
      <c r="H4758" s="120">
        <v>2019</v>
      </c>
      <c r="I4758" t="str">
        <f>IF(J4758="natural gas",VLOOKUP(D4758,'Cross-Page Data'!$I$4:$J$13,2,FALSE),IF(J4758="solar",VLOOKUP('Form 923'!D4758,'Cross-Page Data'!$I$14:$J$117,2,FALSE),J4758))</f>
        <v>hard coal</v>
      </c>
      <c r="J4758" t="str">
        <f>VLOOKUP(E4758,'Cross-Page Data'!$D$4:$F$48,3,FALSE)</f>
        <v>hard coal</v>
      </c>
      <c r="K4758" t="b">
        <f t="shared" si="74"/>
        <v>0</v>
      </c>
    </row>
    <row r="4759" spans="1:11">
      <c r="A4759" s="120">
        <v>10377</v>
      </c>
      <c r="B4759" s="121" t="s">
        <v>205</v>
      </c>
      <c r="C4759" s="121" t="s">
        <v>208</v>
      </c>
      <c r="D4759" s="121" t="s">
        <v>68</v>
      </c>
      <c r="E4759" s="121" t="s">
        <v>54</v>
      </c>
      <c r="F4759" s="122">
        <v>116379</v>
      </c>
      <c r="G4759" s="122">
        <v>17158</v>
      </c>
      <c r="H4759" s="120">
        <v>2019</v>
      </c>
      <c r="I4759" t="str">
        <f>IF(J4759="natural gas",VLOOKUP(D4759,'Cross-Page Data'!$I$4:$J$13,2,FALSE),IF(J4759="solar",VLOOKUP('Form 923'!D4759,'Cross-Page Data'!$I$14:$J$117,2,FALSE),J4759))</f>
        <v>hard coal</v>
      </c>
      <c r="J4759" t="str">
        <f>VLOOKUP(E4759,'Cross-Page Data'!$D$4:$F$48,3,FALSE)</f>
        <v>hard coal</v>
      </c>
      <c r="K4759" t="b">
        <f t="shared" si="74"/>
        <v>0</v>
      </c>
    </row>
    <row r="4760" spans="1:11">
      <c r="A4760" s="120">
        <v>10378</v>
      </c>
      <c r="B4760" s="121" t="s">
        <v>205</v>
      </c>
      <c r="C4760" s="121" t="s">
        <v>208</v>
      </c>
      <c r="D4760" s="121" t="s">
        <v>68</v>
      </c>
      <c r="E4760" s="121" t="s">
        <v>54</v>
      </c>
      <c r="F4760" s="122">
        <v>272647</v>
      </c>
      <c r="G4760" s="122">
        <v>46487.116</v>
      </c>
      <c r="H4760" s="120">
        <v>2019</v>
      </c>
      <c r="I4760" t="str">
        <f>IF(J4760="natural gas",VLOOKUP(D4760,'Cross-Page Data'!$I$4:$J$13,2,FALSE),IF(J4760="solar",VLOOKUP('Form 923'!D4760,'Cross-Page Data'!$I$14:$J$117,2,FALSE),J4760))</f>
        <v>hard coal</v>
      </c>
      <c r="J4760" t="str">
        <f>VLOOKUP(E4760,'Cross-Page Data'!$D$4:$F$48,3,FALSE)</f>
        <v>hard coal</v>
      </c>
      <c r="K4760" t="b">
        <f t="shared" si="74"/>
        <v>0</v>
      </c>
    </row>
    <row r="4761" spans="1:11">
      <c r="A4761" s="120">
        <v>10378</v>
      </c>
      <c r="B4761" s="121" t="s">
        <v>205</v>
      </c>
      <c r="C4761" s="121" t="s">
        <v>208</v>
      </c>
      <c r="D4761" s="121" t="s">
        <v>68</v>
      </c>
      <c r="E4761" s="121" t="s">
        <v>166</v>
      </c>
      <c r="F4761" s="122">
        <v>1146922</v>
      </c>
      <c r="G4761" s="122">
        <v>195692.54</v>
      </c>
      <c r="H4761" s="120">
        <v>2019</v>
      </c>
      <c r="I4761" t="str">
        <f>IF(J4761="natural gas",VLOOKUP(D4761,'Cross-Page Data'!$I$4:$J$13,2,FALSE),IF(J4761="solar",VLOOKUP('Form 923'!D4761,'Cross-Page Data'!$I$14:$J$117,2,FALSE),J4761))</f>
        <v>other</v>
      </c>
      <c r="J4761" t="str">
        <f>VLOOKUP(E4761,'Cross-Page Data'!$D$4:$F$48,3,FALSE)</f>
        <v>other</v>
      </c>
      <c r="K4761" t="b">
        <f t="shared" si="74"/>
        <v>0</v>
      </c>
    </row>
    <row r="4762" spans="1:11">
      <c r="A4762" s="120">
        <v>10378</v>
      </c>
      <c r="B4762" s="121" t="s">
        <v>205</v>
      </c>
      <c r="C4762" s="121" t="s">
        <v>208</v>
      </c>
      <c r="D4762" s="121" t="s">
        <v>68</v>
      </c>
      <c r="E4762" s="121" t="s">
        <v>176</v>
      </c>
      <c r="F4762" s="122">
        <v>1267360</v>
      </c>
      <c r="G4762" s="122">
        <v>216335.34</v>
      </c>
      <c r="H4762" s="120">
        <v>2019</v>
      </c>
      <c r="I4762" t="str">
        <f>IF(J4762="natural gas",VLOOKUP(D4762,'Cross-Page Data'!$I$4:$J$13,2,FALSE),IF(J4762="solar",VLOOKUP('Form 923'!D4762,'Cross-Page Data'!$I$14:$J$117,2,FALSE),J4762))</f>
        <v>biomass</v>
      </c>
      <c r="J4762" t="str">
        <f>VLOOKUP(E4762,'Cross-Page Data'!$D$4:$F$48,3,FALSE)</f>
        <v>biomass</v>
      </c>
      <c r="K4762" t="b">
        <f t="shared" si="74"/>
        <v>0</v>
      </c>
    </row>
    <row r="4763" spans="1:11">
      <c r="A4763" s="120">
        <v>10379</v>
      </c>
      <c r="B4763" s="121" t="s">
        <v>201</v>
      </c>
      <c r="C4763" s="121" t="s">
        <v>206</v>
      </c>
      <c r="D4763" s="121" t="s">
        <v>68</v>
      </c>
      <c r="E4763" s="121" t="s">
        <v>54</v>
      </c>
      <c r="F4763" s="122">
        <v>554866</v>
      </c>
      <c r="G4763" s="122">
        <v>39873.884</v>
      </c>
      <c r="H4763" s="120">
        <v>2019</v>
      </c>
      <c r="I4763" t="str">
        <f>IF(J4763="natural gas",VLOOKUP(D4763,'Cross-Page Data'!$I$4:$J$13,2,FALSE),IF(J4763="solar",VLOOKUP('Form 923'!D4763,'Cross-Page Data'!$I$14:$J$117,2,FALSE),J4763))</f>
        <v>hard coal</v>
      </c>
      <c r="J4763" t="str">
        <f>VLOOKUP(E4763,'Cross-Page Data'!$D$4:$F$48,3,FALSE)</f>
        <v>hard coal</v>
      </c>
      <c r="K4763" t="b">
        <f t="shared" si="74"/>
        <v>1</v>
      </c>
    </row>
    <row r="4764" spans="1:11">
      <c r="A4764" s="120">
        <v>10379</v>
      </c>
      <c r="B4764" s="121" t="s">
        <v>201</v>
      </c>
      <c r="C4764" s="121" t="s">
        <v>206</v>
      </c>
      <c r="D4764" s="121" t="s">
        <v>68</v>
      </c>
      <c r="E4764" s="121" t="s">
        <v>166</v>
      </c>
      <c r="F4764" s="122">
        <v>1799126</v>
      </c>
      <c r="G4764" s="122">
        <v>129229.09</v>
      </c>
      <c r="H4764" s="120">
        <v>2019</v>
      </c>
      <c r="I4764" t="str">
        <f>IF(J4764="natural gas",VLOOKUP(D4764,'Cross-Page Data'!$I$4:$J$13,2,FALSE),IF(J4764="solar",VLOOKUP('Form 923'!D4764,'Cross-Page Data'!$I$14:$J$117,2,FALSE),J4764))</f>
        <v>other</v>
      </c>
      <c r="J4764" t="str">
        <f>VLOOKUP(E4764,'Cross-Page Data'!$D$4:$F$48,3,FALSE)</f>
        <v>other</v>
      </c>
      <c r="K4764" t="b">
        <f t="shared" si="74"/>
        <v>1</v>
      </c>
    </row>
    <row r="4765" spans="1:11">
      <c r="A4765" s="120">
        <v>10379</v>
      </c>
      <c r="B4765" s="121" t="s">
        <v>201</v>
      </c>
      <c r="C4765" s="121" t="s">
        <v>206</v>
      </c>
      <c r="D4765" s="121" t="s">
        <v>68</v>
      </c>
      <c r="E4765" s="121" t="s">
        <v>176</v>
      </c>
      <c r="F4765" s="122">
        <v>2190403</v>
      </c>
      <c r="G4765" s="122">
        <v>155953.03</v>
      </c>
      <c r="H4765" s="120">
        <v>2019</v>
      </c>
      <c r="I4765" t="str">
        <f>IF(J4765="natural gas",VLOOKUP(D4765,'Cross-Page Data'!$I$4:$J$13,2,FALSE),IF(J4765="solar",VLOOKUP('Form 923'!D4765,'Cross-Page Data'!$I$14:$J$117,2,FALSE),J4765))</f>
        <v>biomass</v>
      </c>
      <c r="J4765" t="str">
        <f>VLOOKUP(E4765,'Cross-Page Data'!$D$4:$F$48,3,FALSE)</f>
        <v>biomass</v>
      </c>
      <c r="K4765" t="b">
        <f t="shared" si="74"/>
        <v>1</v>
      </c>
    </row>
    <row r="4766" spans="1:11">
      <c r="A4766" s="120">
        <v>10382</v>
      </c>
      <c r="B4766" s="121" t="s">
        <v>205</v>
      </c>
      <c r="C4766" s="121" t="s">
        <v>208</v>
      </c>
      <c r="D4766" s="121" t="s">
        <v>68</v>
      </c>
      <c r="E4766" s="121" t="s">
        <v>54</v>
      </c>
      <c r="F4766" s="122">
        <v>0</v>
      </c>
      <c r="G4766" s="122">
        <v>0</v>
      </c>
      <c r="H4766" s="120">
        <v>2019</v>
      </c>
      <c r="I4766" t="str">
        <f>IF(J4766="natural gas",VLOOKUP(D4766,'Cross-Page Data'!$I$4:$J$13,2,FALSE),IF(J4766="solar",VLOOKUP('Form 923'!D4766,'Cross-Page Data'!$I$14:$J$117,2,FALSE),J4766))</f>
        <v>hard coal</v>
      </c>
      <c r="J4766" t="str">
        <f>VLOOKUP(E4766,'Cross-Page Data'!$D$4:$F$48,3,FALSE)</f>
        <v>hard coal</v>
      </c>
      <c r="K4766" t="b">
        <f t="shared" si="74"/>
        <v>0</v>
      </c>
    </row>
    <row r="4767" spans="1:11">
      <c r="A4767" s="120">
        <v>10382</v>
      </c>
      <c r="B4767" s="121" t="s">
        <v>205</v>
      </c>
      <c r="C4767" s="121" t="s">
        <v>208</v>
      </c>
      <c r="D4767" s="121" t="s">
        <v>68</v>
      </c>
      <c r="E4767" s="121" t="s">
        <v>70</v>
      </c>
      <c r="F4767" s="122">
        <v>0</v>
      </c>
      <c r="G4767" s="122">
        <v>0</v>
      </c>
      <c r="H4767" s="120">
        <v>2019</v>
      </c>
      <c r="I4767" t="str">
        <f>IF(J4767="natural gas",VLOOKUP(D4767,'Cross-Page Data'!$I$4:$J$13,2,FALSE),IF(J4767="solar",VLOOKUP('Form 923'!D4767,'Cross-Page Data'!$I$14:$J$117,2,FALSE),J4767))</f>
        <v>heavy or residual fuel oil</v>
      </c>
      <c r="J4767" t="str">
        <f>VLOOKUP(E4767,'Cross-Page Data'!$D$4:$F$48,3,FALSE)</f>
        <v>heavy or residual fuel oil</v>
      </c>
      <c r="K4767" t="b">
        <f t="shared" si="74"/>
        <v>0</v>
      </c>
    </row>
    <row r="4768" spans="1:11">
      <c r="A4768" s="120">
        <v>10382</v>
      </c>
      <c r="B4768" s="121" t="s">
        <v>205</v>
      </c>
      <c r="C4768" s="121" t="s">
        <v>208</v>
      </c>
      <c r="D4768" s="121" t="s">
        <v>68</v>
      </c>
      <c r="E4768" s="121" t="s">
        <v>137</v>
      </c>
      <c r="F4768" s="122">
        <v>879725</v>
      </c>
      <c r="G4768" s="122">
        <v>47051.82</v>
      </c>
      <c r="H4768" s="120">
        <v>2019</v>
      </c>
      <c r="I4768" t="str">
        <f>IF(J4768="natural gas",VLOOKUP(D4768,'Cross-Page Data'!$I$4:$J$13,2,FALSE),IF(J4768="solar",VLOOKUP('Form 923'!D4768,'Cross-Page Data'!$I$14:$J$117,2,FALSE),J4768))</f>
        <v>biomass</v>
      </c>
      <c r="J4768" t="str">
        <f>VLOOKUP(E4768,'Cross-Page Data'!$D$4:$F$48,3,FALSE)</f>
        <v>biomass</v>
      </c>
      <c r="K4768" t="b">
        <f t="shared" si="74"/>
        <v>0</v>
      </c>
    </row>
    <row r="4769" spans="1:11">
      <c r="A4769" s="120">
        <v>10382</v>
      </c>
      <c r="B4769" s="121" t="s">
        <v>205</v>
      </c>
      <c r="C4769" s="121" t="s">
        <v>208</v>
      </c>
      <c r="D4769" s="121" t="s">
        <v>68</v>
      </c>
      <c r="E4769" s="121" t="s">
        <v>176</v>
      </c>
      <c r="F4769" s="122">
        <v>1629131</v>
      </c>
      <c r="G4769" s="122">
        <v>86569.18</v>
      </c>
      <c r="H4769" s="120">
        <v>2019</v>
      </c>
      <c r="I4769" t="str">
        <f>IF(J4769="natural gas",VLOOKUP(D4769,'Cross-Page Data'!$I$4:$J$13,2,FALSE),IF(J4769="solar",VLOOKUP('Form 923'!D4769,'Cross-Page Data'!$I$14:$J$117,2,FALSE),J4769))</f>
        <v>biomass</v>
      </c>
      <c r="J4769" t="str">
        <f>VLOOKUP(E4769,'Cross-Page Data'!$D$4:$F$48,3,FALSE)</f>
        <v>biomass</v>
      </c>
      <c r="K4769" t="b">
        <f t="shared" si="74"/>
        <v>0</v>
      </c>
    </row>
    <row r="4770" spans="1:11">
      <c r="A4770" s="120">
        <v>10387</v>
      </c>
      <c r="B4770" s="121" t="s">
        <v>201</v>
      </c>
      <c r="C4770" s="121" t="s">
        <v>206</v>
      </c>
      <c r="D4770" s="121" t="s">
        <v>73</v>
      </c>
      <c r="E4770" s="121" t="s">
        <v>90</v>
      </c>
      <c r="F4770" s="122">
        <v>431073</v>
      </c>
      <c r="G4770" s="122">
        <v>23127</v>
      </c>
      <c r="H4770" s="120">
        <v>2019</v>
      </c>
      <c r="I4770" t="str">
        <f>IF(J4770="natural gas",VLOOKUP(D4770,'Cross-Page Data'!$I$4:$J$13,2,FALSE),IF(J4770="solar",VLOOKUP('Form 923'!D4770,'Cross-Page Data'!$I$14:$J$117,2,FALSE),J4770))</f>
        <v>biomass</v>
      </c>
      <c r="J4770" t="str">
        <f>VLOOKUP(E4770,'Cross-Page Data'!$D$4:$F$48,3,FALSE)</f>
        <v>biomass</v>
      </c>
      <c r="K4770" t="b">
        <f t="shared" si="74"/>
        <v>1</v>
      </c>
    </row>
    <row r="4771" spans="1:11">
      <c r="A4771" s="120">
        <v>10387</v>
      </c>
      <c r="B4771" s="121" t="s">
        <v>201</v>
      </c>
      <c r="C4771" s="121" t="s">
        <v>206</v>
      </c>
      <c r="D4771" s="121" t="s">
        <v>73</v>
      </c>
      <c r="E4771" s="121" t="s">
        <v>38</v>
      </c>
      <c r="F4771" s="122">
        <v>0</v>
      </c>
      <c r="G4771" s="122">
        <v>0</v>
      </c>
      <c r="H4771" s="120">
        <v>2019</v>
      </c>
      <c r="I4771" t="str">
        <f>IF(J4771="natural gas",VLOOKUP(D4771,'Cross-Page Data'!$I$4:$J$13,2,FALSE),IF(J4771="solar",VLOOKUP('Form 923'!D4771,'Cross-Page Data'!$I$14:$J$117,2,FALSE),J4771))</f>
        <v>natural gas peaker</v>
      </c>
      <c r="J4771" t="str">
        <f>VLOOKUP(E4771,'Cross-Page Data'!$D$4:$F$48,3,FALSE)</f>
        <v>natural gas</v>
      </c>
      <c r="K4771" t="b">
        <f t="shared" si="74"/>
        <v>1</v>
      </c>
    </row>
    <row r="4772" spans="1:11">
      <c r="A4772" s="120">
        <v>10387</v>
      </c>
      <c r="B4772" s="121" t="s">
        <v>201</v>
      </c>
      <c r="C4772" s="121" t="s">
        <v>206</v>
      </c>
      <c r="D4772" s="121" t="s">
        <v>73</v>
      </c>
      <c r="E4772" s="121" t="s">
        <v>146</v>
      </c>
      <c r="F4772" s="122">
        <v>0</v>
      </c>
      <c r="G4772" s="122">
        <v>0</v>
      </c>
      <c r="H4772" s="120">
        <v>2019</v>
      </c>
      <c r="I4772" t="str">
        <f>IF(J4772="natural gas",VLOOKUP(D4772,'Cross-Page Data'!$I$4:$J$13,2,FALSE),IF(J4772="solar",VLOOKUP('Form 923'!D4772,'Cross-Page Data'!$I$14:$J$117,2,FALSE),J4772))</f>
        <v>other</v>
      </c>
      <c r="J4772" t="str">
        <f>VLOOKUP(E4772,'Cross-Page Data'!$D$4:$F$48,3,FALSE)</f>
        <v>other</v>
      </c>
      <c r="K4772" t="b">
        <f t="shared" si="74"/>
        <v>1</v>
      </c>
    </row>
    <row r="4773" spans="1:11">
      <c r="A4773" s="120">
        <v>10397</v>
      </c>
      <c r="B4773" s="121" t="s">
        <v>205</v>
      </c>
      <c r="C4773" s="121" t="s">
        <v>209</v>
      </c>
      <c r="D4773" s="121" t="s">
        <v>68</v>
      </c>
      <c r="E4773" s="121" t="s">
        <v>49</v>
      </c>
      <c r="F4773" s="122">
        <v>754158</v>
      </c>
      <c r="G4773" s="122">
        <v>145791.93</v>
      </c>
      <c r="H4773" s="120">
        <v>2019</v>
      </c>
      <c r="I4773" t="str">
        <f>IF(J4773="natural gas",VLOOKUP(D4773,'Cross-Page Data'!$I$4:$J$13,2,FALSE),IF(J4773="solar",VLOOKUP('Form 923'!D4773,'Cross-Page Data'!$I$14:$J$117,2,FALSE),J4773))</f>
        <v>other</v>
      </c>
      <c r="J4773" t="str">
        <f>VLOOKUP(E4773,'Cross-Page Data'!$D$4:$F$48,3,FALSE)</f>
        <v>other</v>
      </c>
      <c r="K4773" t="b">
        <f t="shared" si="74"/>
        <v>0</v>
      </c>
    </row>
    <row r="4774" spans="1:11">
      <c r="A4774" s="120">
        <v>10397</v>
      </c>
      <c r="B4774" s="121" t="s">
        <v>205</v>
      </c>
      <c r="C4774" s="121" t="s">
        <v>209</v>
      </c>
      <c r="D4774" s="121" t="s">
        <v>68</v>
      </c>
      <c r="E4774" s="121" t="s">
        <v>38</v>
      </c>
      <c r="F4774" s="122">
        <v>272669</v>
      </c>
      <c r="G4774" s="122">
        <v>52711.781</v>
      </c>
      <c r="H4774" s="120">
        <v>2019</v>
      </c>
      <c r="I4774" t="str">
        <f>IF(J4774="natural gas",VLOOKUP(D4774,'Cross-Page Data'!$I$4:$J$13,2,FALSE),IF(J4774="solar",VLOOKUP('Form 923'!D4774,'Cross-Page Data'!$I$14:$J$117,2,FALSE),J4774))</f>
        <v>natural gas nonpeaker - preexisting retiring</v>
      </c>
      <c r="J4774" t="str">
        <f>VLOOKUP(E4774,'Cross-Page Data'!$D$4:$F$48,3,FALSE)</f>
        <v>natural gas</v>
      </c>
      <c r="K4774" t="b">
        <f t="shared" si="74"/>
        <v>0</v>
      </c>
    </row>
    <row r="4775" spans="1:11">
      <c r="A4775" s="120">
        <v>10398</v>
      </c>
      <c r="B4775" s="121" t="s">
        <v>205</v>
      </c>
      <c r="C4775" s="121" t="s">
        <v>209</v>
      </c>
      <c r="D4775" s="121" t="s">
        <v>68</v>
      </c>
      <c r="E4775" s="121" t="s">
        <v>49</v>
      </c>
      <c r="F4775" s="122">
        <v>710248</v>
      </c>
      <c r="G4775" s="122">
        <v>112824.37</v>
      </c>
      <c r="H4775" s="120">
        <v>2019</v>
      </c>
      <c r="I4775" t="str">
        <f>IF(J4775="natural gas",VLOOKUP(D4775,'Cross-Page Data'!$I$4:$J$13,2,FALSE),IF(J4775="solar",VLOOKUP('Form 923'!D4775,'Cross-Page Data'!$I$14:$J$117,2,FALSE),J4775))</f>
        <v>other</v>
      </c>
      <c r="J4775" t="str">
        <f>VLOOKUP(E4775,'Cross-Page Data'!$D$4:$F$48,3,FALSE)</f>
        <v>other</v>
      </c>
      <c r="K4775" t="b">
        <f t="shared" si="74"/>
        <v>0</v>
      </c>
    </row>
    <row r="4776" spans="1:11">
      <c r="A4776" s="120">
        <v>10398</v>
      </c>
      <c r="B4776" s="121" t="s">
        <v>205</v>
      </c>
      <c r="C4776" s="121" t="s">
        <v>209</v>
      </c>
      <c r="D4776" s="121" t="s">
        <v>68</v>
      </c>
      <c r="E4776" s="121" t="s">
        <v>38</v>
      </c>
      <c r="F4776" s="122">
        <v>162804</v>
      </c>
      <c r="G4776" s="122">
        <v>25841.63</v>
      </c>
      <c r="H4776" s="120">
        <v>2019</v>
      </c>
      <c r="I4776" t="str">
        <f>IF(J4776="natural gas",VLOOKUP(D4776,'Cross-Page Data'!$I$4:$J$13,2,FALSE),IF(J4776="solar",VLOOKUP('Form 923'!D4776,'Cross-Page Data'!$I$14:$J$117,2,FALSE),J4776))</f>
        <v>natural gas nonpeaker - preexisting retiring</v>
      </c>
      <c r="J4776" t="str">
        <f>VLOOKUP(E4776,'Cross-Page Data'!$D$4:$F$48,3,FALSE)</f>
        <v>natural gas</v>
      </c>
      <c r="K4776" t="b">
        <f t="shared" si="74"/>
        <v>0</v>
      </c>
    </row>
    <row r="4777" spans="1:11">
      <c r="A4777" s="120">
        <v>10398</v>
      </c>
      <c r="B4777" s="121" t="s">
        <v>205</v>
      </c>
      <c r="C4777" s="121" t="s">
        <v>209</v>
      </c>
      <c r="D4777" s="121" t="s">
        <v>68</v>
      </c>
      <c r="E4777" s="121" t="s">
        <v>152</v>
      </c>
      <c r="F4777" s="122">
        <v>0</v>
      </c>
      <c r="G4777" s="122">
        <v>0</v>
      </c>
      <c r="H4777" s="120">
        <v>2019</v>
      </c>
      <c r="I4777" t="str">
        <f>IF(J4777="natural gas",VLOOKUP(D4777,'Cross-Page Data'!$I$4:$J$13,2,FALSE),IF(J4777="solar",VLOOKUP('Form 923'!D4777,'Cross-Page Data'!$I$14:$J$117,2,FALSE),J4777))</f>
        <v>heavy or residual fuel oil</v>
      </c>
      <c r="J4777" t="str">
        <f>VLOOKUP(E4777,'Cross-Page Data'!$D$4:$F$48,3,FALSE)</f>
        <v>heavy or residual fuel oil</v>
      </c>
      <c r="K4777" t="b">
        <f t="shared" si="74"/>
        <v>0</v>
      </c>
    </row>
    <row r="4778" spans="1:11">
      <c r="A4778" s="120">
        <v>10405</v>
      </c>
      <c r="B4778" s="121" t="s">
        <v>205</v>
      </c>
      <c r="C4778" s="121" t="s">
        <v>208</v>
      </c>
      <c r="D4778" s="121" t="s">
        <v>39</v>
      </c>
      <c r="E4778" s="121" t="s">
        <v>38</v>
      </c>
      <c r="F4778" s="122">
        <v>7847</v>
      </c>
      <c r="G4778" s="122">
        <v>846</v>
      </c>
      <c r="H4778" s="120">
        <v>2019</v>
      </c>
      <c r="I4778" t="str">
        <f>IF(J4778="natural gas",VLOOKUP(D4778,'Cross-Page Data'!$I$4:$J$13,2,FALSE),IF(J4778="solar",VLOOKUP('Form 923'!D4778,'Cross-Page Data'!$I$14:$J$117,2,FALSE),J4778))</f>
        <v>natural gas nonpeaker - preexisting nonretiring</v>
      </c>
      <c r="J4778" t="str">
        <f>VLOOKUP(E4778,'Cross-Page Data'!$D$4:$F$48,3,FALSE)</f>
        <v>natural gas</v>
      </c>
      <c r="K4778" t="b">
        <f t="shared" si="74"/>
        <v>0</v>
      </c>
    </row>
    <row r="4779" spans="1:11">
      <c r="A4779" s="120">
        <v>10405</v>
      </c>
      <c r="B4779" s="121" t="s">
        <v>205</v>
      </c>
      <c r="C4779" s="121" t="s">
        <v>208</v>
      </c>
      <c r="D4779" s="121" t="s">
        <v>61</v>
      </c>
      <c r="E4779" s="121" t="s">
        <v>38</v>
      </c>
      <c r="F4779" s="122">
        <v>28108</v>
      </c>
      <c r="G4779" s="122">
        <v>2620</v>
      </c>
      <c r="H4779" s="120">
        <v>2019</v>
      </c>
      <c r="I4779" t="str">
        <f>IF(J4779="natural gas",VLOOKUP(D4779,'Cross-Page Data'!$I$4:$J$13,2,FALSE),IF(J4779="solar",VLOOKUP('Form 923'!D4779,'Cross-Page Data'!$I$14:$J$117,2,FALSE),J4779))</f>
        <v>natural gas nonpeaker - preexisting nonretiring</v>
      </c>
      <c r="J4779" t="str">
        <f>VLOOKUP(E4779,'Cross-Page Data'!$D$4:$F$48,3,FALSE)</f>
        <v>natural gas</v>
      </c>
      <c r="K4779" t="b">
        <f t="shared" si="74"/>
        <v>0</v>
      </c>
    </row>
    <row r="4780" ht="25.5" spans="1:11">
      <c r="A4780" s="120">
        <v>10408</v>
      </c>
      <c r="B4780" s="121" t="s">
        <v>205</v>
      </c>
      <c r="C4780" s="121" t="s">
        <v>210</v>
      </c>
      <c r="D4780" s="121" t="s">
        <v>79</v>
      </c>
      <c r="E4780" s="121" t="s">
        <v>70</v>
      </c>
      <c r="F4780" s="122">
        <v>0</v>
      </c>
      <c r="G4780" s="122">
        <v>0</v>
      </c>
      <c r="H4780" s="120">
        <v>2019</v>
      </c>
      <c r="I4780" t="str">
        <f>IF(J4780="natural gas",VLOOKUP(D4780,'Cross-Page Data'!$I$4:$J$13,2,FALSE),IF(J4780="solar",VLOOKUP('Form 923'!D4780,'Cross-Page Data'!$I$14:$J$117,2,FALSE),J4780))</f>
        <v>heavy or residual fuel oil</v>
      </c>
      <c r="J4780" t="str">
        <f>VLOOKUP(E4780,'Cross-Page Data'!$D$4:$F$48,3,FALSE)</f>
        <v>heavy or residual fuel oil</v>
      </c>
      <c r="K4780" t="b">
        <f t="shared" si="74"/>
        <v>0</v>
      </c>
    </row>
    <row r="4781" ht="25.5" spans="1:11">
      <c r="A4781" s="120">
        <v>10408</v>
      </c>
      <c r="B4781" s="121" t="s">
        <v>205</v>
      </c>
      <c r="C4781" s="121" t="s">
        <v>210</v>
      </c>
      <c r="D4781" s="121" t="s">
        <v>79</v>
      </c>
      <c r="E4781" s="121" t="s">
        <v>38</v>
      </c>
      <c r="F4781" s="122">
        <v>53468</v>
      </c>
      <c r="G4781" s="122">
        <v>8907.22</v>
      </c>
      <c r="H4781" s="120">
        <v>2019</v>
      </c>
      <c r="I4781" t="str">
        <f>IF(J4781="natural gas",VLOOKUP(D4781,'Cross-Page Data'!$I$4:$J$13,2,FALSE),IF(J4781="solar",VLOOKUP('Form 923'!D4781,'Cross-Page Data'!$I$14:$J$117,2,FALSE),J4781))</f>
        <v>natural gas peaker</v>
      </c>
      <c r="J4781" t="str">
        <f>VLOOKUP(E4781,'Cross-Page Data'!$D$4:$F$48,3,FALSE)</f>
        <v>natural gas</v>
      </c>
      <c r="K4781" t="b">
        <f t="shared" si="74"/>
        <v>0</v>
      </c>
    </row>
    <row r="4782" ht="25.5" spans="1:11">
      <c r="A4782" s="120">
        <v>10408</v>
      </c>
      <c r="B4782" s="121" t="s">
        <v>205</v>
      </c>
      <c r="C4782" s="121" t="s">
        <v>210</v>
      </c>
      <c r="D4782" s="121" t="s">
        <v>79</v>
      </c>
      <c r="E4782" s="121" t="s">
        <v>152</v>
      </c>
      <c r="F4782" s="122">
        <v>0</v>
      </c>
      <c r="G4782" s="122">
        <v>0</v>
      </c>
      <c r="H4782" s="120">
        <v>2019</v>
      </c>
      <c r="I4782" t="str">
        <f>IF(J4782="natural gas",VLOOKUP(D4782,'Cross-Page Data'!$I$4:$J$13,2,FALSE),IF(J4782="solar",VLOOKUP('Form 923'!D4782,'Cross-Page Data'!$I$14:$J$117,2,FALSE),J4782))</f>
        <v>heavy or residual fuel oil</v>
      </c>
      <c r="J4782" t="str">
        <f>VLOOKUP(E4782,'Cross-Page Data'!$D$4:$F$48,3,FALSE)</f>
        <v>heavy or residual fuel oil</v>
      </c>
      <c r="K4782" t="b">
        <f t="shared" si="74"/>
        <v>0</v>
      </c>
    </row>
    <row r="4783" ht="25.5" spans="1:11">
      <c r="A4783" s="120">
        <v>10412</v>
      </c>
      <c r="B4783" s="121" t="s">
        <v>201</v>
      </c>
      <c r="C4783" s="121" t="s">
        <v>211</v>
      </c>
      <c r="D4783" s="121" t="s">
        <v>116</v>
      </c>
      <c r="E4783" s="121" t="s">
        <v>170</v>
      </c>
      <c r="F4783" s="122">
        <v>39614</v>
      </c>
      <c r="G4783" s="122">
        <v>4450</v>
      </c>
      <c r="H4783" s="120">
        <v>2019</v>
      </c>
      <c r="I4783" t="str">
        <f>IF(J4783="natural gas",VLOOKUP(D4783,'Cross-Page Data'!$I$4:$J$13,2,FALSE),IF(J4783="solar",VLOOKUP('Form 923'!D4783,'Cross-Page Data'!$I$14:$J$117,2,FALSE),J4783))</f>
        <v>hydro</v>
      </c>
      <c r="J4783" t="str">
        <f>VLOOKUP(E4783,'Cross-Page Data'!$D$4:$F$48,3,FALSE)</f>
        <v>hydro</v>
      </c>
      <c r="K4783" t="b">
        <f t="shared" si="74"/>
        <v>0</v>
      </c>
    </row>
    <row r="4784" ht="25.5" spans="1:11">
      <c r="A4784" s="120">
        <v>10413</v>
      </c>
      <c r="B4784" s="121" t="s">
        <v>201</v>
      </c>
      <c r="C4784" s="121" t="s">
        <v>211</v>
      </c>
      <c r="D4784" s="121" t="s">
        <v>116</v>
      </c>
      <c r="E4784" s="121" t="s">
        <v>170</v>
      </c>
      <c r="F4784" s="122">
        <v>182811</v>
      </c>
      <c r="G4784" s="122">
        <v>20536</v>
      </c>
      <c r="H4784" s="120">
        <v>2019</v>
      </c>
      <c r="I4784" t="str">
        <f>IF(J4784="natural gas",VLOOKUP(D4784,'Cross-Page Data'!$I$4:$J$13,2,FALSE),IF(J4784="solar",VLOOKUP('Form 923'!D4784,'Cross-Page Data'!$I$14:$J$117,2,FALSE),J4784))</f>
        <v>hydro</v>
      </c>
      <c r="J4784" t="str">
        <f>VLOOKUP(E4784,'Cross-Page Data'!$D$4:$F$48,3,FALSE)</f>
        <v>hydro</v>
      </c>
      <c r="K4784" t="b">
        <f t="shared" si="74"/>
        <v>0</v>
      </c>
    </row>
    <row r="4785" spans="1:11">
      <c r="A4785" s="120">
        <v>10416</v>
      </c>
      <c r="B4785" s="121" t="s">
        <v>205</v>
      </c>
      <c r="C4785" s="121" t="s">
        <v>209</v>
      </c>
      <c r="D4785" s="121" t="s">
        <v>73</v>
      </c>
      <c r="E4785" s="121" t="s">
        <v>38</v>
      </c>
      <c r="F4785" s="122">
        <v>3084666</v>
      </c>
      <c r="G4785" s="122">
        <v>605723</v>
      </c>
      <c r="H4785" s="120">
        <v>2019</v>
      </c>
      <c r="I4785" t="str">
        <f>IF(J4785="natural gas",VLOOKUP(D4785,'Cross-Page Data'!$I$4:$J$13,2,FALSE),IF(J4785="solar",VLOOKUP('Form 923'!D4785,'Cross-Page Data'!$I$14:$J$117,2,FALSE),J4785))</f>
        <v>natural gas peaker</v>
      </c>
      <c r="J4785" t="str">
        <f>VLOOKUP(E4785,'Cross-Page Data'!$D$4:$F$48,3,FALSE)</f>
        <v>natural gas</v>
      </c>
      <c r="K4785" t="b">
        <f t="shared" si="74"/>
        <v>0</v>
      </c>
    </row>
    <row r="4786" spans="1:11">
      <c r="A4786" s="120">
        <v>10416</v>
      </c>
      <c r="B4786" s="121" t="s">
        <v>205</v>
      </c>
      <c r="C4786" s="121" t="s">
        <v>209</v>
      </c>
      <c r="D4786" s="121" t="s">
        <v>68</v>
      </c>
      <c r="E4786" s="121" t="s">
        <v>38</v>
      </c>
      <c r="F4786" s="122">
        <v>338917</v>
      </c>
      <c r="G4786" s="122">
        <v>66396.642</v>
      </c>
      <c r="H4786" s="120">
        <v>2019</v>
      </c>
      <c r="I4786" t="str">
        <f>IF(J4786="natural gas",VLOOKUP(D4786,'Cross-Page Data'!$I$4:$J$13,2,FALSE),IF(J4786="solar",VLOOKUP('Form 923'!D4786,'Cross-Page Data'!$I$14:$J$117,2,FALSE),J4786))</f>
        <v>natural gas nonpeaker - preexisting retiring</v>
      </c>
      <c r="J4786" t="str">
        <f>VLOOKUP(E4786,'Cross-Page Data'!$D$4:$F$48,3,FALSE)</f>
        <v>natural gas</v>
      </c>
      <c r="K4786" t="b">
        <f t="shared" si="74"/>
        <v>0</v>
      </c>
    </row>
    <row r="4787" spans="1:11">
      <c r="A4787" s="120">
        <v>10416</v>
      </c>
      <c r="B4787" s="121" t="s">
        <v>205</v>
      </c>
      <c r="C4787" s="121" t="s">
        <v>209</v>
      </c>
      <c r="D4787" s="121" t="s">
        <v>68</v>
      </c>
      <c r="E4787" s="121" t="s">
        <v>140</v>
      </c>
      <c r="F4787" s="122">
        <v>813</v>
      </c>
      <c r="G4787" s="122">
        <v>159.069</v>
      </c>
      <c r="H4787" s="120">
        <v>2019</v>
      </c>
      <c r="I4787" t="str">
        <f>IF(J4787="natural gas",VLOOKUP(D4787,'Cross-Page Data'!$I$4:$J$13,2,FALSE),IF(J4787="solar",VLOOKUP('Form 923'!D4787,'Cross-Page Data'!$I$14:$J$117,2,FALSE),J4787))</f>
        <v>other</v>
      </c>
      <c r="J4787" t="str">
        <f>VLOOKUP(E4787,'Cross-Page Data'!$D$4:$F$48,3,FALSE)</f>
        <v>other</v>
      </c>
      <c r="K4787" t="b">
        <f t="shared" si="74"/>
        <v>0</v>
      </c>
    </row>
    <row r="4788" spans="1:11">
      <c r="A4788" s="120">
        <v>10416</v>
      </c>
      <c r="B4788" s="121" t="s">
        <v>205</v>
      </c>
      <c r="C4788" s="121" t="s">
        <v>209</v>
      </c>
      <c r="D4788" s="121" t="s">
        <v>68</v>
      </c>
      <c r="E4788" s="121" t="s">
        <v>152</v>
      </c>
      <c r="F4788" s="122">
        <v>0</v>
      </c>
      <c r="G4788" s="122">
        <v>0</v>
      </c>
      <c r="H4788" s="120">
        <v>2019</v>
      </c>
      <c r="I4788" t="str">
        <f>IF(J4788="natural gas",VLOOKUP(D4788,'Cross-Page Data'!$I$4:$J$13,2,FALSE),IF(J4788="solar",VLOOKUP('Form 923'!D4788,'Cross-Page Data'!$I$14:$J$117,2,FALSE),J4788))</f>
        <v>heavy or residual fuel oil</v>
      </c>
      <c r="J4788" t="str">
        <f>VLOOKUP(E4788,'Cross-Page Data'!$D$4:$F$48,3,FALSE)</f>
        <v>heavy or residual fuel oil</v>
      </c>
      <c r="K4788" t="b">
        <f t="shared" si="74"/>
        <v>0</v>
      </c>
    </row>
    <row r="4789" spans="1:11">
      <c r="A4789" s="120">
        <v>10416</v>
      </c>
      <c r="B4789" s="121" t="s">
        <v>205</v>
      </c>
      <c r="C4789" s="121" t="s">
        <v>209</v>
      </c>
      <c r="D4789" s="121" t="s">
        <v>68</v>
      </c>
      <c r="E4789" s="121" t="s">
        <v>183</v>
      </c>
      <c r="F4789" s="122">
        <v>2089</v>
      </c>
      <c r="G4789" s="122">
        <v>410.039</v>
      </c>
      <c r="H4789" s="120">
        <v>2019</v>
      </c>
      <c r="I4789" t="str">
        <f>IF(J4789="natural gas",VLOOKUP(D4789,'Cross-Page Data'!$I$4:$J$13,2,FALSE),IF(J4789="solar",VLOOKUP('Form 923'!D4789,'Cross-Page Data'!$I$14:$J$117,2,FALSE),J4789))</f>
        <v>crude oil</v>
      </c>
      <c r="J4789" t="str">
        <f>VLOOKUP(E4789,'Cross-Page Data'!$D$4:$F$48,3,FALSE)</f>
        <v>crude oil</v>
      </c>
      <c r="K4789" t="b">
        <f t="shared" si="74"/>
        <v>0</v>
      </c>
    </row>
    <row r="4790" spans="1:11">
      <c r="A4790" s="120">
        <v>10417</v>
      </c>
      <c r="B4790" s="121" t="s">
        <v>205</v>
      </c>
      <c r="C4790" s="121" t="s">
        <v>209</v>
      </c>
      <c r="D4790" s="121" t="s">
        <v>68</v>
      </c>
      <c r="E4790" s="121" t="s">
        <v>54</v>
      </c>
      <c r="F4790" s="122">
        <v>0</v>
      </c>
      <c r="G4790" s="122">
        <v>0</v>
      </c>
      <c r="H4790" s="120">
        <v>2019</v>
      </c>
      <c r="I4790" t="str">
        <f>IF(J4790="natural gas",VLOOKUP(D4790,'Cross-Page Data'!$I$4:$J$13,2,FALSE),IF(J4790="solar",VLOOKUP('Form 923'!D4790,'Cross-Page Data'!$I$14:$J$117,2,FALSE),J4790))</f>
        <v>hard coal</v>
      </c>
      <c r="J4790" t="str">
        <f>VLOOKUP(E4790,'Cross-Page Data'!$D$4:$F$48,3,FALSE)</f>
        <v>hard coal</v>
      </c>
      <c r="K4790" t="b">
        <f t="shared" si="74"/>
        <v>0</v>
      </c>
    </row>
    <row r="4791" spans="1:11">
      <c r="A4791" s="120">
        <v>10417</v>
      </c>
      <c r="B4791" s="121" t="s">
        <v>205</v>
      </c>
      <c r="C4791" s="121" t="s">
        <v>209</v>
      </c>
      <c r="D4791" s="121" t="s">
        <v>68</v>
      </c>
      <c r="E4791" s="121" t="s">
        <v>38</v>
      </c>
      <c r="F4791" s="122">
        <v>141873</v>
      </c>
      <c r="G4791" s="122">
        <v>22622</v>
      </c>
      <c r="H4791" s="120">
        <v>2019</v>
      </c>
      <c r="I4791" t="str">
        <f>IF(J4791="natural gas",VLOOKUP(D4791,'Cross-Page Data'!$I$4:$J$13,2,FALSE),IF(J4791="solar",VLOOKUP('Form 923'!D4791,'Cross-Page Data'!$I$14:$J$117,2,FALSE),J4791))</f>
        <v>natural gas nonpeaker - preexisting retiring</v>
      </c>
      <c r="J4791" t="str">
        <f>VLOOKUP(E4791,'Cross-Page Data'!$D$4:$F$48,3,FALSE)</f>
        <v>natural gas</v>
      </c>
      <c r="K4791" t="b">
        <f t="shared" si="74"/>
        <v>0</v>
      </c>
    </row>
    <row r="4792" spans="1:11">
      <c r="A4792" s="120">
        <v>10418</v>
      </c>
      <c r="B4792" s="121" t="s">
        <v>205</v>
      </c>
      <c r="C4792" s="121" t="s">
        <v>209</v>
      </c>
      <c r="D4792" s="121" t="s">
        <v>68</v>
      </c>
      <c r="E4792" s="121" t="s">
        <v>38</v>
      </c>
      <c r="F4792" s="122">
        <v>1085835</v>
      </c>
      <c r="G4792" s="122">
        <v>264139</v>
      </c>
      <c r="H4792" s="120">
        <v>2019</v>
      </c>
      <c r="I4792" t="str">
        <f>IF(J4792="natural gas",VLOOKUP(D4792,'Cross-Page Data'!$I$4:$J$13,2,FALSE),IF(J4792="solar",VLOOKUP('Form 923'!D4792,'Cross-Page Data'!$I$14:$J$117,2,FALSE),J4792))</f>
        <v>natural gas nonpeaker - preexisting retiring</v>
      </c>
      <c r="J4792" t="str">
        <f>VLOOKUP(E4792,'Cross-Page Data'!$D$4:$F$48,3,FALSE)</f>
        <v>natural gas</v>
      </c>
      <c r="K4792" t="b">
        <f t="shared" si="74"/>
        <v>0</v>
      </c>
    </row>
    <row r="4793" spans="1:11">
      <c r="A4793" s="120">
        <v>10418</v>
      </c>
      <c r="B4793" s="121" t="s">
        <v>205</v>
      </c>
      <c r="C4793" s="121" t="s">
        <v>209</v>
      </c>
      <c r="D4793" s="121" t="s">
        <v>68</v>
      </c>
      <c r="E4793" s="121" t="s">
        <v>140</v>
      </c>
      <c r="F4793" s="122">
        <v>0</v>
      </c>
      <c r="G4793" s="122">
        <v>0</v>
      </c>
      <c r="H4793" s="120">
        <v>2019</v>
      </c>
      <c r="I4793" t="str">
        <f>IF(J4793="natural gas",VLOOKUP(D4793,'Cross-Page Data'!$I$4:$J$13,2,FALSE),IF(J4793="solar",VLOOKUP('Form 923'!D4793,'Cross-Page Data'!$I$14:$J$117,2,FALSE),J4793))</f>
        <v>other</v>
      </c>
      <c r="J4793" t="str">
        <f>VLOOKUP(E4793,'Cross-Page Data'!$D$4:$F$48,3,FALSE)</f>
        <v>other</v>
      </c>
      <c r="K4793" t="b">
        <f t="shared" si="74"/>
        <v>0</v>
      </c>
    </row>
    <row r="4794" spans="1:11">
      <c r="A4794" s="120">
        <v>10421</v>
      </c>
      <c r="B4794" s="121" t="s">
        <v>201</v>
      </c>
      <c r="C4794" s="121" t="s">
        <v>206</v>
      </c>
      <c r="D4794" s="121" t="s">
        <v>116</v>
      </c>
      <c r="E4794" s="121" t="s">
        <v>170</v>
      </c>
      <c r="F4794" s="122">
        <v>108364</v>
      </c>
      <c r="G4794" s="122">
        <v>12173</v>
      </c>
      <c r="H4794" s="120">
        <v>2019</v>
      </c>
      <c r="I4794" t="str">
        <f>IF(J4794="natural gas",VLOOKUP(D4794,'Cross-Page Data'!$I$4:$J$13,2,FALSE),IF(J4794="solar",VLOOKUP('Form 923'!D4794,'Cross-Page Data'!$I$14:$J$117,2,FALSE),J4794))</f>
        <v>hydro</v>
      </c>
      <c r="J4794" t="str">
        <f>VLOOKUP(E4794,'Cross-Page Data'!$D$4:$F$48,3,FALSE)</f>
        <v>hydro</v>
      </c>
      <c r="K4794" t="b">
        <f t="shared" si="74"/>
        <v>1</v>
      </c>
    </row>
    <row r="4795" spans="1:11">
      <c r="A4795" s="120">
        <v>10422</v>
      </c>
      <c r="B4795" s="121" t="s">
        <v>201</v>
      </c>
      <c r="C4795" s="121" t="s">
        <v>206</v>
      </c>
      <c r="D4795" s="121" t="s">
        <v>116</v>
      </c>
      <c r="E4795" s="121" t="s">
        <v>170</v>
      </c>
      <c r="F4795" s="122">
        <v>44155</v>
      </c>
      <c r="G4795" s="122">
        <v>4960</v>
      </c>
      <c r="H4795" s="120">
        <v>2019</v>
      </c>
      <c r="I4795" t="str">
        <f>IF(J4795="natural gas",VLOOKUP(D4795,'Cross-Page Data'!$I$4:$J$13,2,FALSE),IF(J4795="solar",VLOOKUP('Form 923'!D4795,'Cross-Page Data'!$I$14:$J$117,2,FALSE),J4795))</f>
        <v>hydro</v>
      </c>
      <c r="J4795" t="str">
        <f>VLOOKUP(E4795,'Cross-Page Data'!$D$4:$F$48,3,FALSE)</f>
        <v>hydro</v>
      </c>
      <c r="K4795" t="b">
        <f t="shared" si="74"/>
        <v>1</v>
      </c>
    </row>
    <row r="4796" spans="1:11">
      <c r="A4796" s="120">
        <v>10423</v>
      </c>
      <c r="B4796" s="121" t="s">
        <v>201</v>
      </c>
      <c r="C4796" s="121" t="s">
        <v>206</v>
      </c>
      <c r="D4796" s="121" t="s">
        <v>116</v>
      </c>
      <c r="E4796" s="121" t="s">
        <v>170</v>
      </c>
      <c r="F4796" s="122">
        <v>76462</v>
      </c>
      <c r="G4796" s="122">
        <v>8589</v>
      </c>
      <c r="H4796" s="120">
        <v>2019</v>
      </c>
      <c r="I4796" t="str">
        <f>IF(J4796="natural gas",VLOOKUP(D4796,'Cross-Page Data'!$I$4:$J$13,2,FALSE),IF(J4796="solar",VLOOKUP('Form 923'!D4796,'Cross-Page Data'!$I$14:$J$117,2,FALSE),J4796))</f>
        <v>hydro</v>
      </c>
      <c r="J4796" t="str">
        <f>VLOOKUP(E4796,'Cross-Page Data'!$D$4:$F$48,3,FALSE)</f>
        <v>hydro</v>
      </c>
      <c r="K4796" t="b">
        <f t="shared" si="74"/>
        <v>1</v>
      </c>
    </row>
    <row r="4797" spans="1:11">
      <c r="A4797" s="120">
        <v>10426</v>
      </c>
      <c r="B4797" s="121" t="s">
        <v>205</v>
      </c>
      <c r="C4797" s="121" t="s">
        <v>209</v>
      </c>
      <c r="D4797" s="121" t="s">
        <v>68</v>
      </c>
      <c r="E4797" s="121" t="s">
        <v>54</v>
      </c>
      <c r="F4797" s="122">
        <v>189137</v>
      </c>
      <c r="G4797" s="122">
        <v>43118.053</v>
      </c>
      <c r="H4797" s="120">
        <v>2019</v>
      </c>
      <c r="I4797" t="str">
        <f>IF(J4797="natural gas",VLOOKUP(D4797,'Cross-Page Data'!$I$4:$J$13,2,FALSE),IF(J4797="solar",VLOOKUP('Form 923'!D4797,'Cross-Page Data'!$I$14:$J$117,2,FALSE),J4797))</f>
        <v>hard coal</v>
      </c>
      <c r="J4797" t="str">
        <f>VLOOKUP(E4797,'Cross-Page Data'!$D$4:$F$48,3,FALSE)</f>
        <v>hard coal</v>
      </c>
      <c r="K4797" t="b">
        <f t="shared" si="74"/>
        <v>0</v>
      </c>
    </row>
    <row r="4798" spans="1:11">
      <c r="A4798" s="120">
        <v>10426</v>
      </c>
      <c r="B4798" s="121" t="s">
        <v>205</v>
      </c>
      <c r="C4798" s="121" t="s">
        <v>209</v>
      </c>
      <c r="D4798" s="121" t="s">
        <v>68</v>
      </c>
      <c r="E4798" s="121" t="s">
        <v>59</v>
      </c>
      <c r="F4798" s="122">
        <v>939364</v>
      </c>
      <c r="G4798" s="122">
        <v>214149.29</v>
      </c>
      <c r="H4798" s="120">
        <v>2019</v>
      </c>
      <c r="I4798" t="str">
        <f>IF(J4798="natural gas",VLOOKUP(D4798,'Cross-Page Data'!$I$4:$J$13,2,FALSE),IF(J4798="solar",VLOOKUP('Form 923'!D4798,'Cross-Page Data'!$I$14:$J$117,2,FALSE),J4798))</f>
        <v>biomass</v>
      </c>
      <c r="J4798" t="str">
        <f>VLOOKUP(E4798,'Cross-Page Data'!$D$4:$F$48,3,FALSE)</f>
        <v>biomass</v>
      </c>
      <c r="K4798" t="b">
        <f t="shared" si="74"/>
        <v>0</v>
      </c>
    </row>
    <row r="4799" spans="1:11">
      <c r="A4799" s="120">
        <v>10426</v>
      </c>
      <c r="B4799" s="121" t="s">
        <v>205</v>
      </c>
      <c r="C4799" s="121" t="s">
        <v>209</v>
      </c>
      <c r="D4799" s="121" t="s">
        <v>68</v>
      </c>
      <c r="E4799" s="121" t="s">
        <v>70</v>
      </c>
      <c r="F4799" s="122">
        <v>1934</v>
      </c>
      <c r="G4799" s="122">
        <v>440.856</v>
      </c>
      <c r="H4799" s="120">
        <v>2019</v>
      </c>
      <c r="I4799" t="str">
        <f>IF(J4799="natural gas",VLOOKUP(D4799,'Cross-Page Data'!$I$4:$J$13,2,FALSE),IF(J4799="solar",VLOOKUP('Form 923'!D4799,'Cross-Page Data'!$I$14:$J$117,2,FALSE),J4799))</f>
        <v>heavy or residual fuel oil</v>
      </c>
      <c r="J4799" t="str">
        <f>VLOOKUP(E4799,'Cross-Page Data'!$D$4:$F$48,3,FALSE)</f>
        <v>heavy or residual fuel oil</v>
      </c>
      <c r="K4799" t="b">
        <f t="shared" si="74"/>
        <v>0</v>
      </c>
    </row>
    <row r="4800" spans="1:11">
      <c r="A4800" s="120">
        <v>10426</v>
      </c>
      <c r="B4800" s="121" t="s">
        <v>205</v>
      </c>
      <c r="C4800" s="121" t="s">
        <v>209</v>
      </c>
      <c r="D4800" s="121" t="s">
        <v>68</v>
      </c>
      <c r="E4800" s="121" t="s">
        <v>38</v>
      </c>
      <c r="F4800" s="122">
        <v>66850</v>
      </c>
      <c r="G4800" s="122">
        <v>15239.721</v>
      </c>
      <c r="H4800" s="120">
        <v>2019</v>
      </c>
      <c r="I4800" t="str">
        <f>IF(J4800="natural gas",VLOOKUP(D4800,'Cross-Page Data'!$I$4:$J$13,2,FALSE),IF(J4800="solar",VLOOKUP('Form 923'!D4800,'Cross-Page Data'!$I$14:$J$117,2,FALSE),J4800))</f>
        <v>natural gas nonpeaker - preexisting retiring</v>
      </c>
      <c r="J4800" t="str">
        <f>VLOOKUP(E4800,'Cross-Page Data'!$D$4:$F$48,3,FALSE)</f>
        <v>natural gas</v>
      </c>
      <c r="K4800" t="b">
        <f t="shared" si="74"/>
        <v>0</v>
      </c>
    </row>
    <row r="4801" spans="1:11">
      <c r="A4801" s="120">
        <v>10426</v>
      </c>
      <c r="B4801" s="121" t="s">
        <v>205</v>
      </c>
      <c r="C4801" s="121" t="s">
        <v>209</v>
      </c>
      <c r="D4801" s="121" t="s">
        <v>68</v>
      </c>
      <c r="E4801" s="121" t="s">
        <v>142</v>
      </c>
      <c r="F4801" s="122">
        <v>3577</v>
      </c>
      <c r="G4801" s="122">
        <v>815.552</v>
      </c>
      <c r="H4801" s="120">
        <v>2019</v>
      </c>
      <c r="I4801" t="str">
        <f>IF(J4801="natural gas",VLOOKUP(D4801,'Cross-Page Data'!$I$4:$J$13,2,FALSE),IF(J4801="solar",VLOOKUP('Form 923'!D4801,'Cross-Page Data'!$I$14:$J$117,2,FALSE),J4801))</f>
        <v>other</v>
      </c>
      <c r="J4801" t="str">
        <f>VLOOKUP(E4801,'Cross-Page Data'!$D$4:$F$48,3,FALSE)</f>
        <v>other</v>
      </c>
      <c r="K4801" t="b">
        <f t="shared" si="74"/>
        <v>0</v>
      </c>
    </row>
    <row r="4802" spans="1:11">
      <c r="A4802" s="120">
        <v>10426</v>
      </c>
      <c r="B4802" s="121" t="s">
        <v>205</v>
      </c>
      <c r="C4802" s="121" t="s">
        <v>209</v>
      </c>
      <c r="D4802" s="121" t="s">
        <v>68</v>
      </c>
      <c r="E4802" s="121" t="s">
        <v>152</v>
      </c>
      <c r="F4802" s="122">
        <v>33280</v>
      </c>
      <c r="G4802" s="122">
        <v>7586.944</v>
      </c>
      <c r="H4802" s="120">
        <v>2019</v>
      </c>
      <c r="I4802" t="str">
        <f>IF(J4802="natural gas",VLOOKUP(D4802,'Cross-Page Data'!$I$4:$J$13,2,FALSE),IF(J4802="solar",VLOOKUP('Form 923'!D4802,'Cross-Page Data'!$I$14:$J$117,2,FALSE),J4802))</f>
        <v>heavy or residual fuel oil</v>
      </c>
      <c r="J4802" t="str">
        <f>VLOOKUP(E4802,'Cross-Page Data'!$D$4:$F$48,3,FALSE)</f>
        <v>heavy or residual fuel oil</v>
      </c>
      <c r="K4802" t="b">
        <f t="shared" si="74"/>
        <v>0</v>
      </c>
    </row>
    <row r="4803" spans="1:11">
      <c r="A4803" s="120">
        <v>10426</v>
      </c>
      <c r="B4803" s="121" t="s">
        <v>205</v>
      </c>
      <c r="C4803" s="121" t="s">
        <v>209</v>
      </c>
      <c r="D4803" s="121" t="s">
        <v>68</v>
      </c>
      <c r="E4803" s="121" t="s">
        <v>176</v>
      </c>
      <c r="F4803" s="122">
        <v>493409</v>
      </c>
      <c r="G4803" s="122">
        <v>112483.98</v>
      </c>
      <c r="H4803" s="120">
        <v>2019</v>
      </c>
      <c r="I4803" t="str">
        <f>IF(J4803="natural gas",VLOOKUP(D4803,'Cross-Page Data'!$I$4:$J$13,2,FALSE),IF(J4803="solar",VLOOKUP('Form 923'!D4803,'Cross-Page Data'!$I$14:$J$117,2,FALSE),J4803))</f>
        <v>biomass</v>
      </c>
      <c r="J4803" t="str">
        <f>VLOOKUP(E4803,'Cross-Page Data'!$D$4:$F$48,3,FALSE)</f>
        <v>biomass</v>
      </c>
      <c r="K4803" t="b">
        <f t="shared" si="74"/>
        <v>0</v>
      </c>
    </row>
    <row r="4804" ht="25.5" spans="1:11">
      <c r="A4804" s="120">
        <v>10427</v>
      </c>
      <c r="B4804" s="121" t="s">
        <v>201</v>
      </c>
      <c r="C4804" s="121" t="s">
        <v>211</v>
      </c>
      <c r="D4804" s="121" t="s">
        <v>73</v>
      </c>
      <c r="E4804" s="121" t="s">
        <v>38</v>
      </c>
      <c r="F4804" s="122">
        <v>484588</v>
      </c>
      <c r="G4804" s="122">
        <v>40970</v>
      </c>
      <c r="H4804" s="120">
        <v>2019</v>
      </c>
      <c r="I4804" t="str">
        <f>IF(J4804="natural gas",VLOOKUP(D4804,'Cross-Page Data'!$I$4:$J$13,2,FALSE),IF(J4804="solar",VLOOKUP('Form 923'!D4804,'Cross-Page Data'!$I$14:$J$117,2,FALSE),J4804))</f>
        <v>natural gas peaker</v>
      </c>
      <c r="J4804" t="str">
        <f>VLOOKUP(E4804,'Cross-Page Data'!$D$4:$F$48,3,FALSE)</f>
        <v>natural gas</v>
      </c>
      <c r="K4804" t="b">
        <f t="shared" si="74"/>
        <v>0</v>
      </c>
    </row>
    <row r="4805" spans="1:11">
      <c r="A4805" s="120">
        <v>10427</v>
      </c>
      <c r="B4805" s="121" t="s">
        <v>205</v>
      </c>
      <c r="C4805" s="121" t="s">
        <v>209</v>
      </c>
      <c r="D4805" s="121" t="s">
        <v>73</v>
      </c>
      <c r="E4805" s="121" t="s">
        <v>38</v>
      </c>
      <c r="F4805" s="122">
        <v>1114210</v>
      </c>
      <c r="G4805" s="122">
        <v>190078</v>
      </c>
      <c r="H4805" s="120">
        <v>2019</v>
      </c>
      <c r="I4805" t="str">
        <f>IF(J4805="natural gas",VLOOKUP(D4805,'Cross-Page Data'!$I$4:$J$13,2,FALSE),IF(J4805="solar",VLOOKUP('Form 923'!D4805,'Cross-Page Data'!$I$14:$J$117,2,FALSE),J4805))</f>
        <v>natural gas peaker</v>
      </c>
      <c r="J4805" t="str">
        <f>VLOOKUP(E4805,'Cross-Page Data'!$D$4:$F$48,3,FALSE)</f>
        <v>natural gas</v>
      </c>
      <c r="K4805" t="b">
        <f t="shared" si="74"/>
        <v>0</v>
      </c>
    </row>
    <row r="4806" spans="1:11">
      <c r="A4806" s="120">
        <v>10430</v>
      </c>
      <c r="B4806" s="121" t="s">
        <v>205</v>
      </c>
      <c r="C4806" s="121" t="s">
        <v>209</v>
      </c>
      <c r="D4806" s="121" t="s">
        <v>68</v>
      </c>
      <c r="E4806" s="121" t="s">
        <v>54</v>
      </c>
      <c r="F4806" s="122">
        <v>0</v>
      </c>
      <c r="G4806" s="122">
        <v>0</v>
      </c>
      <c r="H4806" s="120">
        <v>2019</v>
      </c>
      <c r="I4806" t="str">
        <f>IF(J4806="natural gas",VLOOKUP(D4806,'Cross-Page Data'!$I$4:$J$13,2,FALSE),IF(J4806="solar",VLOOKUP('Form 923'!D4806,'Cross-Page Data'!$I$14:$J$117,2,FALSE),J4806))</f>
        <v>hard coal</v>
      </c>
      <c r="J4806" t="str">
        <f>VLOOKUP(E4806,'Cross-Page Data'!$D$4:$F$48,3,FALSE)</f>
        <v>hard coal</v>
      </c>
      <c r="K4806" t="b">
        <f t="shared" si="74"/>
        <v>0</v>
      </c>
    </row>
    <row r="4807" spans="1:11">
      <c r="A4807" s="120">
        <v>10430</v>
      </c>
      <c r="B4807" s="121" t="s">
        <v>205</v>
      </c>
      <c r="C4807" s="121" t="s">
        <v>209</v>
      </c>
      <c r="D4807" s="121" t="s">
        <v>68</v>
      </c>
      <c r="E4807" s="121" t="s">
        <v>95</v>
      </c>
      <c r="F4807" s="122">
        <v>0</v>
      </c>
      <c r="G4807" s="122">
        <v>0</v>
      </c>
      <c r="H4807" s="120">
        <v>2019</v>
      </c>
      <c r="I4807" t="str">
        <f>IF(J4807="natural gas",VLOOKUP(D4807,'Cross-Page Data'!$I$4:$J$13,2,FALSE),IF(J4807="solar",VLOOKUP('Form 923'!D4807,'Cross-Page Data'!$I$14:$J$117,2,FALSE),J4807))</f>
        <v>lignite</v>
      </c>
      <c r="J4807" t="str">
        <f>VLOOKUP(E4807,'Cross-Page Data'!$D$4:$F$48,3,FALSE)</f>
        <v>lignite</v>
      </c>
      <c r="K4807" t="b">
        <f t="shared" ref="K4807:K4870" si="75">IF(AND($N$6=FALSE,OR(C4807="Commercial NAICS Cogen",C4807="Industrial NAICS Cogen",C4807="NAICS-22 Cogen")),FALSE,IF(AND($N$7=FALSE,OR(C4807="Commercial NAICS Cogen",C4807="Commercial NAICS Non-Cogen",C4807="industrial NAICS Cogen",C4807="industrial NAICS non-cogen")),FALSE,TRUE))</f>
        <v>0</v>
      </c>
    </row>
    <row r="4808" spans="1:11">
      <c r="A4808" s="120">
        <v>10430</v>
      </c>
      <c r="B4808" s="121" t="s">
        <v>205</v>
      </c>
      <c r="C4808" s="121" t="s">
        <v>209</v>
      </c>
      <c r="D4808" s="121" t="s">
        <v>68</v>
      </c>
      <c r="E4808" s="121" t="s">
        <v>38</v>
      </c>
      <c r="F4808" s="122">
        <v>124380</v>
      </c>
      <c r="G4808" s="122">
        <v>32079.008</v>
      </c>
      <c r="H4808" s="120">
        <v>2019</v>
      </c>
      <c r="I4808" t="str">
        <f>IF(J4808="natural gas",VLOOKUP(D4808,'Cross-Page Data'!$I$4:$J$13,2,FALSE),IF(J4808="solar",VLOOKUP('Form 923'!D4808,'Cross-Page Data'!$I$14:$J$117,2,FALSE),J4808))</f>
        <v>natural gas nonpeaker - preexisting retiring</v>
      </c>
      <c r="J4808" t="str">
        <f>VLOOKUP(E4808,'Cross-Page Data'!$D$4:$F$48,3,FALSE)</f>
        <v>natural gas</v>
      </c>
      <c r="K4808" t="b">
        <f t="shared" si="75"/>
        <v>0</v>
      </c>
    </row>
    <row r="4809" spans="1:11">
      <c r="A4809" s="120">
        <v>10430</v>
      </c>
      <c r="B4809" s="121" t="s">
        <v>205</v>
      </c>
      <c r="C4809" s="121" t="s">
        <v>209</v>
      </c>
      <c r="D4809" s="121" t="s">
        <v>68</v>
      </c>
      <c r="E4809" s="121" t="s">
        <v>130</v>
      </c>
      <c r="F4809" s="122">
        <v>8837</v>
      </c>
      <c r="G4809" s="122">
        <v>2278.992</v>
      </c>
      <c r="H4809" s="120">
        <v>2019</v>
      </c>
      <c r="I4809" t="str">
        <f>IF(J4809="natural gas",VLOOKUP(D4809,'Cross-Page Data'!$I$4:$J$13,2,FALSE),IF(J4809="solar",VLOOKUP('Form 923'!D4809,'Cross-Page Data'!$I$14:$J$117,2,FALSE),J4809))</f>
        <v>biomass</v>
      </c>
      <c r="J4809" t="str">
        <f>VLOOKUP(E4809,'Cross-Page Data'!$D$4:$F$48,3,FALSE)</f>
        <v>biomass</v>
      </c>
      <c r="K4809" t="b">
        <f t="shared" si="75"/>
        <v>0</v>
      </c>
    </row>
    <row r="4810" spans="1:11">
      <c r="A4810" s="120">
        <v>10430</v>
      </c>
      <c r="B4810" s="121" t="s">
        <v>205</v>
      </c>
      <c r="C4810" s="121" t="s">
        <v>209</v>
      </c>
      <c r="D4810" s="121" t="s">
        <v>68</v>
      </c>
      <c r="E4810" s="121" t="s">
        <v>152</v>
      </c>
      <c r="F4810" s="122">
        <v>0</v>
      </c>
      <c r="G4810" s="122">
        <v>0</v>
      </c>
      <c r="H4810" s="120">
        <v>2019</v>
      </c>
      <c r="I4810" t="str">
        <f>IF(J4810="natural gas",VLOOKUP(D4810,'Cross-Page Data'!$I$4:$J$13,2,FALSE),IF(J4810="solar",VLOOKUP('Form 923'!D4810,'Cross-Page Data'!$I$14:$J$117,2,FALSE),J4810))</f>
        <v>heavy or residual fuel oil</v>
      </c>
      <c r="J4810" t="str">
        <f>VLOOKUP(E4810,'Cross-Page Data'!$D$4:$F$48,3,FALSE)</f>
        <v>heavy or residual fuel oil</v>
      </c>
      <c r="K4810" t="b">
        <f t="shared" si="75"/>
        <v>0</v>
      </c>
    </row>
    <row r="4811" spans="1:11">
      <c r="A4811" s="120">
        <v>10430</v>
      </c>
      <c r="B4811" s="121" t="s">
        <v>205</v>
      </c>
      <c r="C4811" s="121" t="s">
        <v>209</v>
      </c>
      <c r="D4811" s="121" t="s">
        <v>68</v>
      </c>
      <c r="E4811" s="121" t="s">
        <v>176</v>
      </c>
      <c r="F4811" s="122">
        <v>0</v>
      </c>
      <c r="G4811" s="122">
        <v>0</v>
      </c>
      <c r="H4811" s="120">
        <v>2019</v>
      </c>
      <c r="I4811" t="str">
        <f>IF(J4811="natural gas",VLOOKUP(D4811,'Cross-Page Data'!$I$4:$J$13,2,FALSE),IF(J4811="solar",VLOOKUP('Form 923'!D4811,'Cross-Page Data'!$I$14:$J$117,2,FALSE),J4811))</f>
        <v>biomass</v>
      </c>
      <c r="J4811" t="str">
        <f>VLOOKUP(E4811,'Cross-Page Data'!$D$4:$F$48,3,FALSE)</f>
        <v>biomass</v>
      </c>
      <c r="K4811" t="b">
        <f t="shared" si="75"/>
        <v>0</v>
      </c>
    </row>
    <row r="4812" spans="1:11">
      <c r="A4812" s="120">
        <v>10431</v>
      </c>
      <c r="B4812" s="121" t="s">
        <v>205</v>
      </c>
      <c r="C4812" s="121" t="s">
        <v>209</v>
      </c>
      <c r="D4812" s="121" t="s">
        <v>73</v>
      </c>
      <c r="E4812" s="121" t="s">
        <v>70</v>
      </c>
      <c r="F4812" s="122">
        <v>0</v>
      </c>
      <c r="G4812" s="122">
        <v>0</v>
      </c>
      <c r="H4812" s="120">
        <v>2019</v>
      </c>
      <c r="I4812" t="str">
        <f>IF(J4812="natural gas",VLOOKUP(D4812,'Cross-Page Data'!$I$4:$J$13,2,FALSE),IF(J4812="solar",VLOOKUP('Form 923'!D4812,'Cross-Page Data'!$I$14:$J$117,2,FALSE),J4812))</f>
        <v>heavy or residual fuel oil</v>
      </c>
      <c r="J4812" t="str">
        <f>VLOOKUP(E4812,'Cross-Page Data'!$D$4:$F$48,3,FALSE)</f>
        <v>heavy or residual fuel oil</v>
      </c>
      <c r="K4812" t="b">
        <f t="shared" si="75"/>
        <v>0</v>
      </c>
    </row>
    <row r="4813" spans="1:11">
      <c r="A4813" s="120">
        <v>10431</v>
      </c>
      <c r="B4813" s="121" t="s">
        <v>205</v>
      </c>
      <c r="C4813" s="121" t="s">
        <v>209</v>
      </c>
      <c r="D4813" s="121" t="s">
        <v>73</v>
      </c>
      <c r="E4813" s="121" t="s">
        <v>38</v>
      </c>
      <c r="F4813" s="122">
        <v>302648</v>
      </c>
      <c r="G4813" s="122">
        <v>75396</v>
      </c>
      <c r="H4813" s="120">
        <v>2019</v>
      </c>
      <c r="I4813" t="str">
        <f>IF(J4813="natural gas",VLOOKUP(D4813,'Cross-Page Data'!$I$4:$J$13,2,FALSE),IF(J4813="solar",VLOOKUP('Form 923'!D4813,'Cross-Page Data'!$I$14:$J$117,2,FALSE),J4813))</f>
        <v>natural gas peaker</v>
      </c>
      <c r="J4813" t="str">
        <f>VLOOKUP(E4813,'Cross-Page Data'!$D$4:$F$48,3,FALSE)</f>
        <v>natural gas</v>
      </c>
      <c r="K4813" t="b">
        <f t="shared" si="75"/>
        <v>0</v>
      </c>
    </row>
    <row r="4814" spans="1:11">
      <c r="A4814" s="120">
        <v>10434</v>
      </c>
      <c r="B4814" s="121" t="s">
        <v>205</v>
      </c>
      <c r="C4814" s="121" t="s">
        <v>209</v>
      </c>
      <c r="D4814" s="121" t="s">
        <v>68</v>
      </c>
      <c r="E4814" s="121" t="s">
        <v>178</v>
      </c>
      <c r="F4814" s="122">
        <v>4179713</v>
      </c>
      <c r="G4814" s="122">
        <v>469525</v>
      </c>
      <c r="H4814" s="120">
        <v>2019</v>
      </c>
      <c r="I4814" t="str">
        <f>IF(J4814="natural gas",VLOOKUP(D4814,'Cross-Page Data'!$I$4:$J$13,2,FALSE),IF(J4814="solar",VLOOKUP('Form 923'!D4814,'Cross-Page Data'!$I$14:$J$117,2,FALSE),J4814))</f>
        <v>other</v>
      </c>
      <c r="J4814" t="str">
        <f>VLOOKUP(E4814,'Cross-Page Data'!$D$4:$F$48,3,FALSE)</f>
        <v>other</v>
      </c>
      <c r="K4814" t="b">
        <f t="shared" si="75"/>
        <v>0</v>
      </c>
    </row>
    <row r="4815" spans="1:11">
      <c r="A4815" s="120">
        <v>10435</v>
      </c>
      <c r="B4815" s="121" t="s">
        <v>201</v>
      </c>
      <c r="C4815" s="121" t="s">
        <v>206</v>
      </c>
      <c r="D4815" s="121" t="s">
        <v>68</v>
      </c>
      <c r="E4815" s="121" t="s">
        <v>70</v>
      </c>
      <c r="F4815" s="122">
        <v>0</v>
      </c>
      <c r="G4815" s="122">
        <v>0</v>
      </c>
      <c r="H4815" s="120">
        <v>2019</v>
      </c>
      <c r="I4815" t="str">
        <f>IF(J4815="natural gas",VLOOKUP(D4815,'Cross-Page Data'!$I$4:$J$13,2,FALSE),IF(J4815="solar",VLOOKUP('Form 923'!D4815,'Cross-Page Data'!$I$14:$J$117,2,FALSE),J4815))</f>
        <v>heavy or residual fuel oil</v>
      </c>
      <c r="J4815" t="str">
        <f>VLOOKUP(E4815,'Cross-Page Data'!$D$4:$F$48,3,FALSE)</f>
        <v>heavy or residual fuel oil</v>
      </c>
      <c r="K4815" t="b">
        <f t="shared" si="75"/>
        <v>1</v>
      </c>
    </row>
    <row r="4816" spans="1:11">
      <c r="A4816" s="120">
        <v>10435</v>
      </c>
      <c r="B4816" s="121" t="s">
        <v>201</v>
      </c>
      <c r="C4816" s="121" t="s">
        <v>206</v>
      </c>
      <c r="D4816" s="121" t="s">
        <v>68</v>
      </c>
      <c r="E4816" s="121" t="s">
        <v>105</v>
      </c>
      <c r="F4816" s="122">
        <v>1530704</v>
      </c>
      <c r="G4816" s="122">
        <v>67562.628</v>
      </c>
      <c r="H4816" s="120">
        <v>2019</v>
      </c>
      <c r="I4816" t="str">
        <f>IF(J4816="natural gas",VLOOKUP(D4816,'Cross-Page Data'!$I$4:$J$13,2,FALSE),IF(J4816="solar",VLOOKUP('Form 923'!D4816,'Cross-Page Data'!$I$14:$J$117,2,FALSE),J4816))</f>
        <v>municipal solid waste</v>
      </c>
      <c r="J4816" t="str">
        <f>VLOOKUP(E4816,'Cross-Page Data'!$D$4:$F$48,3,FALSE)</f>
        <v>municipal solid waste</v>
      </c>
      <c r="K4816" t="b">
        <f t="shared" si="75"/>
        <v>1</v>
      </c>
    </row>
    <row r="4817" spans="1:11">
      <c r="A4817" s="120">
        <v>10435</v>
      </c>
      <c r="B4817" s="121" t="s">
        <v>201</v>
      </c>
      <c r="C4817" s="121" t="s">
        <v>206</v>
      </c>
      <c r="D4817" s="121" t="s">
        <v>68</v>
      </c>
      <c r="E4817" s="121" t="s">
        <v>110</v>
      </c>
      <c r="F4817" s="122">
        <v>1870835</v>
      </c>
      <c r="G4817" s="122">
        <v>82575.372</v>
      </c>
      <c r="H4817" s="120">
        <v>2019</v>
      </c>
      <c r="I4817" t="str">
        <f>IF(J4817="natural gas",VLOOKUP(D4817,'Cross-Page Data'!$I$4:$J$13,2,FALSE),IF(J4817="solar",VLOOKUP('Form 923'!D4817,'Cross-Page Data'!$I$14:$J$117,2,FALSE),J4817))</f>
        <v>municipal solid waste</v>
      </c>
      <c r="J4817" t="str">
        <f>VLOOKUP(E4817,'Cross-Page Data'!$D$4:$F$48,3,FALSE)</f>
        <v>municipal solid waste</v>
      </c>
      <c r="K4817" t="b">
        <f t="shared" si="75"/>
        <v>1</v>
      </c>
    </row>
    <row r="4818" spans="1:11">
      <c r="A4818" s="120">
        <v>10435</v>
      </c>
      <c r="B4818" s="121" t="s">
        <v>201</v>
      </c>
      <c r="C4818" s="121" t="s">
        <v>206</v>
      </c>
      <c r="D4818" s="121" t="s">
        <v>68</v>
      </c>
      <c r="E4818" s="121" t="s">
        <v>38</v>
      </c>
      <c r="F4818" s="122">
        <v>0</v>
      </c>
      <c r="G4818" s="122">
        <v>0</v>
      </c>
      <c r="H4818" s="120">
        <v>2019</v>
      </c>
      <c r="I4818" t="str">
        <f>IF(J4818="natural gas",VLOOKUP(D4818,'Cross-Page Data'!$I$4:$J$13,2,FALSE),IF(J4818="solar",VLOOKUP('Form 923'!D4818,'Cross-Page Data'!$I$14:$J$117,2,FALSE),J4818))</f>
        <v>natural gas nonpeaker - preexisting retiring</v>
      </c>
      <c r="J4818" t="str">
        <f>VLOOKUP(E4818,'Cross-Page Data'!$D$4:$F$48,3,FALSE)</f>
        <v>natural gas</v>
      </c>
      <c r="K4818" t="b">
        <f t="shared" si="75"/>
        <v>1</v>
      </c>
    </row>
    <row r="4819" spans="1:11">
      <c r="A4819" s="120">
        <v>10436</v>
      </c>
      <c r="B4819" s="121" t="s">
        <v>205</v>
      </c>
      <c r="C4819" s="121" t="s">
        <v>209</v>
      </c>
      <c r="D4819" s="121" t="s">
        <v>73</v>
      </c>
      <c r="E4819" s="121" t="s">
        <v>38</v>
      </c>
      <c r="F4819" s="122">
        <v>4845275</v>
      </c>
      <c r="G4819" s="122">
        <v>1015917</v>
      </c>
      <c r="H4819" s="120">
        <v>2019</v>
      </c>
      <c r="I4819" t="str">
        <f>IF(J4819="natural gas",VLOOKUP(D4819,'Cross-Page Data'!$I$4:$J$13,2,FALSE),IF(J4819="solar",VLOOKUP('Form 923'!D4819,'Cross-Page Data'!$I$14:$J$117,2,FALSE),J4819))</f>
        <v>natural gas peaker</v>
      </c>
      <c r="J4819" t="str">
        <f>VLOOKUP(E4819,'Cross-Page Data'!$D$4:$F$48,3,FALSE)</f>
        <v>natural gas</v>
      </c>
      <c r="K4819" t="b">
        <f t="shared" si="75"/>
        <v>0</v>
      </c>
    </row>
    <row r="4820" spans="1:11">
      <c r="A4820" s="120">
        <v>10436</v>
      </c>
      <c r="B4820" s="121" t="s">
        <v>205</v>
      </c>
      <c r="C4820" s="121" t="s">
        <v>209</v>
      </c>
      <c r="D4820" s="121" t="s">
        <v>68</v>
      </c>
      <c r="E4820" s="121" t="s">
        <v>178</v>
      </c>
      <c r="F4820" s="122">
        <v>0</v>
      </c>
      <c r="G4820" s="122">
        <v>0</v>
      </c>
      <c r="H4820" s="120">
        <v>2019</v>
      </c>
      <c r="I4820" t="str">
        <f>IF(J4820="natural gas",VLOOKUP(D4820,'Cross-Page Data'!$I$4:$J$13,2,FALSE),IF(J4820="solar",VLOOKUP('Form 923'!D4820,'Cross-Page Data'!$I$14:$J$117,2,FALSE),J4820))</f>
        <v>other</v>
      </c>
      <c r="J4820" t="str">
        <f>VLOOKUP(E4820,'Cross-Page Data'!$D$4:$F$48,3,FALSE)</f>
        <v>other</v>
      </c>
      <c r="K4820" t="b">
        <f t="shared" si="75"/>
        <v>0</v>
      </c>
    </row>
    <row r="4821" spans="1:11">
      <c r="A4821" s="120">
        <v>10437</v>
      </c>
      <c r="B4821" s="121" t="s">
        <v>201</v>
      </c>
      <c r="C4821" s="121" t="s">
        <v>206</v>
      </c>
      <c r="D4821" s="121" t="s">
        <v>101</v>
      </c>
      <c r="E4821" s="121" t="s">
        <v>92</v>
      </c>
      <c r="F4821" s="122">
        <v>524531</v>
      </c>
      <c r="G4821" s="122">
        <v>58923</v>
      </c>
      <c r="H4821" s="120">
        <v>2019</v>
      </c>
      <c r="I4821" t="str">
        <f>IF(J4821="natural gas",VLOOKUP(D4821,'Cross-Page Data'!$I$4:$J$13,2,FALSE),IF(J4821="solar",VLOOKUP('Form 923'!D4821,'Cross-Page Data'!$I$14:$J$117,2,FALSE),J4821))</f>
        <v>solar pv</v>
      </c>
      <c r="J4821" t="str">
        <f>VLOOKUP(E4821,'Cross-Page Data'!$D$4:$F$48,3,FALSE)</f>
        <v>solar</v>
      </c>
      <c r="K4821" t="b">
        <f t="shared" si="75"/>
        <v>1</v>
      </c>
    </row>
    <row r="4822" spans="1:11">
      <c r="A4822" s="120">
        <v>10438</v>
      </c>
      <c r="B4822" s="121" t="s">
        <v>201</v>
      </c>
      <c r="C4822" s="121" t="s">
        <v>206</v>
      </c>
      <c r="D4822" s="121" t="s">
        <v>101</v>
      </c>
      <c r="E4822" s="121" t="s">
        <v>92</v>
      </c>
      <c r="F4822" s="122">
        <v>348292</v>
      </c>
      <c r="G4822" s="122">
        <v>39125</v>
      </c>
      <c r="H4822" s="120">
        <v>2019</v>
      </c>
      <c r="I4822" t="str">
        <f>IF(J4822="natural gas",VLOOKUP(D4822,'Cross-Page Data'!$I$4:$J$13,2,FALSE),IF(J4822="solar",VLOOKUP('Form 923'!D4822,'Cross-Page Data'!$I$14:$J$117,2,FALSE),J4822))</f>
        <v>solar pv</v>
      </c>
      <c r="J4822" t="str">
        <f>VLOOKUP(E4822,'Cross-Page Data'!$D$4:$F$48,3,FALSE)</f>
        <v>solar</v>
      </c>
      <c r="K4822" t="b">
        <f t="shared" si="75"/>
        <v>1</v>
      </c>
    </row>
    <row r="4823" spans="1:11">
      <c r="A4823" s="120">
        <v>10439</v>
      </c>
      <c r="B4823" s="121" t="s">
        <v>201</v>
      </c>
      <c r="C4823" s="121" t="s">
        <v>206</v>
      </c>
      <c r="D4823" s="121" t="s">
        <v>68</v>
      </c>
      <c r="E4823" s="121" t="s">
        <v>38</v>
      </c>
      <c r="F4823" s="122">
        <v>0</v>
      </c>
      <c r="G4823" s="122">
        <v>0</v>
      </c>
      <c r="H4823" s="120">
        <v>2019</v>
      </c>
      <c r="I4823" t="str">
        <f>IF(J4823="natural gas",VLOOKUP(D4823,'Cross-Page Data'!$I$4:$J$13,2,FALSE),IF(J4823="solar",VLOOKUP('Form 923'!D4823,'Cross-Page Data'!$I$14:$J$117,2,FALSE),J4823))</f>
        <v>natural gas nonpeaker - preexisting retiring</v>
      </c>
      <c r="J4823" t="str">
        <f>VLOOKUP(E4823,'Cross-Page Data'!$D$4:$F$48,3,FALSE)</f>
        <v>natural gas</v>
      </c>
      <c r="K4823" t="b">
        <f t="shared" si="75"/>
        <v>1</v>
      </c>
    </row>
    <row r="4824" spans="1:11">
      <c r="A4824" s="120">
        <v>10439</v>
      </c>
      <c r="B4824" s="121" t="s">
        <v>201</v>
      </c>
      <c r="C4824" s="121" t="s">
        <v>206</v>
      </c>
      <c r="D4824" s="121" t="s">
        <v>68</v>
      </c>
      <c r="E4824" s="121" t="s">
        <v>92</v>
      </c>
      <c r="F4824" s="122">
        <v>340431</v>
      </c>
      <c r="G4824" s="122">
        <v>38242</v>
      </c>
      <c r="H4824" s="120">
        <v>2019</v>
      </c>
      <c r="I4824" t="str">
        <f>IF(J4824="natural gas",VLOOKUP(D4824,'Cross-Page Data'!$I$4:$J$13,2,FALSE),IF(J4824="solar",VLOOKUP('Form 923'!D4824,'Cross-Page Data'!$I$14:$J$117,2,FALSE),J4824))</f>
        <v>solar thermal</v>
      </c>
      <c r="J4824" t="str">
        <f>VLOOKUP(E4824,'Cross-Page Data'!$D$4:$F$48,3,FALSE)</f>
        <v>solar</v>
      </c>
      <c r="K4824" t="b">
        <f t="shared" si="75"/>
        <v>1</v>
      </c>
    </row>
    <row r="4825" spans="1:11">
      <c r="A4825" s="120">
        <v>10440</v>
      </c>
      <c r="B4825" s="121" t="s">
        <v>201</v>
      </c>
      <c r="C4825" s="121" t="s">
        <v>206</v>
      </c>
      <c r="D4825" s="121" t="s">
        <v>68</v>
      </c>
      <c r="E4825" s="121" t="s">
        <v>38</v>
      </c>
      <c r="F4825" s="122">
        <v>0</v>
      </c>
      <c r="G4825" s="122">
        <v>0</v>
      </c>
      <c r="H4825" s="120">
        <v>2019</v>
      </c>
      <c r="I4825" t="str">
        <f>IF(J4825="natural gas",VLOOKUP(D4825,'Cross-Page Data'!$I$4:$J$13,2,FALSE),IF(J4825="solar",VLOOKUP('Form 923'!D4825,'Cross-Page Data'!$I$14:$J$117,2,FALSE),J4825))</f>
        <v>natural gas nonpeaker - preexisting retiring</v>
      </c>
      <c r="J4825" t="str">
        <f>VLOOKUP(E4825,'Cross-Page Data'!$D$4:$F$48,3,FALSE)</f>
        <v>natural gas</v>
      </c>
      <c r="K4825" t="b">
        <f t="shared" si="75"/>
        <v>1</v>
      </c>
    </row>
    <row r="4826" spans="1:11">
      <c r="A4826" s="120">
        <v>10440</v>
      </c>
      <c r="B4826" s="121" t="s">
        <v>201</v>
      </c>
      <c r="C4826" s="121" t="s">
        <v>206</v>
      </c>
      <c r="D4826" s="121" t="s">
        <v>68</v>
      </c>
      <c r="E4826" s="121" t="s">
        <v>92</v>
      </c>
      <c r="F4826" s="122">
        <v>372683</v>
      </c>
      <c r="G4826" s="122">
        <v>41865</v>
      </c>
      <c r="H4826" s="120">
        <v>2019</v>
      </c>
      <c r="I4826" t="str">
        <f>IF(J4826="natural gas",VLOOKUP(D4826,'Cross-Page Data'!$I$4:$J$13,2,FALSE),IF(J4826="solar",VLOOKUP('Form 923'!D4826,'Cross-Page Data'!$I$14:$J$117,2,FALSE),J4826))</f>
        <v>solar thermal</v>
      </c>
      <c r="J4826" t="str">
        <f>VLOOKUP(E4826,'Cross-Page Data'!$D$4:$F$48,3,FALSE)</f>
        <v>solar</v>
      </c>
      <c r="K4826" t="b">
        <f t="shared" si="75"/>
        <v>1</v>
      </c>
    </row>
    <row r="4827" spans="1:11">
      <c r="A4827" s="120">
        <v>10441</v>
      </c>
      <c r="B4827" s="121" t="s">
        <v>201</v>
      </c>
      <c r="C4827" s="121" t="s">
        <v>206</v>
      </c>
      <c r="D4827" s="121" t="s">
        <v>68</v>
      </c>
      <c r="E4827" s="121" t="s">
        <v>38</v>
      </c>
      <c r="F4827" s="122">
        <v>0</v>
      </c>
      <c r="G4827" s="122">
        <v>0</v>
      </c>
      <c r="H4827" s="120">
        <v>2019</v>
      </c>
      <c r="I4827" t="str">
        <f>IF(J4827="natural gas",VLOOKUP(D4827,'Cross-Page Data'!$I$4:$J$13,2,FALSE),IF(J4827="solar",VLOOKUP('Form 923'!D4827,'Cross-Page Data'!$I$14:$J$117,2,FALSE),J4827))</f>
        <v>natural gas nonpeaker - preexisting retiring</v>
      </c>
      <c r="J4827" t="str">
        <f>VLOOKUP(E4827,'Cross-Page Data'!$D$4:$F$48,3,FALSE)</f>
        <v>natural gas</v>
      </c>
      <c r="K4827" t="b">
        <f t="shared" si="75"/>
        <v>1</v>
      </c>
    </row>
    <row r="4828" spans="1:11">
      <c r="A4828" s="120">
        <v>10441</v>
      </c>
      <c r="B4828" s="121" t="s">
        <v>201</v>
      </c>
      <c r="C4828" s="121" t="s">
        <v>206</v>
      </c>
      <c r="D4828" s="121" t="s">
        <v>68</v>
      </c>
      <c r="E4828" s="121" t="s">
        <v>92</v>
      </c>
      <c r="F4828" s="122">
        <v>368754</v>
      </c>
      <c r="G4828" s="122">
        <v>41424</v>
      </c>
      <c r="H4828" s="120">
        <v>2019</v>
      </c>
      <c r="I4828" t="str">
        <f>IF(J4828="natural gas",VLOOKUP(D4828,'Cross-Page Data'!$I$4:$J$13,2,FALSE),IF(J4828="solar",VLOOKUP('Form 923'!D4828,'Cross-Page Data'!$I$14:$J$117,2,FALSE),J4828))</f>
        <v>solar thermal</v>
      </c>
      <c r="J4828" t="str">
        <f>VLOOKUP(E4828,'Cross-Page Data'!$D$4:$F$48,3,FALSE)</f>
        <v>solar</v>
      </c>
      <c r="K4828" t="b">
        <f t="shared" si="75"/>
        <v>1</v>
      </c>
    </row>
    <row r="4829" spans="1:11">
      <c r="A4829" s="120">
        <v>10442</v>
      </c>
      <c r="B4829" s="121" t="s">
        <v>201</v>
      </c>
      <c r="C4829" s="121" t="s">
        <v>206</v>
      </c>
      <c r="D4829" s="121" t="s">
        <v>68</v>
      </c>
      <c r="E4829" s="121" t="s">
        <v>38</v>
      </c>
      <c r="F4829" s="122">
        <v>0</v>
      </c>
      <c r="G4829" s="122">
        <v>0</v>
      </c>
      <c r="H4829" s="120">
        <v>2019</v>
      </c>
      <c r="I4829" t="str">
        <f>IF(J4829="natural gas",VLOOKUP(D4829,'Cross-Page Data'!$I$4:$J$13,2,FALSE),IF(J4829="solar",VLOOKUP('Form 923'!D4829,'Cross-Page Data'!$I$14:$J$117,2,FALSE),J4829))</f>
        <v>natural gas nonpeaker - preexisting retiring</v>
      </c>
      <c r="J4829" t="str">
        <f>VLOOKUP(E4829,'Cross-Page Data'!$D$4:$F$48,3,FALSE)</f>
        <v>natural gas</v>
      </c>
      <c r="K4829" t="b">
        <f t="shared" si="75"/>
        <v>1</v>
      </c>
    </row>
    <row r="4830" spans="1:11">
      <c r="A4830" s="120">
        <v>10442</v>
      </c>
      <c r="B4830" s="121" t="s">
        <v>201</v>
      </c>
      <c r="C4830" s="121" t="s">
        <v>206</v>
      </c>
      <c r="D4830" s="121" t="s">
        <v>68</v>
      </c>
      <c r="E4830" s="121" t="s">
        <v>92</v>
      </c>
      <c r="F4830" s="122">
        <v>0</v>
      </c>
      <c r="G4830" s="122">
        <v>0</v>
      </c>
      <c r="H4830" s="120">
        <v>2019</v>
      </c>
      <c r="I4830" t="str">
        <f>IF(J4830="natural gas",VLOOKUP(D4830,'Cross-Page Data'!$I$4:$J$13,2,FALSE),IF(J4830="solar",VLOOKUP('Form 923'!D4830,'Cross-Page Data'!$I$14:$J$117,2,FALSE),J4830))</f>
        <v>solar thermal</v>
      </c>
      <c r="J4830" t="str">
        <f>VLOOKUP(E4830,'Cross-Page Data'!$D$4:$F$48,3,FALSE)</f>
        <v>solar</v>
      </c>
      <c r="K4830" t="b">
        <f t="shared" si="75"/>
        <v>1</v>
      </c>
    </row>
    <row r="4831" spans="1:11">
      <c r="A4831" s="120">
        <v>10443</v>
      </c>
      <c r="B4831" s="121" t="s">
        <v>201</v>
      </c>
      <c r="C4831" s="121" t="s">
        <v>206</v>
      </c>
      <c r="D4831" s="121" t="s">
        <v>68</v>
      </c>
      <c r="E4831" s="121" t="s">
        <v>38</v>
      </c>
      <c r="F4831" s="122">
        <v>0</v>
      </c>
      <c r="G4831" s="122">
        <v>0</v>
      </c>
      <c r="H4831" s="120">
        <v>2019</v>
      </c>
      <c r="I4831" t="str">
        <f>IF(J4831="natural gas",VLOOKUP(D4831,'Cross-Page Data'!$I$4:$J$13,2,FALSE),IF(J4831="solar",VLOOKUP('Form 923'!D4831,'Cross-Page Data'!$I$14:$J$117,2,FALSE),J4831))</f>
        <v>natural gas nonpeaker - preexisting retiring</v>
      </c>
      <c r="J4831" t="str">
        <f>VLOOKUP(E4831,'Cross-Page Data'!$D$4:$F$48,3,FALSE)</f>
        <v>natural gas</v>
      </c>
      <c r="K4831" t="b">
        <f t="shared" si="75"/>
        <v>1</v>
      </c>
    </row>
    <row r="4832" spans="1:11">
      <c r="A4832" s="120">
        <v>10443</v>
      </c>
      <c r="B4832" s="121" t="s">
        <v>201</v>
      </c>
      <c r="C4832" s="121" t="s">
        <v>206</v>
      </c>
      <c r="D4832" s="121" t="s">
        <v>68</v>
      </c>
      <c r="E4832" s="121" t="s">
        <v>92</v>
      </c>
      <c r="F4832" s="122">
        <v>0</v>
      </c>
      <c r="G4832" s="122">
        <v>0</v>
      </c>
      <c r="H4832" s="120">
        <v>2019</v>
      </c>
      <c r="I4832" t="str">
        <f>IF(J4832="natural gas",VLOOKUP(D4832,'Cross-Page Data'!$I$4:$J$13,2,FALSE),IF(J4832="solar",VLOOKUP('Form 923'!D4832,'Cross-Page Data'!$I$14:$J$117,2,FALSE),J4832))</f>
        <v>solar thermal</v>
      </c>
      <c r="J4832" t="str">
        <f>VLOOKUP(E4832,'Cross-Page Data'!$D$4:$F$48,3,FALSE)</f>
        <v>solar</v>
      </c>
      <c r="K4832" t="b">
        <f t="shared" si="75"/>
        <v>1</v>
      </c>
    </row>
    <row r="4833" spans="1:11">
      <c r="A4833" s="120">
        <v>10444</v>
      </c>
      <c r="B4833" s="121" t="s">
        <v>201</v>
      </c>
      <c r="C4833" s="121" t="s">
        <v>206</v>
      </c>
      <c r="D4833" s="121" t="s">
        <v>68</v>
      </c>
      <c r="E4833" s="121" t="s">
        <v>38</v>
      </c>
      <c r="F4833" s="122">
        <v>234560</v>
      </c>
      <c r="G4833" s="122">
        <v>16948</v>
      </c>
      <c r="H4833" s="120">
        <v>2019</v>
      </c>
      <c r="I4833" t="str">
        <f>IF(J4833="natural gas",VLOOKUP(D4833,'Cross-Page Data'!$I$4:$J$13,2,FALSE),IF(J4833="solar",VLOOKUP('Form 923'!D4833,'Cross-Page Data'!$I$14:$J$117,2,FALSE),J4833))</f>
        <v>natural gas nonpeaker - preexisting retiring</v>
      </c>
      <c r="J4833" t="str">
        <f>VLOOKUP(E4833,'Cross-Page Data'!$D$4:$F$48,3,FALSE)</f>
        <v>natural gas</v>
      </c>
      <c r="K4833" t="b">
        <f t="shared" si="75"/>
        <v>1</v>
      </c>
    </row>
    <row r="4834" spans="1:11">
      <c r="A4834" s="120">
        <v>10444</v>
      </c>
      <c r="B4834" s="121" t="s">
        <v>201</v>
      </c>
      <c r="C4834" s="121" t="s">
        <v>206</v>
      </c>
      <c r="D4834" s="121" t="s">
        <v>68</v>
      </c>
      <c r="E4834" s="121" t="s">
        <v>92</v>
      </c>
      <c r="F4834" s="122">
        <v>1072957</v>
      </c>
      <c r="G4834" s="122">
        <v>120530</v>
      </c>
      <c r="H4834" s="120">
        <v>2019</v>
      </c>
      <c r="I4834" t="str">
        <f>IF(J4834="natural gas",VLOOKUP(D4834,'Cross-Page Data'!$I$4:$J$13,2,FALSE),IF(J4834="solar",VLOOKUP('Form 923'!D4834,'Cross-Page Data'!$I$14:$J$117,2,FALSE),J4834))</f>
        <v>solar thermal</v>
      </c>
      <c r="J4834" t="str">
        <f>VLOOKUP(E4834,'Cross-Page Data'!$D$4:$F$48,3,FALSE)</f>
        <v>solar</v>
      </c>
      <c r="K4834" t="b">
        <f t="shared" si="75"/>
        <v>1</v>
      </c>
    </row>
    <row r="4835" spans="1:11">
      <c r="A4835" s="120">
        <v>10446</v>
      </c>
      <c r="B4835" s="121" t="s">
        <v>201</v>
      </c>
      <c r="C4835" s="121" t="s">
        <v>206</v>
      </c>
      <c r="D4835" s="121" t="s">
        <v>68</v>
      </c>
      <c r="E4835" s="121" t="s">
        <v>38</v>
      </c>
      <c r="F4835" s="122">
        <v>211727</v>
      </c>
      <c r="G4835" s="122">
        <v>15893</v>
      </c>
      <c r="H4835" s="120">
        <v>2019</v>
      </c>
      <c r="I4835" t="str">
        <f>IF(J4835="natural gas",VLOOKUP(D4835,'Cross-Page Data'!$I$4:$J$13,2,FALSE),IF(J4835="solar",VLOOKUP('Form 923'!D4835,'Cross-Page Data'!$I$14:$J$117,2,FALSE),J4835))</f>
        <v>natural gas nonpeaker - preexisting retiring</v>
      </c>
      <c r="J4835" t="str">
        <f>VLOOKUP(E4835,'Cross-Page Data'!$D$4:$F$48,3,FALSE)</f>
        <v>natural gas</v>
      </c>
      <c r="K4835" t="b">
        <f t="shared" si="75"/>
        <v>1</v>
      </c>
    </row>
    <row r="4836" spans="1:11">
      <c r="A4836" s="120">
        <v>10446</v>
      </c>
      <c r="B4836" s="121" t="s">
        <v>201</v>
      </c>
      <c r="C4836" s="121" t="s">
        <v>206</v>
      </c>
      <c r="D4836" s="121" t="s">
        <v>68</v>
      </c>
      <c r="E4836" s="121" t="s">
        <v>92</v>
      </c>
      <c r="F4836" s="122">
        <v>1107187</v>
      </c>
      <c r="G4836" s="122">
        <v>124375</v>
      </c>
      <c r="H4836" s="120">
        <v>2019</v>
      </c>
      <c r="I4836" t="str">
        <f>IF(J4836="natural gas",VLOOKUP(D4836,'Cross-Page Data'!$I$4:$J$13,2,FALSE),IF(J4836="solar",VLOOKUP('Form 923'!D4836,'Cross-Page Data'!$I$14:$J$117,2,FALSE),J4836))</f>
        <v>solar thermal</v>
      </c>
      <c r="J4836" t="str">
        <f>VLOOKUP(E4836,'Cross-Page Data'!$D$4:$F$48,3,FALSE)</f>
        <v>solar</v>
      </c>
      <c r="K4836" t="b">
        <f t="shared" si="75"/>
        <v>1</v>
      </c>
    </row>
    <row r="4837" spans="1:11">
      <c r="A4837" s="120">
        <v>10453</v>
      </c>
      <c r="B4837" s="121" t="s">
        <v>201</v>
      </c>
      <c r="C4837" s="121" t="s">
        <v>206</v>
      </c>
      <c r="D4837" s="121" t="s">
        <v>116</v>
      </c>
      <c r="E4837" s="121" t="s">
        <v>170</v>
      </c>
      <c r="F4837" s="122">
        <v>136432</v>
      </c>
      <c r="G4837" s="122">
        <v>15326</v>
      </c>
      <c r="H4837" s="120">
        <v>2019</v>
      </c>
      <c r="I4837" t="str">
        <f>IF(J4837="natural gas",VLOOKUP(D4837,'Cross-Page Data'!$I$4:$J$13,2,FALSE),IF(J4837="solar",VLOOKUP('Form 923'!D4837,'Cross-Page Data'!$I$14:$J$117,2,FALSE),J4837))</f>
        <v>hydro</v>
      </c>
      <c r="J4837" t="str">
        <f>VLOOKUP(E4837,'Cross-Page Data'!$D$4:$F$48,3,FALSE)</f>
        <v>hydro</v>
      </c>
      <c r="K4837" t="b">
        <f t="shared" si="75"/>
        <v>1</v>
      </c>
    </row>
    <row r="4838" spans="1:11">
      <c r="A4838" s="120">
        <v>10458</v>
      </c>
      <c r="B4838" s="121" t="s">
        <v>201</v>
      </c>
      <c r="C4838" s="121" t="s">
        <v>206</v>
      </c>
      <c r="D4838" s="121" t="s">
        <v>116</v>
      </c>
      <c r="E4838" s="121" t="s">
        <v>170</v>
      </c>
      <c r="F4838" s="122">
        <v>741625</v>
      </c>
      <c r="G4838" s="122">
        <v>83310</v>
      </c>
      <c r="H4838" s="120">
        <v>2019</v>
      </c>
      <c r="I4838" t="str">
        <f>IF(J4838="natural gas",VLOOKUP(D4838,'Cross-Page Data'!$I$4:$J$13,2,FALSE),IF(J4838="solar",VLOOKUP('Form 923'!D4838,'Cross-Page Data'!$I$14:$J$117,2,FALSE),J4838))</f>
        <v>hydro</v>
      </c>
      <c r="J4838" t="str">
        <f>VLOOKUP(E4838,'Cross-Page Data'!$D$4:$F$48,3,FALSE)</f>
        <v>hydro</v>
      </c>
      <c r="K4838" t="b">
        <f t="shared" si="75"/>
        <v>1</v>
      </c>
    </row>
    <row r="4839" spans="1:11">
      <c r="A4839" s="120">
        <v>10464</v>
      </c>
      <c r="B4839" s="121" t="s">
        <v>201</v>
      </c>
      <c r="C4839" s="121" t="s">
        <v>206</v>
      </c>
      <c r="D4839" s="121" t="s">
        <v>68</v>
      </c>
      <c r="E4839" s="121" t="s">
        <v>54</v>
      </c>
      <c r="F4839" s="122">
        <v>0</v>
      </c>
      <c r="G4839" s="122">
        <v>0</v>
      </c>
      <c r="H4839" s="120">
        <v>2019</v>
      </c>
      <c r="I4839" t="str">
        <f>IF(J4839="natural gas",VLOOKUP(D4839,'Cross-Page Data'!$I$4:$J$13,2,FALSE),IF(J4839="solar",VLOOKUP('Form 923'!D4839,'Cross-Page Data'!$I$14:$J$117,2,FALSE),J4839))</f>
        <v>hard coal</v>
      </c>
      <c r="J4839" t="str">
        <f>VLOOKUP(E4839,'Cross-Page Data'!$D$4:$F$48,3,FALSE)</f>
        <v>hard coal</v>
      </c>
      <c r="K4839" t="b">
        <f t="shared" si="75"/>
        <v>1</v>
      </c>
    </row>
    <row r="4840" spans="1:11">
      <c r="A4840" s="120">
        <v>10464</v>
      </c>
      <c r="B4840" s="121" t="s">
        <v>201</v>
      </c>
      <c r="C4840" s="121" t="s">
        <v>206</v>
      </c>
      <c r="D4840" s="121" t="s">
        <v>68</v>
      </c>
      <c r="E4840" s="121" t="s">
        <v>70</v>
      </c>
      <c r="F4840" s="122">
        <v>9018</v>
      </c>
      <c r="G4840" s="122">
        <v>458.268</v>
      </c>
      <c r="H4840" s="120">
        <v>2019</v>
      </c>
      <c r="I4840" t="str">
        <f>IF(J4840="natural gas",VLOOKUP(D4840,'Cross-Page Data'!$I$4:$J$13,2,FALSE),IF(J4840="solar",VLOOKUP('Form 923'!D4840,'Cross-Page Data'!$I$14:$J$117,2,FALSE),J4840))</f>
        <v>heavy or residual fuel oil</v>
      </c>
      <c r="J4840" t="str">
        <f>VLOOKUP(E4840,'Cross-Page Data'!$D$4:$F$48,3,FALSE)</f>
        <v>heavy or residual fuel oil</v>
      </c>
      <c r="K4840" t="b">
        <f t="shared" si="75"/>
        <v>1</v>
      </c>
    </row>
    <row r="4841" spans="1:11">
      <c r="A4841" s="120">
        <v>10464</v>
      </c>
      <c r="B4841" s="121" t="s">
        <v>201</v>
      </c>
      <c r="C4841" s="121" t="s">
        <v>206</v>
      </c>
      <c r="D4841" s="121" t="s">
        <v>68</v>
      </c>
      <c r="E4841" s="121" t="s">
        <v>81</v>
      </c>
      <c r="F4841" s="122">
        <v>0</v>
      </c>
      <c r="G4841" s="122">
        <v>0</v>
      </c>
      <c r="H4841" s="120">
        <v>2019</v>
      </c>
      <c r="I4841" t="str">
        <f>IF(J4841="natural gas",VLOOKUP(D4841,'Cross-Page Data'!$I$4:$J$13,2,FALSE),IF(J4841="solar",VLOOKUP('Form 923'!D4841,'Cross-Page Data'!$I$14:$J$117,2,FALSE),J4841))</f>
        <v>petroleum</v>
      </c>
      <c r="J4841" t="str">
        <f>VLOOKUP(E4841,'Cross-Page Data'!$D$4:$F$48,3,FALSE)</f>
        <v>petroleum</v>
      </c>
      <c r="K4841" t="b">
        <f t="shared" si="75"/>
        <v>1</v>
      </c>
    </row>
    <row r="4842" spans="1:11">
      <c r="A4842" s="120">
        <v>10464</v>
      </c>
      <c r="B4842" s="121" t="s">
        <v>201</v>
      </c>
      <c r="C4842" s="121" t="s">
        <v>206</v>
      </c>
      <c r="D4842" s="121" t="s">
        <v>68</v>
      </c>
      <c r="E4842" s="121" t="s">
        <v>144</v>
      </c>
      <c r="F4842" s="122">
        <v>0</v>
      </c>
      <c r="G4842" s="122">
        <v>0</v>
      </c>
      <c r="H4842" s="120">
        <v>2019</v>
      </c>
      <c r="I4842" t="str">
        <f>IF(J4842="natural gas",VLOOKUP(D4842,'Cross-Page Data'!$I$4:$J$13,2,FALSE),IF(J4842="solar",VLOOKUP('Form 923'!D4842,'Cross-Page Data'!$I$14:$J$117,2,FALSE),J4842))</f>
        <v>petroleum</v>
      </c>
      <c r="J4842" t="str">
        <f>VLOOKUP(E4842,'Cross-Page Data'!$D$4:$F$48,3,FALSE)</f>
        <v>petroleum</v>
      </c>
      <c r="K4842" t="b">
        <f t="shared" si="75"/>
        <v>1</v>
      </c>
    </row>
    <row r="4843" spans="1:11">
      <c r="A4843" s="120">
        <v>10464</v>
      </c>
      <c r="B4843" s="121" t="s">
        <v>201</v>
      </c>
      <c r="C4843" s="121" t="s">
        <v>206</v>
      </c>
      <c r="D4843" s="121" t="s">
        <v>68</v>
      </c>
      <c r="E4843" s="121" t="s">
        <v>166</v>
      </c>
      <c r="F4843" s="122">
        <v>54161</v>
      </c>
      <c r="G4843" s="122">
        <v>2695.783</v>
      </c>
      <c r="H4843" s="120">
        <v>2019</v>
      </c>
      <c r="I4843" t="str">
        <f>IF(J4843="natural gas",VLOOKUP(D4843,'Cross-Page Data'!$I$4:$J$13,2,FALSE),IF(J4843="solar",VLOOKUP('Form 923'!D4843,'Cross-Page Data'!$I$14:$J$117,2,FALSE),J4843))</f>
        <v>other</v>
      </c>
      <c r="J4843" t="str">
        <f>VLOOKUP(E4843,'Cross-Page Data'!$D$4:$F$48,3,FALSE)</f>
        <v>other</v>
      </c>
      <c r="K4843" t="b">
        <f t="shared" si="75"/>
        <v>1</v>
      </c>
    </row>
    <row r="4844" spans="1:11">
      <c r="A4844" s="120">
        <v>10464</v>
      </c>
      <c r="B4844" s="121" t="s">
        <v>201</v>
      </c>
      <c r="C4844" s="121" t="s">
        <v>206</v>
      </c>
      <c r="D4844" s="121" t="s">
        <v>68</v>
      </c>
      <c r="E4844" s="121" t="s">
        <v>176</v>
      </c>
      <c r="F4844" s="122">
        <v>5671735</v>
      </c>
      <c r="G4844" s="122">
        <v>292435.95</v>
      </c>
      <c r="H4844" s="120">
        <v>2019</v>
      </c>
      <c r="I4844" t="str">
        <f>IF(J4844="natural gas",VLOOKUP(D4844,'Cross-Page Data'!$I$4:$J$13,2,FALSE),IF(J4844="solar",VLOOKUP('Form 923'!D4844,'Cross-Page Data'!$I$14:$J$117,2,FALSE),J4844))</f>
        <v>biomass</v>
      </c>
      <c r="J4844" t="str">
        <f>VLOOKUP(E4844,'Cross-Page Data'!$D$4:$F$48,3,FALSE)</f>
        <v>biomass</v>
      </c>
      <c r="K4844" t="b">
        <f t="shared" si="75"/>
        <v>1</v>
      </c>
    </row>
    <row r="4845" spans="1:11">
      <c r="A4845" s="120">
        <v>10466</v>
      </c>
      <c r="B4845" s="121" t="s">
        <v>205</v>
      </c>
      <c r="C4845" s="121" t="s">
        <v>209</v>
      </c>
      <c r="D4845" s="121" t="s">
        <v>68</v>
      </c>
      <c r="E4845" s="121" t="s">
        <v>148</v>
      </c>
      <c r="F4845" s="122">
        <v>167312</v>
      </c>
      <c r="G4845" s="122">
        <v>18794.72</v>
      </c>
      <c r="H4845" s="120">
        <v>2019</v>
      </c>
      <c r="I4845" t="str">
        <f>IF(J4845="natural gas",VLOOKUP(D4845,'Cross-Page Data'!$I$4:$J$13,2,FALSE),IF(J4845="solar",VLOOKUP('Form 923'!D4845,'Cross-Page Data'!$I$14:$J$117,2,FALSE),J4845))</f>
        <v>other</v>
      </c>
      <c r="J4845" t="str">
        <f>VLOOKUP(E4845,'Cross-Page Data'!$D$4:$F$48,3,FALSE)</f>
        <v>other</v>
      </c>
      <c r="K4845" t="b">
        <f t="shared" si="75"/>
        <v>0</v>
      </c>
    </row>
    <row r="4846" spans="1:11">
      <c r="A4846" s="120">
        <v>10467</v>
      </c>
      <c r="B4846" s="121" t="s">
        <v>201</v>
      </c>
      <c r="C4846" s="121" t="s">
        <v>206</v>
      </c>
      <c r="D4846" s="121" t="s">
        <v>116</v>
      </c>
      <c r="E4846" s="121" t="s">
        <v>170</v>
      </c>
      <c r="F4846" s="122">
        <v>138962</v>
      </c>
      <c r="G4846" s="122">
        <v>15610</v>
      </c>
      <c r="H4846" s="120">
        <v>2019</v>
      </c>
      <c r="I4846" t="str">
        <f>IF(J4846="natural gas",VLOOKUP(D4846,'Cross-Page Data'!$I$4:$J$13,2,FALSE),IF(J4846="solar",VLOOKUP('Form 923'!D4846,'Cross-Page Data'!$I$14:$J$117,2,FALSE),J4846))</f>
        <v>hydro</v>
      </c>
      <c r="J4846" t="str">
        <f>VLOOKUP(E4846,'Cross-Page Data'!$D$4:$F$48,3,FALSE)</f>
        <v>hydro</v>
      </c>
      <c r="K4846" t="b">
        <f t="shared" si="75"/>
        <v>1</v>
      </c>
    </row>
    <row r="4847" ht="25.5" spans="1:11">
      <c r="A4847" s="120">
        <v>10472</v>
      </c>
      <c r="B4847" s="121" t="s">
        <v>201</v>
      </c>
      <c r="C4847" s="121" t="s">
        <v>207</v>
      </c>
      <c r="D4847" s="121" t="s">
        <v>79</v>
      </c>
      <c r="E4847" s="121" t="s">
        <v>90</v>
      </c>
      <c r="F4847" s="122">
        <v>0</v>
      </c>
      <c r="G4847" s="122">
        <v>0</v>
      </c>
      <c r="H4847" s="120">
        <v>2019</v>
      </c>
      <c r="I4847" t="str">
        <f>IF(J4847="natural gas",VLOOKUP(D4847,'Cross-Page Data'!$I$4:$J$13,2,FALSE),IF(J4847="solar",VLOOKUP('Form 923'!D4847,'Cross-Page Data'!$I$14:$J$117,2,FALSE),J4847))</f>
        <v>biomass</v>
      </c>
      <c r="J4847" t="str">
        <f>VLOOKUP(E4847,'Cross-Page Data'!$D$4:$F$48,3,FALSE)</f>
        <v>biomass</v>
      </c>
      <c r="K4847" t="b">
        <f t="shared" si="75"/>
        <v>0</v>
      </c>
    </row>
    <row r="4848" ht="25.5" spans="1:11">
      <c r="A4848" s="120">
        <v>10472</v>
      </c>
      <c r="B4848" s="121" t="s">
        <v>201</v>
      </c>
      <c r="C4848" s="121" t="s">
        <v>207</v>
      </c>
      <c r="D4848" s="121" t="s">
        <v>68</v>
      </c>
      <c r="E4848" s="121" t="s">
        <v>90</v>
      </c>
      <c r="F4848" s="122">
        <v>2402396</v>
      </c>
      <c r="G4848" s="122">
        <v>195597</v>
      </c>
      <c r="H4848" s="120">
        <v>2019</v>
      </c>
      <c r="I4848" t="str">
        <f>IF(J4848="natural gas",VLOOKUP(D4848,'Cross-Page Data'!$I$4:$J$13,2,FALSE),IF(J4848="solar",VLOOKUP('Form 923'!D4848,'Cross-Page Data'!$I$14:$J$117,2,FALSE),J4848))</f>
        <v>biomass</v>
      </c>
      <c r="J4848" t="str">
        <f>VLOOKUP(E4848,'Cross-Page Data'!$D$4:$F$48,3,FALSE)</f>
        <v>biomass</v>
      </c>
      <c r="K4848" t="b">
        <f t="shared" si="75"/>
        <v>0</v>
      </c>
    </row>
    <row r="4849" ht="25.5" spans="1:11">
      <c r="A4849" s="120">
        <v>10472</v>
      </c>
      <c r="B4849" s="121" t="s">
        <v>201</v>
      </c>
      <c r="C4849" s="121" t="s">
        <v>207</v>
      </c>
      <c r="D4849" s="121" t="s">
        <v>68</v>
      </c>
      <c r="E4849" s="121" t="s">
        <v>38</v>
      </c>
      <c r="F4849" s="122">
        <v>0</v>
      </c>
      <c r="G4849" s="122">
        <v>0</v>
      </c>
      <c r="H4849" s="120">
        <v>2019</v>
      </c>
      <c r="I4849" t="str">
        <f>IF(J4849="natural gas",VLOOKUP(D4849,'Cross-Page Data'!$I$4:$J$13,2,FALSE),IF(J4849="solar",VLOOKUP('Form 923'!D4849,'Cross-Page Data'!$I$14:$J$117,2,FALSE),J4849))</f>
        <v>natural gas nonpeaker - preexisting retiring</v>
      </c>
      <c r="J4849" t="str">
        <f>VLOOKUP(E4849,'Cross-Page Data'!$D$4:$F$48,3,FALSE)</f>
        <v>natural gas</v>
      </c>
      <c r="K4849" t="b">
        <f t="shared" si="75"/>
        <v>0</v>
      </c>
    </row>
    <row r="4850" ht="25.5" spans="1:11">
      <c r="A4850" s="120">
        <v>10475</v>
      </c>
      <c r="B4850" s="121" t="s">
        <v>201</v>
      </c>
      <c r="C4850" s="121" t="s">
        <v>211</v>
      </c>
      <c r="D4850" s="121" t="s">
        <v>84</v>
      </c>
      <c r="E4850" s="121" t="s">
        <v>49</v>
      </c>
      <c r="F4850" s="122">
        <v>0</v>
      </c>
      <c r="G4850" s="122">
        <v>100570</v>
      </c>
      <c r="H4850" s="120">
        <v>2019</v>
      </c>
      <c r="I4850" t="str">
        <f>IF(J4850="natural gas",VLOOKUP(D4850,'Cross-Page Data'!$I$4:$J$13,2,FALSE),IF(J4850="solar",VLOOKUP('Form 923'!D4850,'Cross-Page Data'!$I$14:$J$117,2,FALSE),J4850))</f>
        <v>other</v>
      </c>
      <c r="J4850" t="str">
        <f>VLOOKUP(E4850,'Cross-Page Data'!$D$4:$F$48,3,FALSE)</f>
        <v>other</v>
      </c>
      <c r="K4850" t="b">
        <f t="shared" si="75"/>
        <v>0</v>
      </c>
    </row>
    <row r="4851" spans="1:11">
      <c r="A4851" s="120">
        <v>10477</v>
      </c>
      <c r="B4851" s="121" t="s">
        <v>205</v>
      </c>
      <c r="C4851" s="121" t="s">
        <v>209</v>
      </c>
      <c r="D4851" s="121" t="s">
        <v>68</v>
      </c>
      <c r="E4851" s="121" t="s">
        <v>59</v>
      </c>
      <c r="F4851" s="122">
        <v>742202</v>
      </c>
      <c r="G4851" s="122">
        <v>144134.89</v>
      </c>
      <c r="H4851" s="120">
        <v>2019</v>
      </c>
      <c r="I4851" t="str">
        <f>IF(J4851="natural gas",VLOOKUP(D4851,'Cross-Page Data'!$I$4:$J$13,2,FALSE),IF(J4851="solar",VLOOKUP('Form 923'!D4851,'Cross-Page Data'!$I$14:$J$117,2,FALSE),J4851))</f>
        <v>biomass</v>
      </c>
      <c r="J4851" t="str">
        <f>VLOOKUP(E4851,'Cross-Page Data'!$D$4:$F$48,3,FALSE)</f>
        <v>biomass</v>
      </c>
      <c r="K4851" t="b">
        <f t="shared" si="75"/>
        <v>0</v>
      </c>
    </row>
    <row r="4852" spans="1:11">
      <c r="A4852" s="120">
        <v>10477</v>
      </c>
      <c r="B4852" s="121" t="s">
        <v>205</v>
      </c>
      <c r="C4852" s="121" t="s">
        <v>209</v>
      </c>
      <c r="D4852" s="121" t="s">
        <v>68</v>
      </c>
      <c r="E4852" s="121" t="s">
        <v>38</v>
      </c>
      <c r="F4852" s="122">
        <v>261693</v>
      </c>
      <c r="G4852" s="122">
        <v>50820.766</v>
      </c>
      <c r="H4852" s="120">
        <v>2019</v>
      </c>
      <c r="I4852" t="str">
        <f>IF(J4852="natural gas",VLOOKUP(D4852,'Cross-Page Data'!$I$4:$J$13,2,FALSE),IF(J4852="solar",VLOOKUP('Form 923'!D4852,'Cross-Page Data'!$I$14:$J$117,2,FALSE),J4852))</f>
        <v>natural gas nonpeaker - preexisting retiring</v>
      </c>
      <c r="J4852" t="str">
        <f>VLOOKUP(E4852,'Cross-Page Data'!$D$4:$F$48,3,FALSE)</f>
        <v>natural gas</v>
      </c>
      <c r="K4852" t="b">
        <f t="shared" si="75"/>
        <v>0</v>
      </c>
    </row>
    <row r="4853" spans="1:11">
      <c r="A4853" s="120">
        <v>10477</v>
      </c>
      <c r="B4853" s="121" t="s">
        <v>205</v>
      </c>
      <c r="C4853" s="121" t="s">
        <v>209</v>
      </c>
      <c r="D4853" s="121" t="s">
        <v>68</v>
      </c>
      <c r="E4853" s="121" t="s">
        <v>162</v>
      </c>
      <c r="F4853" s="122">
        <v>339804</v>
      </c>
      <c r="G4853" s="122">
        <v>65989.554</v>
      </c>
      <c r="H4853" s="120">
        <v>2019</v>
      </c>
      <c r="I4853" t="str">
        <f>IF(J4853="natural gas",VLOOKUP(D4853,'Cross-Page Data'!$I$4:$J$13,2,FALSE),IF(J4853="solar",VLOOKUP('Form 923'!D4853,'Cross-Page Data'!$I$14:$J$117,2,FALSE),J4853))</f>
        <v>hard coal</v>
      </c>
      <c r="J4853" t="str">
        <f>VLOOKUP(E4853,'Cross-Page Data'!$D$4:$F$48,3,FALSE)</f>
        <v>hard coal</v>
      </c>
      <c r="K4853" t="b">
        <f t="shared" si="75"/>
        <v>0</v>
      </c>
    </row>
    <row r="4854" spans="1:11">
      <c r="A4854" s="120">
        <v>10477</v>
      </c>
      <c r="B4854" s="121" t="s">
        <v>205</v>
      </c>
      <c r="C4854" s="121" t="s">
        <v>209</v>
      </c>
      <c r="D4854" s="121" t="s">
        <v>68</v>
      </c>
      <c r="E4854" s="121" t="s">
        <v>176</v>
      </c>
      <c r="F4854" s="122">
        <v>147502</v>
      </c>
      <c r="G4854" s="122">
        <v>28644.785</v>
      </c>
      <c r="H4854" s="120">
        <v>2019</v>
      </c>
      <c r="I4854" t="str">
        <f>IF(J4854="natural gas",VLOOKUP(D4854,'Cross-Page Data'!$I$4:$J$13,2,FALSE),IF(J4854="solar",VLOOKUP('Form 923'!D4854,'Cross-Page Data'!$I$14:$J$117,2,FALSE),J4854))</f>
        <v>biomass</v>
      </c>
      <c r="J4854" t="str">
        <f>VLOOKUP(E4854,'Cross-Page Data'!$D$4:$F$48,3,FALSE)</f>
        <v>biomass</v>
      </c>
      <c r="K4854" t="b">
        <f t="shared" si="75"/>
        <v>0</v>
      </c>
    </row>
    <row r="4855" ht="25.5" spans="1:11">
      <c r="A4855" s="120">
        <v>10478</v>
      </c>
      <c r="B4855" s="121" t="s">
        <v>205</v>
      </c>
      <c r="C4855" s="121" t="s">
        <v>210</v>
      </c>
      <c r="D4855" s="121" t="s">
        <v>39</v>
      </c>
      <c r="E4855" s="121" t="s">
        <v>70</v>
      </c>
      <c r="F4855" s="122">
        <v>0</v>
      </c>
      <c r="G4855" s="122">
        <v>0</v>
      </c>
      <c r="H4855" s="120">
        <v>2019</v>
      </c>
      <c r="I4855" t="str">
        <f>IF(J4855="natural gas",VLOOKUP(D4855,'Cross-Page Data'!$I$4:$J$13,2,FALSE),IF(J4855="solar",VLOOKUP('Form 923'!D4855,'Cross-Page Data'!$I$14:$J$117,2,FALSE),J4855))</f>
        <v>heavy or residual fuel oil</v>
      </c>
      <c r="J4855" t="str">
        <f>VLOOKUP(E4855,'Cross-Page Data'!$D$4:$F$48,3,FALSE)</f>
        <v>heavy or residual fuel oil</v>
      </c>
      <c r="K4855" t="b">
        <f t="shared" si="75"/>
        <v>0</v>
      </c>
    </row>
    <row r="4856" ht="25.5" spans="1:11">
      <c r="A4856" s="120">
        <v>10478</v>
      </c>
      <c r="B4856" s="121" t="s">
        <v>205</v>
      </c>
      <c r="C4856" s="121" t="s">
        <v>210</v>
      </c>
      <c r="D4856" s="121" t="s">
        <v>39</v>
      </c>
      <c r="E4856" s="121" t="s">
        <v>38</v>
      </c>
      <c r="F4856" s="122">
        <v>0</v>
      </c>
      <c r="G4856" s="122">
        <v>0</v>
      </c>
      <c r="H4856" s="120">
        <v>2019</v>
      </c>
      <c r="I4856" t="str">
        <f>IF(J4856="natural gas",VLOOKUP(D4856,'Cross-Page Data'!$I$4:$J$13,2,FALSE),IF(J4856="solar",VLOOKUP('Form 923'!D4856,'Cross-Page Data'!$I$14:$J$117,2,FALSE),J4856))</f>
        <v>natural gas nonpeaker - preexisting nonretiring</v>
      </c>
      <c r="J4856" t="str">
        <f>VLOOKUP(E4856,'Cross-Page Data'!$D$4:$F$48,3,FALSE)</f>
        <v>natural gas</v>
      </c>
      <c r="K4856" t="b">
        <f t="shared" si="75"/>
        <v>0</v>
      </c>
    </row>
    <row r="4857" ht="25.5" spans="1:11">
      <c r="A4857" s="120">
        <v>10478</v>
      </c>
      <c r="B4857" s="121" t="s">
        <v>205</v>
      </c>
      <c r="C4857" s="121" t="s">
        <v>210</v>
      </c>
      <c r="D4857" s="121" t="s">
        <v>61</v>
      </c>
      <c r="E4857" s="121" t="s">
        <v>70</v>
      </c>
      <c r="F4857" s="122">
        <v>0</v>
      </c>
      <c r="G4857" s="122">
        <v>0</v>
      </c>
      <c r="H4857" s="120">
        <v>2019</v>
      </c>
      <c r="I4857" t="str">
        <f>IF(J4857="natural gas",VLOOKUP(D4857,'Cross-Page Data'!$I$4:$J$13,2,FALSE),IF(J4857="solar",VLOOKUP('Form 923'!D4857,'Cross-Page Data'!$I$14:$J$117,2,FALSE),J4857))</f>
        <v>heavy or residual fuel oil</v>
      </c>
      <c r="J4857" t="str">
        <f>VLOOKUP(E4857,'Cross-Page Data'!$D$4:$F$48,3,FALSE)</f>
        <v>heavy or residual fuel oil</v>
      </c>
      <c r="K4857" t="b">
        <f t="shared" si="75"/>
        <v>0</v>
      </c>
    </row>
    <row r="4858" ht="25.5" spans="1:11">
      <c r="A4858" s="120">
        <v>10478</v>
      </c>
      <c r="B4858" s="121" t="s">
        <v>205</v>
      </c>
      <c r="C4858" s="121" t="s">
        <v>210</v>
      </c>
      <c r="D4858" s="121" t="s">
        <v>61</v>
      </c>
      <c r="E4858" s="121" t="s">
        <v>38</v>
      </c>
      <c r="F4858" s="122">
        <v>0</v>
      </c>
      <c r="G4858" s="122">
        <v>0</v>
      </c>
      <c r="H4858" s="120">
        <v>2019</v>
      </c>
      <c r="I4858" t="str">
        <f>IF(J4858="natural gas",VLOOKUP(D4858,'Cross-Page Data'!$I$4:$J$13,2,FALSE),IF(J4858="solar",VLOOKUP('Form 923'!D4858,'Cross-Page Data'!$I$14:$J$117,2,FALSE),J4858))</f>
        <v>natural gas nonpeaker - preexisting nonretiring</v>
      </c>
      <c r="J4858" t="str">
        <f>VLOOKUP(E4858,'Cross-Page Data'!$D$4:$F$48,3,FALSE)</f>
        <v>natural gas</v>
      </c>
      <c r="K4858" t="b">
        <f t="shared" si="75"/>
        <v>0</v>
      </c>
    </row>
    <row r="4859" spans="1:11">
      <c r="A4859" s="120">
        <v>10479</v>
      </c>
      <c r="B4859" s="121" t="s">
        <v>201</v>
      </c>
      <c r="C4859" s="121" t="s">
        <v>206</v>
      </c>
      <c r="D4859" s="121" t="s">
        <v>120</v>
      </c>
      <c r="E4859" s="121" t="s">
        <v>76</v>
      </c>
      <c r="F4859" s="122">
        <v>733090</v>
      </c>
      <c r="G4859" s="122">
        <v>82351</v>
      </c>
      <c r="H4859" s="120">
        <v>2019</v>
      </c>
      <c r="I4859" t="str">
        <f>IF(J4859="natural gas",VLOOKUP(D4859,'Cross-Page Data'!$I$4:$J$13,2,FALSE),IF(J4859="solar",VLOOKUP('Form 923'!D4859,'Cross-Page Data'!$I$14:$J$117,2,FALSE),J4859))</f>
        <v>geothermal</v>
      </c>
      <c r="J4859" t="str">
        <f>VLOOKUP(E4859,'Cross-Page Data'!$D$4:$F$48,3,FALSE)</f>
        <v>geothermal</v>
      </c>
      <c r="K4859" t="b">
        <f t="shared" si="75"/>
        <v>1</v>
      </c>
    </row>
    <row r="4860" spans="1:11">
      <c r="A4860" s="120">
        <v>10480</v>
      </c>
      <c r="B4860" s="121" t="s">
        <v>201</v>
      </c>
      <c r="C4860" s="121" t="s">
        <v>206</v>
      </c>
      <c r="D4860" s="121" t="s">
        <v>120</v>
      </c>
      <c r="E4860" s="121" t="s">
        <v>76</v>
      </c>
      <c r="F4860" s="122">
        <v>510538</v>
      </c>
      <c r="G4860" s="122">
        <v>57351</v>
      </c>
      <c r="H4860" s="120">
        <v>2019</v>
      </c>
      <c r="I4860" t="str">
        <f>IF(J4860="natural gas",VLOOKUP(D4860,'Cross-Page Data'!$I$4:$J$13,2,FALSE),IF(J4860="solar",VLOOKUP('Form 923'!D4860,'Cross-Page Data'!$I$14:$J$117,2,FALSE),J4860))</f>
        <v>geothermal</v>
      </c>
      <c r="J4860" t="str">
        <f>VLOOKUP(E4860,'Cross-Page Data'!$D$4:$F$48,3,FALSE)</f>
        <v>geothermal</v>
      </c>
      <c r="K4860" t="b">
        <f t="shared" si="75"/>
        <v>1</v>
      </c>
    </row>
    <row r="4861" spans="1:11">
      <c r="A4861" s="120">
        <v>10481</v>
      </c>
      <c r="B4861" s="121" t="s">
        <v>201</v>
      </c>
      <c r="C4861" s="121" t="s">
        <v>206</v>
      </c>
      <c r="D4861" s="121" t="s">
        <v>120</v>
      </c>
      <c r="E4861" s="121" t="s">
        <v>76</v>
      </c>
      <c r="F4861" s="122">
        <v>610651</v>
      </c>
      <c r="G4861" s="122">
        <v>68597</v>
      </c>
      <c r="H4861" s="120">
        <v>2019</v>
      </c>
      <c r="I4861" t="str">
        <f>IF(J4861="natural gas",VLOOKUP(D4861,'Cross-Page Data'!$I$4:$J$13,2,FALSE),IF(J4861="solar",VLOOKUP('Form 923'!D4861,'Cross-Page Data'!$I$14:$J$117,2,FALSE),J4861))</f>
        <v>geothermal</v>
      </c>
      <c r="J4861" t="str">
        <f>VLOOKUP(E4861,'Cross-Page Data'!$D$4:$F$48,3,FALSE)</f>
        <v>geothermal</v>
      </c>
      <c r="K4861" t="b">
        <f t="shared" si="75"/>
        <v>1</v>
      </c>
    </row>
    <row r="4862" spans="1:11">
      <c r="A4862" s="120">
        <v>10486</v>
      </c>
      <c r="B4862" s="121" t="s">
        <v>205</v>
      </c>
      <c r="C4862" s="121" t="s">
        <v>209</v>
      </c>
      <c r="D4862" s="121" t="s">
        <v>68</v>
      </c>
      <c r="E4862" s="121" t="s">
        <v>59</v>
      </c>
      <c r="F4862" s="122">
        <v>844420</v>
      </c>
      <c r="G4862" s="122">
        <v>205412.84</v>
      </c>
      <c r="H4862" s="120">
        <v>2019</v>
      </c>
      <c r="I4862" t="str">
        <f>IF(J4862="natural gas",VLOOKUP(D4862,'Cross-Page Data'!$I$4:$J$13,2,FALSE),IF(J4862="solar",VLOOKUP('Form 923'!D4862,'Cross-Page Data'!$I$14:$J$117,2,FALSE),J4862))</f>
        <v>biomass</v>
      </c>
      <c r="J4862" t="str">
        <f>VLOOKUP(E4862,'Cross-Page Data'!$D$4:$F$48,3,FALSE)</f>
        <v>biomass</v>
      </c>
      <c r="K4862" t="b">
        <f t="shared" si="75"/>
        <v>0</v>
      </c>
    </row>
    <row r="4863" spans="1:11">
      <c r="A4863" s="120">
        <v>10486</v>
      </c>
      <c r="B4863" s="121" t="s">
        <v>205</v>
      </c>
      <c r="C4863" s="121" t="s">
        <v>209</v>
      </c>
      <c r="D4863" s="121" t="s">
        <v>68</v>
      </c>
      <c r="E4863" s="121" t="s">
        <v>38</v>
      </c>
      <c r="F4863" s="122">
        <v>280162</v>
      </c>
      <c r="G4863" s="122">
        <v>68152.123</v>
      </c>
      <c r="H4863" s="120">
        <v>2019</v>
      </c>
      <c r="I4863" t="str">
        <f>IF(J4863="natural gas",VLOOKUP(D4863,'Cross-Page Data'!$I$4:$J$13,2,FALSE),IF(J4863="solar",VLOOKUP('Form 923'!D4863,'Cross-Page Data'!$I$14:$J$117,2,FALSE),J4863))</f>
        <v>natural gas nonpeaker - preexisting retiring</v>
      </c>
      <c r="J4863" t="str">
        <f>VLOOKUP(E4863,'Cross-Page Data'!$D$4:$F$48,3,FALSE)</f>
        <v>natural gas</v>
      </c>
      <c r="K4863" t="b">
        <f t="shared" si="75"/>
        <v>0</v>
      </c>
    </row>
    <row r="4864" spans="1:11">
      <c r="A4864" s="120">
        <v>10486</v>
      </c>
      <c r="B4864" s="121" t="s">
        <v>205</v>
      </c>
      <c r="C4864" s="121" t="s">
        <v>209</v>
      </c>
      <c r="D4864" s="121" t="s">
        <v>68</v>
      </c>
      <c r="E4864" s="121" t="s">
        <v>160</v>
      </c>
      <c r="F4864" s="122">
        <v>11499</v>
      </c>
      <c r="G4864" s="122">
        <v>2797.209</v>
      </c>
      <c r="H4864" s="120">
        <v>2019</v>
      </c>
      <c r="I4864" t="str">
        <f>IF(J4864="natural gas",VLOOKUP(D4864,'Cross-Page Data'!$I$4:$J$13,2,FALSE),IF(J4864="solar",VLOOKUP('Form 923'!D4864,'Cross-Page Data'!$I$14:$J$117,2,FALSE),J4864))</f>
        <v>biomass</v>
      </c>
      <c r="J4864" t="str">
        <f>VLOOKUP(E4864,'Cross-Page Data'!$D$4:$F$48,3,FALSE)</f>
        <v>biomass</v>
      </c>
      <c r="K4864" t="b">
        <f t="shared" si="75"/>
        <v>0</v>
      </c>
    </row>
    <row r="4865" spans="1:11">
      <c r="A4865" s="120">
        <v>10486</v>
      </c>
      <c r="B4865" s="121" t="s">
        <v>205</v>
      </c>
      <c r="C4865" s="121" t="s">
        <v>209</v>
      </c>
      <c r="D4865" s="121" t="s">
        <v>68</v>
      </c>
      <c r="E4865" s="121" t="s">
        <v>176</v>
      </c>
      <c r="F4865" s="122">
        <v>171304</v>
      </c>
      <c r="G4865" s="122">
        <v>41670.829</v>
      </c>
      <c r="H4865" s="120">
        <v>2019</v>
      </c>
      <c r="I4865" t="str">
        <f>IF(J4865="natural gas",VLOOKUP(D4865,'Cross-Page Data'!$I$4:$J$13,2,FALSE),IF(J4865="solar",VLOOKUP('Form 923'!D4865,'Cross-Page Data'!$I$14:$J$117,2,FALSE),J4865))</f>
        <v>biomass</v>
      </c>
      <c r="J4865" t="str">
        <f>VLOOKUP(E4865,'Cross-Page Data'!$D$4:$F$48,3,FALSE)</f>
        <v>biomass</v>
      </c>
      <c r="K4865" t="b">
        <f t="shared" si="75"/>
        <v>0</v>
      </c>
    </row>
    <row r="4866" ht="25.5" spans="1:11">
      <c r="A4866" s="120">
        <v>10487</v>
      </c>
      <c r="B4866" s="121" t="s">
        <v>201</v>
      </c>
      <c r="C4866" s="121" t="s">
        <v>211</v>
      </c>
      <c r="D4866" s="121" t="s">
        <v>116</v>
      </c>
      <c r="E4866" s="121" t="s">
        <v>170</v>
      </c>
      <c r="F4866" s="122">
        <v>609761</v>
      </c>
      <c r="G4866" s="122">
        <v>68497</v>
      </c>
      <c r="H4866" s="120">
        <v>2019</v>
      </c>
      <c r="I4866" t="str">
        <f>IF(J4866="natural gas",VLOOKUP(D4866,'Cross-Page Data'!$I$4:$J$13,2,FALSE),IF(J4866="solar",VLOOKUP('Form 923'!D4866,'Cross-Page Data'!$I$14:$J$117,2,FALSE),J4866))</f>
        <v>hydro</v>
      </c>
      <c r="J4866" t="str">
        <f>VLOOKUP(E4866,'Cross-Page Data'!$D$4:$F$48,3,FALSE)</f>
        <v>hydro</v>
      </c>
      <c r="K4866" t="b">
        <f t="shared" si="75"/>
        <v>0</v>
      </c>
    </row>
    <row r="4867" spans="1:11">
      <c r="A4867" s="120">
        <v>10488</v>
      </c>
      <c r="B4867" s="121" t="s">
        <v>205</v>
      </c>
      <c r="C4867" s="121" t="s">
        <v>209</v>
      </c>
      <c r="D4867" s="121" t="s">
        <v>68</v>
      </c>
      <c r="E4867" s="121" t="s">
        <v>59</v>
      </c>
      <c r="F4867" s="122">
        <v>990809</v>
      </c>
      <c r="G4867" s="122">
        <v>213691.17</v>
      </c>
      <c r="H4867" s="120">
        <v>2019</v>
      </c>
      <c r="I4867" t="str">
        <f>IF(J4867="natural gas",VLOOKUP(D4867,'Cross-Page Data'!$I$4:$J$13,2,FALSE),IF(J4867="solar",VLOOKUP('Form 923'!D4867,'Cross-Page Data'!$I$14:$J$117,2,FALSE),J4867))</f>
        <v>biomass</v>
      </c>
      <c r="J4867" t="str">
        <f>VLOOKUP(E4867,'Cross-Page Data'!$D$4:$F$48,3,FALSE)</f>
        <v>biomass</v>
      </c>
      <c r="K4867" t="b">
        <f t="shared" si="75"/>
        <v>0</v>
      </c>
    </row>
    <row r="4868" spans="1:11">
      <c r="A4868" s="120">
        <v>10488</v>
      </c>
      <c r="B4868" s="121" t="s">
        <v>205</v>
      </c>
      <c r="C4868" s="121" t="s">
        <v>209</v>
      </c>
      <c r="D4868" s="121" t="s">
        <v>68</v>
      </c>
      <c r="E4868" s="121" t="s">
        <v>70</v>
      </c>
      <c r="F4868" s="122">
        <v>0</v>
      </c>
      <c r="G4868" s="122">
        <v>0</v>
      </c>
      <c r="H4868" s="120">
        <v>2019</v>
      </c>
      <c r="I4868" t="str">
        <f>IF(J4868="natural gas",VLOOKUP(D4868,'Cross-Page Data'!$I$4:$J$13,2,FALSE),IF(J4868="solar",VLOOKUP('Form 923'!D4868,'Cross-Page Data'!$I$14:$J$117,2,FALSE),J4868))</f>
        <v>heavy or residual fuel oil</v>
      </c>
      <c r="J4868" t="str">
        <f>VLOOKUP(E4868,'Cross-Page Data'!$D$4:$F$48,3,FALSE)</f>
        <v>heavy or residual fuel oil</v>
      </c>
      <c r="K4868" t="b">
        <f t="shared" si="75"/>
        <v>0</v>
      </c>
    </row>
    <row r="4869" spans="1:11">
      <c r="A4869" s="120">
        <v>10488</v>
      </c>
      <c r="B4869" s="121" t="s">
        <v>205</v>
      </c>
      <c r="C4869" s="121" t="s">
        <v>209</v>
      </c>
      <c r="D4869" s="121" t="s">
        <v>68</v>
      </c>
      <c r="E4869" s="121" t="s">
        <v>95</v>
      </c>
      <c r="F4869" s="122">
        <v>0</v>
      </c>
      <c r="G4869" s="122">
        <v>0</v>
      </c>
      <c r="H4869" s="120">
        <v>2019</v>
      </c>
      <c r="I4869" t="str">
        <f>IF(J4869="natural gas",VLOOKUP(D4869,'Cross-Page Data'!$I$4:$J$13,2,FALSE),IF(J4869="solar",VLOOKUP('Form 923'!D4869,'Cross-Page Data'!$I$14:$J$117,2,FALSE),J4869))</f>
        <v>lignite</v>
      </c>
      <c r="J4869" t="str">
        <f>VLOOKUP(E4869,'Cross-Page Data'!$D$4:$F$48,3,FALSE)</f>
        <v>lignite</v>
      </c>
      <c r="K4869" t="b">
        <f t="shared" si="75"/>
        <v>0</v>
      </c>
    </row>
    <row r="4870" spans="1:11">
      <c r="A4870" s="120">
        <v>10488</v>
      </c>
      <c r="B4870" s="121" t="s">
        <v>205</v>
      </c>
      <c r="C4870" s="121" t="s">
        <v>209</v>
      </c>
      <c r="D4870" s="121" t="s">
        <v>68</v>
      </c>
      <c r="E4870" s="121" t="s">
        <v>38</v>
      </c>
      <c r="F4870" s="122">
        <v>471338</v>
      </c>
      <c r="G4870" s="122">
        <v>101655.03</v>
      </c>
      <c r="H4870" s="120">
        <v>2019</v>
      </c>
      <c r="I4870" t="str">
        <f>IF(J4870="natural gas",VLOOKUP(D4870,'Cross-Page Data'!$I$4:$J$13,2,FALSE),IF(J4870="solar",VLOOKUP('Form 923'!D4870,'Cross-Page Data'!$I$14:$J$117,2,FALSE),J4870))</f>
        <v>natural gas nonpeaker - preexisting retiring</v>
      </c>
      <c r="J4870" t="str">
        <f>VLOOKUP(E4870,'Cross-Page Data'!$D$4:$F$48,3,FALSE)</f>
        <v>natural gas</v>
      </c>
      <c r="K4870" t="b">
        <f t="shared" si="75"/>
        <v>0</v>
      </c>
    </row>
    <row r="4871" spans="1:11">
      <c r="A4871" s="120">
        <v>10488</v>
      </c>
      <c r="B4871" s="121" t="s">
        <v>205</v>
      </c>
      <c r="C4871" s="121" t="s">
        <v>209</v>
      </c>
      <c r="D4871" s="121" t="s">
        <v>68</v>
      </c>
      <c r="E4871" s="121" t="s">
        <v>166</v>
      </c>
      <c r="F4871" s="122">
        <v>0</v>
      </c>
      <c r="G4871" s="122">
        <v>0</v>
      </c>
      <c r="H4871" s="120">
        <v>2019</v>
      </c>
      <c r="I4871" t="str">
        <f>IF(J4871="natural gas",VLOOKUP(D4871,'Cross-Page Data'!$I$4:$J$13,2,FALSE),IF(J4871="solar",VLOOKUP('Form 923'!D4871,'Cross-Page Data'!$I$14:$J$117,2,FALSE),J4871))</f>
        <v>other</v>
      </c>
      <c r="J4871" t="str">
        <f>VLOOKUP(E4871,'Cross-Page Data'!$D$4:$F$48,3,FALSE)</f>
        <v>other</v>
      </c>
      <c r="K4871" t="b">
        <f t="shared" ref="K4871:K4934" si="76">IF(AND($N$6=FALSE,OR(C4871="Commercial NAICS Cogen",C4871="Industrial NAICS Cogen",C4871="NAICS-22 Cogen")),FALSE,IF(AND($N$7=FALSE,OR(C4871="Commercial NAICS Cogen",C4871="Commercial NAICS Non-Cogen",C4871="industrial NAICS Cogen",C4871="industrial NAICS non-cogen")),FALSE,TRUE))</f>
        <v>0</v>
      </c>
    </row>
    <row r="4872" spans="1:11">
      <c r="A4872" s="120">
        <v>10488</v>
      </c>
      <c r="B4872" s="121" t="s">
        <v>205</v>
      </c>
      <c r="C4872" s="121" t="s">
        <v>209</v>
      </c>
      <c r="D4872" s="121" t="s">
        <v>68</v>
      </c>
      <c r="E4872" s="121" t="s">
        <v>176</v>
      </c>
      <c r="F4872" s="122">
        <v>311674</v>
      </c>
      <c r="G4872" s="122">
        <v>67219.942</v>
      </c>
      <c r="H4872" s="120">
        <v>2019</v>
      </c>
      <c r="I4872" t="str">
        <f>IF(J4872="natural gas",VLOOKUP(D4872,'Cross-Page Data'!$I$4:$J$13,2,FALSE),IF(J4872="solar",VLOOKUP('Form 923'!D4872,'Cross-Page Data'!$I$14:$J$117,2,FALSE),J4872))</f>
        <v>biomass</v>
      </c>
      <c r="J4872" t="str">
        <f>VLOOKUP(E4872,'Cross-Page Data'!$D$4:$F$48,3,FALSE)</f>
        <v>biomass</v>
      </c>
      <c r="K4872" t="b">
        <f t="shared" si="76"/>
        <v>0</v>
      </c>
    </row>
    <row r="4873" spans="1:11">
      <c r="A4873" s="120">
        <v>10490</v>
      </c>
      <c r="B4873" s="121" t="s">
        <v>201</v>
      </c>
      <c r="C4873" s="121" t="s">
        <v>206</v>
      </c>
      <c r="D4873" s="121" t="s">
        <v>116</v>
      </c>
      <c r="E4873" s="121" t="s">
        <v>170</v>
      </c>
      <c r="F4873" s="122">
        <v>83394</v>
      </c>
      <c r="G4873" s="122">
        <v>9368</v>
      </c>
      <c r="H4873" s="120">
        <v>2019</v>
      </c>
      <c r="I4873" t="str">
        <f>IF(J4873="natural gas",VLOOKUP(D4873,'Cross-Page Data'!$I$4:$J$13,2,FALSE),IF(J4873="solar",VLOOKUP('Form 923'!D4873,'Cross-Page Data'!$I$14:$J$117,2,FALSE),J4873))</f>
        <v>hydro</v>
      </c>
      <c r="J4873" t="str">
        <f>VLOOKUP(E4873,'Cross-Page Data'!$D$4:$F$48,3,FALSE)</f>
        <v>hydro</v>
      </c>
      <c r="K4873" t="b">
        <f t="shared" si="76"/>
        <v>1</v>
      </c>
    </row>
    <row r="4874" spans="1:11">
      <c r="A4874" s="120">
        <v>10491</v>
      </c>
      <c r="B4874" s="121" t="s">
        <v>205</v>
      </c>
      <c r="C4874" s="121" t="s">
        <v>209</v>
      </c>
      <c r="D4874" s="121" t="s">
        <v>68</v>
      </c>
      <c r="E4874" s="121" t="s">
        <v>54</v>
      </c>
      <c r="F4874" s="122">
        <v>0</v>
      </c>
      <c r="G4874" s="122">
        <v>0</v>
      </c>
      <c r="H4874" s="120">
        <v>2019</v>
      </c>
      <c r="I4874" t="str">
        <f>IF(J4874="natural gas",VLOOKUP(D4874,'Cross-Page Data'!$I$4:$J$13,2,FALSE),IF(J4874="solar",VLOOKUP('Form 923'!D4874,'Cross-Page Data'!$I$14:$J$117,2,FALSE),J4874))</f>
        <v>hard coal</v>
      </c>
      <c r="J4874" t="str">
        <f>VLOOKUP(E4874,'Cross-Page Data'!$D$4:$F$48,3,FALSE)</f>
        <v>hard coal</v>
      </c>
      <c r="K4874" t="b">
        <f t="shared" si="76"/>
        <v>0</v>
      </c>
    </row>
    <row r="4875" spans="1:11">
      <c r="A4875" s="120">
        <v>10491</v>
      </c>
      <c r="B4875" s="121" t="s">
        <v>205</v>
      </c>
      <c r="C4875" s="121" t="s">
        <v>209</v>
      </c>
      <c r="D4875" s="121" t="s">
        <v>68</v>
      </c>
      <c r="E4875" s="121" t="s">
        <v>38</v>
      </c>
      <c r="F4875" s="122">
        <v>0</v>
      </c>
      <c r="G4875" s="122">
        <v>0</v>
      </c>
      <c r="H4875" s="120">
        <v>2019</v>
      </c>
      <c r="I4875" t="str">
        <f>IF(J4875="natural gas",VLOOKUP(D4875,'Cross-Page Data'!$I$4:$J$13,2,FALSE),IF(J4875="solar",VLOOKUP('Form 923'!D4875,'Cross-Page Data'!$I$14:$J$117,2,FALSE),J4875))</f>
        <v>natural gas nonpeaker - preexisting retiring</v>
      </c>
      <c r="J4875" t="str">
        <f>VLOOKUP(E4875,'Cross-Page Data'!$D$4:$F$48,3,FALSE)</f>
        <v>natural gas</v>
      </c>
      <c r="K4875" t="b">
        <f t="shared" si="76"/>
        <v>0</v>
      </c>
    </row>
    <row r="4876" spans="1:11">
      <c r="A4876" s="120">
        <v>10491</v>
      </c>
      <c r="B4876" s="121" t="s">
        <v>205</v>
      </c>
      <c r="C4876" s="121" t="s">
        <v>209</v>
      </c>
      <c r="D4876" s="121" t="s">
        <v>68</v>
      </c>
      <c r="E4876" s="121" t="s">
        <v>152</v>
      </c>
      <c r="F4876" s="122">
        <v>0</v>
      </c>
      <c r="G4876" s="122">
        <v>0</v>
      </c>
      <c r="H4876" s="120">
        <v>2019</v>
      </c>
      <c r="I4876" t="str">
        <f>IF(J4876="natural gas",VLOOKUP(D4876,'Cross-Page Data'!$I$4:$J$13,2,FALSE),IF(J4876="solar",VLOOKUP('Form 923'!D4876,'Cross-Page Data'!$I$14:$J$117,2,FALSE),J4876))</f>
        <v>heavy or residual fuel oil</v>
      </c>
      <c r="J4876" t="str">
        <f>VLOOKUP(E4876,'Cross-Page Data'!$D$4:$F$48,3,FALSE)</f>
        <v>heavy or residual fuel oil</v>
      </c>
      <c r="K4876" t="b">
        <f t="shared" si="76"/>
        <v>0</v>
      </c>
    </row>
    <row r="4877" spans="1:11">
      <c r="A4877" s="120">
        <v>10491</v>
      </c>
      <c r="B4877" s="121" t="s">
        <v>205</v>
      </c>
      <c r="C4877" s="121" t="s">
        <v>209</v>
      </c>
      <c r="D4877" s="121" t="s">
        <v>68</v>
      </c>
      <c r="E4877" s="121" t="s">
        <v>160</v>
      </c>
      <c r="F4877" s="122">
        <v>0</v>
      </c>
      <c r="G4877" s="122">
        <v>0</v>
      </c>
      <c r="H4877" s="120">
        <v>2019</v>
      </c>
      <c r="I4877" t="str">
        <f>IF(J4877="natural gas",VLOOKUP(D4877,'Cross-Page Data'!$I$4:$J$13,2,FALSE),IF(J4877="solar",VLOOKUP('Form 923'!D4877,'Cross-Page Data'!$I$14:$J$117,2,FALSE),J4877))</f>
        <v>biomass</v>
      </c>
      <c r="J4877" t="str">
        <f>VLOOKUP(E4877,'Cross-Page Data'!$D$4:$F$48,3,FALSE)</f>
        <v>biomass</v>
      </c>
      <c r="K4877" t="b">
        <f t="shared" si="76"/>
        <v>0</v>
      </c>
    </row>
    <row r="4878" spans="1:11">
      <c r="A4878" s="120">
        <v>10493</v>
      </c>
      <c r="B4878" s="121" t="s">
        <v>201</v>
      </c>
      <c r="C4878" s="121" t="s">
        <v>206</v>
      </c>
      <c r="D4878" s="121" t="s">
        <v>116</v>
      </c>
      <c r="E4878" s="121" t="s">
        <v>170</v>
      </c>
      <c r="F4878" s="122">
        <v>2260930</v>
      </c>
      <c r="G4878" s="122">
        <v>253980</v>
      </c>
      <c r="H4878" s="120">
        <v>2019</v>
      </c>
      <c r="I4878" t="str">
        <f>IF(J4878="natural gas",VLOOKUP(D4878,'Cross-Page Data'!$I$4:$J$13,2,FALSE),IF(J4878="solar",VLOOKUP('Form 923'!D4878,'Cross-Page Data'!$I$14:$J$117,2,FALSE),J4878))</f>
        <v>hydro</v>
      </c>
      <c r="J4878" t="str">
        <f>VLOOKUP(E4878,'Cross-Page Data'!$D$4:$F$48,3,FALSE)</f>
        <v>hydro</v>
      </c>
      <c r="K4878" t="b">
        <f t="shared" si="76"/>
        <v>1</v>
      </c>
    </row>
    <row r="4879" spans="1:11">
      <c r="A4879" s="120">
        <v>10494</v>
      </c>
      <c r="B4879" s="121" t="s">
        <v>201</v>
      </c>
      <c r="C4879" s="121" t="s">
        <v>206</v>
      </c>
      <c r="D4879" s="121" t="s">
        <v>116</v>
      </c>
      <c r="E4879" s="121" t="s">
        <v>170</v>
      </c>
      <c r="F4879" s="122">
        <v>527203</v>
      </c>
      <c r="G4879" s="122">
        <v>59223</v>
      </c>
      <c r="H4879" s="120">
        <v>2019</v>
      </c>
      <c r="I4879" t="str">
        <f>IF(J4879="natural gas",VLOOKUP(D4879,'Cross-Page Data'!$I$4:$J$13,2,FALSE),IF(J4879="solar",VLOOKUP('Form 923'!D4879,'Cross-Page Data'!$I$14:$J$117,2,FALSE),J4879))</f>
        <v>hydro</v>
      </c>
      <c r="J4879" t="str">
        <f>VLOOKUP(E4879,'Cross-Page Data'!$D$4:$F$48,3,FALSE)</f>
        <v>hydro</v>
      </c>
      <c r="K4879" t="b">
        <f t="shared" si="76"/>
        <v>1</v>
      </c>
    </row>
    <row r="4880" spans="1:11">
      <c r="A4880" s="120">
        <v>10495</v>
      </c>
      <c r="B4880" s="121" t="s">
        <v>205</v>
      </c>
      <c r="C4880" s="121" t="s">
        <v>208</v>
      </c>
      <c r="D4880" s="121" t="s">
        <v>68</v>
      </c>
      <c r="E4880" s="121" t="s">
        <v>54</v>
      </c>
      <c r="F4880" s="122">
        <v>325521</v>
      </c>
      <c r="G4880" s="122">
        <v>60525.193</v>
      </c>
      <c r="H4880" s="120">
        <v>2019</v>
      </c>
      <c r="I4880" t="str">
        <f>IF(J4880="natural gas",VLOOKUP(D4880,'Cross-Page Data'!$I$4:$J$13,2,FALSE),IF(J4880="solar",VLOOKUP('Form 923'!D4880,'Cross-Page Data'!$I$14:$J$117,2,FALSE),J4880))</f>
        <v>hard coal</v>
      </c>
      <c r="J4880" t="str">
        <f>VLOOKUP(E4880,'Cross-Page Data'!$D$4:$F$48,3,FALSE)</f>
        <v>hard coal</v>
      </c>
      <c r="K4880" t="b">
        <f t="shared" si="76"/>
        <v>0</v>
      </c>
    </row>
    <row r="4881" spans="1:11">
      <c r="A4881" s="120">
        <v>10495</v>
      </c>
      <c r="B4881" s="121" t="s">
        <v>205</v>
      </c>
      <c r="C4881" s="121" t="s">
        <v>208</v>
      </c>
      <c r="D4881" s="121" t="s">
        <v>68</v>
      </c>
      <c r="E4881" s="121" t="s">
        <v>59</v>
      </c>
      <c r="F4881" s="122">
        <v>1535438</v>
      </c>
      <c r="G4881" s="122">
        <v>285880.68</v>
      </c>
      <c r="H4881" s="120">
        <v>2019</v>
      </c>
      <c r="I4881" t="str">
        <f>IF(J4881="natural gas",VLOOKUP(D4881,'Cross-Page Data'!$I$4:$J$13,2,FALSE),IF(J4881="solar",VLOOKUP('Form 923'!D4881,'Cross-Page Data'!$I$14:$J$117,2,FALSE),J4881))</f>
        <v>biomass</v>
      </c>
      <c r="J4881" t="str">
        <f>VLOOKUP(E4881,'Cross-Page Data'!$D$4:$F$48,3,FALSE)</f>
        <v>biomass</v>
      </c>
      <c r="K4881" t="b">
        <f t="shared" si="76"/>
        <v>0</v>
      </c>
    </row>
    <row r="4882" spans="1:11">
      <c r="A4882" s="120">
        <v>10495</v>
      </c>
      <c r="B4882" s="121" t="s">
        <v>205</v>
      </c>
      <c r="C4882" s="121" t="s">
        <v>208</v>
      </c>
      <c r="D4882" s="121" t="s">
        <v>68</v>
      </c>
      <c r="E4882" s="121" t="s">
        <v>70</v>
      </c>
      <c r="F4882" s="122">
        <v>0</v>
      </c>
      <c r="G4882" s="122">
        <v>0</v>
      </c>
      <c r="H4882" s="120">
        <v>2019</v>
      </c>
      <c r="I4882" t="str">
        <f>IF(J4882="natural gas",VLOOKUP(D4882,'Cross-Page Data'!$I$4:$J$13,2,FALSE),IF(J4882="solar",VLOOKUP('Form 923'!D4882,'Cross-Page Data'!$I$14:$J$117,2,FALSE),J4882))</f>
        <v>heavy or residual fuel oil</v>
      </c>
      <c r="J4882" t="str">
        <f>VLOOKUP(E4882,'Cross-Page Data'!$D$4:$F$48,3,FALSE)</f>
        <v>heavy or residual fuel oil</v>
      </c>
      <c r="K4882" t="b">
        <f t="shared" si="76"/>
        <v>0</v>
      </c>
    </row>
    <row r="4883" spans="1:11">
      <c r="A4883" s="120">
        <v>10495</v>
      </c>
      <c r="B4883" s="121" t="s">
        <v>205</v>
      </c>
      <c r="C4883" s="121" t="s">
        <v>208</v>
      </c>
      <c r="D4883" s="121" t="s">
        <v>68</v>
      </c>
      <c r="E4883" s="121" t="s">
        <v>152</v>
      </c>
      <c r="F4883" s="122">
        <v>53329</v>
      </c>
      <c r="G4883" s="122">
        <v>9941.132</v>
      </c>
      <c r="H4883" s="120">
        <v>2019</v>
      </c>
      <c r="I4883" t="str">
        <f>IF(J4883="natural gas",VLOOKUP(D4883,'Cross-Page Data'!$I$4:$J$13,2,FALSE),IF(J4883="solar",VLOOKUP('Form 923'!D4883,'Cross-Page Data'!$I$14:$J$117,2,FALSE),J4883))</f>
        <v>heavy or residual fuel oil</v>
      </c>
      <c r="J4883" t="str">
        <f>VLOOKUP(E4883,'Cross-Page Data'!$D$4:$F$48,3,FALSE)</f>
        <v>heavy or residual fuel oil</v>
      </c>
      <c r="K4883" t="b">
        <f t="shared" si="76"/>
        <v>0</v>
      </c>
    </row>
    <row r="4884" spans="1:11">
      <c r="A4884" s="120">
        <v>10495</v>
      </c>
      <c r="B4884" s="121" t="s">
        <v>205</v>
      </c>
      <c r="C4884" s="121" t="s">
        <v>208</v>
      </c>
      <c r="D4884" s="121" t="s">
        <v>68</v>
      </c>
      <c r="E4884" s="121" t="s">
        <v>160</v>
      </c>
      <c r="F4884" s="122">
        <v>21674</v>
      </c>
      <c r="G4884" s="122">
        <v>4035.885</v>
      </c>
      <c r="H4884" s="120">
        <v>2019</v>
      </c>
      <c r="I4884" t="str">
        <f>IF(J4884="natural gas",VLOOKUP(D4884,'Cross-Page Data'!$I$4:$J$13,2,FALSE),IF(J4884="solar",VLOOKUP('Form 923'!D4884,'Cross-Page Data'!$I$14:$J$117,2,FALSE),J4884))</f>
        <v>biomass</v>
      </c>
      <c r="J4884" t="str">
        <f>VLOOKUP(E4884,'Cross-Page Data'!$D$4:$F$48,3,FALSE)</f>
        <v>biomass</v>
      </c>
      <c r="K4884" t="b">
        <f t="shared" si="76"/>
        <v>0</v>
      </c>
    </row>
    <row r="4885" spans="1:11">
      <c r="A4885" s="120">
        <v>10495</v>
      </c>
      <c r="B4885" s="121" t="s">
        <v>205</v>
      </c>
      <c r="C4885" s="121" t="s">
        <v>208</v>
      </c>
      <c r="D4885" s="121" t="s">
        <v>68</v>
      </c>
      <c r="E4885" s="121" t="s">
        <v>166</v>
      </c>
      <c r="F4885" s="122">
        <v>650586</v>
      </c>
      <c r="G4885" s="122">
        <v>121240.75</v>
      </c>
      <c r="H4885" s="120">
        <v>2019</v>
      </c>
      <c r="I4885" t="str">
        <f>IF(J4885="natural gas",VLOOKUP(D4885,'Cross-Page Data'!$I$4:$J$13,2,FALSE),IF(J4885="solar",VLOOKUP('Form 923'!D4885,'Cross-Page Data'!$I$14:$J$117,2,FALSE),J4885))</f>
        <v>other</v>
      </c>
      <c r="J4885" t="str">
        <f>VLOOKUP(E4885,'Cross-Page Data'!$D$4:$F$48,3,FALSE)</f>
        <v>other</v>
      </c>
      <c r="K4885" t="b">
        <f t="shared" si="76"/>
        <v>0</v>
      </c>
    </row>
    <row r="4886" spans="1:11">
      <c r="A4886" s="120">
        <v>10495</v>
      </c>
      <c r="B4886" s="121" t="s">
        <v>205</v>
      </c>
      <c r="C4886" s="121" t="s">
        <v>208</v>
      </c>
      <c r="D4886" s="121" t="s">
        <v>68</v>
      </c>
      <c r="E4886" s="121" t="s">
        <v>176</v>
      </c>
      <c r="F4886" s="122">
        <v>421075</v>
      </c>
      <c r="G4886" s="122">
        <v>78377.362</v>
      </c>
      <c r="H4886" s="120">
        <v>2019</v>
      </c>
      <c r="I4886" t="str">
        <f>IF(J4886="natural gas",VLOOKUP(D4886,'Cross-Page Data'!$I$4:$J$13,2,FALSE),IF(J4886="solar",VLOOKUP('Form 923'!D4886,'Cross-Page Data'!$I$14:$J$117,2,FALSE),J4886))</f>
        <v>biomass</v>
      </c>
      <c r="J4886" t="str">
        <f>VLOOKUP(E4886,'Cross-Page Data'!$D$4:$F$48,3,FALSE)</f>
        <v>biomass</v>
      </c>
      <c r="K4886" t="b">
        <f t="shared" si="76"/>
        <v>0</v>
      </c>
    </row>
    <row r="4887" spans="1:11">
      <c r="A4887" s="120">
        <v>10496</v>
      </c>
      <c r="B4887" s="121" t="s">
        <v>205</v>
      </c>
      <c r="C4887" s="121" t="s">
        <v>208</v>
      </c>
      <c r="D4887" s="121" t="s">
        <v>73</v>
      </c>
      <c r="E4887" s="121" t="s">
        <v>38</v>
      </c>
      <c r="F4887" s="122">
        <v>3764350</v>
      </c>
      <c r="G4887" s="122">
        <v>631135</v>
      </c>
      <c r="H4887" s="120">
        <v>2019</v>
      </c>
      <c r="I4887" t="str">
        <f>IF(J4887="natural gas",VLOOKUP(D4887,'Cross-Page Data'!$I$4:$J$13,2,FALSE),IF(J4887="solar",VLOOKUP('Form 923'!D4887,'Cross-Page Data'!$I$14:$J$117,2,FALSE),J4887))</f>
        <v>natural gas peaker</v>
      </c>
      <c r="J4887" t="str">
        <f>VLOOKUP(E4887,'Cross-Page Data'!$D$4:$F$48,3,FALSE)</f>
        <v>natural gas</v>
      </c>
      <c r="K4887" t="b">
        <f t="shared" si="76"/>
        <v>0</v>
      </c>
    </row>
    <row r="4888" spans="1:11">
      <c r="A4888" s="120">
        <v>10501</v>
      </c>
      <c r="B4888" s="121" t="s">
        <v>205</v>
      </c>
      <c r="C4888" s="121" t="s">
        <v>208</v>
      </c>
      <c r="D4888" s="121" t="s">
        <v>73</v>
      </c>
      <c r="E4888" s="121" t="s">
        <v>38</v>
      </c>
      <c r="F4888" s="122">
        <v>0</v>
      </c>
      <c r="G4888" s="122">
        <v>0</v>
      </c>
      <c r="H4888" s="120">
        <v>2019</v>
      </c>
      <c r="I4888" t="str">
        <f>IF(J4888="natural gas",VLOOKUP(D4888,'Cross-Page Data'!$I$4:$J$13,2,FALSE),IF(J4888="solar",VLOOKUP('Form 923'!D4888,'Cross-Page Data'!$I$14:$J$117,2,FALSE),J4888))</f>
        <v>natural gas peaker</v>
      </c>
      <c r="J4888" t="str">
        <f>VLOOKUP(E4888,'Cross-Page Data'!$D$4:$F$48,3,FALSE)</f>
        <v>natural gas</v>
      </c>
      <c r="K4888" t="b">
        <f t="shared" si="76"/>
        <v>0</v>
      </c>
    </row>
    <row r="4889" spans="1:11">
      <c r="A4889" s="120">
        <v>10503</v>
      </c>
      <c r="B4889" s="121" t="s">
        <v>201</v>
      </c>
      <c r="C4889" s="121" t="s">
        <v>206</v>
      </c>
      <c r="D4889" s="121" t="s">
        <v>68</v>
      </c>
      <c r="E4889" s="121" t="s">
        <v>105</v>
      </c>
      <c r="F4889" s="122">
        <v>712397</v>
      </c>
      <c r="G4889" s="122">
        <v>34440.286</v>
      </c>
      <c r="H4889" s="120">
        <v>2019</v>
      </c>
      <c r="I4889" t="str">
        <f>IF(J4889="natural gas",VLOOKUP(D4889,'Cross-Page Data'!$I$4:$J$13,2,FALSE),IF(J4889="solar",VLOOKUP('Form 923'!D4889,'Cross-Page Data'!$I$14:$J$117,2,FALSE),J4889))</f>
        <v>municipal solid waste</v>
      </c>
      <c r="J4889" t="str">
        <f>VLOOKUP(E4889,'Cross-Page Data'!$D$4:$F$48,3,FALSE)</f>
        <v>municipal solid waste</v>
      </c>
      <c r="K4889" t="b">
        <f t="shared" si="76"/>
        <v>1</v>
      </c>
    </row>
    <row r="4890" spans="1:11">
      <c r="A4890" s="120">
        <v>10503</v>
      </c>
      <c r="B4890" s="121" t="s">
        <v>201</v>
      </c>
      <c r="C4890" s="121" t="s">
        <v>206</v>
      </c>
      <c r="D4890" s="121" t="s">
        <v>68</v>
      </c>
      <c r="E4890" s="121" t="s">
        <v>110</v>
      </c>
      <c r="F4890" s="122">
        <v>870701</v>
      </c>
      <c r="G4890" s="122">
        <v>42093.475</v>
      </c>
      <c r="H4890" s="120">
        <v>2019</v>
      </c>
      <c r="I4890" t="str">
        <f>IF(J4890="natural gas",VLOOKUP(D4890,'Cross-Page Data'!$I$4:$J$13,2,FALSE),IF(J4890="solar",VLOOKUP('Form 923'!D4890,'Cross-Page Data'!$I$14:$J$117,2,FALSE),J4890))</f>
        <v>municipal solid waste</v>
      </c>
      <c r="J4890" t="str">
        <f>VLOOKUP(E4890,'Cross-Page Data'!$D$4:$F$48,3,FALSE)</f>
        <v>municipal solid waste</v>
      </c>
      <c r="K4890" t="b">
        <f t="shared" si="76"/>
        <v>1</v>
      </c>
    </row>
    <row r="4891" spans="1:11">
      <c r="A4891" s="120">
        <v>10503</v>
      </c>
      <c r="B4891" s="121" t="s">
        <v>201</v>
      </c>
      <c r="C4891" s="121" t="s">
        <v>206</v>
      </c>
      <c r="D4891" s="121" t="s">
        <v>68</v>
      </c>
      <c r="E4891" s="121" t="s">
        <v>38</v>
      </c>
      <c r="F4891" s="122">
        <v>527</v>
      </c>
      <c r="G4891" s="122">
        <v>25.239</v>
      </c>
      <c r="H4891" s="120">
        <v>2019</v>
      </c>
      <c r="I4891" t="str">
        <f>IF(J4891="natural gas",VLOOKUP(D4891,'Cross-Page Data'!$I$4:$J$13,2,FALSE),IF(J4891="solar",VLOOKUP('Form 923'!D4891,'Cross-Page Data'!$I$14:$J$117,2,FALSE),J4891))</f>
        <v>natural gas nonpeaker - preexisting retiring</v>
      </c>
      <c r="J4891" t="str">
        <f>VLOOKUP(E4891,'Cross-Page Data'!$D$4:$F$48,3,FALSE)</f>
        <v>natural gas</v>
      </c>
      <c r="K4891" t="b">
        <f t="shared" si="76"/>
        <v>1</v>
      </c>
    </row>
    <row r="4892" spans="1:11">
      <c r="A4892" s="120">
        <v>10504</v>
      </c>
      <c r="B4892" s="121" t="s">
        <v>205</v>
      </c>
      <c r="C4892" s="121" t="s">
        <v>209</v>
      </c>
      <c r="D4892" s="121" t="s">
        <v>68</v>
      </c>
      <c r="E4892" s="121" t="s">
        <v>54</v>
      </c>
      <c r="F4892" s="122">
        <v>103672</v>
      </c>
      <c r="G4892" s="122">
        <v>21008.467</v>
      </c>
      <c r="H4892" s="120">
        <v>2019</v>
      </c>
      <c r="I4892" t="str">
        <f>IF(J4892="natural gas",VLOOKUP(D4892,'Cross-Page Data'!$I$4:$J$13,2,FALSE),IF(J4892="solar",VLOOKUP('Form 923'!D4892,'Cross-Page Data'!$I$14:$J$117,2,FALSE),J4892))</f>
        <v>hard coal</v>
      </c>
      <c r="J4892" t="str">
        <f>VLOOKUP(E4892,'Cross-Page Data'!$D$4:$F$48,3,FALSE)</f>
        <v>hard coal</v>
      </c>
      <c r="K4892" t="b">
        <f t="shared" si="76"/>
        <v>0</v>
      </c>
    </row>
    <row r="4893" spans="1:11">
      <c r="A4893" s="120">
        <v>10504</v>
      </c>
      <c r="B4893" s="121" t="s">
        <v>205</v>
      </c>
      <c r="C4893" s="121" t="s">
        <v>209</v>
      </c>
      <c r="D4893" s="121" t="s">
        <v>68</v>
      </c>
      <c r="E4893" s="121" t="s">
        <v>70</v>
      </c>
      <c r="F4893" s="122">
        <v>0</v>
      </c>
      <c r="G4893" s="122">
        <v>0</v>
      </c>
      <c r="H4893" s="120">
        <v>2019</v>
      </c>
      <c r="I4893" t="str">
        <f>IF(J4893="natural gas",VLOOKUP(D4893,'Cross-Page Data'!$I$4:$J$13,2,FALSE),IF(J4893="solar",VLOOKUP('Form 923'!D4893,'Cross-Page Data'!$I$14:$J$117,2,FALSE),J4893))</f>
        <v>heavy or residual fuel oil</v>
      </c>
      <c r="J4893" t="str">
        <f>VLOOKUP(E4893,'Cross-Page Data'!$D$4:$F$48,3,FALSE)</f>
        <v>heavy or residual fuel oil</v>
      </c>
      <c r="K4893" t="b">
        <f t="shared" si="76"/>
        <v>0</v>
      </c>
    </row>
    <row r="4894" spans="1:11">
      <c r="A4894" s="120">
        <v>10504</v>
      </c>
      <c r="B4894" s="121" t="s">
        <v>205</v>
      </c>
      <c r="C4894" s="121" t="s">
        <v>209</v>
      </c>
      <c r="D4894" s="121" t="s">
        <v>68</v>
      </c>
      <c r="E4894" s="121" t="s">
        <v>38</v>
      </c>
      <c r="F4894" s="122">
        <v>154113</v>
      </c>
      <c r="G4894" s="122">
        <v>31229.936</v>
      </c>
      <c r="H4894" s="120">
        <v>2019</v>
      </c>
      <c r="I4894" t="str">
        <f>IF(J4894="natural gas",VLOOKUP(D4894,'Cross-Page Data'!$I$4:$J$13,2,FALSE),IF(J4894="solar",VLOOKUP('Form 923'!D4894,'Cross-Page Data'!$I$14:$J$117,2,FALSE),J4894))</f>
        <v>natural gas nonpeaker - preexisting retiring</v>
      </c>
      <c r="J4894" t="str">
        <f>VLOOKUP(E4894,'Cross-Page Data'!$D$4:$F$48,3,FALSE)</f>
        <v>natural gas</v>
      </c>
      <c r="K4894" t="b">
        <f t="shared" si="76"/>
        <v>0</v>
      </c>
    </row>
    <row r="4895" spans="1:11">
      <c r="A4895" s="120">
        <v>10504</v>
      </c>
      <c r="B4895" s="121" t="s">
        <v>205</v>
      </c>
      <c r="C4895" s="121" t="s">
        <v>209</v>
      </c>
      <c r="D4895" s="121" t="s">
        <v>68</v>
      </c>
      <c r="E4895" s="121" t="s">
        <v>162</v>
      </c>
      <c r="F4895" s="122">
        <v>0</v>
      </c>
      <c r="G4895" s="122">
        <v>0</v>
      </c>
      <c r="H4895" s="120">
        <v>2019</v>
      </c>
      <c r="I4895" t="str">
        <f>IF(J4895="natural gas",VLOOKUP(D4895,'Cross-Page Data'!$I$4:$J$13,2,FALSE),IF(J4895="solar",VLOOKUP('Form 923'!D4895,'Cross-Page Data'!$I$14:$J$117,2,FALSE),J4895))</f>
        <v>hard coal</v>
      </c>
      <c r="J4895" t="str">
        <f>VLOOKUP(E4895,'Cross-Page Data'!$D$4:$F$48,3,FALSE)</f>
        <v>hard coal</v>
      </c>
      <c r="K4895" t="b">
        <f t="shared" si="76"/>
        <v>0</v>
      </c>
    </row>
    <row r="4896" spans="1:11">
      <c r="A4896" s="120">
        <v>10511</v>
      </c>
      <c r="B4896" s="121" t="s">
        <v>205</v>
      </c>
      <c r="C4896" s="121" t="s">
        <v>209</v>
      </c>
      <c r="D4896" s="121" t="s">
        <v>68</v>
      </c>
      <c r="E4896" s="121" t="s">
        <v>38</v>
      </c>
      <c r="F4896" s="122">
        <v>201713</v>
      </c>
      <c r="G4896" s="122">
        <v>39172.683</v>
      </c>
      <c r="H4896" s="120">
        <v>2019</v>
      </c>
      <c r="I4896" t="str">
        <f>IF(J4896="natural gas",VLOOKUP(D4896,'Cross-Page Data'!$I$4:$J$13,2,FALSE),IF(J4896="solar",VLOOKUP('Form 923'!D4896,'Cross-Page Data'!$I$14:$J$117,2,FALSE),J4896))</f>
        <v>natural gas nonpeaker - preexisting retiring</v>
      </c>
      <c r="J4896" t="str">
        <f>VLOOKUP(E4896,'Cross-Page Data'!$D$4:$F$48,3,FALSE)</f>
        <v>natural gas</v>
      </c>
      <c r="K4896" t="b">
        <f t="shared" si="76"/>
        <v>0</v>
      </c>
    </row>
    <row r="4897" spans="1:11">
      <c r="A4897" s="120">
        <v>10511</v>
      </c>
      <c r="B4897" s="121" t="s">
        <v>205</v>
      </c>
      <c r="C4897" s="121" t="s">
        <v>209</v>
      </c>
      <c r="D4897" s="121" t="s">
        <v>68</v>
      </c>
      <c r="E4897" s="121" t="s">
        <v>152</v>
      </c>
      <c r="F4897" s="122">
        <v>0</v>
      </c>
      <c r="G4897" s="122">
        <v>0</v>
      </c>
      <c r="H4897" s="120">
        <v>2019</v>
      </c>
      <c r="I4897" t="str">
        <f>IF(J4897="natural gas",VLOOKUP(D4897,'Cross-Page Data'!$I$4:$J$13,2,FALSE),IF(J4897="solar",VLOOKUP('Form 923'!D4897,'Cross-Page Data'!$I$14:$J$117,2,FALSE),J4897))</f>
        <v>heavy or residual fuel oil</v>
      </c>
      <c r="J4897" t="str">
        <f>VLOOKUP(E4897,'Cross-Page Data'!$D$4:$F$48,3,FALSE)</f>
        <v>heavy or residual fuel oil</v>
      </c>
      <c r="K4897" t="b">
        <f t="shared" si="76"/>
        <v>0</v>
      </c>
    </row>
    <row r="4898" spans="1:11">
      <c r="A4898" s="120">
        <v>10511</v>
      </c>
      <c r="B4898" s="121" t="s">
        <v>205</v>
      </c>
      <c r="C4898" s="121" t="s">
        <v>209</v>
      </c>
      <c r="D4898" s="121" t="s">
        <v>68</v>
      </c>
      <c r="E4898" s="121" t="s">
        <v>174</v>
      </c>
      <c r="F4898" s="122">
        <v>346998</v>
      </c>
      <c r="G4898" s="122">
        <v>67386.81</v>
      </c>
      <c r="H4898" s="120">
        <v>2019</v>
      </c>
      <c r="I4898" t="str">
        <f>IF(J4898="natural gas",VLOOKUP(D4898,'Cross-Page Data'!$I$4:$J$13,2,FALSE),IF(J4898="solar",VLOOKUP('Form 923'!D4898,'Cross-Page Data'!$I$14:$J$117,2,FALSE),J4898))</f>
        <v>biomass</v>
      </c>
      <c r="J4898" t="str">
        <f>VLOOKUP(E4898,'Cross-Page Data'!$D$4:$F$48,3,FALSE)</f>
        <v>biomass</v>
      </c>
      <c r="K4898" t="b">
        <f t="shared" si="76"/>
        <v>0</v>
      </c>
    </row>
    <row r="4899" spans="1:11">
      <c r="A4899" s="120">
        <v>10511</v>
      </c>
      <c r="B4899" s="121" t="s">
        <v>205</v>
      </c>
      <c r="C4899" s="121" t="s">
        <v>209</v>
      </c>
      <c r="D4899" s="121" t="s">
        <v>68</v>
      </c>
      <c r="E4899" s="121" t="s">
        <v>176</v>
      </c>
      <c r="F4899" s="122">
        <v>126060</v>
      </c>
      <c r="G4899" s="122">
        <v>24481.125</v>
      </c>
      <c r="H4899" s="120">
        <v>2019</v>
      </c>
      <c r="I4899" t="str">
        <f>IF(J4899="natural gas",VLOOKUP(D4899,'Cross-Page Data'!$I$4:$J$13,2,FALSE),IF(J4899="solar",VLOOKUP('Form 923'!D4899,'Cross-Page Data'!$I$14:$J$117,2,FALSE),J4899))</f>
        <v>biomass</v>
      </c>
      <c r="J4899" t="str">
        <f>VLOOKUP(E4899,'Cross-Page Data'!$D$4:$F$48,3,FALSE)</f>
        <v>biomass</v>
      </c>
      <c r="K4899" t="b">
        <f t="shared" si="76"/>
        <v>0</v>
      </c>
    </row>
    <row r="4900" spans="1:11">
      <c r="A4900" s="120">
        <v>10519</v>
      </c>
      <c r="B4900" s="121" t="s">
        <v>201</v>
      </c>
      <c r="C4900" s="121" t="s">
        <v>206</v>
      </c>
      <c r="D4900" s="121" t="s">
        <v>116</v>
      </c>
      <c r="E4900" s="121" t="s">
        <v>170</v>
      </c>
      <c r="F4900" s="122">
        <v>61434</v>
      </c>
      <c r="G4900" s="122">
        <v>6901</v>
      </c>
      <c r="H4900" s="120">
        <v>2019</v>
      </c>
      <c r="I4900" t="str">
        <f>IF(J4900="natural gas",VLOOKUP(D4900,'Cross-Page Data'!$I$4:$J$13,2,FALSE),IF(J4900="solar",VLOOKUP('Form 923'!D4900,'Cross-Page Data'!$I$14:$J$117,2,FALSE),J4900))</f>
        <v>hydro</v>
      </c>
      <c r="J4900" t="str">
        <f>VLOOKUP(E4900,'Cross-Page Data'!$D$4:$F$48,3,FALSE)</f>
        <v>hydro</v>
      </c>
      <c r="K4900" t="b">
        <f t="shared" si="76"/>
        <v>1</v>
      </c>
    </row>
    <row r="4901" spans="1:11">
      <c r="A4901" s="120">
        <v>10520</v>
      </c>
      <c r="B4901" s="121" t="s">
        <v>201</v>
      </c>
      <c r="C4901" s="121" t="s">
        <v>206</v>
      </c>
      <c r="D4901" s="121" t="s">
        <v>116</v>
      </c>
      <c r="E4901" s="121" t="s">
        <v>170</v>
      </c>
      <c r="F4901" s="122">
        <v>209081</v>
      </c>
      <c r="G4901" s="122">
        <v>23487</v>
      </c>
      <c r="H4901" s="120">
        <v>2019</v>
      </c>
      <c r="I4901" t="str">
        <f>IF(J4901="natural gas",VLOOKUP(D4901,'Cross-Page Data'!$I$4:$J$13,2,FALSE),IF(J4901="solar",VLOOKUP('Form 923'!D4901,'Cross-Page Data'!$I$14:$J$117,2,FALSE),J4901))</f>
        <v>hydro</v>
      </c>
      <c r="J4901" t="str">
        <f>VLOOKUP(E4901,'Cross-Page Data'!$D$4:$F$48,3,FALSE)</f>
        <v>hydro</v>
      </c>
      <c r="K4901" t="b">
        <f t="shared" si="76"/>
        <v>1</v>
      </c>
    </row>
    <row r="4902" spans="1:11">
      <c r="A4902" s="120">
        <v>10521</v>
      </c>
      <c r="B4902" s="121" t="s">
        <v>205</v>
      </c>
      <c r="C4902" s="121" t="s">
        <v>209</v>
      </c>
      <c r="D4902" s="121" t="s">
        <v>39</v>
      </c>
      <c r="E4902" s="121" t="s">
        <v>70</v>
      </c>
      <c r="F4902" s="122">
        <v>6324</v>
      </c>
      <c r="G4902" s="122">
        <v>1078.525</v>
      </c>
      <c r="H4902" s="120">
        <v>2019</v>
      </c>
      <c r="I4902" t="str">
        <f>IF(J4902="natural gas",VLOOKUP(D4902,'Cross-Page Data'!$I$4:$J$13,2,FALSE),IF(J4902="solar",VLOOKUP('Form 923'!D4902,'Cross-Page Data'!$I$14:$J$117,2,FALSE),J4902))</f>
        <v>heavy or residual fuel oil</v>
      </c>
      <c r="J4902" t="str">
        <f>VLOOKUP(E4902,'Cross-Page Data'!$D$4:$F$48,3,FALSE)</f>
        <v>heavy or residual fuel oil</v>
      </c>
      <c r="K4902" t="b">
        <f t="shared" si="76"/>
        <v>0</v>
      </c>
    </row>
    <row r="4903" spans="1:11">
      <c r="A4903" s="120">
        <v>10521</v>
      </c>
      <c r="B4903" s="121" t="s">
        <v>205</v>
      </c>
      <c r="C4903" s="121" t="s">
        <v>209</v>
      </c>
      <c r="D4903" s="121" t="s">
        <v>39</v>
      </c>
      <c r="E4903" s="121" t="s">
        <v>38</v>
      </c>
      <c r="F4903" s="122">
        <v>51892</v>
      </c>
      <c r="G4903" s="122">
        <v>8851.365</v>
      </c>
      <c r="H4903" s="120">
        <v>2019</v>
      </c>
      <c r="I4903" t="str">
        <f>IF(J4903="natural gas",VLOOKUP(D4903,'Cross-Page Data'!$I$4:$J$13,2,FALSE),IF(J4903="solar",VLOOKUP('Form 923'!D4903,'Cross-Page Data'!$I$14:$J$117,2,FALSE),J4903))</f>
        <v>natural gas nonpeaker - preexisting nonretiring</v>
      </c>
      <c r="J4903" t="str">
        <f>VLOOKUP(E4903,'Cross-Page Data'!$D$4:$F$48,3,FALSE)</f>
        <v>natural gas</v>
      </c>
      <c r="K4903" t="b">
        <f t="shared" si="76"/>
        <v>0</v>
      </c>
    </row>
    <row r="4904" spans="1:11">
      <c r="A4904" s="120">
        <v>10521</v>
      </c>
      <c r="B4904" s="121" t="s">
        <v>205</v>
      </c>
      <c r="C4904" s="121" t="s">
        <v>209</v>
      </c>
      <c r="D4904" s="121" t="s">
        <v>61</v>
      </c>
      <c r="E4904" s="121" t="s">
        <v>70</v>
      </c>
      <c r="F4904" s="122">
        <v>0</v>
      </c>
      <c r="G4904" s="122">
        <v>0</v>
      </c>
      <c r="H4904" s="120">
        <v>2019</v>
      </c>
      <c r="I4904" t="str">
        <f>IF(J4904="natural gas",VLOOKUP(D4904,'Cross-Page Data'!$I$4:$J$13,2,FALSE),IF(J4904="solar",VLOOKUP('Form 923'!D4904,'Cross-Page Data'!$I$14:$J$117,2,FALSE),J4904))</f>
        <v>heavy or residual fuel oil</v>
      </c>
      <c r="J4904" t="str">
        <f>VLOOKUP(E4904,'Cross-Page Data'!$D$4:$F$48,3,FALSE)</f>
        <v>heavy or residual fuel oil</v>
      </c>
      <c r="K4904" t="b">
        <f t="shared" si="76"/>
        <v>0</v>
      </c>
    </row>
    <row r="4905" spans="1:11">
      <c r="A4905" s="120">
        <v>10521</v>
      </c>
      <c r="B4905" s="121" t="s">
        <v>205</v>
      </c>
      <c r="C4905" s="121" t="s">
        <v>209</v>
      </c>
      <c r="D4905" s="121" t="s">
        <v>61</v>
      </c>
      <c r="E4905" s="121" t="s">
        <v>38</v>
      </c>
      <c r="F4905" s="122">
        <v>634812</v>
      </c>
      <c r="G4905" s="122">
        <v>108870.86</v>
      </c>
      <c r="H4905" s="120">
        <v>2019</v>
      </c>
      <c r="I4905" t="str">
        <f>IF(J4905="natural gas",VLOOKUP(D4905,'Cross-Page Data'!$I$4:$J$13,2,FALSE),IF(J4905="solar",VLOOKUP('Form 923'!D4905,'Cross-Page Data'!$I$14:$J$117,2,FALSE),J4905))</f>
        <v>natural gas nonpeaker - preexisting nonretiring</v>
      </c>
      <c r="J4905" t="str">
        <f>VLOOKUP(E4905,'Cross-Page Data'!$D$4:$F$48,3,FALSE)</f>
        <v>natural gas</v>
      </c>
      <c r="K4905" t="b">
        <f t="shared" si="76"/>
        <v>0</v>
      </c>
    </row>
    <row r="4906" spans="1:11">
      <c r="A4906" s="120">
        <v>10523</v>
      </c>
      <c r="B4906" s="121" t="s">
        <v>201</v>
      </c>
      <c r="C4906" s="121" t="s">
        <v>206</v>
      </c>
      <c r="D4906" s="121" t="s">
        <v>116</v>
      </c>
      <c r="E4906" s="121" t="s">
        <v>170</v>
      </c>
      <c r="F4906" s="122">
        <v>173899</v>
      </c>
      <c r="G4906" s="122">
        <v>19535</v>
      </c>
      <c r="H4906" s="120">
        <v>2019</v>
      </c>
      <c r="I4906" t="str">
        <f>IF(J4906="natural gas",VLOOKUP(D4906,'Cross-Page Data'!$I$4:$J$13,2,FALSE),IF(J4906="solar",VLOOKUP('Form 923'!D4906,'Cross-Page Data'!$I$14:$J$117,2,FALSE),J4906))</f>
        <v>hydro</v>
      </c>
      <c r="J4906" t="str">
        <f>VLOOKUP(E4906,'Cross-Page Data'!$D$4:$F$48,3,FALSE)</f>
        <v>hydro</v>
      </c>
      <c r="K4906" t="b">
        <f t="shared" si="76"/>
        <v>1</v>
      </c>
    </row>
    <row r="4907" spans="1:11">
      <c r="A4907" s="120">
        <v>10525</v>
      </c>
      <c r="B4907" s="121" t="s">
        <v>201</v>
      </c>
      <c r="C4907" s="121" t="s">
        <v>206</v>
      </c>
      <c r="D4907" s="121" t="s">
        <v>68</v>
      </c>
      <c r="E4907" s="121" t="s">
        <v>38</v>
      </c>
      <c r="F4907" s="122">
        <v>0</v>
      </c>
      <c r="G4907" s="122">
        <v>0</v>
      </c>
      <c r="H4907" s="120">
        <v>2019</v>
      </c>
      <c r="I4907" t="str">
        <f>IF(J4907="natural gas",VLOOKUP(D4907,'Cross-Page Data'!$I$4:$J$13,2,FALSE),IF(J4907="solar",VLOOKUP('Form 923'!D4907,'Cross-Page Data'!$I$14:$J$117,2,FALSE),J4907))</f>
        <v>natural gas nonpeaker - preexisting retiring</v>
      </c>
      <c r="J4907" t="str">
        <f>VLOOKUP(E4907,'Cross-Page Data'!$D$4:$F$48,3,FALSE)</f>
        <v>natural gas</v>
      </c>
      <c r="K4907" t="b">
        <f t="shared" si="76"/>
        <v>1</v>
      </c>
    </row>
    <row r="4908" spans="1:11">
      <c r="A4908" s="120">
        <v>10525</v>
      </c>
      <c r="B4908" s="121" t="s">
        <v>201</v>
      </c>
      <c r="C4908" s="121" t="s">
        <v>206</v>
      </c>
      <c r="D4908" s="121" t="s">
        <v>68</v>
      </c>
      <c r="E4908" s="121" t="s">
        <v>137</v>
      </c>
      <c r="F4908" s="122">
        <v>1403133</v>
      </c>
      <c r="G4908" s="122">
        <v>86233.663</v>
      </c>
      <c r="H4908" s="120">
        <v>2019</v>
      </c>
      <c r="I4908" t="str">
        <f>IF(J4908="natural gas",VLOOKUP(D4908,'Cross-Page Data'!$I$4:$J$13,2,FALSE),IF(J4908="solar",VLOOKUP('Form 923'!D4908,'Cross-Page Data'!$I$14:$J$117,2,FALSE),J4908))</f>
        <v>biomass</v>
      </c>
      <c r="J4908" t="str">
        <f>VLOOKUP(E4908,'Cross-Page Data'!$D$4:$F$48,3,FALSE)</f>
        <v>biomass</v>
      </c>
      <c r="K4908" t="b">
        <f t="shared" si="76"/>
        <v>1</v>
      </c>
    </row>
    <row r="4909" spans="1:11">
      <c r="A4909" s="120">
        <v>10525</v>
      </c>
      <c r="B4909" s="121" t="s">
        <v>201</v>
      </c>
      <c r="C4909" s="121" t="s">
        <v>206</v>
      </c>
      <c r="D4909" s="121" t="s">
        <v>68</v>
      </c>
      <c r="E4909" s="121" t="s">
        <v>176</v>
      </c>
      <c r="F4909" s="122">
        <v>3814331</v>
      </c>
      <c r="G4909" s="122">
        <v>240374.34</v>
      </c>
      <c r="H4909" s="120">
        <v>2019</v>
      </c>
      <c r="I4909" t="str">
        <f>IF(J4909="natural gas",VLOOKUP(D4909,'Cross-Page Data'!$I$4:$J$13,2,FALSE),IF(J4909="solar",VLOOKUP('Form 923'!D4909,'Cross-Page Data'!$I$14:$J$117,2,FALSE),J4909))</f>
        <v>biomass</v>
      </c>
      <c r="J4909" t="str">
        <f>VLOOKUP(E4909,'Cross-Page Data'!$D$4:$F$48,3,FALSE)</f>
        <v>biomass</v>
      </c>
      <c r="K4909" t="b">
        <f t="shared" si="76"/>
        <v>1</v>
      </c>
    </row>
    <row r="4910" spans="1:11">
      <c r="A4910" s="120">
        <v>10525</v>
      </c>
      <c r="B4910" s="121" t="s">
        <v>201</v>
      </c>
      <c r="C4910" s="121" t="s">
        <v>206</v>
      </c>
      <c r="D4910" s="121" t="s">
        <v>68</v>
      </c>
      <c r="E4910" s="121" t="s">
        <v>183</v>
      </c>
      <c r="F4910" s="122">
        <v>0</v>
      </c>
      <c r="G4910" s="122">
        <v>0</v>
      </c>
      <c r="H4910" s="120">
        <v>2019</v>
      </c>
      <c r="I4910" t="str">
        <f>IF(J4910="natural gas",VLOOKUP(D4910,'Cross-Page Data'!$I$4:$J$13,2,FALSE),IF(J4910="solar",VLOOKUP('Form 923'!D4910,'Cross-Page Data'!$I$14:$J$117,2,FALSE),J4910))</f>
        <v>crude oil</v>
      </c>
      <c r="J4910" t="str">
        <f>VLOOKUP(E4910,'Cross-Page Data'!$D$4:$F$48,3,FALSE)</f>
        <v>crude oil</v>
      </c>
      <c r="K4910" t="b">
        <f t="shared" si="76"/>
        <v>1</v>
      </c>
    </row>
    <row r="4911" spans="1:11">
      <c r="A4911" s="120">
        <v>10526</v>
      </c>
      <c r="B4911" s="121" t="s">
        <v>201</v>
      </c>
      <c r="C4911" s="121" t="s">
        <v>206</v>
      </c>
      <c r="D4911" s="121" t="s">
        <v>116</v>
      </c>
      <c r="E4911" s="121" t="s">
        <v>170</v>
      </c>
      <c r="F4911" s="122">
        <v>249514</v>
      </c>
      <c r="G4911" s="122">
        <v>28029</v>
      </c>
      <c r="H4911" s="120">
        <v>2019</v>
      </c>
      <c r="I4911" t="str">
        <f>IF(J4911="natural gas",VLOOKUP(D4911,'Cross-Page Data'!$I$4:$J$13,2,FALSE),IF(J4911="solar",VLOOKUP('Form 923'!D4911,'Cross-Page Data'!$I$14:$J$117,2,FALSE),J4911))</f>
        <v>hydro</v>
      </c>
      <c r="J4911" t="str">
        <f>VLOOKUP(E4911,'Cross-Page Data'!$D$4:$F$48,3,FALSE)</f>
        <v>hydro</v>
      </c>
      <c r="K4911" t="b">
        <f t="shared" si="76"/>
        <v>1</v>
      </c>
    </row>
    <row r="4912" spans="1:11">
      <c r="A4912" s="120">
        <v>10530</v>
      </c>
      <c r="B4912" s="121" t="s">
        <v>201</v>
      </c>
      <c r="C4912" s="121" t="s">
        <v>206</v>
      </c>
      <c r="D4912" s="121" t="s">
        <v>116</v>
      </c>
      <c r="E4912" s="121" t="s">
        <v>170</v>
      </c>
      <c r="F4912" s="122">
        <v>220699</v>
      </c>
      <c r="G4912" s="122">
        <v>24792</v>
      </c>
      <c r="H4912" s="120">
        <v>2019</v>
      </c>
      <c r="I4912" t="str">
        <f>IF(J4912="natural gas",VLOOKUP(D4912,'Cross-Page Data'!$I$4:$J$13,2,FALSE),IF(J4912="solar",VLOOKUP('Form 923'!D4912,'Cross-Page Data'!$I$14:$J$117,2,FALSE),J4912))</f>
        <v>hydro</v>
      </c>
      <c r="J4912" t="str">
        <f>VLOOKUP(E4912,'Cross-Page Data'!$D$4:$F$48,3,FALSE)</f>
        <v>hydro</v>
      </c>
      <c r="K4912" t="b">
        <f t="shared" si="76"/>
        <v>1</v>
      </c>
    </row>
    <row r="4913" spans="1:11">
      <c r="A4913" s="120">
        <v>10531</v>
      </c>
      <c r="B4913" s="121" t="s">
        <v>201</v>
      </c>
      <c r="C4913" s="121" t="s">
        <v>206</v>
      </c>
      <c r="D4913" s="121" t="s">
        <v>116</v>
      </c>
      <c r="E4913" s="121" t="s">
        <v>170</v>
      </c>
      <c r="F4913" s="122">
        <v>450672</v>
      </c>
      <c r="G4913" s="122">
        <v>50626</v>
      </c>
      <c r="H4913" s="120">
        <v>2019</v>
      </c>
      <c r="I4913" t="str">
        <f>IF(J4913="natural gas",VLOOKUP(D4913,'Cross-Page Data'!$I$4:$J$13,2,FALSE),IF(J4913="solar",VLOOKUP('Form 923'!D4913,'Cross-Page Data'!$I$14:$J$117,2,FALSE),J4913))</f>
        <v>hydro</v>
      </c>
      <c r="J4913" t="str">
        <f>VLOOKUP(E4913,'Cross-Page Data'!$D$4:$F$48,3,FALSE)</f>
        <v>hydro</v>
      </c>
      <c r="K4913" t="b">
        <f t="shared" si="76"/>
        <v>1</v>
      </c>
    </row>
    <row r="4914" spans="1:11">
      <c r="A4914" s="120">
        <v>10532</v>
      </c>
      <c r="B4914" s="121" t="s">
        <v>201</v>
      </c>
      <c r="C4914" s="121" t="s">
        <v>206</v>
      </c>
      <c r="D4914" s="121" t="s">
        <v>79</v>
      </c>
      <c r="E4914" s="121" t="s">
        <v>90</v>
      </c>
      <c r="F4914" s="122">
        <v>138319</v>
      </c>
      <c r="G4914" s="122">
        <v>11785</v>
      </c>
      <c r="H4914" s="120">
        <v>2019</v>
      </c>
      <c r="I4914" t="str">
        <f>IF(J4914="natural gas",VLOOKUP(D4914,'Cross-Page Data'!$I$4:$J$13,2,FALSE),IF(J4914="solar",VLOOKUP('Form 923'!D4914,'Cross-Page Data'!$I$14:$J$117,2,FALSE),J4914))</f>
        <v>biomass</v>
      </c>
      <c r="J4914" t="str">
        <f>VLOOKUP(E4914,'Cross-Page Data'!$D$4:$F$48,3,FALSE)</f>
        <v>biomass</v>
      </c>
      <c r="K4914" t="b">
        <f t="shared" si="76"/>
        <v>1</v>
      </c>
    </row>
    <row r="4915" spans="1:11">
      <c r="A4915" s="120">
        <v>10538</v>
      </c>
      <c r="B4915" s="121" t="s">
        <v>201</v>
      </c>
      <c r="C4915" s="121" t="s">
        <v>206</v>
      </c>
      <c r="D4915" s="121" t="s">
        <v>116</v>
      </c>
      <c r="E4915" s="121" t="s">
        <v>170</v>
      </c>
      <c r="F4915" s="122">
        <v>131411</v>
      </c>
      <c r="G4915" s="122">
        <v>14762</v>
      </c>
      <c r="H4915" s="120">
        <v>2019</v>
      </c>
      <c r="I4915" t="str">
        <f>IF(J4915="natural gas",VLOOKUP(D4915,'Cross-Page Data'!$I$4:$J$13,2,FALSE),IF(J4915="solar",VLOOKUP('Form 923'!D4915,'Cross-Page Data'!$I$14:$J$117,2,FALSE),J4915))</f>
        <v>hydro</v>
      </c>
      <c r="J4915" t="str">
        <f>VLOOKUP(E4915,'Cross-Page Data'!$D$4:$F$48,3,FALSE)</f>
        <v>hydro</v>
      </c>
      <c r="K4915" t="b">
        <f t="shared" si="76"/>
        <v>1</v>
      </c>
    </row>
    <row r="4916" spans="1:11">
      <c r="A4916" s="120">
        <v>10539</v>
      </c>
      <c r="B4916" s="121" t="s">
        <v>201</v>
      </c>
      <c r="C4916" s="121" t="s">
        <v>206</v>
      </c>
      <c r="D4916" s="121" t="s">
        <v>116</v>
      </c>
      <c r="E4916" s="121" t="s">
        <v>170</v>
      </c>
      <c r="F4916" s="122">
        <v>52923</v>
      </c>
      <c r="G4916" s="122">
        <v>5945</v>
      </c>
      <c r="H4916" s="120">
        <v>2019</v>
      </c>
      <c r="I4916" t="str">
        <f>IF(J4916="natural gas",VLOOKUP(D4916,'Cross-Page Data'!$I$4:$J$13,2,FALSE),IF(J4916="solar",VLOOKUP('Form 923'!D4916,'Cross-Page Data'!$I$14:$J$117,2,FALSE),J4916))</f>
        <v>hydro</v>
      </c>
      <c r="J4916" t="str">
        <f>VLOOKUP(E4916,'Cross-Page Data'!$D$4:$F$48,3,FALSE)</f>
        <v>hydro</v>
      </c>
      <c r="K4916" t="b">
        <f t="shared" si="76"/>
        <v>1</v>
      </c>
    </row>
    <row r="4917" spans="1:11">
      <c r="A4917" s="120">
        <v>10540</v>
      </c>
      <c r="B4917" s="121" t="s">
        <v>201</v>
      </c>
      <c r="C4917" s="121" t="s">
        <v>206</v>
      </c>
      <c r="D4917" s="121" t="s">
        <v>116</v>
      </c>
      <c r="E4917" s="121" t="s">
        <v>170</v>
      </c>
      <c r="F4917" s="122">
        <v>40191</v>
      </c>
      <c r="G4917" s="122">
        <v>4515</v>
      </c>
      <c r="H4917" s="120">
        <v>2019</v>
      </c>
      <c r="I4917" t="str">
        <f>IF(J4917="natural gas",VLOOKUP(D4917,'Cross-Page Data'!$I$4:$J$13,2,FALSE),IF(J4917="solar",VLOOKUP('Form 923'!D4917,'Cross-Page Data'!$I$14:$J$117,2,FALSE),J4917))</f>
        <v>hydro</v>
      </c>
      <c r="J4917" t="str">
        <f>VLOOKUP(E4917,'Cross-Page Data'!$D$4:$F$48,3,FALSE)</f>
        <v>hydro</v>
      </c>
      <c r="K4917" t="b">
        <f t="shared" si="76"/>
        <v>1</v>
      </c>
    </row>
    <row r="4918" spans="1:11">
      <c r="A4918" s="120">
        <v>10544</v>
      </c>
      <c r="B4918" s="121" t="s">
        <v>201</v>
      </c>
      <c r="C4918" s="121" t="s">
        <v>206</v>
      </c>
      <c r="D4918" s="121" t="s">
        <v>116</v>
      </c>
      <c r="E4918" s="121" t="s">
        <v>170</v>
      </c>
      <c r="F4918" s="122">
        <v>104635</v>
      </c>
      <c r="G4918" s="122">
        <v>11754</v>
      </c>
      <c r="H4918" s="120">
        <v>2019</v>
      </c>
      <c r="I4918" t="str">
        <f>IF(J4918="natural gas",VLOOKUP(D4918,'Cross-Page Data'!$I$4:$J$13,2,FALSE),IF(J4918="solar",VLOOKUP('Form 923'!D4918,'Cross-Page Data'!$I$14:$J$117,2,FALSE),J4918))</f>
        <v>hydro</v>
      </c>
      <c r="J4918" t="str">
        <f>VLOOKUP(E4918,'Cross-Page Data'!$D$4:$F$48,3,FALSE)</f>
        <v>hydro</v>
      </c>
      <c r="K4918" t="b">
        <f t="shared" si="76"/>
        <v>1</v>
      </c>
    </row>
    <row r="4919" spans="1:11">
      <c r="A4919" s="120">
        <v>10545</v>
      </c>
      <c r="B4919" s="121" t="s">
        <v>201</v>
      </c>
      <c r="C4919" s="121" t="s">
        <v>206</v>
      </c>
      <c r="D4919" s="121" t="s">
        <v>116</v>
      </c>
      <c r="E4919" s="121" t="s">
        <v>170</v>
      </c>
      <c r="F4919" s="122">
        <v>69167</v>
      </c>
      <c r="G4919" s="122">
        <v>7770</v>
      </c>
      <c r="H4919" s="120">
        <v>2019</v>
      </c>
      <c r="I4919" t="str">
        <f>IF(J4919="natural gas",VLOOKUP(D4919,'Cross-Page Data'!$I$4:$J$13,2,FALSE),IF(J4919="solar",VLOOKUP('Form 923'!D4919,'Cross-Page Data'!$I$14:$J$117,2,FALSE),J4919))</f>
        <v>hydro</v>
      </c>
      <c r="J4919" t="str">
        <f>VLOOKUP(E4919,'Cross-Page Data'!$D$4:$F$48,3,FALSE)</f>
        <v>hydro</v>
      </c>
      <c r="K4919" t="b">
        <f t="shared" si="76"/>
        <v>1</v>
      </c>
    </row>
    <row r="4920" spans="1:11">
      <c r="A4920" s="120">
        <v>10546</v>
      </c>
      <c r="B4920" s="121" t="s">
        <v>201</v>
      </c>
      <c r="C4920" s="121" t="s">
        <v>206</v>
      </c>
      <c r="D4920" s="121" t="s">
        <v>116</v>
      </c>
      <c r="E4920" s="121" t="s">
        <v>170</v>
      </c>
      <c r="F4920" s="122">
        <v>41795</v>
      </c>
      <c r="G4920" s="122">
        <v>4695</v>
      </c>
      <c r="H4920" s="120">
        <v>2019</v>
      </c>
      <c r="I4920" t="str">
        <f>IF(J4920="natural gas",VLOOKUP(D4920,'Cross-Page Data'!$I$4:$J$13,2,FALSE),IF(J4920="solar",VLOOKUP('Form 923'!D4920,'Cross-Page Data'!$I$14:$J$117,2,FALSE),J4920))</f>
        <v>hydro</v>
      </c>
      <c r="J4920" t="str">
        <f>VLOOKUP(E4920,'Cross-Page Data'!$D$4:$F$48,3,FALSE)</f>
        <v>hydro</v>
      </c>
      <c r="K4920" t="b">
        <f t="shared" si="76"/>
        <v>1</v>
      </c>
    </row>
    <row r="4921" spans="1:11">
      <c r="A4921" s="120">
        <v>10547</v>
      </c>
      <c r="B4921" s="121" t="s">
        <v>201</v>
      </c>
      <c r="C4921" s="121" t="s">
        <v>206</v>
      </c>
      <c r="D4921" s="121" t="s">
        <v>116</v>
      </c>
      <c r="E4921" s="121" t="s">
        <v>170</v>
      </c>
      <c r="F4921" s="122">
        <v>266303</v>
      </c>
      <c r="G4921" s="122">
        <v>29915</v>
      </c>
      <c r="H4921" s="120">
        <v>2019</v>
      </c>
      <c r="I4921" t="str">
        <f>IF(J4921="natural gas",VLOOKUP(D4921,'Cross-Page Data'!$I$4:$J$13,2,FALSE),IF(J4921="solar",VLOOKUP('Form 923'!D4921,'Cross-Page Data'!$I$14:$J$117,2,FALSE),J4921))</f>
        <v>hydro</v>
      </c>
      <c r="J4921" t="str">
        <f>VLOOKUP(E4921,'Cross-Page Data'!$D$4:$F$48,3,FALSE)</f>
        <v>hydro</v>
      </c>
      <c r="K4921" t="b">
        <f t="shared" si="76"/>
        <v>1</v>
      </c>
    </row>
    <row r="4922" ht="25.5" spans="1:11">
      <c r="A4922" s="120">
        <v>10548</v>
      </c>
      <c r="B4922" s="121" t="s">
        <v>205</v>
      </c>
      <c r="C4922" s="121" t="s">
        <v>210</v>
      </c>
      <c r="D4922" s="121" t="s">
        <v>73</v>
      </c>
      <c r="E4922" s="121" t="s">
        <v>70</v>
      </c>
      <c r="F4922" s="122">
        <v>0</v>
      </c>
      <c r="G4922" s="122">
        <v>0</v>
      </c>
      <c r="H4922" s="120">
        <v>2019</v>
      </c>
      <c r="I4922" t="str">
        <f>IF(J4922="natural gas",VLOOKUP(D4922,'Cross-Page Data'!$I$4:$J$13,2,FALSE),IF(J4922="solar",VLOOKUP('Form 923'!D4922,'Cross-Page Data'!$I$14:$J$117,2,FALSE),J4922))</f>
        <v>heavy or residual fuel oil</v>
      </c>
      <c r="J4922" t="str">
        <f>VLOOKUP(E4922,'Cross-Page Data'!$D$4:$F$48,3,FALSE)</f>
        <v>heavy or residual fuel oil</v>
      </c>
      <c r="K4922" t="b">
        <f t="shared" si="76"/>
        <v>0</v>
      </c>
    </row>
    <row r="4923" ht="25.5" spans="1:11">
      <c r="A4923" s="120">
        <v>10548</v>
      </c>
      <c r="B4923" s="121" t="s">
        <v>205</v>
      </c>
      <c r="C4923" s="121" t="s">
        <v>210</v>
      </c>
      <c r="D4923" s="121" t="s">
        <v>73</v>
      </c>
      <c r="E4923" s="121" t="s">
        <v>86</v>
      </c>
      <c r="F4923" s="122">
        <v>0</v>
      </c>
      <c r="G4923" s="122">
        <v>0</v>
      </c>
      <c r="H4923" s="120">
        <v>2019</v>
      </c>
      <c r="I4923" t="str">
        <f>IF(J4923="natural gas",VLOOKUP(D4923,'Cross-Page Data'!$I$4:$J$13,2,FALSE),IF(J4923="solar",VLOOKUP('Form 923'!D4923,'Cross-Page Data'!$I$14:$J$117,2,FALSE),J4923))</f>
        <v>other</v>
      </c>
      <c r="J4923" t="str">
        <f>VLOOKUP(E4923,'Cross-Page Data'!$D$4:$F$48,3,FALSE)</f>
        <v>other</v>
      </c>
      <c r="K4923" t="b">
        <f t="shared" si="76"/>
        <v>0</v>
      </c>
    </row>
    <row r="4924" ht="25.5" spans="1:11">
      <c r="A4924" s="120">
        <v>10548</v>
      </c>
      <c r="B4924" s="121" t="s">
        <v>205</v>
      </c>
      <c r="C4924" s="121" t="s">
        <v>210</v>
      </c>
      <c r="D4924" s="121" t="s">
        <v>73</v>
      </c>
      <c r="E4924" s="121" t="s">
        <v>38</v>
      </c>
      <c r="F4924" s="122">
        <v>300921</v>
      </c>
      <c r="G4924" s="122">
        <v>33356</v>
      </c>
      <c r="H4924" s="120">
        <v>2019</v>
      </c>
      <c r="I4924" t="str">
        <f>IF(J4924="natural gas",VLOOKUP(D4924,'Cross-Page Data'!$I$4:$J$13,2,FALSE),IF(J4924="solar",VLOOKUP('Form 923'!D4924,'Cross-Page Data'!$I$14:$J$117,2,FALSE),J4924))</f>
        <v>natural gas peaker</v>
      </c>
      <c r="J4924" t="str">
        <f>VLOOKUP(E4924,'Cross-Page Data'!$D$4:$F$48,3,FALSE)</f>
        <v>natural gas</v>
      </c>
      <c r="K4924" t="b">
        <f t="shared" si="76"/>
        <v>0</v>
      </c>
    </row>
    <row r="4925" spans="1:11">
      <c r="A4925" s="120">
        <v>10549</v>
      </c>
      <c r="B4925" s="121" t="s">
        <v>201</v>
      </c>
      <c r="C4925" s="121" t="s">
        <v>206</v>
      </c>
      <c r="D4925" s="121" t="s">
        <v>79</v>
      </c>
      <c r="E4925" s="121" t="s">
        <v>90</v>
      </c>
      <c r="F4925" s="122">
        <v>2880</v>
      </c>
      <c r="G4925" s="122">
        <v>278</v>
      </c>
      <c r="H4925" s="120">
        <v>2019</v>
      </c>
      <c r="I4925" t="str">
        <f>IF(J4925="natural gas",VLOOKUP(D4925,'Cross-Page Data'!$I$4:$J$13,2,FALSE),IF(J4925="solar",VLOOKUP('Form 923'!D4925,'Cross-Page Data'!$I$14:$J$117,2,FALSE),J4925))</f>
        <v>biomass</v>
      </c>
      <c r="J4925" t="str">
        <f>VLOOKUP(E4925,'Cross-Page Data'!$D$4:$F$48,3,FALSE)</f>
        <v>biomass</v>
      </c>
      <c r="K4925" t="b">
        <f t="shared" si="76"/>
        <v>1</v>
      </c>
    </row>
    <row r="4926" spans="1:11">
      <c r="A4926" s="120">
        <v>10550</v>
      </c>
      <c r="B4926" s="121" t="s">
        <v>201</v>
      </c>
      <c r="C4926" s="121" t="s">
        <v>206</v>
      </c>
      <c r="D4926" s="121" t="s">
        <v>116</v>
      </c>
      <c r="E4926" s="121" t="s">
        <v>170</v>
      </c>
      <c r="F4926" s="122">
        <v>56807</v>
      </c>
      <c r="G4926" s="122">
        <v>6381.4</v>
      </c>
      <c r="H4926" s="120">
        <v>2019</v>
      </c>
      <c r="I4926" t="str">
        <f>IF(J4926="natural gas",VLOOKUP(D4926,'Cross-Page Data'!$I$4:$J$13,2,FALSE),IF(J4926="solar",VLOOKUP('Form 923'!D4926,'Cross-Page Data'!$I$14:$J$117,2,FALSE),J4926))</f>
        <v>hydro</v>
      </c>
      <c r="J4926" t="str">
        <f>VLOOKUP(E4926,'Cross-Page Data'!$D$4:$F$48,3,FALSE)</f>
        <v>hydro</v>
      </c>
      <c r="K4926" t="b">
        <f t="shared" si="76"/>
        <v>1</v>
      </c>
    </row>
    <row r="4927" ht="25.5" spans="1:11">
      <c r="A4927" s="120">
        <v>10553</v>
      </c>
      <c r="B4927" s="121" t="s">
        <v>201</v>
      </c>
      <c r="C4927" s="121" t="s">
        <v>211</v>
      </c>
      <c r="D4927" s="121" t="s">
        <v>79</v>
      </c>
      <c r="E4927" s="121" t="s">
        <v>70</v>
      </c>
      <c r="F4927" s="122">
        <v>211</v>
      </c>
      <c r="G4927" s="122">
        <v>70</v>
      </c>
      <c r="H4927" s="120">
        <v>2019</v>
      </c>
      <c r="I4927" t="str">
        <f>IF(J4927="natural gas",VLOOKUP(D4927,'Cross-Page Data'!$I$4:$J$13,2,FALSE),IF(J4927="solar",VLOOKUP('Form 923'!D4927,'Cross-Page Data'!$I$14:$J$117,2,FALSE),J4927))</f>
        <v>heavy or residual fuel oil</v>
      </c>
      <c r="J4927" t="str">
        <f>VLOOKUP(E4927,'Cross-Page Data'!$D$4:$F$48,3,FALSE)</f>
        <v>heavy or residual fuel oil</v>
      </c>
      <c r="K4927" t="b">
        <f t="shared" si="76"/>
        <v>0</v>
      </c>
    </row>
    <row r="4928" spans="1:11">
      <c r="A4928" s="120">
        <v>10554</v>
      </c>
      <c r="B4928" s="121" t="s">
        <v>205</v>
      </c>
      <c r="C4928" s="121" t="s">
        <v>209</v>
      </c>
      <c r="D4928" s="121" t="s">
        <v>39</v>
      </c>
      <c r="E4928" s="121" t="s">
        <v>38</v>
      </c>
      <c r="F4928" s="122">
        <v>156681</v>
      </c>
      <c r="G4928" s="122">
        <v>584024.1</v>
      </c>
      <c r="H4928" s="120">
        <v>2019</v>
      </c>
      <c r="I4928" t="str">
        <f>IF(J4928="natural gas",VLOOKUP(D4928,'Cross-Page Data'!$I$4:$J$13,2,FALSE),IF(J4928="solar",VLOOKUP('Form 923'!D4928,'Cross-Page Data'!$I$14:$J$117,2,FALSE),J4928))</f>
        <v>natural gas nonpeaker - preexisting nonretiring</v>
      </c>
      <c r="J4928" t="str">
        <f>VLOOKUP(E4928,'Cross-Page Data'!$D$4:$F$48,3,FALSE)</f>
        <v>natural gas</v>
      </c>
      <c r="K4928" t="b">
        <f t="shared" si="76"/>
        <v>0</v>
      </c>
    </row>
    <row r="4929" spans="1:11">
      <c r="A4929" s="120">
        <v>10554</v>
      </c>
      <c r="B4929" s="121" t="s">
        <v>205</v>
      </c>
      <c r="C4929" s="121" t="s">
        <v>209</v>
      </c>
      <c r="D4929" s="121" t="s">
        <v>39</v>
      </c>
      <c r="E4929" s="121" t="s">
        <v>140</v>
      </c>
      <c r="F4929" s="122">
        <v>237724</v>
      </c>
      <c r="G4929" s="122">
        <v>47984.249</v>
      </c>
      <c r="H4929" s="120">
        <v>2019</v>
      </c>
      <c r="I4929" t="str">
        <f>IF(J4929="natural gas",VLOOKUP(D4929,'Cross-Page Data'!$I$4:$J$13,2,FALSE),IF(J4929="solar",VLOOKUP('Form 923'!D4929,'Cross-Page Data'!$I$14:$J$117,2,FALSE),J4929))</f>
        <v>other</v>
      </c>
      <c r="J4929" t="str">
        <f>VLOOKUP(E4929,'Cross-Page Data'!$D$4:$F$48,3,FALSE)</f>
        <v>other</v>
      </c>
      <c r="K4929" t="b">
        <f t="shared" si="76"/>
        <v>0</v>
      </c>
    </row>
    <row r="4930" spans="1:11">
      <c r="A4930" s="120">
        <v>10554</v>
      </c>
      <c r="B4930" s="121" t="s">
        <v>205</v>
      </c>
      <c r="C4930" s="121" t="s">
        <v>209</v>
      </c>
      <c r="D4930" s="121" t="s">
        <v>61</v>
      </c>
      <c r="E4930" s="121" t="s">
        <v>38</v>
      </c>
      <c r="F4930" s="122">
        <v>19093637</v>
      </c>
      <c r="G4930" s="122">
        <v>3301583.2</v>
      </c>
      <c r="H4930" s="120">
        <v>2019</v>
      </c>
      <c r="I4930" t="str">
        <f>IF(J4930="natural gas",VLOOKUP(D4930,'Cross-Page Data'!$I$4:$J$13,2,FALSE),IF(J4930="solar",VLOOKUP('Form 923'!D4930,'Cross-Page Data'!$I$14:$J$117,2,FALSE),J4930))</f>
        <v>natural gas nonpeaker - preexisting nonretiring</v>
      </c>
      <c r="J4930" t="str">
        <f>VLOOKUP(E4930,'Cross-Page Data'!$D$4:$F$48,3,FALSE)</f>
        <v>natural gas</v>
      </c>
      <c r="K4930" t="b">
        <f t="shared" si="76"/>
        <v>0</v>
      </c>
    </row>
    <row r="4931" spans="1:11">
      <c r="A4931" s="120">
        <v>10554</v>
      </c>
      <c r="B4931" s="121" t="s">
        <v>205</v>
      </c>
      <c r="C4931" s="121" t="s">
        <v>209</v>
      </c>
      <c r="D4931" s="121" t="s">
        <v>61</v>
      </c>
      <c r="E4931" s="121" t="s">
        <v>140</v>
      </c>
      <c r="F4931" s="122">
        <v>0</v>
      </c>
      <c r="G4931" s="122">
        <v>0</v>
      </c>
      <c r="H4931" s="120">
        <v>2019</v>
      </c>
      <c r="I4931" t="str">
        <f>IF(J4931="natural gas",VLOOKUP(D4931,'Cross-Page Data'!$I$4:$J$13,2,FALSE),IF(J4931="solar",VLOOKUP('Form 923'!D4931,'Cross-Page Data'!$I$14:$J$117,2,FALSE),J4931))</f>
        <v>other</v>
      </c>
      <c r="J4931" t="str">
        <f>VLOOKUP(E4931,'Cross-Page Data'!$D$4:$F$48,3,FALSE)</f>
        <v>other</v>
      </c>
      <c r="K4931" t="b">
        <f t="shared" si="76"/>
        <v>0</v>
      </c>
    </row>
    <row r="4932" spans="1:11">
      <c r="A4932" s="120">
        <v>10555</v>
      </c>
      <c r="B4932" s="121" t="s">
        <v>201</v>
      </c>
      <c r="C4932" s="121" t="s">
        <v>206</v>
      </c>
      <c r="D4932" s="121" t="s">
        <v>116</v>
      </c>
      <c r="E4932" s="121" t="s">
        <v>170</v>
      </c>
      <c r="F4932" s="122">
        <v>135374</v>
      </c>
      <c r="G4932" s="122">
        <v>15207</v>
      </c>
      <c r="H4932" s="120">
        <v>2019</v>
      </c>
      <c r="I4932" t="str">
        <f>IF(J4932="natural gas",VLOOKUP(D4932,'Cross-Page Data'!$I$4:$J$13,2,FALSE),IF(J4932="solar",VLOOKUP('Form 923'!D4932,'Cross-Page Data'!$I$14:$J$117,2,FALSE),J4932))</f>
        <v>hydro</v>
      </c>
      <c r="J4932" t="str">
        <f>VLOOKUP(E4932,'Cross-Page Data'!$D$4:$F$48,3,FALSE)</f>
        <v>hydro</v>
      </c>
      <c r="K4932" t="b">
        <f t="shared" si="76"/>
        <v>1</v>
      </c>
    </row>
    <row r="4933" spans="1:11">
      <c r="A4933" s="120">
        <v>10556</v>
      </c>
      <c r="B4933" s="121" t="s">
        <v>201</v>
      </c>
      <c r="C4933" s="121" t="s">
        <v>206</v>
      </c>
      <c r="D4933" s="121" t="s">
        <v>116</v>
      </c>
      <c r="E4933" s="121" t="s">
        <v>170</v>
      </c>
      <c r="F4933" s="122">
        <v>779547</v>
      </c>
      <c r="G4933" s="122">
        <v>87570</v>
      </c>
      <c r="H4933" s="120">
        <v>2019</v>
      </c>
      <c r="I4933" t="str">
        <f>IF(J4933="natural gas",VLOOKUP(D4933,'Cross-Page Data'!$I$4:$J$13,2,FALSE),IF(J4933="solar",VLOOKUP('Form 923'!D4933,'Cross-Page Data'!$I$14:$J$117,2,FALSE),J4933))</f>
        <v>hydro</v>
      </c>
      <c r="J4933" t="str">
        <f>VLOOKUP(E4933,'Cross-Page Data'!$D$4:$F$48,3,FALSE)</f>
        <v>hydro</v>
      </c>
      <c r="K4933" t="b">
        <f t="shared" si="76"/>
        <v>1</v>
      </c>
    </row>
    <row r="4934" spans="1:11">
      <c r="A4934" s="120">
        <v>10560</v>
      </c>
      <c r="B4934" s="121" t="s">
        <v>205</v>
      </c>
      <c r="C4934" s="121" t="s">
        <v>209</v>
      </c>
      <c r="D4934" s="121" t="s">
        <v>68</v>
      </c>
      <c r="E4934" s="121" t="s">
        <v>59</v>
      </c>
      <c r="F4934" s="122">
        <v>1417486</v>
      </c>
      <c r="G4934" s="122">
        <v>339105.97</v>
      </c>
      <c r="H4934" s="120">
        <v>2019</v>
      </c>
      <c r="I4934" t="str">
        <f>IF(J4934="natural gas",VLOOKUP(D4934,'Cross-Page Data'!$I$4:$J$13,2,FALSE),IF(J4934="solar",VLOOKUP('Form 923'!D4934,'Cross-Page Data'!$I$14:$J$117,2,FALSE),J4934))</f>
        <v>biomass</v>
      </c>
      <c r="J4934" t="str">
        <f>VLOOKUP(E4934,'Cross-Page Data'!$D$4:$F$48,3,FALSE)</f>
        <v>biomass</v>
      </c>
      <c r="K4934" t="b">
        <f t="shared" si="76"/>
        <v>0</v>
      </c>
    </row>
    <row r="4935" spans="1:11">
      <c r="A4935" s="120">
        <v>10560</v>
      </c>
      <c r="B4935" s="121" t="s">
        <v>205</v>
      </c>
      <c r="C4935" s="121" t="s">
        <v>209</v>
      </c>
      <c r="D4935" s="121" t="s">
        <v>68</v>
      </c>
      <c r="E4935" s="121" t="s">
        <v>70</v>
      </c>
      <c r="F4935" s="122">
        <v>0</v>
      </c>
      <c r="G4935" s="122">
        <v>0</v>
      </c>
      <c r="H4935" s="120">
        <v>2019</v>
      </c>
      <c r="I4935" t="str">
        <f>IF(J4935="natural gas",VLOOKUP(D4935,'Cross-Page Data'!$I$4:$J$13,2,FALSE),IF(J4935="solar",VLOOKUP('Form 923'!D4935,'Cross-Page Data'!$I$14:$J$117,2,FALSE),J4935))</f>
        <v>heavy or residual fuel oil</v>
      </c>
      <c r="J4935" t="str">
        <f>VLOOKUP(E4935,'Cross-Page Data'!$D$4:$F$48,3,FALSE)</f>
        <v>heavy or residual fuel oil</v>
      </c>
      <c r="K4935" t="b">
        <f t="shared" ref="K4935:K4998" si="77">IF(AND($N$6=FALSE,OR(C4935="Commercial NAICS Cogen",C4935="Industrial NAICS Cogen",C4935="NAICS-22 Cogen")),FALSE,IF(AND($N$7=FALSE,OR(C4935="Commercial NAICS Cogen",C4935="Commercial NAICS Non-Cogen",C4935="industrial NAICS Cogen",C4935="industrial NAICS non-cogen")),FALSE,TRUE))</f>
        <v>0</v>
      </c>
    </row>
    <row r="4936" spans="1:11">
      <c r="A4936" s="120">
        <v>10560</v>
      </c>
      <c r="B4936" s="121" t="s">
        <v>205</v>
      </c>
      <c r="C4936" s="121" t="s">
        <v>209</v>
      </c>
      <c r="D4936" s="121" t="s">
        <v>68</v>
      </c>
      <c r="E4936" s="121" t="s">
        <v>38</v>
      </c>
      <c r="F4936" s="122">
        <v>191584</v>
      </c>
      <c r="G4936" s="122">
        <v>45832.509</v>
      </c>
      <c r="H4936" s="120">
        <v>2019</v>
      </c>
      <c r="I4936" t="str">
        <f>IF(J4936="natural gas",VLOOKUP(D4936,'Cross-Page Data'!$I$4:$J$13,2,FALSE),IF(J4936="solar",VLOOKUP('Form 923'!D4936,'Cross-Page Data'!$I$14:$J$117,2,FALSE),J4936))</f>
        <v>natural gas nonpeaker - preexisting retiring</v>
      </c>
      <c r="J4936" t="str">
        <f>VLOOKUP(E4936,'Cross-Page Data'!$D$4:$F$48,3,FALSE)</f>
        <v>natural gas</v>
      </c>
      <c r="K4936" t="b">
        <f t="shared" si="77"/>
        <v>0</v>
      </c>
    </row>
    <row r="4937" spans="1:11">
      <c r="A4937" s="120">
        <v>10560</v>
      </c>
      <c r="B4937" s="121" t="s">
        <v>205</v>
      </c>
      <c r="C4937" s="121" t="s">
        <v>209</v>
      </c>
      <c r="D4937" s="121" t="s">
        <v>68</v>
      </c>
      <c r="E4937" s="121" t="s">
        <v>152</v>
      </c>
      <c r="F4937" s="122">
        <v>18373</v>
      </c>
      <c r="G4937" s="122">
        <v>4395.21</v>
      </c>
      <c r="H4937" s="120">
        <v>2019</v>
      </c>
      <c r="I4937" t="str">
        <f>IF(J4937="natural gas",VLOOKUP(D4937,'Cross-Page Data'!$I$4:$J$13,2,FALSE),IF(J4937="solar",VLOOKUP('Form 923'!D4937,'Cross-Page Data'!$I$14:$J$117,2,FALSE),J4937))</f>
        <v>heavy or residual fuel oil</v>
      </c>
      <c r="J4937" t="str">
        <f>VLOOKUP(E4937,'Cross-Page Data'!$D$4:$F$48,3,FALSE)</f>
        <v>heavy or residual fuel oil</v>
      </c>
      <c r="K4937" t="b">
        <f t="shared" si="77"/>
        <v>0</v>
      </c>
    </row>
    <row r="4938" spans="1:11">
      <c r="A4938" s="120">
        <v>10560</v>
      </c>
      <c r="B4938" s="121" t="s">
        <v>205</v>
      </c>
      <c r="C4938" s="121" t="s">
        <v>209</v>
      </c>
      <c r="D4938" s="121" t="s">
        <v>68</v>
      </c>
      <c r="E4938" s="121" t="s">
        <v>176</v>
      </c>
      <c r="F4938" s="122">
        <v>252552</v>
      </c>
      <c r="G4938" s="122">
        <v>60418.021</v>
      </c>
      <c r="H4938" s="120">
        <v>2019</v>
      </c>
      <c r="I4938" t="str">
        <f>IF(J4938="natural gas",VLOOKUP(D4938,'Cross-Page Data'!$I$4:$J$13,2,FALSE),IF(J4938="solar",VLOOKUP('Form 923'!D4938,'Cross-Page Data'!$I$14:$J$117,2,FALSE),J4938))</f>
        <v>biomass</v>
      </c>
      <c r="J4938" t="str">
        <f>VLOOKUP(E4938,'Cross-Page Data'!$D$4:$F$48,3,FALSE)</f>
        <v>biomass</v>
      </c>
      <c r="K4938" t="b">
        <f t="shared" si="77"/>
        <v>0</v>
      </c>
    </row>
    <row r="4939" spans="1:11">
      <c r="A4939" s="120">
        <v>10562</v>
      </c>
      <c r="B4939" s="121" t="s">
        <v>205</v>
      </c>
      <c r="C4939" s="121" t="s">
        <v>209</v>
      </c>
      <c r="D4939" s="121" t="s">
        <v>68</v>
      </c>
      <c r="E4939" s="121" t="s">
        <v>70</v>
      </c>
      <c r="F4939" s="122">
        <v>1185</v>
      </c>
      <c r="G4939" s="122">
        <v>161.643</v>
      </c>
      <c r="H4939" s="120">
        <v>2019</v>
      </c>
      <c r="I4939" t="str">
        <f>IF(J4939="natural gas",VLOOKUP(D4939,'Cross-Page Data'!$I$4:$J$13,2,FALSE),IF(J4939="solar",VLOOKUP('Form 923'!D4939,'Cross-Page Data'!$I$14:$J$117,2,FALSE),J4939))</f>
        <v>heavy or residual fuel oil</v>
      </c>
      <c r="J4939" t="str">
        <f>VLOOKUP(E4939,'Cross-Page Data'!$D$4:$F$48,3,FALSE)</f>
        <v>heavy or residual fuel oil</v>
      </c>
      <c r="K4939" t="b">
        <f t="shared" si="77"/>
        <v>0</v>
      </c>
    </row>
    <row r="4940" spans="1:11">
      <c r="A4940" s="120">
        <v>10562</v>
      </c>
      <c r="B4940" s="121" t="s">
        <v>205</v>
      </c>
      <c r="C4940" s="121" t="s">
        <v>209</v>
      </c>
      <c r="D4940" s="121" t="s">
        <v>68</v>
      </c>
      <c r="E4940" s="121" t="s">
        <v>38</v>
      </c>
      <c r="F4940" s="122">
        <v>92778</v>
      </c>
      <c r="G4940" s="122">
        <v>12664.353</v>
      </c>
      <c r="H4940" s="120">
        <v>2019</v>
      </c>
      <c r="I4940" t="str">
        <f>IF(J4940="natural gas",VLOOKUP(D4940,'Cross-Page Data'!$I$4:$J$13,2,FALSE),IF(J4940="solar",VLOOKUP('Form 923'!D4940,'Cross-Page Data'!$I$14:$J$117,2,FALSE),J4940))</f>
        <v>natural gas nonpeaker - preexisting retiring</v>
      </c>
      <c r="J4940" t="str">
        <f>VLOOKUP(E4940,'Cross-Page Data'!$D$4:$F$48,3,FALSE)</f>
        <v>natural gas</v>
      </c>
      <c r="K4940" t="b">
        <f t="shared" si="77"/>
        <v>0</v>
      </c>
    </row>
    <row r="4941" spans="1:11">
      <c r="A4941" s="120">
        <v>10562</v>
      </c>
      <c r="B4941" s="121" t="s">
        <v>205</v>
      </c>
      <c r="C4941" s="121" t="s">
        <v>209</v>
      </c>
      <c r="D4941" s="121" t="s">
        <v>68</v>
      </c>
      <c r="E4941" s="121" t="s">
        <v>137</v>
      </c>
      <c r="F4941" s="122">
        <v>90465</v>
      </c>
      <c r="G4941" s="122">
        <v>12348.594</v>
      </c>
      <c r="H4941" s="120">
        <v>2019</v>
      </c>
      <c r="I4941" t="str">
        <f>IF(J4941="natural gas",VLOOKUP(D4941,'Cross-Page Data'!$I$4:$J$13,2,FALSE),IF(J4941="solar",VLOOKUP('Form 923'!D4941,'Cross-Page Data'!$I$14:$J$117,2,FALSE),J4941))</f>
        <v>biomass</v>
      </c>
      <c r="J4941" t="str">
        <f>VLOOKUP(E4941,'Cross-Page Data'!$D$4:$F$48,3,FALSE)</f>
        <v>biomass</v>
      </c>
      <c r="K4941" t="b">
        <f t="shared" si="77"/>
        <v>0</v>
      </c>
    </row>
    <row r="4942" spans="1:11">
      <c r="A4942" s="120">
        <v>10562</v>
      </c>
      <c r="B4942" s="121" t="s">
        <v>205</v>
      </c>
      <c r="C4942" s="121" t="s">
        <v>209</v>
      </c>
      <c r="D4942" s="121" t="s">
        <v>68</v>
      </c>
      <c r="E4942" s="121" t="s">
        <v>152</v>
      </c>
      <c r="F4942" s="122">
        <v>1899</v>
      </c>
      <c r="G4942" s="122">
        <v>259.059</v>
      </c>
      <c r="H4942" s="120">
        <v>2019</v>
      </c>
      <c r="I4942" t="str">
        <f>IF(J4942="natural gas",VLOOKUP(D4942,'Cross-Page Data'!$I$4:$J$13,2,FALSE),IF(J4942="solar",VLOOKUP('Form 923'!D4942,'Cross-Page Data'!$I$14:$J$117,2,FALSE),J4942))</f>
        <v>heavy or residual fuel oil</v>
      </c>
      <c r="J4942" t="str">
        <f>VLOOKUP(E4942,'Cross-Page Data'!$D$4:$F$48,3,FALSE)</f>
        <v>heavy or residual fuel oil</v>
      </c>
      <c r="K4942" t="b">
        <f t="shared" si="77"/>
        <v>0</v>
      </c>
    </row>
    <row r="4943" spans="1:11">
      <c r="A4943" s="120">
        <v>10562</v>
      </c>
      <c r="B4943" s="121" t="s">
        <v>205</v>
      </c>
      <c r="C4943" s="121" t="s">
        <v>209</v>
      </c>
      <c r="D4943" s="121" t="s">
        <v>68</v>
      </c>
      <c r="E4943" s="121" t="s">
        <v>166</v>
      </c>
      <c r="F4943" s="122">
        <v>19317</v>
      </c>
      <c r="G4943" s="122">
        <v>2636.756</v>
      </c>
      <c r="H4943" s="120">
        <v>2019</v>
      </c>
      <c r="I4943" t="str">
        <f>IF(J4943="natural gas",VLOOKUP(D4943,'Cross-Page Data'!$I$4:$J$13,2,FALSE),IF(J4943="solar",VLOOKUP('Form 923'!D4943,'Cross-Page Data'!$I$14:$J$117,2,FALSE),J4943))</f>
        <v>other</v>
      </c>
      <c r="J4943" t="str">
        <f>VLOOKUP(E4943,'Cross-Page Data'!$D$4:$F$48,3,FALSE)</f>
        <v>other</v>
      </c>
      <c r="K4943" t="b">
        <f t="shared" si="77"/>
        <v>0</v>
      </c>
    </row>
    <row r="4944" spans="1:11">
      <c r="A4944" s="120">
        <v>10562</v>
      </c>
      <c r="B4944" s="121" t="s">
        <v>205</v>
      </c>
      <c r="C4944" s="121" t="s">
        <v>209</v>
      </c>
      <c r="D4944" s="121" t="s">
        <v>68</v>
      </c>
      <c r="E4944" s="121" t="s">
        <v>174</v>
      </c>
      <c r="F4944" s="122">
        <v>857347</v>
      </c>
      <c r="G4944" s="122">
        <v>117029.72</v>
      </c>
      <c r="H4944" s="120">
        <v>2019</v>
      </c>
      <c r="I4944" t="str">
        <f>IF(J4944="natural gas",VLOOKUP(D4944,'Cross-Page Data'!$I$4:$J$13,2,FALSE),IF(J4944="solar",VLOOKUP('Form 923'!D4944,'Cross-Page Data'!$I$14:$J$117,2,FALSE),J4944))</f>
        <v>biomass</v>
      </c>
      <c r="J4944" t="str">
        <f>VLOOKUP(E4944,'Cross-Page Data'!$D$4:$F$48,3,FALSE)</f>
        <v>biomass</v>
      </c>
      <c r="K4944" t="b">
        <f t="shared" si="77"/>
        <v>0</v>
      </c>
    </row>
    <row r="4945" spans="1:11">
      <c r="A4945" s="120">
        <v>10562</v>
      </c>
      <c r="B4945" s="121" t="s">
        <v>205</v>
      </c>
      <c r="C4945" s="121" t="s">
        <v>209</v>
      </c>
      <c r="D4945" s="121" t="s">
        <v>68</v>
      </c>
      <c r="E4945" s="121" t="s">
        <v>176</v>
      </c>
      <c r="F4945" s="122">
        <v>650449</v>
      </c>
      <c r="G4945" s="122">
        <v>88787.948</v>
      </c>
      <c r="H4945" s="120">
        <v>2019</v>
      </c>
      <c r="I4945" t="str">
        <f>IF(J4945="natural gas",VLOOKUP(D4945,'Cross-Page Data'!$I$4:$J$13,2,FALSE),IF(J4945="solar",VLOOKUP('Form 923'!D4945,'Cross-Page Data'!$I$14:$J$117,2,FALSE),J4945))</f>
        <v>biomass</v>
      </c>
      <c r="J4945" t="str">
        <f>VLOOKUP(E4945,'Cross-Page Data'!$D$4:$F$48,3,FALSE)</f>
        <v>biomass</v>
      </c>
      <c r="K4945" t="b">
        <f t="shared" si="77"/>
        <v>0</v>
      </c>
    </row>
    <row r="4946" spans="1:11">
      <c r="A4946" s="120">
        <v>10566</v>
      </c>
      <c r="B4946" s="121" t="s">
        <v>205</v>
      </c>
      <c r="C4946" s="121" t="s">
        <v>208</v>
      </c>
      <c r="D4946" s="121" t="s">
        <v>68</v>
      </c>
      <c r="E4946" s="121" t="s">
        <v>54</v>
      </c>
      <c r="F4946" s="122">
        <v>5670800</v>
      </c>
      <c r="G4946" s="122">
        <v>560677.43</v>
      </c>
      <c r="H4946" s="120">
        <v>2019</v>
      </c>
      <c r="I4946" t="str">
        <f>IF(J4946="natural gas",VLOOKUP(D4946,'Cross-Page Data'!$I$4:$J$13,2,FALSE),IF(J4946="solar",VLOOKUP('Form 923'!D4946,'Cross-Page Data'!$I$14:$J$117,2,FALSE),J4946))</f>
        <v>hard coal</v>
      </c>
      <c r="J4946" t="str">
        <f>VLOOKUP(E4946,'Cross-Page Data'!$D$4:$F$48,3,FALSE)</f>
        <v>hard coal</v>
      </c>
      <c r="K4946" t="b">
        <f t="shared" si="77"/>
        <v>0</v>
      </c>
    </row>
    <row r="4947" spans="1:11">
      <c r="A4947" s="120">
        <v>10566</v>
      </c>
      <c r="B4947" s="121" t="s">
        <v>205</v>
      </c>
      <c r="C4947" s="121" t="s">
        <v>208</v>
      </c>
      <c r="D4947" s="121" t="s">
        <v>68</v>
      </c>
      <c r="E4947" s="121" t="s">
        <v>70</v>
      </c>
      <c r="F4947" s="122">
        <v>42322</v>
      </c>
      <c r="G4947" s="122">
        <v>4194.574</v>
      </c>
      <c r="H4947" s="120">
        <v>2019</v>
      </c>
      <c r="I4947" t="str">
        <f>IF(J4947="natural gas",VLOOKUP(D4947,'Cross-Page Data'!$I$4:$J$13,2,FALSE),IF(J4947="solar",VLOOKUP('Form 923'!D4947,'Cross-Page Data'!$I$14:$J$117,2,FALSE),J4947))</f>
        <v>heavy or residual fuel oil</v>
      </c>
      <c r="J4947" t="str">
        <f>VLOOKUP(E4947,'Cross-Page Data'!$D$4:$F$48,3,FALSE)</f>
        <v>heavy or residual fuel oil</v>
      </c>
      <c r="K4947" t="b">
        <f t="shared" si="77"/>
        <v>0</v>
      </c>
    </row>
    <row r="4948" spans="1:11">
      <c r="A4948" s="120">
        <v>10567</v>
      </c>
      <c r="B4948" s="121" t="s">
        <v>205</v>
      </c>
      <c r="C4948" s="121" t="s">
        <v>208</v>
      </c>
      <c r="D4948" s="121" t="s">
        <v>39</v>
      </c>
      <c r="E4948" s="121" t="s">
        <v>70</v>
      </c>
      <c r="F4948" s="122">
        <v>0</v>
      </c>
      <c r="G4948" s="122">
        <v>3.175</v>
      </c>
      <c r="H4948" s="120">
        <v>2019</v>
      </c>
      <c r="I4948" t="str">
        <f>IF(J4948="natural gas",VLOOKUP(D4948,'Cross-Page Data'!$I$4:$J$13,2,FALSE),IF(J4948="solar",VLOOKUP('Form 923'!D4948,'Cross-Page Data'!$I$14:$J$117,2,FALSE),J4948))</f>
        <v>heavy or residual fuel oil</v>
      </c>
      <c r="J4948" t="str">
        <f>VLOOKUP(E4948,'Cross-Page Data'!$D$4:$F$48,3,FALSE)</f>
        <v>heavy or residual fuel oil</v>
      </c>
      <c r="K4948" t="b">
        <f t="shared" si="77"/>
        <v>0</v>
      </c>
    </row>
    <row r="4949" spans="1:11">
      <c r="A4949" s="120">
        <v>10567</v>
      </c>
      <c r="B4949" s="121" t="s">
        <v>205</v>
      </c>
      <c r="C4949" s="121" t="s">
        <v>208</v>
      </c>
      <c r="D4949" s="121" t="s">
        <v>39</v>
      </c>
      <c r="E4949" s="121" t="s">
        <v>38</v>
      </c>
      <c r="F4949" s="122">
        <v>0</v>
      </c>
      <c r="G4949" s="122">
        <v>12270.235</v>
      </c>
      <c r="H4949" s="120">
        <v>2019</v>
      </c>
      <c r="I4949" t="str">
        <f>IF(J4949="natural gas",VLOOKUP(D4949,'Cross-Page Data'!$I$4:$J$13,2,FALSE),IF(J4949="solar",VLOOKUP('Form 923'!D4949,'Cross-Page Data'!$I$14:$J$117,2,FALSE),J4949))</f>
        <v>natural gas nonpeaker - preexisting nonretiring</v>
      </c>
      <c r="J4949" t="str">
        <f>VLOOKUP(E4949,'Cross-Page Data'!$D$4:$F$48,3,FALSE)</f>
        <v>natural gas</v>
      </c>
      <c r="K4949" t="b">
        <f t="shared" si="77"/>
        <v>0</v>
      </c>
    </row>
    <row r="4950" spans="1:11">
      <c r="A4950" s="120">
        <v>10567</v>
      </c>
      <c r="B4950" s="121" t="s">
        <v>205</v>
      </c>
      <c r="C4950" s="121" t="s">
        <v>208</v>
      </c>
      <c r="D4950" s="121" t="s">
        <v>61</v>
      </c>
      <c r="E4950" s="121" t="s">
        <v>70</v>
      </c>
      <c r="F4950" s="122">
        <v>2118</v>
      </c>
      <c r="G4950" s="122">
        <v>369.854</v>
      </c>
      <c r="H4950" s="120">
        <v>2019</v>
      </c>
      <c r="I4950" t="str">
        <f>IF(J4950="natural gas",VLOOKUP(D4950,'Cross-Page Data'!$I$4:$J$13,2,FALSE),IF(J4950="solar",VLOOKUP('Form 923'!D4950,'Cross-Page Data'!$I$14:$J$117,2,FALSE),J4950))</f>
        <v>heavy or residual fuel oil</v>
      </c>
      <c r="J4950" t="str">
        <f>VLOOKUP(E4950,'Cross-Page Data'!$D$4:$F$48,3,FALSE)</f>
        <v>heavy or residual fuel oil</v>
      </c>
      <c r="K4950" t="b">
        <f t="shared" si="77"/>
        <v>0</v>
      </c>
    </row>
    <row r="4951" spans="1:11">
      <c r="A4951" s="120">
        <v>10567</v>
      </c>
      <c r="B4951" s="121" t="s">
        <v>205</v>
      </c>
      <c r="C4951" s="121" t="s">
        <v>208</v>
      </c>
      <c r="D4951" s="121" t="s">
        <v>61</v>
      </c>
      <c r="E4951" s="121" t="s">
        <v>38</v>
      </c>
      <c r="F4951" s="122">
        <v>702012</v>
      </c>
      <c r="G4951" s="122">
        <v>111466.3</v>
      </c>
      <c r="H4951" s="120">
        <v>2019</v>
      </c>
      <c r="I4951" t="str">
        <f>IF(J4951="natural gas",VLOOKUP(D4951,'Cross-Page Data'!$I$4:$J$13,2,FALSE),IF(J4951="solar",VLOOKUP('Form 923'!D4951,'Cross-Page Data'!$I$14:$J$117,2,FALSE),J4951))</f>
        <v>natural gas nonpeaker - preexisting nonretiring</v>
      </c>
      <c r="J4951" t="str">
        <f>VLOOKUP(E4951,'Cross-Page Data'!$D$4:$F$48,3,FALSE)</f>
        <v>natural gas</v>
      </c>
      <c r="K4951" t="b">
        <f t="shared" si="77"/>
        <v>0</v>
      </c>
    </row>
    <row r="4952" spans="1:11">
      <c r="A4952" s="120">
        <v>10570</v>
      </c>
      <c r="B4952" s="121" t="s">
        <v>201</v>
      </c>
      <c r="C4952" s="121" t="s">
        <v>206</v>
      </c>
      <c r="D4952" s="121" t="s">
        <v>116</v>
      </c>
      <c r="E4952" s="121" t="s">
        <v>170</v>
      </c>
      <c r="F4952" s="122">
        <v>111372</v>
      </c>
      <c r="G4952" s="122">
        <v>12511</v>
      </c>
      <c r="H4952" s="120">
        <v>2019</v>
      </c>
      <c r="I4952" t="str">
        <f>IF(J4952="natural gas",VLOOKUP(D4952,'Cross-Page Data'!$I$4:$J$13,2,FALSE),IF(J4952="solar",VLOOKUP('Form 923'!D4952,'Cross-Page Data'!$I$14:$J$117,2,FALSE),J4952))</f>
        <v>hydro</v>
      </c>
      <c r="J4952" t="str">
        <f>VLOOKUP(E4952,'Cross-Page Data'!$D$4:$F$48,3,FALSE)</f>
        <v>hydro</v>
      </c>
      <c r="K4952" t="b">
        <f t="shared" si="77"/>
        <v>1</v>
      </c>
    </row>
    <row r="4953" spans="1:11">
      <c r="A4953" s="120">
        <v>10586</v>
      </c>
      <c r="B4953" s="121" t="s">
        <v>201</v>
      </c>
      <c r="C4953" s="121" t="s">
        <v>206</v>
      </c>
      <c r="D4953" s="121" t="s">
        <v>128</v>
      </c>
      <c r="E4953" s="121" t="s">
        <v>180</v>
      </c>
      <c r="F4953" s="122">
        <v>1369306</v>
      </c>
      <c r="G4953" s="122">
        <v>153820</v>
      </c>
      <c r="H4953" s="120">
        <v>2019</v>
      </c>
      <c r="I4953" t="str">
        <f>IF(J4953="natural gas",VLOOKUP(D4953,'Cross-Page Data'!$I$4:$J$13,2,FALSE),IF(J4953="solar",VLOOKUP('Form 923'!D4953,'Cross-Page Data'!$I$14:$J$117,2,FALSE),J4953))</f>
        <v>wind</v>
      </c>
      <c r="J4953" t="str">
        <f>VLOOKUP(E4953,'Cross-Page Data'!$D$4:$F$48,3,FALSE)</f>
        <v>wind</v>
      </c>
      <c r="K4953" t="b">
        <f t="shared" si="77"/>
        <v>1</v>
      </c>
    </row>
    <row r="4954" spans="1:11">
      <c r="A4954" s="120">
        <v>10593</v>
      </c>
      <c r="B4954" s="121" t="s">
        <v>201</v>
      </c>
      <c r="C4954" s="121" t="s">
        <v>206</v>
      </c>
      <c r="D4954" s="121" t="s">
        <v>68</v>
      </c>
      <c r="E4954" s="121" t="s">
        <v>35</v>
      </c>
      <c r="F4954" s="122">
        <v>1372842</v>
      </c>
      <c r="G4954" s="122">
        <v>83393.589</v>
      </c>
      <c r="H4954" s="120">
        <v>2019</v>
      </c>
      <c r="I4954" t="str">
        <f>IF(J4954="natural gas",VLOOKUP(D4954,'Cross-Page Data'!$I$4:$J$13,2,FALSE),IF(J4954="solar",VLOOKUP('Form 923'!D4954,'Cross-Page Data'!$I$14:$J$117,2,FALSE),J4954))</f>
        <v>biomass</v>
      </c>
      <c r="J4954" t="str">
        <f>VLOOKUP(E4954,'Cross-Page Data'!$D$4:$F$48,3,FALSE)</f>
        <v>biomass</v>
      </c>
      <c r="K4954" t="b">
        <f t="shared" si="77"/>
        <v>1</v>
      </c>
    </row>
    <row r="4955" spans="1:11">
      <c r="A4955" s="120">
        <v>10593</v>
      </c>
      <c r="B4955" s="121" t="s">
        <v>201</v>
      </c>
      <c r="C4955" s="121" t="s">
        <v>206</v>
      </c>
      <c r="D4955" s="121" t="s">
        <v>68</v>
      </c>
      <c r="E4955" s="121" t="s">
        <v>38</v>
      </c>
      <c r="F4955" s="122">
        <v>10057</v>
      </c>
      <c r="G4955" s="122">
        <v>595.411</v>
      </c>
      <c r="H4955" s="120">
        <v>2019</v>
      </c>
      <c r="I4955" t="str">
        <f>IF(J4955="natural gas",VLOOKUP(D4955,'Cross-Page Data'!$I$4:$J$13,2,FALSE),IF(J4955="solar",VLOOKUP('Form 923'!D4955,'Cross-Page Data'!$I$14:$J$117,2,FALSE),J4955))</f>
        <v>natural gas nonpeaker - preexisting retiring</v>
      </c>
      <c r="J4955" t="str">
        <f>VLOOKUP(E4955,'Cross-Page Data'!$D$4:$F$48,3,FALSE)</f>
        <v>natural gas</v>
      </c>
      <c r="K4955" t="b">
        <f t="shared" si="77"/>
        <v>1</v>
      </c>
    </row>
    <row r="4956" spans="1:11">
      <c r="A4956" s="120">
        <v>10597</v>
      </c>
      <c r="B4956" s="121" t="s">
        <v>201</v>
      </c>
      <c r="C4956" s="121" t="s">
        <v>206</v>
      </c>
      <c r="D4956" s="121" t="s">
        <v>128</v>
      </c>
      <c r="E4956" s="121" t="s">
        <v>180</v>
      </c>
      <c r="F4956" s="122">
        <v>388714</v>
      </c>
      <c r="G4956" s="122">
        <v>43666</v>
      </c>
      <c r="H4956" s="120">
        <v>2019</v>
      </c>
      <c r="I4956" t="str">
        <f>IF(J4956="natural gas",VLOOKUP(D4956,'Cross-Page Data'!$I$4:$J$13,2,FALSE),IF(J4956="solar",VLOOKUP('Form 923'!D4956,'Cross-Page Data'!$I$14:$J$117,2,FALSE),J4956))</f>
        <v>wind</v>
      </c>
      <c r="J4956" t="str">
        <f>VLOOKUP(E4956,'Cross-Page Data'!$D$4:$F$48,3,FALSE)</f>
        <v>wind</v>
      </c>
      <c r="K4956" t="b">
        <f t="shared" si="77"/>
        <v>1</v>
      </c>
    </row>
    <row r="4957" spans="1:11">
      <c r="A4957" s="120">
        <v>10601</v>
      </c>
      <c r="B4957" s="121" t="s">
        <v>205</v>
      </c>
      <c r="C4957" s="121" t="s">
        <v>209</v>
      </c>
      <c r="D4957" s="121" t="s">
        <v>68</v>
      </c>
      <c r="E4957" s="121" t="s">
        <v>38</v>
      </c>
      <c r="F4957" s="122">
        <v>0</v>
      </c>
      <c r="G4957" s="122">
        <v>0</v>
      </c>
      <c r="H4957" s="120">
        <v>2019</v>
      </c>
      <c r="I4957" t="str">
        <f>IF(J4957="natural gas",VLOOKUP(D4957,'Cross-Page Data'!$I$4:$J$13,2,FALSE),IF(J4957="solar",VLOOKUP('Form 923'!D4957,'Cross-Page Data'!$I$14:$J$117,2,FALSE),J4957))</f>
        <v>natural gas nonpeaker - preexisting retiring</v>
      </c>
      <c r="J4957" t="str">
        <f>VLOOKUP(E4957,'Cross-Page Data'!$D$4:$F$48,3,FALSE)</f>
        <v>natural gas</v>
      </c>
      <c r="K4957" t="b">
        <f t="shared" si="77"/>
        <v>0</v>
      </c>
    </row>
    <row r="4958" spans="1:11">
      <c r="A4958" s="120">
        <v>10601</v>
      </c>
      <c r="B4958" s="121" t="s">
        <v>205</v>
      </c>
      <c r="C4958" s="121" t="s">
        <v>209</v>
      </c>
      <c r="D4958" s="121" t="s">
        <v>68</v>
      </c>
      <c r="E4958" s="121" t="s">
        <v>144</v>
      </c>
      <c r="F4958" s="122">
        <v>0</v>
      </c>
      <c r="G4958" s="122">
        <v>0</v>
      </c>
      <c r="H4958" s="120">
        <v>2019</v>
      </c>
      <c r="I4958" t="str">
        <f>IF(J4958="natural gas",VLOOKUP(D4958,'Cross-Page Data'!$I$4:$J$13,2,FALSE),IF(J4958="solar",VLOOKUP('Form 923'!D4958,'Cross-Page Data'!$I$14:$J$117,2,FALSE),J4958))</f>
        <v>petroleum</v>
      </c>
      <c r="J4958" t="str">
        <f>VLOOKUP(E4958,'Cross-Page Data'!$D$4:$F$48,3,FALSE)</f>
        <v>petroleum</v>
      </c>
      <c r="K4958" t="b">
        <f t="shared" si="77"/>
        <v>0</v>
      </c>
    </row>
    <row r="4959" spans="1:11">
      <c r="A4959" s="120">
        <v>10601</v>
      </c>
      <c r="B4959" s="121" t="s">
        <v>205</v>
      </c>
      <c r="C4959" s="121" t="s">
        <v>209</v>
      </c>
      <c r="D4959" s="121" t="s">
        <v>68</v>
      </c>
      <c r="E4959" s="121" t="s">
        <v>178</v>
      </c>
      <c r="F4959" s="122">
        <v>1701181</v>
      </c>
      <c r="G4959" s="122">
        <v>191101</v>
      </c>
      <c r="H4959" s="120">
        <v>2019</v>
      </c>
      <c r="I4959" t="str">
        <f>IF(J4959="natural gas",VLOOKUP(D4959,'Cross-Page Data'!$I$4:$J$13,2,FALSE),IF(J4959="solar",VLOOKUP('Form 923'!D4959,'Cross-Page Data'!$I$14:$J$117,2,FALSE),J4959))</f>
        <v>other</v>
      </c>
      <c r="J4959" t="str">
        <f>VLOOKUP(E4959,'Cross-Page Data'!$D$4:$F$48,3,FALSE)</f>
        <v>other</v>
      </c>
      <c r="K4959" t="b">
        <f t="shared" si="77"/>
        <v>0</v>
      </c>
    </row>
    <row r="4960" spans="1:11">
      <c r="A4960" s="120">
        <v>10603</v>
      </c>
      <c r="B4960" s="121" t="s">
        <v>205</v>
      </c>
      <c r="C4960" s="121" t="s">
        <v>208</v>
      </c>
      <c r="D4960" s="121" t="s">
        <v>68</v>
      </c>
      <c r="E4960" s="121" t="s">
        <v>38</v>
      </c>
      <c r="F4960" s="122">
        <v>7486</v>
      </c>
      <c r="G4960" s="122">
        <v>482.167</v>
      </c>
      <c r="H4960" s="120">
        <v>2019</v>
      </c>
      <c r="I4960" t="str">
        <f>IF(J4960="natural gas",VLOOKUP(D4960,'Cross-Page Data'!$I$4:$J$13,2,FALSE),IF(J4960="solar",VLOOKUP('Form 923'!D4960,'Cross-Page Data'!$I$14:$J$117,2,FALSE),J4960))</f>
        <v>natural gas nonpeaker - preexisting retiring</v>
      </c>
      <c r="J4960" t="str">
        <f>VLOOKUP(E4960,'Cross-Page Data'!$D$4:$F$48,3,FALSE)</f>
        <v>natural gas</v>
      </c>
      <c r="K4960" t="b">
        <f t="shared" si="77"/>
        <v>0</v>
      </c>
    </row>
    <row r="4961" spans="1:11">
      <c r="A4961" s="120">
        <v>10603</v>
      </c>
      <c r="B4961" s="121" t="s">
        <v>205</v>
      </c>
      <c r="C4961" s="121" t="s">
        <v>208</v>
      </c>
      <c r="D4961" s="121" t="s">
        <v>68</v>
      </c>
      <c r="E4961" s="121" t="s">
        <v>172</v>
      </c>
      <c r="F4961" s="122">
        <v>3642686</v>
      </c>
      <c r="G4961" s="122">
        <v>235296.83</v>
      </c>
      <c r="H4961" s="120">
        <v>2019</v>
      </c>
      <c r="I4961" t="str">
        <f>IF(J4961="natural gas",VLOOKUP(D4961,'Cross-Page Data'!$I$4:$J$13,2,FALSE),IF(J4961="solar",VLOOKUP('Form 923'!D4961,'Cross-Page Data'!$I$14:$J$117,2,FALSE),J4961))</f>
        <v>hard coal</v>
      </c>
      <c r="J4961" t="str">
        <f>VLOOKUP(E4961,'Cross-Page Data'!$D$4:$F$48,3,FALSE)</f>
        <v>hard coal</v>
      </c>
      <c r="K4961" t="b">
        <f t="shared" si="77"/>
        <v>0</v>
      </c>
    </row>
    <row r="4962" spans="1:11">
      <c r="A4962" s="120">
        <v>10605</v>
      </c>
      <c r="B4962" s="121" t="s">
        <v>205</v>
      </c>
      <c r="C4962" s="121" t="s">
        <v>209</v>
      </c>
      <c r="D4962" s="121" t="s">
        <v>68</v>
      </c>
      <c r="E4962" s="121" t="s">
        <v>59</v>
      </c>
      <c r="F4962" s="122">
        <v>1675685</v>
      </c>
      <c r="G4962" s="122">
        <v>391613.34</v>
      </c>
      <c r="H4962" s="120">
        <v>2019</v>
      </c>
      <c r="I4962" t="str">
        <f>IF(J4962="natural gas",VLOOKUP(D4962,'Cross-Page Data'!$I$4:$J$13,2,FALSE),IF(J4962="solar",VLOOKUP('Form 923'!D4962,'Cross-Page Data'!$I$14:$J$117,2,FALSE),J4962))</f>
        <v>biomass</v>
      </c>
      <c r="J4962" t="str">
        <f>VLOOKUP(E4962,'Cross-Page Data'!$D$4:$F$48,3,FALSE)</f>
        <v>biomass</v>
      </c>
      <c r="K4962" t="b">
        <f t="shared" si="77"/>
        <v>0</v>
      </c>
    </row>
    <row r="4963" spans="1:11">
      <c r="A4963" s="120">
        <v>10605</v>
      </c>
      <c r="B4963" s="121" t="s">
        <v>205</v>
      </c>
      <c r="C4963" s="121" t="s">
        <v>209</v>
      </c>
      <c r="D4963" s="121" t="s">
        <v>68</v>
      </c>
      <c r="E4963" s="121" t="s">
        <v>70</v>
      </c>
      <c r="F4963" s="122">
        <v>16</v>
      </c>
      <c r="G4963" s="122">
        <v>3.454</v>
      </c>
      <c r="H4963" s="120">
        <v>2019</v>
      </c>
      <c r="I4963" t="str">
        <f>IF(J4963="natural gas",VLOOKUP(D4963,'Cross-Page Data'!$I$4:$J$13,2,FALSE),IF(J4963="solar",VLOOKUP('Form 923'!D4963,'Cross-Page Data'!$I$14:$J$117,2,FALSE),J4963))</f>
        <v>heavy or residual fuel oil</v>
      </c>
      <c r="J4963" t="str">
        <f>VLOOKUP(E4963,'Cross-Page Data'!$D$4:$F$48,3,FALSE)</f>
        <v>heavy or residual fuel oil</v>
      </c>
      <c r="K4963" t="b">
        <f t="shared" si="77"/>
        <v>0</v>
      </c>
    </row>
    <row r="4964" spans="1:11">
      <c r="A4964" s="120">
        <v>10605</v>
      </c>
      <c r="B4964" s="121" t="s">
        <v>205</v>
      </c>
      <c r="C4964" s="121" t="s">
        <v>209</v>
      </c>
      <c r="D4964" s="121" t="s">
        <v>68</v>
      </c>
      <c r="E4964" s="121" t="s">
        <v>38</v>
      </c>
      <c r="F4964" s="122">
        <v>159873</v>
      </c>
      <c r="G4964" s="122">
        <v>37387.522</v>
      </c>
      <c r="H4964" s="120">
        <v>2019</v>
      </c>
      <c r="I4964" t="str">
        <f>IF(J4964="natural gas",VLOOKUP(D4964,'Cross-Page Data'!$I$4:$J$13,2,FALSE),IF(J4964="solar",VLOOKUP('Form 923'!D4964,'Cross-Page Data'!$I$14:$J$117,2,FALSE),J4964))</f>
        <v>natural gas nonpeaker - preexisting retiring</v>
      </c>
      <c r="J4964" t="str">
        <f>VLOOKUP(E4964,'Cross-Page Data'!$D$4:$F$48,3,FALSE)</f>
        <v>natural gas</v>
      </c>
      <c r="K4964" t="b">
        <f t="shared" si="77"/>
        <v>0</v>
      </c>
    </row>
    <row r="4965" spans="1:11">
      <c r="A4965" s="120">
        <v>10605</v>
      </c>
      <c r="B4965" s="121" t="s">
        <v>205</v>
      </c>
      <c r="C4965" s="121" t="s">
        <v>209</v>
      </c>
      <c r="D4965" s="121" t="s">
        <v>68</v>
      </c>
      <c r="E4965" s="121" t="s">
        <v>152</v>
      </c>
      <c r="F4965" s="122">
        <v>12833</v>
      </c>
      <c r="G4965" s="122">
        <v>3002.002</v>
      </c>
      <c r="H4965" s="120">
        <v>2019</v>
      </c>
      <c r="I4965" t="str">
        <f>IF(J4965="natural gas",VLOOKUP(D4965,'Cross-Page Data'!$I$4:$J$13,2,FALSE),IF(J4965="solar",VLOOKUP('Form 923'!D4965,'Cross-Page Data'!$I$14:$J$117,2,FALSE),J4965))</f>
        <v>heavy or residual fuel oil</v>
      </c>
      <c r="J4965" t="str">
        <f>VLOOKUP(E4965,'Cross-Page Data'!$D$4:$F$48,3,FALSE)</f>
        <v>heavy or residual fuel oil</v>
      </c>
      <c r="K4965" t="b">
        <f t="shared" si="77"/>
        <v>0</v>
      </c>
    </row>
    <row r="4966" spans="1:11">
      <c r="A4966" s="120">
        <v>10605</v>
      </c>
      <c r="B4966" s="121" t="s">
        <v>205</v>
      </c>
      <c r="C4966" s="121" t="s">
        <v>209</v>
      </c>
      <c r="D4966" s="121" t="s">
        <v>68</v>
      </c>
      <c r="E4966" s="121" t="s">
        <v>166</v>
      </c>
      <c r="F4966" s="122">
        <v>11780</v>
      </c>
      <c r="G4966" s="122">
        <v>2758.155</v>
      </c>
      <c r="H4966" s="120">
        <v>2019</v>
      </c>
      <c r="I4966" t="str">
        <f>IF(J4966="natural gas",VLOOKUP(D4966,'Cross-Page Data'!$I$4:$J$13,2,FALSE),IF(J4966="solar",VLOOKUP('Form 923'!D4966,'Cross-Page Data'!$I$14:$J$117,2,FALSE),J4966))</f>
        <v>other</v>
      </c>
      <c r="J4966" t="str">
        <f>VLOOKUP(E4966,'Cross-Page Data'!$D$4:$F$48,3,FALSE)</f>
        <v>other</v>
      </c>
      <c r="K4966" t="b">
        <f t="shared" si="77"/>
        <v>0</v>
      </c>
    </row>
    <row r="4967" spans="1:11">
      <c r="A4967" s="120">
        <v>10605</v>
      </c>
      <c r="B4967" s="121" t="s">
        <v>205</v>
      </c>
      <c r="C4967" s="121" t="s">
        <v>209</v>
      </c>
      <c r="D4967" s="121" t="s">
        <v>68</v>
      </c>
      <c r="E4967" s="121" t="s">
        <v>176</v>
      </c>
      <c r="F4967" s="122">
        <v>225746</v>
      </c>
      <c r="G4967" s="122">
        <v>52735.913</v>
      </c>
      <c r="H4967" s="120">
        <v>2019</v>
      </c>
      <c r="I4967" t="str">
        <f>IF(J4967="natural gas",VLOOKUP(D4967,'Cross-Page Data'!$I$4:$J$13,2,FALSE),IF(J4967="solar",VLOOKUP('Form 923'!D4967,'Cross-Page Data'!$I$14:$J$117,2,FALSE),J4967))</f>
        <v>biomass</v>
      </c>
      <c r="J4967" t="str">
        <f>VLOOKUP(E4967,'Cross-Page Data'!$D$4:$F$48,3,FALSE)</f>
        <v>biomass</v>
      </c>
      <c r="K4967" t="b">
        <f t="shared" si="77"/>
        <v>0</v>
      </c>
    </row>
    <row r="4968" spans="1:11">
      <c r="A4968" s="120">
        <v>10606</v>
      </c>
      <c r="B4968" s="121" t="s">
        <v>205</v>
      </c>
      <c r="C4968" s="121" t="s">
        <v>209</v>
      </c>
      <c r="D4968" s="121" t="s">
        <v>68</v>
      </c>
      <c r="E4968" s="121" t="s">
        <v>59</v>
      </c>
      <c r="F4968" s="122">
        <v>980161</v>
      </c>
      <c r="G4968" s="122">
        <v>187587.77</v>
      </c>
      <c r="H4968" s="120">
        <v>2019</v>
      </c>
      <c r="I4968" t="str">
        <f>IF(J4968="natural gas",VLOOKUP(D4968,'Cross-Page Data'!$I$4:$J$13,2,FALSE),IF(J4968="solar",VLOOKUP('Form 923'!D4968,'Cross-Page Data'!$I$14:$J$117,2,FALSE),J4968))</f>
        <v>biomass</v>
      </c>
      <c r="J4968" t="str">
        <f>VLOOKUP(E4968,'Cross-Page Data'!$D$4:$F$48,3,FALSE)</f>
        <v>biomass</v>
      </c>
      <c r="K4968" t="b">
        <f t="shared" si="77"/>
        <v>0</v>
      </c>
    </row>
    <row r="4969" spans="1:11">
      <c r="A4969" s="120">
        <v>10606</v>
      </c>
      <c r="B4969" s="121" t="s">
        <v>205</v>
      </c>
      <c r="C4969" s="121" t="s">
        <v>209</v>
      </c>
      <c r="D4969" s="121" t="s">
        <v>68</v>
      </c>
      <c r="E4969" s="121" t="s">
        <v>70</v>
      </c>
      <c r="F4969" s="122">
        <v>0</v>
      </c>
      <c r="G4969" s="122">
        <v>0</v>
      </c>
      <c r="H4969" s="120">
        <v>2019</v>
      </c>
      <c r="I4969" t="str">
        <f>IF(J4969="natural gas",VLOOKUP(D4969,'Cross-Page Data'!$I$4:$J$13,2,FALSE),IF(J4969="solar",VLOOKUP('Form 923'!D4969,'Cross-Page Data'!$I$14:$J$117,2,FALSE),J4969))</f>
        <v>heavy or residual fuel oil</v>
      </c>
      <c r="J4969" t="str">
        <f>VLOOKUP(E4969,'Cross-Page Data'!$D$4:$F$48,3,FALSE)</f>
        <v>heavy or residual fuel oil</v>
      </c>
      <c r="K4969" t="b">
        <f t="shared" si="77"/>
        <v>0</v>
      </c>
    </row>
    <row r="4970" spans="1:11">
      <c r="A4970" s="120">
        <v>10606</v>
      </c>
      <c r="B4970" s="121" t="s">
        <v>205</v>
      </c>
      <c r="C4970" s="121" t="s">
        <v>209</v>
      </c>
      <c r="D4970" s="121" t="s">
        <v>68</v>
      </c>
      <c r="E4970" s="121" t="s">
        <v>38</v>
      </c>
      <c r="F4970" s="122">
        <v>753966</v>
      </c>
      <c r="G4970" s="122">
        <v>144296.93</v>
      </c>
      <c r="H4970" s="120">
        <v>2019</v>
      </c>
      <c r="I4970" t="str">
        <f>IF(J4970="natural gas",VLOOKUP(D4970,'Cross-Page Data'!$I$4:$J$13,2,FALSE),IF(J4970="solar",VLOOKUP('Form 923'!D4970,'Cross-Page Data'!$I$14:$J$117,2,FALSE),J4970))</f>
        <v>natural gas nonpeaker - preexisting retiring</v>
      </c>
      <c r="J4970" t="str">
        <f>VLOOKUP(E4970,'Cross-Page Data'!$D$4:$F$48,3,FALSE)</f>
        <v>natural gas</v>
      </c>
      <c r="K4970" t="b">
        <f t="shared" si="77"/>
        <v>0</v>
      </c>
    </row>
    <row r="4971" spans="1:11">
      <c r="A4971" s="120">
        <v>10606</v>
      </c>
      <c r="B4971" s="121" t="s">
        <v>205</v>
      </c>
      <c r="C4971" s="121" t="s">
        <v>209</v>
      </c>
      <c r="D4971" s="121" t="s">
        <v>68</v>
      </c>
      <c r="E4971" s="121" t="s">
        <v>166</v>
      </c>
      <c r="F4971" s="122">
        <v>0</v>
      </c>
      <c r="G4971" s="122">
        <v>0</v>
      </c>
      <c r="H4971" s="120">
        <v>2019</v>
      </c>
      <c r="I4971" t="str">
        <f>IF(J4971="natural gas",VLOOKUP(D4971,'Cross-Page Data'!$I$4:$J$13,2,FALSE),IF(J4971="solar",VLOOKUP('Form 923'!D4971,'Cross-Page Data'!$I$14:$J$117,2,FALSE),J4971))</f>
        <v>other</v>
      </c>
      <c r="J4971" t="str">
        <f>VLOOKUP(E4971,'Cross-Page Data'!$D$4:$F$48,3,FALSE)</f>
        <v>other</v>
      </c>
      <c r="K4971" t="b">
        <f t="shared" si="77"/>
        <v>0</v>
      </c>
    </row>
    <row r="4972" spans="1:11">
      <c r="A4972" s="120">
        <v>10606</v>
      </c>
      <c r="B4972" s="121" t="s">
        <v>205</v>
      </c>
      <c r="C4972" s="121" t="s">
        <v>209</v>
      </c>
      <c r="D4972" s="121" t="s">
        <v>68</v>
      </c>
      <c r="E4972" s="121" t="s">
        <v>176</v>
      </c>
      <c r="F4972" s="122">
        <v>332657</v>
      </c>
      <c r="G4972" s="122">
        <v>63665.42</v>
      </c>
      <c r="H4972" s="120">
        <v>2019</v>
      </c>
      <c r="I4972" t="str">
        <f>IF(J4972="natural gas",VLOOKUP(D4972,'Cross-Page Data'!$I$4:$J$13,2,FALSE),IF(J4972="solar",VLOOKUP('Form 923'!D4972,'Cross-Page Data'!$I$14:$J$117,2,FALSE),J4972))</f>
        <v>biomass</v>
      </c>
      <c r="J4972" t="str">
        <f>VLOOKUP(E4972,'Cross-Page Data'!$D$4:$F$48,3,FALSE)</f>
        <v>biomass</v>
      </c>
      <c r="K4972" t="b">
        <f t="shared" si="77"/>
        <v>0</v>
      </c>
    </row>
    <row r="4973" spans="1:11">
      <c r="A4973" s="120">
        <v>10606</v>
      </c>
      <c r="B4973" s="121" t="s">
        <v>205</v>
      </c>
      <c r="C4973" s="121" t="s">
        <v>209</v>
      </c>
      <c r="D4973" s="121" t="s">
        <v>68</v>
      </c>
      <c r="E4973" s="121" t="s">
        <v>183</v>
      </c>
      <c r="F4973" s="122">
        <v>14042</v>
      </c>
      <c r="G4973" s="122">
        <v>2687.252</v>
      </c>
      <c r="H4973" s="120">
        <v>2019</v>
      </c>
      <c r="I4973" t="str">
        <f>IF(J4973="natural gas",VLOOKUP(D4973,'Cross-Page Data'!$I$4:$J$13,2,FALSE),IF(J4973="solar",VLOOKUP('Form 923'!D4973,'Cross-Page Data'!$I$14:$J$117,2,FALSE),J4973))</f>
        <v>crude oil</v>
      </c>
      <c r="J4973" t="str">
        <f>VLOOKUP(E4973,'Cross-Page Data'!$D$4:$F$48,3,FALSE)</f>
        <v>crude oil</v>
      </c>
      <c r="K4973" t="b">
        <f t="shared" si="77"/>
        <v>0</v>
      </c>
    </row>
    <row r="4974" spans="1:11">
      <c r="A4974" s="120">
        <v>10608</v>
      </c>
      <c r="B4974" s="121" t="s">
        <v>201</v>
      </c>
      <c r="C4974" s="121" t="s">
        <v>206</v>
      </c>
      <c r="D4974" s="121" t="s">
        <v>116</v>
      </c>
      <c r="E4974" s="121" t="s">
        <v>170</v>
      </c>
      <c r="F4974" s="122">
        <v>200749</v>
      </c>
      <c r="G4974" s="122">
        <v>22551</v>
      </c>
      <c r="H4974" s="120">
        <v>2019</v>
      </c>
      <c r="I4974" t="str">
        <f>IF(J4974="natural gas",VLOOKUP(D4974,'Cross-Page Data'!$I$4:$J$13,2,FALSE),IF(J4974="solar",VLOOKUP('Form 923'!D4974,'Cross-Page Data'!$I$14:$J$117,2,FALSE),J4974))</f>
        <v>hydro</v>
      </c>
      <c r="J4974" t="str">
        <f>VLOOKUP(E4974,'Cross-Page Data'!$D$4:$F$48,3,FALSE)</f>
        <v>hydro</v>
      </c>
      <c r="K4974" t="b">
        <f t="shared" si="77"/>
        <v>1</v>
      </c>
    </row>
    <row r="4975" spans="1:11">
      <c r="A4975" s="120">
        <v>10610</v>
      </c>
      <c r="B4975" s="121" t="s">
        <v>205</v>
      </c>
      <c r="C4975" s="121" t="s">
        <v>209</v>
      </c>
      <c r="D4975" s="121" t="s">
        <v>68</v>
      </c>
      <c r="E4975" s="121" t="s">
        <v>59</v>
      </c>
      <c r="F4975" s="122">
        <v>1012963</v>
      </c>
      <c r="G4975" s="122">
        <v>213309.82</v>
      </c>
      <c r="H4975" s="120">
        <v>2019</v>
      </c>
      <c r="I4975" t="str">
        <f>IF(J4975="natural gas",VLOOKUP(D4975,'Cross-Page Data'!$I$4:$J$13,2,FALSE),IF(J4975="solar",VLOOKUP('Form 923'!D4975,'Cross-Page Data'!$I$14:$J$117,2,FALSE),J4975))</f>
        <v>biomass</v>
      </c>
      <c r="J4975" t="str">
        <f>VLOOKUP(E4975,'Cross-Page Data'!$D$4:$F$48,3,FALSE)</f>
        <v>biomass</v>
      </c>
      <c r="K4975" t="b">
        <f t="shared" si="77"/>
        <v>0</v>
      </c>
    </row>
    <row r="4976" spans="1:11">
      <c r="A4976" s="120">
        <v>10610</v>
      </c>
      <c r="B4976" s="121" t="s">
        <v>205</v>
      </c>
      <c r="C4976" s="121" t="s">
        <v>209</v>
      </c>
      <c r="D4976" s="121" t="s">
        <v>68</v>
      </c>
      <c r="E4976" s="121" t="s">
        <v>38</v>
      </c>
      <c r="F4976" s="122">
        <v>870005</v>
      </c>
      <c r="G4976" s="122">
        <v>183296.02</v>
      </c>
      <c r="H4976" s="120">
        <v>2019</v>
      </c>
      <c r="I4976" t="str">
        <f>IF(J4976="natural gas",VLOOKUP(D4976,'Cross-Page Data'!$I$4:$J$13,2,FALSE),IF(J4976="solar",VLOOKUP('Form 923'!D4976,'Cross-Page Data'!$I$14:$J$117,2,FALSE),J4976))</f>
        <v>natural gas nonpeaker - preexisting retiring</v>
      </c>
      <c r="J4976" t="str">
        <f>VLOOKUP(E4976,'Cross-Page Data'!$D$4:$F$48,3,FALSE)</f>
        <v>natural gas</v>
      </c>
      <c r="K4976" t="b">
        <f t="shared" si="77"/>
        <v>0</v>
      </c>
    </row>
    <row r="4977" spans="1:11">
      <c r="A4977" s="120">
        <v>10610</v>
      </c>
      <c r="B4977" s="121" t="s">
        <v>205</v>
      </c>
      <c r="C4977" s="121" t="s">
        <v>209</v>
      </c>
      <c r="D4977" s="121" t="s">
        <v>68</v>
      </c>
      <c r="E4977" s="121" t="s">
        <v>176</v>
      </c>
      <c r="F4977" s="122">
        <v>401093</v>
      </c>
      <c r="G4977" s="122">
        <v>84440.161</v>
      </c>
      <c r="H4977" s="120">
        <v>2019</v>
      </c>
      <c r="I4977" t="str">
        <f>IF(J4977="natural gas",VLOOKUP(D4977,'Cross-Page Data'!$I$4:$J$13,2,FALSE),IF(J4977="solar",VLOOKUP('Form 923'!D4977,'Cross-Page Data'!$I$14:$J$117,2,FALSE),J4977))</f>
        <v>biomass</v>
      </c>
      <c r="J4977" t="str">
        <f>VLOOKUP(E4977,'Cross-Page Data'!$D$4:$F$48,3,FALSE)</f>
        <v>biomass</v>
      </c>
      <c r="K4977" t="b">
        <f t="shared" si="77"/>
        <v>0</v>
      </c>
    </row>
    <row r="4978" spans="1:11">
      <c r="A4978" s="120">
        <v>10611</v>
      </c>
      <c r="B4978" s="121" t="s">
        <v>205</v>
      </c>
      <c r="C4978" s="121" t="s">
        <v>209</v>
      </c>
      <c r="D4978" s="121" t="s">
        <v>68</v>
      </c>
      <c r="E4978" s="121" t="s">
        <v>59</v>
      </c>
      <c r="F4978" s="122">
        <v>910398</v>
      </c>
      <c r="G4978" s="122">
        <v>164124.89</v>
      </c>
      <c r="H4978" s="120">
        <v>2019</v>
      </c>
      <c r="I4978" t="str">
        <f>IF(J4978="natural gas",VLOOKUP(D4978,'Cross-Page Data'!$I$4:$J$13,2,FALSE),IF(J4978="solar",VLOOKUP('Form 923'!D4978,'Cross-Page Data'!$I$14:$J$117,2,FALSE),J4978))</f>
        <v>biomass</v>
      </c>
      <c r="J4978" t="str">
        <f>VLOOKUP(E4978,'Cross-Page Data'!$D$4:$F$48,3,FALSE)</f>
        <v>biomass</v>
      </c>
      <c r="K4978" t="b">
        <f t="shared" si="77"/>
        <v>0</v>
      </c>
    </row>
    <row r="4979" spans="1:11">
      <c r="A4979" s="120">
        <v>10611</v>
      </c>
      <c r="B4979" s="121" t="s">
        <v>205</v>
      </c>
      <c r="C4979" s="121" t="s">
        <v>209</v>
      </c>
      <c r="D4979" s="121" t="s">
        <v>68</v>
      </c>
      <c r="E4979" s="121" t="s">
        <v>38</v>
      </c>
      <c r="F4979" s="122">
        <v>700518</v>
      </c>
      <c r="G4979" s="122">
        <v>126224.22</v>
      </c>
      <c r="H4979" s="120">
        <v>2019</v>
      </c>
      <c r="I4979" t="str">
        <f>IF(J4979="natural gas",VLOOKUP(D4979,'Cross-Page Data'!$I$4:$J$13,2,FALSE),IF(J4979="solar",VLOOKUP('Form 923'!D4979,'Cross-Page Data'!$I$14:$J$117,2,FALSE),J4979))</f>
        <v>natural gas nonpeaker - preexisting retiring</v>
      </c>
      <c r="J4979" t="str">
        <f>VLOOKUP(E4979,'Cross-Page Data'!$D$4:$F$48,3,FALSE)</f>
        <v>natural gas</v>
      </c>
      <c r="K4979" t="b">
        <f t="shared" si="77"/>
        <v>0</v>
      </c>
    </row>
    <row r="4980" spans="1:11">
      <c r="A4980" s="120">
        <v>10611</v>
      </c>
      <c r="B4980" s="121" t="s">
        <v>205</v>
      </c>
      <c r="C4980" s="121" t="s">
        <v>209</v>
      </c>
      <c r="D4980" s="121" t="s">
        <v>68</v>
      </c>
      <c r="E4980" s="121" t="s">
        <v>152</v>
      </c>
      <c r="F4980" s="122">
        <v>0</v>
      </c>
      <c r="G4980" s="122">
        <v>0</v>
      </c>
      <c r="H4980" s="120">
        <v>2019</v>
      </c>
      <c r="I4980" t="str">
        <f>IF(J4980="natural gas",VLOOKUP(D4980,'Cross-Page Data'!$I$4:$J$13,2,FALSE),IF(J4980="solar",VLOOKUP('Form 923'!D4980,'Cross-Page Data'!$I$14:$J$117,2,FALSE),J4980))</f>
        <v>heavy or residual fuel oil</v>
      </c>
      <c r="J4980" t="str">
        <f>VLOOKUP(E4980,'Cross-Page Data'!$D$4:$F$48,3,FALSE)</f>
        <v>heavy or residual fuel oil</v>
      </c>
      <c r="K4980" t="b">
        <f t="shared" si="77"/>
        <v>0</v>
      </c>
    </row>
    <row r="4981" spans="1:11">
      <c r="A4981" s="120">
        <v>10611</v>
      </c>
      <c r="B4981" s="121" t="s">
        <v>205</v>
      </c>
      <c r="C4981" s="121" t="s">
        <v>209</v>
      </c>
      <c r="D4981" s="121" t="s">
        <v>68</v>
      </c>
      <c r="E4981" s="121" t="s">
        <v>176</v>
      </c>
      <c r="F4981" s="122">
        <v>14747</v>
      </c>
      <c r="G4981" s="122">
        <v>2707.9</v>
      </c>
      <c r="H4981" s="120">
        <v>2019</v>
      </c>
      <c r="I4981" t="str">
        <f>IF(J4981="natural gas",VLOOKUP(D4981,'Cross-Page Data'!$I$4:$J$13,2,FALSE),IF(J4981="solar",VLOOKUP('Form 923'!D4981,'Cross-Page Data'!$I$14:$J$117,2,FALSE),J4981))</f>
        <v>biomass</v>
      </c>
      <c r="J4981" t="str">
        <f>VLOOKUP(E4981,'Cross-Page Data'!$D$4:$F$48,3,FALSE)</f>
        <v>biomass</v>
      </c>
      <c r="K4981" t="b">
        <f t="shared" si="77"/>
        <v>0</v>
      </c>
    </row>
    <row r="4982" spans="1:11">
      <c r="A4982" s="120">
        <v>10612</v>
      </c>
      <c r="B4982" s="121" t="s">
        <v>205</v>
      </c>
      <c r="C4982" s="121" t="s">
        <v>209</v>
      </c>
      <c r="D4982" s="121" t="s">
        <v>68</v>
      </c>
      <c r="E4982" s="121" t="s">
        <v>54</v>
      </c>
      <c r="F4982" s="122">
        <v>0</v>
      </c>
      <c r="G4982" s="122">
        <v>0</v>
      </c>
      <c r="H4982" s="120">
        <v>2019</v>
      </c>
      <c r="I4982" t="str">
        <f>IF(J4982="natural gas",VLOOKUP(D4982,'Cross-Page Data'!$I$4:$J$13,2,FALSE),IF(J4982="solar",VLOOKUP('Form 923'!D4982,'Cross-Page Data'!$I$14:$J$117,2,FALSE),J4982))</f>
        <v>hard coal</v>
      </c>
      <c r="J4982" t="str">
        <f>VLOOKUP(E4982,'Cross-Page Data'!$D$4:$F$48,3,FALSE)</f>
        <v>hard coal</v>
      </c>
      <c r="K4982" t="b">
        <f t="shared" si="77"/>
        <v>0</v>
      </c>
    </row>
    <row r="4983" spans="1:11">
      <c r="A4983" s="120">
        <v>10612</v>
      </c>
      <c r="B4983" s="121" t="s">
        <v>205</v>
      </c>
      <c r="C4983" s="121" t="s">
        <v>209</v>
      </c>
      <c r="D4983" s="121" t="s">
        <v>68</v>
      </c>
      <c r="E4983" s="121" t="s">
        <v>59</v>
      </c>
      <c r="F4983" s="122">
        <v>241968</v>
      </c>
      <c r="G4983" s="122">
        <v>44677.699</v>
      </c>
      <c r="H4983" s="120">
        <v>2019</v>
      </c>
      <c r="I4983" t="str">
        <f>IF(J4983="natural gas",VLOOKUP(D4983,'Cross-Page Data'!$I$4:$J$13,2,FALSE),IF(J4983="solar",VLOOKUP('Form 923'!D4983,'Cross-Page Data'!$I$14:$J$117,2,FALSE),J4983))</f>
        <v>biomass</v>
      </c>
      <c r="J4983" t="str">
        <f>VLOOKUP(E4983,'Cross-Page Data'!$D$4:$F$48,3,FALSE)</f>
        <v>biomass</v>
      </c>
      <c r="K4983" t="b">
        <f t="shared" si="77"/>
        <v>0</v>
      </c>
    </row>
    <row r="4984" spans="1:11">
      <c r="A4984" s="120">
        <v>10612</v>
      </c>
      <c r="B4984" s="121" t="s">
        <v>205</v>
      </c>
      <c r="C4984" s="121" t="s">
        <v>209</v>
      </c>
      <c r="D4984" s="121" t="s">
        <v>68</v>
      </c>
      <c r="E4984" s="121" t="s">
        <v>38</v>
      </c>
      <c r="F4984" s="122">
        <v>867558</v>
      </c>
      <c r="G4984" s="122">
        <v>156418.51</v>
      </c>
      <c r="H4984" s="120">
        <v>2019</v>
      </c>
      <c r="I4984" t="str">
        <f>IF(J4984="natural gas",VLOOKUP(D4984,'Cross-Page Data'!$I$4:$J$13,2,FALSE),IF(J4984="solar",VLOOKUP('Form 923'!D4984,'Cross-Page Data'!$I$14:$J$117,2,FALSE),J4984))</f>
        <v>natural gas nonpeaker - preexisting retiring</v>
      </c>
      <c r="J4984" t="str">
        <f>VLOOKUP(E4984,'Cross-Page Data'!$D$4:$F$48,3,FALSE)</f>
        <v>natural gas</v>
      </c>
      <c r="K4984" t="b">
        <f t="shared" si="77"/>
        <v>0</v>
      </c>
    </row>
    <row r="4985" spans="1:11">
      <c r="A4985" s="120">
        <v>10612</v>
      </c>
      <c r="B4985" s="121" t="s">
        <v>205</v>
      </c>
      <c r="C4985" s="121" t="s">
        <v>209</v>
      </c>
      <c r="D4985" s="121" t="s">
        <v>68</v>
      </c>
      <c r="E4985" s="121" t="s">
        <v>144</v>
      </c>
      <c r="F4985" s="122">
        <v>30183</v>
      </c>
      <c r="G4985" s="122">
        <v>5573.021</v>
      </c>
      <c r="H4985" s="120">
        <v>2019</v>
      </c>
      <c r="I4985" t="str">
        <f>IF(J4985="natural gas",VLOOKUP(D4985,'Cross-Page Data'!$I$4:$J$13,2,FALSE),IF(J4985="solar",VLOOKUP('Form 923'!D4985,'Cross-Page Data'!$I$14:$J$117,2,FALSE),J4985))</f>
        <v>petroleum</v>
      </c>
      <c r="J4985" t="str">
        <f>VLOOKUP(E4985,'Cross-Page Data'!$D$4:$F$48,3,FALSE)</f>
        <v>petroleum</v>
      </c>
      <c r="K4985" t="b">
        <f t="shared" si="77"/>
        <v>0</v>
      </c>
    </row>
    <row r="4986" spans="1:11">
      <c r="A4986" s="120">
        <v>10612</v>
      </c>
      <c r="B4986" s="121" t="s">
        <v>205</v>
      </c>
      <c r="C4986" s="121" t="s">
        <v>209</v>
      </c>
      <c r="D4986" s="121" t="s">
        <v>68</v>
      </c>
      <c r="E4986" s="121" t="s">
        <v>176</v>
      </c>
      <c r="F4986" s="122">
        <v>36971</v>
      </c>
      <c r="G4986" s="122">
        <v>6826.341</v>
      </c>
      <c r="H4986" s="120">
        <v>2019</v>
      </c>
      <c r="I4986" t="str">
        <f>IF(J4986="natural gas",VLOOKUP(D4986,'Cross-Page Data'!$I$4:$J$13,2,FALSE),IF(J4986="solar",VLOOKUP('Form 923'!D4986,'Cross-Page Data'!$I$14:$J$117,2,FALSE),J4986))</f>
        <v>biomass</v>
      </c>
      <c r="J4986" t="str">
        <f>VLOOKUP(E4986,'Cross-Page Data'!$D$4:$F$48,3,FALSE)</f>
        <v>biomass</v>
      </c>
      <c r="K4986" t="b">
        <f t="shared" si="77"/>
        <v>0</v>
      </c>
    </row>
    <row r="4987" spans="1:11">
      <c r="A4987" s="120">
        <v>10613</v>
      </c>
      <c r="B4987" s="121" t="s">
        <v>205</v>
      </c>
      <c r="C4987" s="121" t="s">
        <v>209</v>
      </c>
      <c r="D4987" s="121" t="s">
        <v>116</v>
      </c>
      <c r="E4987" s="121" t="s">
        <v>170</v>
      </c>
      <c r="F4987" s="122">
        <v>666840</v>
      </c>
      <c r="G4987" s="122">
        <v>74909</v>
      </c>
      <c r="H4987" s="120">
        <v>2019</v>
      </c>
      <c r="I4987" t="str">
        <f>IF(J4987="natural gas",VLOOKUP(D4987,'Cross-Page Data'!$I$4:$J$13,2,FALSE),IF(J4987="solar",VLOOKUP('Form 923'!D4987,'Cross-Page Data'!$I$14:$J$117,2,FALSE),J4987))</f>
        <v>hydro</v>
      </c>
      <c r="J4987" t="str">
        <f>VLOOKUP(E4987,'Cross-Page Data'!$D$4:$F$48,3,FALSE)</f>
        <v>hydro</v>
      </c>
      <c r="K4987" t="b">
        <f t="shared" si="77"/>
        <v>0</v>
      </c>
    </row>
    <row r="4988" spans="1:11">
      <c r="A4988" s="120">
        <v>10613</v>
      </c>
      <c r="B4988" s="121" t="s">
        <v>205</v>
      </c>
      <c r="C4988" s="121" t="s">
        <v>209</v>
      </c>
      <c r="D4988" s="121" t="s">
        <v>68</v>
      </c>
      <c r="E4988" s="121" t="s">
        <v>59</v>
      </c>
      <c r="F4988" s="122">
        <v>939452</v>
      </c>
      <c r="G4988" s="122">
        <v>212009.92</v>
      </c>
      <c r="H4988" s="120">
        <v>2019</v>
      </c>
      <c r="I4988" t="str">
        <f>IF(J4988="natural gas",VLOOKUP(D4988,'Cross-Page Data'!$I$4:$J$13,2,FALSE),IF(J4988="solar",VLOOKUP('Form 923'!D4988,'Cross-Page Data'!$I$14:$J$117,2,FALSE),J4988))</f>
        <v>biomass</v>
      </c>
      <c r="J4988" t="str">
        <f>VLOOKUP(E4988,'Cross-Page Data'!$D$4:$F$48,3,FALSE)</f>
        <v>biomass</v>
      </c>
      <c r="K4988" t="b">
        <f t="shared" si="77"/>
        <v>0</v>
      </c>
    </row>
    <row r="4989" spans="1:11">
      <c r="A4989" s="120">
        <v>10613</v>
      </c>
      <c r="B4989" s="121" t="s">
        <v>205</v>
      </c>
      <c r="C4989" s="121" t="s">
        <v>209</v>
      </c>
      <c r="D4989" s="121" t="s">
        <v>68</v>
      </c>
      <c r="E4989" s="121" t="s">
        <v>38</v>
      </c>
      <c r="F4989" s="122">
        <v>273459</v>
      </c>
      <c r="G4989" s="122">
        <v>61713.009</v>
      </c>
      <c r="H4989" s="120">
        <v>2019</v>
      </c>
      <c r="I4989" t="str">
        <f>IF(J4989="natural gas",VLOOKUP(D4989,'Cross-Page Data'!$I$4:$J$13,2,FALSE),IF(J4989="solar",VLOOKUP('Form 923'!D4989,'Cross-Page Data'!$I$14:$J$117,2,FALSE),J4989))</f>
        <v>natural gas nonpeaker - preexisting retiring</v>
      </c>
      <c r="J4989" t="str">
        <f>VLOOKUP(E4989,'Cross-Page Data'!$D$4:$F$48,3,FALSE)</f>
        <v>natural gas</v>
      </c>
      <c r="K4989" t="b">
        <f t="shared" si="77"/>
        <v>0</v>
      </c>
    </row>
    <row r="4990" spans="1:11">
      <c r="A4990" s="120">
        <v>10613</v>
      </c>
      <c r="B4990" s="121" t="s">
        <v>205</v>
      </c>
      <c r="C4990" s="121" t="s">
        <v>209</v>
      </c>
      <c r="D4990" s="121" t="s">
        <v>68</v>
      </c>
      <c r="E4990" s="121" t="s">
        <v>152</v>
      </c>
      <c r="F4990" s="122">
        <v>0</v>
      </c>
      <c r="G4990" s="122">
        <v>0</v>
      </c>
      <c r="H4990" s="120">
        <v>2019</v>
      </c>
      <c r="I4990" t="str">
        <f>IF(J4990="natural gas",VLOOKUP(D4990,'Cross-Page Data'!$I$4:$J$13,2,FALSE),IF(J4990="solar",VLOOKUP('Form 923'!D4990,'Cross-Page Data'!$I$14:$J$117,2,FALSE),J4990))</f>
        <v>heavy or residual fuel oil</v>
      </c>
      <c r="J4990" t="str">
        <f>VLOOKUP(E4990,'Cross-Page Data'!$D$4:$F$48,3,FALSE)</f>
        <v>heavy or residual fuel oil</v>
      </c>
      <c r="K4990" t="b">
        <f t="shared" si="77"/>
        <v>0</v>
      </c>
    </row>
    <row r="4991" spans="1:11">
      <c r="A4991" s="120">
        <v>10613</v>
      </c>
      <c r="B4991" s="121" t="s">
        <v>205</v>
      </c>
      <c r="C4991" s="121" t="s">
        <v>209</v>
      </c>
      <c r="D4991" s="121" t="s">
        <v>68</v>
      </c>
      <c r="E4991" s="121" t="s">
        <v>176</v>
      </c>
      <c r="F4991" s="122">
        <v>262167</v>
      </c>
      <c r="G4991" s="122">
        <v>59164.072</v>
      </c>
      <c r="H4991" s="120">
        <v>2019</v>
      </c>
      <c r="I4991" t="str">
        <f>IF(J4991="natural gas",VLOOKUP(D4991,'Cross-Page Data'!$I$4:$J$13,2,FALSE),IF(J4991="solar",VLOOKUP('Form 923'!D4991,'Cross-Page Data'!$I$14:$J$117,2,FALSE),J4991))</f>
        <v>biomass</v>
      </c>
      <c r="J4991" t="str">
        <f>VLOOKUP(E4991,'Cross-Page Data'!$D$4:$F$48,3,FALSE)</f>
        <v>biomass</v>
      </c>
      <c r="K4991" t="b">
        <f t="shared" si="77"/>
        <v>0</v>
      </c>
    </row>
    <row r="4992" spans="1:11">
      <c r="A4992" s="120">
        <v>10617</v>
      </c>
      <c r="B4992" s="121" t="s">
        <v>205</v>
      </c>
      <c r="C4992" s="121" t="s">
        <v>208</v>
      </c>
      <c r="D4992" s="121" t="s">
        <v>39</v>
      </c>
      <c r="E4992" s="121" t="s">
        <v>70</v>
      </c>
      <c r="F4992" s="122">
        <v>0</v>
      </c>
      <c r="G4992" s="122">
        <v>0</v>
      </c>
      <c r="H4992" s="120">
        <v>2019</v>
      </c>
      <c r="I4992" t="str">
        <f>IF(J4992="natural gas",VLOOKUP(D4992,'Cross-Page Data'!$I$4:$J$13,2,FALSE),IF(J4992="solar",VLOOKUP('Form 923'!D4992,'Cross-Page Data'!$I$14:$J$117,2,FALSE),J4992))</f>
        <v>heavy or residual fuel oil</v>
      </c>
      <c r="J4992" t="str">
        <f>VLOOKUP(E4992,'Cross-Page Data'!$D$4:$F$48,3,FALSE)</f>
        <v>heavy or residual fuel oil</v>
      </c>
      <c r="K4992" t="b">
        <f t="shared" si="77"/>
        <v>0</v>
      </c>
    </row>
    <row r="4993" spans="1:11">
      <c r="A4993" s="120">
        <v>10617</v>
      </c>
      <c r="B4993" s="121" t="s">
        <v>205</v>
      </c>
      <c r="C4993" s="121" t="s">
        <v>208</v>
      </c>
      <c r="D4993" s="121" t="s">
        <v>39</v>
      </c>
      <c r="E4993" s="121" t="s">
        <v>38</v>
      </c>
      <c r="F4993" s="122">
        <v>145</v>
      </c>
      <c r="G4993" s="122">
        <v>23</v>
      </c>
      <c r="H4993" s="120">
        <v>2019</v>
      </c>
      <c r="I4993" t="str">
        <f>IF(J4993="natural gas",VLOOKUP(D4993,'Cross-Page Data'!$I$4:$J$13,2,FALSE),IF(J4993="solar",VLOOKUP('Form 923'!D4993,'Cross-Page Data'!$I$14:$J$117,2,FALSE),J4993))</f>
        <v>natural gas nonpeaker - preexisting nonretiring</v>
      </c>
      <c r="J4993" t="str">
        <f>VLOOKUP(E4993,'Cross-Page Data'!$D$4:$F$48,3,FALSE)</f>
        <v>natural gas</v>
      </c>
      <c r="K4993" t="b">
        <f t="shared" si="77"/>
        <v>0</v>
      </c>
    </row>
    <row r="4994" spans="1:11">
      <c r="A4994" s="120">
        <v>10617</v>
      </c>
      <c r="B4994" s="121" t="s">
        <v>205</v>
      </c>
      <c r="C4994" s="121" t="s">
        <v>208</v>
      </c>
      <c r="D4994" s="121" t="s">
        <v>61</v>
      </c>
      <c r="E4994" s="121" t="s">
        <v>70</v>
      </c>
      <c r="F4994" s="122">
        <v>0</v>
      </c>
      <c r="G4994" s="122">
        <v>0</v>
      </c>
      <c r="H4994" s="120">
        <v>2019</v>
      </c>
      <c r="I4994" t="str">
        <f>IF(J4994="natural gas",VLOOKUP(D4994,'Cross-Page Data'!$I$4:$J$13,2,FALSE),IF(J4994="solar",VLOOKUP('Form 923'!D4994,'Cross-Page Data'!$I$14:$J$117,2,FALSE),J4994))</f>
        <v>heavy or residual fuel oil</v>
      </c>
      <c r="J4994" t="str">
        <f>VLOOKUP(E4994,'Cross-Page Data'!$D$4:$F$48,3,FALSE)</f>
        <v>heavy or residual fuel oil</v>
      </c>
      <c r="K4994" t="b">
        <f t="shared" si="77"/>
        <v>0</v>
      </c>
    </row>
    <row r="4995" spans="1:11">
      <c r="A4995" s="120">
        <v>10617</v>
      </c>
      <c r="B4995" s="121" t="s">
        <v>205</v>
      </c>
      <c r="C4995" s="121" t="s">
        <v>208</v>
      </c>
      <c r="D4995" s="121" t="s">
        <v>61</v>
      </c>
      <c r="E4995" s="121" t="s">
        <v>38</v>
      </c>
      <c r="F4995" s="122">
        <v>12656</v>
      </c>
      <c r="G4995" s="122">
        <v>1889</v>
      </c>
      <c r="H4995" s="120">
        <v>2019</v>
      </c>
      <c r="I4995" t="str">
        <f>IF(J4995="natural gas",VLOOKUP(D4995,'Cross-Page Data'!$I$4:$J$13,2,FALSE),IF(J4995="solar",VLOOKUP('Form 923'!D4995,'Cross-Page Data'!$I$14:$J$117,2,FALSE),J4995))</f>
        <v>natural gas nonpeaker - preexisting nonretiring</v>
      </c>
      <c r="J4995" t="str">
        <f>VLOOKUP(E4995,'Cross-Page Data'!$D$4:$F$48,3,FALSE)</f>
        <v>natural gas</v>
      </c>
      <c r="K4995" t="b">
        <f t="shared" si="77"/>
        <v>0</v>
      </c>
    </row>
    <row r="4996" spans="1:11">
      <c r="A4996" s="120">
        <v>10620</v>
      </c>
      <c r="B4996" s="121" t="s">
        <v>201</v>
      </c>
      <c r="C4996" s="121" t="s">
        <v>206</v>
      </c>
      <c r="D4996" s="121" t="s">
        <v>39</v>
      </c>
      <c r="E4996" s="121" t="s">
        <v>70</v>
      </c>
      <c r="F4996" s="122">
        <v>0</v>
      </c>
      <c r="G4996" s="122">
        <v>0</v>
      </c>
      <c r="H4996" s="120">
        <v>2019</v>
      </c>
      <c r="I4996" t="str">
        <f>IF(J4996="natural gas",VLOOKUP(D4996,'Cross-Page Data'!$I$4:$J$13,2,FALSE),IF(J4996="solar",VLOOKUP('Form 923'!D4996,'Cross-Page Data'!$I$14:$J$117,2,FALSE),J4996))</f>
        <v>heavy or residual fuel oil</v>
      </c>
      <c r="J4996" t="str">
        <f>VLOOKUP(E4996,'Cross-Page Data'!$D$4:$F$48,3,FALSE)</f>
        <v>heavy or residual fuel oil</v>
      </c>
      <c r="K4996" t="b">
        <f t="shared" si="77"/>
        <v>1</v>
      </c>
    </row>
    <row r="4997" spans="1:11">
      <c r="A4997" s="120">
        <v>10620</v>
      </c>
      <c r="B4997" s="121" t="s">
        <v>201</v>
      </c>
      <c r="C4997" s="121" t="s">
        <v>206</v>
      </c>
      <c r="D4997" s="121" t="s">
        <v>39</v>
      </c>
      <c r="E4997" s="121" t="s">
        <v>38</v>
      </c>
      <c r="F4997" s="122">
        <v>2139</v>
      </c>
      <c r="G4997" s="122">
        <v>956</v>
      </c>
      <c r="H4997" s="120">
        <v>2019</v>
      </c>
      <c r="I4997" t="str">
        <f>IF(J4997="natural gas",VLOOKUP(D4997,'Cross-Page Data'!$I$4:$J$13,2,FALSE),IF(J4997="solar",VLOOKUP('Form 923'!D4997,'Cross-Page Data'!$I$14:$J$117,2,FALSE),J4997))</f>
        <v>natural gas nonpeaker - preexisting nonretiring</v>
      </c>
      <c r="J4997" t="str">
        <f>VLOOKUP(E4997,'Cross-Page Data'!$D$4:$F$48,3,FALSE)</f>
        <v>natural gas</v>
      </c>
      <c r="K4997" t="b">
        <f t="shared" si="77"/>
        <v>1</v>
      </c>
    </row>
    <row r="4998" spans="1:11">
      <c r="A4998" s="120">
        <v>10620</v>
      </c>
      <c r="B4998" s="121" t="s">
        <v>201</v>
      </c>
      <c r="C4998" s="121" t="s">
        <v>206</v>
      </c>
      <c r="D4998" s="121" t="s">
        <v>61</v>
      </c>
      <c r="E4998" s="121" t="s">
        <v>70</v>
      </c>
      <c r="F4998" s="122">
        <v>0</v>
      </c>
      <c r="G4998" s="122">
        <v>0</v>
      </c>
      <c r="H4998" s="120">
        <v>2019</v>
      </c>
      <c r="I4998" t="str">
        <f>IF(J4998="natural gas",VLOOKUP(D4998,'Cross-Page Data'!$I$4:$J$13,2,FALSE),IF(J4998="solar",VLOOKUP('Form 923'!D4998,'Cross-Page Data'!$I$14:$J$117,2,FALSE),J4998))</f>
        <v>heavy or residual fuel oil</v>
      </c>
      <c r="J4998" t="str">
        <f>VLOOKUP(E4998,'Cross-Page Data'!$D$4:$F$48,3,FALSE)</f>
        <v>heavy or residual fuel oil</v>
      </c>
      <c r="K4998" t="b">
        <f t="shared" si="77"/>
        <v>1</v>
      </c>
    </row>
    <row r="4999" spans="1:11">
      <c r="A4999" s="120">
        <v>10620</v>
      </c>
      <c r="B4999" s="121" t="s">
        <v>201</v>
      </c>
      <c r="C4999" s="121" t="s">
        <v>206</v>
      </c>
      <c r="D4999" s="121" t="s">
        <v>61</v>
      </c>
      <c r="E4999" s="121" t="s">
        <v>38</v>
      </c>
      <c r="F4999" s="122">
        <v>29559</v>
      </c>
      <c r="G4999" s="122">
        <v>2207</v>
      </c>
      <c r="H4999" s="120">
        <v>2019</v>
      </c>
      <c r="I4999" t="str">
        <f>IF(J4999="natural gas",VLOOKUP(D4999,'Cross-Page Data'!$I$4:$J$13,2,FALSE),IF(J4999="solar",VLOOKUP('Form 923'!D4999,'Cross-Page Data'!$I$14:$J$117,2,FALSE),J4999))</f>
        <v>natural gas nonpeaker - preexisting nonretiring</v>
      </c>
      <c r="J4999" t="str">
        <f>VLOOKUP(E4999,'Cross-Page Data'!$D$4:$F$48,3,FALSE)</f>
        <v>natural gas</v>
      </c>
      <c r="K4999" t="b">
        <f t="shared" ref="K4999:K5062" si="78">IF(AND($N$6=FALSE,OR(C4999="Commercial NAICS Cogen",C4999="Industrial NAICS Cogen",C4999="NAICS-22 Cogen")),FALSE,IF(AND($N$7=FALSE,OR(C4999="Commercial NAICS Cogen",C4999="Commercial NAICS Non-Cogen",C4999="industrial NAICS Cogen",C4999="industrial NAICS non-cogen")),FALSE,TRUE))</f>
        <v>1</v>
      </c>
    </row>
    <row r="5000" spans="1:11">
      <c r="A5000" s="120">
        <v>10621</v>
      </c>
      <c r="B5000" s="121" t="s">
        <v>201</v>
      </c>
      <c r="C5000" s="121" t="s">
        <v>206</v>
      </c>
      <c r="D5000" s="121" t="s">
        <v>39</v>
      </c>
      <c r="E5000" s="121" t="s">
        <v>70</v>
      </c>
      <c r="F5000" s="122">
        <v>0</v>
      </c>
      <c r="G5000" s="122">
        <v>0</v>
      </c>
      <c r="H5000" s="120">
        <v>2019</v>
      </c>
      <c r="I5000" t="str">
        <f>IF(J5000="natural gas",VLOOKUP(D5000,'Cross-Page Data'!$I$4:$J$13,2,FALSE),IF(J5000="solar",VLOOKUP('Form 923'!D5000,'Cross-Page Data'!$I$14:$J$117,2,FALSE),J5000))</f>
        <v>heavy or residual fuel oil</v>
      </c>
      <c r="J5000" t="str">
        <f>VLOOKUP(E5000,'Cross-Page Data'!$D$4:$F$48,3,FALSE)</f>
        <v>heavy or residual fuel oil</v>
      </c>
      <c r="K5000" t="b">
        <f t="shared" si="78"/>
        <v>1</v>
      </c>
    </row>
    <row r="5001" spans="1:11">
      <c r="A5001" s="120">
        <v>10621</v>
      </c>
      <c r="B5001" s="121" t="s">
        <v>201</v>
      </c>
      <c r="C5001" s="121" t="s">
        <v>206</v>
      </c>
      <c r="D5001" s="121" t="s">
        <v>39</v>
      </c>
      <c r="E5001" s="121" t="s">
        <v>38</v>
      </c>
      <c r="F5001" s="122">
        <v>1787</v>
      </c>
      <c r="G5001" s="122">
        <v>211</v>
      </c>
      <c r="H5001" s="120">
        <v>2019</v>
      </c>
      <c r="I5001" t="str">
        <f>IF(J5001="natural gas",VLOOKUP(D5001,'Cross-Page Data'!$I$4:$J$13,2,FALSE),IF(J5001="solar",VLOOKUP('Form 923'!D5001,'Cross-Page Data'!$I$14:$J$117,2,FALSE),J5001))</f>
        <v>natural gas nonpeaker - preexisting nonretiring</v>
      </c>
      <c r="J5001" t="str">
        <f>VLOOKUP(E5001,'Cross-Page Data'!$D$4:$F$48,3,FALSE)</f>
        <v>natural gas</v>
      </c>
      <c r="K5001" t="b">
        <f t="shared" si="78"/>
        <v>1</v>
      </c>
    </row>
    <row r="5002" spans="1:11">
      <c r="A5002" s="120">
        <v>10621</v>
      </c>
      <c r="B5002" s="121" t="s">
        <v>201</v>
      </c>
      <c r="C5002" s="121" t="s">
        <v>206</v>
      </c>
      <c r="D5002" s="121" t="s">
        <v>61</v>
      </c>
      <c r="E5002" s="121" t="s">
        <v>70</v>
      </c>
      <c r="F5002" s="122">
        <v>0</v>
      </c>
      <c r="G5002" s="122">
        <v>0</v>
      </c>
      <c r="H5002" s="120">
        <v>2019</v>
      </c>
      <c r="I5002" t="str">
        <f>IF(J5002="natural gas",VLOOKUP(D5002,'Cross-Page Data'!$I$4:$J$13,2,FALSE),IF(J5002="solar",VLOOKUP('Form 923'!D5002,'Cross-Page Data'!$I$14:$J$117,2,FALSE),J5002))</f>
        <v>heavy or residual fuel oil</v>
      </c>
      <c r="J5002" t="str">
        <f>VLOOKUP(E5002,'Cross-Page Data'!$D$4:$F$48,3,FALSE)</f>
        <v>heavy or residual fuel oil</v>
      </c>
      <c r="K5002" t="b">
        <f t="shared" si="78"/>
        <v>1</v>
      </c>
    </row>
    <row r="5003" spans="1:11">
      <c r="A5003" s="120">
        <v>10621</v>
      </c>
      <c r="B5003" s="121" t="s">
        <v>201</v>
      </c>
      <c r="C5003" s="121" t="s">
        <v>206</v>
      </c>
      <c r="D5003" s="121" t="s">
        <v>61</v>
      </c>
      <c r="E5003" s="121" t="s">
        <v>38</v>
      </c>
      <c r="F5003" s="122">
        <v>124495</v>
      </c>
      <c r="G5003" s="122">
        <v>13417</v>
      </c>
      <c r="H5003" s="120">
        <v>2019</v>
      </c>
      <c r="I5003" t="str">
        <f>IF(J5003="natural gas",VLOOKUP(D5003,'Cross-Page Data'!$I$4:$J$13,2,FALSE),IF(J5003="solar",VLOOKUP('Form 923'!D5003,'Cross-Page Data'!$I$14:$J$117,2,FALSE),J5003))</f>
        <v>natural gas nonpeaker - preexisting nonretiring</v>
      </c>
      <c r="J5003" t="str">
        <f>VLOOKUP(E5003,'Cross-Page Data'!$D$4:$F$48,3,FALSE)</f>
        <v>natural gas</v>
      </c>
      <c r="K5003" t="b">
        <f t="shared" si="78"/>
        <v>1</v>
      </c>
    </row>
    <row r="5004" ht="25.5" spans="1:11">
      <c r="A5004" s="120">
        <v>10623</v>
      </c>
      <c r="B5004" s="121" t="s">
        <v>205</v>
      </c>
      <c r="C5004" s="121" t="s">
        <v>210</v>
      </c>
      <c r="D5004" s="121" t="s">
        <v>39</v>
      </c>
      <c r="E5004" s="121" t="s">
        <v>38</v>
      </c>
      <c r="F5004" s="122">
        <v>0</v>
      </c>
      <c r="G5004" s="122">
        <v>0</v>
      </c>
      <c r="H5004" s="120">
        <v>2019</v>
      </c>
      <c r="I5004" t="str">
        <f>IF(J5004="natural gas",VLOOKUP(D5004,'Cross-Page Data'!$I$4:$J$13,2,FALSE),IF(J5004="solar",VLOOKUP('Form 923'!D5004,'Cross-Page Data'!$I$14:$J$117,2,FALSE),J5004))</f>
        <v>natural gas nonpeaker - preexisting nonretiring</v>
      </c>
      <c r="J5004" t="str">
        <f>VLOOKUP(E5004,'Cross-Page Data'!$D$4:$F$48,3,FALSE)</f>
        <v>natural gas</v>
      </c>
      <c r="K5004" t="b">
        <f t="shared" si="78"/>
        <v>0</v>
      </c>
    </row>
    <row r="5005" ht="25.5" spans="1:11">
      <c r="A5005" s="120">
        <v>10623</v>
      </c>
      <c r="B5005" s="121" t="s">
        <v>205</v>
      </c>
      <c r="C5005" s="121" t="s">
        <v>210</v>
      </c>
      <c r="D5005" s="121" t="s">
        <v>61</v>
      </c>
      <c r="E5005" s="121" t="s">
        <v>70</v>
      </c>
      <c r="F5005" s="122">
        <v>0</v>
      </c>
      <c r="G5005" s="122">
        <v>0</v>
      </c>
      <c r="H5005" s="120">
        <v>2019</v>
      </c>
      <c r="I5005" t="str">
        <f>IF(J5005="natural gas",VLOOKUP(D5005,'Cross-Page Data'!$I$4:$J$13,2,FALSE),IF(J5005="solar",VLOOKUP('Form 923'!D5005,'Cross-Page Data'!$I$14:$J$117,2,FALSE),J5005))</f>
        <v>heavy or residual fuel oil</v>
      </c>
      <c r="J5005" t="str">
        <f>VLOOKUP(E5005,'Cross-Page Data'!$D$4:$F$48,3,FALSE)</f>
        <v>heavy or residual fuel oil</v>
      </c>
      <c r="K5005" t="b">
        <f t="shared" si="78"/>
        <v>0</v>
      </c>
    </row>
    <row r="5006" ht="25.5" spans="1:11">
      <c r="A5006" s="120">
        <v>10623</v>
      </c>
      <c r="B5006" s="121" t="s">
        <v>205</v>
      </c>
      <c r="C5006" s="121" t="s">
        <v>210</v>
      </c>
      <c r="D5006" s="121" t="s">
        <v>61</v>
      </c>
      <c r="E5006" s="121" t="s">
        <v>38</v>
      </c>
      <c r="F5006" s="122">
        <v>418243</v>
      </c>
      <c r="G5006" s="122">
        <v>83920</v>
      </c>
      <c r="H5006" s="120">
        <v>2019</v>
      </c>
      <c r="I5006" t="str">
        <f>IF(J5006="natural gas",VLOOKUP(D5006,'Cross-Page Data'!$I$4:$J$13,2,FALSE),IF(J5006="solar",VLOOKUP('Form 923'!D5006,'Cross-Page Data'!$I$14:$J$117,2,FALSE),J5006))</f>
        <v>natural gas nonpeaker - preexisting nonretiring</v>
      </c>
      <c r="J5006" t="str">
        <f>VLOOKUP(E5006,'Cross-Page Data'!$D$4:$F$48,3,FALSE)</f>
        <v>natural gas</v>
      </c>
      <c r="K5006" t="b">
        <f t="shared" si="78"/>
        <v>0</v>
      </c>
    </row>
    <row r="5007" spans="1:11">
      <c r="A5007" s="120">
        <v>10627</v>
      </c>
      <c r="B5007" s="121" t="s">
        <v>205</v>
      </c>
      <c r="C5007" s="121" t="s">
        <v>209</v>
      </c>
      <c r="D5007" s="121" t="s">
        <v>68</v>
      </c>
      <c r="E5007" s="121" t="s">
        <v>59</v>
      </c>
      <c r="F5007" s="122">
        <v>2112321</v>
      </c>
      <c r="G5007" s="122">
        <v>365404.06</v>
      </c>
      <c r="H5007" s="120">
        <v>2019</v>
      </c>
      <c r="I5007" t="str">
        <f>IF(J5007="natural gas",VLOOKUP(D5007,'Cross-Page Data'!$I$4:$J$13,2,FALSE),IF(J5007="solar",VLOOKUP('Form 923'!D5007,'Cross-Page Data'!$I$14:$J$117,2,FALSE),J5007))</f>
        <v>biomass</v>
      </c>
      <c r="J5007" t="str">
        <f>VLOOKUP(E5007,'Cross-Page Data'!$D$4:$F$48,3,FALSE)</f>
        <v>biomass</v>
      </c>
      <c r="K5007" t="b">
        <f t="shared" si="78"/>
        <v>0</v>
      </c>
    </row>
    <row r="5008" spans="1:11">
      <c r="A5008" s="120">
        <v>10627</v>
      </c>
      <c r="B5008" s="121" t="s">
        <v>205</v>
      </c>
      <c r="C5008" s="121" t="s">
        <v>209</v>
      </c>
      <c r="D5008" s="121" t="s">
        <v>68</v>
      </c>
      <c r="E5008" s="121" t="s">
        <v>70</v>
      </c>
      <c r="F5008" s="122">
        <v>0</v>
      </c>
      <c r="G5008" s="122">
        <v>0</v>
      </c>
      <c r="H5008" s="120">
        <v>2019</v>
      </c>
      <c r="I5008" t="str">
        <f>IF(J5008="natural gas",VLOOKUP(D5008,'Cross-Page Data'!$I$4:$J$13,2,FALSE),IF(J5008="solar",VLOOKUP('Form 923'!D5008,'Cross-Page Data'!$I$14:$J$117,2,FALSE),J5008))</f>
        <v>heavy or residual fuel oil</v>
      </c>
      <c r="J5008" t="str">
        <f>VLOOKUP(E5008,'Cross-Page Data'!$D$4:$F$48,3,FALSE)</f>
        <v>heavy or residual fuel oil</v>
      </c>
      <c r="K5008" t="b">
        <f t="shared" si="78"/>
        <v>0</v>
      </c>
    </row>
    <row r="5009" spans="1:11">
      <c r="A5009" s="120">
        <v>10627</v>
      </c>
      <c r="B5009" s="121" t="s">
        <v>205</v>
      </c>
      <c r="C5009" s="121" t="s">
        <v>209</v>
      </c>
      <c r="D5009" s="121" t="s">
        <v>68</v>
      </c>
      <c r="E5009" s="121" t="s">
        <v>38</v>
      </c>
      <c r="F5009" s="122">
        <v>272526</v>
      </c>
      <c r="G5009" s="122">
        <v>47156.94</v>
      </c>
      <c r="H5009" s="120">
        <v>2019</v>
      </c>
      <c r="I5009" t="str">
        <f>IF(J5009="natural gas",VLOOKUP(D5009,'Cross-Page Data'!$I$4:$J$13,2,FALSE),IF(J5009="solar",VLOOKUP('Form 923'!D5009,'Cross-Page Data'!$I$14:$J$117,2,FALSE),J5009))</f>
        <v>natural gas nonpeaker - preexisting retiring</v>
      </c>
      <c r="J5009" t="str">
        <f>VLOOKUP(E5009,'Cross-Page Data'!$D$4:$F$48,3,FALSE)</f>
        <v>natural gas</v>
      </c>
      <c r="K5009" t="b">
        <f t="shared" si="78"/>
        <v>0</v>
      </c>
    </row>
    <row r="5010" spans="1:11">
      <c r="A5010" s="120">
        <v>10627</v>
      </c>
      <c r="B5010" s="121" t="s">
        <v>205</v>
      </c>
      <c r="C5010" s="121" t="s">
        <v>209</v>
      </c>
      <c r="D5010" s="121" t="s">
        <v>68</v>
      </c>
      <c r="E5010" s="121" t="s">
        <v>148</v>
      </c>
      <c r="F5010" s="122">
        <v>0</v>
      </c>
      <c r="G5010" s="122">
        <v>0</v>
      </c>
      <c r="H5010" s="120">
        <v>2019</v>
      </c>
      <c r="I5010" t="str">
        <f>IF(J5010="natural gas",VLOOKUP(D5010,'Cross-Page Data'!$I$4:$J$13,2,FALSE),IF(J5010="solar",VLOOKUP('Form 923'!D5010,'Cross-Page Data'!$I$14:$J$117,2,FALSE),J5010))</f>
        <v>other</v>
      </c>
      <c r="J5010" t="str">
        <f>VLOOKUP(E5010,'Cross-Page Data'!$D$4:$F$48,3,FALSE)</f>
        <v>other</v>
      </c>
      <c r="K5010" t="b">
        <f t="shared" si="78"/>
        <v>0</v>
      </c>
    </row>
    <row r="5011" spans="1:11">
      <c r="A5011" s="120">
        <v>10627</v>
      </c>
      <c r="B5011" s="121" t="s">
        <v>205</v>
      </c>
      <c r="C5011" s="121" t="s">
        <v>209</v>
      </c>
      <c r="D5011" s="121" t="s">
        <v>68</v>
      </c>
      <c r="E5011" s="121" t="s">
        <v>152</v>
      </c>
      <c r="F5011" s="122">
        <v>0</v>
      </c>
      <c r="G5011" s="122">
        <v>0</v>
      </c>
      <c r="H5011" s="120">
        <v>2019</v>
      </c>
      <c r="I5011" t="str">
        <f>IF(J5011="natural gas",VLOOKUP(D5011,'Cross-Page Data'!$I$4:$J$13,2,FALSE),IF(J5011="solar",VLOOKUP('Form 923'!D5011,'Cross-Page Data'!$I$14:$J$117,2,FALSE),J5011))</f>
        <v>heavy or residual fuel oil</v>
      </c>
      <c r="J5011" t="str">
        <f>VLOOKUP(E5011,'Cross-Page Data'!$D$4:$F$48,3,FALSE)</f>
        <v>heavy or residual fuel oil</v>
      </c>
      <c r="K5011" t="b">
        <f t="shared" si="78"/>
        <v>0</v>
      </c>
    </row>
    <row r="5012" spans="1:11">
      <c r="A5012" s="120">
        <v>10629</v>
      </c>
      <c r="B5012" s="121" t="s">
        <v>205</v>
      </c>
      <c r="C5012" s="121" t="s">
        <v>208</v>
      </c>
      <c r="D5012" s="121" t="s">
        <v>68</v>
      </c>
      <c r="E5012" s="121" t="s">
        <v>105</v>
      </c>
      <c r="F5012" s="122">
        <v>1861817</v>
      </c>
      <c r="G5012" s="122">
        <v>145898.22</v>
      </c>
      <c r="H5012" s="120">
        <v>2019</v>
      </c>
      <c r="I5012" t="str">
        <f>IF(J5012="natural gas",VLOOKUP(D5012,'Cross-Page Data'!$I$4:$J$13,2,FALSE),IF(J5012="solar",VLOOKUP('Form 923'!D5012,'Cross-Page Data'!$I$14:$J$117,2,FALSE),J5012))</f>
        <v>municipal solid waste</v>
      </c>
      <c r="J5012" t="str">
        <f>VLOOKUP(E5012,'Cross-Page Data'!$D$4:$F$48,3,FALSE)</f>
        <v>municipal solid waste</v>
      </c>
      <c r="K5012" t="b">
        <f t="shared" si="78"/>
        <v>0</v>
      </c>
    </row>
    <row r="5013" spans="1:11">
      <c r="A5013" s="120">
        <v>10629</v>
      </c>
      <c r="B5013" s="121" t="s">
        <v>205</v>
      </c>
      <c r="C5013" s="121" t="s">
        <v>208</v>
      </c>
      <c r="D5013" s="121" t="s">
        <v>68</v>
      </c>
      <c r="E5013" s="121" t="s">
        <v>110</v>
      </c>
      <c r="F5013" s="122">
        <v>2275587</v>
      </c>
      <c r="G5013" s="122">
        <v>178322.78</v>
      </c>
      <c r="H5013" s="120">
        <v>2019</v>
      </c>
      <c r="I5013" t="str">
        <f>IF(J5013="natural gas",VLOOKUP(D5013,'Cross-Page Data'!$I$4:$J$13,2,FALSE),IF(J5013="solar",VLOOKUP('Form 923'!D5013,'Cross-Page Data'!$I$14:$J$117,2,FALSE),J5013))</f>
        <v>municipal solid waste</v>
      </c>
      <c r="J5013" t="str">
        <f>VLOOKUP(E5013,'Cross-Page Data'!$D$4:$F$48,3,FALSE)</f>
        <v>municipal solid waste</v>
      </c>
      <c r="K5013" t="b">
        <f t="shared" si="78"/>
        <v>0</v>
      </c>
    </row>
    <row r="5014" spans="1:11">
      <c r="A5014" s="120">
        <v>10631</v>
      </c>
      <c r="B5014" s="121" t="s">
        <v>201</v>
      </c>
      <c r="C5014" s="121" t="s">
        <v>206</v>
      </c>
      <c r="D5014" s="121" t="s">
        <v>68</v>
      </c>
      <c r="E5014" s="121" t="s">
        <v>76</v>
      </c>
      <c r="F5014" s="122">
        <v>2897013</v>
      </c>
      <c r="G5014" s="122">
        <v>325434</v>
      </c>
      <c r="H5014" s="120">
        <v>2019</v>
      </c>
      <c r="I5014" t="str">
        <f>IF(J5014="natural gas",VLOOKUP(D5014,'Cross-Page Data'!$I$4:$J$13,2,FALSE),IF(J5014="solar",VLOOKUP('Form 923'!D5014,'Cross-Page Data'!$I$14:$J$117,2,FALSE),J5014))</f>
        <v>geothermal</v>
      </c>
      <c r="J5014" t="str">
        <f>VLOOKUP(E5014,'Cross-Page Data'!$D$4:$F$48,3,FALSE)</f>
        <v>geothermal</v>
      </c>
      <c r="K5014" t="b">
        <f t="shared" si="78"/>
        <v>1</v>
      </c>
    </row>
    <row r="5015" spans="1:11">
      <c r="A5015" s="120">
        <v>10632</v>
      </c>
      <c r="B5015" s="121" t="s">
        <v>201</v>
      </c>
      <c r="C5015" s="121" t="s">
        <v>206</v>
      </c>
      <c r="D5015" s="121" t="s">
        <v>68</v>
      </c>
      <c r="E5015" s="121" t="s">
        <v>76</v>
      </c>
      <c r="F5015" s="122">
        <v>2772153</v>
      </c>
      <c r="G5015" s="122">
        <v>311408</v>
      </c>
      <c r="H5015" s="120">
        <v>2019</v>
      </c>
      <c r="I5015" t="str">
        <f>IF(J5015="natural gas",VLOOKUP(D5015,'Cross-Page Data'!$I$4:$J$13,2,FALSE),IF(J5015="solar",VLOOKUP('Form 923'!D5015,'Cross-Page Data'!$I$14:$J$117,2,FALSE),J5015))</f>
        <v>geothermal</v>
      </c>
      <c r="J5015" t="str">
        <f>VLOOKUP(E5015,'Cross-Page Data'!$D$4:$F$48,3,FALSE)</f>
        <v>geothermal</v>
      </c>
      <c r="K5015" t="b">
        <f t="shared" si="78"/>
        <v>1</v>
      </c>
    </row>
    <row r="5016" spans="1:11">
      <c r="A5016" s="120">
        <v>10633</v>
      </c>
      <c r="B5016" s="121" t="s">
        <v>205</v>
      </c>
      <c r="C5016" s="121" t="s">
        <v>208</v>
      </c>
      <c r="D5016" s="121" t="s">
        <v>39</v>
      </c>
      <c r="E5016" s="121" t="s">
        <v>70</v>
      </c>
      <c r="F5016" s="122">
        <v>0</v>
      </c>
      <c r="G5016" s="122">
        <v>40.259</v>
      </c>
      <c r="H5016" s="120">
        <v>2019</v>
      </c>
      <c r="I5016" t="str">
        <f>IF(J5016="natural gas",VLOOKUP(D5016,'Cross-Page Data'!$I$4:$J$13,2,FALSE),IF(J5016="solar",VLOOKUP('Form 923'!D5016,'Cross-Page Data'!$I$14:$J$117,2,FALSE),J5016))</f>
        <v>heavy or residual fuel oil</v>
      </c>
      <c r="J5016" t="str">
        <f>VLOOKUP(E5016,'Cross-Page Data'!$D$4:$F$48,3,FALSE)</f>
        <v>heavy or residual fuel oil</v>
      </c>
      <c r="K5016" t="b">
        <f t="shared" si="78"/>
        <v>0</v>
      </c>
    </row>
    <row r="5017" spans="1:11">
      <c r="A5017" s="120">
        <v>10633</v>
      </c>
      <c r="B5017" s="121" t="s">
        <v>205</v>
      </c>
      <c r="C5017" s="121" t="s">
        <v>208</v>
      </c>
      <c r="D5017" s="121" t="s">
        <v>39</v>
      </c>
      <c r="E5017" s="121" t="s">
        <v>38</v>
      </c>
      <c r="F5017" s="122">
        <v>0</v>
      </c>
      <c r="G5017" s="122">
        <v>363352.74</v>
      </c>
      <c r="H5017" s="120">
        <v>2019</v>
      </c>
      <c r="I5017" t="str">
        <f>IF(J5017="natural gas",VLOOKUP(D5017,'Cross-Page Data'!$I$4:$J$13,2,FALSE),IF(J5017="solar",VLOOKUP('Form 923'!D5017,'Cross-Page Data'!$I$14:$J$117,2,FALSE),J5017))</f>
        <v>natural gas nonpeaker - preexisting nonretiring</v>
      </c>
      <c r="J5017" t="str">
        <f>VLOOKUP(E5017,'Cross-Page Data'!$D$4:$F$48,3,FALSE)</f>
        <v>natural gas</v>
      </c>
      <c r="K5017" t="b">
        <f t="shared" si="78"/>
        <v>0</v>
      </c>
    </row>
    <row r="5018" spans="1:11">
      <c r="A5018" s="120">
        <v>10633</v>
      </c>
      <c r="B5018" s="121" t="s">
        <v>205</v>
      </c>
      <c r="C5018" s="121" t="s">
        <v>208</v>
      </c>
      <c r="D5018" s="121" t="s">
        <v>61</v>
      </c>
      <c r="E5018" s="121" t="s">
        <v>70</v>
      </c>
      <c r="F5018" s="122">
        <v>1536</v>
      </c>
      <c r="G5018" s="122">
        <v>130.754</v>
      </c>
      <c r="H5018" s="120">
        <v>2019</v>
      </c>
      <c r="I5018" t="str">
        <f>IF(J5018="natural gas",VLOOKUP(D5018,'Cross-Page Data'!$I$4:$J$13,2,FALSE),IF(J5018="solar",VLOOKUP('Form 923'!D5018,'Cross-Page Data'!$I$14:$J$117,2,FALSE),J5018))</f>
        <v>heavy or residual fuel oil</v>
      </c>
      <c r="J5018" t="str">
        <f>VLOOKUP(E5018,'Cross-Page Data'!$D$4:$F$48,3,FALSE)</f>
        <v>heavy or residual fuel oil</v>
      </c>
      <c r="K5018" t="b">
        <f t="shared" si="78"/>
        <v>0</v>
      </c>
    </row>
    <row r="5019" spans="1:11">
      <c r="A5019" s="120">
        <v>10633</v>
      </c>
      <c r="B5019" s="121" t="s">
        <v>205</v>
      </c>
      <c r="C5019" s="121" t="s">
        <v>208</v>
      </c>
      <c r="D5019" s="121" t="s">
        <v>61</v>
      </c>
      <c r="E5019" s="121" t="s">
        <v>38</v>
      </c>
      <c r="F5019" s="122">
        <v>13342007</v>
      </c>
      <c r="G5019" s="122">
        <v>1131904.2</v>
      </c>
      <c r="H5019" s="120">
        <v>2019</v>
      </c>
      <c r="I5019" t="str">
        <f>IF(J5019="natural gas",VLOOKUP(D5019,'Cross-Page Data'!$I$4:$J$13,2,FALSE),IF(J5019="solar",VLOOKUP('Form 923'!D5019,'Cross-Page Data'!$I$14:$J$117,2,FALSE),J5019))</f>
        <v>natural gas nonpeaker - preexisting nonretiring</v>
      </c>
      <c r="J5019" t="str">
        <f>VLOOKUP(E5019,'Cross-Page Data'!$D$4:$F$48,3,FALSE)</f>
        <v>natural gas</v>
      </c>
      <c r="K5019" t="b">
        <f t="shared" si="78"/>
        <v>0</v>
      </c>
    </row>
    <row r="5020" spans="1:11">
      <c r="A5020" s="120">
        <v>10634</v>
      </c>
      <c r="B5020" s="121" t="s">
        <v>201</v>
      </c>
      <c r="C5020" s="121" t="s">
        <v>206</v>
      </c>
      <c r="D5020" s="121" t="s">
        <v>68</v>
      </c>
      <c r="E5020" s="121" t="s">
        <v>76</v>
      </c>
      <c r="F5020" s="122">
        <v>3232253</v>
      </c>
      <c r="G5020" s="122">
        <v>363093</v>
      </c>
      <c r="H5020" s="120">
        <v>2019</v>
      </c>
      <c r="I5020" t="str">
        <f>IF(J5020="natural gas",VLOOKUP(D5020,'Cross-Page Data'!$I$4:$J$13,2,FALSE),IF(J5020="solar",VLOOKUP('Form 923'!D5020,'Cross-Page Data'!$I$14:$J$117,2,FALSE),J5020))</f>
        <v>geothermal</v>
      </c>
      <c r="J5020" t="str">
        <f>VLOOKUP(E5020,'Cross-Page Data'!$D$4:$F$48,3,FALSE)</f>
        <v>geothermal</v>
      </c>
      <c r="K5020" t="b">
        <f t="shared" si="78"/>
        <v>1</v>
      </c>
    </row>
    <row r="5021" spans="1:11">
      <c r="A5021" s="120">
        <v>10641</v>
      </c>
      <c r="B5021" s="121" t="s">
        <v>205</v>
      </c>
      <c r="C5021" s="121" t="s">
        <v>208</v>
      </c>
      <c r="D5021" s="121" t="s">
        <v>68</v>
      </c>
      <c r="E5021" s="121" t="s">
        <v>38</v>
      </c>
      <c r="F5021" s="122">
        <v>1860</v>
      </c>
      <c r="G5021" s="122">
        <v>170.75</v>
      </c>
      <c r="H5021" s="120">
        <v>2019</v>
      </c>
      <c r="I5021" t="str">
        <f>IF(J5021="natural gas",VLOOKUP(D5021,'Cross-Page Data'!$I$4:$J$13,2,FALSE),IF(J5021="solar",VLOOKUP('Form 923'!D5021,'Cross-Page Data'!$I$14:$J$117,2,FALSE),J5021))</f>
        <v>natural gas nonpeaker - preexisting retiring</v>
      </c>
      <c r="J5021" t="str">
        <f>VLOOKUP(E5021,'Cross-Page Data'!$D$4:$F$48,3,FALSE)</f>
        <v>natural gas</v>
      </c>
      <c r="K5021" t="b">
        <f t="shared" si="78"/>
        <v>0</v>
      </c>
    </row>
    <row r="5022" spans="1:11">
      <c r="A5022" s="120">
        <v>10641</v>
      </c>
      <c r="B5022" s="121" t="s">
        <v>205</v>
      </c>
      <c r="C5022" s="121" t="s">
        <v>208</v>
      </c>
      <c r="D5022" s="121" t="s">
        <v>68</v>
      </c>
      <c r="E5022" s="121" t="s">
        <v>172</v>
      </c>
      <c r="F5022" s="122">
        <v>1196662</v>
      </c>
      <c r="G5022" s="122">
        <v>109938.25</v>
      </c>
      <c r="H5022" s="120">
        <v>2019</v>
      </c>
      <c r="I5022" t="str">
        <f>IF(J5022="natural gas",VLOOKUP(D5022,'Cross-Page Data'!$I$4:$J$13,2,FALSE),IF(J5022="solar",VLOOKUP('Form 923'!D5022,'Cross-Page Data'!$I$14:$J$117,2,FALSE),J5022))</f>
        <v>hard coal</v>
      </c>
      <c r="J5022" t="str">
        <f>VLOOKUP(E5022,'Cross-Page Data'!$D$4:$F$48,3,FALSE)</f>
        <v>hard coal</v>
      </c>
      <c r="K5022" t="b">
        <f t="shared" si="78"/>
        <v>0</v>
      </c>
    </row>
    <row r="5023" spans="1:11">
      <c r="A5023" s="120">
        <v>10642</v>
      </c>
      <c r="B5023" s="121" t="s">
        <v>201</v>
      </c>
      <c r="C5023" s="121" t="s">
        <v>206</v>
      </c>
      <c r="D5023" s="121" t="s">
        <v>68</v>
      </c>
      <c r="E5023" s="121" t="s">
        <v>70</v>
      </c>
      <c r="F5023" s="122">
        <v>12654</v>
      </c>
      <c r="G5023" s="122">
        <v>602.71</v>
      </c>
      <c r="H5023" s="120">
        <v>2019</v>
      </c>
      <c r="I5023" t="str">
        <f>IF(J5023="natural gas",VLOOKUP(D5023,'Cross-Page Data'!$I$4:$J$13,2,FALSE),IF(J5023="solar",VLOOKUP('Form 923'!D5023,'Cross-Page Data'!$I$14:$J$117,2,FALSE),J5023))</f>
        <v>heavy or residual fuel oil</v>
      </c>
      <c r="J5023" t="str">
        <f>VLOOKUP(E5023,'Cross-Page Data'!$D$4:$F$48,3,FALSE)</f>
        <v>heavy or residual fuel oil</v>
      </c>
      <c r="K5023" t="b">
        <f t="shared" si="78"/>
        <v>1</v>
      </c>
    </row>
    <row r="5024" spans="1:11">
      <c r="A5024" s="120">
        <v>10642</v>
      </c>
      <c r="B5024" s="121" t="s">
        <v>201</v>
      </c>
      <c r="C5024" s="121" t="s">
        <v>206</v>
      </c>
      <c r="D5024" s="121" t="s">
        <v>68</v>
      </c>
      <c r="E5024" s="121" t="s">
        <v>105</v>
      </c>
      <c r="F5024" s="122">
        <v>4501571</v>
      </c>
      <c r="G5024" s="122">
        <v>243818.89</v>
      </c>
      <c r="H5024" s="120">
        <v>2019</v>
      </c>
      <c r="I5024" t="str">
        <f>IF(J5024="natural gas",VLOOKUP(D5024,'Cross-Page Data'!$I$4:$J$13,2,FALSE),IF(J5024="solar",VLOOKUP('Form 923'!D5024,'Cross-Page Data'!$I$14:$J$117,2,FALSE),J5024))</f>
        <v>municipal solid waste</v>
      </c>
      <c r="J5024" t="str">
        <f>VLOOKUP(E5024,'Cross-Page Data'!$D$4:$F$48,3,FALSE)</f>
        <v>municipal solid waste</v>
      </c>
      <c r="K5024" t="b">
        <f t="shared" si="78"/>
        <v>1</v>
      </c>
    </row>
    <row r="5025" spans="1:11">
      <c r="A5025" s="120">
        <v>10642</v>
      </c>
      <c r="B5025" s="121" t="s">
        <v>201</v>
      </c>
      <c r="C5025" s="121" t="s">
        <v>206</v>
      </c>
      <c r="D5025" s="121" t="s">
        <v>68</v>
      </c>
      <c r="E5025" s="121" t="s">
        <v>110</v>
      </c>
      <c r="F5025" s="122">
        <v>5501943</v>
      </c>
      <c r="G5025" s="122">
        <v>298002.4</v>
      </c>
      <c r="H5025" s="120">
        <v>2019</v>
      </c>
      <c r="I5025" t="str">
        <f>IF(J5025="natural gas",VLOOKUP(D5025,'Cross-Page Data'!$I$4:$J$13,2,FALSE),IF(J5025="solar",VLOOKUP('Form 923'!D5025,'Cross-Page Data'!$I$14:$J$117,2,FALSE),J5025))</f>
        <v>municipal solid waste</v>
      </c>
      <c r="J5025" t="str">
        <f>VLOOKUP(E5025,'Cross-Page Data'!$D$4:$F$48,3,FALSE)</f>
        <v>municipal solid waste</v>
      </c>
      <c r="K5025" t="b">
        <f t="shared" si="78"/>
        <v>1</v>
      </c>
    </row>
    <row r="5026" spans="1:11">
      <c r="A5026" s="120">
        <v>10642</v>
      </c>
      <c r="B5026" s="121" t="s">
        <v>201</v>
      </c>
      <c r="C5026" s="121" t="s">
        <v>206</v>
      </c>
      <c r="D5026" s="121" t="s">
        <v>68</v>
      </c>
      <c r="E5026" s="121" t="s">
        <v>176</v>
      </c>
      <c r="F5026" s="122">
        <v>0</v>
      </c>
      <c r="G5026" s="122">
        <v>0</v>
      </c>
      <c r="H5026" s="120">
        <v>2019</v>
      </c>
      <c r="I5026" t="str">
        <f>IF(J5026="natural gas",VLOOKUP(D5026,'Cross-Page Data'!$I$4:$J$13,2,FALSE),IF(J5026="solar",VLOOKUP('Form 923'!D5026,'Cross-Page Data'!$I$14:$J$117,2,FALSE),J5026))</f>
        <v>biomass</v>
      </c>
      <c r="J5026" t="str">
        <f>VLOOKUP(E5026,'Cross-Page Data'!$D$4:$F$48,3,FALSE)</f>
        <v>biomass</v>
      </c>
      <c r="K5026" t="b">
        <f t="shared" si="78"/>
        <v>1</v>
      </c>
    </row>
    <row r="5027" spans="1:11">
      <c r="A5027" s="120">
        <v>10643</v>
      </c>
      <c r="B5027" s="121" t="s">
        <v>201</v>
      </c>
      <c r="C5027" s="121" t="s">
        <v>206</v>
      </c>
      <c r="D5027" s="121" t="s">
        <v>68</v>
      </c>
      <c r="E5027" s="121" t="s">
        <v>70</v>
      </c>
      <c r="F5027" s="122">
        <v>0</v>
      </c>
      <c r="G5027" s="122">
        <v>0</v>
      </c>
      <c r="H5027" s="120">
        <v>2019</v>
      </c>
      <c r="I5027" t="str">
        <f>IF(J5027="natural gas",VLOOKUP(D5027,'Cross-Page Data'!$I$4:$J$13,2,FALSE),IF(J5027="solar",VLOOKUP('Form 923'!D5027,'Cross-Page Data'!$I$14:$J$117,2,FALSE),J5027))</f>
        <v>heavy or residual fuel oil</v>
      </c>
      <c r="J5027" t="str">
        <f>VLOOKUP(E5027,'Cross-Page Data'!$D$4:$F$48,3,FALSE)</f>
        <v>heavy or residual fuel oil</v>
      </c>
      <c r="K5027" t="b">
        <f t="shared" si="78"/>
        <v>1</v>
      </c>
    </row>
    <row r="5028" spans="1:11">
      <c r="A5028" s="120">
        <v>10643</v>
      </c>
      <c r="B5028" s="121" t="s">
        <v>201</v>
      </c>
      <c r="C5028" s="121" t="s">
        <v>206</v>
      </c>
      <c r="D5028" s="121" t="s">
        <v>68</v>
      </c>
      <c r="E5028" s="121" t="s">
        <v>105</v>
      </c>
      <c r="F5028" s="122">
        <v>4434720</v>
      </c>
      <c r="G5028" s="122">
        <v>223721.92</v>
      </c>
      <c r="H5028" s="120">
        <v>2019</v>
      </c>
      <c r="I5028" t="str">
        <f>IF(J5028="natural gas",VLOOKUP(D5028,'Cross-Page Data'!$I$4:$J$13,2,FALSE),IF(J5028="solar",VLOOKUP('Form 923'!D5028,'Cross-Page Data'!$I$14:$J$117,2,FALSE),J5028))</f>
        <v>municipal solid waste</v>
      </c>
      <c r="J5028" t="str">
        <f>VLOOKUP(E5028,'Cross-Page Data'!$D$4:$F$48,3,FALSE)</f>
        <v>municipal solid waste</v>
      </c>
      <c r="K5028" t="b">
        <f t="shared" si="78"/>
        <v>1</v>
      </c>
    </row>
    <row r="5029" spans="1:11">
      <c r="A5029" s="120">
        <v>10643</v>
      </c>
      <c r="B5029" s="121" t="s">
        <v>201</v>
      </c>
      <c r="C5029" s="121" t="s">
        <v>206</v>
      </c>
      <c r="D5029" s="121" t="s">
        <v>68</v>
      </c>
      <c r="E5029" s="121" t="s">
        <v>110</v>
      </c>
      <c r="F5029" s="122">
        <v>5420260</v>
      </c>
      <c r="G5029" s="122">
        <v>273440.08</v>
      </c>
      <c r="H5029" s="120">
        <v>2019</v>
      </c>
      <c r="I5029" t="str">
        <f>IF(J5029="natural gas",VLOOKUP(D5029,'Cross-Page Data'!$I$4:$J$13,2,FALSE),IF(J5029="solar",VLOOKUP('Form 923'!D5029,'Cross-Page Data'!$I$14:$J$117,2,FALSE),J5029))</f>
        <v>municipal solid waste</v>
      </c>
      <c r="J5029" t="str">
        <f>VLOOKUP(E5029,'Cross-Page Data'!$D$4:$F$48,3,FALSE)</f>
        <v>municipal solid waste</v>
      </c>
      <c r="K5029" t="b">
        <f t="shared" si="78"/>
        <v>1</v>
      </c>
    </row>
    <row r="5030" spans="1:11">
      <c r="A5030" s="120">
        <v>10646</v>
      </c>
      <c r="B5030" s="121" t="s">
        <v>201</v>
      </c>
      <c r="C5030" s="121" t="s">
        <v>206</v>
      </c>
      <c r="D5030" s="121" t="s">
        <v>68</v>
      </c>
      <c r="E5030" s="121" t="s">
        <v>70</v>
      </c>
      <c r="F5030" s="122">
        <v>28181</v>
      </c>
      <c r="G5030" s="122">
        <v>1438.444</v>
      </c>
      <c r="H5030" s="120">
        <v>2019</v>
      </c>
      <c r="I5030" t="str">
        <f>IF(J5030="natural gas",VLOOKUP(D5030,'Cross-Page Data'!$I$4:$J$13,2,FALSE),IF(J5030="solar",VLOOKUP('Form 923'!D5030,'Cross-Page Data'!$I$14:$J$117,2,FALSE),J5030))</f>
        <v>heavy or residual fuel oil</v>
      </c>
      <c r="J5030" t="str">
        <f>VLOOKUP(E5030,'Cross-Page Data'!$D$4:$F$48,3,FALSE)</f>
        <v>heavy or residual fuel oil</v>
      </c>
      <c r="K5030" t="b">
        <f t="shared" si="78"/>
        <v>1</v>
      </c>
    </row>
    <row r="5031" spans="1:11">
      <c r="A5031" s="120">
        <v>10646</v>
      </c>
      <c r="B5031" s="121" t="s">
        <v>201</v>
      </c>
      <c r="C5031" s="121" t="s">
        <v>206</v>
      </c>
      <c r="D5031" s="121" t="s">
        <v>68</v>
      </c>
      <c r="E5031" s="121" t="s">
        <v>105</v>
      </c>
      <c r="F5031" s="122">
        <v>1135502</v>
      </c>
      <c r="G5031" s="122">
        <v>58207.502</v>
      </c>
      <c r="H5031" s="120">
        <v>2019</v>
      </c>
      <c r="I5031" t="str">
        <f>IF(J5031="natural gas",VLOOKUP(D5031,'Cross-Page Data'!$I$4:$J$13,2,FALSE),IF(J5031="solar",VLOOKUP('Form 923'!D5031,'Cross-Page Data'!$I$14:$J$117,2,FALSE),J5031))</f>
        <v>municipal solid waste</v>
      </c>
      <c r="J5031" t="str">
        <f>VLOOKUP(E5031,'Cross-Page Data'!$D$4:$F$48,3,FALSE)</f>
        <v>municipal solid waste</v>
      </c>
      <c r="K5031" t="b">
        <f t="shared" si="78"/>
        <v>1</v>
      </c>
    </row>
    <row r="5032" spans="1:11">
      <c r="A5032" s="120">
        <v>10646</v>
      </c>
      <c r="B5032" s="121" t="s">
        <v>201</v>
      </c>
      <c r="C5032" s="121" t="s">
        <v>206</v>
      </c>
      <c r="D5032" s="121" t="s">
        <v>68</v>
      </c>
      <c r="E5032" s="121" t="s">
        <v>110</v>
      </c>
      <c r="F5032" s="122">
        <v>1387827</v>
      </c>
      <c r="G5032" s="122">
        <v>71142.054</v>
      </c>
      <c r="H5032" s="120">
        <v>2019</v>
      </c>
      <c r="I5032" t="str">
        <f>IF(J5032="natural gas",VLOOKUP(D5032,'Cross-Page Data'!$I$4:$J$13,2,FALSE),IF(J5032="solar",VLOOKUP('Form 923'!D5032,'Cross-Page Data'!$I$14:$J$117,2,FALSE),J5032))</f>
        <v>municipal solid waste</v>
      </c>
      <c r="J5032" t="str">
        <f>VLOOKUP(E5032,'Cross-Page Data'!$D$4:$F$48,3,FALSE)</f>
        <v>municipal solid waste</v>
      </c>
      <c r="K5032" t="b">
        <f t="shared" si="78"/>
        <v>1</v>
      </c>
    </row>
    <row r="5033" spans="1:11">
      <c r="A5033" s="120">
        <v>10649</v>
      </c>
      <c r="B5033" s="121" t="s">
        <v>205</v>
      </c>
      <c r="C5033" s="121" t="s">
        <v>208</v>
      </c>
      <c r="D5033" s="121" t="s">
        <v>73</v>
      </c>
      <c r="E5033" s="121" t="s">
        <v>38</v>
      </c>
      <c r="F5033" s="122">
        <v>257684</v>
      </c>
      <c r="G5033" s="122">
        <v>32865</v>
      </c>
      <c r="H5033" s="120">
        <v>2019</v>
      </c>
      <c r="I5033" t="str">
        <f>IF(J5033="natural gas",VLOOKUP(D5033,'Cross-Page Data'!$I$4:$J$13,2,FALSE),IF(J5033="solar",VLOOKUP('Form 923'!D5033,'Cross-Page Data'!$I$14:$J$117,2,FALSE),J5033))</f>
        <v>natural gas peaker</v>
      </c>
      <c r="J5033" t="str">
        <f>VLOOKUP(E5033,'Cross-Page Data'!$D$4:$F$48,3,FALSE)</f>
        <v>natural gas</v>
      </c>
      <c r="K5033" t="b">
        <f t="shared" si="78"/>
        <v>0</v>
      </c>
    </row>
    <row r="5034" spans="1:11">
      <c r="A5034" s="120">
        <v>10650</v>
      </c>
      <c r="B5034" s="121" t="s">
        <v>205</v>
      </c>
      <c r="C5034" s="121" t="s">
        <v>208</v>
      </c>
      <c r="D5034" s="121" t="s">
        <v>73</v>
      </c>
      <c r="E5034" s="121" t="s">
        <v>38</v>
      </c>
      <c r="F5034" s="122">
        <v>107448</v>
      </c>
      <c r="G5034" s="122">
        <v>14125</v>
      </c>
      <c r="H5034" s="120">
        <v>2019</v>
      </c>
      <c r="I5034" t="str">
        <f>IF(J5034="natural gas",VLOOKUP(D5034,'Cross-Page Data'!$I$4:$J$13,2,FALSE),IF(J5034="solar",VLOOKUP('Form 923'!D5034,'Cross-Page Data'!$I$14:$J$117,2,FALSE),J5034))</f>
        <v>natural gas peaker</v>
      </c>
      <c r="J5034" t="str">
        <f>VLOOKUP(E5034,'Cross-Page Data'!$D$4:$F$48,3,FALSE)</f>
        <v>natural gas</v>
      </c>
      <c r="K5034" t="b">
        <f t="shared" si="78"/>
        <v>0</v>
      </c>
    </row>
    <row r="5035" spans="1:11">
      <c r="A5035" s="120">
        <v>10652</v>
      </c>
      <c r="B5035" s="121" t="s">
        <v>205</v>
      </c>
      <c r="C5035" s="121" t="s">
        <v>208</v>
      </c>
      <c r="D5035" s="121" t="s">
        <v>68</v>
      </c>
      <c r="E5035" s="121" t="s">
        <v>38</v>
      </c>
      <c r="F5035" s="122">
        <v>176923</v>
      </c>
      <c r="G5035" s="122">
        <v>11899.708</v>
      </c>
      <c r="H5035" s="120">
        <v>2019</v>
      </c>
      <c r="I5035" t="str">
        <f>IF(J5035="natural gas",VLOOKUP(D5035,'Cross-Page Data'!$I$4:$J$13,2,FALSE),IF(J5035="solar",VLOOKUP('Form 923'!D5035,'Cross-Page Data'!$I$14:$J$117,2,FALSE),J5035))</f>
        <v>natural gas nonpeaker - preexisting retiring</v>
      </c>
      <c r="J5035" t="str">
        <f>VLOOKUP(E5035,'Cross-Page Data'!$D$4:$F$48,3,FALSE)</f>
        <v>natural gas</v>
      </c>
      <c r="K5035" t="b">
        <f t="shared" si="78"/>
        <v>0</v>
      </c>
    </row>
    <row r="5036" spans="1:11">
      <c r="A5036" s="120">
        <v>10652</v>
      </c>
      <c r="B5036" s="121" t="s">
        <v>205</v>
      </c>
      <c r="C5036" s="121" t="s">
        <v>208</v>
      </c>
      <c r="D5036" s="121" t="s">
        <v>68</v>
      </c>
      <c r="E5036" s="121" t="s">
        <v>176</v>
      </c>
      <c r="F5036" s="122">
        <v>3079108</v>
      </c>
      <c r="G5036" s="122">
        <v>207144.29</v>
      </c>
      <c r="H5036" s="120">
        <v>2019</v>
      </c>
      <c r="I5036" t="str">
        <f>IF(J5036="natural gas",VLOOKUP(D5036,'Cross-Page Data'!$I$4:$J$13,2,FALSE),IF(J5036="solar",VLOOKUP('Form 923'!D5036,'Cross-Page Data'!$I$14:$J$117,2,FALSE),J5036))</f>
        <v>biomass</v>
      </c>
      <c r="J5036" t="str">
        <f>VLOOKUP(E5036,'Cross-Page Data'!$D$4:$F$48,3,FALSE)</f>
        <v>biomass</v>
      </c>
      <c r="K5036" t="b">
        <f t="shared" si="78"/>
        <v>0</v>
      </c>
    </row>
    <row r="5037" ht="25.5" spans="1:11">
      <c r="A5037" s="120">
        <v>10656</v>
      </c>
      <c r="B5037" s="121" t="s">
        <v>201</v>
      </c>
      <c r="C5037" s="121" t="s">
        <v>211</v>
      </c>
      <c r="D5037" s="121" t="s">
        <v>116</v>
      </c>
      <c r="E5037" s="121" t="s">
        <v>170</v>
      </c>
      <c r="F5037" s="122">
        <v>42479</v>
      </c>
      <c r="G5037" s="122">
        <v>4772</v>
      </c>
      <c r="H5037" s="120">
        <v>2019</v>
      </c>
      <c r="I5037" t="str">
        <f>IF(J5037="natural gas",VLOOKUP(D5037,'Cross-Page Data'!$I$4:$J$13,2,FALSE),IF(J5037="solar",VLOOKUP('Form 923'!D5037,'Cross-Page Data'!$I$14:$J$117,2,FALSE),J5037))</f>
        <v>hydro</v>
      </c>
      <c r="J5037" t="str">
        <f>VLOOKUP(E5037,'Cross-Page Data'!$D$4:$F$48,3,FALSE)</f>
        <v>hydro</v>
      </c>
      <c r="K5037" t="b">
        <f t="shared" si="78"/>
        <v>0</v>
      </c>
    </row>
    <row r="5038" spans="1:11">
      <c r="A5038" s="120">
        <v>10671</v>
      </c>
      <c r="B5038" s="121" t="s">
        <v>201</v>
      </c>
      <c r="C5038" s="121" t="s">
        <v>202</v>
      </c>
      <c r="D5038" s="121" t="s">
        <v>68</v>
      </c>
      <c r="E5038" s="121" t="s">
        <v>54</v>
      </c>
      <c r="F5038" s="122">
        <v>1805926</v>
      </c>
      <c r="G5038" s="122">
        <v>142522</v>
      </c>
      <c r="H5038" s="120">
        <v>2019</v>
      </c>
      <c r="I5038" t="str">
        <f>IF(J5038="natural gas",VLOOKUP(D5038,'Cross-Page Data'!$I$4:$J$13,2,FALSE),IF(J5038="solar",VLOOKUP('Form 923'!D5038,'Cross-Page Data'!$I$14:$J$117,2,FALSE),J5038))</f>
        <v>hard coal</v>
      </c>
      <c r="J5038" t="str">
        <f>VLOOKUP(E5038,'Cross-Page Data'!$D$4:$F$48,3,FALSE)</f>
        <v>hard coal</v>
      </c>
      <c r="K5038" t="b">
        <f t="shared" si="78"/>
        <v>1</v>
      </c>
    </row>
    <row r="5039" spans="1:11">
      <c r="A5039" s="120">
        <v>10671</v>
      </c>
      <c r="B5039" s="121" t="s">
        <v>201</v>
      </c>
      <c r="C5039" s="121" t="s">
        <v>202</v>
      </c>
      <c r="D5039" s="121" t="s">
        <v>68</v>
      </c>
      <c r="E5039" s="121" t="s">
        <v>38</v>
      </c>
      <c r="F5039" s="122">
        <v>144870</v>
      </c>
      <c r="G5039" s="122">
        <v>10955.899</v>
      </c>
      <c r="H5039" s="120">
        <v>2019</v>
      </c>
      <c r="I5039" t="str">
        <f>IF(J5039="natural gas",VLOOKUP(D5039,'Cross-Page Data'!$I$4:$J$13,2,FALSE),IF(J5039="solar",VLOOKUP('Form 923'!D5039,'Cross-Page Data'!$I$14:$J$117,2,FALSE),J5039))</f>
        <v>natural gas nonpeaker - preexisting retiring</v>
      </c>
      <c r="J5039" t="str">
        <f>VLOOKUP(E5039,'Cross-Page Data'!$D$4:$F$48,3,FALSE)</f>
        <v>natural gas</v>
      </c>
      <c r="K5039" t="b">
        <f t="shared" si="78"/>
        <v>1</v>
      </c>
    </row>
    <row r="5040" spans="1:11">
      <c r="A5040" s="120">
        <v>10671</v>
      </c>
      <c r="B5040" s="121" t="s">
        <v>201</v>
      </c>
      <c r="C5040" s="121" t="s">
        <v>202</v>
      </c>
      <c r="D5040" s="121" t="s">
        <v>68</v>
      </c>
      <c r="E5040" s="121" t="s">
        <v>150</v>
      </c>
      <c r="F5040" s="122">
        <v>282475</v>
      </c>
      <c r="G5040" s="122">
        <v>23454.569</v>
      </c>
      <c r="H5040" s="120">
        <v>2019</v>
      </c>
      <c r="I5040" t="str">
        <f>IF(J5040="natural gas",VLOOKUP(D5040,'Cross-Page Data'!$I$4:$J$13,2,FALSE),IF(J5040="solar",VLOOKUP('Form 923'!D5040,'Cross-Page Data'!$I$14:$J$117,2,FALSE),J5040))</f>
        <v>hard coal</v>
      </c>
      <c r="J5040" t="str">
        <f>VLOOKUP(E5040,'Cross-Page Data'!$D$4:$F$48,3,FALSE)</f>
        <v>hard coal</v>
      </c>
      <c r="K5040" t="b">
        <f t="shared" si="78"/>
        <v>1</v>
      </c>
    </row>
    <row r="5041" spans="1:11">
      <c r="A5041" s="120">
        <v>10671</v>
      </c>
      <c r="B5041" s="121" t="s">
        <v>201</v>
      </c>
      <c r="C5041" s="121" t="s">
        <v>202</v>
      </c>
      <c r="D5041" s="121" t="s">
        <v>68</v>
      </c>
      <c r="E5041" s="121" t="s">
        <v>162</v>
      </c>
      <c r="F5041" s="122">
        <v>4546729</v>
      </c>
      <c r="G5041" s="122">
        <v>361563.26</v>
      </c>
      <c r="H5041" s="120">
        <v>2019</v>
      </c>
      <c r="I5041" t="str">
        <f>IF(J5041="natural gas",VLOOKUP(D5041,'Cross-Page Data'!$I$4:$J$13,2,FALSE),IF(J5041="solar",VLOOKUP('Form 923'!D5041,'Cross-Page Data'!$I$14:$J$117,2,FALSE),J5041))</f>
        <v>hard coal</v>
      </c>
      <c r="J5041" t="str">
        <f>VLOOKUP(E5041,'Cross-Page Data'!$D$4:$F$48,3,FALSE)</f>
        <v>hard coal</v>
      </c>
      <c r="K5041" t="b">
        <f t="shared" si="78"/>
        <v>1</v>
      </c>
    </row>
    <row r="5042" spans="1:11">
      <c r="A5042" s="120">
        <v>10671</v>
      </c>
      <c r="B5042" s="121" t="s">
        <v>201</v>
      </c>
      <c r="C5042" s="121" t="s">
        <v>202</v>
      </c>
      <c r="D5042" s="121" t="s">
        <v>68</v>
      </c>
      <c r="E5042" s="121" t="s">
        <v>166</v>
      </c>
      <c r="F5042" s="122">
        <v>9855</v>
      </c>
      <c r="G5042" s="122">
        <v>818.266</v>
      </c>
      <c r="H5042" s="120">
        <v>2019</v>
      </c>
      <c r="I5042" t="str">
        <f>IF(J5042="natural gas",VLOOKUP(D5042,'Cross-Page Data'!$I$4:$J$13,2,FALSE),IF(J5042="solar",VLOOKUP('Form 923'!D5042,'Cross-Page Data'!$I$14:$J$117,2,FALSE),J5042))</f>
        <v>other</v>
      </c>
      <c r="J5042" t="str">
        <f>VLOOKUP(E5042,'Cross-Page Data'!$D$4:$F$48,3,FALSE)</f>
        <v>other</v>
      </c>
      <c r="K5042" t="b">
        <f t="shared" si="78"/>
        <v>1</v>
      </c>
    </row>
    <row r="5043" spans="1:11">
      <c r="A5043" s="120">
        <v>10671</v>
      </c>
      <c r="B5043" s="121" t="s">
        <v>201</v>
      </c>
      <c r="C5043" s="121" t="s">
        <v>202</v>
      </c>
      <c r="D5043" s="121" t="s">
        <v>68</v>
      </c>
      <c r="E5043" s="121" t="s">
        <v>176</v>
      </c>
      <c r="F5043" s="122">
        <v>0</v>
      </c>
      <c r="G5043" s="122">
        <v>0</v>
      </c>
      <c r="H5043" s="120">
        <v>2019</v>
      </c>
      <c r="I5043" t="str">
        <f>IF(J5043="natural gas",VLOOKUP(D5043,'Cross-Page Data'!$I$4:$J$13,2,FALSE),IF(J5043="solar",VLOOKUP('Form 923'!D5043,'Cross-Page Data'!$I$14:$J$117,2,FALSE),J5043))</f>
        <v>biomass</v>
      </c>
      <c r="J5043" t="str">
        <f>VLOOKUP(E5043,'Cross-Page Data'!$D$4:$F$48,3,FALSE)</f>
        <v>biomass</v>
      </c>
      <c r="K5043" t="b">
        <f t="shared" si="78"/>
        <v>1</v>
      </c>
    </row>
    <row r="5044" spans="1:11">
      <c r="A5044" s="120">
        <v>10673</v>
      </c>
      <c r="B5044" s="121" t="s">
        <v>205</v>
      </c>
      <c r="C5044" s="121" t="s">
        <v>208</v>
      </c>
      <c r="D5044" s="121" t="s">
        <v>68</v>
      </c>
      <c r="E5044" s="121" t="s">
        <v>54</v>
      </c>
      <c r="F5044" s="122">
        <v>314631</v>
      </c>
      <c r="G5044" s="122">
        <v>28792.787</v>
      </c>
      <c r="H5044" s="120">
        <v>2019</v>
      </c>
      <c r="I5044" t="str">
        <f>IF(J5044="natural gas",VLOOKUP(D5044,'Cross-Page Data'!$I$4:$J$13,2,FALSE),IF(J5044="solar",VLOOKUP('Form 923'!D5044,'Cross-Page Data'!$I$14:$J$117,2,FALSE),J5044))</f>
        <v>hard coal</v>
      </c>
      <c r="J5044" t="str">
        <f>VLOOKUP(E5044,'Cross-Page Data'!$D$4:$F$48,3,FALSE)</f>
        <v>hard coal</v>
      </c>
      <c r="K5044" t="b">
        <f t="shared" si="78"/>
        <v>0</v>
      </c>
    </row>
    <row r="5045" spans="1:11">
      <c r="A5045" s="120">
        <v>10673</v>
      </c>
      <c r="B5045" s="121" t="s">
        <v>205</v>
      </c>
      <c r="C5045" s="121" t="s">
        <v>208</v>
      </c>
      <c r="D5045" s="121" t="s">
        <v>68</v>
      </c>
      <c r="E5045" s="121" t="s">
        <v>70</v>
      </c>
      <c r="F5045" s="122">
        <v>31730</v>
      </c>
      <c r="G5045" s="122">
        <v>2905.363</v>
      </c>
      <c r="H5045" s="120">
        <v>2019</v>
      </c>
      <c r="I5045" t="str">
        <f>IF(J5045="natural gas",VLOOKUP(D5045,'Cross-Page Data'!$I$4:$J$13,2,FALSE),IF(J5045="solar",VLOOKUP('Form 923'!D5045,'Cross-Page Data'!$I$14:$J$117,2,FALSE),J5045))</f>
        <v>heavy or residual fuel oil</v>
      </c>
      <c r="J5045" t="str">
        <f>VLOOKUP(E5045,'Cross-Page Data'!$D$4:$F$48,3,FALSE)</f>
        <v>heavy or residual fuel oil</v>
      </c>
      <c r="K5045" t="b">
        <f t="shared" si="78"/>
        <v>0</v>
      </c>
    </row>
    <row r="5046" spans="1:11">
      <c r="A5046" s="120">
        <v>10673</v>
      </c>
      <c r="B5046" s="121" t="s">
        <v>205</v>
      </c>
      <c r="C5046" s="121" t="s">
        <v>208</v>
      </c>
      <c r="D5046" s="121" t="s">
        <v>68</v>
      </c>
      <c r="E5046" s="121" t="s">
        <v>137</v>
      </c>
      <c r="F5046" s="122">
        <v>0</v>
      </c>
      <c r="G5046" s="122">
        <v>0</v>
      </c>
      <c r="H5046" s="120">
        <v>2019</v>
      </c>
      <c r="I5046" t="str">
        <f>IF(J5046="natural gas",VLOOKUP(D5046,'Cross-Page Data'!$I$4:$J$13,2,FALSE),IF(J5046="solar",VLOOKUP('Form 923'!D5046,'Cross-Page Data'!$I$14:$J$117,2,FALSE),J5046))</f>
        <v>biomass</v>
      </c>
      <c r="J5046" t="str">
        <f>VLOOKUP(E5046,'Cross-Page Data'!$D$4:$F$48,3,FALSE)</f>
        <v>biomass</v>
      </c>
      <c r="K5046" t="b">
        <f t="shared" si="78"/>
        <v>0</v>
      </c>
    </row>
    <row r="5047" spans="1:11">
      <c r="A5047" s="120">
        <v>10673</v>
      </c>
      <c r="B5047" s="121" t="s">
        <v>205</v>
      </c>
      <c r="C5047" s="121" t="s">
        <v>208</v>
      </c>
      <c r="D5047" s="121" t="s">
        <v>68</v>
      </c>
      <c r="E5047" s="121" t="s">
        <v>162</v>
      </c>
      <c r="F5047" s="122">
        <v>13864586</v>
      </c>
      <c r="G5047" s="122">
        <v>1273153.2</v>
      </c>
      <c r="H5047" s="120">
        <v>2019</v>
      </c>
      <c r="I5047" t="str">
        <f>IF(J5047="natural gas",VLOOKUP(D5047,'Cross-Page Data'!$I$4:$J$13,2,FALSE),IF(J5047="solar",VLOOKUP('Form 923'!D5047,'Cross-Page Data'!$I$14:$J$117,2,FALSE),J5047))</f>
        <v>hard coal</v>
      </c>
      <c r="J5047" t="str">
        <f>VLOOKUP(E5047,'Cross-Page Data'!$D$4:$F$48,3,FALSE)</f>
        <v>hard coal</v>
      </c>
      <c r="K5047" t="b">
        <f t="shared" si="78"/>
        <v>0</v>
      </c>
    </row>
    <row r="5048" spans="1:11">
      <c r="A5048" s="120">
        <v>10673</v>
      </c>
      <c r="B5048" s="121" t="s">
        <v>205</v>
      </c>
      <c r="C5048" s="121" t="s">
        <v>208</v>
      </c>
      <c r="D5048" s="121" t="s">
        <v>68</v>
      </c>
      <c r="E5048" s="121" t="s">
        <v>166</v>
      </c>
      <c r="F5048" s="122">
        <v>0</v>
      </c>
      <c r="G5048" s="122">
        <v>0</v>
      </c>
      <c r="H5048" s="120">
        <v>2019</v>
      </c>
      <c r="I5048" t="str">
        <f>IF(J5048="natural gas",VLOOKUP(D5048,'Cross-Page Data'!$I$4:$J$13,2,FALSE),IF(J5048="solar",VLOOKUP('Form 923'!D5048,'Cross-Page Data'!$I$14:$J$117,2,FALSE),J5048))</f>
        <v>other</v>
      </c>
      <c r="J5048" t="str">
        <f>VLOOKUP(E5048,'Cross-Page Data'!$D$4:$F$48,3,FALSE)</f>
        <v>other</v>
      </c>
      <c r="K5048" t="b">
        <f t="shared" si="78"/>
        <v>0</v>
      </c>
    </row>
    <row r="5049" spans="1:11">
      <c r="A5049" s="120">
        <v>10673</v>
      </c>
      <c r="B5049" s="121" t="s">
        <v>205</v>
      </c>
      <c r="C5049" s="121" t="s">
        <v>208</v>
      </c>
      <c r="D5049" s="121" t="s">
        <v>68</v>
      </c>
      <c r="E5049" s="121" t="s">
        <v>183</v>
      </c>
      <c r="F5049" s="122">
        <v>135865</v>
      </c>
      <c r="G5049" s="122">
        <v>12473.653</v>
      </c>
      <c r="H5049" s="120">
        <v>2019</v>
      </c>
      <c r="I5049" t="str">
        <f>IF(J5049="natural gas",VLOOKUP(D5049,'Cross-Page Data'!$I$4:$J$13,2,FALSE),IF(J5049="solar",VLOOKUP('Form 923'!D5049,'Cross-Page Data'!$I$14:$J$117,2,FALSE),J5049))</f>
        <v>crude oil</v>
      </c>
      <c r="J5049" t="str">
        <f>VLOOKUP(E5049,'Cross-Page Data'!$D$4:$F$48,3,FALSE)</f>
        <v>crude oil</v>
      </c>
      <c r="K5049" t="b">
        <f t="shared" si="78"/>
        <v>0</v>
      </c>
    </row>
    <row r="5050" spans="1:11">
      <c r="A5050" s="120">
        <v>10678</v>
      </c>
      <c r="B5050" s="121" t="s">
        <v>205</v>
      </c>
      <c r="C5050" s="121" t="s">
        <v>208</v>
      </c>
      <c r="D5050" s="121" t="s">
        <v>68</v>
      </c>
      <c r="E5050" s="121" t="s">
        <v>54</v>
      </c>
      <c r="F5050" s="122">
        <v>9839056</v>
      </c>
      <c r="G5050" s="122">
        <v>1102898.6</v>
      </c>
      <c r="H5050" s="120">
        <v>2019</v>
      </c>
      <c r="I5050" t="str">
        <f>IF(J5050="natural gas",VLOOKUP(D5050,'Cross-Page Data'!$I$4:$J$13,2,FALSE),IF(J5050="solar",VLOOKUP('Form 923'!D5050,'Cross-Page Data'!$I$14:$J$117,2,FALSE),J5050))</f>
        <v>hard coal</v>
      </c>
      <c r="J5050" t="str">
        <f>VLOOKUP(E5050,'Cross-Page Data'!$D$4:$F$48,3,FALSE)</f>
        <v>hard coal</v>
      </c>
      <c r="K5050" t="b">
        <f t="shared" si="78"/>
        <v>0</v>
      </c>
    </row>
    <row r="5051" spans="1:11">
      <c r="A5051" s="120">
        <v>10678</v>
      </c>
      <c r="B5051" s="121" t="s">
        <v>205</v>
      </c>
      <c r="C5051" s="121" t="s">
        <v>208</v>
      </c>
      <c r="D5051" s="121" t="s">
        <v>68</v>
      </c>
      <c r="E5051" s="121" t="s">
        <v>70</v>
      </c>
      <c r="F5051" s="122">
        <v>8268</v>
      </c>
      <c r="G5051" s="122">
        <v>911.408</v>
      </c>
      <c r="H5051" s="120">
        <v>2019</v>
      </c>
      <c r="I5051" t="str">
        <f>IF(J5051="natural gas",VLOOKUP(D5051,'Cross-Page Data'!$I$4:$J$13,2,FALSE),IF(J5051="solar",VLOOKUP('Form 923'!D5051,'Cross-Page Data'!$I$14:$J$117,2,FALSE),J5051))</f>
        <v>heavy or residual fuel oil</v>
      </c>
      <c r="J5051" t="str">
        <f>VLOOKUP(E5051,'Cross-Page Data'!$D$4:$F$48,3,FALSE)</f>
        <v>heavy or residual fuel oil</v>
      </c>
      <c r="K5051" t="b">
        <f t="shared" si="78"/>
        <v>0</v>
      </c>
    </row>
    <row r="5052" spans="1:11">
      <c r="A5052" s="120">
        <v>10678</v>
      </c>
      <c r="B5052" s="121" t="s">
        <v>205</v>
      </c>
      <c r="C5052" s="121" t="s">
        <v>208</v>
      </c>
      <c r="D5052" s="121" t="s">
        <v>68</v>
      </c>
      <c r="E5052" s="121" t="s">
        <v>172</v>
      </c>
      <c r="F5052" s="122">
        <v>0</v>
      </c>
      <c r="G5052" s="122">
        <v>0</v>
      </c>
      <c r="H5052" s="120">
        <v>2019</v>
      </c>
      <c r="I5052" t="str">
        <f>IF(J5052="natural gas",VLOOKUP(D5052,'Cross-Page Data'!$I$4:$J$13,2,FALSE),IF(J5052="solar",VLOOKUP('Form 923'!D5052,'Cross-Page Data'!$I$14:$J$117,2,FALSE),J5052))</f>
        <v>hard coal</v>
      </c>
      <c r="J5052" t="str">
        <f>VLOOKUP(E5052,'Cross-Page Data'!$D$4:$F$48,3,FALSE)</f>
        <v>hard coal</v>
      </c>
      <c r="K5052" t="b">
        <f t="shared" si="78"/>
        <v>0</v>
      </c>
    </row>
    <row r="5053" spans="1:11">
      <c r="A5053" s="120">
        <v>10682</v>
      </c>
      <c r="B5053" s="121" t="s">
        <v>201</v>
      </c>
      <c r="C5053" s="121" t="s">
        <v>206</v>
      </c>
      <c r="D5053" s="121" t="s">
        <v>39</v>
      </c>
      <c r="E5053" s="121" t="s">
        <v>38</v>
      </c>
      <c r="F5053" s="122">
        <v>428492</v>
      </c>
      <c r="G5053" s="122">
        <v>75813</v>
      </c>
      <c r="H5053" s="120">
        <v>2019</v>
      </c>
      <c r="I5053" t="str">
        <f>IF(J5053="natural gas",VLOOKUP(D5053,'Cross-Page Data'!$I$4:$J$13,2,FALSE),IF(J5053="solar",VLOOKUP('Form 923'!D5053,'Cross-Page Data'!$I$14:$J$117,2,FALSE),J5053))</f>
        <v>natural gas nonpeaker - preexisting nonretiring</v>
      </c>
      <c r="J5053" t="str">
        <f>VLOOKUP(E5053,'Cross-Page Data'!$D$4:$F$48,3,FALSE)</f>
        <v>natural gas</v>
      </c>
      <c r="K5053" t="b">
        <f t="shared" si="78"/>
        <v>1</v>
      </c>
    </row>
    <row r="5054" spans="1:11">
      <c r="A5054" s="120">
        <v>10682</v>
      </c>
      <c r="B5054" s="121" t="s">
        <v>201</v>
      </c>
      <c r="C5054" s="121" t="s">
        <v>206</v>
      </c>
      <c r="D5054" s="121" t="s">
        <v>61</v>
      </c>
      <c r="E5054" s="121" t="s">
        <v>38</v>
      </c>
      <c r="F5054" s="122">
        <v>1253674</v>
      </c>
      <c r="G5054" s="122">
        <v>79072</v>
      </c>
      <c r="H5054" s="120">
        <v>2019</v>
      </c>
      <c r="I5054" t="str">
        <f>IF(J5054="natural gas",VLOOKUP(D5054,'Cross-Page Data'!$I$4:$J$13,2,FALSE),IF(J5054="solar",VLOOKUP('Form 923'!D5054,'Cross-Page Data'!$I$14:$J$117,2,FALSE),J5054))</f>
        <v>natural gas nonpeaker - preexisting nonretiring</v>
      </c>
      <c r="J5054" t="str">
        <f>VLOOKUP(E5054,'Cross-Page Data'!$D$4:$F$48,3,FALSE)</f>
        <v>natural gas</v>
      </c>
      <c r="K5054" t="b">
        <f t="shared" si="78"/>
        <v>1</v>
      </c>
    </row>
    <row r="5055" spans="1:11">
      <c r="A5055" s="120">
        <v>10682</v>
      </c>
      <c r="B5055" s="121" t="s">
        <v>201</v>
      </c>
      <c r="C5055" s="121" t="s">
        <v>206</v>
      </c>
      <c r="D5055" s="121" t="s">
        <v>73</v>
      </c>
      <c r="E5055" s="121" t="s">
        <v>38</v>
      </c>
      <c r="F5055" s="122">
        <v>280699</v>
      </c>
      <c r="G5055" s="122">
        <v>17495</v>
      </c>
      <c r="H5055" s="120">
        <v>2019</v>
      </c>
      <c r="I5055" t="str">
        <f>IF(J5055="natural gas",VLOOKUP(D5055,'Cross-Page Data'!$I$4:$J$13,2,FALSE),IF(J5055="solar",VLOOKUP('Form 923'!D5055,'Cross-Page Data'!$I$14:$J$117,2,FALSE),J5055))</f>
        <v>natural gas peaker</v>
      </c>
      <c r="J5055" t="str">
        <f>VLOOKUP(E5055,'Cross-Page Data'!$D$4:$F$48,3,FALSE)</f>
        <v>natural gas</v>
      </c>
      <c r="K5055" t="b">
        <f t="shared" si="78"/>
        <v>1</v>
      </c>
    </row>
    <row r="5056" spans="1:11">
      <c r="A5056" s="120">
        <v>10684</v>
      </c>
      <c r="B5056" s="121" t="s">
        <v>205</v>
      </c>
      <c r="C5056" s="121" t="s">
        <v>209</v>
      </c>
      <c r="D5056" s="121" t="s">
        <v>68</v>
      </c>
      <c r="E5056" s="121" t="s">
        <v>54</v>
      </c>
      <c r="F5056" s="122">
        <v>18653</v>
      </c>
      <c r="G5056" s="122">
        <v>3954.663</v>
      </c>
      <c r="H5056" s="120">
        <v>2019</v>
      </c>
      <c r="I5056" t="str">
        <f>IF(J5056="natural gas",VLOOKUP(D5056,'Cross-Page Data'!$I$4:$J$13,2,FALSE),IF(J5056="solar",VLOOKUP('Form 923'!D5056,'Cross-Page Data'!$I$14:$J$117,2,FALSE),J5056))</f>
        <v>hard coal</v>
      </c>
      <c r="J5056" t="str">
        <f>VLOOKUP(E5056,'Cross-Page Data'!$D$4:$F$48,3,FALSE)</f>
        <v>hard coal</v>
      </c>
      <c r="K5056" t="b">
        <f t="shared" si="78"/>
        <v>0</v>
      </c>
    </row>
    <row r="5057" spans="1:11">
      <c r="A5057" s="120">
        <v>10684</v>
      </c>
      <c r="B5057" s="121" t="s">
        <v>205</v>
      </c>
      <c r="C5057" s="121" t="s">
        <v>209</v>
      </c>
      <c r="D5057" s="121" t="s">
        <v>68</v>
      </c>
      <c r="E5057" s="121" t="s">
        <v>38</v>
      </c>
      <c r="F5057" s="122">
        <v>53671</v>
      </c>
      <c r="G5057" s="122">
        <v>9351.127</v>
      </c>
      <c r="H5057" s="120">
        <v>2019</v>
      </c>
      <c r="I5057" t="str">
        <f>IF(J5057="natural gas",VLOOKUP(D5057,'Cross-Page Data'!$I$4:$J$13,2,FALSE),IF(J5057="solar",VLOOKUP('Form 923'!D5057,'Cross-Page Data'!$I$14:$J$117,2,FALSE),J5057))</f>
        <v>natural gas nonpeaker - preexisting retiring</v>
      </c>
      <c r="J5057" t="str">
        <f>VLOOKUP(E5057,'Cross-Page Data'!$D$4:$F$48,3,FALSE)</f>
        <v>natural gas</v>
      </c>
      <c r="K5057" t="b">
        <f t="shared" si="78"/>
        <v>0</v>
      </c>
    </row>
    <row r="5058" spans="1:11">
      <c r="A5058" s="120">
        <v>10684</v>
      </c>
      <c r="B5058" s="121" t="s">
        <v>205</v>
      </c>
      <c r="C5058" s="121" t="s">
        <v>209</v>
      </c>
      <c r="D5058" s="121" t="s">
        <v>68</v>
      </c>
      <c r="E5058" s="121" t="s">
        <v>150</v>
      </c>
      <c r="F5058" s="122">
        <v>1103808</v>
      </c>
      <c r="G5058" s="122">
        <v>236501.21</v>
      </c>
      <c r="H5058" s="120">
        <v>2019</v>
      </c>
      <c r="I5058" t="str">
        <f>IF(J5058="natural gas",VLOOKUP(D5058,'Cross-Page Data'!$I$4:$J$13,2,FALSE),IF(J5058="solar",VLOOKUP('Form 923'!D5058,'Cross-Page Data'!$I$14:$J$117,2,FALSE),J5058))</f>
        <v>hard coal</v>
      </c>
      <c r="J5058" t="str">
        <f>VLOOKUP(E5058,'Cross-Page Data'!$D$4:$F$48,3,FALSE)</f>
        <v>hard coal</v>
      </c>
      <c r="K5058" t="b">
        <f t="shared" si="78"/>
        <v>0</v>
      </c>
    </row>
    <row r="5059" spans="1:11">
      <c r="A5059" s="120">
        <v>10687</v>
      </c>
      <c r="B5059" s="121" t="s">
        <v>201</v>
      </c>
      <c r="C5059" s="121" t="s">
        <v>206</v>
      </c>
      <c r="D5059" s="121" t="s">
        <v>116</v>
      </c>
      <c r="E5059" s="121" t="s">
        <v>170</v>
      </c>
      <c r="F5059" s="122">
        <v>43146</v>
      </c>
      <c r="G5059" s="122">
        <v>4847</v>
      </c>
      <c r="H5059" s="120">
        <v>2019</v>
      </c>
      <c r="I5059" t="str">
        <f>IF(J5059="natural gas",VLOOKUP(D5059,'Cross-Page Data'!$I$4:$J$13,2,FALSE),IF(J5059="solar",VLOOKUP('Form 923'!D5059,'Cross-Page Data'!$I$14:$J$117,2,FALSE),J5059))</f>
        <v>hydro</v>
      </c>
      <c r="J5059" t="str">
        <f>VLOOKUP(E5059,'Cross-Page Data'!$D$4:$F$48,3,FALSE)</f>
        <v>hydro</v>
      </c>
      <c r="K5059" t="b">
        <f t="shared" si="78"/>
        <v>1</v>
      </c>
    </row>
    <row r="5060" spans="1:11">
      <c r="A5060" s="120">
        <v>10690</v>
      </c>
      <c r="B5060" s="121" t="s">
        <v>205</v>
      </c>
      <c r="C5060" s="121" t="s">
        <v>209</v>
      </c>
      <c r="D5060" s="121" t="s">
        <v>73</v>
      </c>
      <c r="E5060" s="121" t="s">
        <v>38</v>
      </c>
      <c r="F5060" s="122">
        <v>2708210</v>
      </c>
      <c r="G5060" s="122">
        <v>666734</v>
      </c>
      <c r="H5060" s="120">
        <v>2019</v>
      </c>
      <c r="I5060" t="str">
        <f>IF(J5060="natural gas",VLOOKUP(D5060,'Cross-Page Data'!$I$4:$J$13,2,FALSE),IF(J5060="solar",VLOOKUP('Form 923'!D5060,'Cross-Page Data'!$I$14:$J$117,2,FALSE),J5060))</f>
        <v>natural gas peaker</v>
      </c>
      <c r="J5060" t="str">
        <f>VLOOKUP(E5060,'Cross-Page Data'!$D$4:$F$48,3,FALSE)</f>
        <v>natural gas</v>
      </c>
      <c r="K5060" t="b">
        <f t="shared" si="78"/>
        <v>0</v>
      </c>
    </row>
    <row r="5061" spans="1:11">
      <c r="A5061" s="120">
        <v>10692</v>
      </c>
      <c r="B5061" s="121" t="s">
        <v>205</v>
      </c>
      <c r="C5061" s="121" t="s">
        <v>209</v>
      </c>
      <c r="D5061" s="121" t="s">
        <v>73</v>
      </c>
      <c r="E5061" s="121" t="s">
        <v>38</v>
      </c>
      <c r="F5061" s="122">
        <v>12585803</v>
      </c>
      <c r="G5061" s="122">
        <v>2566589</v>
      </c>
      <c r="H5061" s="120">
        <v>2019</v>
      </c>
      <c r="I5061" t="str">
        <f>IF(J5061="natural gas",VLOOKUP(D5061,'Cross-Page Data'!$I$4:$J$13,2,FALSE),IF(J5061="solar",VLOOKUP('Form 923'!D5061,'Cross-Page Data'!$I$14:$J$117,2,FALSE),J5061))</f>
        <v>natural gas peaker</v>
      </c>
      <c r="J5061" t="str">
        <f>VLOOKUP(E5061,'Cross-Page Data'!$D$4:$F$48,3,FALSE)</f>
        <v>natural gas</v>
      </c>
      <c r="K5061" t="b">
        <f t="shared" si="78"/>
        <v>0</v>
      </c>
    </row>
    <row r="5062" ht="25.5" spans="1:11">
      <c r="A5062" s="120">
        <v>10693</v>
      </c>
      <c r="B5062" s="121" t="s">
        <v>205</v>
      </c>
      <c r="C5062" s="121" t="s">
        <v>210</v>
      </c>
      <c r="D5062" s="121" t="s">
        <v>79</v>
      </c>
      <c r="E5062" s="121" t="s">
        <v>70</v>
      </c>
      <c r="F5062" s="122">
        <v>4545</v>
      </c>
      <c r="G5062" s="122">
        <v>546</v>
      </c>
      <c r="H5062" s="120">
        <v>2019</v>
      </c>
      <c r="I5062" t="str">
        <f>IF(J5062="natural gas",VLOOKUP(D5062,'Cross-Page Data'!$I$4:$J$13,2,FALSE),IF(J5062="solar",VLOOKUP('Form 923'!D5062,'Cross-Page Data'!$I$14:$J$117,2,FALSE),J5062))</f>
        <v>heavy or residual fuel oil</v>
      </c>
      <c r="J5062" t="str">
        <f>VLOOKUP(E5062,'Cross-Page Data'!$D$4:$F$48,3,FALSE)</f>
        <v>heavy or residual fuel oil</v>
      </c>
      <c r="K5062" t="b">
        <f t="shared" si="78"/>
        <v>0</v>
      </c>
    </row>
    <row r="5063" ht="25.5" spans="1:11">
      <c r="A5063" s="120">
        <v>10693</v>
      </c>
      <c r="B5063" s="121" t="s">
        <v>205</v>
      </c>
      <c r="C5063" s="121" t="s">
        <v>210</v>
      </c>
      <c r="D5063" s="121" t="s">
        <v>68</v>
      </c>
      <c r="E5063" s="121" t="s">
        <v>54</v>
      </c>
      <c r="F5063" s="122">
        <v>0</v>
      </c>
      <c r="G5063" s="122">
        <v>0</v>
      </c>
      <c r="H5063" s="120">
        <v>2019</v>
      </c>
      <c r="I5063" t="str">
        <f>IF(J5063="natural gas",VLOOKUP(D5063,'Cross-Page Data'!$I$4:$J$13,2,FALSE),IF(J5063="solar",VLOOKUP('Form 923'!D5063,'Cross-Page Data'!$I$14:$J$117,2,FALSE),J5063))</f>
        <v>hard coal</v>
      </c>
      <c r="J5063" t="str">
        <f>VLOOKUP(E5063,'Cross-Page Data'!$D$4:$F$48,3,FALSE)</f>
        <v>hard coal</v>
      </c>
      <c r="K5063" t="b">
        <f t="shared" ref="K5063:K5126" si="79">IF(AND($N$6=FALSE,OR(C5063="Commercial NAICS Cogen",C5063="Industrial NAICS Cogen",C5063="NAICS-22 Cogen")),FALSE,IF(AND($N$7=FALSE,OR(C5063="Commercial NAICS Cogen",C5063="Commercial NAICS Non-Cogen",C5063="industrial NAICS Cogen",C5063="industrial NAICS non-cogen")),FALSE,TRUE))</f>
        <v>0</v>
      </c>
    </row>
    <row r="5064" ht="25.5" spans="1:11">
      <c r="A5064" s="120">
        <v>10693</v>
      </c>
      <c r="B5064" s="121" t="s">
        <v>205</v>
      </c>
      <c r="C5064" s="121" t="s">
        <v>210</v>
      </c>
      <c r="D5064" s="121" t="s">
        <v>68</v>
      </c>
      <c r="E5064" s="121" t="s">
        <v>70</v>
      </c>
      <c r="F5064" s="122">
        <v>1182</v>
      </c>
      <c r="G5064" s="122">
        <v>92.979</v>
      </c>
      <c r="H5064" s="120">
        <v>2019</v>
      </c>
      <c r="I5064" t="str">
        <f>IF(J5064="natural gas",VLOOKUP(D5064,'Cross-Page Data'!$I$4:$J$13,2,FALSE),IF(J5064="solar",VLOOKUP('Form 923'!D5064,'Cross-Page Data'!$I$14:$J$117,2,FALSE),J5064))</f>
        <v>heavy or residual fuel oil</v>
      </c>
      <c r="J5064" t="str">
        <f>VLOOKUP(E5064,'Cross-Page Data'!$D$4:$F$48,3,FALSE)</f>
        <v>heavy or residual fuel oil</v>
      </c>
      <c r="K5064" t="b">
        <f t="shared" si="79"/>
        <v>0</v>
      </c>
    </row>
    <row r="5065" ht="25.5" spans="1:11">
      <c r="A5065" s="120">
        <v>10693</v>
      </c>
      <c r="B5065" s="121" t="s">
        <v>205</v>
      </c>
      <c r="C5065" s="121" t="s">
        <v>210</v>
      </c>
      <c r="D5065" s="121" t="s">
        <v>68</v>
      </c>
      <c r="E5065" s="121" t="s">
        <v>38</v>
      </c>
      <c r="F5065" s="122">
        <v>0</v>
      </c>
      <c r="G5065" s="122">
        <v>0</v>
      </c>
      <c r="H5065" s="120">
        <v>2019</v>
      </c>
      <c r="I5065" t="str">
        <f>IF(J5065="natural gas",VLOOKUP(D5065,'Cross-Page Data'!$I$4:$J$13,2,FALSE),IF(J5065="solar",VLOOKUP('Form 923'!D5065,'Cross-Page Data'!$I$14:$J$117,2,FALSE),J5065))</f>
        <v>natural gas nonpeaker - preexisting retiring</v>
      </c>
      <c r="J5065" t="str">
        <f>VLOOKUP(E5065,'Cross-Page Data'!$D$4:$F$48,3,FALSE)</f>
        <v>natural gas</v>
      </c>
      <c r="K5065" t="b">
        <f t="shared" si="79"/>
        <v>0</v>
      </c>
    </row>
    <row r="5066" ht="25.5" spans="1:11">
      <c r="A5066" s="120">
        <v>10693</v>
      </c>
      <c r="B5066" s="121" t="s">
        <v>205</v>
      </c>
      <c r="C5066" s="121" t="s">
        <v>210</v>
      </c>
      <c r="D5066" s="121" t="s">
        <v>68</v>
      </c>
      <c r="E5066" s="121" t="s">
        <v>146</v>
      </c>
      <c r="F5066" s="122">
        <v>0</v>
      </c>
      <c r="G5066" s="122">
        <v>0</v>
      </c>
      <c r="H5066" s="120">
        <v>2019</v>
      </c>
      <c r="I5066" t="str">
        <f>IF(J5066="natural gas",VLOOKUP(D5066,'Cross-Page Data'!$I$4:$J$13,2,FALSE),IF(J5066="solar",VLOOKUP('Form 923'!D5066,'Cross-Page Data'!$I$14:$J$117,2,FALSE),J5066))</f>
        <v>other</v>
      </c>
      <c r="J5066" t="str">
        <f>VLOOKUP(E5066,'Cross-Page Data'!$D$4:$F$48,3,FALSE)</f>
        <v>other</v>
      </c>
      <c r="K5066" t="b">
        <f t="shared" si="79"/>
        <v>0</v>
      </c>
    </row>
    <row r="5067" ht="25.5" spans="1:11">
      <c r="A5067" s="120">
        <v>10693</v>
      </c>
      <c r="B5067" s="121" t="s">
        <v>205</v>
      </c>
      <c r="C5067" s="121" t="s">
        <v>210</v>
      </c>
      <c r="D5067" s="121" t="s">
        <v>68</v>
      </c>
      <c r="E5067" s="121" t="s">
        <v>176</v>
      </c>
      <c r="F5067" s="122">
        <v>138752</v>
      </c>
      <c r="G5067" s="122">
        <v>11460.021</v>
      </c>
      <c r="H5067" s="120">
        <v>2019</v>
      </c>
      <c r="I5067" t="str">
        <f>IF(J5067="natural gas",VLOOKUP(D5067,'Cross-Page Data'!$I$4:$J$13,2,FALSE),IF(J5067="solar",VLOOKUP('Form 923'!D5067,'Cross-Page Data'!$I$14:$J$117,2,FALSE),J5067))</f>
        <v>biomass</v>
      </c>
      <c r="J5067" t="str">
        <f>VLOOKUP(E5067,'Cross-Page Data'!$D$4:$F$48,3,FALSE)</f>
        <v>biomass</v>
      </c>
      <c r="K5067" t="b">
        <f t="shared" si="79"/>
        <v>0</v>
      </c>
    </row>
    <row r="5068" spans="1:11">
      <c r="A5068" s="120">
        <v>10694</v>
      </c>
      <c r="B5068" s="121" t="s">
        <v>201</v>
      </c>
      <c r="C5068" s="121" t="s">
        <v>206</v>
      </c>
      <c r="D5068" s="121" t="s">
        <v>116</v>
      </c>
      <c r="E5068" s="121" t="s">
        <v>170</v>
      </c>
      <c r="F5068" s="122">
        <v>55709</v>
      </c>
      <c r="G5068" s="122">
        <v>6258</v>
      </c>
      <c r="H5068" s="120">
        <v>2019</v>
      </c>
      <c r="I5068" t="str">
        <f>IF(J5068="natural gas",VLOOKUP(D5068,'Cross-Page Data'!$I$4:$J$13,2,FALSE),IF(J5068="solar",VLOOKUP('Form 923'!D5068,'Cross-Page Data'!$I$14:$J$117,2,FALSE),J5068))</f>
        <v>hydro</v>
      </c>
      <c r="J5068" t="str">
        <f>VLOOKUP(E5068,'Cross-Page Data'!$D$4:$F$48,3,FALSE)</f>
        <v>hydro</v>
      </c>
      <c r="K5068" t="b">
        <f t="shared" si="79"/>
        <v>1</v>
      </c>
    </row>
    <row r="5069" spans="1:11">
      <c r="A5069" s="120">
        <v>10699</v>
      </c>
      <c r="B5069" s="121" t="s">
        <v>205</v>
      </c>
      <c r="C5069" s="121" t="s">
        <v>209</v>
      </c>
      <c r="D5069" s="121" t="s">
        <v>68</v>
      </c>
      <c r="E5069" s="121" t="s">
        <v>54</v>
      </c>
      <c r="F5069" s="122">
        <v>137140</v>
      </c>
      <c r="G5069" s="122">
        <v>16844.126</v>
      </c>
      <c r="H5069" s="120">
        <v>2019</v>
      </c>
      <c r="I5069" t="str">
        <f>IF(J5069="natural gas",VLOOKUP(D5069,'Cross-Page Data'!$I$4:$J$13,2,FALSE),IF(J5069="solar",VLOOKUP('Form 923'!D5069,'Cross-Page Data'!$I$14:$J$117,2,FALSE),J5069))</f>
        <v>hard coal</v>
      </c>
      <c r="J5069" t="str">
        <f>VLOOKUP(E5069,'Cross-Page Data'!$D$4:$F$48,3,FALSE)</f>
        <v>hard coal</v>
      </c>
      <c r="K5069" t="b">
        <f t="shared" si="79"/>
        <v>0</v>
      </c>
    </row>
    <row r="5070" spans="1:11">
      <c r="A5070" s="120">
        <v>10699</v>
      </c>
      <c r="B5070" s="121" t="s">
        <v>205</v>
      </c>
      <c r="C5070" s="121" t="s">
        <v>209</v>
      </c>
      <c r="D5070" s="121" t="s">
        <v>68</v>
      </c>
      <c r="E5070" s="121" t="s">
        <v>59</v>
      </c>
      <c r="F5070" s="122">
        <v>1524469</v>
      </c>
      <c r="G5070" s="122">
        <v>194832.64</v>
      </c>
      <c r="H5070" s="120">
        <v>2019</v>
      </c>
      <c r="I5070" t="str">
        <f>IF(J5070="natural gas",VLOOKUP(D5070,'Cross-Page Data'!$I$4:$J$13,2,FALSE),IF(J5070="solar",VLOOKUP('Form 923'!D5070,'Cross-Page Data'!$I$14:$J$117,2,FALSE),J5070))</f>
        <v>biomass</v>
      </c>
      <c r="J5070" t="str">
        <f>VLOOKUP(E5070,'Cross-Page Data'!$D$4:$F$48,3,FALSE)</f>
        <v>biomass</v>
      </c>
      <c r="K5070" t="b">
        <f t="shared" si="79"/>
        <v>0</v>
      </c>
    </row>
    <row r="5071" spans="1:11">
      <c r="A5071" s="120">
        <v>10699</v>
      </c>
      <c r="B5071" s="121" t="s">
        <v>205</v>
      </c>
      <c r="C5071" s="121" t="s">
        <v>209</v>
      </c>
      <c r="D5071" s="121" t="s">
        <v>68</v>
      </c>
      <c r="E5071" s="121" t="s">
        <v>70</v>
      </c>
      <c r="F5071" s="122">
        <v>11897</v>
      </c>
      <c r="G5071" s="122">
        <v>1422.811</v>
      </c>
      <c r="H5071" s="120">
        <v>2019</v>
      </c>
      <c r="I5071" t="str">
        <f>IF(J5071="natural gas",VLOOKUP(D5071,'Cross-Page Data'!$I$4:$J$13,2,FALSE),IF(J5071="solar",VLOOKUP('Form 923'!D5071,'Cross-Page Data'!$I$14:$J$117,2,FALSE),J5071))</f>
        <v>heavy or residual fuel oil</v>
      </c>
      <c r="J5071" t="str">
        <f>VLOOKUP(E5071,'Cross-Page Data'!$D$4:$F$48,3,FALSE)</f>
        <v>heavy or residual fuel oil</v>
      </c>
      <c r="K5071" t="b">
        <f t="shared" si="79"/>
        <v>0</v>
      </c>
    </row>
    <row r="5072" spans="1:11">
      <c r="A5072" s="120">
        <v>10699</v>
      </c>
      <c r="B5072" s="121" t="s">
        <v>205</v>
      </c>
      <c r="C5072" s="121" t="s">
        <v>209</v>
      </c>
      <c r="D5072" s="121" t="s">
        <v>68</v>
      </c>
      <c r="E5072" s="121" t="s">
        <v>38</v>
      </c>
      <c r="F5072" s="122">
        <v>533157</v>
      </c>
      <c r="G5072" s="122">
        <v>66784.055</v>
      </c>
      <c r="H5072" s="120">
        <v>2019</v>
      </c>
      <c r="I5072" t="str">
        <f>IF(J5072="natural gas",VLOOKUP(D5072,'Cross-Page Data'!$I$4:$J$13,2,FALSE),IF(J5072="solar",VLOOKUP('Form 923'!D5072,'Cross-Page Data'!$I$14:$J$117,2,FALSE),J5072))</f>
        <v>natural gas nonpeaker - preexisting retiring</v>
      </c>
      <c r="J5072" t="str">
        <f>VLOOKUP(E5072,'Cross-Page Data'!$D$4:$F$48,3,FALSE)</f>
        <v>natural gas</v>
      </c>
      <c r="K5072" t="b">
        <f t="shared" si="79"/>
        <v>0</v>
      </c>
    </row>
    <row r="5073" spans="1:11">
      <c r="A5073" s="120">
        <v>10699</v>
      </c>
      <c r="B5073" s="121" t="s">
        <v>205</v>
      </c>
      <c r="C5073" s="121" t="s">
        <v>209</v>
      </c>
      <c r="D5073" s="121" t="s">
        <v>68</v>
      </c>
      <c r="E5073" s="121" t="s">
        <v>152</v>
      </c>
      <c r="F5073" s="122">
        <v>0</v>
      </c>
      <c r="G5073" s="122">
        <v>0</v>
      </c>
      <c r="H5073" s="120">
        <v>2019</v>
      </c>
      <c r="I5073" t="str">
        <f>IF(J5073="natural gas",VLOOKUP(D5073,'Cross-Page Data'!$I$4:$J$13,2,FALSE),IF(J5073="solar",VLOOKUP('Form 923'!D5073,'Cross-Page Data'!$I$14:$J$117,2,FALSE),J5073))</f>
        <v>heavy or residual fuel oil</v>
      </c>
      <c r="J5073" t="str">
        <f>VLOOKUP(E5073,'Cross-Page Data'!$D$4:$F$48,3,FALSE)</f>
        <v>heavy or residual fuel oil</v>
      </c>
      <c r="K5073" t="b">
        <f t="shared" si="79"/>
        <v>0</v>
      </c>
    </row>
    <row r="5074" spans="1:11">
      <c r="A5074" s="120">
        <v>10699</v>
      </c>
      <c r="B5074" s="121" t="s">
        <v>205</v>
      </c>
      <c r="C5074" s="121" t="s">
        <v>209</v>
      </c>
      <c r="D5074" s="121" t="s">
        <v>68</v>
      </c>
      <c r="E5074" s="121" t="s">
        <v>176</v>
      </c>
      <c r="F5074" s="122">
        <v>441549</v>
      </c>
      <c r="G5074" s="122">
        <v>58070.367</v>
      </c>
      <c r="H5074" s="120">
        <v>2019</v>
      </c>
      <c r="I5074" t="str">
        <f>IF(J5074="natural gas",VLOOKUP(D5074,'Cross-Page Data'!$I$4:$J$13,2,FALSE),IF(J5074="solar",VLOOKUP('Form 923'!D5074,'Cross-Page Data'!$I$14:$J$117,2,FALSE),J5074))</f>
        <v>biomass</v>
      </c>
      <c r="J5074" t="str">
        <f>VLOOKUP(E5074,'Cross-Page Data'!$D$4:$F$48,3,FALSE)</f>
        <v>biomass</v>
      </c>
      <c r="K5074" t="b">
        <f t="shared" si="79"/>
        <v>0</v>
      </c>
    </row>
    <row r="5075" spans="1:11">
      <c r="A5075" s="120">
        <v>10706</v>
      </c>
      <c r="B5075" s="121" t="s">
        <v>201</v>
      </c>
      <c r="C5075" s="121" t="s">
        <v>206</v>
      </c>
      <c r="D5075" s="121" t="s">
        <v>116</v>
      </c>
      <c r="E5075" s="121" t="s">
        <v>170</v>
      </c>
      <c r="F5075" s="122">
        <v>78953</v>
      </c>
      <c r="G5075" s="122">
        <v>8869</v>
      </c>
      <c r="H5075" s="120">
        <v>2019</v>
      </c>
      <c r="I5075" t="str">
        <f>IF(J5075="natural gas",VLOOKUP(D5075,'Cross-Page Data'!$I$4:$J$13,2,FALSE),IF(J5075="solar",VLOOKUP('Form 923'!D5075,'Cross-Page Data'!$I$14:$J$117,2,FALSE),J5075))</f>
        <v>hydro</v>
      </c>
      <c r="J5075" t="str">
        <f>VLOOKUP(E5075,'Cross-Page Data'!$D$4:$F$48,3,FALSE)</f>
        <v>hydro</v>
      </c>
      <c r="K5075" t="b">
        <f t="shared" si="79"/>
        <v>1</v>
      </c>
    </row>
    <row r="5076" spans="1:11">
      <c r="A5076" s="120">
        <v>10707</v>
      </c>
      <c r="B5076" s="121" t="s">
        <v>201</v>
      </c>
      <c r="C5076" s="121" t="s">
        <v>206</v>
      </c>
      <c r="D5076" s="121" t="s">
        <v>116</v>
      </c>
      <c r="E5076" s="121" t="s">
        <v>170</v>
      </c>
      <c r="F5076" s="122">
        <v>160432</v>
      </c>
      <c r="G5076" s="122">
        <v>18022</v>
      </c>
      <c r="H5076" s="120">
        <v>2019</v>
      </c>
      <c r="I5076" t="str">
        <f>IF(J5076="natural gas",VLOOKUP(D5076,'Cross-Page Data'!$I$4:$J$13,2,FALSE),IF(J5076="solar",VLOOKUP('Form 923'!D5076,'Cross-Page Data'!$I$14:$J$117,2,FALSE),J5076))</f>
        <v>hydro</v>
      </c>
      <c r="J5076" t="str">
        <f>VLOOKUP(E5076,'Cross-Page Data'!$D$4:$F$48,3,FALSE)</f>
        <v>hydro</v>
      </c>
      <c r="K5076" t="b">
        <f t="shared" si="79"/>
        <v>1</v>
      </c>
    </row>
    <row r="5077" spans="1:11">
      <c r="A5077" s="120">
        <v>10708</v>
      </c>
      <c r="B5077" s="121" t="s">
        <v>201</v>
      </c>
      <c r="C5077" s="121" t="s">
        <v>206</v>
      </c>
      <c r="D5077" s="121" t="s">
        <v>116</v>
      </c>
      <c r="E5077" s="121" t="s">
        <v>170</v>
      </c>
      <c r="F5077" s="122">
        <v>57837</v>
      </c>
      <c r="G5077" s="122">
        <v>6497</v>
      </c>
      <c r="H5077" s="120">
        <v>2019</v>
      </c>
      <c r="I5077" t="str">
        <f>IF(J5077="natural gas",VLOOKUP(D5077,'Cross-Page Data'!$I$4:$J$13,2,FALSE),IF(J5077="solar",VLOOKUP('Form 923'!D5077,'Cross-Page Data'!$I$14:$J$117,2,FALSE),J5077))</f>
        <v>hydro</v>
      </c>
      <c r="J5077" t="str">
        <f>VLOOKUP(E5077,'Cross-Page Data'!$D$4:$F$48,3,FALSE)</f>
        <v>hydro</v>
      </c>
      <c r="K5077" t="b">
        <f t="shared" si="79"/>
        <v>1</v>
      </c>
    </row>
    <row r="5078" spans="1:11">
      <c r="A5078" s="120">
        <v>10709</v>
      </c>
      <c r="B5078" s="121" t="s">
        <v>201</v>
      </c>
      <c r="C5078" s="121" t="s">
        <v>206</v>
      </c>
      <c r="D5078" s="121" t="s">
        <v>116</v>
      </c>
      <c r="E5078" s="121" t="s">
        <v>170</v>
      </c>
      <c r="F5078" s="122">
        <v>33901</v>
      </c>
      <c r="G5078" s="122">
        <v>3808</v>
      </c>
      <c r="H5078" s="120">
        <v>2019</v>
      </c>
      <c r="I5078" t="str">
        <f>IF(J5078="natural gas",VLOOKUP(D5078,'Cross-Page Data'!$I$4:$J$13,2,FALSE),IF(J5078="solar",VLOOKUP('Form 923'!D5078,'Cross-Page Data'!$I$14:$J$117,2,FALSE),J5078))</f>
        <v>hydro</v>
      </c>
      <c r="J5078" t="str">
        <f>VLOOKUP(E5078,'Cross-Page Data'!$D$4:$F$48,3,FALSE)</f>
        <v>hydro</v>
      </c>
      <c r="K5078" t="b">
        <f t="shared" si="79"/>
        <v>1</v>
      </c>
    </row>
    <row r="5079" spans="1:11">
      <c r="A5079" s="120">
        <v>10718</v>
      </c>
      <c r="B5079" s="121" t="s">
        <v>201</v>
      </c>
      <c r="C5079" s="121" t="s">
        <v>206</v>
      </c>
      <c r="D5079" s="121" t="s">
        <v>128</v>
      </c>
      <c r="E5079" s="121" t="s">
        <v>180</v>
      </c>
      <c r="F5079" s="122">
        <v>273283</v>
      </c>
      <c r="G5079" s="122">
        <v>30699</v>
      </c>
      <c r="H5079" s="120">
        <v>2019</v>
      </c>
      <c r="I5079" t="str">
        <f>IF(J5079="natural gas",VLOOKUP(D5079,'Cross-Page Data'!$I$4:$J$13,2,FALSE),IF(J5079="solar",VLOOKUP('Form 923'!D5079,'Cross-Page Data'!$I$14:$J$117,2,FALSE),J5079))</f>
        <v>wind</v>
      </c>
      <c r="J5079" t="str">
        <f>VLOOKUP(E5079,'Cross-Page Data'!$D$4:$F$48,3,FALSE)</f>
        <v>wind</v>
      </c>
      <c r="K5079" t="b">
        <f t="shared" si="79"/>
        <v>1</v>
      </c>
    </row>
    <row r="5080" spans="1:11">
      <c r="A5080" s="120">
        <v>10720</v>
      </c>
      <c r="B5080" s="121" t="s">
        <v>205</v>
      </c>
      <c r="C5080" s="121" t="s">
        <v>209</v>
      </c>
      <c r="D5080" s="121" t="s">
        <v>79</v>
      </c>
      <c r="E5080" s="121" t="s">
        <v>38</v>
      </c>
      <c r="F5080" s="122">
        <v>147108</v>
      </c>
      <c r="G5080" s="122">
        <v>12087</v>
      </c>
      <c r="H5080" s="120">
        <v>2019</v>
      </c>
      <c r="I5080" t="str">
        <f>IF(J5080="natural gas",VLOOKUP(D5080,'Cross-Page Data'!$I$4:$J$13,2,FALSE),IF(J5080="solar",VLOOKUP('Form 923'!D5080,'Cross-Page Data'!$I$14:$J$117,2,FALSE),J5080))</f>
        <v>natural gas peaker</v>
      </c>
      <c r="J5080" t="str">
        <f>VLOOKUP(E5080,'Cross-Page Data'!$D$4:$F$48,3,FALSE)</f>
        <v>natural gas</v>
      </c>
      <c r="K5080" t="b">
        <f t="shared" si="79"/>
        <v>0</v>
      </c>
    </row>
    <row r="5081" spans="1:11">
      <c r="A5081" s="120">
        <v>10726</v>
      </c>
      <c r="B5081" s="121" t="s">
        <v>205</v>
      </c>
      <c r="C5081" s="121" t="s">
        <v>208</v>
      </c>
      <c r="D5081" s="121" t="s">
        <v>39</v>
      </c>
      <c r="E5081" s="121" t="s">
        <v>70</v>
      </c>
      <c r="F5081" s="122">
        <v>0</v>
      </c>
      <c r="G5081" s="122">
        <v>0</v>
      </c>
      <c r="H5081" s="120">
        <v>2019</v>
      </c>
      <c r="I5081" t="str">
        <f>IF(J5081="natural gas",VLOOKUP(D5081,'Cross-Page Data'!$I$4:$J$13,2,FALSE),IF(J5081="solar",VLOOKUP('Form 923'!D5081,'Cross-Page Data'!$I$14:$J$117,2,FALSE),J5081))</f>
        <v>heavy or residual fuel oil</v>
      </c>
      <c r="J5081" t="str">
        <f>VLOOKUP(E5081,'Cross-Page Data'!$D$4:$F$48,3,FALSE)</f>
        <v>heavy or residual fuel oil</v>
      </c>
      <c r="K5081" t="b">
        <f t="shared" si="79"/>
        <v>0</v>
      </c>
    </row>
    <row r="5082" spans="1:11">
      <c r="A5082" s="120">
        <v>10726</v>
      </c>
      <c r="B5082" s="121" t="s">
        <v>205</v>
      </c>
      <c r="C5082" s="121" t="s">
        <v>208</v>
      </c>
      <c r="D5082" s="121" t="s">
        <v>39</v>
      </c>
      <c r="E5082" s="121" t="s">
        <v>38</v>
      </c>
      <c r="F5082" s="122">
        <v>0</v>
      </c>
      <c r="G5082" s="122">
        <v>87386</v>
      </c>
      <c r="H5082" s="120">
        <v>2019</v>
      </c>
      <c r="I5082" t="str">
        <f>IF(J5082="natural gas",VLOOKUP(D5082,'Cross-Page Data'!$I$4:$J$13,2,FALSE),IF(J5082="solar",VLOOKUP('Form 923'!D5082,'Cross-Page Data'!$I$14:$J$117,2,FALSE),J5082))</f>
        <v>natural gas nonpeaker - preexisting nonretiring</v>
      </c>
      <c r="J5082" t="str">
        <f>VLOOKUP(E5082,'Cross-Page Data'!$D$4:$F$48,3,FALSE)</f>
        <v>natural gas</v>
      </c>
      <c r="K5082" t="b">
        <f t="shared" si="79"/>
        <v>0</v>
      </c>
    </row>
    <row r="5083" spans="1:11">
      <c r="A5083" s="120">
        <v>10726</v>
      </c>
      <c r="B5083" s="121" t="s">
        <v>205</v>
      </c>
      <c r="C5083" s="121" t="s">
        <v>208</v>
      </c>
      <c r="D5083" s="121" t="s">
        <v>61</v>
      </c>
      <c r="E5083" s="121" t="s">
        <v>70</v>
      </c>
      <c r="F5083" s="122">
        <v>0</v>
      </c>
      <c r="G5083" s="122">
        <v>0</v>
      </c>
      <c r="H5083" s="120">
        <v>2019</v>
      </c>
      <c r="I5083" t="str">
        <f>IF(J5083="natural gas",VLOOKUP(D5083,'Cross-Page Data'!$I$4:$J$13,2,FALSE),IF(J5083="solar",VLOOKUP('Form 923'!D5083,'Cross-Page Data'!$I$14:$J$117,2,FALSE),J5083))</f>
        <v>heavy or residual fuel oil</v>
      </c>
      <c r="J5083" t="str">
        <f>VLOOKUP(E5083,'Cross-Page Data'!$D$4:$F$48,3,FALSE)</f>
        <v>heavy or residual fuel oil</v>
      </c>
      <c r="K5083" t="b">
        <f t="shared" si="79"/>
        <v>0</v>
      </c>
    </row>
    <row r="5084" spans="1:11">
      <c r="A5084" s="120">
        <v>10726</v>
      </c>
      <c r="B5084" s="121" t="s">
        <v>205</v>
      </c>
      <c r="C5084" s="121" t="s">
        <v>208</v>
      </c>
      <c r="D5084" s="121" t="s">
        <v>61</v>
      </c>
      <c r="E5084" s="121" t="s">
        <v>38</v>
      </c>
      <c r="F5084" s="122">
        <v>2407930</v>
      </c>
      <c r="G5084" s="122">
        <v>195061</v>
      </c>
      <c r="H5084" s="120">
        <v>2019</v>
      </c>
      <c r="I5084" t="str">
        <f>IF(J5084="natural gas",VLOOKUP(D5084,'Cross-Page Data'!$I$4:$J$13,2,FALSE),IF(J5084="solar",VLOOKUP('Form 923'!D5084,'Cross-Page Data'!$I$14:$J$117,2,FALSE),J5084))</f>
        <v>natural gas nonpeaker - preexisting nonretiring</v>
      </c>
      <c r="J5084" t="str">
        <f>VLOOKUP(E5084,'Cross-Page Data'!$D$4:$F$48,3,FALSE)</f>
        <v>natural gas</v>
      </c>
      <c r="K5084" t="b">
        <f t="shared" si="79"/>
        <v>0</v>
      </c>
    </row>
    <row r="5085" spans="1:11">
      <c r="A5085" s="120">
        <v>10728</v>
      </c>
      <c r="B5085" s="121" t="s">
        <v>201</v>
      </c>
      <c r="C5085" s="121" t="s">
        <v>206</v>
      </c>
      <c r="D5085" s="121" t="s">
        <v>116</v>
      </c>
      <c r="E5085" s="121" t="s">
        <v>170</v>
      </c>
      <c r="F5085" s="122">
        <v>49114</v>
      </c>
      <c r="G5085" s="122">
        <v>5517</v>
      </c>
      <c r="H5085" s="120">
        <v>2019</v>
      </c>
      <c r="I5085" t="str">
        <f>IF(J5085="natural gas",VLOOKUP(D5085,'Cross-Page Data'!$I$4:$J$13,2,FALSE),IF(J5085="solar",VLOOKUP('Form 923'!D5085,'Cross-Page Data'!$I$14:$J$117,2,FALSE),J5085))</f>
        <v>hydro</v>
      </c>
      <c r="J5085" t="str">
        <f>VLOOKUP(E5085,'Cross-Page Data'!$D$4:$F$48,3,FALSE)</f>
        <v>hydro</v>
      </c>
      <c r="K5085" t="b">
        <f t="shared" si="79"/>
        <v>1</v>
      </c>
    </row>
    <row r="5086" spans="1:11">
      <c r="A5086" s="120">
        <v>10735</v>
      </c>
      <c r="B5086" s="121" t="s">
        <v>201</v>
      </c>
      <c r="C5086" s="121" t="s">
        <v>206</v>
      </c>
      <c r="D5086" s="121" t="s">
        <v>116</v>
      </c>
      <c r="E5086" s="121" t="s">
        <v>170</v>
      </c>
      <c r="F5086" s="122">
        <v>116438</v>
      </c>
      <c r="G5086" s="122">
        <v>13080</v>
      </c>
      <c r="H5086" s="120">
        <v>2019</v>
      </c>
      <c r="I5086" t="str">
        <f>IF(J5086="natural gas",VLOOKUP(D5086,'Cross-Page Data'!$I$4:$J$13,2,FALSE),IF(J5086="solar",VLOOKUP('Form 923'!D5086,'Cross-Page Data'!$I$14:$J$117,2,FALSE),J5086))</f>
        <v>hydro</v>
      </c>
      <c r="J5086" t="str">
        <f>VLOOKUP(E5086,'Cross-Page Data'!$D$4:$F$48,3,FALSE)</f>
        <v>hydro</v>
      </c>
      <c r="K5086" t="b">
        <f t="shared" si="79"/>
        <v>1</v>
      </c>
    </row>
    <row r="5087" spans="1:11">
      <c r="A5087" s="120">
        <v>10737</v>
      </c>
      <c r="B5087" s="121" t="s">
        <v>201</v>
      </c>
      <c r="C5087" s="121" t="s">
        <v>206</v>
      </c>
      <c r="D5087" s="121" t="s">
        <v>116</v>
      </c>
      <c r="E5087" s="121" t="s">
        <v>170</v>
      </c>
      <c r="F5087" s="122">
        <v>25710</v>
      </c>
      <c r="G5087" s="122">
        <v>2888</v>
      </c>
      <c r="H5087" s="120">
        <v>2019</v>
      </c>
      <c r="I5087" t="str">
        <f>IF(J5087="natural gas",VLOOKUP(D5087,'Cross-Page Data'!$I$4:$J$13,2,FALSE),IF(J5087="solar",VLOOKUP('Form 923'!D5087,'Cross-Page Data'!$I$14:$J$117,2,FALSE),J5087))</f>
        <v>hydro</v>
      </c>
      <c r="J5087" t="str">
        <f>VLOOKUP(E5087,'Cross-Page Data'!$D$4:$F$48,3,FALSE)</f>
        <v>hydro</v>
      </c>
      <c r="K5087" t="b">
        <f t="shared" si="79"/>
        <v>1</v>
      </c>
    </row>
    <row r="5088" spans="1:11">
      <c r="A5088" s="120">
        <v>10739</v>
      </c>
      <c r="B5088" s="121" t="s">
        <v>205</v>
      </c>
      <c r="C5088" s="121" t="s">
        <v>209</v>
      </c>
      <c r="D5088" s="121" t="s">
        <v>68</v>
      </c>
      <c r="E5088" s="121" t="s">
        <v>176</v>
      </c>
      <c r="F5088" s="122">
        <v>0</v>
      </c>
      <c r="G5088" s="122">
        <v>0</v>
      </c>
      <c r="H5088" s="120">
        <v>2019</v>
      </c>
      <c r="I5088" t="str">
        <f>IF(J5088="natural gas",VLOOKUP(D5088,'Cross-Page Data'!$I$4:$J$13,2,FALSE),IF(J5088="solar",VLOOKUP('Form 923'!D5088,'Cross-Page Data'!$I$14:$J$117,2,FALSE),J5088))</f>
        <v>biomass</v>
      </c>
      <c r="J5088" t="str">
        <f>VLOOKUP(E5088,'Cross-Page Data'!$D$4:$F$48,3,FALSE)</f>
        <v>biomass</v>
      </c>
      <c r="K5088" t="b">
        <f t="shared" si="79"/>
        <v>0</v>
      </c>
    </row>
    <row r="5089" spans="1:11">
      <c r="A5089" s="120">
        <v>10740</v>
      </c>
      <c r="B5089" s="121" t="s">
        <v>201</v>
      </c>
      <c r="C5089" s="121" t="s">
        <v>206</v>
      </c>
      <c r="D5089" s="121" t="s">
        <v>116</v>
      </c>
      <c r="E5089" s="121" t="s">
        <v>170</v>
      </c>
      <c r="F5089" s="122">
        <v>246933</v>
      </c>
      <c r="G5089" s="122">
        <v>27739</v>
      </c>
      <c r="H5089" s="120">
        <v>2019</v>
      </c>
      <c r="I5089" t="str">
        <f>IF(J5089="natural gas",VLOOKUP(D5089,'Cross-Page Data'!$I$4:$J$13,2,FALSE),IF(J5089="solar",VLOOKUP('Form 923'!D5089,'Cross-Page Data'!$I$14:$J$117,2,FALSE),J5089))</f>
        <v>hydro</v>
      </c>
      <c r="J5089" t="str">
        <f>VLOOKUP(E5089,'Cross-Page Data'!$D$4:$F$48,3,FALSE)</f>
        <v>hydro</v>
      </c>
      <c r="K5089" t="b">
        <f t="shared" si="79"/>
        <v>1</v>
      </c>
    </row>
    <row r="5090" spans="1:11">
      <c r="A5090" s="120">
        <v>10743</v>
      </c>
      <c r="B5090" s="121" t="s">
        <v>205</v>
      </c>
      <c r="C5090" s="121" t="s">
        <v>208</v>
      </c>
      <c r="D5090" s="121" t="s">
        <v>68</v>
      </c>
      <c r="E5090" s="121" t="s">
        <v>54</v>
      </c>
      <c r="F5090" s="122">
        <v>0</v>
      </c>
      <c r="G5090" s="122">
        <v>0</v>
      </c>
      <c r="H5090" s="120">
        <v>2019</v>
      </c>
      <c r="I5090" t="str">
        <f>IF(J5090="natural gas",VLOOKUP(D5090,'Cross-Page Data'!$I$4:$J$13,2,FALSE),IF(J5090="solar",VLOOKUP('Form 923'!D5090,'Cross-Page Data'!$I$14:$J$117,2,FALSE),J5090))</f>
        <v>hard coal</v>
      </c>
      <c r="J5090" t="str">
        <f>VLOOKUP(E5090,'Cross-Page Data'!$D$4:$F$48,3,FALSE)</f>
        <v>hard coal</v>
      </c>
      <c r="K5090" t="b">
        <f t="shared" si="79"/>
        <v>0</v>
      </c>
    </row>
    <row r="5091" spans="1:11">
      <c r="A5091" s="120">
        <v>10743</v>
      </c>
      <c r="B5091" s="121" t="s">
        <v>205</v>
      </c>
      <c r="C5091" s="121" t="s">
        <v>208</v>
      </c>
      <c r="D5091" s="121" t="s">
        <v>68</v>
      </c>
      <c r="E5091" s="121" t="s">
        <v>38</v>
      </c>
      <c r="F5091" s="122">
        <v>26691</v>
      </c>
      <c r="G5091" s="122">
        <v>2640.92</v>
      </c>
      <c r="H5091" s="120">
        <v>2019</v>
      </c>
      <c r="I5091" t="str">
        <f>IF(J5091="natural gas",VLOOKUP(D5091,'Cross-Page Data'!$I$4:$J$13,2,FALSE),IF(J5091="solar",VLOOKUP('Form 923'!D5091,'Cross-Page Data'!$I$14:$J$117,2,FALSE),J5091))</f>
        <v>natural gas nonpeaker - preexisting retiring</v>
      </c>
      <c r="J5091" t="str">
        <f>VLOOKUP(E5091,'Cross-Page Data'!$D$4:$F$48,3,FALSE)</f>
        <v>natural gas</v>
      </c>
      <c r="K5091" t="b">
        <f t="shared" si="79"/>
        <v>0</v>
      </c>
    </row>
    <row r="5092" spans="1:11">
      <c r="A5092" s="120">
        <v>10743</v>
      </c>
      <c r="B5092" s="121" t="s">
        <v>205</v>
      </c>
      <c r="C5092" s="121" t="s">
        <v>208</v>
      </c>
      <c r="D5092" s="121" t="s">
        <v>68</v>
      </c>
      <c r="E5092" s="121" t="s">
        <v>172</v>
      </c>
      <c r="F5092" s="122">
        <v>3445795</v>
      </c>
      <c r="G5092" s="122">
        <v>341489.08</v>
      </c>
      <c r="H5092" s="120">
        <v>2019</v>
      </c>
      <c r="I5092" t="str">
        <f>IF(J5092="natural gas",VLOOKUP(D5092,'Cross-Page Data'!$I$4:$J$13,2,FALSE),IF(J5092="solar",VLOOKUP('Form 923'!D5092,'Cross-Page Data'!$I$14:$J$117,2,FALSE),J5092))</f>
        <v>hard coal</v>
      </c>
      <c r="J5092" t="str">
        <f>VLOOKUP(E5092,'Cross-Page Data'!$D$4:$F$48,3,FALSE)</f>
        <v>hard coal</v>
      </c>
      <c r="K5092" t="b">
        <f t="shared" si="79"/>
        <v>0</v>
      </c>
    </row>
    <row r="5093" spans="1:11">
      <c r="A5093" s="120">
        <v>10745</v>
      </c>
      <c r="B5093" s="121" t="s">
        <v>205</v>
      </c>
      <c r="C5093" s="121" t="s">
        <v>208</v>
      </c>
      <c r="D5093" s="121" t="s">
        <v>39</v>
      </c>
      <c r="E5093" s="121" t="s">
        <v>38</v>
      </c>
      <c r="F5093" s="122">
        <v>926653</v>
      </c>
      <c r="G5093" s="122">
        <v>1751844.3</v>
      </c>
      <c r="H5093" s="120">
        <v>2019</v>
      </c>
      <c r="I5093" t="str">
        <f>IF(J5093="natural gas",VLOOKUP(D5093,'Cross-Page Data'!$I$4:$J$13,2,FALSE),IF(J5093="solar",VLOOKUP('Form 923'!D5093,'Cross-Page Data'!$I$14:$J$117,2,FALSE),J5093))</f>
        <v>natural gas nonpeaker - preexisting nonretiring</v>
      </c>
      <c r="J5093" t="str">
        <f>VLOOKUP(E5093,'Cross-Page Data'!$D$4:$F$48,3,FALSE)</f>
        <v>natural gas</v>
      </c>
      <c r="K5093" t="b">
        <f t="shared" si="79"/>
        <v>0</v>
      </c>
    </row>
    <row r="5094" spans="1:11">
      <c r="A5094" s="120">
        <v>10745</v>
      </c>
      <c r="B5094" s="121" t="s">
        <v>205</v>
      </c>
      <c r="C5094" s="121" t="s">
        <v>208</v>
      </c>
      <c r="D5094" s="121" t="s">
        <v>61</v>
      </c>
      <c r="E5094" s="121" t="s">
        <v>38</v>
      </c>
      <c r="F5094" s="122">
        <v>66770611</v>
      </c>
      <c r="G5094" s="122">
        <v>7101179.9</v>
      </c>
      <c r="H5094" s="120">
        <v>2019</v>
      </c>
      <c r="I5094" t="str">
        <f>IF(J5094="natural gas",VLOOKUP(D5094,'Cross-Page Data'!$I$4:$J$13,2,FALSE),IF(J5094="solar",VLOOKUP('Form 923'!D5094,'Cross-Page Data'!$I$14:$J$117,2,FALSE),J5094))</f>
        <v>natural gas nonpeaker - preexisting nonretiring</v>
      </c>
      <c r="J5094" t="str">
        <f>VLOOKUP(E5094,'Cross-Page Data'!$D$4:$F$48,3,FALSE)</f>
        <v>natural gas</v>
      </c>
      <c r="K5094" t="b">
        <f t="shared" si="79"/>
        <v>0</v>
      </c>
    </row>
    <row r="5095" spans="1:11">
      <c r="A5095" s="120">
        <v>10745</v>
      </c>
      <c r="B5095" s="121" t="s">
        <v>205</v>
      </c>
      <c r="C5095" s="121" t="s">
        <v>208</v>
      </c>
      <c r="D5095" s="121" t="s">
        <v>79</v>
      </c>
      <c r="E5095" s="121" t="s">
        <v>70</v>
      </c>
      <c r="F5095" s="122">
        <v>0</v>
      </c>
      <c r="G5095" s="122">
        <v>0</v>
      </c>
      <c r="H5095" s="120">
        <v>2019</v>
      </c>
      <c r="I5095" t="str">
        <f>IF(J5095="natural gas",VLOOKUP(D5095,'Cross-Page Data'!$I$4:$J$13,2,FALSE),IF(J5095="solar",VLOOKUP('Form 923'!D5095,'Cross-Page Data'!$I$14:$J$117,2,FALSE),J5095))</f>
        <v>heavy or residual fuel oil</v>
      </c>
      <c r="J5095" t="str">
        <f>VLOOKUP(E5095,'Cross-Page Data'!$D$4:$F$48,3,FALSE)</f>
        <v>heavy or residual fuel oil</v>
      </c>
      <c r="K5095" t="b">
        <f t="shared" si="79"/>
        <v>0</v>
      </c>
    </row>
    <row r="5096" spans="1:11">
      <c r="A5096" s="120">
        <v>10746</v>
      </c>
      <c r="B5096" s="121" t="s">
        <v>201</v>
      </c>
      <c r="C5096" s="121" t="s">
        <v>206</v>
      </c>
      <c r="D5096" s="121" t="s">
        <v>68</v>
      </c>
      <c r="E5096" s="121" t="s">
        <v>105</v>
      </c>
      <c r="F5096" s="122">
        <v>5065956</v>
      </c>
      <c r="G5096" s="122">
        <v>232929.96</v>
      </c>
      <c r="H5096" s="120">
        <v>2019</v>
      </c>
      <c r="I5096" t="str">
        <f>IF(J5096="natural gas",VLOOKUP(D5096,'Cross-Page Data'!$I$4:$J$13,2,FALSE),IF(J5096="solar",VLOOKUP('Form 923'!D5096,'Cross-Page Data'!$I$14:$J$117,2,FALSE),J5096))</f>
        <v>municipal solid waste</v>
      </c>
      <c r="J5096" t="str">
        <f>VLOOKUP(E5096,'Cross-Page Data'!$D$4:$F$48,3,FALSE)</f>
        <v>municipal solid waste</v>
      </c>
      <c r="K5096" t="b">
        <f t="shared" si="79"/>
        <v>1</v>
      </c>
    </row>
    <row r="5097" spans="1:11">
      <c r="A5097" s="120">
        <v>10746</v>
      </c>
      <c r="B5097" s="121" t="s">
        <v>201</v>
      </c>
      <c r="C5097" s="121" t="s">
        <v>206</v>
      </c>
      <c r="D5097" s="121" t="s">
        <v>68</v>
      </c>
      <c r="E5097" s="121" t="s">
        <v>110</v>
      </c>
      <c r="F5097" s="122">
        <v>6191753</v>
      </c>
      <c r="G5097" s="122">
        <v>284693.08</v>
      </c>
      <c r="H5097" s="120">
        <v>2019</v>
      </c>
      <c r="I5097" t="str">
        <f>IF(J5097="natural gas",VLOOKUP(D5097,'Cross-Page Data'!$I$4:$J$13,2,FALSE),IF(J5097="solar",VLOOKUP('Form 923'!D5097,'Cross-Page Data'!$I$14:$J$117,2,FALSE),J5097))</f>
        <v>municipal solid waste</v>
      </c>
      <c r="J5097" t="str">
        <f>VLOOKUP(E5097,'Cross-Page Data'!$D$4:$F$48,3,FALSE)</f>
        <v>municipal solid waste</v>
      </c>
      <c r="K5097" t="b">
        <f t="shared" si="79"/>
        <v>1</v>
      </c>
    </row>
    <row r="5098" spans="1:11">
      <c r="A5098" s="120">
        <v>10746</v>
      </c>
      <c r="B5098" s="121" t="s">
        <v>201</v>
      </c>
      <c r="C5098" s="121" t="s">
        <v>206</v>
      </c>
      <c r="D5098" s="121" t="s">
        <v>68</v>
      </c>
      <c r="E5098" s="121" t="s">
        <v>38</v>
      </c>
      <c r="F5098" s="122">
        <v>26440</v>
      </c>
      <c r="G5098" s="122">
        <v>1098.962</v>
      </c>
      <c r="H5098" s="120">
        <v>2019</v>
      </c>
      <c r="I5098" t="str">
        <f>IF(J5098="natural gas",VLOOKUP(D5098,'Cross-Page Data'!$I$4:$J$13,2,FALSE),IF(J5098="solar",VLOOKUP('Form 923'!D5098,'Cross-Page Data'!$I$14:$J$117,2,FALSE),J5098))</f>
        <v>natural gas nonpeaker - preexisting retiring</v>
      </c>
      <c r="J5098" t="str">
        <f>VLOOKUP(E5098,'Cross-Page Data'!$D$4:$F$48,3,FALSE)</f>
        <v>natural gas</v>
      </c>
      <c r="K5098" t="b">
        <f t="shared" si="79"/>
        <v>1</v>
      </c>
    </row>
    <row r="5099" spans="1:11">
      <c r="A5099" s="120">
        <v>10752</v>
      </c>
      <c r="B5099" s="121" t="s">
        <v>201</v>
      </c>
      <c r="C5099" s="121" t="s">
        <v>206</v>
      </c>
      <c r="D5099" s="121" t="s">
        <v>116</v>
      </c>
      <c r="E5099" s="121" t="s">
        <v>170</v>
      </c>
      <c r="F5099" s="122">
        <v>192773</v>
      </c>
      <c r="G5099" s="122">
        <v>21655</v>
      </c>
      <c r="H5099" s="120">
        <v>2019</v>
      </c>
      <c r="I5099" t="str">
        <f>IF(J5099="natural gas",VLOOKUP(D5099,'Cross-Page Data'!$I$4:$J$13,2,FALSE),IF(J5099="solar",VLOOKUP('Form 923'!D5099,'Cross-Page Data'!$I$14:$J$117,2,FALSE),J5099))</f>
        <v>hydro</v>
      </c>
      <c r="J5099" t="str">
        <f>VLOOKUP(E5099,'Cross-Page Data'!$D$4:$F$48,3,FALSE)</f>
        <v>hydro</v>
      </c>
      <c r="K5099" t="b">
        <f t="shared" si="79"/>
        <v>1</v>
      </c>
    </row>
    <row r="5100" spans="1:11">
      <c r="A5100" s="120">
        <v>10753</v>
      </c>
      <c r="B5100" s="121" t="s">
        <v>201</v>
      </c>
      <c r="C5100" s="121" t="s">
        <v>206</v>
      </c>
      <c r="D5100" s="121" t="s">
        <v>116</v>
      </c>
      <c r="E5100" s="121" t="s">
        <v>170</v>
      </c>
      <c r="F5100" s="122">
        <v>192773</v>
      </c>
      <c r="G5100" s="122">
        <v>21655</v>
      </c>
      <c r="H5100" s="120">
        <v>2019</v>
      </c>
      <c r="I5100" t="str">
        <f>IF(J5100="natural gas",VLOOKUP(D5100,'Cross-Page Data'!$I$4:$J$13,2,FALSE),IF(J5100="solar",VLOOKUP('Form 923'!D5100,'Cross-Page Data'!$I$14:$J$117,2,FALSE),J5100))</f>
        <v>hydro</v>
      </c>
      <c r="J5100" t="str">
        <f>VLOOKUP(E5100,'Cross-Page Data'!$D$4:$F$48,3,FALSE)</f>
        <v>hydro</v>
      </c>
      <c r="K5100" t="b">
        <f t="shared" si="79"/>
        <v>1</v>
      </c>
    </row>
    <row r="5101" spans="1:11">
      <c r="A5101" s="120">
        <v>10755</v>
      </c>
      <c r="B5101" s="121" t="s">
        <v>201</v>
      </c>
      <c r="C5101" s="121" t="s">
        <v>202</v>
      </c>
      <c r="D5101" s="121" t="s">
        <v>39</v>
      </c>
      <c r="E5101" s="121" t="s">
        <v>38</v>
      </c>
      <c r="F5101" s="122">
        <v>0</v>
      </c>
      <c r="G5101" s="122">
        <v>7978</v>
      </c>
      <c r="H5101" s="120">
        <v>2019</v>
      </c>
      <c r="I5101" t="str">
        <f>IF(J5101="natural gas",VLOOKUP(D5101,'Cross-Page Data'!$I$4:$J$13,2,FALSE),IF(J5101="solar",VLOOKUP('Form 923'!D5101,'Cross-Page Data'!$I$14:$J$117,2,FALSE),J5101))</f>
        <v>natural gas nonpeaker - preexisting nonretiring</v>
      </c>
      <c r="J5101" t="str">
        <f>VLOOKUP(E5101,'Cross-Page Data'!$D$4:$F$48,3,FALSE)</f>
        <v>natural gas</v>
      </c>
      <c r="K5101" t="b">
        <f t="shared" si="79"/>
        <v>1</v>
      </c>
    </row>
    <row r="5102" spans="1:11">
      <c r="A5102" s="120">
        <v>10755</v>
      </c>
      <c r="B5102" s="121" t="s">
        <v>201</v>
      </c>
      <c r="C5102" s="121" t="s">
        <v>202</v>
      </c>
      <c r="D5102" s="121" t="s">
        <v>61</v>
      </c>
      <c r="E5102" s="121" t="s">
        <v>38</v>
      </c>
      <c r="F5102" s="122">
        <v>173332</v>
      </c>
      <c r="G5102" s="122">
        <v>10575</v>
      </c>
      <c r="H5102" s="120">
        <v>2019</v>
      </c>
      <c r="I5102" t="str">
        <f>IF(J5102="natural gas",VLOOKUP(D5102,'Cross-Page Data'!$I$4:$J$13,2,FALSE),IF(J5102="solar",VLOOKUP('Form 923'!D5102,'Cross-Page Data'!$I$14:$J$117,2,FALSE),J5102))</f>
        <v>natural gas nonpeaker - preexisting nonretiring</v>
      </c>
      <c r="J5102" t="str">
        <f>VLOOKUP(E5102,'Cross-Page Data'!$D$4:$F$48,3,FALSE)</f>
        <v>natural gas</v>
      </c>
      <c r="K5102" t="b">
        <f t="shared" si="79"/>
        <v>1</v>
      </c>
    </row>
    <row r="5103" spans="1:11">
      <c r="A5103" s="120">
        <v>10759</v>
      </c>
      <c r="B5103" s="121" t="s">
        <v>201</v>
      </c>
      <c r="C5103" s="121" t="s">
        <v>206</v>
      </c>
      <c r="D5103" s="121" t="s">
        <v>68</v>
      </c>
      <c r="E5103" s="121" t="s">
        <v>76</v>
      </c>
      <c r="F5103" s="122">
        <v>2675159</v>
      </c>
      <c r="G5103" s="122">
        <v>300512</v>
      </c>
      <c r="H5103" s="120">
        <v>2019</v>
      </c>
      <c r="I5103" t="str">
        <f>IF(J5103="natural gas",VLOOKUP(D5103,'Cross-Page Data'!$I$4:$J$13,2,FALSE),IF(J5103="solar",VLOOKUP('Form 923'!D5103,'Cross-Page Data'!$I$14:$J$117,2,FALSE),J5103))</f>
        <v>geothermal</v>
      </c>
      <c r="J5103" t="str">
        <f>VLOOKUP(E5103,'Cross-Page Data'!$D$4:$F$48,3,FALSE)</f>
        <v>geothermal</v>
      </c>
      <c r="K5103" t="b">
        <f t="shared" si="79"/>
        <v>1</v>
      </c>
    </row>
    <row r="5104" spans="1:11">
      <c r="A5104" s="120">
        <v>10761</v>
      </c>
      <c r="B5104" s="121" t="s">
        <v>201</v>
      </c>
      <c r="C5104" s="121" t="s">
        <v>202</v>
      </c>
      <c r="D5104" s="121" t="s">
        <v>39</v>
      </c>
      <c r="E5104" s="121" t="s">
        <v>38</v>
      </c>
      <c r="F5104" s="122">
        <v>0</v>
      </c>
      <c r="G5104" s="122">
        <v>43493</v>
      </c>
      <c r="H5104" s="120">
        <v>2019</v>
      </c>
      <c r="I5104" t="str">
        <f>IF(J5104="natural gas",VLOOKUP(D5104,'Cross-Page Data'!$I$4:$J$13,2,FALSE),IF(J5104="solar",VLOOKUP('Form 923'!D5104,'Cross-Page Data'!$I$14:$J$117,2,FALSE),J5104))</f>
        <v>natural gas nonpeaker - preexisting nonretiring</v>
      </c>
      <c r="J5104" t="str">
        <f>VLOOKUP(E5104,'Cross-Page Data'!$D$4:$F$48,3,FALSE)</f>
        <v>natural gas</v>
      </c>
      <c r="K5104" t="b">
        <f t="shared" si="79"/>
        <v>1</v>
      </c>
    </row>
    <row r="5105" spans="1:11">
      <c r="A5105" s="120">
        <v>10761</v>
      </c>
      <c r="B5105" s="121" t="s">
        <v>201</v>
      </c>
      <c r="C5105" s="121" t="s">
        <v>202</v>
      </c>
      <c r="D5105" s="121" t="s">
        <v>61</v>
      </c>
      <c r="E5105" s="121" t="s">
        <v>38</v>
      </c>
      <c r="F5105" s="122">
        <v>1754216</v>
      </c>
      <c r="G5105" s="122">
        <v>152611</v>
      </c>
      <c r="H5105" s="120">
        <v>2019</v>
      </c>
      <c r="I5105" t="str">
        <f>IF(J5105="natural gas",VLOOKUP(D5105,'Cross-Page Data'!$I$4:$J$13,2,FALSE),IF(J5105="solar",VLOOKUP('Form 923'!D5105,'Cross-Page Data'!$I$14:$J$117,2,FALSE),J5105))</f>
        <v>natural gas nonpeaker - preexisting nonretiring</v>
      </c>
      <c r="J5105" t="str">
        <f>VLOOKUP(E5105,'Cross-Page Data'!$D$4:$F$48,3,FALSE)</f>
        <v>natural gas</v>
      </c>
      <c r="K5105" t="b">
        <f t="shared" si="79"/>
        <v>1</v>
      </c>
    </row>
    <row r="5106" spans="1:11">
      <c r="A5106" s="120">
        <v>10763</v>
      </c>
      <c r="B5106" s="121" t="s">
        <v>201</v>
      </c>
      <c r="C5106" s="121" t="s">
        <v>206</v>
      </c>
      <c r="D5106" s="121" t="s">
        <v>120</v>
      </c>
      <c r="E5106" s="121" t="s">
        <v>76</v>
      </c>
      <c r="F5106" s="122">
        <v>186133</v>
      </c>
      <c r="G5106" s="122">
        <v>20909</v>
      </c>
      <c r="H5106" s="120">
        <v>2019</v>
      </c>
      <c r="I5106" t="str">
        <f>IF(J5106="natural gas",VLOOKUP(D5106,'Cross-Page Data'!$I$4:$J$13,2,FALSE),IF(J5106="solar",VLOOKUP('Form 923'!D5106,'Cross-Page Data'!$I$14:$J$117,2,FALSE),J5106))</f>
        <v>geothermal</v>
      </c>
      <c r="J5106" t="str">
        <f>VLOOKUP(E5106,'Cross-Page Data'!$D$4:$F$48,3,FALSE)</f>
        <v>geothermal</v>
      </c>
      <c r="K5106" t="b">
        <f t="shared" si="79"/>
        <v>1</v>
      </c>
    </row>
    <row r="5107" spans="1:11">
      <c r="A5107" s="120">
        <v>10763</v>
      </c>
      <c r="B5107" s="121" t="s">
        <v>201</v>
      </c>
      <c r="C5107" s="121" t="s">
        <v>206</v>
      </c>
      <c r="D5107" s="121" t="s">
        <v>68</v>
      </c>
      <c r="E5107" s="121" t="s">
        <v>76</v>
      </c>
      <c r="F5107" s="122">
        <v>490705</v>
      </c>
      <c r="G5107" s="122">
        <v>55123</v>
      </c>
      <c r="H5107" s="120">
        <v>2019</v>
      </c>
      <c r="I5107" t="str">
        <f>IF(J5107="natural gas",VLOOKUP(D5107,'Cross-Page Data'!$I$4:$J$13,2,FALSE),IF(J5107="solar",VLOOKUP('Form 923'!D5107,'Cross-Page Data'!$I$14:$J$117,2,FALSE),J5107))</f>
        <v>geothermal</v>
      </c>
      <c r="J5107" t="str">
        <f>VLOOKUP(E5107,'Cross-Page Data'!$D$4:$F$48,3,FALSE)</f>
        <v>geothermal</v>
      </c>
      <c r="K5107" t="b">
        <f t="shared" si="79"/>
        <v>1</v>
      </c>
    </row>
    <row r="5108" spans="1:11">
      <c r="A5108" s="120">
        <v>10764</v>
      </c>
      <c r="B5108" s="121" t="s">
        <v>201</v>
      </c>
      <c r="C5108" s="121" t="s">
        <v>206</v>
      </c>
      <c r="D5108" s="121" t="s">
        <v>68</v>
      </c>
      <c r="E5108" s="121" t="s">
        <v>146</v>
      </c>
      <c r="F5108" s="122">
        <v>0</v>
      </c>
      <c r="G5108" s="122">
        <v>0</v>
      </c>
      <c r="H5108" s="120">
        <v>2019</v>
      </c>
      <c r="I5108" t="str">
        <f>IF(J5108="natural gas",VLOOKUP(D5108,'Cross-Page Data'!$I$4:$J$13,2,FALSE),IF(J5108="solar",VLOOKUP('Form 923'!D5108,'Cross-Page Data'!$I$14:$J$117,2,FALSE),J5108))</f>
        <v>other</v>
      </c>
      <c r="J5108" t="str">
        <f>VLOOKUP(E5108,'Cross-Page Data'!$D$4:$F$48,3,FALSE)</f>
        <v>other</v>
      </c>
      <c r="K5108" t="b">
        <f t="shared" si="79"/>
        <v>1</v>
      </c>
    </row>
    <row r="5109" spans="1:11">
      <c r="A5109" s="120">
        <v>10764</v>
      </c>
      <c r="B5109" s="121" t="s">
        <v>201</v>
      </c>
      <c r="C5109" s="121" t="s">
        <v>206</v>
      </c>
      <c r="D5109" s="121" t="s">
        <v>68</v>
      </c>
      <c r="E5109" s="121" t="s">
        <v>176</v>
      </c>
      <c r="F5109" s="122">
        <v>0</v>
      </c>
      <c r="G5109" s="122">
        <v>0</v>
      </c>
      <c r="H5109" s="120">
        <v>2019</v>
      </c>
      <c r="I5109" t="str">
        <f>IF(J5109="natural gas",VLOOKUP(D5109,'Cross-Page Data'!$I$4:$J$13,2,FALSE),IF(J5109="solar",VLOOKUP('Form 923'!D5109,'Cross-Page Data'!$I$14:$J$117,2,FALSE),J5109))</f>
        <v>biomass</v>
      </c>
      <c r="J5109" t="str">
        <f>VLOOKUP(E5109,'Cross-Page Data'!$D$4:$F$48,3,FALSE)</f>
        <v>biomass</v>
      </c>
      <c r="K5109" t="b">
        <f t="shared" si="79"/>
        <v>1</v>
      </c>
    </row>
    <row r="5110" spans="1:11">
      <c r="A5110" s="120">
        <v>10765</v>
      </c>
      <c r="B5110" s="121" t="s">
        <v>201</v>
      </c>
      <c r="C5110" s="121" t="s">
        <v>206</v>
      </c>
      <c r="D5110" s="121" t="s">
        <v>68</v>
      </c>
      <c r="E5110" s="121" t="s">
        <v>146</v>
      </c>
      <c r="F5110" s="122">
        <v>595</v>
      </c>
      <c r="G5110" s="122">
        <v>30.695</v>
      </c>
      <c r="H5110" s="120">
        <v>2019</v>
      </c>
      <c r="I5110" t="str">
        <f>IF(J5110="natural gas",VLOOKUP(D5110,'Cross-Page Data'!$I$4:$J$13,2,FALSE),IF(J5110="solar",VLOOKUP('Form 923'!D5110,'Cross-Page Data'!$I$14:$J$117,2,FALSE),J5110))</f>
        <v>other</v>
      </c>
      <c r="J5110" t="str">
        <f>VLOOKUP(E5110,'Cross-Page Data'!$D$4:$F$48,3,FALSE)</f>
        <v>other</v>
      </c>
      <c r="K5110" t="b">
        <f t="shared" si="79"/>
        <v>1</v>
      </c>
    </row>
    <row r="5111" spans="1:11">
      <c r="A5111" s="120">
        <v>10765</v>
      </c>
      <c r="B5111" s="121" t="s">
        <v>201</v>
      </c>
      <c r="C5111" s="121" t="s">
        <v>206</v>
      </c>
      <c r="D5111" s="121" t="s">
        <v>68</v>
      </c>
      <c r="E5111" s="121" t="s">
        <v>176</v>
      </c>
      <c r="F5111" s="122">
        <v>437580</v>
      </c>
      <c r="G5111" s="122">
        <v>23349.305</v>
      </c>
      <c r="H5111" s="120">
        <v>2019</v>
      </c>
      <c r="I5111" t="str">
        <f>IF(J5111="natural gas",VLOOKUP(D5111,'Cross-Page Data'!$I$4:$J$13,2,FALSE),IF(J5111="solar",VLOOKUP('Form 923'!D5111,'Cross-Page Data'!$I$14:$J$117,2,FALSE),J5111))</f>
        <v>biomass</v>
      </c>
      <c r="J5111" t="str">
        <f>VLOOKUP(E5111,'Cross-Page Data'!$D$4:$F$48,3,FALSE)</f>
        <v>biomass</v>
      </c>
      <c r="K5111" t="b">
        <f t="shared" si="79"/>
        <v>1</v>
      </c>
    </row>
    <row r="5112" spans="1:11">
      <c r="A5112" s="120">
        <v>10766</v>
      </c>
      <c r="B5112" s="121" t="s">
        <v>201</v>
      </c>
      <c r="C5112" s="121" t="s">
        <v>206</v>
      </c>
      <c r="D5112" s="121" t="s">
        <v>68</v>
      </c>
      <c r="E5112" s="121" t="s">
        <v>146</v>
      </c>
      <c r="F5112" s="122">
        <v>603</v>
      </c>
      <c r="G5112" s="122">
        <v>35.601</v>
      </c>
      <c r="H5112" s="120">
        <v>2019</v>
      </c>
      <c r="I5112" t="str">
        <f>IF(J5112="natural gas",VLOOKUP(D5112,'Cross-Page Data'!$I$4:$J$13,2,FALSE),IF(J5112="solar",VLOOKUP('Form 923'!D5112,'Cross-Page Data'!$I$14:$J$117,2,FALSE),J5112))</f>
        <v>other</v>
      </c>
      <c r="J5112" t="str">
        <f>VLOOKUP(E5112,'Cross-Page Data'!$D$4:$F$48,3,FALSE)</f>
        <v>other</v>
      </c>
      <c r="K5112" t="b">
        <f t="shared" si="79"/>
        <v>1</v>
      </c>
    </row>
    <row r="5113" spans="1:11">
      <c r="A5113" s="120">
        <v>10766</v>
      </c>
      <c r="B5113" s="121" t="s">
        <v>201</v>
      </c>
      <c r="C5113" s="121" t="s">
        <v>206</v>
      </c>
      <c r="D5113" s="121" t="s">
        <v>68</v>
      </c>
      <c r="E5113" s="121" t="s">
        <v>176</v>
      </c>
      <c r="F5113" s="122">
        <v>397334</v>
      </c>
      <c r="G5113" s="122">
        <v>23159.399</v>
      </c>
      <c r="H5113" s="120">
        <v>2019</v>
      </c>
      <c r="I5113" t="str">
        <f>IF(J5113="natural gas",VLOOKUP(D5113,'Cross-Page Data'!$I$4:$J$13,2,FALSE),IF(J5113="solar",VLOOKUP('Form 923'!D5113,'Cross-Page Data'!$I$14:$J$117,2,FALSE),J5113))</f>
        <v>biomass</v>
      </c>
      <c r="J5113" t="str">
        <f>VLOOKUP(E5113,'Cross-Page Data'!$D$4:$F$48,3,FALSE)</f>
        <v>biomass</v>
      </c>
      <c r="K5113" t="b">
        <f t="shared" si="79"/>
        <v>1</v>
      </c>
    </row>
    <row r="5114" spans="1:11">
      <c r="A5114" s="120">
        <v>10767</v>
      </c>
      <c r="B5114" s="121" t="s">
        <v>201</v>
      </c>
      <c r="C5114" s="121" t="s">
        <v>206</v>
      </c>
      <c r="D5114" s="121" t="s">
        <v>68</v>
      </c>
      <c r="E5114" s="121" t="s">
        <v>38</v>
      </c>
      <c r="F5114" s="122">
        <v>29354</v>
      </c>
      <c r="G5114" s="122">
        <v>1996.38</v>
      </c>
      <c r="H5114" s="120">
        <v>2019</v>
      </c>
      <c r="I5114" t="str">
        <f>IF(J5114="natural gas",VLOOKUP(D5114,'Cross-Page Data'!$I$4:$J$13,2,FALSE),IF(J5114="solar",VLOOKUP('Form 923'!D5114,'Cross-Page Data'!$I$14:$J$117,2,FALSE),J5114))</f>
        <v>natural gas nonpeaker - preexisting retiring</v>
      </c>
      <c r="J5114" t="str">
        <f>VLOOKUP(E5114,'Cross-Page Data'!$D$4:$F$48,3,FALSE)</f>
        <v>natural gas</v>
      </c>
      <c r="K5114" t="b">
        <f t="shared" si="79"/>
        <v>1</v>
      </c>
    </row>
    <row r="5115" spans="1:11">
      <c r="A5115" s="120">
        <v>10767</v>
      </c>
      <c r="B5115" s="121" t="s">
        <v>201</v>
      </c>
      <c r="C5115" s="121" t="s">
        <v>206</v>
      </c>
      <c r="D5115" s="121" t="s">
        <v>68</v>
      </c>
      <c r="E5115" s="121" t="s">
        <v>176</v>
      </c>
      <c r="F5115" s="122">
        <v>2742486</v>
      </c>
      <c r="G5115" s="122">
        <v>185528.62</v>
      </c>
      <c r="H5115" s="120">
        <v>2019</v>
      </c>
      <c r="I5115" t="str">
        <f>IF(J5115="natural gas",VLOOKUP(D5115,'Cross-Page Data'!$I$4:$J$13,2,FALSE),IF(J5115="solar",VLOOKUP('Form 923'!D5115,'Cross-Page Data'!$I$14:$J$117,2,FALSE),J5115))</f>
        <v>biomass</v>
      </c>
      <c r="J5115" t="str">
        <f>VLOOKUP(E5115,'Cross-Page Data'!$D$4:$F$48,3,FALSE)</f>
        <v>biomass</v>
      </c>
      <c r="K5115" t="b">
        <f t="shared" si="79"/>
        <v>1</v>
      </c>
    </row>
    <row r="5116" spans="1:11">
      <c r="A5116" s="120">
        <v>10771</v>
      </c>
      <c r="B5116" s="121" t="s">
        <v>201</v>
      </c>
      <c r="C5116" s="121" t="s">
        <v>202</v>
      </c>
      <c r="D5116" s="121" t="s">
        <v>68</v>
      </c>
      <c r="E5116" s="121" t="s">
        <v>54</v>
      </c>
      <c r="F5116" s="122">
        <v>0</v>
      </c>
      <c r="G5116" s="122">
        <v>0</v>
      </c>
      <c r="H5116" s="120">
        <v>2019</v>
      </c>
      <c r="I5116" t="str">
        <f>IF(J5116="natural gas",VLOOKUP(D5116,'Cross-Page Data'!$I$4:$J$13,2,FALSE),IF(J5116="solar",VLOOKUP('Form 923'!D5116,'Cross-Page Data'!$I$14:$J$117,2,FALSE),J5116))</f>
        <v>hard coal</v>
      </c>
      <c r="J5116" t="str">
        <f>VLOOKUP(E5116,'Cross-Page Data'!$D$4:$F$48,3,FALSE)</f>
        <v>hard coal</v>
      </c>
      <c r="K5116" t="b">
        <f t="shared" si="79"/>
        <v>1</v>
      </c>
    </row>
    <row r="5117" spans="1:11">
      <c r="A5117" s="120">
        <v>10771</v>
      </c>
      <c r="B5117" s="121" t="s">
        <v>201</v>
      </c>
      <c r="C5117" s="121" t="s">
        <v>202</v>
      </c>
      <c r="D5117" s="121" t="s">
        <v>68</v>
      </c>
      <c r="E5117" s="121" t="s">
        <v>38</v>
      </c>
      <c r="F5117" s="122">
        <v>2164</v>
      </c>
      <c r="G5117" s="122">
        <v>133.569</v>
      </c>
      <c r="H5117" s="120">
        <v>2019</v>
      </c>
      <c r="I5117" t="str">
        <f>IF(J5117="natural gas",VLOOKUP(D5117,'Cross-Page Data'!$I$4:$J$13,2,FALSE),IF(J5117="solar",VLOOKUP('Form 923'!D5117,'Cross-Page Data'!$I$14:$J$117,2,FALSE),J5117))</f>
        <v>natural gas nonpeaker - preexisting retiring</v>
      </c>
      <c r="J5117" t="str">
        <f>VLOOKUP(E5117,'Cross-Page Data'!$D$4:$F$48,3,FALSE)</f>
        <v>natural gas</v>
      </c>
      <c r="K5117" t="b">
        <f t="shared" si="79"/>
        <v>1</v>
      </c>
    </row>
    <row r="5118" spans="1:11">
      <c r="A5118" s="120">
        <v>10771</v>
      </c>
      <c r="B5118" s="121" t="s">
        <v>201</v>
      </c>
      <c r="C5118" s="121" t="s">
        <v>202</v>
      </c>
      <c r="D5118" s="121" t="s">
        <v>68</v>
      </c>
      <c r="E5118" s="121" t="s">
        <v>176</v>
      </c>
      <c r="F5118" s="122">
        <v>4671329</v>
      </c>
      <c r="G5118" s="122">
        <v>285702.43</v>
      </c>
      <c r="H5118" s="120">
        <v>2019</v>
      </c>
      <c r="I5118" t="str">
        <f>IF(J5118="natural gas",VLOOKUP(D5118,'Cross-Page Data'!$I$4:$J$13,2,FALSE),IF(J5118="solar",VLOOKUP('Form 923'!D5118,'Cross-Page Data'!$I$14:$J$117,2,FALSE),J5118))</f>
        <v>biomass</v>
      </c>
      <c r="J5118" t="str">
        <f>VLOOKUP(E5118,'Cross-Page Data'!$D$4:$F$48,3,FALSE)</f>
        <v>biomass</v>
      </c>
      <c r="K5118" t="b">
        <f t="shared" si="79"/>
        <v>1</v>
      </c>
    </row>
    <row r="5119" spans="1:11">
      <c r="A5119" s="120">
        <v>10772</v>
      </c>
      <c r="B5119" s="121" t="s">
        <v>201</v>
      </c>
      <c r="C5119" s="121" t="s">
        <v>206</v>
      </c>
      <c r="D5119" s="121" t="s">
        <v>68</v>
      </c>
      <c r="E5119" s="121" t="s">
        <v>38</v>
      </c>
      <c r="F5119" s="122">
        <v>36101</v>
      </c>
      <c r="G5119" s="122">
        <v>2406.798</v>
      </c>
      <c r="H5119" s="120">
        <v>2019</v>
      </c>
      <c r="I5119" t="str">
        <f>IF(J5119="natural gas",VLOOKUP(D5119,'Cross-Page Data'!$I$4:$J$13,2,FALSE),IF(J5119="solar",VLOOKUP('Form 923'!D5119,'Cross-Page Data'!$I$14:$J$117,2,FALSE),J5119))</f>
        <v>natural gas nonpeaker - preexisting retiring</v>
      </c>
      <c r="J5119" t="str">
        <f>VLOOKUP(E5119,'Cross-Page Data'!$D$4:$F$48,3,FALSE)</f>
        <v>natural gas</v>
      </c>
      <c r="K5119" t="b">
        <f t="shared" si="79"/>
        <v>1</v>
      </c>
    </row>
    <row r="5120" spans="1:11">
      <c r="A5120" s="120">
        <v>10772</v>
      </c>
      <c r="B5120" s="121" t="s">
        <v>201</v>
      </c>
      <c r="C5120" s="121" t="s">
        <v>206</v>
      </c>
      <c r="D5120" s="121" t="s">
        <v>68</v>
      </c>
      <c r="E5120" s="121" t="s">
        <v>176</v>
      </c>
      <c r="F5120" s="122">
        <v>2587693</v>
      </c>
      <c r="G5120" s="122">
        <v>166443.2</v>
      </c>
      <c r="H5120" s="120">
        <v>2019</v>
      </c>
      <c r="I5120" t="str">
        <f>IF(J5120="natural gas",VLOOKUP(D5120,'Cross-Page Data'!$I$4:$J$13,2,FALSE),IF(J5120="solar",VLOOKUP('Form 923'!D5120,'Cross-Page Data'!$I$14:$J$117,2,FALSE),J5120))</f>
        <v>biomass</v>
      </c>
      <c r="J5120" t="str">
        <f>VLOOKUP(E5120,'Cross-Page Data'!$D$4:$F$48,3,FALSE)</f>
        <v>biomass</v>
      </c>
      <c r="K5120" t="b">
        <f t="shared" si="79"/>
        <v>1</v>
      </c>
    </row>
    <row r="5121" spans="1:11">
      <c r="A5121" s="120">
        <v>10773</v>
      </c>
      <c r="B5121" s="121" t="s">
        <v>201</v>
      </c>
      <c r="C5121" s="121" t="s">
        <v>202</v>
      </c>
      <c r="D5121" s="121" t="s">
        <v>68</v>
      </c>
      <c r="E5121" s="121" t="s">
        <v>54</v>
      </c>
      <c r="F5121" s="122">
        <v>0</v>
      </c>
      <c r="G5121" s="122">
        <v>0</v>
      </c>
      <c r="H5121" s="120">
        <v>2019</v>
      </c>
      <c r="I5121" t="str">
        <f>IF(J5121="natural gas",VLOOKUP(D5121,'Cross-Page Data'!$I$4:$J$13,2,FALSE),IF(J5121="solar",VLOOKUP('Form 923'!D5121,'Cross-Page Data'!$I$14:$J$117,2,FALSE),J5121))</f>
        <v>hard coal</v>
      </c>
      <c r="J5121" t="str">
        <f>VLOOKUP(E5121,'Cross-Page Data'!$D$4:$F$48,3,FALSE)</f>
        <v>hard coal</v>
      </c>
      <c r="K5121" t="b">
        <f t="shared" si="79"/>
        <v>1</v>
      </c>
    </row>
    <row r="5122" spans="1:11">
      <c r="A5122" s="120">
        <v>10773</v>
      </c>
      <c r="B5122" s="121" t="s">
        <v>201</v>
      </c>
      <c r="C5122" s="121" t="s">
        <v>202</v>
      </c>
      <c r="D5122" s="121" t="s">
        <v>68</v>
      </c>
      <c r="E5122" s="121" t="s">
        <v>70</v>
      </c>
      <c r="F5122" s="122">
        <v>0</v>
      </c>
      <c r="G5122" s="122">
        <v>0</v>
      </c>
      <c r="H5122" s="120">
        <v>2019</v>
      </c>
      <c r="I5122" t="str">
        <f>IF(J5122="natural gas",VLOOKUP(D5122,'Cross-Page Data'!$I$4:$J$13,2,FALSE),IF(J5122="solar",VLOOKUP('Form 923'!D5122,'Cross-Page Data'!$I$14:$J$117,2,FALSE),J5122))</f>
        <v>heavy or residual fuel oil</v>
      </c>
      <c r="J5122" t="str">
        <f>VLOOKUP(E5122,'Cross-Page Data'!$D$4:$F$48,3,FALSE)</f>
        <v>heavy or residual fuel oil</v>
      </c>
      <c r="K5122" t="b">
        <f t="shared" si="79"/>
        <v>1</v>
      </c>
    </row>
    <row r="5123" spans="1:11">
      <c r="A5123" s="120">
        <v>10773</v>
      </c>
      <c r="B5123" s="121" t="s">
        <v>201</v>
      </c>
      <c r="C5123" s="121" t="s">
        <v>202</v>
      </c>
      <c r="D5123" s="121" t="s">
        <v>68</v>
      </c>
      <c r="E5123" s="121" t="s">
        <v>38</v>
      </c>
      <c r="F5123" s="122">
        <v>21112</v>
      </c>
      <c r="G5123" s="122">
        <v>1387.065</v>
      </c>
      <c r="H5123" s="120">
        <v>2019</v>
      </c>
      <c r="I5123" t="str">
        <f>IF(J5123="natural gas",VLOOKUP(D5123,'Cross-Page Data'!$I$4:$J$13,2,FALSE),IF(J5123="solar",VLOOKUP('Form 923'!D5123,'Cross-Page Data'!$I$14:$J$117,2,FALSE),J5123))</f>
        <v>natural gas nonpeaker - preexisting retiring</v>
      </c>
      <c r="J5123" t="str">
        <f>VLOOKUP(E5123,'Cross-Page Data'!$D$4:$F$48,3,FALSE)</f>
        <v>natural gas</v>
      </c>
      <c r="K5123" t="b">
        <f t="shared" si="79"/>
        <v>1</v>
      </c>
    </row>
    <row r="5124" spans="1:11">
      <c r="A5124" s="120">
        <v>10773</v>
      </c>
      <c r="B5124" s="121" t="s">
        <v>201</v>
      </c>
      <c r="C5124" s="121" t="s">
        <v>202</v>
      </c>
      <c r="D5124" s="121" t="s">
        <v>68</v>
      </c>
      <c r="E5124" s="121" t="s">
        <v>176</v>
      </c>
      <c r="F5124" s="122">
        <v>4129414</v>
      </c>
      <c r="G5124" s="122">
        <v>271069.94</v>
      </c>
      <c r="H5124" s="120">
        <v>2019</v>
      </c>
      <c r="I5124" t="str">
        <f>IF(J5124="natural gas",VLOOKUP(D5124,'Cross-Page Data'!$I$4:$J$13,2,FALSE),IF(J5124="solar",VLOOKUP('Form 923'!D5124,'Cross-Page Data'!$I$14:$J$117,2,FALSE),J5124))</f>
        <v>biomass</v>
      </c>
      <c r="J5124" t="str">
        <f>VLOOKUP(E5124,'Cross-Page Data'!$D$4:$F$48,3,FALSE)</f>
        <v>biomass</v>
      </c>
      <c r="K5124" t="b">
        <f t="shared" si="79"/>
        <v>1</v>
      </c>
    </row>
    <row r="5125" spans="1:11">
      <c r="A5125" s="120">
        <v>10774</v>
      </c>
      <c r="B5125" s="121" t="s">
        <v>201</v>
      </c>
      <c r="C5125" s="121" t="s">
        <v>202</v>
      </c>
      <c r="D5125" s="121" t="s">
        <v>68</v>
      </c>
      <c r="E5125" s="121" t="s">
        <v>54</v>
      </c>
      <c r="F5125" s="122">
        <v>0</v>
      </c>
      <c r="G5125" s="122">
        <v>0</v>
      </c>
      <c r="H5125" s="120">
        <v>2019</v>
      </c>
      <c r="I5125" t="str">
        <f>IF(J5125="natural gas",VLOOKUP(D5125,'Cross-Page Data'!$I$4:$J$13,2,FALSE),IF(J5125="solar",VLOOKUP('Form 923'!D5125,'Cross-Page Data'!$I$14:$J$117,2,FALSE),J5125))</f>
        <v>hard coal</v>
      </c>
      <c r="J5125" t="str">
        <f>VLOOKUP(E5125,'Cross-Page Data'!$D$4:$F$48,3,FALSE)</f>
        <v>hard coal</v>
      </c>
      <c r="K5125" t="b">
        <f t="shared" si="79"/>
        <v>1</v>
      </c>
    </row>
    <row r="5126" spans="1:11">
      <c r="A5126" s="120">
        <v>10774</v>
      </c>
      <c r="B5126" s="121" t="s">
        <v>201</v>
      </c>
      <c r="C5126" s="121" t="s">
        <v>202</v>
      </c>
      <c r="D5126" s="121" t="s">
        <v>68</v>
      </c>
      <c r="E5126" s="121" t="s">
        <v>70</v>
      </c>
      <c r="F5126" s="122">
        <v>25847</v>
      </c>
      <c r="G5126" s="122">
        <v>1549.449</v>
      </c>
      <c r="H5126" s="120">
        <v>2019</v>
      </c>
      <c r="I5126" t="str">
        <f>IF(J5126="natural gas",VLOOKUP(D5126,'Cross-Page Data'!$I$4:$J$13,2,FALSE),IF(J5126="solar",VLOOKUP('Form 923'!D5126,'Cross-Page Data'!$I$14:$J$117,2,FALSE),J5126))</f>
        <v>heavy or residual fuel oil</v>
      </c>
      <c r="J5126" t="str">
        <f>VLOOKUP(E5126,'Cross-Page Data'!$D$4:$F$48,3,FALSE)</f>
        <v>heavy or residual fuel oil</v>
      </c>
      <c r="K5126" t="b">
        <f t="shared" si="79"/>
        <v>1</v>
      </c>
    </row>
    <row r="5127" spans="1:11">
      <c r="A5127" s="120">
        <v>10774</v>
      </c>
      <c r="B5127" s="121" t="s">
        <v>201</v>
      </c>
      <c r="C5127" s="121" t="s">
        <v>202</v>
      </c>
      <c r="D5127" s="121" t="s">
        <v>68</v>
      </c>
      <c r="E5127" s="121" t="s">
        <v>152</v>
      </c>
      <c r="F5127" s="122">
        <v>0</v>
      </c>
      <c r="G5127" s="122">
        <v>0</v>
      </c>
      <c r="H5127" s="120">
        <v>2019</v>
      </c>
      <c r="I5127" t="str">
        <f>IF(J5127="natural gas",VLOOKUP(D5127,'Cross-Page Data'!$I$4:$J$13,2,FALSE),IF(J5127="solar",VLOOKUP('Form 923'!D5127,'Cross-Page Data'!$I$14:$J$117,2,FALSE),J5127))</f>
        <v>heavy or residual fuel oil</v>
      </c>
      <c r="J5127" t="str">
        <f>VLOOKUP(E5127,'Cross-Page Data'!$D$4:$F$48,3,FALSE)</f>
        <v>heavy or residual fuel oil</v>
      </c>
      <c r="K5127" t="b">
        <f t="shared" ref="K5127:K5190" si="80">IF(AND($N$6=FALSE,OR(C5127="Commercial NAICS Cogen",C5127="Industrial NAICS Cogen",C5127="NAICS-22 Cogen")),FALSE,IF(AND($N$7=FALSE,OR(C5127="Commercial NAICS Cogen",C5127="Commercial NAICS Non-Cogen",C5127="industrial NAICS Cogen",C5127="industrial NAICS non-cogen")),FALSE,TRUE))</f>
        <v>1</v>
      </c>
    </row>
    <row r="5128" spans="1:11">
      <c r="A5128" s="120">
        <v>10774</v>
      </c>
      <c r="B5128" s="121" t="s">
        <v>201</v>
      </c>
      <c r="C5128" s="121" t="s">
        <v>202</v>
      </c>
      <c r="D5128" s="121" t="s">
        <v>68</v>
      </c>
      <c r="E5128" s="121" t="s">
        <v>176</v>
      </c>
      <c r="F5128" s="122">
        <v>4412887</v>
      </c>
      <c r="G5128" s="122">
        <v>264021.55</v>
      </c>
      <c r="H5128" s="120">
        <v>2019</v>
      </c>
      <c r="I5128" t="str">
        <f>IF(J5128="natural gas",VLOOKUP(D5128,'Cross-Page Data'!$I$4:$J$13,2,FALSE),IF(J5128="solar",VLOOKUP('Form 923'!D5128,'Cross-Page Data'!$I$14:$J$117,2,FALSE),J5128))</f>
        <v>biomass</v>
      </c>
      <c r="J5128" t="str">
        <f>VLOOKUP(E5128,'Cross-Page Data'!$D$4:$F$48,3,FALSE)</f>
        <v>biomass</v>
      </c>
      <c r="K5128" t="b">
        <f t="shared" si="80"/>
        <v>1</v>
      </c>
    </row>
    <row r="5129" spans="1:11">
      <c r="A5129" s="120">
        <v>10776</v>
      </c>
      <c r="B5129" s="121" t="s">
        <v>205</v>
      </c>
      <c r="C5129" s="121" t="s">
        <v>208</v>
      </c>
      <c r="D5129" s="121" t="s">
        <v>73</v>
      </c>
      <c r="E5129" s="121" t="s">
        <v>38</v>
      </c>
      <c r="F5129" s="122">
        <v>1236176</v>
      </c>
      <c r="G5129" s="122">
        <v>155051</v>
      </c>
      <c r="H5129" s="120">
        <v>2019</v>
      </c>
      <c r="I5129" t="str">
        <f>IF(J5129="natural gas",VLOOKUP(D5129,'Cross-Page Data'!$I$4:$J$13,2,FALSE),IF(J5129="solar",VLOOKUP('Form 923'!D5129,'Cross-Page Data'!$I$14:$J$117,2,FALSE),J5129))</f>
        <v>natural gas peaker</v>
      </c>
      <c r="J5129" t="str">
        <f>VLOOKUP(E5129,'Cross-Page Data'!$D$4:$F$48,3,FALSE)</f>
        <v>natural gas</v>
      </c>
      <c r="K5129" t="b">
        <f t="shared" si="80"/>
        <v>0</v>
      </c>
    </row>
    <row r="5130" spans="1:11">
      <c r="A5130" s="120">
        <v>10777</v>
      </c>
      <c r="B5130" s="121" t="s">
        <v>201</v>
      </c>
      <c r="C5130" s="121" t="s">
        <v>206</v>
      </c>
      <c r="D5130" s="121" t="s">
        <v>68</v>
      </c>
      <c r="E5130" s="121" t="s">
        <v>38</v>
      </c>
      <c r="F5130" s="122">
        <v>20582</v>
      </c>
      <c r="G5130" s="122">
        <v>1273.035</v>
      </c>
      <c r="H5130" s="120">
        <v>2019</v>
      </c>
      <c r="I5130" t="str">
        <f>IF(J5130="natural gas",VLOOKUP(D5130,'Cross-Page Data'!$I$4:$J$13,2,FALSE),IF(J5130="solar",VLOOKUP('Form 923'!D5130,'Cross-Page Data'!$I$14:$J$117,2,FALSE),J5130))</f>
        <v>natural gas nonpeaker - preexisting retiring</v>
      </c>
      <c r="J5130" t="str">
        <f>VLOOKUP(E5130,'Cross-Page Data'!$D$4:$F$48,3,FALSE)</f>
        <v>natural gas</v>
      </c>
      <c r="K5130" t="b">
        <f t="shared" si="80"/>
        <v>1</v>
      </c>
    </row>
    <row r="5131" spans="1:11">
      <c r="A5131" s="120">
        <v>10777</v>
      </c>
      <c r="B5131" s="121" t="s">
        <v>201</v>
      </c>
      <c r="C5131" s="121" t="s">
        <v>206</v>
      </c>
      <c r="D5131" s="121" t="s">
        <v>68</v>
      </c>
      <c r="E5131" s="121" t="s">
        <v>176</v>
      </c>
      <c r="F5131" s="122">
        <v>2800932</v>
      </c>
      <c r="G5131" s="122">
        <v>187689.97</v>
      </c>
      <c r="H5131" s="120">
        <v>2019</v>
      </c>
      <c r="I5131" t="str">
        <f>IF(J5131="natural gas",VLOOKUP(D5131,'Cross-Page Data'!$I$4:$J$13,2,FALSE),IF(J5131="solar",VLOOKUP('Form 923'!D5131,'Cross-Page Data'!$I$14:$J$117,2,FALSE),J5131))</f>
        <v>biomass</v>
      </c>
      <c r="J5131" t="str">
        <f>VLOOKUP(E5131,'Cross-Page Data'!$D$4:$F$48,3,FALSE)</f>
        <v>biomass</v>
      </c>
      <c r="K5131" t="b">
        <f t="shared" si="80"/>
        <v>1</v>
      </c>
    </row>
    <row r="5132" spans="1:11">
      <c r="A5132" s="120">
        <v>10781</v>
      </c>
      <c r="B5132" s="121" t="s">
        <v>201</v>
      </c>
      <c r="C5132" s="121" t="s">
        <v>206</v>
      </c>
      <c r="D5132" s="121" t="s">
        <v>116</v>
      </c>
      <c r="E5132" s="121" t="s">
        <v>170</v>
      </c>
      <c r="F5132" s="122">
        <v>34950</v>
      </c>
      <c r="G5132" s="122">
        <v>3926</v>
      </c>
      <c r="H5132" s="120">
        <v>2019</v>
      </c>
      <c r="I5132" t="str">
        <f>IF(J5132="natural gas",VLOOKUP(D5132,'Cross-Page Data'!$I$4:$J$13,2,FALSE),IF(J5132="solar",VLOOKUP('Form 923'!D5132,'Cross-Page Data'!$I$14:$J$117,2,FALSE),J5132))</f>
        <v>hydro</v>
      </c>
      <c r="J5132" t="str">
        <f>VLOOKUP(E5132,'Cross-Page Data'!$D$4:$F$48,3,FALSE)</f>
        <v>hydro</v>
      </c>
      <c r="K5132" t="b">
        <f t="shared" si="80"/>
        <v>1</v>
      </c>
    </row>
    <row r="5133" spans="1:11">
      <c r="A5133" s="120">
        <v>10784</v>
      </c>
      <c r="B5133" s="121" t="s">
        <v>201</v>
      </c>
      <c r="C5133" s="121" t="s">
        <v>206</v>
      </c>
      <c r="D5133" s="121" t="s">
        <v>68</v>
      </c>
      <c r="E5133" s="121" t="s">
        <v>70</v>
      </c>
      <c r="F5133" s="122">
        <v>5977</v>
      </c>
      <c r="G5133" s="122">
        <v>422.448</v>
      </c>
      <c r="H5133" s="120">
        <v>2019</v>
      </c>
      <c r="I5133" t="str">
        <f>IF(J5133="natural gas",VLOOKUP(D5133,'Cross-Page Data'!$I$4:$J$13,2,FALSE),IF(J5133="solar",VLOOKUP('Form 923'!D5133,'Cross-Page Data'!$I$14:$J$117,2,FALSE),J5133))</f>
        <v>heavy or residual fuel oil</v>
      </c>
      <c r="J5133" t="str">
        <f>VLOOKUP(E5133,'Cross-Page Data'!$D$4:$F$48,3,FALSE)</f>
        <v>heavy or residual fuel oil</v>
      </c>
      <c r="K5133" t="b">
        <f t="shared" si="80"/>
        <v>1</v>
      </c>
    </row>
    <row r="5134" spans="1:11">
      <c r="A5134" s="120">
        <v>10784</v>
      </c>
      <c r="B5134" s="121" t="s">
        <v>201</v>
      </c>
      <c r="C5134" s="121" t="s">
        <v>206</v>
      </c>
      <c r="D5134" s="121" t="s">
        <v>68</v>
      </c>
      <c r="E5134" s="121" t="s">
        <v>162</v>
      </c>
      <c r="F5134" s="122">
        <v>0</v>
      </c>
      <c r="G5134" s="122">
        <v>0</v>
      </c>
      <c r="H5134" s="120">
        <v>2019</v>
      </c>
      <c r="I5134" t="str">
        <f>IF(J5134="natural gas",VLOOKUP(D5134,'Cross-Page Data'!$I$4:$J$13,2,FALSE),IF(J5134="solar",VLOOKUP('Form 923'!D5134,'Cross-Page Data'!$I$14:$J$117,2,FALSE),J5134))</f>
        <v>hard coal</v>
      </c>
      <c r="J5134" t="str">
        <f>VLOOKUP(E5134,'Cross-Page Data'!$D$4:$F$48,3,FALSE)</f>
        <v>hard coal</v>
      </c>
      <c r="K5134" t="b">
        <f t="shared" si="80"/>
        <v>1</v>
      </c>
    </row>
    <row r="5135" spans="1:11">
      <c r="A5135" s="120">
        <v>10784</v>
      </c>
      <c r="B5135" s="121" t="s">
        <v>201</v>
      </c>
      <c r="C5135" s="121" t="s">
        <v>206</v>
      </c>
      <c r="D5135" s="121" t="s">
        <v>68</v>
      </c>
      <c r="E5135" s="121" t="s">
        <v>172</v>
      </c>
      <c r="F5135" s="122">
        <v>4187710</v>
      </c>
      <c r="G5135" s="122">
        <v>300625.55</v>
      </c>
      <c r="H5135" s="120">
        <v>2019</v>
      </c>
      <c r="I5135" t="str">
        <f>IF(J5135="natural gas",VLOOKUP(D5135,'Cross-Page Data'!$I$4:$J$13,2,FALSE),IF(J5135="solar",VLOOKUP('Form 923'!D5135,'Cross-Page Data'!$I$14:$J$117,2,FALSE),J5135))</f>
        <v>hard coal</v>
      </c>
      <c r="J5135" t="str">
        <f>VLOOKUP(E5135,'Cross-Page Data'!$D$4:$F$48,3,FALSE)</f>
        <v>hard coal</v>
      </c>
      <c r="K5135" t="b">
        <f t="shared" si="80"/>
        <v>1</v>
      </c>
    </row>
    <row r="5136" spans="1:11">
      <c r="A5136" s="120">
        <v>10787</v>
      </c>
      <c r="B5136" s="121" t="s">
        <v>201</v>
      </c>
      <c r="C5136" s="121" t="s">
        <v>206</v>
      </c>
      <c r="D5136" s="121" t="s">
        <v>116</v>
      </c>
      <c r="E5136" s="121" t="s">
        <v>170</v>
      </c>
      <c r="F5136" s="122">
        <v>49824</v>
      </c>
      <c r="G5136" s="122">
        <v>5597</v>
      </c>
      <c r="H5136" s="120">
        <v>2019</v>
      </c>
      <c r="I5136" t="str">
        <f>IF(J5136="natural gas",VLOOKUP(D5136,'Cross-Page Data'!$I$4:$J$13,2,FALSE),IF(J5136="solar",VLOOKUP('Form 923'!D5136,'Cross-Page Data'!$I$14:$J$117,2,FALSE),J5136))</f>
        <v>hydro</v>
      </c>
      <c r="J5136" t="str">
        <f>VLOOKUP(E5136,'Cross-Page Data'!$D$4:$F$48,3,FALSE)</f>
        <v>hydro</v>
      </c>
      <c r="K5136" t="b">
        <f t="shared" si="80"/>
        <v>1</v>
      </c>
    </row>
    <row r="5137" spans="1:11">
      <c r="A5137" s="120">
        <v>10789</v>
      </c>
      <c r="B5137" s="121" t="s">
        <v>205</v>
      </c>
      <c r="C5137" s="121" t="s">
        <v>209</v>
      </c>
      <c r="D5137" s="121" t="s">
        <v>39</v>
      </c>
      <c r="E5137" s="121" t="s">
        <v>38</v>
      </c>
      <c r="F5137" s="122">
        <v>788066</v>
      </c>
      <c r="G5137" s="122">
        <v>599979.38</v>
      </c>
      <c r="H5137" s="120">
        <v>2019</v>
      </c>
      <c r="I5137" t="str">
        <f>IF(J5137="natural gas",VLOOKUP(D5137,'Cross-Page Data'!$I$4:$J$13,2,FALSE),IF(J5137="solar",VLOOKUP('Form 923'!D5137,'Cross-Page Data'!$I$14:$J$117,2,FALSE),J5137))</f>
        <v>natural gas nonpeaker - preexisting nonretiring</v>
      </c>
      <c r="J5137" t="str">
        <f>VLOOKUP(E5137,'Cross-Page Data'!$D$4:$F$48,3,FALSE)</f>
        <v>natural gas</v>
      </c>
      <c r="K5137" t="b">
        <f t="shared" si="80"/>
        <v>0</v>
      </c>
    </row>
    <row r="5138" spans="1:11">
      <c r="A5138" s="120">
        <v>10789</v>
      </c>
      <c r="B5138" s="121" t="s">
        <v>205</v>
      </c>
      <c r="C5138" s="121" t="s">
        <v>209</v>
      </c>
      <c r="D5138" s="121" t="s">
        <v>39</v>
      </c>
      <c r="E5138" s="121" t="s">
        <v>140</v>
      </c>
      <c r="F5138" s="122">
        <v>73086</v>
      </c>
      <c r="G5138" s="122">
        <v>13444.619</v>
      </c>
      <c r="H5138" s="120">
        <v>2019</v>
      </c>
      <c r="I5138" t="str">
        <f>IF(J5138="natural gas",VLOOKUP(D5138,'Cross-Page Data'!$I$4:$J$13,2,FALSE),IF(J5138="solar",VLOOKUP('Form 923'!D5138,'Cross-Page Data'!$I$14:$J$117,2,FALSE),J5138))</f>
        <v>other</v>
      </c>
      <c r="J5138" t="str">
        <f>VLOOKUP(E5138,'Cross-Page Data'!$D$4:$F$48,3,FALSE)</f>
        <v>other</v>
      </c>
      <c r="K5138" t="b">
        <f t="shared" si="80"/>
        <v>0</v>
      </c>
    </row>
    <row r="5139" spans="1:11">
      <c r="A5139" s="120">
        <v>10789</v>
      </c>
      <c r="B5139" s="121" t="s">
        <v>205</v>
      </c>
      <c r="C5139" s="121" t="s">
        <v>209</v>
      </c>
      <c r="D5139" s="121" t="s">
        <v>61</v>
      </c>
      <c r="E5139" s="121" t="s">
        <v>38</v>
      </c>
      <c r="F5139" s="122">
        <v>16432718</v>
      </c>
      <c r="G5139" s="122">
        <v>2570240</v>
      </c>
      <c r="H5139" s="120">
        <v>2019</v>
      </c>
      <c r="I5139" t="str">
        <f>IF(J5139="natural gas",VLOOKUP(D5139,'Cross-Page Data'!$I$4:$J$13,2,FALSE),IF(J5139="solar",VLOOKUP('Form 923'!D5139,'Cross-Page Data'!$I$14:$J$117,2,FALSE),J5139))</f>
        <v>natural gas nonpeaker - preexisting nonretiring</v>
      </c>
      <c r="J5139" t="str">
        <f>VLOOKUP(E5139,'Cross-Page Data'!$D$4:$F$48,3,FALSE)</f>
        <v>natural gas</v>
      </c>
      <c r="K5139" t="b">
        <f t="shared" si="80"/>
        <v>0</v>
      </c>
    </row>
    <row r="5140" spans="1:11">
      <c r="A5140" s="120">
        <v>10789</v>
      </c>
      <c r="B5140" s="121" t="s">
        <v>205</v>
      </c>
      <c r="C5140" s="121" t="s">
        <v>209</v>
      </c>
      <c r="D5140" s="121" t="s">
        <v>61</v>
      </c>
      <c r="E5140" s="121" t="s">
        <v>140</v>
      </c>
      <c r="F5140" s="122">
        <v>0</v>
      </c>
      <c r="G5140" s="122">
        <v>0</v>
      </c>
      <c r="H5140" s="120">
        <v>2019</v>
      </c>
      <c r="I5140" t="str">
        <f>IF(J5140="natural gas",VLOOKUP(D5140,'Cross-Page Data'!$I$4:$J$13,2,FALSE),IF(J5140="solar",VLOOKUP('Form 923'!D5140,'Cross-Page Data'!$I$14:$J$117,2,FALSE),J5140))</f>
        <v>other</v>
      </c>
      <c r="J5140" t="str">
        <f>VLOOKUP(E5140,'Cross-Page Data'!$D$4:$F$48,3,FALSE)</f>
        <v>other</v>
      </c>
      <c r="K5140" t="b">
        <f t="shared" si="80"/>
        <v>0</v>
      </c>
    </row>
    <row r="5141" spans="1:11">
      <c r="A5141" s="120">
        <v>10790</v>
      </c>
      <c r="B5141" s="121" t="s">
        <v>205</v>
      </c>
      <c r="C5141" s="121" t="s">
        <v>209</v>
      </c>
      <c r="D5141" s="121" t="s">
        <v>73</v>
      </c>
      <c r="E5141" s="121" t="s">
        <v>38</v>
      </c>
      <c r="F5141" s="122">
        <v>2477599</v>
      </c>
      <c r="G5141" s="122">
        <v>505437</v>
      </c>
      <c r="H5141" s="120">
        <v>2019</v>
      </c>
      <c r="I5141" t="str">
        <f>IF(J5141="natural gas",VLOOKUP(D5141,'Cross-Page Data'!$I$4:$J$13,2,FALSE),IF(J5141="solar",VLOOKUP('Form 923'!D5141,'Cross-Page Data'!$I$14:$J$117,2,FALSE),J5141))</f>
        <v>natural gas peaker</v>
      </c>
      <c r="J5141" t="str">
        <f>VLOOKUP(E5141,'Cross-Page Data'!$D$4:$F$48,3,FALSE)</f>
        <v>natural gas</v>
      </c>
      <c r="K5141" t="b">
        <f t="shared" si="80"/>
        <v>0</v>
      </c>
    </row>
    <row r="5142" spans="1:11">
      <c r="A5142" s="120">
        <v>10795</v>
      </c>
      <c r="B5142" s="121" t="s">
        <v>205</v>
      </c>
      <c r="C5142" s="121" t="s">
        <v>209</v>
      </c>
      <c r="D5142" s="121" t="s">
        <v>68</v>
      </c>
      <c r="E5142" s="121" t="s">
        <v>54</v>
      </c>
      <c r="F5142" s="122">
        <v>0</v>
      </c>
      <c r="G5142" s="122">
        <v>0</v>
      </c>
      <c r="H5142" s="120">
        <v>2019</v>
      </c>
      <c r="I5142" t="str">
        <f>IF(J5142="natural gas",VLOOKUP(D5142,'Cross-Page Data'!$I$4:$J$13,2,FALSE),IF(J5142="solar",VLOOKUP('Form 923'!D5142,'Cross-Page Data'!$I$14:$J$117,2,FALSE),J5142))</f>
        <v>hard coal</v>
      </c>
      <c r="J5142" t="str">
        <f>VLOOKUP(E5142,'Cross-Page Data'!$D$4:$F$48,3,FALSE)</f>
        <v>hard coal</v>
      </c>
      <c r="K5142" t="b">
        <f t="shared" si="80"/>
        <v>0</v>
      </c>
    </row>
    <row r="5143" spans="1:11">
      <c r="A5143" s="120">
        <v>10795</v>
      </c>
      <c r="B5143" s="121" t="s">
        <v>205</v>
      </c>
      <c r="C5143" s="121" t="s">
        <v>209</v>
      </c>
      <c r="D5143" s="121" t="s">
        <v>68</v>
      </c>
      <c r="E5143" s="121" t="s">
        <v>70</v>
      </c>
      <c r="F5143" s="122">
        <v>0</v>
      </c>
      <c r="G5143" s="122">
        <v>0</v>
      </c>
      <c r="H5143" s="120">
        <v>2019</v>
      </c>
      <c r="I5143" t="str">
        <f>IF(J5143="natural gas",VLOOKUP(D5143,'Cross-Page Data'!$I$4:$J$13,2,FALSE),IF(J5143="solar",VLOOKUP('Form 923'!D5143,'Cross-Page Data'!$I$14:$J$117,2,FALSE),J5143))</f>
        <v>heavy or residual fuel oil</v>
      </c>
      <c r="J5143" t="str">
        <f>VLOOKUP(E5143,'Cross-Page Data'!$D$4:$F$48,3,FALSE)</f>
        <v>heavy or residual fuel oil</v>
      </c>
      <c r="K5143" t="b">
        <f t="shared" si="80"/>
        <v>0</v>
      </c>
    </row>
    <row r="5144" spans="1:11">
      <c r="A5144" s="120">
        <v>10795</v>
      </c>
      <c r="B5144" s="121" t="s">
        <v>205</v>
      </c>
      <c r="C5144" s="121" t="s">
        <v>209</v>
      </c>
      <c r="D5144" s="121" t="s">
        <v>68</v>
      </c>
      <c r="E5144" s="121" t="s">
        <v>38</v>
      </c>
      <c r="F5144" s="122">
        <v>0</v>
      </c>
      <c r="G5144" s="122">
        <v>0</v>
      </c>
      <c r="H5144" s="120">
        <v>2019</v>
      </c>
      <c r="I5144" t="str">
        <f>IF(J5144="natural gas",VLOOKUP(D5144,'Cross-Page Data'!$I$4:$J$13,2,FALSE),IF(J5144="solar",VLOOKUP('Form 923'!D5144,'Cross-Page Data'!$I$14:$J$117,2,FALSE),J5144))</f>
        <v>natural gas nonpeaker - preexisting retiring</v>
      </c>
      <c r="J5144" t="str">
        <f>VLOOKUP(E5144,'Cross-Page Data'!$D$4:$F$48,3,FALSE)</f>
        <v>natural gas</v>
      </c>
      <c r="K5144" t="b">
        <f t="shared" si="80"/>
        <v>0</v>
      </c>
    </row>
    <row r="5145" spans="1:11">
      <c r="A5145" s="120">
        <v>10798</v>
      </c>
      <c r="B5145" s="121" t="s">
        <v>201</v>
      </c>
      <c r="C5145" s="121" t="s">
        <v>206</v>
      </c>
      <c r="D5145" s="121" t="s">
        <v>116</v>
      </c>
      <c r="E5145" s="121" t="s">
        <v>170</v>
      </c>
      <c r="F5145" s="122">
        <v>111485</v>
      </c>
      <c r="G5145" s="122">
        <v>12523.6</v>
      </c>
      <c r="H5145" s="120">
        <v>2019</v>
      </c>
      <c r="I5145" t="str">
        <f>IF(J5145="natural gas",VLOOKUP(D5145,'Cross-Page Data'!$I$4:$J$13,2,FALSE),IF(J5145="solar",VLOOKUP('Form 923'!D5145,'Cross-Page Data'!$I$14:$J$117,2,FALSE),J5145))</f>
        <v>hydro</v>
      </c>
      <c r="J5145" t="str">
        <f>VLOOKUP(E5145,'Cross-Page Data'!$D$4:$F$48,3,FALSE)</f>
        <v>hydro</v>
      </c>
      <c r="K5145" t="b">
        <f t="shared" si="80"/>
        <v>1</v>
      </c>
    </row>
    <row r="5146" spans="1:11">
      <c r="A5146" s="120">
        <v>10799</v>
      </c>
      <c r="B5146" s="121" t="s">
        <v>201</v>
      </c>
      <c r="C5146" s="121" t="s">
        <v>206</v>
      </c>
      <c r="D5146" s="121" t="s">
        <v>116</v>
      </c>
      <c r="E5146" s="121" t="s">
        <v>170</v>
      </c>
      <c r="F5146" s="122">
        <v>50957</v>
      </c>
      <c r="G5146" s="122">
        <v>5724</v>
      </c>
      <c r="H5146" s="120">
        <v>2019</v>
      </c>
      <c r="I5146" t="str">
        <f>IF(J5146="natural gas",VLOOKUP(D5146,'Cross-Page Data'!$I$4:$J$13,2,FALSE),IF(J5146="solar",VLOOKUP('Form 923'!D5146,'Cross-Page Data'!$I$14:$J$117,2,FALSE),J5146))</f>
        <v>hydro</v>
      </c>
      <c r="J5146" t="str">
        <f>VLOOKUP(E5146,'Cross-Page Data'!$D$4:$F$48,3,FALSE)</f>
        <v>hydro</v>
      </c>
      <c r="K5146" t="b">
        <f t="shared" si="80"/>
        <v>1</v>
      </c>
    </row>
    <row r="5147" spans="1:11">
      <c r="A5147" s="120">
        <v>10800</v>
      </c>
      <c r="B5147" s="121" t="s">
        <v>201</v>
      </c>
      <c r="C5147" s="121" t="s">
        <v>206</v>
      </c>
      <c r="D5147" s="121" t="s">
        <v>116</v>
      </c>
      <c r="E5147" s="121" t="s">
        <v>170</v>
      </c>
      <c r="F5147" s="122">
        <v>91895</v>
      </c>
      <c r="G5147" s="122">
        <v>10323</v>
      </c>
      <c r="H5147" s="120">
        <v>2019</v>
      </c>
      <c r="I5147" t="str">
        <f>IF(J5147="natural gas",VLOOKUP(D5147,'Cross-Page Data'!$I$4:$J$13,2,FALSE),IF(J5147="solar",VLOOKUP('Form 923'!D5147,'Cross-Page Data'!$I$14:$J$117,2,FALSE),J5147))</f>
        <v>hydro</v>
      </c>
      <c r="J5147" t="str">
        <f>VLOOKUP(E5147,'Cross-Page Data'!$D$4:$F$48,3,FALSE)</f>
        <v>hydro</v>
      </c>
      <c r="K5147" t="b">
        <f t="shared" si="80"/>
        <v>1</v>
      </c>
    </row>
    <row r="5148" spans="1:11">
      <c r="A5148" s="120">
        <v>10801</v>
      </c>
      <c r="B5148" s="121" t="s">
        <v>201</v>
      </c>
      <c r="C5148" s="121" t="s">
        <v>206</v>
      </c>
      <c r="D5148" s="121" t="s">
        <v>116</v>
      </c>
      <c r="E5148" s="121" t="s">
        <v>170</v>
      </c>
      <c r="F5148" s="122">
        <v>62047</v>
      </c>
      <c r="G5148" s="122">
        <v>6970</v>
      </c>
      <c r="H5148" s="120">
        <v>2019</v>
      </c>
      <c r="I5148" t="str">
        <f>IF(J5148="natural gas",VLOOKUP(D5148,'Cross-Page Data'!$I$4:$J$13,2,FALSE),IF(J5148="solar",VLOOKUP('Form 923'!D5148,'Cross-Page Data'!$I$14:$J$117,2,FALSE),J5148))</f>
        <v>hydro</v>
      </c>
      <c r="J5148" t="str">
        <f>VLOOKUP(E5148,'Cross-Page Data'!$D$4:$F$48,3,FALSE)</f>
        <v>hydro</v>
      </c>
      <c r="K5148" t="b">
        <f t="shared" si="80"/>
        <v>1</v>
      </c>
    </row>
    <row r="5149" spans="1:11">
      <c r="A5149" s="120">
        <v>10805</v>
      </c>
      <c r="B5149" s="121" t="s">
        <v>205</v>
      </c>
      <c r="C5149" s="121" t="s">
        <v>208</v>
      </c>
      <c r="D5149" s="121" t="s">
        <v>39</v>
      </c>
      <c r="E5149" s="121" t="s">
        <v>70</v>
      </c>
      <c r="F5149" s="122">
        <v>0</v>
      </c>
      <c r="G5149" s="122">
        <v>26.254</v>
      </c>
      <c r="H5149" s="120">
        <v>2019</v>
      </c>
      <c r="I5149" t="str">
        <f>IF(J5149="natural gas",VLOOKUP(D5149,'Cross-Page Data'!$I$4:$J$13,2,FALSE),IF(J5149="solar",VLOOKUP('Form 923'!D5149,'Cross-Page Data'!$I$14:$J$117,2,FALSE),J5149))</f>
        <v>heavy or residual fuel oil</v>
      </c>
      <c r="J5149" t="str">
        <f>VLOOKUP(E5149,'Cross-Page Data'!$D$4:$F$48,3,FALSE)</f>
        <v>heavy or residual fuel oil</v>
      </c>
      <c r="K5149" t="b">
        <f t="shared" si="80"/>
        <v>0</v>
      </c>
    </row>
    <row r="5150" spans="1:11">
      <c r="A5150" s="120">
        <v>10805</v>
      </c>
      <c r="B5150" s="121" t="s">
        <v>205</v>
      </c>
      <c r="C5150" s="121" t="s">
        <v>208</v>
      </c>
      <c r="D5150" s="121" t="s">
        <v>39</v>
      </c>
      <c r="E5150" s="121" t="s">
        <v>38</v>
      </c>
      <c r="F5150" s="122">
        <v>0</v>
      </c>
      <c r="G5150" s="122">
        <v>22488.416</v>
      </c>
      <c r="H5150" s="120">
        <v>2019</v>
      </c>
      <c r="I5150" t="str">
        <f>IF(J5150="natural gas",VLOOKUP(D5150,'Cross-Page Data'!$I$4:$J$13,2,FALSE),IF(J5150="solar",VLOOKUP('Form 923'!D5150,'Cross-Page Data'!$I$14:$J$117,2,FALSE),J5150))</f>
        <v>natural gas nonpeaker - preexisting nonretiring</v>
      </c>
      <c r="J5150" t="str">
        <f>VLOOKUP(E5150,'Cross-Page Data'!$D$4:$F$48,3,FALSE)</f>
        <v>natural gas</v>
      </c>
      <c r="K5150" t="b">
        <f t="shared" si="80"/>
        <v>0</v>
      </c>
    </row>
    <row r="5151" spans="1:11">
      <c r="A5151" s="120">
        <v>10805</v>
      </c>
      <c r="B5151" s="121" t="s">
        <v>205</v>
      </c>
      <c r="C5151" s="121" t="s">
        <v>208</v>
      </c>
      <c r="D5151" s="121" t="s">
        <v>61</v>
      </c>
      <c r="E5151" s="121" t="s">
        <v>70</v>
      </c>
      <c r="F5151" s="122">
        <v>1438</v>
      </c>
      <c r="G5151" s="122">
        <v>149.897</v>
      </c>
      <c r="H5151" s="120">
        <v>2019</v>
      </c>
      <c r="I5151" t="str">
        <f>IF(J5151="natural gas",VLOOKUP(D5151,'Cross-Page Data'!$I$4:$J$13,2,FALSE),IF(J5151="solar",VLOOKUP('Form 923'!D5151,'Cross-Page Data'!$I$14:$J$117,2,FALSE),J5151))</f>
        <v>heavy or residual fuel oil</v>
      </c>
      <c r="J5151" t="str">
        <f>VLOOKUP(E5151,'Cross-Page Data'!$D$4:$F$48,3,FALSE)</f>
        <v>heavy or residual fuel oil</v>
      </c>
      <c r="K5151" t="b">
        <f t="shared" si="80"/>
        <v>0</v>
      </c>
    </row>
    <row r="5152" spans="1:11">
      <c r="A5152" s="120">
        <v>10805</v>
      </c>
      <c r="B5152" s="121" t="s">
        <v>205</v>
      </c>
      <c r="C5152" s="121" t="s">
        <v>208</v>
      </c>
      <c r="D5152" s="121" t="s">
        <v>61</v>
      </c>
      <c r="E5152" s="121" t="s">
        <v>38</v>
      </c>
      <c r="F5152" s="122">
        <v>1234272</v>
      </c>
      <c r="G5152" s="122">
        <v>128395.47</v>
      </c>
      <c r="H5152" s="120">
        <v>2019</v>
      </c>
      <c r="I5152" t="str">
        <f>IF(J5152="natural gas",VLOOKUP(D5152,'Cross-Page Data'!$I$4:$J$13,2,FALSE),IF(J5152="solar",VLOOKUP('Form 923'!D5152,'Cross-Page Data'!$I$14:$J$117,2,FALSE),J5152))</f>
        <v>natural gas nonpeaker - preexisting nonretiring</v>
      </c>
      <c r="J5152" t="str">
        <f>VLOOKUP(E5152,'Cross-Page Data'!$D$4:$F$48,3,FALSE)</f>
        <v>natural gas</v>
      </c>
      <c r="K5152" t="b">
        <f t="shared" si="80"/>
        <v>0</v>
      </c>
    </row>
    <row r="5153" spans="1:11">
      <c r="A5153" s="120">
        <v>10806</v>
      </c>
      <c r="B5153" s="121" t="s">
        <v>201</v>
      </c>
      <c r="C5153" s="121" t="s">
        <v>206</v>
      </c>
      <c r="D5153" s="121" t="s">
        <v>116</v>
      </c>
      <c r="E5153" s="121" t="s">
        <v>170</v>
      </c>
      <c r="F5153" s="122">
        <v>106138</v>
      </c>
      <c r="G5153" s="122">
        <v>11923</v>
      </c>
      <c r="H5153" s="120">
        <v>2019</v>
      </c>
      <c r="I5153" t="str">
        <f>IF(J5153="natural gas",VLOOKUP(D5153,'Cross-Page Data'!$I$4:$J$13,2,FALSE),IF(J5153="solar",VLOOKUP('Form 923'!D5153,'Cross-Page Data'!$I$14:$J$117,2,FALSE),J5153))</f>
        <v>hydro</v>
      </c>
      <c r="J5153" t="str">
        <f>VLOOKUP(E5153,'Cross-Page Data'!$D$4:$F$48,3,FALSE)</f>
        <v>hydro</v>
      </c>
      <c r="K5153" t="b">
        <f t="shared" si="80"/>
        <v>1</v>
      </c>
    </row>
    <row r="5154" spans="1:11">
      <c r="A5154" s="120">
        <v>10807</v>
      </c>
      <c r="B5154" s="121" t="s">
        <v>201</v>
      </c>
      <c r="C5154" s="121" t="s">
        <v>206</v>
      </c>
      <c r="D5154" s="121" t="s">
        <v>116</v>
      </c>
      <c r="E5154" s="121" t="s">
        <v>170</v>
      </c>
      <c r="F5154" s="122">
        <v>158063</v>
      </c>
      <c r="G5154" s="122">
        <v>17756</v>
      </c>
      <c r="H5154" s="120">
        <v>2019</v>
      </c>
      <c r="I5154" t="str">
        <f>IF(J5154="natural gas",VLOOKUP(D5154,'Cross-Page Data'!$I$4:$J$13,2,FALSE),IF(J5154="solar",VLOOKUP('Form 923'!D5154,'Cross-Page Data'!$I$14:$J$117,2,FALSE),J5154))</f>
        <v>hydro</v>
      </c>
      <c r="J5154" t="str">
        <f>VLOOKUP(E5154,'Cross-Page Data'!$D$4:$F$48,3,FALSE)</f>
        <v>hydro</v>
      </c>
      <c r="K5154" t="b">
        <f t="shared" si="80"/>
        <v>1</v>
      </c>
    </row>
    <row r="5155" spans="1:11">
      <c r="A5155" s="120">
        <v>10808</v>
      </c>
      <c r="B5155" s="121" t="s">
        <v>201</v>
      </c>
      <c r="C5155" s="121" t="s">
        <v>206</v>
      </c>
      <c r="D5155" s="121" t="s">
        <v>116</v>
      </c>
      <c r="E5155" s="121" t="s">
        <v>170</v>
      </c>
      <c r="F5155" s="122">
        <v>16610</v>
      </c>
      <c r="G5155" s="122">
        <v>1866</v>
      </c>
      <c r="H5155" s="120">
        <v>2019</v>
      </c>
      <c r="I5155" t="str">
        <f>IF(J5155="natural gas",VLOOKUP(D5155,'Cross-Page Data'!$I$4:$J$13,2,FALSE),IF(J5155="solar",VLOOKUP('Form 923'!D5155,'Cross-Page Data'!$I$14:$J$117,2,FALSE),J5155))</f>
        <v>hydro</v>
      </c>
      <c r="J5155" t="str">
        <f>VLOOKUP(E5155,'Cross-Page Data'!$D$4:$F$48,3,FALSE)</f>
        <v>hydro</v>
      </c>
      <c r="K5155" t="b">
        <f t="shared" si="80"/>
        <v>1</v>
      </c>
    </row>
    <row r="5156" spans="1:11">
      <c r="A5156" s="120">
        <v>10809</v>
      </c>
      <c r="B5156" s="121" t="s">
        <v>201</v>
      </c>
      <c r="C5156" s="121" t="s">
        <v>206</v>
      </c>
      <c r="D5156" s="121" t="s">
        <v>116</v>
      </c>
      <c r="E5156" s="121" t="s">
        <v>170</v>
      </c>
      <c r="F5156" s="122">
        <v>9149</v>
      </c>
      <c r="G5156" s="122">
        <v>1028</v>
      </c>
      <c r="H5156" s="120">
        <v>2019</v>
      </c>
      <c r="I5156" t="str">
        <f>IF(J5156="natural gas",VLOOKUP(D5156,'Cross-Page Data'!$I$4:$J$13,2,FALSE),IF(J5156="solar",VLOOKUP('Form 923'!D5156,'Cross-Page Data'!$I$14:$J$117,2,FALSE),J5156))</f>
        <v>hydro</v>
      </c>
      <c r="J5156" t="str">
        <f>VLOOKUP(E5156,'Cross-Page Data'!$D$4:$F$48,3,FALSE)</f>
        <v>hydro</v>
      </c>
      <c r="K5156" t="b">
        <f t="shared" si="80"/>
        <v>1</v>
      </c>
    </row>
    <row r="5157" spans="1:11">
      <c r="A5157" s="120">
        <v>10817</v>
      </c>
      <c r="B5157" s="121" t="s">
        <v>201</v>
      </c>
      <c r="C5157" s="121" t="s">
        <v>206</v>
      </c>
      <c r="D5157" s="121" t="s">
        <v>116</v>
      </c>
      <c r="E5157" s="121" t="s">
        <v>170</v>
      </c>
      <c r="F5157" s="122">
        <v>47864</v>
      </c>
      <c r="G5157" s="122">
        <v>5377</v>
      </c>
      <c r="H5157" s="120">
        <v>2019</v>
      </c>
      <c r="I5157" t="str">
        <f>IF(J5157="natural gas",VLOOKUP(D5157,'Cross-Page Data'!$I$4:$J$13,2,FALSE),IF(J5157="solar",VLOOKUP('Form 923'!D5157,'Cross-Page Data'!$I$14:$J$117,2,FALSE),J5157))</f>
        <v>hydro</v>
      </c>
      <c r="J5157" t="str">
        <f>VLOOKUP(E5157,'Cross-Page Data'!$D$4:$F$48,3,FALSE)</f>
        <v>hydro</v>
      </c>
      <c r="K5157" t="b">
        <f t="shared" si="80"/>
        <v>1</v>
      </c>
    </row>
    <row r="5158" spans="1:11">
      <c r="A5158" s="120">
        <v>10819</v>
      </c>
      <c r="B5158" s="121" t="s">
        <v>205</v>
      </c>
      <c r="C5158" s="121" t="s">
        <v>208</v>
      </c>
      <c r="D5158" s="121" t="s">
        <v>39</v>
      </c>
      <c r="E5158" s="121" t="s">
        <v>38</v>
      </c>
      <c r="F5158" s="122">
        <v>141914</v>
      </c>
      <c r="G5158" s="122">
        <v>24017</v>
      </c>
      <c r="H5158" s="120">
        <v>2019</v>
      </c>
      <c r="I5158" t="str">
        <f>IF(J5158="natural gas",VLOOKUP(D5158,'Cross-Page Data'!$I$4:$J$13,2,FALSE),IF(J5158="solar",VLOOKUP('Form 923'!D5158,'Cross-Page Data'!$I$14:$J$117,2,FALSE),J5158))</f>
        <v>natural gas nonpeaker - preexisting nonretiring</v>
      </c>
      <c r="J5158" t="str">
        <f>VLOOKUP(E5158,'Cross-Page Data'!$D$4:$F$48,3,FALSE)</f>
        <v>natural gas</v>
      </c>
      <c r="K5158" t="b">
        <f t="shared" si="80"/>
        <v>0</v>
      </c>
    </row>
    <row r="5159" spans="1:11">
      <c r="A5159" s="120">
        <v>10819</v>
      </c>
      <c r="B5159" s="121" t="s">
        <v>205</v>
      </c>
      <c r="C5159" s="121" t="s">
        <v>208</v>
      </c>
      <c r="D5159" s="121" t="s">
        <v>61</v>
      </c>
      <c r="E5159" s="121" t="s">
        <v>38</v>
      </c>
      <c r="F5159" s="122">
        <v>952624</v>
      </c>
      <c r="G5159" s="122">
        <v>113112</v>
      </c>
      <c r="H5159" s="120">
        <v>2019</v>
      </c>
      <c r="I5159" t="str">
        <f>IF(J5159="natural gas",VLOOKUP(D5159,'Cross-Page Data'!$I$4:$J$13,2,FALSE),IF(J5159="solar",VLOOKUP('Form 923'!D5159,'Cross-Page Data'!$I$14:$J$117,2,FALSE),J5159))</f>
        <v>natural gas nonpeaker - preexisting nonretiring</v>
      </c>
      <c r="J5159" t="str">
        <f>VLOOKUP(E5159,'Cross-Page Data'!$D$4:$F$48,3,FALSE)</f>
        <v>natural gas</v>
      </c>
      <c r="K5159" t="b">
        <f t="shared" si="80"/>
        <v>0</v>
      </c>
    </row>
    <row r="5160" spans="1:11">
      <c r="A5160" s="120">
        <v>10822</v>
      </c>
      <c r="B5160" s="121" t="s">
        <v>201</v>
      </c>
      <c r="C5160" s="121" t="s">
        <v>206</v>
      </c>
      <c r="D5160" s="121" t="s">
        <v>68</v>
      </c>
      <c r="E5160" s="121" t="s">
        <v>38</v>
      </c>
      <c r="F5160" s="122">
        <v>4462</v>
      </c>
      <c r="G5160" s="122">
        <v>303.802</v>
      </c>
      <c r="H5160" s="120">
        <v>2019</v>
      </c>
      <c r="I5160" t="str">
        <f>IF(J5160="natural gas",VLOOKUP(D5160,'Cross-Page Data'!$I$4:$J$13,2,FALSE),IF(J5160="solar",VLOOKUP('Form 923'!D5160,'Cross-Page Data'!$I$14:$J$117,2,FALSE),J5160))</f>
        <v>natural gas nonpeaker - preexisting retiring</v>
      </c>
      <c r="J5160" t="str">
        <f>VLOOKUP(E5160,'Cross-Page Data'!$D$4:$F$48,3,FALSE)</f>
        <v>natural gas</v>
      </c>
      <c r="K5160" t="b">
        <f t="shared" si="80"/>
        <v>1</v>
      </c>
    </row>
    <row r="5161" spans="1:11">
      <c r="A5161" s="120">
        <v>10822</v>
      </c>
      <c r="B5161" s="121" t="s">
        <v>201</v>
      </c>
      <c r="C5161" s="121" t="s">
        <v>206</v>
      </c>
      <c r="D5161" s="121" t="s">
        <v>68</v>
      </c>
      <c r="E5161" s="121" t="s">
        <v>166</v>
      </c>
      <c r="F5161" s="122">
        <v>83356</v>
      </c>
      <c r="G5161" s="122">
        <v>5571.668</v>
      </c>
      <c r="H5161" s="120">
        <v>2019</v>
      </c>
      <c r="I5161" t="str">
        <f>IF(J5161="natural gas",VLOOKUP(D5161,'Cross-Page Data'!$I$4:$J$13,2,FALSE),IF(J5161="solar",VLOOKUP('Form 923'!D5161,'Cross-Page Data'!$I$14:$J$117,2,FALSE),J5161))</f>
        <v>other</v>
      </c>
      <c r="J5161" t="str">
        <f>VLOOKUP(E5161,'Cross-Page Data'!$D$4:$F$48,3,FALSE)</f>
        <v>other</v>
      </c>
      <c r="K5161" t="b">
        <f t="shared" si="80"/>
        <v>1</v>
      </c>
    </row>
    <row r="5162" spans="1:11">
      <c r="A5162" s="120">
        <v>10822</v>
      </c>
      <c r="B5162" s="121" t="s">
        <v>201</v>
      </c>
      <c r="C5162" s="121" t="s">
        <v>206</v>
      </c>
      <c r="D5162" s="121" t="s">
        <v>68</v>
      </c>
      <c r="E5162" s="121" t="s">
        <v>176</v>
      </c>
      <c r="F5162" s="122">
        <v>2474154</v>
      </c>
      <c r="G5162" s="122">
        <v>165334.53</v>
      </c>
      <c r="H5162" s="120">
        <v>2019</v>
      </c>
      <c r="I5162" t="str">
        <f>IF(J5162="natural gas",VLOOKUP(D5162,'Cross-Page Data'!$I$4:$J$13,2,FALSE),IF(J5162="solar",VLOOKUP('Form 923'!D5162,'Cross-Page Data'!$I$14:$J$117,2,FALSE),J5162))</f>
        <v>biomass</v>
      </c>
      <c r="J5162" t="str">
        <f>VLOOKUP(E5162,'Cross-Page Data'!$D$4:$F$48,3,FALSE)</f>
        <v>biomass</v>
      </c>
      <c r="K5162" t="b">
        <f t="shared" si="80"/>
        <v>1</v>
      </c>
    </row>
    <row r="5163" ht="25.5" spans="1:11">
      <c r="A5163" s="120">
        <v>10823</v>
      </c>
      <c r="B5163" s="121" t="s">
        <v>205</v>
      </c>
      <c r="C5163" s="121" t="s">
        <v>210</v>
      </c>
      <c r="D5163" s="121" t="s">
        <v>73</v>
      </c>
      <c r="E5163" s="121" t="s">
        <v>70</v>
      </c>
      <c r="F5163" s="122">
        <v>32899</v>
      </c>
      <c r="G5163" s="122">
        <v>8032.08</v>
      </c>
      <c r="H5163" s="120">
        <v>2019</v>
      </c>
      <c r="I5163" t="str">
        <f>IF(J5163="natural gas",VLOOKUP(D5163,'Cross-Page Data'!$I$4:$J$13,2,FALSE),IF(J5163="solar",VLOOKUP('Form 923'!D5163,'Cross-Page Data'!$I$14:$J$117,2,FALSE),J5163))</f>
        <v>heavy or residual fuel oil</v>
      </c>
      <c r="J5163" t="str">
        <f>VLOOKUP(E5163,'Cross-Page Data'!$D$4:$F$48,3,FALSE)</f>
        <v>heavy or residual fuel oil</v>
      </c>
      <c r="K5163" t="b">
        <f t="shared" si="80"/>
        <v>0</v>
      </c>
    </row>
    <row r="5164" ht="25.5" spans="1:11">
      <c r="A5164" s="120">
        <v>10823</v>
      </c>
      <c r="B5164" s="121" t="s">
        <v>205</v>
      </c>
      <c r="C5164" s="121" t="s">
        <v>210</v>
      </c>
      <c r="D5164" s="121" t="s">
        <v>116</v>
      </c>
      <c r="E5164" s="121" t="s">
        <v>170</v>
      </c>
      <c r="F5164" s="122">
        <v>49053</v>
      </c>
      <c r="G5164" s="122">
        <v>5510.34</v>
      </c>
      <c r="H5164" s="120">
        <v>2019</v>
      </c>
      <c r="I5164" t="str">
        <f>IF(J5164="natural gas",VLOOKUP(D5164,'Cross-Page Data'!$I$4:$J$13,2,FALSE),IF(J5164="solar",VLOOKUP('Form 923'!D5164,'Cross-Page Data'!$I$14:$J$117,2,FALSE),J5164))</f>
        <v>hydro</v>
      </c>
      <c r="J5164" t="str">
        <f>VLOOKUP(E5164,'Cross-Page Data'!$D$4:$F$48,3,FALSE)</f>
        <v>hydro</v>
      </c>
      <c r="K5164" t="b">
        <f t="shared" si="80"/>
        <v>0</v>
      </c>
    </row>
    <row r="5165" ht="25.5" spans="1:11">
      <c r="A5165" s="120">
        <v>10823</v>
      </c>
      <c r="B5165" s="121" t="s">
        <v>205</v>
      </c>
      <c r="C5165" s="121" t="s">
        <v>210</v>
      </c>
      <c r="D5165" s="121" t="s">
        <v>101</v>
      </c>
      <c r="E5165" s="121" t="s">
        <v>92</v>
      </c>
      <c r="F5165" s="122">
        <v>7193</v>
      </c>
      <c r="G5165" s="122">
        <v>807.84</v>
      </c>
      <c r="H5165" s="120">
        <v>2019</v>
      </c>
      <c r="I5165" t="str">
        <f>IF(J5165="natural gas",VLOOKUP(D5165,'Cross-Page Data'!$I$4:$J$13,2,FALSE),IF(J5165="solar",VLOOKUP('Form 923'!D5165,'Cross-Page Data'!$I$14:$J$117,2,FALSE),J5165))</f>
        <v>solar pv</v>
      </c>
      <c r="J5165" t="str">
        <f>VLOOKUP(E5165,'Cross-Page Data'!$D$4:$F$48,3,FALSE)</f>
        <v>solar</v>
      </c>
      <c r="K5165" t="b">
        <f t="shared" si="80"/>
        <v>0</v>
      </c>
    </row>
    <row r="5166" ht="25.5" spans="1:11">
      <c r="A5166" s="120">
        <v>10823</v>
      </c>
      <c r="B5166" s="121" t="s">
        <v>205</v>
      </c>
      <c r="C5166" s="121" t="s">
        <v>210</v>
      </c>
      <c r="D5166" s="121" t="s">
        <v>68</v>
      </c>
      <c r="E5166" s="121" t="s">
        <v>70</v>
      </c>
      <c r="F5166" s="122">
        <v>4819</v>
      </c>
      <c r="G5166" s="122">
        <v>1164.548</v>
      </c>
      <c r="H5166" s="120">
        <v>2019</v>
      </c>
      <c r="I5166" t="str">
        <f>IF(J5166="natural gas",VLOOKUP(D5166,'Cross-Page Data'!$I$4:$J$13,2,FALSE),IF(J5166="solar",VLOOKUP('Form 923'!D5166,'Cross-Page Data'!$I$14:$J$117,2,FALSE),J5166))</f>
        <v>heavy or residual fuel oil</v>
      </c>
      <c r="J5166" t="str">
        <f>VLOOKUP(E5166,'Cross-Page Data'!$D$4:$F$48,3,FALSE)</f>
        <v>heavy or residual fuel oil</v>
      </c>
      <c r="K5166" t="b">
        <f t="shared" si="80"/>
        <v>0</v>
      </c>
    </row>
    <row r="5167" ht="25.5" spans="1:11">
      <c r="A5167" s="120">
        <v>10823</v>
      </c>
      <c r="B5167" s="121" t="s">
        <v>205</v>
      </c>
      <c r="C5167" s="121" t="s">
        <v>210</v>
      </c>
      <c r="D5167" s="121" t="s">
        <v>68</v>
      </c>
      <c r="E5167" s="121" t="s">
        <v>130</v>
      </c>
      <c r="F5167" s="122">
        <v>106834</v>
      </c>
      <c r="G5167" s="122">
        <v>25816.002</v>
      </c>
      <c r="H5167" s="120">
        <v>2019</v>
      </c>
      <c r="I5167" t="str">
        <f>IF(J5167="natural gas",VLOOKUP(D5167,'Cross-Page Data'!$I$4:$J$13,2,FALSE),IF(J5167="solar",VLOOKUP('Form 923'!D5167,'Cross-Page Data'!$I$14:$J$117,2,FALSE),J5167))</f>
        <v>biomass</v>
      </c>
      <c r="J5167" t="str">
        <f>VLOOKUP(E5167,'Cross-Page Data'!$D$4:$F$48,3,FALSE)</f>
        <v>biomass</v>
      </c>
      <c r="K5167" t="b">
        <f t="shared" si="80"/>
        <v>0</v>
      </c>
    </row>
    <row r="5168" ht="25.5" spans="1:11">
      <c r="A5168" s="120">
        <v>10823</v>
      </c>
      <c r="B5168" s="121" t="s">
        <v>205</v>
      </c>
      <c r="C5168" s="121" t="s">
        <v>210</v>
      </c>
      <c r="D5168" s="121" t="s">
        <v>128</v>
      </c>
      <c r="E5168" s="121" t="s">
        <v>180</v>
      </c>
      <c r="F5168" s="122">
        <v>18127</v>
      </c>
      <c r="G5168" s="122">
        <v>2036.43</v>
      </c>
      <c r="H5168" s="120">
        <v>2019</v>
      </c>
      <c r="I5168" t="str">
        <f>IF(J5168="natural gas",VLOOKUP(D5168,'Cross-Page Data'!$I$4:$J$13,2,FALSE),IF(J5168="solar",VLOOKUP('Form 923'!D5168,'Cross-Page Data'!$I$14:$J$117,2,FALSE),J5168))</f>
        <v>wind</v>
      </c>
      <c r="J5168" t="str">
        <f>VLOOKUP(E5168,'Cross-Page Data'!$D$4:$F$48,3,FALSE)</f>
        <v>wind</v>
      </c>
      <c r="K5168" t="b">
        <f t="shared" si="80"/>
        <v>0</v>
      </c>
    </row>
    <row r="5169" spans="1:11">
      <c r="A5169" s="120">
        <v>10824</v>
      </c>
      <c r="B5169" s="121" t="s">
        <v>201</v>
      </c>
      <c r="C5169" s="121" t="s">
        <v>206</v>
      </c>
      <c r="D5169" s="121" t="s">
        <v>116</v>
      </c>
      <c r="E5169" s="121" t="s">
        <v>170</v>
      </c>
      <c r="F5169" s="122">
        <v>97628</v>
      </c>
      <c r="G5169" s="122">
        <v>10967</v>
      </c>
      <c r="H5169" s="120">
        <v>2019</v>
      </c>
      <c r="I5169" t="str">
        <f>IF(J5169="natural gas",VLOOKUP(D5169,'Cross-Page Data'!$I$4:$J$13,2,FALSE),IF(J5169="solar",VLOOKUP('Form 923'!D5169,'Cross-Page Data'!$I$14:$J$117,2,FALSE),J5169))</f>
        <v>hydro</v>
      </c>
      <c r="J5169" t="str">
        <f>VLOOKUP(E5169,'Cross-Page Data'!$D$4:$F$48,3,FALSE)</f>
        <v>hydro</v>
      </c>
      <c r="K5169" t="b">
        <f t="shared" si="80"/>
        <v>1</v>
      </c>
    </row>
    <row r="5170" spans="1:11">
      <c r="A5170" s="120">
        <v>10825</v>
      </c>
      <c r="B5170" s="121" t="s">
        <v>201</v>
      </c>
      <c r="C5170" s="121" t="s">
        <v>206</v>
      </c>
      <c r="D5170" s="121" t="s">
        <v>116</v>
      </c>
      <c r="E5170" s="121" t="s">
        <v>170</v>
      </c>
      <c r="F5170" s="122">
        <v>42401</v>
      </c>
      <c r="G5170" s="122">
        <v>4763</v>
      </c>
      <c r="H5170" s="120">
        <v>2019</v>
      </c>
      <c r="I5170" t="str">
        <f>IF(J5170="natural gas",VLOOKUP(D5170,'Cross-Page Data'!$I$4:$J$13,2,FALSE),IF(J5170="solar",VLOOKUP('Form 923'!D5170,'Cross-Page Data'!$I$14:$J$117,2,FALSE),J5170))</f>
        <v>hydro</v>
      </c>
      <c r="J5170" t="str">
        <f>VLOOKUP(E5170,'Cross-Page Data'!$D$4:$F$48,3,FALSE)</f>
        <v>hydro</v>
      </c>
      <c r="K5170" t="b">
        <f t="shared" si="80"/>
        <v>1</v>
      </c>
    </row>
    <row r="5171" spans="1:11">
      <c r="A5171" s="120">
        <v>10836</v>
      </c>
      <c r="B5171" s="121" t="s">
        <v>201</v>
      </c>
      <c r="C5171" s="121" t="s">
        <v>206</v>
      </c>
      <c r="D5171" s="121" t="s">
        <v>68</v>
      </c>
      <c r="E5171" s="121" t="s">
        <v>38</v>
      </c>
      <c r="F5171" s="122">
        <v>14021</v>
      </c>
      <c r="G5171" s="122">
        <v>809.81</v>
      </c>
      <c r="H5171" s="120">
        <v>2019</v>
      </c>
      <c r="I5171" t="str">
        <f>IF(J5171="natural gas",VLOOKUP(D5171,'Cross-Page Data'!$I$4:$J$13,2,FALSE),IF(J5171="solar",VLOOKUP('Form 923'!D5171,'Cross-Page Data'!$I$14:$J$117,2,FALSE),J5171))</f>
        <v>natural gas nonpeaker - preexisting retiring</v>
      </c>
      <c r="J5171" t="str">
        <f>VLOOKUP(E5171,'Cross-Page Data'!$D$4:$F$48,3,FALSE)</f>
        <v>natural gas</v>
      </c>
      <c r="K5171" t="b">
        <f t="shared" si="80"/>
        <v>1</v>
      </c>
    </row>
    <row r="5172" spans="1:11">
      <c r="A5172" s="120">
        <v>10836</v>
      </c>
      <c r="B5172" s="121" t="s">
        <v>201</v>
      </c>
      <c r="C5172" s="121" t="s">
        <v>206</v>
      </c>
      <c r="D5172" s="121" t="s">
        <v>68</v>
      </c>
      <c r="E5172" s="121" t="s">
        <v>176</v>
      </c>
      <c r="F5172" s="122">
        <v>3125568</v>
      </c>
      <c r="G5172" s="122">
        <v>184084.19</v>
      </c>
      <c r="H5172" s="120">
        <v>2019</v>
      </c>
      <c r="I5172" t="str">
        <f>IF(J5172="natural gas",VLOOKUP(D5172,'Cross-Page Data'!$I$4:$J$13,2,FALSE),IF(J5172="solar",VLOOKUP('Form 923'!D5172,'Cross-Page Data'!$I$14:$J$117,2,FALSE),J5172))</f>
        <v>biomass</v>
      </c>
      <c r="J5172" t="str">
        <f>VLOOKUP(E5172,'Cross-Page Data'!$D$4:$F$48,3,FALSE)</f>
        <v>biomass</v>
      </c>
      <c r="K5172" t="b">
        <f t="shared" si="80"/>
        <v>1</v>
      </c>
    </row>
    <row r="5173" spans="1:11">
      <c r="A5173" s="120">
        <v>10838</v>
      </c>
      <c r="B5173" s="121" t="s">
        <v>201</v>
      </c>
      <c r="C5173" s="121" t="s">
        <v>206</v>
      </c>
      <c r="D5173" s="121" t="s">
        <v>68</v>
      </c>
      <c r="E5173" s="121" t="s">
        <v>176</v>
      </c>
      <c r="F5173" s="122">
        <v>422511</v>
      </c>
      <c r="G5173" s="122">
        <v>30129</v>
      </c>
      <c r="H5173" s="120">
        <v>2019</v>
      </c>
      <c r="I5173" t="str">
        <f>IF(J5173="natural gas",VLOOKUP(D5173,'Cross-Page Data'!$I$4:$J$13,2,FALSE),IF(J5173="solar",VLOOKUP('Form 923'!D5173,'Cross-Page Data'!$I$14:$J$117,2,FALSE),J5173))</f>
        <v>biomass</v>
      </c>
      <c r="J5173" t="str">
        <f>VLOOKUP(E5173,'Cross-Page Data'!$D$4:$F$48,3,FALSE)</f>
        <v>biomass</v>
      </c>
      <c r="K5173" t="b">
        <f t="shared" si="80"/>
        <v>1</v>
      </c>
    </row>
    <row r="5174" spans="1:11">
      <c r="A5174" s="120">
        <v>10839</v>
      </c>
      <c r="B5174" s="121" t="s">
        <v>201</v>
      </c>
      <c r="C5174" s="121" t="s">
        <v>206</v>
      </c>
      <c r="D5174" s="121" t="s">
        <v>68</v>
      </c>
      <c r="E5174" s="121" t="s">
        <v>176</v>
      </c>
      <c r="F5174" s="122">
        <v>311368</v>
      </c>
      <c r="G5174" s="122">
        <v>22347</v>
      </c>
      <c r="H5174" s="120">
        <v>2019</v>
      </c>
      <c r="I5174" t="str">
        <f>IF(J5174="natural gas",VLOOKUP(D5174,'Cross-Page Data'!$I$4:$J$13,2,FALSE),IF(J5174="solar",VLOOKUP('Form 923'!D5174,'Cross-Page Data'!$I$14:$J$117,2,FALSE),J5174))</f>
        <v>biomass</v>
      </c>
      <c r="J5174" t="str">
        <f>VLOOKUP(E5174,'Cross-Page Data'!$D$4:$F$48,3,FALSE)</f>
        <v>biomass</v>
      </c>
      <c r="K5174" t="b">
        <f t="shared" si="80"/>
        <v>1</v>
      </c>
    </row>
    <row r="5175" spans="1:11">
      <c r="A5175" s="120">
        <v>10840</v>
      </c>
      <c r="B5175" s="121" t="s">
        <v>201</v>
      </c>
      <c r="C5175" s="121" t="s">
        <v>206</v>
      </c>
      <c r="D5175" s="121" t="s">
        <v>68</v>
      </c>
      <c r="E5175" s="121" t="s">
        <v>38</v>
      </c>
      <c r="F5175" s="122">
        <v>0</v>
      </c>
      <c r="G5175" s="122">
        <v>0</v>
      </c>
      <c r="H5175" s="120">
        <v>2019</v>
      </c>
      <c r="I5175" t="str">
        <f>IF(J5175="natural gas",VLOOKUP(D5175,'Cross-Page Data'!$I$4:$J$13,2,FALSE),IF(J5175="solar",VLOOKUP('Form 923'!D5175,'Cross-Page Data'!$I$14:$J$117,2,FALSE),J5175))</f>
        <v>natural gas nonpeaker - preexisting retiring</v>
      </c>
      <c r="J5175" t="str">
        <f>VLOOKUP(E5175,'Cross-Page Data'!$D$4:$F$48,3,FALSE)</f>
        <v>natural gas</v>
      </c>
      <c r="K5175" t="b">
        <f t="shared" si="80"/>
        <v>1</v>
      </c>
    </row>
    <row r="5176" spans="1:11">
      <c r="A5176" s="120">
        <v>10840</v>
      </c>
      <c r="B5176" s="121" t="s">
        <v>201</v>
      </c>
      <c r="C5176" s="121" t="s">
        <v>206</v>
      </c>
      <c r="D5176" s="121" t="s">
        <v>68</v>
      </c>
      <c r="E5176" s="121" t="s">
        <v>176</v>
      </c>
      <c r="F5176" s="122">
        <v>0</v>
      </c>
      <c r="G5176" s="122">
        <v>0</v>
      </c>
      <c r="H5176" s="120">
        <v>2019</v>
      </c>
      <c r="I5176" t="str">
        <f>IF(J5176="natural gas",VLOOKUP(D5176,'Cross-Page Data'!$I$4:$J$13,2,FALSE),IF(J5176="solar",VLOOKUP('Form 923'!D5176,'Cross-Page Data'!$I$14:$J$117,2,FALSE),J5176))</f>
        <v>biomass</v>
      </c>
      <c r="J5176" t="str">
        <f>VLOOKUP(E5176,'Cross-Page Data'!$D$4:$F$48,3,FALSE)</f>
        <v>biomass</v>
      </c>
      <c r="K5176" t="b">
        <f t="shared" si="80"/>
        <v>1</v>
      </c>
    </row>
    <row r="5177" spans="1:11">
      <c r="A5177" s="120">
        <v>10848</v>
      </c>
      <c r="B5177" s="121" t="s">
        <v>201</v>
      </c>
      <c r="C5177" s="121" t="s">
        <v>206</v>
      </c>
      <c r="D5177" s="121" t="s">
        <v>116</v>
      </c>
      <c r="E5177" s="121" t="s">
        <v>170</v>
      </c>
      <c r="F5177" s="122">
        <v>22905</v>
      </c>
      <c r="G5177" s="122">
        <v>2573</v>
      </c>
      <c r="H5177" s="120">
        <v>2019</v>
      </c>
      <c r="I5177" t="str">
        <f>IF(J5177="natural gas",VLOOKUP(D5177,'Cross-Page Data'!$I$4:$J$13,2,FALSE),IF(J5177="solar",VLOOKUP('Form 923'!D5177,'Cross-Page Data'!$I$14:$J$117,2,FALSE),J5177))</f>
        <v>hydro</v>
      </c>
      <c r="J5177" t="str">
        <f>VLOOKUP(E5177,'Cross-Page Data'!$D$4:$F$48,3,FALSE)</f>
        <v>hydro</v>
      </c>
      <c r="K5177" t="b">
        <f t="shared" si="80"/>
        <v>1</v>
      </c>
    </row>
    <row r="5178" spans="1:11">
      <c r="A5178" s="120">
        <v>10849</v>
      </c>
      <c r="B5178" s="121" t="s">
        <v>205</v>
      </c>
      <c r="C5178" s="121" t="s">
        <v>209</v>
      </c>
      <c r="D5178" s="121" t="s">
        <v>68</v>
      </c>
      <c r="E5178" s="121" t="s">
        <v>70</v>
      </c>
      <c r="F5178" s="122">
        <v>685</v>
      </c>
      <c r="G5178" s="122">
        <v>65.999</v>
      </c>
      <c r="H5178" s="120">
        <v>2019</v>
      </c>
      <c r="I5178" t="str">
        <f>IF(J5178="natural gas",VLOOKUP(D5178,'Cross-Page Data'!$I$4:$J$13,2,FALSE),IF(J5178="solar",VLOOKUP('Form 923'!D5178,'Cross-Page Data'!$I$14:$J$117,2,FALSE),J5178))</f>
        <v>heavy or residual fuel oil</v>
      </c>
      <c r="J5178" t="str">
        <f>VLOOKUP(E5178,'Cross-Page Data'!$D$4:$F$48,3,FALSE)</f>
        <v>heavy or residual fuel oil</v>
      </c>
      <c r="K5178" t="b">
        <f t="shared" si="80"/>
        <v>0</v>
      </c>
    </row>
    <row r="5179" spans="1:11">
      <c r="A5179" s="120">
        <v>10849</v>
      </c>
      <c r="B5179" s="121" t="s">
        <v>205</v>
      </c>
      <c r="C5179" s="121" t="s">
        <v>209</v>
      </c>
      <c r="D5179" s="121" t="s">
        <v>68</v>
      </c>
      <c r="E5179" s="121" t="s">
        <v>38</v>
      </c>
      <c r="F5179" s="122">
        <v>59501</v>
      </c>
      <c r="G5179" s="122">
        <v>5636.647</v>
      </c>
      <c r="H5179" s="120">
        <v>2019</v>
      </c>
      <c r="I5179" t="str">
        <f>IF(J5179="natural gas",VLOOKUP(D5179,'Cross-Page Data'!$I$4:$J$13,2,FALSE),IF(J5179="solar",VLOOKUP('Form 923'!D5179,'Cross-Page Data'!$I$14:$J$117,2,FALSE),J5179))</f>
        <v>natural gas nonpeaker - preexisting retiring</v>
      </c>
      <c r="J5179" t="str">
        <f>VLOOKUP(E5179,'Cross-Page Data'!$D$4:$F$48,3,FALSE)</f>
        <v>natural gas</v>
      </c>
      <c r="K5179" t="b">
        <f t="shared" si="80"/>
        <v>0</v>
      </c>
    </row>
    <row r="5180" spans="1:11">
      <c r="A5180" s="120">
        <v>10849</v>
      </c>
      <c r="B5180" s="121" t="s">
        <v>205</v>
      </c>
      <c r="C5180" s="121" t="s">
        <v>209</v>
      </c>
      <c r="D5180" s="121" t="s">
        <v>68</v>
      </c>
      <c r="E5180" s="121" t="s">
        <v>162</v>
      </c>
      <c r="F5180" s="122">
        <v>1837776</v>
      </c>
      <c r="G5180" s="122">
        <v>176736.35</v>
      </c>
      <c r="H5180" s="120">
        <v>2019</v>
      </c>
      <c r="I5180" t="str">
        <f>IF(J5180="natural gas",VLOOKUP(D5180,'Cross-Page Data'!$I$4:$J$13,2,FALSE),IF(J5180="solar",VLOOKUP('Form 923'!D5180,'Cross-Page Data'!$I$14:$J$117,2,FALSE),J5180))</f>
        <v>hard coal</v>
      </c>
      <c r="J5180" t="str">
        <f>VLOOKUP(E5180,'Cross-Page Data'!$D$4:$F$48,3,FALSE)</f>
        <v>hard coal</v>
      </c>
      <c r="K5180" t="b">
        <f t="shared" si="80"/>
        <v>0</v>
      </c>
    </row>
    <row r="5181" ht="25.5" spans="1:11">
      <c r="A5181" s="120">
        <v>10853</v>
      </c>
      <c r="B5181" s="121" t="s">
        <v>201</v>
      </c>
      <c r="C5181" s="121" t="s">
        <v>211</v>
      </c>
      <c r="D5181" s="121" t="s">
        <v>116</v>
      </c>
      <c r="E5181" s="121" t="s">
        <v>170</v>
      </c>
      <c r="F5181" s="122">
        <v>15116</v>
      </c>
      <c r="G5181" s="122">
        <v>1698</v>
      </c>
      <c r="H5181" s="120">
        <v>2019</v>
      </c>
      <c r="I5181" t="str">
        <f>IF(J5181="natural gas",VLOOKUP(D5181,'Cross-Page Data'!$I$4:$J$13,2,FALSE),IF(J5181="solar",VLOOKUP('Form 923'!D5181,'Cross-Page Data'!$I$14:$J$117,2,FALSE),J5181))</f>
        <v>hydro</v>
      </c>
      <c r="J5181" t="str">
        <f>VLOOKUP(E5181,'Cross-Page Data'!$D$4:$F$48,3,FALSE)</f>
        <v>hydro</v>
      </c>
      <c r="K5181" t="b">
        <f t="shared" si="80"/>
        <v>0</v>
      </c>
    </row>
    <row r="5182" spans="1:11">
      <c r="A5182" s="120">
        <v>10855</v>
      </c>
      <c r="B5182" s="121" t="s">
        <v>205</v>
      </c>
      <c r="C5182" s="121" t="s">
        <v>209</v>
      </c>
      <c r="D5182" s="121" t="s">
        <v>68</v>
      </c>
      <c r="E5182" s="121" t="s">
        <v>38</v>
      </c>
      <c r="F5182" s="122">
        <v>496676</v>
      </c>
      <c r="G5182" s="122">
        <v>103443.52</v>
      </c>
      <c r="H5182" s="120">
        <v>2019</v>
      </c>
      <c r="I5182" t="str">
        <f>IF(J5182="natural gas",VLOOKUP(D5182,'Cross-Page Data'!$I$4:$J$13,2,FALSE),IF(J5182="solar",VLOOKUP('Form 923'!D5182,'Cross-Page Data'!$I$14:$J$117,2,FALSE),J5182))</f>
        <v>natural gas nonpeaker - preexisting retiring</v>
      </c>
      <c r="J5182" t="str">
        <f>VLOOKUP(E5182,'Cross-Page Data'!$D$4:$F$48,3,FALSE)</f>
        <v>natural gas</v>
      </c>
      <c r="K5182" t="b">
        <f t="shared" si="80"/>
        <v>0</v>
      </c>
    </row>
    <row r="5183" spans="1:11">
      <c r="A5183" s="120">
        <v>10855</v>
      </c>
      <c r="B5183" s="121" t="s">
        <v>205</v>
      </c>
      <c r="C5183" s="121" t="s">
        <v>209</v>
      </c>
      <c r="D5183" s="121" t="s">
        <v>68</v>
      </c>
      <c r="E5183" s="121" t="s">
        <v>162</v>
      </c>
      <c r="F5183" s="122">
        <v>0</v>
      </c>
      <c r="G5183" s="122">
        <v>0</v>
      </c>
      <c r="H5183" s="120">
        <v>2019</v>
      </c>
      <c r="I5183" t="str">
        <f>IF(J5183="natural gas",VLOOKUP(D5183,'Cross-Page Data'!$I$4:$J$13,2,FALSE),IF(J5183="solar",VLOOKUP('Form 923'!D5183,'Cross-Page Data'!$I$14:$J$117,2,FALSE),J5183))</f>
        <v>hard coal</v>
      </c>
      <c r="J5183" t="str">
        <f>VLOOKUP(E5183,'Cross-Page Data'!$D$4:$F$48,3,FALSE)</f>
        <v>hard coal</v>
      </c>
      <c r="K5183" t="b">
        <f t="shared" si="80"/>
        <v>0</v>
      </c>
    </row>
    <row r="5184" spans="1:11">
      <c r="A5184" s="120">
        <v>10860</v>
      </c>
      <c r="B5184" s="121" t="s">
        <v>205</v>
      </c>
      <c r="C5184" s="121" t="s">
        <v>209</v>
      </c>
      <c r="D5184" s="121" t="s">
        <v>68</v>
      </c>
      <c r="E5184" s="121" t="s">
        <v>54</v>
      </c>
      <c r="F5184" s="122">
        <v>227678</v>
      </c>
      <c r="G5184" s="122">
        <v>34432.1</v>
      </c>
      <c r="H5184" s="120">
        <v>2019</v>
      </c>
      <c r="I5184" t="str">
        <f>IF(J5184="natural gas",VLOOKUP(D5184,'Cross-Page Data'!$I$4:$J$13,2,FALSE),IF(J5184="solar",VLOOKUP('Form 923'!D5184,'Cross-Page Data'!$I$14:$J$117,2,FALSE),J5184))</f>
        <v>hard coal</v>
      </c>
      <c r="J5184" t="str">
        <f>VLOOKUP(E5184,'Cross-Page Data'!$D$4:$F$48,3,FALSE)</f>
        <v>hard coal</v>
      </c>
      <c r="K5184" t="b">
        <f t="shared" si="80"/>
        <v>0</v>
      </c>
    </row>
    <row r="5185" spans="1:11">
      <c r="A5185" s="120">
        <v>10860</v>
      </c>
      <c r="B5185" s="121" t="s">
        <v>205</v>
      </c>
      <c r="C5185" s="121" t="s">
        <v>209</v>
      </c>
      <c r="D5185" s="121" t="s">
        <v>68</v>
      </c>
      <c r="E5185" s="121" t="s">
        <v>137</v>
      </c>
      <c r="F5185" s="122">
        <v>387432</v>
      </c>
      <c r="G5185" s="122">
        <v>58829.876</v>
      </c>
      <c r="H5185" s="120">
        <v>2019</v>
      </c>
      <c r="I5185" t="str">
        <f>IF(J5185="natural gas",VLOOKUP(D5185,'Cross-Page Data'!$I$4:$J$13,2,FALSE),IF(J5185="solar",VLOOKUP('Form 923'!D5185,'Cross-Page Data'!$I$14:$J$117,2,FALSE),J5185))</f>
        <v>biomass</v>
      </c>
      <c r="J5185" t="str">
        <f>VLOOKUP(E5185,'Cross-Page Data'!$D$4:$F$48,3,FALSE)</f>
        <v>biomass</v>
      </c>
      <c r="K5185" t="b">
        <f t="shared" si="80"/>
        <v>0</v>
      </c>
    </row>
    <row r="5186" spans="1:11">
      <c r="A5186" s="120">
        <v>10860</v>
      </c>
      <c r="B5186" s="121" t="s">
        <v>205</v>
      </c>
      <c r="C5186" s="121" t="s">
        <v>209</v>
      </c>
      <c r="D5186" s="121" t="s">
        <v>68</v>
      </c>
      <c r="E5186" s="121" t="s">
        <v>144</v>
      </c>
      <c r="F5186" s="122">
        <v>0</v>
      </c>
      <c r="G5186" s="122">
        <v>0</v>
      </c>
      <c r="H5186" s="120">
        <v>2019</v>
      </c>
      <c r="I5186" t="str">
        <f>IF(J5186="natural gas",VLOOKUP(D5186,'Cross-Page Data'!$I$4:$J$13,2,FALSE),IF(J5186="solar",VLOOKUP('Form 923'!D5186,'Cross-Page Data'!$I$14:$J$117,2,FALSE),J5186))</f>
        <v>petroleum</v>
      </c>
      <c r="J5186" t="str">
        <f>VLOOKUP(E5186,'Cross-Page Data'!$D$4:$F$48,3,FALSE)</f>
        <v>petroleum</v>
      </c>
      <c r="K5186" t="b">
        <f t="shared" si="80"/>
        <v>0</v>
      </c>
    </row>
    <row r="5187" spans="1:11">
      <c r="A5187" s="120">
        <v>10860</v>
      </c>
      <c r="B5187" s="121" t="s">
        <v>205</v>
      </c>
      <c r="C5187" s="121" t="s">
        <v>209</v>
      </c>
      <c r="D5187" s="121" t="s">
        <v>68</v>
      </c>
      <c r="E5187" s="121" t="s">
        <v>162</v>
      </c>
      <c r="F5187" s="122">
        <v>4479377</v>
      </c>
      <c r="G5187" s="122">
        <v>678632.02</v>
      </c>
      <c r="H5187" s="120">
        <v>2019</v>
      </c>
      <c r="I5187" t="str">
        <f>IF(J5187="natural gas",VLOOKUP(D5187,'Cross-Page Data'!$I$4:$J$13,2,FALSE),IF(J5187="solar",VLOOKUP('Form 923'!D5187,'Cross-Page Data'!$I$14:$J$117,2,FALSE),J5187))</f>
        <v>hard coal</v>
      </c>
      <c r="J5187" t="str">
        <f>VLOOKUP(E5187,'Cross-Page Data'!$D$4:$F$48,3,FALSE)</f>
        <v>hard coal</v>
      </c>
      <c r="K5187" t="b">
        <f t="shared" si="80"/>
        <v>0</v>
      </c>
    </row>
    <row r="5188" spans="1:11">
      <c r="A5188" s="120">
        <v>10860</v>
      </c>
      <c r="B5188" s="121" t="s">
        <v>205</v>
      </c>
      <c r="C5188" s="121" t="s">
        <v>209</v>
      </c>
      <c r="D5188" s="121" t="s">
        <v>68</v>
      </c>
      <c r="E5188" s="121" t="s">
        <v>166</v>
      </c>
      <c r="F5188" s="122">
        <v>0</v>
      </c>
      <c r="G5188" s="122">
        <v>0</v>
      </c>
      <c r="H5188" s="120">
        <v>2019</v>
      </c>
      <c r="I5188" t="str">
        <f>IF(J5188="natural gas",VLOOKUP(D5188,'Cross-Page Data'!$I$4:$J$13,2,FALSE),IF(J5188="solar",VLOOKUP('Form 923'!D5188,'Cross-Page Data'!$I$14:$J$117,2,FALSE),J5188))</f>
        <v>other</v>
      </c>
      <c r="J5188" t="str">
        <f>VLOOKUP(E5188,'Cross-Page Data'!$D$4:$F$48,3,FALSE)</f>
        <v>other</v>
      </c>
      <c r="K5188" t="b">
        <f t="shared" si="80"/>
        <v>0</v>
      </c>
    </row>
    <row r="5189" spans="1:11">
      <c r="A5189" s="120">
        <v>10860</v>
      </c>
      <c r="B5189" s="121" t="s">
        <v>205</v>
      </c>
      <c r="C5189" s="121" t="s">
        <v>209</v>
      </c>
      <c r="D5189" s="121" t="s">
        <v>68</v>
      </c>
      <c r="E5189" s="121" t="s">
        <v>176</v>
      </c>
      <c r="F5189" s="122">
        <v>0</v>
      </c>
      <c r="G5189" s="122">
        <v>0</v>
      </c>
      <c r="H5189" s="120">
        <v>2019</v>
      </c>
      <c r="I5189" t="str">
        <f>IF(J5189="natural gas",VLOOKUP(D5189,'Cross-Page Data'!$I$4:$J$13,2,FALSE),IF(J5189="solar",VLOOKUP('Form 923'!D5189,'Cross-Page Data'!$I$14:$J$117,2,FALSE),J5189))</f>
        <v>biomass</v>
      </c>
      <c r="J5189" t="str">
        <f>VLOOKUP(E5189,'Cross-Page Data'!$D$4:$F$48,3,FALSE)</f>
        <v>biomass</v>
      </c>
      <c r="K5189" t="b">
        <f t="shared" si="80"/>
        <v>0</v>
      </c>
    </row>
    <row r="5190" spans="1:11">
      <c r="A5190" s="120">
        <v>10861</v>
      </c>
      <c r="B5190" s="121" t="s">
        <v>205</v>
      </c>
      <c r="C5190" s="121" t="s">
        <v>209</v>
      </c>
      <c r="D5190" s="121" t="s">
        <v>68</v>
      </c>
      <c r="E5190" s="121" t="s">
        <v>38</v>
      </c>
      <c r="F5190" s="122">
        <v>0</v>
      </c>
      <c r="G5190" s="122">
        <v>0</v>
      </c>
      <c r="H5190" s="120">
        <v>2019</v>
      </c>
      <c r="I5190" t="str">
        <f>IF(J5190="natural gas",VLOOKUP(D5190,'Cross-Page Data'!$I$4:$J$13,2,FALSE),IF(J5190="solar",VLOOKUP('Form 923'!D5190,'Cross-Page Data'!$I$14:$J$117,2,FALSE),J5190))</f>
        <v>natural gas nonpeaker - preexisting retiring</v>
      </c>
      <c r="J5190" t="str">
        <f>VLOOKUP(E5190,'Cross-Page Data'!$D$4:$F$48,3,FALSE)</f>
        <v>natural gas</v>
      </c>
      <c r="K5190" t="b">
        <f t="shared" si="80"/>
        <v>0</v>
      </c>
    </row>
    <row r="5191" spans="1:11">
      <c r="A5191" s="120">
        <v>10861</v>
      </c>
      <c r="B5191" s="121" t="s">
        <v>205</v>
      </c>
      <c r="C5191" s="121" t="s">
        <v>209</v>
      </c>
      <c r="D5191" s="121" t="s">
        <v>68</v>
      </c>
      <c r="E5191" s="121" t="s">
        <v>162</v>
      </c>
      <c r="F5191" s="122">
        <v>156408</v>
      </c>
      <c r="G5191" s="122">
        <v>24755</v>
      </c>
      <c r="H5191" s="120">
        <v>2019</v>
      </c>
      <c r="I5191" t="str">
        <f>IF(J5191="natural gas",VLOOKUP(D5191,'Cross-Page Data'!$I$4:$J$13,2,FALSE),IF(J5191="solar",VLOOKUP('Form 923'!D5191,'Cross-Page Data'!$I$14:$J$117,2,FALSE),J5191))</f>
        <v>hard coal</v>
      </c>
      <c r="J5191" t="str">
        <f>VLOOKUP(E5191,'Cross-Page Data'!$D$4:$F$48,3,FALSE)</f>
        <v>hard coal</v>
      </c>
      <c r="K5191" t="b">
        <f t="shared" ref="K5191:K5254" si="81">IF(AND($N$6=FALSE,OR(C5191="Commercial NAICS Cogen",C5191="Industrial NAICS Cogen",C5191="NAICS-22 Cogen")),FALSE,IF(AND($N$7=FALSE,OR(C5191="Commercial NAICS Cogen",C5191="Commercial NAICS Non-Cogen",C5191="industrial NAICS Cogen",C5191="industrial NAICS non-cogen")),FALSE,TRUE))</f>
        <v>0</v>
      </c>
    </row>
    <row r="5192" spans="1:11">
      <c r="A5192" s="120">
        <v>10862</v>
      </c>
      <c r="B5192" s="121" t="s">
        <v>205</v>
      </c>
      <c r="C5192" s="121" t="s">
        <v>209</v>
      </c>
      <c r="D5192" s="121" t="s">
        <v>68</v>
      </c>
      <c r="E5192" s="121" t="s">
        <v>38</v>
      </c>
      <c r="F5192" s="122">
        <v>0</v>
      </c>
      <c r="G5192" s="122">
        <v>0</v>
      </c>
      <c r="H5192" s="120">
        <v>2019</v>
      </c>
      <c r="I5192" t="str">
        <f>IF(J5192="natural gas",VLOOKUP(D5192,'Cross-Page Data'!$I$4:$J$13,2,FALSE),IF(J5192="solar",VLOOKUP('Form 923'!D5192,'Cross-Page Data'!$I$14:$J$117,2,FALSE),J5192))</f>
        <v>natural gas nonpeaker - preexisting retiring</v>
      </c>
      <c r="J5192" t="str">
        <f>VLOOKUP(E5192,'Cross-Page Data'!$D$4:$F$48,3,FALSE)</f>
        <v>natural gas</v>
      </c>
      <c r="K5192" t="b">
        <f t="shared" si="81"/>
        <v>0</v>
      </c>
    </row>
    <row r="5193" spans="1:11">
      <c r="A5193" s="120">
        <v>10862</v>
      </c>
      <c r="B5193" s="121" t="s">
        <v>205</v>
      </c>
      <c r="C5193" s="121" t="s">
        <v>209</v>
      </c>
      <c r="D5193" s="121" t="s">
        <v>68</v>
      </c>
      <c r="E5193" s="121" t="s">
        <v>162</v>
      </c>
      <c r="F5193" s="122">
        <v>169727</v>
      </c>
      <c r="G5193" s="122">
        <v>26882</v>
      </c>
      <c r="H5193" s="120">
        <v>2019</v>
      </c>
      <c r="I5193" t="str">
        <f>IF(J5193="natural gas",VLOOKUP(D5193,'Cross-Page Data'!$I$4:$J$13,2,FALSE),IF(J5193="solar",VLOOKUP('Form 923'!D5193,'Cross-Page Data'!$I$14:$J$117,2,FALSE),J5193))</f>
        <v>hard coal</v>
      </c>
      <c r="J5193" t="str">
        <f>VLOOKUP(E5193,'Cross-Page Data'!$D$4:$F$48,3,FALSE)</f>
        <v>hard coal</v>
      </c>
      <c r="K5193" t="b">
        <f t="shared" si="81"/>
        <v>0</v>
      </c>
    </row>
    <row r="5194" spans="1:11">
      <c r="A5194" s="120">
        <v>10863</v>
      </c>
      <c r="B5194" s="121" t="s">
        <v>205</v>
      </c>
      <c r="C5194" s="121" t="s">
        <v>209</v>
      </c>
      <c r="D5194" s="121" t="s">
        <v>68</v>
      </c>
      <c r="E5194" s="121" t="s">
        <v>162</v>
      </c>
      <c r="F5194" s="122">
        <v>46327</v>
      </c>
      <c r="G5194" s="122">
        <v>3850</v>
      </c>
      <c r="H5194" s="120">
        <v>2019</v>
      </c>
      <c r="I5194" t="str">
        <f>IF(J5194="natural gas",VLOOKUP(D5194,'Cross-Page Data'!$I$4:$J$13,2,FALSE),IF(J5194="solar",VLOOKUP('Form 923'!D5194,'Cross-Page Data'!$I$14:$J$117,2,FALSE),J5194))</f>
        <v>hard coal</v>
      </c>
      <c r="J5194" t="str">
        <f>VLOOKUP(E5194,'Cross-Page Data'!$D$4:$F$48,3,FALSE)</f>
        <v>hard coal</v>
      </c>
      <c r="K5194" t="b">
        <f t="shared" si="81"/>
        <v>0</v>
      </c>
    </row>
    <row r="5195" spans="1:11">
      <c r="A5195" s="120">
        <v>10864</v>
      </c>
      <c r="B5195" s="121" t="s">
        <v>205</v>
      </c>
      <c r="C5195" s="121" t="s">
        <v>209</v>
      </c>
      <c r="D5195" s="121" t="s">
        <v>73</v>
      </c>
      <c r="E5195" s="121" t="s">
        <v>38</v>
      </c>
      <c r="F5195" s="122">
        <v>1083222</v>
      </c>
      <c r="G5195" s="122">
        <v>269853</v>
      </c>
      <c r="H5195" s="120">
        <v>2019</v>
      </c>
      <c r="I5195" t="str">
        <f>IF(J5195="natural gas",VLOOKUP(D5195,'Cross-Page Data'!$I$4:$J$13,2,FALSE),IF(J5195="solar",VLOOKUP('Form 923'!D5195,'Cross-Page Data'!$I$14:$J$117,2,FALSE),J5195))</f>
        <v>natural gas peaker</v>
      </c>
      <c r="J5195" t="str">
        <f>VLOOKUP(E5195,'Cross-Page Data'!$D$4:$F$48,3,FALSE)</f>
        <v>natural gas</v>
      </c>
      <c r="K5195" t="b">
        <f t="shared" si="81"/>
        <v>0</v>
      </c>
    </row>
    <row r="5196" spans="1:11">
      <c r="A5196" s="120">
        <v>10864</v>
      </c>
      <c r="B5196" s="121" t="s">
        <v>205</v>
      </c>
      <c r="C5196" s="121" t="s">
        <v>209</v>
      </c>
      <c r="D5196" s="121" t="s">
        <v>68</v>
      </c>
      <c r="E5196" s="121" t="s">
        <v>54</v>
      </c>
      <c r="F5196" s="122">
        <v>1389997</v>
      </c>
      <c r="G5196" s="122">
        <v>262115.39</v>
      </c>
      <c r="H5196" s="120">
        <v>2019</v>
      </c>
      <c r="I5196" t="str">
        <f>IF(J5196="natural gas",VLOOKUP(D5196,'Cross-Page Data'!$I$4:$J$13,2,FALSE),IF(J5196="solar",VLOOKUP('Form 923'!D5196,'Cross-Page Data'!$I$14:$J$117,2,FALSE),J5196))</f>
        <v>hard coal</v>
      </c>
      <c r="J5196" t="str">
        <f>VLOOKUP(E5196,'Cross-Page Data'!$D$4:$F$48,3,FALSE)</f>
        <v>hard coal</v>
      </c>
      <c r="K5196" t="b">
        <f t="shared" si="81"/>
        <v>0</v>
      </c>
    </row>
    <row r="5197" spans="1:11">
      <c r="A5197" s="120">
        <v>10864</v>
      </c>
      <c r="B5197" s="121" t="s">
        <v>205</v>
      </c>
      <c r="C5197" s="121" t="s">
        <v>209</v>
      </c>
      <c r="D5197" s="121" t="s">
        <v>68</v>
      </c>
      <c r="E5197" s="121" t="s">
        <v>38</v>
      </c>
      <c r="F5197" s="122">
        <v>2910</v>
      </c>
      <c r="G5197" s="122">
        <v>539.926</v>
      </c>
      <c r="H5197" s="120">
        <v>2019</v>
      </c>
      <c r="I5197" t="str">
        <f>IF(J5197="natural gas",VLOOKUP(D5197,'Cross-Page Data'!$I$4:$J$13,2,FALSE),IF(J5197="solar",VLOOKUP('Form 923'!D5197,'Cross-Page Data'!$I$14:$J$117,2,FALSE),J5197))</f>
        <v>natural gas nonpeaker - preexisting retiring</v>
      </c>
      <c r="J5197" t="str">
        <f>VLOOKUP(E5197,'Cross-Page Data'!$D$4:$F$48,3,FALSE)</f>
        <v>natural gas</v>
      </c>
      <c r="K5197" t="b">
        <f t="shared" si="81"/>
        <v>0</v>
      </c>
    </row>
    <row r="5198" spans="1:11">
      <c r="A5198" s="120">
        <v>10864</v>
      </c>
      <c r="B5198" s="121" t="s">
        <v>205</v>
      </c>
      <c r="C5198" s="121" t="s">
        <v>209</v>
      </c>
      <c r="D5198" s="121" t="s">
        <v>68</v>
      </c>
      <c r="E5198" s="121" t="s">
        <v>160</v>
      </c>
      <c r="F5198" s="122">
        <v>0</v>
      </c>
      <c r="G5198" s="122">
        <v>0</v>
      </c>
      <c r="H5198" s="120">
        <v>2019</v>
      </c>
      <c r="I5198" t="str">
        <f>IF(J5198="natural gas",VLOOKUP(D5198,'Cross-Page Data'!$I$4:$J$13,2,FALSE),IF(J5198="solar",VLOOKUP('Form 923'!D5198,'Cross-Page Data'!$I$14:$J$117,2,FALSE),J5198))</f>
        <v>biomass</v>
      </c>
      <c r="J5198" t="str">
        <f>VLOOKUP(E5198,'Cross-Page Data'!$D$4:$F$48,3,FALSE)</f>
        <v>biomass</v>
      </c>
      <c r="K5198" t="b">
        <f t="shared" si="81"/>
        <v>0</v>
      </c>
    </row>
    <row r="5199" spans="1:11">
      <c r="A5199" s="120">
        <v>10864</v>
      </c>
      <c r="B5199" s="121" t="s">
        <v>205</v>
      </c>
      <c r="C5199" s="121" t="s">
        <v>209</v>
      </c>
      <c r="D5199" s="121" t="s">
        <v>68</v>
      </c>
      <c r="E5199" s="121" t="s">
        <v>162</v>
      </c>
      <c r="F5199" s="122">
        <v>2740688</v>
      </c>
      <c r="G5199" s="122">
        <v>518875.69</v>
      </c>
      <c r="H5199" s="120">
        <v>2019</v>
      </c>
      <c r="I5199" t="str">
        <f>IF(J5199="natural gas",VLOOKUP(D5199,'Cross-Page Data'!$I$4:$J$13,2,FALSE),IF(J5199="solar",VLOOKUP('Form 923'!D5199,'Cross-Page Data'!$I$14:$J$117,2,FALSE),J5199))</f>
        <v>hard coal</v>
      </c>
      <c r="J5199" t="str">
        <f>VLOOKUP(E5199,'Cross-Page Data'!$D$4:$F$48,3,FALSE)</f>
        <v>hard coal</v>
      </c>
      <c r="K5199" t="b">
        <f t="shared" si="81"/>
        <v>0</v>
      </c>
    </row>
    <row r="5200" spans="1:11">
      <c r="A5200" s="120">
        <v>10865</v>
      </c>
      <c r="B5200" s="121" t="s">
        <v>205</v>
      </c>
      <c r="C5200" s="121" t="s">
        <v>209</v>
      </c>
      <c r="D5200" s="121" t="s">
        <v>68</v>
      </c>
      <c r="E5200" s="121" t="s">
        <v>54</v>
      </c>
      <c r="F5200" s="122">
        <v>4627440</v>
      </c>
      <c r="G5200" s="122">
        <v>817834.46</v>
      </c>
      <c r="H5200" s="120">
        <v>2019</v>
      </c>
      <c r="I5200" t="str">
        <f>IF(J5200="natural gas",VLOOKUP(D5200,'Cross-Page Data'!$I$4:$J$13,2,FALSE),IF(J5200="solar",VLOOKUP('Form 923'!D5200,'Cross-Page Data'!$I$14:$J$117,2,FALSE),J5200))</f>
        <v>hard coal</v>
      </c>
      <c r="J5200" t="str">
        <f>VLOOKUP(E5200,'Cross-Page Data'!$D$4:$F$48,3,FALSE)</f>
        <v>hard coal</v>
      </c>
      <c r="K5200" t="b">
        <f t="shared" si="81"/>
        <v>0</v>
      </c>
    </row>
    <row r="5201" spans="1:11">
      <c r="A5201" s="120">
        <v>10865</v>
      </c>
      <c r="B5201" s="121" t="s">
        <v>205</v>
      </c>
      <c r="C5201" s="121" t="s">
        <v>209</v>
      </c>
      <c r="D5201" s="121" t="s">
        <v>68</v>
      </c>
      <c r="E5201" s="121" t="s">
        <v>38</v>
      </c>
      <c r="F5201" s="122">
        <v>3930</v>
      </c>
      <c r="G5201" s="122">
        <v>690.553</v>
      </c>
      <c r="H5201" s="120">
        <v>2019</v>
      </c>
      <c r="I5201" t="str">
        <f>IF(J5201="natural gas",VLOOKUP(D5201,'Cross-Page Data'!$I$4:$J$13,2,FALSE),IF(J5201="solar",VLOOKUP('Form 923'!D5201,'Cross-Page Data'!$I$14:$J$117,2,FALSE),J5201))</f>
        <v>natural gas nonpeaker - preexisting retiring</v>
      </c>
      <c r="J5201" t="str">
        <f>VLOOKUP(E5201,'Cross-Page Data'!$D$4:$F$48,3,FALSE)</f>
        <v>natural gas</v>
      </c>
      <c r="K5201" t="b">
        <f t="shared" si="81"/>
        <v>0</v>
      </c>
    </row>
    <row r="5202" spans="1:11">
      <c r="A5202" s="120">
        <v>10865</v>
      </c>
      <c r="B5202" s="121" t="s">
        <v>205</v>
      </c>
      <c r="C5202" s="121" t="s">
        <v>209</v>
      </c>
      <c r="D5202" s="121" t="s">
        <v>68</v>
      </c>
      <c r="E5202" s="121" t="s">
        <v>162</v>
      </c>
      <c r="F5202" s="122">
        <v>2087811</v>
      </c>
      <c r="G5202" s="122">
        <v>367348.14</v>
      </c>
      <c r="H5202" s="120">
        <v>2019</v>
      </c>
      <c r="I5202" t="str">
        <f>IF(J5202="natural gas",VLOOKUP(D5202,'Cross-Page Data'!$I$4:$J$13,2,FALSE),IF(J5202="solar",VLOOKUP('Form 923'!D5202,'Cross-Page Data'!$I$14:$J$117,2,FALSE),J5202))</f>
        <v>hard coal</v>
      </c>
      <c r="J5202" t="str">
        <f>VLOOKUP(E5202,'Cross-Page Data'!$D$4:$F$48,3,FALSE)</f>
        <v>hard coal</v>
      </c>
      <c r="K5202" t="b">
        <f t="shared" si="81"/>
        <v>0</v>
      </c>
    </row>
    <row r="5203" spans="1:11">
      <c r="A5203" s="120">
        <v>10865</v>
      </c>
      <c r="B5203" s="121" t="s">
        <v>205</v>
      </c>
      <c r="C5203" s="121" t="s">
        <v>209</v>
      </c>
      <c r="D5203" s="121" t="s">
        <v>68</v>
      </c>
      <c r="E5203" s="121" t="s">
        <v>166</v>
      </c>
      <c r="F5203" s="122">
        <v>13826</v>
      </c>
      <c r="G5203" s="122">
        <v>2439.847</v>
      </c>
      <c r="H5203" s="120">
        <v>2019</v>
      </c>
      <c r="I5203" t="str">
        <f>IF(J5203="natural gas",VLOOKUP(D5203,'Cross-Page Data'!$I$4:$J$13,2,FALSE),IF(J5203="solar",VLOOKUP('Form 923'!D5203,'Cross-Page Data'!$I$14:$J$117,2,FALSE),J5203))</f>
        <v>other</v>
      </c>
      <c r="J5203" t="str">
        <f>VLOOKUP(E5203,'Cross-Page Data'!$D$4:$F$48,3,FALSE)</f>
        <v>other</v>
      </c>
      <c r="K5203" t="b">
        <f t="shared" si="81"/>
        <v>0</v>
      </c>
    </row>
    <row r="5204" spans="1:11">
      <c r="A5204" s="120">
        <v>10865</v>
      </c>
      <c r="B5204" s="121" t="s">
        <v>205</v>
      </c>
      <c r="C5204" s="121" t="s">
        <v>209</v>
      </c>
      <c r="D5204" s="121" t="s">
        <v>68</v>
      </c>
      <c r="E5204" s="121" t="s">
        <v>176</v>
      </c>
      <c r="F5204" s="122">
        <v>0</v>
      </c>
      <c r="G5204" s="122">
        <v>0</v>
      </c>
      <c r="H5204" s="120">
        <v>2019</v>
      </c>
      <c r="I5204" t="str">
        <f>IF(J5204="natural gas",VLOOKUP(D5204,'Cross-Page Data'!$I$4:$J$13,2,FALSE),IF(J5204="solar",VLOOKUP('Form 923'!D5204,'Cross-Page Data'!$I$14:$J$117,2,FALSE),J5204))</f>
        <v>biomass</v>
      </c>
      <c r="J5204" t="str">
        <f>VLOOKUP(E5204,'Cross-Page Data'!$D$4:$F$48,3,FALSE)</f>
        <v>biomass</v>
      </c>
      <c r="K5204" t="b">
        <f t="shared" si="81"/>
        <v>0</v>
      </c>
    </row>
    <row r="5205" spans="1:11">
      <c r="A5205" s="120">
        <v>10866</v>
      </c>
      <c r="B5205" s="121" t="s">
        <v>205</v>
      </c>
      <c r="C5205" s="121" t="s">
        <v>209</v>
      </c>
      <c r="D5205" s="121" t="s">
        <v>73</v>
      </c>
      <c r="E5205" s="121" t="s">
        <v>54</v>
      </c>
      <c r="F5205" s="122">
        <v>0</v>
      </c>
      <c r="G5205" s="122">
        <v>0</v>
      </c>
      <c r="H5205" s="120">
        <v>2019</v>
      </c>
      <c r="I5205" t="str">
        <f>IF(J5205="natural gas",VLOOKUP(D5205,'Cross-Page Data'!$I$4:$J$13,2,FALSE),IF(J5205="solar",VLOOKUP('Form 923'!D5205,'Cross-Page Data'!$I$14:$J$117,2,FALSE),J5205))</f>
        <v>hard coal</v>
      </c>
      <c r="J5205" t="str">
        <f>VLOOKUP(E5205,'Cross-Page Data'!$D$4:$F$48,3,FALSE)</f>
        <v>hard coal</v>
      </c>
      <c r="K5205" t="b">
        <f t="shared" si="81"/>
        <v>0</v>
      </c>
    </row>
    <row r="5206" spans="1:11">
      <c r="A5206" s="120">
        <v>10866</v>
      </c>
      <c r="B5206" s="121" t="s">
        <v>205</v>
      </c>
      <c r="C5206" s="121" t="s">
        <v>209</v>
      </c>
      <c r="D5206" s="121" t="s">
        <v>73</v>
      </c>
      <c r="E5206" s="121" t="s">
        <v>38</v>
      </c>
      <c r="F5206" s="122">
        <v>336199</v>
      </c>
      <c r="G5206" s="122">
        <v>83754</v>
      </c>
      <c r="H5206" s="120">
        <v>2019</v>
      </c>
      <c r="I5206" t="str">
        <f>IF(J5206="natural gas",VLOOKUP(D5206,'Cross-Page Data'!$I$4:$J$13,2,FALSE),IF(J5206="solar",VLOOKUP('Form 923'!D5206,'Cross-Page Data'!$I$14:$J$117,2,FALSE),J5206))</f>
        <v>natural gas peaker</v>
      </c>
      <c r="J5206" t="str">
        <f>VLOOKUP(E5206,'Cross-Page Data'!$D$4:$F$48,3,FALSE)</f>
        <v>natural gas</v>
      </c>
      <c r="K5206" t="b">
        <f t="shared" si="81"/>
        <v>0</v>
      </c>
    </row>
    <row r="5207" spans="1:11">
      <c r="A5207" s="120">
        <v>10869</v>
      </c>
      <c r="B5207" s="121" t="s">
        <v>201</v>
      </c>
      <c r="C5207" s="121" t="s">
        <v>206</v>
      </c>
      <c r="D5207" s="121" t="s">
        <v>68</v>
      </c>
      <c r="E5207" s="121" t="s">
        <v>176</v>
      </c>
      <c r="F5207" s="122">
        <v>2964904</v>
      </c>
      <c r="G5207" s="122">
        <v>162686</v>
      </c>
      <c r="H5207" s="120">
        <v>2019</v>
      </c>
      <c r="I5207" t="str">
        <f>IF(J5207="natural gas",VLOOKUP(D5207,'Cross-Page Data'!$I$4:$J$13,2,FALSE),IF(J5207="solar",VLOOKUP('Form 923'!D5207,'Cross-Page Data'!$I$14:$J$117,2,FALSE),J5207))</f>
        <v>biomass</v>
      </c>
      <c r="J5207" t="str">
        <f>VLOOKUP(E5207,'Cross-Page Data'!$D$4:$F$48,3,FALSE)</f>
        <v>biomass</v>
      </c>
      <c r="K5207" t="b">
        <f t="shared" si="81"/>
        <v>1</v>
      </c>
    </row>
    <row r="5208" spans="1:11">
      <c r="A5208" s="120">
        <v>10870</v>
      </c>
      <c r="B5208" s="121" t="s">
        <v>201</v>
      </c>
      <c r="C5208" s="121" t="s">
        <v>206</v>
      </c>
      <c r="D5208" s="121" t="s">
        <v>73</v>
      </c>
      <c r="E5208" s="121" t="s">
        <v>70</v>
      </c>
      <c r="F5208" s="122">
        <v>9359</v>
      </c>
      <c r="G5208" s="122">
        <v>757.248</v>
      </c>
      <c r="H5208" s="120">
        <v>2019</v>
      </c>
      <c r="I5208" t="str">
        <f>IF(J5208="natural gas",VLOOKUP(D5208,'Cross-Page Data'!$I$4:$J$13,2,FALSE),IF(J5208="solar",VLOOKUP('Form 923'!D5208,'Cross-Page Data'!$I$14:$J$117,2,FALSE),J5208))</f>
        <v>heavy or residual fuel oil</v>
      </c>
      <c r="J5208" t="str">
        <f>VLOOKUP(E5208,'Cross-Page Data'!$D$4:$F$48,3,FALSE)</f>
        <v>heavy or residual fuel oil</v>
      </c>
      <c r="K5208" t="b">
        <f t="shared" si="81"/>
        <v>1</v>
      </c>
    </row>
    <row r="5209" spans="1:11">
      <c r="A5209" s="120">
        <v>10870</v>
      </c>
      <c r="B5209" s="121" t="s">
        <v>201</v>
      </c>
      <c r="C5209" s="121" t="s">
        <v>206</v>
      </c>
      <c r="D5209" s="121" t="s">
        <v>73</v>
      </c>
      <c r="E5209" s="121" t="s">
        <v>38</v>
      </c>
      <c r="F5209" s="122">
        <v>172406</v>
      </c>
      <c r="G5209" s="122">
        <v>13954.752</v>
      </c>
      <c r="H5209" s="120">
        <v>2019</v>
      </c>
      <c r="I5209" t="str">
        <f>IF(J5209="natural gas",VLOOKUP(D5209,'Cross-Page Data'!$I$4:$J$13,2,FALSE),IF(J5209="solar",VLOOKUP('Form 923'!D5209,'Cross-Page Data'!$I$14:$J$117,2,FALSE),J5209))</f>
        <v>natural gas peaker</v>
      </c>
      <c r="J5209" t="str">
        <f>VLOOKUP(E5209,'Cross-Page Data'!$D$4:$F$48,3,FALSE)</f>
        <v>natural gas</v>
      </c>
      <c r="K5209" t="b">
        <f t="shared" si="81"/>
        <v>1</v>
      </c>
    </row>
    <row r="5210" spans="1:11">
      <c r="A5210" s="120">
        <v>10873</v>
      </c>
      <c r="B5210" s="121" t="s">
        <v>201</v>
      </c>
      <c r="C5210" s="121" t="s">
        <v>206</v>
      </c>
      <c r="D5210" s="121" t="s">
        <v>68</v>
      </c>
      <c r="E5210" s="121" t="s">
        <v>76</v>
      </c>
      <c r="F5210" s="122">
        <v>4349686</v>
      </c>
      <c r="G5210" s="122">
        <v>488619</v>
      </c>
      <c r="H5210" s="120">
        <v>2019</v>
      </c>
      <c r="I5210" t="str">
        <f>IF(J5210="natural gas",VLOOKUP(D5210,'Cross-Page Data'!$I$4:$J$13,2,FALSE),IF(J5210="solar",VLOOKUP('Form 923'!D5210,'Cross-Page Data'!$I$14:$J$117,2,FALSE),J5210))</f>
        <v>geothermal</v>
      </c>
      <c r="J5210" t="str">
        <f>VLOOKUP(E5210,'Cross-Page Data'!$D$4:$F$48,3,FALSE)</f>
        <v>geothermal</v>
      </c>
      <c r="K5210" t="b">
        <f t="shared" si="81"/>
        <v>1</v>
      </c>
    </row>
    <row r="5211" spans="1:11">
      <c r="A5211" s="120">
        <v>10874</v>
      </c>
      <c r="B5211" s="121" t="s">
        <v>201</v>
      </c>
      <c r="C5211" s="121" t="s">
        <v>206</v>
      </c>
      <c r="D5211" s="121" t="s">
        <v>68</v>
      </c>
      <c r="E5211" s="121" t="s">
        <v>76</v>
      </c>
      <c r="F5211" s="122">
        <v>3639958</v>
      </c>
      <c r="G5211" s="122">
        <v>408892</v>
      </c>
      <c r="H5211" s="120">
        <v>2019</v>
      </c>
      <c r="I5211" t="str">
        <f>IF(J5211="natural gas",VLOOKUP(D5211,'Cross-Page Data'!$I$4:$J$13,2,FALSE),IF(J5211="solar",VLOOKUP('Form 923'!D5211,'Cross-Page Data'!$I$14:$J$117,2,FALSE),J5211))</f>
        <v>geothermal</v>
      </c>
      <c r="J5211" t="str">
        <f>VLOOKUP(E5211,'Cross-Page Data'!$D$4:$F$48,3,FALSE)</f>
        <v>geothermal</v>
      </c>
      <c r="K5211" t="b">
        <f t="shared" si="81"/>
        <v>1</v>
      </c>
    </row>
    <row r="5212" spans="1:11">
      <c r="A5212" s="120">
        <v>10875</v>
      </c>
      <c r="B5212" s="121" t="s">
        <v>201</v>
      </c>
      <c r="C5212" s="121" t="s">
        <v>206</v>
      </c>
      <c r="D5212" s="121" t="s">
        <v>68</v>
      </c>
      <c r="E5212" s="121" t="s">
        <v>76</v>
      </c>
      <c r="F5212" s="122">
        <v>2484023</v>
      </c>
      <c r="G5212" s="122">
        <v>279041</v>
      </c>
      <c r="H5212" s="120">
        <v>2019</v>
      </c>
      <c r="I5212" t="str">
        <f>IF(J5212="natural gas",VLOOKUP(D5212,'Cross-Page Data'!$I$4:$J$13,2,FALSE),IF(J5212="solar",VLOOKUP('Form 923'!D5212,'Cross-Page Data'!$I$14:$J$117,2,FALSE),J5212))</f>
        <v>geothermal</v>
      </c>
      <c r="J5212" t="str">
        <f>VLOOKUP(E5212,'Cross-Page Data'!$D$4:$F$48,3,FALSE)</f>
        <v>geothermal</v>
      </c>
      <c r="K5212" t="b">
        <f t="shared" si="81"/>
        <v>1</v>
      </c>
    </row>
    <row r="5213" spans="1:11">
      <c r="A5213" s="120">
        <v>10878</v>
      </c>
      <c r="B5213" s="121" t="s">
        <v>201</v>
      </c>
      <c r="C5213" s="121" t="s">
        <v>206</v>
      </c>
      <c r="D5213" s="121" t="s">
        <v>68</v>
      </c>
      <c r="E5213" s="121" t="s">
        <v>76</v>
      </c>
      <c r="F5213" s="122">
        <v>677435</v>
      </c>
      <c r="G5213" s="122">
        <v>76099</v>
      </c>
      <c r="H5213" s="120">
        <v>2019</v>
      </c>
      <c r="I5213" t="str">
        <f>IF(J5213="natural gas",VLOOKUP(D5213,'Cross-Page Data'!$I$4:$J$13,2,FALSE),IF(J5213="solar",VLOOKUP('Form 923'!D5213,'Cross-Page Data'!$I$14:$J$117,2,FALSE),J5213))</f>
        <v>geothermal</v>
      </c>
      <c r="J5213" t="str">
        <f>VLOOKUP(E5213,'Cross-Page Data'!$D$4:$F$48,3,FALSE)</f>
        <v>geothermal</v>
      </c>
      <c r="K5213" t="b">
        <f t="shared" si="81"/>
        <v>1</v>
      </c>
    </row>
    <row r="5214" spans="1:11">
      <c r="A5214" s="120">
        <v>10879</v>
      </c>
      <c r="B5214" s="121" t="s">
        <v>201</v>
      </c>
      <c r="C5214" s="121" t="s">
        <v>206</v>
      </c>
      <c r="D5214" s="121" t="s">
        <v>68</v>
      </c>
      <c r="E5214" s="121" t="s">
        <v>76</v>
      </c>
      <c r="F5214" s="122">
        <v>954864</v>
      </c>
      <c r="G5214" s="122">
        <v>107264</v>
      </c>
      <c r="H5214" s="120">
        <v>2019</v>
      </c>
      <c r="I5214" t="str">
        <f>IF(J5214="natural gas",VLOOKUP(D5214,'Cross-Page Data'!$I$4:$J$13,2,FALSE),IF(J5214="solar",VLOOKUP('Form 923'!D5214,'Cross-Page Data'!$I$14:$J$117,2,FALSE),J5214))</f>
        <v>geothermal</v>
      </c>
      <c r="J5214" t="str">
        <f>VLOOKUP(E5214,'Cross-Page Data'!$D$4:$F$48,3,FALSE)</f>
        <v>geothermal</v>
      </c>
      <c r="K5214" t="b">
        <f t="shared" si="81"/>
        <v>1</v>
      </c>
    </row>
    <row r="5215" spans="1:11">
      <c r="A5215" s="120">
        <v>10880</v>
      </c>
      <c r="B5215" s="121" t="s">
        <v>201</v>
      </c>
      <c r="C5215" s="121" t="s">
        <v>206</v>
      </c>
      <c r="D5215" s="121" t="s">
        <v>116</v>
      </c>
      <c r="E5215" s="121" t="s">
        <v>170</v>
      </c>
      <c r="F5215" s="122">
        <v>67503</v>
      </c>
      <c r="G5215" s="122">
        <v>7583</v>
      </c>
      <c r="H5215" s="120">
        <v>2019</v>
      </c>
      <c r="I5215" t="str">
        <f>IF(J5215="natural gas",VLOOKUP(D5215,'Cross-Page Data'!$I$4:$J$13,2,FALSE),IF(J5215="solar",VLOOKUP('Form 923'!D5215,'Cross-Page Data'!$I$14:$J$117,2,FALSE),J5215))</f>
        <v>hydro</v>
      </c>
      <c r="J5215" t="str">
        <f>VLOOKUP(E5215,'Cross-Page Data'!$D$4:$F$48,3,FALSE)</f>
        <v>hydro</v>
      </c>
      <c r="K5215" t="b">
        <f t="shared" si="81"/>
        <v>1</v>
      </c>
    </row>
    <row r="5216" spans="1:11">
      <c r="A5216" s="120">
        <v>10881</v>
      </c>
      <c r="B5216" s="121" t="s">
        <v>201</v>
      </c>
      <c r="C5216" s="121" t="s">
        <v>206</v>
      </c>
      <c r="D5216" s="121" t="s">
        <v>116</v>
      </c>
      <c r="E5216" s="121" t="s">
        <v>170</v>
      </c>
      <c r="F5216" s="122">
        <v>69961</v>
      </c>
      <c r="G5216" s="122">
        <v>7859</v>
      </c>
      <c r="H5216" s="120">
        <v>2019</v>
      </c>
      <c r="I5216" t="str">
        <f>IF(J5216="natural gas",VLOOKUP(D5216,'Cross-Page Data'!$I$4:$J$13,2,FALSE),IF(J5216="solar",VLOOKUP('Form 923'!D5216,'Cross-Page Data'!$I$14:$J$117,2,FALSE),J5216))</f>
        <v>hydro</v>
      </c>
      <c r="J5216" t="str">
        <f>VLOOKUP(E5216,'Cross-Page Data'!$D$4:$F$48,3,FALSE)</f>
        <v>hydro</v>
      </c>
      <c r="K5216" t="b">
        <f t="shared" si="81"/>
        <v>1</v>
      </c>
    </row>
    <row r="5217" spans="1:11">
      <c r="A5217" s="120">
        <v>10882</v>
      </c>
      <c r="B5217" s="121" t="s">
        <v>201</v>
      </c>
      <c r="C5217" s="121" t="s">
        <v>206</v>
      </c>
      <c r="D5217" s="121" t="s">
        <v>116</v>
      </c>
      <c r="E5217" s="121" t="s">
        <v>170</v>
      </c>
      <c r="F5217" s="122">
        <v>212891</v>
      </c>
      <c r="G5217" s="122">
        <v>23915</v>
      </c>
      <c r="H5217" s="120">
        <v>2019</v>
      </c>
      <c r="I5217" t="str">
        <f>IF(J5217="natural gas",VLOOKUP(D5217,'Cross-Page Data'!$I$4:$J$13,2,FALSE),IF(J5217="solar",VLOOKUP('Form 923'!D5217,'Cross-Page Data'!$I$14:$J$117,2,FALSE),J5217))</f>
        <v>hydro</v>
      </c>
      <c r="J5217" t="str">
        <f>VLOOKUP(E5217,'Cross-Page Data'!$D$4:$F$48,3,FALSE)</f>
        <v>hydro</v>
      </c>
      <c r="K5217" t="b">
        <f t="shared" si="81"/>
        <v>1</v>
      </c>
    </row>
    <row r="5218" ht="25.5" spans="1:11">
      <c r="A5218" s="120">
        <v>10884</v>
      </c>
      <c r="B5218" s="121" t="s">
        <v>205</v>
      </c>
      <c r="C5218" s="121" t="s">
        <v>210</v>
      </c>
      <c r="D5218" s="121" t="s">
        <v>73</v>
      </c>
      <c r="E5218" s="121" t="s">
        <v>70</v>
      </c>
      <c r="F5218" s="122">
        <v>0</v>
      </c>
      <c r="G5218" s="122">
        <v>0</v>
      </c>
      <c r="H5218" s="120">
        <v>2019</v>
      </c>
      <c r="I5218" t="str">
        <f>IF(J5218="natural gas",VLOOKUP(D5218,'Cross-Page Data'!$I$4:$J$13,2,FALSE),IF(J5218="solar",VLOOKUP('Form 923'!D5218,'Cross-Page Data'!$I$14:$J$117,2,FALSE),J5218))</f>
        <v>heavy or residual fuel oil</v>
      </c>
      <c r="J5218" t="str">
        <f>VLOOKUP(E5218,'Cross-Page Data'!$D$4:$F$48,3,FALSE)</f>
        <v>heavy or residual fuel oil</v>
      </c>
      <c r="K5218" t="b">
        <f t="shared" si="81"/>
        <v>0</v>
      </c>
    </row>
    <row r="5219" ht="25.5" spans="1:11">
      <c r="A5219" s="120">
        <v>10884</v>
      </c>
      <c r="B5219" s="121" t="s">
        <v>205</v>
      </c>
      <c r="C5219" s="121" t="s">
        <v>210</v>
      </c>
      <c r="D5219" s="121" t="s">
        <v>73</v>
      </c>
      <c r="E5219" s="121" t="s">
        <v>38</v>
      </c>
      <c r="F5219" s="122">
        <v>79007</v>
      </c>
      <c r="G5219" s="122">
        <v>14279.16</v>
      </c>
      <c r="H5219" s="120">
        <v>2019</v>
      </c>
      <c r="I5219" t="str">
        <f>IF(J5219="natural gas",VLOOKUP(D5219,'Cross-Page Data'!$I$4:$J$13,2,FALSE),IF(J5219="solar",VLOOKUP('Form 923'!D5219,'Cross-Page Data'!$I$14:$J$117,2,FALSE),J5219))</f>
        <v>natural gas peaker</v>
      </c>
      <c r="J5219" t="str">
        <f>VLOOKUP(E5219,'Cross-Page Data'!$D$4:$F$48,3,FALSE)</f>
        <v>natural gas</v>
      </c>
      <c r="K5219" t="b">
        <f t="shared" si="81"/>
        <v>0</v>
      </c>
    </row>
    <row r="5220" spans="1:11">
      <c r="A5220" s="120">
        <v>10902</v>
      </c>
      <c r="B5220" s="121" t="s">
        <v>201</v>
      </c>
      <c r="C5220" s="121" t="s">
        <v>206</v>
      </c>
      <c r="D5220" s="121" t="s">
        <v>116</v>
      </c>
      <c r="E5220" s="121" t="s">
        <v>170</v>
      </c>
      <c r="F5220" s="122">
        <v>49567</v>
      </c>
      <c r="G5220" s="122">
        <v>5568</v>
      </c>
      <c r="H5220" s="120">
        <v>2019</v>
      </c>
      <c r="I5220" t="str">
        <f>IF(J5220="natural gas",VLOOKUP(D5220,'Cross-Page Data'!$I$4:$J$13,2,FALSE),IF(J5220="solar",VLOOKUP('Form 923'!D5220,'Cross-Page Data'!$I$14:$J$117,2,FALSE),J5220))</f>
        <v>hydro</v>
      </c>
      <c r="J5220" t="str">
        <f>VLOOKUP(E5220,'Cross-Page Data'!$D$4:$F$48,3,FALSE)</f>
        <v>hydro</v>
      </c>
      <c r="K5220" t="b">
        <f t="shared" si="81"/>
        <v>1</v>
      </c>
    </row>
    <row r="5221" spans="1:11">
      <c r="A5221" s="120">
        <v>10903</v>
      </c>
      <c r="B5221" s="121" t="s">
        <v>201</v>
      </c>
      <c r="C5221" s="121" t="s">
        <v>206</v>
      </c>
      <c r="D5221" s="121" t="s">
        <v>116</v>
      </c>
      <c r="E5221" s="121" t="s">
        <v>170</v>
      </c>
      <c r="F5221" s="122">
        <v>366115</v>
      </c>
      <c r="G5221" s="122">
        <v>41127</v>
      </c>
      <c r="H5221" s="120">
        <v>2019</v>
      </c>
      <c r="I5221" t="str">
        <f>IF(J5221="natural gas",VLOOKUP(D5221,'Cross-Page Data'!$I$4:$J$13,2,FALSE),IF(J5221="solar",VLOOKUP('Form 923'!D5221,'Cross-Page Data'!$I$14:$J$117,2,FALSE),J5221))</f>
        <v>hydro</v>
      </c>
      <c r="J5221" t="str">
        <f>VLOOKUP(E5221,'Cross-Page Data'!$D$4:$F$48,3,FALSE)</f>
        <v>hydro</v>
      </c>
      <c r="K5221" t="b">
        <f t="shared" si="81"/>
        <v>1</v>
      </c>
    </row>
    <row r="5222" spans="1:11">
      <c r="A5222" s="120">
        <v>50002</v>
      </c>
      <c r="B5222" s="121" t="s">
        <v>205</v>
      </c>
      <c r="C5222" s="121" t="s">
        <v>208</v>
      </c>
      <c r="D5222" s="121" t="s">
        <v>39</v>
      </c>
      <c r="E5222" s="121" t="s">
        <v>70</v>
      </c>
      <c r="F5222" s="122">
        <v>0</v>
      </c>
      <c r="G5222" s="122">
        <v>119.254</v>
      </c>
      <c r="H5222" s="120">
        <v>2019</v>
      </c>
      <c r="I5222" t="str">
        <f>IF(J5222="natural gas",VLOOKUP(D5222,'Cross-Page Data'!$I$4:$J$13,2,FALSE),IF(J5222="solar",VLOOKUP('Form 923'!D5222,'Cross-Page Data'!$I$14:$J$117,2,FALSE),J5222))</f>
        <v>heavy or residual fuel oil</v>
      </c>
      <c r="J5222" t="str">
        <f>VLOOKUP(E5222,'Cross-Page Data'!$D$4:$F$48,3,FALSE)</f>
        <v>heavy or residual fuel oil</v>
      </c>
      <c r="K5222" t="b">
        <f t="shared" si="81"/>
        <v>0</v>
      </c>
    </row>
    <row r="5223" spans="1:11">
      <c r="A5223" s="120">
        <v>50002</v>
      </c>
      <c r="B5223" s="121" t="s">
        <v>205</v>
      </c>
      <c r="C5223" s="121" t="s">
        <v>208</v>
      </c>
      <c r="D5223" s="121" t="s">
        <v>39</v>
      </c>
      <c r="E5223" s="121" t="s">
        <v>38</v>
      </c>
      <c r="F5223" s="122">
        <v>0</v>
      </c>
      <c r="G5223" s="122">
        <v>25010.746</v>
      </c>
      <c r="H5223" s="120">
        <v>2019</v>
      </c>
      <c r="I5223" t="str">
        <f>IF(J5223="natural gas",VLOOKUP(D5223,'Cross-Page Data'!$I$4:$J$13,2,FALSE),IF(J5223="solar",VLOOKUP('Form 923'!D5223,'Cross-Page Data'!$I$14:$J$117,2,FALSE),J5223))</f>
        <v>natural gas nonpeaker - preexisting nonretiring</v>
      </c>
      <c r="J5223" t="str">
        <f>VLOOKUP(E5223,'Cross-Page Data'!$D$4:$F$48,3,FALSE)</f>
        <v>natural gas</v>
      </c>
      <c r="K5223" t="b">
        <f t="shared" si="81"/>
        <v>0</v>
      </c>
    </row>
    <row r="5224" spans="1:11">
      <c r="A5224" s="120">
        <v>50002</v>
      </c>
      <c r="B5224" s="121" t="s">
        <v>205</v>
      </c>
      <c r="C5224" s="121" t="s">
        <v>208</v>
      </c>
      <c r="D5224" s="121" t="s">
        <v>61</v>
      </c>
      <c r="E5224" s="121" t="s">
        <v>70</v>
      </c>
      <c r="F5224" s="122">
        <v>5163</v>
      </c>
      <c r="G5224" s="122">
        <v>408.277</v>
      </c>
      <c r="H5224" s="120">
        <v>2019</v>
      </c>
      <c r="I5224" t="str">
        <f>IF(J5224="natural gas",VLOOKUP(D5224,'Cross-Page Data'!$I$4:$J$13,2,FALSE),IF(J5224="solar",VLOOKUP('Form 923'!D5224,'Cross-Page Data'!$I$14:$J$117,2,FALSE),J5224))</f>
        <v>heavy or residual fuel oil</v>
      </c>
      <c r="J5224" t="str">
        <f>VLOOKUP(E5224,'Cross-Page Data'!$D$4:$F$48,3,FALSE)</f>
        <v>heavy or residual fuel oil</v>
      </c>
      <c r="K5224" t="b">
        <f t="shared" si="81"/>
        <v>0</v>
      </c>
    </row>
    <row r="5225" spans="1:11">
      <c r="A5225" s="120">
        <v>50002</v>
      </c>
      <c r="B5225" s="121" t="s">
        <v>205</v>
      </c>
      <c r="C5225" s="121" t="s">
        <v>208</v>
      </c>
      <c r="D5225" s="121" t="s">
        <v>61</v>
      </c>
      <c r="E5225" s="121" t="s">
        <v>38</v>
      </c>
      <c r="F5225" s="122">
        <v>719383</v>
      </c>
      <c r="G5225" s="122">
        <v>54623.723</v>
      </c>
      <c r="H5225" s="120">
        <v>2019</v>
      </c>
      <c r="I5225" t="str">
        <f>IF(J5225="natural gas",VLOOKUP(D5225,'Cross-Page Data'!$I$4:$J$13,2,FALSE),IF(J5225="solar",VLOOKUP('Form 923'!D5225,'Cross-Page Data'!$I$14:$J$117,2,FALSE),J5225))</f>
        <v>natural gas nonpeaker - preexisting nonretiring</v>
      </c>
      <c r="J5225" t="str">
        <f>VLOOKUP(E5225,'Cross-Page Data'!$D$4:$F$48,3,FALSE)</f>
        <v>natural gas</v>
      </c>
      <c r="K5225" t="b">
        <f t="shared" si="81"/>
        <v>0</v>
      </c>
    </row>
    <row r="5226" spans="1:11">
      <c r="A5226" s="120">
        <v>50003</v>
      </c>
      <c r="B5226" s="121" t="s">
        <v>205</v>
      </c>
      <c r="C5226" s="121" t="s">
        <v>208</v>
      </c>
      <c r="D5226" s="121" t="s">
        <v>73</v>
      </c>
      <c r="E5226" s="121" t="s">
        <v>38</v>
      </c>
      <c r="F5226" s="122">
        <v>76960</v>
      </c>
      <c r="G5226" s="122">
        <v>9995</v>
      </c>
      <c r="H5226" s="120">
        <v>2019</v>
      </c>
      <c r="I5226" t="str">
        <f>IF(J5226="natural gas",VLOOKUP(D5226,'Cross-Page Data'!$I$4:$J$13,2,FALSE),IF(J5226="solar",VLOOKUP('Form 923'!D5226,'Cross-Page Data'!$I$14:$J$117,2,FALSE),J5226))</f>
        <v>natural gas peaker</v>
      </c>
      <c r="J5226" t="str">
        <f>VLOOKUP(E5226,'Cross-Page Data'!$D$4:$F$48,3,FALSE)</f>
        <v>natural gas</v>
      </c>
      <c r="K5226" t="b">
        <f t="shared" si="81"/>
        <v>0</v>
      </c>
    </row>
    <row r="5227" spans="1:11">
      <c r="A5227" s="120">
        <v>50006</v>
      </c>
      <c r="B5227" s="121" t="s">
        <v>205</v>
      </c>
      <c r="C5227" s="121" t="s">
        <v>208</v>
      </c>
      <c r="D5227" s="121" t="s">
        <v>39</v>
      </c>
      <c r="E5227" s="121" t="s">
        <v>70</v>
      </c>
      <c r="F5227" s="122">
        <v>0</v>
      </c>
      <c r="G5227" s="122">
        <v>222.55</v>
      </c>
      <c r="H5227" s="120">
        <v>2019</v>
      </c>
      <c r="I5227" t="str">
        <f>IF(J5227="natural gas",VLOOKUP(D5227,'Cross-Page Data'!$I$4:$J$13,2,FALSE),IF(J5227="solar",VLOOKUP('Form 923'!D5227,'Cross-Page Data'!$I$14:$J$117,2,FALSE),J5227))</f>
        <v>heavy or residual fuel oil</v>
      </c>
      <c r="J5227" t="str">
        <f>VLOOKUP(E5227,'Cross-Page Data'!$D$4:$F$48,3,FALSE)</f>
        <v>heavy or residual fuel oil</v>
      </c>
      <c r="K5227" t="b">
        <f t="shared" si="81"/>
        <v>0</v>
      </c>
    </row>
    <row r="5228" spans="1:11">
      <c r="A5228" s="120">
        <v>50006</v>
      </c>
      <c r="B5228" s="121" t="s">
        <v>205</v>
      </c>
      <c r="C5228" s="121" t="s">
        <v>208</v>
      </c>
      <c r="D5228" s="121" t="s">
        <v>39</v>
      </c>
      <c r="E5228" s="121" t="s">
        <v>38</v>
      </c>
      <c r="F5228" s="122">
        <v>4283314</v>
      </c>
      <c r="G5228" s="122">
        <v>1366947.5</v>
      </c>
      <c r="H5228" s="120">
        <v>2019</v>
      </c>
      <c r="I5228" t="str">
        <f>IF(J5228="natural gas",VLOOKUP(D5228,'Cross-Page Data'!$I$4:$J$13,2,FALSE),IF(J5228="solar",VLOOKUP('Form 923'!D5228,'Cross-Page Data'!$I$14:$J$117,2,FALSE),J5228))</f>
        <v>natural gas nonpeaker - preexisting nonretiring</v>
      </c>
      <c r="J5228" t="str">
        <f>VLOOKUP(E5228,'Cross-Page Data'!$D$4:$F$48,3,FALSE)</f>
        <v>natural gas</v>
      </c>
      <c r="K5228" t="b">
        <f t="shared" si="81"/>
        <v>0</v>
      </c>
    </row>
    <row r="5229" spans="1:11">
      <c r="A5229" s="120">
        <v>50006</v>
      </c>
      <c r="B5229" s="121" t="s">
        <v>205</v>
      </c>
      <c r="C5229" s="121" t="s">
        <v>208</v>
      </c>
      <c r="D5229" s="121" t="s">
        <v>39</v>
      </c>
      <c r="E5229" s="121" t="s">
        <v>183</v>
      </c>
      <c r="F5229" s="122">
        <v>10211</v>
      </c>
      <c r="G5229" s="122">
        <v>3072.942</v>
      </c>
      <c r="H5229" s="120">
        <v>2019</v>
      </c>
      <c r="I5229" t="str">
        <f>IF(J5229="natural gas",VLOOKUP(D5229,'Cross-Page Data'!$I$4:$J$13,2,FALSE),IF(J5229="solar",VLOOKUP('Form 923'!D5229,'Cross-Page Data'!$I$14:$J$117,2,FALSE),J5229))</f>
        <v>crude oil</v>
      </c>
      <c r="J5229" t="str">
        <f>VLOOKUP(E5229,'Cross-Page Data'!$D$4:$F$48,3,FALSE)</f>
        <v>crude oil</v>
      </c>
      <c r="K5229" t="b">
        <f t="shared" si="81"/>
        <v>0</v>
      </c>
    </row>
    <row r="5230" spans="1:11">
      <c r="A5230" s="120">
        <v>50006</v>
      </c>
      <c r="B5230" s="121" t="s">
        <v>205</v>
      </c>
      <c r="C5230" s="121" t="s">
        <v>208</v>
      </c>
      <c r="D5230" s="121" t="s">
        <v>61</v>
      </c>
      <c r="E5230" s="121" t="s">
        <v>70</v>
      </c>
      <c r="F5230" s="122">
        <v>5582</v>
      </c>
      <c r="G5230" s="122">
        <v>697.228</v>
      </c>
      <c r="H5230" s="120">
        <v>2019</v>
      </c>
      <c r="I5230" t="str">
        <f>IF(J5230="natural gas",VLOOKUP(D5230,'Cross-Page Data'!$I$4:$J$13,2,FALSE),IF(J5230="solar",VLOOKUP('Form 923'!D5230,'Cross-Page Data'!$I$14:$J$117,2,FALSE),J5230))</f>
        <v>heavy or residual fuel oil</v>
      </c>
      <c r="J5230" t="str">
        <f>VLOOKUP(E5230,'Cross-Page Data'!$D$4:$F$48,3,FALSE)</f>
        <v>heavy or residual fuel oil</v>
      </c>
      <c r="K5230" t="b">
        <f t="shared" si="81"/>
        <v>0</v>
      </c>
    </row>
    <row r="5231" spans="1:11">
      <c r="A5231" s="120">
        <v>50006</v>
      </c>
      <c r="B5231" s="121" t="s">
        <v>205</v>
      </c>
      <c r="C5231" s="121" t="s">
        <v>208</v>
      </c>
      <c r="D5231" s="121" t="s">
        <v>61</v>
      </c>
      <c r="E5231" s="121" t="s">
        <v>38</v>
      </c>
      <c r="F5231" s="122">
        <v>29024902</v>
      </c>
      <c r="G5231" s="122">
        <v>4119147.3</v>
      </c>
      <c r="H5231" s="120">
        <v>2019</v>
      </c>
      <c r="I5231" t="str">
        <f>IF(J5231="natural gas",VLOOKUP(D5231,'Cross-Page Data'!$I$4:$J$13,2,FALSE),IF(J5231="solar",VLOOKUP('Form 923'!D5231,'Cross-Page Data'!$I$14:$J$117,2,FALSE),J5231))</f>
        <v>natural gas nonpeaker - preexisting nonretiring</v>
      </c>
      <c r="J5231" t="str">
        <f>VLOOKUP(E5231,'Cross-Page Data'!$D$4:$F$48,3,FALSE)</f>
        <v>natural gas</v>
      </c>
      <c r="K5231" t="b">
        <f t="shared" si="81"/>
        <v>0</v>
      </c>
    </row>
    <row r="5232" spans="1:11">
      <c r="A5232" s="120">
        <v>50006</v>
      </c>
      <c r="B5232" s="121" t="s">
        <v>205</v>
      </c>
      <c r="C5232" s="121" t="s">
        <v>208</v>
      </c>
      <c r="D5232" s="121" t="s">
        <v>61</v>
      </c>
      <c r="E5232" s="121" t="s">
        <v>183</v>
      </c>
      <c r="F5232" s="122">
        <v>68834</v>
      </c>
      <c r="G5232" s="122">
        <v>9939.508</v>
      </c>
      <c r="H5232" s="120">
        <v>2019</v>
      </c>
      <c r="I5232" t="str">
        <f>IF(J5232="natural gas",VLOOKUP(D5232,'Cross-Page Data'!$I$4:$J$13,2,FALSE),IF(J5232="solar",VLOOKUP('Form 923'!D5232,'Cross-Page Data'!$I$14:$J$117,2,FALSE),J5232))</f>
        <v>crude oil</v>
      </c>
      <c r="J5232" t="str">
        <f>VLOOKUP(E5232,'Cross-Page Data'!$D$4:$F$48,3,FALSE)</f>
        <v>crude oil</v>
      </c>
      <c r="K5232" t="b">
        <f t="shared" si="81"/>
        <v>0</v>
      </c>
    </row>
    <row r="5233" ht="25.5" spans="1:11">
      <c r="A5233" s="120">
        <v>50010</v>
      </c>
      <c r="B5233" s="121" t="s">
        <v>201</v>
      </c>
      <c r="C5233" s="121" t="s">
        <v>211</v>
      </c>
      <c r="D5233" s="121" t="s">
        <v>116</v>
      </c>
      <c r="E5233" s="121" t="s">
        <v>170</v>
      </c>
      <c r="F5233" s="122">
        <v>101921</v>
      </c>
      <c r="G5233" s="122">
        <v>11449</v>
      </c>
      <c r="H5233" s="120">
        <v>2019</v>
      </c>
      <c r="I5233" t="str">
        <f>IF(J5233="natural gas",VLOOKUP(D5233,'Cross-Page Data'!$I$4:$J$13,2,FALSE),IF(J5233="solar",VLOOKUP('Form 923'!D5233,'Cross-Page Data'!$I$14:$J$117,2,FALSE),J5233))</f>
        <v>hydro</v>
      </c>
      <c r="J5233" t="str">
        <f>VLOOKUP(E5233,'Cross-Page Data'!$D$4:$F$48,3,FALSE)</f>
        <v>hydro</v>
      </c>
      <c r="K5233" t="b">
        <f t="shared" si="81"/>
        <v>0</v>
      </c>
    </row>
    <row r="5234" ht="25.5" spans="1:11">
      <c r="A5234" s="120">
        <v>50011</v>
      </c>
      <c r="B5234" s="121" t="s">
        <v>201</v>
      </c>
      <c r="C5234" s="121" t="s">
        <v>211</v>
      </c>
      <c r="D5234" s="121" t="s">
        <v>116</v>
      </c>
      <c r="E5234" s="121" t="s">
        <v>170</v>
      </c>
      <c r="F5234" s="122">
        <v>4910790</v>
      </c>
      <c r="G5234" s="122">
        <v>551650</v>
      </c>
      <c r="H5234" s="120">
        <v>2019</v>
      </c>
      <c r="I5234" t="str">
        <f>IF(J5234="natural gas",VLOOKUP(D5234,'Cross-Page Data'!$I$4:$J$13,2,FALSE),IF(J5234="solar",VLOOKUP('Form 923'!D5234,'Cross-Page Data'!$I$14:$J$117,2,FALSE),J5234))</f>
        <v>hydro</v>
      </c>
      <c r="J5234" t="str">
        <f>VLOOKUP(E5234,'Cross-Page Data'!$D$4:$F$48,3,FALSE)</f>
        <v>hydro</v>
      </c>
      <c r="K5234" t="b">
        <f t="shared" si="81"/>
        <v>0</v>
      </c>
    </row>
    <row r="5235" spans="1:11">
      <c r="A5235" s="120">
        <v>50026</v>
      </c>
      <c r="B5235" s="121" t="s">
        <v>205</v>
      </c>
      <c r="C5235" s="121" t="s">
        <v>209</v>
      </c>
      <c r="D5235" s="121" t="s">
        <v>73</v>
      </c>
      <c r="E5235" s="121" t="s">
        <v>38</v>
      </c>
      <c r="F5235" s="122">
        <v>1256876</v>
      </c>
      <c r="G5235" s="122">
        <v>280241</v>
      </c>
      <c r="H5235" s="120">
        <v>2019</v>
      </c>
      <c r="I5235" t="str">
        <f>IF(J5235="natural gas",VLOOKUP(D5235,'Cross-Page Data'!$I$4:$J$13,2,FALSE),IF(J5235="solar",VLOOKUP('Form 923'!D5235,'Cross-Page Data'!$I$14:$J$117,2,FALSE),J5235))</f>
        <v>natural gas peaker</v>
      </c>
      <c r="J5235" t="str">
        <f>VLOOKUP(E5235,'Cross-Page Data'!$D$4:$F$48,3,FALSE)</f>
        <v>natural gas</v>
      </c>
      <c r="K5235" t="b">
        <f t="shared" si="81"/>
        <v>0</v>
      </c>
    </row>
    <row r="5236" spans="1:11">
      <c r="A5236" s="120">
        <v>50028</v>
      </c>
      <c r="B5236" s="121" t="s">
        <v>205</v>
      </c>
      <c r="C5236" s="121" t="s">
        <v>209</v>
      </c>
      <c r="D5236" s="121" t="s">
        <v>73</v>
      </c>
      <c r="E5236" s="121" t="s">
        <v>38</v>
      </c>
      <c r="F5236" s="122">
        <v>2735951</v>
      </c>
      <c r="G5236" s="122">
        <v>266131.74</v>
      </c>
      <c r="H5236" s="120">
        <v>2019</v>
      </c>
      <c r="I5236" t="str">
        <f>IF(J5236="natural gas",VLOOKUP(D5236,'Cross-Page Data'!$I$4:$J$13,2,FALSE),IF(J5236="solar",VLOOKUP('Form 923'!D5236,'Cross-Page Data'!$I$14:$J$117,2,FALSE),J5236))</f>
        <v>natural gas peaker</v>
      </c>
      <c r="J5236" t="str">
        <f>VLOOKUP(E5236,'Cross-Page Data'!$D$4:$F$48,3,FALSE)</f>
        <v>natural gas</v>
      </c>
      <c r="K5236" t="b">
        <f t="shared" si="81"/>
        <v>0</v>
      </c>
    </row>
    <row r="5237" spans="1:11">
      <c r="A5237" s="120">
        <v>50028</v>
      </c>
      <c r="B5237" s="121" t="s">
        <v>205</v>
      </c>
      <c r="C5237" s="121" t="s">
        <v>209</v>
      </c>
      <c r="D5237" s="121" t="s">
        <v>68</v>
      </c>
      <c r="E5237" s="121" t="s">
        <v>59</v>
      </c>
      <c r="F5237" s="122">
        <v>2276655</v>
      </c>
      <c r="G5237" s="122">
        <v>186461.19</v>
      </c>
      <c r="H5237" s="120">
        <v>2019</v>
      </c>
      <c r="I5237" t="str">
        <f>IF(J5237="natural gas",VLOOKUP(D5237,'Cross-Page Data'!$I$4:$J$13,2,FALSE),IF(J5237="solar",VLOOKUP('Form 923'!D5237,'Cross-Page Data'!$I$14:$J$117,2,FALSE),J5237))</f>
        <v>biomass</v>
      </c>
      <c r="J5237" t="str">
        <f>VLOOKUP(E5237,'Cross-Page Data'!$D$4:$F$48,3,FALSE)</f>
        <v>biomass</v>
      </c>
      <c r="K5237" t="b">
        <f t="shared" si="81"/>
        <v>0</v>
      </c>
    </row>
    <row r="5238" spans="1:11">
      <c r="A5238" s="120">
        <v>50028</v>
      </c>
      <c r="B5238" s="121" t="s">
        <v>205</v>
      </c>
      <c r="C5238" s="121" t="s">
        <v>209</v>
      </c>
      <c r="D5238" s="121" t="s">
        <v>68</v>
      </c>
      <c r="E5238" s="121" t="s">
        <v>38</v>
      </c>
      <c r="F5238" s="122">
        <v>1007108</v>
      </c>
      <c r="G5238" s="122">
        <v>82483.429</v>
      </c>
      <c r="H5238" s="120">
        <v>2019</v>
      </c>
      <c r="I5238" t="str">
        <f>IF(J5238="natural gas",VLOOKUP(D5238,'Cross-Page Data'!$I$4:$J$13,2,FALSE),IF(J5238="solar",VLOOKUP('Form 923'!D5238,'Cross-Page Data'!$I$14:$J$117,2,FALSE),J5238))</f>
        <v>natural gas nonpeaker - preexisting retiring</v>
      </c>
      <c r="J5238" t="str">
        <f>VLOOKUP(E5238,'Cross-Page Data'!$D$4:$F$48,3,FALSE)</f>
        <v>natural gas</v>
      </c>
      <c r="K5238" t="b">
        <f t="shared" si="81"/>
        <v>0</v>
      </c>
    </row>
    <row r="5239" spans="1:11">
      <c r="A5239" s="120">
        <v>50028</v>
      </c>
      <c r="B5239" s="121" t="s">
        <v>205</v>
      </c>
      <c r="C5239" s="121" t="s">
        <v>209</v>
      </c>
      <c r="D5239" s="121" t="s">
        <v>68</v>
      </c>
      <c r="E5239" s="121" t="s">
        <v>176</v>
      </c>
      <c r="F5239" s="122">
        <v>960503</v>
      </c>
      <c r="G5239" s="122">
        <v>78666.392</v>
      </c>
      <c r="H5239" s="120">
        <v>2019</v>
      </c>
      <c r="I5239" t="str">
        <f>IF(J5239="natural gas",VLOOKUP(D5239,'Cross-Page Data'!$I$4:$J$13,2,FALSE),IF(J5239="solar",VLOOKUP('Form 923'!D5239,'Cross-Page Data'!$I$14:$J$117,2,FALSE),J5239))</f>
        <v>biomass</v>
      </c>
      <c r="J5239" t="str">
        <f>VLOOKUP(E5239,'Cross-Page Data'!$D$4:$F$48,3,FALSE)</f>
        <v>biomass</v>
      </c>
      <c r="K5239" t="b">
        <f t="shared" si="81"/>
        <v>0</v>
      </c>
    </row>
    <row r="5240" spans="1:11">
      <c r="A5240" s="120">
        <v>50031</v>
      </c>
      <c r="B5240" s="121" t="s">
        <v>201</v>
      </c>
      <c r="C5240" s="121" t="s">
        <v>206</v>
      </c>
      <c r="D5240" s="121" t="s">
        <v>116</v>
      </c>
      <c r="E5240" s="121" t="s">
        <v>170</v>
      </c>
      <c r="F5240" s="122">
        <v>82558</v>
      </c>
      <c r="G5240" s="122">
        <v>9274</v>
      </c>
      <c r="H5240" s="120">
        <v>2019</v>
      </c>
      <c r="I5240" t="str">
        <f>IF(J5240="natural gas",VLOOKUP(D5240,'Cross-Page Data'!$I$4:$J$13,2,FALSE),IF(J5240="solar",VLOOKUP('Form 923'!D5240,'Cross-Page Data'!$I$14:$J$117,2,FALSE),J5240))</f>
        <v>hydro</v>
      </c>
      <c r="J5240" t="str">
        <f>VLOOKUP(E5240,'Cross-Page Data'!$D$4:$F$48,3,FALSE)</f>
        <v>hydro</v>
      </c>
      <c r="K5240" t="b">
        <f t="shared" si="81"/>
        <v>1</v>
      </c>
    </row>
    <row r="5241" spans="1:11">
      <c r="A5241" s="120">
        <v>50034</v>
      </c>
      <c r="B5241" s="121" t="s">
        <v>201</v>
      </c>
      <c r="C5241" s="121" t="s">
        <v>206</v>
      </c>
      <c r="D5241" s="121" t="s">
        <v>116</v>
      </c>
      <c r="E5241" s="121" t="s">
        <v>170</v>
      </c>
      <c r="F5241" s="122">
        <v>47651</v>
      </c>
      <c r="G5241" s="122">
        <v>5353</v>
      </c>
      <c r="H5241" s="120">
        <v>2019</v>
      </c>
      <c r="I5241" t="str">
        <f>IF(J5241="natural gas",VLOOKUP(D5241,'Cross-Page Data'!$I$4:$J$13,2,FALSE),IF(J5241="solar",VLOOKUP('Form 923'!D5241,'Cross-Page Data'!$I$14:$J$117,2,FALSE),J5241))</f>
        <v>hydro</v>
      </c>
      <c r="J5241" t="str">
        <f>VLOOKUP(E5241,'Cross-Page Data'!$D$4:$F$48,3,FALSE)</f>
        <v>hydro</v>
      </c>
      <c r="K5241" t="b">
        <f t="shared" si="81"/>
        <v>1</v>
      </c>
    </row>
    <row r="5242" ht="25.5" spans="1:11">
      <c r="A5242" s="120">
        <v>50035</v>
      </c>
      <c r="B5242" s="121" t="s">
        <v>201</v>
      </c>
      <c r="C5242" s="121" t="s">
        <v>207</v>
      </c>
      <c r="D5242" s="121" t="s">
        <v>68</v>
      </c>
      <c r="E5242" s="121" t="s">
        <v>105</v>
      </c>
      <c r="F5242" s="122">
        <v>335079</v>
      </c>
      <c r="G5242" s="122">
        <v>7205.062</v>
      </c>
      <c r="H5242" s="120">
        <v>2019</v>
      </c>
      <c r="I5242" t="str">
        <f>IF(J5242="natural gas",VLOOKUP(D5242,'Cross-Page Data'!$I$4:$J$13,2,FALSE),IF(J5242="solar",VLOOKUP('Form 923'!D5242,'Cross-Page Data'!$I$14:$J$117,2,FALSE),J5242))</f>
        <v>municipal solid waste</v>
      </c>
      <c r="J5242" t="str">
        <f>VLOOKUP(E5242,'Cross-Page Data'!$D$4:$F$48,3,FALSE)</f>
        <v>municipal solid waste</v>
      </c>
      <c r="K5242" t="b">
        <f t="shared" si="81"/>
        <v>0</v>
      </c>
    </row>
    <row r="5243" ht="25.5" spans="1:11">
      <c r="A5243" s="120">
        <v>50035</v>
      </c>
      <c r="B5243" s="121" t="s">
        <v>201</v>
      </c>
      <c r="C5243" s="121" t="s">
        <v>207</v>
      </c>
      <c r="D5243" s="121" t="s">
        <v>68</v>
      </c>
      <c r="E5243" s="121" t="s">
        <v>110</v>
      </c>
      <c r="F5243" s="122">
        <v>409547</v>
      </c>
      <c r="G5243" s="122">
        <v>8806.268</v>
      </c>
      <c r="H5243" s="120">
        <v>2019</v>
      </c>
      <c r="I5243" t="str">
        <f>IF(J5243="natural gas",VLOOKUP(D5243,'Cross-Page Data'!$I$4:$J$13,2,FALSE),IF(J5243="solar",VLOOKUP('Form 923'!D5243,'Cross-Page Data'!$I$14:$J$117,2,FALSE),J5243))</f>
        <v>municipal solid waste</v>
      </c>
      <c r="J5243" t="str">
        <f>VLOOKUP(E5243,'Cross-Page Data'!$D$4:$F$48,3,FALSE)</f>
        <v>municipal solid waste</v>
      </c>
      <c r="K5243" t="b">
        <f t="shared" si="81"/>
        <v>0</v>
      </c>
    </row>
    <row r="5244" ht="25.5" spans="1:11">
      <c r="A5244" s="120">
        <v>50035</v>
      </c>
      <c r="B5244" s="121" t="s">
        <v>201</v>
      </c>
      <c r="C5244" s="121" t="s">
        <v>207</v>
      </c>
      <c r="D5244" s="121" t="s">
        <v>68</v>
      </c>
      <c r="E5244" s="121" t="s">
        <v>38</v>
      </c>
      <c r="F5244" s="122">
        <v>4080</v>
      </c>
      <c r="G5244" s="122">
        <v>88.67</v>
      </c>
      <c r="H5244" s="120">
        <v>2019</v>
      </c>
      <c r="I5244" t="str">
        <f>IF(J5244="natural gas",VLOOKUP(D5244,'Cross-Page Data'!$I$4:$J$13,2,FALSE),IF(J5244="solar",VLOOKUP('Form 923'!D5244,'Cross-Page Data'!$I$14:$J$117,2,FALSE),J5244))</f>
        <v>natural gas nonpeaker - preexisting retiring</v>
      </c>
      <c r="J5244" t="str">
        <f>VLOOKUP(E5244,'Cross-Page Data'!$D$4:$F$48,3,FALSE)</f>
        <v>natural gas</v>
      </c>
      <c r="K5244" t="b">
        <f t="shared" si="81"/>
        <v>0</v>
      </c>
    </row>
    <row r="5245" spans="1:11">
      <c r="A5245" s="120">
        <v>50037</v>
      </c>
      <c r="B5245" s="121" t="s">
        <v>201</v>
      </c>
      <c r="C5245" s="121" t="s">
        <v>206</v>
      </c>
      <c r="D5245" s="121" t="s">
        <v>116</v>
      </c>
      <c r="E5245" s="121" t="s">
        <v>170</v>
      </c>
      <c r="F5245" s="122">
        <v>353133</v>
      </c>
      <c r="G5245" s="122">
        <v>39669</v>
      </c>
      <c r="H5245" s="120">
        <v>2019</v>
      </c>
      <c r="I5245" t="str">
        <f>IF(J5245="natural gas",VLOOKUP(D5245,'Cross-Page Data'!$I$4:$J$13,2,FALSE),IF(J5245="solar",VLOOKUP('Form 923'!D5245,'Cross-Page Data'!$I$14:$J$117,2,FALSE),J5245))</f>
        <v>hydro</v>
      </c>
      <c r="J5245" t="str">
        <f>VLOOKUP(E5245,'Cross-Page Data'!$D$4:$F$48,3,FALSE)</f>
        <v>hydro</v>
      </c>
      <c r="K5245" t="b">
        <f t="shared" si="81"/>
        <v>1</v>
      </c>
    </row>
    <row r="5246" spans="1:11">
      <c r="A5246" s="120">
        <v>50041</v>
      </c>
      <c r="B5246" s="121" t="s">
        <v>205</v>
      </c>
      <c r="C5246" s="121" t="s">
        <v>209</v>
      </c>
      <c r="D5246" s="121" t="s">
        <v>68</v>
      </c>
      <c r="E5246" s="121" t="s">
        <v>54</v>
      </c>
      <c r="F5246" s="122">
        <v>0</v>
      </c>
      <c r="G5246" s="122">
        <v>0</v>
      </c>
      <c r="H5246" s="120">
        <v>2019</v>
      </c>
      <c r="I5246" t="str">
        <f>IF(J5246="natural gas",VLOOKUP(D5246,'Cross-Page Data'!$I$4:$J$13,2,FALSE),IF(J5246="solar",VLOOKUP('Form 923'!D5246,'Cross-Page Data'!$I$14:$J$117,2,FALSE),J5246))</f>
        <v>hard coal</v>
      </c>
      <c r="J5246" t="str">
        <f>VLOOKUP(E5246,'Cross-Page Data'!$D$4:$F$48,3,FALSE)</f>
        <v>hard coal</v>
      </c>
      <c r="K5246" t="b">
        <f t="shared" si="81"/>
        <v>0</v>
      </c>
    </row>
    <row r="5247" spans="1:11">
      <c r="A5247" s="120">
        <v>50041</v>
      </c>
      <c r="B5247" s="121" t="s">
        <v>205</v>
      </c>
      <c r="C5247" s="121" t="s">
        <v>209</v>
      </c>
      <c r="D5247" s="121" t="s">
        <v>68</v>
      </c>
      <c r="E5247" s="121" t="s">
        <v>38</v>
      </c>
      <c r="F5247" s="122">
        <v>325181</v>
      </c>
      <c r="G5247" s="122">
        <v>37127</v>
      </c>
      <c r="H5247" s="120">
        <v>2019</v>
      </c>
      <c r="I5247" t="str">
        <f>IF(J5247="natural gas",VLOOKUP(D5247,'Cross-Page Data'!$I$4:$J$13,2,FALSE),IF(J5247="solar",VLOOKUP('Form 923'!D5247,'Cross-Page Data'!$I$14:$J$117,2,FALSE),J5247))</f>
        <v>natural gas nonpeaker - preexisting retiring</v>
      </c>
      <c r="J5247" t="str">
        <f>VLOOKUP(E5247,'Cross-Page Data'!$D$4:$F$48,3,FALSE)</f>
        <v>natural gas</v>
      </c>
      <c r="K5247" t="b">
        <f t="shared" si="81"/>
        <v>0</v>
      </c>
    </row>
    <row r="5248" spans="1:11">
      <c r="A5248" s="120">
        <v>50043</v>
      </c>
      <c r="B5248" s="121" t="s">
        <v>205</v>
      </c>
      <c r="C5248" s="121" t="s">
        <v>209</v>
      </c>
      <c r="D5248" s="121" t="s">
        <v>39</v>
      </c>
      <c r="E5248" s="121" t="s">
        <v>38</v>
      </c>
      <c r="F5248" s="122">
        <v>1029652</v>
      </c>
      <c r="G5248" s="122">
        <v>356376.06</v>
      </c>
      <c r="H5248" s="120">
        <v>2019</v>
      </c>
      <c r="I5248" t="str">
        <f>IF(J5248="natural gas",VLOOKUP(D5248,'Cross-Page Data'!$I$4:$J$13,2,FALSE),IF(J5248="solar",VLOOKUP('Form 923'!D5248,'Cross-Page Data'!$I$14:$J$117,2,FALSE),J5248))</f>
        <v>natural gas nonpeaker - preexisting nonretiring</v>
      </c>
      <c r="J5248" t="str">
        <f>VLOOKUP(E5248,'Cross-Page Data'!$D$4:$F$48,3,FALSE)</f>
        <v>natural gas</v>
      </c>
      <c r="K5248" t="b">
        <f t="shared" si="81"/>
        <v>0</v>
      </c>
    </row>
    <row r="5249" spans="1:11">
      <c r="A5249" s="120">
        <v>50043</v>
      </c>
      <c r="B5249" s="121" t="s">
        <v>205</v>
      </c>
      <c r="C5249" s="121" t="s">
        <v>209</v>
      </c>
      <c r="D5249" s="121" t="s">
        <v>39</v>
      </c>
      <c r="E5249" s="121" t="s">
        <v>140</v>
      </c>
      <c r="F5249" s="122">
        <v>106223</v>
      </c>
      <c r="G5249" s="122">
        <v>19301.936</v>
      </c>
      <c r="H5249" s="120">
        <v>2019</v>
      </c>
      <c r="I5249" t="str">
        <f>IF(J5249="natural gas",VLOOKUP(D5249,'Cross-Page Data'!$I$4:$J$13,2,FALSE),IF(J5249="solar",VLOOKUP('Form 923'!D5249,'Cross-Page Data'!$I$14:$J$117,2,FALSE),J5249))</f>
        <v>other</v>
      </c>
      <c r="J5249" t="str">
        <f>VLOOKUP(E5249,'Cross-Page Data'!$D$4:$F$48,3,FALSE)</f>
        <v>other</v>
      </c>
      <c r="K5249" t="b">
        <f t="shared" si="81"/>
        <v>0</v>
      </c>
    </row>
    <row r="5250" spans="1:11">
      <c r="A5250" s="120">
        <v>50043</v>
      </c>
      <c r="B5250" s="121" t="s">
        <v>205</v>
      </c>
      <c r="C5250" s="121" t="s">
        <v>209</v>
      </c>
      <c r="D5250" s="121" t="s">
        <v>61</v>
      </c>
      <c r="E5250" s="121" t="s">
        <v>38</v>
      </c>
      <c r="F5250" s="122">
        <v>8674918</v>
      </c>
      <c r="G5250" s="122">
        <v>1357472</v>
      </c>
      <c r="H5250" s="120">
        <v>2019</v>
      </c>
      <c r="I5250" t="str">
        <f>IF(J5250="natural gas",VLOOKUP(D5250,'Cross-Page Data'!$I$4:$J$13,2,FALSE),IF(J5250="solar",VLOOKUP('Form 923'!D5250,'Cross-Page Data'!$I$14:$J$117,2,FALSE),J5250))</f>
        <v>natural gas nonpeaker - preexisting nonretiring</v>
      </c>
      <c r="J5250" t="str">
        <f>VLOOKUP(E5250,'Cross-Page Data'!$D$4:$F$48,3,FALSE)</f>
        <v>natural gas</v>
      </c>
      <c r="K5250" t="b">
        <f t="shared" si="81"/>
        <v>0</v>
      </c>
    </row>
    <row r="5251" spans="1:11">
      <c r="A5251" s="120">
        <v>50043</v>
      </c>
      <c r="B5251" s="121" t="s">
        <v>205</v>
      </c>
      <c r="C5251" s="121" t="s">
        <v>209</v>
      </c>
      <c r="D5251" s="121" t="s">
        <v>61</v>
      </c>
      <c r="E5251" s="121" t="s">
        <v>140</v>
      </c>
      <c r="F5251" s="122">
        <v>0</v>
      </c>
      <c r="G5251" s="122">
        <v>0</v>
      </c>
      <c r="H5251" s="120">
        <v>2019</v>
      </c>
      <c r="I5251" t="str">
        <f>IF(J5251="natural gas",VLOOKUP(D5251,'Cross-Page Data'!$I$4:$J$13,2,FALSE),IF(J5251="solar",VLOOKUP('Form 923'!D5251,'Cross-Page Data'!$I$14:$J$117,2,FALSE),J5251))</f>
        <v>other</v>
      </c>
      <c r="J5251" t="str">
        <f>VLOOKUP(E5251,'Cross-Page Data'!$D$4:$F$48,3,FALSE)</f>
        <v>other</v>
      </c>
      <c r="K5251" t="b">
        <f t="shared" si="81"/>
        <v>0</v>
      </c>
    </row>
    <row r="5252" spans="1:11">
      <c r="A5252" s="120">
        <v>50047</v>
      </c>
      <c r="B5252" s="121" t="s">
        <v>201</v>
      </c>
      <c r="C5252" s="121" t="s">
        <v>206</v>
      </c>
      <c r="D5252" s="121" t="s">
        <v>116</v>
      </c>
      <c r="E5252" s="121" t="s">
        <v>170</v>
      </c>
      <c r="F5252" s="122">
        <v>140598</v>
      </c>
      <c r="G5252" s="122">
        <v>15794</v>
      </c>
      <c r="H5252" s="120">
        <v>2019</v>
      </c>
      <c r="I5252" t="str">
        <f>IF(J5252="natural gas",VLOOKUP(D5252,'Cross-Page Data'!$I$4:$J$13,2,FALSE),IF(J5252="solar",VLOOKUP('Form 923'!D5252,'Cross-Page Data'!$I$14:$J$117,2,FALSE),J5252))</f>
        <v>hydro</v>
      </c>
      <c r="J5252" t="str">
        <f>VLOOKUP(E5252,'Cross-Page Data'!$D$4:$F$48,3,FALSE)</f>
        <v>hydro</v>
      </c>
      <c r="K5252" t="b">
        <f t="shared" si="81"/>
        <v>1</v>
      </c>
    </row>
    <row r="5253" spans="1:11">
      <c r="A5253" s="120">
        <v>50049</v>
      </c>
      <c r="B5253" s="121" t="s">
        <v>205</v>
      </c>
      <c r="C5253" s="121" t="s">
        <v>209</v>
      </c>
      <c r="D5253" s="121" t="s">
        <v>68</v>
      </c>
      <c r="E5253" s="121" t="s">
        <v>70</v>
      </c>
      <c r="F5253" s="122">
        <v>7730</v>
      </c>
      <c r="G5253" s="122">
        <v>380.869</v>
      </c>
      <c r="H5253" s="120">
        <v>2019</v>
      </c>
      <c r="I5253" t="str">
        <f>IF(J5253="natural gas",VLOOKUP(D5253,'Cross-Page Data'!$I$4:$J$13,2,FALSE),IF(J5253="solar",VLOOKUP('Form 923'!D5253,'Cross-Page Data'!$I$14:$J$117,2,FALSE),J5253))</f>
        <v>heavy or residual fuel oil</v>
      </c>
      <c r="J5253" t="str">
        <f>VLOOKUP(E5253,'Cross-Page Data'!$D$4:$F$48,3,FALSE)</f>
        <v>heavy or residual fuel oil</v>
      </c>
      <c r="K5253" t="b">
        <f t="shared" si="81"/>
        <v>0</v>
      </c>
    </row>
    <row r="5254" spans="1:11">
      <c r="A5254" s="120">
        <v>50049</v>
      </c>
      <c r="B5254" s="121" t="s">
        <v>205</v>
      </c>
      <c r="C5254" s="121" t="s">
        <v>209</v>
      </c>
      <c r="D5254" s="121" t="s">
        <v>68</v>
      </c>
      <c r="E5254" s="121" t="s">
        <v>176</v>
      </c>
      <c r="F5254" s="122">
        <v>2494207</v>
      </c>
      <c r="G5254" s="122">
        <v>122446.13</v>
      </c>
      <c r="H5254" s="120">
        <v>2019</v>
      </c>
      <c r="I5254" t="str">
        <f>IF(J5254="natural gas",VLOOKUP(D5254,'Cross-Page Data'!$I$4:$J$13,2,FALSE),IF(J5254="solar",VLOOKUP('Form 923'!D5254,'Cross-Page Data'!$I$14:$J$117,2,FALSE),J5254))</f>
        <v>biomass</v>
      </c>
      <c r="J5254" t="str">
        <f>VLOOKUP(E5254,'Cross-Page Data'!$D$4:$F$48,3,FALSE)</f>
        <v>biomass</v>
      </c>
      <c r="K5254" t="b">
        <f t="shared" si="81"/>
        <v>0</v>
      </c>
    </row>
    <row r="5255" ht="25.5" spans="1:11">
      <c r="A5255" s="120">
        <v>50051</v>
      </c>
      <c r="B5255" s="121" t="s">
        <v>201</v>
      </c>
      <c r="C5255" s="121" t="s">
        <v>207</v>
      </c>
      <c r="D5255" s="121" t="s">
        <v>68</v>
      </c>
      <c r="E5255" s="121" t="s">
        <v>70</v>
      </c>
      <c r="F5255" s="122">
        <v>46007</v>
      </c>
      <c r="G5255" s="122">
        <v>2285.415</v>
      </c>
      <c r="H5255" s="120">
        <v>2019</v>
      </c>
      <c r="I5255" t="str">
        <f>IF(J5255="natural gas",VLOOKUP(D5255,'Cross-Page Data'!$I$4:$J$13,2,FALSE),IF(J5255="solar",VLOOKUP('Form 923'!D5255,'Cross-Page Data'!$I$14:$J$117,2,FALSE),J5255))</f>
        <v>heavy or residual fuel oil</v>
      </c>
      <c r="J5255" t="str">
        <f>VLOOKUP(E5255,'Cross-Page Data'!$D$4:$F$48,3,FALSE)</f>
        <v>heavy or residual fuel oil</v>
      </c>
      <c r="K5255" t="b">
        <f t="shared" ref="K5255:K5318" si="82">IF(AND($N$6=FALSE,OR(C5255="Commercial NAICS Cogen",C5255="Industrial NAICS Cogen",C5255="NAICS-22 Cogen")),FALSE,IF(AND($N$7=FALSE,OR(C5255="Commercial NAICS Cogen",C5255="Commercial NAICS Non-Cogen",C5255="industrial NAICS Cogen",C5255="industrial NAICS non-cogen")),FALSE,TRUE))</f>
        <v>0</v>
      </c>
    </row>
    <row r="5256" ht="25.5" spans="1:11">
      <c r="A5256" s="120">
        <v>50051</v>
      </c>
      <c r="B5256" s="121" t="s">
        <v>201</v>
      </c>
      <c r="C5256" s="121" t="s">
        <v>207</v>
      </c>
      <c r="D5256" s="121" t="s">
        <v>68</v>
      </c>
      <c r="E5256" s="121" t="s">
        <v>105</v>
      </c>
      <c r="F5256" s="122">
        <v>752932</v>
      </c>
      <c r="G5256" s="122">
        <v>37357.431</v>
      </c>
      <c r="H5256" s="120">
        <v>2019</v>
      </c>
      <c r="I5256" t="str">
        <f>IF(J5256="natural gas",VLOOKUP(D5256,'Cross-Page Data'!$I$4:$J$13,2,FALSE),IF(J5256="solar",VLOOKUP('Form 923'!D5256,'Cross-Page Data'!$I$14:$J$117,2,FALSE),J5256))</f>
        <v>municipal solid waste</v>
      </c>
      <c r="J5256" t="str">
        <f>VLOOKUP(E5256,'Cross-Page Data'!$D$4:$F$48,3,FALSE)</f>
        <v>municipal solid waste</v>
      </c>
      <c r="K5256" t="b">
        <f t="shared" si="82"/>
        <v>0</v>
      </c>
    </row>
    <row r="5257" ht="25.5" spans="1:11">
      <c r="A5257" s="120">
        <v>50051</v>
      </c>
      <c r="B5257" s="121" t="s">
        <v>201</v>
      </c>
      <c r="C5257" s="121" t="s">
        <v>207</v>
      </c>
      <c r="D5257" s="121" t="s">
        <v>68</v>
      </c>
      <c r="E5257" s="121" t="s">
        <v>110</v>
      </c>
      <c r="F5257" s="122">
        <v>920275</v>
      </c>
      <c r="G5257" s="122">
        <v>45660.154</v>
      </c>
      <c r="H5257" s="120">
        <v>2019</v>
      </c>
      <c r="I5257" t="str">
        <f>IF(J5257="natural gas",VLOOKUP(D5257,'Cross-Page Data'!$I$4:$J$13,2,FALSE),IF(J5257="solar",VLOOKUP('Form 923'!D5257,'Cross-Page Data'!$I$14:$J$117,2,FALSE),J5257))</f>
        <v>municipal solid waste</v>
      </c>
      <c r="J5257" t="str">
        <f>VLOOKUP(E5257,'Cross-Page Data'!$D$4:$F$48,3,FALSE)</f>
        <v>municipal solid waste</v>
      </c>
      <c r="K5257" t="b">
        <f t="shared" si="82"/>
        <v>0</v>
      </c>
    </row>
    <row r="5258" ht="25.5" spans="1:11">
      <c r="A5258" s="120">
        <v>50051</v>
      </c>
      <c r="B5258" s="121" t="s">
        <v>201</v>
      </c>
      <c r="C5258" s="121" t="s">
        <v>207</v>
      </c>
      <c r="D5258" s="121" t="s">
        <v>68</v>
      </c>
      <c r="E5258" s="121" t="s">
        <v>176</v>
      </c>
      <c r="F5258" s="122">
        <v>0</v>
      </c>
      <c r="G5258" s="122">
        <v>0</v>
      </c>
      <c r="H5258" s="120">
        <v>2019</v>
      </c>
      <c r="I5258" t="str">
        <f>IF(J5258="natural gas",VLOOKUP(D5258,'Cross-Page Data'!$I$4:$J$13,2,FALSE),IF(J5258="solar",VLOOKUP('Form 923'!D5258,'Cross-Page Data'!$I$14:$J$117,2,FALSE),J5258))</f>
        <v>biomass</v>
      </c>
      <c r="J5258" t="str">
        <f>VLOOKUP(E5258,'Cross-Page Data'!$D$4:$F$48,3,FALSE)</f>
        <v>biomass</v>
      </c>
      <c r="K5258" t="b">
        <f t="shared" si="82"/>
        <v>0</v>
      </c>
    </row>
    <row r="5259" ht="25.5" spans="1:11">
      <c r="A5259" s="120">
        <v>50054</v>
      </c>
      <c r="B5259" s="121" t="s">
        <v>205</v>
      </c>
      <c r="C5259" s="121" t="s">
        <v>210</v>
      </c>
      <c r="D5259" s="121" t="s">
        <v>73</v>
      </c>
      <c r="E5259" s="121" t="s">
        <v>38</v>
      </c>
      <c r="F5259" s="122">
        <v>96035</v>
      </c>
      <c r="G5259" s="122">
        <v>19584.32</v>
      </c>
      <c r="H5259" s="120">
        <v>2019</v>
      </c>
      <c r="I5259" t="str">
        <f>IF(J5259="natural gas",VLOOKUP(D5259,'Cross-Page Data'!$I$4:$J$13,2,FALSE),IF(J5259="solar",VLOOKUP('Form 923'!D5259,'Cross-Page Data'!$I$14:$J$117,2,FALSE),J5259))</f>
        <v>natural gas peaker</v>
      </c>
      <c r="J5259" t="str">
        <f>VLOOKUP(E5259,'Cross-Page Data'!$D$4:$F$48,3,FALSE)</f>
        <v>natural gas</v>
      </c>
      <c r="K5259" t="b">
        <f t="shared" si="82"/>
        <v>0</v>
      </c>
    </row>
    <row r="5260" ht="25.5" spans="1:11">
      <c r="A5260" s="120">
        <v>50060</v>
      </c>
      <c r="B5260" s="121" t="s">
        <v>201</v>
      </c>
      <c r="C5260" s="121" t="s">
        <v>207</v>
      </c>
      <c r="D5260" s="121" t="s">
        <v>79</v>
      </c>
      <c r="E5260" s="121" t="s">
        <v>90</v>
      </c>
      <c r="F5260" s="122">
        <v>0</v>
      </c>
      <c r="G5260" s="122">
        <v>0</v>
      </c>
      <c r="H5260" s="120">
        <v>2019</v>
      </c>
      <c r="I5260" t="str">
        <f>IF(J5260="natural gas",VLOOKUP(D5260,'Cross-Page Data'!$I$4:$J$13,2,FALSE),IF(J5260="solar",VLOOKUP('Form 923'!D5260,'Cross-Page Data'!$I$14:$J$117,2,FALSE),J5260))</f>
        <v>biomass</v>
      </c>
      <c r="J5260" t="str">
        <f>VLOOKUP(E5260,'Cross-Page Data'!$D$4:$F$48,3,FALSE)</f>
        <v>biomass</v>
      </c>
      <c r="K5260" t="b">
        <f t="shared" si="82"/>
        <v>0</v>
      </c>
    </row>
    <row r="5261" ht="25.5" spans="1:11">
      <c r="A5261" s="120">
        <v>50061</v>
      </c>
      <c r="B5261" s="121" t="s">
        <v>205</v>
      </c>
      <c r="C5261" s="121" t="s">
        <v>210</v>
      </c>
      <c r="D5261" s="121" t="s">
        <v>39</v>
      </c>
      <c r="E5261" s="121" t="s">
        <v>38</v>
      </c>
      <c r="F5261" s="122">
        <v>0</v>
      </c>
      <c r="G5261" s="122">
        <v>6452</v>
      </c>
      <c r="H5261" s="120">
        <v>2019</v>
      </c>
      <c r="I5261" t="str">
        <f>IF(J5261="natural gas",VLOOKUP(D5261,'Cross-Page Data'!$I$4:$J$13,2,FALSE),IF(J5261="solar",VLOOKUP('Form 923'!D5261,'Cross-Page Data'!$I$14:$J$117,2,FALSE),J5261))</f>
        <v>natural gas nonpeaker - preexisting nonretiring</v>
      </c>
      <c r="J5261" t="str">
        <f>VLOOKUP(E5261,'Cross-Page Data'!$D$4:$F$48,3,FALSE)</f>
        <v>natural gas</v>
      </c>
      <c r="K5261" t="b">
        <f t="shared" si="82"/>
        <v>0</v>
      </c>
    </row>
    <row r="5262" ht="25.5" spans="1:11">
      <c r="A5262" s="120">
        <v>50061</v>
      </c>
      <c r="B5262" s="121" t="s">
        <v>205</v>
      </c>
      <c r="C5262" s="121" t="s">
        <v>210</v>
      </c>
      <c r="D5262" s="121" t="s">
        <v>61</v>
      </c>
      <c r="E5262" s="121" t="s">
        <v>38</v>
      </c>
      <c r="F5262" s="122">
        <v>365706</v>
      </c>
      <c r="G5262" s="122">
        <v>45837</v>
      </c>
      <c r="H5262" s="120">
        <v>2019</v>
      </c>
      <c r="I5262" t="str">
        <f>IF(J5262="natural gas",VLOOKUP(D5262,'Cross-Page Data'!$I$4:$J$13,2,FALSE),IF(J5262="solar",VLOOKUP('Form 923'!D5262,'Cross-Page Data'!$I$14:$J$117,2,FALSE),J5262))</f>
        <v>natural gas nonpeaker - preexisting nonretiring</v>
      </c>
      <c r="J5262" t="str">
        <f>VLOOKUP(E5262,'Cross-Page Data'!$D$4:$F$48,3,FALSE)</f>
        <v>natural gas</v>
      </c>
      <c r="K5262" t="b">
        <f t="shared" si="82"/>
        <v>0</v>
      </c>
    </row>
    <row r="5263" ht="25.5" spans="1:11">
      <c r="A5263" s="120">
        <v>50061</v>
      </c>
      <c r="B5263" s="121" t="s">
        <v>205</v>
      </c>
      <c r="C5263" s="121" t="s">
        <v>210</v>
      </c>
      <c r="D5263" s="121" t="s">
        <v>101</v>
      </c>
      <c r="E5263" s="121" t="s">
        <v>92</v>
      </c>
      <c r="F5263" s="122">
        <v>14812</v>
      </c>
      <c r="G5263" s="122">
        <v>1664</v>
      </c>
      <c r="H5263" s="120">
        <v>2019</v>
      </c>
      <c r="I5263" t="str">
        <f>IF(J5263="natural gas",VLOOKUP(D5263,'Cross-Page Data'!$I$4:$J$13,2,FALSE),IF(J5263="solar",VLOOKUP('Form 923'!D5263,'Cross-Page Data'!$I$14:$J$117,2,FALSE),J5263))</f>
        <v>solar pv</v>
      </c>
      <c r="J5263" t="str">
        <f>VLOOKUP(E5263,'Cross-Page Data'!$D$4:$F$48,3,FALSE)</f>
        <v>solar</v>
      </c>
      <c r="K5263" t="b">
        <f t="shared" si="82"/>
        <v>0</v>
      </c>
    </row>
    <row r="5264" ht="25.5" spans="1:11">
      <c r="A5264" s="120">
        <v>50064</v>
      </c>
      <c r="B5264" s="121" t="s">
        <v>205</v>
      </c>
      <c r="C5264" s="121" t="s">
        <v>210</v>
      </c>
      <c r="D5264" s="121" t="s">
        <v>73</v>
      </c>
      <c r="E5264" s="121" t="s">
        <v>38</v>
      </c>
      <c r="F5264" s="122">
        <v>206150</v>
      </c>
      <c r="G5264" s="122">
        <v>32039</v>
      </c>
      <c r="H5264" s="120">
        <v>2019</v>
      </c>
      <c r="I5264" t="str">
        <f>IF(J5264="natural gas",VLOOKUP(D5264,'Cross-Page Data'!$I$4:$J$13,2,FALSE),IF(J5264="solar",VLOOKUP('Form 923'!D5264,'Cross-Page Data'!$I$14:$J$117,2,FALSE),J5264))</f>
        <v>natural gas peaker</v>
      </c>
      <c r="J5264" t="str">
        <f>VLOOKUP(E5264,'Cross-Page Data'!$D$4:$F$48,3,FALSE)</f>
        <v>natural gas</v>
      </c>
      <c r="K5264" t="b">
        <f t="shared" si="82"/>
        <v>0</v>
      </c>
    </row>
    <row r="5265" spans="1:11">
      <c r="A5265" s="120">
        <v>50066</v>
      </c>
      <c r="B5265" s="121" t="s">
        <v>201</v>
      </c>
      <c r="C5265" s="121" t="s">
        <v>206</v>
      </c>
      <c r="D5265" s="121" t="s">
        <v>68</v>
      </c>
      <c r="E5265" s="121" t="s">
        <v>76</v>
      </c>
      <c r="F5265" s="122">
        <v>3565482</v>
      </c>
      <c r="G5265" s="122">
        <v>400526</v>
      </c>
      <c r="H5265" s="120">
        <v>2019</v>
      </c>
      <c r="I5265" t="str">
        <f>IF(J5265="natural gas",VLOOKUP(D5265,'Cross-Page Data'!$I$4:$J$13,2,FALSE),IF(J5265="solar",VLOOKUP('Form 923'!D5265,'Cross-Page Data'!$I$14:$J$117,2,FALSE),J5265))</f>
        <v>geothermal</v>
      </c>
      <c r="J5265" t="str">
        <f>VLOOKUP(E5265,'Cross-Page Data'!$D$4:$F$48,3,FALSE)</f>
        <v>geothermal</v>
      </c>
      <c r="K5265" t="b">
        <f t="shared" si="82"/>
        <v>1</v>
      </c>
    </row>
    <row r="5266" spans="1:11">
      <c r="A5266" s="120">
        <v>50071</v>
      </c>
      <c r="B5266" s="121" t="s">
        <v>201</v>
      </c>
      <c r="C5266" s="121" t="s">
        <v>206</v>
      </c>
      <c r="D5266" s="121" t="s">
        <v>68</v>
      </c>
      <c r="E5266" s="121" t="s">
        <v>105</v>
      </c>
      <c r="F5266" s="122">
        <v>2851530</v>
      </c>
      <c r="G5266" s="122">
        <v>157743.65</v>
      </c>
      <c r="H5266" s="120">
        <v>2019</v>
      </c>
      <c r="I5266" t="str">
        <f>IF(J5266="natural gas",VLOOKUP(D5266,'Cross-Page Data'!$I$4:$J$13,2,FALSE),IF(J5266="solar",VLOOKUP('Form 923'!D5266,'Cross-Page Data'!$I$14:$J$117,2,FALSE),J5266))</f>
        <v>municipal solid waste</v>
      </c>
      <c r="J5266" t="str">
        <f>VLOOKUP(E5266,'Cross-Page Data'!$D$4:$F$48,3,FALSE)</f>
        <v>municipal solid waste</v>
      </c>
      <c r="K5266" t="b">
        <f t="shared" si="82"/>
        <v>1</v>
      </c>
    </row>
    <row r="5267" spans="1:11">
      <c r="A5267" s="120">
        <v>50071</v>
      </c>
      <c r="B5267" s="121" t="s">
        <v>201</v>
      </c>
      <c r="C5267" s="121" t="s">
        <v>206</v>
      </c>
      <c r="D5267" s="121" t="s">
        <v>68</v>
      </c>
      <c r="E5267" s="121" t="s">
        <v>110</v>
      </c>
      <c r="F5267" s="122">
        <v>3485053</v>
      </c>
      <c r="G5267" s="122">
        <v>192789.38</v>
      </c>
      <c r="H5267" s="120">
        <v>2019</v>
      </c>
      <c r="I5267" t="str">
        <f>IF(J5267="natural gas",VLOOKUP(D5267,'Cross-Page Data'!$I$4:$J$13,2,FALSE),IF(J5267="solar",VLOOKUP('Form 923'!D5267,'Cross-Page Data'!$I$14:$J$117,2,FALSE),J5267))</f>
        <v>municipal solid waste</v>
      </c>
      <c r="J5267" t="str">
        <f>VLOOKUP(E5267,'Cross-Page Data'!$D$4:$F$48,3,FALSE)</f>
        <v>municipal solid waste</v>
      </c>
      <c r="K5267" t="b">
        <f t="shared" si="82"/>
        <v>1</v>
      </c>
    </row>
    <row r="5268" spans="1:11">
      <c r="A5268" s="120">
        <v>50071</v>
      </c>
      <c r="B5268" s="121" t="s">
        <v>201</v>
      </c>
      <c r="C5268" s="121" t="s">
        <v>206</v>
      </c>
      <c r="D5268" s="121" t="s">
        <v>68</v>
      </c>
      <c r="E5268" s="121" t="s">
        <v>38</v>
      </c>
      <c r="F5268" s="122">
        <v>15512</v>
      </c>
      <c r="G5268" s="122">
        <v>845.97</v>
      </c>
      <c r="H5268" s="120">
        <v>2019</v>
      </c>
      <c r="I5268" t="str">
        <f>IF(J5268="natural gas",VLOOKUP(D5268,'Cross-Page Data'!$I$4:$J$13,2,FALSE),IF(J5268="solar",VLOOKUP('Form 923'!D5268,'Cross-Page Data'!$I$14:$J$117,2,FALSE),J5268))</f>
        <v>natural gas nonpeaker - preexisting retiring</v>
      </c>
      <c r="J5268" t="str">
        <f>VLOOKUP(E5268,'Cross-Page Data'!$D$4:$F$48,3,FALSE)</f>
        <v>natural gas</v>
      </c>
      <c r="K5268" t="b">
        <f t="shared" si="82"/>
        <v>1</v>
      </c>
    </row>
    <row r="5269" spans="1:11">
      <c r="A5269" s="120">
        <v>50074</v>
      </c>
      <c r="B5269" s="121" t="s">
        <v>205</v>
      </c>
      <c r="C5269" s="121" t="s">
        <v>208</v>
      </c>
      <c r="D5269" s="121" t="s">
        <v>73</v>
      </c>
      <c r="E5269" s="121" t="s">
        <v>38</v>
      </c>
      <c r="F5269" s="122">
        <v>3808</v>
      </c>
      <c r="G5269" s="122">
        <v>300</v>
      </c>
      <c r="H5269" s="120">
        <v>2019</v>
      </c>
      <c r="I5269" t="str">
        <f>IF(J5269="natural gas",VLOOKUP(D5269,'Cross-Page Data'!$I$4:$J$13,2,FALSE),IF(J5269="solar",VLOOKUP('Form 923'!D5269,'Cross-Page Data'!$I$14:$J$117,2,FALSE),J5269))</f>
        <v>natural gas peaker</v>
      </c>
      <c r="J5269" t="str">
        <f>VLOOKUP(E5269,'Cross-Page Data'!$D$4:$F$48,3,FALSE)</f>
        <v>natural gas</v>
      </c>
      <c r="K5269" t="b">
        <f t="shared" si="82"/>
        <v>0</v>
      </c>
    </row>
    <row r="5270" spans="1:11">
      <c r="A5270" s="120">
        <v>50076</v>
      </c>
      <c r="B5270" s="121" t="s">
        <v>201</v>
      </c>
      <c r="C5270" s="121" t="s">
        <v>206</v>
      </c>
      <c r="D5270" s="121" t="s">
        <v>116</v>
      </c>
      <c r="E5270" s="121" t="s">
        <v>170</v>
      </c>
      <c r="F5270" s="122">
        <v>8055</v>
      </c>
      <c r="G5270" s="122">
        <v>904.86</v>
      </c>
      <c r="H5270" s="120">
        <v>2019</v>
      </c>
      <c r="I5270" t="str">
        <f>IF(J5270="natural gas",VLOOKUP(D5270,'Cross-Page Data'!$I$4:$J$13,2,FALSE),IF(J5270="solar",VLOOKUP('Form 923'!D5270,'Cross-Page Data'!$I$14:$J$117,2,FALSE),J5270))</f>
        <v>hydro</v>
      </c>
      <c r="J5270" t="str">
        <f>VLOOKUP(E5270,'Cross-Page Data'!$D$4:$F$48,3,FALSE)</f>
        <v>hydro</v>
      </c>
      <c r="K5270" t="b">
        <f t="shared" si="82"/>
        <v>1</v>
      </c>
    </row>
    <row r="5271" spans="1:11">
      <c r="A5271" s="120">
        <v>50079</v>
      </c>
      <c r="B5271" s="121" t="s">
        <v>201</v>
      </c>
      <c r="C5271" s="121" t="s">
        <v>206</v>
      </c>
      <c r="D5271" s="121" t="s">
        <v>116</v>
      </c>
      <c r="E5271" s="121" t="s">
        <v>170</v>
      </c>
      <c r="F5271" s="122">
        <v>42455</v>
      </c>
      <c r="G5271" s="122">
        <v>4769</v>
      </c>
      <c r="H5271" s="120">
        <v>2019</v>
      </c>
      <c r="I5271" t="str">
        <f>IF(J5271="natural gas",VLOOKUP(D5271,'Cross-Page Data'!$I$4:$J$13,2,FALSE),IF(J5271="solar",VLOOKUP('Form 923'!D5271,'Cross-Page Data'!$I$14:$J$117,2,FALSE),J5271))</f>
        <v>hydro</v>
      </c>
      <c r="J5271" t="str">
        <f>VLOOKUP(E5271,'Cross-Page Data'!$D$4:$F$48,3,FALSE)</f>
        <v>hydro</v>
      </c>
      <c r="K5271" t="b">
        <f t="shared" si="82"/>
        <v>1</v>
      </c>
    </row>
    <row r="5272" spans="1:11">
      <c r="A5272" s="120">
        <v>50080</v>
      </c>
      <c r="B5272" s="121" t="s">
        <v>201</v>
      </c>
      <c r="C5272" s="121" t="s">
        <v>206</v>
      </c>
      <c r="D5272" s="121" t="s">
        <v>116</v>
      </c>
      <c r="E5272" s="121" t="s">
        <v>170</v>
      </c>
      <c r="F5272" s="122">
        <v>496883</v>
      </c>
      <c r="G5272" s="122">
        <v>55817</v>
      </c>
      <c r="H5272" s="120">
        <v>2019</v>
      </c>
      <c r="I5272" t="str">
        <f>IF(J5272="natural gas",VLOOKUP(D5272,'Cross-Page Data'!$I$4:$J$13,2,FALSE),IF(J5272="solar",VLOOKUP('Form 923'!D5272,'Cross-Page Data'!$I$14:$J$117,2,FALSE),J5272))</f>
        <v>hydro</v>
      </c>
      <c r="J5272" t="str">
        <f>VLOOKUP(E5272,'Cross-Page Data'!$D$4:$F$48,3,FALSE)</f>
        <v>hydro</v>
      </c>
      <c r="K5272" t="b">
        <f t="shared" si="82"/>
        <v>1</v>
      </c>
    </row>
    <row r="5273" spans="1:11">
      <c r="A5273" s="120">
        <v>50081</v>
      </c>
      <c r="B5273" s="121" t="s">
        <v>201</v>
      </c>
      <c r="C5273" s="121" t="s">
        <v>206</v>
      </c>
      <c r="D5273" s="121" t="s">
        <v>116</v>
      </c>
      <c r="E5273" s="121" t="s">
        <v>170</v>
      </c>
      <c r="F5273" s="122">
        <v>199351</v>
      </c>
      <c r="G5273" s="122">
        <v>22394</v>
      </c>
      <c r="H5273" s="120">
        <v>2019</v>
      </c>
      <c r="I5273" t="str">
        <f>IF(J5273="natural gas",VLOOKUP(D5273,'Cross-Page Data'!$I$4:$J$13,2,FALSE),IF(J5273="solar",VLOOKUP('Form 923'!D5273,'Cross-Page Data'!$I$14:$J$117,2,FALSE),J5273))</f>
        <v>hydro</v>
      </c>
      <c r="J5273" t="str">
        <f>VLOOKUP(E5273,'Cross-Page Data'!$D$4:$F$48,3,FALSE)</f>
        <v>hydro</v>
      </c>
      <c r="K5273" t="b">
        <f t="shared" si="82"/>
        <v>1</v>
      </c>
    </row>
    <row r="5274" spans="1:11">
      <c r="A5274" s="120">
        <v>50082</v>
      </c>
      <c r="B5274" s="121" t="s">
        <v>201</v>
      </c>
      <c r="C5274" s="121" t="s">
        <v>206</v>
      </c>
      <c r="D5274" s="121" t="s">
        <v>116</v>
      </c>
      <c r="E5274" s="121" t="s">
        <v>170</v>
      </c>
      <c r="F5274" s="122">
        <v>338188</v>
      </c>
      <c r="G5274" s="122">
        <v>37990</v>
      </c>
      <c r="H5274" s="120">
        <v>2019</v>
      </c>
      <c r="I5274" t="str">
        <f>IF(J5274="natural gas",VLOOKUP(D5274,'Cross-Page Data'!$I$4:$J$13,2,FALSE),IF(J5274="solar",VLOOKUP('Form 923'!D5274,'Cross-Page Data'!$I$14:$J$117,2,FALSE),J5274))</f>
        <v>hydro</v>
      </c>
      <c r="J5274" t="str">
        <f>VLOOKUP(E5274,'Cross-Page Data'!$D$4:$F$48,3,FALSE)</f>
        <v>hydro</v>
      </c>
      <c r="K5274" t="b">
        <f t="shared" si="82"/>
        <v>1</v>
      </c>
    </row>
    <row r="5275" ht="25.5" spans="1:11">
      <c r="A5275" s="120">
        <v>50088</v>
      </c>
      <c r="B5275" s="121" t="s">
        <v>205</v>
      </c>
      <c r="C5275" s="121" t="s">
        <v>210</v>
      </c>
      <c r="D5275" s="121" t="s">
        <v>68</v>
      </c>
      <c r="E5275" s="121" t="s">
        <v>54</v>
      </c>
      <c r="F5275" s="122">
        <v>20039</v>
      </c>
      <c r="G5275" s="122">
        <v>2557.846</v>
      </c>
      <c r="H5275" s="120">
        <v>2019</v>
      </c>
      <c r="I5275" t="str">
        <f>IF(J5275="natural gas",VLOOKUP(D5275,'Cross-Page Data'!$I$4:$J$13,2,FALSE),IF(J5275="solar",VLOOKUP('Form 923'!D5275,'Cross-Page Data'!$I$14:$J$117,2,FALSE),J5275))</f>
        <v>hard coal</v>
      </c>
      <c r="J5275" t="str">
        <f>VLOOKUP(E5275,'Cross-Page Data'!$D$4:$F$48,3,FALSE)</f>
        <v>hard coal</v>
      </c>
      <c r="K5275" t="b">
        <f t="shared" si="82"/>
        <v>0</v>
      </c>
    </row>
    <row r="5276" ht="25.5" spans="1:11">
      <c r="A5276" s="120">
        <v>50088</v>
      </c>
      <c r="B5276" s="121" t="s">
        <v>205</v>
      </c>
      <c r="C5276" s="121" t="s">
        <v>210</v>
      </c>
      <c r="D5276" s="121" t="s">
        <v>68</v>
      </c>
      <c r="E5276" s="121" t="s">
        <v>70</v>
      </c>
      <c r="F5276" s="122">
        <v>76</v>
      </c>
      <c r="G5276" s="122">
        <v>10.177</v>
      </c>
      <c r="H5276" s="120">
        <v>2019</v>
      </c>
      <c r="I5276" t="str">
        <f>IF(J5276="natural gas",VLOOKUP(D5276,'Cross-Page Data'!$I$4:$J$13,2,FALSE),IF(J5276="solar",VLOOKUP('Form 923'!D5276,'Cross-Page Data'!$I$14:$J$117,2,FALSE),J5276))</f>
        <v>heavy or residual fuel oil</v>
      </c>
      <c r="J5276" t="str">
        <f>VLOOKUP(E5276,'Cross-Page Data'!$D$4:$F$48,3,FALSE)</f>
        <v>heavy or residual fuel oil</v>
      </c>
      <c r="K5276" t="b">
        <f t="shared" si="82"/>
        <v>0</v>
      </c>
    </row>
    <row r="5277" ht="25.5" spans="1:11">
      <c r="A5277" s="120">
        <v>50088</v>
      </c>
      <c r="B5277" s="121" t="s">
        <v>205</v>
      </c>
      <c r="C5277" s="121" t="s">
        <v>210</v>
      </c>
      <c r="D5277" s="121" t="s">
        <v>68</v>
      </c>
      <c r="E5277" s="121" t="s">
        <v>38</v>
      </c>
      <c r="F5277" s="122">
        <v>90313</v>
      </c>
      <c r="G5277" s="122">
        <v>12763.482</v>
      </c>
      <c r="H5277" s="120">
        <v>2019</v>
      </c>
      <c r="I5277" t="str">
        <f>IF(J5277="natural gas",VLOOKUP(D5277,'Cross-Page Data'!$I$4:$J$13,2,FALSE),IF(J5277="solar",VLOOKUP('Form 923'!D5277,'Cross-Page Data'!$I$14:$J$117,2,FALSE),J5277))</f>
        <v>natural gas nonpeaker - preexisting retiring</v>
      </c>
      <c r="J5277" t="str">
        <f>VLOOKUP(E5277,'Cross-Page Data'!$D$4:$F$48,3,FALSE)</f>
        <v>natural gas</v>
      </c>
      <c r="K5277" t="b">
        <f t="shared" si="82"/>
        <v>0</v>
      </c>
    </row>
    <row r="5278" ht="25.5" spans="1:11">
      <c r="A5278" s="120">
        <v>50088</v>
      </c>
      <c r="B5278" s="121" t="s">
        <v>205</v>
      </c>
      <c r="C5278" s="121" t="s">
        <v>210</v>
      </c>
      <c r="D5278" s="121" t="s">
        <v>68</v>
      </c>
      <c r="E5278" s="121" t="s">
        <v>144</v>
      </c>
      <c r="F5278" s="122">
        <v>37040</v>
      </c>
      <c r="G5278" s="122">
        <v>4740.495</v>
      </c>
      <c r="H5278" s="120">
        <v>2019</v>
      </c>
      <c r="I5278" t="str">
        <f>IF(J5278="natural gas",VLOOKUP(D5278,'Cross-Page Data'!$I$4:$J$13,2,FALSE),IF(J5278="solar",VLOOKUP('Form 923'!D5278,'Cross-Page Data'!$I$14:$J$117,2,FALSE),J5278))</f>
        <v>petroleum</v>
      </c>
      <c r="J5278" t="str">
        <f>VLOOKUP(E5278,'Cross-Page Data'!$D$4:$F$48,3,FALSE)</f>
        <v>petroleum</v>
      </c>
      <c r="K5278" t="b">
        <f t="shared" si="82"/>
        <v>0</v>
      </c>
    </row>
    <row r="5279" ht="25.5" spans="1:11">
      <c r="A5279" s="120">
        <v>50089</v>
      </c>
      <c r="B5279" s="121" t="s">
        <v>205</v>
      </c>
      <c r="C5279" s="121" t="s">
        <v>210</v>
      </c>
      <c r="D5279" s="121" t="s">
        <v>79</v>
      </c>
      <c r="E5279" s="121" t="s">
        <v>38</v>
      </c>
      <c r="F5279" s="122">
        <v>77713</v>
      </c>
      <c r="G5279" s="122">
        <v>9285</v>
      </c>
      <c r="H5279" s="120">
        <v>2019</v>
      </c>
      <c r="I5279" t="str">
        <f>IF(J5279="natural gas",VLOOKUP(D5279,'Cross-Page Data'!$I$4:$J$13,2,FALSE),IF(J5279="solar",VLOOKUP('Form 923'!D5279,'Cross-Page Data'!$I$14:$J$117,2,FALSE),J5279))</f>
        <v>natural gas peaker</v>
      </c>
      <c r="J5279" t="str">
        <f>VLOOKUP(E5279,'Cross-Page Data'!$D$4:$F$48,3,FALSE)</f>
        <v>natural gas</v>
      </c>
      <c r="K5279" t="b">
        <f t="shared" si="82"/>
        <v>0</v>
      </c>
    </row>
    <row r="5280" spans="1:11">
      <c r="A5280" s="120">
        <v>50091</v>
      </c>
      <c r="B5280" s="121" t="s">
        <v>201</v>
      </c>
      <c r="C5280" s="121" t="s">
        <v>206</v>
      </c>
      <c r="D5280" s="121" t="s">
        <v>116</v>
      </c>
      <c r="E5280" s="121" t="s">
        <v>170</v>
      </c>
      <c r="F5280" s="122">
        <v>60543</v>
      </c>
      <c r="G5280" s="122">
        <v>6801</v>
      </c>
      <c r="H5280" s="120">
        <v>2019</v>
      </c>
      <c r="I5280" t="str">
        <f>IF(J5280="natural gas",VLOOKUP(D5280,'Cross-Page Data'!$I$4:$J$13,2,FALSE),IF(J5280="solar",VLOOKUP('Form 923'!D5280,'Cross-Page Data'!$I$14:$J$117,2,FALSE),J5280))</f>
        <v>hydro</v>
      </c>
      <c r="J5280" t="str">
        <f>VLOOKUP(E5280,'Cross-Page Data'!$D$4:$F$48,3,FALSE)</f>
        <v>hydro</v>
      </c>
      <c r="K5280" t="b">
        <f t="shared" si="82"/>
        <v>1</v>
      </c>
    </row>
    <row r="5281" spans="1:11">
      <c r="A5281" s="120">
        <v>50093</v>
      </c>
      <c r="B5281" s="121" t="s">
        <v>201</v>
      </c>
      <c r="C5281" s="121" t="s">
        <v>206</v>
      </c>
      <c r="D5281" s="121" t="s">
        <v>116</v>
      </c>
      <c r="E5281" s="121" t="s">
        <v>170</v>
      </c>
      <c r="F5281" s="122">
        <v>63640</v>
      </c>
      <c r="G5281" s="122">
        <v>7149</v>
      </c>
      <c r="H5281" s="120">
        <v>2019</v>
      </c>
      <c r="I5281" t="str">
        <f>IF(J5281="natural gas",VLOOKUP(D5281,'Cross-Page Data'!$I$4:$J$13,2,FALSE),IF(J5281="solar",VLOOKUP('Form 923'!D5281,'Cross-Page Data'!$I$14:$J$117,2,FALSE),J5281))</f>
        <v>hydro</v>
      </c>
      <c r="J5281" t="str">
        <f>VLOOKUP(E5281,'Cross-Page Data'!$D$4:$F$48,3,FALSE)</f>
        <v>hydro</v>
      </c>
      <c r="K5281" t="b">
        <f t="shared" si="82"/>
        <v>1</v>
      </c>
    </row>
    <row r="5282" ht="25.5" spans="1:11">
      <c r="A5282" s="120">
        <v>50094</v>
      </c>
      <c r="B5282" s="121" t="s">
        <v>205</v>
      </c>
      <c r="C5282" s="121" t="s">
        <v>210</v>
      </c>
      <c r="D5282" s="121" t="s">
        <v>79</v>
      </c>
      <c r="E5282" s="121" t="s">
        <v>70</v>
      </c>
      <c r="F5282" s="122">
        <v>188</v>
      </c>
      <c r="G5282" s="122">
        <v>36.042</v>
      </c>
      <c r="H5282" s="120">
        <v>2019</v>
      </c>
      <c r="I5282" t="str">
        <f>IF(J5282="natural gas",VLOOKUP(D5282,'Cross-Page Data'!$I$4:$J$13,2,FALSE),IF(J5282="solar",VLOOKUP('Form 923'!D5282,'Cross-Page Data'!$I$14:$J$117,2,FALSE),J5282))</f>
        <v>heavy or residual fuel oil</v>
      </c>
      <c r="J5282" t="str">
        <f>VLOOKUP(E5282,'Cross-Page Data'!$D$4:$F$48,3,FALSE)</f>
        <v>heavy or residual fuel oil</v>
      </c>
      <c r="K5282" t="b">
        <f t="shared" si="82"/>
        <v>0</v>
      </c>
    </row>
    <row r="5283" ht="25.5" spans="1:11">
      <c r="A5283" s="120">
        <v>50094</v>
      </c>
      <c r="B5283" s="121" t="s">
        <v>205</v>
      </c>
      <c r="C5283" s="121" t="s">
        <v>210</v>
      </c>
      <c r="D5283" s="121" t="s">
        <v>79</v>
      </c>
      <c r="E5283" s="121" t="s">
        <v>38</v>
      </c>
      <c r="F5283" s="122">
        <v>978</v>
      </c>
      <c r="G5283" s="122">
        <v>188.378</v>
      </c>
      <c r="H5283" s="120">
        <v>2019</v>
      </c>
      <c r="I5283" t="str">
        <f>IF(J5283="natural gas",VLOOKUP(D5283,'Cross-Page Data'!$I$4:$J$13,2,FALSE),IF(J5283="solar",VLOOKUP('Form 923'!D5283,'Cross-Page Data'!$I$14:$J$117,2,FALSE),J5283))</f>
        <v>natural gas peaker</v>
      </c>
      <c r="J5283" t="str">
        <f>VLOOKUP(E5283,'Cross-Page Data'!$D$4:$F$48,3,FALSE)</f>
        <v>natural gas</v>
      </c>
      <c r="K5283" t="b">
        <f t="shared" si="82"/>
        <v>0</v>
      </c>
    </row>
    <row r="5284" spans="1:11">
      <c r="A5284" s="120">
        <v>50099</v>
      </c>
      <c r="B5284" s="121" t="s">
        <v>205</v>
      </c>
      <c r="C5284" s="121" t="s">
        <v>208</v>
      </c>
      <c r="D5284" s="121" t="s">
        <v>68</v>
      </c>
      <c r="E5284" s="121" t="s">
        <v>176</v>
      </c>
      <c r="F5284" s="122">
        <v>119174</v>
      </c>
      <c r="G5284" s="122">
        <v>21860</v>
      </c>
      <c r="H5284" s="120">
        <v>2019</v>
      </c>
      <c r="I5284" t="str">
        <f>IF(J5284="natural gas",VLOOKUP(D5284,'Cross-Page Data'!$I$4:$J$13,2,FALSE),IF(J5284="solar",VLOOKUP('Form 923'!D5284,'Cross-Page Data'!$I$14:$J$117,2,FALSE),J5284))</f>
        <v>biomass</v>
      </c>
      <c r="J5284" t="str">
        <f>VLOOKUP(E5284,'Cross-Page Data'!$D$4:$F$48,3,FALSE)</f>
        <v>biomass</v>
      </c>
      <c r="K5284" t="b">
        <f t="shared" si="82"/>
        <v>0</v>
      </c>
    </row>
    <row r="5285" spans="1:11">
      <c r="A5285" s="120">
        <v>50101</v>
      </c>
      <c r="B5285" s="121" t="s">
        <v>205</v>
      </c>
      <c r="C5285" s="121" t="s">
        <v>209</v>
      </c>
      <c r="D5285" s="121" t="s">
        <v>68</v>
      </c>
      <c r="E5285" s="121" t="s">
        <v>59</v>
      </c>
      <c r="F5285" s="122">
        <v>1337337</v>
      </c>
      <c r="G5285" s="122">
        <v>290043.42</v>
      </c>
      <c r="H5285" s="120">
        <v>2019</v>
      </c>
      <c r="I5285" t="str">
        <f>IF(J5285="natural gas",VLOOKUP(D5285,'Cross-Page Data'!$I$4:$J$13,2,FALSE),IF(J5285="solar",VLOOKUP('Form 923'!D5285,'Cross-Page Data'!$I$14:$J$117,2,FALSE),J5285))</f>
        <v>biomass</v>
      </c>
      <c r="J5285" t="str">
        <f>VLOOKUP(E5285,'Cross-Page Data'!$D$4:$F$48,3,FALSE)</f>
        <v>biomass</v>
      </c>
      <c r="K5285" t="b">
        <f t="shared" si="82"/>
        <v>0</v>
      </c>
    </row>
    <row r="5286" spans="1:11">
      <c r="A5286" s="120">
        <v>50101</v>
      </c>
      <c r="B5286" s="121" t="s">
        <v>205</v>
      </c>
      <c r="C5286" s="121" t="s">
        <v>209</v>
      </c>
      <c r="D5286" s="121" t="s">
        <v>68</v>
      </c>
      <c r="E5286" s="121" t="s">
        <v>70</v>
      </c>
      <c r="F5286" s="122">
        <v>0</v>
      </c>
      <c r="G5286" s="122">
        <v>0</v>
      </c>
      <c r="H5286" s="120">
        <v>2019</v>
      </c>
      <c r="I5286" t="str">
        <f>IF(J5286="natural gas",VLOOKUP(D5286,'Cross-Page Data'!$I$4:$J$13,2,FALSE),IF(J5286="solar",VLOOKUP('Form 923'!D5286,'Cross-Page Data'!$I$14:$J$117,2,FALSE),J5286))</f>
        <v>heavy or residual fuel oil</v>
      </c>
      <c r="J5286" t="str">
        <f>VLOOKUP(E5286,'Cross-Page Data'!$D$4:$F$48,3,FALSE)</f>
        <v>heavy or residual fuel oil</v>
      </c>
      <c r="K5286" t="b">
        <f t="shared" si="82"/>
        <v>0</v>
      </c>
    </row>
    <row r="5287" spans="1:11">
      <c r="A5287" s="120">
        <v>50101</v>
      </c>
      <c r="B5287" s="121" t="s">
        <v>205</v>
      </c>
      <c r="C5287" s="121" t="s">
        <v>209</v>
      </c>
      <c r="D5287" s="121" t="s">
        <v>68</v>
      </c>
      <c r="E5287" s="121" t="s">
        <v>38</v>
      </c>
      <c r="F5287" s="122">
        <v>288552</v>
      </c>
      <c r="G5287" s="122">
        <v>62581.187</v>
      </c>
      <c r="H5287" s="120">
        <v>2019</v>
      </c>
      <c r="I5287" t="str">
        <f>IF(J5287="natural gas",VLOOKUP(D5287,'Cross-Page Data'!$I$4:$J$13,2,FALSE),IF(J5287="solar",VLOOKUP('Form 923'!D5287,'Cross-Page Data'!$I$14:$J$117,2,FALSE),J5287))</f>
        <v>natural gas nonpeaker - preexisting retiring</v>
      </c>
      <c r="J5287" t="str">
        <f>VLOOKUP(E5287,'Cross-Page Data'!$D$4:$F$48,3,FALSE)</f>
        <v>natural gas</v>
      </c>
      <c r="K5287" t="b">
        <f t="shared" si="82"/>
        <v>0</v>
      </c>
    </row>
    <row r="5288" spans="1:11">
      <c r="A5288" s="120">
        <v>50101</v>
      </c>
      <c r="B5288" s="121" t="s">
        <v>205</v>
      </c>
      <c r="C5288" s="121" t="s">
        <v>209</v>
      </c>
      <c r="D5288" s="121" t="s">
        <v>68</v>
      </c>
      <c r="E5288" s="121" t="s">
        <v>176</v>
      </c>
      <c r="F5288" s="122">
        <v>443150</v>
      </c>
      <c r="G5288" s="122">
        <v>96111.39</v>
      </c>
      <c r="H5288" s="120">
        <v>2019</v>
      </c>
      <c r="I5288" t="str">
        <f>IF(J5288="natural gas",VLOOKUP(D5288,'Cross-Page Data'!$I$4:$J$13,2,FALSE),IF(J5288="solar",VLOOKUP('Form 923'!D5288,'Cross-Page Data'!$I$14:$J$117,2,FALSE),J5288))</f>
        <v>biomass</v>
      </c>
      <c r="J5288" t="str">
        <f>VLOOKUP(E5288,'Cross-Page Data'!$D$4:$F$48,3,FALSE)</f>
        <v>biomass</v>
      </c>
      <c r="K5288" t="b">
        <f t="shared" si="82"/>
        <v>0</v>
      </c>
    </row>
    <row r="5289" spans="1:11">
      <c r="A5289" s="120">
        <v>50103</v>
      </c>
      <c r="B5289" s="121" t="s">
        <v>201</v>
      </c>
      <c r="C5289" s="121" t="s">
        <v>206</v>
      </c>
      <c r="D5289" s="121" t="s">
        <v>116</v>
      </c>
      <c r="E5289" s="121" t="s">
        <v>170</v>
      </c>
      <c r="F5289" s="122">
        <v>29324</v>
      </c>
      <c r="G5289" s="122">
        <v>3294</v>
      </c>
      <c r="H5289" s="120">
        <v>2019</v>
      </c>
      <c r="I5289" t="str">
        <f>IF(J5289="natural gas",VLOOKUP(D5289,'Cross-Page Data'!$I$4:$J$13,2,FALSE),IF(J5289="solar",VLOOKUP('Form 923'!D5289,'Cross-Page Data'!$I$14:$J$117,2,FALSE),J5289))</f>
        <v>hydro</v>
      </c>
      <c r="J5289" t="str">
        <f>VLOOKUP(E5289,'Cross-Page Data'!$D$4:$F$48,3,FALSE)</f>
        <v>hydro</v>
      </c>
      <c r="K5289" t="b">
        <f t="shared" si="82"/>
        <v>1</v>
      </c>
    </row>
    <row r="5290" spans="1:11">
      <c r="A5290" s="120">
        <v>50109</v>
      </c>
      <c r="B5290" s="121" t="s">
        <v>201</v>
      </c>
      <c r="C5290" s="121" t="s">
        <v>206</v>
      </c>
      <c r="D5290" s="121" t="s">
        <v>39</v>
      </c>
      <c r="E5290" s="121" t="s">
        <v>70</v>
      </c>
      <c r="F5290" s="122">
        <v>0</v>
      </c>
      <c r="G5290" s="122">
        <v>0</v>
      </c>
      <c r="H5290" s="120">
        <v>2019</v>
      </c>
      <c r="I5290" t="str">
        <f>IF(J5290="natural gas",VLOOKUP(D5290,'Cross-Page Data'!$I$4:$J$13,2,FALSE),IF(J5290="solar",VLOOKUP('Form 923'!D5290,'Cross-Page Data'!$I$14:$J$117,2,FALSE),J5290))</f>
        <v>heavy or residual fuel oil</v>
      </c>
      <c r="J5290" t="str">
        <f>VLOOKUP(E5290,'Cross-Page Data'!$D$4:$F$48,3,FALSE)</f>
        <v>heavy or residual fuel oil</v>
      </c>
      <c r="K5290" t="b">
        <f t="shared" si="82"/>
        <v>1</v>
      </c>
    </row>
    <row r="5291" spans="1:11">
      <c r="A5291" s="120">
        <v>50109</v>
      </c>
      <c r="B5291" s="121" t="s">
        <v>201</v>
      </c>
      <c r="C5291" s="121" t="s">
        <v>206</v>
      </c>
      <c r="D5291" s="121" t="s">
        <v>39</v>
      </c>
      <c r="E5291" s="121" t="s">
        <v>38</v>
      </c>
      <c r="F5291" s="122">
        <v>131887</v>
      </c>
      <c r="G5291" s="122">
        <v>148922</v>
      </c>
      <c r="H5291" s="120">
        <v>2019</v>
      </c>
      <c r="I5291" t="str">
        <f>IF(J5291="natural gas",VLOOKUP(D5291,'Cross-Page Data'!$I$4:$J$13,2,FALSE),IF(J5291="solar",VLOOKUP('Form 923'!D5291,'Cross-Page Data'!$I$14:$J$117,2,FALSE),J5291))</f>
        <v>natural gas nonpeaker - preexisting nonretiring</v>
      </c>
      <c r="J5291" t="str">
        <f>VLOOKUP(E5291,'Cross-Page Data'!$D$4:$F$48,3,FALSE)</f>
        <v>natural gas</v>
      </c>
      <c r="K5291" t="b">
        <f t="shared" si="82"/>
        <v>1</v>
      </c>
    </row>
    <row r="5292" spans="1:11">
      <c r="A5292" s="120">
        <v>50109</v>
      </c>
      <c r="B5292" s="121" t="s">
        <v>201</v>
      </c>
      <c r="C5292" s="121" t="s">
        <v>206</v>
      </c>
      <c r="D5292" s="121" t="s">
        <v>61</v>
      </c>
      <c r="E5292" s="121" t="s">
        <v>70</v>
      </c>
      <c r="F5292" s="122">
        <v>0</v>
      </c>
      <c r="G5292" s="122">
        <v>0</v>
      </c>
      <c r="H5292" s="120">
        <v>2019</v>
      </c>
      <c r="I5292" t="str">
        <f>IF(J5292="natural gas",VLOOKUP(D5292,'Cross-Page Data'!$I$4:$J$13,2,FALSE),IF(J5292="solar",VLOOKUP('Form 923'!D5292,'Cross-Page Data'!$I$14:$J$117,2,FALSE),J5292))</f>
        <v>heavy or residual fuel oil</v>
      </c>
      <c r="J5292" t="str">
        <f>VLOOKUP(E5292,'Cross-Page Data'!$D$4:$F$48,3,FALSE)</f>
        <v>heavy or residual fuel oil</v>
      </c>
      <c r="K5292" t="b">
        <f t="shared" si="82"/>
        <v>1</v>
      </c>
    </row>
    <row r="5293" spans="1:11">
      <c r="A5293" s="120">
        <v>50109</v>
      </c>
      <c r="B5293" s="121" t="s">
        <v>201</v>
      </c>
      <c r="C5293" s="121" t="s">
        <v>206</v>
      </c>
      <c r="D5293" s="121" t="s">
        <v>61</v>
      </c>
      <c r="E5293" s="121" t="s">
        <v>38</v>
      </c>
      <c r="F5293" s="122">
        <v>4035301</v>
      </c>
      <c r="G5293" s="122">
        <v>311892</v>
      </c>
      <c r="H5293" s="120">
        <v>2019</v>
      </c>
      <c r="I5293" t="str">
        <f>IF(J5293="natural gas",VLOOKUP(D5293,'Cross-Page Data'!$I$4:$J$13,2,FALSE),IF(J5293="solar",VLOOKUP('Form 923'!D5293,'Cross-Page Data'!$I$14:$J$117,2,FALSE),J5293))</f>
        <v>natural gas nonpeaker - preexisting nonretiring</v>
      </c>
      <c r="J5293" t="str">
        <f>VLOOKUP(E5293,'Cross-Page Data'!$D$4:$F$48,3,FALSE)</f>
        <v>natural gas</v>
      </c>
      <c r="K5293" t="b">
        <f t="shared" si="82"/>
        <v>1</v>
      </c>
    </row>
    <row r="5294" spans="1:11">
      <c r="A5294" s="120">
        <v>50110</v>
      </c>
      <c r="B5294" s="121" t="s">
        <v>205</v>
      </c>
      <c r="C5294" s="121" t="s">
        <v>209</v>
      </c>
      <c r="D5294" s="121" t="s">
        <v>68</v>
      </c>
      <c r="E5294" s="121" t="s">
        <v>176</v>
      </c>
      <c r="F5294" s="122">
        <v>329967</v>
      </c>
      <c r="G5294" s="122">
        <v>67193</v>
      </c>
      <c r="H5294" s="120">
        <v>2019</v>
      </c>
      <c r="I5294" t="str">
        <f>IF(J5294="natural gas",VLOOKUP(D5294,'Cross-Page Data'!$I$4:$J$13,2,FALSE),IF(J5294="solar",VLOOKUP('Form 923'!D5294,'Cross-Page Data'!$I$14:$J$117,2,FALSE),J5294))</f>
        <v>biomass</v>
      </c>
      <c r="J5294" t="str">
        <f>VLOOKUP(E5294,'Cross-Page Data'!$D$4:$F$48,3,FALSE)</f>
        <v>biomass</v>
      </c>
      <c r="K5294" t="b">
        <f t="shared" si="82"/>
        <v>0</v>
      </c>
    </row>
    <row r="5295" ht="25.5" spans="1:11">
      <c r="A5295" s="120">
        <v>50112</v>
      </c>
      <c r="B5295" s="121" t="s">
        <v>201</v>
      </c>
      <c r="C5295" s="121" t="s">
        <v>211</v>
      </c>
      <c r="D5295" s="121" t="s">
        <v>68</v>
      </c>
      <c r="E5295" s="121" t="s">
        <v>176</v>
      </c>
      <c r="F5295" s="122">
        <v>3772746</v>
      </c>
      <c r="G5295" s="122">
        <v>145449</v>
      </c>
      <c r="H5295" s="120">
        <v>2019</v>
      </c>
      <c r="I5295" t="str">
        <f>IF(J5295="natural gas",VLOOKUP(D5295,'Cross-Page Data'!$I$4:$J$13,2,FALSE),IF(J5295="solar",VLOOKUP('Form 923'!D5295,'Cross-Page Data'!$I$14:$J$117,2,FALSE),J5295))</f>
        <v>biomass</v>
      </c>
      <c r="J5295" t="str">
        <f>VLOOKUP(E5295,'Cross-Page Data'!$D$4:$F$48,3,FALSE)</f>
        <v>biomass</v>
      </c>
      <c r="K5295" t="b">
        <f t="shared" si="82"/>
        <v>0</v>
      </c>
    </row>
    <row r="5296" spans="1:11">
      <c r="A5296" s="120">
        <v>50115</v>
      </c>
      <c r="B5296" s="121" t="s">
        <v>205</v>
      </c>
      <c r="C5296" s="121" t="s">
        <v>209</v>
      </c>
      <c r="D5296" s="121" t="s">
        <v>73</v>
      </c>
      <c r="E5296" s="121" t="s">
        <v>38</v>
      </c>
      <c r="F5296" s="122">
        <v>1508648</v>
      </c>
      <c r="G5296" s="122">
        <v>296532</v>
      </c>
      <c r="H5296" s="120">
        <v>2019</v>
      </c>
      <c r="I5296" t="str">
        <f>IF(J5296="natural gas",VLOOKUP(D5296,'Cross-Page Data'!$I$4:$J$13,2,FALSE),IF(J5296="solar",VLOOKUP('Form 923'!D5296,'Cross-Page Data'!$I$14:$J$117,2,FALSE),J5296))</f>
        <v>natural gas peaker</v>
      </c>
      <c r="J5296" t="str">
        <f>VLOOKUP(E5296,'Cross-Page Data'!$D$4:$F$48,3,FALSE)</f>
        <v>natural gas</v>
      </c>
      <c r="K5296" t="b">
        <f t="shared" si="82"/>
        <v>0</v>
      </c>
    </row>
    <row r="5297" ht="25.5" spans="1:11">
      <c r="A5297" s="120">
        <v>50118</v>
      </c>
      <c r="B5297" s="121" t="s">
        <v>205</v>
      </c>
      <c r="C5297" s="121" t="s">
        <v>210</v>
      </c>
      <c r="D5297" s="121" t="s">
        <v>39</v>
      </c>
      <c r="E5297" s="121" t="s">
        <v>70</v>
      </c>
      <c r="F5297" s="122">
        <v>0</v>
      </c>
      <c r="G5297" s="122">
        <v>0</v>
      </c>
      <c r="H5297" s="120">
        <v>2019</v>
      </c>
      <c r="I5297" t="str">
        <f>IF(J5297="natural gas",VLOOKUP(D5297,'Cross-Page Data'!$I$4:$J$13,2,FALSE),IF(J5297="solar",VLOOKUP('Form 923'!D5297,'Cross-Page Data'!$I$14:$J$117,2,FALSE),J5297))</f>
        <v>heavy or residual fuel oil</v>
      </c>
      <c r="J5297" t="str">
        <f>VLOOKUP(E5297,'Cross-Page Data'!$D$4:$F$48,3,FALSE)</f>
        <v>heavy or residual fuel oil</v>
      </c>
      <c r="K5297" t="b">
        <f t="shared" si="82"/>
        <v>0</v>
      </c>
    </row>
    <row r="5298" ht="25.5" spans="1:11">
      <c r="A5298" s="120">
        <v>50118</v>
      </c>
      <c r="B5298" s="121" t="s">
        <v>205</v>
      </c>
      <c r="C5298" s="121" t="s">
        <v>210</v>
      </c>
      <c r="D5298" s="121" t="s">
        <v>39</v>
      </c>
      <c r="E5298" s="121" t="s">
        <v>38</v>
      </c>
      <c r="F5298" s="122">
        <v>398620</v>
      </c>
      <c r="G5298" s="122">
        <v>95664.31</v>
      </c>
      <c r="H5298" s="120">
        <v>2019</v>
      </c>
      <c r="I5298" t="str">
        <f>IF(J5298="natural gas",VLOOKUP(D5298,'Cross-Page Data'!$I$4:$J$13,2,FALSE),IF(J5298="solar",VLOOKUP('Form 923'!D5298,'Cross-Page Data'!$I$14:$J$117,2,FALSE),J5298))</f>
        <v>natural gas nonpeaker - preexisting nonretiring</v>
      </c>
      <c r="J5298" t="str">
        <f>VLOOKUP(E5298,'Cross-Page Data'!$D$4:$F$48,3,FALSE)</f>
        <v>natural gas</v>
      </c>
      <c r="K5298" t="b">
        <f t="shared" si="82"/>
        <v>0</v>
      </c>
    </row>
    <row r="5299" ht="25.5" spans="1:11">
      <c r="A5299" s="120">
        <v>50118</v>
      </c>
      <c r="B5299" s="121" t="s">
        <v>205</v>
      </c>
      <c r="C5299" s="121" t="s">
        <v>210</v>
      </c>
      <c r="D5299" s="121" t="s">
        <v>61</v>
      </c>
      <c r="E5299" s="121" t="s">
        <v>70</v>
      </c>
      <c r="F5299" s="122">
        <v>0</v>
      </c>
      <c r="G5299" s="122">
        <v>0</v>
      </c>
      <c r="H5299" s="120">
        <v>2019</v>
      </c>
      <c r="I5299" t="str">
        <f>IF(J5299="natural gas",VLOOKUP(D5299,'Cross-Page Data'!$I$4:$J$13,2,FALSE),IF(J5299="solar",VLOOKUP('Form 923'!D5299,'Cross-Page Data'!$I$14:$J$117,2,FALSE),J5299))</f>
        <v>heavy or residual fuel oil</v>
      </c>
      <c r="J5299" t="str">
        <f>VLOOKUP(E5299,'Cross-Page Data'!$D$4:$F$48,3,FALSE)</f>
        <v>heavy or residual fuel oil</v>
      </c>
      <c r="K5299" t="b">
        <f t="shared" si="82"/>
        <v>0</v>
      </c>
    </row>
    <row r="5300" ht="25.5" spans="1:11">
      <c r="A5300" s="120">
        <v>50118</v>
      </c>
      <c r="B5300" s="121" t="s">
        <v>205</v>
      </c>
      <c r="C5300" s="121" t="s">
        <v>210</v>
      </c>
      <c r="D5300" s="121" t="s">
        <v>61</v>
      </c>
      <c r="E5300" s="121" t="s">
        <v>38</v>
      </c>
      <c r="F5300" s="122">
        <v>992550</v>
      </c>
      <c r="G5300" s="122">
        <v>236552.93</v>
      </c>
      <c r="H5300" s="120">
        <v>2019</v>
      </c>
      <c r="I5300" t="str">
        <f>IF(J5300="natural gas",VLOOKUP(D5300,'Cross-Page Data'!$I$4:$J$13,2,FALSE),IF(J5300="solar",VLOOKUP('Form 923'!D5300,'Cross-Page Data'!$I$14:$J$117,2,FALSE),J5300))</f>
        <v>natural gas nonpeaker - preexisting nonretiring</v>
      </c>
      <c r="J5300" t="str">
        <f>VLOOKUP(E5300,'Cross-Page Data'!$D$4:$F$48,3,FALSE)</f>
        <v>natural gas</v>
      </c>
      <c r="K5300" t="b">
        <f t="shared" si="82"/>
        <v>0</v>
      </c>
    </row>
    <row r="5301" spans="1:11">
      <c r="A5301" s="120">
        <v>50119</v>
      </c>
      <c r="B5301" s="121" t="s">
        <v>205</v>
      </c>
      <c r="C5301" s="121" t="s">
        <v>209</v>
      </c>
      <c r="D5301" s="121" t="s">
        <v>73</v>
      </c>
      <c r="E5301" s="121" t="s">
        <v>38</v>
      </c>
      <c r="F5301" s="122">
        <v>480068</v>
      </c>
      <c r="G5301" s="122">
        <v>104876.92</v>
      </c>
      <c r="H5301" s="120">
        <v>2019</v>
      </c>
      <c r="I5301" t="str">
        <f>IF(J5301="natural gas",VLOOKUP(D5301,'Cross-Page Data'!$I$4:$J$13,2,FALSE),IF(J5301="solar",VLOOKUP('Form 923'!D5301,'Cross-Page Data'!$I$14:$J$117,2,FALSE),J5301))</f>
        <v>natural gas peaker</v>
      </c>
      <c r="J5301" t="str">
        <f>VLOOKUP(E5301,'Cross-Page Data'!$D$4:$F$48,3,FALSE)</f>
        <v>natural gas</v>
      </c>
      <c r="K5301" t="b">
        <f t="shared" si="82"/>
        <v>0</v>
      </c>
    </row>
    <row r="5302" spans="1:11">
      <c r="A5302" s="120">
        <v>50119</v>
      </c>
      <c r="B5302" s="121" t="s">
        <v>205</v>
      </c>
      <c r="C5302" s="121" t="s">
        <v>209</v>
      </c>
      <c r="D5302" s="121" t="s">
        <v>73</v>
      </c>
      <c r="E5302" s="121" t="s">
        <v>140</v>
      </c>
      <c r="F5302" s="122">
        <v>1299981</v>
      </c>
      <c r="G5302" s="122">
        <v>283937.08</v>
      </c>
      <c r="H5302" s="120">
        <v>2019</v>
      </c>
      <c r="I5302" t="str">
        <f>IF(J5302="natural gas",VLOOKUP(D5302,'Cross-Page Data'!$I$4:$J$13,2,FALSE),IF(J5302="solar",VLOOKUP('Form 923'!D5302,'Cross-Page Data'!$I$14:$J$117,2,FALSE),J5302))</f>
        <v>other</v>
      </c>
      <c r="J5302" t="str">
        <f>VLOOKUP(E5302,'Cross-Page Data'!$D$4:$F$48,3,FALSE)</f>
        <v>other</v>
      </c>
      <c r="K5302" t="b">
        <f t="shared" si="82"/>
        <v>0</v>
      </c>
    </row>
    <row r="5303" ht="25.5" spans="1:11">
      <c r="A5303" s="120">
        <v>50121</v>
      </c>
      <c r="B5303" s="121" t="s">
        <v>201</v>
      </c>
      <c r="C5303" s="121" t="s">
        <v>211</v>
      </c>
      <c r="D5303" s="121" t="s">
        <v>68</v>
      </c>
      <c r="E5303" s="121" t="s">
        <v>38</v>
      </c>
      <c r="F5303" s="122">
        <v>491535</v>
      </c>
      <c r="G5303" s="122">
        <v>34052.119</v>
      </c>
      <c r="H5303" s="120">
        <v>2019</v>
      </c>
      <c r="I5303" t="str">
        <f>IF(J5303="natural gas",VLOOKUP(D5303,'Cross-Page Data'!$I$4:$J$13,2,FALSE),IF(J5303="solar",VLOOKUP('Form 923'!D5303,'Cross-Page Data'!$I$14:$J$117,2,FALSE),J5303))</f>
        <v>natural gas nonpeaker - preexisting retiring</v>
      </c>
      <c r="J5303" t="str">
        <f>VLOOKUP(E5303,'Cross-Page Data'!$D$4:$F$48,3,FALSE)</f>
        <v>natural gas</v>
      </c>
      <c r="K5303" t="b">
        <f t="shared" si="82"/>
        <v>0</v>
      </c>
    </row>
    <row r="5304" ht="25.5" spans="1:11">
      <c r="A5304" s="120">
        <v>50121</v>
      </c>
      <c r="B5304" s="121" t="s">
        <v>201</v>
      </c>
      <c r="C5304" s="121" t="s">
        <v>211</v>
      </c>
      <c r="D5304" s="121" t="s">
        <v>68</v>
      </c>
      <c r="E5304" s="121" t="s">
        <v>140</v>
      </c>
      <c r="F5304" s="122">
        <v>1097760</v>
      </c>
      <c r="G5304" s="122">
        <v>76049.507</v>
      </c>
      <c r="H5304" s="120">
        <v>2019</v>
      </c>
      <c r="I5304" t="str">
        <f>IF(J5304="natural gas",VLOOKUP(D5304,'Cross-Page Data'!$I$4:$J$13,2,FALSE),IF(J5304="solar",VLOOKUP('Form 923'!D5304,'Cross-Page Data'!$I$14:$J$117,2,FALSE),J5304))</f>
        <v>other</v>
      </c>
      <c r="J5304" t="str">
        <f>VLOOKUP(E5304,'Cross-Page Data'!$D$4:$F$48,3,FALSE)</f>
        <v>other</v>
      </c>
      <c r="K5304" t="b">
        <f t="shared" si="82"/>
        <v>0</v>
      </c>
    </row>
    <row r="5305" ht="25.5" spans="1:11">
      <c r="A5305" s="120">
        <v>50121</v>
      </c>
      <c r="B5305" s="121" t="s">
        <v>201</v>
      </c>
      <c r="C5305" s="121" t="s">
        <v>211</v>
      </c>
      <c r="D5305" s="121" t="s">
        <v>68</v>
      </c>
      <c r="E5305" s="121" t="s">
        <v>144</v>
      </c>
      <c r="F5305" s="122">
        <v>1167146</v>
      </c>
      <c r="G5305" s="122">
        <v>80856.374</v>
      </c>
      <c r="H5305" s="120">
        <v>2019</v>
      </c>
      <c r="I5305" t="str">
        <f>IF(J5305="natural gas",VLOOKUP(D5305,'Cross-Page Data'!$I$4:$J$13,2,FALSE),IF(J5305="solar",VLOOKUP('Form 923'!D5305,'Cross-Page Data'!$I$14:$J$117,2,FALSE),J5305))</f>
        <v>petroleum</v>
      </c>
      <c r="J5305" t="str">
        <f>VLOOKUP(E5305,'Cross-Page Data'!$D$4:$F$48,3,FALSE)</f>
        <v>petroleum</v>
      </c>
      <c r="K5305" t="b">
        <f t="shared" si="82"/>
        <v>0</v>
      </c>
    </row>
    <row r="5306" ht="25.5" spans="1:11">
      <c r="A5306" s="120">
        <v>50121</v>
      </c>
      <c r="B5306" s="121" t="s">
        <v>201</v>
      </c>
      <c r="C5306" s="121" t="s">
        <v>211</v>
      </c>
      <c r="D5306" s="121" t="s">
        <v>68</v>
      </c>
      <c r="E5306" s="121" t="s">
        <v>178</v>
      </c>
      <c r="F5306" s="122">
        <v>234</v>
      </c>
      <c r="G5306" s="122">
        <v>26</v>
      </c>
      <c r="H5306" s="120">
        <v>2019</v>
      </c>
      <c r="I5306" t="str">
        <f>IF(J5306="natural gas",VLOOKUP(D5306,'Cross-Page Data'!$I$4:$J$13,2,FALSE),IF(J5306="solar",VLOOKUP('Form 923'!D5306,'Cross-Page Data'!$I$14:$J$117,2,FALSE),J5306))</f>
        <v>other</v>
      </c>
      <c r="J5306" t="str">
        <f>VLOOKUP(E5306,'Cross-Page Data'!$D$4:$F$48,3,FALSE)</f>
        <v>other</v>
      </c>
      <c r="K5306" t="b">
        <f t="shared" si="82"/>
        <v>0</v>
      </c>
    </row>
    <row r="5307" spans="1:11">
      <c r="A5307" s="120">
        <v>50123</v>
      </c>
      <c r="B5307" s="121" t="s">
        <v>201</v>
      </c>
      <c r="C5307" s="121" t="s">
        <v>206</v>
      </c>
      <c r="D5307" s="121" t="s">
        <v>116</v>
      </c>
      <c r="E5307" s="121" t="s">
        <v>170</v>
      </c>
      <c r="F5307" s="122">
        <v>22345</v>
      </c>
      <c r="G5307" s="122">
        <v>2510</v>
      </c>
      <c r="H5307" s="120">
        <v>2019</v>
      </c>
      <c r="I5307" t="str">
        <f>IF(J5307="natural gas",VLOOKUP(D5307,'Cross-Page Data'!$I$4:$J$13,2,FALSE),IF(J5307="solar",VLOOKUP('Form 923'!D5307,'Cross-Page Data'!$I$14:$J$117,2,FALSE),J5307))</f>
        <v>hydro</v>
      </c>
      <c r="J5307" t="str">
        <f>VLOOKUP(E5307,'Cross-Page Data'!$D$4:$F$48,3,FALSE)</f>
        <v>hydro</v>
      </c>
      <c r="K5307" t="b">
        <f t="shared" si="82"/>
        <v>1</v>
      </c>
    </row>
    <row r="5308" spans="1:11">
      <c r="A5308" s="120">
        <v>50127</v>
      </c>
      <c r="B5308" s="121" t="s">
        <v>201</v>
      </c>
      <c r="C5308" s="121" t="s">
        <v>206</v>
      </c>
      <c r="D5308" s="121" t="s">
        <v>39</v>
      </c>
      <c r="E5308" s="121" t="s">
        <v>38</v>
      </c>
      <c r="F5308" s="122">
        <v>0</v>
      </c>
      <c r="G5308" s="122">
        <v>2313</v>
      </c>
      <c r="H5308" s="120">
        <v>2019</v>
      </c>
      <c r="I5308" t="str">
        <f>IF(J5308="natural gas",VLOOKUP(D5308,'Cross-Page Data'!$I$4:$J$13,2,FALSE),IF(J5308="solar",VLOOKUP('Form 923'!D5308,'Cross-Page Data'!$I$14:$J$117,2,FALSE),J5308))</f>
        <v>natural gas nonpeaker - preexisting nonretiring</v>
      </c>
      <c r="J5308" t="str">
        <f>VLOOKUP(E5308,'Cross-Page Data'!$D$4:$F$48,3,FALSE)</f>
        <v>natural gas</v>
      </c>
      <c r="K5308" t="b">
        <f t="shared" si="82"/>
        <v>1</v>
      </c>
    </row>
    <row r="5309" spans="1:11">
      <c r="A5309" s="120">
        <v>50127</v>
      </c>
      <c r="B5309" s="121" t="s">
        <v>201</v>
      </c>
      <c r="C5309" s="121" t="s">
        <v>206</v>
      </c>
      <c r="D5309" s="121" t="s">
        <v>61</v>
      </c>
      <c r="E5309" s="121" t="s">
        <v>38</v>
      </c>
      <c r="F5309" s="122">
        <v>198106</v>
      </c>
      <c r="G5309" s="122">
        <v>12363</v>
      </c>
      <c r="H5309" s="120">
        <v>2019</v>
      </c>
      <c r="I5309" t="str">
        <f>IF(J5309="natural gas",VLOOKUP(D5309,'Cross-Page Data'!$I$4:$J$13,2,FALSE),IF(J5309="solar",VLOOKUP('Form 923'!D5309,'Cross-Page Data'!$I$14:$J$117,2,FALSE),J5309))</f>
        <v>natural gas nonpeaker - preexisting nonretiring</v>
      </c>
      <c r="J5309" t="str">
        <f>VLOOKUP(E5309,'Cross-Page Data'!$D$4:$F$48,3,FALSE)</f>
        <v>natural gas</v>
      </c>
      <c r="K5309" t="b">
        <f t="shared" si="82"/>
        <v>1</v>
      </c>
    </row>
    <row r="5310" spans="1:11">
      <c r="A5310" s="120">
        <v>50129</v>
      </c>
      <c r="B5310" s="121" t="s">
        <v>201</v>
      </c>
      <c r="C5310" s="121" t="s">
        <v>206</v>
      </c>
      <c r="D5310" s="121" t="s">
        <v>116</v>
      </c>
      <c r="E5310" s="121" t="s">
        <v>170</v>
      </c>
      <c r="F5310" s="122">
        <v>73754</v>
      </c>
      <c r="G5310" s="122">
        <v>8285</v>
      </c>
      <c r="H5310" s="120">
        <v>2019</v>
      </c>
      <c r="I5310" t="str">
        <f>IF(J5310="natural gas",VLOOKUP(D5310,'Cross-Page Data'!$I$4:$J$13,2,FALSE),IF(J5310="solar",VLOOKUP('Form 923'!D5310,'Cross-Page Data'!$I$14:$J$117,2,FALSE),J5310))</f>
        <v>hydro</v>
      </c>
      <c r="J5310" t="str">
        <f>VLOOKUP(E5310,'Cross-Page Data'!$D$4:$F$48,3,FALSE)</f>
        <v>hydro</v>
      </c>
      <c r="K5310" t="b">
        <f t="shared" si="82"/>
        <v>1</v>
      </c>
    </row>
    <row r="5311" spans="1:11">
      <c r="A5311" s="120">
        <v>50131</v>
      </c>
      <c r="B5311" s="121" t="s">
        <v>205</v>
      </c>
      <c r="C5311" s="121" t="s">
        <v>208</v>
      </c>
      <c r="D5311" s="121" t="s">
        <v>73</v>
      </c>
      <c r="E5311" s="121" t="s">
        <v>38</v>
      </c>
      <c r="F5311" s="122">
        <v>0</v>
      </c>
      <c r="G5311" s="122">
        <v>0</v>
      </c>
      <c r="H5311" s="120">
        <v>2019</v>
      </c>
      <c r="I5311" t="str">
        <f>IF(J5311="natural gas",VLOOKUP(D5311,'Cross-Page Data'!$I$4:$J$13,2,FALSE),IF(J5311="solar",VLOOKUP('Form 923'!D5311,'Cross-Page Data'!$I$14:$J$117,2,FALSE),J5311))</f>
        <v>natural gas peaker</v>
      </c>
      <c r="J5311" t="str">
        <f>VLOOKUP(E5311,'Cross-Page Data'!$D$4:$F$48,3,FALSE)</f>
        <v>natural gas</v>
      </c>
      <c r="K5311" t="b">
        <f t="shared" si="82"/>
        <v>0</v>
      </c>
    </row>
    <row r="5312" spans="1:11">
      <c r="A5312" s="120">
        <v>50134</v>
      </c>
      <c r="B5312" s="121" t="s">
        <v>205</v>
      </c>
      <c r="C5312" s="121" t="s">
        <v>208</v>
      </c>
      <c r="D5312" s="121" t="s">
        <v>73</v>
      </c>
      <c r="E5312" s="121" t="s">
        <v>38</v>
      </c>
      <c r="F5312" s="122">
        <v>3683007</v>
      </c>
      <c r="G5312" s="122">
        <v>573204</v>
      </c>
      <c r="H5312" s="120">
        <v>2019</v>
      </c>
      <c r="I5312" t="str">
        <f>IF(J5312="natural gas",VLOOKUP(D5312,'Cross-Page Data'!$I$4:$J$13,2,FALSE),IF(J5312="solar",VLOOKUP('Form 923'!D5312,'Cross-Page Data'!$I$14:$J$117,2,FALSE),J5312))</f>
        <v>natural gas peaker</v>
      </c>
      <c r="J5312" t="str">
        <f>VLOOKUP(E5312,'Cross-Page Data'!$D$4:$F$48,3,FALSE)</f>
        <v>natural gas</v>
      </c>
      <c r="K5312" t="b">
        <f t="shared" si="82"/>
        <v>0</v>
      </c>
    </row>
    <row r="5313" ht="25.5" spans="1:11">
      <c r="A5313" s="120">
        <v>50136</v>
      </c>
      <c r="B5313" s="121" t="s">
        <v>205</v>
      </c>
      <c r="C5313" s="121" t="s">
        <v>210</v>
      </c>
      <c r="D5313" s="121" t="s">
        <v>79</v>
      </c>
      <c r="E5313" s="121" t="s">
        <v>38</v>
      </c>
      <c r="F5313" s="122">
        <v>24847</v>
      </c>
      <c r="G5313" s="122">
        <v>5948</v>
      </c>
      <c r="H5313" s="120">
        <v>2019</v>
      </c>
      <c r="I5313" t="str">
        <f>IF(J5313="natural gas",VLOOKUP(D5313,'Cross-Page Data'!$I$4:$J$13,2,FALSE),IF(J5313="solar",VLOOKUP('Form 923'!D5313,'Cross-Page Data'!$I$14:$J$117,2,FALSE),J5313))</f>
        <v>natural gas peaker</v>
      </c>
      <c r="J5313" t="str">
        <f>VLOOKUP(E5313,'Cross-Page Data'!$D$4:$F$48,3,FALSE)</f>
        <v>natural gas</v>
      </c>
      <c r="K5313" t="b">
        <f t="shared" si="82"/>
        <v>0</v>
      </c>
    </row>
    <row r="5314" spans="1:11">
      <c r="A5314" s="120">
        <v>50141</v>
      </c>
      <c r="B5314" s="121" t="s">
        <v>205</v>
      </c>
      <c r="C5314" s="121" t="s">
        <v>209</v>
      </c>
      <c r="D5314" s="121" t="s">
        <v>68</v>
      </c>
      <c r="E5314" s="121" t="s">
        <v>176</v>
      </c>
      <c r="F5314" s="122">
        <v>161404</v>
      </c>
      <c r="G5314" s="122">
        <v>11804</v>
      </c>
      <c r="H5314" s="120">
        <v>2019</v>
      </c>
      <c r="I5314" t="str">
        <f>IF(J5314="natural gas",VLOOKUP(D5314,'Cross-Page Data'!$I$4:$J$13,2,FALSE),IF(J5314="solar",VLOOKUP('Form 923'!D5314,'Cross-Page Data'!$I$14:$J$117,2,FALSE),J5314))</f>
        <v>biomass</v>
      </c>
      <c r="J5314" t="str">
        <f>VLOOKUP(E5314,'Cross-Page Data'!$D$4:$F$48,3,FALSE)</f>
        <v>biomass</v>
      </c>
      <c r="K5314" t="b">
        <f t="shared" si="82"/>
        <v>0</v>
      </c>
    </row>
    <row r="5315" spans="1:11">
      <c r="A5315" s="120">
        <v>50146</v>
      </c>
      <c r="B5315" s="121" t="s">
        <v>205</v>
      </c>
      <c r="C5315" s="121" t="s">
        <v>209</v>
      </c>
      <c r="D5315" s="121" t="s">
        <v>68</v>
      </c>
      <c r="E5315" s="121" t="s">
        <v>54</v>
      </c>
      <c r="F5315" s="122">
        <v>42807</v>
      </c>
      <c r="G5315" s="122">
        <v>8853.145</v>
      </c>
      <c r="H5315" s="120">
        <v>2019</v>
      </c>
      <c r="I5315" t="str">
        <f>IF(J5315="natural gas",VLOOKUP(D5315,'Cross-Page Data'!$I$4:$J$13,2,FALSE),IF(J5315="solar",VLOOKUP('Form 923'!D5315,'Cross-Page Data'!$I$14:$J$117,2,FALSE),J5315))</f>
        <v>hard coal</v>
      </c>
      <c r="J5315" t="str">
        <f>VLOOKUP(E5315,'Cross-Page Data'!$D$4:$F$48,3,FALSE)</f>
        <v>hard coal</v>
      </c>
      <c r="K5315" t="b">
        <f t="shared" si="82"/>
        <v>0</v>
      </c>
    </row>
    <row r="5316" spans="1:11">
      <c r="A5316" s="120">
        <v>50146</v>
      </c>
      <c r="B5316" s="121" t="s">
        <v>205</v>
      </c>
      <c r="C5316" s="121" t="s">
        <v>209</v>
      </c>
      <c r="D5316" s="121" t="s">
        <v>68</v>
      </c>
      <c r="E5316" s="121" t="s">
        <v>38</v>
      </c>
      <c r="F5316" s="122">
        <v>201413</v>
      </c>
      <c r="G5316" s="122">
        <v>41654.855</v>
      </c>
      <c r="H5316" s="120">
        <v>2019</v>
      </c>
      <c r="I5316" t="str">
        <f>IF(J5316="natural gas",VLOOKUP(D5316,'Cross-Page Data'!$I$4:$J$13,2,FALSE),IF(J5316="solar",VLOOKUP('Form 923'!D5316,'Cross-Page Data'!$I$14:$J$117,2,FALSE),J5316))</f>
        <v>natural gas nonpeaker - preexisting retiring</v>
      </c>
      <c r="J5316" t="str">
        <f>VLOOKUP(E5316,'Cross-Page Data'!$D$4:$F$48,3,FALSE)</f>
        <v>natural gas</v>
      </c>
      <c r="K5316" t="b">
        <f t="shared" si="82"/>
        <v>0</v>
      </c>
    </row>
    <row r="5317" spans="1:11">
      <c r="A5317" s="120">
        <v>50146</v>
      </c>
      <c r="B5317" s="121" t="s">
        <v>205</v>
      </c>
      <c r="C5317" s="121" t="s">
        <v>209</v>
      </c>
      <c r="D5317" s="121" t="s">
        <v>68</v>
      </c>
      <c r="E5317" s="121" t="s">
        <v>152</v>
      </c>
      <c r="F5317" s="122">
        <v>0</v>
      </c>
      <c r="G5317" s="122">
        <v>0</v>
      </c>
      <c r="H5317" s="120">
        <v>2019</v>
      </c>
      <c r="I5317" t="str">
        <f>IF(J5317="natural gas",VLOOKUP(D5317,'Cross-Page Data'!$I$4:$J$13,2,FALSE),IF(J5317="solar",VLOOKUP('Form 923'!D5317,'Cross-Page Data'!$I$14:$J$117,2,FALSE),J5317))</f>
        <v>heavy or residual fuel oil</v>
      </c>
      <c r="J5317" t="str">
        <f>VLOOKUP(E5317,'Cross-Page Data'!$D$4:$F$48,3,FALSE)</f>
        <v>heavy or residual fuel oil</v>
      </c>
      <c r="K5317" t="b">
        <f t="shared" si="82"/>
        <v>0</v>
      </c>
    </row>
    <row r="5318" spans="1:11">
      <c r="A5318" s="120">
        <v>50148</v>
      </c>
      <c r="B5318" s="121" t="s">
        <v>205</v>
      </c>
      <c r="C5318" s="121" t="s">
        <v>209</v>
      </c>
      <c r="D5318" s="121" t="s">
        <v>39</v>
      </c>
      <c r="E5318" s="121" t="s">
        <v>38</v>
      </c>
      <c r="F5318" s="122">
        <v>0</v>
      </c>
      <c r="G5318" s="122">
        <v>0</v>
      </c>
      <c r="H5318" s="120">
        <v>2019</v>
      </c>
      <c r="I5318" t="str">
        <f>IF(J5318="natural gas",VLOOKUP(D5318,'Cross-Page Data'!$I$4:$J$13,2,FALSE),IF(J5318="solar",VLOOKUP('Form 923'!D5318,'Cross-Page Data'!$I$14:$J$117,2,FALSE),J5318))</f>
        <v>natural gas nonpeaker - preexisting nonretiring</v>
      </c>
      <c r="J5318" t="str">
        <f>VLOOKUP(E5318,'Cross-Page Data'!$D$4:$F$48,3,FALSE)</f>
        <v>natural gas</v>
      </c>
      <c r="K5318" t="b">
        <f t="shared" si="82"/>
        <v>0</v>
      </c>
    </row>
    <row r="5319" spans="1:11">
      <c r="A5319" s="120">
        <v>50148</v>
      </c>
      <c r="B5319" s="121" t="s">
        <v>205</v>
      </c>
      <c r="C5319" s="121" t="s">
        <v>209</v>
      </c>
      <c r="D5319" s="121" t="s">
        <v>61</v>
      </c>
      <c r="E5319" s="121" t="s">
        <v>38</v>
      </c>
      <c r="F5319" s="122">
        <v>0</v>
      </c>
      <c r="G5319" s="122">
        <v>0</v>
      </c>
      <c r="H5319" s="120">
        <v>2019</v>
      </c>
      <c r="I5319" t="str">
        <f>IF(J5319="natural gas",VLOOKUP(D5319,'Cross-Page Data'!$I$4:$J$13,2,FALSE),IF(J5319="solar",VLOOKUP('Form 923'!D5319,'Cross-Page Data'!$I$14:$J$117,2,FALSE),J5319))</f>
        <v>natural gas nonpeaker - preexisting nonretiring</v>
      </c>
      <c r="J5319" t="str">
        <f>VLOOKUP(E5319,'Cross-Page Data'!$D$4:$F$48,3,FALSE)</f>
        <v>natural gas</v>
      </c>
      <c r="K5319" t="b">
        <f t="shared" ref="K5319:K5382" si="83">IF(AND($N$6=FALSE,OR(C5319="Commercial NAICS Cogen",C5319="Industrial NAICS Cogen",C5319="NAICS-22 Cogen")),FALSE,IF(AND($N$7=FALSE,OR(C5319="Commercial NAICS Cogen",C5319="Commercial NAICS Non-Cogen",C5319="industrial NAICS Cogen",C5319="industrial NAICS non-cogen")),FALSE,TRUE))</f>
        <v>0</v>
      </c>
    </row>
    <row r="5320" spans="1:11">
      <c r="A5320" s="120">
        <v>50150</v>
      </c>
      <c r="B5320" s="121" t="s">
        <v>205</v>
      </c>
      <c r="C5320" s="121" t="s">
        <v>209</v>
      </c>
      <c r="D5320" s="121" t="s">
        <v>39</v>
      </c>
      <c r="E5320" s="121" t="s">
        <v>38</v>
      </c>
      <c r="F5320" s="122">
        <v>709483</v>
      </c>
      <c r="G5320" s="122">
        <v>157124.13</v>
      </c>
      <c r="H5320" s="120">
        <v>2019</v>
      </c>
      <c r="I5320" t="str">
        <f>IF(J5320="natural gas",VLOOKUP(D5320,'Cross-Page Data'!$I$4:$J$13,2,FALSE),IF(J5320="solar",VLOOKUP('Form 923'!D5320,'Cross-Page Data'!$I$14:$J$117,2,FALSE),J5320))</f>
        <v>natural gas nonpeaker - preexisting nonretiring</v>
      </c>
      <c r="J5320" t="str">
        <f>VLOOKUP(E5320,'Cross-Page Data'!$D$4:$F$48,3,FALSE)</f>
        <v>natural gas</v>
      </c>
      <c r="K5320" t="b">
        <f t="shared" si="83"/>
        <v>0</v>
      </c>
    </row>
    <row r="5321" spans="1:11">
      <c r="A5321" s="120">
        <v>50150</v>
      </c>
      <c r="B5321" s="121" t="s">
        <v>205</v>
      </c>
      <c r="C5321" s="121" t="s">
        <v>209</v>
      </c>
      <c r="D5321" s="121" t="s">
        <v>39</v>
      </c>
      <c r="E5321" s="121" t="s">
        <v>140</v>
      </c>
      <c r="F5321" s="122">
        <v>117430</v>
      </c>
      <c r="G5321" s="122">
        <v>14689.056</v>
      </c>
      <c r="H5321" s="120">
        <v>2019</v>
      </c>
      <c r="I5321" t="str">
        <f>IF(J5321="natural gas",VLOOKUP(D5321,'Cross-Page Data'!$I$4:$J$13,2,FALSE),IF(J5321="solar",VLOOKUP('Form 923'!D5321,'Cross-Page Data'!$I$14:$J$117,2,FALSE),J5321))</f>
        <v>other</v>
      </c>
      <c r="J5321" t="str">
        <f>VLOOKUP(E5321,'Cross-Page Data'!$D$4:$F$48,3,FALSE)</f>
        <v>other</v>
      </c>
      <c r="K5321" t="b">
        <f t="shared" si="83"/>
        <v>0</v>
      </c>
    </row>
    <row r="5322" spans="1:11">
      <c r="A5322" s="120">
        <v>50150</v>
      </c>
      <c r="B5322" s="121" t="s">
        <v>205</v>
      </c>
      <c r="C5322" s="121" t="s">
        <v>209</v>
      </c>
      <c r="D5322" s="121" t="s">
        <v>61</v>
      </c>
      <c r="E5322" s="121" t="s">
        <v>38</v>
      </c>
      <c r="F5322" s="122">
        <v>5069162</v>
      </c>
      <c r="G5322" s="122">
        <v>565714.67</v>
      </c>
      <c r="H5322" s="120">
        <v>2019</v>
      </c>
      <c r="I5322" t="str">
        <f>IF(J5322="natural gas",VLOOKUP(D5322,'Cross-Page Data'!$I$4:$J$13,2,FALSE),IF(J5322="solar",VLOOKUP('Form 923'!D5322,'Cross-Page Data'!$I$14:$J$117,2,FALSE),J5322))</f>
        <v>natural gas nonpeaker - preexisting nonretiring</v>
      </c>
      <c r="J5322" t="str">
        <f>VLOOKUP(E5322,'Cross-Page Data'!$D$4:$F$48,3,FALSE)</f>
        <v>natural gas</v>
      </c>
      <c r="K5322" t="b">
        <f t="shared" si="83"/>
        <v>0</v>
      </c>
    </row>
    <row r="5323" spans="1:11">
      <c r="A5323" s="120">
        <v>50150</v>
      </c>
      <c r="B5323" s="121" t="s">
        <v>205</v>
      </c>
      <c r="C5323" s="121" t="s">
        <v>209</v>
      </c>
      <c r="D5323" s="121" t="s">
        <v>61</v>
      </c>
      <c r="E5323" s="121" t="s">
        <v>140</v>
      </c>
      <c r="F5323" s="122">
        <v>0</v>
      </c>
      <c r="G5323" s="122">
        <v>0</v>
      </c>
      <c r="H5323" s="120">
        <v>2019</v>
      </c>
      <c r="I5323" t="str">
        <f>IF(J5323="natural gas",VLOOKUP(D5323,'Cross-Page Data'!$I$4:$J$13,2,FALSE),IF(J5323="solar",VLOOKUP('Form 923'!D5323,'Cross-Page Data'!$I$14:$J$117,2,FALSE),J5323))</f>
        <v>other</v>
      </c>
      <c r="J5323" t="str">
        <f>VLOOKUP(E5323,'Cross-Page Data'!$D$4:$F$48,3,FALSE)</f>
        <v>other</v>
      </c>
      <c r="K5323" t="b">
        <f t="shared" si="83"/>
        <v>0</v>
      </c>
    </row>
    <row r="5324" spans="1:11">
      <c r="A5324" s="120">
        <v>50152</v>
      </c>
      <c r="B5324" s="121" t="s">
        <v>205</v>
      </c>
      <c r="C5324" s="121" t="s">
        <v>209</v>
      </c>
      <c r="D5324" s="121" t="s">
        <v>39</v>
      </c>
      <c r="E5324" s="121" t="s">
        <v>38</v>
      </c>
      <c r="F5324" s="122">
        <v>1093716</v>
      </c>
      <c r="G5324" s="122">
        <v>315622.54</v>
      </c>
      <c r="H5324" s="120">
        <v>2019</v>
      </c>
      <c r="I5324" t="str">
        <f>IF(J5324="natural gas",VLOOKUP(D5324,'Cross-Page Data'!$I$4:$J$13,2,FALSE),IF(J5324="solar",VLOOKUP('Form 923'!D5324,'Cross-Page Data'!$I$14:$J$117,2,FALSE),J5324))</f>
        <v>natural gas nonpeaker - preexisting nonretiring</v>
      </c>
      <c r="J5324" t="str">
        <f>VLOOKUP(E5324,'Cross-Page Data'!$D$4:$F$48,3,FALSE)</f>
        <v>natural gas</v>
      </c>
      <c r="K5324" t="b">
        <f t="shared" si="83"/>
        <v>0</v>
      </c>
    </row>
    <row r="5325" spans="1:11">
      <c r="A5325" s="120">
        <v>50152</v>
      </c>
      <c r="B5325" s="121" t="s">
        <v>205</v>
      </c>
      <c r="C5325" s="121" t="s">
        <v>209</v>
      </c>
      <c r="D5325" s="121" t="s">
        <v>39</v>
      </c>
      <c r="E5325" s="121" t="s">
        <v>140</v>
      </c>
      <c r="F5325" s="122">
        <v>101756</v>
      </c>
      <c r="G5325" s="122">
        <v>21420.572</v>
      </c>
      <c r="H5325" s="120">
        <v>2019</v>
      </c>
      <c r="I5325" t="str">
        <f>IF(J5325="natural gas",VLOOKUP(D5325,'Cross-Page Data'!$I$4:$J$13,2,FALSE),IF(J5325="solar",VLOOKUP('Form 923'!D5325,'Cross-Page Data'!$I$14:$J$117,2,FALSE),J5325))</f>
        <v>other</v>
      </c>
      <c r="J5325" t="str">
        <f>VLOOKUP(E5325,'Cross-Page Data'!$D$4:$F$48,3,FALSE)</f>
        <v>other</v>
      </c>
      <c r="K5325" t="b">
        <f t="shared" si="83"/>
        <v>0</v>
      </c>
    </row>
    <row r="5326" spans="1:11">
      <c r="A5326" s="120">
        <v>50152</v>
      </c>
      <c r="B5326" s="121" t="s">
        <v>205</v>
      </c>
      <c r="C5326" s="121" t="s">
        <v>209</v>
      </c>
      <c r="D5326" s="121" t="s">
        <v>61</v>
      </c>
      <c r="E5326" s="121" t="s">
        <v>38</v>
      </c>
      <c r="F5326" s="122">
        <v>8712631</v>
      </c>
      <c r="G5326" s="122">
        <v>1749326.8</v>
      </c>
      <c r="H5326" s="120">
        <v>2019</v>
      </c>
      <c r="I5326" t="str">
        <f>IF(J5326="natural gas",VLOOKUP(D5326,'Cross-Page Data'!$I$4:$J$13,2,FALSE),IF(J5326="solar",VLOOKUP('Form 923'!D5326,'Cross-Page Data'!$I$14:$J$117,2,FALSE),J5326))</f>
        <v>natural gas nonpeaker - preexisting nonretiring</v>
      </c>
      <c r="J5326" t="str">
        <f>VLOOKUP(E5326,'Cross-Page Data'!$D$4:$F$48,3,FALSE)</f>
        <v>natural gas</v>
      </c>
      <c r="K5326" t="b">
        <f t="shared" si="83"/>
        <v>0</v>
      </c>
    </row>
    <row r="5327" spans="1:11">
      <c r="A5327" s="120">
        <v>50152</v>
      </c>
      <c r="B5327" s="121" t="s">
        <v>205</v>
      </c>
      <c r="C5327" s="121" t="s">
        <v>209</v>
      </c>
      <c r="D5327" s="121" t="s">
        <v>61</v>
      </c>
      <c r="E5327" s="121" t="s">
        <v>140</v>
      </c>
      <c r="F5327" s="122">
        <v>0</v>
      </c>
      <c r="G5327" s="122">
        <v>0</v>
      </c>
      <c r="H5327" s="120">
        <v>2019</v>
      </c>
      <c r="I5327" t="str">
        <f>IF(J5327="natural gas",VLOOKUP(D5327,'Cross-Page Data'!$I$4:$J$13,2,FALSE),IF(J5327="solar",VLOOKUP('Form 923'!D5327,'Cross-Page Data'!$I$14:$J$117,2,FALSE),J5327))</f>
        <v>other</v>
      </c>
      <c r="J5327" t="str">
        <f>VLOOKUP(E5327,'Cross-Page Data'!$D$4:$F$48,3,FALSE)</f>
        <v>other</v>
      </c>
      <c r="K5327" t="b">
        <f t="shared" si="83"/>
        <v>0</v>
      </c>
    </row>
    <row r="5328" spans="1:11">
      <c r="A5328" s="120">
        <v>50153</v>
      </c>
      <c r="B5328" s="121" t="s">
        <v>205</v>
      </c>
      <c r="C5328" s="121" t="s">
        <v>209</v>
      </c>
      <c r="D5328" s="121" t="s">
        <v>68</v>
      </c>
      <c r="E5328" s="121" t="s">
        <v>38</v>
      </c>
      <c r="F5328" s="122">
        <v>0</v>
      </c>
      <c r="G5328" s="122">
        <v>0</v>
      </c>
      <c r="H5328" s="120">
        <v>2019</v>
      </c>
      <c r="I5328" t="str">
        <f>IF(J5328="natural gas",VLOOKUP(D5328,'Cross-Page Data'!$I$4:$J$13,2,FALSE),IF(J5328="solar",VLOOKUP('Form 923'!D5328,'Cross-Page Data'!$I$14:$J$117,2,FALSE),J5328))</f>
        <v>natural gas nonpeaker - preexisting retiring</v>
      </c>
      <c r="J5328" t="str">
        <f>VLOOKUP(E5328,'Cross-Page Data'!$D$4:$F$48,3,FALSE)</f>
        <v>natural gas</v>
      </c>
      <c r="K5328" t="b">
        <f t="shared" si="83"/>
        <v>0</v>
      </c>
    </row>
    <row r="5329" spans="1:11">
      <c r="A5329" s="120">
        <v>50153</v>
      </c>
      <c r="B5329" s="121" t="s">
        <v>205</v>
      </c>
      <c r="C5329" s="121" t="s">
        <v>209</v>
      </c>
      <c r="D5329" s="121" t="s">
        <v>68</v>
      </c>
      <c r="E5329" s="121" t="s">
        <v>148</v>
      </c>
      <c r="F5329" s="122">
        <v>626221</v>
      </c>
      <c r="G5329" s="122">
        <v>70346</v>
      </c>
      <c r="H5329" s="120">
        <v>2019</v>
      </c>
      <c r="I5329" t="str">
        <f>IF(J5329="natural gas",VLOOKUP(D5329,'Cross-Page Data'!$I$4:$J$13,2,FALSE),IF(J5329="solar",VLOOKUP('Form 923'!D5329,'Cross-Page Data'!$I$14:$J$117,2,FALSE),J5329))</f>
        <v>other</v>
      </c>
      <c r="J5329" t="str">
        <f>VLOOKUP(E5329,'Cross-Page Data'!$D$4:$F$48,3,FALSE)</f>
        <v>other</v>
      </c>
      <c r="K5329" t="b">
        <f t="shared" si="83"/>
        <v>0</v>
      </c>
    </row>
    <row r="5330" spans="1:11">
      <c r="A5330" s="120">
        <v>50156</v>
      </c>
      <c r="B5330" s="121" t="s">
        <v>201</v>
      </c>
      <c r="C5330" s="121" t="s">
        <v>206</v>
      </c>
      <c r="D5330" s="121" t="s">
        <v>116</v>
      </c>
      <c r="E5330" s="121" t="s">
        <v>170</v>
      </c>
      <c r="F5330" s="122">
        <v>55495</v>
      </c>
      <c r="G5330" s="122">
        <v>6234</v>
      </c>
      <c r="H5330" s="120">
        <v>2019</v>
      </c>
      <c r="I5330" t="str">
        <f>IF(J5330="natural gas",VLOOKUP(D5330,'Cross-Page Data'!$I$4:$J$13,2,FALSE),IF(J5330="solar",VLOOKUP('Form 923'!D5330,'Cross-Page Data'!$I$14:$J$117,2,FALSE),J5330))</f>
        <v>hydro</v>
      </c>
      <c r="J5330" t="str">
        <f>VLOOKUP(E5330,'Cross-Page Data'!$D$4:$F$48,3,FALSE)</f>
        <v>hydro</v>
      </c>
      <c r="K5330" t="b">
        <f t="shared" si="83"/>
        <v>1</v>
      </c>
    </row>
    <row r="5331" spans="1:11">
      <c r="A5331" s="120">
        <v>50157</v>
      </c>
      <c r="B5331" s="121" t="s">
        <v>201</v>
      </c>
      <c r="C5331" s="121" t="s">
        <v>206</v>
      </c>
      <c r="D5331" s="121" t="s">
        <v>116</v>
      </c>
      <c r="E5331" s="121" t="s">
        <v>170</v>
      </c>
      <c r="F5331" s="122">
        <v>119749</v>
      </c>
      <c r="G5331" s="122">
        <v>13452</v>
      </c>
      <c r="H5331" s="120">
        <v>2019</v>
      </c>
      <c r="I5331" t="str">
        <f>IF(J5331="natural gas",VLOOKUP(D5331,'Cross-Page Data'!$I$4:$J$13,2,FALSE),IF(J5331="solar",VLOOKUP('Form 923'!D5331,'Cross-Page Data'!$I$14:$J$117,2,FALSE),J5331))</f>
        <v>hydro</v>
      </c>
      <c r="J5331" t="str">
        <f>VLOOKUP(E5331,'Cross-Page Data'!$D$4:$F$48,3,FALSE)</f>
        <v>hydro</v>
      </c>
      <c r="K5331" t="b">
        <f t="shared" si="83"/>
        <v>1</v>
      </c>
    </row>
    <row r="5332" spans="1:11">
      <c r="A5332" s="120">
        <v>50158</v>
      </c>
      <c r="B5332" s="121" t="s">
        <v>201</v>
      </c>
      <c r="C5332" s="121" t="s">
        <v>206</v>
      </c>
      <c r="D5332" s="121" t="s">
        <v>116</v>
      </c>
      <c r="E5332" s="121" t="s">
        <v>170</v>
      </c>
      <c r="F5332" s="122">
        <v>0</v>
      </c>
      <c r="G5332" s="122">
        <v>0</v>
      </c>
      <c r="H5332" s="120">
        <v>2019</v>
      </c>
      <c r="I5332" t="str">
        <f>IF(J5332="natural gas",VLOOKUP(D5332,'Cross-Page Data'!$I$4:$J$13,2,FALSE),IF(J5332="solar",VLOOKUP('Form 923'!D5332,'Cross-Page Data'!$I$14:$J$117,2,FALSE),J5332))</f>
        <v>hydro</v>
      </c>
      <c r="J5332" t="str">
        <f>VLOOKUP(E5332,'Cross-Page Data'!$D$4:$F$48,3,FALSE)</f>
        <v>hydro</v>
      </c>
      <c r="K5332" t="b">
        <f t="shared" si="83"/>
        <v>1</v>
      </c>
    </row>
    <row r="5333" spans="1:11">
      <c r="A5333" s="120">
        <v>50159</v>
      </c>
      <c r="B5333" s="121" t="s">
        <v>201</v>
      </c>
      <c r="C5333" s="121" t="s">
        <v>206</v>
      </c>
      <c r="D5333" s="121" t="s">
        <v>116</v>
      </c>
      <c r="E5333" s="121" t="s">
        <v>170</v>
      </c>
      <c r="F5333" s="122">
        <v>50367</v>
      </c>
      <c r="G5333" s="122">
        <v>5658</v>
      </c>
      <c r="H5333" s="120">
        <v>2019</v>
      </c>
      <c r="I5333" t="str">
        <f>IF(J5333="natural gas",VLOOKUP(D5333,'Cross-Page Data'!$I$4:$J$13,2,FALSE),IF(J5333="solar",VLOOKUP('Form 923'!D5333,'Cross-Page Data'!$I$14:$J$117,2,FALSE),J5333))</f>
        <v>hydro</v>
      </c>
      <c r="J5333" t="str">
        <f>VLOOKUP(E5333,'Cross-Page Data'!$D$4:$F$48,3,FALSE)</f>
        <v>hydro</v>
      </c>
      <c r="K5333" t="b">
        <f t="shared" si="83"/>
        <v>1</v>
      </c>
    </row>
    <row r="5334" spans="1:11">
      <c r="A5334" s="120">
        <v>50160</v>
      </c>
      <c r="B5334" s="121" t="s">
        <v>201</v>
      </c>
      <c r="C5334" s="121" t="s">
        <v>206</v>
      </c>
      <c r="D5334" s="121" t="s">
        <v>116</v>
      </c>
      <c r="E5334" s="121" t="s">
        <v>170</v>
      </c>
      <c r="F5334" s="122">
        <v>44199</v>
      </c>
      <c r="G5334" s="122">
        <v>4965</v>
      </c>
      <c r="H5334" s="120">
        <v>2019</v>
      </c>
      <c r="I5334" t="str">
        <f>IF(J5334="natural gas",VLOOKUP(D5334,'Cross-Page Data'!$I$4:$J$13,2,FALSE),IF(J5334="solar",VLOOKUP('Form 923'!D5334,'Cross-Page Data'!$I$14:$J$117,2,FALSE),J5334))</f>
        <v>hydro</v>
      </c>
      <c r="J5334" t="str">
        <f>VLOOKUP(E5334,'Cross-Page Data'!$D$4:$F$48,3,FALSE)</f>
        <v>hydro</v>
      </c>
      <c r="K5334" t="b">
        <f t="shared" si="83"/>
        <v>1</v>
      </c>
    </row>
    <row r="5335" spans="1:11">
      <c r="A5335" s="120">
        <v>50166</v>
      </c>
      <c r="B5335" s="121" t="s">
        <v>201</v>
      </c>
      <c r="C5335" s="121" t="s">
        <v>206</v>
      </c>
      <c r="D5335" s="121" t="s">
        <v>116</v>
      </c>
      <c r="E5335" s="121" t="s">
        <v>170</v>
      </c>
      <c r="F5335" s="122">
        <v>59813</v>
      </c>
      <c r="G5335" s="122">
        <v>6719</v>
      </c>
      <c r="H5335" s="120">
        <v>2019</v>
      </c>
      <c r="I5335" t="str">
        <f>IF(J5335="natural gas",VLOOKUP(D5335,'Cross-Page Data'!$I$4:$J$13,2,FALSE),IF(J5335="solar",VLOOKUP('Form 923'!D5335,'Cross-Page Data'!$I$14:$J$117,2,FALSE),J5335))</f>
        <v>hydro</v>
      </c>
      <c r="J5335" t="str">
        <f>VLOOKUP(E5335,'Cross-Page Data'!$D$4:$F$48,3,FALSE)</f>
        <v>hydro</v>
      </c>
      <c r="K5335" t="b">
        <f t="shared" si="83"/>
        <v>1</v>
      </c>
    </row>
    <row r="5336" spans="1:11">
      <c r="A5336" s="120">
        <v>50169</v>
      </c>
      <c r="B5336" s="121" t="s">
        <v>205</v>
      </c>
      <c r="C5336" s="121" t="s">
        <v>209</v>
      </c>
      <c r="D5336" s="121" t="s">
        <v>73</v>
      </c>
      <c r="E5336" s="121" t="s">
        <v>38</v>
      </c>
      <c r="F5336" s="122">
        <v>0</v>
      </c>
      <c r="G5336" s="122">
        <v>0</v>
      </c>
      <c r="H5336" s="120">
        <v>2019</v>
      </c>
      <c r="I5336" t="str">
        <f>IF(J5336="natural gas",VLOOKUP(D5336,'Cross-Page Data'!$I$4:$J$13,2,FALSE),IF(J5336="solar",VLOOKUP('Form 923'!D5336,'Cross-Page Data'!$I$14:$J$117,2,FALSE),J5336))</f>
        <v>natural gas peaker</v>
      </c>
      <c r="J5336" t="str">
        <f>VLOOKUP(E5336,'Cross-Page Data'!$D$4:$F$48,3,FALSE)</f>
        <v>natural gas</v>
      </c>
      <c r="K5336" t="b">
        <f t="shared" si="83"/>
        <v>0</v>
      </c>
    </row>
    <row r="5337" spans="1:11">
      <c r="A5337" s="120">
        <v>50170</v>
      </c>
      <c r="B5337" s="121" t="s">
        <v>205</v>
      </c>
      <c r="C5337" s="121" t="s">
        <v>209</v>
      </c>
      <c r="D5337" s="121" t="s">
        <v>73</v>
      </c>
      <c r="E5337" s="121" t="s">
        <v>38</v>
      </c>
      <c r="F5337" s="122">
        <v>1479587</v>
      </c>
      <c r="G5337" s="122">
        <v>292321</v>
      </c>
      <c r="H5337" s="120">
        <v>2019</v>
      </c>
      <c r="I5337" t="str">
        <f>IF(J5337="natural gas",VLOOKUP(D5337,'Cross-Page Data'!$I$4:$J$13,2,FALSE),IF(J5337="solar",VLOOKUP('Form 923'!D5337,'Cross-Page Data'!$I$14:$J$117,2,FALSE),J5337))</f>
        <v>natural gas peaker</v>
      </c>
      <c r="J5337" t="str">
        <f>VLOOKUP(E5337,'Cross-Page Data'!$D$4:$F$48,3,FALSE)</f>
        <v>natural gas</v>
      </c>
      <c r="K5337" t="b">
        <f t="shared" si="83"/>
        <v>0</v>
      </c>
    </row>
    <row r="5338" spans="1:11">
      <c r="A5338" s="120">
        <v>50175</v>
      </c>
      <c r="B5338" s="121" t="s">
        <v>201</v>
      </c>
      <c r="C5338" s="121" t="s">
        <v>206</v>
      </c>
      <c r="D5338" s="121" t="s">
        <v>116</v>
      </c>
      <c r="E5338" s="121" t="s">
        <v>170</v>
      </c>
      <c r="F5338" s="122">
        <v>62797</v>
      </c>
      <c r="G5338" s="122">
        <v>7054</v>
      </c>
      <c r="H5338" s="120">
        <v>2019</v>
      </c>
      <c r="I5338" t="str">
        <f>IF(J5338="natural gas",VLOOKUP(D5338,'Cross-Page Data'!$I$4:$J$13,2,FALSE),IF(J5338="solar",VLOOKUP('Form 923'!D5338,'Cross-Page Data'!$I$14:$J$117,2,FALSE),J5338))</f>
        <v>hydro</v>
      </c>
      <c r="J5338" t="str">
        <f>VLOOKUP(E5338,'Cross-Page Data'!$D$4:$F$48,3,FALSE)</f>
        <v>hydro</v>
      </c>
      <c r="K5338" t="b">
        <f t="shared" si="83"/>
        <v>1</v>
      </c>
    </row>
    <row r="5339" spans="1:11">
      <c r="A5339" s="120">
        <v>50176</v>
      </c>
      <c r="B5339" s="121" t="s">
        <v>201</v>
      </c>
      <c r="C5339" s="121" t="s">
        <v>206</v>
      </c>
      <c r="D5339" s="121" t="s">
        <v>116</v>
      </c>
      <c r="E5339" s="121" t="s">
        <v>170</v>
      </c>
      <c r="F5339" s="122">
        <v>86848</v>
      </c>
      <c r="G5339" s="122">
        <v>9756</v>
      </c>
      <c r="H5339" s="120">
        <v>2019</v>
      </c>
      <c r="I5339" t="str">
        <f>IF(J5339="natural gas",VLOOKUP(D5339,'Cross-Page Data'!$I$4:$J$13,2,FALSE),IF(J5339="solar",VLOOKUP('Form 923'!D5339,'Cross-Page Data'!$I$14:$J$117,2,FALSE),J5339))</f>
        <v>hydro</v>
      </c>
      <c r="J5339" t="str">
        <f>VLOOKUP(E5339,'Cross-Page Data'!$D$4:$F$48,3,FALSE)</f>
        <v>hydro</v>
      </c>
      <c r="K5339" t="b">
        <f t="shared" si="83"/>
        <v>1</v>
      </c>
    </row>
    <row r="5340" spans="1:11">
      <c r="A5340" s="120">
        <v>50177</v>
      </c>
      <c r="B5340" s="121" t="s">
        <v>201</v>
      </c>
      <c r="C5340" s="121" t="s">
        <v>206</v>
      </c>
      <c r="D5340" s="121" t="s">
        <v>116</v>
      </c>
      <c r="E5340" s="121" t="s">
        <v>170</v>
      </c>
      <c r="F5340" s="122">
        <v>32403</v>
      </c>
      <c r="G5340" s="122">
        <v>3640</v>
      </c>
      <c r="H5340" s="120">
        <v>2019</v>
      </c>
      <c r="I5340" t="str">
        <f>IF(J5340="natural gas",VLOOKUP(D5340,'Cross-Page Data'!$I$4:$J$13,2,FALSE),IF(J5340="solar",VLOOKUP('Form 923'!D5340,'Cross-Page Data'!$I$14:$J$117,2,FALSE),J5340))</f>
        <v>hydro</v>
      </c>
      <c r="J5340" t="str">
        <f>VLOOKUP(E5340,'Cross-Page Data'!$D$4:$F$48,3,FALSE)</f>
        <v>hydro</v>
      </c>
      <c r="K5340" t="b">
        <f t="shared" si="83"/>
        <v>1</v>
      </c>
    </row>
    <row r="5341" spans="1:11">
      <c r="A5341" s="120">
        <v>50178</v>
      </c>
      <c r="B5341" s="121" t="s">
        <v>201</v>
      </c>
      <c r="C5341" s="121" t="s">
        <v>206</v>
      </c>
      <c r="D5341" s="121" t="s">
        <v>116</v>
      </c>
      <c r="E5341" s="121" t="s">
        <v>170</v>
      </c>
      <c r="F5341" s="122">
        <v>19479</v>
      </c>
      <c r="G5341" s="122">
        <v>2188</v>
      </c>
      <c r="H5341" s="120">
        <v>2019</v>
      </c>
      <c r="I5341" t="str">
        <f>IF(J5341="natural gas",VLOOKUP(D5341,'Cross-Page Data'!$I$4:$J$13,2,FALSE),IF(J5341="solar",VLOOKUP('Form 923'!D5341,'Cross-Page Data'!$I$14:$J$117,2,FALSE),J5341))</f>
        <v>hydro</v>
      </c>
      <c r="J5341" t="str">
        <f>VLOOKUP(E5341,'Cross-Page Data'!$D$4:$F$48,3,FALSE)</f>
        <v>hydro</v>
      </c>
      <c r="K5341" t="b">
        <f t="shared" si="83"/>
        <v>1</v>
      </c>
    </row>
    <row r="5342" spans="1:11">
      <c r="A5342" s="120">
        <v>50179</v>
      </c>
      <c r="B5342" s="121" t="s">
        <v>201</v>
      </c>
      <c r="C5342" s="121" t="s">
        <v>206</v>
      </c>
      <c r="D5342" s="121" t="s">
        <v>116</v>
      </c>
      <c r="E5342" s="121" t="s">
        <v>170</v>
      </c>
      <c r="F5342" s="122">
        <v>186302</v>
      </c>
      <c r="G5342" s="122">
        <v>20928</v>
      </c>
      <c r="H5342" s="120">
        <v>2019</v>
      </c>
      <c r="I5342" t="str">
        <f>IF(J5342="natural gas",VLOOKUP(D5342,'Cross-Page Data'!$I$4:$J$13,2,FALSE),IF(J5342="solar",VLOOKUP('Form 923'!D5342,'Cross-Page Data'!$I$14:$J$117,2,FALSE),J5342))</f>
        <v>hydro</v>
      </c>
      <c r="J5342" t="str">
        <f>VLOOKUP(E5342,'Cross-Page Data'!$D$4:$F$48,3,FALSE)</f>
        <v>hydro</v>
      </c>
      <c r="K5342" t="b">
        <f t="shared" si="83"/>
        <v>1</v>
      </c>
    </row>
    <row r="5343" spans="1:11">
      <c r="A5343" s="120">
        <v>50180</v>
      </c>
      <c r="B5343" s="121" t="s">
        <v>201</v>
      </c>
      <c r="C5343" s="121" t="s">
        <v>206</v>
      </c>
      <c r="D5343" s="121" t="s">
        <v>116</v>
      </c>
      <c r="E5343" s="121" t="s">
        <v>170</v>
      </c>
      <c r="F5343" s="122">
        <v>126124</v>
      </c>
      <c r="G5343" s="122">
        <v>14168</v>
      </c>
      <c r="H5343" s="120">
        <v>2019</v>
      </c>
      <c r="I5343" t="str">
        <f>IF(J5343="natural gas",VLOOKUP(D5343,'Cross-Page Data'!$I$4:$J$13,2,FALSE),IF(J5343="solar",VLOOKUP('Form 923'!D5343,'Cross-Page Data'!$I$14:$J$117,2,FALSE),J5343))</f>
        <v>hydro</v>
      </c>
      <c r="J5343" t="str">
        <f>VLOOKUP(E5343,'Cross-Page Data'!$D$4:$F$48,3,FALSE)</f>
        <v>hydro</v>
      </c>
      <c r="K5343" t="b">
        <f t="shared" si="83"/>
        <v>1</v>
      </c>
    </row>
    <row r="5344" spans="1:11">
      <c r="A5344" s="120">
        <v>50184</v>
      </c>
      <c r="B5344" s="121" t="s">
        <v>205</v>
      </c>
      <c r="C5344" s="121" t="s">
        <v>209</v>
      </c>
      <c r="D5344" s="121" t="s">
        <v>68</v>
      </c>
      <c r="E5344" s="121" t="s">
        <v>54</v>
      </c>
      <c r="F5344" s="122">
        <v>0</v>
      </c>
      <c r="G5344" s="122">
        <v>0</v>
      </c>
      <c r="H5344" s="120">
        <v>2019</v>
      </c>
      <c r="I5344" t="str">
        <f>IF(J5344="natural gas",VLOOKUP(D5344,'Cross-Page Data'!$I$4:$J$13,2,FALSE),IF(J5344="solar",VLOOKUP('Form 923'!D5344,'Cross-Page Data'!$I$14:$J$117,2,FALSE),J5344))</f>
        <v>hard coal</v>
      </c>
      <c r="J5344" t="str">
        <f>VLOOKUP(E5344,'Cross-Page Data'!$D$4:$F$48,3,FALSE)</f>
        <v>hard coal</v>
      </c>
      <c r="K5344" t="b">
        <f t="shared" si="83"/>
        <v>0</v>
      </c>
    </row>
    <row r="5345" spans="1:11">
      <c r="A5345" s="120">
        <v>50184</v>
      </c>
      <c r="B5345" s="121" t="s">
        <v>205</v>
      </c>
      <c r="C5345" s="121" t="s">
        <v>209</v>
      </c>
      <c r="D5345" s="121" t="s">
        <v>68</v>
      </c>
      <c r="E5345" s="121" t="s">
        <v>59</v>
      </c>
      <c r="F5345" s="122">
        <v>1652456</v>
      </c>
      <c r="G5345" s="122">
        <v>391184.63</v>
      </c>
      <c r="H5345" s="120">
        <v>2019</v>
      </c>
      <c r="I5345" t="str">
        <f>IF(J5345="natural gas",VLOOKUP(D5345,'Cross-Page Data'!$I$4:$J$13,2,FALSE),IF(J5345="solar",VLOOKUP('Form 923'!D5345,'Cross-Page Data'!$I$14:$J$117,2,FALSE),J5345))</f>
        <v>biomass</v>
      </c>
      <c r="J5345" t="str">
        <f>VLOOKUP(E5345,'Cross-Page Data'!$D$4:$F$48,3,FALSE)</f>
        <v>biomass</v>
      </c>
      <c r="K5345" t="b">
        <f t="shared" si="83"/>
        <v>0</v>
      </c>
    </row>
    <row r="5346" spans="1:11">
      <c r="A5346" s="120">
        <v>50184</v>
      </c>
      <c r="B5346" s="121" t="s">
        <v>205</v>
      </c>
      <c r="C5346" s="121" t="s">
        <v>209</v>
      </c>
      <c r="D5346" s="121" t="s">
        <v>68</v>
      </c>
      <c r="E5346" s="121" t="s">
        <v>70</v>
      </c>
      <c r="F5346" s="122">
        <v>8663</v>
      </c>
      <c r="G5346" s="122">
        <v>2046.724</v>
      </c>
      <c r="H5346" s="120">
        <v>2019</v>
      </c>
      <c r="I5346" t="str">
        <f>IF(J5346="natural gas",VLOOKUP(D5346,'Cross-Page Data'!$I$4:$J$13,2,FALSE),IF(J5346="solar",VLOOKUP('Form 923'!D5346,'Cross-Page Data'!$I$14:$J$117,2,FALSE),J5346))</f>
        <v>heavy or residual fuel oil</v>
      </c>
      <c r="J5346" t="str">
        <f>VLOOKUP(E5346,'Cross-Page Data'!$D$4:$F$48,3,FALSE)</f>
        <v>heavy or residual fuel oil</v>
      </c>
      <c r="K5346" t="b">
        <f t="shared" si="83"/>
        <v>0</v>
      </c>
    </row>
    <row r="5347" spans="1:11">
      <c r="A5347" s="120">
        <v>50184</v>
      </c>
      <c r="B5347" s="121" t="s">
        <v>205</v>
      </c>
      <c r="C5347" s="121" t="s">
        <v>209</v>
      </c>
      <c r="D5347" s="121" t="s">
        <v>68</v>
      </c>
      <c r="E5347" s="121" t="s">
        <v>38</v>
      </c>
      <c r="F5347" s="122">
        <v>129467</v>
      </c>
      <c r="G5347" s="122">
        <v>30471.132</v>
      </c>
      <c r="H5347" s="120">
        <v>2019</v>
      </c>
      <c r="I5347" t="str">
        <f>IF(J5347="natural gas",VLOOKUP(D5347,'Cross-Page Data'!$I$4:$J$13,2,FALSE),IF(J5347="solar",VLOOKUP('Form 923'!D5347,'Cross-Page Data'!$I$14:$J$117,2,FALSE),J5347))</f>
        <v>natural gas nonpeaker - preexisting retiring</v>
      </c>
      <c r="J5347" t="str">
        <f>VLOOKUP(E5347,'Cross-Page Data'!$D$4:$F$48,3,FALSE)</f>
        <v>natural gas</v>
      </c>
      <c r="K5347" t="b">
        <f t="shared" si="83"/>
        <v>0</v>
      </c>
    </row>
    <row r="5348" spans="1:11">
      <c r="A5348" s="120">
        <v>50184</v>
      </c>
      <c r="B5348" s="121" t="s">
        <v>205</v>
      </c>
      <c r="C5348" s="121" t="s">
        <v>209</v>
      </c>
      <c r="D5348" s="121" t="s">
        <v>68</v>
      </c>
      <c r="E5348" s="121" t="s">
        <v>176</v>
      </c>
      <c r="F5348" s="122">
        <v>487623</v>
      </c>
      <c r="G5348" s="122">
        <v>115331</v>
      </c>
      <c r="H5348" s="120">
        <v>2019</v>
      </c>
      <c r="I5348" t="str">
        <f>IF(J5348="natural gas",VLOOKUP(D5348,'Cross-Page Data'!$I$4:$J$13,2,FALSE),IF(J5348="solar",VLOOKUP('Form 923'!D5348,'Cross-Page Data'!$I$14:$J$117,2,FALSE),J5348))</f>
        <v>biomass</v>
      </c>
      <c r="J5348" t="str">
        <f>VLOOKUP(E5348,'Cross-Page Data'!$D$4:$F$48,3,FALSE)</f>
        <v>biomass</v>
      </c>
      <c r="K5348" t="b">
        <f t="shared" si="83"/>
        <v>0</v>
      </c>
    </row>
    <row r="5349" spans="1:11">
      <c r="A5349" s="120">
        <v>50185</v>
      </c>
      <c r="B5349" s="121" t="s">
        <v>205</v>
      </c>
      <c r="C5349" s="121" t="s">
        <v>209</v>
      </c>
      <c r="D5349" s="121" t="s">
        <v>68</v>
      </c>
      <c r="E5349" s="121" t="s">
        <v>54</v>
      </c>
      <c r="F5349" s="122">
        <v>0</v>
      </c>
      <c r="G5349" s="122">
        <v>0</v>
      </c>
      <c r="H5349" s="120">
        <v>2019</v>
      </c>
      <c r="I5349" t="str">
        <f>IF(J5349="natural gas",VLOOKUP(D5349,'Cross-Page Data'!$I$4:$J$13,2,FALSE),IF(J5349="solar",VLOOKUP('Form 923'!D5349,'Cross-Page Data'!$I$14:$J$117,2,FALSE),J5349))</f>
        <v>hard coal</v>
      </c>
      <c r="J5349" t="str">
        <f>VLOOKUP(E5349,'Cross-Page Data'!$D$4:$F$48,3,FALSE)</f>
        <v>hard coal</v>
      </c>
      <c r="K5349" t="b">
        <f t="shared" si="83"/>
        <v>0</v>
      </c>
    </row>
    <row r="5350" spans="1:11">
      <c r="A5350" s="120">
        <v>50185</v>
      </c>
      <c r="B5350" s="121" t="s">
        <v>205</v>
      </c>
      <c r="C5350" s="121" t="s">
        <v>209</v>
      </c>
      <c r="D5350" s="121" t="s">
        <v>68</v>
      </c>
      <c r="E5350" s="121" t="s">
        <v>144</v>
      </c>
      <c r="F5350" s="122">
        <v>0</v>
      </c>
      <c r="G5350" s="122">
        <v>0</v>
      </c>
      <c r="H5350" s="120">
        <v>2019</v>
      </c>
      <c r="I5350" t="str">
        <f>IF(J5350="natural gas",VLOOKUP(D5350,'Cross-Page Data'!$I$4:$J$13,2,FALSE),IF(J5350="solar",VLOOKUP('Form 923'!D5350,'Cross-Page Data'!$I$14:$J$117,2,FALSE),J5350))</f>
        <v>petroleum</v>
      </c>
      <c r="J5350" t="str">
        <f>VLOOKUP(E5350,'Cross-Page Data'!$D$4:$F$48,3,FALSE)</f>
        <v>petroleum</v>
      </c>
      <c r="K5350" t="b">
        <f t="shared" si="83"/>
        <v>0</v>
      </c>
    </row>
    <row r="5351" spans="1:11">
      <c r="A5351" s="120">
        <v>50185</v>
      </c>
      <c r="B5351" s="121" t="s">
        <v>205</v>
      </c>
      <c r="C5351" s="121" t="s">
        <v>209</v>
      </c>
      <c r="D5351" s="121" t="s">
        <v>68</v>
      </c>
      <c r="E5351" s="121" t="s">
        <v>152</v>
      </c>
      <c r="F5351" s="122">
        <v>28395</v>
      </c>
      <c r="G5351" s="122">
        <v>6241.612</v>
      </c>
      <c r="H5351" s="120">
        <v>2019</v>
      </c>
      <c r="I5351" t="str">
        <f>IF(J5351="natural gas",VLOOKUP(D5351,'Cross-Page Data'!$I$4:$J$13,2,FALSE),IF(J5351="solar",VLOOKUP('Form 923'!D5351,'Cross-Page Data'!$I$14:$J$117,2,FALSE),J5351))</f>
        <v>heavy or residual fuel oil</v>
      </c>
      <c r="J5351" t="str">
        <f>VLOOKUP(E5351,'Cross-Page Data'!$D$4:$F$48,3,FALSE)</f>
        <v>heavy or residual fuel oil</v>
      </c>
      <c r="K5351" t="b">
        <f t="shared" si="83"/>
        <v>0</v>
      </c>
    </row>
    <row r="5352" spans="1:11">
      <c r="A5352" s="120">
        <v>50185</v>
      </c>
      <c r="B5352" s="121" t="s">
        <v>205</v>
      </c>
      <c r="C5352" s="121" t="s">
        <v>209</v>
      </c>
      <c r="D5352" s="121" t="s">
        <v>68</v>
      </c>
      <c r="E5352" s="121" t="s">
        <v>162</v>
      </c>
      <c r="F5352" s="122">
        <v>0</v>
      </c>
      <c r="G5352" s="122">
        <v>0</v>
      </c>
      <c r="H5352" s="120">
        <v>2019</v>
      </c>
      <c r="I5352" t="str">
        <f>IF(J5352="natural gas",VLOOKUP(D5352,'Cross-Page Data'!$I$4:$J$13,2,FALSE),IF(J5352="solar",VLOOKUP('Form 923'!D5352,'Cross-Page Data'!$I$14:$J$117,2,FALSE),J5352))</f>
        <v>hard coal</v>
      </c>
      <c r="J5352" t="str">
        <f>VLOOKUP(E5352,'Cross-Page Data'!$D$4:$F$48,3,FALSE)</f>
        <v>hard coal</v>
      </c>
      <c r="K5352" t="b">
        <f t="shared" si="83"/>
        <v>0</v>
      </c>
    </row>
    <row r="5353" spans="1:11">
      <c r="A5353" s="120">
        <v>50185</v>
      </c>
      <c r="B5353" s="121" t="s">
        <v>205</v>
      </c>
      <c r="C5353" s="121" t="s">
        <v>209</v>
      </c>
      <c r="D5353" s="121" t="s">
        <v>68</v>
      </c>
      <c r="E5353" s="121" t="s">
        <v>174</v>
      </c>
      <c r="F5353" s="122">
        <v>415465</v>
      </c>
      <c r="G5353" s="122">
        <v>91324.341</v>
      </c>
      <c r="H5353" s="120">
        <v>2019</v>
      </c>
      <c r="I5353" t="str">
        <f>IF(J5353="natural gas",VLOOKUP(D5353,'Cross-Page Data'!$I$4:$J$13,2,FALSE),IF(J5353="solar",VLOOKUP('Form 923'!D5353,'Cross-Page Data'!$I$14:$J$117,2,FALSE),J5353))</f>
        <v>biomass</v>
      </c>
      <c r="J5353" t="str">
        <f>VLOOKUP(E5353,'Cross-Page Data'!$D$4:$F$48,3,FALSE)</f>
        <v>biomass</v>
      </c>
      <c r="K5353" t="b">
        <f t="shared" si="83"/>
        <v>0</v>
      </c>
    </row>
    <row r="5354" spans="1:11">
      <c r="A5354" s="120">
        <v>50185</v>
      </c>
      <c r="B5354" s="121" t="s">
        <v>205</v>
      </c>
      <c r="C5354" s="121" t="s">
        <v>209</v>
      </c>
      <c r="D5354" s="121" t="s">
        <v>68</v>
      </c>
      <c r="E5354" s="121" t="s">
        <v>176</v>
      </c>
      <c r="F5354" s="122">
        <v>109044</v>
      </c>
      <c r="G5354" s="122">
        <v>23969.047</v>
      </c>
      <c r="H5354" s="120">
        <v>2019</v>
      </c>
      <c r="I5354" t="str">
        <f>IF(J5354="natural gas",VLOOKUP(D5354,'Cross-Page Data'!$I$4:$J$13,2,FALSE),IF(J5354="solar",VLOOKUP('Form 923'!D5354,'Cross-Page Data'!$I$14:$J$117,2,FALSE),J5354))</f>
        <v>biomass</v>
      </c>
      <c r="J5354" t="str">
        <f>VLOOKUP(E5354,'Cross-Page Data'!$D$4:$F$48,3,FALSE)</f>
        <v>biomass</v>
      </c>
      <c r="K5354" t="b">
        <f t="shared" si="83"/>
        <v>0</v>
      </c>
    </row>
    <row r="5355" spans="1:11">
      <c r="A5355" s="120">
        <v>50185</v>
      </c>
      <c r="B5355" s="121" t="s">
        <v>205</v>
      </c>
      <c r="C5355" s="121" t="s">
        <v>209</v>
      </c>
      <c r="D5355" s="121" t="s">
        <v>68</v>
      </c>
      <c r="E5355" s="121" t="s">
        <v>183</v>
      </c>
      <c r="F5355" s="122">
        <v>0</v>
      </c>
      <c r="G5355" s="122">
        <v>0</v>
      </c>
      <c r="H5355" s="120">
        <v>2019</v>
      </c>
      <c r="I5355" t="str">
        <f>IF(J5355="natural gas",VLOOKUP(D5355,'Cross-Page Data'!$I$4:$J$13,2,FALSE),IF(J5355="solar",VLOOKUP('Form 923'!D5355,'Cross-Page Data'!$I$14:$J$117,2,FALSE),J5355))</f>
        <v>crude oil</v>
      </c>
      <c r="J5355" t="str">
        <f>VLOOKUP(E5355,'Cross-Page Data'!$D$4:$F$48,3,FALSE)</f>
        <v>crude oil</v>
      </c>
      <c r="K5355" t="b">
        <f t="shared" si="83"/>
        <v>0</v>
      </c>
    </row>
    <row r="5356" spans="1:11">
      <c r="A5356" s="120">
        <v>50187</v>
      </c>
      <c r="B5356" s="121" t="s">
        <v>205</v>
      </c>
      <c r="C5356" s="121" t="s">
        <v>209</v>
      </c>
      <c r="D5356" s="121" t="s">
        <v>68</v>
      </c>
      <c r="E5356" s="121" t="s">
        <v>59</v>
      </c>
      <c r="F5356" s="122">
        <v>754953</v>
      </c>
      <c r="G5356" s="122">
        <v>148396.3</v>
      </c>
      <c r="H5356" s="120">
        <v>2019</v>
      </c>
      <c r="I5356" t="str">
        <f>IF(J5356="natural gas",VLOOKUP(D5356,'Cross-Page Data'!$I$4:$J$13,2,FALSE),IF(J5356="solar",VLOOKUP('Form 923'!D5356,'Cross-Page Data'!$I$14:$J$117,2,FALSE),J5356))</f>
        <v>biomass</v>
      </c>
      <c r="J5356" t="str">
        <f>VLOOKUP(E5356,'Cross-Page Data'!$D$4:$F$48,3,FALSE)</f>
        <v>biomass</v>
      </c>
      <c r="K5356" t="b">
        <f t="shared" si="83"/>
        <v>0</v>
      </c>
    </row>
    <row r="5357" spans="1:11">
      <c r="A5357" s="120">
        <v>50187</v>
      </c>
      <c r="B5357" s="121" t="s">
        <v>205</v>
      </c>
      <c r="C5357" s="121" t="s">
        <v>209</v>
      </c>
      <c r="D5357" s="121" t="s">
        <v>68</v>
      </c>
      <c r="E5357" s="121" t="s">
        <v>70</v>
      </c>
      <c r="F5357" s="122">
        <v>627</v>
      </c>
      <c r="G5357" s="122">
        <v>123.072</v>
      </c>
      <c r="H5357" s="120">
        <v>2019</v>
      </c>
      <c r="I5357" t="str">
        <f>IF(J5357="natural gas",VLOOKUP(D5357,'Cross-Page Data'!$I$4:$J$13,2,FALSE),IF(J5357="solar",VLOOKUP('Form 923'!D5357,'Cross-Page Data'!$I$14:$J$117,2,FALSE),J5357))</f>
        <v>heavy or residual fuel oil</v>
      </c>
      <c r="J5357" t="str">
        <f>VLOOKUP(E5357,'Cross-Page Data'!$D$4:$F$48,3,FALSE)</f>
        <v>heavy or residual fuel oil</v>
      </c>
      <c r="K5357" t="b">
        <f t="shared" si="83"/>
        <v>0</v>
      </c>
    </row>
    <row r="5358" spans="1:11">
      <c r="A5358" s="120">
        <v>50187</v>
      </c>
      <c r="B5358" s="121" t="s">
        <v>205</v>
      </c>
      <c r="C5358" s="121" t="s">
        <v>209</v>
      </c>
      <c r="D5358" s="121" t="s">
        <v>68</v>
      </c>
      <c r="E5358" s="121" t="s">
        <v>38</v>
      </c>
      <c r="F5358" s="122">
        <v>230746</v>
      </c>
      <c r="G5358" s="122">
        <v>45356.239</v>
      </c>
      <c r="H5358" s="120">
        <v>2019</v>
      </c>
      <c r="I5358" t="str">
        <f>IF(J5358="natural gas",VLOOKUP(D5358,'Cross-Page Data'!$I$4:$J$13,2,FALSE),IF(J5358="solar",VLOOKUP('Form 923'!D5358,'Cross-Page Data'!$I$14:$J$117,2,FALSE),J5358))</f>
        <v>natural gas nonpeaker - preexisting retiring</v>
      </c>
      <c r="J5358" t="str">
        <f>VLOOKUP(E5358,'Cross-Page Data'!$D$4:$F$48,3,FALSE)</f>
        <v>natural gas</v>
      </c>
      <c r="K5358" t="b">
        <f t="shared" si="83"/>
        <v>0</v>
      </c>
    </row>
    <row r="5359" spans="1:11">
      <c r="A5359" s="120">
        <v>50187</v>
      </c>
      <c r="B5359" s="121" t="s">
        <v>205</v>
      </c>
      <c r="C5359" s="121" t="s">
        <v>209</v>
      </c>
      <c r="D5359" s="121" t="s">
        <v>68</v>
      </c>
      <c r="E5359" s="121" t="s">
        <v>152</v>
      </c>
      <c r="F5359" s="122">
        <v>4448</v>
      </c>
      <c r="G5359" s="122">
        <v>874.527</v>
      </c>
      <c r="H5359" s="120">
        <v>2019</v>
      </c>
      <c r="I5359" t="str">
        <f>IF(J5359="natural gas",VLOOKUP(D5359,'Cross-Page Data'!$I$4:$J$13,2,FALSE),IF(J5359="solar",VLOOKUP('Form 923'!D5359,'Cross-Page Data'!$I$14:$J$117,2,FALSE),J5359))</f>
        <v>heavy or residual fuel oil</v>
      </c>
      <c r="J5359" t="str">
        <f>VLOOKUP(E5359,'Cross-Page Data'!$D$4:$F$48,3,FALSE)</f>
        <v>heavy or residual fuel oil</v>
      </c>
      <c r="K5359" t="b">
        <f t="shared" si="83"/>
        <v>0</v>
      </c>
    </row>
    <row r="5360" spans="1:11">
      <c r="A5360" s="120">
        <v>50187</v>
      </c>
      <c r="B5360" s="121" t="s">
        <v>205</v>
      </c>
      <c r="C5360" s="121" t="s">
        <v>209</v>
      </c>
      <c r="D5360" s="121" t="s">
        <v>68</v>
      </c>
      <c r="E5360" s="121" t="s">
        <v>160</v>
      </c>
      <c r="F5360" s="122">
        <v>53035</v>
      </c>
      <c r="G5360" s="122">
        <v>10424.824</v>
      </c>
      <c r="H5360" s="120">
        <v>2019</v>
      </c>
      <c r="I5360" t="str">
        <f>IF(J5360="natural gas",VLOOKUP(D5360,'Cross-Page Data'!$I$4:$J$13,2,FALSE),IF(J5360="solar",VLOOKUP('Form 923'!D5360,'Cross-Page Data'!$I$14:$J$117,2,FALSE),J5360))</f>
        <v>biomass</v>
      </c>
      <c r="J5360" t="str">
        <f>VLOOKUP(E5360,'Cross-Page Data'!$D$4:$F$48,3,FALSE)</f>
        <v>biomass</v>
      </c>
      <c r="K5360" t="b">
        <f t="shared" si="83"/>
        <v>0</v>
      </c>
    </row>
    <row r="5361" spans="1:11">
      <c r="A5361" s="120">
        <v>50187</v>
      </c>
      <c r="B5361" s="121" t="s">
        <v>205</v>
      </c>
      <c r="C5361" s="121" t="s">
        <v>209</v>
      </c>
      <c r="D5361" s="121" t="s">
        <v>68</v>
      </c>
      <c r="E5361" s="121" t="s">
        <v>162</v>
      </c>
      <c r="F5361" s="122">
        <v>121233</v>
      </c>
      <c r="G5361" s="122">
        <v>23830.015</v>
      </c>
      <c r="H5361" s="120">
        <v>2019</v>
      </c>
      <c r="I5361" t="str">
        <f>IF(J5361="natural gas",VLOOKUP(D5361,'Cross-Page Data'!$I$4:$J$13,2,FALSE),IF(J5361="solar",VLOOKUP('Form 923'!D5361,'Cross-Page Data'!$I$14:$J$117,2,FALSE),J5361))</f>
        <v>hard coal</v>
      </c>
      <c r="J5361" t="str">
        <f>VLOOKUP(E5361,'Cross-Page Data'!$D$4:$F$48,3,FALSE)</f>
        <v>hard coal</v>
      </c>
      <c r="K5361" t="b">
        <f t="shared" si="83"/>
        <v>0</v>
      </c>
    </row>
    <row r="5362" spans="1:11">
      <c r="A5362" s="120">
        <v>50187</v>
      </c>
      <c r="B5362" s="121" t="s">
        <v>205</v>
      </c>
      <c r="C5362" s="121" t="s">
        <v>209</v>
      </c>
      <c r="D5362" s="121" t="s">
        <v>68</v>
      </c>
      <c r="E5362" s="121" t="s">
        <v>176</v>
      </c>
      <c r="F5362" s="122">
        <v>239637</v>
      </c>
      <c r="G5362" s="122">
        <v>47103.863</v>
      </c>
      <c r="H5362" s="120">
        <v>2019</v>
      </c>
      <c r="I5362" t="str">
        <f>IF(J5362="natural gas",VLOOKUP(D5362,'Cross-Page Data'!$I$4:$J$13,2,FALSE),IF(J5362="solar",VLOOKUP('Form 923'!D5362,'Cross-Page Data'!$I$14:$J$117,2,FALSE),J5362))</f>
        <v>biomass</v>
      </c>
      <c r="J5362" t="str">
        <f>VLOOKUP(E5362,'Cross-Page Data'!$D$4:$F$48,3,FALSE)</f>
        <v>biomass</v>
      </c>
      <c r="K5362" t="b">
        <f t="shared" si="83"/>
        <v>0</v>
      </c>
    </row>
    <row r="5363" spans="1:11">
      <c r="A5363" s="120">
        <v>50188</v>
      </c>
      <c r="B5363" s="121" t="s">
        <v>205</v>
      </c>
      <c r="C5363" s="121" t="s">
        <v>209</v>
      </c>
      <c r="D5363" s="121" t="s">
        <v>68</v>
      </c>
      <c r="E5363" s="121" t="s">
        <v>59</v>
      </c>
      <c r="F5363" s="122">
        <v>845824</v>
      </c>
      <c r="G5363" s="122">
        <v>173185.32</v>
      </c>
      <c r="H5363" s="120">
        <v>2019</v>
      </c>
      <c r="I5363" t="str">
        <f>IF(J5363="natural gas",VLOOKUP(D5363,'Cross-Page Data'!$I$4:$J$13,2,FALSE),IF(J5363="solar",VLOOKUP('Form 923'!D5363,'Cross-Page Data'!$I$14:$J$117,2,FALSE),J5363))</f>
        <v>biomass</v>
      </c>
      <c r="J5363" t="str">
        <f>VLOOKUP(E5363,'Cross-Page Data'!$D$4:$F$48,3,FALSE)</f>
        <v>biomass</v>
      </c>
      <c r="K5363" t="b">
        <f t="shared" si="83"/>
        <v>0</v>
      </c>
    </row>
    <row r="5364" spans="1:11">
      <c r="A5364" s="120">
        <v>50188</v>
      </c>
      <c r="B5364" s="121" t="s">
        <v>205</v>
      </c>
      <c r="C5364" s="121" t="s">
        <v>209</v>
      </c>
      <c r="D5364" s="121" t="s">
        <v>68</v>
      </c>
      <c r="E5364" s="121" t="s">
        <v>70</v>
      </c>
      <c r="F5364" s="122">
        <v>0</v>
      </c>
      <c r="G5364" s="122">
        <v>0</v>
      </c>
      <c r="H5364" s="120">
        <v>2019</v>
      </c>
      <c r="I5364" t="str">
        <f>IF(J5364="natural gas",VLOOKUP(D5364,'Cross-Page Data'!$I$4:$J$13,2,FALSE),IF(J5364="solar",VLOOKUP('Form 923'!D5364,'Cross-Page Data'!$I$14:$J$117,2,FALSE),J5364))</f>
        <v>heavy or residual fuel oil</v>
      </c>
      <c r="J5364" t="str">
        <f>VLOOKUP(E5364,'Cross-Page Data'!$D$4:$F$48,3,FALSE)</f>
        <v>heavy or residual fuel oil</v>
      </c>
      <c r="K5364" t="b">
        <f t="shared" si="83"/>
        <v>0</v>
      </c>
    </row>
    <row r="5365" spans="1:11">
      <c r="A5365" s="120">
        <v>50188</v>
      </c>
      <c r="B5365" s="121" t="s">
        <v>205</v>
      </c>
      <c r="C5365" s="121" t="s">
        <v>209</v>
      </c>
      <c r="D5365" s="121" t="s">
        <v>68</v>
      </c>
      <c r="E5365" s="121" t="s">
        <v>38</v>
      </c>
      <c r="F5365" s="122">
        <v>119739</v>
      </c>
      <c r="G5365" s="122">
        <v>24517.127</v>
      </c>
      <c r="H5365" s="120">
        <v>2019</v>
      </c>
      <c r="I5365" t="str">
        <f>IF(J5365="natural gas",VLOOKUP(D5365,'Cross-Page Data'!$I$4:$J$13,2,FALSE),IF(J5365="solar",VLOOKUP('Form 923'!D5365,'Cross-Page Data'!$I$14:$J$117,2,FALSE),J5365))</f>
        <v>natural gas nonpeaker - preexisting retiring</v>
      </c>
      <c r="J5365" t="str">
        <f>VLOOKUP(E5365,'Cross-Page Data'!$D$4:$F$48,3,FALSE)</f>
        <v>natural gas</v>
      </c>
      <c r="K5365" t="b">
        <f t="shared" si="83"/>
        <v>0</v>
      </c>
    </row>
    <row r="5366" spans="1:11">
      <c r="A5366" s="120">
        <v>50188</v>
      </c>
      <c r="B5366" s="121" t="s">
        <v>205</v>
      </c>
      <c r="C5366" s="121" t="s">
        <v>209</v>
      </c>
      <c r="D5366" s="121" t="s">
        <v>68</v>
      </c>
      <c r="E5366" s="121" t="s">
        <v>130</v>
      </c>
      <c r="F5366" s="122">
        <v>0</v>
      </c>
      <c r="G5366" s="122">
        <v>0</v>
      </c>
      <c r="H5366" s="120">
        <v>2019</v>
      </c>
      <c r="I5366" t="str">
        <f>IF(J5366="natural gas",VLOOKUP(D5366,'Cross-Page Data'!$I$4:$J$13,2,FALSE),IF(J5366="solar",VLOOKUP('Form 923'!D5366,'Cross-Page Data'!$I$14:$J$117,2,FALSE),J5366))</f>
        <v>biomass</v>
      </c>
      <c r="J5366" t="str">
        <f>VLOOKUP(E5366,'Cross-Page Data'!$D$4:$F$48,3,FALSE)</f>
        <v>biomass</v>
      </c>
      <c r="K5366" t="b">
        <f t="shared" si="83"/>
        <v>0</v>
      </c>
    </row>
    <row r="5367" spans="1:11">
      <c r="A5367" s="120">
        <v>50188</v>
      </c>
      <c r="B5367" s="121" t="s">
        <v>205</v>
      </c>
      <c r="C5367" s="121" t="s">
        <v>209</v>
      </c>
      <c r="D5367" s="121" t="s">
        <v>68</v>
      </c>
      <c r="E5367" s="121" t="s">
        <v>152</v>
      </c>
      <c r="F5367" s="122">
        <v>0</v>
      </c>
      <c r="G5367" s="122">
        <v>0</v>
      </c>
      <c r="H5367" s="120">
        <v>2019</v>
      </c>
      <c r="I5367" t="str">
        <f>IF(J5367="natural gas",VLOOKUP(D5367,'Cross-Page Data'!$I$4:$J$13,2,FALSE),IF(J5367="solar",VLOOKUP('Form 923'!D5367,'Cross-Page Data'!$I$14:$J$117,2,FALSE),J5367))</f>
        <v>heavy or residual fuel oil</v>
      </c>
      <c r="J5367" t="str">
        <f>VLOOKUP(E5367,'Cross-Page Data'!$D$4:$F$48,3,FALSE)</f>
        <v>heavy or residual fuel oil</v>
      </c>
      <c r="K5367" t="b">
        <f t="shared" si="83"/>
        <v>0</v>
      </c>
    </row>
    <row r="5368" spans="1:11">
      <c r="A5368" s="120">
        <v>50189</v>
      </c>
      <c r="B5368" s="121" t="s">
        <v>205</v>
      </c>
      <c r="C5368" s="121" t="s">
        <v>209</v>
      </c>
      <c r="D5368" s="121" t="s">
        <v>68</v>
      </c>
      <c r="E5368" s="121" t="s">
        <v>54</v>
      </c>
      <c r="F5368" s="122">
        <v>0</v>
      </c>
      <c r="G5368" s="122">
        <v>0</v>
      </c>
      <c r="H5368" s="120">
        <v>2019</v>
      </c>
      <c r="I5368" t="str">
        <f>IF(J5368="natural gas",VLOOKUP(D5368,'Cross-Page Data'!$I$4:$J$13,2,FALSE),IF(J5368="solar",VLOOKUP('Form 923'!D5368,'Cross-Page Data'!$I$14:$J$117,2,FALSE),J5368))</f>
        <v>hard coal</v>
      </c>
      <c r="J5368" t="str">
        <f>VLOOKUP(E5368,'Cross-Page Data'!$D$4:$F$48,3,FALSE)</f>
        <v>hard coal</v>
      </c>
      <c r="K5368" t="b">
        <f t="shared" si="83"/>
        <v>0</v>
      </c>
    </row>
    <row r="5369" spans="1:11">
      <c r="A5369" s="120">
        <v>50189</v>
      </c>
      <c r="B5369" s="121" t="s">
        <v>205</v>
      </c>
      <c r="C5369" s="121" t="s">
        <v>209</v>
      </c>
      <c r="D5369" s="121" t="s">
        <v>68</v>
      </c>
      <c r="E5369" s="121" t="s">
        <v>59</v>
      </c>
      <c r="F5369" s="122">
        <v>918679</v>
      </c>
      <c r="G5369" s="122">
        <v>193118.57</v>
      </c>
      <c r="H5369" s="120">
        <v>2019</v>
      </c>
      <c r="I5369" t="str">
        <f>IF(J5369="natural gas",VLOOKUP(D5369,'Cross-Page Data'!$I$4:$J$13,2,FALSE),IF(J5369="solar",VLOOKUP('Form 923'!D5369,'Cross-Page Data'!$I$14:$J$117,2,FALSE),J5369))</f>
        <v>biomass</v>
      </c>
      <c r="J5369" t="str">
        <f>VLOOKUP(E5369,'Cross-Page Data'!$D$4:$F$48,3,FALSE)</f>
        <v>biomass</v>
      </c>
      <c r="K5369" t="b">
        <f t="shared" si="83"/>
        <v>0</v>
      </c>
    </row>
    <row r="5370" spans="1:11">
      <c r="A5370" s="120">
        <v>50189</v>
      </c>
      <c r="B5370" s="121" t="s">
        <v>205</v>
      </c>
      <c r="C5370" s="121" t="s">
        <v>209</v>
      </c>
      <c r="D5370" s="121" t="s">
        <v>68</v>
      </c>
      <c r="E5370" s="121" t="s">
        <v>70</v>
      </c>
      <c r="F5370" s="122">
        <v>7504</v>
      </c>
      <c r="G5370" s="122">
        <v>1577.666</v>
      </c>
      <c r="H5370" s="120">
        <v>2019</v>
      </c>
      <c r="I5370" t="str">
        <f>IF(J5370="natural gas",VLOOKUP(D5370,'Cross-Page Data'!$I$4:$J$13,2,FALSE),IF(J5370="solar",VLOOKUP('Form 923'!D5370,'Cross-Page Data'!$I$14:$J$117,2,FALSE),J5370))</f>
        <v>heavy or residual fuel oil</v>
      </c>
      <c r="J5370" t="str">
        <f>VLOOKUP(E5370,'Cross-Page Data'!$D$4:$F$48,3,FALSE)</f>
        <v>heavy or residual fuel oil</v>
      </c>
      <c r="K5370" t="b">
        <f t="shared" si="83"/>
        <v>0</v>
      </c>
    </row>
    <row r="5371" spans="1:11">
      <c r="A5371" s="120">
        <v>50189</v>
      </c>
      <c r="B5371" s="121" t="s">
        <v>205</v>
      </c>
      <c r="C5371" s="121" t="s">
        <v>209</v>
      </c>
      <c r="D5371" s="121" t="s">
        <v>68</v>
      </c>
      <c r="E5371" s="121" t="s">
        <v>38</v>
      </c>
      <c r="F5371" s="122">
        <v>123080</v>
      </c>
      <c r="G5371" s="122">
        <v>25873.03</v>
      </c>
      <c r="H5371" s="120">
        <v>2019</v>
      </c>
      <c r="I5371" t="str">
        <f>IF(J5371="natural gas",VLOOKUP(D5371,'Cross-Page Data'!$I$4:$J$13,2,FALSE),IF(J5371="solar",VLOOKUP('Form 923'!D5371,'Cross-Page Data'!$I$14:$J$117,2,FALSE),J5371))</f>
        <v>natural gas nonpeaker - preexisting retiring</v>
      </c>
      <c r="J5371" t="str">
        <f>VLOOKUP(E5371,'Cross-Page Data'!$D$4:$F$48,3,FALSE)</f>
        <v>natural gas</v>
      </c>
      <c r="K5371" t="b">
        <f t="shared" si="83"/>
        <v>0</v>
      </c>
    </row>
    <row r="5372" spans="1:11">
      <c r="A5372" s="120">
        <v>50189</v>
      </c>
      <c r="B5372" s="121" t="s">
        <v>205</v>
      </c>
      <c r="C5372" s="121" t="s">
        <v>209</v>
      </c>
      <c r="D5372" s="121" t="s">
        <v>68</v>
      </c>
      <c r="E5372" s="121" t="s">
        <v>152</v>
      </c>
      <c r="F5372" s="122">
        <v>0</v>
      </c>
      <c r="G5372" s="122">
        <v>0</v>
      </c>
      <c r="H5372" s="120">
        <v>2019</v>
      </c>
      <c r="I5372" t="str">
        <f>IF(J5372="natural gas",VLOOKUP(D5372,'Cross-Page Data'!$I$4:$J$13,2,FALSE),IF(J5372="solar",VLOOKUP('Form 923'!D5372,'Cross-Page Data'!$I$14:$J$117,2,FALSE),J5372))</f>
        <v>heavy or residual fuel oil</v>
      </c>
      <c r="J5372" t="str">
        <f>VLOOKUP(E5372,'Cross-Page Data'!$D$4:$F$48,3,FALSE)</f>
        <v>heavy or residual fuel oil</v>
      </c>
      <c r="K5372" t="b">
        <f t="shared" si="83"/>
        <v>0</v>
      </c>
    </row>
    <row r="5373" spans="1:11">
      <c r="A5373" s="120">
        <v>50189</v>
      </c>
      <c r="B5373" s="121" t="s">
        <v>205</v>
      </c>
      <c r="C5373" s="121" t="s">
        <v>209</v>
      </c>
      <c r="D5373" s="121" t="s">
        <v>68</v>
      </c>
      <c r="E5373" s="121" t="s">
        <v>176</v>
      </c>
      <c r="F5373" s="122">
        <v>641033</v>
      </c>
      <c r="G5373" s="122">
        <v>134753.56</v>
      </c>
      <c r="H5373" s="120">
        <v>2019</v>
      </c>
      <c r="I5373" t="str">
        <f>IF(J5373="natural gas",VLOOKUP(D5373,'Cross-Page Data'!$I$4:$J$13,2,FALSE),IF(J5373="solar",VLOOKUP('Form 923'!D5373,'Cross-Page Data'!$I$14:$J$117,2,FALSE),J5373))</f>
        <v>biomass</v>
      </c>
      <c r="J5373" t="str">
        <f>VLOOKUP(E5373,'Cross-Page Data'!$D$4:$F$48,3,FALSE)</f>
        <v>biomass</v>
      </c>
      <c r="K5373" t="b">
        <f t="shared" si="83"/>
        <v>0</v>
      </c>
    </row>
    <row r="5374" ht="25.5" spans="1:11">
      <c r="A5374" s="120">
        <v>50190</v>
      </c>
      <c r="B5374" s="121" t="s">
        <v>201</v>
      </c>
      <c r="C5374" s="121" t="s">
        <v>211</v>
      </c>
      <c r="D5374" s="121" t="s">
        <v>116</v>
      </c>
      <c r="E5374" s="121" t="s">
        <v>170</v>
      </c>
      <c r="F5374" s="122">
        <v>40029</v>
      </c>
      <c r="G5374" s="122">
        <v>4496.58</v>
      </c>
      <c r="H5374" s="120">
        <v>2019</v>
      </c>
      <c r="I5374" t="str">
        <f>IF(J5374="natural gas",VLOOKUP(D5374,'Cross-Page Data'!$I$4:$J$13,2,FALSE),IF(J5374="solar",VLOOKUP('Form 923'!D5374,'Cross-Page Data'!$I$14:$J$117,2,FALSE),J5374))</f>
        <v>hydro</v>
      </c>
      <c r="J5374" t="str">
        <f>VLOOKUP(E5374,'Cross-Page Data'!$D$4:$F$48,3,FALSE)</f>
        <v>hydro</v>
      </c>
      <c r="K5374" t="b">
        <f t="shared" si="83"/>
        <v>0</v>
      </c>
    </row>
    <row r="5375" ht="25.5" spans="1:11">
      <c r="A5375" s="120">
        <v>50190</v>
      </c>
      <c r="B5375" s="121" t="s">
        <v>201</v>
      </c>
      <c r="C5375" s="121" t="s">
        <v>211</v>
      </c>
      <c r="D5375" s="121" t="s">
        <v>68</v>
      </c>
      <c r="E5375" s="121" t="s">
        <v>70</v>
      </c>
      <c r="F5375" s="122">
        <v>0</v>
      </c>
      <c r="G5375" s="122">
        <v>0</v>
      </c>
      <c r="H5375" s="120">
        <v>2019</v>
      </c>
      <c r="I5375" t="str">
        <f>IF(J5375="natural gas",VLOOKUP(D5375,'Cross-Page Data'!$I$4:$J$13,2,FALSE),IF(J5375="solar",VLOOKUP('Form 923'!D5375,'Cross-Page Data'!$I$14:$J$117,2,FALSE),J5375))</f>
        <v>heavy or residual fuel oil</v>
      </c>
      <c r="J5375" t="str">
        <f>VLOOKUP(E5375,'Cross-Page Data'!$D$4:$F$48,3,FALSE)</f>
        <v>heavy or residual fuel oil</v>
      </c>
      <c r="K5375" t="b">
        <f t="shared" si="83"/>
        <v>0</v>
      </c>
    </row>
    <row r="5376" ht="25.5" spans="1:11">
      <c r="A5376" s="120">
        <v>50190</v>
      </c>
      <c r="B5376" s="121" t="s">
        <v>201</v>
      </c>
      <c r="C5376" s="121" t="s">
        <v>211</v>
      </c>
      <c r="D5376" s="121" t="s">
        <v>68</v>
      </c>
      <c r="E5376" s="121" t="s">
        <v>38</v>
      </c>
      <c r="F5376" s="122">
        <v>0</v>
      </c>
      <c r="G5376" s="122">
        <v>0</v>
      </c>
      <c r="H5376" s="120">
        <v>2019</v>
      </c>
      <c r="I5376" t="str">
        <f>IF(J5376="natural gas",VLOOKUP(D5376,'Cross-Page Data'!$I$4:$J$13,2,FALSE),IF(J5376="solar",VLOOKUP('Form 923'!D5376,'Cross-Page Data'!$I$14:$J$117,2,FALSE),J5376))</f>
        <v>natural gas nonpeaker - preexisting retiring</v>
      </c>
      <c r="J5376" t="str">
        <f>VLOOKUP(E5376,'Cross-Page Data'!$D$4:$F$48,3,FALSE)</f>
        <v>natural gas</v>
      </c>
      <c r="K5376" t="b">
        <f t="shared" si="83"/>
        <v>0</v>
      </c>
    </row>
    <row r="5377" spans="1:11">
      <c r="A5377" s="120">
        <v>50191</v>
      </c>
      <c r="B5377" s="121" t="s">
        <v>205</v>
      </c>
      <c r="C5377" s="121" t="s">
        <v>209</v>
      </c>
      <c r="D5377" s="121" t="s">
        <v>68</v>
      </c>
      <c r="E5377" s="121" t="s">
        <v>59</v>
      </c>
      <c r="F5377" s="122">
        <v>321730</v>
      </c>
      <c r="G5377" s="122">
        <v>67891.315</v>
      </c>
      <c r="H5377" s="120">
        <v>2019</v>
      </c>
      <c r="I5377" t="str">
        <f>IF(J5377="natural gas",VLOOKUP(D5377,'Cross-Page Data'!$I$4:$J$13,2,FALSE),IF(J5377="solar",VLOOKUP('Form 923'!D5377,'Cross-Page Data'!$I$14:$J$117,2,FALSE),J5377))</f>
        <v>biomass</v>
      </c>
      <c r="J5377" t="str">
        <f>VLOOKUP(E5377,'Cross-Page Data'!$D$4:$F$48,3,FALSE)</f>
        <v>biomass</v>
      </c>
      <c r="K5377" t="b">
        <f t="shared" si="83"/>
        <v>0</v>
      </c>
    </row>
    <row r="5378" spans="1:11">
      <c r="A5378" s="120">
        <v>50191</v>
      </c>
      <c r="B5378" s="121" t="s">
        <v>205</v>
      </c>
      <c r="C5378" s="121" t="s">
        <v>209</v>
      </c>
      <c r="D5378" s="121" t="s">
        <v>68</v>
      </c>
      <c r="E5378" s="121" t="s">
        <v>70</v>
      </c>
      <c r="F5378" s="122">
        <v>0</v>
      </c>
      <c r="G5378" s="122">
        <v>0</v>
      </c>
      <c r="H5378" s="120">
        <v>2019</v>
      </c>
      <c r="I5378" t="str">
        <f>IF(J5378="natural gas",VLOOKUP(D5378,'Cross-Page Data'!$I$4:$J$13,2,FALSE),IF(J5378="solar",VLOOKUP('Form 923'!D5378,'Cross-Page Data'!$I$14:$J$117,2,FALSE),J5378))</f>
        <v>heavy or residual fuel oil</v>
      </c>
      <c r="J5378" t="str">
        <f>VLOOKUP(E5378,'Cross-Page Data'!$D$4:$F$48,3,FALSE)</f>
        <v>heavy or residual fuel oil</v>
      </c>
      <c r="K5378" t="b">
        <f t="shared" si="83"/>
        <v>0</v>
      </c>
    </row>
    <row r="5379" spans="1:11">
      <c r="A5379" s="120">
        <v>50191</v>
      </c>
      <c r="B5379" s="121" t="s">
        <v>205</v>
      </c>
      <c r="C5379" s="121" t="s">
        <v>209</v>
      </c>
      <c r="D5379" s="121" t="s">
        <v>68</v>
      </c>
      <c r="E5379" s="121" t="s">
        <v>38</v>
      </c>
      <c r="F5379" s="122">
        <v>146776</v>
      </c>
      <c r="G5379" s="122">
        <v>30972.685</v>
      </c>
      <c r="H5379" s="120">
        <v>2019</v>
      </c>
      <c r="I5379" t="str">
        <f>IF(J5379="natural gas",VLOOKUP(D5379,'Cross-Page Data'!$I$4:$J$13,2,FALSE),IF(J5379="solar",VLOOKUP('Form 923'!D5379,'Cross-Page Data'!$I$14:$J$117,2,FALSE),J5379))</f>
        <v>natural gas nonpeaker - preexisting retiring</v>
      </c>
      <c r="J5379" t="str">
        <f>VLOOKUP(E5379,'Cross-Page Data'!$D$4:$F$48,3,FALSE)</f>
        <v>natural gas</v>
      </c>
      <c r="K5379" t="b">
        <f t="shared" si="83"/>
        <v>0</v>
      </c>
    </row>
    <row r="5380" spans="1:11">
      <c r="A5380" s="120">
        <v>50191</v>
      </c>
      <c r="B5380" s="121" t="s">
        <v>205</v>
      </c>
      <c r="C5380" s="121" t="s">
        <v>209</v>
      </c>
      <c r="D5380" s="121" t="s">
        <v>68</v>
      </c>
      <c r="E5380" s="121" t="s">
        <v>152</v>
      </c>
      <c r="F5380" s="122">
        <v>0</v>
      </c>
      <c r="G5380" s="122">
        <v>0</v>
      </c>
      <c r="H5380" s="120">
        <v>2019</v>
      </c>
      <c r="I5380" t="str">
        <f>IF(J5380="natural gas",VLOOKUP(D5380,'Cross-Page Data'!$I$4:$J$13,2,FALSE),IF(J5380="solar",VLOOKUP('Form 923'!D5380,'Cross-Page Data'!$I$14:$J$117,2,FALSE),J5380))</f>
        <v>heavy or residual fuel oil</v>
      </c>
      <c r="J5380" t="str">
        <f>VLOOKUP(E5380,'Cross-Page Data'!$D$4:$F$48,3,FALSE)</f>
        <v>heavy or residual fuel oil</v>
      </c>
      <c r="K5380" t="b">
        <f t="shared" si="83"/>
        <v>0</v>
      </c>
    </row>
    <row r="5381" spans="1:11">
      <c r="A5381" s="120">
        <v>50192</v>
      </c>
      <c r="B5381" s="121" t="s">
        <v>205</v>
      </c>
      <c r="C5381" s="121" t="s">
        <v>209</v>
      </c>
      <c r="D5381" s="121" t="s">
        <v>68</v>
      </c>
      <c r="E5381" s="121" t="s">
        <v>59</v>
      </c>
      <c r="F5381" s="122">
        <v>1642083</v>
      </c>
      <c r="G5381" s="122">
        <v>235820.84</v>
      </c>
      <c r="H5381" s="120">
        <v>2019</v>
      </c>
      <c r="I5381" t="str">
        <f>IF(J5381="natural gas",VLOOKUP(D5381,'Cross-Page Data'!$I$4:$J$13,2,FALSE),IF(J5381="solar",VLOOKUP('Form 923'!D5381,'Cross-Page Data'!$I$14:$J$117,2,FALSE),J5381))</f>
        <v>biomass</v>
      </c>
      <c r="J5381" t="str">
        <f>VLOOKUP(E5381,'Cross-Page Data'!$D$4:$F$48,3,FALSE)</f>
        <v>biomass</v>
      </c>
      <c r="K5381" t="b">
        <f t="shared" si="83"/>
        <v>0</v>
      </c>
    </row>
    <row r="5382" spans="1:11">
      <c r="A5382" s="120">
        <v>50192</v>
      </c>
      <c r="B5382" s="121" t="s">
        <v>205</v>
      </c>
      <c r="C5382" s="121" t="s">
        <v>209</v>
      </c>
      <c r="D5382" s="121" t="s">
        <v>68</v>
      </c>
      <c r="E5382" s="121" t="s">
        <v>70</v>
      </c>
      <c r="F5382" s="122">
        <v>0</v>
      </c>
      <c r="G5382" s="122">
        <v>0</v>
      </c>
      <c r="H5382" s="120">
        <v>2019</v>
      </c>
      <c r="I5382" t="str">
        <f>IF(J5382="natural gas",VLOOKUP(D5382,'Cross-Page Data'!$I$4:$J$13,2,FALSE),IF(J5382="solar",VLOOKUP('Form 923'!D5382,'Cross-Page Data'!$I$14:$J$117,2,FALSE),J5382))</f>
        <v>heavy or residual fuel oil</v>
      </c>
      <c r="J5382" t="str">
        <f>VLOOKUP(E5382,'Cross-Page Data'!$D$4:$F$48,3,FALSE)</f>
        <v>heavy or residual fuel oil</v>
      </c>
      <c r="K5382" t="b">
        <f t="shared" si="83"/>
        <v>0</v>
      </c>
    </row>
    <row r="5383" spans="1:11">
      <c r="A5383" s="120">
        <v>50192</v>
      </c>
      <c r="B5383" s="121" t="s">
        <v>205</v>
      </c>
      <c r="C5383" s="121" t="s">
        <v>209</v>
      </c>
      <c r="D5383" s="121" t="s">
        <v>68</v>
      </c>
      <c r="E5383" s="121" t="s">
        <v>38</v>
      </c>
      <c r="F5383" s="122">
        <v>964181</v>
      </c>
      <c r="G5383" s="122">
        <v>138466.85</v>
      </c>
      <c r="H5383" s="120">
        <v>2019</v>
      </c>
      <c r="I5383" t="str">
        <f>IF(J5383="natural gas",VLOOKUP(D5383,'Cross-Page Data'!$I$4:$J$13,2,FALSE),IF(J5383="solar",VLOOKUP('Form 923'!D5383,'Cross-Page Data'!$I$14:$J$117,2,FALSE),J5383))</f>
        <v>natural gas nonpeaker - preexisting retiring</v>
      </c>
      <c r="J5383" t="str">
        <f>VLOOKUP(E5383,'Cross-Page Data'!$D$4:$F$48,3,FALSE)</f>
        <v>natural gas</v>
      </c>
      <c r="K5383" t="b">
        <f t="shared" ref="K5383:K5446" si="84">IF(AND($N$6=FALSE,OR(C5383="Commercial NAICS Cogen",C5383="Industrial NAICS Cogen",C5383="NAICS-22 Cogen")),FALSE,IF(AND($N$7=FALSE,OR(C5383="Commercial NAICS Cogen",C5383="Commercial NAICS Non-Cogen",C5383="industrial NAICS Cogen",C5383="industrial NAICS non-cogen")),FALSE,TRUE))</f>
        <v>0</v>
      </c>
    </row>
    <row r="5384" spans="1:11">
      <c r="A5384" s="120">
        <v>50192</v>
      </c>
      <c r="B5384" s="121" t="s">
        <v>205</v>
      </c>
      <c r="C5384" s="121" t="s">
        <v>209</v>
      </c>
      <c r="D5384" s="121" t="s">
        <v>68</v>
      </c>
      <c r="E5384" s="121" t="s">
        <v>137</v>
      </c>
      <c r="F5384" s="122">
        <v>344377</v>
      </c>
      <c r="G5384" s="122">
        <v>49456.314</v>
      </c>
      <c r="H5384" s="120">
        <v>2019</v>
      </c>
      <c r="I5384" t="str">
        <f>IF(J5384="natural gas",VLOOKUP(D5384,'Cross-Page Data'!$I$4:$J$13,2,FALSE),IF(J5384="solar",VLOOKUP('Form 923'!D5384,'Cross-Page Data'!$I$14:$J$117,2,FALSE),J5384))</f>
        <v>biomass</v>
      </c>
      <c r="J5384" t="str">
        <f>VLOOKUP(E5384,'Cross-Page Data'!$D$4:$F$48,3,FALSE)</f>
        <v>biomass</v>
      </c>
      <c r="K5384" t="b">
        <f t="shared" si="84"/>
        <v>0</v>
      </c>
    </row>
    <row r="5385" spans="1:11">
      <c r="A5385" s="120">
        <v>50192</v>
      </c>
      <c r="B5385" s="121" t="s">
        <v>205</v>
      </c>
      <c r="C5385" s="121" t="s">
        <v>209</v>
      </c>
      <c r="D5385" s="121" t="s">
        <v>68</v>
      </c>
      <c r="E5385" s="121" t="s">
        <v>144</v>
      </c>
      <c r="F5385" s="122">
        <v>0</v>
      </c>
      <c r="G5385" s="122">
        <v>0</v>
      </c>
      <c r="H5385" s="120">
        <v>2019</v>
      </c>
      <c r="I5385" t="str">
        <f>IF(J5385="natural gas",VLOOKUP(D5385,'Cross-Page Data'!$I$4:$J$13,2,FALSE),IF(J5385="solar",VLOOKUP('Form 923'!D5385,'Cross-Page Data'!$I$14:$J$117,2,FALSE),J5385))</f>
        <v>petroleum</v>
      </c>
      <c r="J5385" t="str">
        <f>VLOOKUP(E5385,'Cross-Page Data'!$D$4:$F$48,3,FALSE)</f>
        <v>petroleum</v>
      </c>
      <c r="K5385" t="b">
        <f t="shared" si="84"/>
        <v>0</v>
      </c>
    </row>
    <row r="5386" spans="1:11">
      <c r="A5386" s="120">
        <v>50192</v>
      </c>
      <c r="B5386" s="121" t="s">
        <v>205</v>
      </c>
      <c r="C5386" s="121" t="s">
        <v>209</v>
      </c>
      <c r="D5386" s="121" t="s">
        <v>68</v>
      </c>
      <c r="E5386" s="121" t="s">
        <v>152</v>
      </c>
      <c r="F5386" s="122">
        <v>0</v>
      </c>
      <c r="G5386" s="122">
        <v>0</v>
      </c>
      <c r="H5386" s="120">
        <v>2019</v>
      </c>
      <c r="I5386" t="str">
        <f>IF(J5386="natural gas",VLOOKUP(D5386,'Cross-Page Data'!$I$4:$J$13,2,FALSE),IF(J5386="solar",VLOOKUP('Form 923'!D5386,'Cross-Page Data'!$I$14:$J$117,2,FALSE),J5386))</f>
        <v>heavy or residual fuel oil</v>
      </c>
      <c r="J5386" t="str">
        <f>VLOOKUP(E5386,'Cross-Page Data'!$D$4:$F$48,3,FALSE)</f>
        <v>heavy or residual fuel oil</v>
      </c>
      <c r="K5386" t="b">
        <f t="shared" si="84"/>
        <v>0</v>
      </c>
    </row>
    <row r="5387" spans="1:11">
      <c r="A5387" s="120">
        <v>50192</v>
      </c>
      <c r="B5387" s="121" t="s">
        <v>205</v>
      </c>
      <c r="C5387" s="121" t="s">
        <v>209</v>
      </c>
      <c r="D5387" s="121" t="s">
        <v>68</v>
      </c>
      <c r="E5387" s="121" t="s">
        <v>176</v>
      </c>
      <c r="F5387" s="122">
        <v>0</v>
      </c>
      <c r="G5387" s="122">
        <v>0</v>
      </c>
      <c r="H5387" s="120">
        <v>2019</v>
      </c>
      <c r="I5387" t="str">
        <f>IF(J5387="natural gas",VLOOKUP(D5387,'Cross-Page Data'!$I$4:$J$13,2,FALSE),IF(J5387="solar",VLOOKUP('Form 923'!D5387,'Cross-Page Data'!$I$14:$J$117,2,FALSE),J5387))</f>
        <v>biomass</v>
      </c>
      <c r="J5387" t="str">
        <f>VLOOKUP(E5387,'Cross-Page Data'!$D$4:$F$48,3,FALSE)</f>
        <v>biomass</v>
      </c>
      <c r="K5387" t="b">
        <f t="shared" si="84"/>
        <v>0</v>
      </c>
    </row>
    <row r="5388" spans="1:11">
      <c r="A5388" s="120">
        <v>50200</v>
      </c>
      <c r="B5388" s="121" t="s">
        <v>205</v>
      </c>
      <c r="C5388" s="121" t="s">
        <v>209</v>
      </c>
      <c r="D5388" s="121" t="s">
        <v>73</v>
      </c>
      <c r="E5388" s="121" t="s">
        <v>38</v>
      </c>
      <c r="F5388" s="122">
        <v>162953</v>
      </c>
      <c r="G5388" s="122">
        <v>32476</v>
      </c>
      <c r="H5388" s="120">
        <v>2019</v>
      </c>
      <c r="I5388" t="str">
        <f>IF(J5388="natural gas",VLOOKUP(D5388,'Cross-Page Data'!$I$4:$J$13,2,FALSE),IF(J5388="solar",VLOOKUP('Form 923'!D5388,'Cross-Page Data'!$I$14:$J$117,2,FALSE),J5388))</f>
        <v>natural gas peaker</v>
      </c>
      <c r="J5388" t="str">
        <f>VLOOKUP(E5388,'Cross-Page Data'!$D$4:$F$48,3,FALSE)</f>
        <v>natural gas</v>
      </c>
      <c r="K5388" t="b">
        <f t="shared" si="84"/>
        <v>0</v>
      </c>
    </row>
    <row r="5389" spans="1:11">
      <c r="A5389" s="120">
        <v>50201</v>
      </c>
      <c r="B5389" s="121" t="s">
        <v>201</v>
      </c>
      <c r="C5389" s="121" t="s">
        <v>206</v>
      </c>
      <c r="D5389" s="121" t="s">
        <v>68</v>
      </c>
      <c r="E5389" s="121" t="s">
        <v>176</v>
      </c>
      <c r="F5389" s="122">
        <v>2124258</v>
      </c>
      <c r="G5389" s="122">
        <v>117784</v>
      </c>
      <c r="H5389" s="120">
        <v>2019</v>
      </c>
      <c r="I5389" t="str">
        <f>IF(J5389="natural gas",VLOOKUP(D5389,'Cross-Page Data'!$I$4:$J$13,2,FALSE),IF(J5389="solar",VLOOKUP('Form 923'!D5389,'Cross-Page Data'!$I$14:$J$117,2,FALSE),J5389))</f>
        <v>biomass</v>
      </c>
      <c r="J5389" t="str">
        <f>VLOOKUP(E5389,'Cross-Page Data'!$D$4:$F$48,3,FALSE)</f>
        <v>biomass</v>
      </c>
      <c r="K5389" t="b">
        <f t="shared" si="84"/>
        <v>1</v>
      </c>
    </row>
    <row r="5390" spans="1:11">
      <c r="A5390" s="120">
        <v>50203</v>
      </c>
      <c r="B5390" s="121" t="s">
        <v>205</v>
      </c>
      <c r="C5390" s="121" t="s">
        <v>209</v>
      </c>
      <c r="D5390" s="121" t="s">
        <v>73</v>
      </c>
      <c r="E5390" s="121" t="s">
        <v>38</v>
      </c>
      <c r="F5390" s="122">
        <v>91597</v>
      </c>
      <c r="G5390" s="122">
        <v>16837.38</v>
      </c>
      <c r="H5390" s="120">
        <v>2019</v>
      </c>
      <c r="I5390" t="str">
        <f>IF(J5390="natural gas",VLOOKUP(D5390,'Cross-Page Data'!$I$4:$J$13,2,FALSE),IF(J5390="solar",VLOOKUP('Form 923'!D5390,'Cross-Page Data'!$I$14:$J$117,2,FALSE),J5390))</f>
        <v>natural gas peaker</v>
      </c>
      <c r="J5390" t="str">
        <f>VLOOKUP(E5390,'Cross-Page Data'!$D$4:$F$48,3,FALSE)</f>
        <v>natural gas</v>
      </c>
      <c r="K5390" t="b">
        <f t="shared" si="84"/>
        <v>0</v>
      </c>
    </row>
    <row r="5391" ht="25.5" spans="1:11">
      <c r="A5391" s="120">
        <v>50205</v>
      </c>
      <c r="B5391" s="121" t="s">
        <v>201</v>
      </c>
      <c r="C5391" s="121" t="s">
        <v>211</v>
      </c>
      <c r="D5391" s="121" t="s">
        <v>68</v>
      </c>
      <c r="E5391" s="121" t="s">
        <v>38</v>
      </c>
      <c r="F5391" s="122">
        <v>0</v>
      </c>
      <c r="G5391" s="122">
        <v>0</v>
      </c>
      <c r="H5391" s="120">
        <v>2019</v>
      </c>
      <c r="I5391" t="str">
        <f>IF(J5391="natural gas",VLOOKUP(D5391,'Cross-Page Data'!$I$4:$J$13,2,FALSE),IF(J5391="solar",VLOOKUP('Form 923'!D5391,'Cross-Page Data'!$I$14:$J$117,2,FALSE),J5391))</f>
        <v>natural gas nonpeaker - preexisting retiring</v>
      </c>
      <c r="J5391" t="str">
        <f>VLOOKUP(E5391,'Cross-Page Data'!$D$4:$F$48,3,FALSE)</f>
        <v>natural gas</v>
      </c>
      <c r="K5391" t="b">
        <f t="shared" si="84"/>
        <v>0</v>
      </c>
    </row>
    <row r="5392" ht="25.5" spans="1:11">
      <c r="A5392" s="120">
        <v>50205</v>
      </c>
      <c r="B5392" s="121" t="s">
        <v>201</v>
      </c>
      <c r="C5392" s="121" t="s">
        <v>211</v>
      </c>
      <c r="D5392" s="121" t="s">
        <v>68</v>
      </c>
      <c r="E5392" s="121" t="s">
        <v>178</v>
      </c>
      <c r="F5392" s="122">
        <v>386828</v>
      </c>
      <c r="G5392" s="122">
        <v>43454</v>
      </c>
      <c r="H5392" s="120">
        <v>2019</v>
      </c>
      <c r="I5392" t="str">
        <f>IF(J5392="natural gas",VLOOKUP(D5392,'Cross-Page Data'!$I$4:$J$13,2,FALSE),IF(J5392="solar",VLOOKUP('Form 923'!D5392,'Cross-Page Data'!$I$14:$J$117,2,FALSE),J5392))</f>
        <v>other</v>
      </c>
      <c r="J5392" t="str">
        <f>VLOOKUP(E5392,'Cross-Page Data'!$D$4:$F$48,3,FALSE)</f>
        <v>other</v>
      </c>
      <c r="K5392" t="b">
        <f t="shared" si="84"/>
        <v>0</v>
      </c>
    </row>
    <row r="5393" spans="1:11">
      <c r="A5393" s="120">
        <v>50206</v>
      </c>
      <c r="B5393" s="121" t="s">
        <v>201</v>
      </c>
      <c r="C5393" s="121" t="s">
        <v>206</v>
      </c>
      <c r="D5393" s="121" t="s">
        <v>116</v>
      </c>
      <c r="E5393" s="121" t="s">
        <v>170</v>
      </c>
      <c r="F5393" s="122">
        <v>199806</v>
      </c>
      <c r="G5393" s="122">
        <v>22445</v>
      </c>
      <c r="H5393" s="120">
        <v>2019</v>
      </c>
      <c r="I5393" t="str">
        <f>IF(J5393="natural gas",VLOOKUP(D5393,'Cross-Page Data'!$I$4:$J$13,2,FALSE),IF(J5393="solar",VLOOKUP('Form 923'!D5393,'Cross-Page Data'!$I$14:$J$117,2,FALSE),J5393))</f>
        <v>hydro</v>
      </c>
      <c r="J5393" t="str">
        <f>VLOOKUP(E5393,'Cross-Page Data'!$D$4:$F$48,3,FALSE)</f>
        <v>hydro</v>
      </c>
      <c r="K5393" t="b">
        <f t="shared" si="84"/>
        <v>1</v>
      </c>
    </row>
    <row r="5394" spans="1:11">
      <c r="A5394" s="120">
        <v>50208</v>
      </c>
      <c r="B5394" s="121" t="s">
        <v>201</v>
      </c>
      <c r="C5394" s="121" t="s">
        <v>206</v>
      </c>
      <c r="D5394" s="121" t="s">
        <v>68</v>
      </c>
      <c r="E5394" s="121" t="s">
        <v>176</v>
      </c>
      <c r="F5394" s="122">
        <v>1303546</v>
      </c>
      <c r="G5394" s="122">
        <v>80337</v>
      </c>
      <c r="H5394" s="120">
        <v>2019</v>
      </c>
      <c r="I5394" t="str">
        <f>IF(J5394="natural gas",VLOOKUP(D5394,'Cross-Page Data'!$I$4:$J$13,2,FALSE),IF(J5394="solar",VLOOKUP('Form 923'!D5394,'Cross-Page Data'!$I$14:$J$117,2,FALSE),J5394))</f>
        <v>biomass</v>
      </c>
      <c r="J5394" t="str">
        <f>VLOOKUP(E5394,'Cross-Page Data'!$D$4:$F$48,3,FALSE)</f>
        <v>biomass</v>
      </c>
      <c r="K5394" t="b">
        <f t="shared" si="84"/>
        <v>1</v>
      </c>
    </row>
    <row r="5395" spans="1:11">
      <c r="A5395" s="120">
        <v>50210</v>
      </c>
      <c r="B5395" s="121" t="s">
        <v>201</v>
      </c>
      <c r="C5395" s="121" t="s">
        <v>206</v>
      </c>
      <c r="D5395" s="121" t="s">
        <v>68</v>
      </c>
      <c r="E5395" s="121" t="s">
        <v>76</v>
      </c>
      <c r="F5395" s="122">
        <v>2124081</v>
      </c>
      <c r="G5395" s="122">
        <v>238607</v>
      </c>
      <c r="H5395" s="120">
        <v>2019</v>
      </c>
      <c r="I5395" t="str">
        <f>IF(J5395="natural gas",VLOOKUP(D5395,'Cross-Page Data'!$I$4:$J$13,2,FALSE),IF(J5395="solar",VLOOKUP('Form 923'!D5395,'Cross-Page Data'!$I$14:$J$117,2,FALSE),J5395))</f>
        <v>geothermal</v>
      </c>
      <c r="J5395" t="str">
        <f>VLOOKUP(E5395,'Cross-Page Data'!$D$4:$F$48,3,FALSE)</f>
        <v>geothermal</v>
      </c>
      <c r="K5395" t="b">
        <f t="shared" si="84"/>
        <v>1</v>
      </c>
    </row>
    <row r="5396" spans="1:11">
      <c r="A5396" s="120">
        <v>50215</v>
      </c>
      <c r="B5396" s="121" t="s">
        <v>201</v>
      </c>
      <c r="C5396" s="121" t="s">
        <v>206</v>
      </c>
      <c r="D5396" s="121" t="s">
        <v>68</v>
      </c>
      <c r="E5396" s="121" t="s">
        <v>70</v>
      </c>
      <c r="F5396" s="122">
        <v>0</v>
      </c>
      <c r="G5396" s="122">
        <v>0</v>
      </c>
      <c r="H5396" s="120">
        <v>2019</v>
      </c>
      <c r="I5396" t="str">
        <f>IF(J5396="natural gas",VLOOKUP(D5396,'Cross-Page Data'!$I$4:$J$13,2,FALSE),IF(J5396="solar",VLOOKUP('Form 923'!D5396,'Cross-Page Data'!$I$14:$J$117,2,FALSE),J5396))</f>
        <v>heavy or residual fuel oil</v>
      </c>
      <c r="J5396" t="str">
        <f>VLOOKUP(E5396,'Cross-Page Data'!$D$4:$F$48,3,FALSE)</f>
        <v>heavy or residual fuel oil</v>
      </c>
      <c r="K5396" t="b">
        <f t="shared" si="84"/>
        <v>1</v>
      </c>
    </row>
    <row r="5397" spans="1:11">
      <c r="A5397" s="120">
        <v>50215</v>
      </c>
      <c r="B5397" s="121" t="s">
        <v>201</v>
      </c>
      <c r="C5397" s="121" t="s">
        <v>206</v>
      </c>
      <c r="D5397" s="121" t="s">
        <v>68</v>
      </c>
      <c r="E5397" s="121" t="s">
        <v>105</v>
      </c>
      <c r="F5397" s="122">
        <v>1906906</v>
      </c>
      <c r="G5397" s="122">
        <v>107758.79</v>
      </c>
      <c r="H5397" s="120">
        <v>2019</v>
      </c>
      <c r="I5397" t="str">
        <f>IF(J5397="natural gas",VLOOKUP(D5397,'Cross-Page Data'!$I$4:$J$13,2,FALSE),IF(J5397="solar",VLOOKUP('Form 923'!D5397,'Cross-Page Data'!$I$14:$J$117,2,FALSE),J5397))</f>
        <v>municipal solid waste</v>
      </c>
      <c r="J5397" t="str">
        <f>VLOOKUP(E5397,'Cross-Page Data'!$D$4:$F$48,3,FALSE)</f>
        <v>municipal solid waste</v>
      </c>
      <c r="K5397" t="b">
        <f t="shared" si="84"/>
        <v>1</v>
      </c>
    </row>
    <row r="5398" spans="1:11">
      <c r="A5398" s="120">
        <v>50215</v>
      </c>
      <c r="B5398" s="121" t="s">
        <v>201</v>
      </c>
      <c r="C5398" s="121" t="s">
        <v>206</v>
      </c>
      <c r="D5398" s="121" t="s">
        <v>68</v>
      </c>
      <c r="E5398" s="121" t="s">
        <v>110</v>
      </c>
      <c r="F5398" s="122">
        <v>2330736</v>
      </c>
      <c r="G5398" s="122">
        <v>131709.24</v>
      </c>
      <c r="H5398" s="120">
        <v>2019</v>
      </c>
      <c r="I5398" t="str">
        <f>IF(J5398="natural gas",VLOOKUP(D5398,'Cross-Page Data'!$I$4:$J$13,2,FALSE),IF(J5398="solar",VLOOKUP('Form 923'!D5398,'Cross-Page Data'!$I$14:$J$117,2,FALSE),J5398))</f>
        <v>municipal solid waste</v>
      </c>
      <c r="J5398" t="str">
        <f>VLOOKUP(E5398,'Cross-Page Data'!$D$4:$F$48,3,FALSE)</f>
        <v>municipal solid waste</v>
      </c>
      <c r="K5398" t="b">
        <f t="shared" si="84"/>
        <v>1</v>
      </c>
    </row>
    <row r="5399" spans="1:11">
      <c r="A5399" s="120">
        <v>50215</v>
      </c>
      <c r="B5399" s="121" t="s">
        <v>201</v>
      </c>
      <c r="C5399" s="121" t="s">
        <v>206</v>
      </c>
      <c r="D5399" s="121" t="s">
        <v>68</v>
      </c>
      <c r="E5399" s="121" t="s">
        <v>38</v>
      </c>
      <c r="F5399" s="122">
        <v>288317</v>
      </c>
      <c r="G5399" s="122">
        <v>15589.967</v>
      </c>
      <c r="H5399" s="120">
        <v>2019</v>
      </c>
      <c r="I5399" t="str">
        <f>IF(J5399="natural gas",VLOOKUP(D5399,'Cross-Page Data'!$I$4:$J$13,2,FALSE),IF(J5399="solar",VLOOKUP('Form 923'!D5399,'Cross-Page Data'!$I$14:$J$117,2,FALSE),J5399))</f>
        <v>natural gas nonpeaker - preexisting retiring</v>
      </c>
      <c r="J5399" t="str">
        <f>VLOOKUP(E5399,'Cross-Page Data'!$D$4:$F$48,3,FALSE)</f>
        <v>natural gas</v>
      </c>
      <c r="K5399" t="b">
        <f t="shared" si="84"/>
        <v>1</v>
      </c>
    </row>
    <row r="5400" spans="1:11">
      <c r="A5400" s="120">
        <v>50216</v>
      </c>
      <c r="B5400" s="121" t="s">
        <v>205</v>
      </c>
      <c r="C5400" s="121" t="s">
        <v>209</v>
      </c>
      <c r="D5400" s="121" t="s">
        <v>39</v>
      </c>
      <c r="E5400" s="121" t="s">
        <v>38</v>
      </c>
      <c r="F5400" s="122">
        <v>536072</v>
      </c>
      <c r="G5400" s="122">
        <v>163347.43</v>
      </c>
      <c r="H5400" s="120">
        <v>2019</v>
      </c>
      <c r="I5400" t="str">
        <f>IF(J5400="natural gas",VLOOKUP(D5400,'Cross-Page Data'!$I$4:$J$13,2,FALSE),IF(J5400="solar",VLOOKUP('Form 923'!D5400,'Cross-Page Data'!$I$14:$J$117,2,FALSE),J5400))</f>
        <v>natural gas nonpeaker - preexisting nonretiring</v>
      </c>
      <c r="J5400" t="str">
        <f>VLOOKUP(E5400,'Cross-Page Data'!$D$4:$F$48,3,FALSE)</f>
        <v>natural gas</v>
      </c>
      <c r="K5400" t="b">
        <f t="shared" si="84"/>
        <v>0</v>
      </c>
    </row>
    <row r="5401" spans="1:11">
      <c r="A5401" s="120">
        <v>50216</v>
      </c>
      <c r="B5401" s="121" t="s">
        <v>205</v>
      </c>
      <c r="C5401" s="121" t="s">
        <v>209</v>
      </c>
      <c r="D5401" s="121" t="s">
        <v>39</v>
      </c>
      <c r="E5401" s="121" t="s">
        <v>140</v>
      </c>
      <c r="F5401" s="122">
        <v>199419</v>
      </c>
      <c r="G5401" s="122">
        <v>36236.774</v>
      </c>
      <c r="H5401" s="120">
        <v>2019</v>
      </c>
      <c r="I5401" t="str">
        <f>IF(J5401="natural gas",VLOOKUP(D5401,'Cross-Page Data'!$I$4:$J$13,2,FALSE),IF(J5401="solar",VLOOKUP('Form 923'!D5401,'Cross-Page Data'!$I$14:$J$117,2,FALSE),J5401))</f>
        <v>other</v>
      </c>
      <c r="J5401" t="str">
        <f>VLOOKUP(E5401,'Cross-Page Data'!$D$4:$F$48,3,FALSE)</f>
        <v>other</v>
      </c>
      <c r="K5401" t="b">
        <f t="shared" si="84"/>
        <v>0</v>
      </c>
    </row>
    <row r="5402" spans="1:11">
      <c r="A5402" s="120">
        <v>50216</v>
      </c>
      <c r="B5402" s="121" t="s">
        <v>205</v>
      </c>
      <c r="C5402" s="121" t="s">
        <v>209</v>
      </c>
      <c r="D5402" s="121" t="s">
        <v>39</v>
      </c>
      <c r="E5402" s="121" t="s">
        <v>183</v>
      </c>
      <c r="F5402" s="122">
        <v>0</v>
      </c>
      <c r="G5402" s="122">
        <v>773.798</v>
      </c>
      <c r="H5402" s="120">
        <v>2019</v>
      </c>
      <c r="I5402" t="str">
        <f>IF(J5402="natural gas",VLOOKUP(D5402,'Cross-Page Data'!$I$4:$J$13,2,FALSE),IF(J5402="solar",VLOOKUP('Form 923'!D5402,'Cross-Page Data'!$I$14:$J$117,2,FALSE),J5402))</f>
        <v>crude oil</v>
      </c>
      <c r="J5402" t="str">
        <f>VLOOKUP(E5402,'Cross-Page Data'!$D$4:$F$48,3,FALSE)</f>
        <v>crude oil</v>
      </c>
      <c r="K5402" t="b">
        <f t="shared" si="84"/>
        <v>0</v>
      </c>
    </row>
    <row r="5403" spans="1:11">
      <c r="A5403" s="120">
        <v>50216</v>
      </c>
      <c r="B5403" s="121" t="s">
        <v>205</v>
      </c>
      <c r="C5403" s="121" t="s">
        <v>209</v>
      </c>
      <c r="D5403" s="121" t="s">
        <v>61</v>
      </c>
      <c r="E5403" s="121" t="s">
        <v>38</v>
      </c>
      <c r="F5403" s="122">
        <v>13905033</v>
      </c>
      <c r="G5403" s="122">
        <v>2460768.7</v>
      </c>
      <c r="H5403" s="120">
        <v>2019</v>
      </c>
      <c r="I5403" t="str">
        <f>IF(J5403="natural gas",VLOOKUP(D5403,'Cross-Page Data'!$I$4:$J$13,2,FALSE),IF(J5403="solar",VLOOKUP('Form 923'!D5403,'Cross-Page Data'!$I$14:$J$117,2,FALSE),J5403))</f>
        <v>natural gas nonpeaker - preexisting nonretiring</v>
      </c>
      <c r="J5403" t="str">
        <f>VLOOKUP(E5403,'Cross-Page Data'!$D$4:$F$48,3,FALSE)</f>
        <v>natural gas</v>
      </c>
      <c r="K5403" t="b">
        <f t="shared" si="84"/>
        <v>0</v>
      </c>
    </row>
    <row r="5404" spans="1:11">
      <c r="A5404" s="120">
        <v>50216</v>
      </c>
      <c r="B5404" s="121" t="s">
        <v>205</v>
      </c>
      <c r="C5404" s="121" t="s">
        <v>209</v>
      </c>
      <c r="D5404" s="121" t="s">
        <v>61</v>
      </c>
      <c r="E5404" s="121" t="s">
        <v>140</v>
      </c>
      <c r="F5404" s="122">
        <v>2023560</v>
      </c>
      <c r="G5404" s="122">
        <v>367704.46</v>
      </c>
      <c r="H5404" s="120">
        <v>2019</v>
      </c>
      <c r="I5404" t="str">
        <f>IF(J5404="natural gas",VLOOKUP(D5404,'Cross-Page Data'!$I$4:$J$13,2,FALSE),IF(J5404="solar",VLOOKUP('Form 923'!D5404,'Cross-Page Data'!$I$14:$J$117,2,FALSE),J5404))</f>
        <v>other</v>
      </c>
      <c r="J5404" t="str">
        <f>VLOOKUP(E5404,'Cross-Page Data'!$D$4:$F$48,3,FALSE)</f>
        <v>other</v>
      </c>
      <c r="K5404" t="b">
        <f t="shared" si="84"/>
        <v>0</v>
      </c>
    </row>
    <row r="5405" spans="1:11">
      <c r="A5405" s="120">
        <v>50216</v>
      </c>
      <c r="B5405" s="121" t="s">
        <v>205</v>
      </c>
      <c r="C5405" s="121" t="s">
        <v>209</v>
      </c>
      <c r="D5405" s="121" t="s">
        <v>61</v>
      </c>
      <c r="E5405" s="121" t="s">
        <v>183</v>
      </c>
      <c r="F5405" s="122">
        <v>48354</v>
      </c>
      <c r="G5405" s="122">
        <v>8012.869</v>
      </c>
      <c r="H5405" s="120">
        <v>2019</v>
      </c>
      <c r="I5405" t="str">
        <f>IF(J5405="natural gas",VLOOKUP(D5405,'Cross-Page Data'!$I$4:$J$13,2,FALSE),IF(J5405="solar",VLOOKUP('Form 923'!D5405,'Cross-Page Data'!$I$14:$J$117,2,FALSE),J5405))</f>
        <v>crude oil</v>
      </c>
      <c r="J5405" t="str">
        <f>VLOOKUP(E5405,'Cross-Page Data'!$D$4:$F$48,3,FALSE)</f>
        <v>crude oil</v>
      </c>
      <c r="K5405" t="b">
        <f t="shared" si="84"/>
        <v>0</v>
      </c>
    </row>
    <row r="5406" spans="1:11">
      <c r="A5406" s="120">
        <v>50218</v>
      </c>
      <c r="B5406" s="121" t="s">
        <v>201</v>
      </c>
      <c r="C5406" s="121" t="s">
        <v>206</v>
      </c>
      <c r="D5406" s="121" t="s">
        <v>116</v>
      </c>
      <c r="E5406" s="121" t="s">
        <v>170</v>
      </c>
      <c r="F5406" s="122">
        <v>19613</v>
      </c>
      <c r="G5406" s="122">
        <v>2203</v>
      </c>
      <c r="H5406" s="120">
        <v>2019</v>
      </c>
      <c r="I5406" t="str">
        <f>IF(J5406="natural gas",VLOOKUP(D5406,'Cross-Page Data'!$I$4:$J$13,2,FALSE),IF(J5406="solar",VLOOKUP('Form 923'!D5406,'Cross-Page Data'!$I$14:$J$117,2,FALSE),J5406))</f>
        <v>hydro</v>
      </c>
      <c r="J5406" t="str">
        <f>VLOOKUP(E5406,'Cross-Page Data'!$D$4:$F$48,3,FALSE)</f>
        <v>hydro</v>
      </c>
      <c r="K5406" t="b">
        <f t="shared" si="84"/>
        <v>1</v>
      </c>
    </row>
    <row r="5407" spans="1:11">
      <c r="A5407" s="120">
        <v>50219</v>
      </c>
      <c r="B5407" s="121" t="s">
        <v>201</v>
      </c>
      <c r="C5407" s="121" t="s">
        <v>206</v>
      </c>
      <c r="D5407" s="121" t="s">
        <v>116</v>
      </c>
      <c r="E5407" s="121" t="s">
        <v>170</v>
      </c>
      <c r="F5407" s="122">
        <v>112521</v>
      </c>
      <c r="G5407" s="122">
        <v>12640</v>
      </c>
      <c r="H5407" s="120">
        <v>2019</v>
      </c>
      <c r="I5407" t="str">
        <f>IF(J5407="natural gas",VLOOKUP(D5407,'Cross-Page Data'!$I$4:$J$13,2,FALSE),IF(J5407="solar",VLOOKUP('Form 923'!D5407,'Cross-Page Data'!$I$14:$J$117,2,FALSE),J5407))</f>
        <v>hydro</v>
      </c>
      <c r="J5407" t="str">
        <f>VLOOKUP(E5407,'Cross-Page Data'!$D$4:$F$48,3,FALSE)</f>
        <v>hydro</v>
      </c>
      <c r="K5407" t="b">
        <f t="shared" si="84"/>
        <v>1</v>
      </c>
    </row>
    <row r="5408" spans="1:11">
      <c r="A5408" s="120">
        <v>50223</v>
      </c>
      <c r="B5408" s="121" t="s">
        <v>201</v>
      </c>
      <c r="C5408" s="121" t="s">
        <v>206</v>
      </c>
      <c r="D5408" s="121" t="s">
        <v>116</v>
      </c>
      <c r="E5408" s="121" t="s">
        <v>170</v>
      </c>
      <c r="F5408" s="122">
        <v>22914</v>
      </c>
      <c r="G5408" s="122">
        <v>2574</v>
      </c>
      <c r="H5408" s="120">
        <v>2019</v>
      </c>
      <c r="I5408" t="str">
        <f>IF(J5408="natural gas",VLOOKUP(D5408,'Cross-Page Data'!$I$4:$J$13,2,FALSE),IF(J5408="solar",VLOOKUP('Form 923'!D5408,'Cross-Page Data'!$I$14:$J$117,2,FALSE),J5408))</f>
        <v>hydro</v>
      </c>
      <c r="J5408" t="str">
        <f>VLOOKUP(E5408,'Cross-Page Data'!$D$4:$F$48,3,FALSE)</f>
        <v>hydro</v>
      </c>
      <c r="K5408" t="b">
        <f t="shared" si="84"/>
        <v>1</v>
      </c>
    </row>
    <row r="5409" ht="25.5" spans="1:11">
      <c r="A5409" s="120">
        <v>50224</v>
      </c>
      <c r="B5409" s="121" t="s">
        <v>205</v>
      </c>
      <c r="C5409" s="121" t="s">
        <v>210</v>
      </c>
      <c r="D5409" s="121" t="s">
        <v>79</v>
      </c>
      <c r="E5409" s="121" t="s">
        <v>38</v>
      </c>
      <c r="F5409" s="122">
        <v>10084</v>
      </c>
      <c r="G5409" s="122">
        <v>1211.839</v>
      </c>
      <c r="H5409" s="120">
        <v>2019</v>
      </c>
      <c r="I5409" t="str">
        <f>IF(J5409="natural gas",VLOOKUP(D5409,'Cross-Page Data'!$I$4:$J$13,2,FALSE),IF(J5409="solar",VLOOKUP('Form 923'!D5409,'Cross-Page Data'!$I$14:$J$117,2,FALSE),J5409))</f>
        <v>natural gas peaker</v>
      </c>
      <c r="J5409" t="str">
        <f>VLOOKUP(E5409,'Cross-Page Data'!$D$4:$F$48,3,FALSE)</f>
        <v>natural gas</v>
      </c>
      <c r="K5409" t="b">
        <f t="shared" si="84"/>
        <v>0</v>
      </c>
    </row>
    <row r="5410" ht="25.5" spans="1:11">
      <c r="A5410" s="120">
        <v>50224</v>
      </c>
      <c r="B5410" s="121" t="s">
        <v>205</v>
      </c>
      <c r="C5410" s="121" t="s">
        <v>210</v>
      </c>
      <c r="D5410" s="121" t="s">
        <v>79</v>
      </c>
      <c r="E5410" s="121" t="s">
        <v>130</v>
      </c>
      <c r="F5410" s="122">
        <v>42963</v>
      </c>
      <c r="G5410" s="122">
        <v>5162.521</v>
      </c>
      <c r="H5410" s="120">
        <v>2019</v>
      </c>
      <c r="I5410" t="str">
        <f>IF(J5410="natural gas",VLOOKUP(D5410,'Cross-Page Data'!$I$4:$J$13,2,FALSE),IF(J5410="solar",VLOOKUP('Form 923'!D5410,'Cross-Page Data'!$I$14:$J$117,2,FALSE),J5410))</f>
        <v>biomass</v>
      </c>
      <c r="J5410" t="str">
        <f>VLOOKUP(E5410,'Cross-Page Data'!$D$4:$F$48,3,FALSE)</f>
        <v>biomass</v>
      </c>
      <c r="K5410" t="b">
        <f t="shared" si="84"/>
        <v>0</v>
      </c>
    </row>
    <row r="5411" ht="25.5" spans="1:11">
      <c r="A5411" s="120">
        <v>50224</v>
      </c>
      <c r="B5411" s="121" t="s">
        <v>205</v>
      </c>
      <c r="C5411" s="121" t="s">
        <v>210</v>
      </c>
      <c r="D5411" s="121" t="s">
        <v>79</v>
      </c>
      <c r="E5411" s="121" t="s">
        <v>146</v>
      </c>
      <c r="F5411" s="122">
        <v>5</v>
      </c>
      <c r="G5411" s="122">
        <v>0.64</v>
      </c>
      <c r="H5411" s="120">
        <v>2019</v>
      </c>
      <c r="I5411" t="str">
        <f>IF(J5411="natural gas",VLOOKUP(D5411,'Cross-Page Data'!$I$4:$J$13,2,FALSE),IF(J5411="solar",VLOOKUP('Form 923'!D5411,'Cross-Page Data'!$I$14:$J$117,2,FALSE),J5411))</f>
        <v>other</v>
      </c>
      <c r="J5411" t="str">
        <f>VLOOKUP(E5411,'Cross-Page Data'!$D$4:$F$48,3,FALSE)</f>
        <v>other</v>
      </c>
      <c r="K5411" t="b">
        <f t="shared" si="84"/>
        <v>0</v>
      </c>
    </row>
    <row r="5412" spans="1:11">
      <c r="A5412" s="120">
        <v>50225</v>
      </c>
      <c r="B5412" s="121" t="s">
        <v>201</v>
      </c>
      <c r="C5412" s="121" t="s">
        <v>206</v>
      </c>
      <c r="D5412" s="121" t="s">
        <v>68</v>
      </c>
      <c r="E5412" s="121" t="s">
        <v>105</v>
      </c>
      <c r="F5412" s="122">
        <v>796669</v>
      </c>
      <c r="G5412" s="122">
        <v>35455.093</v>
      </c>
      <c r="H5412" s="120">
        <v>2019</v>
      </c>
      <c r="I5412" t="str">
        <f>IF(J5412="natural gas",VLOOKUP(D5412,'Cross-Page Data'!$I$4:$J$13,2,FALSE),IF(J5412="solar",VLOOKUP('Form 923'!D5412,'Cross-Page Data'!$I$14:$J$117,2,FALSE),J5412))</f>
        <v>municipal solid waste</v>
      </c>
      <c r="J5412" t="str">
        <f>VLOOKUP(E5412,'Cross-Page Data'!$D$4:$F$48,3,FALSE)</f>
        <v>municipal solid waste</v>
      </c>
      <c r="K5412" t="b">
        <f t="shared" si="84"/>
        <v>1</v>
      </c>
    </row>
    <row r="5413" spans="1:11">
      <c r="A5413" s="120">
        <v>50225</v>
      </c>
      <c r="B5413" s="121" t="s">
        <v>201</v>
      </c>
      <c r="C5413" s="121" t="s">
        <v>206</v>
      </c>
      <c r="D5413" s="121" t="s">
        <v>68</v>
      </c>
      <c r="E5413" s="121" t="s">
        <v>110</v>
      </c>
      <c r="F5413" s="122">
        <v>973695</v>
      </c>
      <c r="G5413" s="122">
        <v>43333.299</v>
      </c>
      <c r="H5413" s="120">
        <v>2019</v>
      </c>
      <c r="I5413" t="str">
        <f>IF(J5413="natural gas",VLOOKUP(D5413,'Cross-Page Data'!$I$4:$J$13,2,FALSE),IF(J5413="solar",VLOOKUP('Form 923'!D5413,'Cross-Page Data'!$I$14:$J$117,2,FALSE),J5413))</f>
        <v>municipal solid waste</v>
      </c>
      <c r="J5413" t="str">
        <f>VLOOKUP(E5413,'Cross-Page Data'!$D$4:$F$48,3,FALSE)</f>
        <v>municipal solid waste</v>
      </c>
      <c r="K5413" t="b">
        <f t="shared" si="84"/>
        <v>1</v>
      </c>
    </row>
    <row r="5414" spans="1:11">
      <c r="A5414" s="120">
        <v>50225</v>
      </c>
      <c r="B5414" s="121" t="s">
        <v>201</v>
      </c>
      <c r="C5414" s="121" t="s">
        <v>206</v>
      </c>
      <c r="D5414" s="121" t="s">
        <v>68</v>
      </c>
      <c r="E5414" s="121" t="s">
        <v>38</v>
      </c>
      <c r="F5414" s="122">
        <v>15272</v>
      </c>
      <c r="G5414" s="122">
        <v>626.608</v>
      </c>
      <c r="H5414" s="120">
        <v>2019</v>
      </c>
      <c r="I5414" t="str">
        <f>IF(J5414="natural gas",VLOOKUP(D5414,'Cross-Page Data'!$I$4:$J$13,2,FALSE),IF(J5414="solar",VLOOKUP('Form 923'!D5414,'Cross-Page Data'!$I$14:$J$117,2,FALSE),J5414))</f>
        <v>natural gas nonpeaker - preexisting retiring</v>
      </c>
      <c r="J5414" t="str">
        <f>VLOOKUP(E5414,'Cross-Page Data'!$D$4:$F$48,3,FALSE)</f>
        <v>natural gas</v>
      </c>
      <c r="K5414" t="b">
        <f t="shared" si="84"/>
        <v>1</v>
      </c>
    </row>
    <row r="5415" spans="1:11">
      <c r="A5415" s="120">
        <v>50228</v>
      </c>
      <c r="B5415" s="121" t="s">
        <v>201</v>
      </c>
      <c r="C5415" s="121" t="s">
        <v>206</v>
      </c>
      <c r="D5415" s="121" t="s">
        <v>116</v>
      </c>
      <c r="E5415" s="121" t="s">
        <v>170</v>
      </c>
      <c r="F5415" s="122">
        <v>3916</v>
      </c>
      <c r="G5415" s="122">
        <v>440</v>
      </c>
      <c r="H5415" s="120">
        <v>2019</v>
      </c>
      <c r="I5415" t="str">
        <f>IF(J5415="natural gas",VLOOKUP(D5415,'Cross-Page Data'!$I$4:$J$13,2,FALSE),IF(J5415="solar",VLOOKUP('Form 923'!D5415,'Cross-Page Data'!$I$14:$J$117,2,FALSE),J5415))</f>
        <v>hydro</v>
      </c>
      <c r="J5415" t="str">
        <f>VLOOKUP(E5415,'Cross-Page Data'!$D$4:$F$48,3,FALSE)</f>
        <v>hydro</v>
      </c>
      <c r="K5415" t="b">
        <f t="shared" si="84"/>
        <v>1</v>
      </c>
    </row>
    <row r="5416" spans="1:11">
      <c r="A5416" s="120">
        <v>50229</v>
      </c>
      <c r="B5416" s="121" t="s">
        <v>205</v>
      </c>
      <c r="C5416" s="121" t="s">
        <v>209</v>
      </c>
      <c r="D5416" s="121" t="s">
        <v>68</v>
      </c>
      <c r="E5416" s="121" t="s">
        <v>38</v>
      </c>
      <c r="F5416" s="122">
        <v>822019</v>
      </c>
      <c r="G5416" s="122">
        <v>201254.93</v>
      </c>
      <c r="H5416" s="120">
        <v>2019</v>
      </c>
      <c r="I5416" t="str">
        <f>IF(J5416="natural gas",VLOOKUP(D5416,'Cross-Page Data'!$I$4:$J$13,2,FALSE),IF(J5416="solar",VLOOKUP('Form 923'!D5416,'Cross-Page Data'!$I$14:$J$117,2,FALSE),J5416))</f>
        <v>natural gas nonpeaker - preexisting retiring</v>
      </c>
      <c r="J5416" t="str">
        <f>VLOOKUP(E5416,'Cross-Page Data'!$D$4:$F$48,3,FALSE)</f>
        <v>natural gas</v>
      </c>
      <c r="K5416" t="b">
        <f t="shared" si="84"/>
        <v>0</v>
      </c>
    </row>
    <row r="5417" spans="1:11">
      <c r="A5417" s="120">
        <v>50229</v>
      </c>
      <c r="B5417" s="121" t="s">
        <v>205</v>
      </c>
      <c r="C5417" s="121" t="s">
        <v>209</v>
      </c>
      <c r="D5417" s="121" t="s">
        <v>68</v>
      </c>
      <c r="E5417" s="121" t="s">
        <v>140</v>
      </c>
      <c r="F5417" s="122">
        <v>59747</v>
      </c>
      <c r="G5417" s="122">
        <v>14627.069</v>
      </c>
      <c r="H5417" s="120">
        <v>2019</v>
      </c>
      <c r="I5417" t="str">
        <f>IF(J5417="natural gas",VLOOKUP(D5417,'Cross-Page Data'!$I$4:$J$13,2,FALSE),IF(J5417="solar",VLOOKUP('Form 923'!D5417,'Cross-Page Data'!$I$14:$J$117,2,FALSE),J5417))</f>
        <v>other</v>
      </c>
      <c r="J5417" t="str">
        <f>VLOOKUP(E5417,'Cross-Page Data'!$D$4:$F$48,3,FALSE)</f>
        <v>other</v>
      </c>
      <c r="K5417" t="b">
        <f t="shared" si="84"/>
        <v>0</v>
      </c>
    </row>
    <row r="5418" spans="1:11">
      <c r="A5418" s="120">
        <v>50231</v>
      </c>
      <c r="B5418" s="121" t="s">
        <v>205</v>
      </c>
      <c r="C5418" s="121" t="s">
        <v>209</v>
      </c>
      <c r="D5418" s="121" t="s">
        <v>68</v>
      </c>
      <c r="E5418" s="121" t="s">
        <v>176</v>
      </c>
      <c r="F5418" s="122">
        <v>0</v>
      </c>
      <c r="G5418" s="122">
        <v>0</v>
      </c>
      <c r="H5418" s="120">
        <v>2019</v>
      </c>
      <c r="I5418" t="str">
        <f>IF(J5418="natural gas",VLOOKUP(D5418,'Cross-Page Data'!$I$4:$J$13,2,FALSE),IF(J5418="solar",VLOOKUP('Form 923'!D5418,'Cross-Page Data'!$I$14:$J$117,2,FALSE),J5418))</f>
        <v>biomass</v>
      </c>
      <c r="J5418" t="str">
        <f>VLOOKUP(E5418,'Cross-Page Data'!$D$4:$F$48,3,FALSE)</f>
        <v>biomass</v>
      </c>
      <c r="K5418" t="b">
        <f t="shared" si="84"/>
        <v>0</v>
      </c>
    </row>
    <row r="5419" spans="1:11">
      <c r="A5419" s="120">
        <v>50233</v>
      </c>
      <c r="B5419" s="121" t="s">
        <v>201</v>
      </c>
      <c r="C5419" s="121" t="s">
        <v>206</v>
      </c>
      <c r="D5419" s="121" t="s">
        <v>116</v>
      </c>
      <c r="E5419" s="121" t="s">
        <v>170</v>
      </c>
      <c r="F5419" s="122">
        <v>26891</v>
      </c>
      <c r="G5419" s="122">
        <v>3021</v>
      </c>
      <c r="H5419" s="120">
        <v>2019</v>
      </c>
      <c r="I5419" t="str">
        <f>IF(J5419="natural gas",VLOOKUP(D5419,'Cross-Page Data'!$I$4:$J$13,2,FALSE),IF(J5419="solar",VLOOKUP('Form 923'!D5419,'Cross-Page Data'!$I$14:$J$117,2,FALSE),J5419))</f>
        <v>hydro</v>
      </c>
      <c r="J5419" t="str">
        <f>VLOOKUP(E5419,'Cross-Page Data'!$D$4:$F$48,3,FALSE)</f>
        <v>hydro</v>
      </c>
      <c r="K5419" t="b">
        <f t="shared" si="84"/>
        <v>1</v>
      </c>
    </row>
    <row r="5420" ht="25.5" spans="1:11">
      <c r="A5420" s="120">
        <v>50234</v>
      </c>
      <c r="B5420" s="121" t="s">
        <v>205</v>
      </c>
      <c r="C5420" s="121" t="s">
        <v>210</v>
      </c>
      <c r="D5420" s="121" t="s">
        <v>79</v>
      </c>
      <c r="E5420" s="121" t="s">
        <v>38</v>
      </c>
      <c r="F5420" s="122">
        <v>60197</v>
      </c>
      <c r="G5420" s="122">
        <v>10755.5</v>
      </c>
      <c r="H5420" s="120">
        <v>2019</v>
      </c>
      <c r="I5420" t="str">
        <f>IF(J5420="natural gas",VLOOKUP(D5420,'Cross-Page Data'!$I$4:$J$13,2,FALSE),IF(J5420="solar",VLOOKUP('Form 923'!D5420,'Cross-Page Data'!$I$14:$J$117,2,FALSE),J5420))</f>
        <v>natural gas peaker</v>
      </c>
      <c r="J5420" t="str">
        <f>VLOOKUP(E5420,'Cross-Page Data'!$D$4:$F$48,3,FALSE)</f>
        <v>natural gas</v>
      </c>
      <c r="K5420" t="b">
        <f t="shared" si="84"/>
        <v>0</v>
      </c>
    </row>
    <row r="5421" ht="25.5" spans="1:11">
      <c r="A5421" s="120">
        <v>50240</v>
      </c>
      <c r="B5421" s="121" t="s">
        <v>205</v>
      </c>
      <c r="C5421" s="121" t="s">
        <v>210</v>
      </c>
      <c r="D5421" s="121" t="s">
        <v>79</v>
      </c>
      <c r="E5421" s="121" t="s">
        <v>70</v>
      </c>
      <c r="F5421" s="122">
        <v>191</v>
      </c>
      <c r="G5421" s="122">
        <v>38.22</v>
      </c>
      <c r="H5421" s="120">
        <v>2019</v>
      </c>
      <c r="I5421" t="str">
        <f>IF(J5421="natural gas",VLOOKUP(D5421,'Cross-Page Data'!$I$4:$J$13,2,FALSE),IF(J5421="solar",VLOOKUP('Form 923'!D5421,'Cross-Page Data'!$I$14:$J$117,2,FALSE),J5421))</f>
        <v>heavy or residual fuel oil</v>
      </c>
      <c r="J5421" t="str">
        <f>VLOOKUP(E5421,'Cross-Page Data'!$D$4:$F$48,3,FALSE)</f>
        <v>heavy or residual fuel oil</v>
      </c>
      <c r="K5421" t="b">
        <f t="shared" si="84"/>
        <v>0</v>
      </c>
    </row>
    <row r="5422" ht="25.5" spans="1:11">
      <c r="A5422" s="120">
        <v>50240</v>
      </c>
      <c r="B5422" s="121" t="s">
        <v>205</v>
      </c>
      <c r="C5422" s="121" t="s">
        <v>210</v>
      </c>
      <c r="D5422" s="121" t="s">
        <v>68</v>
      </c>
      <c r="E5422" s="121" t="s">
        <v>54</v>
      </c>
      <c r="F5422" s="122">
        <v>192767</v>
      </c>
      <c r="G5422" s="122">
        <v>36838.261</v>
      </c>
      <c r="H5422" s="120">
        <v>2019</v>
      </c>
      <c r="I5422" t="str">
        <f>IF(J5422="natural gas",VLOOKUP(D5422,'Cross-Page Data'!$I$4:$J$13,2,FALSE),IF(J5422="solar",VLOOKUP('Form 923'!D5422,'Cross-Page Data'!$I$14:$J$117,2,FALSE),J5422))</f>
        <v>hard coal</v>
      </c>
      <c r="J5422" t="str">
        <f>VLOOKUP(E5422,'Cross-Page Data'!$D$4:$F$48,3,FALSE)</f>
        <v>hard coal</v>
      </c>
      <c r="K5422" t="b">
        <f t="shared" si="84"/>
        <v>0</v>
      </c>
    </row>
    <row r="5423" ht="25.5" spans="1:11">
      <c r="A5423" s="120">
        <v>50240</v>
      </c>
      <c r="B5423" s="121" t="s">
        <v>205</v>
      </c>
      <c r="C5423" s="121" t="s">
        <v>210</v>
      </c>
      <c r="D5423" s="121" t="s">
        <v>68</v>
      </c>
      <c r="E5423" s="121" t="s">
        <v>38</v>
      </c>
      <c r="F5423" s="122">
        <v>636003</v>
      </c>
      <c r="G5423" s="122">
        <v>121542.22</v>
      </c>
      <c r="H5423" s="120">
        <v>2019</v>
      </c>
      <c r="I5423" t="str">
        <f>IF(J5423="natural gas",VLOOKUP(D5423,'Cross-Page Data'!$I$4:$J$13,2,FALSE),IF(J5423="solar",VLOOKUP('Form 923'!D5423,'Cross-Page Data'!$I$14:$J$117,2,FALSE),J5423))</f>
        <v>natural gas nonpeaker - preexisting retiring</v>
      </c>
      <c r="J5423" t="str">
        <f>VLOOKUP(E5423,'Cross-Page Data'!$D$4:$F$48,3,FALSE)</f>
        <v>natural gas</v>
      </c>
      <c r="K5423" t="b">
        <f t="shared" si="84"/>
        <v>0</v>
      </c>
    </row>
    <row r="5424" ht="25.5" spans="1:11">
      <c r="A5424" s="120">
        <v>50241</v>
      </c>
      <c r="B5424" s="121" t="s">
        <v>205</v>
      </c>
      <c r="C5424" s="121" t="s">
        <v>210</v>
      </c>
      <c r="D5424" s="121" t="s">
        <v>79</v>
      </c>
      <c r="E5424" s="121" t="s">
        <v>70</v>
      </c>
      <c r="F5424" s="122">
        <v>465</v>
      </c>
      <c r="G5424" s="122">
        <v>68</v>
      </c>
      <c r="H5424" s="120">
        <v>2019</v>
      </c>
      <c r="I5424" t="str">
        <f>IF(J5424="natural gas",VLOOKUP(D5424,'Cross-Page Data'!$I$4:$J$13,2,FALSE),IF(J5424="solar",VLOOKUP('Form 923'!D5424,'Cross-Page Data'!$I$14:$J$117,2,FALSE),J5424))</f>
        <v>heavy or residual fuel oil</v>
      </c>
      <c r="J5424" t="str">
        <f>VLOOKUP(E5424,'Cross-Page Data'!$D$4:$F$48,3,FALSE)</f>
        <v>heavy or residual fuel oil</v>
      </c>
      <c r="K5424" t="b">
        <f t="shared" si="84"/>
        <v>0</v>
      </c>
    </row>
    <row r="5425" ht="25.5" spans="1:11">
      <c r="A5425" s="120">
        <v>50241</v>
      </c>
      <c r="B5425" s="121" t="s">
        <v>205</v>
      </c>
      <c r="C5425" s="121" t="s">
        <v>210</v>
      </c>
      <c r="D5425" s="121" t="s">
        <v>79</v>
      </c>
      <c r="E5425" s="121" t="s">
        <v>38</v>
      </c>
      <c r="F5425" s="122">
        <v>0</v>
      </c>
      <c r="G5425" s="122">
        <v>0</v>
      </c>
      <c r="H5425" s="120">
        <v>2019</v>
      </c>
      <c r="I5425" t="str">
        <f>IF(J5425="natural gas",VLOOKUP(D5425,'Cross-Page Data'!$I$4:$J$13,2,FALSE),IF(J5425="solar",VLOOKUP('Form 923'!D5425,'Cross-Page Data'!$I$14:$J$117,2,FALSE),J5425))</f>
        <v>natural gas peaker</v>
      </c>
      <c r="J5425" t="str">
        <f>VLOOKUP(E5425,'Cross-Page Data'!$D$4:$F$48,3,FALSE)</f>
        <v>natural gas</v>
      </c>
      <c r="K5425" t="b">
        <f t="shared" si="84"/>
        <v>0</v>
      </c>
    </row>
    <row r="5426" spans="1:11">
      <c r="A5426" s="120">
        <v>50243</v>
      </c>
      <c r="B5426" s="121" t="s">
        <v>201</v>
      </c>
      <c r="C5426" s="121" t="s">
        <v>206</v>
      </c>
      <c r="D5426" s="121" t="s">
        <v>73</v>
      </c>
      <c r="E5426" s="121" t="s">
        <v>54</v>
      </c>
      <c r="F5426" s="122">
        <v>0</v>
      </c>
      <c r="G5426" s="122">
        <v>0</v>
      </c>
      <c r="H5426" s="120">
        <v>2019</v>
      </c>
      <c r="I5426" t="str">
        <f>IF(J5426="natural gas",VLOOKUP(D5426,'Cross-Page Data'!$I$4:$J$13,2,FALSE),IF(J5426="solar",VLOOKUP('Form 923'!D5426,'Cross-Page Data'!$I$14:$J$117,2,FALSE),J5426))</f>
        <v>hard coal</v>
      </c>
      <c r="J5426" t="str">
        <f>VLOOKUP(E5426,'Cross-Page Data'!$D$4:$F$48,3,FALSE)</f>
        <v>hard coal</v>
      </c>
      <c r="K5426" t="b">
        <f t="shared" si="84"/>
        <v>1</v>
      </c>
    </row>
    <row r="5427" spans="1:11">
      <c r="A5427" s="120">
        <v>50243</v>
      </c>
      <c r="B5427" s="121" t="s">
        <v>201</v>
      </c>
      <c r="C5427" s="121" t="s">
        <v>206</v>
      </c>
      <c r="D5427" s="121" t="s">
        <v>73</v>
      </c>
      <c r="E5427" s="121" t="s">
        <v>70</v>
      </c>
      <c r="F5427" s="122">
        <v>3622</v>
      </c>
      <c r="G5427" s="122">
        <v>307.353</v>
      </c>
      <c r="H5427" s="120">
        <v>2019</v>
      </c>
      <c r="I5427" t="str">
        <f>IF(J5427="natural gas",VLOOKUP(D5427,'Cross-Page Data'!$I$4:$J$13,2,FALSE),IF(J5427="solar",VLOOKUP('Form 923'!D5427,'Cross-Page Data'!$I$14:$J$117,2,FALSE),J5427))</f>
        <v>heavy or residual fuel oil</v>
      </c>
      <c r="J5427" t="str">
        <f>VLOOKUP(E5427,'Cross-Page Data'!$D$4:$F$48,3,FALSE)</f>
        <v>heavy or residual fuel oil</v>
      </c>
      <c r="K5427" t="b">
        <f t="shared" si="84"/>
        <v>1</v>
      </c>
    </row>
    <row r="5428" spans="1:11">
      <c r="A5428" s="120">
        <v>50243</v>
      </c>
      <c r="B5428" s="121" t="s">
        <v>201</v>
      </c>
      <c r="C5428" s="121" t="s">
        <v>206</v>
      </c>
      <c r="D5428" s="121" t="s">
        <v>73</v>
      </c>
      <c r="E5428" s="121" t="s">
        <v>38</v>
      </c>
      <c r="F5428" s="122">
        <v>13410</v>
      </c>
      <c r="G5428" s="122">
        <v>1054.647</v>
      </c>
      <c r="H5428" s="120">
        <v>2019</v>
      </c>
      <c r="I5428" t="str">
        <f>IF(J5428="natural gas",VLOOKUP(D5428,'Cross-Page Data'!$I$4:$J$13,2,FALSE),IF(J5428="solar",VLOOKUP('Form 923'!D5428,'Cross-Page Data'!$I$14:$J$117,2,FALSE),J5428))</f>
        <v>natural gas peaker</v>
      </c>
      <c r="J5428" t="str">
        <f>VLOOKUP(E5428,'Cross-Page Data'!$D$4:$F$48,3,FALSE)</f>
        <v>natural gas</v>
      </c>
      <c r="K5428" t="b">
        <f t="shared" si="84"/>
        <v>1</v>
      </c>
    </row>
    <row r="5429" spans="1:11">
      <c r="A5429" s="120">
        <v>50243</v>
      </c>
      <c r="B5429" s="121" t="s">
        <v>201</v>
      </c>
      <c r="C5429" s="121" t="s">
        <v>206</v>
      </c>
      <c r="D5429" s="121" t="s">
        <v>68</v>
      </c>
      <c r="E5429" s="121" t="s">
        <v>38</v>
      </c>
      <c r="F5429" s="122">
        <v>0</v>
      </c>
      <c r="G5429" s="122">
        <v>0</v>
      </c>
      <c r="H5429" s="120">
        <v>2019</v>
      </c>
      <c r="I5429" t="str">
        <f>IF(J5429="natural gas",VLOOKUP(D5429,'Cross-Page Data'!$I$4:$J$13,2,FALSE),IF(J5429="solar",VLOOKUP('Form 923'!D5429,'Cross-Page Data'!$I$14:$J$117,2,FALSE),J5429))</f>
        <v>natural gas nonpeaker - preexisting retiring</v>
      </c>
      <c r="J5429" t="str">
        <f>VLOOKUP(E5429,'Cross-Page Data'!$D$4:$F$48,3,FALSE)</f>
        <v>natural gas</v>
      </c>
      <c r="K5429" t="b">
        <f t="shared" si="84"/>
        <v>1</v>
      </c>
    </row>
    <row r="5430" spans="1:11">
      <c r="A5430" s="120">
        <v>50243</v>
      </c>
      <c r="B5430" s="121" t="s">
        <v>201</v>
      </c>
      <c r="C5430" s="121" t="s">
        <v>206</v>
      </c>
      <c r="D5430" s="121" t="s">
        <v>68</v>
      </c>
      <c r="E5430" s="121" t="s">
        <v>152</v>
      </c>
      <c r="F5430" s="122">
        <v>0</v>
      </c>
      <c r="G5430" s="122">
        <v>0</v>
      </c>
      <c r="H5430" s="120">
        <v>2019</v>
      </c>
      <c r="I5430" t="str">
        <f>IF(J5430="natural gas",VLOOKUP(D5430,'Cross-Page Data'!$I$4:$J$13,2,FALSE),IF(J5430="solar",VLOOKUP('Form 923'!D5430,'Cross-Page Data'!$I$14:$J$117,2,FALSE),J5430))</f>
        <v>heavy or residual fuel oil</v>
      </c>
      <c r="J5430" t="str">
        <f>VLOOKUP(E5430,'Cross-Page Data'!$D$4:$F$48,3,FALSE)</f>
        <v>heavy or residual fuel oil</v>
      </c>
      <c r="K5430" t="b">
        <f t="shared" si="84"/>
        <v>1</v>
      </c>
    </row>
    <row r="5431" spans="1:11">
      <c r="A5431" s="120">
        <v>50243</v>
      </c>
      <c r="B5431" s="121" t="s">
        <v>201</v>
      </c>
      <c r="C5431" s="121" t="s">
        <v>206</v>
      </c>
      <c r="D5431" s="121" t="s">
        <v>68</v>
      </c>
      <c r="E5431" s="121" t="s">
        <v>160</v>
      </c>
      <c r="F5431" s="122">
        <v>0</v>
      </c>
      <c r="G5431" s="122">
        <v>0</v>
      </c>
      <c r="H5431" s="120">
        <v>2019</v>
      </c>
      <c r="I5431" t="str">
        <f>IF(J5431="natural gas",VLOOKUP(D5431,'Cross-Page Data'!$I$4:$J$13,2,FALSE),IF(J5431="solar",VLOOKUP('Form 923'!D5431,'Cross-Page Data'!$I$14:$J$117,2,FALSE),J5431))</f>
        <v>biomass</v>
      </c>
      <c r="J5431" t="str">
        <f>VLOOKUP(E5431,'Cross-Page Data'!$D$4:$F$48,3,FALSE)</f>
        <v>biomass</v>
      </c>
      <c r="K5431" t="b">
        <f t="shared" si="84"/>
        <v>1</v>
      </c>
    </row>
    <row r="5432" spans="1:11">
      <c r="A5432" s="120">
        <v>50243</v>
      </c>
      <c r="B5432" s="121" t="s">
        <v>201</v>
      </c>
      <c r="C5432" s="121" t="s">
        <v>206</v>
      </c>
      <c r="D5432" s="121" t="s">
        <v>68</v>
      </c>
      <c r="E5432" s="121" t="s">
        <v>166</v>
      </c>
      <c r="F5432" s="122">
        <v>0</v>
      </c>
      <c r="G5432" s="122">
        <v>0</v>
      </c>
      <c r="H5432" s="120">
        <v>2019</v>
      </c>
      <c r="I5432" t="str">
        <f>IF(J5432="natural gas",VLOOKUP(D5432,'Cross-Page Data'!$I$4:$J$13,2,FALSE),IF(J5432="solar",VLOOKUP('Form 923'!D5432,'Cross-Page Data'!$I$14:$J$117,2,FALSE),J5432))</f>
        <v>other</v>
      </c>
      <c r="J5432" t="str">
        <f>VLOOKUP(E5432,'Cross-Page Data'!$D$4:$F$48,3,FALSE)</f>
        <v>other</v>
      </c>
      <c r="K5432" t="b">
        <f t="shared" si="84"/>
        <v>1</v>
      </c>
    </row>
    <row r="5433" spans="1:11">
      <c r="A5433" s="120">
        <v>50243</v>
      </c>
      <c r="B5433" s="121" t="s">
        <v>201</v>
      </c>
      <c r="C5433" s="121" t="s">
        <v>206</v>
      </c>
      <c r="D5433" s="121" t="s">
        <v>68</v>
      </c>
      <c r="E5433" s="121" t="s">
        <v>176</v>
      </c>
      <c r="F5433" s="122">
        <v>0</v>
      </c>
      <c r="G5433" s="122">
        <v>0</v>
      </c>
      <c r="H5433" s="120">
        <v>2019</v>
      </c>
      <c r="I5433" t="str">
        <f>IF(J5433="natural gas",VLOOKUP(D5433,'Cross-Page Data'!$I$4:$J$13,2,FALSE),IF(J5433="solar",VLOOKUP('Form 923'!D5433,'Cross-Page Data'!$I$14:$J$117,2,FALSE),J5433))</f>
        <v>biomass</v>
      </c>
      <c r="J5433" t="str">
        <f>VLOOKUP(E5433,'Cross-Page Data'!$D$4:$F$48,3,FALSE)</f>
        <v>biomass</v>
      </c>
      <c r="K5433" t="b">
        <f t="shared" si="84"/>
        <v>1</v>
      </c>
    </row>
    <row r="5434" spans="1:11">
      <c r="A5434" s="120">
        <v>50244</v>
      </c>
      <c r="B5434" s="121" t="s">
        <v>205</v>
      </c>
      <c r="C5434" s="121" t="s">
        <v>209</v>
      </c>
      <c r="D5434" s="121" t="s">
        <v>68</v>
      </c>
      <c r="E5434" s="121" t="s">
        <v>54</v>
      </c>
      <c r="F5434" s="122">
        <v>517810</v>
      </c>
      <c r="G5434" s="122">
        <v>94091.726</v>
      </c>
      <c r="H5434" s="120">
        <v>2019</v>
      </c>
      <c r="I5434" t="str">
        <f>IF(J5434="natural gas",VLOOKUP(D5434,'Cross-Page Data'!$I$4:$J$13,2,FALSE),IF(J5434="solar",VLOOKUP('Form 923'!D5434,'Cross-Page Data'!$I$14:$J$117,2,FALSE),J5434))</f>
        <v>hard coal</v>
      </c>
      <c r="J5434" t="str">
        <f>VLOOKUP(E5434,'Cross-Page Data'!$D$4:$F$48,3,FALSE)</f>
        <v>hard coal</v>
      </c>
      <c r="K5434" t="b">
        <f t="shared" si="84"/>
        <v>0</v>
      </c>
    </row>
    <row r="5435" spans="1:11">
      <c r="A5435" s="120">
        <v>50244</v>
      </c>
      <c r="B5435" s="121" t="s">
        <v>205</v>
      </c>
      <c r="C5435" s="121" t="s">
        <v>209</v>
      </c>
      <c r="D5435" s="121" t="s">
        <v>68</v>
      </c>
      <c r="E5435" s="121" t="s">
        <v>59</v>
      </c>
      <c r="F5435" s="122">
        <v>752624</v>
      </c>
      <c r="G5435" s="122">
        <v>136760.58</v>
      </c>
      <c r="H5435" s="120">
        <v>2019</v>
      </c>
      <c r="I5435" t="str">
        <f>IF(J5435="natural gas",VLOOKUP(D5435,'Cross-Page Data'!$I$4:$J$13,2,FALSE),IF(J5435="solar",VLOOKUP('Form 923'!D5435,'Cross-Page Data'!$I$14:$J$117,2,FALSE),J5435))</f>
        <v>biomass</v>
      </c>
      <c r="J5435" t="str">
        <f>VLOOKUP(E5435,'Cross-Page Data'!$D$4:$F$48,3,FALSE)</f>
        <v>biomass</v>
      </c>
      <c r="K5435" t="b">
        <f t="shared" si="84"/>
        <v>0</v>
      </c>
    </row>
    <row r="5436" spans="1:11">
      <c r="A5436" s="120">
        <v>50244</v>
      </c>
      <c r="B5436" s="121" t="s">
        <v>205</v>
      </c>
      <c r="C5436" s="121" t="s">
        <v>209</v>
      </c>
      <c r="D5436" s="121" t="s">
        <v>68</v>
      </c>
      <c r="E5436" s="121" t="s">
        <v>70</v>
      </c>
      <c r="F5436" s="122">
        <v>0</v>
      </c>
      <c r="G5436" s="122">
        <v>0</v>
      </c>
      <c r="H5436" s="120">
        <v>2019</v>
      </c>
      <c r="I5436" t="str">
        <f>IF(J5436="natural gas",VLOOKUP(D5436,'Cross-Page Data'!$I$4:$J$13,2,FALSE),IF(J5436="solar",VLOOKUP('Form 923'!D5436,'Cross-Page Data'!$I$14:$J$117,2,FALSE),J5436))</f>
        <v>heavy or residual fuel oil</v>
      </c>
      <c r="J5436" t="str">
        <f>VLOOKUP(E5436,'Cross-Page Data'!$D$4:$F$48,3,FALSE)</f>
        <v>heavy or residual fuel oil</v>
      </c>
      <c r="K5436" t="b">
        <f t="shared" si="84"/>
        <v>0</v>
      </c>
    </row>
    <row r="5437" spans="1:11">
      <c r="A5437" s="120">
        <v>50244</v>
      </c>
      <c r="B5437" s="121" t="s">
        <v>205</v>
      </c>
      <c r="C5437" s="121" t="s">
        <v>209</v>
      </c>
      <c r="D5437" s="121" t="s">
        <v>68</v>
      </c>
      <c r="E5437" s="121" t="s">
        <v>86</v>
      </c>
      <c r="F5437" s="122">
        <v>0</v>
      </c>
      <c r="G5437" s="122">
        <v>0</v>
      </c>
      <c r="H5437" s="120">
        <v>2019</v>
      </c>
      <c r="I5437" t="str">
        <f>IF(J5437="natural gas",VLOOKUP(D5437,'Cross-Page Data'!$I$4:$J$13,2,FALSE),IF(J5437="solar",VLOOKUP('Form 923'!D5437,'Cross-Page Data'!$I$14:$J$117,2,FALSE),J5437))</f>
        <v>other</v>
      </c>
      <c r="J5437" t="str">
        <f>VLOOKUP(E5437,'Cross-Page Data'!$D$4:$F$48,3,FALSE)</f>
        <v>other</v>
      </c>
      <c r="K5437" t="b">
        <f t="shared" si="84"/>
        <v>0</v>
      </c>
    </row>
    <row r="5438" spans="1:11">
      <c r="A5438" s="120">
        <v>50244</v>
      </c>
      <c r="B5438" s="121" t="s">
        <v>205</v>
      </c>
      <c r="C5438" s="121" t="s">
        <v>209</v>
      </c>
      <c r="D5438" s="121" t="s">
        <v>68</v>
      </c>
      <c r="E5438" s="121" t="s">
        <v>38</v>
      </c>
      <c r="F5438" s="122">
        <v>254145</v>
      </c>
      <c r="G5438" s="122">
        <v>46181.117</v>
      </c>
      <c r="H5438" s="120">
        <v>2019</v>
      </c>
      <c r="I5438" t="str">
        <f>IF(J5438="natural gas",VLOOKUP(D5438,'Cross-Page Data'!$I$4:$J$13,2,FALSE),IF(J5438="solar",VLOOKUP('Form 923'!D5438,'Cross-Page Data'!$I$14:$J$117,2,FALSE),J5438))</f>
        <v>natural gas nonpeaker - preexisting retiring</v>
      </c>
      <c r="J5438" t="str">
        <f>VLOOKUP(E5438,'Cross-Page Data'!$D$4:$F$48,3,FALSE)</f>
        <v>natural gas</v>
      </c>
      <c r="K5438" t="b">
        <f t="shared" si="84"/>
        <v>0</v>
      </c>
    </row>
    <row r="5439" spans="1:11">
      <c r="A5439" s="120">
        <v>50244</v>
      </c>
      <c r="B5439" s="121" t="s">
        <v>205</v>
      </c>
      <c r="C5439" s="121" t="s">
        <v>209</v>
      </c>
      <c r="D5439" s="121" t="s">
        <v>68</v>
      </c>
      <c r="E5439" s="121" t="s">
        <v>146</v>
      </c>
      <c r="F5439" s="122">
        <v>0</v>
      </c>
      <c r="G5439" s="122">
        <v>0</v>
      </c>
      <c r="H5439" s="120">
        <v>2019</v>
      </c>
      <c r="I5439" t="str">
        <f>IF(J5439="natural gas",VLOOKUP(D5439,'Cross-Page Data'!$I$4:$J$13,2,FALSE),IF(J5439="solar",VLOOKUP('Form 923'!D5439,'Cross-Page Data'!$I$14:$J$117,2,FALSE),J5439))</f>
        <v>other</v>
      </c>
      <c r="J5439" t="str">
        <f>VLOOKUP(E5439,'Cross-Page Data'!$D$4:$F$48,3,FALSE)</f>
        <v>other</v>
      </c>
      <c r="K5439" t="b">
        <f t="shared" si="84"/>
        <v>0</v>
      </c>
    </row>
    <row r="5440" spans="1:11">
      <c r="A5440" s="120">
        <v>50244</v>
      </c>
      <c r="B5440" s="121" t="s">
        <v>205</v>
      </c>
      <c r="C5440" s="121" t="s">
        <v>209</v>
      </c>
      <c r="D5440" s="121" t="s">
        <v>68</v>
      </c>
      <c r="E5440" s="121" t="s">
        <v>152</v>
      </c>
      <c r="F5440" s="122">
        <v>16338</v>
      </c>
      <c r="G5440" s="122">
        <v>2968.988</v>
      </c>
      <c r="H5440" s="120">
        <v>2019</v>
      </c>
      <c r="I5440" t="str">
        <f>IF(J5440="natural gas",VLOOKUP(D5440,'Cross-Page Data'!$I$4:$J$13,2,FALSE),IF(J5440="solar",VLOOKUP('Form 923'!D5440,'Cross-Page Data'!$I$14:$J$117,2,FALSE),J5440))</f>
        <v>heavy or residual fuel oil</v>
      </c>
      <c r="J5440" t="str">
        <f>VLOOKUP(E5440,'Cross-Page Data'!$D$4:$F$48,3,FALSE)</f>
        <v>heavy or residual fuel oil</v>
      </c>
      <c r="K5440" t="b">
        <f t="shared" si="84"/>
        <v>0</v>
      </c>
    </row>
    <row r="5441" spans="1:11">
      <c r="A5441" s="120">
        <v>50244</v>
      </c>
      <c r="B5441" s="121" t="s">
        <v>205</v>
      </c>
      <c r="C5441" s="121" t="s">
        <v>209</v>
      </c>
      <c r="D5441" s="121" t="s">
        <v>68</v>
      </c>
      <c r="E5441" s="121" t="s">
        <v>176</v>
      </c>
      <c r="F5441" s="122">
        <v>49048</v>
      </c>
      <c r="G5441" s="122">
        <v>8912.587</v>
      </c>
      <c r="H5441" s="120">
        <v>2019</v>
      </c>
      <c r="I5441" t="str">
        <f>IF(J5441="natural gas",VLOOKUP(D5441,'Cross-Page Data'!$I$4:$J$13,2,FALSE),IF(J5441="solar",VLOOKUP('Form 923'!D5441,'Cross-Page Data'!$I$14:$J$117,2,FALSE),J5441))</f>
        <v>biomass</v>
      </c>
      <c r="J5441" t="str">
        <f>VLOOKUP(E5441,'Cross-Page Data'!$D$4:$F$48,3,FALSE)</f>
        <v>biomass</v>
      </c>
      <c r="K5441" t="b">
        <f t="shared" si="84"/>
        <v>0</v>
      </c>
    </row>
    <row r="5442" spans="1:11">
      <c r="A5442" s="120">
        <v>50250</v>
      </c>
      <c r="B5442" s="121" t="s">
        <v>205</v>
      </c>
      <c r="C5442" s="121" t="s">
        <v>209</v>
      </c>
      <c r="D5442" s="121" t="s">
        <v>68</v>
      </c>
      <c r="E5442" s="121" t="s">
        <v>54</v>
      </c>
      <c r="F5442" s="122">
        <v>0</v>
      </c>
      <c r="G5442" s="122">
        <v>0</v>
      </c>
      <c r="H5442" s="120">
        <v>2019</v>
      </c>
      <c r="I5442" t="str">
        <f>IF(J5442="natural gas",VLOOKUP(D5442,'Cross-Page Data'!$I$4:$J$13,2,FALSE),IF(J5442="solar",VLOOKUP('Form 923'!D5442,'Cross-Page Data'!$I$14:$J$117,2,FALSE),J5442))</f>
        <v>hard coal</v>
      </c>
      <c r="J5442" t="str">
        <f>VLOOKUP(E5442,'Cross-Page Data'!$D$4:$F$48,3,FALSE)</f>
        <v>hard coal</v>
      </c>
      <c r="K5442" t="b">
        <f t="shared" si="84"/>
        <v>0</v>
      </c>
    </row>
    <row r="5443" spans="1:11">
      <c r="A5443" s="120">
        <v>50250</v>
      </c>
      <c r="B5443" s="121" t="s">
        <v>205</v>
      </c>
      <c r="C5443" s="121" t="s">
        <v>209</v>
      </c>
      <c r="D5443" s="121" t="s">
        <v>68</v>
      </c>
      <c r="E5443" s="121" t="s">
        <v>59</v>
      </c>
      <c r="F5443" s="122">
        <v>1162049</v>
      </c>
      <c r="G5443" s="122">
        <v>263313.22</v>
      </c>
      <c r="H5443" s="120">
        <v>2019</v>
      </c>
      <c r="I5443" t="str">
        <f>IF(J5443="natural gas",VLOOKUP(D5443,'Cross-Page Data'!$I$4:$J$13,2,FALSE),IF(J5443="solar",VLOOKUP('Form 923'!D5443,'Cross-Page Data'!$I$14:$J$117,2,FALSE),J5443))</f>
        <v>biomass</v>
      </c>
      <c r="J5443" t="str">
        <f>VLOOKUP(E5443,'Cross-Page Data'!$D$4:$F$48,3,FALSE)</f>
        <v>biomass</v>
      </c>
      <c r="K5443" t="b">
        <f t="shared" si="84"/>
        <v>0</v>
      </c>
    </row>
    <row r="5444" spans="1:11">
      <c r="A5444" s="120">
        <v>50250</v>
      </c>
      <c r="B5444" s="121" t="s">
        <v>205</v>
      </c>
      <c r="C5444" s="121" t="s">
        <v>209</v>
      </c>
      <c r="D5444" s="121" t="s">
        <v>68</v>
      </c>
      <c r="E5444" s="121" t="s">
        <v>70</v>
      </c>
      <c r="F5444" s="122">
        <v>0</v>
      </c>
      <c r="G5444" s="122">
        <v>0</v>
      </c>
      <c r="H5444" s="120">
        <v>2019</v>
      </c>
      <c r="I5444" t="str">
        <f>IF(J5444="natural gas",VLOOKUP(D5444,'Cross-Page Data'!$I$4:$J$13,2,FALSE),IF(J5444="solar",VLOOKUP('Form 923'!D5444,'Cross-Page Data'!$I$14:$J$117,2,FALSE),J5444))</f>
        <v>heavy or residual fuel oil</v>
      </c>
      <c r="J5444" t="str">
        <f>VLOOKUP(E5444,'Cross-Page Data'!$D$4:$F$48,3,FALSE)</f>
        <v>heavy or residual fuel oil</v>
      </c>
      <c r="K5444" t="b">
        <f t="shared" si="84"/>
        <v>0</v>
      </c>
    </row>
    <row r="5445" spans="1:11">
      <c r="A5445" s="120">
        <v>50250</v>
      </c>
      <c r="B5445" s="121" t="s">
        <v>205</v>
      </c>
      <c r="C5445" s="121" t="s">
        <v>209</v>
      </c>
      <c r="D5445" s="121" t="s">
        <v>68</v>
      </c>
      <c r="E5445" s="121" t="s">
        <v>38</v>
      </c>
      <c r="F5445" s="122">
        <v>376624</v>
      </c>
      <c r="G5445" s="122">
        <v>85340.706</v>
      </c>
      <c r="H5445" s="120">
        <v>2019</v>
      </c>
      <c r="I5445" t="str">
        <f>IF(J5445="natural gas",VLOOKUP(D5445,'Cross-Page Data'!$I$4:$J$13,2,FALSE),IF(J5445="solar",VLOOKUP('Form 923'!D5445,'Cross-Page Data'!$I$14:$J$117,2,FALSE),J5445))</f>
        <v>natural gas nonpeaker - preexisting retiring</v>
      </c>
      <c r="J5445" t="str">
        <f>VLOOKUP(E5445,'Cross-Page Data'!$D$4:$F$48,3,FALSE)</f>
        <v>natural gas</v>
      </c>
      <c r="K5445" t="b">
        <f t="shared" si="84"/>
        <v>0</v>
      </c>
    </row>
    <row r="5446" spans="1:11">
      <c r="A5446" s="120">
        <v>50250</v>
      </c>
      <c r="B5446" s="121" t="s">
        <v>205</v>
      </c>
      <c r="C5446" s="121" t="s">
        <v>209</v>
      </c>
      <c r="D5446" s="121" t="s">
        <v>68</v>
      </c>
      <c r="E5446" s="121" t="s">
        <v>176</v>
      </c>
      <c r="F5446" s="122">
        <v>444372</v>
      </c>
      <c r="G5446" s="122">
        <v>100691.74</v>
      </c>
      <c r="H5446" s="120">
        <v>2019</v>
      </c>
      <c r="I5446" t="str">
        <f>IF(J5446="natural gas",VLOOKUP(D5446,'Cross-Page Data'!$I$4:$J$13,2,FALSE),IF(J5446="solar",VLOOKUP('Form 923'!D5446,'Cross-Page Data'!$I$14:$J$117,2,FALSE),J5446))</f>
        <v>biomass</v>
      </c>
      <c r="J5446" t="str">
        <f>VLOOKUP(E5446,'Cross-Page Data'!$D$4:$F$48,3,FALSE)</f>
        <v>biomass</v>
      </c>
      <c r="K5446" t="b">
        <f t="shared" si="84"/>
        <v>0</v>
      </c>
    </row>
    <row r="5447" spans="1:11">
      <c r="A5447" s="120">
        <v>50251</v>
      </c>
      <c r="B5447" s="121" t="s">
        <v>205</v>
      </c>
      <c r="C5447" s="121" t="s">
        <v>209</v>
      </c>
      <c r="D5447" s="121" t="s">
        <v>68</v>
      </c>
      <c r="E5447" s="121" t="s">
        <v>54</v>
      </c>
      <c r="F5447" s="122">
        <v>1792</v>
      </c>
      <c r="G5447" s="122">
        <v>261.973</v>
      </c>
      <c r="H5447" s="120">
        <v>2019</v>
      </c>
      <c r="I5447" t="str">
        <f>IF(J5447="natural gas",VLOOKUP(D5447,'Cross-Page Data'!$I$4:$J$13,2,FALSE),IF(J5447="solar",VLOOKUP('Form 923'!D5447,'Cross-Page Data'!$I$14:$J$117,2,FALSE),J5447))</f>
        <v>hard coal</v>
      </c>
      <c r="J5447" t="str">
        <f>VLOOKUP(E5447,'Cross-Page Data'!$D$4:$F$48,3,FALSE)</f>
        <v>hard coal</v>
      </c>
      <c r="K5447" t="b">
        <f t="shared" ref="K5447:K5510" si="85">IF(AND($N$6=FALSE,OR(C5447="Commercial NAICS Cogen",C5447="Industrial NAICS Cogen",C5447="NAICS-22 Cogen")),FALSE,IF(AND($N$7=FALSE,OR(C5447="Commercial NAICS Cogen",C5447="Commercial NAICS Non-Cogen",C5447="industrial NAICS Cogen",C5447="industrial NAICS non-cogen")),FALSE,TRUE))</f>
        <v>0</v>
      </c>
    </row>
    <row r="5448" spans="1:11">
      <c r="A5448" s="120">
        <v>50251</v>
      </c>
      <c r="B5448" s="121" t="s">
        <v>205</v>
      </c>
      <c r="C5448" s="121" t="s">
        <v>209</v>
      </c>
      <c r="D5448" s="121" t="s">
        <v>68</v>
      </c>
      <c r="E5448" s="121" t="s">
        <v>59</v>
      </c>
      <c r="F5448" s="122">
        <v>1453276</v>
      </c>
      <c r="G5448" s="122">
        <v>212690.7</v>
      </c>
      <c r="H5448" s="120">
        <v>2019</v>
      </c>
      <c r="I5448" t="str">
        <f>IF(J5448="natural gas",VLOOKUP(D5448,'Cross-Page Data'!$I$4:$J$13,2,FALSE),IF(J5448="solar",VLOOKUP('Form 923'!D5448,'Cross-Page Data'!$I$14:$J$117,2,FALSE),J5448))</f>
        <v>biomass</v>
      </c>
      <c r="J5448" t="str">
        <f>VLOOKUP(E5448,'Cross-Page Data'!$D$4:$F$48,3,FALSE)</f>
        <v>biomass</v>
      </c>
      <c r="K5448" t="b">
        <f t="shared" si="85"/>
        <v>0</v>
      </c>
    </row>
    <row r="5449" spans="1:11">
      <c r="A5449" s="120">
        <v>50251</v>
      </c>
      <c r="B5449" s="121" t="s">
        <v>205</v>
      </c>
      <c r="C5449" s="121" t="s">
        <v>209</v>
      </c>
      <c r="D5449" s="121" t="s">
        <v>68</v>
      </c>
      <c r="E5449" s="121" t="s">
        <v>38</v>
      </c>
      <c r="F5449" s="122">
        <v>108923</v>
      </c>
      <c r="G5449" s="122">
        <v>15941.345</v>
      </c>
      <c r="H5449" s="120">
        <v>2019</v>
      </c>
      <c r="I5449" t="str">
        <f>IF(J5449="natural gas",VLOOKUP(D5449,'Cross-Page Data'!$I$4:$J$13,2,FALSE),IF(J5449="solar",VLOOKUP('Form 923'!D5449,'Cross-Page Data'!$I$14:$J$117,2,FALSE),J5449))</f>
        <v>natural gas nonpeaker - preexisting retiring</v>
      </c>
      <c r="J5449" t="str">
        <f>VLOOKUP(E5449,'Cross-Page Data'!$D$4:$F$48,3,FALSE)</f>
        <v>natural gas</v>
      </c>
      <c r="K5449" t="b">
        <f t="shared" si="85"/>
        <v>0</v>
      </c>
    </row>
    <row r="5450" spans="1:11">
      <c r="A5450" s="120">
        <v>50251</v>
      </c>
      <c r="B5450" s="121" t="s">
        <v>205</v>
      </c>
      <c r="C5450" s="121" t="s">
        <v>209</v>
      </c>
      <c r="D5450" s="121" t="s">
        <v>68</v>
      </c>
      <c r="E5450" s="121" t="s">
        <v>176</v>
      </c>
      <c r="F5450" s="122">
        <v>596583</v>
      </c>
      <c r="G5450" s="122">
        <v>87311.642</v>
      </c>
      <c r="H5450" s="120">
        <v>2019</v>
      </c>
      <c r="I5450" t="str">
        <f>IF(J5450="natural gas",VLOOKUP(D5450,'Cross-Page Data'!$I$4:$J$13,2,FALSE),IF(J5450="solar",VLOOKUP('Form 923'!D5450,'Cross-Page Data'!$I$14:$J$117,2,FALSE),J5450))</f>
        <v>biomass</v>
      </c>
      <c r="J5450" t="str">
        <f>VLOOKUP(E5450,'Cross-Page Data'!$D$4:$F$48,3,FALSE)</f>
        <v>biomass</v>
      </c>
      <c r="K5450" t="b">
        <f t="shared" si="85"/>
        <v>0</v>
      </c>
    </row>
    <row r="5451" spans="1:11">
      <c r="A5451" s="120">
        <v>50252</v>
      </c>
      <c r="B5451" s="121" t="s">
        <v>201</v>
      </c>
      <c r="C5451" s="121" t="s">
        <v>206</v>
      </c>
      <c r="D5451" s="121" t="s">
        <v>116</v>
      </c>
      <c r="E5451" s="121" t="s">
        <v>170</v>
      </c>
      <c r="F5451" s="122">
        <v>249711</v>
      </c>
      <c r="G5451" s="122">
        <v>28051</v>
      </c>
      <c r="H5451" s="120">
        <v>2019</v>
      </c>
      <c r="I5451" t="str">
        <f>IF(J5451="natural gas",VLOOKUP(D5451,'Cross-Page Data'!$I$4:$J$13,2,FALSE),IF(J5451="solar",VLOOKUP('Form 923'!D5451,'Cross-Page Data'!$I$14:$J$117,2,FALSE),J5451))</f>
        <v>hydro</v>
      </c>
      <c r="J5451" t="str">
        <f>VLOOKUP(E5451,'Cross-Page Data'!$D$4:$F$48,3,FALSE)</f>
        <v>hydro</v>
      </c>
      <c r="K5451" t="b">
        <f t="shared" si="85"/>
        <v>1</v>
      </c>
    </row>
    <row r="5452" spans="1:11">
      <c r="A5452" s="120">
        <v>50254</v>
      </c>
      <c r="B5452" s="121" t="s">
        <v>205</v>
      </c>
      <c r="C5452" s="121" t="s">
        <v>209</v>
      </c>
      <c r="D5452" s="121" t="s">
        <v>68</v>
      </c>
      <c r="E5452" s="121" t="s">
        <v>35</v>
      </c>
      <c r="F5452" s="122">
        <v>0</v>
      </c>
      <c r="G5452" s="122">
        <v>0</v>
      </c>
      <c r="H5452" s="120">
        <v>2019</v>
      </c>
      <c r="I5452" t="str">
        <f>IF(J5452="natural gas",VLOOKUP(D5452,'Cross-Page Data'!$I$4:$J$13,2,FALSE),IF(J5452="solar",VLOOKUP('Form 923'!D5452,'Cross-Page Data'!$I$14:$J$117,2,FALSE),J5452))</f>
        <v>biomass</v>
      </c>
      <c r="J5452" t="str">
        <f>VLOOKUP(E5452,'Cross-Page Data'!$D$4:$F$48,3,FALSE)</f>
        <v>biomass</v>
      </c>
      <c r="K5452" t="b">
        <f t="shared" si="85"/>
        <v>0</v>
      </c>
    </row>
    <row r="5453" spans="1:11">
      <c r="A5453" s="120">
        <v>50254</v>
      </c>
      <c r="B5453" s="121" t="s">
        <v>205</v>
      </c>
      <c r="C5453" s="121" t="s">
        <v>209</v>
      </c>
      <c r="D5453" s="121" t="s">
        <v>68</v>
      </c>
      <c r="E5453" s="121" t="s">
        <v>54</v>
      </c>
      <c r="F5453" s="122">
        <v>144934</v>
      </c>
      <c r="G5453" s="122">
        <v>31258.478</v>
      </c>
      <c r="H5453" s="120">
        <v>2019</v>
      </c>
      <c r="I5453" t="str">
        <f>IF(J5453="natural gas",VLOOKUP(D5453,'Cross-Page Data'!$I$4:$J$13,2,FALSE),IF(J5453="solar",VLOOKUP('Form 923'!D5453,'Cross-Page Data'!$I$14:$J$117,2,FALSE),J5453))</f>
        <v>hard coal</v>
      </c>
      <c r="J5453" t="str">
        <f>VLOOKUP(E5453,'Cross-Page Data'!$D$4:$F$48,3,FALSE)</f>
        <v>hard coal</v>
      </c>
      <c r="K5453" t="b">
        <f t="shared" si="85"/>
        <v>0</v>
      </c>
    </row>
    <row r="5454" spans="1:11">
      <c r="A5454" s="120">
        <v>50254</v>
      </c>
      <c r="B5454" s="121" t="s">
        <v>205</v>
      </c>
      <c r="C5454" s="121" t="s">
        <v>209</v>
      </c>
      <c r="D5454" s="121" t="s">
        <v>68</v>
      </c>
      <c r="E5454" s="121" t="s">
        <v>59</v>
      </c>
      <c r="F5454" s="122">
        <v>564126</v>
      </c>
      <c r="G5454" s="122">
        <v>121666.96</v>
      </c>
      <c r="H5454" s="120">
        <v>2019</v>
      </c>
      <c r="I5454" t="str">
        <f>IF(J5454="natural gas",VLOOKUP(D5454,'Cross-Page Data'!$I$4:$J$13,2,FALSE),IF(J5454="solar",VLOOKUP('Form 923'!D5454,'Cross-Page Data'!$I$14:$J$117,2,FALSE),J5454))</f>
        <v>biomass</v>
      </c>
      <c r="J5454" t="str">
        <f>VLOOKUP(E5454,'Cross-Page Data'!$D$4:$F$48,3,FALSE)</f>
        <v>biomass</v>
      </c>
      <c r="K5454" t="b">
        <f t="shared" si="85"/>
        <v>0</v>
      </c>
    </row>
    <row r="5455" spans="1:11">
      <c r="A5455" s="120">
        <v>50254</v>
      </c>
      <c r="B5455" s="121" t="s">
        <v>205</v>
      </c>
      <c r="C5455" s="121" t="s">
        <v>209</v>
      </c>
      <c r="D5455" s="121" t="s">
        <v>68</v>
      </c>
      <c r="E5455" s="121" t="s">
        <v>70</v>
      </c>
      <c r="F5455" s="122">
        <v>707</v>
      </c>
      <c r="G5455" s="122">
        <v>152.75</v>
      </c>
      <c r="H5455" s="120">
        <v>2019</v>
      </c>
      <c r="I5455" t="str">
        <f>IF(J5455="natural gas",VLOOKUP(D5455,'Cross-Page Data'!$I$4:$J$13,2,FALSE),IF(J5455="solar",VLOOKUP('Form 923'!D5455,'Cross-Page Data'!$I$14:$J$117,2,FALSE),J5455))</f>
        <v>heavy or residual fuel oil</v>
      </c>
      <c r="J5455" t="str">
        <f>VLOOKUP(E5455,'Cross-Page Data'!$D$4:$F$48,3,FALSE)</f>
        <v>heavy or residual fuel oil</v>
      </c>
      <c r="K5455" t="b">
        <f t="shared" si="85"/>
        <v>0</v>
      </c>
    </row>
    <row r="5456" spans="1:11">
      <c r="A5456" s="120">
        <v>50254</v>
      </c>
      <c r="B5456" s="121" t="s">
        <v>205</v>
      </c>
      <c r="C5456" s="121" t="s">
        <v>209</v>
      </c>
      <c r="D5456" s="121" t="s">
        <v>68</v>
      </c>
      <c r="E5456" s="121" t="s">
        <v>38</v>
      </c>
      <c r="F5456" s="122">
        <v>70201</v>
      </c>
      <c r="G5456" s="122">
        <v>15140.819</v>
      </c>
      <c r="H5456" s="120">
        <v>2019</v>
      </c>
      <c r="I5456" t="str">
        <f>IF(J5456="natural gas",VLOOKUP(D5456,'Cross-Page Data'!$I$4:$J$13,2,FALSE),IF(J5456="solar",VLOOKUP('Form 923'!D5456,'Cross-Page Data'!$I$14:$J$117,2,FALSE),J5456))</f>
        <v>natural gas nonpeaker - preexisting retiring</v>
      </c>
      <c r="J5456" t="str">
        <f>VLOOKUP(E5456,'Cross-Page Data'!$D$4:$F$48,3,FALSE)</f>
        <v>natural gas</v>
      </c>
      <c r="K5456" t="b">
        <f t="shared" si="85"/>
        <v>0</v>
      </c>
    </row>
    <row r="5457" spans="1:11">
      <c r="A5457" s="120">
        <v>50254</v>
      </c>
      <c r="B5457" s="121" t="s">
        <v>205</v>
      </c>
      <c r="C5457" s="121" t="s">
        <v>209</v>
      </c>
      <c r="D5457" s="121" t="s">
        <v>68</v>
      </c>
      <c r="E5457" s="121" t="s">
        <v>152</v>
      </c>
      <c r="F5457" s="122">
        <v>6198</v>
      </c>
      <c r="G5457" s="122">
        <v>1336.265</v>
      </c>
      <c r="H5457" s="120">
        <v>2019</v>
      </c>
      <c r="I5457" t="str">
        <f>IF(J5457="natural gas",VLOOKUP(D5457,'Cross-Page Data'!$I$4:$J$13,2,FALSE),IF(J5457="solar",VLOOKUP('Form 923'!D5457,'Cross-Page Data'!$I$14:$J$117,2,FALSE),J5457))</f>
        <v>heavy or residual fuel oil</v>
      </c>
      <c r="J5457" t="str">
        <f>VLOOKUP(E5457,'Cross-Page Data'!$D$4:$F$48,3,FALSE)</f>
        <v>heavy or residual fuel oil</v>
      </c>
      <c r="K5457" t="b">
        <f t="shared" si="85"/>
        <v>0</v>
      </c>
    </row>
    <row r="5458" spans="1:11">
      <c r="A5458" s="120">
        <v>50254</v>
      </c>
      <c r="B5458" s="121" t="s">
        <v>205</v>
      </c>
      <c r="C5458" s="121" t="s">
        <v>209</v>
      </c>
      <c r="D5458" s="121" t="s">
        <v>68</v>
      </c>
      <c r="E5458" s="121" t="s">
        <v>176</v>
      </c>
      <c r="F5458" s="122">
        <v>86251</v>
      </c>
      <c r="G5458" s="122">
        <v>18602.18</v>
      </c>
      <c r="H5458" s="120">
        <v>2019</v>
      </c>
      <c r="I5458" t="str">
        <f>IF(J5458="natural gas",VLOOKUP(D5458,'Cross-Page Data'!$I$4:$J$13,2,FALSE),IF(J5458="solar",VLOOKUP('Form 923'!D5458,'Cross-Page Data'!$I$14:$J$117,2,FALSE),J5458))</f>
        <v>biomass</v>
      </c>
      <c r="J5458" t="str">
        <f>VLOOKUP(E5458,'Cross-Page Data'!$D$4:$F$48,3,FALSE)</f>
        <v>biomass</v>
      </c>
      <c r="K5458" t="b">
        <f t="shared" si="85"/>
        <v>0</v>
      </c>
    </row>
    <row r="5459" ht="25.5" spans="1:11">
      <c r="A5459" s="120">
        <v>50260</v>
      </c>
      <c r="B5459" s="121" t="s">
        <v>201</v>
      </c>
      <c r="C5459" s="121" t="s">
        <v>207</v>
      </c>
      <c r="D5459" s="121" t="s">
        <v>79</v>
      </c>
      <c r="E5459" s="121" t="s">
        <v>70</v>
      </c>
      <c r="F5459" s="122">
        <v>437</v>
      </c>
      <c r="G5459" s="122">
        <v>21</v>
      </c>
      <c r="H5459" s="120">
        <v>2019</v>
      </c>
      <c r="I5459" t="str">
        <f>IF(J5459="natural gas",VLOOKUP(D5459,'Cross-Page Data'!$I$4:$J$13,2,FALSE),IF(J5459="solar",VLOOKUP('Form 923'!D5459,'Cross-Page Data'!$I$14:$J$117,2,FALSE),J5459))</f>
        <v>heavy or residual fuel oil</v>
      </c>
      <c r="J5459" t="str">
        <f>VLOOKUP(E5459,'Cross-Page Data'!$D$4:$F$48,3,FALSE)</f>
        <v>heavy or residual fuel oil</v>
      </c>
      <c r="K5459" t="b">
        <f t="shared" si="85"/>
        <v>0</v>
      </c>
    </row>
    <row r="5460" ht="25.5" spans="1:11">
      <c r="A5460" s="120">
        <v>50260</v>
      </c>
      <c r="B5460" s="121" t="s">
        <v>201</v>
      </c>
      <c r="C5460" s="121" t="s">
        <v>207</v>
      </c>
      <c r="D5460" s="121" t="s">
        <v>79</v>
      </c>
      <c r="E5460" s="121" t="s">
        <v>38</v>
      </c>
      <c r="F5460" s="122">
        <v>0</v>
      </c>
      <c r="G5460" s="122">
        <v>0</v>
      </c>
      <c r="H5460" s="120">
        <v>2019</v>
      </c>
      <c r="I5460" t="str">
        <f>IF(J5460="natural gas",VLOOKUP(D5460,'Cross-Page Data'!$I$4:$J$13,2,FALSE),IF(J5460="solar",VLOOKUP('Form 923'!D5460,'Cross-Page Data'!$I$14:$J$117,2,FALSE),J5460))</f>
        <v>natural gas peaker</v>
      </c>
      <c r="J5460" t="str">
        <f>VLOOKUP(E5460,'Cross-Page Data'!$D$4:$F$48,3,FALSE)</f>
        <v>natural gas</v>
      </c>
      <c r="K5460" t="b">
        <f t="shared" si="85"/>
        <v>0</v>
      </c>
    </row>
    <row r="5461" spans="1:11">
      <c r="A5461" s="120">
        <v>50261</v>
      </c>
      <c r="B5461" s="121" t="s">
        <v>201</v>
      </c>
      <c r="C5461" s="121" t="s">
        <v>206</v>
      </c>
      <c r="D5461" s="121" t="s">
        <v>116</v>
      </c>
      <c r="E5461" s="121" t="s">
        <v>170</v>
      </c>
      <c r="F5461" s="122">
        <v>139147</v>
      </c>
      <c r="G5461" s="122">
        <v>15631</v>
      </c>
      <c r="H5461" s="120">
        <v>2019</v>
      </c>
      <c r="I5461" t="str">
        <f>IF(J5461="natural gas",VLOOKUP(D5461,'Cross-Page Data'!$I$4:$J$13,2,FALSE),IF(J5461="solar",VLOOKUP('Form 923'!D5461,'Cross-Page Data'!$I$14:$J$117,2,FALSE),J5461))</f>
        <v>hydro</v>
      </c>
      <c r="J5461" t="str">
        <f>VLOOKUP(E5461,'Cross-Page Data'!$D$4:$F$48,3,FALSE)</f>
        <v>hydro</v>
      </c>
      <c r="K5461" t="b">
        <f t="shared" si="85"/>
        <v>1</v>
      </c>
    </row>
    <row r="5462" spans="1:11">
      <c r="A5462" s="120">
        <v>50267</v>
      </c>
      <c r="B5462" s="121" t="s">
        <v>201</v>
      </c>
      <c r="C5462" s="121" t="s">
        <v>206</v>
      </c>
      <c r="D5462" s="121" t="s">
        <v>116</v>
      </c>
      <c r="E5462" s="121" t="s">
        <v>170</v>
      </c>
      <c r="F5462" s="122">
        <v>69615</v>
      </c>
      <c r="G5462" s="122">
        <v>7820</v>
      </c>
      <c r="H5462" s="120">
        <v>2019</v>
      </c>
      <c r="I5462" t="str">
        <f>IF(J5462="natural gas",VLOOKUP(D5462,'Cross-Page Data'!$I$4:$J$13,2,FALSE),IF(J5462="solar",VLOOKUP('Form 923'!D5462,'Cross-Page Data'!$I$14:$J$117,2,FALSE),J5462))</f>
        <v>hydro</v>
      </c>
      <c r="J5462" t="str">
        <f>VLOOKUP(E5462,'Cross-Page Data'!$D$4:$F$48,3,FALSE)</f>
        <v>hydro</v>
      </c>
      <c r="K5462" t="b">
        <f t="shared" si="85"/>
        <v>1</v>
      </c>
    </row>
    <row r="5463" spans="1:11">
      <c r="A5463" s="120">
        <v>50268</v>
      </c>
      <c r="B5463" s="121" t="s">
        <v>201</v>
      </c>
      <c r="C5463" s="121" t="s">
        <v>206</v>
      </c>
      <c r="D5463" s="121" t="s">
        <v>116</v>
      </c>
      <c r="E5463" s="121" t="s">
        <v>170</v>
      </c>
      <c r="F5463" s="122">
        <v>138630</v>
      </c>
      <c r="G5463" s="122">
        <v>15573</v>
      </c>
      <c r="H5463" s="120">
        <v>2019</v>
      </c>
      <c r="I5463" t="str">
        <f>IF(J5463="natural gas",VLOOKUP(D5463,'Cross-Page Data'!$I$4:$J$13,2,FALSE),IF(J5463="solar",VLOOKUP('Form 923'!D5463,'Cross-Page Data'!$I$14:$J$117,2,FALSE),J5463))</f>
        <v>hydro</v>
      </c>
      <c r="J5463" t="str">
        <f>VLOOKUP(E5463,'Cross-Page Data'!$D$4:$F$48,3,FALSE)</f>
        <v>hydro</v>
      </c>
      <c r="K5463" t="b">
        <f t="shared" si="85"/>
        <v>1</v>
      </c>
    </row>
    <row r="5464" spans="1:11">
      <c r="A5464" s="120">
        <v>50269</v>
      </c>
      <c r="B5464" s="121" t="s">
        <v>201</v>
      </c>
      <c r="C5464" s="121" t="s">
        <v>206</v>
      </c>
      <c r="D5464" s="121" t="s">
        <v>116</v>
      </c>
      <c r="E5464" s="121" t="s">
        <v>170</v>
      </c>
      <c r="F5464" s="122">
        <v>131225</v>
      </c>
      <c r="G5464" s="122">
        <v>14741</v>
      </c>
      <c r="H5464" s="120">
        <v>2019</v>
      </c>
      <c r="I5464" t="str">
        <f>IF(J5464="natural gas",VLOOKUP(D5464,'Cross-Page Data'!$I$4:$J$13,2,FALSE),IF(J5464="solar",VLOOKUP('Form 923'!D5464,'Cross-Page Data'!$I$14:$J$117,2,FALSE),J5464))</f>
        <v>hydro</v>
      </c>
      <c r="J5464" t="str">
        <f>VLOOKUP(E5464,'Cross-Page Data'!$D$4:$F$48,3,FALSE)</f>
        <v>hydro</v>
      </c>
      <c r="K5464" t="b">
        <f t="shared" si="85"/>
        <v>1</v>
      </c>
    </row>
    <row r="5465" spans="1:11">
      <c r="A5465" s="120">
        <v>50273</v>
      </c>
      <c r="B5465" s="121" t="s">
        <v>201</v>
      </c>
      <c r="C5465" s="121" t="s">
        <v>206</v>
      </c>
      <c r="D5465" s="121" t="s">
        <v>68</v>
      </c>
      <c r="E5465" s="121" t="s">
        <v>70</v>
      </c>
      <c r="F5465" s="122">
        <v>0</v>
      </c>
      <c r="G5465" s="122">
        <v>0</v>
      </c>
      <c r="H5465" s="120">
        <v>2019</v>
      </c>
      <c r="I5465" t="str">
        <f>IF(J5465="natural gas",VLOOKUP(D5465,'Cross-Page Data'!$I$4:$J$13,2,FALSE),IF(J5465="solar",VLOOKUP('Form 923'!D5465,'Cross-Page Data'!$I$14:$J$117,2,FALSE),J5465))</f>
        <v>heavy or residual fuel oil</v>
      </c>
      <c r="J5465" t="str">
        <f>VLOOKUP(E5465,'Cross-Page Data'!$D$4:$F$48,3,FALSE)</f>
        <v>heavy or residual fuel oil</v>
      </c>
      <c r="K5465" t="b">
        <f t="shared" si="85"/>
        <v>1</v>
      </c>
    </row>
    <row r="5466" spans="1:11">
      <c r="A5466" s="120">
        <v>50273</v>
      </c>
      <c r="B5466" s="121" t="s">
        <v>201</v>
      </c>
      <c r="C5466" s="121" t="s">
        <v>206</v>
      </c>
      <c r="D5466" s="121" t="s">
        <v>68</v>
      </c>
      <c r="E5466" s="121" t="s">
        <v>105</v>
      </c>
      <c r="F5466" s="122">
        <v>452634</v>
      </c>
      <c r="G5466" s="122">
        <v>14491.734</v>
      </c>
      <c r="H5466" s="120">
        <v>2019</v>
      </c>
      <c r="I5466" t="str">
        <f>IF(J5466="natural gas",VLOOKUP(D5466,'Cross-Page Data'!$I$4:$J$13,2,FALSE),IF(J5466="solar",VLOOKUP('Form 923'!D5466,'Cross-Page Data'!$I$14:$J$117,2,FALSE),J5466))</f>
        <v>municipal solid waste</v>
      </c>
      <c r="J5466" t="str">
        <f>VLOOKUP(E5466,'Cross-Page Data'!$D$4:$F$48,3,FALSE)</f>
        <v>municipal solid waste</v>
      </c>
      <c r="K5466" t="b">
        <f t="shared" si="85"/>
        <v>1</v>
      </c>
    </row>
    <row r="5467" spans="1:11">
      <c r="A5467" s="120">
        <v>50273</v>
      </c>
      <c r="B5467" s="121" t="s">
        <v>201</v>
      </c>
      <c r="C5467" s="121" t="s">
        <v>206</v>
      </c>
      <c r="D5467" s="121" t="s">
        <v>68</v>
      </c>
      <c r="E5467" s="121" t="s">
        <v>110</v>
      </c>
      <c r="F5467" s="122">
        <v>553233</v>
      </c>
      <c r="G5467" s="122">
        <v>17712.522</v>
      </c>
      <c r="H5467" s="120">
        <v>2019</v>
      </c>
      <c r="I5467" t="str">
        <f>IF(J5467="natural gas",VLOOKUP(D5467,'Cross-Page Data'!$I$4:$J$13,2,FALSE),IF(J5467="solar",VLOOKUP('Form 923'!D5467,'Cross-Page Data'!$I$14:$J$117,2,FALSE),J5467))</f>
        <v>municipal solid waste</v>
      </c>
      <c r="J5467" t="str">
        <f>VLOOKUP(E5467,'Cross-Page Data'!$D$4:$F$48,3,FALSE)</f>
        <v>municipal solid waste</v>
      </c>
      <c r="K5467" t="b">
        <f t="shared" si="85"/>
        <v>1</v>
      </c>
    </row>
    <row r="5468" spans="1:11">
      <c r="A5468" s="120">
        <v>50273</v>
      </c>
      <c r="B5468" s="121" t="s">
        <v>201</v>
      </c>
      <c r="C5468" s="121" t="s">
        <v>206</v>
      </c>
      <c r="D5468" s="121" t="s">
        <v>68</v>
      </c>
      <c r="E5468" s="121" t="s">
        <v>38</v>
      </c>
      <c r="F5468" s="122">
        <v>21526</v>
      </c>
      <c r="G5468" s="122">
        <v>689.187</v>
      </c>
      <c r="H5468" s="120">
        <v>2019</v>
      </c>
      <c r="I5468" t="str">
        <f>IF(J5468="natural gas",VLOOKUP(D5468,'Cross-Page Data'!$I$4:$J$13,2,FALSE),IF(J5468="solar",VLOOKUP('Form 923'!D5468,'Cross-Page Data'!$I$14:$J$117,2,FALSE),J5468))</f>
        <v>natural gas nonpeaker - preexisting retiring</v>
      </c>
      <c r="J5468" t="str">
        <f>VLOOKUP(E5468,'Cross-Page Data'!$D$4:$F$48,3,FALSE)</f>
        <v>natural gas</v>
      </c>
      <c r="K5468" t="b">
        <f t="shared" si="85"/>
        <v>1</v>
      </c>
    </row>
    <row r="5469" spans="1:11">
      <c r="A5469" s="120">
        <v>50273</v>
      </c>
      <c r="B5469" s="121" t="s">
        <v>201</v>
      </c>
      <c r="C5469" s="121" t="s">
        <v>206</v>
      </c>
      <c r="D5469" s="121" t="s">
        <v>68</v>
      </c>
      <c r="E5469" s="121" t="s">
        <v>166</v>
      </c>
      <c r="F5469" s="122">
        <v>3648</v>
      </c>
      <c r="G5469" s="122">
        <v>116.796</v>
      </c>
      <c r="H5469" s="120">
        <v>2019</v>
      </c>
      <c r="I5469" t="str">
        <f>IF(J5469="natural gas",VLOOKUP(D5469,'Cross-Page Data'!$I$4:$J$13,2,FALSE),IF(J5469="solar",VLOOKUP('Form 923'!D5469,'Cross-Page Data'!$I$14:$J$117,2,FALSE),J5469))</f>
        <v>other</v>
      </c>
      <c r="J5469" t="str">
        <f>VLOOKUP(E5469,'Cross-Page Data'!$D$4:$F$48,3,FALSE)</f>
        <v>other</v>
      </c>
      <c r="K5469" t="b">
        <f t="shared" si="85"/>
        <v>1</v>
      </c>
    </row>
    <row r="5470" spans="1:11">
      <c r="A5470" s="120">
        <v>50273</v>
      </c>
      <c r="B5470" s="121" t="s">
        <v>201</v>
      </c>
      <c r="C5470" s="121" t="s">
        <v>206</v>
      </c>
      <c r="D5470" s="121" t="s">
        <v>68</v>
      </c>
      <c r="E5470" s="121" t="s">
        <v>176</v>
      </c>
      <c r="F5470" s="122">
        <v>13673</v>
      </c>
      <c r="G5470" s="122">
        <v>437.761</v>
      </c>
      <c r="H5470" s="120">
        <v>2019</v>
      </c>
      <c r="I5470" t="str">
        <f>IF(J5470="natural gas",VLOOKUP(D5470,'Cross-Page Data'!$I$4:$J$13,2,FALSE),IF(J5470="solar",VLOOKUP('Form 923'!D5470,'Cross-Page Data'!$I$14:$J$117,2,FALSE),J5470))</f>
        <v>biomass</v>
      </c>
      <c r="J5470" t="str">
        <f>VLOOKUP(E5470,'Cross-Page Data'!$D$4:$F$48,3,FALSE)</f>
        <v>biomass</v>
      </c>
      <c r="K5470" t="b">
        <f t="shared" si="85"/>
        <v>1</v>
      </c>
    </row>
    <row r="5471" spans="1:11">
      <c r="A5471" s="120">
        <v>50274</v>
      </c>
      <c r="B5471" s="121" t="s">
        <v>205</v>
      </c>
      <c r="C5471" s="121" t="s">
        <v>209</v>
      </c>
      <c r="D5471" s="121" t="s">
        <v>68</v>
      </c>
      <c r="E5471" s="121" t="s">
        <v>38</v>
      </c>
      <c r="F5471" s="122">
        <v>0</v>
      </c>
      <c r="G5471" s="122">
        <v>0</v>
      </c>
      <c r="H5471" s="120">
        <v>2019</v>
      </c>
      <c r="I5471" t="str">
        <f>IF(J5471="natural gas",VLOOKUP(D5471,'Cross-Page Data'!$I$4:$J$13,2,FALSE),IF(J5471="solar",VLOOKUP('Form 923'!D5471,'Cross-Page Data'!$I$14:$J$117,2,FALSE),J5471))</f>
        <v>natural gas nonpeaker - preexisting retiring</v>
      </c>
      <c r="J5471" t="str">
        <f>VLOOKUP(E5471,'Cross-Page Data'!$D$4:$F$48,3,FALSE)</f>
        <v>natural gas</v>
      </c>
      <c r="K5471" t="b">
        <f t="shared" si="85"/>
        <v>0</v>
      </c>
    </row>
    <row r="5472" spans="1:11">
      <c r="A5472" s="120">
        <v>50274</v>
      </c>
      <c r="B5472" s="121" t="s">
        <v>205</v>
      </c>
      <c r="C5472" s="121" t="s">
        <v>209</v>
      </c>
      <c r="D5472" s="121" t="s">
        <v>68</v>
      </c>
      <c r="E5472" s="121" t="s">
        <v>178</v>
      </c>
      <c r="F5472" s="122">
        <v>584459</v>
      </c>
      <c r="G5472" s="122">
        <v>65655</v>
      </c>
      <c r="H5472" s="120">
        <v>2019</v>
      </c>
      <c r="I5472" t="str">
        <f>IF(J5472="natural gas",VLOOKUP(D5472,'Cross-Page Data'!$I$4:$J$13,2,FALSE),IF(J5472="solar",VLOOKUP('Form 923'!D5472,'Cross-Page Data'!$I$14:$J$117,2,FALSE),J5472))</f>
        <v>other</v>
      </c>
      <c r="J5472" t="str">
        <f>VLOOKUP(E5472,'Cross-Page Data'!$D$4:$F$48,3,FALSE)</f>
        <v>other</v>
      </c>
      <c r="K5472" t="b">
        <f t="shared" si="85"/>
        <v>0</v>
      </c>
    </row>
    <row r="5473" spans="1:11">
      <c r="A5473" s="120">
        <v>50275</v>
      </c>
      <c r="B5473" s="121" t="s">
        <v>205</v>
      </c>
      <c r="C5473" s="121" t="s">
        <v>209</v>
      </c>
      <c r="D5473" s="121" t="s">
        <v>68</v>
      </c>
      <c r="E5473" s="121" t="s">
        <v>54</v>
      </c>
      <c r="F5473" s="122">
        <v>0</v>
      </c>
      <c r="G5473" s="122">
        <v>0</v>
      </c>
      <c r="H5473" s="120">
        <v>2019</v>
      </c>
      <c r="I5473" t="str">
        <f>IF(J5473="natural gas",VLOOKUP(D5473,'Cross-Page Data'!$I$4:$J$13,2,FALSE),IF(J5473="solar",VLOOKUP('Form 923'!D5473,'Cross-Page Data'!$I$14:$J$117,2,FALSE),J5473))</f>
        <v>hard coal</v>
      </c>
      <c r="J5473" t="str">
        <f>VLOOKUP(E5473,'Cross-Page Data'!$D$4:$F$48,3,FALSE)</f>
        <v>hard coal</v>
      </c>
      <c r="K5473" t="b">
        <f t="shared" si="85"/>
        <v>0</v>
      </c>
    </row>
    <row r="5474" spans="1:11">
      <c r="A5474" s="120">
        <v>50275</v>
      </c>
      <c r="B5474" s="121" t="s">
        <v>205</v>
      </c>
      <c r="C5474" s="121" t="s">
        <v>209</v>
      </c>
      <c r="D5474" s="121" t="s">
        <v>68</v>
      </c>
      <c r="E5474" s="121" t="s">
        <v>70</v>
      </c>
      <c r="F5474" s="122">
        <v>0</v>
      </c>
      <c r="G5474" s="122">
        <v>0</v>
      </c>
      <c r="H5474" s="120">
        <v>2019</v>
      </c>
      <c r="I5474" t="str">
        <f>IF(J5474="natural gas",VLOOKUP(D5474,'Cross-Page Data'!$I$4:$J$13,2,FALSE),IF(J5474="solar",VLOOKUP('Form 923'!D5474,'Cross-Page Data'!$I$14:$J$117,2,FALSE),J5474))</f>
        <v>heavy or residual fuel oil</v>
      </c>
      <c r="J5474" t="str">
        <f>VLOOKUP(E5474,'Cross-Page Data'!$D$4:$F$48,3,FALSE)</f>
        <v>heavy or residual fuel oil</v>
      </c>
      <c r="K5474" t="b">
        <f t="shared" si="85"/>
        <v>0</v>
      </c>
    </row>
    <row r="5475" spans="1:11">
      <c r="A5475" s="120">
        <v>50275</v>
      </c>
      <c r="B5475" s="121" t="s">
        <v>205</v>
      </c>
      <c r="C5475" s="121" t="s">
        <v>209</v>
      </c>
      <c r="D5475" s="121" t="s">
        <v>68</v>
      </c>
      <c r="E5475" s="121" t="s">
        <v>38</v>
      </c>
      <c r="F5475" s="122">
        <v>278772</v>
      </c>
      <c r="G5475" s="122">
        <v>23537.915</v>
      </c>
      <c r="H5475" s="120">
        <v>2019</v>
      </c>
      <c r="I5475" t="str">
        <f>IF(J5475="natural gas",VLOOKUP(D5475,'Cross-Page Data'!$I$4:$J$13,2,FALSE),IF(J5475="solar",VLOOKUP('Form 923'!D5475,'Cross-Page Data'!$I$14:$J$117,2,FALSE),J5475))</f>
        <v>natural gas nonpeaker - preexisting retiring</v>
      </c>
      <c r="J5475" t="str">
        <f>VLOOKUP(E5475,'Cross-Page Data'!$D$4:$F$48,3,FALSE)</f>
        <v>natural gas</v>
      </c>
      <c r="K5475" t="b">
        <f t="shared" si="85"/>
        <v>0</v>
      </c>
    </row>
    <row r="5476" spans="1:11">
      <c r="A5476" s="120">
        <v>50276</v>
      </c>
      <c r="B5476" s="121" t="s">
        <v>201</v>
      </c>
      <c r="C5476" s="121" t="s">
        <v>206</v>
      </c>
      <c r="D5476" s="121" t="s">
        <v>128</v>
      </c>
      <c r="E5476" s="121" t="s">
        <v>180</v>
      </c>
      <c r="F5476" s="122">
        <v>632</v>
      </c>
      <c r="G5476" s="122">
        <v>71</v>
      </c>
      <c r="H5476" s="120">
        <v>2019</v>
      </c>
      <c r="I5476" t="str">
        <f>IF(J5476="natural gas",VLOOKUP(D5476,'Cross-Page Data'!$I$4:$J$13,2,FALSE),IF(J5476="solar",VLOOKUP('Form 923'!D5476,'Cross-Page Data'!$I$14:$J$117,2,FALSE),J5476))</f>
        <v>wind</v>
      </c>
      <c r="J5476" t="str">
        <f>VLOOKUP(E5476,'Cross-Page Data'!$D$4:$F$48,3,FALSE)</f>
        <v>wind</v>
      </c>
      <c r="K5476" t="b">
        <f t="shared" si="85"/>
        <v>1</v>
      </c>
    </row>
    <row r="5477" spans="1:11">
      <c r="A5477" s="120">
        <v>50278</v>
      </c>
      <c r="B5477" s="121" t="s">
        <v>201</v>
      </c>
      <c r="C5477" s="121" t="s">
        <v>206</v>
      </c>
      <c r="D5477" s="121" t="s">
        <v>116</v>
      </c>
      <c r="E5477" s="121" t="s">
        <v>170</v>
      </c>
      <c r="F5477" s="122">
        <v>850827</v>
      </c>
      <c r="G5477" s="122">
        <v>95577</v>
      </c>
      <c r="H5477" s="120">
        <v>2019</v>
      </c>
      <c r="I5477" t="str">
        <f>IF(J5477="natural gas",VLOOKUP(D5477,'Cross-Page Data'!$I$4:$J$13,2,FALSE),IF(J5477="solar",VLOOKUP('Form 923'!D5477,'Cross-Page Data'!$I$14:$J$117,2,FALSE),J5477))</f>
        <v>hydro</v>
      </c>
      <c r="J5477" t="str">
        <f>VLOOKUP(E5477,'Cross-Page Data'!$D$4:$F$48,3,FALSE)</f>
        <v>hydro</v>
      </c>
      <c r="K5477" t="b">
        <f t="shared" si="85"/>
        <v>1</v>
      </c>
    </row>
    <row r="5478" spans="1:11">
      <c r="A5478" s="120">
        <v>50279</v>
      </c>
      <c r="B5478" s="121" t="s">
        <v>201</v>
      </c>
      <c r="C5478" s="121" t="s">
        <v>206</v>
      </c>
      <c r="D5478" s="121" t="s">
        <v>73</v>
      </c>
      <c r="E5478" s="121" t="s">
        <v>90</v>
      </c>
      <c r="F5478" s="122">
        <v>353174</v>
      </c>
      <c r="G5478" s="122">
        <v>30298.677</v>
      </c>
      <c r="H5478" s="120">
        <v>2019</v>
      </c>
      <c r="I5478" t="str">
        <f>IF(J5478="natural gas",VLOOKUP(D5478,'Cross-Page Data'!$I$4:$J$13,2,FALSE),IF(J5478="solar",VLOOKUP('Form 923'!D5478,'Cross-Page Data'!$I$14:$J$117,2,FALSE),J5478))</f>
        <v>biomass</v>
      </c>
      <c r="J5478" t="str">
        <f>VLOOKUP(E5478,'Cross-Page Data'!$D$4:$F$48,3,FALSE)</f>
        <v>biomass</v>
      </c>
      <c r="K5478" t="b">
        <f t="shared" si="85"/>
        <v>1</v>
      </c>
    </row>
    <row r="5479" spans="1:11">
      <c r="A5479" s="120">
        <v>50279</v>
      </c>
      <c r="B5479" s="121" t="s">
        <v>201</v>
      </c>
      <c r="C5479" s="121" t="s">
        <v>206</v>
      </c>
      <c r="D5479" s="121" t="s">
        <v>73</v>
      </c>
      <c r="E5479" s="121" t="s">
        <v>38</v>
      </c>
      <c r="F5479" s="122">
        <v>513544</v>
      </c>
      <c r="G5479" s="122">
        <v>46204.323</v>
      </c>
      <c r="H5479" s="120">
        <v>2019</v>
      </c>
      <c r="I5479" t="str">
        <f>IF(J5479="natural gas",VLOOKUP(D5479,'Cross-Page Data'!$I$4:$J$13,2,FALSE),IF(J5479="solar",VLOOKUP('Form 923'!D5479,'Cross-Page Data'!$I$14:$J$117,2,FALSE),J5479))</f>
        <v>natural gas peaker</v>
      </c>
      <c r="J5479" t="str">
        <f>VLOOKUP(E5479,'Cross-Page Data'!$D$4:$F$48,3,FALSE)</f>
        <v>natural gas</v>
      </c>
      <c r="K5479" t="b">
        <f t="shared" si="85"/>
        <v>1</v>
      </c>
    </row>
    <row r="5480" spans="1:11">
      <c r="A5480" s="120">
        <v>50279</v>
      </c>
      <c r="B5480" s="121" t="s">
        <v>201</v>
      </c>
      <c r="C5480" s="121" t="s">
        <v>206</v>
      </c>
      <c r="D5480" s="121" t="s">
        <v>73</v>
      </c>
      <c r="E5480" s="121" t="s">
        <v>140</v>
      </c>
      <c r="F5480" s="122">
        <v>0</v>
      </c>
      <c r="G5480" s="122">
        <v>0</v>
      </c>
      <c r="H5480" s="120">
        <v>2019</v>
      </c>
      <c r="I5480" t="str">
        <f>IF(J5480="natural gas",VLOOKUP(D5480,'Cross-Page Data'!$I$4:$J$13,2,FALSE),IF(J5480="solar",VLOOKUP('Form 923'!D5480,'Cross-Page Data'!$I$14:$J$117,2,FALSE),J5480))</f>
        <v>other</v>
      </c>
      <c r="J5480" t="str">
        <f>VLOOKUP(E5480,'Cross-Page Data'!$D$4:$F$48,3,FALSE)</f>
        <v>other</v>
      </c>
      <c r="K5480" t="b">
        <f t="shared" si="85"/>
        <v>1</v>
      </c>
    </row>
    <row r="5481" spans="1:11">
      <c r="A5481" s="120">
        <v>50279</v>
      </c>
      <c r="B5481" s="121" t="s">
        <v>201</v>
      </c>
      <c r="C5481" s="121" t="s">
        <v>206</v>
      </c>
      <c r="D5481" s="121" t="s">
        <v>68</v>
      </c>
      <c r="E5481" s="121" t="s">
        <v>90</v>
      </c>
      <c r="F5481" s="122">
        <v>1857289</v>
      </c>
      <c r="G5481" s="122">
        <v>129180.26</v>
      </c>
      <c r="H5481" s="120">
        <v>2019</v>
      </c>
      <c r="I5481" t="str">
        <f>IF(J5481="natural gas",VLOOKUP(D5481,'Cross-Page Data'!$I$4:$J$13,2,FALSE),IF(J5481="solar",VLOOKUP('Form 923'!D5481,'Cross-Page Data'!$I$14:$J$117,2,FALSE),J5481))</f>
        <v>biomass</v>
      </c>
      <c r="J5481" t="str">
        <f>VLOOKUP(E5481,'Cross-Page Data'!$D$4:$F$48,3,FALSE)</f>
        <v>biomass</v>
      </c>
      <c r="K5481" t="b">
        <f t="shared" si="85"/>
        <v>1</v>
      </c>
    </row>
    <row r="5482" spans="1:11">
      <c r="A5482" s="120">
        <v>50279</v>
      </c>
      <c r="B5482" s="121" t="s">
        <v>201</v>
      </c>
      <c r="C5482" s="121" t="s">
        <v>206</v>
      </c>
      <c r="D5482" s="121" t="s">
        <v>68</v>
      </c>
      <c r="E5482" s="121" t="s">
        <v>38</v>
      </c>
      <c r="F5482" s="122">
        <v>558</v>
      </c>
      <c r="G5482" s="122">
        <v>39.74</v>
      </c>
      <c r="H5482" s="120">
        <v>2019</v>
      </c>
      <c r="I5482" t="str">
        <f>IF(J5482="natural gas",VLOOKUP(D5482,'Cross-Page Data'!$I$4:$J$13,2,FALSE),IF(J5482="solar",VLOOKUP('Form 923'!D5482,'Cross-Page Data'!$I$14:$J$117,2,FALSE),J5482))</f>
        <v>natural gas nonpeaker - preexisting retiring</v>
      </c>
      <c r="J5482" t="str">
        <f>VLOOKUP(E5482,'Cross-Page Data'!$D$4:$F$48,3,FALSE)</f>
        <v>natural gas</v>
      </c>
      <c r="K5482" t="b">
        <f t="shared" si="85"/>
        <v>1</v>
      </c>
    </row>
    <row r="5483" spans="1:11">
      <c r="A5483" s="120">
        <v>50280</v>
      </c>
      <c r="B5483" s="121" t="s">
        <v>201</v>
      </c>
      <c r="C5483" s="121" t="s">
        <v>206</v>
      </c>
      <c r="D5483" s="121" t="s">
        <v>116</v>
      </c>
      <c r="E5483" s="121" t="s">
        <v>170</v>
      </c>
      <c r="F5483" s="122">
        <v>257588</v>
      </c>
      <c r="G5483" s="122">
        <v>28936</v>
      </c>
      <c r="H5483" s="120">
        <v>2019</v>
      </c>
      <c r="I5483" t="str">
        <f>IF(J5483="natural gas",VLOOKUP(D5483,'Cross-Page Data'!$I$4:$J$13,2,FALSE),IF(J5483="solar",VLOOKUP('Form 923'!D5483,'Cross-Page Data'!$I$14:$J$117,2,FALSE),J5483))</f>
        <v>hydro</v>
      </c>
      <c r="J5483" t="str">
        <f>VLOOKUP(E5483,'Cross-Page Data'!$D$4:$F$48,3,FALSE)</f>
        <v>hydro</v>
      </c>
      <c r="K5483" t="b">
        <f t="shared" si="85"/>
        <v>1</v>
      </c>
    </row>
    <row r="5484" spans="1:11">
      <c r="A5484" s="120">
        <v>50281</v>
      </c>
      <c r="B5484" s="121" t="s">
        <v>201</v>
      </c>
      <c r="C5484" s="121" t="s">
        <v>206</v>
      </c>
      <c r="D5484" s="121" t="s">
        <v>128</v>
      </c>
      <c r="E5484" s="121" t="s">
        <v>180</v>
      </c>
      <c r="F5484" s="122">
        <v>789669</v>
      </c>
      <c r="G5484" s="122">
        <v>88707</v>
      </c>
      <c r="H5484" s="120">
        <v>2019</v>
      </c>
      <c r="I5484" t="str">
        <f>IF(J5484="natural gas",VLOOKUP(D5484,'Cross-Page Data'!$I$4:$J$13,2,FALSE),IF(J5484="solar",VLOOKUP('Form 923'!D5484,'Cross-Page Data'!$I$14:$J$117,2,FALSE),J5484))</f>
        <v>wind</v>
      </c>
      <c r="J5484" t="str">
        <f>VLOOKUP(E5484,'Cross-Page Data'!$D$4:$F$48,3,FALSE)</f>
        <v>wind</v>
      </c>
      <c r="K5484" t="b">
        <f t="shared" si="85"/>
        <v>1</v>
      </c>
    </row>
    <row r="5485" spans="1:11">
      <c r="A5485" s="120">
        <v>50282</v>
      </c>
      <c r="B5485" s="121" t="s">
        <v>205</v>
      </c>
      <c r="C5485" s="121" t="s">
        <v>209</v>
      </c>
      <c r="D5485" s="121" t="s">
        <v>68</v>
      </c>
      <c r="E5485" s="121" t="s">
        <v>54</v>
      </c>
      <c r="F5485" s="122">
        <v>167019</v>
      </c>
      <c r="G5485" s="122">
        <v>31621.561</v>
      </c>
      <c r="H5485" s="120">
        <v>2019</v>
      </c>
      <c r="I5485" t="str">
        <f>IF(J5485="natural gas",VLOOKUP(D5485,'Cross-Page Data'!$I$4:$J$13,2,FALSE),IF(J5485="solar",VLOOKUP('Form 923'!D5485,'Cross-Page Data'!$I$14:$J$117,2,FALSE),J5485))</f>
        <v>hard coal</v>
      </c>
      <c r="J5485" t="str">
        <f>VLOOKUP(E5485,'Cross-Page Data'!$D$4:$F$48,3,FALSE)</f>
        <v>hard coal</v>
      </c>
      <c r="K5485" t="b">
        <f t="shared" si="85"/>
        <v>0</v>
      </c>
    </row>
    <row r="5486" spans="1:11">
      <c r="A5486" s="120">
        <v>50282</v>
      </c>
      <c r="B5486" s="121" t="s">
        <v>205</v>
      </c>
      <c r="C5486" s="121" t="s">
        <v>209</v>
      </c>
      <c r="D5486" s="121" t="s">
        <v>68</v>
      </c>
      <c r="E5486" s="121" t="s">
        <v>59</v>
      </c>
      <c r="F5486" s="122">
        <v>256973</v>
      </c>
      <c r="G5486" s="122">
        <v>48663.616</v>
      </c>
      <c r="H5486" s="120">
        <v>2019</v>
      </c>
      <c r="I5486" t="str">
        <f>IF(J5486="natural gas",VLOOKUP(D5486,'Cross-Page Data'!$I$4:$J$13,2,FALSE),IF(J5486="solar",VLOOKUP('Form 923'!D5486,'Cross-Page Data'!$I$14:$J$117,2,FALSE),J5486))</f>
        <v>biomass</v>
      </c>
      <c r="J5486" t="str">
        <f>VLOOKUP(E5486,'Cross-Page Data'!$D$4:$F$48,3,FALSE)</f>
        <v>biomass</v>
      </c>
      <c r="K5486" t="b">
        <f t="shared" si="85"/>
        <v>0</v>
      </c>
    </row>
    <row r="5487" spans="1:11">
      <c r="A5487" s="120">
        <v>50282</v>
      </c>
      <c r="B5487" s="121" t="s">
        <v>205</v>
      </c>
      <c r="C5487" s="121" t="s">
        <v>209</v>
      </c>
      <c r="D5487" s="121" t="s">
        <v>68</v>
      </c>
      <c r="E5487" s="121" t="s">
        <v>70</v>
      </c>
      <c r="F5487" s="122">
        <v>0</v>
      </c>
      <c r="G5487" s="122">
        <v>0</v>
      </c>
      <c r="H5487" s="120">
        <v>2019</v>
      </c>
      <c r="I5487" t="str">
        <f>IF(J5487="natural gas",VLOOKUP(D5487,'Cross-Page Data'!$I$4:$J$13,2,FALSE),IF(J5487="solar",VLOOKUP('Form 923'!D5487,'Cross-Page Data'!$I$14:$J$117,2,FALSE),J5487))</f>
        <v>heavy or residual fuel oil</v>
      </c>
      <c r="J5487" t="str">
        <f>VLOOKUP(E5487,'Cross-Page Data'!$D$4:$F$48,3,FALSE)</f>
        <v>heavy or residual fuel oil</v>
      </c>
      <c r="K5487" t="b">
        <f t="shared" si="85"/>
        <v>0</v>
      </c>
    </row>
    <row r="5488" spans="1:11">
      <c r="A5488" s="120">
        <v>50282</v>
      </c>
      <c r="B5488" s="121" t="s">
        <v>205</v>
      </c>
      <c r="C5488" s="121" t="s">
        <v>209</v>
      </c>
      <c r="D5488" s="121" t="s">
        <v>68</v>
      </c>
      <c r="E5488" s="121" t="s">
        <v>38</v>
      </c>
      <c r="F5488" s="122">
        <v>98672</v>
      </c>
      <c r="G5488" s="122">
        <v>18687.951</v>
      </c>
      <c r="H5488" s="120">
        <v>2019</v>
      </c>
      <c r="I5488" t="str">
        <f>IF(J5488="natural gas",VLOOKUP(D5488,'Cross-Page Data'!$I$4:$J$13,2,FALSE),IF(J5488="solar",VLOOKUP('Form 923'!D5488,'Cross-Page Data'!$I$14:$J$117,2,FALSE),J5488))</f>
        <v>natural gas nonpeaker - preexisting retiring</v>
      </c>
      <c r="J5488" t="str">
        <f>VLOOKUP(E5488,'Cross-Page Data'!$D$4:$F$48,3,FALSE)</f>
        <v>natural gas</v>
      </c>
      <c r="K5488" t="b">
        <f t="shared" si="85"/>
        <v>0</v>
      </c>
    </row>
    <row r="5489" spans="1:11">
      <c r="A5489" s="120">
        <v>50282</v>
      </c>
      <c r="B5489" s="121" t="s">
        <v>205</v>
      </c>
      <c r="C5489" s="121" t="s">
        <v>209</v>
      </c>
      <c r="D5489" s="121" t="s">
        <v>68</v>
      </c>
      <c r="E5489" s="121" t="s">
        <v>152</v>
      </c>
      <c r="F5489" s="122">
        <v>0</v>
      </c>
      <c r="G5489" s="122">
        <v>0</v>
      </c>
      <c r="H5489" s="120">
        <v>2019</v>
      </c>
      <c r="I5489" t="str">
        <f>IF(J5489="natural gas",VLOOKUP(D5489,'Cross-Page Data'!$I$4:$J$13,2,FALSE),IF(J5489="solar",VLOOKUP('Form 923'!D5489,'Cross-Page Data'!$I$14:$J$117,2,FALSE),J5489))</f>
        <v>heavy or residual fuel oil</v>
      </c>
      <c r="J5489" t="str">
        <f>VLOOKUP(E5489,'Cross-Page Data'!$D$4:$F$48,3,FALSE)</f>
        <v>heavy or residual fuel oil</v>
      </c>
      <c r="K5489" t="b">
        <f t="shared" si="85"/>
        <v>0</v>
      </c>
    </row>
    <row r="5490" spans="1:11">
      <c r="A5490" s="120">
        <v>50282</v>
      </c>
      <c r="B5490" s="121" t="s">
        <v>205</v>
      </c>
      <c r="C5490" s="121" t="s">
        <v>209</v>
      </c>
      <c r="D5490" s="121" t="s">
        <v>68</v>
      </c>
      <c r="E5490" s="121" t="s">
        <v>183</v>
      </c>
      <c r="F5490" s="122">
        <v>5493</v>
      </c>
      <c r="G5490" s="122">
        <v>1038.872</v>
      </c>
      <c r="H5490" s="120">
        <v>2019</v>
      </c>
      <c r="I5490" t="str">
        <f>IF(J5490="natural gas",VLOOKUP(D5490,'Cross-Page Data'!$I$4:$J$13,2,FALSE),IF(J5490="solar",VLOOKUP('Form 923'!D5490,'Cross-Page Data'!$I$14:$J$117,2,FALSE),J5490))</f>
        <v>crude oil</v>
      </c>
      <c r="J5490" t="str">
        <f>VLOOKUP(E5490,'Cross-Page Data'!$D$4:$F$48,3,FALSE)</f>
        <v>crude oil</v>
      </c>
      <c r="K5490" t="b">
        <f t="shared" si="85"/>
        <v>0</v>
      </c>
    </row>
    <row r="5491" spans="1:11">
      <c r="A5491" s="120">
        <v>50285</v>
      </c>
      <c r="B5491" s="121" t="s">
        <v>201</v>
      </c>
      <c r="C5491" s="121" t="s">
        <v>206</v>
      </c>
      <c r="D5491" s="121" t="s">
        <v>116</v>
      </c>
      <c r="E5491" s="121" t="s">
        <v>170</v>
      </c>
      <c r="F5491" s="122">
        <v>50697</v>
      </c>
      <c r="G5491" s="122">
        <v>5695</v>
      </c>
      <c r="H5491" s="120">
        <v>2019</v>
      </c>
      <c r="I5491" t="str">
        <f>IF(J5491="natural gas",VLOOKUP(D5491,'Cross-Page Data'!$I$4:$J$13,2,FALSE),IF(J5491="solar",VLOOKUP('Form 923'!D5491,'Cross-Page Data'!$I$14:$J$117,2,FALSE),J5491))</f>
        <v>hydro</v>
      </c>
      <c r="J5491" t="str">
        <f>VLOOKUP(E5491,'Cross-Page Data'!$D$4:$F$48,3,FALSE)</f>
        <v>hydro</v>
      </c>
      <c r="K5491" t="b">
        <f t="shared" si="85"/>
        <v>1</v>
      </c>
    </row>
    <row r="5492" spans="1:11">
      <c r="A5492" s="120">
        <v>50290</v>
      </c>
      <c r="B5492" s="121" t="s">
        <v>201</v>
      </c>
      <c r="C5492" s="121" t="s">
        <v>206</v>
      </c>
      <c r="D5492" s="121" t="s">
        <v>68</v>
      </c>
      <c r="E5492" s="121" t="s">
        <v>70</v>
      </c>
      <c r="F5492" s="122">
        <v>20284</v>
      </c>
      <c r="G5492" s="122">
        <v>1104.1</v>
      </c>
      <c r="H5492" s="120">
        <v>2019</v>
      </c>
      <c r="I5492" t="str">
        <f>IF(J5492="natural gas",VLOOKUP(D5492,'Cross-Page Data'!$I$4:$J$13,2,FALSE),IF(J5492="solar",VLOOKUP('Form 923'!D5492,'Cross-Page Data'!$I$14:$J$117,2,FALSE),J5492))</f>
        <v>heavy or residual fuel oil</v>
      </c>
      <c r="J5492" t="str">
        <f>VLOOKUP(E5492,'Cross-Page Data'!$D$4:$F$48,3,FALSE)</f>
        <v>heavy or residual fuel oil</v>
      </c>
      <c r="K5492" t="b">
        <f t="shared" si="85"/>
        <v>1</v>
      </c>
    </row>
    <row r="5493" spans="1:11">
      <c r="A5493" s="120">
        <v>50290</v>
      </c>
      <c r="B5493" s="121" t="s">
        <v>201</v>
      </c>
      <c r="C5493" s="121" t="s">
        <v>206</v>
      </c>
      <c r="D5493" s="121" t="s">
        <v>68</v>
      </c>
      <c r="E5493" s="121" t="s">
        <v>105</v>
      </c>
      <c r="F5493" s="122">
        <v>4843533</v>
      </c>
      <c r="G5493" s="122">
        <v>260549.66</v>
      </c>
      <c r="H5493" s="120">
        <v>2019</v>
      </c>
      <c r="I5493" t="str">
        <f>IF(J5493="natural gas",VLOOKUP(D5493,'Cross-Page Data'!$I$4:$J$13,2,FALSE),IF(J5493="solar",VLOOKUP('Form 923'!D5493,'Cross-Page Data'!$I$14:$J$117,2,FALSE),J5493))</f>
        <v>municipal solid waste</v>
      </c>
      <c r="J5493" t="str">
        <f>VLOOKUP(E5493,'Cross-Page Data'!$D$4:$F$48,3,FALSE)</f>
        <v>municipal solid waste</v>
      </c>
      <c r="K5493" t="b">
        <f t="shared" si="85"/>
        <v>1</v>
      </c>
    </row>
    <row r="5494" spans="1:11">
      <c r="A5494" s="120">
        <v>50290</v>
      </c>
      <c r="B5494" s="121" t="s">
        <v>201</v>
      </c>
      <c r="C5494" s="121" t="s">
        <v>206</v>
      </c>
      <c r="D5494" s="121" t="s">
        <v>68</v>
      </c>
      <c r="E5494" s="121" t="s">
        <v>110</v>
      </c>
      <c r="F5494" s="122">
        <v>5919909</v>
      </c>
      <c r="G5494" s="122">
        <v>318451.47</v>
      </c>
      <c r="H5494" s="120">
        <v>2019</v>
      </c>
      <c r="I5494" t="str">
        <f>IF(J5494="natural gas",VLOOKUP(D5494,'Cross-Page Data'!$I$4:$J$13,2,FALSE),IF(J5494="solar",VLOOKUP('Form 923'!D5494,'Cross-Page Data'!$I$14:$J$117,2,FALSE),J5494))</f>
        <v>municipal solid waste</v>
      </c>
      <c r="J5494" t="str">
        <f>VLOOKUP(E5494,'Cross-Page Data'!$D$4:$F$48,3,FALSE)</f>
        <v>municipal solid waste</v>
      </c>
      <c r="K5494" t="b">
        <f t="shared" si="85"/>
        <v>1</v>
      </c>
    </row>
    <row r="5495" spans="1:11">
      <c r="A5495" s="120">
        <v>50290</v>
      </c>
      <c r="B5495" s="121" t="s">
        <v>201</v>
      </c>
      <c r="C5495" s="121" t="s">
        <v>206</v>
      </c>
      <c r="D5495" s="121" t="s">
        <v>68</v>
      </c>
      <c r="E5495" s="121" t="s">
        <v>38</v>
      </c>
      <c r="F5495" s="122">
        <v>67257</v>
      </c>
      <c r="G5495" s="122">
        <v>3628.77</v>
      </c>
      <c r="H5495" s="120">
        <v>2019</v>
      </c>
      <c r="I5495" t="str">
        <f>IF(J5495="natural gas",VLOOKUP(D5495,'Cross-Page Data'!$I$4:$J$13,2,FALSE),IF(J5495="solar",VLOOKUP('Form 923'!D5495,'Cross-Page Data'!$I$14:$J$117,2,FALSE),J5495))</f>
        <v>natural gas nonpeaker - preexisting retiring</v>
      </c>
      <c r="J5495" t="str">
        <f>VLOOKUP(E5495,'Cross-Page Data'!$D$4:$F$48,3,FALSE)</f>
        <v>natural gas</v>
      </c>
      <c r="K5495" t="b">
        <f t="shared" si="85"/>
        <v>1</v>
      </c>
    </row>
    <row r="5496" spans="1:11">
      <c r="A5496" s="120">
        <v>50292</v>
      </c>
      <c r="B5496" s="121" t="s">
        <v>201</v>
      </c>
      <c r="C5496" s="121" t="s">
        <v>206</v>
      </c>
      <c r="D5496" s="121" t="s">
        <v>39</v>
      </c>
      <c r="E5496" s="121" t="s">
        <v>70</v>
      </c>
      <c r="F5496" s="122">
        <v>0</v>
      </c>
      <c r="G5496" s="122">
        <v>0</v>
      </c>
      <c r="H5496" s="120">
        <v>2019</v>
      </c>
      <c r="I5496" t="str">
        <f>IF(J5496="natural gas",VLOOKUP(D5496,'Cross-Page Data'!$I$4:$J$13,2,FALSE),IF(J5496="solar",VLOOKUP('Form 923'!D5496,'Cross-Page Data'!$I$14:$J$117,2,FALSE),J5496))</f>
        <v>heavy or residual fuel oil</v>
      </c>
      <c r="J5496" t="str">
        <f>VLOOKUP(E5496,'Cross-Page Data'!$D$4:$F$48,3,FALSE)</f>
        <v>heavy or residual fuel oil</v>
      </c>
      <c r="K5496" t="b">
        <f t="shared" si="85"/>
        <v>1</v>
      </c>
    </row>
    <row r="5497" spans="1:11">
      <c r="A5497" s="120">
        <v>50292</v>
      </c>
      <c r="B5497" s="121" t="s">
        <v>201</v>
      </c>
      <c r="C5497" s="121" t="s">
        <v>206</v>
      </c>
      <c r="D5497" s="121" t="s">
        <v>39</v>
      </c>
      <c r="E5497" s="121" t="s">
        <v>38</v>
      </c>
      <c r="F5497" s="122">
        <v>149783</v>
      </c>
      <c r="G5497" s="122">
        <v>68986</v>
      </c>
      <c r="H5497" s="120">
        <v>2019</v>
      </c>
      <c r="I5497" t="str">
        <f>IF(J5497="natural gas",VLOOKUP(D5497,'Cross-Page Data'!$I$4:$J$13,2,FALSE),IF(J5497="solar",VLOOKUP('Form 923'!D5497,'Cross-Page Data'!$I$14:$J$117,2,FALSE),J5497))</f>
        <v>natural gas nonpeaker - preexisting nonretiring</v>
      </c>
      <c r="J5497" t="str">
        <f>VLOOKUP(E5497,'Cross-Page Data'!$D$4:$F$48,3,FALSE)</f>
        <v>natural gas</v>
      </c>
      <c r="K5497" t="b">
        <f t="shared" si="85"/>
        <v>1</v>
      </c>
    </row>
    <row r="5498" spans="1:11">
      <c r="A5498" s="120">
        <v>50292</v>
      </c>
      <c r="B5498" s="121" t="s">
        <v>201</v>
      </c>
      <c r="C5498" s="121" t="s">
        <v>206</v>
      </c>
      <c r="D5498" s="121" t="s">
        <v>61</v>
      </c>
      <c r="E5498" s="121" t="s">
        <v>70</v>
      </c>
      <c r="F5498" s="122">
        <v>0</v>
      </c>
      <c r="G5498" s="122">
        <v>0</v>
      </c>
      <c r="H5498" s="120">
        <v>2019</v>
      </c>
      <c r="I5498" t="str">
        <f>IF(J5498="natural gas",VLOOKUP(D5498,'Cross-Page Data'!$I$4:$J$13,2,FALSE),IF(J5498="solar",VLOOKUP('Form 923'!D5498,'Cross-Page Data'!$I$14:$J$117,2,FALSE),J5498))</f>
        <v>heavy or residual fuel oil</v>
      </c>
      <c r="J5498" t="str">
        <f>VLOOKUP(E5498,'Cross-Page Data'!$D$4:$F$48,3,FALSE)</f>
        <v>heavy or residual fuel oil</v>
      </c>
      <c r="K5498" t="b">
        <f t="shared" si="85"/>
        <v>1</v>
      </c>
    </row>
    <row r="5499" spans="1:11">
      <c r="A5499" s="120">
        <v>50292</v>
      </c>
      <c r="B5499" s="121" t="s">
        <v>201</v>
      </c>
      <c r="C5499" s="121" t="s">
        <v>206</v>
      </c>
      <c r="D5499" s="121" t="s">
        <v>61</v>
      </c>
      <c r="E5499" s="121" t="s">
        <v>38</v>
      </c>
      <c r="F5499" s="122">
        <v>2566469</v>
      </c>
      <c r="G5499" s="122">
        <v>238591</v>
      </c>
      <c r="H5499" s="120">
        <v>2019</v>
      </c>
      <c r="I5499" t="str">
        <f>IF(J5499="natural gas",VLOOKUP(D5499,'Cross-Page Data'!$I$4:$J$13,2,FALSE),IF(J5499="solar",VLOOKUP('Form 923'!D5499,'Cross-Page Data'!$I$14:$J$117,2,FALSE),J5499))</f>
        <v>natural gas nonpeaker - preexisting nonretiring</v>
      </c>
      <c r="J5499" t="str">
        <f>VLOOKUP(E5499,'Cross-Page Data'!$D$4:$F$48,3,FALSE)</f>
        <v>natural gas</v>
      </c>
      <c r="K5499" t="b">
        <f t="shared" si="85"/>
        <v>1</v>
      </c>
    </row>
    <row r="5500" spans="1:11">
      <c r="A5500" s="120">
        <v>50292</v>
      </c>
      <c r="B5500" s="121" t="s">
        <v>201</v>
      </c>
      <c r="C5500" s="121" t="s">
        <v>206</v>
      </c>
      <c r="D5500" s="121" t="s">
        <v>73</v>
      </c>
      <c r="E5500" s="121" t="s">
        <v>38</v>
      </c>
      <c r="F5500" s="122">
        <v>464495</v>
      </c>
      <c r="G5500" s="122">
        <v>45394</v>
      </c>
      <c r="H5500" s="120">
        <v>2019</v>
      </c>
      <c r="I5500" t="str">
        <f>IF(J5500="natural gas",VLOOKUP(D5500,'Cross-Page Data'!$I$4:$J$13,2,FALSE),IF(J5500="solar",VLOOKUP('Form 923'!D5500,'Cross-Page Data'!$I$14:$J$117,2,FALSE),J5500))</f>
        <v>natural gas peaker</v>
      </c>
      <c r="J5500" t="str">
        <f>VLOOKUP(E5500,'Cross-Page Data'!$D$4:$F$48,3,FALSE)</f>
        <v>natural gas</v>
      </c>
      <c r="K5500" t="b">
        <f t="shared" si="85"/>
        <v>1</v>
      </c>
    </row>
    <row r="5501" spans="1:11">
      <c r="A5501" s="120">
        <v>50292</v>
      </c>
      <c r="B5501" s="121" t="s">
        <v>201</v>
      </c>
      <c r="C5501" s="121" t="s">
        <v>206</v>
      </c>
      <c r="D5501" s="121" t="s">
        <v>79</v>
      </c>
      <c r="E5501" s="121" t="s">
        <v>70</v>
      </c>
      <c r="F5501" s="122">
        <v>0</v>
      </c>
      <c r="G5501" s="122">
        <v>0</v>
      </c>
      <c r="H5501" s="120">
        <v>2019</v>
      </c>
      <c r="I5501" t="str">
        <f>IF(J5501="natural gas",VLOOKUP(D5501,'Cross-Page Data'!$I$4:$J$13,2,FALSE),IF(J5501="solar",VLOOKUP('Form 923'!D5501,'Cross-Page Data'!$I$14:$J$117,2,FALSE),J5501))</f>
        <v>heavy or residual fuel oil</v>
      </c>
      <c r="J5501" t="str">
        <f>VLOOKUP(E5501,'Cross-Page Data'!$D$4:$F$48,3,FALSE)</f>
        <v>heavy or residual fuel oil</v>
      </c>
      <c r="K5501" t="b">
        <f t="shared" si="85"/>
        <v>1</v>
      </c>
    </row>
    <row r="5502" spans="1:11">
      <c r="A5502" s="120">
        <v>50293</v>
      </c>
      <c r="B5502" s="121" t="s">
        <v>201</v>
      </c>
      <c r="C5502" s="121" t="s">
        <v>206</v>
      </c>
      <c r="D5502" s="121" t="s">
        <v>68</v>
      </c>
      <c r="E5502" s="121" t="s">
        <v>35</v>
      </c>
      <c r="F5502" s="122">
        <v>2523048</v>
      </c>
      <c r="G5502" s="122">
        <v>187554.21</v>
      </c>
      <c r="H5502" s="120">
        <v>2019</v>
      </c>
      <c r="I5502" t="str">
        <f>IF(J5502="natural gas",VLOOKUP(D5502,'Cross-Page Data'!$I$4:$J$13,2,FALSE),IF(J5502="solar",VLOOKUP('Form 923'!D5502,'Cross-Page Data'!$I$14:$J$117,2,FALSE),J5502))</f>
        <v>biomass</v>
      </c>
      <c r="J5502" t="str">
        <f>VLOOKUP(E5502,'Cross-Page Data'!$D$4:$F$48,3,FALSE)</f>
        <v>biomass</v>
      </c>
      <c r="K5502" t="b">
        <f t="shared" si="85"/>
        <v>1</v>
      </c>
    </row>
    <row r="5503" spans="1:11">
      <c r="A5503" s="120">
        <v>50293</v>
      </c>
      <c r="B5503" s="121" t="s">
        <v>201</v>
      </c>
      <c r="C5503" s="121" t="s">
        <v>206</v>
      </c>
      <c r="D5503" s="121" t="s">
        <v>68</v>
      </c>
      <c r="E5503" s="121" t="s">
        <v>38</v>
      </c>
      <c r="F5503" s="122">
        <v>9846</v>
      </c>
      <c r="G5503" s="122">
        <v>735.79</v>
      </c>
      <c r="H5503" s="120">
        <v>2019</v>
      </c>
      <c r="I5503" t="str">
        <f>IF(J5503="natural gas",VLOOKUP(D5503,'Cross-Page Data'!$I$4:$J$13,2,FALSE),IF(J5503="solar",VLOOKUP('Form 923'!D5503,'Cross-Page Data'!$I$14:$J$117,2,FALSE),J5503))</f>
        <v>natural gas nonpeaker - preexisting retiring</v>
      </c>
      <c r="J5503" t="str">
        <f>VLOOKUP(E5503,'Cross-Page Data'!$D$4:$F$48,3,FALSE)</f>
        <v>natural gas</v>
      </c>
      <c r="K5503" t="b">
        <f t="shared" si="85"/>
        <v>1</v>
      </c>
    </row>
    <row r="5504" spans="1:11">
      <c r="A5504" s="120">
        <v>50296</v>
      </c>
      <c r="B5504" s="121" t="s">
        <v>205</v>
      </c>
      <c r="C5504" s="121" t="s">
        <v>209</v>
      </c>
      <c r="D5504" s="121" t="s">
        <v>68</v>
      </c>
      <c r="E5504" s="121" t="s">
        <v>54</v>
      </c>
      <c r="F5504" s="122">
        <v>9923</v>
      </c>
      <c r="G5504" s="122">
        <v>1983.202</v>
      </c>
      <c r="H5504" s="120">
        <v>2019</v>
      </c>
      <c r="I5504" t="str">
        <f>IF(J5504="natural gas",VLOOKUP(D5504,'Cross-Page Data'!$I$4:$J$13,2,FALSE),IF(J5504="solar",VLOOKUP('Form 923'!D5504,'Cross-Page Data'!$I$14:$J$117,2,FALSE),J5504))</f>
        <v>hard coal</v>
      </c>
      <c r="J5504" t="str">
        <f>VLOOKUP(E5504,'Cross-Page Data'!$D$4:$F$48,3,FALSE)</f>
        <v>hard coal</v>
      </c>
      <c r="K5504" t="b">
        <f t="shared" si="85"/>
        <v>0</v>
      </c>
    </row>
    <row r="5505" spans="1:11">
      <c r="A5505" s="120">
        <v>50296</v>
      </c>
      <c r="B5505" s="121" t="s">
        <v>205</v>
      </c>
      <c r="C5505" s="121" t="s">
        <v>209</v>
      </c>
      <c r="D5505" s="121" t="s">
        <v>68</v>
      </c>
      <c r="E5505" s="121" t="s">
        <v>59</v>
      </c>
      <c r="F5505" s="122">
        <v>1266974</v>
      </c>
      <c r="G5505" s="122">
        <v>253176.73</v>
      </c>
      <c r="H5505" s="120">
        <v>2019</v>
      </c>
      <c r="I5505" t="str">
        <f>IF(J5505="natural gas",VLOOKUP(D5505,'Cross-Page Data'!$I$4:$J$13,2,FALSE),IF(J5505="solar",VLOOKUP('Form 923'!D5505,'Cross-Page Data'!$I$14:$J$117,2,FALSE),J5505))</f>
        <v>biomass</v>
      </c>
      <c r="J5505" t="str">
        <f>VLOOKUP(E5505,'Cross-Page Data'!$D$4:$F$48,3,FALSE)</f>
        <v>biomass</v>
      </c>
      <c r="K5505" t="b">
        <f t="shared" si="85"/>
        <v>0</v>
      </c>
    </row>
    <row r="5506" spans="1:11">
      <c r="A5506" s="120">
        <v>50296</v>
      </c>
      <c r="B5506" s="121" t="s">
        <v>205</v>
      </c>
      <c r="C5506" s="121" t="s">
        <v>209</v>
      </c>
      <c r="D5506" s="121" t="s">
        <v>68</v>
      </c>
      <c r="E5506" s="121" t="s">
        <v>70</v>
      </c>
      <c r="F5506" s="122">
        <v>3523</v>
      </c>
      <c r="G5506" s="122">
        <v>703.734</v>
      </c>
      <c r="H5506" s="120">
        <v>2019</v>
      </c>
      <c r="I5506" t="str">
        <f>IF(J5506="natural gas",VLOOKUP(D5506,'Cross-Page Data'!$I$4:$J$13,2,FALSE),IF(J5506="solar",VLOOKUP('Form 923'!D5506,'Cross-Page Data'!$I$14:$J$117,2,FALSE),J5506))</f>
        <v>heavy or residual fuel oil</v>
      </c>
      <c r="J5506" t="str">
        <f>VLOOKUP(E5506,'Cross-Page Data'!$D$4:$F$48,3,FALSE)</f>
        <v>heavy or residual fuel oil</v>
      </c>
      <c r="K5506" t="b">
        <f t="shared" si="85"/>
        <v>0</v>
      </c>
    </row>
    <row r="5507" spans="1:11">
      <c r="A5507" s="120">
        <v>50296</v>
      </c>
      <c r="B5507" s="121" t="s">
        <v>205</v>
      </c>
      <c r="C5507" s="121" t="s">
        <v>209</v>
      </c>
      <c r="D5507" s="121" t="s">
        <v>68</v>
      </c>
      <c r="E5507" s="121" t="s">
        <v>38</v>
      </c>
      <c r="F5507" s="122">
        <v>303279</v>
      </c>
      <c r="G5507" s="122">
        <v>60603.68</v>
      </c>
      <c r="H5507" s="120">
        <v>2019</v>
      </c>
      <c r="I5507" t="str">
        <f>IF(J5507="natural gas",VLOOKUP(D5507,'Cross-Page Data'!$I$4:$J$13,2,FALSE),IF(J5507="solar",VLOOKUP('Form 923'!D5507,'Cross-Page Data'!$I$14:$J$117,2,FALSE),J5507))</f>
        <v>natural gas nonpeaker - preexisting retiring</v>
      </c>
      <c r="J5507" t="str">
        <f>VLOOKUP(E5507,'Cross-Page Data'!$D$4:$F$48,3,FALSE)</f>
        <v>natural gas</v>
      </c>
      <c r="K5507" t="b">
        <f t="shared" si="85"/>
        <v>0</v>
      </c>
    </row>
    <row r="5508" spans="1:11">
      <c r="A5508" s="120">
        <v>50296</v>
      </c>
      <c r="B5508" s="121" t="s">
        <v>205</v>
      </c>
      <c r="C5508" s="121" t="s">
        <v>209</v>
      </c>
      <c r="D5508" s="121" t="s">
        <v>68</v>
      </c>
      <c r="E5508" s="121" t="s">
        <v>152</v>
      </c>
      <c r="F5508" s="122">
        <v>0</v>
      </c>
      <c r="G5508" s="122">
        <v>0</v>
      </c>
      <c r="H5508" s="120">
        <v>2019</v>
      </c>
      <c r="I5508" t="str">
        <f>IF(J5508="natural gas",VLOOKUP(D5508,'Cross-Page Data'!$I$4:$J$13,2,FALSE),IF(J5508="solar",VLOOKUP('Form 923'!D5508,'Cross-Page Data'!$I$14:$J$117,2,FALSE),J5508))</f>
        <v>heavy or residual fuel oil</v>
      </c>
      <c r="J5508" t="str">
        <f>VLOOKUP(E5508,'Cross-Page Data'!$D$4:$F$48,3,FALSE)</f>
        <v>heavy or residual fuel oil</v>
      </c>
      <c r="K5508" t="b">
        <f t="shared" si="85"/>
        <v>0</v>
      </c>
    </row>
    <row r="5509" spans="1:11">
      <c r="A5509" s="120">
        <v>50296</v>
      </c>
      <c r="B5509" s="121" t="s">
        <v>205</v>
      </c>
      <c r="C5509" s="121" t="s">
        <v>209</v>
      </c>
      <c r="D5509" s="121" t="s">
        <v>68</v>
      </c>
      <c r="E5509" s="121" t="s">
        <v>166</v>
      </c>
      <c r="F5509" s="122">
        <v>20534</v>
      </c>
      <c r="G5509" s="122">
        <v>4103.163</v>
      </c>
      <c r="H5509" s="120">
        <v>2019</v>
      </c>
      <c r="I5509" t="str">
        <f>IF(J5509="natural gas",VLOOKUP(D5509,'Cross-Page Data'!$I$4:$J$13,2,FALSE),IF(J5509="solar",VLOOKUP('Form 923'!D5509,'Cross-Page Data'!$I$14:$J$117,2,FALSE),J5509))</f>
        <v>other</v>
      </c>
      <c r="J5509" t="str">
        <f>VLOOKUP(E5509,'Cross-Page Data'!$D$4:$F$48,3,FALSE)</f>
        <v>other</v>
      </c>
      <c r="K5509" t="b">
        <f t="shared" si="85"/>
        <v>0</v>
      </c>
    </row>
    <row r="5510" spans="1:11">
      <c r="A5510" s="120">
        <v>50296</v>
      </c>
      <c r="B5510" s="121" t="s">
        <v>205</v>
      </c>
      <c r="C5510" s="121" t="s">
        <v>209</v>
      </c>
      <c r="D5510" s="121" t="s">
        <v>68</v>
      </c>
      <c r="E5510" s="121" t="s">
        <v>176</v>
      </c>
      <c r="F5510" s="122">
        <v>457697</v>
      </c>
      <c r="G5510" s="122">
        <v>91460.609</v>
      </c>
      <c r="H5510" s="120">
        <v>2019</v>
      </c>
      <c r="I5510" t="str">
        <f>IF(J5510="natural gas",VLOOKUP(D5510,'Cross-Page Data'!$I$4:$J$13,2,FALSE),IF(J5510="solar",VLOOKUP('Form 923'!D5510,'Cross-Page Data'!$I$14:$J$117,2,FALSE),J5510))</f>
        <v>biomass</v>
      </c>
      <c r="J5510" t="str">
        <f>VLOOKUP(E5510,'Cross-Page Data'!$D$4:$F$48,3,FALSE)</f>
        <v>biomass</v>
      </c>
      <c r="K5510" t="b">
        <f t="shared" si="85"/>
        <v>0</v>
      </c>
    </row>
    <row r="5511" spans="1:11">
      <c r="A5511" s="120">
        <v>50299</v>
      </c>
      <c r="B5511" s="121" t="s">
        <v>201</v>
      </c>
      <c r="C5511" s="121" t="s">
        <v>206</v>
      </c>
      <c r="D5511" s="121" t="s">
        <v>73</v>
      </c>
      <c r="E5511" s="121" t="s">
        <v>38</v>
      </c>
      <c r="F5511" s="122">
        <v>55784</v>
      </c>
      <c r="G5511" s="122">
        <v>5377</v>
      </c>
      <c r="H5511" s="120">
        <v>2019</v>
      </c>
      <c r="I5511" t="str">
        <f>IF(J5511="natural gas",VLOOKUP(D5511,'Cross-Page Data'!$I$4:$J$13,2,FALSE),IF(J5511="solar",VLOOKUP('Form 923'!D5511,'Cross-Page Data'!$I$14:$J$117,2,FALSE),J5511))</f>
        <v>natural gas peaker</v>
      </c>
      <c r="J5511" t="str">
        <f>VLOOKUP(E5511,'Cross-Page Data'!$D$4:$F$48,3,FALSE)</f>
        <v>natural gas</v>
      </c>
      <c r="K5511" t="b">
        <f t="shared" ref="K5511:K5574" si="86">IF(AND($N$6=FALSE,OR(C5511="Commercial NAICS Cogen",C5511="Industrial NAICS Cogen",C5511="NAICS-22 Cogen")),FALSE,IF(AND($N$7=FALSE,OR(C5511="Commercial NAICS Cogen",C5511="Commercial NAICS Non-Cogen",C5511="industrial NAICS Cogen",C5511="industrial NAICS non-cogen")),FALSE,TRUE))</f>
        <v>1</v>
      </c>
    </row>
    <row r="5512" spans="1:11">
      <c r="A5512" s="120">
        <v>50300</v>
      </c>
      <c r="B5512" s="121" t="s">
        <v>201</v>
      </c>
      <c r="C5512" s="121" t="s">
        <v>206</v>
      </c>
      <c r="D5512" s="121" t="s">
        <v>33</v>
      </c>
      <c r="E5512" s="121" t="s">
        <v>99</v>
      </c>
      <c r="F5512" s="122">
        <v>0</v>
      </c>
      <c r="G5512" s="122">
        <v>-2276</v>
      </c>
      <c r="H5512" s="120">
        <v>2019</v>
      </c>
      <c r="I5512" t="str">
        <f>IF(J5512="natural gas",VLOOKUP(D5512,'Cross-Page Data'!$I$4:$J$13,2,FALSE),IF(J5512="solar",VLOOKUP('Form 923'!D5512,'Cross-Page Data'!$I$14:$J$117,2,FALSE),J5512))</f>
        <v>other</v>
      </c>
      <c r="J5512" t="str">
        <f>VLOOKUP(E5512,'Cross-Page Data'!$D$4:$F$48,3,FALSE)</f>
        <v>other</v>
      </c>
      <c r="K5512" t="b">
        <f t="shared" si="86"/>
        <v>1</v>
      </c>
    </row>
    <row r="5513" spans="1:11">
      <c r="A5513" s="120">
        <v>50300</v>
      </c>
      <c r="B5513" s="121" t="s">
        <v>201</v>
      </c>
      <c r="C5513" s="121" t="s">
        <v>206</v>
      </c>
      <c r="D5513" s="121" t="s">
        <v>73</v>
      </c>
      <c r="E5513" s="121" t="s">
        <v>38</v>
      </c>
      <c r="F5513" s="122">
        <v>0</v>
      </c>
      <c r="G5513" s="122">
        <v>0</v>
      </c>
      <c r="H5513" s="120">
        <v>2019</v>
      </c>
      <c r="I5513" t="str">
        <f>IF(J5513="natural gas",VLOOKUP(D5513,'Cross-Page Data'!$I$4:$J$13,2,FALSE),IF(J5513="solar",VLOOKUP('Form 923'!D5513,'Cross-Page Data'!$I$14:$J$117,2,FALSE),J5513))</f>
        <v>natural gas peaker</v>
      </c>
      <c r="J5513" t="str">
        <f>VLOOKUP(E5513,'Cross-Page Data'!$D$4:$F$48,3,FALSE)</f>
        <v>natural gas</v>
      </c>
      <c r="K5513" t="b">
        <f t="shared" si="86"/>
        <v>1</v>
      </c>
    </row>
    <row r="5514" spans="1:11">
      <c r="A5514" s="120">
        <v>50300</v>
      </c>
      <c r="B5514" s="121" t="s">
        <v>201</v>
      </c>
      <c r="C5514" s="121" t="s">
        <v>206</v>
      </c>
      <c r="D5514" s="121" t="s">
        <v>68</v>
      </c>
      <c r="E5514" s="121" t="s">
        <v>38</v>
      </c>
      <c r="F5514" s="122">
        <v>0</v>
      </c>
      <c r="G5514" s="122">
        <v>0</v>
      </c>
      <c r="H5514" s="120">
        <v>2019</v>
      </c>
      <c r="I5514" t="str">
        <f>IF(J5514="natural gas",VLOOKUP(D5514,'Cross-Page Data'!$I$4:$J$13,2,FALSE),IF(J5514="solar",VLOOKUP('Form 923'!D5514,'Cross-Page Data'!$I$14:$J$117,2,FALSE),J5514))</f>
        <v>natural gas nonpeaker - preexisting retiring</v>
      </c>
      <c r="J5514" t="str">
        <f>VLOOKUP(E5514,'Cross-Page Data'!$D$4:$F$48,3,FALSE)</f>
        <v>natural gas</v>
      </c>
      <c r="K5514" t="b">
        <f t="shared" si="86"/>
        <v>1</v>
      </c>
    </row>
    <row r="5515" spans="1:11">
      <c r="A5515" s="120">
        <v>50304</v>
      </c>
      <c r="B5515" s="121" t="s">
        <v>205</v>
      </c>
      <c r="C5515" s="121" t="s">
        <v>209</v>
      </c>
      <c r="D5515" s="121" t="s">
        <v>73</v>
      </c>
      <c r="E5515" s="121" t="s">
        <v>38</v>
      </c>
      <c r="F5515" s="122">
        <v>11823998</v>
      </c>
      <c r="G5515" s="122">
        <v>1039624.6</v>
      </c>
      <c r="H5515" s="120">
        <v>2019</v>
      </c>
      <c r="I5515" t="str">
        <f>IF(J5515="natural gas",VLOOKUP(D5515,'Cross-Page Data'!$I$4:$J$13,2,FALSE),IF(J5515="solar",VLOOKUP('Form 923'!D5515,'Cross-Page Data'!$I$14:$J$117,2,FALSE),J5515))</f>
        <v>natural gas peaker</v>
      </c>
      <c r="J5515" t="str">
        <f>VLOOKUP(E5515,'Cross-Page Data'!$D$4:$F$48,3,FALSE)</f>
        <v>natural gas</v>
      </c>
      <c r="K5515" t="b">
        <f t="shared" si="86"/>
        <v>0</v>
      </c>
    </row>
    <row r="5516" spans="1:11">
      <c r="A5516" s="120">
        <v>50304</v>
      </c>
      <c r="B5516" s="121" t="s">
        <v>205</v>
      </c>
      <c r="C5516" s="121" t="s">
        <v>209</v>
      </c>
      <c r="D5516" s="121" t="s">
        <v>73</v>
      </c>
      <c r="E5516" s="121" t="s">
        <v>140</v>
      </c>
      <c r="F5516" s="122">
        <v>1810070</v>
      </c>
      <c r="G5516" s="122">
        <v>159150.4</v>
      </c>
      <c r="H5516" s="120">
        <v>2019</v>
      </c>
      <c r="I5516" t="str">
        <f>IF(J5516="natural gas",VLOOKUP(D5516,'Cross-Page Data'!$I$4:$J$13,2,FALSE),IF(J5516="solar",VLOOKUP('Form 923'!D5516,'Cross-Page Data'!$I$14:$J$117,2,FALSE),J5516))</f>
        <v>other</v>
      </c>
      <c r="J5516" t="str">
        <f>VLOOKUP(E5516,'Cross-Page Data'!$D$4:$F$48,3,FALSE)</f>
        <v>other</v>
      </c>
      <c r="K5516" t="b">
        <f t="shared" si="86"/>
        <v>0</v>
      </c>
    </row>
    <row r="5517" spans="1:11">
      <c r="A5517" s="120">
        <v>50304</v>
      </c>
      <c r="B5517" s="121" t="s">
        <v>205</v>
      </c>
      <c r="C5517" s="121" t="s">
        <v>209</v>
      </c>
      <c r="D5517" s="121" t="s">
        <v>68</v>
      </c>
      <c r="E5517" s="121" t="s">
        <v>148</v>
      </c>
      <c r="F5517" s="122">
        <v>2210910</v>
      </c>
      <c r="G5517" s="122">
        <v>248361</v>
      </c>
      <c r="H5517" s="120">
        <v>2019</v>
      </c>
      <c r="I5517" t="str">
        <f>IF(J5517="natural gas",VLOOKUP(D5517,'Cross-Page Data'!$I$4:$J$13,2,FALSE),IF(J5517="solar",VLOOKUP('Form 923'!D5517,'Cross-Page Data'!$I$14:$J$117,2,FALSE),J5517))</f>
        <v>other</v>
      </c>
      <c r="J5517" t="str">
        <f>VLOOKUP(E5517,'Cross-Page Data'!$D$4:$F$48,3,FALSE)</f>
        <v>other</v>
      </c>
      <c r="K5517" t="b">
        <f t="shared" si="86"/>
        <v>0</v>
      </c>
    </row>
    <row r="5518" spans="1:11">
      <c r="A5518" s="120">
        <v>50305</v>
      </c>
      <c r="B5518" s="121" t="s">
        <v>205</v>
      </c>
      <c r="C5518" s="121" t="s">
        <v>209</v>
      </c>
      <c r="D5518" s="121" t="s">
        <v>68</v>
      </c>
      <c r="E5518" s="121" t="s">
        <v>54</v>
      </c>
      <c r="F5518" s="122">
        <v>0</v>
      </c>
      <c r="G5518" s="122">
        <v>0</v>
      </c>
      <c r="H5518" s="120">
        <v>2019</v>
      </c>
      <c r="I5518" t="str">
        <f>IF(J5518="natural gas",VLOOKUP(D5518,'Cross-Page Data'!$I$4:$J$13,2,FALSE),IF(J5518="solar",VLOOKUP('Form 923'!D5518,'Cross-Page Data'!$I$14:$J$117,2,FALSE),J5518))</f>
        <v>hard coal</v>
      </c>
      <c r="J5518" t="str">
        <f>VLOOKUP(E5518,'Cross-Page Data'!$D$4:$F$48,3,FALSE)</f>
        <v>hard coal</v>
      </c>
      <c r="K5518" t="b">
        <f t="shared" si="86"/>
        <v>0</v>
      </c>
    </row>
    <row r="5519" spans="1:11">
      <c r="A5519" s="120">
        <v>50305</v>
      </c>
      <c r="B5519" s="121" t="s">
        <v>205</v>
      </c>
      <c r="C5519" s="121" t="s">
        <v>209</v>
      </c>
      <c r="D5519" s="121" t="s">
        <v>68</v>
      </c>
      <c r="E5519" s="121" t="s">
        <v>38</v>
      </c>
      <c r="F5519" s="122">
        <v>78249</v>
      </c>
      <c r="G5519" s="122">
        <v>6397.228</v>
      </c>
      <c r="H5519" s="120">
        <v>2019</v>
      </c>
      <c r="I5519" t="str">
        <f>IF(J5519="natural gas",VLOOKUP(D5519,'Cross-Page Data'!$I$4:$J$13,2,FALSE),IF(J5519="solar",VLOOKUP('Form 923'!D5519,'Cross-Page Data'!$I$14:$J$117,2,FALSE),J5519))</f>
        <v>natural gas nonpeaker - preexisting retiring</v>
      </c>
      <c r="J5519" t="str">
        <f>VLOOKUP(E5519,'Cross-Page Data'!$D$4:$F$48,3,FALSE)</f>
        <v>natural gas</v>
      </c>
      <c r="K5519" t="b">
        <f t="shared" si="86"/>
        <v>0</v>
      </c>
    </row>
    <row r="5520" spans="1:11">
      <c r="A5520" s="120">
        <v>50305</v>
      </c>
      <c r="B5520" s="121" t="s">
        <v>205</v>
      </c>
      <c r="C5520" s="121" t="s">
        <v>209</v>
      </c>
      <c r="D5520" s="121" t="s">
        <v>68</v>
      </c>
      <c r="E5520" s="121" t="s">
        <v>134</v>
      </c>
      <c r="F5520" s="122">
        <v>0</v>
      </c>
      <c r="G5520" s="122">
        <v>0</v>
      </c>
      <c r="H5520" s="120">
        <v>2019</v>
      </c>
      <c r="I5520" t="str">
        <f>IF(J5520="natural gas",VLOOKUP(D5520,'Cross-Page Data'!$I$4:$J$13,2,FALSE),IF(J5520="solar",VLOOKUP('Form 923'!D5520,'Cross-Page Data'!$I$14:$J$117,2,FALSE),J5520))</f>
        <v>biomass</v>
      </c>
      <c r="J5520" t="str">
        <f>VLOOKUP(E5520,'Cross-Page Data'!$D$4:$F$48,3,FALSE)</f>
        <v>biomass</v>
      </c>
      <c r="K5520" t="b">
        <f t="shared" si="86"/>
        <v>0</v>
      </c>
    </row>
    <row r="5521" spans="1:11">
      <c r="A5521" s="120">
        <v>50305</v>
      </c>
      <c r="B5521" s="121" t="s">
        <v>205</v>
      </c>
      <c r="C5521" s="121" t="s">
        <v>209</v>
      </c>
      <c r="D5521" s="121" t="s">
        <v>68</v>
      </c>
      <c r="E5521" s="121" t="s">
        <v>142</v>
      </c>
      <c r="F5521" s="122">
        <v>3951</v>
      </c>
      <c r="G5521" s="122">
        <v>325.503</v>
      </c>
      <c r="H5521" s="120">
        <v>2019</v>
      </c>
      <c r="I5521" t="str">
        <f>IF(J5521="natural gas",VLOOKUP(D5521,'Cross-Page Data'!$I$4:$J$13,2,FALSE),IF(J5521="solar",VLOOKUP('Form 923'!D5521,'Cross-Page Data'!$I$14:$J$117,2,FALSE),J5521))</f>
        <v>other</v>
      </c>
      <c r="J5521" t="str">
        <f>VLOOKUP(E5521,'Cross-Page Data'!$D$4:$F$48,3,FALSE)</f>
        <v>other</v>
      </c>
      <c r="K5521" t="b">
        <f t="shared" si="86"/>
        <v>0</v>
      </c>
    </row>
    <row r="5522" spans="1:11">
      <c r="A5522" s="120">
        <v>50305</v>
      </c>
      <c r="B5522" s="121" t="s">
        <v>205</v>
      </c>
      <c r="C5522" s="121" t="s">
        <v>209</v>
      </c>
      <c r="D5522" s="121" t="s">
        <v>68</v>
      </c>
      <c r="E5522" s="121" t="s">
        <v>144</v>
      </c>
      <c r="F5522" s="122">
        <v>1822679</v>
      </c>
      <c r="G5522" s="122">
        <v>149042.46</v>
      </c>
      <c r="H5522" s="120">
        <v>2019</v>
      </c>
      <c r="I5522" t="str">
        <f>IF(J5522="natural gas",VLOOKUP(D5522,'Cross-Page Data'!$I$4:$J$13,2,FALSE),IF(J5522="solar",VLOOKUP('Form 923'!D5522,'Cross-Page Data'!$I$14:$J$117,2,FALSE),J5522))</f>
        <v>petroleum</v>
      </c>
      <c r="J5522" t="str">
        <f>VLOOKUP(E5522,'Cross-Page Data'!$D$4:$F$48,3,FALSE)</f>
        <v>petroleum</v>
      </c>
      <c r="K5522" t="b">
        <f t="shared" si="86"/>
        <v>0</v>
      </c>
    </row>
    <row r="5523" spans="1:11">
      <c r="A5523" s="120">
        <v>50305</v>
      </c>
      <c r="B5523" s="121" t="s">
        <v>205</v>
      </c>
      <c r="C5523" s="121" t="s">
        <v>209</v>
      </c>
      <c r="D5523" s="121" t="s">
        <v>68</v>
      </c>
      <c r="E5523" s="121" t="s">
        <v>162</v>
      </c>
      <c r="F5523" s="122">
        <v>183845</v>
      </c>
      <c r="G5523" s="122">
        <v>15045.811</v>
      </c>
      <c r="H5523" s="120">
        <v>2019</v>
      </c>
      <c r="I5523" t="str">
        <f>IF(J5523="natural gas",VLOOKUP(D5523,'Cross-Page Data'!$I$4:$J$13,2,FALSE),IF(J5523="solar",VLOOKUP('Form 923'!D5523,'Cross-Page Data'!$I$14:$J$117,2,FALSE),J5523))</f>
        <v>hard coal</v>
      </c>
      <c r="J5523" t="str">
        <f>VLOOKUP(E5523,'Cross-Page Data'!$D$4:$F$48,3,FALSE)</f>
        <v>hard coal</v>
      </c>
      <c r="K5523" t="b">
        <f t="shared" si="86"/>
        <v>0</v>
      </c>
    </row>
    <row r="5524" spans="1:11">
      <c r="A5524" s="120">
        <v>50305</v>
      </c>
      <c r="B5524" s="121" t="s">
        <v>205</v>
      </c>
      <c r="C5524" s="121" t="s">
        <v>209</v>
      </c>
      <c r="D5524" s="121" t="s">
        <v>68</v>
      </c>
      <c r="E5524" s="121" t="s">
        <v>176</v>
      </c>
      <c r="F5524" s="122">
        <v>0</v>
      </c>
      <c r="G5524" s="122">
        <v>0</v>
      </c>
      <c r="H5524" s="120">
        <v>2019</v>
      </c>
      <c r="I5524" t="str">
        <f>IF(J5524="natural gas",VLOOKUP(D5524,'Cross-Page Data'!$I$4:$J$13,2,FALSE),IF(J5524="solar",VLOOKUP('Form 923'!D5524,'Cross-Page Data'!$I$14:$J$117,2,FALSE),J5524))</f>
        <v>biomass</v>
      </c>
      <c r="J5524" t="str">
        <f>VLOOKUP(E5524,'Cross-Page Data'!$D$4:$F$48,3,FALSE)</f>
        <v>biomass</v>
      </c>
      <c r="K5524" t="b">
        <f t="shared" si="86"/>
        <v>0</v>
      </c>
    </row>
    <row r="5525" ht="25.5" spans="1:11">
      <c r="A5525" s="120">
        <v>50307</v>
      </c>
      <c r="B5525" s="121" t="s">
        <v>205</v>
      </c>
      <c r="C5525" s="121" t="s">
        <v>210</v>
      </c>
      <c r="D5525" s="121" t="s">
        <v>79</v>
      </c>
      <c r="E5525" s="121" t="s">
        <v>70</v>
      </c>
      <c r="F5525" s="122">
        <v>0</v>
      </c>
      <c r="G5525" s="122">
        <v>0</v>
      </c>
      <c r="H5525" s="120">
        <v>2019</v>
      </c>
      <c r="I5525" t="str">
        <f>IF(J5525="natural gas",VLOOKUP(D5525,'Cross-Page Data'!$I$4:$J$13,2,FALSE),IF(J5525="solar",VLOOKUP('Form 923'!D5525,'Cross-Page Data'!$I$14:$J$117,2,FALSE),J5525))</f>
        <v>heavy or residual fuel oil</v>
      </c>
      <c r="J5525" t="str">
        <f>VLOOKUP(E5525,'Cross-Page Data'!$D$4:$F$48,3,FALSE)</f>
        <v>heavy or residual fuel oil</v>
      </c>
      <c r="K5525" t="b">
        <f t="shared" si="86"/>
        <v>0</v>
      </c>
    </row>
    <row r="5526" ht="25.5" spans="1:11">
      <c r="A5526" s="120">
        <v>50307</v>
      </c>
      <c r="B5526" s="121" t="s">
        <v>205</v>
      </c>
      <c r="C5526" s="121" t="s">
        <v>210</v>
      </c>
      <c r="D5526" s="121" t="s">
        <v>79</v>
      </c>
      <c r="E5526" s="121" t="s">
        <v>152</v>
      </c>
      <c r="F5526" s="122">
        <v>0</v>
      </c>
      <c r="G5526" s="122">
        <v>0</v>
      </c>
      <c r="H5526" s="120">
        <v>2019</v>
      </c>
      <c r="I5526" t="str">
        <f>IF(J5526="natural gas",VLOOKUP(D5526,'Cross-Page Data'!$I$4:$J$13,2,FALSE),IF(J5526="solar",VLOOKUP('Form 923'!D5526,'Cross-Page Data'!$I$14:$J$117,2,FALSE),J5526))</f>
        <v>heavy or residual fuel oil</v>
      </c>
      <c r="J5526" t="str">
        <f>VLOOKUP(E5526,'Cross-Page Data'!$D$4:$F$48,3,FALSE)</f>
        <v>heavy or residual fuel oil</v>
      </c>
      <c r="K5526" t="b">
        <f t="shared" si="86"/>
        <v>0</v>
      </c>
    </row>
    <row r="5527" ht="25.5" spans="1:11">
      <c r="A5527" s="120">
        <v>50307</v>
      </c>
      <c r="B5527" s="121" t="s">
        <v>205</v>
      </c>
      <c r="C5527" s="121" t="s">
        <v>210</v>
      </c>
      <c r="D5527" s="121" t="s">
        <v>68</v>
      </c>
      <c r="E5527" s="121" t="s">
        <v>38</v>
      </c>
      <c r="F5527" s="122">
        <v>68</v>
      </c>
      <c r="G5527" s="122">
        <v>14</v>
      </c>
      <c r="H5527" s="120">
        <v>2019</v>
      </c>
      <c r="I5527" t="str">
        <f>IF(J5527="natural gas",VLOOKUP(D5527,'Cross-Page Data'!$I$4:$J$13,2,FALSE),IF(J5527="solar",VLOOKUP('Form 923'!D5527,'Cross-Page Data'!$I$14:$J$117,2,FALSE),J5527))</f>
        <v>natural gas nonpeaker - preexisting retiring</v>
      </c>
      <c r="J5527" t="str">
        <f>VLOOKUP(E5527,'Cross-Page Data'!$D$4:$F$48,3,FALSE)</f>
        <v>natural gas</v>
      </c>
      <c r="K5527" t="b">
        <f t="shared" si="86"/>
        <v>0</v>
      </c>
    </row>
    <row r="5528" ht="25.5" spans="1:11">
      <c r="A5528" s="120">
        <v>50307</v>
      </c>
      <c r="B5528" s="121" t="s">
        <v>205</v>
      </c>
      <c r="C5528" s="121" t="s">
        <v>210</v>
      </c>
      <c r="D5528" s="121" t="s">
        <v>68</v>
      </c>
      <c r="E5528" s="121" t="s">
        <v>152</v>
      </c>
      <c r="F5528" s="122">
        <v>0</v>
      </c>
      <c r="G5528" s="122">
        <v>0</v>
      </c>
      <c r="H5528" s="120">
        <v>2019</v>
      </c>
      <c r="I5528" t="str">
        <f>IF(J5528="natural gas",VLOOKUP(D5528,'Cross-Page Data'!$I$4:$J$13,2,FALSE),IF(J5528="solar",VLOOKUP('Form 923'!D5528,'Cross-Page Data'!$I$14:$J$117,2,FALSE),J5528))</f>
        <v>heavy or residual fuel oil</v>
      </c>
      <c r="J5528" t="str">
        <f>VLOOKUP(E5528,'Cross-Page Data'!$D$4:$F$48,3,FALSE)</f>
        <v>heavy or residual fuel oil</v>
      </c>
      <c r="K5528" t="b">
        <f t="shared" si="86"/>
        <v>0</v>
      </c>
    </row>
    <row r="5529" spans="1:11">
      <c r="A5529" s="120">
        <v>50308</v>
      </c>
      <c r="B5529" s="121" t="s">
        <v>205</v>
      </c>
      <c r="C5529" s="121" t="s">
        <v>202</v>
      </c>
      <c r="D5529" s="121" t="s">
        <v>68</v>
      </c>
      <c r="E5529" s="121" t="s">
        <v>162</v>
      </c>
      <c r="F5529" s="122">
        <v>639053</v>
      </c>
      <c r="G5529" s="122">
        <v>71202</v>
      </c>
      <c r="H5529" s="120">
        <v>2019</v>
      </c>
      <c r="I5529" t="str">
        <f>IF(J5529="natural gas",VLOOKUP(D5529,'Cross-Page Data'!$I$4:$J$13,2,FALSE),IF(J5529="solar",VLOOKUP('Form 923'!D5529,'Cross-Page Data'!$I$14:$J$117,2,FALSE),J5529))</f>
        <v>hard coal</v>
      </c>
      <c r="J5529" t="str">
        <f>VLOOKUP(E5529,'Cross-Page Data'!$D$4:$F$48,3,FALSE)</f>
        <v>hard coal</v>
      </c>
      <c r="K5529" t="b">
        <f t="shared" si="86"/>
        <v>1</v>
      </c>
    </row>
    <row r="5530" ht="25.5" spans="1:11">
      <c r="A5530" s="120">
        <v>50310</v>
      </c>
      <c r="B5530" s="121" t="s">
        <v>201</v>
      </c>
      <c r="C5530" s="121" t="s">
        <v>207</v>
      </c>
      <c r="D5530" s="121" t="s">
        <v>79</v>
      </c>
      <c r="E5530" s="121" t="s">
        <v>38</v>
      </c>
      <c r="F5530" s="122">
        <v>315</v>
      </c>
      <c r="G5530" s="122">
        <v>16</v>
      </c>
      <c r="H5530" s="120">
        <v>2019</v>
      </c>
      <c r="I5530" t="str">
        <f>IF(J5530="natural gas",VLOOKUP(D5530,'Cross-Page Data'!$I$4:$J$13,2,FALSE),IF(J5530="solar",VLOOKUP('Form 923'!D5530,'Cross-Page Data'!$I$14:$J$117,2,FALSE),J5530))</f>
        <v>natural gas peaker</v>
      </c>
      <c r="J5530" t="str">
        <f>VLOOKUP(E5530,'Cross-Page Data'!$D$4:$F$48,3,FALSE)</f>
        <v>natural gas</v>
      </c>
      <c r="K5530" t="b">
        <f t="shared" si="86"/>
        <v>0</v>
      </c>
    </row>
    <row r="5531" spans="1:11">
      <c r="A5531" s="120">
        <v>50312</v>
      </c>
      <c r="B5531" s="121" t="s">
        <v>201</v>
      </c>
      <c r="C5531" s="121" t="s">
        <v>206</v>
      </c>
      <c r="D5531" s="121" t="s">
        <v>116</v>
      </c>
      <c r="E5531" s="121" t="s">
        <v>170</v>
      </c>
      <c r="F5531" s="122">
        <v>86395</v>
      </c>
      <c r="G5531" s="122">
        <v>9705</v>
      </c>
      <c r="H5531" s="120">
        <v>2019</v>
      </c>
      <c r="I5531" t="str">
        <f>IF(J5531="natural gas",VLOOKUP(D5531,'Cross-Page Data'!$I$4:$J$13,2,FALSE),IF(J5531="solar",VLOOKUP('Form 923'!D5531,'Cross-Page Data'!$I$14:$J$117,2,FALSE),J5531))</f>
        <v>hydro</v>
      </c>
      <c r="J5531" t="str">
        <f>VLOOKUP(E5531,'Cross-Page Data'!$D$4:$F$48,3,FALSE)</f>
        <v>hydro</v>
      </c>
      <c r="K5531" t="b">
        <f t="shared" si="86"/>
        <v>1</v>
      </c>
    </row>
    <row r="5532" spans="1:11">
      <c r="A5532" s="120">
        <v>50315</v>
      </c>
      <c r="B5532" s="121" t="s">
        <v>201</v>
      </c>
      <c r="C5532" s="121" t="s">
        <v>206</v>
      </c>
      <c r="D5532" s="121" t="s">
        <v>116</v>
      </c>
      <c r="E5532" s="121" t="s">
        <v>170</v>
      </c>
      <c r="F5532" s="122">
        <v>0</v>
      </c>
      <c r="G5532" s="122">
        <v>0</v>
      </c>
      <c r="H5532" s="120">
        <v>2019</v>
      </c>
      <c r="I5532" t="str">
        <f>IF(J5532="natural gas",VLOOKUP(D5532,'Cross-Page Data'!$I$4:$J$13,2,FALSE),IF(J5532="solar",VLOOKUP('Form 923'!D5532,'Cross-Page Data'!$I$14:$J$117,2,FALSE),J5532))</f>
        <v>hydro</v>
      </c>
      <c r="J5532" t="str">
        <f>VLOOKUP(E5532,'Cross-Page Data'!$D$4:$F$48,3,FALSE)</f>
        <v>hydro</v>
      </c>
      <c r="K5532" t="b">
        <f t="shared" si="86"/>
        <v>1</v>
      </c>
    </row>
    <row r="5533" spans="1:11">
      <c r="A5533" s="120">
        <v>50316</v>
      </c>
      <c r="B5533" s="121" t="s">
        <v>205</v>
      </c>
      <c r="C5533" s="121" t="s">
        <v>209</v>
      </c>
      <c r="D5533" s="121" t="s">
        <v>68</v>
      </c>
      <c r="E5533" s="121" t="s">
        <v>54</v>
      </c>
      <c r="F5533" s="122">
        <v>0</v>
      </c>
      <c r="G5533" s="122">
        <v>0</v>
      </c>
      <c r="H5533" s="120">
        <v>2019</v>
      </c>
      <c r="I5533" t="str">
        <f>IF(J5533="natural gas",VLOOKUP(D5533,'Cross-Page Data'!$I$4:$J$13,2,FALSE),IF(J5533="solar",VLOOKUP('Form 923'!D5533,'Cross-Page Data'!$I$14:$J$117,2,FALSE),J5533))</f>
        <v>hard coal</v>
      </c>
      <c r="J5533" t="str">
        <f>VLOOKUP(E5533,'Cross-Page Data'!$D$4:$F$48,3,FALSE)</f>
        <v>hard coal</v>
      </c>
      <c r="K5533" t="b">
        <f t="shared" si="86"/>
        <v>0</v>
      </c>
    </row>
    <row r="5534" spans="1:11">
      <c r="A5534" s="120">
        <v>50316</v>
      </c>
      <c r="B5534" s="121" t="s">
        <v>205</v>
      </c>
      <c r="C5534" s="121" t="s">
        <v>209</v>
      </c>
      <c r="D5534" s="121" t="s">
        <v>68</v>
      </c>
      <c r="E5534" s="121" t="s">
        <v>70</v>
      </c>
      <c r="F5534" s="122">
        <v>0</v>
      </c>
      <c r="G5534" s="122">
        <v>0</v>
      </c>
      <c r="H5534" s="120">
        <v>2019</v>
      </c>
      <c r="I5534" t="str">
        <f>IF(J5534="natural gas",VLOOKUP(D5534,'Cross-Page Data'!$I$4:$J$13,2,FALSE),IF(J5534="solar",VLOOKUP('Form 923'!D5534,'Cross-Page Data'!$I$14:$J$117,2,FALSE),J5534))</f>
        <v>heavy or residual fuel oil</v>
      </c>
      <c r="J5534" t="str">
        <f>VLOOKUP(E5534,'Cross-Page Data'!$D$4:$F$48,3,FALSE)</f>
        <v>heavy or residual fuel oil</v>
      </c>
      <c r="K5534" t="b">
        <f t="shared" si="86"/>
        <v>0</v>
      </c>
    </row>
    <row r="5535" spans="1:11">
      <c r="A5535" s="120">
        <v>50316</v>
      </c>
      <c r="B5535" s="121" t="s">
        <v>205</v>
      </c>
      <c r="C5535" s="121" t="s">
        <v>209</v>
      </c>
      <c r="D5535" s="121" t="s">
        <v>68</v>
      </c>
      <c r="E5535" s="121" t="s">
        <v>38</v>
      </c>
      <c r="F5535" s="122">
        <v>55738</v>
      </c>
      <c r="G5535" s="122">
        <v>10008</v>
      </c>
      <c r="H5535" s="120">
        <v>2019</v>
      </c>
      <c r="I5535" t="str">
        <f>IF(J5535="natural gas",VLOOKUP(D5535,'Cross-Page Data'!$I$4:$J$13,2,FALSE),IF(J5535="solar",VLOOKUP('Form 923'!D5535,'Cross-Page Data'!$I$14:$J$117,2,FALSE),J5535))</f>
        <v>natural gas nonpeaker - preexisting retiring</v>
      </c>
      <c r="J5535" t="str">
        <f>VLOOKUP(E5535,'Cross-Page Data'!$D$4:$F$48,3,FALSE)</f>
        <v>natural gas</v>
      </c>
      <c r="K5535" t="b">
        <f t="shared" si="86"/>
        <v>0</v>
      </c>
    </row>
    <row r="5536" spans="1:11">
      <c r="A5536" s="120">
        <v>50318</v>
      </c>
      <c r="B5536" s="121" t="s">
        <v>205</v>
      </c>
      <c r="C5536" s="121" t="s">
        <v>209</v>
      </c>
      <c r="D5536" s="121" t="s">
        <v>73</v>
      </c>
      <c r="E5536" s="121" t="s">
        <v>70</v>
      </c>
      <c r="F5536" s="122">
        <v>0</v>
      </c>
      <c r="G5536" s="122">
        <v>0</v>
      </c>
      <c r="H5536" s="120">
        <v>2019</v>
      </c>
      <c r="I5536" t="str">
        <f>IF(J5536="natural gas",VLOOKUP(D5536,'Cross-Page Data'!$I$4:$J$13,2,FALSE),IF(J5536="solar",VLOOKUP('Form 923'!D5536,'Cross-Page Data'!$I$14:$J$117,2,FALSE),J5536))</f>
        <v>heavy or residual fuel oil</v>
      </c>
      <c r="J5536" t="str">
        <f>VLOOKUP(E5536,'Cross-Page Data'!$D$4:$F$48,3,FALSE)</f>
        <v>heavy or residual fuel oil</v>
      </c>
      <c r="K5536" t="b">
        <f t="shared" si="86"/>
        <v>0</v>
      </c>
    </row>
    <row r="5537" spans="1:11">
      <c r="A5537" s="120">
        <v>50318</v>
      </c>
      <c r="B5537" s="121" t="s">
        <v>205</v>
      </c>
      <c r="C5537" s="121" t="s">
        <v>209</v>
      </c>
      <c r="D5537" s="121" t="s">
        <v>73</v>
      </c>
      <c r="E5537" s="121" t="s">
        <v>38</v>
      </c>
      <c r="F5537" s="122">
        <v>215775</v>
      </c>
      <c r="G5537" s="122">
        <v>0</v>
      </c>
      <c r="H5537" s="120">
        <v>2019</v>
      </c>
      <c r="I5537" t="str">
        <f>IF(J5537="natural gas",VLOOKUP(D5537,'Cross-Page Data'!$I$4:$J$13,2,FALSE),IF(J5537="solar",VLOOKUP('Form 923'!D5537,'Cross-Page Data'!$I$14:$J$117,2,FALSE),J5537))</f>
        <v>natural gas peaker</v>
      </c>
      <c r="J5537" t="str">
        <f>VLOOKUP(E5537,'Cross-Page Data'!$D$4:$F$48,3,FALSE)</f>
        <v>natural gas</v>
      </c>
      <c r="K5537" t="b">
        <f t="shared" si="86"/>
        <v>0</v>
      </c>
    </row>
    <row r="5538" spans="1:11">
      <c r="A5538" s="120">
        <v>50322</v>
      </c>
      <c r="B5538" s="121" t="s">
        <v>201</v>
      </c>
      <c r="C5538" s="121" t="s">
        <v>206</v>
      </c>
      <c r="D5538" s="121" t="s">
        <v>116</v>
      </c>
      <c r="E5538" s="121" t="s">
        <v>170</v>
      </c>
      <c r="F5538" s="122">
        <v>34361</v>
      </c>
      <c r="G5538" s="122">
        <v>3860</v>
      </c>
      <c r="H5538" s="120">
        <v>2019</v>
      </c>
      <c r="I5538" t="str">
        <f>IF(J5538="natural gas",VLOOKUP(D5538,'Cross-Page Data'!$I$4:$J$13,2,FALSE),IF(J5538="solar",VLOOKUP('Form 923'!D5538,'Cross-Page Data'!$I$14:$J$117,2,FALSE),J5538))</f>
        <v>hydro</v>
      </c>
      <c r="J5538" t="str">
        <f>VLOOKUP(E5538,'Cross-Page Data'!$D$4:$F$48,3,FALSE)</f>
        <v>hydro</v>
      </c>
      <c r="K5538" t="b">
        <f t="shared" si="86"/>
        <v>1</v>
      </c>
    </row>
    <row r="5539" spans="1:11">
      <c r="A5539" s="120">
        <v>50323</v>
      </c>
      <c r="B5539" s="121" t="s">
        <v>201</v>
      </c>
      <c r="C5539" s="121" t="s">
        <v>206</v>
      </c>
      <c r="D5539" s="121" t="s">
        <v>116</v>
      </c>
      <c r="E5539" s="121" t="s">
        <v>170</v>
      </c>
      <c r="F5539" s="122">
        <v>26075</v>
      </c>
      <c r="G5539" s="122">
        <v>2929</v>
      </c>
      <c r="H5539" s="120">
        <v>2019</v>
      </c>
      <c r="I5539" t="str">
        <f>IF(J5539="natural gas",VLOOKUP(D5539,'Cross-Page Data'!$I$4:$J$13,2,FALSE),IF(J5539="solar",VLOOKUP('Form 923'!D5539,'Cross-Page Data'!$I$14:$J$117,2,FALSE),J5539))</f>
        <v>hydro</v>
      </c>
      <c r="J5539" t="str">
        <f>VLOOKUP(E5539,'Cross-Page Data'!$D$4:$F$48,3,FALSE)</f>
        <v>hydro</v>
      </c>
      <c r="K5539" t="b">
        <f t="shared" si="86"/>
        <v>1</v>
      </c>
    </row>
    <row r="5540" spans="1:11">
      <c r="A5540" s="120">
        <v>50324</v>
      </c>
      <c r="B5540" s="121" t="s">
        <v>201</v>
      </c>
      <c r="C5540" s="121" t="s">
        <v>206</v>
      </c>
      <c r="D5540" s="121" t="s">
        <v>116</v>
      </c>
      <c r="E5540" s="121" t="s">
        <v>170</v>
      </c>
      <c r="F5540" s="122">
        <v>18837</v>
      </c>
      <c r="G5540" s="122">
        <v>2116</v>
      </c>
      <c r="H5540" s="120">
        <v>2019</v>
      </c>
      <c r="I5540" t="str">
        <f>IF(J5540="natural gas",VLOOKUP(D5540,'Cross-Page Data'!$I$4:$J$13,2,FALSE),IF(J5540="solar",VLOOKUP('Form 923'!D5540,'Cross-Page Data'!$I$14:$J$117,2,FALSE),J5540))</f>
        <v>hydro</v>
      </c>
      <c r="J5540" t="str">
        <f>VLOOKUP(E5540,'Cross-Page Data'!$D$4:$F$48,3,FALSE)</f>
        <v>hydro</v>
      </c>
      <c r="K5540" t="b">
        <f t="shared" si="86"/>
        <v>1</v>
      </c>
    </row>
    <row r="5541" spans="1:11">
      <c r="A5541" s="120">
        <v>50328</v>
      </c>
      <c r="B5541" s="121" t="s">
        <v>201</v>
      </c>
      <c r="C5541" s="121" t="s">
        <v>206</v>
      </c>
      <c r="D5541" s="121" t="s">
        <v>116</v>
      </c>
      <c r="E5541" s="121" t="s">
        <v>170</v>
      </c>
      <c r="F5541" s="122">
        <v>129195</v>
      </c>
      <c r="G5541" s="122">
        <v>14513</v>
      </c>
      <c r="H5541" s="120">
        <v>2019</v>
      </c>
      <c r="I5541" t="str">
        <f>IF(J5541="natural gas",VLOOKUP(D5541,'Cross-Page Data'!$I$4:$J$13,2,FALSE),IF(J5541="solar",VLOOKUP('Form 923'!D5541,'Cross-Page Data'!$I$14:$J$117,2,FALSE),J5541))</f>
        <v>hydro</v>
      </c>
      <c r="J5541" t="str">
        <f>VLOOKUP(E5541,'Cross-Page Data'!$D$4:$F$48,3,FALSE)</f>
        <v>hydro</v>
      </c>
      <c r="K5541" t="b">
        <f t="shared" si="86"/>
        <v>1</v>
      </c>
    </row>
    <row r="5542" ht="25.5" spans="1:11">
      <c r="A5542" s="120">
        <v>50329</v>
      </c>
      <c r="B5542" s="121" t="s">
        <v>205</v>
      </c>
      <c r="C5542" s="121" t="s">
        <v>210</v>
      </c>
      <c r="D5542" s="121" t="s">
        <v>79</v>
      </c>
      <c r="E5542" s="121" t="s">
        <v>38</v>
      </c>
      <c r="F5542" s="122">
        <v>0</v>
      </c>
      <c r="G5542" s="122">
        <v>0</v>
      </c>
      <c r="H5542" s="120">
        <v>2019</v>
      </c>
      <c r="I5542" t="str">
        <f>IF(J5542="natural gas",VLOOKUP(D5542,'Cross-Page Data'!$I$4:$J$13,2,FALSE),IF(J5542="solar",VLOOKUP('Form 923'!D5542,'Cross-Page Data'!$I$14:$J$117,2,FALSE),J5542))</f>
        <v>natural gas peaker</v>
      </c>
      <c r="J5542" t="str">
        <f>VLOOKUP(E5542,'Cross-Page Data'!$D$4:$F$48,3,FALSE)</f>
        <v>natural gas</v>
      </c>
      <c r="K5542" t="b">
        <f t="shared" si="86"/>
        <v>0</v>
      </c>
    </row>
    <row r="5543" ht="25.5" spans="1:11">
      <c r="A5543" s="120">
        <v>50329</v>
      </c>
      <c r="B5543" s="121" t="s">
        <v>205</v>
      </c>
      <c r="C5543" s="121" t="s">
        <v>210</v>
      </c>
      <c r="D5543" s="121" t="s">
        <v>79</v>
      </c>
      <c r="E5543" s="121" t="s">
        <v>130</v>
      </c>
      <c r="F5543" s="122">
        <v>90265</v>
      </c>
      <c r="G5543" s="122">
        <v>14971</v>
      </c>
      <c r="H5543" s="120">
        <v>2019</v>
      </c>
      <c r="I5543" t="str">
        <f>IF(J5543="natural gas",VLOOKUP(D5543,'Cross-Page Data'!$I$4:$J$13,2,FALSE),IF(J5543="solar",VLOOKUP('Form 923'!D5543,'Cross-Page Data'!$I$14:$J$117,2,FALSE),J5543))</f>
        <v>biomass</v>
      </c>
      <c r="J5543" t="str">
        <f>VLOOKUP(E5543,'Cross-Page Data'!$D$4:$F$48,3,FALSE)</f>
        <v>biomass</v>
      </c>
      <c r="K5543" t="b">
        <f t="shared" si="86"/>
        <v>0</v>
      </c>
    </row>
    <row r="5544" ht="25.5" spans="1:11">
      <c r="A5544" s="120">
        <v>50333</v>
      </c>
      <c r="B5544" s="121" t="s">
        <v>201</v>
      </c>
      <c r="C5544" s="121" t="s">
        <v>211</v>
      </c>
      <c r="D5544" s="121" t="s">
        <v>116</v>
      </c>
      <c r="E5544" s="121" t="s">
        <v>170</v>
      </c>
      <c r="F5544" s="122">
        <v>296551</v>
      </c>
      <c r="G5544" s="122">
        <v>33313</v>
      </c>
      <c r="H5544" s="120">
        <v>2019</v>
      </c>
      <c r="I5544" t="str">
        <f>IF(J5544="natural gas",VLOOKUP(D5544,'Cross-Page Data'!$I$4:$J$13,2,FALSE),IF(J5544="solar",VLOOKUP('Form 923'!D5544,'Cross-Page Data'!$I$14:$J$117,2,FALSE),J5544))</f>
        <v>hydro</v>
      </c>
      <c r="J5544" t="str">
        <f>VLOOKUP(E5544,'Cross-Page Data'!$D$4:$F$48,3,FALSE)</f>
        <v>hydro</v>
      </c>
      <c r="K5544" t="b">
        <f t="shared" si="86"/>
        <v>0</v>
      </c>
    </row>
    <row r="5545" ht="25.5" spans="1:11">
      <c r="A5545" s="120">
        <v>50333</v>
      </c>
      <c r="B5545" s="121" t="s">
        <v>201</v>
      </c>
      <c r="C5545" s="121" t="s">
        <v>211</v>
      </c>
      <c r="D5545" s="121" t="s">
        <v>79</v>
      </c>
      <c r="E5545" s="121" t="s">
        <v>70</v>
      </c>
      <c r="F5545" s="122">
        <v>0</v>
      </c>
      <c r="G5545" s="122">
        <v>0</v>
      </c>
      <c r="H5545" s="120">
        <v>2019</v>
      </c>
      <c r="I5545" t="str">
        <f>IF(J5545="natural gas",VLOOKUP(D5545,'Cross-Page Data'!$I$4:$J$13,2,FALSE),IF(J5545="solar",VLOOKUP('Form 923'!D5545,'Cross-Page Data'!$I$14:$J$117,2,FALSE),J5545))</f>
        <v>heavy or residual fuel oil</v>
      </c>
      <c r="J5545" t="str">
        <f>VLOOKUP(E5545,'Cross-Page Data'!$D$4:$F$48,3,FALSE)</f>
        <v>heavy or residual fuel oil</v>
      </c>
      <c r="K5545" t="b">
        <f t="shared" si="86"/>
        <v>0</v>
      </c>
    </row>
    <row r="5546" ht="25.5" spans="1:11">
      <c r="A5546" s="120">
        <v>50337</v>
      </c>
      <c r="B5546" s="121" t="s">
        <v>205</v>
      </c>
      <c r="C5546" s="121" t="s">
        <v>210</v>
      </c>
      <c r="D5546" s="121" t="s">
        <v>79</v>
      </c>
      <c r="E5546" s="121" t="s">
        <v>38</v>
      </c>
      <c r="F5546" s="122">
        <v>0</v>
      </c>
      <c r="G5546" s="122">
        <v>0</v>
      </c>
      <c r="H5546" s="120">
        <v>2019</v>
      </c>
      <c r="I5546" t="str">
        <f>IF(J5546="natural gas",VLOOKUP(D5546,'Cross-Page Data'!$I$4:$J$13,2,FALSE),IF(J5546="solar",VLOOKUP('Form 923'!D5546,'Cross-Page Data'!$I$14:$J$117,2,FALSE),J5546))</f>
        <v>natural gas peaker</v>
      </c>
      <c r="J5546" t="str">
        <f>VLOOKUP(E5546,'Cross-Page Data'!$D$4:$F$48,3,FALSE)</f>
        <v>natural gas</v>
      </c>
      <c r="K5546" t="b">
        <f t="shared" si="86"/>
        <v>0</v>
      </c>
    </row>
    <row r="5547" ht="25.5" spans="1:11">
      <c r="A5547" s="120">
        <v>50341</v>
      </c>
      <c r="B5547" s="121" t="s">
        <v>201</v>
      </c>
      <c r="C5547" s="121" t="s">
        <v>211</v>
      </c>
      <c r="D5547" s="121" t="s">
        <v>79</v>
      </c>
      <c r="E5547" s="121" t="s">
        <v>70</v>
      </c>
      <c r="F5547" s="122">
        <v>0</v>
      </c>
      <c r="G5547" s="122">
        <v>0</v>
      </c>
      <c r="H5547" s="120">
        <v>2019</v>
      </c>
      <c r="I5547" t="str">
        <f>IF(J5547="natural gas",VLOOKUP(D5547,'Cross-Page Data'!$I$4:$J$13,2,FALSE),IF(J5547="solar",VLOOKUP('Form 923'!D5547,'Cross-Page Data'!$I$14:$J$117,2,FALSE),J5547))</f>
        <v>heavy or residual fuel oil</v>
      </c>
      <c r="J5547" t="str">
        <f>VLOOKUP(E5547,'Cross-Page Data'!$D$4:$F$48,3,FALSE)</f>
        <v>heavy or residual fuel oil</v>
      </c>
      <c r="K5547" t="b">
        <f t="shared" si="86"/>
        <v>0</v>
      </c>
    </row>
    <row r="5548" spans="1:11">
      <c r="A5548" s="120">
        <v>50350</v>
      </c>
      <c r="B5548" s="121" t="s">
        <v>201</v>
      </c>
      <c r="C5548" s="121" t="s">
        <v>206</v>
      </c>
      <c r="D5548" s="121" t="s">
        <v>116</v>
      </c>
      <c r="E5548" s="121" t="s">
        <v>170</v>
      </c>
      <c r="F5548" s="122">
        <v>474475</v>
      </c>
      <c r="G5548" s="122">
        <v>53300</v>
      </c>
      <c r="H5548" s="120">
        <v>2019</v>
      </c>
      <c r="I5548" t="str">
        <f>IF(J5548="natural gas",VLOOKUP(D5548,'Cross-Page Data'!$I$4:$J$13,2,FALSE),IF(J5548="solar",VLOOKUP('Form 923'!D5548,'Cross-Page Data'!$I$14:$J$117,2,FALSE),J5548))</f>
        <v>hydro</v>
      </c>
      <c r="J5548" t="str">
        <f>VLOOKUP(E5548,'Cross-Page Data'!$D$4:$F$48,3,FALSE)</f>
        <v>hydro</v>
      </c>
      <c r="K5548" t="b">
        <f t="shared" si="86"/>
        <v>1</v>
      </c>
    </row>
    <row r="5549" spans="1:11">
      <c r="A5549" s="120">
        <v>50351</v>
      </c>
      <c r="B5549" s="121" t="s">
        <v>201</v>
      </c>
      <c r="C5549" s="121" t="s">
        <v>206</v>
      </c>
      <c r="D5549" s="121" t="s">
        <v>116</v>
      </c>
      <c r="E5549" s="121" t="s">
        <v>170</v>
      </c>
      <c r="F5549" s="122">
        <v>187687</v>
      </c>
      <c r="G5549" s="122">
        <v>21084</v>
      </c>
      <c r="H5549" s="120">
        <v>2019</v>
      </c>
      <c r="I5549" t="str">
        <f>IF(J5549="natural gas",VLOOKUP(D5549,'Cross-Page Data'!$I$4:$J$13,2,FALSE),IF(J5549="solar",VLOOKUP('Form 923'!D5549,'Cross-Page Data'!$I$14:$J$117,2,FALSE),J5549))</f>
        <v>hydro</v>
      </c>
      <c r="J5549" t="str">
        <f>VLOOKUP(E5549,'Cross-Page Data'!$D$4:$F$48,3,FALSE)</f>
        <v>hydro</v>
      </c>
      <c r="K5549" t="b">
        <f t="shared" si="86"/>
        <v>1</v>
      </c>
    </row>
    <row r="5550" spans="1:11">
      <c r="A5550" s="120">
        <v>50352</v>
      </c>
      <c r="B5550" s="121" t="s">
        <v>201</v>
      </c>
      <c r="C5550" s="121" t="s">
        <v>206</v>
      </c>
      <c r="D5550" s="121" t="s">
        <v>116</v>
      </c>
      <c r="E5550" s="121" t="s">
        <v>170</v>
      </c>
      <c r="F5550" s="122">
        <v>117667</v>
      </c>
      <c r="G5550" s="122">
        <v>13218</v>
      </c>
      <c r="H5550" s="120">
        <v>2019</v>
      </c>
      <c r="I5550" t="str">
        <f>IF(J5550="natural gas",VLOOKUP(D5550,'Cross-Page Data'!$I$4:$J$13,2,FALSE),IF(J5550="solar",VLOOKUP('Form 923'!D5550,'Cross-Page Data'!$I$14:$J$117,2,FALSE),J5550))</f>
        <v>hydro</v>
      </c>
      <c r="J5550" t="str">
        <f>VLOOKUP(E5550,'Cross-Page Data'!$D$4:$F$48,3,FALSE)</f>
        <v>hydro</v>
      </c>
      <c r="K5550" t="b">
        <f t="shared" si="86"/>
        <v>1</v>
      </c>
    </row>
    <row r="5551" spans="1:11">
      <c r="A5551" s="120">
        <v>50353</v>
      </c>
      <c r="B5551" s="121" t="s">
        <v>201</v>
      </c>
      <c r="C5551" s="121" t="s">
        <v>206</v>
      </c>
      <c r="D5551" s="121" t="s">
        <v>116</v>
      </c>
      <c r="E5551" s="121" t="s">
        <v>170</v>
      </c>
      <c r="F5551" s="122">
        <v>169225</v>
      </c>
      <c r="G5551" s="122">
        <v>19010</v>
      </c>
      <c r="H5551" s="120">
        <v>2019</v>
      </c>
      <c r="I5551" t="str">
        <f>IF(J5551="natural gas",VLOOKUP(D5551,'Cross-Page Data'!$I$4:$J$13,2,FALSE),IF(J5551="solar",VLOOKUP('Form 923'!D5551,'Cross-Page Data'!$I$14:$J$117,2,FALSE),J5551))</f>
        <v>hydro</v>
      </c>
      <c r="J5551" t="str">
        <f>VLOOKUP(E5551,'Cross-Page Data'!$D$4:$F$48,3,FALSE)</f>
        <v>hydro</v>
      </c>
      <c r="K5551" t="b">
        <f t="shared" si="86"/>
        <v>1</v>
      </c>
    </row>
    <row r="5552" spans="1:11">
      <c r="A5552" s="120">
        <v>50354</v>
      </c>
      <c r="B5552" s="121" t="s">
        <v>201</v>
      </c>
      <c r="C5552" s="121" t="s">
        <v>206</v>
      </c>
      <c r="D5552" s="121" t="s">
        <v>116</v>
      </c>
      <c r="E5552" s="121" t="s">
        <v>170</v>
      </c>
      <c r="F5552" s="122">
        <v>59269</v>
      </c>
      <c r="G5552" s="122">
        <v>6658</v>
      </c>
      <c r="H5552" s="120">
        <v>2019</v>
      </c>
      <c r="I5552" t="str">
        <f>IF(J5552="natural gas",VLOOKUP(D5552,'Cross-Page Data'!$I$4:$J$13,2,FALSE),IF(J5552="solar",VLOOKUP('Form 923'!D5552,'Cross-Page Data'!$I$14:$J$117,2,FALSE),J5552))</f>
        <v>hydro</v>
      </c>
      <c r="J5552" t="str">
        <f>VLOOKUP(E5552,'Cross-Page Data'!$D$4:$F$48,3,FALSE)</f>
        <v>hydro</v>
      </c>
      <c r="K5552" t="b">
        <f t="shared" si="86"/>
        <v>1</v>
      </c>
    </row>
    <row r="5553" spans="1:11">
      <c r="A5553" s="120">
        <v>50359</v>
      </c>
      <c r="B5553" s="121" t="s">
        <v>205</v>
      </c>
      <c r="C5553" s="121" t="s">
        <v>209</v>
      </c>
      <c r="D5553" s="121" t="s">
        <v>68</v>
      </c>
      <c r="E5553" s="121" t="s">
        <v>38</v>
      </c>
      <c r="F5553" s="122">
        <v>0</v>
      </c>
      <c r="G5553" s="122">
        <v>0</v>
      </c>
      <c r="H5553" s="120">
        <v>2019</v>
      </c>
      <c r="I5553" t="str">
        <f>IF(J5553="natural gas",VLOOKUP(D5553,'Cross-Page Data'!$I$4:$J$13,2,FALSE),IF(J5553="solar",VLOOKUP('Form 923'!D5553,'Cross-Page Data'!$I$14:$J$117,2,FALSE),J5553))</f>
        <v>natural gas nonpeaker - preexisting retiring</v>
      </c>
      <c r="J5553" t="str">
        <f>VLOOKUP(E5553,'Cross-Page Data'!$D$4:$F$48,3,FALSE)</f>
        <v>natural gas</v>
      </c>
      <c r="K5553" t="b">
        <f t="shared" si="86"/>
        <v>0</v>
      </c>
    </row>
    <row r="5554" spans="1:11">
      <c r="A5554" s="120">
        <v>50359</v>
      </c>
      <c r="B5554" s="121" t="s">
        <v>205</v>
      </c>
      <c r="C5554" s="121" t="s">
        <v>209</v>
      </c>
      <c r="D5554" s="121" t="s">
        <v>68</v>
      </c>
      <c r="E5554" s="121" t="s">
        <v>140</v>
      </c>
      <c r="F5554" s="122">
        <v>0</v>
      </c>
      <c r="G5554" s="122">
        <v>0</v>
      </c>
      <c r="H5554" s="120">
        <v>2019</v>
      </c>
      <c r="I5554" t="str">
        <f>IF(J5554="natural gas",VLOOKUP(D5554,'Cross-Page Data'!$I$4:$J$13,2,FALSE),IF(J5554="solar",VLOOKUP('Form 923'!D5554,'Cross-Page Data'!$I$14:$J$117,2,FALSE),J5554))</f>
        <v>other</v>
      </c>
      <c r="J5554" t="str">
        <f>VLOOKUP(E5554,'Cross-Page Data'!$D$4:$F$48,3,FALSE)</f>
        <v>other</v>
      </c>
      <c r="K5554" t="b">
        <f t="shared" si="86"/>
        <v>0</v>
      </c>
    </row>
    <row r="5555" spans="1:11">
      <c r="A5555" s="120">
        <v>50360</v>
      </c>
      <c r="B5555" s="121" t="s">
        <v>201</v>
      </c>
      <c r="C5555" s="121" t="s">
        <v>206</v>
      </c>
      <c r="D5555" s="121" t="s">
        <v>116</v>
      </c>
      <c r="E5555" s="121" t="s">
        <v>170</v>
      </c>
      <c r="F5555" s="122">
        <v>59804</v>
      </c>
      <c r="G5555" s="122">
        <v>6718</v>
      </c>
      <c r="H5555" s="120">
        <v>2019</v>
      </c>
      <c r="I5555" t="str">
        <f>IF(J5555="natural gas",VLOOKUP(D5555,'Cross-Page Data'!$I$4:$J$13,2,FALSE),IF(J5555="solar",VLOOKUP('Form 923'!D5555,'Cross-Page Data'!$I$14:$J$117,2,FALSE),J5555))</f>
        <v>hydro</v>
      </c>
      <c r="J5555" t="str">
        <f>VLOOKUP(E5555,'Cross-Page Data'!$D$4:$F$48,3,FALSE)</f>
        <v>hydro</v>
      </c>
      <c r="K5555" t="b">
        <f t="shared" si="86"/>
        <v>1</v>
      </c>
    </row>
    <row r="5556" spans="1:11">
      <c r="A5556" s="120">
        <v>50361</v>
      </c>
      <c r="B5556" s="121" t="s">
        <v>201</v>
      </c>
      <c r="C5556" s="121" t="s">
        <v>206</v>
      </c>
      <c r="D5556" s="121" t="s">
        <v>116</v>
      </c>
      <c r="E5556" s="121" t="s">
        <v>170</v>
      </c>
      <c r="F5556" s="122">
        <v>194756</v>
      </c>
      <c r="G5556" s="122">
        <v>21878</v>
      </c>
      <c r="H5556" s="120">
        <v>2019</v>
      </c>
      <c r="I5556" t="str">
        <f>IF(J5556="natural gas",VLOOKUP(D5556,'Cross-Page Data'!$I$4:$J$13,2,FALSE),IF(J5556="solar",VLOOKUP('Form 923'!D5556,'Cross-Page Data'!$I$14:$J$117,2,FALSE),J5556))</f>
        <v>hydro</v>
      </c>
      <c r="J5556" t="str">
        <f>VLOOKUP(E5556,'Cross-Page Data'!$D$4:$F$48,3,FALSE)</f>
        <v>hydro</v>
      </c>
      <c r="K5556" t="b">
        <f t="shared" si="86"/>
        <v>1</v>
      </c>
    </row>
    <row r="5557" spans="1:11">
      <c r="A5557" s="120">
        <v>50362</v>
      </c>
      <c r="B5557" s="121" t="s">
        <v>201</v>
      </c>
      <c r="C5557" s="121" t="s">
        <v>206</v>
      </c>
      <c r="D5557" s="121" t="s">
        <v>116</v>
      </c>
      <c r="E5557" s="121" t="s">
        <v>170</v>
      </c>
      <c r="F5557" s="122">
        <v>198656</v>
      </c>
      <c r="G5557" s="122">
        <v>22316</v>
      </c>
      <c r="H5557" s="120">
        <v>2019</v>
      </c>
      <c r="I5557" t="str">
        <f>IF(J5557="natural gas",VLOOKUP(D5557,'Cross-Page Data'!$I$4:$J$13,2,FALSE),IF(J5557="solar",VLOOKUP('Form 923'!D5557,'Cross-Page Data'!$I$14:$J$117,2,FALSE),J5557))</f>
        <v>hydro</v>
      </c>
      <c r="J5557" t="str">
        <f>VLOOKUP(E5557,'Cross-Page Data'!$D$4:$F$48,3,FALSE)</f>
        <v>hydro</v>
      </c>
      <c r="K5557" t="b">
        <f t="shared" si="86"/>
        <v>1</v>
      </c>
    </row>
    <row r="5558" spans="1:11">
      <c r="A5558" s="120">
        <v>50365</v>
      </c>
      <c r="B5558" s="121" t="s">
        <v>201</v>
      </c>
      <c r="C5558" s="121" t="s">
        <v>206</v>
      </c>
      <c r="D5558" s="121" t="s">
        <v>79</v>
      </c>
      <c r="E5558" s="121" t="s">
        <v>90</v>
      </c>
      <c r="F5558" s="122">
        <v>4131</v>
      </c>
      <c r="G5558" s="122">
        <v>6</v>
      </c>
      <c r="H5558" s="120">
        <v>2019</v>
      </c>
      <c r="I5558" t="str">
        <f>IF(J5558="natural gas",VLOOKUP(D5558,'Cross-Page Data'!$I$4:$J$13,2,FALSE),IF(J5558="solar",VLOOKUP('Form 923'!D5558,'Cross-Page Data'!$I$14:$J$117,2,FALSE),J5558))</f>
        <v>biomass</v>
      </c>
      <c r="J5558" t="str">
        <f>VLOOKUP(E5558,'Cross-Page Data'!$D$4:$F$48,3,FALSE)</f>
        <v>biomass</v>
      </c>
      <c r="K5558" t="b">
        <f t="shared" si="86"/>
        <v>1</v>
      </c>
    </row>
    <row r="5559" ht="25.5" spans="1:11">
      <c r="A5559" s="120">
        <v>50366</v>
      </c>
      <c r="B5559" s="121" t="s">
        <v>205</v>
      </c>
      <c r="C5559" s="121" t="s">
        <v>210</v>
      </c>
      <c r="D5559" s="121" t="s">
        <v>73</v>
      </c>
      <c r="E5559" s="121" t="s">
        <v>38</v>
      </c>
      <c r="F5559" s="122">
        <v>59161</v>
      </c>
      <c r="G5559" s="122">
        <v>10875.06</v>
      </c>
      <c r="H5559" s="120">
        <v>2019</v>
      </c>
      <c r="I5559" t="str">
        <f>IF(J5559="natural gas",VLOOKUP(D5559,'Cross-Page Data'!$I$4:$J$13,2,FALSE),IF(J5559="solar",VLOOKUP('Form 923'!D5559,'Cross-Page Data'!$I$14:$J$117,2,FALSE),J5559))</f>
        <v>natural gas peaker</v>
      </c>
      <c r="J5559" t="str">
        <f>VLOOKUP(E5559,'Cross-Page Data'!$D$4:$F$48,3,FALSE)</f>
        <v>natural gas</v>
      </c>
      <c r="K5559" t="b">
        <f t="shared" si="86"/>
        <v>0</v>
      </c>
    </row>
    <row r="5560" ht="25.5" spans="1:11">
      <c r="A5560" s="120">
        <v>50366</v>
      </c>
      <c r="B5560" s="121" t="s">
        <v>205</v>
      </c>
      <c r="C5560" s="121" t="s">
        <v>210</v>
      </c>
      <c r="D5560" s="121" t="s">
        <v>79</v>
      </c>
      <c r="E5560" s="121" t="s">
        <v>70</v>
      </c>
      <c r="F5560" s="122">
        <v>469</v>
      </c>
      <c r="G5560" s="122">
        <v>86.24</v>
      </c>
      <c r="H5560" s="120">
        <v>2019</v>
      </c>
      <c r="I5560" t="str">
        <f>IF(J5560="natural gas",VLOOKUP(D5560,'Cross-Page Data'!$I$4:$J$13,2,FALSE),IF(J5560="solar",VLOOKUP('Form 923'!D5560,'Cross-Page Data'!$I$14:$J$117,2,FALSE),J5560))</f>
        <v>heavy or residual fuel oil</v>
      </c>
      <c r="J5560" t="str">
        <f>VLOOKUP(E5560,'Cross-Page Data'!$D$4:$F$48,3,FALSE)</f>
        <v>heavy or residual fuel oil</v>
      </c>
      <c r="K5560" t="b">
        <f t="shared" si="86"/>
        <v>0</v>
      </c>
    </row>
    <row r="5561" ht="25.5" spans="1:11">
      <c r="A5561" s="120">
        <v>50366</v>
      </c>
      <c r="B5561" s="121" t="s">
        <v>205</v>
      </c>
      <c r="C5561" s="121" t="s">
        <v>210</v>
      </c>
      <c r="D5561" s="121" t="s">
        <v>68</v>
      </c>
      <c r="E5561" s="121" t="s">
        <v>54</v>
      </c>
      <c r="F5561" s="122">
        <v>40356</v>
      </c>
      <c r="G5561" s="122">
        <v>7269.163</v>
      </c>
      <c r="H5561" s="120">
        <v>2019</v>
      </c>
      <c r="I5561" t="str">
        <f>IF(J5561="natural gas",VLOOKUP(D5561,'Cross-Page Data'!$I$4:$J$13,2,FALSE),IF(J5561="solar",VLOOKUP('Form 923'!D5561,'Cross-Page Data'!$I$14:$J$117,2,FALSE),J5561))</f>
        <v>hard coal</v>
      </c>
      <c r="J5561" t="str">
        <f>VLOOKUP(E5561,'Cross-Page Data'!$D$4:$F$48,3,FALSE)</f>
        <v>hard coal</v>
      </c>
      <c r="K5561" t="b">
        <f t="shared" si="86"/>
        <v>0</v>
      </c>
    </row>
    <row r="5562" ht="25.5" spans="1:11">
      <c r="A5562" s="120">
        <v>50366</v>
      </c>
      <c r="B5562" s="121" t="s">
        <v>205</v>
      </c>
      <c r="C5562" s="121" t="s">
        <v>210</v>
      </c>
      <c r="D5562" s="121" t="s">
        <v>68</v>
      </c>
      <c r="E5562" s="121" t="s">
        <v>70</v>
      </c>
      <c r="F5562" s="122">
        <v>449</v>
      </c>
      <c r="G5562" s="122">
        <v>80.967</v>
      </c>
      <c r="H5562" s="120">
        <v>2019</v>
      </c>
      <c r="I5562" t="str">
        <f>IF(J5562="natural gas",VLOOKUP(D5562,'Cross-Page Data'!$I$4:$J$13,2,FALSE),IF(J5562="solar",VLOOKUP('Form 923'!D5562,'Cross-Page Data'!$I$14:$J$117,2,FALSE),J5562))</f>
        <v>heavy or residual fuel oil</v>
      </c>
      <c r="J5562" t="str">
        <f>VLOOKUP(E5562,'Cross-Page Data'!$D$4:$F$48,3,FALSE)</f>
        <v>heavy or residual fuel oil</v>
      </c>
      <c r="K5562" t="b">
        <f t="shared" si="86"/>
        <v>0</v>
      </c>
    </row>
    <row r="5563" ht="25.5" spans="1:11">
      <c r="A5563" s="120">
        <v>50366</v>
      </c>
      <c r="B5563" s="121" t="s">
        <v>205</v>
      </c>
      <c r="C5563" s="121" t="s">
        <v>210</v>
      </c>
      <c r="D5563" s="121" t="s">
        <v>68</v>
      </c>
      <c r="E5563" s="121" t="s">
        <v>38</v>
      </c>
      <c r="F5563" s="122">
        <v>346912</v>
      </c>
      <c r="G5563" s="122">
        <v>62487.69</v>
      </c>
      <c r="H5563" s="120">
        <v>2019</v>
      </c>
      <c r="I5563" t="str">
        <f>IF(J5563="natural gas",VLOOKUP(D5563,'Cross-Page Data'!$I$4:$J$13,2,FALSE),IF(J5563="solar",VLOOKUP('Form 923'!D5563,'Cross-Page Data'!$I$14:$J$117,2,FALSE),J5563))</f>
        <v>natural gas nonpeaker - preexisting retiring</v>
      </c>
      <c r="J5563" t="str">
        <f>VLOOKUP(E5563,'Cross-Page Data'!$D$4:$F$48,3,FALSE)</f>
        <v>natural gas</v>
      </c>
      <c r="K5563" t="b">
        <f t="shared" si="86"/>
        <v>0</v>
      </c>
    </row>
    <row r="5564" ht="25.5" spans="1:11">
      <c r="A5564" s="120">
        <v>50366</v>
      </c>
      <c r="B5564" s="121" t="s">
        <v>205</v>
      </c>
      <c r="C5564" s="121" t="s">
        <v>210</v>
      </c>
      <c r="D5564" s="121" t="s">
        <v>68</v>
      </c>
      <c r="E5564" s="121" t="s">
        <v>152</v>
      </c>
      <c r="F5564" s="122">
        <v>0</v>
      </c>
      <c r="G5564" s="122">
        <v>0</v>
      </c>
      <c r="H5564" s="120">
        <v>2019</v>
      </c>
      <c r="I5564" t="str">
        <f>IF(J5564="natural gas",VLOOKUP(D5564,'Cross-Page Data'!$I$4:$J$13,2,FALSE),IF(J5564="solar",VLOOKUP('Form 923'!D5564,'Cross-Page Data'!$I$14:$J$117,2,FALSE),J5564))</f>
        <v>heavy or residual fuel oil</v>
      </c>
      <c r="J5564" t="str">
        <f>VLOOKUP(E5564,'Cross-Page Data'!$D$4:$F$48,3,FALSE)</f>
        <v>heavy or residual fuel oil</v>
      </c>
      <c r="K5564" t="b">
        <f t="shared" si="86"/>
        <v>0</v>
      </c>
    </row>
    <row r="5565" ht="25.5" spans="1:11">
      <c r="A5565" s="120">
        <v>50368</v>
      </c>
      <c r="B5565" s="121" t="s">
        <v>205</v>
      </c>
      <c r="C5565" s="121" t="s">
        <v>210</v>
      </c>
      <c r="D5565" s="121" t="s">
        <v>39</v>
      </c>
      <c r="E5565" s="121" t="s">
        <v>70</v>
      </c>
      <c r="F5565" s="122">
        <v>96</v>
      </c>
      <c r="G5565" s="122">
        <v>21.26</v>
      </c>
      <c r="H5565" s="120">
        <v>2019</v>
      </c>
      <c r="I5565" t="str">
        <f>IF(J5565="natural gas",VLOOKUP(D5565,'Cross-Page Data'!$I$4:$J$13,2,FALSE),IF(J5565="solar",VLOOKUP('Form 923'!D5565,'Cross-Page Data'!$I$14:$J$117,2,FALSE),J5565))</f>
        <v>heavy or residual fuel oil</v>
      </c>
      <c r="J5565" t="str">
        <f>VLOOKUP(E5565,'Cross-Page Data'!$D$4:$F$48,3,FALSE)</f>
        <v>heavy or residual fuel oil</v>
      </c>
      <c r="K5565" t="b">
        <f t="shared" si="86"/>
        <v>0</v>
      </c>
    </row>
    <row r="5566" ht="25.5" spans="1:11">
      <c r="A5566" s="120">
        <v>50368</v>
      </c>
      <c r="B5566" s="121" t="s">
        <v>205</v>
      </c>
      <c r="C5566" s="121" t="s">
        <v>210</v>
      </c>
      <c r="D5566" s="121" t="s">
        <v>39</v>
      </c>
      <c r="E5566" s="121" t="s">
        <v>38</v>
      </c>
      <c r="F5566" s="122">
        <v>118837</v>
      </c>
      <c r="G5566" s="122">
        <v>26121.74</v>
      </c>
      <c r="H5566" s="120">
        <v>2019</v>
      </c>
      <c r="I5566" t="str">
        <f>IF(J5566="natural gas",VLOOKUP(D5566,'Cross-Page Data'!$I$4:$J$13,2,FALSE),IF(J5566="solar",VLOOKUP('Form 923'!D5566,'Cross-Page Data'!$I$14:$J$117,2,FALSE),J5566))</f>
        <v>natural gas nonpeaker - preexisting nonretiring</v>
      </c>
      <c r="J5566" t="str">
        <f>VLOOKUP(E5566,'Cross-Page Data'!$D$4:$F$48,3,FALSE)</f>
        <v>natural gas</v>
      </c>
      <c r="K5566" t="b">
        <f t="shared" si="86"/>
        <v>0</v>
      </c>
    </row>
    <row r="5567" ht="25.5" spans="1:11">
      <c r="A5567" s="120">
        <v>50368</v>
      </c>
      <c r="B5567" s="121" t="s">
        <v>205</v>
      </c>
      <c r="C5567" s="121" t="s">
        <v>210</v>
      </c>
      <c r="D5567" s="121" t="s">
        <v>61</v>
      </c>
      <c r="E5567" s="121" t="s">
        <v>54</v>
      </c>
      <c r="F5567" s="122">
        <v>0</v>
      </c>
      <c r="G5567" s="122">
        <v>0</v>
      </c>
      <c r="H5567" s="120">
        <v>2019</v>
      </c>
      <c r="I5567" t="str">
        <f>IF(J5567="natural gas",VLOOKUP(D5567,'Cross-Page Data'!$I$4:$J$13,2,FALSE),IF(J5567="solar",VLOOKUP('Form 923'!D5567,'Cross-Page Data'!$I$14:$J$117,2,FALSE),J5567))</f>
        <v>hard coal</v>
      </c>
      <c r="J5567" t="str">
        <f>VLOOKUP(E5567,'Cross-Page Data'!$D$4:$F$48,3,FALSE)</f>
        <v>hard coal</v>
      </c>
      <c r="K5567" t="b">
        <f t="shared" si="86"/>
        <v>0</v>
      </c>
    </row>
    <row r="5568" ht="25.5" spans="1:11">
      <c r="A5568" s="120">
        <v>50368</v>
      </c>
      <c r="B5568" s="121" t="s">
        <v>205</v>
      </c>
      <c r="C5568" s="121" t="s">
        <v>210</v>
      </c>
      <c r="D5568" s="121" t="s">
        <v>61</v>
      </c>
      <c r="E5568" s="121" t="s">
        <v>70</v>
      </c>
      <c r="F5568" s="122">
        <v>296</v>
      </c>
      <c r="G5568" s="122">
        <v>64.423</v>
      </c>
      <c r="H5568" s="120">
        <v>2019</v>
      </c>
      <c r="I5568" t="str">
        <f>IF(J5568="natural gas",VLOOKUP(D5568,'Cross-Page Data'!$I$4:$J$13,2,FALSE),IF(J5568="solar",VLOOKUP('Form 923'!D5568,'Cross-Page Data'!$I$14:$J$117,2,FALSE),J5568))</f>
        <v>heavy or residual fuel oil</v>
      </c>
      <c r="J5568" t="str">
        <f>VLOOKUP(E5568,'Cross-Page Data'!$D$4:$F$48,3,FALSE)</f>
        <v>heavy or residual fuel oil</v>
      </c>
      <c r="K5568" t="b">
        <f t="shared" si="86"/>
        <v>0</v>
      </c>
    </row>
    <row r="5569" ht="25.5" spans="1:11">
      <c r="A5569" s="120">
        <v>50368</v>
      </c>
      <c r="B5569" s="121" t="s">
        <v>205</v>
      </c>
      <c r="C5569" s="121" t="s">
        <v>210</v>
      </c>
      <c r="D5569" s="121" t="s">
        <v>61</v>
      </c>
      <c r="E5569" s="121" t="s">
        <v>38</v>
      </c>
      <c r="F5569" s="122">
        <v>1003634</v>
      </c>
      <c r="G5569" s="122">
        <v>216379.58</v>
      </c>
      <c r="H5569" s="120">
        <v>2019</v>
      </c>
      <c r="I5569" t="str">
        <f>IF(J5569="natural gas",VLOOKUP(D5569,'Cross-Page Data'!$I$4:$J$13,2,FALSE),IF(J5569="solar",VLOOKUP('Form 923'!D5569,'Cross-Page Data'!$I$14:$J$117,2,FALSE),J5569))</f>
        <v>natural gas nonpeaker - preexisting nonretiring</v>
      </c>
      <c r="J5569" t="str">
        <f>VLOOKUP(E5569,'Cross-Page Data'!$D$4:$F$48,3,FALSE)</f>
        <v>natural gas</v>
      </c>
      <c r="K5569" t="b">
        <f t="shared" si="86"/>
        <v>0</v>
      </c>
    </row>
    <row r="5570" ht="25.5" spans="1:11">
      <c r="A5570" s="120">
        <v>50368</v>
      </c>
      <c r="B5570" s="121" t="s">
        <v>205</v>
      </c>
      <c r="C5570" s="121" t="s">
        <v>210</v>
      </c>
      <c r="D5570" s="121" t="s">
        <v>61</v>
      </c>
      <c r="E5570" s="121" t="s">
        <v>152</v>
      </c>
      <c r="F5570" s="122">
        <v>0</v>
      </c>
      <c r="G5570" s="122">
        <v>0</v>
      </c>
      <c r="H5570" s="120">
        <v>2019</v>
      </c>
      <c r="I5570" t="str">
        <f>IF(J5570="natural gas",VLOOKUP(D5570,'Cross-Page Data'!$I$4:$J$13,2,FALSE),IF(J5570="solar",VLOOKUP('Form 923'!D5570,'Cross-Page Data'!$I$14:$J$117,2,FALSE),J5570))</f>
        <v>heavy or residual fuel oil</v>
      </c>
      <c r="J5570" t="str">
        <f>VLOOKUP(E5570,'Cross-Page Data'!$D$4:$F$48,3,FALSE)</f>
        <v>heavy or residual fuel oil</v>
      </c>
      <c r="K5570" t="b">
        <f t="shared" si="86"/>
        <v>0</v>
      </c>
    </row>
    <row r="5571" ht="25.5" spans="1:11">
      <c r="A5571" s="120">
        <v>50368</v>
      </c>
      <c r="B5571" s="121" t="s">
        <v>205</v>
      </c>
      <c r="C5571" s="121" t="s">
        <v>210</v>
      </c>
      <c r="D5571" s="121" t="s">
        <v>79</v>
      </c>
      <c r="E5571" s="121" t="s">
        <v>70</v>
      </c>
      <c r="F5571" s="122">
        <v>165</v>
      </c>
      <c r="G5571" s="122">
        <v>37</v>
      </c>
      <c r="H5571" s="120">
        <v>2019</v>
      </c>
      <c r="I5571" t="str">
        <f>IF(J5571="natural gas",VLOOKUP(D5571,'Cross-Page Data'!$I$4:$J$13,2,FALSE),IF(J5571="solar",VLOOKUP('Form 923'!D5571,'Cross-Page Data'!$I$14:$J$117,2,FALSE),J5571))</f>
        <v>heavy or residual fuel oil</v>
      </c>
      <c r="J5571" t="str">
        <f>VLOOKUP(E5571,'Cross-Page Data'!$D$4:$F$48,3,FALSE)</f>
        <v>heavy or residual fuel oil</v>
      </c>
      <c r="K5571" t="b">
        <f t="shared" si="86"/>
        <v>0</v>
      </c>
    </row>
    <row r="5572" spans="1:11">
      <c r="A5572" s="120">
        <v>50371</v>
      </c>
      <c r="B5572" s="121" t="s">
        <v>205</v>
      </c>
      <c r="C5572" s="121" t="s">
        <v>209</v>
      </c>
      <c r="D5572" s="121" t="s">
        <v>68</v>
      </c>
      <c r="E5572" s="121" t="s">
        <v>38</v>
      </c>
      <c r="F5572" s="122">
        <v>0</v>
      </c>
      <c r="G5572" s="122">
        <v>0</v>
      </c>
      <c r="H5572" s="120">
        <v>2019</v>
      </c>
      <c r="I5572" t="str">
        <f>IF(J5572="natural gas",VLOOKUP(D5572,'Cross-Page Data'!$I$4:$J$13,2,FALSE),IF(J5572="solar",VLOOKUP('Form 923'!D5572,'Cross-Page Data'!$I$14:$J$117,2,FALSE),J5572))</f>
        <v>natural gas nonpeaker - preexisting retiring</v>
      </c>
      <c r="J5572" t="str">
        <f>VLOOKUP(E5572,'Cross-Page Data'!$D$4:$F$48,3,FALSE)</f>
        <v>natural gas</v>
      </c>
      <c r="K5572" t="b">
        <f t="shared" si="86"/>
        <v>0</v>
      </c>
    </row>
    <row r="5573" spans="1:11">
      <c r="A5573" s="120">
        <v>50371</v>
      </c>
      <c r="B5573" s="121" t="s">
        <v>205</v>
      </c>
      <c r="C5573" s="121" t="s">
        <v>209</v>
      </c>
      <c r="D5573" s="121" t="s">
        <v>68</v>
      </c>
      <c r="E5573" s="121" t="s">
        <v>178</v>
      </c>
      <c r="F5573" s="122">
        <v>0</v>
      </c>
      <c r="G5573" s="122">
        <v>0</v>
      </c>
      <c r="H5573" s="120">
        <v>2019</v>
      </c>
      <c r="I5573" t="str">
        <f>IF(J5573="natural gas",VLOOKUP(D5573,'Cross-Page Data'!$I$4:$J$13,2,FALSE),IF(J5573="solar",VLOOKUP('Form 923'!D5573,'Cross-Page Data'!$I$14:$J$117,2,FALSE),J5573))</f>
        <v>other</v>
      </c>
      <c r="J5573" t="str">
        <f>VLOOKUP(E5573,'Cross-Page Data'!$D$4:$F$48,3,FALSE)</f>
        <v>other</v>
      </c>
      <c r="K5573" t="b">
        <f t="shared" si="86"/>
        <v>0</v>
      </c>
    </row>
    <row r="5574" spans="1:11">
      <c r="A5574" s="120">
        <v>50373</v>
      </c>
      <c r="B5574" s="121" t="s">
        <v>205</v>
      </c>
      <c r="C5574" s="121" t="s">
        <v>208</v>
      </c>
      <c r="D5574" s="121" t="s">
        <v>79</v>
      </c>
      <c r="E5574" s="121" t="s">
        <v>70</v>
      </c>
      <c r="F5574" s="122">
        <v>774</v>
      </c>
      <c r="G5574" s="122">
        <v>85.265</v>
      </c>
      <c r="H5574" s="120">
        <v>2019</v>
      </c>
      <c r="I5574" t="str">
        <f>IF(J5574="natural gas",VLOOKUP(D5574,'Cross-Page Data'!$I$4:$J$13,2,FALSE),IF(J5574="solar",VLOOKUP('Form 923'!D5574,'Cross-Page Data'!$I$14:$J$117,2,FALSE),J5574))</f>
        <v>heavy or residual fuel oil</v>
      </c>
      <c r="J5574" t="str">
        <f>VLOOKUP(E5574,'Cross-Page Data'!$D$4:$F$48,3,FALSE)</f>
        <v>heavy or residual fuel oil</v>
      </c>
      <c r="K5574" t="b">
        <f t="shared" si="86"/>
        <v>0</v>
      </c>
    </row>
    <row r="5575" spans="1:11">
      <c r="A5575" s="120">
        <v>50373</v>
      </c>
      <c r="B5575" s="121" t="s">
        <v>205</v>
      </c>
      <c r="C5575" s="121" t="s">
        <v>208</v>
      </c>
      <c r="D5575" s="121" t="s">
        <v>79</v>
      </c>
      <c r="E5575" s="121" t="s">
        <v>38</v>
      </c>
      <c r="F5575" s="122">
        <v>2745</v>
      </c>
      <c r="G5575" s="122">
        <v>302.735</v>
      </c>
      <c r="H5575" s="120">
        <v>2019</v>
      </c>
      <c r="I5575" t="str">
        <f>IF(J5575="natural gas",VLOOKUP(D5575,'Cross-Page Data'!$I$4:$J$13,2,FALSE),IF(J5575="solar",VLOOKUP('Form 923'!D5575,'Cross-Page Data'!$I$14:$J$117,2,FALSE),J5575))</f>
        <v>natural gas peaker</v>
      </c>
      <c r="J5575" t="str">
        <f>VLOOKUP(E5575,'Cross-Page Data'!$D$4:$F$48,3,FALSE)</f>
        <v>natural gas</v>
      </c>
      <c r="K5575" t="b">
        <f t="shared" ref="K5575:K5638" si="87">IF(AND($N$6=FALSE,OR(C5575="Commercial NAICS Cogen",C5575="Industrial NAICS Cogen",C5575="NAICS-22 Cogen")),FALSE,IF(AND($N$7=FALSE,OR(C5575="Commercial NAICS Cogen",C5575="Commercial NAICS Non-Cogen",C5575="industrial NAICS Cogen",C5575="industrial NAICS non-cogen")),FALSE,TRUE))</f>
        <v>0</v>
      </c>
    </row>
    <row r="5576" spans="1:11">
      <c r="A5576" s="120">
        <v>50375</v>
      </c>
      <c r="B5576" s="121" t="s">
        <v>201</v>
      </c>
      <c r="C5576" s="121" t="s">
        <v>206</v>
      </c>
      <c r="D5576" s="121" t="s">
        <v>116</v>
      </c>
      <c r="E5576" s="121" t="s">
        <v>170</v>
      </c>
      <c r="F5576" s="122">
        <v>49648</v>
      </c>
      <c r="G5576" s="122">
        <v>5577</v>
      </c>
      <c r="H5576" s="120">
        <v>2019</v>
      </c>
      <c r="I5576" t="str">
        <f>IF(J5576="natural gas",VLOOKUP(D5576,'Cross-Page Data'!$I$4:$J$13,2,FALSE),IF(J5576="solar",VLOOKUP('Form 923'!D5576,'Cross-Page Data'!$I$14:$J$117,2,FALSE),J5576))</f>
        <v>hydro</v>
      </c>
      <c r="J5576" t="str">
        <f>VLOOKUP(E5576,'Cross-Page Data'!$D$4:$F$48,3,FALSE)</f>
        <v>hydro</v>
      </c>
      <c r="K5576" t="b">
        <f t="shared" si="87"/>
        <v>1</v>
      </c>
    </row>
    <row r="5577" spans="1:11">
      <c r="A5577" s="120">
        <v>50380</v>
      </c>
      <c r="B5577" s="121" t="s">
        <v>201</v>
      </c>
      <c r="C5577" s="121" t="s">
        <v>206</v>
      </c>
      <c r="D5577" s="121" t="s">
        <v>116</v>
      </c>
      <c r="E5577" s="121" t="s">
        <v>170</v>
      </c>
      <c r="F5577" s="122">
        <v>334288</v>
      </c>
      <c r="G5577" s="122">
        <v>37552</v>
      </c>
      <c r="H5577" s="120">
        <v>2019</v>
      </c>
      <c r="I5577" t="str">
        <f>IF(J5577="natural gas",VLOOKUP(D5577,'Cross-Page Data'!$I$4:$J$13,2,FALSE),IF(J5577="solar",VLOOKUP('Form 923'!D5577,'Cross-Page Data'!$I$14:$J$117,2,FALSE),J5577))</f>
        <v>hydro</v>
      </c>
      <c r="J5577" t="str">
        <f>VLOOKUP(E5577,'Cross-Page Data'!$D$4:$F$48,3,FALSE)</f>
        <v>hydro</v>
      </c>
      <c r="K5577" t="b">
        <f t="shared" si="87"/>
        <v>1</v>
      </c>
    </row>
    <row r="5578" spans="1:11">
      <c r="A5578" s="120">
        <v>50382</v>
      </c>
      <c r="B5578" s="121" t="s">
        <v>201</v>
      </c>
      <c r="C5578" s="121" t="s">
        <v>206</v>
      </c>
      <c r="D5578" s="121" t="s">
        <v>116</v>
      </c>
      <c r="E5578" s="121" t="s">
        <v>170</v>
      </c>
      <c r="F5578" s="122">
        <v>72267</v>
      </c>
      <c r="G5578" s="122">
        <v>8118</v>
      </c>
      <c r="H5578" s="120">
        <v>2019</v>
      </c>
      <c r="I5578" t="str">
        <f>IF(J5578="natural gas",VLOOKUP(D5578,'Cross-Page Data'!$I$4:$J$13,2,FALSE),IF(J5578="solar",VLOOKUP('Form 923'!D5578,'Cross-Page Data'!$I$14:$J$117,2,FALSE),J5578))</f>
        <v>hydro</v>
      </c>
      <c r="J5578" t="str">
        <f>VLOOKUP(E5578,'Cross-Page Data'!$D$4:$F$48,3,FALSE)</f>
        <v>hydro</v>
      </c>
      <c r="K5578" t="b">
        <f t="shared" si="87"/>
        <v>1</v>
      </c>
    </row>
    <row r="5579" spans="1:11">
      <c r="A5579" s="120">
        <v>50384</v>
      </c>
      <c r="B5579" s="121" t="s">
        <v>201</v>
      </c>
      <c r="C5579" s="121" t="s">
        <v>206</v>
      </c>
      <c r="D5579" s="121" t="s">
        <v>116</v>
      </c>
      <c r="E5579" s="121" t="s">
        <v>170</v>
      </c>
      <c r="F5579" s="122">
        <v>91505</v>
      </c>
      <c r="G5579" s="122">
        <v>10279</v>
      </c>
      <c r="H5579" s="120">
        <v>2019</v>
      </c>
      <c r="I5579" t="str">
        <f>IF(J5579="natural gas",VLOOKUP(D5579,'Cross-Page Data'!$I$4:$J$13,2,FALSE),IF(J5579="solar",VLOOKUP('Form 923'!D5579,'Cross-Page Data'!$I$14:$J$117,2,FALSE),J5579))</f>
        <v>hydro</v>
      </c>
      <c r="J5579" t="str">
        <f>VLOOKUP(E5579,'Cross-Page Data'!$D$4:$F$48,3,FALSE)</f>
        <v>hydro</v>
      </c>
      <c r="K5579" t="b">
        <f t="shared" si="87"/>
        <v>1</v>
      </c>
    </row>
    <row r="5580" spans="1:11">
      <c r="A5580" s="120">
        <v>50385</v>
      </c>
      <c r="B5580" s="121" t="s">
        <v>201</v>
      </c>
      <c r="C5580" s="121" t="s">
        <v>206</v>
      </c>
      <c r="D5580" s="121" t="s">
        <v>39</v>
      </c>
      <c r="E5580" s="121" t="s">
        <v>86</v>
      </c>
      <c r="F5580" s="122">
        <v>0</v>
      </c>
      <c r="G5580" s="122">
        <v>0</v>
      </c>
      <c r="H5580" s="120">
        <v>2019</v>
      </c>
      <c r="I5580" t="str">
        <f>IF(J5580="natural gas",VLOOKUP(D5580,'Cross-Page Data'!$I$4:$J$13,2,FALSE),IF(J5580="solar",VLOOKUP('Form 923'!D5580,'Cross-Page Data'!$I$14:$J$117,2,FALSE),J5580))</f>
        <v>other</v>
      </c>
      <c r="J5580" t="str">
        <f>VLOOKUP(E5580,'Cross-Page Data'!$D$4:$F$48,3,FALSE)</f>
        <v>other</v>
      </c>
      <c r="K5580" t="b">
        <f t="shared" si="87"/>
        <v>1</v>
      </c>
    </row>
    <row r="5581" spans="1:11">
      <c r="A5581" s="120">
        <v>50385</v>
      </c>
      <c r="B5581" s="121" t="s">
        <v>201</v>
      </c>
      <c r="C5581" s="121" t="s">
        <v>206</v>
      </c>
      <c r="D5581" s="121" t="s">
        <v>39</v>
      </c>
      <c r="E5581" s="121" t="s">
        <v>38</v>
      </c>
      <c r="F5581" s="122">
        <v>0</v>
      </c>
      <c r="G5581" s="122">
        <v>0</v>
      </c>
      <c r="H5581" s="120">
        <v>2019</v>
      </c>
      <c r="I5581" t="str">
        <f>IF(J5581="natural gas",VLOOKUP(D5581,'Cross-Page Data'!$I$4:$J$13,2,FALSE),IF(J5581="solar",VLOOKUP('Form 923'!D5581,'Cross-Page Data'!$I$14:$J$117,2,FALSE),J5581))</f>
        <v>natural gas nonpeaker - preexisting nonretiring</v>
      </c>
      <c r="J5581" t="str">
        <f>VLOOKUP(E5581,'Cross-Page Data'!$D$4:$F$48,3,FALSE)</f>
        <v>natural gas</v>
      </c>
      <c r="K5581" t="b">
        <f t="shared" si="87"/>
        <v>1</v>
      </c>
    </row>
    <row r="5582" spans="1:11">
      <c r="A5582" s="120">
        <v>50385</v>
      </c>
      <c r="B5582" s="121" t="s">
        <v>201</v>
      </c>
      <c r="C5582" s="121" t="s">
        <v>206</v>
      </c>
      <c r="D5582" s="121" t="s">
        <v>61</v>
      </c>
      <c r="E5582" s="121" t="s">
        <v>86</v>
      </c>
      <c r="F5582" s="122">
        <v>0</v>
      </c>
      <c r="G5582" s="122">
        <v>0</v>
      </c>
      <c r="H5582" s="120">
        <v>2019</v>
      </c>
      <c r="I5582" t="str">
        <f>IF(J5582="natural gas",VLOOKUP(D5582,'Cross-Page Data'!$I$4:$J$13,2,FALSE),IF(J5582="solar",VLOOKUP('Form 923'!D5582,'Cross-Page Data'!$I$14:$J$117,2,FALSE),J5582))</f>
        <v>other</v>
      </c>
      <c r="J5582" t="str">
        <f>VLOOKUP(E5582,'Cross-Page Data'!$D$4:$F$48,3,FALSE)</f>
        <v>other</v>
      </c>
      <c r="K5582" t="b">
        <f t="shared" si="87"/>
        <v>1</v>
      </c>
    </row>
    <row r="5583" spans="1:11">
      <c r="A5583" s="120">
        <v>50385</v>
      </c>
      <c r="B5583" s="121" t="s">
        <v>201</v>
      </c>
      <c r="C5583" s="121" t="s">
        <v>206</v>
      </c>
      <c r="D5583" s="121" t="s">
        <v>61</v>
      </c>
      <c r="E5583" s="121" t="s">
        <v>38</v>
      </c>
      <c r="F5583" s="122">
        <v>224126</v>
      </c>
      <c r="G5583" s="122">
        <v>0</v>
      </c>
      <c r="H5583" s="120">
        <v>2019</v>
      </c>
      <c r="I5583" t="str">
        <f>IF(J5583="natural gas",VLOOKUP(D5583,'Cross-Page Data'!$I$4:$J$13,2,FALSE),IF(J5583="solar",VLOOKUP('Form 923'!D5583,'Cross-Page Data'!$I$14:$J$117,2,FALSE),J5583))</f>
        <v>natural gas nonpeaker - preexisting nonretiring</v>
      </c>
      <c r="J5583" t="str">
        <f>VLOOKUP(E5583,'Cross-Page Data'!$D$4:$F$48,3,FALSE)</f>
        <v>natural gas</v>
      </c>
      <c r="K5583" t="b">
        <f t="shared" si="87"/>
        <v>1</v>
      </c>
    </row>
    <row r="5584" spans="1:11">
      <c r="A5584" s="120">
        <v>50386</v>
      </c>
      <c r="B5584" s="121" t="s">
        <v>201</v>
      </c>
      <c r="C5584" s="121" t="s">
        <v>206</v>
      </c>
      <c r="D5584" s="121" t="s">
        <v>128</v>
      </c>
      <c r="E5584" s="121" t="s">
        <v>180</v>
      </c>
      <c r="F5584" s="122">
        <v>281231</v>
      </c>
      <c r="G5584" s="122">
        <v>31592</v>
      </c>
      <c r="H5584" s="120">
        <v>2019</v>
      </c>
      <c r="I5584" t="str">
        <f>IF(J5584="natural gas",VLOOKUP(D5584,'Cross-Page Data'!$I$4:$J$13,2,FALSE),IF(J5584="solar",VLOOKUP('Form 923'!D5584,'Cross-Page Data'!$I$14:$J$117,2,FALSE),J5584))</f>
        <v>wind</v>
      </c>
      <c r="J5584" t="str">
        <f>VLOOKUP(E5584,'Cross-Page Data'!$D$4:$F$48,3,FALSE)</f>
        <v>wind</v>
      </c>
      <c r="K5584" t="b">
        <f t="shared" si="87"/>
        <v>1</v>
      </c>
    </row>
    <row r="5585" spans="1:11">
      <c r="A5585" s="120">
        <v>50388</v>
      </c>
      <c r="B5585" s="121" t="s">
        <v>205</v>
      </c>
      <c r="C5585" s="121" t="s">
        <v>209</v>
      </c>
      <c r="D5585" s="121" t="s">
        <v>68</v>
      </c>
      <c r="E5585" s="121" t="s">
        <v>38</v>
      </c>
      <c r="F5585" s="122">
        <v>0</v>
      </c>
      <c r="G5585" s="122">
        <v>0</v>
      </c>
      <c r="H5585" s="120">
        <v>2019</v>
      </c>
      <c r="I5585" t="str">
        <f>IF(J5585="natural gas",VLOOKUP(D5585,'Cross-Page Data'!$I$4:$J$13,2,FALSE),IF(J5585="solar",VLOOKUP('Form 923'!D5585,'Cross-Page Data'!$I$14:$J$117,2,FALSE),J5585))</f>
        <v>natural gas nonpeaker - preexisting retiring</v>
      </c>
      <c r="J5585" t="str">
        <f>VLOOKUP(E5585,'Cross-Page Data'!$D$4:$F$48,3,FALSE)</f>
        <v>natural gas</v>
      </c>
      <c r="K5585" t="b">
        <f t="shared" si="87"/>
        <v>0</v>
      </c>
    </row>
    <row r="5586" spans="1:11">
      <c r="A5586" s="120">
        <v>50388</v>
      </c>
      <c r="B5586" s="121" t="s">
        <v>205</v>
      </c>
      <c r="C5586" s="121" t="s">
        <v>209</v>
      </c>
      <c r="D5586" s="121" t="s">
        <v>68</v>
      </c>
      <c r="E5586" s="121" t="s">
        <v>144</v>
      </c>
      <c r="F5586" s="122">
        <v>0</v>
      </c>
      <c r="G5586" s="122">
        <v>0</v>
      </c>
      <c r="H5586" s="120">
        <v>2019</v>
      </c>
      <c r="I5586" t="str">
        <f>IF(J5586="natural gas",VLOOKUP(D5586,'Cross-Page Data'!$I$4:$J$13,2,FALSE),IF(J5586="solar",VLOOKUP('Form 923'!D5586,'Cross-Page Data'!$I$14:$J$117,2,FALSE),J5586))</f>
        <v>petroleum</v>
      </c>
      <c r="J5586" t="str">
        <f>VLOOKUP(E5586,'Cross-Page Data'!$D$4:$F$48,3,FALSE)</f>
        <v>petroleum</v>
      </c>
      <c r="K5586" t="b">
        <f t="shared" si="87"/>
        <v>0</v>
      </c>
    </row>
    <row r="5587" spans="1:11">
      <c r="A5587" s="120">
        <v>50388</v>
      </c>
      <c r="B5587" s="121" t="s">
        <v>205</v>
      </c>
      <c r="C5587" s="121" t="s">
        <v>209</v>
      </c>
      <c r="D5587" s="121" t="s">
        <v>68</v>
      </c>
      <c r="E5587" s="121" t="s">
        <v>178</v>
      </c>
      <c r="F5587" s="122">
        <v>760579</v>
      </c>
      <c r="G5587" s="122">
        <v>85439</v>
      </c>
      <c r="H5587" s="120">
        <v>2019</v>
      </c>
      <c r="I5587" t="str">
        <f>IF(J5587="natural gas",VLOOKUP(D5587,'Cross-Page Data'!$I$4:$J$13,2,FALSE),IF(J5587="solar",VLOOKUP('Form 923'!D5587,'Cross-Page Data'!$I$14:$J$117,2,FALSE),J5587))</f>
        <v>other</v>
      </c>
      <c r="J5587" t="str">
        <f>VLOOKUP(E5587,'Cross-Page Data'!$D$4:$F$48,3,FALSE)</f>
        <v>other</v>
      </c>
      <c r="K5587" t="b">
        <f t="shared" si="87"/>
        <v>0</v>
      </c>
    </row>
    <row r="5588" spans="1:11">
      <c r="A5588" s="120">
        <v>50389</v>
      </c>
      <c r="B5588" s="121" t="s">
        <v>205</v>
      </c>
      <c r="C5588" s="121" t="s">
        <v>209</v>
      </c>
      <c r="D5588" s="121" t="s">
        <v>73</v>
      </c>
      <c r="E5588" s="121" t="s">
        <v>38</v>
      </c>
      <c r="F5588" s="122">
        <v>210905</v>
      </c>
      <c r="G5588" s="122">
        <v>53777</v>
      </c>
      <c r="H5588" s="120">
        <v>2019</v>
      </c>
      <c r="I5588" t="str">
        <f>IF(J5588="natural gas",VLOOKUP(D5588,'Cross-Page Data'!$I$4:$J$13,2,FALSE),IF(J5588="solar",VLOOKUP('Form 923'!D5588,'Cross-Page Data'!$I$14:$J$117,2,FALSE),J5588))</f>
        <v>natural gas peaker</v>
      </c>
      <c r="J5588" t="str">
        <f>VLOOKUP(E5588,'Cross-Page Data'!$D$4:$F$48,3,FALSE)</f>
        <v>natural gas</v>
      </c>
      <c r="K5588" t="b">
        <f t="shared" si="87"/>
        <v>0</v>
      </c>
    </row>
    <row r="5589" ht="25.5" spans="1:11">
      <c r="A5589" s="120">
        <v>50392</v>
      </c>
      <c r="B5589" s="121" t="s">
        <v>205</v>
      </c>
      <c r="C5589" s="121" t="s">
        <v>210</v>
      </c>
      <c r="D5589" s="121" t="s">
        <v>79</v>
      </c>
      <c r="E5589" s="121" t="s">
        <v>70</v>
      </c>
      <c r="F5589" s="122">
        <v>1332</v>
      </c>
      <c r="G5589" s="122">
        <v>277</v>
      </c>
      <c r="H5589" s="120">
        <v>2019</v>
      </c>
      <c r="I5589" t="str">
        <f>IF(J5589="natural gas",VLOOKUP(D5589,'Cross-Page Data'!$I$4:$J$13,2,FALSE),IF(J5589="solar",VLOOKUP('Form 923'!D5589,'Cross-Page Data'!$I$14:$J$117,2,FALSE),J5589))</f>
        <v>heavy or residual fuel oil</v>
      </c>
      <c r="J5589" t="str">
        <f>VLOOKUP(E5589,'Cross-Page Data'!$D$4:$F$48,3,FALSE)</f>
        <v>heavy or residual fuel oil</v>
      </c>
      <c r="K5589" t="b">
        <f t="shared" si="87"/>
        <v>0</v>
      </c>
    </row>
    <row r="5590" ht="25.5" spans="1:11">
      <c r="A5590" s="120">
        <v>50392</v>
      </c>
      <c r="B5590" s="121" t="s">
        <v>205</v>
      </c>
      <c r="C5590" s="121" t="s">
        <v>210</v>
      </c>
      <c r="D5590" s="121" t="s">
        <v>68</v>
      </c>
      <c r="E5590" s="121" t="s">
        <v>162</v>
      </c>
      <c r="F5590" s="122">
        <v>332765</v>
      </c>
      <c r="G5590" s="122">
        <v>69081</v>
      </c>
      <c r="H5590" s="120">
        <v>2019</v>
      </c>
      <c r="I5590" t="str">
        <f>IF(J5590="natural gas",VLOOKUP(D5590,'Cross-Page Data'!$I$4:$J$13,2,FALSE),IF(J5590="solar",VLOOKUP('Form 923'!D5590,'Cross-Page Data'!$I$14:$J$117,2,FALSE),J5590))</f>
        <v>hard coal</v>
      </c>
      <c r="J5590" t="str">
        <f>VLOOKUP(E5590,'Cross-Page Data'!$D$4:$F$48,3,FALSE)</f>
        <v>hard coal</v>
      </c>
      <c r="K5590" t="b">
        <f t="shared" si="87"/>
        <v>0</v>
      </c>
    </row>
    <row r="5591" spans="1:11">
      <c r="A5591" s="120">
        <v>50393</v>
      </c>
      <c r="B5591" s="121" t="s">
        <v>201</v>
      </c>
      <c r="C5591" s="121" t="s">
        <v>206</v>
      </c>
      <c r="D5591" s="121" t="s">
        <v>116</v>
      </c>
      <c r="E5591" s="121" t="s">
        <v>170</v>
      </c>
      <c r="F5591" s="122">
        <v>1592702</v>
      </c>
      <c r="G5591" s="122">
        <v>178915</v>
      </c>
      <c r="H5591" s="120">
        <v>2019</v>
      </c>
      <c r="I5591" t="str">
        <f>IF(J5591="natural gas",VLOOKUP(D5591,'Cross-Page Data'!$I$4:$J$13,2,FALSE),IF(J5591="solar",VLOOKUP('Form 923'!D5591,'Cross-Page Data'!$I$14:$J$117,2,FALSE),J5591))</f>
        <v>hydro</v>
      </c>
      <c r="J5591" t="str">
        <f>VLOOKUP(E5591,'Cross-Page Data'!$D$4:$F$48,3,FALSE)</f>
        <v>hydro</v>
      </c>
      <c r="K5591" t="b">
        <f t="shared" si="87"/>
        <v>1</v>
      </c>
    </row>
    <row r="5592" spans="1:11">
      <c r="A5592" s="120">
        <v>50395</v>
      </c>
      <c r="B5592" s="121" t="s">
        <v>205</v>
      </c>
      <c r="C5592" s="121" t="s">
        <v>209</v>
      </c>
      <c r="D5592" s="121" t="s">
        <v>116</v>
      </c>
      <c r="E5592" s="121" t="s">
        <v>170</v>
      </c>
      <c r="F5592" s="122">
        <v>223681</v>
      </c>
      <c r="G5592" s="122">
        <v>25127</v>
      </c>
      <c r="H5592" s="120">
        <v>2019</v>
      </c>
      <c r="I5592" t="str">
        <f>IF(J5592="natural gas",VLOOKUP(D5592,'Cross-Page Data'!$I$4:$J$13,2,FALSE),IF(J5592="solar",VLOOKUP('Form 923'!D5592,'Cross-Page Data'!$I$14:$J$117,2,FALSE),J5592))</f>
        <v>hydro</v>
      </c>
      <c r="J5592" t="str">
        <f>VLOOKUP(E5592,'Cross-Page Data'!$D$4:$F$48,3,FALSE)</f>
        <v>hydro</v>
      </c>
      <c r="K5592" t="b">
        <f t="shared" si="87"/>
        <v>0</v>
      </c>
    </row>
    <row r="5593" spans="1:11">
      <c r="A5593" s="120">
        <v>50395</v>
      </c>
      <c r="B5593" s="121" t="s">
        <v>205</v>
      </c>
      <c r="C5593" s="121" t="s">
        <v>209</v>
      </c>
      <c r="D5593" s="121" t="s">
        <v>68</v>
      </c>
      <c r="E5593" s="121" t="s">
        <v>54</v>
      </c>
      <c r="F5593" s="122">
        <v>0</v>
      </c>
      <c r="G5593" s="122">
        <v>0</v>
      </c>
      <c r="H5593" s="120">
        <v>2019</v>
      </c>
      <c r="I5593" t="str">
        <f>IF(J5593="natural gas",VLOOKUP(D5593,'Cross-Page Data'!$I$4:$J$13,2,FALSE),IF(J5593="solar",VLOOKUP('Form 923'!D5593,'Cross-Page Data'!$I$14:$J$117,2,FALSE),J5593))</f>
        <v>hard coal</v>
      </c>
      <c r="J5593" t="str">
        <f>VLOOKUP(E5593,'Cross-Page Data'!$D$4:$F$48,3,FALSE)</f>
        <v>hard coal</v>
      </c>
      <c r="K5593" t="b">
        <f t="shared" si="87"/>
        <v>0</v>
      </c>
    </row>
    <row r="5594" spans="1:11">
      <c r="A5594" s="120">
        <v>50395</v>
      </c>
      <c r="B5594" s="121" t="s">
        <v>205</v>
      </c>
      <c r="C5594" s="121" t="s">
        <v>209</v>
      </c>
      <c r="D5594" s="121" t="s">
        <v>68</v>
      </c>
      <c r="E5594" s="121" t="s">
        <v>59</v>
      </c>
      <c r="F5594" s="122">
        <v>425165</v>
      </c>
      <c r="G5594" s="122">
        <v>96471.672</v>
      </c>
      <c r="H5594" s="120">
        <v>2019</v>
      </c>
      <c r="I5594" t="str">
        <f>IF(J5594="natural gas",VLOOKUP(D5594,'Cross-Page Data'!$I$4:$J$13,2,FALSE),IF(J5594="solar",VLOOKUP('Form 923'!D5594,'Cross-Page Data'!$I$14:$J$117,2,FALSE),J5594))</f>
        <v>biomass</v>
      </c>
      <c r="J5594" t="str">
        <f>VLOOKUP(E5594,'Cross-Page Data'!$D$4:$F$48,3,FALSE)</f>
        <v>biomass</v>
      </c>
      <c r="K5594" t="b">
        <f t="shared" si="87"/>
        <v>0</v>
      </c>
    </row>
    <row r="5595" spans="1:11">
      <c r="A5595" s="120">
        <v>50395</v>
      </c>
      <c r="B5595" s="121" t="s">
        <v>205</v>
      </c>
      <c r="C5595" s="121" t="s">
        <v>209</v>
      </c>
      <c r="D5595" s="121" t="s">
        <v>68</v>
      </c>
      <c r="E5595" s="121" t="s">
        <v>38</v>
      </c>
      <c r="F5595" s="122">
        <v>293209</v>
      </c>
      <c r="G5595" s="122">
        <v>66351.328</v>
      </c>
      <c r="H5595" s="120">
        <v>2019</v>
      </c>
      <c r="I5595" t="str">
        <f>IF(J5595="natural gas",VLOOKUP(D5595,'Cross-Page Data'!$I$4:$J$13,2,FALSE),IF(J5595="solar",VLOOKUP('Form 923'!D5595,'Cross-Page Data'!$I$14:$J$117,2,FALSE),J5595))</f>
        <v>natural gas nonpeaker - preexisting retiring</v>
      </c>
      <c r="J5595" t="str">
        <f>VLOOKUP(E5595,'Cross-Page Data'!$D$4:$F$48,3,FALSE)</f>
        <v>natural gas</v>
      </c>
      <c r="K5595" t="b">
        <f t="shared" si="87"/>
        <v>0</v>
      </c>
    </row>
    <row r="5596" spans="1:11">
      <c r="A5596" s="120">
        <v>50396</v>
      </c>
      <c r="B5596" s="121" t="s">
        <v>205</v>
      </c>
      <c r="C5596" s="121" t="s">
        <v>209</v>
      </c>
      <c r="D5596" s="121" t="s">
        <v>68</v>
      </c>
      <c r="E5596" s="121" t="s">
        <v>38</v>
      </c>
      <c r="F5596" s="122">
        <v>57013</v>
      </c>
      <c r="G5596" s="122">
        <v>4897.818</v>
      </c>
      <c r="H5596" s="120">
        <v>2019</v>
      </c>
      <c r="I5596" t="str">
        <f>IF(J5596="natural gas",VLOOKUP(D5596,'Cross-Page Data'!$I$4:$J$13,2,FALSE),IF(J5596="solar",VLOOKUP('Form 923'!D5596,'Cross-Page Data'!$I$14:$J$117,2,FALSE),J5596))</f>
        <v>natural gas nonpeaker - preexisting retiring</v>
      </c>
      <c r="J5596" t="str">
        <f>VLOOKUP(E5596,'Cross-Page Data'!$D$4:$F$48,3,FALSE)</f>
        <v>natural gas</v>
      </c>
      <c r="K5596" t="b">
        <f t="shared" si="87"/>
        <v>0</v>
      </c>
    </row>
    <row r="5597" spans="1:11">
      <c r="A5597" s="120">
        <v>50396</v>
      </c>
      <c r="B5597" s="121" t="s">
        <v>205</v>
      </c>
      <c r="C5597" s="121" t="s">
        <v>209</v>
      </c>
      <c r="D5597" s="121" t="s">
        <v>68</v>
      </c>
      <c r="E5597" s="121" t="s">
        <v>176</v>
      </c>
      <c r="F5597" s="122">
        <v>1496137</v>
      </c>
      <c r="G5597" s="122">
        <v>128740.18</v>
      </c>
      <c r="H5597" s="120">
        <v>2019</v>
      </c>
      <c r="I5597" t="str">
        <f>IF(J5597="natural gas",VLOOKUP(D5597,'Cross-Page Data'!$I$4:$J$13,2,FALSE),IF(J5597="solar",VLOOKUP('Form 923'!D5597,'Cross-Page Data'!$I$14:$J$117,2,FALSE),J5597))</f>
        <v>biomass</v>
      </c>
      <c r="J5597" t="str">
        <f>VLOOKUP(E5597,'Cross-Page Data'!$D$4:$F$48,3,FALSE)</f>
        <v>biomass</v>
      </c>
      <c r="K5597" t="b">
        <f t="shared" si="87"/>
        <v>0</v>
      </c>
    </row>
    <row r="5598" spans="1:11">
      <c r="A5598" s="120">
        <v>50397</v>
      </c>
      <c r="B5598" s="121" t="s">
        <v>205</v>
      </c>
      <c r="C5598" s="121" t="s">
        <v>209</v>
      </c>
      <c r="D5598" s="121" t="s">
        <v>68</v>
      </c>
      <c r="E5598" s="121" t="s">
        <v>54</v>
      </c>
      <c r="F5598" s="122">
        <v>374852</v>
      </c>
      <c r="G5598" s="122">
        <v>66465.457</v>
      </c>
      <c r="H5598" s="120">
        <v>2019</v>
      </c>
      <c r="I5598" t="str">
        <f>IF(J5598="natural gas",VLOOKUP(D5598,'Cross-Page Data'!$I$4:$J$13,2,FALSE),IF(J5598="solar",VLOOKUP('Form 923'!D5598,'Cross-Page Data'!$I$14:$J$117,2,FALSE),J5598))</f>
        <v>hard coal</v>
      </c>
      <c r="J5598" t="str">
        <f>VLOOKUP(E5598,'Cross-Page Data'!$D$4:$F$48,3,FALSE)</f>
        <v>hard coal</v>
      </c>
      <c r="K5598" t="b">
        <f t="shared" si="87"/>
        <v>0</v>
      </c>
    </row>
    <row r="5599" spans="1:11">
      <c r="A5599" s="120">
        <v>50397</v>
      </c>
      <c r="B5599" s="121" t="s">
        <v>205</v>
      </c>
      <c r="C5599" s="121" t="s">
        <v>209</v>
      </c>
      <c r="D5599" s="121" t="s">
        <v>68</v>
      </c>
      <c r="E5599" s="121" t="s">
        <v>59</v>
      </c>
      <c r="F5599" s="122">
        <v>1319877</v>
      </c>
      <c r="G5599" s="122">
        <v>234030.35</v>
      </c>
      <c r="H5599" s="120">
        <v>2019</v>
      </c>
      <c r="I5599" t="str">
        <f>IF(J5599="natural gas",VLOOKUP(D5599,'Cross-Page Data'!$I$4:$J$13,2,FALSE),IF(J5599="solar",VLOOKUP('Form 923'!D5599,'Cross-Page Data'!$I$14:$J$117,2,FALSE),J5599))</f>
        <v>biomass</v>
      </c>
      <c r="J5599" t="str">
        <f>VLOOKUP(E5599,'Cross-Page Data'!$D$4:$F$48,3,FALSE)</f>
        <v>biomass</v>
      </c>
      <c r="K5599" t="b">
        <f t="shared" si="87"/>
        <v>0</v>
      </c>
    </row>
    <row r="5600" spans="1:11">
      <c r="A5600" s="120">
        <v>50397</v>
      </c>
      <c r="B5600" s="121" t="s">
        <v>205</v>
      </c>
      <c r="C5600" s="121" t="s">
        <v>209</v>
      </c>
      <c r="D5600" s="121" t="s">
        <v>68</v>
      </c>
      <c r="E5600" s="121" t="s">
        <v>70</v>
      </c>
      <c r="F5600" s="122">
        <v>0</v>
      </c>
      <c r="G5600" s="122">
        <v>0</v>
      </c>
      <c r="H5600" s="120">
        <v>2019</v>
      </c>
      <c r="I5600" t="str">
        <f>IF(J5600="natural gas",VLOOKUP(D5600,'Cross-Page Data'!$I$4:$J$13,2,FALSE),IF(J5600="solar",VLOOKUP('Form 923'!D5600,'Cross-Page Data'!$I$14:$J$117,2,FALSE),J5600))</f>
        <v>heavy or residual fuel oil</v>
      </c>
      <c r="J5600" t="str">
        <f>VLOOKUP(E5600,'Cross-Page Data'!$D$4:$F$48,3,FALSE)</f>
        <v>heavy or residual fuel oil</v>
      </c>
      <c r="K5600" t="b">
        <f t="shared" si="87"/>
        <v>0</v>
      </c>
    </row>
    <row r="5601" spans="1:11">
      <c r="A5601" s="120">
        <v>50397</v>
      </c>
      <c r="B5601" s="121" t="s">
        <v>205</v>
      </c>
      <c r="C5601" s="121" t="s">
        <v>209</v>
      </c>
      <c r="D5601" s="121" t="s">
        <v>68</v>
      </c>
      <c r="E5601" s="121" t="s">
        <v>38</v>
      </c>
      <c r="F5601" s="122">
        <v>473112</v>
      </c>
      <c r="G5601" s="122">
        <v>83888.641</v>
      </c>
      <c r="H5601" s="120">
        <v>2019</v>
      </c>
      <c r="I5601" t="str">
        <f>IF(J5601="natural gas",VLOOKUP(D5601,'Cross-Page Data'!$I$4:$J$13,2,FALSE),IF(J5601="solar",VLOOKUP('Form 923'!D5601,'Cross-Page Data'!$I$14:$J$117,2,FALSE),J5601))</f>
        <v>natural gas nonpeaker - preexisting retiring</v>
      </c>
      <c r="J5601" t="str">
        <f>VLOOKUP(E5601,'Cross-Page Data'!$D$4:$F$48,3,FALSE)</f>
        <v>natural gas</v>
      </c>
      <c r="K5601" t="b">
        <f t="shared" si="87"/>
        <v>0</v>
      </c>
    </row>
    <row r="5602" spans="1:11">
      <c r="A5602" s="120">
        <v>50397</v>
      </c>
      <c r="B5602" s="121" t="s">
        <v>205</v>
      </c>
      <c r="C5602" s="121" t="s">
        <v>209</v>
      </c>
      <c r="D5602" s="121" t="s">
        <v>68</v>
      </c>
      <c r="E5602" s="121" t="s">
        <v>152</v>
      </c>
      <c r="F5602" s="122">
        <v>4457</v>
      </c>
      <c r="G5602" s="122">
        <v>790.636</v>
      </c>
      <c r="H5602" s="120">
        <v>2019</v>
      </c>
      <c r="I5602" t="str">
        <f>IF(J5602="natural gas",VLOOKUP(D5602,'Cross-Page Data'!$I$4:$J$13,2,FALSE),IF(J5602="solar",VLOOKUP('Form 923'!D5602,'Cross-Page Data'!$I$14:$J$117,2,FALSE),J5602))</f>
        <v>heavy or residual fuel oil</v>
      </c>
      <c r="J5602" t="str">
        <f>VLOOKUP(E5602,'Cross-Page Data'!$D$4:$F$48,3,FALSE)</f>
        <v>heavy or residual fuel oil</v>
      </c>
      <c r="K5602" t="b">
        <f t="shared" si="87"/>
        <v>0</v>
      </c>
    </row>
    <row r="5603" spans="1:11">
      <c r="A5603" s="120">
        <v>50397</v>
      </c>
      <c r="B5603" s="121" t="s">
        <v>205</v>
      </c>
      <c r="C5603" s="121" t="s">
        <v>209</v>
      </c>
      <c r="D5603" s="121" t="s">
        <v>68</v>
      </c>
      <c r="E5603" s="121" t="s">
        <v>160</v>
      </c>
      <c r="F5603" s="122">
        <v>24316</v>
      </c>
      <c r="G5603" s="122">
        <v>4311.262</v>
      </c>
      <c r="H5603" s="120">
        <v>2019</v>
      </c>
      <c r="I5603" t="str">
        <f>IF(J5603="natural gas",VLOOKUP(D5603,'Cross-Page Data'!$I$4:$J$13,2,FALSE),IF(J5603="solar",VLOOKUP('Form 923'!D5603,'Cross-Page Data'!$I$14:$J$117,2,FALSE),J5603))</f>
        <v>biomass</v>
      </c>
      <c r="J5603" t="str">
        <f>VLOOKUP(E5603,'Cross-Page Data'!$D$4:$F$48,3,FALSE)</f>
        <v>biomass</v>
      </c>
      <c r="K5603" t="b">
        <f t="shared" si="87"/>
        <v>0</v>
      </c>
    </row>
    <row r="5604" spans="1:11">
      <c r="A5604" s="120">
        <v>50397</v>
      </c>
      <c r="B5604" s="121" t="s">
        <v>205</v>
      </c>
      <c r="C5604" s="121" t="s">
        <v>209</v>
      </c>
      <c r="D5604" s="121" t="s">
        <v>68</v>
      </c>
      <c r="E5604" s="121" t="s">
        <v>176</v>
      </c>
      <c r="F5604" s="122">
        <v>196611</v>
      </c>
      <c r="G5604" s="122">
        <v>34861.584</v>
      </c>
      <c r="H5604" s="120">
        <v>2019</v>
      </c>
      <c r="I5604" t="str">
        <f>IF(J5604="natural gas",VLOOKUP(D5604,'Cross-Page Data'!$I$4:$J$13,2,FALSE),IF(J5604="solar",VLOOKUP('Form 923'!D5604,'Cross-Page Data'!$I$14:$J$117,2,FALSE),J5604))</f>
        <v>biomass</v>
      </c>
      <c r="J5604" t="str">
        <f>VLOOKUP(E5604,'Cross-Page Data'!$D$4:$F$48,3,FALSE)</f>
        <v>biomass</v>
      </c>
      <c r="K5604" t="b">
        <f t="shared" si="87"/>
        <v>0</v>
      </c>
    </row>
    <row r="5605" spans="1:11">
      <c r="A5605" s="120">
        <v>50398</v>
      </c>
      <c r="B5605" s="121" t="s">
        <v>205</v>
      </c>
      <c r="C5605" s="121" t="s">
        <v>209</v>
      </c>
      <c r="D5605" s="121" t="s">
        <v>68</v>
      </c>
      <c r="E5605" s="121" t="s">
        <v>54</v>
      </c>
      <c r="F5605" s="122">
        <v>0</v>
      </c>
      <c r="G5605" s="122">
        <v>0</v>
      </c>
      <c r="H5605" s="120">
        <v>2019</v>
      </c>
      <c r="I5605" t="str">
        <f>IF(J5605="natural gas",VLOOKUP(D5605,'Cross-Page Data'!$I$4:$J$13,2,FALSE),IF(J5605="solar",VLOOKUP('Form 923'!D5605,'Cross-Page Data'!$I$14:$J$117,2,FALSE),J5605))</f>
        <v>hard coal</v>
      </c>
      <c r="J5605" t="str">
        <f>VLOOKUP(E5605,'Cross-Page Data'!$D$4:$F$48,3,FALSE)</f>
        <v>hard coal</v>
      </c>
      <c r="K5605" t="b">
        <f t="shared" si="87"/>
        <v>0</v>
      </c>
    </row>
    <row r="5606" spans="1:11">
      <c r="A5606" s="120">
        <v>50398</v>
      </c>
      <c r="B5606" s="121" t="s">
        <v>205</v>
      </c>
      <c r="C5606" s="121" t="s">
        <v>209</v>
      </c>
      <c r="D5606" s="121" t="s">
        <v>68</v>
      </c>
      <c r="E5606" s="121" t="s">
        <v>59</v>
      </c>
      <c r="F5606" s="122">
        <v>2443235</v>
      </c>
      <c r="G5606" s="122">
        <v>395628.32</v>
      </c>
      <c r="H5606" s="120">
        <v>2019</v>
      </c>
      <c r="I5606" t="str">
        <f>IF(J5606="natural gas",VLOOKUP(D5606,'Cross-Page Data'!$I$4:$J$13,2,FALSE),IF(J5606="solar",VLOOKUP('Form 923'!D5606,'Cross-Page Data'!$I$14:$J$117,2,FALSE),J5606))</f>
        <v>biomass</v>
      </c>
      <c r="J5606" t="str">
        <f>VLOOKUP(E5606,'Cross-Page Data'!$D$4:$F$48,3,FALSE)</f>
        <v>biomass</v>
      </c>
      <c r="K5606" t="b">
        <f t="shared" si="87"/>
        <v>0</v>
      </c>
    </row>
    <row r="5607" spans="1:11">
      <c r="A5607" s="120">
        <v>50398</v>
      </c>
      <c r="B5607" s="121" t="s">
        <v>205</v>
      </c>
      <c r="C5607" s="121" t="s">
        <v>209</v>
      </c>
      <c r="D5607" s="121" t="s">
        <v>68</v>
      </c>
      <c r="E5607" s="121" t="s">
        <v>70</v>
      </c>
      <c r="F5607" s="122">
        <v>0</v>
      </c>
      <c r="G5607" s="122">
        <v>0</v>
      </c>
      <c r="H5607" s="120">
        <v>2019</v>
      </c>
      <c r="I5607" t="str">
        <f>IF(J5607="natural gas",VLOOKUP(D5607,'Cross-Page Data'!$I$4:$J$13,2,FALSE),IF(J5607="solar",VLOOKUP('Form 923'!D5607,'Cross-Page Data'!$I$14:$J$117,2,FALSE),J5607))</f>
        <v>heavy or residual fuel oil</v>
      </c>
      <c r="J5607" t="str">
        <f>VLOOKUP(E5607,'Cross-Page Data'!$D$4:$F$48,3,FALSE)</f>
        <v>heavy or residual fuel oil</v>
      </c>
      <c r="K5607" t="b">
        <f t="shared" si="87"/>
        <v>0</v>
      </c>
    </row>
    <row r="5608" spans="1:11">
      <c r="A5608" s="120">
        <v>50398</v>
      </c>
      <c r="B5608" s="121" t="s">
        <v>205</v>
      </c>
      <c r="C5608" s="121" t="s">
        <v>209</v>
      </c>
      <c r="D5608" s="121" t="s">
        <v>68</v>
      </c>
      <c r="E5608" s="121" t="s">
        <v>38</v>
      </c>
      <c r="F5608" s="122">
        <v>910469</v>
      </c>
      <c r="G5608" s="122">
        <v>147430.34</v>
      </c>
      <c r="H5608" s="120">
        <v>2019</v>
      </c>
      <c r="I5608" t="str">
        <f>IF(J5608="natural gas",VLOOKUP(D5608,'Cross-Page Data'!$I$4:$J$13,2,FALSE),IF(J5608="solar",VLOOKUP('Form 923'!D5608,'Cross-Page Data'!$I$14:$J$117,2,FALSE),J5608))</f>
        <v>natural gas nonpeaker - preexisting retiring</v>
      </c>
      <c r="J5608" t="str">
        <f>VLOOKUP(E5608,'Cross-Page Data'!$D$4:$F$48,3,FALSE)</f>
        <v>natural gas</v>
      </c>
      <c r="K5608" t="b">
        <f t="shared" si="87"/>
        <v>0</v>
      </c>
    </row>
    <row r="5609" spans="1:11">
      <c r="A5609" s="120">
        <v>50398</v>
      </c>
      <c r="B5609" s="121" t="s">
        <v>205</v>
      </c>
      <c r="C5609" s="121" t="s">
        <v>209</v>
      </c>
      <c r="D5609" s="121" t="s">
        <v>68</v>
      </c>
      <c r="E5609" s="121" t="s">
        <v>152</v>
      </c>
      <c r="F5609" s="122">
        <v>0</v>
      </c>
      <c r="G5609" s="122">
        <v>0</v>
      </c>
      <c r="H5609" s="120">
        <v>2019</v>
      </c>
      <c r="I5609" t="str">
        <f>IF(J5609="natural gas",VLOOKUP(D5609,'Cross-Page Data'!$I$4:$J$13,2,FALSE),IF(J5609="solar",VLOOKUP('Form 923'!D5609,'Cross-Page Data'!$I$14:$J$117,2,FALSE),J5609))</f>
        <v>heavy or residual fuel oil</v>
      </c>
      <c r="J5609" t="str">
        <f>VLOOKUP(E5609,'Cross-Page Data'!$D$4:$F$48,3,FALSE)</f>
        <v>heavy or residual fuel oil</v>
      </c>
      <c r="K5609" t="b">
        <f t="shared" si="87"/>
        <v>0</v>
      </c>
    </row>
    <row r="5610" spans="1:11">
      <c r="A5610" s="120">
        <v>50398</v>
      </c>
      <c r="B5610" s="121" t="s">
        <v>205</v>
      </c>
      <c r="C5610" s="121" t="s">
        <v>209</v>
      </c>
      <c r="D5610" s="121" t="s">
        <v>68</v>
      </c>
      <c r="E5610" s="121" t="s">
        <v>176</v>
      </c>
      <c r="F5610" s="122">
        <v>359458</v>
      </c>
      <c r="G5610" s="122">
        <v>58206.338</v>
      </c>
      <c r="H5610" s="120">
        <v>2019</v>
      </c>
      <c r="I5610" t="str">
        <f>IF(J5610="natural gas",VLOOKUP(D5610,'Cross-Page Data'!$I$4:$J$13,2,FALSE),IF(J5610="solar",VLOOKUP('Form 923'!D5610,'Cross-Page Data'!$I$14:$J$117,2,FALSE),J5610))</f>
        <v>biomass</v>
      </c>
      <c r="J5610" t="str">
        <f>VLOOKUP(E5610,'Cross-Page Data'!$D$4:$F$48,3,FALSE)</f>
        <v>biomass</v>
      </c>
      <c r="K5610" t="b">
        <f t="shared" si="87"/>
        <v>0</v>
      </c>
    </row>
    <row r="5611" spans="1:11">
      <c r="A5611" s="120">
        <v>50400</v>
      </c>
      <c r="B5611" s="121" t="s">
        <v>201</v>
      </c>
      <c r="C5611" s="121" t="s">
        <v>206</v>
      </c>
      <c r="D5611" s="121" t="s">
        <v>116</v>
      </c>
      <c r="E5611" s="121" t="s">
        <v>170</v>
      </c>
      <c r="F5611" s="122">
        <v>957679</v>
      </c>
      <c r="G5611" s="122">
        <v>107580</v>
      </c>
      <c r="H5611" s="120">
        <v>2019</v>
      </c>
      <c r="I5611" t="str">
        <f>IF(J5611="natural gas",VLOOKUP(D5611,'Cross-Page Data'!$I$4:$J$13,2,FALSE),IF(J5611="solar",VLOOKUP('Form 923'!D5611,'Cross-Page Data'!$I$14:$J$117,2,FALSE),J5611))</f>
        <v>hydro</v>
      </c>
      <c r="J5611" t="str">
        <f>VLOOKUP(E5611,'Cross-Page Data'!$D$4:$F$48,3,FALSE)</f>
        <v>hydro</v>
      </c>
      <c r="K5611" t="b">
        <f t="shared" si="87"/>
        <v>1</v>
      </c>
    </row>
    <row r="5612" ht="25.5" spans="1:11">
      <c r="A5612" s="120">
        <v>50404</v>
      </c>
      <c r="B5612" s="121" t="s">
        <v>201</v>
      </c>
      <c r="C5612" s="121" t="s">
        <v>211</v>
      </c>
      <c r="D5612" s="121" t="s">
        <v>68</v>
      </c>
      <c r="E5612" s="121" t="s">
        <v>178</v>
      </c>
      <c r="F5612" s="122">
        <v>360709</v>
      </c>
      <c r="G5612" s="122">
        <v>40519.92</v>
      </c>
      <c r="H5612" s="120">
        <v>2019</v>
      </c>
      <c r="I5612" t="str">
        <f>IF(J5612="natural gas",VLOOKUP(D5612,'Cross-Page Data'!$I$4:$J$13,2,FALSE),IF(J5612="solar",VLOOKUP('Form 923'!D5612,'Cross-Page Data'!$I$14:$J$117,2,FALSE),J5612))</f>
        <v>other</v>
      </c>
      <c r="J5612" t="str">
        <f>VLOOKUP(E5612,'Cross-Page Data'!$D$4:$F$48,3,FALSE)</f>
        <v>other</v>
      </c>
      <c r="K5612" t="b">
        <f t="shared" si="87"/>
        <v>0</v>
      </c>
    </row>
    <row r="5613" spans="1:11">
      <c r="A5613" s="120">
        <v>50406</v>
      </c>
      <c r="B5613" s="121" t="s">
        <v>205</v>
      </c>
      <c r="C5613" s="121" t="s">
        <v>209</v>
      </c>
      <c r="D5613" s="121" t="s">
        <v>68</v>
      </c>
      <c r="E5613" s="121" t="s">
        <v>59</v>
      </c>
      <c r="F5613" s="122">
        <v>1339138</v>
      </c>
      <c r="G5613" s="122">
        <v>279823.29</v>
      </c>
      <c r="H5613" s="120">
        <v>2019</v>
      </c>
      <c r="I5613" t="str">
        <f>IF(J5613="natural gas",VLOOKUP(D5613,'Cross-Page Data'!$I$4:$J$13,2,FALSE),IF(J5613="solar",VLOOKUP('Form 923'!D5613,'Cross-Page Data'!$I$14:$J$117,2,FALSE),J5613))</f>
        <v>biomass</v>
      </c>
      <c r="J5613" t="str">
        <f>VLOOKUP(E5613,'Cross-Page Data'!$D$4:$F$48,3,FALSE)</f>
        <v>biomass</v>
      </c>
      <c r="K5613" t="b">
        <f t="shared" si="87"/>
        <v>0</v>
      </c>
    </row>
    <row r="5614" spans="1:11">
      <c r="A5614" s="120">
        <v>50406</v>
      </c>
      <c r="B5614" s="121" t="s">
        <v>205</v>
      </c>
      <c r="C5614" s="121" t="s">
        <v>209</v>
      </c>
      <c r="D5614" s="121" t="s">
        <v>68</v>
      </c>
      <c r="E5614" s="121" t="s">
        <v>70</v>
      </c>
      <c r="F5614" s="122">
        <v>748</v>
      </c>
      <c r="G5614" s="122">
        <v>156.328</v>
      </c>
      <c r="H5614" s="120">
        <v>2019</v>
      </c>
      <c r="I5614" t="str">
        <f>IF(J5614="natural gas",VLOOKUP(D5614,'Cross-Page Data'!$I$4:$J$13,2,FALSE),IF(J5614="solar",VLOOKUP('Form 923'!D5614,'Cross-Page Data'!$I$14:$J$117,2,FALSE),J5614))</f>
        <v>heavy or residual fuel oil</v>
      </c>
      <c r="J5614" t="str">
        <f>VLOOKUP(E5614,'Cross-Page Data'!$D$4:$F$48,3,FALSE)</f>
        <v>heavy or residual fuel oil</v>
      </c>
      <c r="K5614" t="b">
        <f t="shared" si="87"/>
        <v>0</v>
      </c>
    </row>
    <row r="5615" spans="1:11">
      <c r="A5615" s="120">
        <v>50406</v>
      </c>
      <c r="B5615" s="121" t="s">
        <v>205</v>
      </c>
      <c r="C5615" s="121" t="s">
        <v>209</v>
      </c>
      <c r="D5615" s="121" t="s">
        <v>68</v>
      </c>
      <c r="E5615" s="121" t="s">
        <v>38</v>
      </c>
      <c r="F5615" s="122">
        <v>149403</v>
      </c>
      <c r="G5615" s="122">
        <v>31219.319</v>
      </c>
      <c r="H5615" s="120">
        <v>2019</v>
      </c>
      <c r="I5615" t="str">
        <f>IF(J5615="natural gas",VLOOKUP(D5615,'Cross-Page Data'!$I$4:$J$13,2,FALSE),IF(J5615="solar",VLOOKUP('Form 923'!D5615,'Cross-Page Data'!$I$14:$J$117,2,FALSE),J5615))</f>
        <v>natural gas nonpeaker - preexisting retiring</v>
      </c>
      <c r="J5615" t="str">
        <f>VLOOKUP(E5615,'Cross-Page Data'!$D$4:$F$48,3,FALSE)</f>
        <v>natural gas</v>
      </c>
      <c r="K5615" t="b">
        <f t="shared" si="87"/>
        <v>0</v>
      </c>
    </row>
    <row r="5616" spans="1:11">
      <c r="A5616" s="120">
        <v>50406</v>
      </c>
      <c r="B5616" s="121" t="s">
        <v>205</v>
      </c>
      <c r="C5616" s="121" t="s">
        <v>209</v>
      </c>
      <c r="D5616" s="121" t="s">
        <v>68</v>
      </c>
      <c r="E5616" s="121" t="s">
        <v>134</v>
      </c>
      <c r="F5616" s="122">
        <v>2546</v>
      </c>
      <c r="G5616" s="122">
        <v>531.86</v>
      </c>
      <c r="H5616" s="120">
        <v>2019</v>
      </c>
      <c r="I5616" t="str">
        <f>IF(J5616="natural gas",VLOOKUP(D5616,'Cross-Page Data'!$I$4:$J$13,2,FALSE),IF(J5616="solar",VLOOKUP('Form 923'!D5616,'Cross-Page Data'!$I$14:$J$117,2,FALSE),J5616))</f>
        <v>biomass</v>
      </c>
      <c r="J5616" t="str">
        <f>VLOOKUP(E5616,'Cross-Page Data'!$D$4:$F$48,3,FALSE)</f>
        <v>biomass</v>
      </c>
      <c r="K5616" t="b">
        <f t="shared" si="87"/>
        <v>0</v>
      </c>
    </row>
    <row r="5617" spans="1:11">
      <c r="A5617" s="120">
        <v>50406</v>
      </c>
      <c r="B5617" s="121" t="s">
        <v>205</v>
      </c>
      <c r="C5617" s="121" t="s">
        <v>209</v>
      </c>
      <c r="D5617" s="121" t="s">
        <v>68</v>
      </c>
      <c r="E5617" s="121" t="s">
        <v>152</v>
      </c>
      <c r="F5617" s="122">
        <v>42681</v>
      </c>
      <c r="G5617" s="122">
        <v>8917.747</v>
      </c>
      <c r="H5617" s="120">
        <v>2019</v>
      </c>
      <c r="I5617" t="str">
        <f>IF(J5617="natural gas",VLOOKUP(D5617,'Cross-Page Data'!$I$4:$J$13,2,FALSE),IF(J5617="solar",VLOOKUP('Form 923'!D5617,'Cross-Page Data'!$I$14:$J$117,2,FALSE),J5617))</f>
        <v>heavy or residual fuel oil</v>
      </c>
      <c r="J5617" t="str">
        <f>VLOOKUP(E5617,'Cross-Page Data'!$D$4:$F$48,3,FALSE)</f>
        <v>heavy or residual fuel oil</v>
      </c>
      <c r="K5617" t="b">
        <f t="shared" si="87"/>
        <v>0</v>
      </c>
    </row>
    <row r="5618" spans="1:11">
      <c r="A5618" s="120">
        <v>50406</v>
      </c>
      <c r="B5618" s="121" t="s">
        <v>205</v>
      </c>
      <c r="C5618" s="121" t="s">
        <v>209</v>
      </c>
      <c r="D5618" s="121" t="s">
        <v>68</v>
      </c>
      <c r="E5618" s="121" t="s">
        <v>160</v>
      </c>
      <c r="F5618" s="122">
        <v>31505</v>
      </c>
      <c r="G5618" s="122">
        <v>6582.351</v>
      </c>
      <c r="H5618" s="120">
        <v>2019</v>
      </c>
      <c r="I5618" t="str">
        <f>IF(J5618="natural gas",VLOOKUP(D5618,'Cross-Page Data'!$I$4:$J$13,2,FALSE),IF(J5618="solar",VLOOKUP('Form 923'!D5618,'Cross-Page Data'!$I$14:$J$117,2,FALSE),J5618))</f>
        <v>biomass</v>
      </c>
      <c r="J5618" t="str">
        <f>VLOOKUP(E5618,'Cross-Page Data'!$D$4:$F$48,3,FALSE)</f>
        <v>biomass</v>
      </c>
      <c r="K5618" t="b">
        <f t="shared" si="87"/>
        <v>0</v>
      </c>
    </row>
    <row r="5619" spans="1:11">
      <c r="A5619" s="120">
        <v>50406</v>
      </c>
      <c r="B5619" s="121" t="s">
        <v>205</v>
      </c>
      <c r="C5619" s="121" t="s">
        <v>209</v>
      </c>
      <c r="D5619" s="121" t="s">
        <v>68</v>
      </c>
      <c r="E5619" s="121" t="s">
        <v>166</v>
      </c>
      <c r="F5619" s="122">
        <v>121373</v>
      </c>
      <c r="G5619" s="122">
        <v>25361.883</v>
      </c>
      <c r="H5619" s="120">
        <v>2019</v>
      </c>
      <c r="I5619" t="str">
        <f>IF(J5619="natural gas",VLOOKUP(D5619,'Cross-Page Data'!$I$4:$J$13,2,FALSE),IF(J5619="solar",VLOOKUP('Form 923'!D5619,'Cross-Page Data'!$I$14:$J$117,2,FALSE),J5619))</f>
        <v>other</v>
      </c>
      <c r="J5619" t="str">
        <f>VLOOKUP(E5619,'Cross-Page Data'!$D$4:$F$48,3,FALSE)</f>
        <v>other</v>
      </c>
      <c r="K5619" t="b">
        <f t="shared" si="87"/>
        <v>0</v>
      </c>
    </row>
    <row r="5620" spans="1:11">
      <c r="A5620" s="120">
        <v>50406</v>
      </c>
      <c r="B5620" s="121" t="s">
        <v>205</v>
      </c>
      <c r="C5620" s="121" t="s">
        <v>209</v>
      </c>
      <c r="D5620" s="121" t="s">
        <v>68</v>
      </c>
      <c r="E5620" s="121" t="s">
        <v>176</v>
      </c>
      <c r="F5620" s="122">
        <v>857183</v>
      </c>
      <c r="G5620" s="122">
        <v>179122.23</v>
      </c>
      <c r="H5620" s="120">
        <v>2019</v>
      </c>
      <c r="I5620" t="str">
        <f>IF(J5620="natural gas",VLOOKUP(D5620,'Cross-Page Data'!$I$4:$J$13,2,FALSE),IF(J5620="solar",VLOOKUP('Form 923'!D5620,'Cross-Page Data'!$I$14:$J$117,2,FALSE),J5620))</f>
        <v>biomass</v>
      </c>
      <c r="J5620" t="str">
        <f>VLOOKUP(E5620,'Cross-Page Data'!$D$4:$F$48,3,FALSE)</f>
        <v>biomass</v>
      </c>
      <c r="K5620" t="b">
        <f t="shared" si="87"/>
        <v>0</v>
      </c>
    </row>
    <row r="5621" spans="1:11">
      <c r="A5621" s="120">
        <v>50407</v>
      </c>
      <c r="B5621" s="121" t="s">
        <v>205</v>
      </c>
      <c r="C5621" s="121" t="s">
        <v>208</v>
      </c>
      <c r="D5621" s="121" t="s">
        <v>68</v>
      </c>
      <c r="E5621" s="121" t="s">
        <v>54</v>
      </c>
      <c r="F5621" s="122">
        <v>0</v>
      </c>
      <c r="G5621" s="122">
        <v>0</v>
      </c>
      <c r="H5621" s="120">
        <v>2019</v>
      </c>
      <c r="I5621" t="str">
        <f>IF(J5621="natural gas",VLOOKUP(D5621,'Cross-Page Data'!$I$4:$J$13,2,FALSE),IF(J5621="solar",VLOOKUP('Form 923'!D5621,'Cross-Page Data'!$I$14:$J$117,2,FALSE),J5621))</f>
        <v>hard coal</v>
      </c>
      <c r="J5621" t="str">
        <f>VLOOKUP(E5621,'Cross-Page Data'!$D$4:$F$48,3,FALSE)</f>
        <v>hard coal</v>
      </c>
      <c r="K5621" t="b">
        <f t="shared" si="87"/>
        <v>0</v>
      </c>
    </row>
    <row r="5622" spans="1:11">
      <c r="A5622" s="120">
        <v>50407</v>
      </c>
      <c r="B5622" s="121" t="s">
        <v>205</v>
      </c>
      <c r="C5622" s="121" t="s">
        <v>208</v>
      </c>
      <c r="D5622" s="121" t="s">
        <v>68</v>
      </c>
      <c r="E5622" s="121" t="s">
        <v>38</v>
      </c>
      <c r="F5622" s="122">
        <v>403911</v>
      </c>
      <c r="G5622" s="122">
        <v>35796</v>
      </c>
      <c r="H5622" s="120">
        <v>2019</v>
      </c>
      <c r="I5622" t="str">
        <f>IF(J5622="natural gas",VLOOKUP(D5622,'Cross-Page Data'!$I$4:$J$13,2,FALSE),IF(J5622="solar",VLOOKUP('Form 923'!D5622,'Cross-Page Data'!$I$14:$J$117,2,FALSE),J5622))</f>
        <v>natural gas nonpeaker - preexisting retiring</v>
      </c>
      <c r="J5622" t="str">
        <f>VLOOKUP(E5622,'Cross-Page Data'!$D$4:$F$48,3,FALSE)</f>
        <v>natural gas</v>
      </c>
      <c r="K5622" t="b">
        <f t="shared" si="87"/>
        <v>0</v>
      </c>
    </row>
    <row r="5623" spans="1:11">
      <c r="A5623" s="120">
        <v>50407</v>
      </c>
      <c r="B5623" s="121" t="s">
        <v>205</v>
      </c>
      <c r="C5623" s="121" t="s">
        <v>208</v>
      </c>
      <c r="D5623" s="121" t="s">
        <v>68</v>
      </c>
      <c r="E5623" s="121" t="s">
        <v>176</v>
      </c>
      <c r="F5623" s="122">
        <v>0</v>
      </c>
      <c r="G5623" s="122">
        <v>0</v>
      </c>
      <c r="H5623" s="120">
        <v>2019</v>
      </c>
      <c r="I5623" t="str">
        <f>IF(J5623="natural gas",VLOOKUP(D5623,'Cross-Page Data'!$I$4:$J$13,2,FALSE),IF(J5623="solar",VLOOKUP('Form 923'!D5623,'Cross-Page Data'!$I$14:$J$117,2,FALSE),J5623))</f>
        <v>biomass</v>
      </c>
      <c r="J5623" t="str">
        <f>VLOOKUP(E5623,'Cross-Page Data'!$D$4:$F$48,3,FALSE)</f>
        <v>biomass</v>
      </c>
      <c r="K5623" t="b">
        <f t="shared" si="87"/>
        <v>0</v>
      </c>
    </row>
    <row r="5624" spans="1:11">
      <c r="A5624" s="120">
        <v>50408</v>
      </c>
      <c r="B5624" s="121" t="s">
        <v>201</v>
      </c>
      <c r="C5624" s="121" t="s">
        <v>206</v>
      </c>
      <c r="D5624" s="121" t="s">
        <v>116</v>
      </c>
      <c r="E5624" s="121" t="s">
        <v>170</v>
      </c>
      <c r="F5624" s="122">
        <v>108436</v>
      </c>
      <c r="G5624" s="122">
        <v>12181</v>
      </c>
      <c r="H5624" s="120">
        <v>2019</v>
      </c>
      <c r="I5624" t="str">
        <f>IF(J5624="natural gas",VLOOKUP(D5624,'Cross-Page Data'!$I$4:$J$13,2,FALSE),IF(J5624="solar",VLOOKUP('Form 923'!D5624,'Cross-Page Data'!$I$14:$J$117,2,FALSE),J5624))</f>
        <v>hydro</v>
      </c>
      <c r="J5624" t="str">
        <f>VLOOKUP(E5624,'Cross-Page Data'!$D$4:$F$48,3,FALSE)</f>
        <v>hydro</v>
      </c>
      <c r="K5624" t="b">
        <f t="shared" si="87"/>
        <v>1</v>
      </c>
    </row>
    <row r="5625" spans="1:11">
      <c r="A5625" s="120">
        <v>50409</v>
      </c>
      <c r="B5625" s="121" t="s">
        <v>201</v>
      </c>
      <c r="C5625" s="121" t="s">
        <v>206</v>
      </c>
      <c r="D5625" s="121" t="s">
        <v>116</v>
      </c>
      <c r="E5625" s="121" t="s">
        <v>170</v>
      </c>
      <c r="F5625" s="122">
        <v>107031</v>
      </c>
      <c r="G5625" s="122">
        <v>12023</v>
      </c>
      <c r="H5625" s="120">
        <v>2019</v>
      </c>
      <c r="I5625" t="str">
        <f>IF(J5625="natural gas",VLOOKUP(D5625,'Cross-Page Data'!$I$4:$J$13,2,FALSE),IF(J5625="solar",VLOOKUP('Form 923'!D5625,'Cross-Page Data'!$I$14:$J$117,2,FALSE),J5625))</f>
        <v>hydro</v>
      </c>
      <c r="J5625" t="str">
        <f>VLOOKUP(E5625,'Cross-Page Data'!$D$4:$F$48,3,FALSE)</f>
        <v>hydro</v>
      </c>
      <c r="K5625" t="b">
        <f t="shared" si="87"/>
        <v>1</v>
      </c>
    </row>
    <row r="5626" spans="1:11">
      <c r="A5626" s="120">
        <v>50410</v>
      </c>
      <c r="B5626" s="121" t="s">
        <v>205</v>
      </c>
      <c r="C5626" s="121" t="s">
        <v>209</v>
      </c>
      <c r="D5626" s="121" t="s">
        <v>68</v>
      </c>
      <c r="E5626" s="121" t="s">
        <v>54</v>
      </c>
      <c r="F5626" s="122">
        <v>0</v>
      </c>
      <c r="G5626" s="122">
        <v>0</v>
      </c>
      <c r="H5626" s="120">
        <v>2019</v>
      </c>
      <c r="I5626" t="str">
        <f>IF(J5626="natural gas",VLOOKUP(D5626,'Cross-Page Data'!$I$4:$J$13,2,FALSE),IF(J5626="solar",VLOOKUP('Form 923'!D5626,'Cross-Page Data'!$I$14:$J$117,2,FALSE),J5626))</f>
        <v>hard coal</v>
      </c>
      <c r="J5626" t="str">
        <f>VLOOKUP(E5626,'Cross-Page Data'!$D$4:$F$48,3,FALSE)</f>
        <v>hard coal</v>
      </c>
      <c r="K5626" t="b">
        <f t="shared" si="87"/>
        <v>0</v>
      </c>
    </row>
    <row r="5627" spans="1:11">
      <c r="A5627" s="120">
        <v>50410</v>
      </c>
      <c r="B5627" s="121" t="s">
        <v>205</v>
      </c>
      <c r="C5627" s="121" t="s">
        <v>209</v>
      </c>
      <c r="D5627" s="121" t="s">
        <v>68</v>
      </c>
      <c r="E5627" s="121" t="s">
        <v>70</v>
      </c>
      <c r="F5627" s="122">
        <v>0</v>
      </c>
      <c r="G5627" s="122">
        <v>0</v>
      </c>
      <c r="H5627" s="120">
        <v>2019</v>
      </c>
      <c r="I5627" t="str">
        <f>IF(J5627="natural gas",VLOOKUP(D5627,'Cross-Page Data'!$I$4:$J$13,2,FALSE),IF(J5627="solar",VLOOKUP('Form 923'!D5627,'Cross-Page Data'!$I$14:$J$117,2,FALSE),J5627))</f>
        <v>heavy or residual fuel oil</v>
      </c>
      <c r="J5627" t="str">
        <f>VLOOKUP(E5627,'Cross-Page Data'!$D$4:$F$48,3,FALSE)</f>
        <v>heavy or residual fuel oil</v>
      </c>
      <c r="K5627" t="b">
        <f t="shared" si="87"/>
        <v>0</v>
      </c>
    </row>
    <row r="5628" spans="1:11">
      <c r="A5628" s="120">
        <v>50410</v>
      </c>
      <c r="B5628" s="121" t="s">
        <v>205</v>
      </c>
      <c r="C5628" s="121" t="s">
        <v>209</v>
      </c>
      <c r="D5628" s="121" t="s">
        <v>68</v>
      </c>
      <c r="E5628" s="121" t="s">
        <v>38</v>
      </c>
      <c r="F5628" s="122">
        <v>634285</v>
      </c>
      <c r="G5628" s="122">
        <v>149969.42</v>
      </c>
      <c r="H5628" s="120">
        <v>2019</v>
      </c>
      <c r="I5628" t="str">
        <f>IF(J5628="natural gas",VLOOKUP(D5628,'Cross-Page Data'!$I$4:$J$13,2,FALSE),IF(J5628="solar",VLOOKUP('Form 923'!D5628,'Cross-Page Data'!$I$14:$J$117,2,FALSE),J5628))</f>
        <v>natural gas nonpeaker - preexisting retiring</v>
      </c>
      <c r="J5628" t="str">
        <f>VLOOKUP(E5628,'Cross-Page Data'!$D$4:$F$48,3,FALSE)</f>
        <v>natural gas</v>
      </c>
      <c r="K5628" t="b">
        <f t="shared" si="87"/>
        <v>0</v>
      </c>
    </row>
    <row r="5629" spans="1:11">
      <c r="A5629" s="120">
        <v>50410</v>
      </c>
      <c r="B5629" s="121" t="s">
        <v>205</v>
      </c>
      <c r="C5629" s="121" t="s">
        <v>209</v>
      </c>
      <c r="D5629" s="121" t="s">
        <v>68</v>
      </c>
      <c r="E5629" s="121" t="s">
        <v>144</v>
      </c>
      <c r="F5629" s="122">
        <v>119257</v>
      </c>
      <c r="G5629" s="122">
        <v>28474.044</v>
      </c>
      <c r="H5629" s="120">
        <v>2019</v>
      </c>
      <c r="I5629" t="str">
        <f>IF(J5629="natural gas",VLOOKUP(D5629,'Cross-Page Data'!$I$4:$J$13,2,FALSE),IF(J5629="solar",VLOOKUP('Form 923'!D5629,'Cross-Page Data'!$I$14:$J$117,2,FALSE),J5629))</f>
        <v>petroleum</v>
      </c>
      <c r="J5629" t="str">
        <f>VLOOKUP(E5629,'Cross-Page Data'!$D$4:$F$48,3,FALSE)</f>
        <v>petroleum</v>
      </c>
      <c r="K5629" t="b">
        <f t="shared" si="87"/>
        <v>0</v>
      </c>
    </row>
    <row r="5630" spans="1:11">
      <c r="A5630" s="120">
        <v>50410</v>
      </c>
      <c r="B5630" s="121" t="s">
        <v>205</v>
      </c>
      <c r="C5630" s="121" t="s">
        <v>209</v>
      </c>
      <c r="D5630" s="121" t="s">
        <v>68</v>
      </c>
      <c r="E5630" s="121" t="s">
        <v>160</v>
      </c>
      <c r="F5630" s="122">
        <v>0</v>
      </c>
      <c r="G5630" s="122">
        <v>0</v>
      </c>
      <c r="H5630" s="120">
        <v>2019</v>
      </c>
      <c r="I5630" t="str">
        <f>IF(J5630="natural gas",VLOOKUP(D5630,'Cross-Page Data'!$I$4:$J$13,2,FALSE),IF(J5630="solar",VLOOKUP('Form 923'!D5630,'Cross-Page Data'!$I$14:$J$117,2,FALSE),J5630))</f>
        <v>biomass</v>
      </c>
      <c r="J5630" t="str">
        <f>VLOOKUP(E5630,'Cross-Page Data'!$D$4:$F$48,3,FALSE)</f>
        <v>biomass</v>
      </c>
      <c r="K5630" t="b">
        <f t="shared" si="87"/>
        <v>0</v>
      </c>
    </row>
    <row r="5631" spans="1:11">
      <c r="A5631" s="120">
        <v>50410</v>
      </c>
      <c r="B5631" s="121" t="s">
        <v>205</v>
      </c>
      <c r="C5631" s="121" t="s">
        <v>209</v>
      </c>
      <c r="D5631" s="121" t="s">
        <v>68</v>
      </c>
      <c r="E5631" s="121" t="s">
        <v>172</v>
      </c>
      <c r="F5631" s="122">
        <v>90209</v>
      </c>
      <c r="G5631" s="122">
        <v>21554.541</v>
      </c>
      <c r="H5631" s="120">
        <v>2019</v>
      </c>
      <c r="I5631" t="str">
        <f>IF(J5631="natural gas",VLOOKUP(D5631,'Cross-Page Data'!$I$4:$J$13,2,FALSE),IF(J5631="solar",VLOOKUP('Form 923'!D5631,'Cross-Page Data'!$I$14:$J$117,2,FALSE),J5631))</f>
        <v>hard coal</v>
      </c>
      <c r="J5631" t="str">
        <f>VLOOKUP(E5631,'Cross-Page Data'!$D$4:$F$48,3,FALSE)</f>
        <v>hard coal</v>
      </c>
      <c r="K5631" t="b">
        <f t="shared" si="87"/>
        <v>0</v>
      </c>
    </row>
    <row r="5632" ht="25.5" spans="1:11">
      <c r="A5632" s="120">
        <v>50411</v>
      </c>
      <c r="B5632" s="121" t="s">
        <v>205</v>
      </c>
      <c r="C5632" s="121" t="s">
        <v>210</v>
      </c>
      <c r="D5632" s="121" t="s">
        <v>73</v>
      </c>
      <c r="E5632" s="121" t="s">
        <v>70</v>
      </c>
      <c r="F5632" s="122">
        <v>583</v>
      </c>
      <c r="G5632" s="122">
        <v>98.944</v>
      </c>
      <c r="H5632" s="120">
        <v>2019</v>
      </c>
      <c r="I5632" t="str">
        <f>IF(J5632="natural gas",VLOOKUP(D5632,'Cross-Page Data'!$I$4:$J$13,2,FALSE),IF(J5632="solar",VLOOKUP('Form 923'!D5632,'Cross-Page Data'!$I$14:$J$117,2,FALSE),J5632))</f>
        <v>heavy or residual fuel oil</v>
      </c>
      <c r="J5632" t="str">
        <f>VLOOKUP(E5632,'Cross-Page Data'!$D$4:$F$48,3,FALSE)</f>
        <v>heavy or residual fuel oil</v>
      </c>
      <c r="K5632" t="b">
        <f t="shared" si="87"/>
        <v>0</v>
      </c>
    </row>
    <row r="5633" ht="25.5" spans="1:11">
      <c r="A5633" s="120">
        <v>50411</v>
      </c>
      <c r="B5633" s="121" t="s">
        <v>205</v>
      </c>
      <c r="C5633" s="121" t="s">
        <v>210</v>
      </c>
      <c r="D5633" s="121" t="s">
        <v>73</v>
      </c>
      <c r="E5633" s="121" t="s">
        <v>38</v>
      </c>
      <c r="F5633" s="122">
        <v>311805</v>
      </c>
      <c r="G5633" s="122">
        <v>54980.056</v>
      </c>
      <c r="H5633" s="120">
        <v>2019</v>
      </c>
      <c r="I5633" t="str">
        <f>IF(J5633="natural gas",VLOOKUP(D5633,'Cross-Page Data'!$I$4:$J$13,2,FALSE),IF(J5633="solar",VLOOKUP('Form 923'!D5633,'Cross-Page Data'!$I$14:$J$117,2,FALSE),J5633))</f>
        <v>natural gas peaker</v>
      </c>
      <c r="J5633" t="str">
        <f>VLOOKUP(E5633,'Cross-Page Data'!$D$4:$F$48,3,FALSE)</f>
        <v>natural gas</v>
      </c>
      <c r="K5633" t="b">
        <f t="shared" si="87"/>
        <v>0</v>
      </c>
    </row>
    <row r="5634" ht="25.5" spans="1:11">
      <c r="A5634" s="120">
        <v>50413</v>
      </c>
      <c r="B5634" s="121" t="s">
        <v>205</v>
      </c>
      <c r="C5634" s="121" t="s">
        <v>210</v>
      </c>
      <c r="D5634" s="121" t="s">
        <v>79</v>
      </c>
      <c r="E5634" s="121" t="s">
        <v>70</v>
      </c>
      <c r="F5634" s="122">
        <v>86</v>
      </c>
      <c r="G5634" s="122">
        <v>15.68</v>
      </c>
      <c r="H5634" s="120">
        <v>2019</v>
      </c>
      <c r="I5634" t="str">
        <f>IF(J5634="natural gas",VLOOKUP(D5634,'Cross-Page Data'!$I$4:$J$13,2,FALSE),IF(J5634="solar",VLOOKUP('Form 923'!D5634,'Cross-Page Data'!$I$14:$J$117,2,FALSE),J5634))</f>
        <v>heavy or residual fuel oil</v>
      </c>
      <c r="J5634" t="str">
        <f>VLOOKUP(E5634,'Cross-Page Data'!$D$4:$F$48,3,FALSE)</f>
        <v>heavy or residual fuel oil</v>
      </c>
      <c r="K5634" t="b">
        <f t="shared" si="87"/>
        <v>0</v>
      </c>
    </row>
    <row r="5635" ht="25.5" spans="1:11">
      <c r="A5635" s="120">
        <v>50413</v>
      </c>
      <c r="B5635" s="121" t="s">
        <v>205</v>
      </c>
      <c r="C5635" s="121" t="s">
        <v>210</v>
      </c>
      <c r="D5635" s="121" t="s">
        <v>68</v>
      </c>
      <c r="E5635" s="121" t="s">
        <v>105</v>
      </c>
      <c r="F5635" s="122">
        <v>78847</v>
      </c>
      <c r="G5635" s="122">
        <v>14346.009</v>
      </c>
      <c r="H5635" s="120">
        <v>2019</v>
      </c>
      <c r="I5635" t="str">
        <f>IF(J5635="natural gas",VLOOKUP(D5635,'Cross-Page Data'!$I$4:$J$13,2,FALSE),IF(J5635="solar",VLOOKUP('Form 923'!D5635,'Cross-Page Data'!$I$14:$J$117,2,FALSE),J5635))</f>
        <v>municipal solid waste</v>
      </c>
      <c r="J5635" t="str">
        <f>VLOOKUP(E5635,'Cross-Page Data'!$D$4:$F$48,3,FALSE)</f>
        <v>municipal solid waste</v>
      </c>
      <c r="K5635" t="b">
        <f t="shared" si="87"/>
        <v>0</v>
      </c>
    </row>
    <row r="5636" ht="25.5" spans="1:11">
      <c r="A5636" s="120">
        <v>50413</v>
      </c>
      <c r="B5636" s="121" t="s">
        <v>205</v>
      </c>
      <c r="C5636" s="121" t="s">
        <v>210</v>
      </c>
      <c r="D5636" s="121" t="s">
        <v>68</v>
      </c>
      <c r="E5636" s="121" t="s">
        <v>110</v>
      </c>
      <c r="F5636" s="122">
        <v>96369</v>
      </c>
      <c r="G5636" s="122">
        <v>17534.531</v>
      </c>
      <c r="H5636" s="120">
        <v>2019</v>
      </c>
      <c r="I5636" t="str">
        <f>IF(J5636="natural gas",VLOOKUP(D5636,'Cross-Page Data'!$I$4:$J$13,2,FALSE),IF(J5636="solar",VLOOKUP('Form 923'!D5636,'Cross-Page Data'!$I$14:$J$117,2,FALSE),J5636))</f>
        <v>municipal solid waste</v>
      </c>
      <c r="J5636" t="str">
        <f>VLOOKUP(E5636,'Cross-Page Data'!$D$4:$F$48,3,FALSE)</f>
        <v>municipal solid waste</v>
      </c>
      <c r="K5636" t="b">
        <f t="shared" si="87"/>
        <v>0</v>
      </c>
    </row>
    <row r="5637" ht="25.5" spans="1:11">
      <c r="A5637" s="120">
        <v>50413</v>
      </c>
      <c r="B5637" s="121" t="s">
        <v>205</v>
      </c>
      <c r="C5637" s="121" t="s">
        <v>210</v>
      </c>
      <c r="D5637" s="121" t="s">
        <v>68</v>
      </c>
      <c r="E5637" s="121" t="s">
        <v>38</v>
      </c>
      <c r="F5637" s="122">
        <v>1667</v>
      </c>
      <c r="G5637" s="122">
        <v>303.09</v>
      </c>
      <c r="H5637" s="120">
        <v>2019</v>
      </c>
      <c r="I5637" t="str">
        <f>IF(J5637="natural gas",VLOOKUP(D5637,'Cross-Page Data'!$I$4:$J$13,2,FALSE),IF(J5637="solar",VLOOKUP('Form 923'!D5637,'Cross-Page Data'!$I$14:$J$117,2,FALSE),J5637))</f>
        <v>natural gas nonpeaker - preexisting retiring</v>
      </c>
      <c r="J5637" t="str">
        <f>VLOOKUP(E5637,'Cross-Page Data'!$D$4:$F$48,3,FALSE)</f>
        <v>natural gas</v>
      </c>
      <c r="K5637" t="b">
        <f t="shared" si="87"/>
        <v>0</v>
      </c>
    </row>
    <row r="5638" spans="1:11">
      <c r="A5638" s="120">
        <v>50414</v>
      </c>
      <c r="B5638" s="121" t="s">
        <v>201</v>
      </c>
      <c r="C5638" s="121" t="s">
        <v>206</v>
      </c>
      <c r="D5638" s="121" t="s">
        <v>116</v>
      </c>
      <c r="E5638" s="121" t="s">
        <v>170</v>
      </c>
      <c r="F5638" s="122">
        <v>115849</v>
      </c>
      <c r="G5638" s="122">
        <v>13014</v>
      </c>
      <c r="H5638" s="120">
        <v>2019</v>
      </c>
      <c r="I5638" t="str">
        <f>IF(J5638="natural gas",VLOOKUP(D5638,'Cross-Page Data'!$I$4:$J$13,2,FALSE),IF(J5638="solar",VLOOKUP('Form 923'!D5638,'Cross-Page Data'!$I$14:$J$117,2,FALSE),J5638))</f>
        <v>hydro</v>
      </c>
      <c r="J5638" t="str">
        <f>VLOOKUP(E5638,'Cross-Page Data'!$D$4:$F$48,3,FALSE)</f>
        <v>hydro</v>
      </c>
      <c r="K5638" t="b">
        <f t="shared" si="87"/>
        <v>1</v>
      </c>
    </row>
    <row r="5639" spans="1:11">
      <c r="A5639" s="120">
        <v>50416</v>
      </c>
      <c r="B5639" s="121" t="s">
        <v>201</v>
      </c>
      <c r="C5639" s="121" t="s">
        <v>206</v>
      </c>
      <c r="D5639" s="121" t="s">
        <v>116</v>
      </c>
      <c r="E5639" s="121" t="s">
        <v>170</v>
      </c>
      <c r="F5639" s="122">
        <v>54382</v>
      </c>
      <c r="G5639" s="122">
        <v>6109</v>
      </c>
      <c r="H5639" s="120">
        <v>2019</v>
      </c>
      <c r="I5639" t="str">
        <f>IF(J5639="natural gas",VLOOKUP(D5639,'Cross-Page Data'!$I$4:$J$13,2,FALSE),IF(J5639="solar",VLOOKUP('Form 923'!D5639,'Cross-Page Data'!$I$14:$J$117,2,FALSE),J5639))</f>
        <v>hydro</v>
      </c>
      <c r="J5639" t="str">
        <f>VLOOKUP(E5639,'Cross-Page Data'!$D$4:$F$48,3,FALSE)</f>
        <v>hydro</v>
      </c>
      <c r="K5639" t="b">
        <f t="shared" ref="K5639:K5702" si="88">IF(AND($N$6=FALSE,OR(C5639="Commercial NAICS Cogen",C5639="Industrial NAICS Cogen",C5639="NAICS-22 Cogen")),FALSE,IF(AND($N$7=FALSE,OR(C5639="Commercial NAICS Cogen",C5639="Commercial NAICS Non-Cogen",C5639="industrial NAICS Cogen",C5639="industrial NAICS non-cogen")),FALSE,TRUE))</f>
        <v>1</v>
      </c>
    </row>
    <row r="5640" spans="1:11">
      <c r="A5640" s="120">
        <v>50421</v>
      </c>
      <c r="B5640" s="121" t="s">
        <v>201</v>
      </c>
      <c r="C5640" s="121" t="s">
        <v>206</v>
      </c>
      <c r="D5640" s="121" t="s">
        <v>116</v>
      </c>
      <c r="E5640" s="121" t="s">
        <v>170</v>
      </c>
      <c r="F5640" s="122">
        <v>22434</v>
      </c>
      <c r="G5640" s="122">
        <v>2520</v>
      </c>
      <c r="H5640" s="120">
        <v>2019</v>
      </c>
      <c r="I5640" t="str">
        <f>IF(J5640="natural gas",VLOOKUP(D5640,'Cross-Page Data'!$I$4:$J$13,2,FALSE),IF(J5640="solar",VLOOKUP('Form 923'!D5640,'Cross-Page Data'!$I$14:$J$117,2,FALSE),J5640))</f>
        <v>hydro</v>
      </c>
      <c r="J5640" t="str">
        <f>VLOOKUP(E5640,'Cross-Page Data'!$D$4:$F$48,3,FALSE)</f>
        <v>hydro</v>
      </c>
      <c r="K5640" t="b">
        <f t="shared" si="88"/>
        <v>1</v>
      </c>
    </row>
    <row r="5641" spans="1:11">
      <c r="A5641" s="120">
        <v>50423</v>
      </c>
      <c r="B5641" s="121" t="s">
        <v>201</v>
      </c>
      <c r="C5641" s="121" t="s">
        <v>206</v>
      </c>
      <c r="D5641" s="121" t="s">
        <v>116</v>
      </c>
      <c r="E5641" s="121" t="s">
        <v>170</v>
      </c>
      <c r="F5641" s="122">
        <v>25960</v>
      </c>
      <c r="G5641" s="122">
        <v>2916</v>
      </c>
      <c r="H5641" s="120">
        <v>2019</v>
      </c>
      <c r="I5641" t="str">
        <f>IF(J5641="natural gas",VLOOKUP(D5641,'Cross-Page Data'!$I$4:$J$13,2,FALSE),IF(J5641="solar",VLOOKUP('Form 923'!D5641,'Cross-Page Data'!$I$14:$J$117,2,FALSE),J5641))</f>
        <v>hydro</v>
      </c>
      <c r="J5641" t="str">
        <f>VLOOKUP(E5641,'Cross-Page Data'!$D$4:$F$48,3,FALSE)</f>
        <v>hydro</v>
      </c>
      <c r="K5641" t="b">
        <f t="shared" si="88"/>
        <v>1</v>
      </c>
    </row>
    <row r="5642" spans="1:11">
      <c r="A5642" s="120">
        <v>50424</v>
      </c>
      <c r="B5642" s="121" t="s">
        <v>205</v>
      </c>
      <c r="C5642" s="121" t="s">
        <v>209</v>
      </c>
      <c r="D5642" s="121" t="s">
        <v>68</v>
      </c>
      <c r="E5642" s="121" t="s">
        <v>148</v>
      </c>
      <c r="F5642" s="122">
        <v>428115</v>
      </c>
      <c r="G5642" s="122">
        <v>48092</v>
      </c>
      <c r="H5642" s="120">
        <v>2019</v>
      </c>
      <c r="I5642" t="str">
        <f>IF(J5642="natural gas",VLOOKUP(D5642,'Cross-Page Data'!$I$4:$J$13,2,FALSE),IF(J5642="solar",VLOOKUP('Form 923'!D5642,'Cross-Page Data'!$I$14:$J$117,2,FALSE),J5642))</f>
        <v>other</v>
      </c>
      <c r="J5642" t="str">
        <f>VLOOKUP(E5642,'Cross-Page Data'!$D$4:$F$48,3,FALSE)</f>
        <v>other</v>
      </c>
      <c r="K5642" t="b">
        <f t="shared" si="88"/>
        <v>0</v>
      </c>
    </row>
    <row r="5643" ht="25.5" spans="1:11">
      <c r="A5643" s="120">
        <v>50427</v>
      </c>
      <c r="B5643" s="121" t="s">
        <v>205</v>
      </c>
      <c r="C5643" s="121" t="s">
        <v>210</v>
      </c>
      <c r="D5643" s="121" t="s">
        <v>79</v>
      </c>
      <c r="E5643" s="121" t="s">
        <v>70</v>
      </c>
      <c r="F5643" s="122">
        <v>0</v>
      </c>
      <c r="G5643" s="122">
        <v>0</v>
      </c>
      <c r="H5643" s="120">
        <v>2019</v>
      </c>
      <c r="I5643" t="str">
        <f>IF(J5643="natural gas",VLOOKUP(D5643,'Cross-Page Data'!$I$4:$J$13,2,FALSE),IF(J5643="solar",VLOOKUP('Form 923'!D5643,'Cross-Page Data'!$I$14:$J$117,2,FALSE),J5643))</f>
        <v>heavy or residual fuel oil</v>
      </c>
      <c r="J5643" t="str">
        <f>VLOOKUP(E5643,'Cross-Page Data'!$D$4:$F$48,3,FALSE)</f>
        <v>heavy or residual fuel oil</v>
      </c>
      <c r="K5643" t="b">
        <f t="shared" si="88"/>
        <v>0</v>
      </c>
    </row>
    <row r="5644" ht="25.5" spans="1:11">
      <c r="A5644" s="120">
        <v>50427</v>
      </c>
      <c r="B5644" s="121" t="s">
        <v>205</v>
      </c>
      <c r="C5644" s="121" t="s">
        <v>210</v>
      </c>
      <c r="D5644" s="121" t="s">
        <v>79</v>
      </c>
      <c r="E5644" s="121" t="s">
        <v>38</v>
      </c>
      <c r="F5644" s="122">
        <v>131568</v>
      </c>
      <c r="G5644" s="122">
        <v>21594</v>
      </c>
      <c r="H5644" s="120">
        <v>2019</v>
      </c>
      <c r="I5644" t="str">
        <f>IF(J5644="natural gas",VLOOKUP(D5644,'Cross-Page Data'!$I$4:$J$13,2,FALSE),IF(J5644="solar",VLOOKUP('Form 923'!D5644,'Cross-Page Data'!$I$14:$J$117,2,FALSE),J5644))</f>
        <v>natural gas peaker</v>
      </c>
      <c r="J5644" t="str">
        <f>VLOOKUP(E5644,'Cross-Page Data'!$D$4:$F$48,3,FALSE)</f>
        <v>natural gas</v>
      </c>
      <c r="K5644" t="b">
        <f t="shared" si="88"/>
        <v>0</v>
      </c>
    </row>
    <row r="5645" ht="25.5" spans="1:11">
      <c r="A5645" s="120">
        <v>50431</v>
      </c>
      <c r="B5645" s="121" t="s">
        <v>205</v>
      </c>
      <c r="C5645" s="121" t="s">
        <v>210</v>
      </c>
      <c r="D5645" s="121" t="s">
        <v>39</v>
      </c>
      <c r="E5645" s="121" t="s">
        <v>70</v>
      </c>
      <c r="F5645" s="122">
        <v>557</v>
      </c>
      <c r="G5645" s="122">
        <v>125.601</v>
      </c>
      <c r="H5645" s="120">
        <v>2019</v>
      </c>
      <c r="I5645" t="str">
        <f>IF(J5645="natural gas",VLOOKUP(D5645,'Cross-Page Data'!$I$4:$J$13,2,FALSE),IF(J5645="solar",VLOOKUP('Form 923'!D5645,'Cross-Page Data'!$I$14:$J$117,2,FALSE),J5645))</f>
        <v>heavy or residual fuel oil</v>
      </c>
      <c r="J5645" t="str">
        <f>VLOOKUP(E5645,'Cross-Page Data'!$D$4:$F$48,3,FALSE)</f>
        <v>heavy or residual fuel oil</v>
      </c>
      <c r="K5645" t="b">
        <f t="shared" si="88"/>
        <v>0</v>
      </c>
    </row>
    <row r="5646" ht="25.5" spans="1:11">
      <c r="A5646" s="120">
        <v>50431</v>
      </c>
      <c r="B5646" s="121" t="s">
        <v>205</v>
      </c>
      <c r="C5646" s="121" t="s">
        <v>210</v>
      </c>
      <c r="D5646" s="121" t="s">
        <v>39</v>
      </c>
      <c r="E5646" s="121" t="s">
        <v>38</v>
      </c>
      <c r="F5646" s="122">
        <v>346658</v>
      </c>
      <c r="G5646" s="122">
        <v>77519.399</v>
      </c>
      <c r="H5646" s="120">
        <v>2019</v>
      </c>
      <c r="I5646" t="str">
        <f>IF(J5646="natural gas",VLOOKUP(D5646,'Cross-Page Data'!$I$4:$J$13,2,FALSE),IF(J5646="solar",VLOOKUP('Form 923'!D5646,'Cross-Page Data'!$I$14:$J$117,2,FALSE),J5646))</f>
        <v>natural gas nonpeaker - preexisting nonretiring</v>
      </c>
      <c r="J5646" t="str">
        <f>VLOOKUP(E5646,'Cross-Page Data'!$D$4:$F$48,3,FALSE)</f>
        <v>natural gas</v>
      </c>
      <c r="K5646" t="b">
        <f t="shared" si="88"/>
        <v>0</v>
      </c>
    </row>
    <row r="5647" ht="25.5" spans="1:11">
      <c r="A5647" s="120">
        <v>50431</v>
      </c>
      <c r="B5647" s="121" t="s">
        <v>205</v>
      </c>
      <c r="C5647" s="121" t="s">
        <v>210</v>
      </c>
      <c r="D5647" s="121" t="s">
        <v>61</v>
      </c>
      <c r="E5647" s="121" t="s">
        <v>70</v>
      </c>
      <c r="F5647" s="122">
        <v>0</v>
      </c>
      <c r="G5647" s="122">
        <v>0</v>
      </c>
      <c r="H5647" s="120">
        <v>2019</v>
      </c>
      <c r="I5647" t="str">
        <f>IF(J5647="natural gas",VLOOKUP(D5647,'Cross-Page Data'!$I$4:$J$13,2,FALSE),IF(J5647="solar",VLOOKUP('Form 923'!D5647,'Cross-Page Data'!$I$14:$J$117,2,FALSE),J5647))</f>
        <v>heavy or residual fuel oil</v>
      </c>
      <c r="J5647" t="str">
        <f>VLOOKUP(E5647,'Cross-Page Data'!$D$4:$F$48,3,FALSE)</f>
        <v>heavy or residual fuel oil</v>
      </c>
      <c r="K5647" t="b">
        <f t="shared" si="88"/>
        <v>0</v>
      </c>
    </row>
    <row r="5648" ht="25.5" spans="1:11">
      <c r="A5648" s="120">
        <v>50431</v>
      </c>
      <c r="B5648" s="121" t="s">
        <v>205</v>
      </c>
      <c r="C5648" s="121" t="s">
        <v>210</v>
      </c>
      <c r="D5648" s="121" t="s">
        <v>61</v>
      </c>
      <c r="E5648" s="121" t="s">
        <v>38</v>
      </c>
      <c r="F5648" s="122">
        <v>272303</v>
      </c>
      <c r="G5648" s="122">
        <v>60930</v>
      </c>
      <c r="H5648" s="120">
        <v>2019</v>
      </c>
      <c r="I5648" t="str">
        <f>IF(J5648="natural gas",VLOOKUP(D5648,'Cross-Page Data'!$I$4:$J$13,2,FALSE),IF(J5648="solar",VLOOKUP('Form 923'!D5648,'Cross-Page Data'!$I$14:$J$117,2,FALSE),J5648))</f>
        <v>natural gas nonpeaker - preexisting nonretiring</v>
      </c>
      <c r="J5648" t="str">
        <f>VLOOKUP(E5648,'Cross-Page Data'!$D$4:$F$48,3,FALSE)</f>
        <v>natural gas</v>
      </c>
      <c r="K5648" t="b">
        <f t="shared" si="88"/>
        <v>0</v>
      </c>
    </row>
    <row r="5649" spans="1:11">
      <c r="A5649" s="120">
        <v>50433</v>
      </c>
      <c r="B5649" s="121" t="s">
        <v>201</v>
      </c>
      <c r="C5649" s="121" t="s">
        <v>206</v>
      </c>
      <c r="D5649" s="121" t="s">
        <v>116</v>
      </c>
      <c r="E5649" s="121" t="s">
        <v>170</v>
      </c>
      <c r="F5649" s="122">
        <v>55352</v>
      </c>
      <c r="G5649" s="122">
        <v>6218</v>
      </c>
      <c r="H5649" s="120">
        <v>2019</v>
      </c>
      <c r="I5649" t="str">
        <f>IF(J5649="natural gas",VLOOKUP(D5649,'Cross-Page Data'!$I$4:$J$13,2,FALSE),IF(J5649="solar",VLOOKUP('Form 923'!D5649,'Cross-Page Data'!$I$14:$J$117,2,FALSE),J5649))</f>
        <v>hydro</v>
      </c>
      <c r="J5649" t="str">
        <f>VLOOKUP(E5649,'Cross-Page Data'!$D$4:$F$48,3,FALSE)</f>
        <v>hydro</v>
      </c>
      <c r="K5649" t="b">
        <f t="shared" si="88"/>
        <v>1</v>
      </c>
    </row>
    <row r="5650" spans="1:11">
      <c r="A5650" s="120">
        <v>50435</v>
      </c>
      <c r="B5650" s="121" t="s">
        <v>201</v>
      </c>
      <c r="C5650" s="121" t="s">
        <v>206</v>
      </c>
      <c r="D5650" s="121" t="s">
        <v>116</v>
      </c>
      <c r="E5650" s="121" t="s">
        <v>170</v>
      </c>
      <c r="F5650" s="122">
        <v>22797</v>
      </c>
      <c r="G5650" s="122">
        <v>2561</v>
      </c>
      <c r="H5650" s="120">
        <v>2019</v>
      </c>
      <c r="I5650" t="str">
        <f>IF(J5650="natural gas",VLOOKUP(D5650,'Cross-Page Data'!$I$4:$J$13,2,FALSE),IF(J5650="solar",VLOOKUP('Form 923'!D5650,'Cross-Page Data'!$I$14:$J$117,2,FALSE),J5650))</f>
        <v>hydro</v>
      </c>
      <c r="J5650" t="str">
        <f>VLOOKUP(E5650,'Cross-Page Data'!$D$4:$F$48,3,FALSE)</f>
        <v>hydro</v>
      </c>
      <c r="K5650" t="b">
        <f t="shared" si="88"/>
        <v>1</v>
      </c>
    </row>
    <row r="5651" spans="1:11">
      <c r="A5651" s="120">
        <v>50436</v>
      </c>
      <c r="B5651" s="121" t="s">
        <v>201</v>
      </c>
      <c r="C5651" s="121" t="s">
        <v>206</v>
      </c>
      <c r="D5651" s="121" t="s">
        <v>116</v>
      </c>
      <c r="E5651" s="121" t="s">
        <v>170</v>
      </c>
      <c r="F5651" s="122">
        <v>70166</v>
      </c>
      <c r="G5651" s="122">
        <v>7882</v>
      </c>
      <c r="H5651" s="120">
        <v>2019</v>
      </c>
      <c r="I5651" t="str">
        <f>IF(J5651="natural gas",VLOOKUP(D5651,'Cross-Page Data'!$I$4:$J$13,2,FALSE),IF(J5651="solar",VLOOKUP('Form 923'!D5651,'Cross-Page Data'!$I$14:$J$117,2,FALSE),J5651))</f>
        <v>hydro</v>
      </c>
      <c r="J5651" t="str">
        <f>VLOOKUP(E5651,'Cross-Page Data'!$D$4:$F$48,3,FALSE)</f>
        <v>hydro</v>
      </c>
      <c r="K5651" t="b">
        <f t="shared" si="88"/>
        <v>1</v>
      </c>
    </row>
    <row r="5652" spans="1:11">
      <c r="A5652" s="120">
        <v>50437</v>
      </c>
      <c r="B5652" s="121" t="s">
        <v>201</v>
      </c>
      <c r="C5652" s="121" t="s">
        <v>206</v>
      </c>
      <c r="D5652" s="121" t="s">
        <v>116</v>
      </c>
      <c r="E5652" s="121" t="s">
        <v>170</v>
      </c>
      <c r="F5652" s="122">
        <v>89877</v>
      </c>
      <c r="G5652" s="122">
        <v>10096</v>
      </c>
      <c r="H5652" s="120">
        <v>2019</v>
      </c>
      <c r="I5652" t="str">
        <f>IF(J5652="natural gas",VLOOKUP(D5652,'Cross-Page Data'!$I$4:$J$13,2,FALSE),IF(J5652="solar",VLOOKUP('Form 923'!D5652,'Cross-Page Data'!$I$14:$J$117,2,FALSE),J5652))</f>
        <v>hydro</v>
      </c>
      <c r="J5652" t="str">
        <f>VLOOKUP(E5652,'Cross-Page Data'!$D$4:$F$48,3,FALSE)</f>
        <v>hydro</v>
      </c>
      <c r="K5652" t="b">
        <f t="shared" si="88"/>
        <v>1</v>
      </c>
    </row>
    <row r="5653" spans="1:11">
      <c r="A5653" s="120">
        <v>50439</v>
      </c>
      <c r="B5653" s="121" t="s">
        <v>201</v>
      </c>
      <c r="C5653" s="121" t="s">
        <v>206</v>
      </c>
      <c r="D5653" s="121" t="s">
        <v>116</v>
      </c>
      <c r="E5653" s="121" t="s">
        <v>170</v>
      </c>
      <c r="F5653" s="122">
        <v>101671</v>
      </c>
      <c r="G5653" s="122">
        <v>11421</v>
      </c>
      <c r="H5653" s="120">
        <v>2019</v>
      </c>
      <c r="I5653" t="str">
        <f>IF(J5653="natural gas",VLOOKUP(D5653,'Cross-Page Data'!$I$4:$J$13,2,FALSE),IF(J5653="solar",VLOOKUP('Form 923'!D5653,'Cross-Page Data'!$I$14:$J$117,2,FALSE),J5653))</f>
        <v>hydro</v>
      </c>
      <c r="J5653" t="str">
        <f>VLOOKUP(E5653,'Cross-Page Data'!$D$4:$F$48,3,FALSE)</f>
        <v>hydro</v>
      </c>
      <c r="K5653" t="b">
        <f t="shared" si="88"/>
        <v>1</v>
      </c>
    </row>
    <row r="5654" spans="1:11">
      <c r="A5654" s="120">
        <v>50449</v>
      </c>
      <c r="B5654" s="121" t="s">
        <v>205</v>
      </c>
      <c r="C5654" s="121" t="s">
        <v>208</v>
      </c>
      <c r="D5654" s="121" t="s">
        <v>39</v>
      </c>
      <c r="E5654" s="121" t="s">
        <v>70</v>
      </c>
      <c r="F5654" s="122">
        <v>0</v>
      </c>
      <c r="G5654" s="122">
        <v>0.238</v>
      </c>
      <c r="H5654" s="120">
        <v>2019</v>
      </c>
      <c r="I5654" t="str">
        <f>IF(J5654="natural gas",VLOOKUP(D5654,'Cross-Page Data'!$I$4:$J$13,2,FALSE),IF(J5654="solar",VLOOKUP('Form 923'!D5654,'Cross-Page Data'!$I$14:$J$117,2,FALSE),J5654))</f>
        <v>heavy or residual fuel oil</v>
      </c>
      <c r="J5654" t="str">
        <f>VLOOKUP(E5654,'Cross-Page Data'!$D$4:$F$48,3,FALSE)</f>
        <v>heavy or residual fuel oil</v>
      </c>
      <c r="K5654" t="b">
        <f t="shared" si="88"/>
        <v>0</v>
      </c>
    </row>
    <row r="5655" spans="1:11">
      <c r="A5655" s="120">
        <v>50449</v>
      </c>
      <c r="B5655" s="121" t="s">
        <v>205</v>
      </c>
      <c r="C5655" s="121" t="s">
        <v>208</v>
      </c>
      <c r="D5655" s="121" t="s">
        <v>39</v>
      </c>
      <c r="E5655" s="121" t="s">
        <v>38</v>
      </c>
      <c r="F5655" s="122">
        <v>10855</v>
      </c>
      <c r="G5655" s="122">
        <v>10253.632</v>
      </c>
      <c r="H5655" s="120">
        <v>2019</v>
      </c>
      <c r="I5655" t="str">
        <f>IF(J5655="natural gas",VLOOKUP(D5655,'Cross-Page Data'!$I$4:$J$13,2,FALSE),IF(J5655="solar",VLOOKUP('Form 923'!D5655,'Cross-Page Data'!$I$14:$J$117,2,FALSE),J5655))</f>
        <v>natural gas nonpeaker - preexisting nonretiring</v>
      </c>
      <c r="J5655" t="str">
        <f>VLOOKUP(E5655,'Cross-Page Data'!$D$4:$F$48,3,FALSE)</f>
        <v>natural gas</v>
      </c>
      <c r="K5655" t="b">
        <f t="shared" si="88"/>
        <v>0</v>
      </c>
    </row>
    <row r="5656" spans="1:11">
      <c r="A5656" s="120">
        <v>50449</v>
      </c>
      <c r="B5656" s="121" t="s">
        <v>205</v>
      </c>
      <c r="C5656" s="121" t="s">
        <v>208</v>
      </c>
      <c r="D5656" s="121" t="s">
        <v>61</v>
      </c>
      <c r="E5656" s="121" t="s">
        <v>70</v>
      </c>
      <c r="F5656" s="122">
        <v>11</v>
      </c>
      <c r="G5656" s="122">
        <v>0.894</v>
      </c>
      <c r="H5656" s="120">
        <v>2019</v>
      </c>
      <c r="I5656" t="str">
        <f>IF(J5656="natural gas",VLOOKUP(D5656,'Cross-Page Data'!$I$4:$J$13,2,FALSE),IF(J5656="solar",VLOOKUP('Form 923'!D5656,'Cross-Page Data'!$I$14:$J$117,2,FALSE),J5656))</f>
        <v>heavy or residual fuel oil</v>
      </c>
      <c r="J5656" t="str">
        <f>VLOOKUP(E5656,'Cross-Page Data'!$D$4:$F$48,3,FALSE)</f>
        <v>heavy or residual fuel oil</v>
      </c>
      <c r="K5656" t="b">
        <f t="shared" si="88"/>
        <v>0</v>
      </c>
    </row>
    <row r="5657" spans="1:11">
      <c r="A5657" s="120">
        <v>50449</v>
      </c>
      <c r="B5657" s="121" t="s">
        <v>205</v>
      </c>
      <c r="C5657" s="121" t="s">
        <v>208</v>
      </c>
      <c r="D5657" s="121" t="s">
        <v>61</v>
      </c>
      <c r="E5657" s="121" t="s">
        <v>38</v>
      </c>
      <c r="F5657" s="122">
        <v>410435</v>
      </c>
      <c r="G5657" s="122">
        <v>32855.916</v>
      </c>
      <c r="H5657" s="120">
        <v>2019</v>
      </c>
      <c r="I5657" t="str">
        <f>IF(J5657="natural gas",VLOOKUP(D5657,'Cross-Page Data'!$I$4:$J$13,2,FALSE),IF(J5657="solar",VLOOKUP('Form 923'!D5657,'Cross-Page Data'!$I$14:$J$117,2,FALSE),J5657))</f>
        <v>natural gas nonpeaker - preexisting nonretiring</v>
      </c>
      <c r="J5657" t="str">
        <f>VLOOKUP(E5657,'Cross-Page Data'!$D$4:$F$48,3,FALSE)</f>
        <v>natural gas</v>
      </c>
      <c r="K5657" t="b">
        <f t="shared" si="88"/>
        <v>0</v>
      </c>
    </row>
    <row r="5658" spans="1:11">
      <c r="A5658" s="120">
        <v>50450</v>
      </c>
      <c r="B5658" s="121" t="s">
        <v>205</v>
      </c>
      <c r="C5658" s="121" t="s">
        <v>208</v>
      </c>
      <c r="D5658" s="121" t="s">
        <v>39</v>
      </c>
      <c r="E5658" s="121" t="s">
        <v>70</v>
      </c>
      <c r="F5658" s="122">
        <v>0</v>
      </c>
      <c r="G5658" s="122">
        <v>1.981</v>
      </c>
      <c r="H5658" s="120">
        <v>2019</v>
      </c>
      <c r="I5658" t="str">
        <f>IF(J5658="natural gas",VLOOKUP(D5658,'Cross-Page Data'!$I$4:$J$13,2,FALSE),IF(J5658="solar",VLOOKUP('Form 923'!D5658,'Cross-Page Data'!$I$14:$J$117,2,FALSE),J5658))</f>
        <v>heavy or residual fuel oil</v>
      </c>
      <c r="J5658" t="str">
        <f>VLOOKUP(E5658,'Cross-Page Data'!$D$4:$F$48,3,FALSE)</f>
        <v>heavy or residual fuel oil</v>
      </c>
      <c r="K5658" t="b">
        <f t="shared" si="88"/>
        <v>0</v>
      </c>
    </row>
    <row r="5659" spans="1:11">
      <c r="A5659" s="120">
        <v>50450</v>
      </c>
      <c r="B5659" s="121" t="s">
        <v>205</v>
      </c>
      <c r="C5659" s="121" t="s">
        <v>208</v>
      </c>
      <c r="D5659" s="121" t="s">
        <v>39</v>
      </c>
      <c r="E5659" s="121" t="s">
        <v>38</v>
      </c>
      <c r="F5659" s="122">
        <v>11631</v>
      </c>
      <c r="G5659" s="122">
        <v>7787.019</v>
      </c>
      <c r="H5659" s="120">
        <v>2019</v>
      </c>
      <c r="I5659" t="str">
        <f>IF(J5659="natural gas",VLOOKUP(D5659,'Cross-Page Data'!$I$4:$J$13,2,FALSE),IF(J5659="solar",VLOOKUP('Form 923'!D5659,'Cross-Page Data'!$I$14:$J$117,2,FALSE),J5659))</f>
        <v>natural gas nonpeaker - preexisting nonretiring</v>
      </c>
      <c r="J5659" t="str">
        <f>VLOOKUP(E5659,'Cross-Page Data'!$D$4:$F$48,3,FALSE)</f>
        <v>natural gas</v>
      </c>
      <c r="K5659" t="b">
        <f t="shared" si="88"/>
        <v>0</v>
      </c>
    </row>
    <row r="5660" spans="1:11">
      <c r="A5660" s="120">
        <v>50450</v>
      </c>
      <c r="B5660" s="121" t="s">
        <v>205</v>
      </c>
      <c r="C5660" s="121" t="s">
        <v>208</v>
      </c>
      <c r="D5660" s="121" t="s">
        <v>61</v>
      </c>
      <c r="E5660" s="121" t="s">
        <v>70</v>
      </c>
      <c r="F5660" s="122">
        <v>61</v>
      </c>
      <c r="G5660" s="122">
        <v>4.543</v>
      </c>
      <c r="H5660" s="120">
        <v>2019</v>
      </c>
      <c r="I5660" t="str">
        <f>IF(J5660="natural gas",VLOOKUP(D5660,'Cross-Page Data'!$I$4:$J$13,2,FALSE),IF(J5660="solar",VLOOKUP('Form 923'!D5660,'Cross-Page Data'!$I$14:$J$117,2,FALSE),J5660))</f>
        <v>heavy or residual fuel oil</v>
      </c>
      <c r="J5660" t="str">
        <f>VLOOKUP(E5660,'Cross-Page Data'!$D$4:$F$48,3,FALSE)</f>
        <v>heavy or residual fuel oil</v>
      </c>
      <c r="K5660" t="b">
        <f t="shared" si="88"/>
        <v>0</v>
      </c>
    </row>
    <row r="5661" spans="1:11">
      <c r="A5661" s="120">
        <v>50450</v>
      </c>
      <c r="B5661" s="121" t="s">
        <v>205</v>
      </c>
      <c r="C5661" s="121" t="s">
        <v>208</v>
      </c>
      <c r="D5661" s="121" t="s">
        <v>61</v>
      </c>
      <c r="E5661" s="121" t="s">
        <v>38</v>
      </c>
      <c r="F5661" s="122">
        <v>225432</v>
      </c>
      <c r="G5661" s="122">
        <v>16930.457</v>
      </c>
      <c r="H5661" s="120">
        <v>2019</v>
      </c>
      <c r="I5661" t="str">
        <f>IF(J5661="natural gas",VLOOKUP(D5661,'Cross-Page Data'!$I$4:$J$13,2,FALSE),IF(J5661="solar",VLOOKUP('Form 923'!D5661,'Cross-Page Data'!$I$14:$J$117,2,FALSE),J5661))</f>
        <v>natural gas nonpeaker - preexisting nonretiring</v>
      </c>
      <c r="J5661" t="str">
        <f>VLOOKUP(E5661,'Cross-Page Data'!$D$4:$F$48,3,FALSE)</f>
        <v>natural gas</v>
      </c>
      <c r="K5661" t="b">
        <f t="shared" si="88"/>
        <v>0</v>
      </c>
    </row>
    <row r="5662" spans="1:11">
      <c r="A5662" s="120">
        <v>50451</v>
      </c>
      <c r="B5662" s="121" t="s">
        <v>205</v>
      </c>
      <c r="C5662" s="121" t="s">
        <v>208</v>
      </c>
      <c r="D5662" s="121" t="s">
        <v>39</v>
      </c>
      <c r="E5662" s="121" t="s">
        <v>70</v>
      </c>
      <c r="F5662" s="122">
        <v>0</v>
      </c>
      <c r="G5662" s="122">
        <v>0.23</v>
      </c>
      <c r="H5662" s="120">
        <v>2019</v>
      </c>
      <c r="I5662" t="str">
        <f>IF(J5662="natural gas",VLOOKUP(D5662,'Cross-Page Data'!$I$4:$J$13,2,FALSE),IF(J5662="solar",VLOOKUP('Form 923'!D5662,'Cross-Page Data'!$I$14:$J$117,2,FALSE),J5662))</f>
        <v>heavy or residual fuel oil</v>
      </c>
      <c r="J5662" t="str">
        <f>VLOOKUP(E5662,'Cross-Page Data'!$D$4:$F$48,3,FALSE)</f>
        <v>heavy or residual fuel oil</v>
      </c>
      <c r="K5662" t="b">
        <f t="shared" si="88"/>
        <v>0</v>
      </c>
    </row>
    <row r="5663" spans="1:11">
      <c r="A5663" s="120">
        <v>50451</v>
      </c>
      <c r="B5663" s="121" t="s">
        <v>205</v>
      </c>
      <c r="C5663" s="121" t="s">
        <v>208</v>
      </c>
      <c r="D5663" s="121" t="s">
        <v>39</v>
      </c>
      <c r="E5663" s="121" t="s">
        <v>38</v>
      </c>
      <c r="F5663" s="122">
        <v>4153</v>
      </c>
      <c r="G5663" s="122">
        <v>6503.77</v>
      </c>
      <c r="H5663" s="120">
        <v>2019</v>
      </c>
      <c r="I5663" t="str">
        <f>IF(J5663="natural gas",VLOOKUP(D5663,'Cross-Page Data'!$I$4:$J$13,2,FALSE),IF(J5663="solar",VLOOKUP('Form 923'!D5663,'Cross-Page Data'!$I$14:$J$117,2,FALSE),J5663))</f>
        <v>natural gas nonpeaker - preexisting nonretiring</v>
      </c>
      <c r="J5663" t="str">
        <f>VLOOKUP(E5663,'Cross-Page Data'!$D$4:$F$48,3,FALSE)</f>
        <v>natural gas</v>
      </c>
      <c r="K5663" t="b">
        <f t="shared" si="88"/>
        <v>0</v>
      </c>
    </row>
    <row r="5664" spans="1:11">
      <c r="A5664" s="120">
        <v>50451</v>
      </c>
      <c r="B5664" s="121" t="s">
        <v>205</v>
      </c>
      <c r="C5664" s="121" t="s">
        <v>208</v>
      </c>
      <c r="D5664" s="121" t="s">
        <v>61</v>
      </c>
      <c r="E5664" s="121" t="s">
        <v>70</v>
      </c>
      <c r="F5664" s="122">
        <v>11</v>
      </c>
      <c r="G5664" s="122">
        <v>0.81</v>
      </c>
      <c r="H5664" s="120">
        <v>2019</v>
      </c>
      <c r="I5664" t="str">
        <f>IF(J5664="natural gas",VLOOKUP(D5664,'Cross-Page Data'!$I$4:$J$13,2,FALSE),IF(J5664="solar",VLOOKUP('Form 923'!D5664,'Cross-Page Data'!$I$14:$J$117,2,FALSE),J5664))</f>
        <v>heavy or residual fuel oil</v>
      </c>
      <c r="J5664" t="str">
        <f>VLOOKUP(E5664,'Cross-Page Data'!$D$4:$F$48,3,FALSE)</f>
        <v>heavy or residual fuel oil</v>
      </c>
      <c r="K5664" t="b">
        <f t="shared" si="88"/>
        <v>0</v>
      </c>
    </row>
    <row r="5665" spans="1:11">
      <c r="A5665" s="120">
        <v>50451</v>
      </c>
      <c r="B5665" s="121" t="s">
        <v>205</v>
      </c>
      <c r="C5665" s="121" t="s">
        <v>208</v>
      </c>
      <c r="D5665" s="121" t="s">
        <v>61</v>
      </c>
      <c r="E5665" s="121" t="s">
        <v>38</v>
      </c>
      <c r="F5665" s="122">
        <v>254977</v>
      </c>
      <c r="G5665" s="122">
        <v>18759.19</v>
      </c>
      <c r="H5665" s="120">
        <v>2019</v>
      </c>
      <c r="I5665" t="str">
        <f>IF(J5665="natural gas",VLOOKUP(D5665,'Cross-Page Data'!$I$4:$J$13,2,FALSE),IF(J5665="solar",VLOOKUP('Form 923'!D5665,'Cross-Page Data'!$I$14:$J$117,2,FALSE),J5665))</f>
        <v>natural gas nonpeaker - preexisting nonretiring</v>
      </c>
      <c r="J5665" t="str">
        <f>VLOOKUP(E5665,'Cross-Page Data'!$D$4:$F$48,3,FALSE)</f>
        <v>natural gas</v>
      </c>
      <c r="K5665" t="b">
        <f t="shared" si="88"/>
        <v>0</v>
      </c>
    </row>
    <row r="5666" spans="1:11">
      <c r="A5666" s="120">
        <v>50456</v>
      </c>
      <c r="B5666" s="121" t="s">
        <v>205</v>
      </c>
      <c r="C5666" s="121" t="s">
        <v>209</v>
      </c>
      <c r="D5666" s="121" t="s">
        <v>68</v>
      </c>
      <c r="E5666" s="121" t="s">
        <v>54</v>
      </c>
      <c r="F5666" s="122">
        <v>0</v>
      </c>
      <c r="G5666" s="122">
        <v>0</v>
      </c>
      <c r="H5666" s="120">
        <v>2019</v>
      </c>
      <c r="I5666" t="str">
        <f>IF(J5666="natural gas",VLOOKUP(D5666,'Cross-Page Data'!$I$4:$J$13,2,FALSE),IF(J5666="solar",VLOOKUP('Form 923'!D5666,'Cross-Page Data'!$I$14:$J$117,2,FALSE),J5666))</f>
        <v>hard coal</v>
      </c>
      <c r="J5666" t="str">
        <f>VLOOKUP(E5666,'Cross-Page Data'!$D$4:$F$48,3,FALSE)</f>
        <v>hard coal</v>
      </c>
      <c r="K5666" t="b">
        <f t="shared" si="88"/>
        <v>0</v>
      </c>
    </row>
    <row r="5667" spans="1:11">
      <c r="A5667" s="120">
        <v>50456</v>
      </c>
      <c r="B5667" s="121" t="s">
        <v>205</v>
      </c>
      <c r="C5667" s="121" t="s">
        <v>209</v>
      </c>
      <c r="D5667" s="121" t="s">
        <v>68</v>
      </c>
      <c r="E5667" s="121" t="s">
        <v>70</v>
      </c>
      <c r="F5667" s="122">
        <v>0</v>
      </c>
      <c r="G5667" s="122">
        <v>0</v>
      </c>
      <c r="H5667" s="120">
        <v>2019</v>
      </c>
      <c r="I5667" t="str">
        <f>IF(J5667="natural gas",VLOOKUP(D5667,'Cross-Page Data'!$I$4:$J$13,2,FALSE),IF(J5667="solar",VLOOKUP('Form 923'!D5667,'Cross-Page Data'!$I$14:$J$117,2,FALSE),J5667))</f>
        <v>heavy or residual fuel oil</v>
      </c>
      <c r="J5667" t="str">
        <f>VLOOKUP(E5667,'Cross-Page Data'!$D$4:$F$48,3,FALSE)</f>
        <v>heavy or residual fuel oil</v>
      </c>
      <c r="K5667" t="b">
        <f t="shared" si="88"/>
        <v>0</v>
      </c>
    </row>
    <row r="5668" spans="1:11">
      <c r="A5668" s="120">
        <v>50456</v>
      </c>
      <c r="B5668" s="121" t="s">
        <v>205</v>
      </c>
      <c r="C5668" s="121" t="s">
        <v>209</v>
      </c>
      <c r="D5668" s="121" t="s">
        <v>68</v>
      </c>
      <c r="E5668" s="121" t="s">
        <v>38</v>
      </c>
      <c r="F5668" s="122">
        <v>113817</v>
      </c>
      <c r="G5668" s="122">
        <v>12923</v>
      </c>
      <c r="H5668" s="120">
        <v>2019</v>
      </c>
      <c r="I5668" t="str">
        <f>IF(J5668="natural gas",VLOOKUP(D5668,'Cross-Page Data'!$I$4:$J$13,2,FALSE),IF(J5668="solar",VLOOKUP('Form 923'!D5668,'Cross-Page Data'!$I$14:$J$117,2,FALSE),J5668))</f>
        <v>natural gas nonpeaker - preexisting retiring</v>
      </c>
      <c r="J5668" t="str">
        <f>VLOOKUP(E5668,'Cross-Page Data'!$D$4:$F$48,3,FALSE)</f>
        <v>natural gas</v>
      </c>
      <c r="K5668" t="b">
        <f t="shared" si="88"/>
        <v>0</v>
      </c>
    </row>
    <row r="5669" spans="1:11">
      <c r="A5669" s="120">
        <v>50458</v>
      </c>
      <c r="B5669" s="121" t="s">
        <v>205</v>
      </c>
      <c r="C5669" s="121" t="s">
        <v>208</v>
      </c>
      <c r="D5669" s="121" t="s">
        <v>39</v>
      </c>
      <c r="E5669" s="121" t="s">
        <v>70</v>
      </c>
      <c r="F5669" s="122">
        <v>0</v>
      </c>
      <c r="G5669" s="122">
        <v>3809.383</v>
      </c>
      <c r="H5669" s="120">
        <v>2019</v>
      </c>
      <c r="I5669" t="str">
        <f>IF(J5669="natural gas",VLOOKUP(D5669,'Cross-Page Data'!$I$4:$J$13,2,FALSE),IF(J5669="solar",VLOOKUP('Form 923'!D5669,'Cross-Page Data'!$I$14:$J$117,2,FALSE),J5669))</f>
        <v>heavy or residual fuel oil</v>
      </c>
      <c r="J5669" t="str">
        <f>VLOOKUP(E5669,'Cross-Page Data'!$D$4:$F$48,3,FALSE)</f>
        <v>heavy or residual fuel oil</v>
      </c>
      <c r="K5669" t="b">
        <f t="shared" si="88"/>
        <v>0</v>
      </c>
    </row>
    <row r="5670" spans="1:11">
      <c r="A5670" s="120">
        <v>50458</v>
      </c>
      <c r="B5670" s="121" t="s">
        <v>205</v>
      </c>
      <c r="C5670" s="121" t="s">
        <v>208</v>
      </c>
      <c r="D5670" s="121" t="s">
        <v>39</v>
      </c>
      <c r="E5670" s="121" t="s">
        <v>86</v>
      </c>
      <c r="F5670" s="122">
        <v>0</v>
      </c>
      <c r="G5670" s="122">
        <v>0</v>
      </c>
      <c r="H5670" s="120">
        <v>2019</v>
      </c>
      <c r="I5670" t="str">
        <f>IF(J5670="natural gas",VLOOKUP(D5670,'Cross-Page Data'!$I$4:$J$13,2,FALSE),IF(J5670="solar",VLOOKUP('Form 923'!D5670,'Cross-Page Data'!$I$14:$J$117,2,FALSE),J5670))</f>
        <v>other</v>
      </c>
      <c r="J5670" t="str">
        <f>VLOOKUP(E5670,'Cross-Page Data'!$D$4:$F$48,3,FALSE)</f>
        <v>other</v>
      </c>
      <c r="K5670" t="b">
        <f t="shared" si="88"/>
        <v>0</v>
      </c>
    </row>
    <row r="5671" spans="1:11">
      <c r="A5671" s="120">
        <v>50458</v>
      </c>
      <c r="B5671" s="121" t="s">
        <v>205</v>
      </c>
      <c r="C5671" s="121" t="s">
        <v>208</v>
      </c>
      <c r="D5671" s="121" t="s">
        <v>39</v>
      </c>
      <c r="E5671" s="121" t="s">
        <v>38</v>
      </c>
      <c r="F5671" s="122">
        <v>254624</v>
      </c>
      <c r="G5671" s="122">
        <v>208557.62</v>
      </c>
      <c r="H5671" s="120">
        <v>2019</v>
      </c>
      <c r="I5671" t="str">
        <f>IF(J5671="natural gas",VLOOKUP(D5671,'Cross-Page Data'!$I$4:$J$13,2,FALSE),IF(J5671="solar",VLOOKUP('Form 923'!D5671,'Cross-Page Data'!$I$14:$J$117,2,FALSE),J5671))</f>
        <v>natural gas nonpeaker - preexisting nonretiring</v>
      </c>
      <c r="J5671" t="str">
        <f>VLOOKUP(E5671,'Cross-Page Data'!$D$4:$F$48,3,FALSE)</f>
        <v>natural gas</v>
      </c>
      <c r="K5671" t="b">
        <f t="shared" si="88"/>
        <v>0</v>
      </c>
    </row>
    <row r="5672" spans="1:11">
      <c r="A5672" s="120">
        <v>50458</v>
      </c>
      <c r="B5672" s="121" t="s">
        <v>205</v>
      </c>
      <c r="C5672" s="121" t="s">
        <v>208</v>
      </c>
      <c r="D5672" s="121" t="s">
        <v>61</v>
      </c>
      <c r="E5672" s="121" t="s">
        <v>70</v>
      </c>
      <c r="F5672" s="122">
        <v>82190</v>
      </c>
      <c r="G5672" s="122">
        <v>6807.356</v>
      </c>
      <c r="H5672" s="120">
        <v>2019</v>
      </c>
      <c r="I5672" t="str">
        <f>IF(J5672="natural gas",VLOOKUP(D5672,'Cross-Page Data'!$I$4:$J$13,2,FALSE),IF(J5672="solar",VLOOKUP('Form 923'!D5672,'Cross-Page Data'!$I$14:$J$117,2,FALSE),J5672))</f>
        <v>heavy or residual fuel oil</v>
      </c>
      <c r="J5672" t="str">
        <f>VLOOKUP(E5672,'Cross-Page Data'!$D$4:$F$48,3,FALSE)</f>
        <v>heavy or residual fuel oil</v>
      </c>
      <c r="K5672" t="b">
        <f t="shared" si="88"/>
        <v>0</v>
      </c>
    </row>
    <row r="5673" spans="1:11">
      <c r="A5673" s="120">
        <v>50458</v>
      </c>
      <c r="B5673" s="121" t="s">
        <v>205</v>
      </c>
      <c r="C5673" s="121" t="s">
        <v>208</v>
      </c>
      <c r="D5673" s="121" t="s">
        <v>61</v>
      </c>
      <c r="E5673" s="121" t="s">
        <v>86</v>
      </c>
      <c r="F5673" s="122">
        <v>0</v>
      </c>
      <c r="G5673" s="122">
        <v>0</v>
      </c>
      <c r="H5673" s="120">
        <v>2019</v>
      </c>
      <c r="I5673" t="str">
        <f>IF(J5673="natural gas",VLOOKUP(D5673,'Cross-Page Data'!$I$4:$J$13,2,FALSE),IF(J5673="solar",VLOOKUP('Form 923'!D5673,'Cross-Page Data'!$I$14:$J$117,2,FALSE),J5673))</f>
        <v>other</v>
      </c>
      <c r="J5673" t="str">
        <f>VLOOKUP(E5673,'Cross-Page Data'!$D$4:$F$48,3,FALSE)</f>
        <v>other</v>
      </c>
      <c r="K5673" t="b">
        <f t="shared" si="88"/>
        <v>0</v>
      </c>
    </row>
    <row r="5674" spans="1:11">
      <c r="A5674" s="120">
        <v>50458</v>
      </c>
      <c r="B5674" s="121" t="s">
        <v>205</v>
      </c>
      <c r="C5674" s="121" t="s">
        <v>208</v>
      </c>
      <c r="D5674" s="121" t="s">
        <v>61</v>
      </c>
      <c r="E5674" s="121" t="s">
        <v>38</v>
      </c>
      <c r="F5674" s="122">
        <v>4195784</v>
      </c>
      <c r="G5674" s="122">
        <v>363703.64</v>
      </c>
      <c r="H5674" s="120">
        <v>2019</v>
      </c>
      <c r="I5674" t="str">
        <f>IF(J5674="natural gas",VLOOKUP(D5674,'Cross-Page Data'!$I$4:$J$13,2,FALSE),IF(J5674="solar",VLOOKUP('Form 923'!D5674,'Cross-Page Data'!$I$14:$J$117,2,FALSE),J5674))</f>
        <v>natural gas nonpeaker - preexisting nonretiring</v>
      </c>
      <c r="J5674" t="str">
        <f>VLOOKUP(E5674,'Cross-Page Data'!$D$4:$F$48,3,FALSE)</f>
        <v>natural gas</v>
      </c>
      <c r="K5674" t="b">
        <f t="shared" si="88"/>
        <v>0</v>
      </c>
    </row>
    <row r="5675" ht="25.5" spans="1:11">
      <c r="A5675" s="120">
        <v>50461</v>
      </c>
      <c r="B5675" s="121" t="s">
        <v>201</v>
      </c>
      <c r="C5675" s="121" t="s">
        <v>211</v>
      </c>
      <c r="D5675" s="121" t="s">
        <v>116</v>
      </c>
      <c r="E5675" s="121" t="s">
        <v>170</v>
      </c>
      <c r="F5675" s="122">
        <v>43238</v>
      </c>
      <c r="G5675" s="122">
        <v>4857</v>
      </c>
      <c r="H5675" s="120">
        <v>2019</v>
      </c>
      <c r="I5675" t="str">
        <f>IF(J5675="natural gas",VLOOKUP(D5675,'Cross-Page Data'!$I$4:$J$13,2,FALSE),IF(J5675="solar",VLOOKUP('Form 923'!D5675,'Cross-Page Data'!$I$14:$J$117,2,FALSE),J5675))</f>
        <v>hydro</v>
      </c>
      <c r="J5675" t="str">
        <f>VLOOKUP(E5675,'Cross-Page Data'!$D$4:$F$48,3,FALSE)</f>
        <v>hydro</v>
      </c>
      <c r="K5675" t="b">
        <f t="shared" si="88"/>
        <v>0</v>
      </c>
    </row>
    <row r="5676" spans="1:11">
      <c r="A5676" s="120">
        <v>50463</v>
      </c>
      <c r="B5676" s="121" t="s">
        <v>205</v>
      </c>
      <c r="C5676" s="121" t="s">
        <v>209</v>
      </c>
      <c r="D5676" s="121" t="s">
        <v>73</v>
      </c>
      <c r="E5676" s="121" t="s">
        <v>38</v>
      </c>
      <c r="F5676" s="122">
        <v>5583906</v>
      </c>
      <c r="G5676" s="122">
        <v>908916</v>
      </c>
      <c r="H5676" s="120">
        <v>2019</v>
      </c>
      <c r="I5676" t="str">
        <f>IF(J5676="natural gas",VLOOKUP(D5676,'Cross-Page Data'!$I$4:$J$13,2,FALSE),IF(J5676="solar",VLOOKUP('Form 923'!D5676,'Cross-Page Data'!$I$14:$J$117,2,FALSE),J5676))</f>
        <v>natural gas peaker</v>
      </c>
      <c r="J5676" t="str">
        <f>VLOOKUP(E5676,'Cross-Page Data'!$D$4:$F$48,3,FALSE)</f>
        <v>natural gas</v>
      </c>
      <c r="K5676" t="b">
        <f t="shared" si="88"/>
        <v>0</v>
      </c>
    </row>
    <row r="5677" spans="1:11">
      <c r="A5677" s="120">
        <v>50463</v>
      </c>
      <c r="B5677" s="121" t="s">
        <v>205</v>
      </c>
      <c r="C5677" s="121" t="s">
        <v>209</v>
      </c>
      <c r="D5677" s="121" t="s">
        <v>73</v>
      </c>
      <c r="E5677" s="121" t="s">
        <v>152</v>
      </c>
      <c r="F5677" s="122">
        <v>0</v>
      </c>
      <c r="G5677" s="122">
        <v>0</v>
      </c>
      <c r="H5677" s="120">
        <v>2019</v>
      </c>
      <c r="I5677" t="str">
        <f>IF(J5677="natural gas",VLOOKUP(D5677,'Cross-Page Data'!$I$4:$J$13,2,FALSE),IF(J5677="solar",VLOOKUP('Form 923'!D5677,'Cross-Page Data'!$I$14:$J$117,2,FALSE),J5677))</f>
        <v>heavy or residual fuel oil</v>
      </c>
      <c r="J5677" t="str">
        <f>VLOOKUP(E5677,'Cross-Page Data'!$D$4:$F$48,3,FALSE)</f>
        <v>heavy or residual fuel oil</v>
      </c>
      <c r="K5677" t="b">
        <f t="shared" si="88"/>
        <v>0</v>
      </c>
    </row>
    <row r="5678" spans="1:11">
      <c r="A5678" s="120">
        <v>50463</v>
      </c>
      <c r="B5678" s="121" t="s">
        <v>205</v>
      </c>
      <c r="C5678" s="121" t="s">
        <v>209</v>
      </c>
      <c r="D5678" s="121" t="s">
        <v>68</v>
      </c>
      <c r="E5678" s="121" t="s">
        <v>38</v>
      </c>
      <c r="F5678" s="122">
        <v>9566</v>
      </c>
      <c r="G5678" s="122">
        <v>1598</v>
      </c>
      <c r="H5678" s="120">
        <v>2019</v>
      </c>
      <c r="I5678" t="str">
        <f>IF(J5678="natural gas",VLOOKUP(D5678,'Cross-Page Data'!$I$4:$J$13,2,FALSE),IF(J5678="solar",VLOOKUP('Form 923'!D5678,'Cross-Page Data'!$I$14:$J$117,2,FALSE),J5678))</f>
        <v>natural gas nonpeaker - preexisting retiring</v>
      </c>
      <c r="J5678" t="str">
        <f>VLOOKUP(E5678,'Cross-Page Data'!$D$4:$F$48,3,FALSE)</f>
        <v>natural gas</v>
      </c>
      <c r="K5678" t="b">
        <f t="shared" si="88"/>
        <v>0</v>
      </c>
    </row>
    <row r="5679" spans="1:11">
      <c r="A5679" s="120">
        <v>50464</v>
      </c>
      <c r="B5679" s="121" t="s">
        <v>205</v>
      </c>
      <c r="C5679" s="121" t="s">
        <v>209</v>
      </c>
      <c r="D5679" s="121" t="s">
        <v>73</v>
      </c>
      <c r="E5679" s="121" t="s">
        <v>38</v>
      </c>
      <c r="F5679" s="122">
        <v>3778647</v>
      </c>
      <c r="G5679" s="122">
        <v>536189</v>
      </c>
      <c r="H5679" s="120">
        <v>2019</v>
      </c>
      <c r="I5679" t="str">
        <f>IF(J5679="natural gas",VLOOKUP(D5679,'Cross-Page Data'!$I$4:$J$13,2,FALSE),IF(J5679="solar",VLOOKUP('Form 923'!D5679,'Cross-Page Data'!$I$14:$J$117,2,FALSE),J5679))</f>
        <v>natural gas peaker</v>
      </c>
      <c r="J5679" t="str">
        <f>VLOOKUP(E5679,'Cross-Page Data'!$D$4:$F$48,3,FALSE)</f>
        <v>natural gas</v>
      </c>
      <c r="K5679" t="b">
        <f t="shared" si="88"/>
        <v>0</v>
      </c>
    </row>
    <row r="5680" spans="1:11">
      <c r="A5680" s="120">
        <v>50466</v>
      </c>
      <c r="B5680" s="121" t="s">
        <v>205</v>
      </c>
      <c r="C5680" s="121" t="s">
        <v>209</v>
      </c>
      <c r="D5680" s="121" t="s">
        <v>68</v>
      </c>
      <c r="E5680" s="121" t="s">
        <v>59</v>
      </c>
      <c r="F5680" s="122">
        <v>1622937</v>
      </c>
      <c r="G5680" s="122">
        <v>225965.01</v>
      </c>
      <c r="H5680" s="120">
        <v>2019</v>
      </c>
      <c r="I5680" t="str">
        <f>IF(J5680="natural gas",VLOOKUP(D5680,'Cross-Page Data'!$I$4:$J$13,2,FALSE),IF(J5680="solar",VLOOKUP('Form 923'!D5680,'Cross-Page Data'!$I$14:$J$117,2,FALSE),J5680))</f>
        <v>biomass</v>
      </c>
      <c r="J5680" t="str">
        <f>VLOOKUP(E5680,'Cross-Page Data'!$D$4:$F$48,3,FALSE)</f>
        <v>biomass</v>
      </c>
      <c r="K5680" t="b">
        <f t="shared" si="88"/>
        <v>0</v>
      </c>
    </row>
    <row r="5681" spans="1:11">
      <c r="A5681" s="120">
        <v>50466</v>
      </c>
      <c r="B5681" s="121" t="s">
        <v>205</v>
      </c>
      <c r="C5681" s="121" t="s">
        <v>209</v>
      </c>
      <c r="D5681" s="121" t="s">
        <v>68</v>
      </c>
      <c r="E5681" s="121" t="s">
        <v>70</v>
      </c>
      <c r="F5681" s="122">
        <v>0</v>
      </c>
      <c r="G5681" s="122">
        <v>0</v>
      </c>
      <c r="H5681" s="120">
        <v>2019</v>
      </c>
      <c r="I5681" t="str">
        <f>IF(J5681="natural gas",VLOOKUP(D5681,'Cross-Page Data'!$I$4:$J$13,2,FALSE),IF(J5681="solar",VLOOKUP('Form 923'!D5681,'Cross-Page Data'!$I$14:$J$117,2,FALSE),J5681))</f>
        <v>heavy or residual fuel oil</v>
      </c>
      <c r="J5681" t="str">
        <f>VLOOKUP(E5681,'Cross-Page Data'!$D$4:$F$48,3,FALSE)</f>
        <v>heavy or residual fuel oil</v>
      </c>
      <c r="K5681" t="b">
        <f t="shared" si="88"/>
        <v>0</v>
      </c>
    </row>
    <row r="5682" spans="1:11">
      <c r="A5682" s="120">
        <v>50466</v>
      </c>
      <c r="B5682" s="121" t="s">
        <v>205</v>
      </c>
      <c r="C5682" s="121" t="s">
        <v>209</v>
      </c>
      <c r="D5682" s="121" t="s">
        <v>68</v>
      </c>
      <c r="E5682" s="121" t="s">
        <v>38</v>
      </c>
      <c r="F5682" s="122">
        <v>260694</v>
      </c>
      <c r="G5682" s="122">
        <v>36297.104</v>
      </c>
      <c r="H5682" s="120">
        <v>2019</v>
      </c>
      <c r="I5682" t="str">
        <f>IF(J5682="natural gas",VLOOKUP(D5682,'Cross-Page Data'!$I$4:$J$13,2,FALSE),IF(J5682="solar",VLOOKUP('Form 923'!D5682,'Cross-Page Data'!$I$14:$J$117,2,FALSE),J5682))</f>
        <v>natural gas nonpeaker - preexisting retiring</v>
      </c>
      <c r="J5682" t="str">
        <f>VLOOKUP(E5682,'Cross-Page Data'!$D$4:$F$48,3,FALSE)</f>
        <v>natural gas</v>
      </c>
      <c r="K5682" t="b">
        <f t="shared" si="88"/>
        <v>0</v>
      </c>
    </row>
    <row r="5683" spans="1:11">
      <c r="A5683" s="120">
        <v>50466</v>
      </c>
      <c r="B5683" s="121" t="s">
        <v>205</v>
      </c>
      <c r="C5683" s="121" t="s">
        <v>209</v>
      </c>
      <c r="D5683" s="121" t="s">
        <v>68</v>
      </c>
      <c r="E5683" s="121" t="s">
        <v>130</v>
      </c>
      <c r="F5683" s="122">
        <v>0</v>
      </c>
      <c r="G5683" s="122">
        <v>0</v>
      </c>
      <c r="H5683" s="120">
        <v>2019</v>
      </c>
      <c r="I5683" t="str">
        <f>IF(J5683="natural gas",VLOOKUP(D5683,'Cross-Page Data'!$I$4:$J$13,2,FALSE),IF(J5683="solar",VLOOKUP('Form 923'!D5683,'Cross-Page Data'!$I$14:$J$117,2,FALSE),J5683))</f>
        <v>biomass</v>
      </c>
      <c r="J5683" t="str">
        <f>VLOOKUP(E5683,'Cross-Page Data'!$D$4:$F$48,3,FALSE)</f>
        <v>biomass</v>
      </c>
      <c r="K5683" t="b">
        <f t="shared" si="88"/>
        <v>0</v>
      </c>
    </row>
    <row r="5684" spans="1:11">
      <c r="A5684" s="120">
        <v>50466</v>
      </c>
      <c r="B5684" s="121" t="s">
        <v>205</v>
      </c>
      <c r="C5684" s="121" t="s">
        <v>209</v>
      </c>
      <c r="D5684" s="121" t="s">
        <v>68</v>
      </c>
      <c r="E5684" s="121" t="s">
        <v>152</v>
      </c>
      <c r="F5684" s="122">
        <v>28710</v>
      </c>
      <c r="G5684" s="122">
        <v>3997.402</v>
      </c>
      <c r="H5684" s="120">
        <v>2019</v>
      </c>
      <c r="I5684" t="str">
        <f>IF(J5684="natural gas",VLOOKUP(D5684,'Cross-Page Data'!$I$4:$J$13,2,FALSE),IF(J5684="solar",VLOOKUP('Form 923'!D5684,'Cross-Page Data'!$I$14:$J$117,2,FALSE),J5684))</f>
        <v>heavy or residual fuel oil</v>
      </c>
      <c r="J5684" t="str">
        <f>VLOOKUP(E5684,'Cross-Page Data'!$D$4:$F$48,3,FALSE)</f>
        <v>heavy or residual fuel oil</v>
      </c>
      <c r="K5684" t="b">
        <f t="shared" si="88"/>
        <v>0</v>
      </c>
    </row>
    <row r="5685" spans="1:11">
      <c r="A5685" s="120">
        <v>50466</v>
      </c>
      <c r="B5685" s="121" t="s">
        <v>205</v>
      </c>
      <c r="C5685" s="121" t="s">
        <v>209</v>
      </c>
      <c r="D5685" s="121" t="s">
        <v>68</v>
      </c>
      <c r="E5685" s="121" t="s">
        <v>176</v>
      </c>
      <c r="F5685" s="122">
        <v>399046</v>
      </c>
      <c r="G5685" s="122">
        <v>55560.378</v>
      </c>
      <c r="H5685" s="120">
        <v>2019</v>
      </c>
      <c r="I5685" t="str">
        <f>IF(J5685="natural gas",VLOOKUP(D5685,'Cross-Page Data'!$I$4:$J$13,2,FALSE),IF(J5685="solar",VLOOKUP('Form 923'!D5685,'Cross-Page Data'!$I$14:$J$117,2,FALSE),J5685))</f>
        <v>biomass</v>
      </c>
      <c r="J5685" t="str">
        <f>VLOOKUP(E5685,'Cross-Page Data'!$D$4:$F$48,3,FALSE)</f>
        <v>biomass</v>
      </c>
      <c r="K5685" t="b">
        <f t="shared" si="88"/>
        <v>0</v>
      </c>
    </row>
    <row r="5686" ht="25.5" spans="1:11">
      <c r="A5686" s="120">
        <v>50468</v>
      </c>
      <c r="B5686" s="121" t="s">
        <v>201</v>
      </c>
      <c r="C5686" s="121" t="s">
        <v>211</v>
      </c>
      <c r="D5686" s="121" t="s">
        <v>116</v>
      </c>
      <c r="E5686" s="121" t="s">
        <v>170</v>
      </c>
      <c r="F5686" s="122">
        <v>0</v>
      </c>
      <c r="G5686" s="122">
        <v>0</v>
      </c>
      <c r="H5686" s="120">
        <v>2019</v>
      </c>
      <c r="I5686" t="str">
        <f>IF(J5686="natural gas",VLOOKUP(D5686,'Cross-Page Data'!$I$4:$J$13,2,FALSE),IF(J5686="solar",VLOOKUP('Form 923'!D5686,'Cross-Page Data'!$I$14:$J$117,2,FALSE),J5686))</f>
        <v>hydro</v>
      </c>
      <c r="J5686" t="str">
        <f>VLOOKUP(E5686,'Cross-Page Data'!$D$4:$F$48,3,FALSE)</f>
        <v>hydro</v>
      </c>
      <c r="K5686" t="b">
        <f t="shared" si="88"/>
        <v>0</v>
      </c>
    </row>
    <row r="5687" spans="1:11">
      <c r="A5687" s="120">
        <v>50472</v>
      </c>
      <c r="B5687" s="121" t="s">
        <v>205</v>
      </c>
      <c r="C5687" s="121" t="s">
        <v>208</v>
      </c>
      <c r="D5687" s="121" t="s">
        <v>68</v>
      </c>
      <c r="E5687" s="121" t="s">
        <v>70</v>
      </c>
      <c r="F5687" s="122">
        <v>0</v>
      </c>
      <c r="G5687" s="122">
        <v>0</v>
      </c>
      <c r="H5687" s="120">
        <v>2019</v>
      </c>
      <c r="I5687" t="str">
        <f>IF(J5687="natural gas",VLOOKUP(D5687,'Cross-Page Data'!$I$4:$J$13,2,FALSE),IF(J5687="solar",VLOOKUP('Form 923'!D5687,'Cross-Page Data'!$I$14:$J$117,2,FALSE),J5687))</f>
        <v>heavy or residual fuel oil</v>
      </c>
      <c r="J5687" t="str">
        <f>VLOOKUP(E5687,'Cross-Page Data'!$D$4:$F$48,3,FALSE)</f>
        <v>heavy or residual fuel oil</v>
      </c>
      <c r="K5687" t="b">
        <f t="shared" si="88"/>
        <v>0</v>
      </c>
    </row>
    <row r="5688" spans="1:11">
      <c r="A5688" s="120">
        <v>50472</v>
      </c>
      <c r="B5688" s="121" t="s">
        <v>205</v>
      </c>
      <c r="C5688" s="121" t="s">
        <v>208</v>
      </c>
      <c r="D5688" s="121" t="s">
        <v>68</v>
      </c>
      <c r="E5688" s="121" t="s">
        <v>105</v>
      </c>
      <c r="F5688" s="122">
        <v>461363</v>
      </c>
      <c r="G5688" s="122">
        <v>67866.587</v>
      </c>
      <c r="H5688" s="120">
        <v>2019</v>
      </c>
      <c r="I5688" t="str">
        <f>IF(J5688="natural gas",VLOOKUP(D5688,'Cross-Page Data'!$I$4:$J$13,2,FALSE),IF(J5688="solar",VLOOKUP('Form 923'!D5688,'Cross-Page Data'!$I$14:$J$117,2,FALSE),J5688))</f>
        <v>municipal solid waste</v>
      </c>
      <c r="J5688" t="str">
        <f>VLOOKUP(E5688,'Cross-Page Data'!$D$4:$F$48,3,FALSE)</f>
        <v>municipal solid waste</v>
      </c>
      <c r="K5688" t="b">
        <f t="shared" si="88"/>
        <v>0</v>
      </c>
    </row>
    <row r="5689" spans="1:11">
      <c r="A5689" s="120">
        <v>50472</v>
      </c>
      <c r="B5689" s="121" t="s">
        <v>205</v>
      </c>
      <c r="C5689" s="121" t="s">
        <v>208</v>
      </c>
      <c r="D5689" s="121" t="s">
        <v>68</v>
      </c>
      <c r="E5689" s="121" t="s">
        <v>110</v>
      </c>
      <c r="F5689" s="122">
        <v>563881</v>
      </c>
      <c r="G5689" s="122">
        <v>82946.846</v>
      </c>
      <c r="H5689" s="120">
        <v>2019</v>
      </c>
      <c r="I5689" t="str">
        <f>IF(J5689="natural gas",VLOOKUP(D5689,'Cross-Page Data'!$I$4:$J$13,2,FALSE),IF(J5689="solar",VLOOKUP('Form 923'!D5689,'Cross-Page Data'!$I$14:$J$117,2,FALSE),J5689))</f>
        <v>municipal solid waste</v>
      </c>
      <c r="J5689" t="str">
        <f>VLOOKUP(E5689,'Cross-Page Data'!$D$4:$F$48,3,FALSE)</f>
        <v>municipal solid waste</v>
      </c>
      <c r="K5689" t="b">
        <f t="shared" si="88"/>
        <v>0</v>
      </c>
    </row>
    <row r="5690" spans="1:11">
      <c r="A5690" s="120">
        <v>50472</v>
      </c>
      <c r="B5690" s="121" t="s">
        <v>205</v>
      </c>
      <c r="C5690" s="121" t="s">
        <v>208</v>
      </c>
      <c r="D5690" s="121" t="s">
        <v>68</v>
      </c>
      <c r="E5690" s="121" t="s">
        <v>38</v>
      </c>
      <c r="F5690" s="122">
        <v>82452</v>
      </c>
      <c r="G5690" s="122">
        <v>12027.567</v>
      </c>
      <c r="H5690" s="120">
        <v>2019</v>
      </c>
      <c r="I5690" t="str">
        <f>IF(J5690="natural gas",VLOOKUP(D5690,'Cross-Page Data'!$I$4:$J$13,2,FALSE),IF(J5690="solar",VLOOKUP('Form 923'!D5690,'Cross-Page Data'!$I$14:$J$117,2,FALSE),J5690))</f>
        <v>natural gas nonpeaker - preexisting retiring</v>
      </c>
      <c r="J5690" t="str">
        <f>VLOOKUP(E5690,'Cross-Page Data'!$D$4:$F$48,3,FALSE)</f>
        <v>natural gas</v>
      </c>
      <c r="K5690" t="b">
        <f t="shared" si="88"/>
        <v>0</v>
      </c>
    </row>
    <row r="5691" spans="1:11">
      <c r="A5691" s="120">
        <v>50474</v>
      </c>
      <c r="B5691" s="121" t="s">
        <v>205</v>
      </c>
      <c r="C5691" s="121" t="s">
        <v>209</v>
      </c>
      <c r="D5691" s="121" t="s">
        <v>68</v>
      </c>
      <c r="E5691" s="121" t="s">
        <v>70</v>
      </c>
      <c r="F5691" s="122">
        <v>153</v>
      </c>
      <c r="G5691" s="122">
        <v>34.966</v>
      </c>
      <c r="H5691" s="120">
        <v>2019</v>
      </c>
      <c r="I5691" t="str">
        <f>IF(J5691="natural gas",VLOOKUP(D5691,'Cross-Page Data'!$I$4:$J$13,2,FALSE),IF(J5691="solar",VLOOKUP('Form 923'!D5691,'Cross-Page Data'!$I$14:$J$117,2,FALSE),J5691))</f>
        <v>heavy or residual fuel oil</v>
      </c>
      <c r="J5691" t="str">
        <f>VLOOKUP(E5691,'Cross-Page Data'!$D$4:$F$48,3,FALSE)</f>
        <v>heavy or residual fuel oil</v>
      </c>
      <c r="K5691" t="b">
        <f t="shared" si="88"/>
        <v>0</v>
      </c>
    </row>
    <row r="5692" spans="1:11">
      <c r="A5692" s="120">
        <v>50474</v>
      </c>
      <c r="B5692" s="121" t="s">
        <v>205</v>
      </c>
      <c r="C5692" s="121" t="s">
        <v>209</v>
      </c>
      <c r="D5692" s="121" t="s">
        <v>68</v>
      </c>
      <c r="E5692" s="121" t="s">
        <v>38</v>
      </c>
      <c r="F5692" s="122">
        <v>29429</v>
      </c>
      <c r="G5692" s="122">
        <v>6727.868</v>
      </c>
      <c r="H5692" s="120">
        <v>2019</v>
      </c>
      <c r="I5692" t="str">
        <f>IF(J5692="natural gas",VLOOKUP(D5692,'Cross-Page Data'!$I$4:$J$13,2,FALSE),IF(J5692="solar",VLOOKUP('Form 923'!D5692,'Cross-Page Data'!$I$14:$J$117,2,FALSE),J5692))</f>
        <v>natural gas nonpeaker - preexisting retiring</v>
      </c>
      <c r="J5692" t="str">
        <f>VLOOKUP(E5692,'Cross-Page Data'!$D$4:$F$48,3,FALSE)</f>
        <v>natural gas</v>
      </c>
      <c r="K5692" t="b">
        <f t="shared" si="88"/>
        <v>0</v>
      </c>
    </row>
    <row r="5693" spans="1:11">
      <c r="A5693" s="120">
        <v>50474</v>
      </c>
      <c r="B5693" s="121" t="s">
        <v>205</v>
      </c>
      <c r="C5693" s="121" t="s">
        <v>209</v>
      </c>
      <c r="D5693" s="121" t="s">
        <v>68</v>
      </c>
      <c r="E5693" s="121" t="s">
        <v>142</v>
      </c>
      <c r="F5693" s="122">
        <v>425714</v>
      </c>
      <c r="G5693" s="122">
        <v>97320.166</v>
      </c>
      <c r="H5693" s="120">
        <v>2019</v>
      </c>
      <c r="I5693" t="str">
        <f>IF(J5693="natural gas",VLOOKUP(D5693,'Cross-Page Data'!$I$4:$J$13,2,FALSE),IF(J5693="solar",VLOOKUP('Form 923'!D5693,'Cross-Page Data'!$I$14:$J$117,2,FALSE),J5693))</f>
        <v>other</v>
      </c>
      <c r="J5693" t="str">
        <f>VLOOKUP(E5693,'Cross-Page Data'!$D$4:$F$48,3,FALSE)</f>
        <v>other</v>
      </c>
      <c r="K5693" t="b">
        <f t="shared" si="88"/>
        <v>0</v>
      </c>
    </row>
    <row r="5694" spans="1:11">
      <c r="A5694" s="120">
        <v>50474</v>
      </c>
      <c r="B5694" s="121" t="s">
        <v>205</v>
      </c>
      <c r="C5694" s="121" t="s">
        <v>209</v>
      </c>
      <c r="D5694" s="121" t="s">
        <v>68</v>
      </c>
      <c r="E5694" s="121" t="s">
        <v>146</v>
      </c>
      <c r="F5694" s="122">
        <v>0</v>
      </c>
      <c r="G5694" s="122">
        <v>0</v>
      </c>
      <c r="H5694" s="120">
        <v>2019</v>
      </c>
      <c r="I5694" t="str">
        <f>IF(J5694="natural gas",VLOOKUP(D5694,'Cross-Page Data'!$I$4:$J$13,2,FALSE),IF(J5694="solar",VLOOKUP('Form 923'!D5694,'Cross-Page Data'!$I$14:$J$117,2,FALSE),J5694))</f>
        <v>other</v>
      </c>
      <c r="J5694" t="str">
        <f>VLOOKUP(E5694,'Cross-Page Data'!$D$4:$F$48,3,FALSE)</f>
        <v>other</v>
      </c>
      <c r="K5694" t="b">
        <f t="shared" si="88"/>
        <v>0</v>
      </c>
    </row>
    <row r="5695" spans="1:11">
      <c r="A5695" s="120">
        <v>50474</v>
      </c>
      <c r="B5695" s="121" t="s">
        <v>205</v>
      </c>
      <c r="C5695" s="121" t="s">
        <v>209</v>
      </c>
      <c r="D5695" s="121" t="s">
        <v>68</v>
      </c>
      <c r="E5695" s="121" t="s">
        <v>152</v>
      </c>
      <c r="F5695" s="122">
        <v>0</v>
      </c>
      <c r="G5695" s="122">
        <v>0</v>
      </c>
      <c r="H5695" s="120">
        <v>2019</v>
      </c>
      <c r="I5695" t="str">
        <f>IF(J5695="natural gas",VLOOKUP(D5695,'Cross-Page Data'!$I$4:$J$13,2,FALSE),IF(J5695="solar",VLOOKUP('Form 923'!D5695,'Cross-Page Data'!$I$14:$J$117,2,FALSE),J5695))</f>
        <v>heavy or residual fuel oil</v>
      </c>
      <c r="J5695" t="str">
        <f>VLOOKUP(E5695,'Cross-Page Data'!$D$4:$F$48,3,FALSE)</f>
        <v>heavy or residual fuel oil</v>
      </c>
      <c r="K5695" t="b">
        <f t="shared" si="88"/>
        <v>0</v>
      </c>
    </row>
    <row r="5696" spans="1:11">
      <c r="A5696" s="120">
        <v>50475</v>
      </c>
      <c r="B5696" s="121" t="s">
        <v>205</v>
      </c>
      <c r="C5696" s="121" t="s">
        <v>209</v>
      </c>
      <c r="D5696" s="121" t="s">
        <v>73</v>
      </c>
      <c r="E5696" s="121" t="s">
        <v>38</v>
      </c>
      <c r="F5696" s="122">
        <v>1167931</v>
      </c>
      <c r="G5696" s="122">
        <v>76451</v>
      </c>
      <c r="H5696" s="120">
        <v>2019</v>
      </c>
      <c r="I5696" t="str">
        <f>IF(J5696="natural gas",VLOOKUP(D5696,'Cross-Page Data'!$I$4:$J$13,2,FALSE),IF(J5696="solar",VLOOKUP('Form 923'!D5696,'Cross-Page Data'!$I$14:$J$117,2,FALSE),J5696))</f>
        <v>natural gas peaker</v>
      </c>
      <c r="J5696" t="str">
        <f>VLOOKUP(E5696,'Cross-Page Data'!$D$4:$F$48,3,FALSE)</f>
        <v>natural gas</v>
      </c>
      <c r="K5696" t="b">
        <f t="shared" si="88"/>
        <v>0</v>
      </c>
    </row>
    <row r="5697" spans="1:11">
      <c r="A5697" s="120">
        <v>50476</v>
      </c>
      <c r="B5697" s="121" t="s">
        <v>205</v>
      </c>
      <c r="C5697" s="121" t="s">
        <v>209</v>
      </c>
      <c r="D5697" s="121" t="s">
        <v>116</v>
      </c>
      <c r="E5697" s="121" t="s">
        <v>170</v>
      </c>
      <c r="F5697" s="122">
        <v>166583</v>
      </c>
      <c r="G5697" s="122">
        <v>18712.98</v>
      </c>
      <c r="H5697" s="120">
        <v>2019</v>
      </c>
      <c r="I5697" t="str">
        <f>IF(J5697="natural gas",VLOOKUP(D5697,'Cross-Page Data'!$I$4:$J$13,2,FALSE),IF(J5697="solar",VLOOKUP('Form 923'!D5697,'Cross-Page Data'!$I$14:$J$117,2,FALSE),J5697))</f>
        <v>hydro</v>
      </c>
      <c r="J5697" t="str">
        <f>VLOOKUP(E5697,'Cross-Page Data'!$D$4:$F$48,3,FALSE)</f>
        <v>hydro</v>
      </c>
      <c r="K5697" t="b">
        <f t="shared" si="88"/>
        <v>0</v>
      </c>
    </row>
    <row r="5698" spans="1:11">
      <c r="A5698" s="120">
        <v>50476</v>
      </c>
      <c r="B5698" s="121" t="s">
        <v>205</v>
      </c>
      <c r="C5698" s="121" t="s">
        <v>209</v>
      </c>
      <c r="D5698" s="121" t="s">
        <v>68</v>
      </c>
      <c r="E5698" s="121" t="s">
        <v>54</v>
      </c>
      <c r="F5698" s="122">
        <v>0</v>
      </c>
      <c r="G5698" s="122">
        <v>0</v>
      </c>
      <c r="H5698" s="120">
        <v>2019</v>
      </c>
      <c r="I5698" t="str">
        <f>IF(J5698="natural gas",VLOOKUP(D5698,'Cross-Page Data'!$I$4:$J$13,2,FALSE),IF(J5698="solar",VLOOKUP('Form 923'!D5698,'Cross-Page Data'!$I$14:$J$117,2,FALSE),J5698))</f>
        <v>hard coal</v>
      </c>
      <c r="J5698" t="str">
        <f>VLOOKUP(E5698,'Cross-Page Data'!$D$4:$F$48,3,FALSE)</f>
        <v>hard coal</v>
      </c>
      <c r="K5698" t="b">
        <f t="shared" si="88"/>
        <v>0</v>
      </c>
    </row>
    <row r="5699" spans="1:11">
      <c r="A5699" s="120">
        <v>50476</v>
      </c>
      <c r="B5699" s="121" t="s">
        <v>205</v>
      </c>
      <c r="C5699" s="121" t="s">
        <v>209</v>
      </c>
      <c r="D5699" s="121" t="s">
        <v>68</v>
      </c>
      <c r="E5699" s="121" t="s">
        <v>59</v>
      </c>
      <c r="F5699" s="122">
        <v>74541</v>
      </c>
      <c r="G5699" s="122">
        <v>14685.53</v>
      </c>
      <c r="H5699" s="120">
        <v>2019</v>
      </c>
      <c r="I5699" t="str">
        <f>IF(J5699="natural gas",VLOOKUP(D5699,'Cross-Page Data'!$I$4:$J$13,2,FALSE),IF(J5699="solar",VLOOKUP('Form 923'!D5699,'Cross-Page Data'!$I$14:$J$117,2,FALSE),J5699))</f>
        <v>biomass</v>
      </c>
      <c r="J5699" t="str">
        <f>VLOOKUP(E5699,'Cross-Page Data'!$D$4:$F$48,3,FALSE)</f>
        <v>biomass</v>
      </c>
      <c r="K5699" t="b">
        <f t="shared" si="88"/>
        <v>0</v>
      </c>
    </row>
    <row r="5700" spans="1:11">
      <c r="A5700" s="120">
        <v>50476</v>
      </c>
      <c r="B5700" s="121" t="s">
        <v>205</v>
      </c>
      <c r="C5700" s="121" t="s">
        <v>209</v>
      </c>
      <c r="D5700" s="121" t="s">
        <v>68</v>
      </c>
      <c r="E5700" s="121" t="s">
        <v>70</v>
      </c>
      <c r="F5700" s="122">
        <v>137</v>
      </c>
      <c r="G5700" s="122">
        <v>27.016</v>
      </c>
      <c r="H5700" s="120">
        <v>2019</v>
      </c>
      <c r="I5700" t="str">
        <f>IF(J5700="natural gas",VLOOKUP(D5700,'Cross-Page Data'!$I$4:$J$13,2,FALSE),IF(J5700="solar",VLOOKUP('Form 923'!D5700,'Cross-Page Data'!$I$14:$J$117,2,FALSE),J5700))</f>
        <v>heavy or residual fuel oil</v>
      </c>
      <c r="J5700" t="str">
        <f>VLOOKUP(E5700,'Cross-Page Data'!$D$4:$F$48,3,FALSE)</f>
        <v>heavy or residual fuel oil</v>
      </c>
      <c r="K5700" t="b">
        <f t="shared" si="88"/>
        <v>0</v>
      </c>
    </row>
    <row r="5701" spans="1:11">
      <c r="A5701" s="120">
        <v>50476</v>
      </c>
      <c r="B5701" s="121" t="s">
        <v>205</v>
      </c>
      <c r="C5701" s="121" t="s">
        <v>209</v>
      </c>
      <c r="D5701" s="121" t="s">
        <v>68</v>
      </c>
      <c r="E5701" s="121" t="s">
        <v>38</v>
      </c>
      <c r="F5701" s="122">
        <v>216686</v>
      </c>
      <c r="G5701" s="122">
        <v>42689.769</v>
      </c>
      <c r="H5701" s="120">
        <v>2019</v>
      </c>
      <c r="I5701" t="str">
        <f>IF(J5701="natural gas",VLOOKUP(D5701,'Cross-Page Data'!$I$4:$J$13,2,FALSE),IF(J5701="solar",VLOOKUP('Form 923'!D5701,'Cross-Page Data'!$I$14:$J$117,2,FALSE),J5701))</f>
        <v>natural gas nonpeaker - preexisting retiring</v>
      </c>
      <c r="J5701" t="str">
        <f>VLOOKUP(E5701,'Cross-Page Data'!$D$4:$F$48,3,FALSE)</f>
        <v>natural gas</v>
      </c>
      <c r="K5701" t="b">
        <f t="shared" si="88"/>
        <v>0</v>
      </c>
    </row>
    <row r="5702" spans="1:11">
      <c r="A5702" s="120">
        <v>50476</v>
      </c>
      <c r="B5702" s="121" t="s">
        <v>205</v>
      </c>
      <c r="C5702" s="121" t="s">
        <v>209</v>
      </c>
      <c r="D5702" s="121" t="s">
        <v>68</v>
      </c>
      <c r="E5702" s="121" t="s">
        <v>130</v>
      </c>
      <c r="F5702" s="122">
        <v>12253</v>
      </c>
      <c r="G5702" s="122">
        <v>2414.193</v>
      </c>
      <c r="H5702" s="120">
        <v>2019</v>
      </c>
      <c r="I5702" t="str">
        <f>IF(J5702="natural gas",VLOOKUP(D5702,'Cross-Page Data'!$I$4:$J$13,2,FALSE),IF(J5702="solar",VLOOKUP('Form 923'!D5702,'Cross-Page Data'!$I$14:$J$117,2,FALSE),J5702))</f>
        <v>biomass</v>
      </c>
      <c r="J5702" t="str">
        <f>VLOOKUP(E5702,'Cross-Page Data'!$D$4:$F$48,3,FALSE)</f>
        <v>biomass</v>
      </c>
      <c r="K5702" t="b">
        <f t="shared" si="88"/>
        <v>0</v>
      </c>
    </row>
    <row r="5703" spans="1:11">
      <c r="A5703" s="120">
        <v>50476</v>
      </c>
      <c r="B5703" s="121" t="s">
        <v>205</v>
      </c>
      <c r="C5703" s="121" t="s">
        <v>209</v>
      </c>
      <c r="D5703" s="121" t="s">
        <v>68</v>
      </c>
      <c r="E5703" s="121" t="s">
        <v>137</v>
      </c>
      <c r="F5703" s="122">
        <v>1724</v>
      </c>
      <c r="G5703" s="122">
        <v>339.349</v>
      </c>
      <c r="H5703" s="120">
        <v>2019</v>
      </c>
      <c r="I5703" t="str">
        <f>IF(J5703="natural gas",VLOOKUP(D5703,'Cross-Page Data'!$I$4:$J$13,2,FALSE),IF(J5703="solar",VLOOKUP('Form 923'!D5703,'Cross-Page Data'!$I$14:$J$117,2,FALSE),J5703))</f>
        <v>biomass</v>
      </c>
      <c r="J5703" t="str">
        <f>VLOOKUP(E5703,'Cross-Page Data'!$D$4:$F$48,3,FALSE)</f>
        <v>biomass</v>
      </c>
      <c r="K5703" t="b">
        <f t="shared" ref="K5703:K5766" si="89">IF(AND($N$6=FALSE,OR(C5703="Commercial NAICS Cogen",C5703="Industrial NAICS Cogen",C5703="NAICS-22 Cogen")),FALSE,IF(AND($N$7=FALSE,OR(C5703="Commercial NAICS Cogen",C5703="Commercial NAICS Non-Cogen",C5703="industrial NAICS Cogen",C5703="industrial NAICS non-cogen")),FALSE,TRUE))</f>
        <v>0</v>
      </c>
    </row>
    <row r="5704" spans="1:11">
      <c r="A5704" s="120">
        <v>50476</v>
      </c>
      <c r="B5704" s="121" t="s">
        <v>205</v>
      </c>
      <c r="C5704" s="121" t="s">
        <v>209</v>
      </c>
      <c r="D5704" s="121" t="s">
        <v>68</v>
      </c>
      <c r="E5704" s="121" t="s">
        <v>152</v>
      </c>
      <c r="F5704" s="122">
        <v>0</v>
      </c>
      <c r="G5704" s="122">
        <v>0</v>
      </c>
      <c r="H5704" s="120">
        <v>2019</v>
      </c>
      <c r="I5704" t="str">
        <f>IF(J5704="natural gas",VLOOKUP(D5704,'Cross-Page Data'!$I$4:$J$13,2,FALSE),IF(J5704="solar",VLOOKUP('Form 923'!D5704,'Cross-Page Data'!$I$14:$J$117,2,FALSE),J5704))</f>
        <v>heavy or residual fuel oil</v>
      </c>
      <c r="J5704" t="str">
        <f>VLOOKUP(E5704,'Cross-Page Data'!$D$4:$F$48,3,FALSE)</f>
        <v>heavy or residual fuel oil</v>
      </c>
      <c r="K5704" t="b">
        <f t="shared" si="89"/>
        <v>0</v>
      </c>
    </row>
    <row r="5705" spans="1:11">
      <c r="A5705" s="120">
        <v>50476</v>
      </c>
      <c r="B5705" s="121" t="s">
        <v>205</v>
      </c>
      <c r="C5705" s="121" t="s">
        <v>209</v>
      </c>
      <c r="D5705" s="121" t="s">
        <v>68</v>
      </c>
      <c r="E5705" s="121" t="s">
        <v>176</v>
      </c>
      <c r="F5705" s="122">
        <v>192847</v>
      </c>
      <c r="G5705" s="122">
        <v>37993.527</v>
      </c>
      <c r="H5705" s="120">
        <v>2019</v>
      </c>
      <c r="I5705" t="str">
        <f>IF(J5705="natural gas",VLOOKUP(D5705,'Cross-Page Data'!$I$4:$J$13,2,FALSE),IF(J5705="solar",VLOOKUP('Form 923'!D5705,'Cross-Page Data'!$I$14:$J$117,2,FALSE),J5705))</f>
        <v>biomass</v>
      </c>
      <c r="J5705" t="str">
        <f>VLOOKUP(E5705,'Cross-Page Data'!$D$4:$F$48,3,FALSE)</f>
        <v>biomass</v>
      </c>
      <c r="K5705" t="b">
        <f t="shared" si="89"/>
        <v>0</v>
      </c>
    </row>
    <row r="5706" spans="1:11">
      <c r="A5706" s="120">
        <v>50479</v>
      </c>
      <c r="B5706" s="121" t="s">
        <v>205</v>
      </c>
      <c r="C5706" s="121" t="s">
        <v>209</v>
      </c>
      <c r="D5706" s="121" t="s">
        <v>116</v>
      </c>
      <c r="E5706" s="121" t="s">
        <v>170</v>
      </c>
      <c r="F5706" s="122">
        <v>1247</v>
      </c>
      <c r="G5706" s="122">
        <v>140</v>
      </c>
      <c r="H5706" s="120">
        <v>2019</v>
      </c>
      <c r="I5706" t="str">
        <f>IF(J5706="natural gas",VLOOKUP(D5706,'Cross-Page Data'!$I$4:$J$13,2,FALSE),IF(J5706="solar",VLOOKUP('Form 923'!D5706,'Cross-Page Data'!$I$14:$J$117,2,FALSE),J5706))</f>
        <v>hydro</v>
      </c>
      <c r="J5706" t="str">
        <f>VLOOKUP(E5706,'Cross-Page Data'!$D$4:$F$48,3,FALSE)</f>
        <v>hydro</v>
      </c>
      <c r="K5706" t="b">
        <f t="shared" si="89"/>
        <v>0</v>
      </c>
    </row>
    <row r="5707" spans="1:11">
      <c r="A5707" s="120">
        <v>50479</v>
      </c>
      <c r="B5707" s="121" t="s">
        <v>205</v>
      </c>
      <c r="C5707" s="121" t="s">
        <v>209</v>
      </c>
      <c r="D5707" s="121" t="s">
        <v>68</v>
      </c>
      <c r="E5707" s="121" t="s">
        <v>54</v>
      </c>
      <c r="F5707" s="122">
        <v>0</v>
      </c>
      <c r="G5707" s="122">
        <v>0</v>
      </c>
      <c r="H5707" s="120">
        <v>2019</v>
      </c>
      <c r="I5707" t="str">
        <f>IF(J5707="natural gas",VLOOKUP(D5707,'Cross-Page Data'!$I$4:$J$13,2,FALSE),IF(J5707="solar",VLOOKUP('Form 923'!D5707,'Cross-Page Data'!$I$14:$J$117,2,FALSE),J5707))</f>
        <v>hard coal</v>
      </c>
      <c r="J5707" t="str">
        <f>VLOOKUP(E5707,'Cross-Page Data'!$D$4:$F$48,3,FALSE)</f>
        <v>hard coal</v>
      </c>
      <c r="K5707" t="b">
        <f t="shared" si="89"/>
        <v>0</v>
      </c>
    </row>
    <row r="5708" spans="1:11">
      <c r="A5708" s="120">
        <v>50479</v>
      </c>
      <c r="B5708" s="121" t="s">
        <v>205</v>
      </c>
      <c r="C5708" s="121" t="s">
        <v>209</v>
      </c>
      <c r="D5708" s="121" t="s">
        <v>68</v>
      </c>
      <c r="E5708" s="121" t="s">
        <v>70</v>
      </c>
      <c r="F5708" s="122">
        <v>0</v>
      </c>
      <c r="G5708" s="122">
        <v>0</v>
      </c>
      <c r="H5708" s="120">
        <v>2019</v>
      </c>
      <c r="I5708" t="str">
        <f>IF(J5708="natural gas",VLOOKUP(D5708,'Cross-Page Data'!$I$4:$J$13,2,FALSE),IF(J5708="solar",VLOOKUP('Form 923'!D5708,'Cross-Page Data'!$I$14:$J$117,2,FALSE),J5708))</f>
        <v>heavy or residual fuel oil</v>
      </c>
      <c r="J5708" t="str">
        <f>VLOOKUP(E5708,'Cross-Page Data'!$D$4:$F$48,3,FALSE)</f>
        <v>heavy or residual fuel oil</v>
      </c>
      <c r="K5708" t="b">
        <f t="shared" si="89"/>
        <v>0</v>
      </c>
    </row>
    <row r="5709" spans="1:11">
      <c r="A5709" s="120">
        <v>50479</v>
      </c>
      <c r="B5709" s="121" t="s">
        <v>205</v>
      </c>
      <c r="C5709" s="121" t="s">
        <v>209</v>
      </c>
      <c r="D5709" s="121" t="s">
        <v>68</v>
      </c>
      <c r="E5709" s="121" t="s">
        <v>38</v>
      </c>
      <c r="F5709" s="122">
        <v>78451</v>
      </c>
      <c r="G5709" s="122">
        <v>17042.352</v>
      </c>
      <c r="H5709" s="120">
        <v>2019</v>
      </c>
      <c r="I5709" t="str">
        <f>IF(J5709="natural gas",VLOOKUP(D5709,'Cross-Page Data'!$I$4:$J$13,2,FALSE),IF(J5709="solar",VLOOKUP('Form 923'!D5709,'Cross-Page Data'!$I$14:$J$117,2,FALSE),J5709))</f>
        <v>natural gas nonpeaker - preexisting retiring</v>
      </c>
      <c r="J5709" t="str">
        <f>VLOOKUP(E5709,'Cross-Page Data'!$D$4:$F$48,3,FALSE)</f>
        <v>natural gas</v>
      </c>
      <c r="K5709" t="b">
        <f t="shared" si="89"/>
        <v>0</v>
      </c>
    </row>
    <row r="5710" spans="1:11">
      <c r="A5710" s="120">
        <v>50479</v>
      </c>
      <c r="B5710" s="121" t="s">
        <v>205</v>
      </c>
      <c r="C5710" s="121" t="s">
        <v>209</v>
      </c>
      <c r="D5710" s="121" t="s">
        <v>68</v>
      </c>
      <c r="E5710" s="121" t="s">
        <v>137</v>
      </c>
      <c r="F5710" s="122">
        <v>9187</v>
      </c>
      <c r="G5710" s="122">
        <v>1995.587</v>
      </c>
      <c r="H5710" s="120">
        <v>2019</v>
      </c>
      <c r="I5710" t="str">
        <f>IF(J5710="natural gas",VLOOKUP(D5710,'Cross-Page Data'!$I$4:$J$13,2,FALSE),IF(J5710="solar",VLOOKUP('Form 923'!D5710,'Cross-Page Data'!$I$14:$J$117,2,FALSE),J5710))</f>
        <v>biomass</v>
      </c>
      <c r="J5710" t="str">
        <f>VLOOKUP(E5710,'Cross-Page Data'!$D$4:$F$48,3,FALSE)</f>
        <v>biomass</v>
      </c>
      <c r="K5710" t="b">
        <f t="shared" si="89"/>
        <v>0</v>
      </c>
    </row>
    <row r="5711" spans="1:11">
      <c r="A5711" s="120">
        <v>50479</v>
      </c>
      <c r="B5711" s="121" t="s">
        <v>205</v>
      </c>
      <c r="C5711" s="121" t="s">
        <v>209</v>
      </c>
      <c r="D5711" s="121" t="s">
        <v>68</v>
      </c>
      <c r="E5711" s="121" t="s">
        <v>176</v>
      </c>
      <c r="F5711" s="122">
        <v>150377</v>
      </c>
      <c r="G5711" s="122">
        <v>32666.061</v>
      </c>
      <c r="H5711" s="120">
        <v>2019</v>
      </c>
      <c r="I5711" t="str">
        <f>IF(J5711="natural gas",VLOOKUP(D5711,'Cross-Page Data'!$I$4:$J$13,2,FALSE),IF(J5711="solar",VLOOKUP('Form 923'!D5711,'Cross-Page Data'!$I$14:$J$117,2,FALSE),J5711))</f>
        <v>biomass</v>
      </c>
      <c r="J5711" t="str">
        <f>VLOOKUP(E5711,'Cross-Page Data'!$D$4:$F$48,3,FALSE)</f>
        <v>biomass</v>
      </c>
      <c r="K5711" t="b">
        <f t="shared" si="89"/>
        <v>0</v>
      </c>
    </row>
    <row r="5712" spans="1:11">
      <c r="A5712" s="120">
        <v>50481</v>
      </c>
      <c r="B5712" s="121" t="s">
        <v>205</v>
      </c>
      <c r="C5712" s="121" t="s">
        <v>209</v>
      </c>
      <c r="D5712" s="121" t="s">
        <v>68</v>
      </c>
      <c r="E5712" s="121" t="s">
        <v>54</v>
      </c>
      <c r="F5712" s="122">
        <v>2341950</v>
      </c>
      <c r="G5712" s="122">
        <v>430502.07</v>
      </c>
      <c r="H5712" s="120">
        <v>2019</v>
      </c>
      <c r="I5712" t="str">
        <f>IF(J5712="natural gas",VLOOKUP(D5712,'Cross-Page Data'!$I$4:$J$13,2,FALSE),IF(J5712="solar",VLOOKUP('Form 923'!D5712,'Cross-Page Data'!$I$14:$J$117,2,FALSE),J5712))</f>
        <v>hard coal</v>
      </c>
      <c r="J5712" t="str">
        <f>VLOOKUP(E5712,'Cross-Page Data'!$D$4:$F$48,3,FALSE)</f>
        <v>hard coal</v>
      </c>
      <c r="K5712" t="b">
        <f t="shared" si="89"/>
        <v>0</v>
      </c>
    </row>
    <row r="5713" spans="1:11">
      <c r="A5713" s="120">
        <v>50481</v>
      </c>
      <c r="B5713" s="121" t="s">
        <v>205</v>
      </c>
      <c r="C5713" s="121" t="s">
        <v>209</v>
      </c>
      <c r="D5713" s="121" t="s">
        <v>68</v>
      </c>
      <c r="E5713" s="121" t="s">
        <v>38</v>
      </c>
      <c r="F5713" s="122">
        <v>3273000</v>
      </c>
      <c r="G5713" s="122">
        <v>601649.23</v>
      </c>
      <c r="H5713" s="120">
        <v>2019</v>
      </c>
      <c r="I5713" t="str">
        <f>IF(J5713="natural gas",VLOOKUP(D5713,'Cross-Page Data'!$I$4:$J$13,2,FALSE),IF(J5713="solar",VLOOKUP('Form 923'!D5713,'Cross-Page Data'!$I$14:$J$117,2,FALSE),J5713))</f>
        <v>natural gas nonpeaker - preexisting retiring</v>
      </c>
      <c r="J5713" t="str">
        <f>VLOOKUP(E5713,'Cross-Page Data'!$D$4:$F$48,3,FALSE)</f>
        <v>natural gas</v>
      </c>
      <c r="K5713" t="b">
        <f t="shared" si="89"/>
        <v>0</v>
      </c>
    </row>
    <row r="5714" spans="1:11">
      <c r="A5714" s="120">
        <v>50481</v>
      </c>
      <c r="B5714" s="121" t="s">
        <v>205</v>
      </c>
      <c r="C5714" s="121" t="s">
        <v>209</v>
      </c>
      <c r="D5714" s="121" t="s">
        <v>68</v>
      </c>
      <c r="E5714" s="121" t="s">
        <v>140</v>
      </c>
      <c r="F5714" s="122">
        <v>60770</v>
      </c>
      <c r="G5714" s="122">
        <v>11171.044</v>
      </c>
      <c r="H5714" s="120">
        <v>2019</v>
      </c>
      <c r="I5714" t="str">
        <f>IF(J5714="natural gas",VLOOKUP(D5714,'Cross-Page Data'!$I$4:$J$13,2,FALSE),IF(J5714="solar",VLOOKUP('Form 923'!D5714,'Cross-Page Data'!$I$14:$J$117,2,FALSE),J5714))</f>
        <v>other</v>
      </c>
      <c r="J5714" t="str">
        <f>VLOOKUP(E5714,'Cross-Page Data'!$D$4:$F$48,3,FALSE)</f>
        <v>other</v>
      </c>
      <c r="K5714" t="b">
        <f t="shared" si="89"/>
        <v>0</v>
      </c>
    </row>
    <row r="5715" spans="1:11">
      <c r="A5715" s="120">
        <v>50481</v>
      </c>
      <c r="B5715" s="121" t="s">
        <v>205</v>
      </c>
      <c r="C5715" s="121" t="s">
        <v>209</v>
      </c>
      <c r="D5715" s="121" t="s">
        <v>68</v>
      </c>
      <c r="E5715" s="121" t="s">
        <v>142</v>
      </c>
      <c r="F5715" s="122">
        <v>1465</v>
      </c>
      <c r="G5715" s="122">
        <v>269.354</v>
      </c>
      <c r="H5715" s="120">
        <v>2019</v>
      </c>
      <c r="I5715" t="str">
        <f>IF(J5715="natural gas",VLOOKUP(D5715,'Cross-Page Data'!$I$4:$J$13,2,FALSE),IF(J5715="solar",VLOOKUP('Form 923'!D5715,'Cross-Page Data'!$I$14:$J$117,2,FALSE),J5715))</f>
        <v>other</v>
      </c>
      <c r="J5715" t="str">
        <f>VLOOKUP(E5715,'Cross-Page Data'!$D$4:$F$48,3,FALSE)</f>
        <v>other</v>
      </c>
      <c r="K5715" t="b">
        <f t="shared" si="89"/>
        <v>0</v>
      </c>
    </row>
    <row r="5716" spans="1:11">
      <c r="A5716" s="120">
        <v>50481</v>
      </c>
      <c r="B5716" s="121" t="s">
        <v>205</v>
      </c>
      <c r="C5716" s="121" t="s">
        <v>209</v>
      </c>
      <c r="D5716" s="121" t="s">
        <v>68</v>
      </c>
      <c r="E5716" s="121" t="s">
        <v>160</v>
      </c>
      <c r="F5716" s="122">
        <v>41096</v>
      </c>
      <c r="G5716" s="122">
        <v>7554.308</v>
      </c>
      <c r="H5716" s="120">
        <v>2019</v>
      </c>
      <c r="I5716" t="str">
        <f>IF(J5716="natural gas",VLOOKUP(D5716,'Cross-Page Data'!$I$4:$J$13,2,FALSE),IF(J5716="solar",VLOOKUP('Form 923'!D5716,'Cross-Page Data'!$I$14:$J$117,2,FALSE),J5716))</f>
        <v>biomass</v>
      </c>
      <c r="J5716" t="str">
        <f>VLOOKUP(E5716,'Cross-Page Data'!$D$4:$F$48,3,FALSE)</f>
        <v>biomass</v>
      </c>
      <c r="K5716" t="b">
        <f t="shared" si="89"/>
        <v>0</v>
      </c>
    </row>
    <row r="5717" spans="1:11">
      <c r="A5717" s="120">
        <v>50482</v>
      </c>
      <c r="B5717" s="121" t="s">
        <v>205</v>
      </c>
      <c r="C5717" s="121" t="s">
        <v>209</v>
      </c>
      <c r="D5717" s="121" t="s">
        <v>68</v>
      </c>
      <c r="E5717" s="121" t="s">
        <v>35</v>
      </c>
      <c r="F5717" s="122">
        <v>1660762</v>
      </c>
      <c r="G5717" s="122">
        <v>238741.53</v>
      </c>
      <c r="H5717" s="120">
        <v>2019</v>
      </c>
      <c r="I5717" t="str">
        <f>IF(J5717="natural gas",VLOOKUP(D5717,'Cross-Page Data'!$I$4:$J$13,2,FALSE),IF(J5717="solar",VLOOKUP('Form 923'!D5717,'Cross-Page Data'!$I$14:$J$117,2,FALSE),J5717))</f>
        <v>biomass</v>
      </c>
      <c r="J5717" t="str">
        <f>VLOOKUP(E5717,'Cross-Page Data'!$D$4:$F$48,3,FALSE)</f>
        <v>biomass</v>
      </c>
      <c r="K5717" t="b">
        <f t="shared" si="89"/>
        <v>0</v>
      </c>
    </row>
    <row r="5718" spans="1:11">
      <c r="A5718" s="120">
        <v>50482</v>
      </c>
      <c r="B5718" s="121" t="s">
        <v>205</v>
      </c>
      <c r="C5718" s="121" t="s">
        <v>209</v>
      </c>
      <c r="D5718" s="121" t="s">
        <v>68</v>
      </c>
      <c r="E5718" s="121" t="s">
        <v>70</v>
      </c>
      <c r="F5718" s="122">
        <v>4924</v>
      </c>
      <c r="G5718" s="122">
        <v>707.805</v>
      </c>
      <c r="H5718" s="120">
        <v>2019</v>
      </c>
      <c r="I5718" t="str">
        <f>IF(J5718="natural gas",VLOOKUP(D5718,'Cross-Page Data'!$I$4:$J$13,2,FALSE),IF(J5718="solar",VLOOKUP('Form 923'!D5718,'Cross-Page Data'!$I$14:$J$117,2,FALSE),J5718))</f>
        <v>heavy or residual fuel oil</v>
      </c>
      <c r="J5718" t="str">
        <f>VLOOKUP(E5718,'Cross-Page Data'!$D$4:$F$48,3,FALSE)</f>
        <v>heavy or residual fuel oil</v>
      </c>
      <c r="K5718" t="b">
        <f t="shared" si="89"/>
        <v>0</v>
      </c>
    </row>
    <row r="5719" spans="1:11">
      <c r="A5719" s="120">
        <v>50482</v>
      </c>
      <c r="B5719" s="121" t="s">
        <v>205</v>
      </c>
      <c r="C5719" s="121" t="s">
        <v>209</v>
      </c>
      <c r="D5719" s="121" t="s">
        <v>68</v>
      </c>
      <c r="E5719" s="121" t="s">
        <v>38</v>
      </c>
      <c r="F5719" s="122">
        <v>952</v>
      </c>
      <c r="G5719" s="122">
        <v>136.663</v>
      </c>
      <c r="H5719" s="120">
        <v>2019</v>
      </c>
      <c r="I5719" t="str">
        <f>IF(J5719="natural gas",VLOOKUP(D5719,'Cross-Page Data'!$I$4:$J$13,2,FALSE),IF(J5719="solar",VLOOKUP('Form 923'!D5719,'Cross-Page Data'!$I$14:$J$117,2,FALSE),J5719))</f>
        <v>natural gas nonpeaker - preexisting retiring</v>
      </c>
      <c r="J5719" t="str">
        <f>VLOOKUP(E5719,'Cross-Page Data'!$D$4:$F$48,3,FALSE)</f>
        <v>natural gas</v>
      </c>
      <c r="K5719" t="b">
        <f t="shared" si="89"/>
        <v>0</v>
      </c>
    </row>
    <row r="5720" spans="1:11">
      <c r="A5720" s="120">
        <v>50485</v>
      </c>
      <c r="B5720" s="121" t="s">
        <v>201</v>
      </c>
      <c r="C5720" s="121" t="s">
        <v>206</v>
      </c>
      <c r="D5720" s="121" t="s">
        <v>128</v>
      </c>
      <c r="E5720" s="121" t="s">
        <v>180</v>
      </c>
      <c r="F5720" s="122">
        <v>44352</v>
      </c>
      <c r="G5720" s="122">
        <v>4982</v>
      </c>
      <c r="H5720" s="120">
        <v>2019</v>
      </c>
      <c r="I5720" t="str">
        <f>IF(J5720="natural gas",VLOOKUP(D5720,'Cross-Page Data'!$I$4:$J$13,2,FALSE),IF(J5720="solar",VLOOKUP('Form 923'!D5720,'Cross-Page Data'!$I$14:$J$117,2,FALSE),J5720))</f>
        <v>wind</v>
      </c>
      <c r="J5720" t="str">
        <f>VLOOKUP(E5720,'Cross-Page Data'!$D$4:$F$48,3,FALSE)</f>
        <v>wind</v>
      </c>
      <c r="K5720" t="b">
        <f t="shared" si="89"/>
        <v>1</v>
      </c>
    </row>
    <row r="5721" ht="25.5" spans="1:11">
      <c r="A5721" s="120">
        <v>50487</v>
      </c>
      <c r="B5721" s="121" t="s">
        <v>201</v>
      </c>
      <c r="C5721" s="121" t="s">
        <v>211</v>
      </c>
      <c r="D5721" s="121" t="s">
        <v>68</v>
      </c>
      <c r="E5721" s="121" t="s">
        <v>148</v>
      </c>
      <c r="F5721" s="122">
        <v>0</v>
      </c>
      <c r="G5721" s="122">
        <v>0</v>
      </c>
      <c r="H5721" s="120">
        <v>2019</v>
      </c>
      <c r="I5721" t="str">
        <f>IF(J5721="natural gas",VLOOKUP(D5721,'Cross-Page Data'!$I$4:$J$13,2,FALSE),IF(J5721="solar",VLOOKUP('Form 923'!D5721,'Cross-Page Data'!$I$14:$J$117,2,FALSE),J5721))</f>
        <v>other</v>
      </c>
      <c r="J5721" t="str">
        <f>VLOOKUP(E5721,'Cross-Page Data'!$D$4:$F$48,3,FALSE)</f>
        <v>other</v>
      </c>
      <c r="K5721" t="b">
        <f t="shared" si="89"/>
        <v>0</v>
      </c>
    </row>
    <row r="5722" ht="25.5" spans="1:11">
      <c r="A5722" s="120">
        <v>50488</v>
      </c>
      <c r="B5722" s="121" t="s">
        <v>201</v>
      </c>
      <c r="C5722" s="121" t="s">
        <v>211</v>
      </c>
      <c r="D5722" s="121" t="s">
        <v>68</v>
      </c>
      <c r="E5722" s="121" t="s">
        <v>148</v>
      </c>
      <c r="F5722" s="122">
        <v>1545227</v>
      </c>
      <c r="G5722" s="122">
        <v>173582</v>
      </c>
      <c r="H5722" s="120">
        <v>2019</v>
      </c>
      <c r="I5722" t="str">
        <f>IF(J5722="natural gas",VLOOKUP(D5722,'Cross-Page Data'!$I$4:$J$13,2,FALSE),IF(J5722="solar",VLOOKUP('Form 923'!D5722,'Cross-Page Data'!$I$14:$J$117,2,FALSE),J5722))</f>
        <v>other</v>
      </c>
      <c r="J5722" t="str">
        <f>VLOOKUP(E5722,'Cross-Page Data'!$D$4:$F$48,3,FALSE)</f>
        <v>other</v>
      </c>
      <c r="K5722" t="b">
        <f t="shared" si="89"/>
        <v>0</v>
      </c>
    </row>
    <row r="5723" spans="1:11">
      <c r="A5723" s="120">
        <v>50489</v>
      </c>
      <c r="B5723" s="121" t="s">
        <v>205</v>
      </c>
      <c r="C5723" s="121" t="s">
        <v>209</v>
      </c>
      <c r="D5723" s="121" t="s">
        <v>73</v>
      </c>
      <c r="E5723" s="121" t="s">
        <v>38</v>
      </c>
      <c r="F5723" s="122">
        <v>7760192</v>
      </c>
      <c r="G5723" s="122">
        <v>1831009</v>
      </c>
      <c r="H5723" s="120">
        <v>2019</v>
      </c>
      <c r="I5723" t="str">
        <f>IF(J5723="natural gas",VLOOKUP(D5723,'Cross-Page Data'!$I$4:$J$13,2,FALSE),IF(J5723="solar",VLOOKUP('Form 923'!D5723,'Cross-Page Data'!$I$14:$J$117,2,FALSE),J5723))</f>
        <v>natural gas peaker</v>
      </c>
      <c r="J5723" t="str">
        <f>VLOOKUP(E5723,'Cross-Page Data'!$D$4:$F$48,3,FALSE)</f>
        <v>natural gas</v>
      </c>
      <c r="K5723" t="b">
        <f t="shared" si="89"/>
        <v>0</v>
      </c>
    </row>
    <row r="5724" spans="1:11">
      <c r="A5724" s="120">
        <v>50489</v>
      </c>
      <c r="B5724" s="121" t="s">
        <v>205</v>
      </c>
      <c r="C5724" s="121" t="s">
        <v>209</v>
      </c>
      <c r="D5724" s="121" t="s">
        <v>68</v>
      </c>
      <c r="E5724" s="121" t="s">
        <v>38</v>
      </c>
      <c r="F5724" s="122">
        <v>1231258</v>
      </c>
      <c r="G5724" s="122">
        <v>265319.53</v>
      </c>
      <c r="H5724" s="120">
        <v>2019</v>
      </c>
      <c r="I5724" t="str">
        <f>IF(J5724="natural gas",VLOOKUP(D5724,'Cross-Page Data'!$I$4:$J$13,2,FALSE),IF(J5724="solar",VLOOKUP('Form 923'!D5724,'Cross-Page Data'!$I$14:$J$117,2,FALSE),J5724))</f>
        <v>natural gas nonpeaker - preexisting retiring</v>
      </c>
      <c r="J5724" t="str">
        <f>VLOOKUP(E5724,'Cross-Page Data'!$D$4:$F$48,3,FALSE)</f>
        <v>natural gas</v>
      </c>
      <c r="K5724" t="b">
        <f t="shared" si="89"/>
        <v>0</v>
      </c>
    </row>
    <row r="5725" spans="1:11">
      <c r="A5725" s="120">
        <v>50489</v>
      </c>
      <c r="B5725" s="121" t="s">
        <v>205</v>
      </c>
      <c r="C5725" s="121" t="s">
        <v>209</v>
      </c>
      <c r="D5725" s="121" t="s">
        <v>68</v>
      </c>
      <c r="E5725" s="121" t="s">
        <v>140</v>
      </c>
      <c r="F5725" s="122">
        <v>166212</v>
      </c>
      <c r="G5725" s="122">
        <v>35862.473</v>
      </c>
      <c r="H5725" s="120">
        <v>2019</v>
      </c>
      <c r="I5725" t="str">
        <f>IF(J5725="natural gas",VLOOKUP(D5725,'Cross-Page Data'!$I$4:$J$13,2,FALSE),IF(J5725="solar",VLOOKUP('Form 923'!D5725,'Cross-Page Data'!$I$14:$J$117,2,FALSE),J5725))</f>
        <v>other</v>
      </c>
      <c r="J5725" t="str">
        <f>VLOOKUP(E5725,'Cross-Page Data'!$D$4:$F$48,3,FALSE)</f>
        <v>other</v>
      </c>
      <c r="K5725" t="b">
        <f t="shared" si="89"/>
        <v>0</v>
      </c>
    </row>
    <row r="5726" spans="1:11">
      <c r="A5726" s="120">
        <v>50491</v>
      </c>
      <c r="B5726" s="121" t="s">
        <v>205</v>
      </c>
      <c r="C5726" s="121" t="s">
        <v>209</v>
      </c>
      <c r="D5726" s="121" t="s">
        <v>68</v>
      </c>
      <c r="E5726" s="121" t="s">
        <v>38</v>
      </c>
      <c r="F5726" s="122">
        <v>2745403</v>
      </c>
      <c r="G5726" s="122">
        <v>641330.56</v>
      </c>
      <c r="H5726" s="120">
        <v>2019</v>
      </c>
      <c r="I5726" t="str">
        <f>IF(J5726="natural gas",VLOOKUP(D5726,'Cross-Page Data'!$I$4:$J$13,2,FALSE),IF(J5726="solar",VLOOKUP('Form 923'!D5726,'Cross-Page Data'!$I$14:$J$117,2,FALSE),J5726))</f>
        <v>natural gas nonpeaker - preexisting retiring</v>
      </c>
      <c r="J5726" t="str">
        <f>VLOOKUP(E5726,'Cross-Page Data'!$D$4:$F$48,3,FALSE)</f>
        <v>natural gas</v>
      </c>
      <c r="K5726" t="b">
        <f t="shared" si="89"/>
        <v>0</v>
      </c>
    </row>
    <row r="5727" spans="1:11">
      <c r="A5727" s="120">
        <v>50491</v>
      </c>
      <c r="B5727" s="121" t="s">
        <v>205</v>
      </c>
      <c r="C5727" s="121" t="s">
        <v>209</v>
      </c>
      <c r="D5727" s="121" t="s">
        <v>68</v>
      </c>
      <c r="E5727" s="121" t="s">
        <v>140</v>
      </c>
      <c r="F5727" s="122">
        <v>177992</v>
      </c>
      <c r="G5727" s="122">
        <v>41579.106</v>
      </c>
      <c r="H5727" s="120">
        <v>2019</v>
      </c>
      <c r="I5727" t="str">
        <f>IF(J5727="natural gas",VLOOKUP(D5727,'Cross-Page Data'!$I$4:$J$13,2,FALSE),IF(J5727="solar",VLOOKUP('Form 923'!D5727,'Cross-Page Data'!$I$14:$J$117,2,FALSE),J5727))</f>
        <v>other</v>
      </c>
      <c r="J5727" t="str">
        <f>VLOOKUP(E5727,'Cross-Page Data'!$D$4:$F$48,3,FALSE)</f>
        <v>other</v>
      </c>
      <c r="K5727" t="b">
        <f t="shared" si="89"/>
        <v>0</v>
      </c>
    </row>
    <row r="5728" ht="25.5" spans="1:11">
      <c r="A5728" s="120">
        <v>50492</v>
      </c>
      <c r="B5728" s="121" t="s">
        <v>205</v>
      </c>
      <c r="C5728" s="121" t="s">
        <v>210</v>
      </c>
      <c r="D5728" s="121" t="s">
        <v>116</v>
      </c>
      <c r="E5728" s="121" t="s">
        <v>170</v>
      </c>
      <c r="F5728" s="122">
        <v>0</v>
      </c>
      <c r="G5728" s="122">
        <v>0</v>
      </c>
      <c r="H5728" s="120">
        <v>2019</v>
      </c>
      <c r="I5728" t="str">
        <f>IF(J5728="natural gas",VLOOKUP(D5728,'Cross-Page Data'!$I$4:$J$13,2,FALSE),IF(J5728="solar",VLOOKUP('Form 923'!D5728,'Cross-Page Data'!$I$14:$J$117,2,FALSE),J5728))</f>
        <v>hydro</v>
      </c>
      <c r="J5728" t="str">
        <f>VLOOKUP(E5728,'Cross-Page Data'!$D$4:$F$48,3,FALSE)</f>
        <v>hydro</v>
      </c>
      <c r="K5728" t="b">
        <f t="shared" si="89"/>
        <v>0</v>
      </c>
    </row>
    <row r="5729" ht="25.5" spans="1:11">
      <c r="A5729" s="120">
        <v>50492</v>
      </c>
      <c r="B5729" s="121" t="s">
        <v>205</v>
      </c>
      <c r="C5729" s="121" t="s">
        <v>210</v>
      </c>
      <c r="D5729" s="121" t="s">
        <v>79</v>
      </c>
      <c r="E5729" s="121" t="s">
        <v>38</v>
      </c>
      <c r="F5729" s="122">
        <v>0</v>
      </c>
      <c r="G5729" s="122">
        <v>0</v>
      </c>
      <c r="H5729" s="120">
        <v>2019</v>
      </c>
      <c r="I5729" t="str">
        <f>IF(J5729="natural gas",VLOOKUP(D5729,'Cross-Page Data'!$I$4:$J$13,2,FALSE),IF(J5729="solar",VLOOKUP('Form 923'!D5729,'Cross-Page Data'!$I$14:$J$117,2,FALSE),J5729))</f>
        <v>natural gas peaker</v>
      </c>
      <c r="J5729" t="str">
        <f>VLOOKUP(E5729,'Cross-Page Data'!$D$4:$F$48,3,FALSE)</f>
        <v>natural gas</v>
      </c>
      <c r="K5729" t="b">
        <f t="shared" si="89"/>
        <v>0</v>
      </c>
    </row>
    <row r="5730" ht="25.5" spans="1:11">
      <c r="A5730" s="120">
        <v>50492</v>
      </c>
      <c r="B5730" s="121" t="s">
        <v>205</v>
      </c>
      <c r="C5730" s="121" t="s">
        <v>210</v>
      </c>
      <c r="D5730" s="121" t="s">
        <v>79</v>
      </c>
      <c r="E5730" s="121" t="s">
        <v>130</v>
      </c>
      <c r="F5730" s="122">
        <v>151038</v>
      </c>
      <c r="G5730" s="122">
        <v>11101</v>
      </c>
      <c r="H5730" s="120">
        <v>2019</v>
      </c>
      <c r="I5730" t="str">
        <f>IF(J5730="natural gas",VLOOKUP(D5730,'Cross-Page Data'!$I$4:$J$13,2,FALSE),IF(J5730="solar",VLOOKUP('Form 923'!D5730,'Cross-Page Data'!$I$14:$J$117,2,FALSE),J5730))</f>
        <v>biomass</v>
      </c>
      <c r="J5730" t="str">
        <f>VLOOKUP(E5730,'Cross-Page Data'!$D$4:$F$48,3,FALSE)</f>
        <v>biomass</v>
      </c>
      <c r="K5730" t="b">
        <f t="shared" si="89"/>
        <v>0</v>
      </c>
    </row>
    <row r="5731" spans="1:11">
      <c r="A5731" s="120">
        <v>50493</v>
      </c>
      <c r="B5731" s="121" t="s">
        <v>201</v>
      </c>
      <c r="C5731" s="121" t="s">
        <v>206</v>
      </c>
      <c r="D5731" s="121" t="s">
        <v>73</v>
      </c>
      <c r="E5731" s="121" t="s">
        <v>38</v>
      </c>
      <c r="F5731" s="122">
        <v>176264</v>
      </c>
      <c r="G5731" s="122">
        <v>16414</v>
      </c>
      <c r="H5731" s="120">
        <v>2019</v>
      </c>
      <c r="I5731" t="str">
        <f>IF(J5731="natural gas",VLOOKUP(D5731,'Cross-Page Data'!$I$4:$J$13,2,FALSE),IF(J5731="solar",VLOOKUP('Form 923'!D5731,'Cross-Page Data'!$I$14:$J$117,2,FALSE),J5731))</f>
        <v>natural gas peaker</v>
      </c>
      <c r="J5731" t="str">
        <f>VLOOKUP(E5731,'Cross-Page Data'!$D$4:$F$48,3,FALSE)</f>
        <v>natural gas</v>
      </c>
      <c r="K5731" t="b">
        <f t="shared" si="89"/>
        <v>1</v>
      </c>
    </row>
    <row r="5732" spans="1:11">
      <c r="A5732" s="120">
        <v>50494</v>
      </c>
      <c r="B5732" s="121" t="s">
        <v>201</v>
      </c>
      <c r="C5732" s="121" t="s">
        <v>206</v>
      </c>
      <c r="D5732" s="121" t="s">
        <v>73</v>
      </c>
      <c r="E5732" s="121" t="s">
        <v>38</v>
      </c>
      <c r="F5732" s="122">
        <v>144604</v>
      </c>
      <c r="G5732" s="122">
        <v>13686</v>
      </c>
      <c r="H5732" s="120">
        <v>2019</v>
      </c>
      <c r="I5732" t="str">
        <f>IF(J5732="natural gas",VLOOKUP(D5732,'Cross-Page Data'!$I$4:$J$13,2,FALSE),IF(J5732="solar",VLOOKUP('Form 923'!D5732,'Cross-Page Data'!$I$14:$J$117,2,FALSE),J5732))</f>
        <v>natural gas peaker</v>
      </c>
      <c r="J5732" t="str">
        <f>VLOOKUP(E5732,'Cross-Page Data'!$D$4:$F$48,3,FALSE)</f>
        <v>natural gas</v>
      </c>
      <c r="K5732" t="b">
        <f t="shared" si="89"/>
        <v>1</v>
      </c>
    </row>
    <row r="5733" spans="1:11">
      <c r="A5733" s="120">
        <v>50495</v>
      </c>
      <c r="B5733" s="121" t="s">
        <v>205</v>
      </c>
      <c r="C5733" s="121" t="s">
        <v>208</v>
      </c>
      <c r="D5733" s="121" t="s">
        <v>73</v>
      </c>
      <c r="E5733" s="121" t="s">
        <v>38</v>
      </c>
      <c r="F5733" s="122">
        <v>161908</v>
      </c>
      <c r="G5733" s="122">
        <v>16792</v>
      </c>
      <c r="H5733" s="120">
        <v>2019</v>
      </c>
      <c r="I5733" t="str">
        <f>IF(J5733="natural gas",VLOOKUP(D5733,'Cross-Page Data'!$I$4:$J$13,2,FALSE),IF(J5733="solar",VLOOKUP('Form 923'!D5733,'Cross-Page Data'!$I$14:$J$117,2,FALSE),J5733))</f>
        <v>natural gas peaker</v>
      </c>
      <c r="J5733" t="str">
        <f>VLOOKUP(E5733,'Cross-Page Data'!$D$4:$F$48,3,FALSE)</f>
        <v>natural gas</v>
      </c>
      <c r="K5733" t="b">
        <f t="shared" si="89"/>
        <v>0</v>
      </c>
    </row>
    <row r="5734" spans="1:11">
      <c r="A5734" s="120">
        <v>50498</v>
      </c>
      <c r="B5734" s="121" t="s">
        <v>205</v>
      </c>
      <c r="C5734" s="121" t="s">
        <v>208</v>
      </c>
      <c r="D5734" s="121" t="s">
        <v>39</v>
      </c>
      <c r="E5734" s="121" t="s">
        <v>70</v>
      </c>
      <c r="F5734" s="122">
        <v>0</v>
      </c>
      <c r="G5734" s="122">
        <v>0</v>
      </c>
      <c r="H5734" s="120">
        <v>2019</v>
      </c>
      <c r="I5734" t="str">
        <f>IF(J5734="natural gas",VLOOKUP(D5734,'Cross-Page Data'!$I$4:$J$13,2,FALSE),IF(J5734="solar",VLOOKUP('Form 923'!D5734,'Cross-Page Data'!$I$14:$J$117,2,FALSE),J5734))</f>
        <v>heavy or residual fuel oil</v>
      </c>
      <c r="J5734" t="str">
        <f>VLOOKUP(E5734,'Cross-Page Data'!$D$4:$F$48,3,FALSE)</f>
        <v>heavy or residual fuel oil</v>
      </c>
      <c r="K5734" t="b">
        <f t="shared" si="89"/>
        <v>0</v>
      </c>
    </row>
    <row r="5735" spans="1:11">
      <c r="A5735" s="120">
        <v>50498</v>
      </c>
      <c r="B5735" s="121" t="s">
        <v>205</v>
      </c>
      <c r="C5735" s="121" t="s">
        <v>208</v>
      </c>
      <c r="D5735" s="121" t="s">
        <v>39</v>
      </c>
      <c r="E5735" s="121" t="s">
        <v>38</v>
      </c>
      <c r="F5735" s="122">
        <v>4480</v>
      </c>
      <c r="G5735" s="122">
        <v>1739</v>
      </c>
      <c r="H5735" s="120">
        <v>2019</v>
      </c>
      <c r="I5735" t="str">
        <f>IF(J5735="natural gas",VLOOKUP(D5735,'Cross-Page Data'!$I$4:$J$13,2,FALSE),IF(J5735="solar",VLOOKUP('Form 923'!D5735,'Cross-Page Data'!$I$14:$J$117,2,FALSE),J5735))</f>
        <v>natural gas nonpeaker - preexisting nonretiring</v>
      </c>
      <c r="J5735" t="str">
        <f>VLOOKUP(E5735,'Cross-Page Data'!$D$4:$F$48,3,FALSE)</f>
        <v>natural gas</v>
      </c>
      <c r="K5735" t="b">
        <f t="shared" si="89"/>
        <v>0</v>
      </c>
    </row>
    <row r="5736" spans="1:11">
      <c r="A5736" s="120">
        <v>50498</v>
      </c>
      <c r="B5736" s="121" t="s">
        <v>205</v>
      </c>
      <c r="C5736" s="121" t="s">
        <v>208</v>
      </c>
      <c r="D5736" s="121" t="s">
        <v>61</v>
      </c>
      <c r="E5736" s="121" t="s">
        <v>70</v>
      </c>
      <c r="F5736" s="122">
        <v>0</v>
      </c>
      <c r="G5736" s="122">
        <v>0</v>
      </c>
      <c r="H5736" s="120">
        <v>2019</v>
      </c>
      <c r="I5736" t="str">
        <f>IF(J5736="natural gas",VLOOKUP(D5736,'Cross-Page Data'!$I$4:$J$13,2,FALSE),IF(J5736="solar",VLOOKUP('Form 923'!D5736,'Cross-Page Data'!$I$14:$J$117,2,FALSE),J5736))</f>
        <v>heavy or residual fuel oil</v>
      </c>
      <c r="J5736" t="str">
        <f>VLOOKUP(E5736,'Cross-Page Data'!$D$4:$F$48,3,FALSE)</f>
        <v>heavy or residual fuel oil</v>
      </c>
      <c r="K5736" t="b">
        <f t="shared" si="89"/>
        <v>0</v>
      </c>
    </row>
    <row r="5737" spans="1:11">
      <c r="A5737" s="120">
        <v>50498</v>
      </c>
      <c r="B5737" s="121" t="s">
        <v>205</v>
      </c>
      <c r="C5737" s="121" t="s">
        <v>208</v>
      </c>
      <c r="D5737" s="121" t="s">
        <v>61</v>
      </c>
      <c r="E5737" s="121" t="s">
        <v>38</v>
      </c>
      <c r="F5737" s="122">
        <v>66165</v>
      </c>
      <c r="G5737" s="122">
        <v>4363</v>
      </c>
      <c r="H5737" s="120">
        <v>2019</v>
      </c>
      <c r="I5737" t="str">
        <f>IF(J5737="natural gas",VLOOKUP(D5737,'Cross-Page Data'!$I$4:$J$13,2,FALSE),IF(J5737="solar",VLOOKUP('Form 923'!D5737,'Cross-Page Data'!$I$14:$J$117,2,FALSE),J5737))</f>
        <v>natural gas nonpeaker - preexisting nonretiring</v>
      </c>
      <c r="J5737" t="str">
        <f>VLOOKUP(E5737,'Cross-Page Data'!$D$4:$F$48,3,FALSE)</f>
        <v>natural gas</v>
      </c>
      <c r="K5737" t="b">
        <f t="shared" si="89"/>
        <v>0</v>
      </c>
    </row>
    <row r="5738" spans="1:11">
      <c r="A5738" s="120">
        <v>50509</v>
      </c>
      <c r="B5738" s="121" t="s">
        <v>205</v>
      </c>
      <c r="C5738" s="121" t="s">
        <v>209</v>
      </c>
      <c r="D5738" s="121" t="s">
        <v>68</v>
      </c>
      <c r="E5738" s="121" t="s">
        <v>178</v>
      </c>
      <c r="F5738" s="122">
        <v>1894898</v>
      </c>
      <c r="G5738" s="122">
        <v>212862</v>
      </c>
      <c r="H5738" s="120">
        <v>2019</v>
      </c>
      <c r="I5738" t="str">
        <f>IF(J5738="natural gas",VLOOKUP(D5738,'Cross-Page Data'!$I$4:$J$13,2,FALSE),IF(J5738="solar",VLOOKUP('Form 923'!D5738,'Cross-Page Data'!$I$14:$J$117,2,FALSE),J5738))</f>
        <v>other</v>
      </c>
      <c r="J5738" t="str">
        <f>VLOOKUP(E5738,'Cross-Page Data'!$D$4:$F$48,3,FALSE)</f>
        <v>other</v>
      </c>
      <c r="K5738" t="b">
        <f t="shared" si="89"/>
        <v>0</v>
      </c>
    </row>
    <row r="5739" spans="1:11">
      <c r="A5739" s="120">
        <v>50512</v>
      </c>
      <c r="B5739" s="121" t="s">
        <v>201</v>
      </c>
      <c r="C5739" s="121" t="s">
        <v>206</v>
      </c>
      <c r="D5739" s="121" t="s">
        <v>116</v>
      </c>
      <c r="E5739" s="121" t="s">
        <v>170</v>
      </c>
      <c r="F5739" s="122">
        <v>1647788</v>
      </c>
      <c r="G5739" s="122">
        <v>185103</v>
      </c>
      <c r="H5739" s="120">
        <v>2019</v>
      </c>
      <c r="I5739" t="str">
        <f>IF(J5739="natural gas",VLOOKUP(D5739,'Cross-Page Data'!$I$4:$J$13,2,FALSE),IF(J5739="solar",VLOOKUP('Form 923'!D5739,'Cross-Page Data'!$I$14:$J$117,2,FALSE),J5739))</f>
        <v>hydro</v>
      </c>
      <c r="J5739" t="str">
        <f>VLOOKUP(E5739,'Cross-Page Data'!$D$4:$F$48,3,FALSE)</f>
        <v>hydro</v>
      </c>
      <c r="K5739" t="b">
        <f t="shared" si="89"/>
        <v>1</v>
      </c>
    </row>
    <row r="5740" spans="1:11">
      <c r="A5740" s="120">
        <v>50513</v>
      </c>
      <c r="B5740" s="121" t="s">
        <v>201</v>
      </c>
      <c r="C5740" s="121" t="s">
        <v>206</v>
      </c>
      <c r="D5740" s="121" t="s">
        <v>116</v>
      </c>
      <c r="E5740" s="121" t="s">
        <v>170</v>
      </c>
      <c r="F5740" s="122">
        <v>51354</v>
      </c>
      <c r="G5740" s="122">
        <v>5769</v>
      </c>
      <c r="H5740" s="120">
        <v>2019</v>
      </c>
      <c r="I5740" t="str">
        <f>IF(J5740="natural gas",VLOOKUP(D5740,'Cross-Page Data'!$I$4:$J$13,2,FALSE),IF(J5740="solar",VLOOKUP('Form 923'!D5740,'Cross-Page Data'!$I$14:$J$117,2,FALSE),J5740))</f>
        <v>hydro</v>
      </c>
      <c r="J5740" t="str">
        <f>VLOOKUP(E5740,'Cross-Page Data'!$D$4:$F$48,3,FALSE)</f>
        <v>hydro</v>
      </c>
      <c r="K5740" t="b">
        <f t="shared" si="89"/>
        <v>1</v>
      </c>
    </row>
    <row r="5741" spans="1:11">
      <c r="A5741" s="120">
        <v>50514</v>
      </c>
      <c r="B5741" s="121" t="s">
        <v>201</v>
      </c>
      <c r="C5741" s="121" t="s">
        <v>206</v>
      </c>
      <c r="D5741" s="121" t="s">
        <v>116</v>
      </c>
      <c r="E5741" s="121" t="s">
        <v>170</v>
      </c>
      <c r="F5741" s="122">
        <v>150551</v>
      </c>
      <c r="G5741" s="122">
        <v>16912</v>
      </c>
      <c r="H5741" s="120">
        <v>2019</v>
      </c>
      <c r="I5741" t="str">
        <f>IF(J5741="natural gas",VLOOKUP(D5741,'Cross-Page Data'!$I$4:$J$13,2,FALSE),IF(J5741="solar",VLOOKUP('Form 923'!D5741,'Cross-Page Data'!$I$14:$J$117,2,FALSE),J5741))</f>
        <v>hydro</v>
      </c>
      <c r="J5741" t="str">
        <f>VLOOKUP(E5741,'Cross-Page Data'!$D$4:$F$48,3,FALSE)</f>
        <v>hydro</v>
      </c>
      <c r="K5741" t="b">
        <f t="shared" si="89"/>
        <v>1</v>
      </c>
    </row>
    <row r="5742" spans="1:11">
      <c r="A5742" s="120">
        <v>50530</v>
      </c>
      <c r="B5742" s="121" t="s">
        <v>205</v>
      </c>
      <c r="C5742" s="121" t="s">
        <v>209</v>
      </c>
      <c r="D5742" s="121" t="s">
        <v>73</v>
      </c>
      <c r="E5742" s="121" t="s">
        <v>38</v>
      </c>
      <c r="F5742" s="122">
        <v>671896</v>
      </c>
      <c r="G5742" s="122">
        <v>119649.41</v>
      </c>
      <c r="H5742" s="120">
        <v>2019</v>
      </c>
      <c r="I5742" t="str">
        <f>IF(J5742="natural gas",VLOOKUP(D5742,'Cross-Page Data'!$I$4:$J$13,2,FALSE),IF(J5742="solar",VLOOKUP('Form 923'!D5742,'Cross-Page Data'!$I$14:$J$117,2,FALSE),J5742))</f>
        <v>natural gas peaker</v>
      </c>
      <c r="J5742" t="str">
        <f>VLOOKUP(E5742,'Cross-Page Data'!$D$4:$F$48,3,FALSE)</f>
        <v>natural gas</v>
      </c>
      <c r="K5742" t="b">
        <f t="shared" si="89"/>
        <v>0</v>
      </c>
    </row>
    <row r="5743" spans="1:11">
      <c r="A5743" s="120">
        <v>50530</v>
      </c>
      <c r="B5743" s="121" t="s">
        <v>205</v>
      </c>
      <c r="C5743" s="121" t="s">
        <v>209</v>
      </c>
      <c r="D5743" s="121" t="s">
        <v>73</v>
      </c>
      <c r="E5743" s="121" t="s">
        <v>140</v>
      </c>
      <c r="F5743" s="122">
        <v>1240205</v>
      </c>
      <c r="G5743" s="122">
        <v>220852.57</v>
      </c>
      <c r="H5743" s="120">
        <v>2019</v>
      </c>
      <c r="I5743" t="str">
        <f>IF(J5743="natural gas",VLOOKUP(D5743,'Cross-Page Data'!$I$4:$J$13,2,FALSE),IF(J5743="solar",VLOOKUP('Form 923'!D5743,'Cross-Page Data'!$I$14:$J$117,2,FALSE),J5743))</f>
        <v>other</v>
      </c>
      <c r="J5743" t="str">
        <f>VLOOKUP(E5743,'Cross-Page Data'!$D$4:$F$48,3,FALSE)</f>
        <v>other</v>
      </c>
      <c r="K5743" t="b">
        <f t="shared" si="89"/>
        <v>0</v>
      </c>
    </row>
    <row r="5744" spans="1:11">
      <c r="A5744" s="120">
        <v>50530</v>
      </c>
      <c r="B5744" s="121" t="s">
        <v>205</v>
      </c>
      <c r="C5744" s="121" t="s">
        <v>209</v>
      </c>
      <c r="D5744" s="121" t="s">
        <v>68</v>
      </c>
      <c r="E5744" s="121" t="s">
        <v>38</v>
      </c>
      <c r="F5744" s="122">
        <v>32930</v>
      </c>
      <c r="G5744" s="122">
        <v>5804.29</v>
      </c>
      <c r="H5744" s="120">
        <v>2019</v>
      </c>
      <c r="I5744" t="str">
        <f>IF(J5744="natural gas",VLOOKUP(D5744,'Cross-Page Data'!$I$4:$J$13,2,FALSE),IF(J5744="solar",VLOOKUP('Form 923'!D5744,'Cross-Page Data'!$I$14:$J$117,2,FALSE),J5744))</f>
        <v>natural gas nonpeaker - preexisting retiring</v>
      </c>
      <c r="J5744" t="str">
        <f>VLOOKUP(E5744,'Cross-Page Data'!$D$4:$F$48,3,FALSE)</f>
        <v>natural gas</v>
      </c>
      <c r="K5744" t="b">
        <f t="shared" si="89"/>
        <v>0</v>
      </c>
    </row>
    <row r="5745" spans="1:11">
      <c r="A5745" s="120">
        <v>50530</v>
      </c>
      <c r="B5745" s="121" t="s">
        <v>205</v>
      </c>
      <c r="C5745" s="121" t="s">
        <v>209</v>
      </c>
      <c r="D5745" s="121" t="s">
        <v>68</v>
      </c>
      <c r="E5745" s="121" t="s">
        <v>140</v>
      </c>
      <c r="F5745" s="122">
        <v>99550</v>
      </c>
      <c r="G5745" s="122">
        <v>17546.52</v>
      </c>
      <c r="H5745" s="120">
        <v>2019</v>
      </c>
      <c r="I5745" t="str">
        <f>IF(J5745="natural gas",VLOOKUP(D5745,'Cross-Page Data'!$I$4:$J$13,2,FALSE),IF(J5745="solar",VLOOKUP('Form 923'!D5745,'Cross-Page Data'!$I$14:$J$117,2,FALSE),J5745))</f>
        <v>other</v>
      </c>
      <c r="J5745" t="str">
        <f>VLOOKUP(E5745,'Cross-Page Data'!$D$4:$F$48,3,FALSE)</f>
        <v>other</v>
      </c>
      <c r="K5745" t="b">
        <f t="shared" si="89"/>
        <v>0</v>
      </c>
    </row>
    <row r="5746" spans="1:11">
      <c r="A5746" s="120">
        <v>50532</v>
      </c>
      <c r="B5746" s="121" t="s">
        <v>201</v>
      </c>
      <c r="C5746" s="121" t="s">
        <v>206</v>
      </c>
      <c r="D5746" s="121" t="s">
        <v>128</v>
      </c>
      <c r="E5746" s="121" t="s">
        <v>180</v>
      </c>
      <c r="F5746" s="122">
        <v>183487</v>
      </c>
      <c r="G5746" s="122">
        <v>20612</v>
      </c>
      <c r="H5746" s="120">
        <v>2019</v>
      </c>
      <c r="I5746" t="str">
        <f>IF(J5746="natural gas",VLOOKUP(D5746,'Cross-Page Data'!$I$4:$J$13,2,FALSE),IF(J5746="solar",VLOOKUP('Form 923'!D5746,'Cross-Page Data'!$I$14:$J$117,2,FALSE),J5746))</f>
        <v>wind</v>
      </c>
      <c r="J5746" t="str">
        <f>VLOOKUP(E5746,'Cross-Page Data'!$D$4:$F$48,3,FALSE)</f>
        <v>wind</v>
      </c>
      <c r="K5746" t="b">
        <f t="shared" si="89"/>
        <v>1</v>
      </c>
    </row>
    <row r="5747" spans="1:11">
      <c r="A5747" s="120">
        <v>50533</v>
      </c>
      <c r="B5747" s="121" t="s">
        <v>201</v>
      </c>
      <c r="C5747" s="121" t="s">
        <v>206</v>
      </c>
      <c r="D5747" s="121" t="s">
        <v>128</v>
      </c>
      <c r="E5747" s="121" t="s">
        <v>180</v>
      </c>
      <c r="F5747" s="122">
        <v>274858</v>
      </c>
      <c r="G5747" s="122">
        <v>30876</v>
      </c>
      <c r="H5747" s="120">
        <v>2019</v>
      </c>
      <c r="I5747" t="str">
        <f>IF(J5747="natural gas",VLOOKUP(D5747,'Cross-Page Data'!$I$4:$J$13,2,FALSE),IF(J5747="solar",VLOOKUP('Form 923'!D5747,'Cross-Page Data'!$I$14:$J$117,2,FALSE),J5747))</f>
        <v>wind</v>
      </c>
      <c r="J5747" t="str">
        <f>VLOOKUP(E5747,'Cross-Page Data'!$D$4:$F$48,3,FALSE)</f>
        <v>wind</v>
      </c>
      <c r="K5747" t="b">
        <f t="shared" si="89"/>
        <v>1</v>
      </c>
    </row>
    <row r="5748" spans="1:11">
      <c r="A5748" s="120">
        <v>50536</v>
      </c>
      <c r="B5748" s="121" t="s">
        <v>201</v>
      </c>
      <c r="C5748" s="121" t="s">
        <v>206</v>
      </c>
      <c r="D5748" s="121" t="s">
        <v>128</v>
      </c>
      <c r="E5748" s="121" t="s">
        <v>180</v>
      </c>
      <c r="F5748" s="122">
        <v>888964</v>
      </c>
      <c r="G5748" s="122">
        <v>99861</v>
      </c>
      <c r="H5748" s="120">
        <v>2019</v>
      </c>
      <c r="I5748" t="str">
        <f>IF(J5748="natural gas",VLOOKUP(D5748,'Cross-Page Data'!$I$4:$J$13,2,FALSE),IF(J5748="solar",VLOOKUP('Form 923'!D5748,'Cross-Page Data'!$I$14:$J$117,2,FALSE),J5748))</f>
        <v>wind</v>
      </c>
      <c r="J5748" t="str">
        <f>VLOOKUP(E5748,'Cross-Page Data'!$D$4:$F$48,3,FALSE)</f>
        <v>wind</v>
      </c>
      <c r="K5748" t="b">
        <f t="shared" si="89"/>
        <v>1</v>
      </c>
    </row>
    <row r="5749" ht="25.5" spans="1:11">
      <c r="A5749" s="120">
        <v>50537</v>
      </c>
      <c r="B5749" s="121" t="s">
        <v>205</v>
      </c>
      <c r="C5749" s="121" t="s">
        <v>210</v>
      </c>
      <c r="D5749" s="121" t="s">
        <v>73</v>
      </c>
      <c r="E5749" s="121" t="s">
        <v>70</v>
      </c>
      <c r="F5749" s="122">
        <v>0</v>
      </c>
      <c r="G5749" s="122">
        <v>0</v>
      </c>
      <c r="H5749" s="120">
        <v>2019</v>
      </c>
      <c r="I5749" t="str">
        <f>IF(J5749="natural gas",VLOOKUP(D5749,'Cross-Page Data'!$I$4:$J$13,2,FALSE),IF(J5749="solar",VLOOKUP('Form 923'!D5749,'Cross-Page Data'!$I$14:$J$117,2,FALSE),J5749))</f>
        <v>heavy or residual fuel oil</v>
      </c>
      <c r="J5749" t="str">
        <f>VLOOKUP(E5749,'Cross-Page Data'!$D$4:$F$48,3,FALSE)</f>
        <v>heavy or residual fuel oil</v>
      </c>
      <c r="K5749" t="b">
        <f t="shared" si="89"/>
        <v>0</v>
      </c>
    </row>
    <row r="5750" ht="25.5" spans="1:11">
      <c r="A5750" s="120">
        <v>50537</v>
      </c>
      <c r="B5750" s="121" t="s">
        <v>205</v>
      </c>
      <c r="C5750" s="121" t="s">
        <v>210</v>
      </c>
      <c r="D5750" s="121" t="s">
        <v>73</v>
      </c>
      <c r="E5750" s="121" t="s">
        <v>38</v>
      </c>
      <c r="F5750" s="122">
        <v>187391</v>
      </c>
      <c r="G5750" s="122">
        <v>29220</v>
      </c>
      <c r="H5750" s="120">
        <v>2019</v>
      </c>
      <c r="I5750" t="str">
        <f>IF(J5750="natural gas",VLOOKUP(D5750,'Cross-Page Data'!$I$4:$J$13,2,FALSE),IF(J5750="solar",VLOOKUP('Form 923'!D5750,'Cross-Page Data'!$I$14:$J$117,2,FALSE),J5750))</f>
        <v>natural gas peaker</v>
      </c>
      <c r="J5750" t="str">
        <f>VLOOKUP(E5750,'Cross-Page Data'!$D$4:$F$48,3,FALSE)</f>
        <v>natural gas</v>
      </c>
      <c r="K5750" t="b">
        <f t="shared" si="89"/>
        <v>0</v>
      </c>
    </row>
    <row r="5751" spans="1:11">
      <c r="A5751" s="120">
        <v>50539</v>
      </c>
      <c r="B5751" s="121" t="s">
        <v>201</v>
      </c>
      <c r="C5751" s="121" t="s">
        <v>206</v>
      </c>
      <c r="D5751" s="121" t="s">
        <v>116</v>
      </c>
      <c r="E5751" s="121" t="s">
        <v>170</v>
      </c>
      <c r="F5751" s="122">
        <v>37139</v>
      </c>
      <c r="G5751" s="122">
        <v>4172</v>
      </c>
      <c r="H5751" s="120">
        <v>2019</v>
      </c>
      <c r="I5751" t="str">
        <f>IF(J5751="natural gas",VLOOKUP(D5751,'Cross-Page Data'!$I$4:$J$13,2,FALSE),IF(J5751="solar",VLOOKUP('Form 923'!D5751,'Cross-Page Data'!$I$14:$J$117,2,FALSE),J5751))</f>
        <v>hydro</v>
      </c>
      <c r="J5751" t="str">
        <f>VLOOKUP(E5751,'Cross-Page Data'!$D$4:$F$48,3,FALSE)</f>
        <v>hydro</v>
      </c>
      <c r="K5751" t="b">
        <f t="shared" si="89"/>
        <v>1</v>
      </c>
    </row>
    <row r="5752" ht="25.5" spans="1:11">
      <c r="A5752" s="120">
        <v>50540</v>
      </c>
      <c r="B5752" s="121" t="s">
        <v>201</v>
      </c>
      <c r="C5752" s="121" t="s">
        <v>211</v>
      </c>
      <c r="D5752" s="121" t="s">
        <v>84</v>
      </c>
      <c r="E5752" s="121" t="s">
        <v>38</v>
      </c>
      <c r="F5752" s="122">
        <v>0</v>
      </c>
      <c r="G5752" s="122">
        <v>0</v>
      </c>
      <c r="H5752" s="120">
        <v>2019</v>
      </c>
      <c r="I5752" t="str">
        <f>IF(J5752="natural gas",VLOOKUP(D5752,'Cross-Page Data'!$I$4:$J$13,2,FALSE),IF(J5752="solar",VLOOKUP('Form 923'!D5752,'Cross-Page Data'!$I$14:$J$117,2,FALSE),J5752))</f>
        <v>other</v>
      </c>
      <c r="J5752" t="str">
        <f>VLOOKUP(E5752,'Cross-Page Data'!$D$4:$F$48,3,FALSE)</f>
        <v>natural gas</v>
      </c>
      <c r="K5752" t="b">
        <f t="shared" si="89"/>
        <v>0</v>
      </c>
    </row>
    <row r="5753" ht="25.5" spans="1:11">
      <c r="A5753" s="120">
        <v>50540</v>
      </c>
      <c r="B5753" s="121" t="s">
        <v>201</v>
      </c>
      <c r="C5753" s="121" t="s">
        <v>211</v>
      </c>
      <c r="D5753" s="121" t="s">
        <v>84</v>
      </c>
      <c r="E5753" s="121" t="s">
        <v>140</v>
      </c>
      <c r="F5753" s="122">
        <v>0</v>
      </c>
      <c r="G5753" s="122">
        <v>0</v>
      </c>
      <c r="H5753" s="120">
        <v>2019</v>
      </c>
      <c r="I5753" t="str">
        <f>IF(J5753="natural gas",VLOOKUP(D5753,'Cross-Page Data'!$I$4:$J$13,2,FALSE),IF(J5753="solar",VLOOKUP('Form 923'!D5753,'Cross-Page Data'!$I$14:$J$117,2,FALSE),J5753))</f>
        <v>other</v>
      </c>
      <c r="J5753" t="str">
        <f>VLOOKUP(E5753,'Cross-Page Data'!$D$4:$F$48,3,FALSE)</f>
        <v>other</v>
      </c>
      <c r="K5753" t="b">
        <f t="shared" si="89"/>
        <v>0</v>
      </c>
    </row>
    <row r="5754" spans="1:11">
      <c r="A5754" s="120">
        <v>50544</v>
      </c>
      <c r="B5754" s="121" t="s">
        <v>205</v>
      </c>
      <c r="C5754" s="121" t="s">
        <v>209</v>
      </c>
      <c r="D5754" s="121" t="s">
        <v>68</v>
      </c>
      <c r="E5754" s="121" t="s">
        <v>59</v>
      </c>
      <c r="F5754" s="122">
        <v>102412</v>
      </c>
      <c r="G5754" s="122">
        <v>21905.929</v>
      </c>
      <c r="H5754" s="120">
        <v>2019</v>
      </c>
      <c r="I5754" t="str">
        <f>IF(J5754="natural gas",VLOOKUP(D5754,'Cross-Page Data'!$I$4:$J$13,2,FALSE),IF(J5754="solar",VLOOKUP('Form 923'!D5754,'Cross-Page Data'!$I$14:$J$117,2,FALSE),J5754))</f>
        <v>biomass</v>
      </c>
      <c r="J5754" t="str">
        <f>VLOOKUP(E5754,'Cross-Page Data'!$D$4:$F$48,3,FALSE)</f>
        <v>biomass</v>
      </c>
      <c r="K5754" t="b">
        <f t="shared" si="89"/>
        <v>0</v>
      </c>
    </row>
    <row r="5755" spans="1:11">
      <c r="A5755" s="120">
        <v>50544</v>
      </c>
      <c r="B5755" s="121" t="s">
        <v>205</v>
      </c>
      <c r="C5755" s="121" t="s">
        <v>209</v>
      </c>
      <c r="D5755" s="121" t="s">
        <v>68</v>
      </c>
      <c r="E5755" s="121" t="s">
        <v>38</v>
      </c>
      <c r="F5755" s="122">
        <v>12341</v>
      </c>
      <c r="G5755" s="122">
        <v>2639.995</v>
      </c>
      <c r="H5755" s="120">
        <v>2019</v>
      </c>
      <c r="I5755" t="str">
        <f>IF(J5755="natural gas",VLOOKUP(D5755,'Cross-Page Data'!$I$4:$J$13,2,FALSE),IF(J5755="solar",VLOOKUP('Form 923'!D5755,'Cross-Page Data'!$I$14:$J$117,2,FALSE),J5755))</f>
        <v>natural gas nonpeaker - preexisting retiring</v>
      </c>
      <c r="J5755" t="str">
        <f>VLOOKUP(E5755,'Cross-Page Data'!$D$4:$F$48,3,FALSE)</f>
        <v>natural gas</v>
      </c>
      <c r="K5755" t="b">
        <f t="shared" si="89"/>
        <v>0</v>
      </c>
    </row>
    <row r="5756" spans="1:11">
      <c r="A5756" s="120">
        <v>50544</v>
      </c>
      <c r="B5756" s="121" t="s">
        <v>205</v>
      </c>
      <c r="C5756" s="121" t="s">
        <v>209</v>
      </c>
      <c r="D5756" s="121" t="s">
        <v>68</v>
      </c>
      <c r="E5756" s="121" t="s">
        <v>146</v>
      </c>
      <c r="F5756" s="122">
        <v>434</v>
      </c>
      <c r="G5756" s="122">
        <v>93.07</v>
      </c>
      <c r="H5756" s="120">
        <v>2019</v>
      </c>
      <c r="I5756" t="str">
        <f>IF(J5756="natural gas",VLOOKUP(D5756,'Cross-Page Data'!$I$4:$J$13,2,FALSE),IF(J5756="solar",VLOOKUP('Form 923'!D5756,'Cross-Page Data'!$I$14:$J$117,2,FALSE),J5756))</f>
        <v>other</v>
      </c>
      <c r="J5756" t="str">
        <f>VLOOKUP(E5756,'Cross-Page Data'!$D$4:$F$48,3,FALSE)</f>
        <v>other</v>
      </c>
      <c r="K5756" t="b">
        <f t="shared" si="89"/>
        <v>0</v>
      </c>
    </row>
    <row r="5757" spans="1:11">
      <c r="A5757" s="120">
        <v>50544</v>
      </c>
      <c r="B5757" s="121" t="s">
        <v>205</v>
      </c>
      <c r="C5757" s="121" t="s">
        <v>209</v>
      </c>
      <c r="D5757" s="121" t="s">
        <v>68</v>
      </c>
      <c r="E5757" s="121" t="s">
        <v>160</v>
      </c>
      <c r="F5757" s="122">
        <v>0</v>
      </c>
      <c r="G5757" s="122">
        <v>0</v>
      </c>
      <c r="H5757" s="120">
        <v>2019</v>
      </c>
      <c r="I5757" t="str">
        <f>IF(J5757="natural gas",VLOOKUP(D5757,'Cross-Page Data'!$I$4:$J$13,2,FALSE),IF(J5757="solar",VLOOKUP('Form 923'!D5757,'Cross-Page Data'!$I$14:$J$117,2,FALSE),J5757))</f>
        <v>biomass</v>
      </c>
      <c r="J5757" t="str">
        <f>VLOOKUP(E5757,'Cross-Page Data'!$D$4:$F$48,3,FALSE)</f>
        <v>biomass</v>
      </c>
      <c r="K5757" t="b">
        <f t="shared" si="89"/>
        <v>0</v>
      </c>
    </row>
    <row r="5758" spans="1:11">
      <c r="A5758" s="120">
        <v>50544</v>
      </c>
      <c r="B5758" s="121" t="s">
        <v>205</v>
      </c>
      <c r="C5758" s="121" t="s">
        <v>209</v>
      </c>
      <c r="D5758" s="121" t="s">
        <v>68</v>
      </c>
      <c r="E5758" s="121" t="s">
        <v>176</v>
      </c>
      <c r="F5758" s="122">
        <v>56680</v>
      </c>
      <c r="G5758" s="122">
        <v>12123.671</v>
      </c>
      <c r="H5758" s="120">
        <v>2019</v>
      </c>
      <c r="I5758" t="str">
        <f>IF(J5758="natural gas",VLOOKUP(D5758,'Cross-Page Data'!$I$4:$J$13,2,FALSE),IF(J5758="solar",VLOOKUP('Form 923'!D5758,'Cross-Page Data'!$I$14:$J$117,2,FALSE),J5758))</f>
        <v>biomass</v>
      </c>
      <c r="J5758" t="str">
        <f>VLOOKUP(E5758,'Cross-Page Data'!$D$4:$F$48,3,FALSE)</f>
        <v>biomass</v>
      </c>
      <c r="K5758" t="b">
        <f t="shared" si="89"/>
        <v>0</v>
      </c>
    </row>
    <row r="5759" spans="1:11">
      <c r="A5759" s="120">
        <v>50544</v>
      </c>
      <c r="B5759" s="121" t="s">
        <v>205</v>
      </c>
      <c r="C5759" s="121" t="s">
        <v>209</v>
      </c>
      <c r="D5759" s="121" t="s">
        <v>68</v>
      </c>
      <c r="E5759" s="121" t="s">
        <v>183</v>
      </c>
      <c r="F5759" s="122">
        <v>7130</v>
      </c>
      <c r="G5759" s="122">
        <v>1525.456</v>
      </c>
      <c r="H5759" s="120">
        <v>2019</v>
      </c>
      <c r="I5759" t="str">
        <f>IF(J5759="natural gas",VLOOKUP(D5759,'Cross-Page Data'!$I$4:$J$13,2,FALSE),IF(J5759="solar",VLOOKUP('Form 923'!D5759,'Cross-Page Data'!$I$14:$J$117,2,FALSE),J5759))</f>
        <v>crude oil</v>
      </c>
      <c r="J5759" t="str">
        <f>VLOOKUP(E5759,'Cross-Page Data'!$D$4:$F$48,3,FALSE)</f>
        <v>crude oil</v>
      </c>
      <c r="K5759" t="b">
        <f t="shared" si="89"/>
        <v>0</v>
      </c>
    </row>
    <row r="5760" spans="1:11">
      <c r="A5760" s="120">
        <v>50545</v>
      </c>
      <c r="B5760" s="121" t="s">
        <v>201</v>
      </c>
      <c r="C5760" s="121" t="s">
        <v>206</v>
      </c>
      <c r="D5760" s="121" t="s">
        <v>116</v>
      </c>
      <c r="E5760" s="121" t="s">
        <v>170</v>
      </c>
      <c r="F5760" s="122">
        <v>643553</v>
      </c>
      <c r="G5760" s="122">
        <v>72293</v>
      </c>
      <c r="H5760" s="120">
        <v>2019</v>
      </c>
      <c r="I5760" t="str">
        <f>IF(J5760="natural gas",VLOOKUP(D5760,'Cross-Page Data'!$I$4:$J$13,2,FALSE),IF(J5760="solar",VLOOKUP('Form 923'!D5760,'Cross-Page Data'!$I$14:$J$117,2,FALSE),J5760))</f>
        <v>hydro</v>
      </c>
      <c r="J5760" t="str">
        <f>VLOOKUP(E5760,'Cross-Page Data'!$D$4:$F$48,3,FALSE)</f>
        <v>hydro</v>
      </c>
      <c r="K5760" t="b">
        <f t="shared" si="89"/>
        <v>1</v>
      </c>
    </row>
    <row r="5761" spans="1:11">
      <c r="A5761" s="120">
        <v>50546</v>
      </c>
      <c r="B5761" s="121" t="s">
        <v>201</v>
      </c>
      <c r="C5761" s="121" t="s">
        <v>206</v>
      </c>
      <c r="D5761" s="121" t="s">
        <v>116</v>
      </c>
      <c r="E5761" s="121" t="s">
        <v>170</v>
      </c>
      <c r="F5761" s="122">
        <v>127077</v>
      </c>
      <c r="G5761" s="122">
        <v>14275</v>
      </c>
      <c r="H5761" s="120">
        <v>2019</v>
      </c>
      <c r="I5761" t="str">
        <f>IF(J5761="natural gas",VLOOKUP(D5761,'Cross-Page Data'!$I$4:$J$13,2,FALSE),IF(J5761="solar",VLOOKUP('Form 923'!D5761,'Cross-Page Data'!$I$14:$J$117,2,FALSE),J5761))</f>
        <v>hydro</v>
      </c>
      <c r="J5761" t="str">
        <f>VLOOKUP(E5761,'Cross-Page Data'!$D$4:$F$48,3,FALSE)</f>
        <v>hydro</v>
      </c>
      <c r="K5761" t="b">
        <f t="shared" si="89"/>
        <v>1</v>
      </c>
    </row>
    <row r="5762" spans="1:11">
      <c r="A5762" s="120">
        <v>50552</v>
      </c>
      <c r="B5762" s="121" t="s">
        <v>201</v>
      </c>
      <c r="C5762" s="121" t="s">
        <v>206</v>
      </c>
      <c r="D5762" s="121" t="s">
        <v>128</v>
      </c>
      <c r="E5762" s="121" t="s">
        <v>180</v>
      </c>
      <c r="F5762" s="122">
        <v>426665</v>
      </c>
      <c r="G5762" s="122">
        <v>47929</v>
      </c>
      <c r="H5762" s="120">
        <v>2019</v>
      </c>
      <c r="I5762" t="str">
        <f>IF(J5762="natural gas",VLOOKUP(D5762,'Cross-Page Data'!$I$4:$J$13,2,FALSE),IF(J5762="solar",VLOOKUP('Form 923'!D5762,'Cross-Page Data'!$I$14:$J$117,2,FALSE),J5762))</f>
        <v>wind</v>
      </c>
      <c r="J5762" t="str">
        <f>VLOOKUP(E5762,'Cross-Page Data'!$D$4:$F$48,3,FALSE)</f>
        <v>wind</v>
      </c>
      <c r="K5762" t="b">
        <f t="shared" si="89"/>
        <v>1</v>
      </c>
    </row>
    <row r="5763" spans="1:11">
      <c r="A5763" s="120">
        <v>50553</v>
      </c>
      <c r="B5763" s="121" t="s">
        <v>201</v>
      </c>
      <c r="C5763" s="121" t="s">
        <v>206</v>
      </c>
      <c r="D5763" s="121" t="s">
        <v>128</v>
      </c>
      <c r="E5763" s="121" t="s">
        <v>180</v>
      </c>
      <c r="F5763" s="122">
        <v>253707</v>
      </c>
      <c r="G5763" s="122">
        <v>28500</v>
      </c>
      <c r="H5763" s="120">
        <v>2019</v>
      </c>
      <c r="I5763" t="str">
        <f>IF(J5763="natural gas",VLOOKUP(D5763,'Cross-Page Data'!$I$4:$J$13,2,FALSE),IF(J5763="solar",VLOOKUP('Form 923'!D5763,'Cross-Page Data'!$I$14:$J$117,2,FALSE),J5763))</f>
        <v>wind</v>
      </c>
      <c r="J5763" t="str">
        <f>VLOOKUP(E5763,'Cross-Page Data'!$D$4:$F$48,3,FALSE)</f>
        <v>wind</v>
      </c>
      <c r="K5763" t="b">
        <f t="shared" si="89"/>
        <v>1</v>
      </c>
    </row>
    <row r="5764" spans="1:11">
      <c r="A5764" s="120">
        <v>50555</v>
      </c>
      <c r="B5764" s="121" t="s">
        <v>201</v>
      </c>
      <c r="C5764" s="121" t="s">
        <v>202</v>
      </c>
      <c r="D5764" s="121" t="s">
        <v>39</v>
      </c>
      <c r="E5764" s="121" t="s">
        <v>70</v>
      </c>
      <c r="F5764" s="122">
        <v>32384</v>
      </c>
      <c r="G5764" s="122">
        <v>0</v>
      </c>
      <c r="H5764" s="120">
        <v>2019</v>
      </c>
      <c r="I5764" t="str">
        <f>IF(J5764="natural gas",VLOOKUP(D5764,'Cross-Page Data'!$I$4:$J$13,2,FALSE),IF(J5764="solar",VLOOKUP('Form 923'!D5764,'Cross-Page Data'!$I$14:$J$117,2,FALSE),J5764))</f>
        <v>heavy or residual fuel oil</v>
      </c>
      <c r="J5764" t="str">
        <f>VLOOKUP(E5764,'Cross-Page Data'!$D$4:$F$48,3,FALSE)</f>
        <v>heavy or residual fuel oil</v>
      </c>
      <c r="K5764" t="b">
        <f t="shared" si="89"/>
        <v>1</v>
      </c>
    </row>
    <row r="5765" spans="1:11">
      <c r="A5765" s="120">
        <v>50555</v>
      </c>
      <c r="B5765" s="121" t="s">
        <v>201</v>
      </c>
      <c r="C5765" s="121" t="s">
        <v>202</v>
      </c>
      <c r="D5765" s="121" t="s">
        <v>39</v>
      </c>
      <c r="E5765" s="121" t="s">
        <v>38</v>
      </c>
      <c r="F5765" s="122">
        <v>0</v>
      </c>
      <c r="G5765" s="122">
        <v>0</v>
      </c>
      <c r="H5765" s="120">
        <v>2019</v>
      </c>
      <c r="I5765" t="str">
        <f>IF(J5765="natural gas",VLOOKUP(D5765,'Cross-Page Data'!$I$4:$J$13,2,FALSE),IF(J5765="solar",VLOOKUP('Form 923'!D5765,'Cross-Page Data'!$I$14:$J$117,2,FALSE),J5765))</f>
        <v>natural gas nonpeaker - preexisting nonretiring</v>
      </c>
      <c r="J5765" t="str">
        <f>VLOOKUP(E5765,'Cross-Page Data'!$D$4:$F$48,3,FALSE)</f>
        <v>natural gas</v>
      </c>
      <c r="K5765" t="b">
        <f t="shared" si="89"/>
        <v>1</v>
      </c>
    </row>
    <row r="5766" spans="1:11">
      <c r="A5766" s="120">
        <v>50555</v>
      </c>
      <c r="B5766" s="121" t="s">
        <v>201</v>
      </c>
      <c r="C5766" s="121" t="s">
        <v>202</v>
      </c>
      <c r="D5766" s="121" t="s">
        <v>61</v>
      </c>
      <c r="E5766" s="121" t="s">
        <v>70</v>
      </c>
      <c r="F5766" s="122">
        <v>0</v>
      </c>
      <c r="G5766" s="122">
        <v>1496</v>
      </c>
      <c r="H5766" s="120">
        <v>2019</v>
      </c>
      <c r="I5766" t="str">
        <f>IF(J5766="natural gas",VLOOKUP(D5766,'Cross-Page Data'!$I$4:$J$13,2,FALSE),IF(J5766="solar",VLOOKUP('Form 923'!D5766,'Cross-Page Data'!$I$14:$J$117,2,FALSE),J5766))</f>
        <v>heavy or residual fuel oil</v>
      </c>
      <c r="J5766" t="str">
        <f>VLOOKUP(E5766,'Cross-Page Data'!$D$4:$F$48,3,FALSE)</f>
        <v>heavy or residual fuel oil</v>
      </c>
      <c r="K5766" t="b">
        <f t="shared" si="89"/>
        <v>1</v>
      </c>
    </row>
    <row r="5767" spans="1:11">
      <c r="A5767" s="120">
        <v>50555</v>
      </c>
      <c r="B5767" s="121" t="s">
        <v>201</v>
      </c>
      <c r="C5767" s="121" t="s">
        <v>202</v>
      </c>
      <c r="D5767" s="121" t="s">
        <v>61</v>
      </c>
      <c r="E5767" s="121" t="s">
        <v>38</v>
      </c>
      <c r="F5767" s="122">
        <v>0</v>
      </c>
      <c r="G5767" s="122">
        <v>1496</v>
      </c>
      <c r="H5767" s="120">
        <v>2019</v>
      </c>
      <c r="I5767" t="str">
        <f>IF(J5767="natural gas",VLOOKUP(D5767,'Cross-Page Data'!$I$4:$J$13,2,FALSE),IF(J5767="solar",VLOOKUP('Form 923'!D5767,'Cross-Page Data'!$I$14:$J$117,2,FALSE),J5767))</f>
        <v>natural gas nonpeaker - preexisting nonretiring</v>
      </c>
      <c r="J5767" t="str">
        <f>VLOOKUP(E5767,'Cross-Page Data'!$D$4:$F$48,3,FALSE)</f>
        <v>natural gas</v>
      </c>
      <c r="K5767" t="b">
        <f t="shared" ref="K5767:K5830" si="90">IF(AND($N$6=FALSE,OR(C5767="Commercial NAICS Cogen",C5767="Industrial NAICS Cogen",C5767="NAICS-22 Cogen")),FALSE,IF(AND($N$7=FALSE,OR(C5767="Commercial NAICS Cogen",C5767="Commercial NAICS Non-Cogen",C5767="industrial NAICS Cogen",C5767="industrial NAICS non-cogen")),FALSE,TRUE))</f>
        <v>1</v>
      </c>
    </row>
    <row r="5768" spans="1:11">
      <c r="A5768" s="120">
        <v>50558</v>
      </c>
      <c r="B5768" s="121" t="s">
        <v>201</v>
      </c>
      <c r="C5768" s="121" t="s">
        <v>202</v>
      </c>
      <c r="D5768" s="121" t="s">
        <v>39</v>
      </c>
      <c r="E5768" s="121" t="s">
        <v>38</v>
      </c>
      <c r="F5768" s="122">
        <v>0</v>
      </c>
      <c r="G5768" s="122">
        <v>26886</v>
      </c>
      <c r="H5768" s="120">
        <v>2019</v>
      </c>
      <c r="I5768" t="str">
        <f>IF(J5768="natural gas",VLOOKUP(D5768,'Cross-Page Data'!$I$4:$J$13,2,FALSE),IF(J5768="solar",VLOOKUP('Form 923'!D5768,'Cross-Page Data'!$I$14:$J$117,2,FALSE),J5768))</f>
        <v>natural gas nonpeaker - preexisting nonretiring</v>
      </c>
      <c r="J5768" t="str">
        <f>VLOOKUP(E5768,'Cross-Page Data'!$D$4:$F$48,3,FALSE)</f>
        <v>natural gas</v>
      </c>
      <c r="K5768" t="b">
        <f t="shared" si="90"/>
        <v>1</v>
      </c>
    </row>
    <row r="5769" spans="1:11">
      <c r="A5769" s="120">
        <v>50558</v>
      </c>
      <c r="B5769" s="121" t="s">
        <v>201</v>
      </c>
      <c r="C5769" s="121" t="s">
        <v>202</v>
      </c>
      <c r="D5769" s="121" t="s">
        <v>61</v>
      </c>
      <c r="E5769" s="121" t="s">
        <v>38</v>
      </c>
      <c r="F5769" s="122">
        <v>2005885</v>
      </c>
      <c r="G5769" s="122">
        <v>209392</v>
      </c>
      <c r="H5769" s="120">
        <v>2019</v>
      </c>
      <c r="I5769" t="str">
        <f>IF(J5769="natural gas",VLOOKUP(D5769,'Cross-Page Data'!$I$4:$J$13,2,FALSE),IF(J5769="solar",VLOOKUP('Form 923'!D5769,'Cross-Page Data'!$I$14:$J$117,2,FALSE),J5769))</f>
        <v>natural gas nonpeaker - preexisting nonretiring</v>
      </c>
      <c r="J5769" t="str">
        <f>VLOOKUP(E5769,'Cross-Page Data'!$D$4:$F$48,3,FALSE)</f>
        <v>natural gas</v>
      </c>
      <c r="K5769" t="b">
        <f t="shared" si="90"/>
        <v>1</v>
      </c>
    </row>
    <row r="5770" spans="1:11">
      <c r="A5770" s="120">
        <v>50560</v>
      </c>
      <c r="B5770" s="121" t="s">
        <v>201</v>
      </c>
      <c r="C5770" s="121" t="s">
        <v>206</v>
      </c>
      <c r="D5770" s="121" t="s">
        <v>68</v>
      </c>
      <c r="E5770" s="121" t="s">
        <v>146</v>
      </c>
      <c r="F5770" s="122">
        <v>0</v>
      </c>
      <c r="G5770" s="122">
        <v>0</v>
      </c>
      <c r="H5770" s="120">
        <v>2019</v>
      </c>
      <c r="I5770" t="str">
        <f>IF(J5770="natural gas",VLOOKUP(D5770,'Cross-Page Data'!$I$4:$J$13,2,FALSE),IF(J5770="solar",VLOOKUP('Form 923'!D5770,'Cross-Page Data'!$I$14:$J$117,2,FALSE),J5770))</f>
        <v>other</v>
      </c>
      <c r="J5770" t="str">
        <f>VLOOKUP(E5770,'Cross-Page Data'!$D$4:$F$48,3,FALSE)</f>
        <v>other</v>
      </c>
      <c r="K5770" t="b">
        <f t="shared" si="90"/>
        <v>1</v>
      </c>
    </row>
    <row r="5771" spans="1:11">
      <c r="A5771" s="120">
        <v>50560</v>
      </c>
      <c r="B5771" s="121" t="s">
        <v>201</v>
      </c>
      <c r="C5771" s="121" t="s">
        <v>206</v>
      </c>
      <c r="D5771" s="121" t="s">
        <v>68</v>
      </c>
      <c r="E5771" s="121" t="s">
        <v>176</v>
      </c>
      <c r="F5771" s="122">
        <v>2151946</v>
      </c>
      <c r="G5771" s="122">
        <v>134869</v>
      </c>
      <c r="H5771" s="120">
        <v>2019</v>
      </c>
      <c r="I5771" t="str">
        <f>IF(J5771="natural gas",VLOOKUP(D5771,'Cross-Page Data'!$I$4:$J$13,2,FALSE),IF(J5771="solar",VLOOKUP('Form 923'!D5771,'Cross-Page Data'!$I$14:$J$117,2,FALSE),J5771))</f>
        <v>biomass</v>
      </c>
      <c r="J5771" t="str">
        <f>VLOOKUP(E5771,'Cross-Page Data'!$D$4:$F$48,3,FALSE)</f>
        <v>biomass</v>
      </c>
      <c r="K5771" t="b">
        <f t="shared" si="90"/>
        <v>1</v>
      </c>
    </row>
    <row r="5772" spans="1:11">
      <c r="A5772" s="120">
        <v>50561</v>
      </c>
      <c r="B5772" s="121" t="s">
        <v>201</v>
      </c>
      <c r="C5772" s="121" t="s">
        <v>206</v>
      </c>
      <c r="D5772" s="121" t="s">
        <v>39</v>
      </c>
      <c r="E5772" s="121" t="s">
        <v>38</v>
      </c>
      <c r="F5772" s="122">
        <v>0</v>
      </c>
      <c r="G5772" s="122">
        <v>191705</v>
      </c>
      <c r="H5772" s="120">
        <v>2019</v>
      </c>
      <c r="I5772" t="str">
        <f>IF(J5772="natural gas",VLOOKUP(D5772,'Cross-Page Data'!$I$4:$J$13,2,FALSE),IF(J5772="solar",VLOOKUP('Form 923'!D5772,'Cross-Page Data'!$I$14:$J$117,2,FALSE),J5772))</f>
        <v>natural gas nonpeaker - preexisting nonretiring</v>
      </c>
      <c r="J5772" t="str">
        <f>VLOOKUP(E5772,'Cross-Page Data'!$D$4:$F$48,3,FALSE)</f>
        <v>natural gas</v>
      </c>
      <c r="K5772" t="b">
        <f t="shared" si="90"/>
        <v>1</v>
      </c>
    </row>
    <row r="5773" spans="1:11">
      <c r="A5773" s="120">
        <v>50561</v>
      </c>
      <c r="B5773" s="121" t="s">
        <v>201</v>
      </c>
      <c r="C5773" s="121" t="s">
        <v>206</v>
      </c>
      <c r="D5773" s="121" t="s">
        <v>61</v>
      </c>
      <c r="E5773" s="121" t="s">
        <v>70</v>
      </c>
      <c r="F5773" s="122">
        <v>0</v>
      </c>
      <c r="G5773" s="122">
        <v>0</v>
      </c>
      <c r="H5773" s="120">
        <v>2019</v>
      </c>
      <c r="I5773" t="str">
        <f>IF(J5773="natural gas",VLOOKUP(D5773,'Cross-Page Data'!$I$4:$J$13,2,FALSE),IF(J5773="solar",VLOOKUP('Form 923'!D5773,'Cross-Page Data'!$I$14:$J$117,2,FALSE),J5773))</f>
        <v>heavy or residual fuel oil</v>
      </c>
      <c r="J5773" t="str">
        <f>VLOOKUP(E5773,'Cross-Page Data'!$D$4:$F$48,3,FALSE)</f>
        <v>heavy or residual fuel oil</v>
      </c>
      <c r="K5773" t="b">
        <f t="shared" si="90"/>
        <v>1</v>
      </c>
    </row>
    <row r="5774" spans="1:11">
      <c r="A5774" s="120">
        <v>50561</v>
      </c>
      <c r="B5774" s="121" t="s">
        <v>201</v>
      </c>
      <c r="C5774" s="121" t="s">
        <v>206</v>
      </c>
      <c r="D5774" s="121" t="s">
        <v>61</v>
      </c>
      <c r="E5774" s="121" t="s">
        <v>38</v>
      </c>
      <c r="F5774" s="122">
        <v>5683605</v>
      </c>
      <c r="G5774" s="122">
        <v>462700</v>
      </c>
      <c r="H5774" s="120">
        <v>2019</v>
      </c>
      <c r="I5774" t="str">
        <f>IF(J5774="natural gas",VLOOKUP(D5774,'Cross-Page Data'!$I$4:$J$13,2,FALSE),IF(J5774="solar",VLOOKUP('Form 923'!D5774,'Cross-Page Data'!$I$14:$J$117,2,FALSE),J5774))</f>
        <v>natural gas nonpeaker - preexisting nonretiring</v>
      </c>
      <c r="J5774" t="str">
        <f>VLOOKUP(E5774,'Cross-Page Data'!$D$4:$F$48,3,FALSE)</f>
        <v>natural gas</v>
      </c>
      <c r="K5774" t="b">
        <f t="shared" si="90"/>
        <v>1</v>
      </c>
    </row>
    <row r="5775" spans="1:11">
      <c r="A5775" s="120">
        <v>50563</v>
      </c>
      <c r="B5775" s="121" t="s">
        <v>201</v>
      </c>
      <c r="C5775" s="121" t="s">
        <v>206</v>
      </c>
      <c r="D5775" s="121" t="s">
        <v>73</v>
      </c>
      <c r="E5775" s="121" t="s">
        <v>90</v>
      </c>
      <c r="F5775" s="122">
        <v>644480</v>
      </c>
      <c r="G5775" s="122">
        <v>32950</v>
      </c>
      <c r="H5775" s="120">
        <v>2019</v>
      </c>
      <c r="I5775" t="str">
        <f>IF(J5775="natural gas",VLOOKUP(D5775,'Cross-Page Data'!$I$4:$J$13,2,FALSE),IF(J5775="solar",VLOOKUP('Form 923'!D5775,'Cross-Page Data'!$I$14:$J$117,2,FALSE),J5775))</f>
        <v>biomass</v>
      </c>
      <c r="J5775" t="str">
        <f>VLOOKUP(E5775,'Cross-Page Data'!$D$4:$F$48,3,FALSE)</f>
        <v>biomass</v>
      </c>
      <c r="K5775" t="b">
        <f t="shared" si="90"/>
        <v>1</v>
      </c>
    </row>
    <row r="5776" spans="1:11">
      <c r="A5776" s="120">
        <v>50564</v>
      </c>
      <c r="B5776" s="121" t="s">
        <v>201</v>
      </c>
      <c r="C5776" s="121" t="s">
        <v>206</v>
      </c>
      <c r="D5776" s="121" t="s">
        <v>79</v>
      </c>
      <c r="E5776" s="121" t="s">
        <v>90</v>
      </c>
      <c r="F5776" s="122">
        <v>88406</v>
      </c>
      <c r="G5776" s="122">
        <v>7124</v>
      </c>
      <c r="H5776" s="120">
        <v>2019</v>
      </c>
      <c r="I5776" t="str">
        <f>IF(J5776="natural gas",VLOOKUP(D5776,'Cross-Page Data'!$I$4:$J$13,2,FALSE),IF(J5776="solar",VLOOKUP('Form 923'!D5776,'Cross-Page Data'!$I$14:$J$117,2,FALSE),J5776))</f>
        <v>biomass</v>
      </c>
      <c r="J5776" t="str">
        <f>VLOOKUP(E5776,'Cross-Page Data'!$D$4:$F$48,3,FALSE)</f>
        <v>biomass</v>
      </c>
      <c r="K5776" t="b">
        <f t="shared" si="90"/>
        <v>1</v>
      </c>
    </row>
    <row r="5777" spans="1:11">
      <c r="A5777" s="120">
        <v>50565</v>
      </c>
      <c r="B5777" s="121" t="s">
        <v>201</v>
      </c>
      <c r="C5777" s="121" t="s">
        <v>206</v>
      </c>
      <c r="D5777" s="121" t="s">
        <v>79</v>
      </c>
      <c r="E5777" s="121" t="s">
        <v>90</v>
      </c>
      <c r="F5777" s="122">
        <v>65929</v>
      </c>
      <c r="G5777" s="122">
        <v>4623</v>
      </c>
      <c r="H5777" s="120">
        <v>2019</v>
      </c>
      <c r="I5777" t="str">
        <f>IF(J5777="natural gas",VLOOKUP(D5777,'Cross-Page Data'!$I$4:$J$13,2,FALSE),IF(J5777="solar",VLOOKUP('Form 923'!D5777,'Cross-Page Data'!$I$14:$J$117,2,FALSE),J5777))</f>
        <v>biomass</v>
      </c>
      <c r="J5777" t="str">
        <f>VLOOKUP(E5777,'Cross-Page Data'!$D$4:$F$48,3,FALSE)</f>
        <v>biomass</v>
      </c>
      <c r="K5777" t="b">
        <f t="shared" si="90"/>
        <v>1</v>
      </c>
    </row>
    <row r="5778" spans="1:11">
      <c r="A5778" s="120">
        <v>50566</v>
      </c>
      <c r="B5778" s="121" t="s">
        <v>201</v>
      </c>
      <c r="C5778" s="121" t="s">
        <v>206</v>
      </c>
      <c r="D5778" s="121" t="s">
        <v>79</v>
      </c>
      <c r="E5778" s="121" t="s">
        <v>90</v>
      </c>
      <c r="F5778" s="122">
        <v>0</v>
      </c>
      <c r="G5778" s="122">
        <v>0</v>
      </c>
      <c r="H5778" s="120">
        <v>2019</v>
      </c>
      <c r="I5778" t="str">
        <f>IF(J5778="natural gas",VLOOKUP(D5778,'Cross-Page Data'!$I$4:$J$13,2,FALSE),IF(J5778="solar",VLOOKUP('Form 923'!D5778,'Cross-Page Data'!$I$14:$J$117,2,FALSE),J5778))</f>
        <v>biomass</v>
      </c>
      <c r="J5778" t="str">
        <f>VLOOKUP(E5778,'Cross-Page Data'!$D$4:$F$48,3,FALSE)</f>
        <v>biomass</v>
      </c>
      <c r="K5778" t="b">
        <f t="shared" si="90"/>
        <v>1</v>
      </c>
    </row>
    <row r="5779" spans="1:11">
      <c r="A5779" s="120">
        <v>50566</v>
      </c>
      <c r="B5779" s="121" t="s">
        <v>201</v>
      </c>
      <c r="C5779" s="121" t="s">
        <v>206</v>
      </c>
      <c r="D5779" s="121" t="s">
        <v>79</v>
      </c>
      <c r="E5779" s="121" t="s">
        <v>38</v>
      </c>
      <c r="F5779" s="122">
        <v>209012</v>
      </c>
      <c r="G5779" s="122">
        <v>19378</v>
      </c>
      <c r="H5779" s="120">
        <v>2019</v>
      </c>
      <c r="I5779" t="str">
        <f>IF(J5779="natural gas",VLOOKUP(D5779,'Cross-Page Data'!$I$4:$J$13,2,FALSE),IF(J5779="solar",VLOOKUP('Form 923'!D5779,'Cross-Page Data'!$I$14:$J$117,2,FALSE),J5779))</f>
        <v>natural gas peaker</v>
      </c>
      <c r="J5779" t="str">
        <f>VLOOKUP(E5779,'Cross-Page Data'!$D$4:$F$48,3,FALSE)</f>
        <v>natural gas</v>
      </c>
      <c r="K5779" t="b">
        <f t="shared" si="90"/>
        <v>1</v>
      </c>
    </row>
    <row r="5780" spans="1:11">
      <c r="A5780" s="120">
        <v>50568</v>
      </c>
      <c r="B5780" s="121" t="s">
        <v>201</v>
      </c>
      <c r="C5780" s="121" t="s">
        <v>206</v>
      </c>
      <c r="D5780" s="121" t="s">
        <v>79</v>
      </c>
      <c r="E5780" s="121" t="s">
        <v>90</v>
      </c>
      <c r="F5780" s="122">
        <v>721003</v>
      </c>
      <c r="G5780" s="122">
        <v>65666</v>
      </c>
      <c r="H5780" s="120">
        <v>2019</v>
      </c>
      <c r="I5780" t="str">
        <f>IF(J5780="natural gas",VLOOKUP(D5780,'Cross-Page Data'!$I$4:$J$13,2,FALSE),IF(J5780="solar",VLOOKUP('Form 923'!D5780,'Cross-Page Data'!$I$14:$J$117,2,FALSE),J5780))</f>
        <v>biomass</v>
      </c>
      <c r="J5780" t="str">
        <f>VLOOKUP(E5780,'Cross-Page Data'!$D$4:$F$48,3,FALSE)</f>
        <v>biomass</v>
      </c>
      <c r="K5780" t="b">
        <f t="shared" si="90"/>
        <v>1</v>
      </c>
    </row>
    <row r="5781" spans="1:11">
      <c r="A5781" s="120">
        <v>50569</v>
      </c>
      <c r="B5781" s="121" t="s">
        <v>201</v>
      </c>
      <c r="C5781" s="121" t="s">
        <v>206</v>
      </c>
      <c r="D5781" s="121" t="s">
        <v>73</v>
      </c>
      <c r="E5781" s="121" t="s">
        <v>90</v>
      </c>
      <c r="F5781" s="122">
        <v>685325</v>
      </c>
      <c r="G5781" s="122">
        <v>39164</v>
      </c>
      <c r="H5781" s="120">
        <v>2019</v>
      </c>
      <c r="I5781" t="str">
        <f>IF(J5781="natural gas",VLOOKUP(D5781,'Cross-Page Data'!$I$4:$J$13,2,FALSE),IF(J5781="solar",VLOOKUP('Form 923'!D5781,'Cross-Page Data'!$I$14:$J$117,2,FALSE),J5781))</f>
        <v>biomass</v>
      </c>
      <c r="J5781" t="str">
        <f>VLOOKUP(E5781,'Cross-Page Data'!$D$4:$F$48,3,FALSE)</f>
        <v>biomass</v>
      </c>
      <c r="K5781" t="b">
        <f t="shared" si="90"/>
        <v>1</v>
      </c>
    </row>
    <row r="5782" spans="1:11">
      <c r="A5782" s="120">
        <v>50569</v>
      </c>
      <c r="B5782" s="121" t="s">
        <v>201</v>
      </c>
      <c r="C5782" s="121" t="s">
        <v>206</v>
      </c>
      <c r="D5782" s="121" t="s">
        <v>79</v>
      </c>
      <c r="E5782" s="121" t="s">
        <v>90</v>
      </c>
      <c r="F5782" s="122">
        <v>506433</v>
      </c>
      <c r="G5782" s="122">
        <v>46090</v>
      </c>
      <c r="H5782" s="120">
        <v>2019</v>
      </c>
      <c r="I5782" t="str">
        <f>IF(J5782="natural gas",VLOOKUP(D5782,'Cross-Page Data'!$I$4:$J$13,2,FALSE),IF(J5782="solar",VLOOKUP('Form 923'!D5782,'Cross-Page Data'!$I$14:$J$117,2,FALSE),J5782))</f>
        <v>biomass</v>
      </c>
      <c r="J5782" t="str">
        <f>VLOOKUP(E5782,'Cross-Page Data'!$D$4:$F$48,3,FALSE)</f>
        <v>biomass</v>
      </c>
      <c r="K5782" t="b">
        <f t="shared" si="90"/>
        <v>1</v>
      </c>
    </row>
    <row r="5783" spans="1:11">
      <c r="A5783" s="120">
        <v>50570</v>
      </c>
      <c r="B5783" s="121" t="s">
        <v>201</v>
      </c>
      <c r="C5783" s="121" t="s">
        <v>206</v>
      </c>
      <c r="D5783" s="121" t="s">
        <v>79</v>
      </c>
      <c r="E5783" s="121" t="s">
        <v>90</v>
      </c>
      <c r="F5783" s="122">
        <v>332861</v>
      </c>
      <c r="G5783" s="122">
        <v>27264</v>
      </c>
      <c r="H5783" s="120">
        <v>2019</v>
      </c>
      <c r="I5783" t="str">
        <f>IF(J5783="natural gas",VLOOKUP(D5783,'Cross-Page Data'!$I$4:$J$13,2,FALSE),IF(J5783="solar",VLOOKUP('Form 923'!D5783,'Cross-Page Data'!$I$14:$J$117,2,FALSE),J5783))</f>
        <v>biomass</v>
      </c>
      <c r="J5783" t="str">
        <f>VLOOKUP(E5783,'Cross-Page Data'!$D$4:$F$48,3,FALSE)</f>
        <v>biomass</v>
      </c>
      <c r="K5783" t="b">
        <f t="shared" si="90"/>
        <v>1</v>
      </c>
    </row>
    <row r="5784" spans="1:11">
      <c r="A5784" s="120">
        <v>50571</v>
      </c>
      <c r="B5784" s="121" t="s">
        <v>201</v>
      </c>
      <c r="C5784" s="121" t="s">
        <v>206</v>
      </c>
      <c r="D5784" s="121" t="s">
        <v>73</v>
      </c>
      <c r="E5784" s="121" t="s">
        <v>90</v>
      </c>
      <c r="F5784" s="122">
        <v>726722</v>
      </c>
      <c r="G5784" s="122">
        <v>39752</v>
      </c>
      <c r="H5784" s="120">
        <v>2019</v>
      </c>
      <c r="I5784" t="str">
        <f>IF(J5784="natural gas",VLOOKUP(D5784,'Cross-Page Data'!$I$4:$J$13,2,FALSE),IF(J5784="solar",VLOOKUP('Form 923'!D5784,'Cross-Page Data'!$I$14:$J$117,2,FALSE),J5784))</f>
        <v>biomass</v>
      </c>
      <c r="J5784" t="str">
        <f>VLOOKUP(E5784,'Cross-Page Data'!$D$4:$F$48,3,FALSE)</f>
        <v>biomass</v>
      </c>
      <c r="K5784" t="b">
        <f t="shared" si="90"/>
        <v>1</v>
      </c>
    </row>
    <row r="5785" spans="1:11">
      <c r="A5785" s="120">
        <v>50571</v>
      </c>
      <c r="B5785" s="121" t="s">
        <v>201</v>
      </c>
      <c r="C5785" s="121" t="s">
        <v>206</v>
      </c>
      <c r="D5785" s="121" t="s">
        <v>79</v>
      </c>
      <c r="E5785" s="121" t="s">
        <v>90</v>
      </c>
      <c r="F5785" s="122">
        <v>0</v>
      </c>
      <c r="G5785" s="122">
        <v>0</v>
      </c>
      <c r="H5785" s="120">
        <v>2019</v>
      </c>
      <c r="I5785" t="str">
        <f>IF(J5785="natural gas",VLOOKUP(D5785,'Cross-Page Data'!$I$4:$J$13,2,FALSE),IF(J5785="solar",VLOOKUP('Form 923'!D5785,'Cross-Page Data'!$I$14:$J$117,2,FALSE),J5785))</f>
        <v>biomass</v>
      </c>
      <c r="J5785" t="str">
        <f>VLOOKUP(E5785,'Cross-Page Data'!$D$4:$F$48,3,FALSE)</f>
        <v>biomass</v>
      </c>
      <c r="K5785" t="b">
        <f t="shared" si="90"/>
        <v>1</v>
      </c>
    </row>
    <row r="5786" spans="1:11">
      <c r="A5786" s="120">
        <v>50572</v>
      </c>
      <c r="B5786" s="121" t="s">
        <v>201</v>
      </c>
      <c r="C5786" s="121" t="s">
        <v>206</v>
      </c>
      <c r="D5786" s="121" t="s">
        <v>39</v>
      </c>
      <c r="E5786" s="121" t="s">
        <v>90</v>
      </c>
      <c r="F5786" s="122">
        <v>0</v>
      </c>
      <c r="G5786" s="122">
        <v>0</v>
      </c>
      <c r="H5786" s="120">
        <v>2019</v>
      </c>
      <c r="I5786" t="str">
        <f>IF(J5786="natural gas",VLOOKUP(D5786,'Cross-Page Data'!$I$4:$J$13,2,FALSE),IF(J5786="solar",VLOOKUP('Form 923'!D5786,'Cross-Page Data'!$I$14:$J$117,2,FALSE),J5786))</f>
        <v>biomass</v>
      </c>
      <c r="J5786" t="str">
        <f>VLOOKUP(E5786,'Cross-Page Data'!$D$4:$F$48,3,FALSE)</f>
        <v>biomass</v>
      </c>
      <c r="K5786" t="b">
        <f t="shared" si="90"/>
        <v>1</v>
      </c>
    </row>
    <row r="5787" spans="1:11">
      <c r="A5787" s="120">
        <v>50572</v>
      </c>
      <c r="B5787" s="121" t="s">
        <v>201</v>
      </c>
      <c r="C5787" s="121" t="s">
        <v>206</v>
      </c>
      <c r="D5787" s="121" t="s">
        <v>61</v>
      </c>
      <c r="E5787" s="121" t="s">
        <v>90</v>
      </c>
      <c r="F5787" s="122">
        <v>1048711</v>
      </c>
      <c r="G5787" s="122">
        <v>51848</v>
      </c>
      <c r="H5787" s="120">
        <v>2019</v>
      </c>
      <c r="I5787" t="str">
        <f>IF(J5787="natural gas",VLOOKUP(D5787,'Cross-Page Data'!$I$4:$J$13,2,FALSE),IF(J5787="solar",VLOOKUP('Form 923'!D5787,'Cross-Page Data'!$I$14:$J$117,2,FALSE),J5787))</f>
        <v>biomass</v>
      </c>
      <c r="J5787" t="str">
        <f>VLOOKUP(E5787,'Cross-Page Data'!$D$4:$F$48,3,FALSE)</f>
        <v>biomass</v>
      </c>
      <c r="K5787" t="b">
        <f t="shared" si="90"/>
        <v>1</v>
      </c>
    </row>
    <row r="5788" spans="1:11">
      <c r="A5788" s="120">
        <v>50573</v>
      </c>
      <c r="B5788" s="121" t="s">
        <v>201</v>
      </c>
      <c r="C5788" s="121" t="s">
        <v>206</v>
      </c>
      <c r="D5788" s="121" t="s">
        <v>73</v>
      </c>
      <c r="E5788" s="121" t="s">
        <v>90</v>
      </c>
      <c r="F5788" s="122">
        <v>374346</v>
      </c>
      <c r="G5788" s="122">
        <v>20765</v>
      </c>
      <c r="H5788" s="120">
        <v>2019</v>
      </c>
      <c r="I5788" t="str">
        <f>IF(J5788="natural gas",VLOOKUP(D5788,'Cross-Page Data'!$I$4:$J$13,2,FALSE),IF(J5788="solar",VLOOKUP('Form 923'!D5788,'Cross-Page Data'!$I$14:$J$117,2,FALSE),J5788))</f>
        <v>biomass</v>
      </c>
      <c r="J5788" t="str">
        <f>VLOOKUP(E5788,'Cross-Page Data'!$D$4:$F$48,3,FALSE)</f>
        <v>biomass</v>
      </c>
      <c r="K5788" t="b">
        <f t="shared" si="90"/>
        <v>1</v>
      </c>
    </row>
    <row r="5789" spans="1:11">
      <c r="A5789" s="120">
        <v>50575</v>
      </c>
      <c r="B5789" s="121" t="s">
        <v>201</v>
      </c>
      <c r="C5789" s="121" t="s">
        <v>206</v>
      </c>
      <c r="D5789" s="121" t="s">
        <v>73</v>
      </c>
      <c r="E5789" s="121" t="s">
        <v>90</v>
      </c>
      <c r="F5789" s="122">
        <v>333256</v>
      </c>
      <c r="G5789" s="122">
        <v>17795</v>
      </c>
      <c r="H5789" s="120">
        <v>2019</v>
      </c>
      <c r="I5789" t="str">
        <f>IF(J5789="natural gas",VLOOKUP(D5789,'Cross-Page Data'!$I$4:$J$13,2,FALSE),IF(J5789="solar",VLOOKUP('Form 923'!D5789,'Cross-Page Data'!$I$14:$J$117,2,FALSE),J5789))</f>
        <v>biomass</v>
      </c>
      <c r="J5789" t="str">
        <f>VLOOKUP(E5789,'Cross-Page Data'!$D$4:$F$48,3,FALSE)</f>
        <v>biomass</v>
      </c>
      <c r="K5789" t="b">
        <f t="shared" si="90"/>
        <v>1</v>
      </c>
    </row>
    <row r="5790" spans="1:11">
      <c r="A5790" s="120">
        <v>50576</v>
      </c>
      <c r="B5790" s="121" t="s">
        <v>201</v>
      </c>
      <c r="C5790" s="121" t="s">
        <v>206</v>
      </c>
      <c r="D5790" s="121" t="s">
        <v>73</v>
      </c>
      <c r="E5790" s="121" t="s">
        <v>90</v>
      </c>
      <c r="F5790" s="122">
        <v>390707</v>
      </c>
      <c r="G5790" s="122">
        <v>20395</v>
      </c>
      <c r="H5790" s="120">
        <v>2019</v>
      </c>
      <c r="I5790" t="str">
        <f>IF(J5790="natural gas",VLOOKUP(D5790,'Cross-Page Data'!$I$4:$J$13,2,FALSE),IF(J5790="solar",VLOOKUP('Form 923'!D5790,'Cross-Page Data'!$I$14:$J$117,2,FALSE),J5790))</f>
        <v>biomass</v>
      </c>
      <c r="J5790" t="str">
        <f>VLOOKUP(E5790,'Cross-Page Data'!$D$4:$F$48,3,FALSE)</f>
        <v>biomass</v>
      </c>
      <c r="K5790" t="b">
        <f t="shared" si="90"/>
        <v>1</v>
      </c>
    </row>
    <row r="5791" spans="1:11">
      <c r="A5791" s="120">
        <v>50576</v>
      </c>
      <c r="B5791" s="121" t="s">
        <v>201</v>
      </c>
      <c r="C5791" s="121" t="s">
        <v>206</v>
      </c>
      <c r="D5791" s="121" t="s">
        <v>79</v>
      </c>
      <c r="E5791" s="121" t="s">
        <v>90</v>
      </c>
      <c r="F5791" s="122">
        <v>214985</v>
      </c>
      <c r="G5791" s="122">
        <v>17745</v>
      </c>
      <c r="H5791" s="120">
        <v>2019</v>
      </c>
      <c r="I5791" t="str">
        <f>IF(J5791="natural gas",VLOOKUP(D5791,'Cross-Page Data'!$I$4:$J$13,2,FALSE),IF(J5791="solar",VLOOKUP('Form 923'!D5791,'Cross-Page Data'!$I$14:$J$117,2,FALSE),J5791))</f>
        <v>biomass</v>
      </c>
      <c r="J5791" t="str">
        <f>VLOOKUP(E5791,'Cross-Page Data'!$D$4:$F$48,3,FALSE)</f>
        <v>biomass</v>
      </c>
      <c r="K5791" t="b">
        <f t="shared" si="90"/>
        <v>1</v>
      </c>
    </row>
    <row r="5792" spans="1:11">
      <c r="A5792" s="120">
        <v>50577</v>
      </c>
      <c r="B5792" s="121" t="s">
        <v>201</v>
      </c>
      <c r="C5792" s="121" t="s">
        <v>206</v>
      </c>
      <c r="D5792" s="121" t="s">
        <v>73</v>
      </c>
      <c r="E5792" s="121" t="s">
        <v>90</v>
      </c>
      <c r="F5792" s="122">
        <v>1518711</v>
      </c>
      <c r="G5792" s="122">
        <v>87718</v>
      </c>
      <c r="H5792" s="120">
        <v>2019</v>
      </c>
      <c r="I5792" t="str">
        <f>IF(J5792="natural gas",VLOOKUP(D5792,'Cross-Page Data'!$I$4:$J$13,2,FALSE),IF(J5792="solar",VLOOKUP('Form 923'!D5792,'Cross-Page Data'!$I$14:$J$117,2,FALSE),J5792))</f>
        <v>biomass</v>
      </c>
      <c r="J5792" t="str">
        <f>VLOOKUP(E5792,'Cross-Page Data'!$D$4:$F$48,3,FALSE)</f>
        <v>biomass</v>
      </c>
      <c r="K5792" t="b">
        <f t="shared" si="90"/>
        <v>1</v>
      </c>
    </row>
    <row r="5793" spans="1:11">
      <c r="A5793" s="120">
        <v>50611</v>
      </c>
      <c r="B5793" s="121" t="s">
        <v>201</v>
      </c>
      <c r="C5793" s="121" t="s">
        <v>206</v>
      </c>
      <c r="D5793" s="121" t="s">
        <v>68</v>
      </c>
      <c r="E5793" s="121" t="s">
        <v>70</v>
      </c>
      <c r="F5793" s="122">
        <v>23003</v>
      </c>
      <c r="G5793" s="122">
        <v>1299.2</v>
      </c>
      <c r="H5793" s="120">
        <v>2019</v>
      </c>
      <c r="I5793" t="str">
        <f>IF(J5793="natural gas",VLOOKUP(D5793,'Cross-Page Data'!$I$4:$J$13,2,FALSE),IF(J5793="solar",VLOOKUP('Form 923'!D5793,'Cross-Page Data'!$I$14:$J$117,2,FALSE),J5793))</f>
        <v>heavy or residual fuel oil</v>
      </c>
      <c r="J5793" t="str">
        <f>VLOOKUP(E5793,'Cross-Page Data'!$D$4:$F$48,3,FALSE)</f>
        <v>heavy or residual fuel oil</v>
      </c>
      <c r="K5793" t="b">
        <f t="shared" si="90"/>
        <v>1</v>
      </c>
    </row>
    <row r="5794" spans="1:11">
      <c r="A5794" s="120">
        <v>50611</v>
      </c>
      <c r="B5794" s="121" t="s">
        <v>201</v>
      </c>
      <c r="C5794" s="121" t="s">
        <v>206</v>
      </c>
      <c r="D5794" s="121" t="s">
        <v>68</v>
      </c>
      <c r="E5794" s="121" t="s">
        <v>172</v>
      </c>
      <c r="F5794" s="122">
        <v>2209509</v>
      </c>
      <c r="G5794" s="122">
        <v>126088.8</v>
      </c>
      <c r="H5794" s="120">
        <v>2019</v>
      </c>
      <c r="I5794" t="str">
        <f>IF(J5794="natural gas",VLOOKUP(D5794,'Cross-Page Data'!$I$4:$J$13,2,FALSE),IF(J5794="solar",VLOOKUP('Form 923'!D5794,'Cross-Page Data'!$I$14:$J$117,2,FALSE),J5794))</f>
        <v>hard coal</v>
      </c>
      <c r="J5794" t="str">
        <f>VLOOKUP(E5794,'Cross-Page Data'!$D$4:$F$48,3,FALSE)</f>
        <v>hard coal</v>
      </c>
      <c r="K5794" t="b">
        <f t="shared" si="90"/>
        <v>1</v>
      </c>
    </row>
    <row r="5795" spans="1:11">
      <c r="A5795" s="120">
        <v>50612</v>
      </c>
      <c r="B5795" s="121" t="s">
        <v>205</v>
      </c>
      <c r="C5795" s="121" t="s">
        <v>208</v>
      </c>
      <c r="D5795" s="121" t="s">
        <v>73</v>
      </c>
      <c r="E5795" s="121" t="s">
        <v>38</v>
      </c>
      <c r="F5795" s="122">
        <v>118585</v>
      </c>
      <c r="G5795" s="122">
        <v>15387</v>
      </c>
      <c r="H5795" s="120">
        <v>2019</v>
      </c>
      <c r="I5795" t="str">
        <f>IF(J5795="natural gas",VLOOKUP(D5795,'Cross-Page Data'!$I$4:$J$13,2,FALSE),IF(J5795="solar",VLOOKUP('Form 923'!D5795,'Cross-Page Data'!$I$14:$J$117,2,FALSE),J5795))</f>
        <v>natural gas peaker</v>
      </c>
      <c r="J5795" t="str">
        <f>VLOOKUP(E5795,'Cross-Page Data'!$D$4:$F$48,3,FALSE)</f>
        <v>natural gas</v>
      </c>
      <c r="K5795" t="b">
        <f t="shared" si="90"/>
        <v>0</v>
      </c>
    </row>
    <row r="5796" spans="1:11">
      <c r="A5796" s="120">
        <v>50614</v>
      </c>
      <c r="B5796" s="121" t="s">
        <v>205</v>
      </c>
      <c r="C5796" s="121" t="s">
        <v>209</v>
      </c>
      <c r="D5796" s="121" t="s">
        <v>116</v>
      </c>
      <c r="E5796" s="121" t="s">
        <v>170</v>
      </c>
      <c r="F5796" s="122">
        <v>182846</v>
      </c>
      <c r="G5796" s="122">
        <v>20540</v>
      </c>
      <c r="H5796" s="120">
        <v>2019</v>
      </c>
      <c r="I5796" t="str">
        <f>IF(J5796="natural gas",VLOOKUP(D5796,'Cross-Page Data'!$I$4:$J$13,2,FALSE),IF(J5796="solar",VLOOKUP('Form 923'!D5796,'Cross-Page Data'!$I$14:$J$117,2,FALSE),J5796))</f>
        <v>hydro</v>
      </c>
      <c r="J5796" t="str">
        <f>VLOOKUP(E5796,'Cross-Page Data'!$D$4:$F$48,3,FALSE)</f>
        <v>hydro</v>
      </c>
      <c r="K5796" t="b">
        <f t="shared" si="90"/>
        <v>0</v>
      </c>
    </row>
    <row r="5797" spans="1:11">
      <c r="A5797" s="120">
        <v>50614</v>
      </c>
      <c r="B5797" s="121" t="s">
        <v>205</v>
      </c>
      <c r="C5797" s="121" t="s">
        <v>209</v>
      </c>
      <c r="D5797" s="121" t="s">
        <v>68</v>
      </c>
      <c r="E5797" s="121" t="s">
        <v>54</v>
      </c>
      <c r="F5797" s="122">
        <v>232412</v>
      </c>
      <c r="G5797" s="122">
        <v>44275.375</v>
      </c>
      <c r="H5797" s="120">
        <v>2019</v>
      </c>
      <c r="I5797" t="str">
        <f>IF(J5797="natural gas",VLOOKUP(D5797,'Cross-Page Data'!$I$4:$J$13,2,FALSE),IF(J5797="solar",VLOOKUP('Form 923'!D5797,'Cross-Page Data'!$I$14:$J$117,2,FALSE),J5797))</f>
        <v>hard coal</v>
      </c>
      <c r="J5797" t="str">
        <f>VLOOKUP(E5797,'Cross-Page Data'!$D$4:$F$48,3,FALSE)</f>
        <v>hard coal</v>
      </c>
      <c r="K5797" t="b">
        <f t="shared" si="90"/>
        <v>0</v>
      </c>
    </row>
    <row r="5798" spans="1:11">
      <c r="A5798" s="120">
        <v>50614</v>
      </c>
      <c r="B5798" s="121" t="s">
        <v>205</v>
      </c>
      <c r="C5798" s="121" t="s">
        <v>209</v>
      </c>
      <c r="D5798" s="121" t="s">
        <v>68</v>
      </c>
      <c r="E5798" s="121" t="s">
        <v>59</v>
      </c>
      <c r="F5798" s="122">
        <v>269477</v>
      </c>
      <c r="G5798" s="122">
        <v>51336.299</v>
      </c>
      <c r="H5798" s="120">
        <v>2019</v>
      </c>
      <c r="I5798" t="str">
        <f>IF(J5798="natural gas",VLOOKUP(D5798,'Cross-Page Data'!$I$4:$J$13,2,FALSE),IF(J5798="solar",VLOOKUP('Form 923'!D5798,'Cross-Page Data'!$I$14:$J$117,2,FALSE),J5798))</f>
        <v>biomass</v>
      </c>
      <c r="J5798" t="str">
        <f>VLOOKUP(E5798,'Cross-Page Data'!$D$4:$F$48,3,FALSE)</f>
        <v>biomass</v>
      </c>
      <c r="K5798" t="b">
        <f t="shared" si="90"/>
        <v>0</v>
      </c>
    </row>
    <row r="5799" spans="1:11">
      <c r="A5799" s="120">
        <v>50614</v>
      </c>
      <c r="B5799" s="121" t="s">
        <v>205</v>
      </c>
      <c r="C5799" s="121" t="s">
        <v>209</v>
      </c>
      <c r="D5799" s="121" t="s">
        <v>68</v>
      </c>
      <c r="E5799" s="121" t="s">
        <v>70</v>
      </c>
      <c r="F5799" s="122">
        <v>0</v>
      </c>
      <c r="G5799" s="122">
        <v>0</v>
      </c>
      <c r="H5799" s="120">
        <v>2019</v>
      </c>
      <c r="I5799" t="str">
        <f>IF(J5799="natural gas",VLOOKUP(D5799,'Cross-Page Data'!$I$4:$J$13,2,FALSE),IF(J5799="solar",VLOOKUP('Form 923'!D5799,'Cross-Page Data'!$I$14:$J$117,2,FALSE),J5799))</f>
        <v>heavy or residual fuel oil</v>
      </c>
      <c r="J5799" t="str">
        <f>VLOOKUP(E5799,'Cross-Page Data'!$D$4:$F$48,3,FALSE)</f>
        <v>heavy or residual fuel oil</v>
      </c>
      <c r="K5799" t="b">
        <f t="shared" si="90"/>
        <v>0</v>
      </c>
    </row>
    <row r="5800" spans="1:11">
      <c r="A5800" s="120">
        <v>50614</v>
      </c>
      <c r="B5800" s="121" t="s">
        <v>205</v>
      </c>
      <c r="C5800" s="121" t="s">
        <v>209</v>
      </c>
      <c r="D5800" s="121" t="s">
        <v>68</v>
      </c>
      <c r="E5800" s="121" t="s">
        <v>38</v>
      </c>
      <c r="F5800" s="122">
        <v>7723</v>
      </c>
      <c r="G5800" s="122">
        <v>1471.459</v>
      </c>
      <c r="H5800" s="120">
        <v>2019</v>
      </c>
      <c r="I5800" t="str">
        <f>IF(J5800="natural gas",VLOOKUP(D5800,'Cross-Page Data'!$I$4:$J$13,2,FALSE),IF(J5800="solar",VLOOKUP('Form 923'!D5800,'Cross-Page Data'!$I$14:$J$117,2,FALSE),J5800))</f>
        <v>natural gas nonpeaker - preexisting retiring</v>
      </c>
      <c r="J5800" t="str">
        <f>VLOOKUP(E5800,'Cross-Page Data'!$D$4:$F$48,3,FALSE)</f>
        <v>natural gas</v>
      </c>
      <c r="K5800" t="b">
        <f t="shared" si="90"/>
        <v>0</v>
      </c>
    </row>
    <row r="5801" spans="1:11">
      <c r="A5801" s="120">
        <v>50614</v>
      </c>
      <c r="B5801" s="121" t="s">
        <v>205</v>
      </c>
      <c r="C5801" s="121" t="s">
        <v>209</v>
      </c>
      <c r="D5801" s="121" t="s">
        <v>68</v>
      </c>
      <c r="E5801" s="121" t="s">
        <v>152</v>
      </c>
      <c r="F5801" s="122">
        <v>2098</v>
      </c>
      <c r="G5801" s="122">
        <v>399.645</v>
      </c>
      <c r="H5801" s="120">
        <v>2019</v>
      </c>
      <c r="I5801" t="str">
        <f>IF(J5801="natural gas",VLOOKUP(D5801,'Cross-Page Data'!$I$4:$J$13,2,FALSE),IF(J5801="solar",VLOOKUP('Form 923'!D5801,'Cross-Page Data'!$I$14:$J$117,2,FALSE),J5801))</f>
        <v>heavy or residual fuel oil</v>
      </c>
      <c r="J5801" t="str">
        <f>VLOOKUP(E5801,'Cross-Page Data'!$D$4:$F$48,3,FALSE)</f>
        <v>heavy or residual fuel oil</v>
      </c>
      <c r="K5801" t="b">
        <f t="shared" si="90"/>
        <v>0</v>
      </c>
    </row>
    <row r="5802" spans="1:11">
      <c r="A5802" s="120">
        <v>50614</v>
      </c>
      <c r="B5802" s="121" t="s">
        <v>205</v>
      </c>
      <c r="C5802" s="121" t="s">
        <v>209</v>
      </c>
      <c r="D5802" s="121" t="s">
        <v>68</v>
      </c>
      <c r="E5802" s="121" t="s">
        <v>160</v>
      </c>
      <c r="F5802" s="122">
        <v>4900</v>
      </c>
      <c r="G5802" s="122">
        <v>933.447</v>
      </c>
      <c r="H5802" s="120">
        <v>2019</v>
      </c>
      <c r="I5802" t="str">
        <f>IF(J5802="natural gas",VLOOKUP(D5802,'Cross-Page Data'!$I$4:$J$13,2,FALSE),IF(J5802="solar",VLOOKUP('Form 923'!D5802,'Cross-Page Data'!$I$14:$J$117,2,FALSE),J5802))</f>
        <v>biomass</v>
      </c>
      <c r="J5802" t="str">
        <f>VLOOKUP(E5802,'Cross-Page Data'!$D$4:$F$48,3,FALSE)</f>
        <v>biomass</v>
      </c>
      <c r="K5802" t="b">
        <f t="shared" si="90"/>
        <v>0</v>
      </c>
    </row>
    <row r="5803" spans="1:11">
      <c r="A5803" s="120">
        <v>50614</v>
      </c>
      <c r="B5803" s="121" t="s">
        <v>205</v>
      </c>
      <c r="C5803" s="121" t="s">
        <v>209</v>
      </c>
      <c r="D5803" s="121" t="s">
        <v>68</v>
      </c>
      <c r="E5803" s="121" t="s">
        <v>176</v>
      </c>
      <c r="F5803" s="122">
        <v>41742</v>
      </c>
      <c r="G5803" s="122">
        <v>7951.775</v>
      </c>
      <c r="H5803" s="120">
        <v>2019</v>
      </c>
      <c r="I5803" t="str">
        <f>IF(J5803="natural gas",VLOOKUP(D5803,'Cross-Page Data'!$I$4:$J$13,2,FALSE),IF(J5803="solar",VLOOKUP('Form 923'!D5803,'Cross-Page Data'!$I$14:$J$117,2,FALSE),J5803))</f>
        <v>biomass</v>
      </c>
      <c r="J5803" t="str">
        <f>VLOOKUP(E5803,'Cross-Page Data'!$D$4:$F$48,3,FALSE)</f>
        <v>biomass</v>
      </c>
      <c r="K5803" t="b">
        <f t="shared" si="90"/>
        <v>0</v>
      </c>
    </row>
    <row r="5804" ht="25.5" spans="1:11">
      <c r="A5804" s="120">
        <v>50621</v>
      </c>
      <c r="B5804" s="121" t="s">
        <v>205</v>
      </c>
      <c r="C5804" s="121" t="s">
        <v>210</v>
      </c>
      <c r="D5804" s="121" t="s">
        <v>73</v>
      </c>
      <c r="E5804" s="121" t="s">
        <v>70</v>
      </c>
      <c r="F5804" s="122">
        <v>5</v>
      </c>
      <c r="G5804" s="122">
        <v>1.004</v>
      </c>
      <c r="H5804" s="120">
        <v>2019</v>
      </c>
      <c r="I5804" t="str">
        <f>IF(J5804="natural gas",VLOOKUP(D5804,'Cross-Page Data'!$I$4:$J$13,2,FALSE),IF(J5804="solar",VLOOKUP('Form 923'!D5804,'Cross-Page Data'!$I$14:$J$117,2,FALSE),J5804))</f>
        <v>heavy or residual fuel oil</v>
      </c>
      <c r="J5804" t="str">
        <f>VLOOKUP(E5804,'Cross-Page Data'!$D$4:$F$48,3,FALSE)</f>
        <v>heavy or residual fuel oil</v>
      </c>
      <c r="K5804" t="b">
        <f t="shared" si="90"/>
        <v>0</v>
      </c>
    </row>
    <row r="5805" ht="25.5" spans="1:11">
      <c r="A5805" s="120">
        <v>50621</v>
      </c>
      <c r="B5805" s="121" t="s">
        <v>205</v>
      </c>
      <c r="C5805" s="121" t="s">
        <v>210</v>
      </c>
      <c r="D5805" s="121" t="s">
        <v>73</v>
      </c>
      <c r="E5805" s="121" t="s">
        <v>38</v>
      </c>
      <c r="F5805" s="122">
        <v>128500</v>
      </c>
      <c r="G5805" s="122">
        <v>25031.996</v>
      </c>
      <c r="H5805" s="120">
        <v>2019</v>
      </c>
      <c r="I5805" t="str">
        <f>IF(J5805="natural gas",VLOOKUP(D5805,'Cross-Page Data'!$I$4:$J$13,2,FALSE),IF(J5805="solar",VLOOKUP('Form 923'!D5805,'Cross-Page Data'!$I$14:$J$117,2,FALSE),J5805))</f>
        <v>natural gas peaker</v>
      </c>
      <c r="J5805" t="str">
        <f>VLOOKUP(E5805,'Cross-Page Data'!$D$4:$F$48,3,FALSE)</f>
        <v>natural gas</v>
      </c>
      <c r="K5805" t="b">
        <f t="shared" si="90"/>
        <v>0</v>
      </c>
    </row>
    <row r="5806" ht="25.5" spans="1:11">
      <c r="A5806" s="120">
        <v>50621</v>
      </c>
      <c r="B5806" s="121" t="s">
        <v>205</v>
      </c>
      <c r="C5806" s="121" t="s">
        <v>210</v>
      </c>
      <c r="D5806" s="121" t="s">
        <v>73</v>
      </c>
      <c r="E5806" s="121" t="s">
        <v>152</v>
      </c>
      <c r="F5806" s="122">
        <v>0</v>
      </c>
      <c r="G5806" s="122">
        <v>0</v>
      </c>
      <c r="H5806" s="120">
        <v>2019</v>
      </c>
      <c r="I5806" t="str">
        <f>IF(J5806="natural gas",VLOOKUP(D5806,'Cross-Page Data'!$I$4:$J$13,2,FALSE),IF(J5806="solar",VLOOKUP('Form 923'!D5806,'Cross-Page Data'!$I$14:$J$117,2,FALSE),J5806))</f>
        <v>heavy or residual fuel oil</v>
      </c>
      <c r="J5806" t="str">
        <f>VLOOKUP(E5806,'Cross-Page Data'!$D$4:$F$48,3,FALSE)</f>
        <v>heavy or residual fuel oil</v>
      </c>
      <c r="K5806" t="b">
        <f t="shared" si="90"/>
        <v>0</v>
      </c>
    </row>
    <row r="5807" ht="25.5" spans="1:11">
      <c r="A5807" s="120">
        <v>50621</v>
      </c>
      <c r="B5807" s="121" t="s">
        <v>205</v>
      </c>
      <c r="C5807" s="121" t="s">
        <v>210</v>
      </c>
      <c r="D5807" s="121" t="s">
        <v>79</v>
      </c>
      <c r="E5807" s="121" t="s">
        <v>38</v>
      </c>
      <c r="F5807" s="122">
        <v>7619</v>
      </c>
      <c r="G5807" s="122">
        <v>1742</v>
      </c>
      <c r="H5807" s="120">
        <v>2019</v>
      </c>
      <c r="I5807" t="str">
        <f>IF(J5807="natural gas",VLOOKUP(D5807,'Cross-Page Data'!$I$4:$J$13,2,FALSE),IF(J5807="solar",VLOOKUP('Form 923'!D5807,'Cross-Page Data'!$I$14:$J$117,2,FALSE),J5807))</f>
        <v>natural gas peaker</v>
      </c>
      <c r="J5807" t="str">
        <f>VLOOKUP(E5807,'Cross-Page Data'!$D$4:$F$48,3,FALSE)</f>
        <v>natural gas</v>
      </c>
      <c r="K5807" t="b">
        <f t="shared" si="90"/>
        <v>0</v>
      </c>
    </row>
    <row r="5808" ht="25.5" spans="1:11">
      <c r="A5808" s="120">
        <v>50621</v>
      </c>
      <c r="B5808" s="121" t="s">
        <v>205</v>
      </c>
      <c r="C5808" s="121" t="s">
        <v>210</v>
      </c>
      <c r="D5808" s="121" t="s">
        <v>68</v>
      </c>
      <c r="E5808" s="121" t="s">
        <v>70</v>
      </c>
      <c r="F5808" s="122">
        <v>0</v>
      </c>
      <c r="G5808" s="122">
        <v>0</v>
      </c>
      <c r="H5808" s="120">
        <v>2019</v>
      </c>
      <c r="I5808" t="str">
        <f>IF(J5808="natural gas",VLOOKUP(D5808,'Cross-Page Data'!$I$4:$J$13,2,FALSE),IF(J5808="solar",VLOOKUP('Form 923'!D5808,'Cross-Page Data'!$I$14:$J$117,2,FALSE),J5808))</f>
        <v>heavy or residual fuel oil</v>
      </c>
      <c r="J5808" t="str">
        <f>VLOOKUP(E5808,'Cross-Page Data'!$D$4:$F$48,3,FALSE)</f>
        <v>heavy or residual fuel oil</v>
      </c>
      <c r="K5808" t="b">
        <f t="shared" si="90"/>
        <v>0</v>
      </c>
    </row>
    <row r="5809" ht="25.5" spans="1:11">
      <c r="A5809" s="120">
        <v>50621</v>
      </c>
      <c r="B5809" s="121" t="s">
        <v>205</v>
      </c>
      <c r="C5809" s="121" t="s">
        <v>210</v>
      </c>
      <c r="D5809" s="121" t="s">
        <v>68</v>
      </c>
      <c r="E5809" s="121" t="s">
        <v>38</v>
      </c>
      <c r="F5809" s="122">
        <v>0</v>
      </c>
      <c r="G5809" s="122">
        <v>0</v>
      </c>
      <c r="H5809" s="120">
        <v>2019</v>
      </c>
      <c r="I5809" t="str">
        <f>IF(J5809="natural gas",VLOOKUP(D5809,'Cross-Page Data'!$I$4:$J$13,2,FALSE),IF(J5809="solar",VLOOKUP('Form 923'!D5809,'Cross-Page Data'!$I$14:$J$117,2,FALSE),J5809))</f>
        <v>natural gas nonpeaker - preexisting retiring</v>
      </c>
      <c r="J5809" t="str">
        <f>VLOOKUP(E5809,'Cross-Page Data'!$D$4:$F$48,3,FALSE)</f>
        <v>natural gas</v>
      </c>
      <c r="K5809" t="b">
        <f t="shared" si="90"/>
        <v>0</v>
      </c>
    </row>
    <row r="5810" spans="1:11">
      <c r="A5810" s="120">
        <v>50622</v>
      </c>
      <c r="B5810" s="121" t="s">
        <v>205</v>
      </c>
      <c r="C5810" s="121" t="s">
        <v>209</v>
      </c>
      <c r="D5810" s="121" t="s">
        <v>73</v>
      </c>
      <c r="E5810" s="121" t="s">
        <v>38</v>
      </c>
      <c r="F5810" s="122">
        <v>661798</v>
      </c>
      <c r="G5810" s="122">
        <v>78487</v>
      </c>
      <c r="H5810" s="120">
        <v>2019</v>
      </c>
      <c r="I5810" t="str">
        <f>IF(J5810="natural gas",VLOOKUP(D5810,'Cross-Page Data'!$I$4:$J$13,2,FALSE),IF(J5810="solar",VLOOKUP('Form 923'!D5810,'Cross-Page Data'!$I$14:$J$117,2,FALSE),J5810))</f>
        <v>natural gas peaker</v>
      </c>
      <c r="J5810" t="str">
        <f>VLOOKUP(E5810,'Cross-Page Data'!$D$4:$F$48,3,FALSE)</f>
        <v>natural gas</v>
      </c>
      <c r="K5810" t="b">
        <f t="shared" si="90"/>
        <v>0</v>
      </c>
    </row>
    <row r="5811" spans="1:11">
      <c r="A5811" s="120">
        <v>50623</v>
      </c>
      <c r="B5811" s="121" t="s">
        <v>205</v>
      </c>
      <c r="C5811" s="121" t="s">
        <v>209</v>
      </c>
      <c r="D5811" s="121" t="s">
        <v>73</v>
      </c>
      <c r="E5811" s="121" t="s">
        <v>38</v>
      </c>
      <c r="F5811" s="122">
        <v>0</v>
      </c>
      <c r="G5811" s="122">
        <v>0</v>
      </c>
      <c r="H5811" s="120">
        <v>2019</v>
      </c>
      <c r="I5811" t="str">
        <f>IF(J5811="natural gas",VLOOKUP(D5811,'Cross-Page Data'!$I$4:$J$13,2,FALSE),IF(J5811="solar",VLOOKUP('Form 923'!D5811,'Cross-Page Data'!$I$14:$J$117,2,FALSE),J5811))</f>
        <v>natural gas peaker</v>
      </c>
      <c r="J5811" t="str">
        <f>VLOOKUP(E5811,'Cross-Page Data'!$D$4:$F$48,3,FALSE)</f>
        <v>natural gas</v>
      </c>
      <c r="K5811" t="b">
        <f t="shared" si="90"/>
        <v>0</v>
      </c>
    </row>
    <row r="5812" spans="1:11">
      <c r="A5812" s="120">
        <v>50624</v>
      </c>
      <c r="B5812" s="121" t="s">
        <v>205</v>
      </c>
      <c r="C5812" s="121" t="s">
        <v>209</v>
      </c>
      <c r="D5812" s="121" t="s">
        <v>73</v>
      </c>
      <c r="E5812" s="121" t="s">
        <v>38</v>
      </c>
      <c r="F5812" s="122">
        <v>0</v>
      </c>
      <c r="G5812" s="122">
        <v>0</v>
      </c>
      <c r="H5812" s="120">
        <v>2019</v>
      </c>
      <c r="I5812" t="str">
        <f>IF(J5812="natural gas",VLOOKUP(D5812,'Cross-Page Data'!$I$4:$J$13,2,FALSE),IF(J5812="solar",VLOOKUP('Form 923'!D5812,'Cross-Page Data'!$I$14:$J$117,2,FALSE),J5812))</f>
        <v>natural gas peaker</v>
      </c>
      <c r="J5812" t="str">
        <f>VLOOKUP(E5812,'Cross-Page Data'!$D$4:$F$48,3,FALSE)</f>
        <v>natural gas</v>
      </c>
      <c r="K5812" t="b">
        <f t="shared" si="90"/>
        <v>0</v>
      </c>
    </row>
    <row r="5813" spans="1:11">
      <c r="A5813" s="120">
        <v>50624</v>
      </c>
      <c r="B5813" s="121" t="s">
        <v>205</v>
      </c>
      <c r="C5813" s="121" t="s">
        <v>209</v>
      </c>
      <c r="D5813" s="121" t="s">
        <v>73</v>
      </c>
      <c r="E5813" s="121" t="s">
        <v>140</v>
      </c>
      <c r="F5813" s="122">
        <v>563269</v>
      </c>
      <c r="G5813" s="122">
        <v>111515</v>
      </c>
      <c r="H5813" s="120">
        <v>2019</v>
      </c>
      <c r="I5813" t="str">
        <f>IF(J5813="natural gas",VLOOKUP(D5813,'Cross-Page Data'!$I$4:$J$13,2,FALSE),IF(J5813="solar",VLOOKUP('Form 923'!D5813,'Cross-Page Data'!$I$14:$J$117,2,FALSE),J5813))</f>
        <v>other</v>
      </c>
      <c r="J5813" t="str">
        <f>VLOOKUP(E5813,'Cross-Page Data'!$D$4:$F$48,3,FALSE)</f>
        <v>other</v>
      </c>
      <c r="K5813" t="b">
        <f t="shared" si="90"/>
        <v>0</v>
      </c>
    </row>
    <row r="5814" spans="1:11">
      <c r="A5814" s="120">
        <v>50624</v>
      </c>
      <c r="B5814" s="121" t="s">
        <v>205</v>
      </c>
      <c r="C5814" s="121" t="s">
        <v>209</v>
      </c>
      <c r="D5814" s="121" t="s">
        <v>68</v>
      </c>
      <c r="E5814" s="121" t="s">
        <v>178</v>
      </c>
      <c r="F5814" s="122">
        <v>619047</v>
      </c>
      <c r="G5814" s="122">
        <v>69540</v>
      </c>
      <c r="H5814" s="120">
        <v>2019</v>
      </c>
      <c r="I5814" t="str">
        <f>IF(J5814="natural gas",VLOOKUP(D5814,'Cross-Page Data'!$I$4:$J$13,2,FALSE),IF(J5814="solar",VLOOKUP('Form 923'!D5814,'Cross-Page Data'!$I$14:$J$117,2,FALSE),J5814))</f>
        <v>other</v>
      </c>
      <c r="J5814" t="str">
        <f>VLOOKUP(E5814,'Cross-Page Data'!$D$4:$F$48,3,FALSE)</f>
        <v>other</v>
      </c>
      <c r="K5814" t="b">
        <f t="shared" si="90"/>
        <v>0</v>
      </c>
    </row>
    <row r="5815" spans="1:11">
      <c r="A5815" s="120">
        <v>50625</v>
      </c>
      <c r="B5815" s="121" t="s">
        <v>205</v>
      </c>
      <c r="C5815" s="121" t="s">
        <v>209</v>
      </c>
      <c r="D5815" s="121" t="s">
        <v>73</v>
      </c>
      <c r="E5815" s="121" t="s">
        <v>38</v>
      </c>
      <c r="F5815" s="122">
        <v>21676342</v>
      </c>
      <c r="G5815" s="122">
        <v>3499489</v>
      </c>
      <c r="H5815" s="120">
        <v>2019</v>
      </c>
      <c r="I5815" t="str">
        <f>IF(J5815="natural gas",VLOOKUP(D5815,'Cross-Page Data'!$I$4:$J$13,2,FALSE),IF(J5815="solar",VLOOKUP('Form 923'!D5815,'Cross-Page Data'!$I$14:$J$117,2,FALSE),J5815))</f>
        <v>natural gas peaker</v>
      </c>
      <c r="J5815" t="str">
        <f>VLOOKUP(E5815,'Cross-Page Data'!$D$4:$F$48,3,FALSE)</f>
        <v>natural gas</v>
      </c>
      <c r="K5815" t="b">
        <f t="shared" si="90"/>
        <v>0</v>
      </c>
    </row>
    <row r="5816" spans="1:11">
      <c r="A5816" s="120">
        <v>50625</v>
      </c>
      <c r="B5816" s="121" t="s">
        <v>205</v>
      </c>
      <c r="C5816" s="121" t="s">
        <v>209</v>
      </c>
      <c r="D5816" s="121" t="s">
        <v>84</v>
      </c>
      <c r="E5816" s="121" t="s">
        <v>140</v>
      </c>
      <c r="F5816" s="122">
        <v>0</v>
      </c>
      <c r="G5816" s="122">
        <v>0</v>
      </c>
      <c r="H5816" s="120">
        <v>2019</v>
      </c>
      <c r="I5816" t="str">
        <f>IF(J5816="natural gas",VLOOKUP(D5816,'Cross-Page Data'!$I$4:$J$13,2,FALSE),IF(J5816="solar",VLOOKUP('Form 923'!D5816,'Cross-Page Data'!$I$14:$J$117,2,FALSE),J5816))</f>
        <v>other</v>
      </c>
      <c r="J5816" t="str">
        <f>VLOOKUP(E5816,'Cross-Page Data'!$D$4:$F$48,3,FALSE)</f>
        <v>other</v>
      </c>
      <c r="K5816" t="b">
        <f t="shared" si="90"/>
        <v>0</v>
      </c>
    </row>
    <row r="5817" spans="1:11">
      <c r="A5817" s="120">
        <v>50625</v>
      </c>
      <c r="B5817" s="121" t="s">
        <v>205</v>
      </c>
      <c r="C5817" s="121" t="s">
        <v>209</v>
      </c>
      <c r="D5817" s="121" t="s">
        <v>68</v>
      </c>
      <c r="E5817" s="121" t="s">
        <v>38</v>
      </c>
      <c r="F5817" s="122">
        <v>5398194</v>
      </c>
      <c r="G5817" s="122">
        <v>474636.04</v>
      </c>
      <c r="H5817" s="120">
        <v>2019</v>
      </c>
      <c r="I5817" t="str">
        <f>IF(J5817="natural gas",VLOOKUP(D5817,'Cross-Page Data'!$I$4:$J$13,2,FALSE),IF(J5817="solar",VLOOKUP('Form 923'!D5817,'Cross-Page Data'!$I$14:$J$117,2,FALSE),J5817))</f>
        <v>natural gas nonpeaker - preexisting retiring</v>
      </c>
      <c r="J5817" t="str">
        <f>VLOOKUP(E5817,'Cross-Page Data'!$D$4:$F$48,3,FALSE)</f>
        <v>natural gas</v>
      </c>
      <c r="K5817" t="b">
        <f t="shared" si="90"/>
        <v>0</v>
      </c>
    </row>
    <row r="5818" spans="1:11">
      <c r="A5818" s="120">
        <v>50625</v>
      </c>
      <c r="B5818" s="121" t="s">
        <v>205</v>
      </c>
      <c r="C5818" s="121" t="s">
        <v>209</v>
      </c>
      <c r="D5818" s="121" t="s">
        <v>68</v>
      </c>
      <c r="E5818" s="121" t="s">
        <v>140</v>
      </c>
      <c r="F5818" s="122">
        <v>1331020</v>
      </c>
      <c r="G5818" s="122">
        <v>117029.96</v>
      </c>
      <c r="H5818" s="120">
        <v>2019</v>
      </c>
      <c r="I5818" t="str">
        <f>IF(J5818="natural gas",VLOOKUP(D5818,'Cross-Page Data'!$I$4:$J$13,2,FALSE),IF(J5818="solar",VLOOKUP('Form 923'!D5818,'Cross-Page Data'!$I$14:$J$117,2,FALSE),J5818))</f>
        <v>other</v>
      </c>
      <c r="J5818" t="str">
        <f>VLOOKUP(E5818,'Cross-Page Data'!$D$4:$F$48,3,FALSE)</f>
        <v>other</v>
      </c>
      <c r="K5818" t="b">
        <f t="shared" si="90"/>
        <v>0</v>
      </c>
    </row>
    <row r="5819" spans="1:11">
      <c r="A5819" s="120">
        <v>50627</v>
      </c>
      <c r="B5819" s="121" t="s">
        <v>205</v>
      </c>
      <c r="C5819" s="121" t="s">
        <v>209</v>
      </c>
      <c r="D5819" s="121" t="s">
        <v>73</v>
      </c>
      <c r="E5819" s="121" t="s">
        <v>38</v>
      </c>
      <c r="F5819" s="122">
        <v>0</v>
      </c>
      <c r="G5819" s="122">
        <v>0</v>
      </c>
      <c r="H5819" s="120">
        <v>2019</v>
      </c>
      <c r="I5819" t="str">
        <f>IF(J5819="natural gas",VLOOKUP(D5819,'Cross-Page Data'!$I$4:$J$13,2,FALSE),IF(J5819="solar",VLOOKUP('Form 923'!D5819,'Cross-Page Data'!$I$14:$J$117,2,FALSE),J5819))</f>
        <v>natural gas peaker</v>
      </c>
      <c r="J5819" t="str">
        <f>VLOOKUP(E5819,'Cross-Page Data'!$D$4:$F$48,3,FALSE)</f>
        <v>natural gas</v>
      </c>
      <c r="K5819" t="b">
        <f t="shared" si="90"/>
        <v>0</v>
      </c>
    </row>
    <row r="5820" spans="1:11">
      <c r="A5820" s="120">
        <v>50627</v>
      </c>
      <c r="B5820" s="121" t="s">
        <v>205</v>
      </c>
      <c r="C5820" s="121" t="s">
        <v>209</v>
      </c>
      <c r="D5820" s="121" t="s">
        <v>73</v>
      </c>
      <c r="E5820" s="121" t="s">
        <v>140</v>
      </c>
      <c r="F5820" s="122">
        <v>1179016</v>
      </c>
      <c r="G5820" s="122">
        <v>139233.5</v>
      </c>
      <c r="H5820" s="120">
        <v>2019</v>
      </c>
      <c r="I5820" t="str">
        <f>IF(J5820="natural gas",VLOOKUP(D5820,'Cross-Page Data'!$I$4:$J$13,2,FALSE),IF(J5820="solar",VLOOKUP('Form 923'!D5820,'Cross-Page Data'!$I$14:$J$117,2,FALSE),J5820))</f>
        <v>other</v>
      </c>
      <c r="J5820" t="str">
        <f>VLOOKUP(E5820,'Cross-Page Data'!$D$4:$F$48,3,FALSE)</f>
        <v>other</v>
      </c>
      <c r="K5820" t="b">
        <f t="shared" si="90"/>
        <v>0</v>
      </c>
    </row>
    <row r="5821" spans="1:11">
      <c r="A5821" s="120">
        <v>50627</v>
      </c>
      <c r="B5821" s="121" t="s">
        <v>205</v>
      </c>
      <c r="C5821" s="121" t="s">
        <v>209</v>
      </c>
      <c r="D5821" s="121" t="s">
        <v>68</v>
      </c>
      <c r="E5821" s="121" t="s">
        <v>38</v>
      </c>
      <c r="F5821" s="122">
        <v>2242</v>
      </c>
      <c r="G5821" s="122">
        <v>251.002</v>
      </c>
      <c r="H5821" s="120">
        <v>2019</v>
      </c>
      <c r="I5821" t="str">
        <f>IF(J5821="natural gas",VLOOKUP(D5821,'Cross-Page Data'!$I$4:$J$13,2,FALSE),IF(J5821="solar",VLOOKUP('Form 923'!D5821,'Cross-Page Data'!$I$14:$J$117,2,FALSE),J5821))</f>
        <v>natural gas nonpeaker - preexisting retiring</v>
      </c>
      <c r="J5821" t="str">
        <f>VLOOKUP(E5821,'Cross-Page Data'!$D$4:$F$48,3,FALSE)</f>
        <v>natural gas</v>
      </c>
      <c r="K5821" t="b">
        <f t="shared" si="90"/>
        <v>0</v>
      </c>
    </row>
    <row r="5822" spans="1:11">
      <c r="A5822" s="120">
        <v>50627</v>
      </c>
      <c r="B5822" s="121" t="s">
        <v>205</v>
      </c>
      <c r="C5822" s="121" t="s">
        <v>209</v>
      </c>
      <c r="D5822" s="121" t="s">
        <v>68</v>
      </c>
      <c r="E5822" s="121" t="s">
        <v>140</v>
      </c>
      <c r="F5822" s="122">
        <v>376989</v>
      </c>
      <c r="G5822" s="122">
        <v>42197.043</v>
      </c>
      <c r="H5822" s="120">
        <v>2019</v>
      </c>
      <c r="I5822" t="str">
        <f>IF(J5822="natural gas",VLOOKUP(D5822,'Cross-Page Data'!$I$4:$J$13,2,FALSE),IF(J5822="solar",VLOOKUP('Form 923'!D5822,'Cross-Page Data'!$I$14:$J$117,2,FALSE),J5822))</f>
        <v>other</v>
      </c>
      <c r="J5822" t="str">
        <f>VLOOKUP(E5822,'Cross-Page Data'!$D$4:$F$48,3,FALSE)</f>
        <v>other</v>
      </c>
      <c r="K5822" t="b">
        <f t="shared" si="90"/>
        <v>0</v>
      </c>
    </row>
    <row r="5823" spans="1:11">
      <c r="A5823" s="120">
        <v>50628</v>
      </c>
      <c r="B5823" s="121" t="s">
        <v>205</v>
      </c>
      <c r="C5823" s="121" t="s">
        <v>209</v>
      </c>
      <c r="D5823" s="121" t="s">
        <v>73</v>
      </c>
      <c r="E5823" s="121" t="s">
        <v>38</v>
      </c>
      <c r="F5823" s="122">
        <v>1177466</v>
      </c>
      <c r="G5823" s="122">
        <v>229971.7</v>
      </c>
      <c r="H5823" s="120">
        <v>2019</v>
      </c>
      <c r="I5823" t="str">
        <f>IF(J5823="natural gas",VLOOKUP(D5823,'Cross-Page Data'!$I$4:$J$13,2,FALSE),IF(J5823="solar",VLOOKUP('Form 923'!D5823,'Cross-Page Data'!$I$14:$J$117,2,FALSE),J5823))</f>
        <v>natural gas peaker</v>
      </c>
      <c r="J5823" t="str">
        <f>VLOOKUP(E5823,'Cross-Page Data'!$D$4:$F$48,3,FALSE)</f>
        <v>natural gas</v>
      </c>
      <c r="K5823" t="b">
        <f t="shared" si="90"/>
        <v>0</v>
      </c>
    </row>
    <row r="5824" spans="1:11">
      <c r="A5824" s="120">
        <v>50628</v>
      </c>
      <c r="B5824" s="121" t="s">
        <v>205</v>
      </c>
      <c r="C5824" s="121" t="s">
        <v>209</v>
      </c>
      <c r="D5824" s="121" t="s">
        <v>73</v>
      </c>
      <c r="E5824" s="121" t="s">
        <v>140</v>
      </c>
      <c r="F5824" s="122">
        <v>0</v>
      </c>
      <c r="G5824" s="122">
        <v>0</v>
      </c>
      <c r="H5824" s="120">
        <v>2019</v>
      </c>
      <c r="I5824" t="str">
        <f>IF(J5824="natural gas",VLOOKUP(D5824,'Cross-Page Data'!$I$4:$J$13,2,FALSE),IF(J5824="solar",VLOOKUP('Form 923'!D5824,'Cross-Page Data'!$I$14:$J$117,2,FALSE),J5824))</f>
        <v>other</v>
      </c>
      <c r="J5824" t="str">
        <f>VLOOKUP(E5824,'Cross-Page Data'!$D$4:$F$48,3,FALSE)</f>
        <v>other</v>
      </c>
      <c r="K5824" t="b">
        <f t="shared" si="90"/>
        <v>0</v>
      </c>
    </row>
    <row r="5825" spans="1:11">
      <c r="A5825" s="120">
        <v>50628</v>
      </c>
      <c r="B5825" s="121" t="s">
        <v>205</v>
      </c>
      <c r="C5825" s="121" t="s">
        <v>209</v>
      </c>
      <c r="D5825" s="121" t="s">
        <v>84</v>
      </c>
      <c r="E5825" s="121" t="s">
        <v>144</v>
      </c>
      <c r="F5825" s="122">
        <v>222280</v>
      </c>
      <c r="G5825" s="122">
        <v>70941.92</v>
      </c>
      <c r="H5825" s="120">
        <v>2019</v>
      </c>
      <c r="I5825" t="str">
        <f>IF(J5825="natural gas",VLOOKUP(D5825,'Cross-Page Data'!$I$4:$J$13,2,FALSE),IF(J5825="solar",VLOOKUP('Form 923'!D5825,'Cross-Page Data'!$I$14:$J$117,2,FALSE),J5825))</f>
        <v>petroleum</v>
      </c>
      <c r="J5825" t="str">
        <f>VLOOKUP(E5825,'Cross-Page Data'!$D$4:$F$48,3,FALSE)</f>
        <v>petroleum</v>
      </c>
      <c r="K5825" t="b">
        <f t="shared" si="90"/>
        <v>0</v>
      </c>
    </row>
    <row r="5826" spans="1:11">
      <c r="A5826" s="120">
        <v>50628</v>
      </c>
      <c r="B5826" s="121" t="s">
        <v>205</v>
      </c>
      <c r="C5826" s="121" t="s">
        <v>209</v>
      </c>
      <c r="D5826" s="121" t="s">
        <v>68</v>
      </c>
      <c r="E5826" s="121" t="s">
        <v>70</v>
      </c>
      <c r="F5826" s="122">
        <v>316</v>
      </c>
      <c r="G5826" s="122">
        <v>60.987</v>
      </c>
      <c r="H5826" s="120">
        <v>2019</v>
      </c>
      <c r="I5826" t="str">
        <f>IF(J5826="natural gas",VLOOKUP(D5826,'Cross-Page Data'!$I$4:$J$13,2,FALSE),IF(J5826="solar",VLOOKUP('Form 923'!D5826,'Cross-Page Data'!$I$14:$J$117,2,FALSE),J5826))</f>
        <v>heavy or residual fuel oil</v>
      </c>
      <c r="J5826" t="str">
        <f>VLOOKUP(E5826,'Cross-Page Data'!$D$4:$F$48,3,FALSE)</f>
        <v>heavy or residual fuel oil</v>
      </c>
      <c r="K5826" t="b">
        <f t="shared" si="90"/>
        <v>0</v>
      </c>
    </row>
    <row r="5827" spans="1:11">
      <c r="A5827" s="120">
        <v>50628</v>
      </c>
      <c r="B5827" s="121" t="s">
        <v>205</v>
      </c>
      <c r="C5827" s="121" t="s">
        <v>209</v>
      </c>
      <c r="D5827" s="121" t="s">
        <v>68</v>
      </c>
      <c r="E5827" s="121" t="s">
        <v>38</v>
      </c>
      <c r="F5827" s="122">
        <v>0</v>
      </c>
      <c r="G5827" s="122">
        <v>0</v>
      </c>
      <c r="H5827" s="120">
        <v>2019</v>
      </c>
      <c r="I5827" t="str">
        <f>IF(J5827="natural gas",VLOOKUP(D5827,'Cross-Page Data'!$I$4:$J$13,2,FALSE),IF(J5827="solar",VLOOKUP('Form 923'!D5827,'Cross-Page Data'!$I$14:$J$117,2,FALSE),J5827))</f>
        <v>natural gas nonpeaker - preexisting retiring</v>
      </c>
      <c r="J5827" t="str">
        <f>VLOOKUP(E5827,'Cross-Page Data'!$D$4:$F$48,3,FALSE)</f>
        <v>natural gas</v>
      </c>
      <c r="K5827" t="b">
        <f t="shared" si="90"/>
        <v>0</v>
      </c>
    </row>
    <row r="5828" spans="1:11">
      <c r="A5828" s="120">
        <v>50628</v>
      </c>
      <c r="B5828" s="121" t="s">
        <v>205</v>
      </c>
      <c r="C5828" s="121" t="s">
        <v>209</v>
      </c>
      <c r="D5828" s="121" t="s">
        <v>68</v>
      </c>
      <c r="E5828" s="121" t="s">
        <v>140</v>
      </c>
      <c r="F5828" s="122">
        <v>1119282</v>
      </c>
      <c r="G5828" s="122">
        <v>216377.05</v>
      </c>
      <c r="H5828" s="120">
        <v>2019</v>
      </c>
      <c r="I5828" t="str">
        <f>IF(J5828="natural gas",VLOOKUP(D5828,'Cross-Page Data'!$I$4:$J$13,2,FALSE),IF(J5828="solar",VLOOKUP('Form 923'!D5828,'Cross-Page Data'!$I$14:$J$117,2,FALSE),J5828))</f>
        <v>other</v>
      </c>
      <c r="J5828" t="str">
        <f>VLOOKUP(E5828,'Cross-Page Data'!$D$4:$F$48,3,FALSE)</f>
        <v>other</v>
      </c>
      <c r="K5828" t="b">
        <f t="shared" si="90"/>
        <v>0</v>
      </c>
    </row>
    <row r="5829" spans="1:11">
      <c r="A5829" s="120">
        <v>50629</v>
      </c>
      <c r="B5829" s="121" t="s">
        <v>201</v>
      </c>
      <c r="C5829" s="121" t="s">
        <v>206</v>
      </c>
      <c r="D5829" s="121" t="s">
        <v>68</v>
      </c>
      <c r="E5829" s="121" t="s">
        <v>105</v>
      </c>
      <c r="F5829" s="122">
        <v>712359</v>
      </c>
      <c r="G5829" s="122">
        <v>34274.139</v>
      </c>
      <c r="H5829" s="120">
        <v>2019</v>
      </c>
      <c r="I5829" t="str">
        <f>IF(J5829="natural gas",VLOOKUP(D5829,'Cross-Page Data'!$I$4:$J$13,2,FALSE),IF(J5829="solar",VLOOKUP('Form 923'!D5829,'Cross-Page Data'!$I$14:$J$117,2,FALSE),J5829))</f>
        <v>municipal solid waste</v>
      </c>
      <c r="J5829" t="str">
        <f>VLOOKUP(E5829,'Cross-Page Data'!$D$4:$F$48,3,FALSE)</f>
        <v>municipal solid waste</v>
      </c>
      <c r="K5829" t="b">
        <f t="shared" si="90"/>
        <v>1</v>
      </c>
    </row>
    <row r="5830" spans="1:11">
      <c r="A5830" s="120">
        <v>50629</v>
      </c>
      <c r="B5830" s="121" t="s">
        <v>201</v>
      </c>
      <c r="C5830" s="121" t="s">
        <v>206</v>
      </c>
      <c r="D5830" s="121" t="s">
        <v>68</v>
      </c>
      <c r="E5830" s="121" t="s">
        <v>110</v>
      </c>
      <c r="F5830" s="122">
        <v>870650</v>
      </c>
      <c r="G5830" s="122">
        <v>41890.164</v>
      </c>
      <c r="H5830" s="120">
        <v>2019</v>
      </c>
      <c r="I5830" t="str">
        <f>IF(J5830="natural gas",VLOOKUP(D5830,'Cross-Page Data'!$I$4:$J$13,2,FALSE),IF(J5830="solar",VLOOKUP('Form 923'!D5830,'Cross-Page Data'!$I$14:$J$117,2,FALSE),J5830))</f>
        <v>municipal solid waste</v>
      </c>
      <c r="J5830" t="str">
        <f>VLOOKUP(E5830,'Cross-Page Data'!$D$4:$F$48,3,FALSE)</f>
        <v>municipal solid waste</v>
      </c>
      <c r="K5830" t="b">
        <f t="shared" si="90"/>
        <v>1</v>
      </c>
    </row>
    <row r="5831" spans="1:11">
      <c r="A5831" s="120">
        <v>50629</v>
      </c>
      <c r="B5831" s="121" t="s">
        <v>201</v>
      </c>
      <c r="C5831" s="121" t="s">
        <v>206</v>
      </c>
      <c r="D5831" s="121" t="s">
        <v>68</v>
      </c>
      <c r="E5831" s="121" t="s">
        <v>38</v>
      </c>
      <c r="F5831" s="122">
        <v>24478</v>
      </c>
      <c r="G5831" s="122">
        <v>1128.697</v>
      </c>
      <c r="H5831" s="120">
        <v>2019</v>
      </c>
      <c r="I5831" t="str">
        <f>IF(J5831="natural gas",VLOOKUP(D5831,'Cross-Page Data'!$I$4:$J$13,2,FALSE),IF(J5831="solar",VLOOKUP('Form 923'!D5831,'Cross-Page Data'!$I$14:$J$117,2,FALSE),J5831))</f>
        <v>natural gas nonpeaker - preexisting retiring</v>
      </c>
      <c r="J5831" t="str">
        <f>VLOOKUP(E5831,'Cross-Page Data'!$D$4:$F$48,3,FALSE)</f>
        <v>natural gas</v>
      </c>
      <c r="K5831" t="b">
        <f t="shared" ref="K5831:K5894" si="91">IF(AND($N$6=FALSE,OR(C5831="Commercial NAICS Cogen",C5831="Industrial NAICS Cogen",C5831="NAICS-22 Cogen")),FALSE,IF(AND($N$7=FALSE,OR(C5831="Commercial NAICS Cogen",C5831="Commercial NAICS Non-Cogen",C5831="industrial NAICS Cogen",C5831="industrial NAICS non-cogen")),FALSE,TRUE))</f>
        <v>1</v>
      </c>
    </row>
    <row r="5832" spans="1:11">
      <c r="A5832" s="120">
        <v>50630</v>
      </c>
      <c r="B5832" s="121" t="s">
        <v>201</v>
      </c>
      <c r="C5832" s="121" t="s">
        <v>206</v>
      </c>
      <c r="D5832" s="121" t="s">
        <v>68</v>
      </c>
      <c r="E5832" s="121" t="s">
        <v>105</v>
      </c>
      <c r="F5832" s="122">
        <v>757926</v>
      </c>
      <c r="G5832" s="122">
        <v>29697.076</v>
      </c>
      <c r="H5832" s="120">
        <v>2019</v>
      </c>
      <c r="I5832" t="str">
        <f>IF(J5832="natural gas",VLOOKUP(D5832,'Cross-Page Data'!$I$4:$J$13,2,FALSE),IF(J5832="solar",VLOOKUP('Form 923'!D5832,'Cross-Page Data'!$I$14:$J$117,2,FALSE),J5832))</f>
        <v>municipal solid waste</v>
      </c>
      <c r="J5832" t="str">
        <f>VLOOKUP(E5832,'Cross-Page Data'!$D$4:$F$48,3,FALSE)</f>
        <v>municipal solid waste</v>
      </c>
      <c r="K5832" t="b">
        <f t="shared" si="91"/>
        <v>1</v>
      </c>
    </row>
    <row r="5833" spans="1:11">
      <c r="A5833" s="120">
        <v>50630</v>
      </c>
      <c r="B5833" s="121" t="s">
        <v>201</v>
      </c>
      <c r="C5833" s="121" t="s">
        <v>206</v>
      </c>
      <c r="D5833" s="121" t="s">
        <v>68</v>
      </c>
      <c r="E5833" s="121" t="s">
        <v>110</v>
      </c>
      <c r="F5833" s="122">
        <v>926362</v>
      </c>
      <c r="G5833" s="122">
        <v>36297.178</v>
      </c>
      <c r="H5833" s="120">
        <v>2019</v>
      </c>
      <c r="I5833" t="str">
        <f>IF(J5833="natural gas",VLOOKUP(D5833,'Cross-Page Data'!$I$4:$J$13,2,FALSE),IF(J5833="solar",VLOOKUP('Form 923'!D5833,'Cross-Page Data'!$I$14:$J$117,2,FALSE),J5833))</f>
        <v>municipal solid waste</v>
      </c>
      <c r="J5833" t="str">
        <f>VLOOKUP(E5833,'Cross-Page Data'!$D$4:$F$48,3,FALSE)</f>
        <v>municipal solid waste</v>
      </c>
      <c r="K5833" t="b">
        <f t="shared" si="91"/>
        <v>1</v>
      </c>
    </row>
    <row r="5834" spans="1:11">
      <c r="A5834" s="120">
        <v>50630</v>
      </c>
      <c r="B5834" s="121" t="s">
        <v>201</v>
      </c>
      <c r="C5834" s="121" t="s">
        <v>206</v>
      </c>
      <c r="D5834" s="121" t="s">
        <v>68</v>
      </c>
      <c r="E5834" s="121" t="s">
        <v>38</v>
      </c>
      <c r="F5834" s="122">
        <v>24</v>
      </c>
      <c r="G5834" s="122">
        <v>0.746</v>
      </c>
      <c r="H5834" s="120">
        <v>2019</v>
      </c>
      <c r="I5834" t="str">
        <f>IF(J5834="natural gas",VLOOKUP(D5834,'Cross-Page Data'!$I$4:$J$13,2,FALSE),IF(J5834="solar",VLOOKUP('Form 923'!D5834,'Cross-Page Data'!$I$14:$J$117,2,FALSE),J5834))</f>
        <v>natural gas nonpeaker - preexisting retiring</v>
      </c>
      <c r="J5834" t="str">
        <f>VLOOKUP(E5834,'Cross-Page Data'!$D$4:$F$48,3,FALSE)</f>
        <v>natural gas</v>
      </c>
      <c r="K5834" t="b">
        <f t="shared" si="91"/>
        <v>1</v>
      </c>
    </row>
    <row r="5835" spans="1:11">
      <c r="A5835" s="120">
        <v>50632</v>
      </c>
      <c r="B5835" s="121" t="s">
        <v>201</v>
      </c>
      <c r="C5835" s="121" t="s">
        <v>206</v>
      </c>
      <c r="D5835" s="121" t="s">
        <v>68</v>
      </c>
      <c r="E5835" s="121" t="s">
        <v>70</v>
      </c>
      <c r="F5835" s="122">
        <v>33702</v>
      </c>
      <c r="G5835" s="122">
        <v>1683.878</v>
      </c>
      <c r="H5835" s="120">
        <v>2019</v>
      </c>
      <c r="I5835" t="str">
        <f>IF(J5835="natural gas",VLOOKUP(D5835,'Cross-Page Data'!$I$4:$J$13,2,FALSE),IF(J5835="solar",VLOOKUP('Form 923'!D5835,'Cross-Page Data'!$I$14:$J$117,2,FALSE),J5835))</f>
        <v>heavy or residual fuel oil</v>
      </c>
      <c r="J5835" t="str">
        <f>VLOOKUP(E5835,'Cross-Page Data'!$D$4:$F$48,3,FALSE)</f>
        <v>heavy or residual fuel oil</v>
      </c>
      <c r="K5835" t="b">
        <f t="shared" si="91"/>
        <v>1</v>
      </c>
    </row>
    <row r="5836" spans="1:11">
      <c r="A5836" s="120">
        <v>50632</v>
      </c>
      <c r="B5836" s="121" t="s">
        <v>201</v>
      </c>
      <c r="C5836" s="121" t="s">
        <v>206</v>
      </c>
      <c r="D5836" s="121" t="s">
        <v>68</v>
      </c>
      <c r="E5836" s="121" t="s">
        <v>105</v>
      </c>
      <c r="F5836" s="122">
        <v>1298746</v>
      </c>
      <c r="G5836" s="122">
        <v>65496.135</v>
      </c>
      <c r="H5836" s="120">
        <v>2019</v>
      </c>
      <c r="I5836" t="str">
        <f>IF(J5836="natural gas",VLOOKUP(D5836,'Cross-Page Data'!$I$4:$J$13,2,FALSE),IF(J5836="solar",VLOOKUP('Form 923'!D5836,'Cross-Page Data'!$I$14:$J$117,2,FALSE),J5836))</f>
        <v>municipal solid waste</v>
      </c>
      <c r="J5836" t="str">
        <f>VLOOKUP(E5836,'Cross-Page Data'!$D$4:$F$48,3,FALSE)</f>
        <v>municipal solid waste</v>
      </c>
      <c r="K5836" t="b">
        <f t="shared" si="91"/>
        <v>1</v>
      </c>
    </row>
    <row r="5837" spans="1:11">
      <c r="A5837" s="120">
        <v>50632</v>
      </c>
      <c r="B5837" s="121" t="s">
        <v>201</v>
      </c>
      <c r="C5837" s="121" t="s">
        <v>206</v>
      </c>
      <c r="D5837" s="121" t="s">
        <v>68</v>
      </c>
      <c r="E5837" s="121" t="s">
        <v>110</v>
      </c>
      <c r="F5837" s="122">
        <v>1587338</v>
      </c>
      <c r="G5837" s="122">
        <v>80049.987</v>
      </c>
      <c r="H5837" s="120">
        <v>2019</v>
      </c>
      <c r="I5837" t="str">
        <f>IF(J5837="natural gas",VLOOKUP(D5837,'Cross-Page Data'!$I$4:$J$13,2,FALSE),IF(J5837="solar",VLOOKUP('Form 923'!D5837,'Cross-Page Data'!$I$14:$J$117,2,FALSE),J5837))</f>
        <v>municipal solid waste</v>
      </c>
      <c r="J5837" t="str">
        <f>VLOOKUP(E5837,'Cross-Page Data'!$D$4:$F$48,3,FALSE)</f>
        <v>municipal solid waste</v>
      </c>
      <c r="K5837" t="b">
        <f t="shared" si="91"/>
        <v>1</v>
      </c>
    </row>
    <row r="5838" spans="1:11">
      <c r="A5838" s="120">
        <v>50633</v>
      </c>
      <c r="B5838" s="121" t="s">
        <v>205</v>
      </c>
      <c r="C5838" s="121" t="s">
        <v>209</v>
      </c>
      <c r="D5838" s="121" t="s">
        <v>68</v>
      </c>
      <c r="E5838" s="121" t="s">
        <v>178</v>
      </c>
      <c r="F5838" s="122">
        <v>3632212</v>
      </c>
      <c r="G5838" s="122">
        <v>408022</v>
      </c>
      <c r="H5838" s="120">
        <v>2019</v>
      </c>
      <c r="I5838" t="str">
        <f>IF(J5838="natural gas",VLOOKUP(D5838,'Cross-Page Data'!$I$4:$J$13,2,FALSE),IF(J5838="solar",VLOOKUP('Form 923'!D5838,'Cross-Page Data'!$I$14:$J$117,2,FALSE),J5838))</f>
        <v>other</v>
      </c>
      <c r="J5838" t="str">
        <f>VLOOKUP(E5838,'Cross-Page Data'!$D$4:$F$48,3,FALSE)</f>
        <v>other</v>
      </c>
      <c r="K5838" t="b">
        <f t="shared" si="91"/>
        <v>0</v>
      </c>
    </row>
    <row r="5839" spans="1:11">
      <c r="A5839" s="120">
        <v>50636</v>
      </c>
      <c r="B5839" s="121" t="s">
        <v>201</v>
      </c>
      <c r="C5839" s="121" t="s">
        <v>202</v>
      </c>
      <c r="D5839" s="121" t="s">
        <v>116</v>
      </c>
      <c r="E5839" s="121" t="s">
        <v>170</v>
      </c>
      <c r="F5839" s="122">
        <v>157956</v>
      </c>
      <c r="G5839" s="122">
        <v>17744</v>
      </c>
      <c r="H5839" s="120">
        <v>2019</v>
      </c>
      <c r="I5839" t="str">
        <f>IF(J5839="natural gas",VLOOKUP(D5839,'Cross-Page Data'!$I$4:$J$13,2,FALSE),IF(J5839="solar",VLOOKUP('Form 923'!D5839,'Cross-Page Data'!$I$14:$J$117,2,FALSE),J5839))</f>
        <v>hydro</v>
      </c>
      <c r="J5839" t="str">
        <f>VLOOKUP(E5839,'Cross-Page Data'!$D$4:$F$48,3,FALSE)</f>
        <v>hydro</v>
      </c>
      <c r="K5839" t="b">
        <f t="shared" si="91"/>
        <v>1</v>
      </c>
    </row>
    <row r="5840" spans="1:11">
      <c r="A5840" s="120">
        <v>50636</v>
      </c>
      <c r="B5840" s="121" t="s">
        <v>201</v>
      </c>
      <c r="C5840" s="121" t="s">
        <v>202</v>
      </c>
      <c r="D5840" s="121" t="s">
        <v>68</v>
      </c>
      <c r="E5840" s="121" t="s">
        <v>54</v>
      </c>
      <c r="F5840" s="122">
        <v>0</v>
      </c>
      <c r="G5840" s="122">
        <v>0</v>
      </c>
      <c r="H5840" s="120">
        <v>2019</v>
      </c>
      <c r="I5840" t="str">
        <f>IF(J5840="natural gas",VLOOKUP(D5840,'Cross-Page Data'!$I$4:$J$13,2,FALSE),IF(J5840="solar",VLOOKUP('Form 923'!D5840,'Cross-Page Data'!$I$14:$J$117,2,FALSE),J5840))</f>
        <v>hard coal</v>
      </c>
      <c r="J5840" t="str">
        <f>VLOOKUP(E5840,'Cross-Page Data'!$D$4:$F$48,3,FALSE)</f>
        <v>hard coal</v>
      </c>
      <c r="K5840" t="b">
        <f t="shared" si="91"/>
        <v>1</v>
      </c>
    </row>
    <row r="5841" spans="1:11">
      <c r="A5841" s="120">
        <v>50636</v>
      </c>
      <c r="B5841" s="121" t="s">
        <v>201</v>
      </c>
      <c r="C5841" s="121" t="s">
        <v>202</v>
      </c>
      <c r="D5841" s="121" t="s">
        <v>68</v>
      </c>
      <c r="E5841" s="121" t="s">
        <v>38</v>
      </c>
      <c r="F5841" s="122">
        <v>0</v>
      </c>
      <c r="G5841" s="122">
        <v>0</v>
      </c>
      <c r="H5841" s="120">
        <v>2019</v>
      </c>
      <c r="I5841" t="str">
        <f>IF(J5841="natural gas",VLOOKUP(D5841,'Cross-Page Data'!$I$4:$J$13,2,FALSE),IF(J5841="solar",VLOOKUP('Form 923'!D5841,'Cross-Page Data'!$I$14:$J$117,2,FALSE),J5841))</f>
        <v>natural gas nonpeaker - preexisting retiring</v>
      </c>
      <c r="J5841" t="str">
        <f>VLOOKUP(E5841,'Cross-Page Data'!$D$4:$F$48,3,FALSE)</f>
        <v>natural gas</v>
      </c>
      <c r="K5841" t="b">
        <f t="shared" si="91"/>
        <v>1</v>
      </c>
    </row>
    <row r="5842" spans="1:11">
      <c r="A5842" s="120">
        <v>50637</v>
      </c>
      <c r="B5842" s="121" t="s">
        <v>205</v>
      </c>
      <c r="C5842" s="121" t="s">
        <v>209</v>
      </c>
      <c r="D5842" s="121" t="s">
        <v>68</v>
      </c>
      <c r="E5842" s="121" t="s">
        <v>59</v>
      </c>
      <c r="F5842" s="122">
        <v>1230000</v>
      </c>
      <c r="G5842" s="122">
        <v>267830.76</v>
      </c>
      <c r="H5842" s="120">
        <v>2019</v>
      </c>
      <c r="I5842" t="str">
        <f>IF(J5842="natural gas",VLOOKUP(D5842,'Cross-Page Data'!$I$4:$J$13,2,FALSE),IF(J5842="solar",VLOOKUP('Form 923'!D5842,'Cross-Page Data'!$I$14:$J$117,2,FALSE),J5842))</f>
        <v>biomass</v>
      </c>
      <c r="J5842" t="str">
        <f>VLOOKUP(E5842,'Cross-Page Data'!$D$4:$F$48,3,FALSE)</f>
        <v>biomass</v>
      </c>
      <c r="K5842" t="b">
        <f t="shared" si="91"/>
        <v>0</v>
      </c>
    </row>
    <row r="5843" spans="1:11">
      <c r="A5843" s="120">
        <v>50637</v>
      </c>
      <c r="B5843" s="121" t="s">
        <v>205</v>
      </c>
      <c r="C5843" s="121" t="s">
        <v>209</v>
      </c>
      <c r="D5843" s="121" t="s">
        <v>68</v>
      </c>
      <c r="E5843" s="121" t="s">
        <v>70</v>
      </c>
      <c r="F5843" s="122">
        <v>0</v>
      </c>
      <c r="G5843" s="122">
        <v>0</v>
      </c>
      <c r="H5843" s="120">
        <v>2019</v>
      </c>
      <c r="I5843" t="str">
        <f>IF(J5843="natural gas",VLOOKUP(D5843,'Cross-Page Data'!$I$4:$J$13,2,FALSE),IF(J5843="solar",VLOOKUP('Form 923'!D5843,'Cross-Page Data'!$I$14:$J$117,2,FALSE),J5843))</f>
        <v>heavy or residual fuel oil</v>
      </c>
      <c r="J5843" t="str">
        <f>VLOOKUP(E5843,'Cross-Page Data'!$D$4:$F$48,3,FALSE)</f>
        <v>heavy or residual fuel oil</v>
      </c>
      <c r="K5843" t="b">
        <f t="shared" si="91"/>
        <v>0</v>
      </c>
    </row>
    <row r="5844" spans="1:11">
      <c r="A5844" s="120">
        <v>50637</v>
      </c>
      <c r="B5844" s="121" t="s">
        <v>205</v>
      </c>
      <c r="C5844" s="121" t="s">
        <v>209</v>
      </c>
      <c r="D5844" s="121" t="s">
        <v>68</v>
      </c>
      <c r="E5844" s="121" t="s">
        <v>38</v>
      </c>
      <c r="F5844" s="122">
        <v>310667</v>
      </c>
      <c r="G5844" s="122">
        <v>67632.337</v>
      </c>
      <c r="H5844" s="120">
        <v>2019</v>
      </c>
      <c r="I5844" t="str">
        <f>IF(J5844="natural gas",VLOOKUP(D5844,'Cross-Page Data'!$I$4:$J$13,2,FALSE),IF(J5844="solar",VLOOKUP('Form 923'!D5844,'Cross-Page Data'!$I$14:$J$117,2,FALSE),J5844))</f>
        <v>natural gas nonpeaker - preexisting retiring</v>
      </c>
      <c r="J5844" t="str">
        <f>VLOOKUP(E5844,'Cross-Page Data'!$D$4:$F$48,3,FALSE)</f>
        <v>natural gas</v>
      </c>
      <c r="K5844" t="b">
        <f t="shared" si="91"/>
        <v>0</v>
      </c>
    </row>
    <row r="5845" spans="1:11">
      <c r="A5845" s="120">
        <v>50637</v>
      </c>
      <c r="B5845" s="121" t="s">
        <v>205</v>
      </c>
      <c r="C5845" s="121" t="s">
        <v>209</v>
      </c>
      <c r="D5845" s="121" t="s">
        <v>68</v>
      </c>
      <c r="E5845" s="121" t="s">
        <v>152</v>
      </c>
      <c r="F5845" s="122">
        <v>0</v>
      </c>
      <c r="G5845" s="122">
        <v>0</v>
      </c>
      <c r="H5845" s="120">
        <v>2019</v>
      </c>
      <c r="I5845" t="str">
        <f>IF(J5845="natural gas",VLOOKUP(D5845,'Cross-Page Data'!$I$4:$J$13,2,FALSE),IF(J5845="solar",VLOOKUP('Form 923'!D5845,'Cross-Page Data'!$I$14:$J$117,2,FALSE),J5845))</f>
        <v>heavy or residual fuel oil</v>
      </c>
      <c r="J5845" t="str">
        <f>VLOOKUP(E5845,'Cross-Page Data'!$D$4:$F$48,3,FALSE)</f>
        <v>heavy or residual fuel oil</v>
      </c>
      <c r="K5845" t="b">
        <f t="shared" si="91"/>
        <v>0</v>
      </c>
    </row>
    <row r="5846" spans="1:11">
      <c r="A5846" s="120">
        <v>50637</v>
      </c>
      <c r="B5846" s="121" t="s">
        <v>205</v>
      </c>
      <c r="C5846" s="121" t="s">
        <v>209</v>
      </c>
      <c r="D5846" s="121" t="s">
        <v>68</v>
      </c>
      <c r="E5846" s="121" t="s">
        <v>176</v>
      </c>
      <c r="F5846" s="122">
        <v>355907</v>
      </c>
      <c r="G5846" s="122">
        <v>77488.902</v>
      </c>
      <c r="H5846" s="120">
        <v>2019</v>
      </c>
      <c r="I5846" t="str">
        <f>IF(J5846="natural gas",VLOOKUP(D5846,'Cross-Page Data'!$I$4:$J$13,2,FALSE),IF(J5846="solar",VLOOKUP('Form 923'!D5846,'Cross-Page Data'!$I$14:$J$117,2,FALSE),J5846))</f>
        <v>biomass</v>
      </c>
      <c r="J5846" t="str">
        <f>VLOOKUP(E5846,'Cross-Page Data'!$D$4:$F$48,3,FALSE)</f>
        <v>biomass</v>
      </c>
      <c r="K5846" t="b">
        <f t="shared" si="91"/>
        <v>0</v>
      </c>
    </row>
    <row r="5847" spans="1:11">
      <c r="A5847" s="120">
        <v>50638</v>
      </c>
      <c r="B5847" s="121" t="s">
        <v>205</v>
      </c>
      <c r="C5847" s="121" t="s">
        <v>209</v>
      </c>
      <c r="D5847" s="121" t="s">
        <v>68</v>
      </c>
      <c r="E5847" s="121" t="s">
        <v>59</v>
      </c>
      <c r="F5847" s="122">
        <v>553582</v>
      </c>
      <c r="G5847" s="122">
        <v>79877.574</v>
      </c>
      <c r="H5847" s="120">
        <v>2019</v>
      </c>
      <c r="I5847" t="str">
        <f>IF(J5847="natural gas",VLOOKUP(D5847,'Cross-Page Data'!$I$4:$J$13,2,FALSE),IF(J5847="solar",VLOOKUP('Form 923'!D5847,'Cross-Page Data'!$I$14:$J$117,2,FALSE),J5847))</f>
        <v>biomass</v>
      </c>
      <c r="J5847" t="str">
        <f>VLOOKUP(E5847,'Cross-Page Data'!$D$4:$F$48,3,FALSE)</f>
        <v>biomass</v>
      </c>
      <c r="K5847" t="b">
        <f t="shared" si="91"/>
        <v>0</v>
      </c>
    </row>
    <row r="5848" spans="1:11">
      <c r="A5848" s="120">
        <v>50638</v>
      </c>
      <c r="B5848" s="121" t="s">
        <v>205</v>
      </c>
      <c r="C5848" s="121" t="s">
        <v>209</v>
      </c>
      <c r="D5848" s="121" t="s">
        <v>68</v>
      </c>
      <c r="E5848" s="121" t="s">
        <v>70</v>
      </c>
      <c r="F5848" s="122">
        <v>1146</v>
      </c>
      <c r="G5848" s="122">
        <v>163.966</v>
      </c>
      <c r="H5848" s="120">
        <v>2019</v>
      </c>
      <c r="I5848" t="str">
        <f>IF(J5848="natural gas",VLOOKUP(D5848,'Cross-Page Data'!$I$4:$J$13,2,FALSE),IF(J5848="solar",VLOOKUP('Form 923'!D5848,'Cross-Page Data'!$I$14:$J$117,2,FALSE),J5848))</f>
        <v>heavy or residual fuel oil</v>
      </c>
      <c r="J5848" t="str">
        <f>VLOOKUP(E5848,'Cross-Page Data'!$D$4:$F$48,3,FALSE)</f>
        <v>heavy or residual fuel oil</v>
      </c>
      <c r="K5848" t="b">
        <f t="shared" si="91"/>
        <v>0</v>
      </c>
    </row>
    <row r="5849" spans="1:11">
      <c r="A5849" s="120">
        <v>50638</v>
      </c>
      <c r="B5849" s="121" t="s">
        <v>205</v>
      </c>
      <c r="C5849" s="121" t="s">
        <v>209</v>
      </c>
      <c r="D5849" s="121" t="s">
        <v>68</v>
      </c>
      <c r="E5849" s="121" t="s">
        <v>38</v>
      </c>
      <c r="F5849" s="122">
        <v>236077</v>
      </c>
      <c r="G5849" s="122">
        <v>34065.46</v>
      </c>
      <c r="H5849" s="120">
        <v>2019</v>
      </c>
      <c r="I5849" t="str">
        <f>IF(J5849="natural gas",VLOOKUP(D5849,'Cross-Page Data'!$I$4:$J$13,2,FALSE),IF(J5849="solar",VLOOKUP('Form 923'!D5849,'Cross-Page Data'!$I$14:$J$117,2,FALSE),J5849))</f>
        <v>natural gas nonpeaker - preexisting retiring</v>
      </c>
      <c r="J5849" t="str">
        <f>VLOOKUP(E5849,'Cross-Page Data'!$D$4:$F$48,3,FALSE)</f>
        <v>natural gas</v>
      </c>
      <c r="K5849" t="b">
        <f t="shared" si="91"/>
        <v>0</v>
      </c>
    </row>
    <row r="5850" spans="1:11">
      <c r="A5850" s="120">
        <v>50638</v>
      </c>
      <c r="B5850" s="121" t="s">
        <v>205</v>
      </c>
      <c r="C5850" s="121" t="s">
        <v>209</v>
      </c>
      <c r="D5850" s="121" t="s">
        <v>68</v>
      </c>
      <c r="E5850" s="121" t="s">
        <v>144</v>
      </c>
      <c r="F5850" s="122">
        <v>0</v>
      </c>
      <c r="G5850" s="122">
        <v>0</v>
      </c>
      <c r="H5850" s="120">
        <v>2019</v>
      </c>
      <c r="I5850" t="str">
        <f>IF(J5850="natural gas",VLOOKUP(D5850,'Cross-Page Data'!$I$4:$J$13,2,FALSE),IF(J5850="solar",VLOOKUP('Form 923'!D5850,'Cross-Page Data'!$I$14:$J$117,2,FALSE),J5850))</f>
        <v>petroleum</v>
      </c>
      <c r="J5850" t="str">
        <f>VLOOKUP(E5850,'Cross-Page Data'!$D$4:$F$48,3,FALSE)</f>
        <v>petroleum</v>
      </c>
      <c r="K5850" t="b">
        <f t="shared" si="91"/>
        <v>0</v>
      </c>
    </row>
    <row r="5851" spans="1:11">
      <c r="A5851" s="120">
        <v>50638</v>
      </c>
      <c r="B5851" s="121" t="s">
        <v>205</v>
      </c>
      <c r="C5851" s="121" t="s">
        <v>209</v>
      </c>
      <c r="D5851" s="121" t="s">
        <v>68</v>
      </c>
      <c r="E5851" s="121" t="s">
        <v>183</v>
      </c>
      <c r="F5851" s="122">
        <v>0</v>
      </c>
      <c r="G5851" s="122">
        <v>0</v>
      </c>
      <c r="H5851" s="120">
        <v>2019</v>
      </c>
      <c r="I5851" t="str">
        <f>IF(J5851="natural gas",VLOOKUP(D5851,'Cross-Page Data'!$I$4:$J$13,2,FALSE),IF(J5851="solar",VLOOKUP('Form 923'!D5851,'Cross-Page Data'!$I$14:$J$117,2,FALSE),J5851))</f>
        <v>crude oil</v>
      </c>
      <c r="J5851" t="str">
        <f>VLOOKUP(E5851,'Cross-Page Data'!$D$4:$F$48,3,FALSE)</f>
        <v>crude oil</v>
      </c>
      <c r="K5851" t="b">
        <f t="shared" si="91"/>
        <v>0</v>
      </c>
    </row>
    <row r="5852" spans="1:11">
      <c r="A5852" s="120">
        <v>50639</v>
      </c>
      <c r="B5852" s="121" t="s">
        <v>205</v>
      </c>
      <c r="C5852" s="121" t="s">
        <v>209</v>
      </c>
      <c r="D5852" s="121" t="s">
        <v>116</v>
      </c>
      <c r="E5852" s="121" t="s">
        <v>170</v>
      </c>
      <c r="F5852" s="122">
        <v>249679</v>
      </c>
      <c r="G5852" s="122">
        <v>28047.69</v>
      </c>
      <c r="H5852" s="120">
        <v>2019</v>
      </c>
      <c r="I5852" t="str">
        <f>IF(J5852="natural gas",VLOOKUP(D5852,'Cross-Page Data'!$I$4:$J$13,2,FALSE),IF(J5852="solar",VLOOKUP('Form 923'!D5852,'Cross-Page Data'!$I$14:$J$117,2,FALSE),J5852))</f>
        <v>hydro</v>
      </c>
      <c r="J5852" t="str">
        <f>VLOOKUP(E5852,'Cross-Page Data'!$D$4:$F$48,3,FALSE)</f>
        <v>hydro</v>
      </c>
      <c r="K5852" t="b">
        <f t="shared" si="91"/>
        <v>0</v>
      </c>
    </row>
    <row r="5853" spans="1:11">
      <c r="A5853" s="120">
        <v>50639</v>
      </c>
      <c r="B5853" s="121" t="s">
        <v>205</v>
      </c>
      <c r="C5853" s="121" t="s">
        <v>209</v>
      </c>
      <c r="D5853" s="121" t="s">
        <v>68</v>
      </c>
      <c r="E5853" s="121" t="s">
        <v>59</v>
      </c>
      <c r="F5853" s="122">
        <v>1469317</v>
      </c>
      <c r="G5853" s="122">
        <v>314287.49</v>
      </c>
      <c r="H5853" s="120">
        <v>2019</v>
      </c>
      <c r="I5853" t="str">
        <f>IF(J5853="natural gas",VLOOKUP(D5853,'Cross-Page Data'!$I$4:$J$13,2,FALSE),IF(J5853="solar",VLOOKUP('Form 923'!D5853,'Cross-Page Data'!$I$14:$J$117,2,FALSE),J5853))</f>
        <v>biomass</v>
      </c>
      <c r="J5853" t="str">
        <f>VLOOKUP(E5853,'Cross-Page Data'!$D$4:$F$48,3,FALSE)</f>
        <v>biomass</v>
      </c>
      <c r="K5853" t="b">
        <f t="shared" si="91"/>
        <v>0</v>
      </c>
    </row>
    <row r="5854" spans="1:11">
      <c r="A5854" s="120">
        <v>50639</v>
      </c>
      <c r="B5854" s="121" t="s">
        <v>205</v>
      </c>
      <c r="C5854" s="121" t="s">
        <v>209</v>
      </c>
      <c r="D5854" s="121" t="s">
        <v>68</v>
      </c>
      <c r="E5854" s="121" t="s">
        <v>70</v>
      </c>
      <c r="F5854" s="122">
        <v>3328</v>
      </c>
      <c r="G5854" s="122">
        <v>711.879</v>
      </c>
      <c r="H5854" s="120">
        <v>2019</v>
      </c>
      <c r="I5854" t="str">
        <f>IF(J5854="natural gas",VLOOKUP(D5854,'Cross-Page Data'!$I$4:$J$13,2,FALSE),IF(J5854="solar",VLOOKUP('Form 923'!D5854,'Cross-Page Data'!$I$14:$J$117,2,FALSE),J5854))</f>
        <v>heavy or residual fuel oil</v>
      </c>
      <c r="J5854" t="str">
        <f>VLOOKUP(E5854,'Cross-Page Data'!$D$4:$F$48,3,FALSE)</f>
        <v>heavy or residual fuel oil</v>
      </c>
      <c r="K5854" t="b">
        <f t="shared" si="91"/>
        <v>0</v>
      </c>
    </row>
    <row r="5855" spans="1:11">
      <c r="A5855" s="120">
        <v>50639</v>
      </c>
      <c r="B5855" s="121" t="s">
        <v>205</v>
      </c>
      <c r="C5855" s="121" t="s">
        <v>209</v>
      </c>
      <c r="D5855" s="121" t="s">
        <v>68</v>
      </c>
      <c r="E5855" s="121" t="s">
        <v>38</v>
      </c>
      <c r="F5855" s="122">
        <v>171584</v>
      </c>
      <c r="G5855" s="122">
        <v>36701.881</v>
      </c>
      <c r="H5855" s="120">
        <v>2019</v>
      </c>
      <c r="I5855" t="str">
        <f>IF(J5855="natural gas",VLOOKUP(D5855,'Cross-Page Data'!$I$4:$J$13,2,FALSE),IF(J5855="solar",VLOOKUP('Form 923'!D5855,'Cross-Page Data'!$I$14:$J$117,2,FALSE),J5855))</f>
        <v>natural gas nonpeaker - preexisting retiring</v>
      </c>
      <c r="J5855" t="str">
        <f>VLOOKUP(E5855,'Cross-Page Data'!$D$4:$F$48,3,FALSE)</f>
        <v>natural gas</v>
      </c>
      <c r="K5855" t="b">
        <f t="shared" si="91"/>
        <v>0</v>
      </c>
    </row>
    <row r="5856" spans="1:11">
      <c r="A5856" s="120">
        <v>50639</v>
      </c>
      <c r="B5856" s="121" t="s">
        <v>205</v>
      </c>
      <c r="C5856" s="121" t="s">
        <v>209</v>
      </c>
      <c r="D5856" s="121" t="s">
        <v>68</v>
      </c>
      <c r="E5856" s="121" t="s">
        <v>160</v>
      </c>
      <c r="F5856" s="122">
        <v>17293</v>
      </c>
      <c r="G5856" s="122">
        <v>3698.862</v>
      </c>
      <c r="H5856" s="120">
        <v>2019</v>
      </c>
      <c r="I5856" t="str">
        <f>IF(J5856="natural gas",VLOOKUP(D5856,'Cross-Page Data'!$I$4:$J$13,2,FALSE),IF(J5856="solar",VLOOKUP('Form 923'!D5856,'Cross-Page Data'!$I$14:$J$117,2,FALSE),J5856))</f>
        <v>biomass</v>
      </c>
      <c r="J5856" t="str">
        <f>VLOOKUP(E5856,'Cross-Page Data'!$D$4:$F$48,3,FALSE)</f>
        <v>biomass</v>
      </c>
      <c r="K5856" t="b">
        <f t="shared" si="91"/>
        <v>0</v>
      </c>
    </row>
    <row r="5857" spans="1:11">
      <c r="A5857" s="120">
        <v>50639</v>
      </c>
      <c r="B5857" s="121" t="s">
        <v>205</v>
      </c>
      <c r="C5857" s="121" t="s">
        <v>209</v>
      </c>
      <c r="D5857" s="121" t="s">
        <v>68</v>
      </c>
      <c r="E5857" s="121" t="s">
        <v>176</v>
      </c>
      <c r="F5857" s="122">
        <v>450501</v>
      </c>
      <c r="G5857" s="122">
        <v>96362.465</v>
      </c>
      <c r="H5857" s="120">
        <v>2019</v>
      </c>
      <c r="I5857" t="str">
        <f>IF(J5857="natural gas",VLOOKUP(D5857,'Cross-Page Data'!$I$4:$J$13,2,FALSE),IF(J5857="solar",VLOOKUP('Form 923'!D5857,'Cross-Page Data'!$I$14:$J$117,2,FALSE),J5857))</f>
        <v>biomass</v>
      </c>
      <c r="J5857" t="str">
        <f>VLOOKUP(E5857,'Cross-Page Data'!$D$4:$F$48,3,FALSE)</f>
        <v>biomass</v>
      </c>
      <c r="K5857" t="b">
        <f t="shared" si="91"/>
        <v>0</v>
      </c>
    </row>
    <row r="5858" ht="25.5" spans="1:11">
      <c r="A5858" s="120">
        <v>50647</v>
      </c>
      <c r="B5858" s="121" t="s">
        <v>205</v>
      </c>
      <c r="C5858" s="121" t="s">
        <v>210</v>
      </c>
      <c r="D5858" s="121" t="s">
        <v>68</v>
      </c>
      <c r="E5858" s="121" t="s">
        <v>105</v>
      </c>
      <c r="F5858" s="122">
        <v>136924</v>
      </c>
      <c r="G5858" s="122">
        <v>19522.514</v>
      </c>
      <c r="H5858" s="120">
        <v>2019</v>
      </c>
      <c r="I5858" t="str">
        <f>IF(J5858="natural gas",VLOOKUP(D5858,'Cross-Page Data'!$I$4:$J$13,2,FALSE),IF(J5858="solar",VLOOKUP('Form 923'!D5858,'Cross-Page Data'!$I$14:$J$117,2,FALSE),J5858))</f>
        <v>municipal solid waste</v>
      </c>
      <c r="J5858" t="str">
        <f>VLOOKUP(E5858,'Cross-Page Data'!$D$4:$F$48,3,FALSE)</f>
        <v>municipal solid waste</v>
      </c>
      <c r="K5858" t="b">
        <f t="shared" si="91"/>
        <v>0</v>
      </c>
    </row>
    <row r="5859" ht="25.5" spans="1:11">
      <c r="A5859" s="120">
        <v>50647</v>
      </c>
      <c r="B5859" s="121" t="s">
        <v>205</v>
      </c>
      <c r="C5859" s="121" t="s">
        <v>210</v>
      </c>
      <c r="D5859" s="121" t="s">
        <v>68</v>
      </c>
      <c r="E5859" s="121" t="s">
        <v>110</v>
      </c>
      <c r="F5859" s="122">
        <v>167350</v>
      </c>
      <c r="G5859" s="122">
        <v>23860.813</v>
      </c>
      <c r="H5859" s="120">
        <v>2019</v>
      </c>
      <c r="I5859" t="str">
        <f>IF(J5859="natural gas",VLOOKUP(D5859,'Cross-Page Data'!$I$4:$J$13,2,FALSE),IF(J5859="solar",VLOOKUP('Form 923'!D5859,'Cross-Page Data'!$I$14:$J$117,2,FALSE),J5859))</f>
        <v>municipal solid waste</v>
      </c>
      <c r="J5859" t="str">
        <f>VLOOKUP(E5859,'Cross-Page Data'!$D$4:$F$48,3,FALSE)</f>
        <v>municipal solid waste</v>
      </c>
      <c r="K5859" t="b">
        <f t="shared" si="91"/>
        <v>0</v>
      </c>
    </row>
    <row r="5860" ht="25.5" spans="1:11">
      <c r="A5860" s="120">
        <v>50647</v>
      </c>
      <c r="B5860" s="121" t="s">
        <v>205</v>
      </c>
      <c r="C5860" s="121" t="s">
        <v>210</v>
      </c>
      <c r="D5860" s="121" t="s">
        <v>68</v>
      </c>
      <c r="E5860" s="121" t="s">
        <v>38</v>
      </c>
      <c r="F5860" s="122">
        <v>5577</v>
      </c>
      <c r="G5860" s="122">
        <v>793.673</v>
      </c>
      <c r="H5860" s="120">
        <v>2019</v>
      </c>
      <c r="I5860" t="str">
        <f>IF(J5860="natural gas",VLOOKUP(D5860,'Cross-Page Data'!$I$4:$J$13,2,FALSE),IF(J5860="solar",VLOOKUP('Form 923'!D5860,'Cross-Page Data'!$I$14:$J$117,2,FALSE),J5860))</f>
        <v>natural gas nonpeaker - preexisting retiring</v>
      </c>
      <c r="J5860" t="str">
        <f>VLOOKUP(E5860,'Cross-Page Data'!$D$4:$F$48,3,FALSE)</f>
        <v>natural gas</v>
      </c>
      <c r="K5860" t="b">
        <f t="shared" si="91"/>
        <v>0</v>
      </c>
    </row>
    <row r="5861" spans="1:11">
      <c r="A5861" s="120">
        <v>50648</v>
      </c>
      <c r="B5861" s="121" t="s">
        <v>201</v>
      </c>
      <c r="C5861" s="121" t="s">
        <v>206</v>
      </c>
      <c r="D5861" s="121" t="s">
        <v>68</v>
      </c>
      <c r="E5861" s="121" t="s">
        <v>105</v>
      </c>
      <c r="F5861" s="122">
        <v>902092</v>
      </c>
      <c r="G5861" s="122">
        <v>45809.892</v>
      </c>
      <c r="H5861" s="120">
        <v>2019</v>
      </c>
      <c r="I5861" t="str">
        <f>IF(J5861="natural gas",VLOOKUP(D5861,'Cross-Page Data'!$I$4:$J$13,2,FALSE),IF(J5861="solar",VLOOKUP('Form 923'!D5861,'Cross-Page Data'!$I$14:$J$117,2,FALSE),J5861))</f>
        <v>municipal solid waste</v>
      </c>
      <c r="J5861" t="str">
        <f>VLOOKUP(E5861,'Cross-Page Data'!$D$4:$F$48,3,FALSE)</f>
        <v>municipal solid waste</v>
      </c>
      <c r="K5861" t="b">
        <f t="shared" si="91"/>
        <v>1</v>
      </c>
    </row>
    <row r="5862" spans="1:11">
      <c r="A5862" s="120">
        <v>50648</v>
      </c>
      <c r="B5862" s="121" t="s">
        <v>201</v>
      </c>
      <c r="C5862" s="121" t="s">
        <v>206</v>
      </c>
      <c r="D5862" s="121" t="s">
        <v>68</v>
      </c>
      <c r="E5862" s="121" t="s">
        <v>110</v>
      </c>
      <c r="F5862" s="122">
        <v>1102584</v>
      </c>
      <c r="G5862" s="122">
        <v>55991.108</v>
      </c>
      <c r="H5862" s="120">
        <v>2019</v>
      </c>
      <c r="I5862" t="str">
        <f>IF(J5862="natural gas",VLOOKUP(D5862,'Cross-Page Data'!$I$4:$J$13,2,FALSE),IF(J5862="solar",VLOOKUP('Form 923'!D5862,'Cross-Page Data'!$I$14:$J$117,2,FALSE),J5862))</f>
        <v>municipal solid waste</v>
      </c>
      <c r="J5862" t="str">
        <f>VLOOKUP(E5862,'Cross-Page Data'!$D$4:$F$48,3,FALSE)</f>
        <v>municipal solid waste</v>
      </c>
      <c r="K5862" t="b">
        <f t="shared" si="91"/>
        <v>1</v>
      </c>
    </row>
    <row r="5863" spans="1:11">
      <c r="A5863" s="120">
        <v>50648</v>
      </c>
      <c r="B5863" s="121" t="s">
        <v>201</v>
      </c>
      <c r="C5863" s="121" t="s">
        <v>206</v>
      </c>
      <c r="D5863" s="121" t="s">
        <v>68</v>
      </c>
      <c r="E5863" s="121" t="s">
        <v>38</v>
      </c>
      <c r="F5863" s="122">
        <v>0</v>
      </c>
      <c r="G5863" s="122">
        <v>0</v>
      </c>
      <c r="H5863" s="120">
        <v>2019</v>
      </c>
      <c r="I5863" t="str">
        <f>IF(J5863="natural gas",VLOOKUP(D5863,'Cross-Page Data'!$I$4:$J$13,2,FALSE),IF(J5863="solar",VLOOKUP('Form 923'!D5863,'Cross-Page Data'!$I$14:$J$117,2,FALSE),J5863))</f>
        <v>natural gas nonpeaker - preexisting retiring</v>
      </c>
      <c r="J5863" t="str">
        <f>VLOOKUP(E5863,'Cross-Page Data'!$D$4:$F$48,3,FALSE)</f>
        <v>natural gas</v>
      </c>
      <c r="K5863" t="b">
        <f t="shared" si="91"/>
        <v>1</v>
      </c>
    </row>
    <row r="5864" ht="25.5" spans="1:11">
      <c r="A5864" s="120">
        <v>50649</v>
      </c>
      <c r="B5864" s="121" t="s">
        <v>201</v>
      </c>
      <c r="C5864" s="121" t="s">
        <v>207</v>
      </c>
      <c r="D5864" s="121" t="s">
        <v>68</v>
      </c>
      <c r="E5864" s="121" t="s">
        <v>70</v>
      </c>
      <c r="F5864" s="122">
        <v>6000</v>
      </c>
      <c r="G5864" s="122">
        <v>279.002</v>
      </c>
      <c r="H5864" s="120">
        <v>2019</v>
      </c>
      <c r="I5864" t="str">
        <f>IF(J5864="natural gas",VLOOKUP(D5864,'Cross-Page Data'!$I$4:$J$13,2,FALSE),IF(J5864="solar",VLOOKUP('Form 923'!D5864,'Cross-Page Data'!$I$14:$J$117,2,FALSE),J5864))</f>
        <v>heavy or residual fuel oil</v>
      </c>
      <c r="J5864" t="str">
        <f>VLOOKUP(E5864,'Cross-Page Data'!$D$4:$F$48,3,FALSE)</f>
        <v>heavy or residual fuel oil</v>
      </c>
      <c r="K5864" t="b">
        <f t="shared" si="91"/>
        <v>0</v>
      </c>
    </row>
    <row r="5865" ht="25.5" spans="1:11">
      <c r="A5865" s="120">
        <v>50649</v>
      </c>
      <c r="B5865" s="121" t="s">
        <v>201</v>
      </c>
      <c r="C5865" s="121" t="s">
        <v>207</v>
      </c>
      <c r="D5865" s="121" t="s">
        <v>68</v>
      </c>
      <c r="E5865" s="121" t="s">
        <v>105</v>
      </c>
      <c r="F5865" s="122">
        <v>1104136</v>
      </c>
      <c r="G5865" s="122">
        <v>51757.934</v>
      </c>
      <c r="H5865" s="120">
        <v>2019</v>
      </c>
      <c r="I5865" t="str">
        <f>IF(J5865="natural gas",VLOOKUP(D5865,'Cross-Page Data'!$I$4:$J$13,2,FALSE),IF(J5865="solar",VLOOKUP('Form 923'!D5865,'Cross-Page Data'!$I$14:$J$117,2,FALSE),J5865))</f>
        <v>municipal solid waste</v>
      </c>
      <c r="J5865" t="str">
        <f>VLOOKUP(E5865,'Cross-Page Data'!$D$4:$F$48,3,FALSE)</f>
        <v>municipal solid waste</v>
      </c>
      <c r="K5865" t="b">
        <f t="shared" si="91"/>
        <v>0</v>
      </c>
    </row>
    <row r="5866" ht="25.5" spans="1:11">
      <c r="A5866" s="120">
        <v>50649</v>
      </c>
      <c r="B5866" s="121" t="s">
        <v>201</v>
      </c>
      <c r="C5866" s="121" t="s">
        <v>207</v>
      </c>
      <c r="D5866" s="121" t="s">
        <v>68</v>
      </c>
      <c r="E5866" s="121" t="s">
        <v>110</v>
      </c>
      <c r="F5866" s="122">
        <v>1349506</v>
      </c>
      <c r="G5866" s="122">
        <v>63260.064</v>
      </c>
      <c r="H5866" s="120">
        <v>2019</v>
      </c>
      <c r="I5866" t="str">
        <f>IF(J5866="natural gas",VLOOKUP(D5866,'Cross-Page Data'!$I$4:$J$13,2,FALSE),IF(J5866="solar",VLOOKUP('Form 923'!D5866,'Cross-Page Data'!$I$14:$J$117,2,FALSE),J5866))</f>
        <v>municipal solid waste</v>
      </c>
      <c r="J5866" t="str">
        <f>VLOOKUP(E5866,'Cross-Page Data'!$D$4:$F$48,3,FALSE)</f>
        <v>municipal solid waste</v>
      </c>
      <c r="K5866" t="b">
        <f t="shared" si="91"/>
        <v>0</v>
      </c>
    </row>
    <row r="5867" spans="1:11">
      <c r="A5867" s="120">
        <v>50650</v>
      </c>
      <c r="B5867" s="121" t="s">
        <v>201</v>
      </c>
      <c r="C5867" s="121" t="s">
        <v>206</v>
      </c>
      <c r="D5867" s="121" t="s">
        <v>68</v>
      </c>
      <c r="E5867" s="121" t="s">
        <v>70</v>
      </c>
      <c r="F5867" s="122">
        <v>0</v>
      </c>
      <c r="G5867" s="122">
        <v>0</v>
      </c>
      <c r="H5867" s="120">
        <v>2019</v>
      </c>
      <c r="I5867" t="str">
        <f>IF(J5867="natural gas",VLOOKUP(D5867,'Cross-Page Data'!$I$4:$J$13,2,FALSE),IF(J5867="solar",VLOOKUP('Form 923'!D5867,'Cross-Page Data'!$I$14:$J$117,2,FALSE),J5867))</f>
        <v>heavy or residual fuel oil</v>
      </c>
      <c r="J5867" t="str">
        <f>VLOOKUP(E5867,'Cross-Page Data'!$D$4:$F$48,3,FALSE)</f>
        <v>heavy or residual fuel oil</v>
      </c>
      <c r="K5867" t="b">
        <f t="shared" si="91"/>
        <v>1</v>
      </c>
    </row>
    <row r="5868" spans="1:11">
      <c r="A5868" s="120">
        <v>50650</v>
      </c>
      <c r="B5868" s="121" t="s">
        <v>201</v>
      </c>
      <c r="C5868" s="121" t="s">
        <v>206</v>
      </c>
      <c r="D5868" s="121" t="s">
        <v>68</v>
      </c>
      <c r="E5868" s="121" t="s">
        <v>176</v>
      </c>
      <c r="F5868" s="122">
        <v>2808160</v>
      </c>
      <c r="G5868" s="122">
        <v>208909</v>
      </c>
      <c r="H5868" s="120">
        <v>2019</v>
      </c>
      <c r="I5868" t="str">
        <f>IF(J5868="natural gas",VLOOKUP(D5868,'Cross-Page Data'!$I$4:$J$13,2,FALSE),IF(J5868="solar",VLOOKUP('Form 923'!D5868,'Cross-Page Data'!$I$14:$J$117,2,FALSE),J5868))</f>
        <v>biomass</v>
      </c>
      <c r="J5868" t="str">
        <f>VLOOKUP(E5868,'Cross-Page Data'!$D$4:$F$48,3,FALSE)</f>
        <v>biomass</v>
      </c>
      <c r="K5868" t="b">
        <f t="shared" si="91"/>
        <v>1</v>
      </c>
    </row>
    <row r="5869" spans="1:11">
      <c r="A5869" s="120">
        <v>50652</v>
      </c>
      <c r="B5869" s="121" t="s">
        <v>201</v>
      </c>
      <c r="C5869" s="121" t="s">
        <v>206</v>
      </c>
      <c r="D5869" s="121" t="s">
        <v>116</v>
      </c>
      <c r="E5869" s="121" t="s">
        <v>170</v>
      </c>
      <c r="F5869" s="122">
        <v>94796</v>
      </c>
      <c r="G5869" s="122">
        <v>10649</v>
      </c>
      <c r="H5869" s="120">
        <v>2019</v>
      </c>
      <c r="I5869" t="str">
        <f>IF(J5869="natural gas",VLOOKUP(D5869,'Cross-Page Data'!$I$4:$J$13,2,FALSE),IF(J5869="solar",VLOOKUP('Form 923'!D5869,'Cross-Page Data'!$I$14:$J$117,2,FALSE),J5869))</f>
        <v>hydro</v>
      </c>
      <c r="J5869" t="str">
        <f>VLOOKUP(E5869,'Cross-Page Data'!$D$4:$F$48,3,FALSE)</f>
        <v>hydro</v>
      </c>
      <c r="K5869" t="b">
        <f t="shared" si="91"/>
        <v>1</v>
      </c>
    </row>
    <row r="5870" spans="1:11">
      <c r="A5870" s="120">
        <v>50654</v>
      </c>
      <c r="B5870" s="121" t="s">
        <v>201</v>
      </c>
      <c r="C5870" s="121" t="s">
        <v>206</v>
      </c>
      <c r="D5870" s="121" t="s">
        <v>120</v>
      </c>
      <c r="E5870" s="121" t="s">
        <v>76</v>
      </c>
      <c r="F5870" s="122">
        <v>353446</v>
      </c>
      <c r="G5870" s="122">
        <v>39704</v>
      </c>
      <c r="H5870" s="120">
        <v>2019</v>
      </c>
      <c r="I5870" t="str">
        <f>IF(J5870="natural gas",VLOOKUP(D5870,'Cross-Page Data'!$I$4:$J$13,2,FALSE),IF(J5870="solar",VLOOKUP('Form 923'!D5870,'Cross-Page Data'!$I$14:$J$117,2,FALSE),J5870))</f>
        <v>geothermal</v>
      </c>
      <c r="J5870" t="str">
        <f>VLOOKUP(E5870,'Cross-Page Data'!$D$4:$F$48,3,FALSE)</f>
        <v>geothermal</v>
      </c>
      <c r="K5870" t="b">
        <f t="shared" si="91"/>
        <v>1</v>
      </c>
    </row>
    <row r="5871" spans="1:11">
      <c r="A5871" s="120">
        <v>50654</v>
      </c>
      <c r="B5871" s="121" t="s">
        <v>201</v>
      </c>
      <c r="C5871" s="121" t="s">
        <v>206</v>
      </c>
      <c r="D5871" s="121" t="s">
        <v>68</v>
      </c>
      <c r="E5871" s="121" t="s">
        <v>76</v>
      </c>
      <c r="F5871" s="122">
        <v>431986</v>
      </c>
      <c r="G5871" s="122">
        <v>48527</v>
      </c>
      <c r="H5871" s="120">
        <v>2019</v>
      </c>
      <c r="I5871" t="str">
        <f>IF(J5871="natural gas",VLOOKUP(D5871,'Cross-Page Data'!$I$4:$J$13,2,FALSE),IF(J5871="solar",VLOOKUP('Form 923'!D5871,'Cross-Page Data'!$I$14:$J$117,2,FALSE),J5871))</f>
        <v>geothermal</v>
      </c>
      <c r="J5871" t="str">
        <f>VLOOKUP(E5871,'Cross-Page Data'!$D$4:$F$48,3,FALSE)</f>
        <v>geothermal</v>
      </c>
      <c r="K5871" t="b">
        <f t="shared" si="91"/>
        <v>1</v>
      </c>
    </row>
    <row r="5872" spans="1:11">
      <c r="A5872" s="120">
        <v>50656</v>
      </c>
      <c r="B5872" s="121" t="s">
        <v>201</v>
      </c>
      <c r="C5872" s="121" t="s">
        <v>206</v>
      </c>
      <c r="D5872" s="121" t="s">
        <v>68</v>
      </c>
      <c r="E5872" s="121" t="s">
        <v>105</v>
      </c>
      <c r="F5872" s="122">
        <v>1560656</v>
      </c>
      <c r="G5872" s="122">
        <v>82667.393</v>
      </c>
      <c r="H5872" s="120">
        <v>2019</v>
      </c>
      <c r="I5872" t="str">
        <f>IF(J5872="natural gas",VLOOKUP(D5872,'Cross-Page Data'!$I$4:$J$13,2,FALSE),IF(J5872="solar",VLOOKUP('Form 923'!D5872,'Cross-Page Data'!$I$14:$J$117,2,FALSE),J5872))</f>
        <v>municipal solid waste</v>
      </c>
      <c r="J5872" t="str">
        <f>VLOOKUP(E5872,'Cross-Page Data'!$D$4:$F$48,3,FALSE)</f>
        <v>municipal solid waste</v>
      </c>
      <c r="K5872" t="b">
        <f t="shared" si="91"/>
        <v>1</v>
      </c>
    </row>
    <row r="5873" spans="1:11">
      <c r="A5873" s="120">
        <v>50656</v>
      </c>
      <c r="B5873" s="121" t="s">
        <v>201</v>
      </c>
      <c r="C5873" s="121" t="s">
        <v>206</v>
      </c>
      <c r="D5873" s="121" t="s">
        <v>68</v>
      </c>
      <c r="E5873" s="121" t="s">
        <v>110</v>
      </c>
      <c r="F5873" s="122">
        <v>1907493</v>
      </c>
      <c r="G5873" s="122">
        <v>101039.31</v>
      </c>
      <c r="H5873" s="120">
        <v>2019</v>
      </c>
      <c r="I5873" t="str">
        <f>IF(J5873="natural gas",VLOOKUP(D5873,'Cross-Page Data'!$I$4:$J$13,2,FALSE),IF(J5873="solar",VLOOKUP('Form 923'!D5873,'Cross-Page Data'!$I$14:$J$117,2,FALSE),J5873))</f>
        <v>municipal solid waste</v>
      </c>
      <c r="J5873" t="str">
        <f>VLOOKUP(E5873,'Cross-Page Data'!$D$4:$F$48,3,FALSE)</f>
        <v>municipal solid waste</v>
      </c>
      <c r="K5873" t="b">
        <f t="shared" si="91"/>
        <v>1</v>
      </c>
    </row>
    <row r="5874" spans="1:11">
      <c r="A5874" s="120">
        <v>50656</v>
      </c>
      <c r="B5874" s="121" t="s">
        <v>201</v>
      </c>
      <c r="C5874" s="121" t="s">
        <v>206</v>
      </c>
      <c r="D5874" s="121" t="s">
        <v>68</v>
      </c>
      <c r="E5874" s="121" t="s">
        <v>146</v>
      </c>
      <c r="F5874" s="122">
        <v>8748</v>
      </c>
      <c r="G5874" s="122">
        <v>412.296</v>
      </c>
      <c r="H5874" s="120">
        <v>2019</v>
      </c>
      <c r="I5874" t="str">
        <f>IF(J5874="natural gas",VLOOKUP(D5874,'Cross-Page Data'!$I$4:$J$13,2,FALSE),IF(J5874="solar",VLOOKUP('Form 923'!D5874,'Cross-Page Data'!$I$14:$J$117,2,FALSE),J5874))</f>
        <v>other</v>
      </c>
      <c r="J5874" t="str">
        <f>VLOOKUP(E5874,'Cross-Page Data'!$D$4:$F$48,3,FALSE)</f>
        <v>other</v>
      </c>
      <c r="K5874" t="b">
        <f t="shared" si="91"/>
        <v>1</v>
      </c>
    </row>
    <row r="5875" spans="1:11">
      <c r="A5875" s="120">
        <v>50657</v>
      </c>
      <c r="B5875" s="121" t="s">
        <v>201</v>
      </c>
      <c r="C5875" s="121" t="s">
        <v>206</v>
      </c>
      <c r="D5875" s="121" t="s">
        <v>68</v>
      </c>
      <c r="E5875" s="121" t="s">
        <v>105</v>
      </c>
      <c r="F5875" s="122">
        <v>2775352</v>
      </c>
      <c r="G5875" s="122">
        <v>122219.48</v>
      </c>
      <c r="H5875" s="120">
        <v>2019</v>
      </c>
      <c r="I5875" t="str">
        <f>IF(J5875="natural gas",VLOOKUP(D5875,'Cross-Page Data'!$I$4:$J$13,2,FALSE),IF(J5875="solar",VLOOKUP('Form 923'!D5875,'Cross-Page Data'!$I$14:$J$117,2,FALSE),J5875))</f>
        <v>municipal solid waste</v>
      </c>
      <c r="J5875" t="str">
        <f>VLOOKUP(E5875,'Cross-Page Data'!$D$4:$F$48,3,FALSE)</f>
        <v>municipal solid waste</v>
      </c>
      <c r="K5875" t="b">
        <f t="shared" si="91"/>
        <v>1</v>
      </c>
    </row>
    <row r="5876" spans="1:11">
      <c r="A5876" s="120">
        <v>50657</v>
      </c>
      <c r="B5876" s="121" t="s">
        <v>201</v>
      </c>
      <c r="C5876" s="121" t="s">
        <v>206</v>
      </c>
      <c r="D5876" s="121" t="s">
        <v>68</v>
      </c>
      <c r="E5876" s="121" t="s">
        <v>110</v>
      </c>
      <c r="F5876" s="122">
        <v>3392140</v>
      </c>
      <c r="G5876" s="122">
        <v>149381.89</v>
      </c>
      <c r="H5876" s="120">
        <v>2019</v>
      </c>
      <c r="I5876" t="str">
        <f>IF(J5876="natural gas",VLOOKUP(D5876,'Cross-Page Data'!$I$4:$J$13,2,FALSE),IF(J5876="solar",VLOOKUP('Form 923'!D5876,'Cross-Page Data'!$I$14:$J$117,2,FALSE),J5876))</f>
        <v>municipal solid waste</v>
      </c>
      <c r="J5876" t="str">
        <f>VLOOKUP(E5876,'Cross-Page Data'!$D$4:$F$48,3,FALSE)</f>
        <v>municipal solid waste</v>
      </c>
      <c r="K5876" t="b">
        <f t="shared" si="91"/>
        <v>1</v>
      </c>
    </row>
    <row r="5877" spans="1:11">
      <c r="A5877" s="120">
        <v>50657</v>
      </c>
      <c r="B5877" s="121" t="s">
        <v>201</v>
      </c>
      <c r="C5877" s="121" t="s">
        <v>206</v>
      </c>
      <c r="D5877" s="121" t="s">
        <v>68</v>
      </c>
      <c r="E5877" s="121" t="s">
        <v>38</v>
      </c>
      <c r="F5877" s="122">
        <v>44125</v>
      </c>
      <c r="G5877" s="122">
        <v>2035.632</v>
      </c>
      <c r="H5877" s="120">
        <v>2019</v>
      </c>
      <c r="I5877" t="str">
        <f>IF(J5877="natural gas",VLOOKUP(D5877,'Cross-Page Data'!$I$4:$J$13,2,FALSE),IF(J5877="solar",VLOOKUP('Form 923'!D5877,'Cross-Page Data'!$I$14:$J$117,2,FALSE),J5877))</f>
        <v>natural gas nonpeaker - preexisting retiring</v>
      </c>
      <c r="J5877" t="str">
        <f>VLOOKUP(E5877,'Cross-Page Data'!$D$4:$F$48,3,FALSE)</f>
        <v>natural gas</v>
      </c>
      <c r="K5877" t="b">
        <f t="shared" si="91"/>
        <v>1</v>
      </c>
    </row>
    <row r="5878" spans="1:11">
      <c r="A5878" s="120">
        <v>50658</v>
      </c>
      <c r="B5878" s="121" t="s">
        <v>201</v>
      </c>
      <c r="C5878" s="121" t="s">
        <v>206</v>
      </c>
      <c r="D5878" s="121" t="s">
        <v>68</v>
      </c>
      <c r="E5878" s="121" t="s">
        <v>105</v>
      </c>
      <c r="F5878" s="122">
        <v>5321259</v>
      </c>
      <c r="G5878" s="122">
        <v>323217.34</v>
      </c>
      <c r="H5878" s="120">
        <v>2019</v>
      </c>
      <c r="I5878" t="str">
        <f>IF(J5878="natural gas",VLOOKUP(D5878,'Cross-Page Data'!$I$4:$J$13,2,FALSE),IF(J5878="solar",VLOOKUP('Form 923'!D5878,'Cross-Page Data'!$I$14:$J$117,2,FALSE),J5878))</f>
        <v>municipal solid waste</v>
      </c>
      <c r="J5878" t="str">
        <f>VLOOKUP(E5878,'Cross-Page Data'!$D$4:$F$48,3,FALSE)</f>
        <v>municipal solid waste</v>
      </c>
      <c r="K5878" t="b">
        <f t="shared" si="91"/>
        <v>1</v>
      </c>
    </row>
    <row r="5879" spans="1:11">
      <c r="A5879" s="120">
        <v>50658</v>
      </c>
      <c r="B5879" s="121" t="s">
        <v>201</v>
      </c>
      <c r="C5879" s="121" t="s">
        <v>206</v>
      </c>
      <c r="D5879" s="121" t="s">
        <v>68</v>
      </c>
      <c r="E5879" s="121" t="s">
        <v>110</v>
      </c>
      <c r="F5879" s="122">
        <v>6503870</v>
      </c>
      <c r="G5879" s="122">
        <v>395049.82</v>
      </c>
      <c r="H5879" s="120">
        <v>2019</v>
      </c>
      <c r="I5879" t="str">
        <f>IF(J5879="natural gas",VLOOKUP(D5879,'Cross-Page Data'!$I$4:$J$13,2,FALSE),IF(J5879="solar",VLOOKUP('Form 923'!D5879,'Cross-Page Data'!$I$14:$J$117,2,FALSE),J5879))</f>
        <v>municipal solid waste</v>
      </c>
      <c r="J5879" t="str">
        <f>VLOOKUP(E5879,'Cross-Page Data'!$D$4:$F$48,3,FALSE)</f>
        <v>municipal solid waste</v>
      </c>
      <c r="K5879" t="b">
        <f t="shared" si="91"/>
        <v>1</v>
      </c>
    </row>
    <row r="5880" spans="1:11">
      <c r="A5880" s="120">
        <v>50658</v>
      </c>
      <c r="B5880" s="121" t="s">
        <v>201</v>
      </c>
      <c r="C5880" s="121" t="s">
        <v>206</v>
      </c>
      <c r="D5880" s="121" t="s">
        <v>68</v>
      </c>
      <c r="E5880" s="121" t="s">
        <v>38</v>
      </c>
      <c r="F5880" s="122">
        <v>82388</v>
      </c>
      <c r="G5880" s="122">
        <v>5018.837</v>
      </c>
      <c r="H5880" s="120">
        <v>2019</v>
      </c>
      <c r="I5880" t="str">
        <f>IF(J5880="natural gas",VLOOKUP(D5880,'Cross-Page Data'!$I$4:$J$13,2,FALSE),IF(J5880="solar",VLOOKUP('Form 923'!D5880,'Cross-Page Data'!$I$14:$J$117,2,FALSE),J5880))</f>
        <v>natural gas nonpeaker - preexisting retiring</v>
      </c>
      <c r="J5880" t="str">
        <f>VLOOKUP(E5880,'Cross-Page Data'!$D$4:$F$48,3,FALSE)</f>
        <v>natural gas</v>
      </c>
      <c r="K5880" t="b">
        <f t="shared" si="91"/>
        <v>1</v>
      </c>
    </row>
    <row r="5881" spans="1:11">
      <c r="A5881" s="120">
        <v>50660</v>
      </c>
      <c r="B5881" s="121" t="s">
        <v>205</v>
      </c>
      <c r="C5881" s="121" t="s">
        <v>209</v>
      </c>
      <c r="D5881" s="121" t="s">
        <v>68</v>
      </c>
      <c r="E5881" s="121" t="s">
        <v>105</v>
      </c>
      <c r="F5881" s="122">
        <v>76328</v>
      </c>
      <c r="G5881" s="122">
        <v>5398.417</v>
      </c>
      <c r="H5881" s="120">
        <v>2019</v>
      </c>
      <c r="I5881" t="str">
        <f>IF(J5881="natural gas",VLOOKUP(D5881,'Cross-Page Data'!$I$4:$J$13,2,FALSE),IF(J5881="solar",VLOOKUP('Form 923'!D5881,'Cross-Page Data'!$I$14:$J$117,2,FALSE),J5881))</f>
        <v>municipal solid waste</v>
      </c>
      <c r="J5881" t="str">
        <f>VLOOKUP(E5881,'Cross-Page Data'!$D$4:$F$48,3,FALSE)</f>
        <v>municipal solid waste</v>
      </c>
      <c r="K5881" t="b">
        <f t="shared" si="91"/>
        <v>0</v>
      </c>
    </row>
    <row r="5882" spans="1:11">
      <c r="A5882" s="120">
        <v>50660</v>
      </c>
      <c r="B5882" s="121" t="s">
        <v>205</v>
      </c>
      <c r="C5882" s="121" t="s">
        <v>209</v>
      </c>
      <c r="D5882" s="121" t="s">
        <v>68</v>
      </c>
      <c r="E5882" s="121" t="s">
        <v>110</v>
      </c>
      <c r="F5882" s="122">
        <v>93294</v>
      </c>
      <c r="G5882" s="122">
        <v>6598.159</v>
      </c>
      <c r="H5882" s="120">
        <v>2019</v>
      </c>
      <c r="I5882" t="str">
        <f>IF(J5882="natural gas",VLOOKUP(D5882,'Cross-Page Data'!$I$4:$J$13,2,FALSE),IF(J5882="solar",VLOOKUP('Form 923'!D5882,'Cross-Page Data'!$I$14:$J$117,2,FALSE),J5882))</f>
        <v>municipal solid waste</v>
      </c>
      <c r="J5882" t="str">
        <f>VLOOKUP(E5882,'Cross-Page Data'!$D$4:$F$48,3,FALSE)</f>
        <v>municipal solid waste</v>
      </c>
      <c r="K5882" t="b">
        <f t="shared" si="91"/>
        <v>0</v>
      </c>
    </row>
    <row r="5883" spans="1:11">
      <c r="A5883" s="120">
        <v>50660</v>
      </c>
      <c r="B5883" s="121" t="s">
        <v>205</v>
      </c>
      <c r="C5883" s="121" t="s">
        <v>209</v>
      </c>
      <c r="D5883" s="121" t="s">
        <v>68</v>
      </c>
      <c r="E5883" s="121" t="s">
        <v>38</v>
      </c>
      <c r="F5883" s="122">
        <v>3850</v>
      </c>
      <c r="G5883" s="122">
        <v>260.424</v>
      </c>
      <c r="H5883" s="120">
        <v>2019</v>
      </c>
      <c r="I5883" t="str">
        <f>IF(J5883="natural gas",VLOOKUP(D5883,'Cross-Page Data'!$I$4:$J$13,2,FALSE),IF(J5883="solar",VLOOKUP('Form 923'!D5883,'Cross-Page Data'!$I$14:$J$117,2,FALSE),J5883))</f>
        <v>natural gas nonpeaker - preexisting retiring</v>
      </c>
      <c r="J5883" t="str">
        <f>VLOOKUP(E5883,'Cross-Page Data'!$D$4:$F$48,3,FALSE)</f>
        <v>natural gas</v>
      </c>
      <c r="K5883" t="b">
        <f t="shared" si="91"/>
        <v>0</v>
      </c>
    </row>
    <row r="5884" spans="1:11">
      <c r="A5884" s="120">
        <v>50661</v>
      </c>
      <c r="B5884" s="121" t="s">
        <v>201</v>
      </c>
      <c r="C5884" s="121" t="s">
        <v>206</v>
      </c>
      <c r="D5884" s="121" t="s">
        <v>68</v>
      </c>
      <c r="E5884" s="121" t="s">
        <v>70</v>
      </c>
      <c r="F5884" s="122">
        <v>14836</v>
      </c>
      <c r="G5884" s="122">
        <v>897.51</v>
      </c>
      <c r="H5884" s="120">
        <v>2019</v>
      </c>
      <c r="I5884" t="str">
        <f>IF(J5884="natural gas",VLOOKUP(D5884,'Cross-Page Data'!$I$4:$J$13,2,FALSE),IF(J5884="solar",VLOOKUP('Form 923'!D5884,'Cross-Page Data'!$I$14:$J$117,2,FALSE),J5884))</f>
        <v>heavy or residual fuel oil</v>
      </c>
      <c r="J5884" t="str">
        <f>VLOOKUP(E5884,'Cross-Page Data'!$D$4:$F$48,3,FALSE)</f>
        <v>heavy or residual fuel oil</v>
      </c>
      <c r="K5884" t="b">
        <f t="shared" si="91"/>
        <v>1</v>
      </c>
    </row>
    <row r="5885" spans="1:11">
      <c r="A5885" s="120">
        <v>50661</v>
      </c>
      <c r="B5885" s="121" t="s">
        <v>201</v>
      </c>
      <c r="C5885" s="121" t="s">
        <v>206</v>
      </c>
      <c r="D5885" s="121" t="s">
        <v>68</v>
      </c>
      <c r="E5885" s="121" t="s">
        <v>105</v>
      </c>
      <c r="F5885" s="122">
        <v>2483744</v>
      </c>
      <c r="G5885" s="122">
        <v>151803.68</v>
      </c>
      <c r="H5885" s="120">
        <v>2019</v>
      </c>
      <c r="I5885" t="str">
        <f>IF(J5885="natural gas",VLOOKUP(D5885,'Cross-Page Data'!$I$4:$J$13,2,FALSE),IF(J5885="solar",VLOOKUP('Form 923'!D5885,'Cross-Page Data'!$I$14:$J$117,2,FALSE),J5885))</f>
        <v>municipal solid waste</v>
      </c>
      <c r="J5885" t="str">
        <f>VLOOKUP(E5885,'Cross-Page Data'!$D$4:$F$48,3,FALSE)</f>
        <v>municipal solid waste</v>
      </c>
      <c r="K5885" t="b">
        <f t="shared" si="91"/>
        <v>1</v>
      </c>
    </row>
    <row r="5886" spans="1:11">
      <c r="A5886" s="120">
        <v>50661</v>
      </c>
      <c r="B5886" s="121" t="s">
        <v>201</v>
      </c>
      <c r="C5886" s="121" t="s">
        <v>206</v>
      </c>
      <c r="D5886" s="121" t="s">
        <v>68</v>
      </c>
      <c r="E5886" s="121" t="s">
        <v>110</v>
      </c>
      <c r="F5886" s="122">
        <v>3035817</v>
      </c>
      <c r="G5886" s="122">
        <v>185545.81</v>
      </c>
      <c r="H5886" s="120">
        <v>2019</v>
      </c>
      <c r="I5886" t="str">
        <f>IF(J5886="natural gas",VLOOKUP(D5886,'Cross-Page Data'!$I$4:$J$13,2,FALSE),IF(J5886="solar",VLOOKUP('Form 923'!D5886,'Cross-Page Data'!$I$14:$J$117,2,FALSE),J5886))</f>
        <v>municipal solid waste</v>
      </c>
      <c r="J5886" t="str">
        <f>VLOOKUP(E5886,'Cross-Page Data'!$D$4:$F$48,3,FALSE)</f>
        <v>municipal solid waste</v>
      </c>
      <c r="K5886" t="b">
        <f t="shared" si="91"/>
        <v>1</v>
      </c>
    </row>
    <row r="5887" ht="25.5" spans="1:11">
      <c r="A5887" s="120">
        <v>50662</v>
      </c>
      <c r="B5887" s="121" t="s">
        <v>201</v>
      </c>
      <c r="C5887" s="121" t="s">
        <v>207</v>
      </c>
      <c r="D5887" s="121" t="s">
        <v>68</v>
      </c>
      <c r="E5887" s="121" t="s">
        <v>105</v>
      </c>
      <c r="F5887" s="122">
        <v>1770615</v>
      </c>
      <c r="G5887" s="122">
        <v>99831.829</v>
      </c>
      <c r="H5887" s="120">
        <v>2019</v>
      </c>
      <c r="I5887" t="str">
        <f>IF(J5887="natural gas",VLOOKUP(D5887,'Cross-Page Data'!$I$4:$J$13,2,FALSE),IF(J5887="solar",VLOOKUP('Form 923'!D5887,'Cross-Page Data'!$I$14:$J$117,2,FALSE),J5887))</f>
        <v>municipal solid waste</v>
      </c>
      <c r="J5887" t="str">
        <f>VLOOKUP(E5887,'Cross-Page Data'!$D$4:$F$48,3,FALSE)</f>
        <v>municipal solid waste</v>
      </c>
      <c r="K5887" t="b">
        <f t="shared" si="91"/>
        <v>0</v>
      </c>
    </row>
    <row r="5888" ht="25.5" spans="1:11">
      <c r="A5888" s="120">
        <v>50662</v>
      </c>
      <c r="B5888" s="121" t="s">
        <v>201</v>
      </c>
      <c r="C5888" s="121" t="s">
        <v>207</v>
      </c>
      <c r="D5888" s="121" t="s">
        <v>68</v>
      </c>
      <c r="E5888" s="121" t="s">
        <v>110</v>
      </c>
      <c r="F5888" s="122">
        <v>2164105</v>
      </c>
      <c r="G5888" s="122">
        <v>122017.9</v>
      </c>
      <c r="H5888" s="120">
        <v>2019</v>
      </c>
      <c r="I5888" t="str">
        <f>IF(J5888="natural gas",VLOOKUP(D5888,'Cross-Page Data'!$I$4:$J$13,2,FALSE),IF(J5888="solar",VLOOKUP('Form 923'!D5888,'Cross-Page Data'!$I$14:$J$117,2,FALSE),J5888))</f>
        <v>municipal solid waste</v>
      </c>
      <c r="J5888" t="str">
        <f>VLOOKUP(E5888,'Cross-Page Data'!$D$4:$F$48,3,FALSE)</f>
        <v>municipal solid waste</v>
      </c>
      <c r="K5888" t="b">
        <f t="shared" si="91"/>
        <v>0</v>
      </c>
    </row>
    <row r="5889" ht="25.5" spans="1:11">
      <c r="A5889" s="120">
        <v>50662</v>
      </c>
      <c r="B5889" s="121" t="s">
        <v>201</v>
      </c>
      <c r="C5889" s="121" t="s">
        <v>207</v>
      </c>
      <c r="D5889" s="121" t="s">
        <v>68</v>
      </c>
      <c r="E5889" s="121" t="s">
        <v>38</v>
      </c>
      <c r="F5889" s="122">
        <v>17463</v>
      </c>
      <c r="G5889" s="122">
        <v>975.272</v>
      </c>
      <c r="H5889" s="120">
        <v>2019</v>
      </c>
      <c r="I5889" t="str">
        <f>IF(J5889="natural gas",VLOOKUP(D5889,'Cross-Page Data'!$I$4:$J$13,2,FALSE),IF(J5889="solar",VLOOKUP('Form 923'!D5889,'Cross-Page Data'!$I$14:$J$117,2,FALSE),J5889))</f>
        <v>natural gas nonpeaker - preexisting retiring</v>
      </c>
      <c r="J5889" t="str">
        <f>VLOOKUP(E5889,'Cross-Page Data'!$D$4:$F$48,3,FALSE)</f>
        <v>natural gas</v>
      </c>
      <c r="K5889" t="b">
        <f t="shared" si="91"/>
        <v>0</v>
      </c>
    </row>
    <row r="5890" ht="25.5" spans="1:11">
      <c r="A5890" s="120">
        <v>50663</v>
      </c>
      <c r="B5890" s="121" t="s">
        <v>201</v>
      </c>
      <c r="C5890" s="121" t="s">
        <v>207</v>
      </c>
      <c r="D5890" s="121" t="s">
        <v>68</v>
      </c>
      <c r="E5890" s="121" t="s">
        <v>105</v>
      </c>
      <c r="F5890" s="122">
        <v>1497451</v>
      </c>
      <c r="G5890" s="122">
        <v>62884.587</v>
      </c>
      <c r="H5890" s="120">
        <v>2019</v>
      </c>
      <c r="I5890" t="str">
        <f>IF(J5890="natural gas",VLOOKUP(D5890,'Cross-Page Data'!$I$4:$J$13,2,FALSE),IF(J5890="solar",VLOOKUP('Form 923'!D5890,'Cross-Page Data'!$I$14:$J$117,2,FALSE),J5890))</f>
        <v>municipal solid waste</v>
      </c>
      <c r="J5890" t="str">
        <f>VLOOKUP(E5890,'Cross-Page Data'!$D$4:$F$48,3,FALSE)</f>
        <v>municipal solid waste</v>
      </c>
      <c r="K5890" t="b">
        <f t="shared" si="91"/>
        <v>0</v>
      </c>
    </row>
    <row r="5891" ht="25.5" spans="1:11">
      <c r="A5891" s="120">
        <v>50663</v>
      </c>
      <c r="B5891" s="121" t="s">
        <v>201</v>
      </c>
      <c r="C5891" s="121" t="s">
        <v>207</v>
      </c>
      <c r="D5891" s="121" t="s">
        <v>68</v>
      </c>
      <c r="E5891" s="121" t="s">
        <v>110</v>
      </c>
      <c r="F5891" s="122">
        <v>1830183</v>
      </c>
      <c r="G5891" s="122">
        <v>76857.413</v>
      </c>
      <c r="H5891" s="120">
        <v>2019</v>
      </c>
      <c r="I5891" t="str">
        <f>IF(J5891="natural gas",VLOOKUP(D5891,'Cross-Page Data'!$I$4:$J$13,2,FALSE),IF(J5891="solar",VLOOKUP('Form 923'!D5891,'Cross-Page Data'!$I$14:$J$117,2,FALSE),J5891))</f>
        <v>municipal solid waste</v>
      </c>
      <c r="J5891" t="str">
        <f>VLOOKUP(E5891,'Cross-Page Data'!$D$4:$F$48,3,FALSE)</f>
        <v>municipal solid waste</v>
      </c>
      <c r="K5891" t="b">
        <f t="shared" si="91"/>
        <v>0</v>
      </c>
    </row>
    <row r="5892" spans="1:11">
      <c r="A5892" s="120">
        <v>50666</v>
      </c>
      <c r="B5892" s="121" t="s">
        <v>201</v>
      </c>
      <c r="C5892" s="121" t="s">
        <v>206</v>
      </c>
      <c r="D5892" s="121" t="s">
        <v>68</v>
      </c>
      <c r="E5892" s="121" t="s">
        <v>105</v>
      </c>
      <c r="F5892" s="122">
        <v>1561809</v>
      </c>
      <c r="G5892" s="122">
        <v>83321.995</v>
      </c>
      <c r="H5892" s="120">
        <v>2019</v>
      </c>
      <c r="I5892" t="str">
        <f>IF(J5892="natural gas",VLOOKUP(D5892,'Cross-Page Data'!$I$4:$J$13,2,FALSE),IF(J5892="solar",VLOOKUP('Form 923'!D5892,'Cross-Page Data'!$I$14:$J$117,2,FALSE),J5892))</f>
        <v>municipal solid waste</v>
      </c>
      <c r="J5892" t="str">
        <f>VLOOKUP(E5892,'Cross-Page Data'!$D$4:$F$48,3,FALSE)</f>
        <v>municipal solid waste</v>
      </c>
      <c r="K5892" t="b">
        <f t="shared" si="91"/>
        <v>1</v>
      </c>
    </row>
    <row r="5893" spans="1:11">
      <c r="A5893" s="120">
        <v>50666</v>
      </c>
      <c r="B5893" s="121" t="s">
        <v>201</v>
      </c>
      <c r="C5893" s="121" t="s">
        <v>206</v>
      </c>
      <c r="D5893" s="121" t="s">
        <v>68</v>
      </c>
      <c r="E5893" s="121" t="s">
        <v>110</v>
      </c>
      <c r="F5893" s="122">
        <v>1908866</v>
      </c>
      <c r="G5893" s="122">
        <v>101837.23</v>
      </c>
      <c r="H5893" s="120">
        <v>2019</v>
      </c>
      <c r="I5893" t="str">
        <f>IF(J5893="natural gas",VLOOKUP(D5893,'Cross-Page Data'!$I$4:$J$13,2,FALSE),IF(J5893="solar",VLOOKUP('Form 923'!D5893,'Cross-Page Data'!$I$14:$J$117,2,FALSE),J5893))</f>
        <v>municipal solid waste</v>
      </c>
      <c r="J5893" t="str">
        <f>VLOOKUP(E5893,'Cross-Page Data'!$D$4:$F$48,3,FALSE)</f>
        <v>municipal solid waste</v>
      </c>
      <c r="K5893" t="b">
        <f t="shared" si="91"/>
        <v>1</v>
      </c>
    </row>
    <row r="5894" spans="1:11">
      <c r="A5894" s="120">
        <v>50666</v>
      </c>
      <c r="B5894" s="121" t="s">
        <v>201</v>
      </c>
      <c r="C5894" s="121" t="s">
        <v>206</v>
      </c>
      <c r="D5894" s="121" t="s">
        <v>68</v>
      </c>
      <c r="E5894" s="121" t="s">
        <v>38</v>
      </c>
      <c r="F5894" s="122">
        <v>6969</v>
      </c>
      <c r="G5894" s="122">
        <v>363.774</v>
      </c>
      <c r="H5894" s="120">
        <v>2019</v>
      </c>
      <c r="I5894" t="str">
        <f>IF(J5894="natural gas",VLOOKUP(D5894,'Cross-Page Data'!$I$4:$J$13,2,FALSE),IF(J5894="solar",VLOOKUP('Form 923'!D5894,'Cross-Page Data'!$I$14:$J$117,2,FALSE),J5894))</f>
        <v>natural gas nonpeaker - preexisting retiring</v>
      </c>
      <c r="J5894" t="str">
        <f>VLOOKUP(E5894,'Cross-Page Data'!$D$4:$F$48,3,FALSE)</f>
        <v>natural gas</v>
      </c>
      <c r="K5894" t="b">
        <f t="shared" si="91"/>
        <v>1</v>
      </c>
    </row>
    <row r="5895" ht="25.5" spans="1:11">
      <c r="A5895" s="120">
        <v>50674</v>
      </c>
      <c r="B5895" s="121" t="s">
        <v>201</v>
      </c>
      <c r="C5895" s="121" t="s">
        <v>207</v>
      </c>
      <c r="D5895" s="121" t="s">
        <v>79</v>
      </c>
      <c r="E5895" s="121" t="s">
        <v>38</v>
      </c>
      <c r="F5895" s="122">
        <v>43706</v>
      </c>
      <c r="G5895" s="122">
        <v>4151</v>
      </c>
      <c r="H5895" s="120">
        <v>2019</v>
      </c>
      <c r="I5895" t="str">
        <f>IF(J5895="natural gas",VLOOKUP(D5895,'Cross-Page Data'!$I$4:$J$13,2,FALSE),IF(J5895="solar",VLOOKUP('Form 923'!D5895,'Cross-Page Data'!$I$14:$J$117,2,FALSE),J5895))</f>
        <v>natural gas peaker</v>
      </c>
      <c r="J5895" t="str">
        <f>VLOOKUP(E5895,'Cross-Page Data'!$D$4:$F$48,3,FALSE)</f>
        <v>natural gas</v>
      </c>
      <c r="K5895" t="b">
        <f t="shared" ref="K5895:K5958" si="92">IF(AND($N$6=FALSE,OR(C5895="Commercial NAICS Cogen",C5895="Industrial NAICS Cogen",C5895="NAICS-22 Cogen")),FALSE,IF(AND($N$7=FALSE,OR(C5895="Commercial NAICS Cogen",C5895="Commercial NAICS Non-Cogen",C5895="industrial NAICS Cogen",C5895="industrial NAICS non-cogen")),FALSE,TRUE))</f>
        <v>0</v>
      </c>
    </row>
    <row r="5896" spans="1:11">
      <c r="A5896" s="120">
        <v>50688</v>
      </c>
      <c r="B5896" s="121" t="s">
        <v>201</v>
      </c>
      <c r="C5896" s="121" t="s">
        <v>206</v>
      </c>
      <c r="D5896" s="121" t="s">
        <v>116</v>
      </c>
      <c r="E5896" s="121" t="s">
        <v>170</v>
      </c>
      <c r="F5896" s="122">
        <v>47091</v>
      </c>
      <c r="G5896" s="122">
        <v>5290</v>
      </c>
      <c r="H5896" s="120">
        <v>2019</v>
      </c>
      <c r="I5896" t="str">
        <f>IF(J5896="natural gas",VLOOKUP(D5896,'Cross-Page Data'!$I$4:$J$13,2,FALSE),IF(J5896="solar",VLOOKUP('Form 923'!D5896,'Cross-Page Data'!$I$14:$J$117,2,FALSE),J5896))</f>
        <v>hydro</v>
      </c>
      <c r="J5896" t="str">
        <f>VLOOKUP(E5896,'Cross-Page Data'!$D$4:$F$48,3,FALSE)</f>
        <v>hydro</v>
      </c>
      <c r="K5896" t="b">
        <f t="shared" si="92"/>
        <v>1</v>
      </c>
    </row>
    <row r="5897" spans="1:11">
      <c r="A5897" s="120">
        <v>50690</v>
      </c>
      <c r="B5897" s="121" t="s">
        <v>201</v>
      </c>
      <c r="C5897" s="121" t="s">
        <v>206</v>
      </c>
      <c r="D5897" s="121" t="s">
        <v>128</v>
      </c>
      <c r="E5897" s="121" t="s">
        <v>180</v>
      </c>
      <c r="F5897" s="122">
        <v>1058946</v>
      </c>
      <c r="G5897" s="122">
        <v>118956</v>
      </c>
      <c r="H5897" s="120">
        <v>2019</v>
      </c>
      <c r="I5897" t="str">
        <f>IF(J5897="natural gas",VLOOKUP(D5897,'Cross-Page Data'!$I$4:$J$13,2,FALSE),IF(J5897="solar",VLOOKUP('Form 923'!D5897,'Cross-Page Data'!$I$14:$J$117,2,FALSE),J5897))</f>
        <v>wind</v>
      </c>
      <c r="J5897" t="str">
        <f>VLOOKUP(E5897,'Cross-Page Data'!$D$4:$F$48,3,FALSE)</f>
        <v>wind</v>
      </c>
      <c r="K5897" t="b">
        <f t="shared" si="92"/>
        <v>1</v>
      </c>
    </row>
    <row r="5898" spans="1:11">
      <c r="A5898" s="120">
        <v>50699</v>
      </c>
      <c r="B5898" s="121" t="s">
        <v>201</v>
      </c>
      <c r="C5898" s="121" t="s">
        <v>206</v>
      </c>
      <c r="D5898" s="121" t="s">
        <v>116</v>
      </c>
      <c r="E5898" s="121" t="s">
        <v>170</v>
      </c>
      <c r="F5898" s="122">
        <v>50331</v>
      </c>
      <c r="G5898" s="122">
        <v>5654</v>
      </c>
      <c r="H5898" s="120">
        <v>2019</v>
      </c>
      <c r="I5898" t="str">
        <f>IF(J5898="natural gas",VLOOKUP(D5898,'Cross-Page Data'!$I$4:$J$13,2,FALSE),IF(J5898="solar",VLOOKUP('Form 923'!D5898,'Cross-Page Data'!$I$14:$J$117,2,FALSE),J5898))</f>
        <v>hydro</v>
      </c>
      <c r="J5898" t="str">
        <f>VLOOKUP(E5898,'Cross-Page Data'!$D$4:$F$48,3,FALSE)</f>
        <v>hydro</v>
      </c>
      <c r="K5898" t="b">
        <f t="shared" si="92"/>
        <v>1</v>
      </c>
    </row>
    <row r="5899" spans="1:11">
      <c r="A5899" s="120">
        <v>50700</v>
      </c>
      <c r="B5899" s="121" t="s">
        <v>201</v>
      </c>
      <c r="C5899" s="121" t="s">
        <v>206</v>
      </c>
      <c r="D5899" s="121" t="s">
        <v>116</v>
      </c>
      <c r="E5899" s="121" t="s">
        <v>170</v>
      </c>
      <c r="F5899" s="122">
        <v>32198</v>
      </c>
      <c r="G5899" s="122">
        <v>3617</v>
      </c>
      <c r="H5899" s="120">
        <v>2019</v>
      </c>
      <c r="I5899" t="str">
        <f>IF(J5899="natural gas",VLOOKUP(D5899,'Cross-Page Data'!$I$4:$J$13,2,FALSE),IF(J5899="solar",VLOOKUP('Form 923'!D5899,'Cross-Page Data'!$I$14:$J$117,2,FALSE),J5899))</f>
        <v>hydro</v>
      </c>
      <c r="J5899" t="str">
        <f>VLOOKUP(E5899,'Cross-Page Data'!$D$4:$F$48,3,FALSE)</f>
        <v>hydro</v>
      </c>
      <c r="K5899" t="b">
        <f t="shared" si="92"/>
        <v>1</v>
      </c>
    </row>
    <row r="5900" spans="1:11">
      <c r="A5900" s="120">
        <v>50707</v>
      </c>
      <c r="B5900" s="121" t="s">
        <v>205</v>
      </c>
      <c r="C5900" s="121" t="s">
        <v>202</v>
      </c>
      <c r="D5900" s="121" t="s">
        <v>39</v>
      </c>
      <c r="E5900" s="121" t="s">
        <v>38</v>
      </c>
      <c r="F5900" s="122">
        <v>133</v>
      </c>
      <c r="G5900" s="122">
        <v>93736</v>
      </c>
      <c r="H5900" s="120">
        <v>2019</v>
      </c>
      <c r="I5900" t="str">
        <f>IF(J5900="natural gas",VLOOKUP(D5900,'Cross-Page Data'!$I$4:$J$13,2,FALSE),IF(J5900="solar",VLOOKUP('Form 923'!D5900,'Cross-Page Data'!$I$14:$J$117,2,FALSE),J5900))</f>
        <v>natural gas nonpeaker - preexisting nonretiring</v>
      </c>
      <c r="J5900" t="str">
        <f>VLOOKUP(E5900,'Cross-Page Data'!$D$4:$F$48,3,FALSE)</f>
        <v>natural gas</v>
      </c>
      <c r="K5900" t="b">
        <f t="shared" si="92"/>
        <v>1</v>
      </c>
    </row>
    <row r="5901" spans="1:11">
      <c r="A5901" s="120">
        <v>50707</v>
      </c>
      <c r="B5901" s="121" t="s">
        <v>205</v>
      </c>
      <c r="C5901" s="121" t="s">
        <v>202</v>
      </c>
      <c r="D5901" s="121" t="s">
        <v>61</v>
      </c>
      <c r="E5901" s="121" t="s">
        <v>38</v>
      </c>
      <c r="F5901" s="122">
        <v>5993926</v>
      </c>
      <c r="G5901" s="122">
        <v>553948</v>
      </c>
      <c r="H5901" s="120">
        <v>2019</v>
      </c>
      <c r="I5901" t="str">
        <f>IF(J5901="natural gas",VLOOKUP(D5901,'Cross-Page Data'!$I$4:$J$13,2,FALSE),IF(J5901="solar",VLOOKUP('Form 923'!D5901,'Cross-Page Data'!$I$14:$J$117,2,FALSE),J5901))</f>
        <v>natural gas nonpeaker - preexisting nonretiring</v>
      </c>
      <c r="J5901" t="str">
        <f>VLOOKUP(E5901,'Cross-Page Data'!$D$4:$F$48,3,FALSE)</f>
        <v>natural gas</v>
      </c>
      <c r="K5901" t="b">
        <f t="shared" si="92"/>
        <v>1</v>
      </c>
    </row>
    <row r="5902" ht="25.5" spans="1:11">
      <c r="A5902" s="120">
        <v>50711</v>
      </c>
      <c r="B5902" s="121" t="s">
        <v>205</v>
      </c>
      <c r="C5902" s="121" t="s">
        <v>210</v>
      </c>
      <c r="D5902" s="121" t="s">
        <v>79</v>
      </c>
      <c r="E5902" s="121" t="s">
        <v>70</v>
      </c>
      <c r="F5902" s="122">
        <v>0</v>
      </c>
      <c r="G5902" s="122">
        <v>-105</v>
      </c>
      <c r="H5902" s="120">
        <v>2019</v>
      </c>
      <c r="I5902" t="str">
        <f>IF(J5902="natural gas",VLOOKUP(D5902,'Cross-Page Data'!$I$4:$J$13,2,FALSE),IF(J5902="solar",VLOOKUP('Form 923'!D5902,'Cross-Page Data'!$I$14:$J$117,2,FALSE),J5902))</f>
        <v>heavy or residual fuel oil</v>
      </c>
      <c r="J5902" t="str">
        <f>VLOOKUP(E5902,'Cross-Page Data'!$D$4:$F$48,3,FALSE)</f>
        <v>heavy or residual fuel oil</v>
      </c>
      <c r="K5902" t="b">
        <f t="shared" si="92"/>
        <v>0</v>
      </c>
    </row>
    <row r="5903" ht="25.5" spans="1:11">
      <c r="A5903" s="120">
        <v>50711</v>
      </c>
      <c r="B5903" s="121" t="s">
        <v>205</v>
      </c>
      <c r="C5903" s="121" t="s">
        <v>210</v>
      </c>
      <c r="D5903" s="121" t="s">
        <v>68</v>
      </c>
      <c r="E5903" s="121" t="s">
        <v>70</v>
      </c>
      <c r="F5903" s="122">
        <v>24674</v>
      </c>
      <c r="G5903" s="122">
        <v>4026.291</v>
      </c>
      <c r="H5903" s="120">
        <v>2019</v>
      </c>
      <c r="I5903" t="str">
        <f>IF(J5903="natural gas",VLOOKUP(D5903,'Cross-Page Data'!$I$4:$J$13,2,FALSE),IF(J5903="solar",VLOOKUP('Form 923'!D5903,'Cross-Page Data'!$I$14:$J$117,2,FALSE),J5903))</f>
        <v>heavy or residual fuel oil</v>
      </c>
      <c r="J5903" t="str">
        <f>VLOOKUP(E5903,'Cross-Page Data'!$D$4:$F$48,3,FALSE)</f>
        <v>heavy or residual fuel oil</v>
      </c>
      <c r="K5903" t="b">
        <f t="shared" si="92"/>
        <v>0</v>
      </c>
    </row>
    <row r="5904" ht="25.5" spans="1:11">
      <c r="A5904" s="120">
        <v>50711</v>
      </c>
      <c r="B5904" s="121" t="s">
        <v>205</v>
      </c>
      <c r="C5904" s="121" t="s">
        <v>210</v>
      </c>
      <c r="D5904" s="121" t="s">
        <v>68</v>
      </c>
      <c r="E5904" s="121" t="s">
        <v>81</v>
      </c>
      <c r="F5904" s="122">
        <v>18587</v>
      </c>
      <c r="G5904" s="122">
        <v>2627.119</v>
      </c>
      <c r="H5904" s="120">
        <v>2019</v>
      </c>
      <c r="I5904" t="str">
        <f>IF(J5904="natural gas",VLOOKUP(D5904,'Cross-Page Data'!$I$4:$J$13,2,FALSE),IF(J5904="solar",VLOOKUP('Form 923'!D5904,'Cross-Page Data'!$I$14:$J$117,2,FALSE),J5904))</f>
        <v>petroleum</v>
      </c>
      <c r="J5904" t="str">
        <f>VLOOKUP(E5904,'Cross-Page Data'!$D$4:$F$48,3,FALSE)</f>
        <v>petroleum</v>
      </c>
      <c r="K5904" t="b">
        <f t="shared" si="92"/>
        <v>0</v>
      </c>
    </row>
    <row r="5905" ht="25.5" spans="1:11">
      <c r="A5905" s="120">
        <v>50711</v>
      </c>
      <c r="B5905" s="121" t="s">
        <v>205</v>
      </c>
      <c r="C5905" s="121" t="s">
        <v>210</v>
      </c>
      <c r="D5905" s="121" t="s">
        <v>68</v>
      </c>
      <c r="E5905" s="121" t="s">
        <v>38</v>
      </c>
      <c r="F5905" s="122">
        <v>1</v>
      </c>
      <c r="G5905" s="122">
        <v>0.08</v>
      </c>
      <c r="H5905" s="120">
        <v>2019</v>
      </c>
      <c r="I5905" t="str">
        <f>IF(J5905="natural gas",VLOOKUP(D5905,'Cross-Page Data'!$I$4:$J$13,2,FALSE),IF(J5905="solar",VLOOKUP('Form 923'!D5905,'Cross-Page Data'!$I$14:$J$117,2,FALSE),J5905))</f>
        <v>natural gas nonpeaker - preexisting retiring</v>
      </c>
      <c r="J5905" t="str">
        <f>VLOOKUP(E5905,'Cross-Page Data'!$D$4:$F$48,3,FALSE)</f>
        <v>natural gas</v>
      </c>
      <c r="K5905" t="b">
        <f t="shared" si="92"/>
        <v>0</v>
      </c>
    </row>
    <row r="5906" ht="25.5" spans="1:11">
      <c r="A5906" s="120">
        <v>50711</v>
      </c>
      <c r="B5906" s="121" t="s">
        <v>205</v>
      </c>
      <c r="C5906" s="121" t="s">
        <v>210</v>
      </c>
      <c r="D5906" s="121" t="s">
        <v>68</v>
      </c>
      <c r="E5906" s="121" t="s">
        <v>162</v>
      </c>
      <c r="F5906" s="122">
        <v>142164</v>
      </c>
      <c r="G5906" s="122">
        <v>21779.51</v>
      </c>
      <c r="H5906" s="120">
        <v>2019</v>
      </c>
      <c r="I5906" t="str">
        <f>IF(J5906="natural gas",VLOOKUP(D5906,'Cross-Page Data'!$I$4:$J$13,2,FALSE),IF(J5906="solar",VLOOKUP('Form 923'!D5906,'Cross-Page Data'!$I$14:$J$117,2,FALSE),J5906))</f>
        <v>hard coal</v>
      </c>
      <c r="J5906" t="str">
        <f>VLOOKUP(E5906,'Cross-Page Data'!$D$4:$F$48,3,FALSE)</f>
        <v>hard coal</v>
      </c>
      <c r="K5906" t="b">
        <f t="shared" si="92"/>
        <v>0</v>
      </c>
    </row>
    <row r="5907" ht="25.5" spans="1:11">
      <c r="A5907" s="120">
        <v>50711</v>
      </c>
      <c r="B5907" s="121" t="s">
        <v>205</v>
      </c>
      <c r="C5907" s="121" t="s">
        <v>210</v>
      </c>
      <c r="D5907" s="121" t="s">
        <v>68</v>
      </c>
      <c r="E5907" s="121" t="s">
        <v>176</v>
      </c>
      <c r="F5907" s="122">
        <v>0</v>
      </c>
      <c r="G5907" s="122">
        <v>0</v>
      </c>
      <c r="H5907" s="120">
        <v>2019</v>
      </c>
      <c r="I5907" t="str">
        <f>IF(J5907="natural gas",VLOOKUP(D5907,'Cross-Page Data'!$I$4:$J$13,2,FALSE),IF(J5907="solar",VLOOKUP('Form 923'!D5907,'Cross-Page Data'!$I$14:$J$117,2,FALSE),J5907))</f>
        <v>biomass</v>
      </c>
      <c r="J5907" t="str">
        <f>VLOOKUP(E5907,'Cross-Page Data'!$D$4:$F$48,3,FALSE)</f>
        <v>biomass</v>
      </c>
      <c r="K5907" t="b">
        <f t="shared" si="92"/>
        <v>0</v>
      </c>
    </row>
    <row r="5908" spans="1:11">
      <c r="A5908" s="120">
        <v>50713</v>
      </c>
      <c r="B5908" s="121" t="s">
        <v>201</v>
      </c>
      <c r="C5908" s="121" t="s">
        <v>202</v>
      </c>
      <c r="D5908" s="121" t="s">
        <v>116</v>
      </c>
      <c r="E5908" s="121" t="s">
        <v>170</v>
      </c>
      <c r="F5908" s="122">
        <v>180406</v>
      </c>
      <c r="G5908" s="122">
        <v>20266</v>
      </c>
      <c r="H5908" s="120">
        <v>2019</v>
      </c>
      <c r="I5908" t="str">
        <f>IF(J5908="natural gas",VLOOKUP(D5908,'Cross-Page Data'!$I$4:$J$13,2,FALSE),IF(J5908="solar",VLOOKUP('Form 923'!D5908,'Cross-Page Data'!$I$14:$J$117,2,FALSE),J5908))</f>
        <v>hydro</v>
      </c>
      <c r="J5908" t="str">
        <f>VLOOKUP(E5908,'Cross-Page Data'!$D$4:$F$48,3,FALSE)</f>
        <v>hydro</v>
      </c>
      <c r="K5908" t="b">
        <f t="shared" si="92"/>
        <v>1</v>
      </c>
    </row>
    <row r="5909" spans="1:11">
      <c r="A5909" s="120">
        <v>50718</v>
      </c>
      <c r="B5909" s="121" t="s">
        <v>201</v>
      </c>
      <c r="C5909" s="121" t="s">
        <v>206</v>
      </c>
      <c r="D5909" s="121" t="s">
        <v>116</v>
      </c>
      <c r="E5909" s="121" t="s">
        <v>170</v>
      </c>
      <c r="F5909" s="122">
        <v>38875</v>
      </c>
      <c r="G5909" s="122">
        <v>4367</v>
      </c>
      <c r="H5909" s="120">
        <v>2019</v>
      </c>
      <c r="I5909" t="str">
        <f>IF(J5909="natural gas",VLOOKUP(D5909,'Cross-Page Data'!$I$4:$J$13,2,FALSE),IF(J5909="solar",VLOOKUP('Form 923'!D5909,'Cross-Page Data'!$I$14:$J$117,2,FALSE),J5909))</f>
        <v>hydro</v>
      </c>
      <c r="J5909" t="str">
        <f>VLOOKUP(E5909,'Cross-Page Data'!$D$4:$F$48,3,FALSE)</f>
        <v>hydro</v>
      </c>
      <c r="K5909" t="b">
        <f t="shared" si="92"/>
        <v>1</v>
      </c>
    </row>
    <row r="5910" spans="1:11">
      <c r="A5910" s="120">
        <v>50721</v>
      </c>
      <c r="B5910" s="121" t="s">
        <v>201</v>
      </c>
      <c r="C5910" s="121" t="s">
        <v>206</v>
      </c>
      <c r="D5910" s="121" t="s">
        <v>79</v>
      </c>
      <c r="E5910" s="121" t="s">
        <v>90</v>
      </c>
      <c r="F5910" s="122">
        <v>204268</v>
      </c>
      <c r="G5910" s="122">
        <v>16684</v>
      </c>
      <c r="H5910" s="120">
        <v>2019</v>
      </c>
      <c r="I5910" t="str">
        <f>IF(J5910="natural gas",VLOOKUP(D5910,'Cross-Page Data'!$I$4:$J$13,2,FALSE),IF(J5910="solar",VLOOKUP('Form 923'!D5910,'Cross-Page Data'!$I$14:$J$117,2,FALSE),J5910))</f>
        <v>biomass</v>
      </c>
      <c r="J5910" t="str">
        <f>VLOOKUP(E5910,'Cross-Page Data'!$D$4:$F$48,3,FALSE)</f>
        <v>biomass</v>
      </c>
      <c r="K5910" t="b">
        <f t="shared" si="92"/>
        <v>1</v>
      </c>
    </row>
    <row r="5911" spans="1:11">
      <c r="A5911" s="120">
        <v>50722</v>
      </c>
      <c r="B5911" s="121" t="s">
        <v>205</v>
      </c>
      <c r="C5911" s="121" t="s">
        <v>209</v>
      </c>
      <c r="D5911" s="121" t="s">
        <v>73</v>
      </c>
      <c r="E5911" s="121" t="s">
        <v>38</v>
      </c>
      <c r="F5911" s="122">
        <v>359273</v>
      </c>
      <c r="G5911" s="122">
        <v>70169.96</v>
      </c>
      <c r="H5911" s="120">
        <v>2019</v>
      </c>
      <c r="I5911" t="str">
        <f>IF(J5911="natural gas",VLOOKUP(D5911,'Cross-Page Data'!$I$4:$J$13,2,FALSE),IF(J5911="solar",VLOOKUP('Form 923'!D5911,'Cross-Page Data'!$I$14:$J$117,2,FALSE),J5911))</f>
        <v>natural gas peaker</v>
      </c>
      <c r="J5911" t="str">
        <f>VLOOKUP(E5911,'Cross-Page Data'!$D$4:$F$48,3,FALSE)</f>
        <v>natural gas</v>
      </c>
      <c r="K5911" t="b">
        <f t="shared" si="92"/>
        <v>0</v>
      </c>
    </row>
    <row r="5912" spans="1:11">
      <c r="A5912" s="120">
        <v>50729</v>
      </c>
      <c r="B5912" s="121" t="s">
        <v>205</v>
      </c>
      <c r="C5912" s="121" t="s">
        <v>209</v>
      </c>
      <c r="D5912" s="121" t="s">
        <v>68</v>
      </c>
      <c r="E5912" s="121" t="s">
        <v>38</v>
      </c>
      <c r="F5912" s="122">
        <v>203348</v>
      </c>
      <c r="G5912" s="122">
        <v>46486.315</v>
      </c>
      <c r="H5912" s="120">
        <v>2019</v>
      </c>
      <c r="I5912" t="str">
        <f>IF(J5912="natural gas",VLOOKUP(D5912,'Cross-Page Data'!$I$4:$J$13,2,FALSE),IF(J5912="solar",VLOOKUP('Form 923'!D5912,'Cross-Page Data'!$I$14:$J$117,2,FALSE),J5912))</f>
        <v>natural gas nonpeaker - preexisting retiring</v>
      </c>
      <c r="J5912" t="str">
        <f>VLOOKUP(E5912,'Cross-Page Data'!$D$4:$F$48,3,FALSE)</f>
        <v>natural gas</v>
      </c>
      <c r="K5912" t="b">
        <f t="shared" si="92"/>
        <v>0</v>
      </c>
    </row>
    <row r="5913" spans="1:11">
      <c r="A5913" s="120">
        <v>50729</v>
      </c>
      <c r="B5913" s="121" t="s">
        <v>205</v>
      </c>
      <c r="C5913" s="121" t="s">
        <v>209</v>
      </c>
      <c r="D5913" s="121" t="s">
        <v>68</v>
      </c>
      <c r="E5913" s="121" t="s">
        <v>140</v>
      </c>
      <c r="F5913" s="122">
        <v>416963</v>
      </c>
      <c r="G5913" s="122">
        <v>95319.685</v>
      </c>
      <c r="H5913" s="120">
        <v>2019</v>
      </c>
      <c r="I5913" t="str">
        <f>IF(J5913="natural gas",VLOOKUP(D5913,'Cross-Page Data'!$I$4:$J$13,2,FALSE),IF(J5913="solar",VLOOKUP('Form 923'!D5913,'Cross-Page Data'!$I$14:$J$117,2,FALSE),J5913))</f>
        <v>other</v>
      </c>
      <c r="J5913" t="str">
        <f>VLOOKUP(E5913,'Cross-Page Data'!$D$4:$F$48,3,FALSE)</f>
        <v>other</v>
      </c>
      <c r="K5913" t="b">
        <f t="shared" si="92"/>
        <v>0</v>
      </c>
    </row>
    <row r="5914" spans="1:11">
      <c r="A5914" s="120">
        <v>50732</v>
      </c>
      <c r="B5914" s="121" t="s">
        <v>205</v>
      </c>
      <c r="C5914" s="121" t="s">
        <v>209</v>
      </c>
      <c r="D5914" s="121" t="s">
        <v>68</v>
      </c>
      <c r="E5914" s="121" t="s">
        <v>49</v>
      </c>
      <c r="F5914" s="122">
        <v>1474945</v>
      </c>
      <c r="G5914" s="122">
        <v>333530.47</v>
      </c>
      <c r="H5914" s="120">
        <v>2019</v>
      </c>
      <c r="I5914" t="str">
        <f>IF(J5914="natural gas",VLOOKUP(D5914,'Cross-Page Data'!$I$4:$J$13,2,FALSE),IF(J5914="solar",VLOOKUP('Form 923'!D5914,'Cross-Page Data'!$I$14:$J$117,2,FALSE),J5914))</f>
        <v>other</v>
      </c>
      <c r="J5914" t="str">
        <f>VLOOKUP(E5914,'Cross-Page Data'!$D$4:$F$48,3,FALSE)</f>
        <v>other</v>
      </c>
      <c r="K5914" t="b">
        <f t="shared" si="92"/>
        <v>0</v>
      </c>
    </row>
    <row r="5915" spans="1:11">
      <c r="A5915" s="120">
        <v>50732</v>
      </c>
      <c r="B5915" s="121" t="s">
        <v>205</v>
      </c>
      <c r="C5915" s="121" t="s">
        <v>209</v>
      </c>
      <c r="D5915" s="121" t="s">
        <v>68</v>
      </c>
      <c r="E5915" s="121" t="s">
        <v>38</v>
      </c>
      <c r="F5915" s="122">
        <v>0</v>
      </c>
      <c r="G5915" s="122">
        <v>0</v>
      </c>
      <c r="H5915" s="120">
        <v>2019</v>
      </c>
      <c r="I5915" t="str">
        <f>IF(J5915="natural gas",VLOOKUP(D5915,'Cross-Page Data'!$I$4:$J$13,2,FALSE),IF(J5915="solar",VLOOKUP('Form 923'!D5915,'Cross-Page Data'!$I$14:$J$117,2,FALSE),J5915))</f>
        <v>natural gas nonpeaker - preexisting retiring</v>
      </c>
      <c r="J5915" t="str">
        <f>VLOOKUP(E5915,'Cross-Page Data'!$D$4:$F$48,3,FALSE)</f>
        <v>natural gas</v>
      </c>
      <c r="K5915" t="b">
        <f t="shared" si="92"/>
        <v>0</v>
      </c>
    </row>
    <row r="5916" spans="1:11">
      <c r="A5916" s="120">
        <v>50732</v>
      </c>
      <c r="B5916" s="121" t="s">
        <v>205</v>
      </c>
      <c r="C5916" s="121" t="s">
        <v>209</v>
      </c>
      <c r="D5916" s="121" t="s">
        <v>68</v>
      </c>
      <c r="E5916" s="121" t="s">
        <v>140</v>
      </c>
      <c r="F5916" s="122">
        <v>287352</v>
      </c>
      <c r="G5916" s="122">
        <v>64951.527</v>
      </c>
      <c r="H5916" s="120">
        <v>2019</v>
      </c>
      <c r="I5916" t="str">
        <f>IF(J5916="natural gas",VLOOKUP(D5916,'Cross-Page Data'!$I$4:$J$13,2,FALSE),IF(J5916="solar",VLOOKUP('Form 923'!D5916,'Cross-Page Data'!$I$14:$J$117,2,FALSE),J5916))</f>
        <v>other</v>
      </c>
      <c r="J5916" t="str">
        <f>VLOOKUP(E5916,'Cross-Page Data'!$D$4:$F$48,3,FALSE)</f>
        <v>other</v>
      </c>
      <c r="K5916" t="b">
        <f t="shared" si="92"/>
        <v>0</v>
      </c>
    </row>
    <row r="5917" spans="1:11">
      <c r="A5917" s="120">
        <v>50733</v>
      </c>
      <c r="B5917" s="121" t="s">
        <v>205</v>
      </c>
      <c r="C5917" s="121" t="s">
        <v>209</v>
      </c>
      <c r="D5917" s="121" t="s">
        <v>68</v>
      </c>
      <c r="E5917" s="121" t="s">
        <v>49</v>
      </c>
      <c r="F5917" s="122">
        <v>4292067</v>
      </c>
      <c r="G5917" s="122">
        <v>739713.6</v>
      </c>
      <c r="H5917" s="120">
        <v>2019</v>
      </c>
      <c r="I5917" t="str">
        <f>IF(J5917="natural gas",VLOOKUP(D5917,'Cross-Page Data'!$I$4:$J$13,2,FALSE),IF(J5917="solar",VLOOKUP('Form 923'!D5917,'Cross-Page Data'!$I$14:$J$117,2,FALSE),J5917))</f>
        <v>other</v>
      </c>
      <c r="J5917" t="str">
        <f>VLOOKUP(E5917,'Cross-Page Data'!$D$4:$F$48,3,FALSE)</f>
        <v>other</v>
      </c>
      <c r="K5917" t="b">
        <f t="shared" si="92"/>
        <v>0</v>
      </c>
    </row>
    <row r="5918" spans="1:11">
      <c r="A5918" s="120">
        <v>50733</v>
      </c>
      <c r="B5918" s="121" t="s">
        <v>205</v>
      </c>
      <c r="C5918" s="121" t="s">
        <v>209</v>
      </c>
      <c r="D5918" s="121" t="s">
        <v>68</v>
      </c>
      <c r="E5918" s="121" t="s">
        <v>38</v>
      </c>
      <c r="F5918" s="122">
        <v>2819224</v>
      </c>
      <c r="G5918" s="122">
        <v>485868.22</v>
      </c>
      <c r="H5918" s="120">
        <v>2019</v>
      </c>
      <c r="I5918" t="str">
        <f>IF(J5918="natural gas",VLOOKUP(D5918,'Cross-Page Data'!$I$4:$J$13,2,FALSE),IF(J5918="solar",VLOOKUP('Form 923'!D5918,'Cross-Page Data'!$I$14:$J$117,2,FALSE),J5918))</f>
        <v>natural gas nonpeaker - preexisting retiring</v>
      </c>
      <c r="J5918" t="str">
        <f>VLOOKUP(E5918,'Cross-Page Data'!$D$4:$F$48,3,FALSE)</f>
        <v>natural gas</v>
      </c>
      <c r="K5918" t="b">
        <f t="shared" si="92"/>
        <v>0</v>
      </c>
    </row>
    <row r="5919" spans="1:11">
      <c r="A5919" s="120">
        <v>50733</v>
      </c>
      <c r="B5919" s="121" t="s">
        <v>205</v>
      </c>
      <c r="C5919" s="121" t="s">
        <v>209</v>
      </c>
      <c r="D5919" s="121" t="s">
        <v>68</v>
      </c>
      <c r="E5919" s="121" t="s">
        <v>140</v>
      </c>
      <c r="F5919" s="122">
        <v>0</v>
      </c>
      <c r="G5919" s="122">
        <v>0</v>
      </c>
      <c r="H5919" s="120">
        <v>2019</v>
      </c>
      <c r="I5919" t="str">
        <f>IF(J5919="natural gas",VLOOKUP(D5919,'Cross-Page Data'!$I$4:$J$13,2,FALSE),IF(J5919="solar",VLOOKUP('Form 923'!D5919,'Cross-Page Data'!$I$14:$J$117,2,FALSE),J5919))</f>
        <v>other</v>
      </c>
      <c r="J5919" t="str">
        <f>VLOOKUP(E5919,'Cross-Page Data'!$D$4:$F$48,3,FALSE)</f>
        <v>other</v>
      </c>
      <c r="K5919" t="b">
        <f t="shared" si="92"/>
        <v>0</v>
      </c>
    </row>
    <row r="5920" spans="1:11">
      <c r="A5920" s="120">
        <v>50733</v>
      </c>
      <c r="B5920" s="121" t="s">
        <v>205</v>
      </c>
      <c r="C5920" s="121" t="s">
        <v>209</v>
      </c>
      <c r="D5920" s="121" t="s">
        <v>68</v>
      </c>
      <c r="E5920" s="121" t="s">
        <v>152</v>
      </c>
      <c r="F5920" s="122">
        <v>41019</v>
      </c>
      <c r="G5920" s="122">
        <v>7048.531</v>
      </c>
      <c r="H5920" s="120">
        <v>2019</v>
      </c>
      <c r="I5920" t="str">
        <f>IF(J5920="natural gas",VLOOKUP(D5920,'Cross-Page Data'!$I$4:$J$13,2,FALSE),IF(J5920="solar",VLOOKUP('Form 923'!D5920,'Cross-Page Data'!$I$14:$J$117,2,FALSE),J5920))</f>
        <v>heavy or residual fuel oil</v>
      </c>
      <c r="J5920" t="str">
        <f>VLOOKUP(E5920,'Cross-Page Data'!$D$4:$F$48,3,FALSE)</f>
        <v>heavy or residual fuel oil</v>
      </c>
      <c r="K5920" t="b">
        <f t="shared" si="92"/>
        <v>0</v>
      </c>
    </row>
    <row r="5921" spans="1:11">
      <c r="A5921" s="120">
        <v>50739</v>
      </c>
      <c r="B5921" s="121" t="s">
        <v>201</v>
      </c>
      <c r="C5921" s="121" t="s">
        <v>206</v>
      </c>
      <c r="D5921" s="121" t="s">
        <v>68</v>
      </c>
      <c r="E5921" s="121" t="s">
        <v>176</v>
      </c>
      <c r="F5921" s="122">
        <v>1956879</v>
      </c>
      <c r="G5921" s="122">
        <v>113672</v>
      </c>
      <c r="H5921" s="120">
        <v>2019</v>
      </c>
      <c r="I5921" t="str">
        <f>IF(J5921="natural gas",VLOOKUP(D5921,'Cross-Page Data'!$I$4:$J$13,2,FALSE),IF(J5921="solar",VLOOKUP('Form 923'!D5921,'Cross-Page Data'!$I$14:$J$117,2,FALSE),J5921))</f>
        <v>biomass</v>
      </c>
      <c r="J5921" t="str">
        <f>VLOOKUP(E5921,'Cross-Page Data'!$D$4:$F$48,3,FALSE)</f>
        <v>biomass</v>
      </c>
      <c r="K5921" t="b">
        <f t="shared" si="92"/>
        <v>1</v>
      </c>
    </row>
    <row r="5922" spans="1:11">
      <c r="A5922" s="120">
        <v>50741</v>
      </c>
      <c r="B5922" s="121" t="s">
        <v>201</v>
      </c>
      <c r="C5922" s="121" t="s">
        <v>206</v>
      </c>
      <c r="D5922" s="121" t="s">
        <v>116</v>
      </c>
      <c r="E5922" s="121" t="s">
        <v>170</v>
      </c>
      <c r="F5922" s="122">
        <v>453254</v>
      </c>
      <c r="G5922" s="122">
        <v>50916</v>
      </c>
      <c r="H5922" s="120">
        <v>2019</v>
      </c>
      <c r="I5922" t="str">
        <f>IF(J5922="natural gas",VLOOKUP(D5922,'Cross-Page Data'!$I$4:$J$13,2,FALSE),IF(J5922="solar",VLOOKUP('Form 923'!D5922,'Cross-Page Data'!$I$14:$J$117,2,FALSE),J5922))</f>
        <v>hydro</v>
      </c>
      <c r="J5922" t="str">
        <f>VLOOKUP(E5922,'Cross-Page Data'!$D$4:$F$48,3,FALSE)</f>
        <v>hydro</v>
      </c>
      <c r="K5922" t="b">
        <f t="shared" si="92"/>
        <v>1</v>
      </c>
    </row>
    <row r="5923" spans="1:11">
      <c r="A5923" s="120">
        <v>50744</v>
      </c>
      <c r="B5923" s="121" t="s">
        <v>201</v>
      </c>
      <c r="C5923" s="121" t="s">
        <v>206</v>
      </c>
      <c r="D5923" s="121" t="s">
        <v>39</v>
      </c>
      <c r="E5923" s="121" t="s">
        <v>38</v>
      </c>
      <c r="F5923" s="122">
        <v>0</v>
      </c>
      <c r="G5923" s="122">
        <v>2169</v>
      </c>
      <c r="H5923" s="120">
        <v>2019</v>
      </c>
      <c r="I5923" t="str">
        <f>IF(J5923="natural gas",VLOOKUP(D5923,'Cross-Page Data'!$I$4:$J$13,2,FALSE),IF(J5923="solar",VLOOKUP('Form 923'!D5923,'Cross-Page Data'!$I$14:$J$117,2,FALSE),J5923))</f>
        <v>natural gas nonpeaker - preexisting nonretiring</v>
      </c>
      <c r="J5923" t="str">
        <f>VLOOKUP(E5923,'Cross-Page Data'!$D$4:$F$48,3,FALSE)</f>
        <v>natural gas</v>
      </c>
      <c r="K5923" t="b">
        <f t="shared" si="92"/>
        <v>1</v>
      </c>
    </row>
    <row r="5924" spans="1:11">
      <c r="A5924" s="120">
        <v>50744</v>
      </c>
      <c r="B5924" s="121" t="s">
        <v>201</v>
      </c>
      <c r="C5924" s="121" t="s">
        <v>206</v>
      </c>
      <c r="D5924" s="121" t="s">
        <v>61</v>
      </c>
      <c r="E5924" s="121" t="s">
        <v>38</v>
      </c>
      <c r="F5924" s="122">
        <v>67892</v>
      </c>
      <c r="G5924" s="122">
        <v>5242</v>
      </c>
      <c r="H5924" s="120">
        <v>2019</v>
      </c>
      <c r="I5924" t="str">
        <f>IF(J5924="natural gas",VLOOKUP(D5924,'Cross-Page Data'!$I$4:$J$13,2,FALSE),IF(J5924="solar",VLOOKUP('Form 923'!D5924,'Cross-Page Data'!$I$14:$J$117,2,FALSE),J5924))</f>
        <v>natural gas nonpeaker - preexisting nonretiring</v>
      </c>
      <c r="J5924" t="str">
        <f>VLOOKUP(E5924,'Cross-Page Data'!$D$4:$F$48,3,FALSE)</f>
        <v>natural gas</v>
      </c>
      <c r="K5924" t="b">
        <f t="shared" si="92"/>
        <v>1</v>
      </c>
    </row>
    <row r="5925" spans="1:11">
      <c r="A5925" s="120">
        <v>50744</v>
      </c>
      <c r="B5925" s="121" t="s">
        <v>201</v>
      </c>
      <c r="C5925" s="121" t="s">
        <v>206</v>
      </c>
      <c r="D5925" s="121" t="s">
        <v>79</v>
      </c>
      <c r="E5925" s="121" t="s">
        <v>70</v>
      </c>
      <c r="F5925" s="122">
        <v>0</v>
      </c>
      <c r="G5925" s="122">
        <v>0</v>
      </c>
      <c r="H5925" s="120">
        <v>2019</v>
      </c>
      <c r="I5925" t="str">
        <f>IF(J5925="natural gas",VLOOKUP(D5925,'Cross-Page Data'!$I$4:$J$13,2,FALSE),IF(J5925="solar",VLOOKUP('Form 923'!D5925,'Cross-Page Data'!$I$14:$J$117,2,FALSE),J5925))</f>
        <v>heavy or residual fuel oil</v>
      </c>
      <c r="J5925" t="str">
        <f>VLOOKUP(E5925,'Cross-Page Data'!$D$4:$F$48,3,FALSE)</f>
        <v>heavy or residual fuel oil</v>
      </c>
      <c r="K5925" t="b">
        <f t="shared" si="92"/>
        <v>1</v>
      </c>
    </row>
    <row r="5926" spans="1:11">
      <c r="A5926" s="120">
        <v>50748</v>
      </c>
      <c r="B5926" s="121" t="s">
        <v>201</v>
      </c>
      <c r="C5926" s="121" t="s">
        <v>206</v>
      </c>
      <c r="D5926" s="121" t="s">
        <v>39</v>
      </c>
      <c r="E5926" s="121" t="s">
        <v>38</v>
      </c>
      <c r="F5926" s="122">
        <v>0</v>
      </c>
      <c r="G5926" s="122">
        <v>1266</v>
      </c>
      <c r="H5926" s="120">
        <v>2019</v>
      </c>
      <c r="I5926" t="str">
        <f>IF(J5926="natural gas",VLOOKUP(D5926,'Cross-Page Data'!$I$4:$J$13,2,FALSE),IF(J5926="solar",VLOOKUP('Form 923'!D5926,'Cross-Page Data'!$I$14:$J$117,2,FALSE),J5926))</f>
        <v>natural gas nonpeaker - preexisting nonretiring</v>
      </c>
      <c r="J5926" t="str">
        <f>VLOOKUP(E5926,'Cross-Page Data'!$D$4:$F$48,3,FALSE)</f>
        <v>natural gas</v>
      </c>
      <c r="K5926" t="b">
        <f t="shared" si="92"/>
        <v>1</v>
      </c>
    </row>
    <row r="5927" spans="1:11">
      <c r="A5927" s="120">
        <v>50748</v>
      </c>
      <c r="B5927" s="121" t="s">
        <v>201</v>
      </c>
      <c r="C5927" s="121" t="s">
        <v>206</v>
      </c>
      <c r="D5927" s="121" t="s">
        <v>61</v>
      </c>
      <c r="E5927" s="121" t="s">
        <v>38</v>
      </c>
      <c r="F5927" s="122">
        <v>57505</v>
      </c>
      <c r="G5927" s="122">
        <v>5201</v>
      </c>
      <c r="H5927" s="120">
        <v>2019</v>
      </c>
      <c r="I5927" t="str">
        <f>IF(J5927="natural gas",VLOOKUP(D5927,'Cross-Page Data'!$I$4:$J$13,2,FALSE),IF(J5927="solar",VLOOKUP('Form 923'!D5927,'Cross-Page Data'!$I$14:$J$117,2,FALSE),J5927))</f>
        <v>natural gas nonpeaker - preexisting nonretiring</v>
      </c>
      <c r="J5927" t="str">
        <f>VLOOKUP(E5927,'Cross-Page Data'!$D$4:$F$48,3,FALSE)</f>
        <v>natural gas</v>
      </c>
      <c r="K5927" t="b">
        <f t="shared" si="92"/>
        <v>1</v>
      </c>
    </row>
    <row r="5928" spans="1:11">
      <c r="A5928" s="120">
        <v>50750</v>
      </c>
      <c r="B5928" s="121" t="s">
        <v>205</v>
      </c>
      <c r="C5928" s="121" t="s">
        <v>209</v>
      </c>
      <c r="D5928" s="121" t="s">
        <v>73</v>
      </c>
      <c r="E5928" s="121" t="s">
        <v>38</v>
      </c>
      <c r="F5928" s="122">
        <v>237063</v>
      </c>
      <c r="G5928" s="122">
        <v>49604</v>
      </c>
      <c r="H5928" s="120">
        <v>2019</v>
      </c>
      <c r="I5928" t="str">
        <f>IF(J5928="natural gas",VLOOKUP(D5928,'Cross-Page Data'!$I$4:$J$13,2,FALSE),IF(J5928="solar",VLOOKUP('Form 923'!D5928,'Cross-Page Data'!$I$14:$J$117,2,FALSE),J5928))</f>
        <v>natural gas peaker</v>
      </c>
      <c r="J5928" t="str">
        <f>VLOOKUP(E5928,'Cross-Page Data'!$D$4:$F$48,3,FALSE)</f>
        <v>natural gas</v>
      </c>
      <c r="K5928" t="b">
        <f t="shared" si="92"/>
        <v>0</v>
      </c>
    </row>
    <row r="5929" spans="1:11">
      <c r="A5929" s="120">
        <v>50751</v>
      </c>
      <c r="B5929" s="121" t="s">
        <v>205</v>
      </c>
      <c r="C5929" s="121" t="s">
        <v>209</v>
      </c>
      <c r="D5929" s="121" t="s">
        <v>73</v>
      </c>
      <c r="E5929" s="121" t="s">
        <v>38</v>
      </c>
      <c r="F5929" s="122">
        <v>568279</v>
      </c>
      <c r="G5929" s="122">
        <v>108945</v>
      </c>
      <c r="H5929" s="120">
        <v>2019</v>
      </c>
      <c r="I5929" t="str">
        <f>IF(J5929="natural gas",VLOOKUP(D5929,'Cross-Page Data'!$I$4:$J$13,2,FALSE),IF(J5929="solar",VLOOKUP('Form 923'!D5929,'Cross-Page Data'!$I$14:$J$117,2,FALSE),J5929))</f>
        <v>natural gas peaker</v>
      </c>
      <c r="J5929" t="str">
        <f>VLOOKUP(E5929,'Cross-Page Data'!$D$4:$F$48,3,FALSE)</f>
        <v>natural gas</v>
      </c>
      <c r="K5929" t="b">
        <f t="shared" si="92"/>
        <v>0</v>
      </c>
    </row>
    <row r="5930" spans="1:11">
      <c r="A5930" s="120">
        <v>50752</v>
      </c>
      <c r="B5930" s="121" t="s">
        <v>205</v>
      </c>
      <c r="C5930" s="121" t="s">
        <v>209</v>
      </c>
      <c r="D5930" s="121" t="s">
        <v>73</v>
      </c>
      <c r="E5930" s="121" t="s">
        <v>38</v>
      </c>
      <c r="F5930" s="122">
        <v>2589112</v>
      </c>
      <c r="G5930" s="122">
        <v>436511</v>
      </c>
      <c r="H5930" s="120">
        <v>2019</v>
      </c>
      <c r="I5930" t="str">
        <f>IF(J5930="natural gas",VLOOKUP(D5930,'Cross-Page Data'!$I$4:$J$13,2,FALSE),IF(J5930="solar",VLOOKUP('Form 923'!D5930,'Cross-Page Data'!$I$14:$J$117,2,FALSE),J5930))</f>
        <v>natural gas peaker</v>
      </c>
      <c r="J5930" t="str">
        <f>VLOOKUP(E5930,'Cross-Page Data'!$D$4:$F$48,3,FALSE)</f>
        <v>natural gas</v>
      </c>
      <c r="K5930" t="b">
        <f t="shared" si="92"/>
        <v>0</v>
      </c>
    </row>
    <row r="5931" spans="1:11">
      <c r="A5931" s="120">
        <v>50754</v>
      </c>
      <c r="B5931" s="121" t="s">
        <v>201</v>
      </c>
      <c r="C5931" s="121" t="s">
        <v>206</v>
      </c>
      <c r="D5931" s="121" t="s">
        <v>128</v>
      </c>
      <c r="E5931" s="121" t="s">
        <v>180</v>
      </c>
      <c r="F5931" s="122">
        <v>521149</v>
      </c>
      <c r="G5931" s="122">
        <v>58543</v>
      </c>
      <c r="H5931" s="120">
        <v>2019</v>
      </c>
      <c r="I5931" t="str">
        <f>IF(J5931="natural gas",VLOOKUP(D5931,'Cross-Page Data'!$I$4:$J$13,2,FALSE),IF(J5931="solar",VLOOKUP('Form 923'!D5931,'Cross-Page Data'!$I$14:$J$117,2,FALSE),J5931))</f>
        <v>wind</v>
      </c>
      <c r="J5931" t="str">
        <f>VLOOKUP(E5931,'Cross-Page Data'!$D$4:$F$48,3,FALSE)</f>
        <v>wind</v>
      </c>
      <c r="K5931" t="b">
        <f t="shared" si="92"/>
        <v>1</v>
      </c>
    </row>
    <row r="5932" spans="1:11">
      <c r="A5932" s="120">
        <v>50755</v>
      </c>
      <c r="B5932" s="121" t="s">
        <v>201</v>
      </c>
      <c r="C5932" s="121" t="s">
        <v>202</v>
      </c>
      <c r="D5932" s="121" t="s">
        <v>116</v>
      </c>
      <c r="E5932" s="121" t="s">
        <v>170</v>
      </c>
      <c r="F5932" s="122">
        <v>92449</v>
      </c>
      <c r="G5932" s="122">
        <v>10385</v>
      </c>
      <c r="H5932" s="120">
        <v>2019</v>
      </c>
      <c r="I5932" t="str">
        <f>IF(J5932="natural gas",VLOOKUP(D5932,'Cross-Page Data'!$I$4:$J$13,2,FALSE),IF(J5932="solar",VLOOKUP('Form 923'!D5932,'Cross-Page Data'!$I$14:$J$117,2,FALSE),J5932))</f>
        <v>hydro</v>
      </c>
      <c r="J5932" t="str">
        <f>VLOOKUP(E5932,'Cross-Page Data'!$D$4:$F$48,3,FALSE)</f>
        <v>hydro</v>
      </c>
      <c r="K5932" t="b">
        <f t="shared" si="92"/>
        <v>1</v>
      </c>
    </row>
    <row r="5933" spans="1:11">
      <c r="A5933" s="120">
        <v>50758</v>
      </c>
      <c r="B5933" s="121" t="s">
        <v>201</v>
      </c>
      <c r="C5933" s="121" t="s">
        <v>206</v>
      </c>
      <c r="D5933" s="121" t="s">
        <v>116</v>
      </c>
      <c r="E5933" s="121" t="s">
        <v>170</v>
      </c>
      <c r="F5933" s="122">
        <v>380134</v>
      </c>
      <c r="G5933" s="122">
        <v>42702</v>
      </c>
      <c r="H5933" s="120">
        <v>2019</v>
      </c>
      <c r="I5933" t="str">
        <f>IF(J5933="natural gas",VLOOKUP(D5933,'Cross-Page Data'!$I$4:$J$13,2,FALSE),IF(J5933="solar",VLOOKUP('Form 923'!D5933,'Cross-Page Data'!$I$14:$J$117,2,FALSE),J5933))</f>
        <v>hydro</v>
      </c>
      <c r="J5933" t="str">
        <f>VLOOKUP(E5933,'Cross-Page Data'!$D$4:$F$48,3,FALSE)</f>
        <v>hydro</v>
      </c>
      <c r="K5933" t="b">
        <f t="shared" si="92"/>
        <v>1</v>
      </c>
    </row>
    <row r="5934" spans="1:11">
      <c r="A5934" s="120">
        <v>50759</v>
      </c>
      <c r="B5934" s="121" t="s">
        <v>201</v>
      </c>
      <c r="C5934" s="121" t="s">
        <v>206</v>
      </c>
      <c r="D5934" s="121" t="s">
        <v>116</v>
      </c>
      <c r="E5934" s="121" t="s">
        <v>170</v>
      </c>
      <c r="F5934" s="122">
        <v>217832</v>
      </c>
      <c r="G5934" s="122">
        <v>24470</v>
      </c>
      <c r="H5934" s="120">
        <v>2019</v>
      </c>
      <c r="I5934" t="str">
        <f>IF(J5934="natural gas",VLOOKUP(D5934,'Cross-Page Data'!$I$4:$J$13,2,FALSE),IF(J5934="solar",VLOOKUP('Form 923'!D5934,'Cross-Page Data'!$I$14:$J$117,2,FALSE),J5934))</f>
        <v>hydro</v>
      </c>
      <c r="J5934" t="str">
        <f>VLOOKUP(E5934,'Cross-Page Data'!$D$4:$F$48,3,FALSE)</f>
        <v>hydro</v>
      </c>
      <c r="K5934" t="b">
        <f t="shared" si="92"/>
        <v>1</v>
      </c>
    </row>
    <row r="5935" spans="1:11">
      <c r="A5935" s="120">
        <v>50765</v>
      </c>
      <c r="B5935" s="121" t="s">
        <v>201</v>
      </c>
      <c r="C5935" s="121" t="s">
        <v>206</v>
      </c>
      <c r="D5935" s="121" t="s">
        <v>120</v>
      </c>
      <c r="E5935" s="121" t="s">
        <v>76</v>
      </c>
      <c r="F5935" s="122">
        <v>987919</v>
      </c>
      <c r="G5935" s="122">
        <v>110977</v>
      </c>
      <c r="H5935" s="120">
        <v>2019</v>
      </c>
      <c r="I5935" t="str">
        <f>IF(J5935="natural gas",VLOOKUP(D5935,'Cross-Page Data'!$I$4:$J$13,2,FALSE),IF(J5935="solar",VLOOKUP('Form 923'!D5935,'Cross-Page Data'!$I$14:$J$117,2,FALSE),J5935))</f>
        <v>geothermal</v>
      </c>
      <c r="J5935" t="str">
        <f>VLOOKUP(E5935,'Cross-Page Data'!$D$4:$F$48,3,FALSE)</f>
        <v>geothermal</v>
      </c>
      <c r="K5935" t="b">
        <f t="shared" si="92"/>
        <v>1</v>
      </c>
    </row>
    <row r="5936" spans="1:11">
      <c r="A5936" s="120">
        <v>50765</v>
      </c>
      <c r="B5936" s="121" t="s">
        <v>201</v>
      </c>
      <c r="C5936" s="121" t="s">
        <v>206</v>
      </c>
      <c r="D5936" s="121" t="s">
        <v>101</v>
      </c>
      <c r="E5936" s="121" t="s">
        <v>92</v>
      </c>
      <c r="F5936" s="122">
        <v>0</v>
      </c>
      <c r="G5936" s="122">
        <v>0</v>
      </c>
      <c r="H5936" s="120">
        <v>2019</v>
      </c>
      <c r="I5936" t="str">
        <f>IF(J5936="natural gas",VLOOKUP(D5936,'Cross-Page Data'!$I$4:$J$13,2,FALSE),IF(J5936="solar",VLOOKUP('Form 923'!D5936,'Cross-Page Data'!$I$14:$J$117,2,FALSE),J5936))</f>
        <v>solar pv</v>
      </c>
      <c r="J5936" t="str">
        <f>VLOOKUP(E5936,'Cross-Page Data'!$D$4:$F$48,3,FALSE)</f>
        <v>solar</v>
      </c>
      <c r="K5936" t="b">
        <f t="shared" si="92"/>
        <v>1</v>
      </c>
    </row>
    <row r="5937" spans="1:11">
      <c r="A5937" s="120">
        <v>50766</v>
      </c>
      <c r="B5937" s="121" t="s">
        <v>201</v>
      </c>
      <c r="C5937" s="121" t="s">
        <v>206</v>
      </c>
      <c r="D5937" s="121" t="s">
        <v>68</v>
      </c>
      <c r="E5937" s="121" t="s">
        <v>76</v>
      </c>
      <c r="F5937" s="122">
        <v>576031</v>
      </c>
      <c r="G5937" s="122">
        <v>64708</v>
      </c>
      <c r="H5937" s="120">
        <v>2019</v>
      </c>
      <c r="I5937" t="str">
        <f>IF(J5937="natural gas",VLOOKUP(D5937,'Cross-Page Data'!$I$4:$J$13,2,FALSE),IF(J5937="solar",VLOOKUP('Form 923'!D5937,'Cross-Page Data'!$I$14:$J$117,2,FALSE),J5937))</f>
        <v>geothermal</v>
      </c>
      <c r="J5937" t="str">
        <f>VLOOKUP(E5937,'Cross-Page Data'!$D$4:$F$48,3,FALSE)</f>
        <v>geothermal</v>
      </c>
      <c r="K5937" t="b">
        <f t="shared" si="92"/>
        <v>1</v>
      </c>
    </row>
    <row r="5938" spans="1:11">
      <c r="A5938" s="120">
        <v>50768</v>
      </c>
      <c r="B5938" s="121" t="s">
        <v>201</v>
      </c>
      <c r="C5938" s="121" t="s">
        <v>206</v>
      </c>
      <c r="D5938" s="121" t="s">
        <v>116</v>
      </c>
      <c r="E5938" s="121" t="s">
        <v>170</v>
      </c>
      <c r="F5938" s="122">
        <v>44508</v>
      </c>
      <c r="G5938" s="122">
        <v>5000</v>
      </c>
      <c r="H5938" s="120">
        <v>2019</v>
      </c>
      <c r="I5938" t="str">
        <f>IF(J5938="natural gas",VLOOKUP(D5938,'Cross-Page Data'!$I$4:$J$13,2,FALSE),IF(J5938="solar",VLOOKUP('Form 923'!D5938,'Cross-Page Data'!$I$14:$J$117,2,FALSE),J5938))</f>
        <v>hydro</v>
      </c>
      <c r="J5938" t="str">
        <f>VLOOKUP(E5938,'Cross-Page Data'!$D$4:$F$48,3,FALSE)</f>
        <v>hydro</v>
      </c>
      <c r="K5938" t="b">
        <f t="shared" si="92"/>
        <v>1</v>
      </c>
    </row>
    <row r="5939" spans="1:11">
      <c r="A5939" s="120">
        <v>50772</v>
      </c>
      <c r="B5939" s="121" t="s">
        <v>201</v>
      </c>
      <c r="C5939" s="121" t="s">
        <v>206</v>
      </c>
      <c r="D5939" s="121" t="s">
        <v>68</v>
      </c>
      <c r="E5939" s="121" t="s">
        <v>38</v>
      </c>
      <c r="F5939" s="122">
        <v>524</v>
      </c>
      <c r="G5939" s="122">
        <v>42.878</v>
      </c>
      <c r="H5939" s="120">
        <v>2019</v>
      </c>
      <c r="I5939" t="str">
        <f>IF(J5939="natural gas",VLOOKUP(D5939,'Cross-Page Data'!$I$4:$J$13,2,FALSE),IF(J5939="solar",VLOOKUP('Form 923'!D5939,'Cross-Page Data'!$I$14:$J$117,2,FALSE),J5939))</f>
        <v>natural gas nonpeaker - preexisting retiring</v>
      </c>
      <c r="J5939" t="str">
        <f>VLOOKUP(E5939,'Cross-Page Data'!$D$4:$F$48,3,FALSE)</f>
        <v>natural gas</v>
      </c>
      <c r="K5939" t="b">
        <f t="shared" si="92"/>
        <v>1</v>
      </c>
    </row>
    <row r="5940" spans="1:11">
      <c r="A5940" s="120">
        <v>50772</v>
      </c>
      <c r="B5940" s="121" t="s">
        <v>201</v>
      </c>
      <c r="C5940" s="121" t="s">
        <v>206</v>
      </c>
      <c r="D5940" s="121" t="s">
        <v>68</v>
      </c>
      <c r="E5940" s="121" t="s">
        <v>166</v>
      </c>
      <c r="F5940" s="122">
        <v>320190</v>
      </c>
      <c r="G5940" s="122">
        <v>26567.355</v>
      </c>
      <c r="H5940" s="120">
        <v>2019</v>
      </c>
      <c r="I5940" t="str">
        <f>IF(J5940="natural gas",VLOOKUP(D5940,'Cross-Page Data'!$I$4:$J$13,2,FALSE),IF(J5940="solar",VLOOKUP('Form 923'!D5940,'Cross-Page Data'!$I$14:$J$117,2,FALSE),J5940))</f>
        <v>other</v>
      </c>
      <c r="J5940" t="str">
        <f>VLOOKUP(E5940,'Cross-Page Data'!$D$4:$F$48,3,FALSE)</f>
        <v>other</v>
      </c>
      <c r="K5940" t="b">
        <f t="shared" si="92"/>
        <v>1</v>
      </c>
    </row>
    <row r="5941" spans="1:11">
      <c r="A5941" s="120">
        <v>50772</v>
      </c>
      <c r="B5941" s="121" t="s">
        <v>201</v>
      </c>
      <c r="C5941" s="121" t="s">
        <v>206</v>
      </c>
      <c r="D5941" s="121" t="s">
        <v>68</v>
      </c>
      <c r="E5941" s="121" t="s">
        <v>176</v>
      </c>
      <c r="F5941" s="122">
        <v>1415464</v>
      </c>
      <c r="G5941" s="122">
        <v>117416.77</v>
      </c>
      <c r="H5941" s="120">
        <v>2019</v>
      </c>
      <c r="I5941" t="str">
        <f>IF(J5941="natural gas",VLOOKUP(D5941,'Cross-Page Data'!$I$4:$J$13,2,FALSE),IF(J5941="solar",VLOOKUP('Form 923'!D5941,'Cross-Page Data'!$I$14:$J$117,2,FALSE),J5941))</f>
        <v>biomass</v>
      </c>
      <c r="J5941" t="str">
        <f>VLOOKUP(E5941,'Cross-Page Data'!$D$4:$F$48,3,FALSE)</f>
        <v>biomass</v>
      </c>
      <c r="K5941" t="b">
        <f t="shared" si="92"/>
        <v>1</v>
      </c>
    </row>
    <row r="5942" spans="1:11">
      <c r="A5942" s="120">
        <v>50774</v>
      </c>
      <c r="B5942" s="121" t="s">
        <v>201</v>
      </c>
      <c r="C5942" s="121" t="s">
        <v>206</v>
      </c>
      <c r="D5942" s="121" t="s">
        <v>68</v>
      </c>
      <c r="E5942" s="121" t="s">
        <v>176</v>
      </c>
      <c r="F5942" s="122">
        <v>2040011</v>
      </c>
      <c r="G5942" s="122">
        <v>89438</v>
      </c>
      <c r="H5942" s="120">
        <v>2019</v>
      </c>
      <c r="I5942" t="str">
        <f>IF(J5942="natural gas",VLOOKUP(D5942,'Cross-Page Data'!$I$4:$J$13,2,FALSE),IF(J5942="solar",VLOOKUP('Form 923'!D5942,'Cross-Page Data'!$I$14:$J$117,2,FALSE),J5942))</f>
        <v>biomass</v>
      </c>
      <c r="J5942" t="str">
        <f>VLOOKUP(E5942,'Cross-Page Data'!$D$4:$F$48,3,FALSE)</f>
        <v>biomass</v>
      </c>
      <c r="K5942" t="b">
        <f t="shared" si="92"/>
        <v>1</v>
      </c>
    </row>
    <row r="5943" spans="1:11">
      <c r="A5943" s="120">
        <v>50799</v>
      </c>
      <c r="B5943" s="121" t="s">
        <v>201</v>
      </c>
      <c r="C5943" s="121" t="s">
        <v>206</v>
      </c>
      <c r="D5943" s="121" t="s">
        <v>39</v>
      </c>
      <c r="E5943" s="121" t="s">
        <v>70</v>
      </c>
      <c r="F5943" s="122">
        <v>0</v>
      </c>
      <c r="G5943" s="122">
        <v>0</v>
      </c>
      <c r="H5943" s="120">
        <v>2019</v>
      </c>
      <c r="I5943" t="str">
        <f>IF(J5943="natural gas",VLOOKUP(D5943,'Cross-Page Data'!$I$4:$J$13,2,FALSE),IF(J5943="solar",VLOOKUP('Form 923'!D5943,'Cross-Page Data'!$I$14:$J$117,2,FALSE),J5943))</f>
        <v>heavy or residual fuel oil</v>
      </c>
      <c r="J5943" t="str">
        <f>VLOOKUP(E5943,'Cross-Page Data'!$D$4:$F$48,3,FALSE)</f>
        <v>heavy or residual fuel oil</v>
      </c>
      <c r="K5943" t="b">
        <f t="shared" si="92"/>
        <v>1</v>
      </c>
    </row>
    <row r="5944" spans="1:11">
      <c r="A5944" s="120">
        <v>50799</v>
      </c>
      <c r="B5944" s="121" t="s">
        <v>201</v>
      </c>
      <c r="C5944" s="121" t="s">
        <v>206</v>
      </c>
      <c r="D5944" s="121" t="s">
        <v>39</v>
      </c>
      <c r="E5944" s="121" t="s">
        <v>38</v>
      </c>
      <c r="F5944" s="122">
        <v>6433</v>
      </c>
      <c r="G5944" s="122">
        <v>2404</v>
      </c>
      <c r="H5944" s="120">
        <v>2019</v>
      </c>
      <c r="I5944" t="str">
        <f>IF(J5944="natural gas",VLOOKUP(D5944,'Cross-Page Data'!$I$4:$J$13,2,FALSE),IF(J5944="solar",VLOOKUP('Form 923'!D5944,'Cross-Page Data'!$I$14:$J$117,2,FALSE),J5944))</f>
        <v>natural gas nonpeaker - preexisting nonretiring</v>
      </c>
      <c r="J5944" t="str">
        <f>VLOOKUP(E5944,'Cross-Page Data'!$D$4:$F$48,3,FALSE)</f>
        <v>natural gas</v>
      </c>
      <c r="K5944" t="b">
        <f t="shared" si="92"/>
        <v>1</v>
      </c>
    </row>
    <row r="5945" spans="1:11">
      <c r="A5945" s="120">
        <v>50799</v>
      </c>
      <c r="B5945" s="121" t="s">
        <v>201</v>
      </c>
      <c r="C5945" s="121" t="s">
        <v>206</v>
      </c>
      <c r="D5945" s="121" t="s">
        <v>61</v>
      </c>
      <c r="E5945" s="121" t="s">
        <v>70</v>
      </c>
      <c r="F5945" s="122">
        <v>0</v>
      </c>
      <c r="G5945" s="122">
        <v>0</v>
      </c>
      <c r="H5945" s="120">
        <v>2019</v>
      </c>
      <c r="I5945" t="str">
        <f>IF(J5945="natural gas",VLOOKUP(D5945,'Cross-Page Data'!$I$4:$J$13,2,FALSE),IF(J5945="solar",VLOOKUP('Form 923'!D5945,'Cross-Page Data'!$I$14:$J$117,2,FALSE),J5945))</f>
        <v>heavy or residual fuel oil</v>
      </c>
      <c r="J5945" t="str">
        <f>VLOOKUP(E5945,'Cross-Page Data'!$D$4:$F$48,3,FALSE)</f>
        <v>heavy or residual fuel oil</v>
      </c>
      <c r="K5945" t="b">
        <f t="shared" si="92"/>
        <v>1</v>
      </c>
    </row>
    <row r="5946" spans="1:11">
      <c r="A5946" s="120">
        <v>50799</v>
      </c>
      <c r="B5946" s="121" t="s">
        <v>201</v>
      </c>
      <c r="C5946" s="121" t="s">
        <v>206</v>
      </c>
      <c r="D5946" s="121" t="s">
        <v>61</v>
      </c>
      <c r="E5946" s="121" t="s">
        <v>38</v>
      </c>
      <c r="F5946" s="122">
        <v>75001</v>
      </c>
      <c r="G5946" s="122">
        <v>5655</v>
      </c>
      <c r="H5946" s="120">
        <v>2019</v>
      </c>
      <c r="I5946" t="str">
        <f>IF(J5946="natural gas",VLOOKUP(D5946,'Cross-Page Data'!$I$4:$J$13,2,FALSE),IF(J5946="solar",VLOOKUP('Form 923'!D5946,'Cross-Page Data'!$I$14:$J$117,2,FALSE),J5946))</f>
        <v>natural gas nonpeaker - preexisting nonretiring</v>
      </c>
      <c r="J5946" t="str">
        <f>VLOOKUP(E5946,'Cross-Page Data'!$D$4:$F$48,3,FALSE)</f>
        <v>natural gas</v>
      </c>
      <c r="K5946" t="b">
        <f t="shared" si="92"/>
        <v>1</v>
      </c>
    </row>
    <row r="5947" spans="1:11">
      <c r="A5947" s="120">
        <v>50803</v>
      </c>
      <c r="B5947" s="121" t="s">
        <v>205</v>
      </c>
      <c r="C5947" s="121" t="s">
        <v>209</v>
      </c>
      <c r="D5947" s="121" t="s">
        <v>68</v>
      </c>
      <c r="E5947" s="121" t="s">
        <v>38</v>
      </c>
      <c r="F5947" s="122">
        <v>676440</v>
      </c>
      <c r="G5947" s="122">
        <v>148690</v>
      </c>
      <c r="H5947" s="120">
        <v>2019</v>
      </c>
      <c r="I5947" t="str">
        <f>IF(J5947="natural gas",VLOOKUP(D5947,'Cross-Page Data'!$I$4:$J$13,2,FALSE),IF(J5947="solar",VLOOKUP('Form 923'!D5947,'Cross-Page Data'!$I$14:$J$117,2,FALSE),J5947))</f>
        <v>natural gas nonpeaker - preexisting retiring</v>
      </c>
      <c r="J5947" t="str">
        <f>VLOOKUP(E5947,'Cross-Page Data'!$D$4:$F$48,3,FALSE)</f>
        <v>natural gas</v>
      </c>
      <c r="K5947" t="b">
        <f t="shared" si="92"/>
        <v>0</v>
      </c>
    </row>
    <row r="5948" spans="1:11">
      <c r="A5948" s="120">
        <v>50804</v>
      </c>
      <c r="B5948" s="121" t="s">
        <v>205</v>
      </c>
      <c r="C5948" s="121" t="s">
        <v>209</v>
      </c>
      <c r="D5948" s="121" t="s">
        <v>68</v>
      </c>
      <c r="E5948" s="121" t="s">
        <v>59</v>
      </c>
      <c r="F5948" s="122">
        <v>5010638</v>
      </c>
      <c r="G5948" s="122">
        <v>267944.23</v>
      </c>
      <c r="H5948" s="120">
        <v>2019</v>
      </c>
      <c r="I5948" t="str">
        <f>IF(J5948="natural gas",VLOOKUP(D5948,'Cross-Page Data'!$I$4:$J$13,2,FALSE),IF(J5948="solar",VLOOKUP('Form 923'!D5948,'Cross-Page Data'!$I$14:$J$117,2,FALSE),J5948))</f>
        <v>biomass</v>
      </c>
      <c r="J5948" t="str">
        <f>VLOOKUP(E5948,'Cross-Page Data'!$D$4:$F$48,3,FALSE)</f>
        <v>biomass</v>
      </c>
      <c r="K5948" t="b">
        <f t="shared" si="92"/>
        <v>0</v>
      </c>
    </row>
    <row r="5949" spans="1:11">
      <c r="A5949" s="120">
        <v>50804</v>
      </c>
      <c r="B5949" s="121" t="s">
        <v>205</v>
      </c>
      <c r="C5949" s="121" t="s">
        <v>209</v>
      </c>
      <c r="D5949" s="121" t="s">
        <v>68</v>
      </c>
      <c r="E5949" s="121" t="s">
        <v>70</v>
      </c>
      <c r="F5949" s="122">
        <v>2247</v>
      </c>
      <c r="G5949" s="122">
        <v>120.138</v>
      </c>
      <c r="H5949" s="120">
        <v>2019</v>
      </c>
      <c r="I5949" t="str">
        <f>IF(J5949="natural gas",VLOOKUP(D5949,'Cross-Page Data'!$I$4:$J$13,2,FALSE),IF(J5949="solar",VLOOKUP('Form 923'!D5949,'Cross-Page Data'!$I$14:$J$117,2,FALSE),J5949))</f>
        <v>heavy or residual fuel oil</v>
      </c>
      <c r="J5949" t="str">
        <f>VLOOKUP(E5949,'Cross-Page Data'!$D$4:$F$48,3,FALSE)</f>
        <v>heavy or residual fuel oil</v>
      </c>
      <c r="K5949" t="b">
        <f t="shared" si="92"/>
        <v>0</v>
      </c>
    </row>
    <row r="5950" spans="1:11">
      <c r="A5950" s="120">
        <v>50804</v>
      </c>
      <c r="B5950" s="121" t="s">
        <v>205</v>
      </c>
      <c r="C5950" s="121" t="s">
        <v>209</v>
      </c>
      <c r="D5950" s="121" t="s">
        <v>68</v>
      </c>
      <c r="E5950" s="121" t="s">
        <v>38</v>
      </c>
      <c r="F5950" s="122">
        <v>820416</v>
      </c>
      <c r="G5950" s="122">
        <v>43871.769</v>
      </c>
      <c r="H5950" s="120">
        <v>2019</v>
      </c>
      <c r="I5950" t="str">
        <f>IF(J5950="natural gas",VLOOKUP(D5950,'Cross-Page Data'!$I$4:$J$13,2,FALSE),IF(J5950="solar",VLOOKUP('Form 923'!D5950,'Cross-Page Data'!$I$14:$J$117,2,FALSE),J5950))</f>
        <v>natural gas nonpeaker - preexisting retiring</v>
      </c>
      <c r="J5950" t="str">
        <f>VLOOKUP(E5950,'Cross-Page Data'!$D$4:$F$48,3,FALSE)</f>
        <v>natural gas</v>
      </c>
      <c r="K5950" t="b">
        <f t="shared" si="92"/>
        <v>0</v>
      </c>
    </row>
    <row r="5951" spans="1:11">
      <c r="A5951" s="120">
        <v>50804</v>
      </c>
      <c r="B5951" s="121" t="s">
        <v>205</v>
      </c>
      <c r="C5951" s="121" t="s">
        <v>209</v>
      </c>
      <c r="D5951" s="121" t="s">
        <v>68</v>
      </c>
      <c r="E5951" s="121" t="s">
        <v>130</v>
      </c>
      <c r="F5951" s="122">
        <v>104383</v>
      </c>
      <c r="G5951" s="122">
        <v>5581.97</v>
      </c>
      <c r="H5951" s="120">
        <v>2019</v>
      </c>
      <c r="I5951" t="str">
        <f>IF(J5951="natural gas",VLOOKUP(D5951,'Cross-Page Data'!$I$4:$J$13,2,FALSE),IF(J5951="solar",VLOOKUP('Form 923'!D5951,'Cross-Page Data'!$I$14:$J$117,2,FALSE),J5951))</f>
        <v>biomass</v>
      </c>
      <c r="J5951" t="str">
        <f>VLOOKUP(E5951,'Cross-Page Data'!$D$4:$F$48,3,FALSE)</f>
        <v>biomass</v>
      </c>
      <c r="K5951" t="b">
        <f t="shared" si="92"/>
        <v>0</v>
      </c>
    </row>
    <row r="5952" spans="1:11">
      <c r="A5952" s="120">
        <v>50804</v>
      </c>
      <c r="B5952" s="121" t="s">
        <v>205</v>
      </c>
      <c r="C5952" s="121" t="s">
        <v>209</v>
      </c>
      <c r="D5952" s="121" t="s">
        <v>68</v>
      </c>
      <c r="E5952" s="121" t="s">
        <v>134</v>
      </c>
      <c r="F5952" s="122">
        <v>138777</v>
      </c>
      <c r="G5952" s="122">
        <v>7421.087</v>
      </c>
      <c r="H5952" s="120">
        <v>2019</v>
      </c>
      <c r="I5952" t="str">
        <f>IF(J5952="natural gas",VLOOKUP(D5952,'Cross-Page Data'!$I$4:$J$13,2,FALSE),IF(J5952="solar",VLOOKUP('Form 923'!D5952,'Cross-Page Data'!$I$14:$J$117,2,FALSE),J5952))</f>
        <v>biomass</v>
      </c>
      <c r="J5952" t="str">
        <f>VLOOKUP(E5952,'Cross-Page Data'!$D$4:$F$48,3,FALSE)</f>
        <v>biomass</v>
      </c>
      <c r="K5952" t="b">
        <f t="shared" si="92"/>
        <v>0</v>
      </c>
    </row>
    <row r="5953" spans="1:11">
      <c r="A5953" s="120">
        <v>50804</v>
      </c>
      <c r="B5953" s="121" t="s">
        <v>205</v>
      </c>
      <c r="C5953" s="121" t="s">
        <v>209</v>
      </c>
      <c r="D5953" s="121" t="s">
        <v>68</v>
      </c>
      <c r="E5953" s="121" t="s">
        <v>160</v>
      </c>
      <c r="F5953" s="122">
        <v>15068</v>
      </c>
      <c r="G5953" s="122">
        <v>805.785</v>
      </c>
      <c r="H5953" s="120">
        <v>2019</v>
      </c>
      <c r="I5953" t="str">
        <f>IF(J5953="natural gas",VLOOKUP(D5953,'Cross-Page Data'!$I$4:$J$13,2,FALSE),IF(J5953="solar",VLOOKUP('Form 923'!D5953,'Cross-Page Data'!$I$14:$J$117,2,FALSE),J5953))</f>
        <v>biomass</v>
      </c>
      <c r="J5953" t="str">
        <f>VLOOKUP(E5953,'Cross-Page Data'!$D$4:$F$48,3,FALSE)</f>
        <v>biomass</v>
      </c>
      <c r="K5953" t="b">
        <f t="shared" si="92"/>
        <v>0</v>
      </c>
    </row>
    <row r="5954" spans="1:11">
      <c r="A5954" s="120">
        <v>50804</v>
      </c>
      <c r="B5954" s="121" t="s">
        <v>205</v>
      </c>
      <c r="C5954" s="121" t="s">
        <v>209</v>
      </c>
      <c r="D5954" s="121" t="s">
        <v>68</v>
      </c>
      <c r="E5954" s="121" t="s">
        <v>176</v>
      </c>
      <c r="F5954" s="122">
        <v>2566098</v>
      </c>
      <c r="G5954" s="122">
        <v>137222.38</v>
      </c>
      <c r="H5954" s="120">
        <v>2019</v>
      </c>
      <c r="I5954" t="str">
        <f>IF(J5954="natural gas",VLOOKUP(D5954,'Cross-Page Data'!$I$4:$J$13,2,FALSE),IF(J5954="solar",VLOOKUP('Form 923'!D5954,'Cross-Page Data'!$I$14:$J$117,2,FALSE),J5954))</f>
        <v>biomass</v>
      </c>
      <c r="J5954" t="str">
        <f>VLOOKUP(E5954,'Cross-Page Data'!$D$4:$F$48,3,FALSE)</f>
        <v>biomass</v>
      </c>
      <c r="K5954" t="b">
        <f t="shared" si="92"/>
        <v>0</v>
      </c>
    </row>
    <row r="5955" spans="1:11">
      <c r="A5955" s="120">
        <v>50806</v>
      </c>
      <c r="B5955" s="121" t="s">
        <v>205</v>
      </c>
      <c r="C5955" s="121" t="s">
        <v>209</v>
      </c>
      <c r="D5955" s="121" t="s">
        <v>68</v>
      </c>
      <c r="E5955" s="121" t="s">
        <v>54</v>
      </c>
      <c r="F5955" s="122">
        <v>41778</v>
      </c>
      <c r="G5955" s="122">
        <v>8583.843</v>
      </c>
      <c r="H5955" s="120">
        <v>2019</v>
      </c>
      <c r="I5955" t="str">
        <f>IF(J5955="natural gas",VLOOKUP(D5955,'Cross-Page Data'!$I$4:$J$13,2,FALSE),IF(J5955="solar",VLOOKUP('Form 923'!D5955,'Cross-Page Data'!$I$14:$J$117,2,FALSE),J5955))</f>
        <v>hard coal</v>
      </c>
      <c r="J5955" t="str">
        <f>VLOOKUP(E5955,'Cross-Page Data'!$D$4:$F$48,3,FALSE)</f>
        <v>hard coal</v>
      </c>
      <c r="K5955" t="b">
        <f t="shared" si="92"/>
        <v>0</v>
      </c>
    </row>
    <row r="5956" spans="1:11">
      <c r="A5956" s="120">
        <v>50806</v>
      </c>
      <c r="B5956" s="121" t="s">
        <v>205</v>
      </c>
      <c r="C5956" s="121" t="s">
        <v>209</v>
      </c>
      <c r="D5956" s="121" t="s">
        <v>68</v>
      </c>
      <c r="E5956" s="121" t="s">
        <v>59</v>
      </c>
      <c r="F5956" s="122">
        <v>869806</v>
      </c>
      <c r="G5956" s="122">
        <v>178707.95</v>
      </c>
      <c r="H5956" s="120">
        <v>2019</v>
      </c>
      <c r="I5956" t="str">
        <f>IF(J5956="natural gas",VLOOKUP(D5956,'Cross-Page Data'!$I$4:$J$13,2,FALSE),IF(J5956="solar",VLOOKUP('Form 923'!D5956,'Cross-Page Data'!$I$14:$J$117,2,FALSE),J5956))</f>
        <v>biomass</v>
      </c>
      <c r="J5956" t="str">
        <f>VLOOKUP(E5956,'Cross-Page Data'!$D$4:$F$48,3,FALSE)</f>
        <v>biomass</v>
      </c>
      <c r="K5956" t="b">
        <f t="shared" si="92"/>
        <v>0</v>
      </c>
    </row>
    <row r="5957" spans="1:11">
      <c r="A5957" s="120">
        <v>50806</v>
      </c>
      <c r="B5957" s="121" t="s">
        <v>205</v>
      </c>
      <c r="C5957" s="121" t="s">
        <v>209</v>
      </c>
      <c r="D5957" s="121" t="s">
        <v>68</v>
      </c>
      <c r="E5957" s="121" t="s">
        <v>38</v>
      </c>
      <c r="F5957" s="122">
        <v>44717</v>
      </c>
      <c r="G5957" s="122">
        <v>9187.461</v>
      </c>
      <c r="H5957" s="120">
        <v>2019</v>
      </c>
      <c r="I5957" t="str">
        <f>IF(J5957="natural gas",VLOOKUP(D5957,'Cross-Page Data'!$I$4:$J$13,2,FALSE),IF(J5957="solar",VLOOKUP('Form 923'!D5957,'Cross-Page Data'!$I$14:$J$117,2,FALSE),J5957))</f>
        <v>natural gas nonpeaker - preexisting retiring</v>
      </c>
      <c r="J5957" t="str">
        <f>VLOOKUP(E5957,'Cross-Page Data'!$D$4:$F$48,3,FALSE)</f>
        <v>natural gas</v>
      </c>
      <c r="K5957" t="b">
        <f t="shared" si="92"/>
        <v>0</v>
      </c>
    </row>
    <row r="5958" spans="1:11">
      <c r="A5958" s="120">
        <v>50806</v>
      </c>
      <c r="B5958" s="121" t="s">
        <v>205</v>
      </c>
      <c r="C5958" s="121" t="s">
        <v>209</v>
      </c>
      <c r="D5958" s="121" t="s">
        <v>68</v>
      </c>
      <c r="E5958" s="121" t="s">
        <v>152</v>
      </c>
      <c r="F5958" s="122">
        <v>4214</v>
      </c>
      <c r="G5958" s="122">
        <v>865.579</v>
      </c>
      <c r="H5958" s="120">
        <v>2019</v>
      </c>
      <c r="I5958" t="str">
        <f>IF(J5958="natural gas",VLOOKUP(D5958,'Cross-Page Data'!$I$4:$J$13,2,FALSE),IF(J5958="solar",VLOOKUP('Form 923'!D5958,'Cross-Page Data'!$I$14:$J$117,2,FALSE),J5958))</f>
        <v>heavy or residual fuel oil</v>
      </c>
      <c r="J5958" t="str">
        <f>VLOOKUP(E5958,'Cross-Page Data'!$D$4:$F$48,3,FALSE)</f>
        <v>heavy or residual fuel oil</v>
      </c>
      <c r="K5958" t="b">
        <f t="shared" si="92"/>
        <v>0</v>
      </c>
    </row>
    <row r="5959" spans="1:11">
      <c r="A5959" s="120">
        <v>50806</v>
      </c>
      <c r="B5959" s="121" t="s">
        <v>205</v>
      </c>
      <c r="C5959" s="121" t="s">
        <v>209</v>
      </c>
      <c r="D5959" s="121" t="s">
        <v>68</v>
      </c>
      <c r="E5959" s="121" t="s">
        <v>176</v>
      </c>
      <c r="F5959" s="122">
        <v>793502</v>
      </c>
      <c r="G5959" s="122">
        <v>163030.79</v>
      </c>
      <c r="H5959" s="120">
        <v>2019</v>
      </c>
      <c r="I5959" t="str">
        <f>IF(J5959="natural gas",VLOOKUP(D5959,'Cross-Page Data'!$I$4:$J$13,2,FALSE),IF(J5959="solar",VLOOKUP('Form 923'!D5959,'Cross-Page Data'!$I$14:$J$117,2,FALSE),J5959))</f>
        <v>biomass</v>
      </c>
      <c r="J5959" t="str">
        <f>VLOOKUP(E5959,'Cross-Page Data'!$D$4:$F$48,3,FALSE)</f>
        <v>biomass</v>
      </c>
      <c r="K5959" t="b">
        <f t="shared" ref="K5959:K6022" si="93">IF(AND($N$6=FALSE,OR(C5959="Commercial NAICS Cogen",C5959="Industrial NAICS Cogen",C5959="NAICS-22 Cogen")),FALSE,IF(AND($N$7=FALSE,OR(C5959="Commercial NAICS Cogen",C5959="Commercial NAICS Non-Cogen",C5959="industrial NAICS Cogen",C5959="industrial NAICS non-cogen")),FALSE,TRUE))</f>
        <v>0</v>
      </c>
    </row>
    <row r="5960" spans="1:11">
      <c r="A5960" s="120">
        <v>50813</v>
      </c>
      <c r="B5960" s="121" t="s">
        <v>205</v>
      </c>
      <c r="C5960" s="121" t="s">
        <v>209</v>
      </c>
      <c r="D5960" s="121" t="s">
        <v>68</v>
      </c>
      <c r="E5960" s="121" t="s">
        <v>54</v>
      </c>
      <c r="F5960" s="122">
        <v>58111</v>
      </c>
      <c r="G5960" s="122">
        <v>4603.365</v>
      </c>
      <c r="H5960" s="120">
        <v>2019</v>
      </c>
      <c r="I5960" t="str">
        <f>IF(J5960="natural gas",VLOOKUP(D5960,'Cross-Page Data'!$I$4:$J$13,2,FALSE),IF(J5960="solar",VLOOKUP('Form 923'!D5960,'Cross-Page Data'!$I$14:$J$117,2,FALSE),J5960))</f>
        <v>hard coal</v>
      </c>
      <c r="J5960" t="str">
        <f>VLOOKUP(E5960,'Cross-Page Data'!$D$4:$F$48,3,FALSE)</f>
        <v>hard coal</v>
      </c>
      <c r="K5960" t="b">
        <f t="shared" si="93"/>
        <v>0</v>
      </c>
    </row>
    <row r="5961" spans="1:11">
      <c r="A5961" s="120">
        <v>50813</v>
      </c>
      <c r="B5961" s="121" t="s">
        <v>205</v>
      </c>
      <c r="C5961" s="121" t="s">
        <v>209</v>
      </c>
      <c r="D5961" s="121" t="s">
        <v>68</v>
      </c>
      <c r="E5961" s="121" t="s">
        <v>59</v>
      </c>
      <c r="F5961" s="122">
        <v>1585657</v>
      </c>
      <c r="G5961" s="122">
        <v>124496.1</v>
      </c>
      <c r="H5961" s="120">
        <v>2019</v>
      </c>
      <c r="I5961" t="str">
        <f>IF(J5961="natural gas",VLOOKUP(D5961,'Cross-Page Data'!$I$4:$J$13,2,FALSE),IF(J5961="solar",VLOOKUP('Form 923'!D5961,'Cross-Page Data'!$I$14:$J$117,2,FALSE),J5961))</f>
        <v>biomass</v>
      </c>
      <c r="J5961" t="str">
        <f>VLOOKUP(E5961,'Cross-Page Data'!$D$4:$F$48,3,FALSE)</f>
        <v>biomass</v>
      </c>
      <c r="K5961" t="b">
        <f t="shared" si="93"/>
        <v>0</v>
      </c>
    </row>
    <row r="5962" spans="1:11">
      <c r="A5962" s="120">
        <v>50813</v>
      </c>
      <c r="B5962" s="121" t="s">
        <v>205</v>
      </c>
      <c r="C5962" s="121" t="s">
        <v>209</v>
      </c>
      <c r="D5962" s="121" t="s">
        <v>68</v>
      </c>
      <c r="E5962" s="121" t="s">
        <v>70</v>
      </c>
      <c r="F5962" s="122">
        <v>0</v>
      </c>
      <c r="G5962" s="122">
        <v>0</v>
      </c>
      <c r="H5962" s="120">
        <v>2019</v>
      </c>
      <c r="I5962" t="str">
        <f>IF(J5962="natural gas",VLOOKUP(D5962,'Cross-Page Data'!$I$4:$J$13,2,FALSE),IF(J5962="solar",VLOOKUP('Form 923'!D5962,'Cross-Page Data'!$I$14:$J$117,2,FALSE),J5962))</f>
        <v>heavy or residual fuel oil</v>
      </c>
      <c r="J5962" t="str">
        <f>VLOOKUP(E5962,'Cross-Page Data'!$D$4:$F$48,3,FALSE)</f>
        <v>heavy or residual fuel oil</v>
      </c>
      <c r="K5962" t="b">
        <f t="shared" si="93"/>
        <v>0</v>
      </c>
    </row>
    <row r="5963" spans="1:11">
      <c r="A5963" s="120">
        <v>50813</v>
      </c>
      <c r="B5963" s="121" t="s">
        <v>205</v>
      </c>
      <c r="C5963" s="121" t="s">
        <v>209</v>
      </c>
      <c r="D5963" s="121" t="s">
        <v>68</v>
      </c>
      <c r="E5963" s="121" t="s">
        <v>38</v>
      </c>
      <c r="F5963" s="122">
        <v>763624</v>
      </c>
      <c r="G5963" s="122">
        <v>59733.858</v>
      </c>
      <c r="H5963" s="120">
        <v>2019</v>
      </c>
      <c r="I5963" t="str">
        <f>IF(J5963="natural gas",VLOOKUP(D5963,'Cross-Page Data'!$I$4:$J$13,2,FALSE),IF(J5963="solar",VLOOKUP('Form 923'!D5963,'Cross-Page Data'!$I$14:$J$117,2,FALSE),J5963))</f>
        <v>natural gas nonpeaker - preexisting retiring</v>
      </c>
      <c r="J5963" t="str">
        <f>VLOOKUP(E5963,'Cross-Page Data'!$D$4:$F$48,3,FALSE)</f>
        <v>natural gas</v>
      </c>
      <c r="K5963" t="b">
        <f t="shared" si="93"/>
        <v>0</v>
      </c>
    </row>
    <row r="5964" spans="1:11">
      <c r="A5964" s="120">
        <v>50813</v>
      </c>
      <c r="B5964" s="121" t="s">
        <v>205</v>
      </c>
      <c r="C5964" s="121" t="s">
        <v>209</v>
      </c>
      <c r="D5964" s="121" t="s">
        <v>68</v>
      </c>
      <c r="E5964" s="121" t="s">
        <v>152</v>
      </c>
      <c r="F5964" s="122">
        <v>0</v>
      </c>
      <c r="G5964" s="122">
        <v>0</v>
      </c>
      <c r="H5964" s="120">
        <v>2019</v>
      </c>
      <c r="I5964" t="str">
        <f>IF(J5964="natural gas",VLOOKUP(D5964,'Cross-Page Data'!$I$4:$J$13,2,FALSE),IF(J5964="solar",VLOOKUP('Form 923'!D5964,'Cross-Page Data'!$I$14:$J$117,2,FALSE),J5964))</f>
        <v>heavy or residual fuel oil</v>
      </c>
      <c r="J5964" t="str">
        <f>VLOOKUP(E5964,'Cross-Page Data'!$D$4:$F$48,3,FALSE)</f>
        <v>heavy or residual fuel oil</v>
      </c>
      <c r="K5964" t="b">
        <f t="shared" si="93"/>
        <v>0</v>
      </c>
    </row>
    <row r="5965" spans="1:11">
      <c r="A5965" s="120">
        <v>50813</v>
      </c>
      <c r="B5965" s="121" t="s">
        <v>205</v>
      </c>
      <c r="C5965" s="121" t="s">
        <v>209</v>
      </c>
      <c r="D5965" s="121" t="s">
        <v>68</v>
      </c>
      <c r="E5965" s="121" t="s">
        <v>176</v>
      </c>
      <c r="F5965" s="122">
        <v>933321</v>
      </c>
      <c r="G5965" s="122">
        <v>73248.68</v>
      </c>
      <c r="H5965" s="120">
        <v>2019</v>
      </c>
      <c r="I5965" t="str">
        <f>IF(J5965="natural gas",VLOOKUP(D5965,'Cross-Page Data'!$I$4:$J$13,2,FALSE),IF(J5965="solar",VLOOKUP('Form 923'!D5965,'Cross-Page Data'!$I$14:$J$117,2,FALSE),J5965))</f>
        <v>biomass</v>
      </c>
      <c r="J5965" t="str">
        <f>VLOOKUP(E5965,'Cross-Page Data'!$D$4:$F$48,3,FALSE)</f>
        <v>biomass</v>
      </c>
      <c r="K5965" t="b">
        <f t="shared" si="93"/>
        <v>0</v>
      </c>
    </row>
    <row r="5966" spans="1:11">
      <c r="A5966" s="120">
        <v>50815</v>
      </c>
      <c r="B5966" s="121" t="s">
        <v>205</v>
      </c>
      <c r="C5966" s="121" t="s">
        <v>208</v>
      </c>
      <c r="D5966" s="121" t="s">
        <v>39</v>
      </c>
      <c r="E5966" s="121" t="s">
        <v>38</v>
      </c>
      <c r="F5966" s="122">
        <v>643938</v>
      </c>
      <c r="G5966" s="122">
        <v>610121</v>
      </c>
      <c r="H5966" s="120">
        <v>2019</v>
      </c>
      <c r="I5966" t="str">
        <f>IF(J5966="natural gas",VLOOKUP(D5966,'Cross-Page Data'!$I$4:$J$13,2,FALSE),IF(J5966="solar",VLOOKUP('Form 923'!D5966,'Cross-Page Data'!$I$14:$J$117,2,FALSE),J5966))</f>
        <v>natural gas nonpeaker - preexisting nonretiring</v>
      </c>
      <c r="J5966" t="str">
        <f>VLOOKUP(E5966,'Cross-Page Data'!$D$4:$F$48,3,FALSE)</f>
        <v>natural gas</v>
      </c>
      <c r="K5966" t="b">
        <f t="shared" si="93"/>
        <v>0</v>
      </c>
    </row>
    <row r="5967" spans="1:11">
      <c r="A5967" s="120">
        <v>50815</v>
      </c>
      <c r="B5967" s="121" t="s">
        <v>205</v>
      </c>
      <c r="C5967" s="121" t="s">
        <v>208</v>
      </c>
      <c r="D5967" s="121" t="s">
        <v>61</v>
      </c>
      <c r="E5967" s="121" t="s">
        <v>38</v>
      </c>
      <c r="F5967" s="122">
        <v>16447831</v>
      </c>
      <c r="G5967" s="122">
        <v>2599000</v>
      </c>
      <c r="H5967" s="120">
        <v>2019</v>
      </c>
      <c r="I5967" t="str">
        <f>IF(J5967="natural gas",VLOOKUP(D5967,'Cross-Page Data'!$I$4:$J$13,2,FALSE),IF(J5967="solar",VLOOKUP('Form 923'!D5967,'Cross-Page Data'!$I$14:$J$117,2,FALSE),J5967))</f>
        <v>natural gas nonpeaker - preexisting nonretiring</v>
      </c>
      <c r="J5967" t="str">
        <f>VLOOKUP(E5967,'Cross-Page Data'!$D$4:$F$48,3,FALSE)</f>
        <v>natural gas</v>
      </c>
      <c r="K5967" t="b">
        <f t="shared" si="93"/>
        <v>0</v>
      </c>
    </row>
    <row r="5968" spans="1:11">
      <c r="A5968" s="120">
        <v>50820</v>
      </c>
      <c r="B5968" s="121" t="s">
        <v>201</v>
      </c>
      <c r="C5968" s="121" t="s">
        <v>206</v>
      </c>
      <c r="D5968" s="121" t="s">
        <v>128</v>
      </c>
      <c r="E5968" s="121" t="s">
        <v>180</v>
      </c>
      <c r="F5968" s="122">
        <v>57071</v>
      </c>
      <c r="G5968" s="122">
        <v>6411</v>
      </c>
      <c r="H5968" s="120">
        <v>2019</v>
      </c>
      <c r="I5968" t="str">
        <f>IF(J5968="natural gas",VLOOKUP(D5968,'Cross-Page Data'!$I$4:$J$13,2,FALSE),IF(J5968="solar",VLOOKUP('Form 923'!D5968,'Cross-Page Data'!$I$14:$J$117,2,FALSE),J5968))</f>
        <v>wind</v>
      </c>
      <c r="J5968" t="str">
        <f>VLOOKUP(E5968,'Cross-Page Data'!$D$4:$F$48,3,FALSE)</f>
        <v>wind</v>
      </c>
      <c r="K5968" t="b">
        <f t="shared" si="93"/>
        <v>1</v>
      </c>
    </row>
    <row r="5969" spans="1:11">
      <c r="A5969" s="120">
        <v>50821</v>
      </c>
      <c r="B5969" s="121" t="s">
        <v>201</v>
      </c>
      <c r="C5969" s="121" t="s">
        <v>206</v>
      </c>
      <c r="D5969" s="121" t="s">
        <v>128</v>
      </c>
      <c r="E5969" s="121" t="s">
        <v>180</v>
      </c>
      <c r="F5969" s="122">
        <v>463694</v>
      </c>
      <c r="G5969" s="122">
        <v>52089</v>
      </c>
      <c r="H5969" s="120">
        <v>2019</v>
      </c>
      <c r="I5969" t="str">
        <f>IF(J5969="natural gas",VLOOKUP(D5969,'Cross-Page Data'!$I$4:$J$13,2,FALSE),IF(J5969="solar",VLOOKUP('Form 923'!D5969,'Cross-Page Data'!$I$14:$J$117,2,FALSE),J5969))</f>
        <v>wind</v>
      </c>
      <c r="J5969" t="str">
        <f>VLOOKUP(E5969,'Cross-Page Data'!$D$4:$F$48,3,FALSE)</f>
        <v>wind</v>
      </c>
      <c r="K5969" t="b">
        <f t="shared" si="93"/>
        <v>1</v>
      </c>
    </row>
    <row r="5970" spans="1:11">
      <c r="A5970" s="120">
        <v>50823</v>
      </c>
      <c r="B5970" s="121" t="s">
        <v>201</v>
      </c>
      <c r="C5970" s="121" t="s">
        <v>206</v>
      </c>
      <c r="D5970" s="121" t="s">
        <v>128</v>
      </c>
      <c r="E5970" s="121" t="s">
        <v>180</v>
      </c>
      <c r="F5970" s="122">
        <v>437684</v>
      </c>
      <c r="G5970" s="122">
        <v>49167</v>
      </c>
      <c r="H5970" s="120">
        <v>2019</v>
      </c>
      <c r="I5970" t="str">
        <f>IF(J5970="natural gas",VLOOKUP(D5970,'Cross-Page Data'!$I$4:$J$13,2,FALSE),IF(J5970="solar",VLOOKUP('Form 923'!D5970,'Cross-Page Data'!$I$14:$J$117,2,FALSE),J5970))</f>
        <v>wind</v>
      </c>
      <c r="J5970" t="str">
        <f>VLOOKUP(E5970,'Cross-Page Data'!$D$4:$F$48,3,FALSE)</f>
        <v>wind</v>
      </c>
      <c r="K5970" t="b">
        <f t="shared" si="93"/>
        <v>1</v>
      </c>
    </row>
    <row r="5971" spans="1:11">
      <c r="A5971" s="120">
        <v>50827</v>
      </c>
      <c r="B5971" s="121" t="s">
        <v>201</v>
      </c>
      <c r="C5971" s="121" t="s">
        <v>206</v>
      </c>
      <c r="D5971" s="121" t="s">
        <v>116</v>
      </c>
      <c r="E5971" s="121" t="s">
        <v>170</v>
      </c>
      <c r="F5971" s="122">
        <v>473569</v>
      </c>
      <c r="G5971" s="122">
        <v>53198</v>
      </c>
      <c r="H5971" s="120">
        <v>2019</v>
      </c>
      <c r="I5971" t="str">
        <f>IF(J5971="natural gas",VLOOKUP(D5971,'Cross-Page Data'!$I$4:$J$13,2,FALSE),IF(J5971="solar",VLOOKUP('Form 923'!D5971,'Cross-Page Data'!$I$14:$J$117,2,FALSE),J5971))</f>
        <v>hydro</v>
      </c>
      <c r="J5971" t="str">
        <f>VLOOKUP(E5971,'Cross-Page Data'!$D$4:$F$48,3,FALSE)</f>
        <v>hydro</v>
      </c>
      <c r="K5971" t="b">
        <f t="shared" si="93"/>
        <v>1</v>
      </c>
    </row>
    <row r="5972" spans="1:11">
      <c r="A5972" s="120">
        <v>50832</v>
      </c>
      <c r="B5972" s="121" t="s">
        <v>201</v>
      </c>
      <c r="C5972" s="121" t="s">
        <v>202</v>
      </c>
      <c r="D5972" s="121" t="s">
        <v>116</v>
      </c>
      <c r="E5972" s="121" t="s">
        <v>170</v>
      </c>
      <c r="F5972" s="122">
        <v>45348</v>
      </c>
      <c r="G5972" s="122">
        <v>5094</v>
      </c>
      <c r="H5972" s="120">
        <v>2019</v>
      </c>
      <c r="I5972" t="str">
        <f>IF(J5972="natural gas",VLOOKUP(D5972,'Cross-Page Data'!$I$4:$J$13,2,FALSE),IF(J5972="solar",VLOOKUP('Form 923'!D5972,'Cross-Page Data'!$I$14:$J$117,2,FALSE),J5972))</f>
        <v>hydro</v>
      </c>
      <c r="J5972" t="str">
        <f>VLOOKUP(E5972,'Cross-Page Data'!$D$4:$F$48,3,FALSE)</f>
        <v>hydro</v>
      </c>
      <c r="K5972" t="b">
        <f t="shared" si="93"/>
        <v>1</v>
      </c>
    </row>
    <row r="5973" spans="1:11">
      <c r="A5973" s="120">
        <v>50835</v>
      </c>
      <c r="B5973" s="121" t="s">
        <v>205</v>
      </c>
      <c r="C5973" s="121" t="s">
        <v>208</v>
      </c>
      <c r="D5973" s="121" t="s">
        <v>68</v>
      </c>
      <c r="E5973" s="121" t="s">
        <v>54</v>
      </c>
      <c r="F5973" s="122">
        <v>4153341</v>
      </c>
      <c r="G5973" s="122">
        <v>381414.03</v>
      </c>
      <c r="H5973" s="120">
        <v>2019</v>
      </c>
      <c r="I5973" t="str">
        <f>IF(J5973="natural gas",VLOOKUP(D5973,'Cross-Page Data'!$I$4:$J$13,2,FALSE),IF(J5973="solar",VLOOKUP('Form 923'!D5973,'Cross-Page Data'!$I$14:$J$117,2,FALSE),J5973))</f>
        <v>hard coal</v>
      </c>
      <c r="J5973" t="str">
        <f>VLOOKUP(E5973,'Cross-Page Data'!$D$4:$F$48,3,FALSE)</f>
        <v>hard coal</v>
      </c>
      <c r="K5973" t="b">
        <f t="shared" si="93"/>
        <v>0</v>
      </c>
    </row>
    <row r="5974" spans="1:11">
      <c r="A5974" s="120">
        <v>50835</v>
      </c>
      <c r="B5974" s="121" t="s">
        <v>205</v>
      </c>
      <c r="C5974" s="121" t="s">
        <v>208</v>
      </c>
      <c r="D5974" s="121" t="s">
        <v>68</v>
      </c>
      <c r="E5974" s="121" t="s">
        <v>38</v>
      </c>
      <c r="F5974" s="122">
        <v>483759</v>
      </c>
      <c r="G5974" s="122">
        <v>44395.996</v>
      </c>
      <c r="H5974" s="120">
        <v>2019</v>
      </c>
      <c r="I5974" t="str">
        <f>IF(J5974="natural gas",VLOOKUP(D5974,'Cross-Page Data'!$I$4:$J$13,2,FALSE),IF(J5974="solar",VLOOKUP('Form 923'!D5974,'Cross-Page Data'!$I$14:$J$117,2,FALSE),J5974))</f>
        <v>natural gas nonpeaker - preexisting retiring</v>
      </c>
      <c r="J5974" t="str">
        <f>VLOOKUP(E5974,'Cross-Page Data'!$D$4:$F$48,3,FALSE)</f>
        <v>natural gas</v>
      </c>
      <c r="K5974" t="b">
        <f t="shared" si="93"/>
        <v>0</v>
      </c>
    </row>
    <row r="5975" spans="1:11">
      <c r="A5975" s="120">
        <v>50835</v>
      </c>
      <c r="B5975" s="121" t="s">
        <v>205</v>
      </c>
      <c r="C5975" s="121" t="s">
        <v>208</v>
      </c>
      <c r="D5975" s="121" t="s">
        <v>68</v>
      </c>
      <c r="E5975" s="121" t="s">
        <v>144</v>
      </c>
      <c r="F5975" s="122">
        <v>0</v>
      </c>
      <c r="G5975" s="122">
        <v>0</v>
      </c>
      <c r="H5975" s="120">
        <v>2019</v>
      </c>
      <c r="I5975" t="str">
        <f>IF(J5975="natural gas",VLOOKUP(D5975,'Cross-Page Data'!$I$4:$J$13,2,FALSE),IF(J5975="solar",VLOOKUP('Form 923'!D5975,'Cross-Page Data'!$I$14:$J$117,2,FALSE),J5975))</f>
        <v>petroleum</v>
      </c>
      <c r="J5975" t="str">
        <f>VLOOKUP(E5975,'Cross-Page Data'!$D$4:$F$48,3,FALSE)</f>
        <v>petroleum</v>
      </c>
      <c r="K5975" t="b">
        <f t="shared" si="93"/>
        <v>0</v>
      </c>
    </row>
    <row r="5976" spans="1:11">
      <c r="A5976" s="120">
        <v>50835</v>
      </c>
      <c r="B5976" s="121" t="s">
        <v>205</v>
      </c>
      <c r="C5976" s="121" t="s">
        <v>208</v>
      </c>
      <c r="D5976" s="121" t="s">
        <v>68</v>
      </c>
      <c r="E5976" s="121" t="s">
        <v>162</v>
      </c>
      <c r="F5976" s="122">
        <v>0</v>
      </c>
      <c r="G5976" s="122">
        <v>0</v>
      </c>
      <c r="H5976" s="120">
        <v>2019</v>
      </c>
      <c r="I5976" t="str">
        <f>IF(J5976="natural gas",VLOOKUP(D5976,'Cross-Page Data'!$I$4:$J$13,2,FALSE),IF(J5976="solar",VLOOKUP('Form 923'!D5976,'Cross-Page Data'!$I$14:$J$117,2,FALSE),J5976))</f>
        <v>hard coal</v>
      </c>
      <c r="J5976" t="str">
        <f>VLOOKUP(E5976,'Cross-Page Data'!$D$4:$F$48,3,FALSE)</f>
        <v>hard coal</v>
      </c>
      <c r="K5976" t="b">
        <f t="shared" si="93"/>
        <v>0</v>
      </c>
    </row>
    <row r="5977" spans="1:11">
      <c r="A5977" s="120">
        <v>50835</v>
      </c>
      <c r="B5977" s="121" t="s">
        <v>205</v>
      </c>
      <c r="C5977" s="121" t="s">
        <v>208</v>
      </c>
      <c r="D5977" s="121" t="s">
        <v>68</v>
      </c>
      <c r="E5977" s="121" t="s">
        <v>166</v>
      </c>
      <c r="F5977" s="122">
        <v>121382</v>
      </c>
      <c r="G5977" s="122">
        <v>11272.644</v>
      </c>
      <c r="H5977" s="120">
        <v>2019</v>
      </c>
      <c r="I5977" t="str">
        <f>IF(J5977="natural gas",VLOOKUP(D5977,'Cross-Page Data'!$I$4:$J$13,2,FALSE),IF(J5977="solar",VLOOKUP('Form 923'!D5977,'Cross-Page Data'!$I$14:$J$117,2,FALSE),J5977))</f>
        <v>other</v>
      </c>
      <c r="J5977" t="str">
        <f>VLOOKUP(E5977,'Cross-Page Data'!$D$4:$F$48,3,FALSE)</f>
        <v>other</v>
      </c>
      <c r="K5977" t="b">
        <f t="shared" si="93"/>
        <v>0</v>
      </c>
    </row>
    <row r="5978" spans="1:11">
      <c r="A5978" s="120">
        <v>50835</v>
      </c>
      <c r="B5978" s="121" t="s">
        <v>205</v>
      </c>
      <c r="C5978" s="121" t="s">
        <v>208</v>
      </c>
      <c r="D5978" s="121" t="s">
        <v>68</v>
      </c>
      <c r="E5978" s="121" t="s">
        <v>176</v>
      </c>
      <c r="F5978" s="122">
        <v>173482</v>
      </c>
      <c r="G5978" s="122">
        <v>15902.332</v>
      </c>
      <c r="H5978" s="120">
        <v>2019</v>
      </c>
      <c r="I5978" t="str">
        <f>IF(J5978="natural gas",VLOOKUP(D5978,'Cross-Page Data'!$I$4:$J$13,2,FALSE),IF(J5978="solar",VLOOKUP('Form 923'!D5978,'Cross-Page Data'!$I$14:$J$117,2,FALSE),J5978))</f>
        <v>biomass</v>
      </c>
      <c r="J5978" t="str">
        <f>VLOOKUP(E5978,'Cross-Page Data'!$D$4:$F$48,3,FALSE)</f>
        <v>biomass</v>
      </c>
      <c r="K5978" t="b">
        <f t="shared" si="93"/>
        <v>0</v>
      </c>
    </row>
    <row r="5979" spans="1:11">
      <c r="A5979" s="120">
        <v>50837</v>
      </c>
      <c r="B5979" s="121" t="s">
        <v>205</v>
      </c>
      <c r="C5979" s="121" t="s">
        <v>208</v>
      </c>
      <c r="D5979" s="121" t="s">
        <v>68</v>
      </c>
      <c r="E5979" s="121" t="s">
        <v>105</v>
      </c>
      <c r="F5979" s="122">
        <v>1444444</v>
      </c>
      <c r="G5979" s="122">
        <v>75598.442</v>
      </c>
      <c r="H5979" s="120">
        <v>2019</v>
      </c>
      <c r="I5979" t="str">
        <f>IF(J5979="natural gas",VLOOKUP(D5979,'Cross-Page Data'!$I$4:$J$13,2,FALSE),IF(J5979="solar",VLOOKUP('Form 923'!D5979,'Cross-Page Data'!$I$14:$J$117,2,FALSE),J5979))</f>
        <v>municipal solid waste</v>
      </c>
      <c r="J5979" t="str">
        <f>VLOOKUP(E5979,'Cross-Page Data'!$D$4:$F$48,3,FALSE)</f>
        <v>municipal solid waste</v>
      </c>
      <c r="K5979" t="b">
        <f t="shared" si="93"/>
        <v>0</v>
      </c>
    </row>
    <row r="5980" spans="1:11">
      <c r="A5980" s="120">
        <v>50837</v>
      </c>
      <c r="B5980" s="121" t="s">
        <v>205</v>
      </c>
      <c r="C5980" s="121" t="s">
        <v>208</v>
      </c>
      <c r="D5980" s="121" t="s">
        <v>68</v>
      </c>
      <c r="E5980" s="121" t="s">
        <v>110</v>
      </c>
      <c r="F5980" s="122">
        <v>1765445</v>
      </c>
      <c r="G5980" s="122">
        <v>92398.946</v>
      </c>
      <c r="H5980" s="120">
        <v>2019</v>
      </c>
      <c r="I5980" t="str">
        <f>IF(J5980="natural gas",VLOOKUP(D5980,'Cross-Page Data'!$I$4:$J$13,2,FALSE),IF(J5980="solar",VLOOKUP('Form 923'!D5980,'Cross-Page Data'!$I$14:$J$117,2,FALSE),J5980))</f>
        <v>municipal solid waste</v>
      </c>
      <c r="J5980" t="str">
        <f>VLOOKUP(E5980,'Cross-Page Data'!$D$4:$F$48,3,FALSE)</f>
        <v>municipal solid waste</v>
      </c>
      <c r="K5980" t="b">
        <f t="shared" si="93"/>
        <v>0</v>
      </c>
    </row>
    <row r="5981" spans="1:11">
      <c r="A5981" s="120">
        <v>50837</v>
      </c>
      <c r="B5981" s="121" t="s">
        <v>205</v>
      </c>
      <c r="C5981" s="121" t="s">
        <v>208</v>
      </c>
      <c r="D5981" s="121" t="s">
        <v>68</v>
      </c>
      <c r="E5981" s="121" t="s">
        <v>38</v>
      </c>
      <c r="F5981" s="122">
        <v>336926</v>
      </c>
      <c r="G5981" s="122">
        <v>17652.612</v>
      </c>
      <c r="H5981" s="120">
        <v>2019</v>
      </c>
      <c r="I5981" t="str">
        <f>IF(J5981="natural gas",VLOOKUP(D5981,'Cross-Page Data'!$I$4:$J$13,2,FALSE),IF(J5981="solar",VLOOKUP('Form 923'!D5981,'Cross-Page Data'!$I$14:$J$117,2,FALSE),J5981))</f>
        <v>natural gas nonpeaker - preexisting retiring</v>
      </c>
      <c r="J5981" t="str">
        <f>VLOOKUP(E5981,'Cross-Page Data'!$D$4:$F$48,3,FALSE)</f>
        <v>natural gas</v>
      </c>
      <c r="K5981" t="b">
        <f t="shared" si="93"/>
        <v>0</v>
      </c>
    </row>
    <row r="5982" ht="25.5" spans="1:11">
      <c r="A5982" s="120">
        <v>50849</v>
      </c>
      <c r="B5982" s="121" t="s">
        <v>205</v>
      </c>
      <c r="C5982" s="121" t="s">
        <v>210</v>
      </c>
      <c r="D5982" s="121" t="s">
        <v>39</v>
      </c>
      <c r="E5982" s="121" t="s">
        <v>70</v>
      </c>
      <c r="F5982" s="122">
        <v>0</v>
      </c>
      <c r="G5982" s="122">
        <v>0</v>
      </c>
      <c r="H5982" s="120">
        <v>2019</v>
      </c>
      <c r="I5982" t="str">
        <f>IF(J5982="natural gas",VLOOKUP(D5982,'Cross-Page Data'!$I$4:$J$13,2,FALSE),IF(J5982="solar",VLOOKUP('Form 923'!D5982,'Cross-Page Data'!$I$14:$J$117,2,FALSE),J5982))</f>
        <v>heavy or residual fuel oil</v>
      </c>
      <c r="J5982" t="str">
        <f>VLOOKUP(E5982,'Cross-Page Data'!$D$4:$F$48,3,FALSE)</f>
        <v>heavy or residual fuel oil</v>
      </c>
      <c r="K5982" t="b">
        <f t="shared" si="93"/>
        <v>0</v>
      </c>
    </row>
    <row r="5983" ht="25.5" spans="1:11">
      <c r="A5983" s="120">
        <v>50849</v>
      </c>
      <c r="B5983" s="121" t="s">
        <v>205</v>
      </c>
      <c r="C5983" s="121" t="s">
        <v>210</v>
      </c>
      <c r="D5983" s="121" t="s">
        <v>39</v>
      </c>
      <c r="E5983" s="121" t="s">
        <v>38</v>
      </c>
      <c r="F5983" s="122">
        <v>62721</v>
      </c>
      <c r="G5983" s="122">
        <v>11581</v>
      </c>
      <c r="H5983" s="120">
        <v>2019</v>
      </c>
      <c r="I5983" t="str">
        <f>IF(J5983="natural gas",VLOOKUP(D5983,'Cross-Page Data'!$I$4:$J$13,2,FALSE),IF(J5983="solar",VLOOKUP('Form 923'!D5983,'Cross-Page Data'!$I$14:$J$117,2,FALSE),J5983))</f>
        <v>natural gas nonpeaker - preexisting nonretiring</v>
      </c>
      <c r="J5983" t="str">
        <f>VLOOKUP(E5983,'Cross-Page Data'!$D$4:$F$48,3,FALSE)</f>
        <v>natural gas</v>
      </c>
      <c r="K5983" t="b">
        <f t="shared" si="93"/>
        <v>0</v>
      </c>
    </row>
    <row r="5984" ht="25.5" spans="1:11">
      <c r="A5984" s="120">
        <v>50849</v>
      </c>
      <c r="B5984" s="121" t="s">
        <v>205</v>
      </c>
      <c r="C5984" s="121" t="s">
        <v>210</v>
      </c>
      <c r="D5984" s="121" t="s">
        <v>61</v>
      </c>
      <c r="E5984" s="121" t="s">
        <v>70</v>
      </c>
      <c r="F5984" s="122">
        <v>0</v>
      </c>
      <c r="G5984" s="122">
        <v>0</v>
      </c>
      <c r="H5984" s="120">
        <v>2019</v>
      </c>
      <c r="I5984" t="str">
        <f>IF(J5984="natural gas",VLOOKUP(D5984,'Cross-Page Data'!$I$4:$J$13,2,FALSE),IF(J5984="solar",VLOOKUP('Form 923'!D5984,'Cross-Page Data'!$I$14:$J$117,2,FALSE),J5984))</f>
        <v>heavy or residual fuel oil</v>
      </c>
      <c r="J5984" t="str">
        <f>VLOOKUP(E5984,'Cross-Page Data'!$D$4:$F$48,3,FALSE)</f>
        <v>heavy or residual fuel oil</v>
      </c>
      <c r="K5984" t="b">
        <f t="shared" si="93"/>
        <v>0</v>
      </c>
    </row>
    <row r="5985" ht="25.5" spans="1:11">
      <c r="A5985" s="120">
        <v>50849</v>
      </c>
      <c r="B5985" s="121" t="s">
        <v>205</v>
      </c>
      <c r="C5985" s="121" t="s">
        <v>210</v>
      </c>
      <c r="D5985" s="121" t="s">
        <v>61</v>
      </c>
      <c r="E5985" s="121" t="s">
        <v>38</v>
      </c>
      <c r="F5985" s="122">
        <v>963049</v>
      </c>
      <c r="G5985" s="122">
        <v>170292</v>
      </c>
      <c r="H5985" s="120">
        <v>2019</v>
      </c>
      <c r="I5985" t="str">
        <f>IF(J5985="natural gas",VLOOKUP(D5985,'Cross-Page Data'!$I$4:$J$13,2,FALSE),IF(J5985="solar",VLOOKUP('Form 923'!D5985,'Cross-Page Data'!$I$14:$J$117,2,FALSE),J5985))</f>
        <v>natural gas nonpeaker - preexisting nonretiring</v>
      </c>
      <c r="J5985" t="str">
        <f>VLOOKUP(E5985,'Cross-Page Data'!$D$4:$F$48,3,FALSE)</f>
        <v>natural gas</v>
      </c>
      <c r="K5985" t="b">
        <f t="shared" si="93"/>
        <v>0</v>
      </c>
    </row>
    <row r="5986" spans="1:11">
      <c r="A5986" s="120">
        <v>50850</v>
      </c>
      <c r="B5986" s="121" t="s">
        <v>205</v>
      </c>
      <c r="C5986" s="121" t="s">
        <v>208</v>
      </c>
      <c r="D5986" s="121" t="s">
        <v>39</v>
      </c>
      <c r="E5986" s="121" t="s">
        <v>38</v>
      </c>
      <c r="F5986" s="122">
        <v>0</v>
      </c>
      <c r="G5986" s="122">
        <v>862</v>
      </c>
      <c r="H5986" s="120">
        <v>2019</v>
      </c>
      <c r="I5986" t="str">
        <f>IF(J5986="natural gas",VLOOKUP(D5986,'Cross-Page Data'!$I$4:$J$13,2,FALSE),IF(J5986="solar",VLOOKUP('Form 923'!D5986,'Cross-Page Data'!$I$14:$J$117,2,FALSE),J5986))</f>
        <v>natural gas nonpeaker - preexisting nonretiring</v>
      </c>
      <c r="J5986" t="str">
        <f>VLOOKUP(E5986,'Cross-Page Data'!$D$4:$F$48,3,FALSE)</f>
        <v>natural gas</v>
      </c>
      <c r="K5986" t="b">
        <f t="shared" si="93"/>
        <v>0</v>
      </c>
    </row>
    <row r="5987" spans="1:11">
      <c r="A5987" s="120">
        <v>50850</v>
      </c>
      <c r="B5987" s="121" t="s">
        <v>205</v>
      </c>
      <c r="C5987" s="121" t="s">
        <v>208</v>
      </c>
      <c r="D5987" s="121" t="s">
        <v>61</v>
      </c>
      <c r="E5987" s="121" t="s">
        <v>70</v>
      </c>
      <c r="F5987" s="122">
        <v>0</v>
      </c>
      <c r="G5987" s="122">
        <v>0</v>
      </c>
      <c r="H5987" s="120">
        <v>2019</v>
      </c>
      <c r="I5987" t="str">
        <f>IF(J5987="natural gas",VLOOKUP(D5987,'Cross-Page Data'!$I$4:$J$13,2,FALSE),IF(J5987="solar",VLOOKUP('Form 923'!D5987,'Cross-Page Data'!$I$14:$J$117,2,FALSE),J5987))</f>
        <v>heavy or residual fuel oil</v>
      </c>
      <c r="J5987" t="str">
        <f>VLOOKUP(E5987,'Cross-Page Data'!$D$4:$F$48,3,FALSE)</f>
        <v>heavy or residual fuel oil</v>
      </c>
      <c r="K5987" t="b">
        <f t="shared" si="93"/>
        <v>0</v>
      </c>
    </row>
    <row r="5988" spans="1:11">
      <c r="A5988" s="120">
        <v>50850</v>
      </c>
      <c r="B5988" s="121" t="s">
        <v>205</v>
      </c>
      <c r="C5988" s="121" t="s">
        <v>208</v>
      </c>
      <c r="D5988" s="121" t="s">
        <v>61</v>
      </c>
      <c r="E5988" s="121" t="s">
        <v>38</v>
      </c>
      <c r="F5988" s="122">
        <v>25737</v>
      </c>
      <c r="G5988" s="122">
        <v>1498</v>
      </c>
      <c r="H5988" s="120">
        <v>2019</v>
      </c>
      <c r="I5988" t="str">
        <f>IF(J5988="natural gas",VLOOKUP(D5988,'Cross-Page Data'!$I$4:$J$13,2,FALSE),IF(J5988="solar",VLOOKUP('Form 923'!D5988,'Cross-Page Data'!$I$14:$J$117,2,FALSE),J5988))</f>
        <v>natural gas nonpeaker - preexisting nonretiring</v>
      </c>
      <c r="J5988" t="str">
        <f>VLOOKUP(E5988,'Cross-Page Data'!$D$4:$F$48,3,FALSE)</f>
        <v>natural gas</v>
      </c>
      <c r="K5988" t="b">
        <f t="shared" si="93"/>
        <v>0</v>
      </c>
    </row>
    <row r="5989" spans="1:11">
      <c r="A5989" s="120">
        <v>50851</v>
      </c>
      <c r="B5989" s="121" t="s">
        <v>205</v>
      </c>
      <c r="C5989" s="121" t="s">
        <v>208</v>
      </c>
      <c r="D5989" s="121" t="s">
        <v>39</v>
      </c>
      <c r="E5989" s="121" t="s">
        <v>38</v>
      </c>
      <c r="F5989" s="122">
        <v>0</v>
      </c>
      <c r="G5989" s="122">
        <v>559</v>
      </c>
      <c r="H5989" s="120">
        <v>2019</v>
      </c>
      <c r="I5989" t="str">
        <f>IF(J5989="natural gas",VLOOKUP(D5989,'Cross-Page Data'!$I$4:$J$13,2,FALSE),IF(J5989="solar",VLOOKUP('Form 923'!D5989,'Cross-Page Data'!$I$14:$J$117,2,FALSE),J5989))</f>
        <v>natural gas nonpeaker - preexisting nonretiring</v>
      </c>
      <c r="J5989" t="str">
        <f>VLOOKUP(E5989,'Cross-Page Data'!$D$4:$F$48,3,FALSE)</f>
        <v>natural gas</v>
      </c>
      <c r="K5989" t="b">
        <f t="shared" si="93"/>
        <v>0</v>
      </c>
    </row>
    <row r="5990" spans="1:11">
      <c r="A5990" s="120">
        <v>50851</v>
      </c>
      <c r="B5990" s="121" t="s">
        <v>205</v>
      </c>
      <c r="C5990" s="121" t="s">
        <v>208</v>
      </c>
      <c r="D5990" s="121" t="s">
        <v>61</v>
      </c>
      <c r="E5990" s="121" t="s">
        <v>70</v>
      </c>
      <c r="F5990" s="122">
        <v>0</v>
      </c>
      <c r="G5990" s="122">
        <v>0</v>
      </c>
      <c r="H5990" s="120">
        <v>2019</v>
      </c>
      <c r="I5990" t="str">
        <f>IF(J5990="natural gas",VLOOKUP(D5990,'Cross-Page Data'!$I$4:$J$13,2,FALSE),IF(J5990="solar",VLOOKUP('Form 923'!D5990,'Cross-Page Data'!$I$14:$J$117,2,FALSE),J5990))</f>
        <v>heavy or residual fuel oil</v>
      </c>
      <c r="J5990" t="str">
        <f>VLOOKUP(E5990,'Cross-Page Data'!$D$4:$F$48,3,FALSE)</f>
        <v>heavy or residual fuel oil</v>
      </c>
      <c r="K5990" t="b">
        <f t="shared" si="93"/>
        <v>0</v>
      </c>
    </row>
    <row r="5991" spans="1:11">
      <c r="A5991" s="120">
        <v>50851</v>
      </c>
      <c r="B5991" s="121" t="s">
        <v>205</v>
      </c>
      <c r="C5991" s="121" t="s">
        <v>208</v>
      </c>
      <c r="D5991" s="121" t="s">
        <v>61</v>
      </c>
      <c r="E5991" s="121" t="s">
        <v>38</v>
      </c>
      <c r="F5991" s="122">
        <v>17593</v>
      </c>
      <c r="G5991" s="122">
        <v>1853</v>
      </c>
      <c r="H5991" s="120">
        <v>2019</v>
      </c>
      <c r="I5991" t="str">
        <f>IF(J5991="natural gas",VLOOKUP(D5991,'Cross-Page Data'!$I$4:$J$13,2,FALSE),IF(J5991="solar",VLOOKUP('Form 923'!D5991,'Cross-Page Data'!$I$14:$J$117,2,FALSE),J5991))</f>
        <v>natural gas nonpeaker - preexisting nonretiring</v>
      </c>
      <c r="J5991" t="str">
        <f>VLOOKUP(E5991,'Cross-Page Data'!$D$4:$F$48,3,FALSE)</f>
        <v>natural gas</v>
      </c>
      <c r="K5991" t="b">
        <f t="shared" si="93"/>
        <v>0</v>
      </c>
    </row>
    <row r="5992" spans="1:11">
      <c r="A5992" s="120">
        <v>50852</v>
      </c>
      <c r="B5992" s="121" t="s">
        <v>201</v>
      </c>
      <c r="C5992" s="121" t="s">
        <v>206</v>
      </c>
      <c r="D5992" s="121" t="s">
        <v>39</v>
      </c>
      <c r="E5992" s="121" t="s">
        <v>70</v>
      </c>
      <c r="F5992" s="122">
        <v>0</v>
      </c>
      <c r="G5992" s="122">
        <v>0</v>
      </c>
      <c r="H5992" s="120">
        <v>2019</v>
      </c>
      <c r="I5992" t="str">
        <f>IF(J5992="natural gas",VLOOKUP(D5992,'Cross-Page Data'!$I$4:$J$13,2,FALSE),IF(J5992="solar",VLOOKUP('Form 923'!D5992,'Cross-Page Data'!$I$14:$J$117,2,FALSE),J5992))</f>
        <v>heavy or residual fuel oil</v>
      </c>
      <c r="J5992" t="str">
        <f>VLOOKUP(E5992,'Cross-Page Data'!$D$4:$F$48,3,FALSE)</f>
        <v>heavy or residual fuel oil</v>
      </c>
      <c r="K5992" t="b">
        <f t="shared" si="93"/>
        <v>1</v>
      </c>
    </row>
    <row r="5993" spans="1:11">
      <c r="A5993" s="120">
        <v>50852</v>
      </c>
      <c r="B5993" s="121" t="s">
        <v>201</v>
      </c>
      <c r="C5993" s="121" t="s">
        <v>206</v>
      </c>
      <c r="D5993" s="121" t="s">
        <v>39</v>
      </c>
      <c r="E5993" s="121" t="s">
        <v>38</v>
      </c>
      <c r="F5993" s="122">
        <v>0</v>
      </c>
      <c r="G5993" s="122">
        <v>0</v>
      </c>
      <c r="H5993" s="120">
        <v>2019</v>
      </c>
      <c r="I5993" t="str">
        <f>IF(J5993="natural gas",VLOOKUP(D5993,'Cross-Page Data'!$I$4:$J$13,2,FALSE),IF(J5993="solar",VLOOKUP('Form 923'!D5993,'Cross-Page Data'!$I$14:$J$117,2,FALSE),J5993))</f>
        <v>natural gas nonpeaker - preexisting nonretiring</v>
      </c>
      <c r="J5993" t="str">
        <f>VLOOKUP(E5993,'Cross-Page Data'!$D$4:$F$48,3,FALSE)</f>
        <v>natural gas</v>
      </c>
      <c r="K5993" t="b">
        <f t="shared" si="93"/>
        <v>1</v>
      </c>
    </row>
    <row r="5994" spans="1:11">
      <c r="A5994" s="120">
        <v>50852</v>
      </c>
      <c r="B5994" s="121" t="s">
        <v>201</v>
      </c>
      <c r="C5994" s="121" t="s">
        <v>206</v>
      </c>
      <c r="D5994" s="121" t="s">
        <v>61</v>
      </c>
      <c r="E5994" s="121" t="s">
        <v>70</v>
      </c>
      <c r="F5994" s="122">
        <v>0</v>
      </c>
      <c r="G5994" s="122">
        <v>0</v>
      </c>
      <c r="H5994" s="120">
        <v>2019</v>
      </c>
      <c r="I5994" t="str">
        <f>IF(J5994="natural gas",VLOOKUP(D5994,'Cross-Page Data'!$I$4:$J$13,2,FALSE),IF(J5994="solar",VLOOKUP('Form 923'!D5994,'Cross-Page Data'!$I$14:$J$117,2,FALSE),J5994))</f>
        <v>heavy or residual fuel oil</v>
      </c>
      <c r="J5994" t="str">
        <f>VLOOKUP(E5994,'Cross-Page Data'!$D$4:$F$48,3,FALSE)</f>
        <v>heavy or residual fuel oil</v>
      </c>
      <c r="K5994" t="b">
        <f t="shared" si="93"/>
        <v>1</v>
      </c>
    </row>
    <row r="5995" spans="1:11">
      <c r="A5995" s="120">
        <v>50852</v>
      </c>
      <c r="B5995" s="121" t="s">
        <v>201</v>
      </c>
      <c r="C5995" s="121" t="s">
        <v>206</v>
      </c>
      <c r="D5995" s="121" t="s">
        <v>61</v>
      </c>
      <c r="E5995" s="121" t="s">
        <v>38</v>
      </c>
      <c r="F5995" s="122">
        <v>14175</v>
      </c>
      <c r="G5995" s="122">
        <v>0</v>
      </c>
      <c r="H5995" s="120">
        <v>2019</v>
      </c>
      <c r="I5995" t="str">
        <f>IF(J5995="natural gas",VLOOKUP(D5995,'Cross-Page Data'!$I$4:$J$13,2,FALSE),IF(J5995="solar",VLOOKUP('Form 923'!D5995,'Cross-Page Data'!$I$14:$J$117,2,FALSE),J5995))</f>
        <v>natural gas nonpeaker - preexisting nonretiring</v>
      </c>
      <c r="J5995" t="str">
        <f>VLOOKUP(E5995,'Cross-Page Data'!$D$4:$F$48,3,FALSE)</f>
        <v>natural gas</v>
      </c>
      <c r="K5995" t="b">
        <f t="shared" si="93"/>
        <v>1</v>
      </c>
    </row>
    <row r="5996" spans="1:11">
      <c r="A5996" s="120">
        <v>50858</v>
      </c>
      <c r="B5996" s="121" t="s">
        <v>201</v>
      </c>
      <c r="C5996" s="121" t="s">
        <v>206</v>
      </c>
      <c r="D5996" s="121" t="s">
        <v>68</v>
      </c>
      <c r="E5996" s="121" t="s">
        <v>105</v>
      </c>
      <c r="F5996" s="122">
        <v>2220375</v>
      </c>
      <c r="G5996" s="122">
        <v>93733.494</v>
      </c>
      <c r="H5996" s="120">
        <v>2019</v>
      </c>
      <c r="I5996" t="str">
        <f>IF(J5996="natural gas",VLOOKUP(D5996,'Cross-Page Data'!$I$4:$J$13,2,FALSE),IF(J5996="solar",VLOOKUP('Form 923'!D5996,'Cross-Page Data'!$I$14:$J$117,2,FALSE),J5996))</f>
        <v>municipal solid waste</v>
      </c>
      <c r="J5996" t="str">
        <f>VLOOKUP(E5996,'Cross-Page Data'!$D$4:$F$48,3,FALSE)</f>
        <v>municipal solid waste</v>
      </c>
      <c r="K5996" t="b">
        <f t="shared" si="93"/>
        <v>1</v>
      </c>
    </row>
    <row r="5997" spans="1:11">
      <c r="A5997" s="120">
        <v>50858</v>
      </c>
      <c r="B5997" s="121" t="s">
        <v>201</v>
      </c>
      <c r="C5997" s="121" t="s">
        <v>206</v>
      </c>
      <c r="D5997" s="121" t="s">
        <v>68</v>
      </c>
      <c r="E5997" s="121" t="s">
        <v>110</v>
      </c>
      <c r="F5997" s="122">
        <v>2713876</v>
      </c>
      <c r="G5997" s="122">
        <v>114566.51</v>
      </c>
      <c r="H5997" s="120">
        <v>2019</v>
      </c>
      <c r="I5997" t="str">
        <f>IF(J5997="natural gas",VLOOKUP(D5997,'Cross-Page Data'!$I$4:$J$13,2,FALSE),IF(J5997="solar",VLOOKUP('Form 923'!D5997,'Cross-Page Data'!$I$14:$J$117,2,FALSE),J5997))</f>
        <v>municipal solid waste</v>
      </c>
      <c r="J5997" t="str">
        <f>VLOOKUP(E5997,'Cross-Page Data'!$D$4:$F$48,3,FALSE)</f>
        <v>municipal solid waste</v>
      </c>
      <c r="K5997" t="b">
        <f t="shared" si="93"/>
        <v>1</v>
      </c>
    </row>
    <row r="5998" spans="1:11">
      <c r="A5998" s="120">
        <v>50858</v>
      </c>
      <c r="B5998" s="121" t="s">
        <v>201</v>
      </c>
      <c r="C5998" s="121" t="s">
        <v>206</v>
      </c>
      <c r="D5998" s="121" t="s">
        <v>68</v>
      </c>
      <c r="E5998" s="121" t="s">
        <v>38</v>
      </c>
      <c r="F5998" s="122">
        <v>0</v>
      </c>
      <c r="G5998" s="122">
        <v>0</v>
      </c>
      <c r="H5998" s="120">
        <v>2019</v>
      </c>
      <c r="I5998" t="str">
        <f>IF(J5998="natural gas",VLOOKUP(D5998,'Cross-Page Data'!$I$4:$J$13,2,FALSE),IF(J5998="solar",VLOOKUP('Form 923'!D5998,'Cross-Page Data'!$I$14:$J$117,2,FALSE),J5998))</f>
        <v>natural gas nonpeaker - preexisting retiring</v>
      </c>
      <c r="J5998" t="str">
        <f>VLOOKUP(E5998,'Cross-Page Data'!$D$4:$F$48,3,FALSE)</f>
        <v>natural gas</v>
      </c>
      <c r="K5998" t="b">
        <f t="shared" si="93"/>
        <v>1</v>
      </c>
    </row>
    <row r="5999" spans="1:11">
      <c r="A5999" s="120">
        <v>50859</v>
      </c>
      <c r="B5999" s="121" t="s">
        <v>201</v>
      </c>
      <c r="C5999" s="121" t="s">
        <v>206</v>
      </c>
      <c r="D5999" s="121" t="s">
        <v>68</v>
      </c>
      <c r="E5999" s="121" t="s">
        <v>105</v>
      </c>
      <c r="F5999" s="122">
        <v>1920951</v>
      </c>
      <c r="G5999" s="122">
        <v>87948.557</v>
      </c>
      <c r="H5999" s="120">
        <v>2019</v>
      </c>
      <c r="I5999" t="str">
        <f>IF(J5999="natural gas",VLOOKUP(D5999,'Cross-Page Data'!$I$4:$J$13,2,FALSE),IF(J5999="solar",VLOOKUP('Form 923'!D5999,'Cross-Page Data'!$I$14:$J$117,2,FALSE),J5999))</f>
        <v>municipal solid waste</v>
      </c>
      <c r="J5999" t="str">
        <f>VLOOKUP(E5999,'Cross-Page Data'!$D$4:$F$48,3,FALSE)</f>
        <v>municipal solid waste</v>
      </c>
      <c r="K5999" t="b">
        <f t="shared" si="93"/>
        <v>1</v>
      </c>
    </row>
    <row r="6000" spans="1:11">
      <c r="A6000" s="120">
        <v>50859</v>
      </c>
      <c r="B6000" s="121" t="s">
        <v>201</v>
      </c>
      <c r="C6000" s="121" t="s">
        <v>206</v>
      </c>
      <c r="D6000" s="121" t="s">
        <v>68</v>
      </c>
      <c r="E6000" s="121" t="s">
        <v>110</v>
      </c>
      <c r="F6000" s="122">
        <v>2347870</v>
      </c>
      <c r="G6000" s="122">
        <v>107494.34</v>
      </c>
      <c r="H6000" s="120">
        <v>2019</v>
      </c>
      <c r="I6000" t="str">
        <f>IF(J6000="natural gas",VLOOKUP(D6000,'Cross-Page Data'!$I$4:$J$13,2,FALSE),IF(J6000="solar",VLOOKUP('Form 923'!D6000,'Cross-Page Data'!$I$14:$J$117,2,FALSE),J6000))</f>
        <v>municipal solid waste</v>
      </c>
      <c r="J6000" t="str">
        <f>VLOOKUP(E6000,'Cross-Page Data'!$D$4:$F$48,3,FALSE)</f>
        <v>municipal solid waste</v>
      </c>
      <c r="K6000" t="b">
        <f t="shared" si="93"/>
        <v>1</v>
      </c>
    </row>
    <row r="6001" spans="1:11">
      <c r="A6001" s="120">
        <v>50859</v>
      </c>
      <c r="B6001" s="121" t="s">
        <v>201</v>
      </c>
      <c r="C6001" s="121" t="s">
        <v>206</v>
      </c>
      <c r="D6001" s="121" t="s">
        <v>68</v>
      </c>
      <c r="E6001" s="121" t="s">
        <v>146</v>
      </c>
      <c r="F6001" s="122">
        <v>20193</v>
      </c>
      <c r="G6001" s="122">
        <v>953.1</v>
      </c>
      <c r="H6001" s="120">
        <v>2019</v>
      </c>
      <c r="I6001" t="str">
        <f>IF(J6001="natural gas",VLOOKUP(D6001,'Cross-Page Data'!$I$4:$J$13,2,FALSE),IF(J6001="solar",VLOOKUP('Form 923'!D6001,'Cross-Page Data'!$I$14:$J$117,2,FALSE),J6001))</f>
        <v>other</v>
      </c>
      <c r="J6001" t="str">
        <f>VLOOKUP(E6001,'Cross-Page Data'!$D$4:$F$48,3,FALSE)</f>
        <v>other</v>
      </c>
      <c r="K6001" t="b">
        <f t="shared" si="93"/>
        <v>1</v>
      </c>
    </row>
    <row r="6002" ht="25.5" spans="1:11">
      <c r="A6002" s="120">
        <v>50860</v>
      </c>
      <c r="B6002" s="121" t="s">
        <v>201</v>
      </c>
      <c r="C6002" s="121" t="s">
        <v>207</v>
      </c>
      <c r="D6002" s="121" t="s">
        <v>68</v>
      </c>
      <c r="E6002" s="121" t="s">
        <v>105</v>
      </c>
      <c r="F6002" s="122">
        <v>906230</v>
      </c>
      <c r="G6002" s="122">
        <v>42994.897</v>
      </c>
      <c r="H6002" s="120">
        <v>2019</v>
      </c>
      <c r="I6002" t="str">
        <f>IF(J6002="natural gas",VLOOKUP(D6002,'Cross-Page Data'!$I$4:$J$13,2,FALSE),IF(J6002="solar",VLOOKUP('Form 923'!D6002,'Cross-Page Data'!$I$14:$J$117,2,FALSE),J6002))</f>
        <v>municipal solid waste</v>
      </c>
      <c r="J6002" t="str">
        <f>VLOOKUP(E6002,'Cross-Page Data'!$D$4:$F$48,3,FALSE)</f>
        <v>municipal solid waste</v>
      </c>
      <c r="K6002" t="b">
        <f t="shared" si="93"/>
        <v>0</v>
      </c>
    </row>
    <row r="6003" ht="25.5" spans="1:11">
      <c r="A6003" s="120">
        <v>50860</v>
      </c>
      <c r="B6003" s="121" t="s">
        <v>201</v>
      </c>
      <c r="C6003" s="121" t="s">
        <v>207</v>
      </c>
      <c r="D6003" s="121" t="s">
        <v>68</v>
      </c>
      <c r="E6003" s="121" t="s">
        <v>110</v>
      </c>
      <c r="F6003" s="122">
        <v>1107605</v>
      </c>
      <c r="G6003" s="122">
        <v>52548.883</v>
      </c>
      <c r="H6003" s="120">
        <v>2019</v>
      </c>
      <c r="I6003" t="str">
        <f>IF(J6003="natural gas",VLOOKUP(D6003,'Cross-Page Data'!$I$4:$J$13,2,FALSE),IF(J6003="solar",VLOOKUP('Form 923'!D6003,'Cross-Page Data'!$I$14:$J$117,2,FALSE),J6003))</f>
        <v>municipal solid waste</v>
      </c>
      <c r="J6003" t="str">
        <f>VLOOKUP(E6003,'Cross-Page Data'!$D$4:$F$48,3,FALSE)</f>
        <v>municipal solid waste</v>
      </c>
      <c r="K6003" t="b">
        <f t="shared" si="93"/>
        <v>0</v>
      </c>
    </row>
    <row r="6004" ht="25.5" spans="1:11">
      <c r="A6004" s="120">
        <v>50860</v>
      </c>
      <c r="B6004" s="121" t="s">
        <v>201</v>
      </c>
      <c r="C6004" s="121" t="s">
        <v>207</v>
      </c>
      <c r="D6004" s="121" t="s">
        <v>68</v>
      </c>
      <c r="E6004" s="121" t="s">
        <v>38</v>
      </c>
      <c r="F6004" s="122">
        <v>12136</v>
      </c>
      <c r="G6004" s="122">
        <v>504.22</v>
      </c>
      <c r="H6004" s="120">
        <v>2019</v>
      </c>
      <c r="I6004" t="str">
        <f>IF(J6004="natural gas",VLOOKUP(D6004,'Cross-Page Data'!$I$4:$J$13,2,FALSE),IF(J6004="solar",VLOOKUP('Form 923'!D6004,'Cross-Page Data'!$I$14:$J$117,2,FALSE),J6004))</f>
        <v>natural gas nonpeaker - preexisting retiring</v>
      </c>
      <c r="J6004" t="str">
        <f>VLOOKUP(E6004,'Cross-Page Data'!$D$4:$F$48,3,FALSE)</f>
        <v>natural gas</v>
      </c>
      <c r="K6004" t="b">
        <f t="shared" si="93"/>
        <v>0</v>
      </c>
    </row>
    <row r="6005" spans="1:11">
      <c r="A6005" s="120">
        <v>50864</v>
      </c>
      <c r="B6005" s="121" t="s">
        <v>205</v>
      </c>
      <c r="C6005" s="121" t="s">
        <v>208</v>
      </c>
      <c r="D6005" s="121" t="s">
        <v>73</v>
      </c>
      <c r="E6005" s="121" t="s">
        <v>38</v>
      </c>
      <c r="F6005" s="122">
        <v>0</v>
      </c>
      <c r="G6005" s="122">
        <v>0</v>
      </c>
      <c r="H6005" s="120">
        <v>2019</v>
      </c>
      <c r="I6005" t="str">
        <f>IF(J6005="natural gas",VLOOKUP(D6005,'Cross-Page Data'!$I$4:$J$13,2,FALSE),IF(J6005="solar",VLOOKUP('Form 923'!D6005,'Cross-Page Data'!$I$14:$J$117,2,FALSE),J6005))</f>
        <v>natural gas peaker</v>
      </c>
      <c r="J6005" t="str">
        <f>VLOOKUP(E6005,'Cross-Page Data'!$D$4:$F$48,3,FALSE)</f>
        <v>natural gas</v>
      </c>
      <c r="K6005" t="b">
        <f t="shared" si="93"/>
        <v>0</v>
      </c>
    </row>
    <row r="6006" spans="1:11">
      <c r="A6006" s="120">
        <v>50865</v>
      </c>
      <c r="B6006" s="121" t="s">
        <v>205</v>
      </c>
      <c r="C6006" s="121" t="s">
        <v>208</v>
      </c>
      <c r="D6006" s="121" t="s">
        <v>73</v>
      </c>
      <c r="E6006" s="121" t="s">
        <v>38</v>
      </c>
      <c r="F6006" s="122">
        <v>2127716</v>
      </c>
      <c r="G6006" s="122">
        <v>297702</v>
      </c>
      <c r="H6006" s="120">
        <v>2019</v>
      </c>
      <c r="I6006" t="str">
        <f>IF(J6006="natural gas",VLOOKUP(D6006,'Cross-Page Data'!$I$4:$J$13,2,FALSE),IF(J6006="solar",VLOOKUP('Form 923'!D6006,'Cross-Page Data'!$I$14:$J$117,2,FALSE),J6006))</f>
        <v>natural gas peaker</v>
      </c>
      <c r="J6006" t="str">
        <f>VLOOKUP(E6006,'Cross-Page Data'!$D$4:$F$48,3,FALSE)</f>
        <v>natural gas</v>
      </c>
      <c r="K6006" t="b">
        <f t="shared" si="93"/>
        <v>0</v>
      </c>
    </row>
    <row r="6007" spans="1:11">
      <c r="A6007" s="120">
        <v>50873</v>
      </c>
      <c r="B6007" s="121" t="s">
        <v>201</v>
      </c>
      <c r="C6007" s="121" t="s">
        <v>206</v>
      </c>
      <c r="D6007" s="121" t="s">
        <v>68</v>
      </c>
      <c r="E6007" s="121" t="s">
        <v>105</v>
      </c>
      <c r="F6007" s="122">
        <v>890197</v>
      </c>
      <c r="G6007" s="122">
        <v>44705.155</v>
      </c>
      <c r="H6007" s="120">
        <v>2019</v>
      </c>
      <c r="I6007" t="str">
        <f>IF(J6007="natural gas",VLOOKUP(D6007,'Cross-Page Data'!$I$4:$J$13,2,FALSE),IF(J6007="solar",VLOOKUP('Form 923'!D6007,'Cross-Page Data'!$I$14:$J$117,2,FALSE),J6007))</f>
        <v>municipal solid waste</v>
      </c>
      <c r="J6007" t="str">
        <f>VLOOKUP(E6007,'Cross-Page Data'!$D$4:$F$48,3,FALSE)</f>
        <v>municipal solid waste</v>
      </c>
      <c r="K6007" t="b">
        <f t="shared" si="93"/>
        <v>1</v>
      </c>
    </row>
    <row r="6008" spans="1:11">
      <c r="A6008" s="120">
        <v>50873</v>
      </c>
      <c r="B6008" s="121" t="s">
        <v>201</v>
      </c>
      <c r="C6008" s="121" t="s">
        <v>206</v>
      </c>
      <c r="D6008" s="121" t="s">
        <v>68</v>
      </c>
      <c r="E6008" s="121" t="s">
        <v>110</v>
      </c>
      <c r="F6008" s="122">
        <v>1088006</v>
      </c>
      <c r="G6008" s="122">
        <v>54638.845</v>
      </c>
      <c r="H6008" s="120">
        <v>2019</v>
      </c>
      <c r="I6008" t="str">
        <f>IF(J6008="natural gas",VLOOKUP(D6008,'Cross-Page Data'!$I$4:$J$13,2,FALSE),IF(J6008="solar",VLOOKUP('Form 923'!D6008,'Cross-Page Data'!$I$14:$J$117,2,FALSE),J6008))</f>
        <v>municipal solid waste</v>
      </c>
      <c r="J6008" t="str">
        <f>VLOOKUP(E6008,'Cross-Page Data'!$D$4:$F$48,3,FALSE)</f>
        <v>municipal solid waste</v>
      </c>
      <c r="K6008" t="b">
        <f t="shared" si="93"/>
        <v>1</v>
      </c>
    </row>
    <row r="6009" spans="1:11">
      <c r="A6009" s="120">
        <v>50875</v>
      </c>
      <c r="B6009" s="121" t="s">
        <v>201</v>
      </c>
      <c r="C6009" s="121" t="s">
        <v>206</v>
      </c>
      <c r="D6009" s="121" t="s">
        <v>68</v>
      </c>
      <c r="E6009" s="121" t="s">
        <v>105</v>
      </c>
      <c r="F6009" s="122">
        <v>1451489</v>
      </c>
      <c r="G6009" s="122">
        <v>65070.652</v>
      </c>
      <c r="H6009" s="120">
        <v>2019</v>
      </c>
      <c r="I6009" t="str">
        <f>IF(J6009="natural gas",VLOOKUP(D6009,'Cross-Page Data'!$I$4:$J$13,2,FALSE),IF(J6009="solar",VLOOKUP('Form 923'!D6009,'Cross-Page Data'!$I$14:$J$117,2,FALSE),J6009))</f>
        <v>municipal solid waste</v>
      </c>
      <c r="J6009" t="str">
        <f>VLOOKUP(E6009,'Cross-Page Data'!$D$4:$F$48,3,FALSE)</f>
        <v>municipal solid waste</v>
      </c>
      <c r="K6009" t="b">
        <f t="shared" si="93"/>
        <v>1</v>
      </c>
    </row>
    <row r="6010" spans="1:11">
      <c r="A6010" s="120">
        <v>50875</v>
      </c>
      <c r="B6010" s="121" t="s">
        <v>201</v>
      </c>
      <c r="C6010" s="121" t="s">
        <v>206</v>
      </c>
      <c r="D6010" s="121" t="s">
        <v>68</v>
      </c>
      <c r="E6010" s="121" t="s">
        <v>110</v>
      </c>
      <c r="F6010" s="122">
        <v>1774034</v>
      </c>
      <c r="G6010" s="122">
        <v>79530.348</v>
      </c>
      <c r="H6010" s="120">
        <v>2019</v>
      </c>
      <c r="I6010" t="str">
        <f>IF(J6010="natural gas",VLOOKUP(D6010,'Cross-Page Data'!$I$4:$J$13,2,FALSE),IF(J6010="solar",VLOOKUP('Form 923'!D6010,'Cross-Page Data'!$I$14:$J$117,2,FALSE),J6010))</f>
        <v>municipal solid waste</v>
      </c>
      <c r="J6010" t="str">
        <f>VLOOKUP(E6010,'Cross-Page Data'!$D$4:$F$48,3,FALSE)</f>
        <v>municipal solid waste</v>
      </c>
      <c r="K6010" t="b">
        <f t="shared" si="93"/>
        <v>1</v>
      </c>
    </row>
    <row r="6011" spans="1:11">
      <c r="A6011" s="120">
        <v>50877</v>
      </c>
      <c r="B6011" s="121" t="s">
        <v>201</v>
      </c>
      <c r="C6011" s="121" t="s">
        <v>206</v>
      </c>
      <c r="D6011" s="121" t="s">
        <v>68</v>
      </c>
      <c r="E6011" s="121" t="s">
        <v>105</v>
      </c>
      <c r="F6011" s="122">
        <v>1985633</v>
      </c>
      <c r="G6011" s="122">
        <v>98268.087</v>
      </c>
      <c r="H6011" s="120">
        <v>2019</v>
      </c>
      <c r="I6011" t="str">
        <f>IF(J6011="natural gas",VLOOKUP(D6011,'Cross-Page Data'!$I$4:$J$13,2,FALSE),IF(J6011="solar",VLOOKUP('Form 923'!D6011,'Cross-Page Data'!$I$14:$J$117,2,FALSE),J6011))</f>
        <v>municipal solid waste</v>
      </c>
      <c r="J6011" t="str">
        <f>VLOOKUP(E6011,'Cross-Page Data'!$D$4:$F$48,3,FALSE)</f>
        <v>municipal solid waste</v>
      </c>
      <c r="K6011" t="b">
        <f t="shared" si="93"/>
        <v>1</v>
      </c>
    </row>
    <row r="6012" spans="1:11">
      <c r="A6012" s="120">
        <v>50877</v>
      </c>
      <c r="B6012" s="121" t="s">
        <v>201</v>
      </c>
      <c r="C6012" s="121" t="s">
        <v>206</v>
      </c>
      <c r="D6012" s="121" t="s">
        <v>68</v>
      </c>
      <c r="E6012" s="121" t="s">
        <v>110</v>
      </c>
      <c r="F6012" s="122">
        <v>2426909</v>
      </c>
      <c r="G6012" s="122">
        <v>120106.91</v>
      </c>
      <c r="H6012" s="120">
        <v>2019</v>
      </c>
      <c r="I6012" t="str">
        <f>IF(J6012="natural gas",VLOOKUP(D6012,'Cross-Page Data'!$I$4:$J$13,2,FALSE),IF(J6012="solar",VLOOKUP('Form 923'!D6012,'Cross-Page Data'!$I$14:$J$117,2,FALSE),J6012))</f>
        <v>municipal solid waste</v>
      </c>
      <c r="J6012" t="str">
        <f>VLOOKUP(E6012,'Cross-Page Data'!$D$4:$F$48,3,FALSE)</f>
        <v>municipal solid waste</v>
      </c>
      <c r="K6012" t="b">
        <f t="shared" si="93"/>
        <v>1</v>
      </c>
    </row>
    <row r="6013" spans="1:11">
      <c r="A6013" s="120">
        <v>50877</v>
      </c>
      <c r="B6013" s="121" t="s">
        <v>201</v>
      </c>
      <c r="C6013" s="121" t="s">
        <v>206</v>
      </c>
      <c r="D6013" s="121" t="s">
        <v>68</v>
      </c>
      <c r="E6013" s="121" t="s">
        <v>38</v>
      </c>
      <c r="F6013" s="122">
        <v>0</v>
      </c>
      <c r="G6013" s="122">
        <v>0</v>
      </c>
      <c r="H6013" s="120">
        <v>2019</v>
      </c>
      <c r="I6013" t="str">
        <f>IF(J6013="natural gas",VLOOKUP(D6013,'Cross-Page Data'!$I$4:$J$13,2,FALSE),IF(J6013="solar",VLOOKUP('Form 923'!D6013,'Cross-Page Data'!$I$14:$J$117,2,FALSE),J6013))</f>
        <v>natural gas nonpeaker - preexisting retiring</v>
      </c>
      <c r="J6013" t="str">
        <f>VLOOKUP(E6013,'Cross-Page Data'!$D$4:$F$48,3,FALSE)</f>
        <v>natural gas</v>
      </c>
      <c r="K6013" t="b">
        <f t="shared" si="93"/>
        <v>1</v>
      </c>
    </row>
    <row r="6014" spans="1:11">
      <c r="A6014" s="120">
        <v>50878</v>
      </c>
      <c r="B6014" s="121" t="s">
        <v>201</v>
      </c>
      <c r="C6014" s="121" t="s">
        <v>206</v>
      </c>
      <c r="D6014" s="121" t="s">
        <v>68</v>
      </c>
      <c r="E6014" s="121" t="s">
        <v>105</v>
      </c>
      <c r="F6014" s="122">
        <v>2232490</v>
      </c>
      <c r="G6014" s="122">
        <v>139671.15</v>
      </c>
      <c r="H6014" s="120">
        <v>2019</v>
      </c>
      <c r="I6014" t="str">
        <f>IF(J6014="natural gas",VLOOKUP(D6014,'Cross-Page Data'!$I$4:$J$13,2,FALSE),IF(J6014="solar",VLOOKUP('Form 923'!D6014,'Cross-Page Data'!$I$14:$J$117,2,FALSE),J6014))</f>
        <v>municipal solid waste</v>
      </c>
      <c r="J6014" t="str">
        <f>VLOOKUP(E6014,'Cross-Page Data'!$D$4:$F$48,3,FALSE)</f>
        <v>municipal solid waste</v>
      </c>
      <c r="K6014" t="b">
        <f t="shared" si="93"/>
        <v>1</v>
      </c>
    </row>
    <row r="6015" spans="1:11">
      <c r="A6015" s="120">
        <v>50878</v>
      </c>
      <c r="B6015" s="121" t="s">
        <v>201</v>
      </c>
      <c r="C6015" s="121" t="s">
        <v>206</v>
      </c>
      <c r="D6015" s="121" t="s">
        <v>68</v>
      </c>
      <c r="E6015" s="121" t="s">
        <v>110</v>
      </c>
      <c r="F6015" s="122">
        <v>2728610</v>
      </c>
      <c r="G6015" s="122">
        <v>170709.85</v>
      </c>
      <c r="H6015" s="120">
        <v>2019</v>
      </c>
      <c r="I6015" t="str">
        <f>IF(J6015="natural gas",VLOOKUP(D6015,'Cross-Page Data'!$I$4:$J$13,2,FALSE),IF(J6015="solar",VLOOKUP('Form 923'!D6015,'Cross-Page Data'!$I$14:$J$117,2,FALSE),J6015))</f>
        <v>municipal solid waste</v>
      </c>
      <c r="J6015" t="str">
        <f>VLOOKUP(E6015,'Cross-Page Data'!$D$4:$F$48,3,FALSE)</f>
        <v>municipal solid waste</v>
      </c>
      <c r="K6015" t="b">
        <f t="shared" si="93"/>
        <v>1</v>
      </c>
    </row>
    <row r="6016" spans="1:11">
      <c r="A6016" s="120">
        <v>50879</v>
      </c>
      <c r="B6016" s="121" t="s">
        <v>205</v>
      </c>
      <c r="C6016" s="121" t="s">
        <v>208</v>
      </c>
      <c r="D6016" s="121" t="s">
        <v>68</v>
      </c>
      <c r="E6016" s="121" t="s">
        <v>54</v>
      </c>
      <c r="F6016" s="122">
        <v>0</v>
      </c>
      <c r="G6016" s="122">
        <v>0</v>
      </c>
      <c r="H6016" s="120">
        <v>2019</v>
      </c>
      <c r="I6016" t="str">
        <f>IF(J6016="natural gas",VLOOKUP(D6016,'Cross-Page Data'!$I$4:$J$13,2,FALSE),IF(J6016="solar",VLOOKUP('Form 923'!D6016,'Cross-Page Data'!$I$14:$J$117,2,FALSE),J6016))</f>
        <v>hard coal</v>
      </c>
      <c r="J6016" t="str">
        <f>VLOOKUP(E6016,'Cross-Page Data'!$D$4:$F$48,3,FALSE)</f>
        <v>hard coal</v>
      </c>
      <c r="K6016" t="b">
        <f t="shared" si="93"/>
        <v>0</v>
      </c>
    </row>
    <row r="6017" spans="1:11">
      <c r="A6017" s="120">
        <v>50879</v>
      </c>
      <c r="B6017" s="121" t="s">
        <v>205</v>
      </c>
      <c r="C6017" s="121" t="s">
        <v>208</v>
      </c>
      <c r="D6017" s="121" t="s">
        <v>68</v>
      </c>
      <c r="E6017" s="121" t="s">
        <v>70</v>
      </c>
      <c r="F6017" s="122">
        <v>668464</v>
      </c>
      <c r="G6017" s="122">
        <v>34239.544</v>
      </c>
      <c r="H6017" s="120">
        <v>2019</v>
      </c>
      <c r="I6017" t="str">
        <f>IF(J6017="natural gas",VLOOKUP(D6017,'Cross-Page Data'!$I$4:$J$13,2,FALSE),IF(J6017="solar",VLOOKUP('Form 923'!D6017,'Cross-Page Data'!$I$14:$J$117,2,FALSE),J6017))</f>
        <v>heavy or residual fuel oil</v>
      </c>
      <c r="J6017" t="str">
        <f>VLOOKUP(E6017,'Cross-Page Data'!$D$4:$F$48,3,FALSE)</f>
        <v>heavy or residual fuel oil</v>
      </c>
      <c r="K6017" t="b">
        <f t="shared" si="93"/>
        <v>0</v>
      </c>
    </row>
    <row r="6018" spans="1:11">
      <c r="A6018" s="120">
        <v>50879</v>
      </c>
      <c r="B6018" s="121" t="s">
        <v>205</v>
      </c>
      <c r="C6018" s="121" t="s">
        <v>208</v>
      </c>
      <c r="D6018" s="121" t="s">
        <v>68</v>
      </c>
      <c r="E6018" s="121" t="s">
        <v>172</v>
      </c>
      <c r="F6018" s="122">
        <v>5164854</v>
      </c>
      <c r="G6018" s="122">
        <v>304066.46</v>
      </c>
      <c r="H6018" s="120">
        <v>2019</v>
      </c>
      <c r="I6018" t="str">
        <f>IF(J6018="natural gas",VLOOKUP(D6018,'Cross-Page Data'!$I$4:$J$13,2,FALSE),IF(J6018="solar",VLOOKUP('Form 923'!D6018,'Cross-Page Data'!$I$14:$J$117,2,FALSE),J6018))</f>
        <v>hard coal</v>
      </c>
      <c r="J6018" t="str">
        <f>VLOOKUP(E6018,'Cross-Page Data'!$D$4:$F$48,3,FALSE)</f>
        <v>hard coal</v>
      </c>
      <c r="K6018" t="b">
        <f t="shared" si="93"/>
        <v>0</v>
      </c>
    </row>
    <row r="6019" spans="1:11">
      <c r="A6019" s="120">
        <v>50880</v>
      </c>
      <c r="B6019" s="121" t="s">
        <v>201</v>
      </c>
      <c r="C6019" s="121" t="s">
        <v>206</v>
      </c>
      <c r="D6019" s="121" t="s">
        <v>68</v>
      </c>
      <c r="E6019" s="121" t="s">
        <v>105</v>
      </c>
      <c r="F6019" s="122">
        <v>1733406</v>
      </c>
      <c r="G6019" s="122">
        <v>81380.747</v>
      </c>
      <c r="H6019" s="120">
        <v>2019</v>
      </c>
      <c r="I6019" t="str">
        <f>IF(J6019="natural gas",VLOOKUP(D6019,'Cross-Page Data'!$I$4:$J$13,2,FALSE),IF(J6019="solar",VLOOKUP('Form 923'!D6019,'Cross-Page Data'!$I$14:$J$117,2,FALSE),J6019))</f>
        <v>municipal solid waste</v>
      </c>
      <c r="J6019" t="str">
        <f>VLOOKUP(E6019,'Cross-Page Data'!$D$4:$F$48,3,FALSE)</f>
        <v>municipal solid waste</v>
      </c>
      <c r="K6019" t="b">
        <f t="shared" si="93"/>
        <v>1</v>
      </c>
    </row>
    <row r="6020" spans="1:11">
      <c r="A6020" s="120">
        <v>50880</v>
      </c>
      <c r="B6020" s="121" t="s">
        <v>201</v>
      </c>
      <c r="C6020" s="121" t="s">
        <v>206</v>
      </c>
      <c r="D6020" s="121" t="s">
        <v>68</v>
      </c>
      <c r="E6020" s="121" t="s">
        <v>110</v>
      </c>
      <c r="F6020" s="122">
        <v>2118633</v>
      </c>
      <c r="G6020" s="122">
        <v>99466.253</v>
      </c>
      <c r="H6020" s="120">
        <v>2019</v>
      </c>
      <c r="I6020" t="str">
        <f>IF(J6020="natural gas",VLOOKUP(D6020,'Cross-Page Data'!$I$4:$J$13,2,FALSE),IF(J6020="solar",VLOOKUP('Form 923'!D6020,'Cross-Page Data'!$I$14:$J$117,2,FALSE),J6020))</f>
        <v>municipal solid waste</v>
      </c>
      <c r="J6020" t="str">
        <f>VLOOKUP(E6020,'Cross-Page Data'!$D$4:$F$48,3,FALSE)</f>
        <v>municipal solid waste</v>
      </c>
      <c r="K6020" t="b">
        <f t="shared" si="93"/>
        <v>1</v>
      </c>
    </row>
    <row r="6021" spans="1:11">
      <c r="A6021" s="120">
        <v>50881</v>
      </c>
      <c r="B6021" s="121" t="s">
        <v>201</v>
      </c>
      <c r="C6021" s="121" t="s">
        <v>206</v>
      </c>
      <c r="D6021" s="121" t="s">
        <v>68</v>
      </c>
      <c r="E6021" s="121" t="s">
        <v>35</v>
      </c>
      <c r="F6021" s="122">
        <v>0</v>
      </c>
      <c r="G6021" s="122">
        <v>0</v>
      </c>
      <c r="H6021" s="120">
        <v>2019</v>
      </c>
      <c r="I6021" t="str">
        <f>IF(J6021="natural gas",VLOOKUP(D6021,'Cross-Page Data'!$I$4:$J$13,2,FALSE),IF(J6021="solar",VLOOKUP('Form 923'!D6021,'Cross-Page Data'!$I$14:$J$117,2,FALSE),J6021))</f>
        <v>biomass</v>
      </c>
      <c r="J6021" t="str">
        <f>VLOOKUP(E6021,'Cross-Page Data'!$D$4:$F$48,3,FALSE)</f>
        <v>biomass</v>
      </c>
      <c r="K6021" t="b">
        <f t="shared" si="93"/>
        <v>1</v>
      </c>
    </row>
    <row r="6022" spans="1:11">
      <c r="A6022" s="120">
        <v>50881</v>
      </c>
      <c r="B6022" s="121" t="s">
        <v>201</v>
      </c>
      <c r="C6022" s="121" t="s">
        <v>206</v>
      </c>
      <c r="D6022" s="121" t="s">
        <v>68</v>
      </c>
      <c r="E6022" s="121" t="s">
        <v>38</v>
      </c>
      <c r="F6022" s="122">
        <v>0</v>
      </c>
      <c r="G6022" s="122">
        <v>0</v>
      </c>
      <c r="H6022" s="120">
        <v>2019</v>
      </c>
      <c r="I6022" t="str">
        <f>IF(J6022="natural gas",VLOOKUP(D6022,'Cross-Page Data'!$I$4:$J$13,2,FALSE),IF(J6022="solar",VLOOKUP('Form 923'!D6022,'Cross-Page Data'!$I$14:$J$117,2,FALSE),J6022))</f>
        <v>natural gas nonpeaker - preexisting retiring</v>
      </c>
      <c r="J6022" t="str">
        <f>VLOOKUP(E6022,'Cross-Page Data'!$D$4:$F$48,3,FALSE)</f>
        <v>natural gas</v>
      </c>
      <c r="K6022" t="b">
        <f t="shared" si="93"/>
        <v>1</v>
      </c>
    </row>
    <row r="6023" spans="1:11">
      <c r="A6023" s="120">
        <v>50881</v>
      </c>
      <c r="B6023" s="121" t="s">
        <v>201</v>
      </c>
      <c r="C6023" s="121" t="s">
        <v>206</v>
      </c>
      <c r="D6023" s="121" t="s">
        <v>68</v>
      </c>
      <c r="E6023" s="121" t="s">
        <v>176</v>
      </c>
      <c r="F6023" s="122">
        <v>5145713</v>
      </c>
      <c r="G6023" s="122">
        <v>261222</v>
      </c>
      <c r="H6023" s="120">
        <v>2019</v>
      </c>
      <c r="I6023" t="str">
        <f>IF(J6023="natural gas",VLOOKUP(D6023,'Cross-Page Data'!$I$4:$J$13,2,FALSE),IF(J6023="solar",VLOOKUP('Form 923'!D6023,'Cross-Page Data'!$I$14:$J$117,2,FALSE),J6023))</f>
        <v>biomass</v>
      </c>
      <c r="J6023" t="str">
        <f>VLOOKUP(E6023,'Cross-Page Data'!$D$4:$F$48,3,FALSE)</f>
        <v>biomass</v>
      </c>
      <c r="K6023" t="b">
        <f t="shared" ref="K6023:K6086" si="94">IF(AND($N$6=FALSE,OR(C6023="Commercial NAICS Cogen",C6023="Industrial NAICS Cogen",C6023="NAICS-22 Cogen")),FALSE,IF(AND($N$7=FALSE,OR(C6023="Commercial NAICS Cogen",C6023="Commercial NAICS Non-Cogen",C6023="industrial NAICS Cogen",C6023="industrial NAICS non-cogen")),FALSE,TRUE))</f>
        <v>1</v>
      </c>
    </row>
    <row r="6024" spans="1:11">
      <c r="A6024" s="120">
        <v>50882</v>
      </c>
      <c r="B6024" s="121" t="s">
        <v>201</v>
      </c>
      <c r="C6024" s="121" t="s">
        <v>206</v>
      </c>
      <c r="D6024" s="121" t="s">
        <v>68</v>
      </c>
      <c r="E6024" s="121" t="s">
        <v>105</v>
      </c>
      <c r="F6024" s="122">
        <v>3143234</v>
      </c>
      <c r="G6024" s="122">
        <v>169649.52</v>
      </c>
      <c r="H6024" s="120">
        <v>2019</v>
      </c>
      <c r="I6024" t="str">
        <f>IF(J6024="natural gas",VLOOKUP(D6024,'Cross-Page Data'!$I$4:$J$13,2,FALSE),IF(J6024="solar",VLOOKUP('Form 923'!D6024,'Cross-Page Data'!$I$14:$J$117,2,FALSE),J6024))</f>
        <v>municipal solid waste</v>
      </c>
      <c r="J6024" t="str">
        <f>VLOOKUP(E6024,'Cross-Page Data'!$D$4:$F$48,3,FALSE)</f>
        <v>municipal solid waste</v>
      </c>
      <c r="K6024" t="b">
        <f t="shared" si="94"/>
        <v>1</v>
      </c>
    </row>
    <row r="6025" spans="1:11">
      <c r="A6025" s="120">
        <v>50882</v>
      </c>
      <c r="B6025" s="121" t="s">
        <v>201</v>
      </c>
      <c r="C6025" s="121" t="s">
        <v>206</v>
      </c>
      <c r="D6025" s="121" t="s">
        <v>68</v>
      </c>
      <c r="E6025" s="121" t="s">
        <v>110</v>
      </c>
      <c r="F6025" s="122">
        <v>3841805</v>
      </c>
      <c r="G6025" s="122">
        <v>207353.48</v>
      </c>
      <c r="H6025" s="120">
        <v>2019</v>
      </c>
      <c r="I6025" t="str">
        <f>IF(J6025="natural gas",VLOOKUP(D6025,'Cross-Page Data'!$I$4:$J$13,2,FALSE),IF(J6025="solar",VLOOKUP('Form 923'!D6025,'Cross-Page Data'!$I$14:$J$117,2,FALSE),J6025))</f>
        <v>municipal solid waste</v>
      </c>
      <c r="J6025" t="str">
        <f>VLOOKUP(E6025,'Cross-Page Data'!$D$4:$F$48,3,FALSE)</f>
        <v>municipal solid waste</v>
      </c>
      <c r="K6025" t="b">
        <f t="shared" si="94"/>
        <v>1</v>
      </c>
    </row>
    <row r="6026" spans="1:11">
      <c r="A6026" s="120">
        <v>50882</v>
      </c>
      <c r="B6026" s="121" t="s">
        <v>201</v>
      </c>
      <c r="C6026" s="121" t="s">
        <v>206</v>
      </c>
      <c r="D6026" s="121" t="s">
        <v>68</v>
      </c>
      <c r="E6026" s="121" t="s">
        <v>38</v>
      </c>
      <c r="F6026" s="122">
        <v>0</v>
      </c>
      <c r="G6026" s="122">
        <v>0</v>
      </c>
      <c r="H6026" s="120">
        <v>2019</v>
      </c>
      <c r="I6026" t="str">
        <f>IF(J6026="natural gas",VLOOKUP(D6026,'Cross-Page Data'!$I$4:$J$13,2,FALSE),IF(J6026="solar",VLOOKUP('Form 923'!D6026,'Cross-Page Data'!$I$14:$J$117,2,FALSE),J6026))</f>
        <v>natural gas nonpeaker - preexisting retiring</v>
      </c>
      <c r="J6026" t="str">
        <f>VLOOKUP(E6026,'Cross-Page Data'!$D$4:$F$48,3,FALSE)</f>
        <v>natural gas</v>
      </c>
      <c r="K6026" t="b">
        <f t="shared" si="94"/>
        <v>1</v>
      </c>
    </row>
    <row r="6027" spans="1:11">
      <c r="A6027" s="120">
        <v>50883</v>
      </c>
      <c r="B6027" s="121" t="s">
        <v>201</v>
      </c>
      <c r="C6027" s="121" t="s">
        <v>206</v>
      </c>
      <c r="D6027" s="121" t="s">
        <v>68</v>
      </c>
      <c r="E6027" s="121" t="s">
        <v>105</v>
      </c>
      <c r="F6027" s="122">
        <v>3421343</v>
      </c>
      <c r="G6027" s="122">
        <v>210996.78</v>
      </c>
      <c r="H6027" s="120">
        <v>2019</v>
      </c>
      <c r="I6027" t="str">
        <f>IF(J6027="natural gas",VLOOKUP(D6027,'Cross-Page Data'!$I$4:$J$13,2,FALSE),IF(J6027="solar",VLOOKUP('Form 923'!D6027,'Cross-Page Data'!$I$14:$J$117,2,FALSE),J6027))</f>
        <v>municipal solid waste</v>
      </c>
      <c r="J6027" t="str">
        <f>VLOOKUP(E6027,'Cross-Page Data'!$D$4:$F$48,3,FALSE)</f>
        <v>municipal solid waste</v>
      </c>
      <c r="K6027" t="b">
        <f t="shared" si="94"/>
        <v>1</v>
      </c>
    </row>
    <row r="6028" spans="1:11">
      <c r="A6028" s="120">
        <v>50883</v>
      </c>
      <c r="B6028" s="121" t="s">
        <v>201</v>
      </c>
      <c r="C6028" s="121" t="s">
        <v>206</v>
      </c>
      <c r="D6028" s="121" t="s">
        <v>68</v>
      </c>
      <c r="E6028" s="121" t="s">
        <v>110</v>
      </c>
      <c r="F6028" s="122">
        <v>4181696</v>
      </c>
      <c r="G6028" s="122">
        <v>257888.22</v>
      </c>
      <c r="H6028" s="120">
        <v>2019</v>
      </c>
      <c r="I6028" t="str">
        <f>IF(J6028="natural gas",VLOOKUP(D6028,'Cross-Page Data'!$I$4:$J$13,2,FALSE),IF(J6028="solar",VLOOKUP('Form 923'!D6028,'Cross-Page Data'!$I$14:$J$117,2,FALSE),J6028))</f>
        <v>municipal solid waste</v>
      </c>
      <c r="J6028" t="str">
        <f>VLOOKUP(E6028,'Cross-Page Data'!$D$4:$F$48,3,FALSE)</f>
        <v>municipal solid waste</v>
      </c>
      <c r="K6028" t="b">
        <f t="shared" si="94"/>
        <v>1</v>
      </c>
    </row>
    <row r="6029" spans="1:11">
      <c r="A6029" s="120">
        <v>50884</v>
      </c>
      <c r="B6029" s="121" t="s">
        <v>201</v>
      </c>
      <c r="C6029" s="121" t="s">
        <v>206</v>
      </c>
      <c r="D6029" s="121" t="s">
        <v>68</v>
      </c>
      <c r="E6029" s="121" t="s">
        <v>105</v>
      </c>
      <c r="F6029" s="122">
        <v>4048447</v>
      </c>
      <c r="G6029" s="122">
        <v>200222</v>
      </c>
      <c r="H6029" s="120">
        <v>2019</v>
      </c>
      <c r="I6029" t="str">
        <f>IF(J6029="natural gas",VLOOKUP(D6029,'Cross-Page Data'!$I$4:$J$13,2,FALSE),IF(J6029="solar",VLOOKUP('Form 923'!D6029,'Cross-Page Data'!$I$14:$J$117,2,FALSE),J6029))</f>
        <v>municipal solid waste</v>
      </c>
      <c r="J6029" t="str">
        <f>VLOOKUP(E6029,'Cross-Page Data'!$D$4:$F$48,3,FALSE)</f>
        <v>municipal solid waste</v>
      </c>
      <c r="K6029" t="b">
        <f t="shared" si="94"/>
        <v>1</v>
      </c>
    </row>
    <row r="6030" spans="1:11">
      <c r="A6030" s="120">
        <v>50884</v>
      </c>
      <c r="B6030" s="121" t="s">
        <v>201</v>
      </c>
      <c r="C6030" s="121" t="s">
        <v>206</v>
      </c>
      <c r="D6030" s="121" t="s">
        <v>68</v>
      </c>
      <c r="E6030" s="121" t="s">
        <v>110</v>
      </c>
      <c r="F6030" s="122">
        <v>4948040</v>
      </c>
      <c r="G6030" s="122">
        <v>244712.89</v>
      </c>
      <c r="H6030" s="120">
        <v>2019</v>
      </c>
      <c r="I6030" t="str">
        <f>IF(J6030="natural gas",VLOOKUP(D6030,'Cross-Page Data'!$I$4:$J$13,2,FALSE),IF(J6030="solar",VLOOKUP('Form 923'!D6030,'Cross-Page Data'!$I$14:$J$117,2,FALSE),J6030))</f>
        <v>municipal solid waste</v>
      </c>
      <c r="J6030" t="str">
        <f>VLOOKUP(E6030,'Cross-Page Data'!$D$4:$F$48,3,FALSE)</f>
        <v>municipal solid waste</v>
      </c>
      <c r="K6030" t="b">
        <f t="shared" si="94"/>
        <v>1</v>
      </c>
    </row>
    <row r="6031" spans="1:11">
      <c r="A6031" s="120">
        <v>50884</v>
      </c>
      <c r="B6031" s="121" t="s">
        <v>201</v>
      </c>
      <c r="C6031" s="121" t="s">
        <v>206</v>
      </c>
      <c r="D6031" s="121" t="s">
        <v>68</v>
      </c>
      <c r="E6031" s="121" t="s">
        <v>38</v>
      </c>
      <c r="F6031" s="122">
        <v>245</v>
      </c>
      <c r="G6031" s="122">
        <v>12.11</v>
      </c>
      <c r="H6031" s="120">
        <v>2019</v>
      </c>
      <c r="I6031" t="str">
        <f>IF(J6031="natural gas",VLOOKUP(D6031,'Cross-Page Data'!$I$4:$J$13,2,FALSE),IF(J6031="solar",VLOOKUP('Form 923'!D6031,'Cross-Page Data'!$I$14:$J$117,2,FALSE),J6031))</f>
        <v>natural gas nonpeaker - preexisting retiring</v>
      </c>
      <c r="J6031" t="str">
        <f>VLOOKUP(E6031,'Cross-Page Data'!$D$4:$F$48,3,FALSE)</f>
        <v>natural gas</v>
      </c>
      <c r="K6031" t="b">
        <f t="shared" si="94"/>
        <v>1</v>
      </c>
    </row>
    <row r="6032" spans="1:11">
      <c r="A6032" s="120">
        <v>50885</v>
      </c>
      <c r="B6032" s="121" t="s">
        <v>201</v>
      </c>
      <c r="C6032" s="121" t="s">
        <v>206</v>
      </c>
      <c r="D6032" s="121" t="s">
        <v>68</v>
      </c>
      <c r="E6032" s="121" t="s">
        <v>105</v>
      </c>
      <c r="F6032" s="122">
        <v>858908</v>
      </c>
      <c r="G6032" s="122">
        <v>37264.774</v>
      </c>
      <c r="H6032" s="120">
        <v>2019</v>
      </c>
      <c r="I6032" t="str">
        <f>IF(J6032="natural gas",VLOOKUP(D6032,'Cross-Page Data'!$I$4:$J$13,2,FALSE),IF(J6032="solar",VLOOKUP('Form 923'!D6032,'Cross-Page Data'!$I$14:$J$117,2,FALSE),J6032))</f>
        <v>municipal solid waste</v>
      </c>
      <c r="J6032" t="str">
        <f>VLOOKUP(E6032,'Cross-Page Data'!$D$4:$F$48,3,FALSE)</f>
        <v>municipal solid waste</v>
      </c>
      <c r="K6032" t="b">
        <f t="shared" si="94"/>
        <v>1</v>
      </c>
    </row>
    <row r="6033" spans="1:11">
      <c r="A6033" s="120">
        <v>50885</v>
      </c>
      <c r="B6033" s="121" t="s">
        <v>201</v>
      </c>
      <c r="C6033" s="121" t="s">
        <v>206</v>
      </c>
      <c r="D6033" s="121" t="s">
        <v>68</v>
      </c>
      <c r="E6033" s="121" t="s">
        <v>110</v>
      </c>
      <c r="F6033" s="122">
        <v>1049765</v>
      </c>
      <c r="G6033" s="122">
        <v>45545.226</v>
      </c>
      <c r="H6033" s="120">
        <v>2019</v>
      </c>
      <c r="I6033" t="str">
        <f>IF(J6033="natural gas",VLOOKUP(D6033,'Cross-Page Data'!$I$4:$J$13,2,FALSE),IF(J6033="solar",VLOOKUP('Form 923'!D6033,'Cross-Page Data'!$I$14:$J$117,2,FALSE),J6033))</f>
        <v>municipal solid waste</v>
      </c>
      <c r="J6033" t="str">
        <f>VLOOKUP(E6033,'Cross-Page Data'!$D$4:$F$48,3,FALSE)</f>
        <v>municipal solid waste</v>
      </c>
      <c r="K6033" t="b">
        <f t="shared" si="94"/>
        <v>1</v>
      </c>
    </row>
    <row r="6034" spans="1:11">
      <c r="A6034" s="120">
        <v>50886</v>
      </c>
      <c r="B6034" s="121" t="s">
        <v>201</v>
      </c>
      <c r="C6034" s="121" t="s">
        <v>206</v>
      </c>
      <c r="D6034" s="121" t="s">
        <v>68</v>
      </c>
      <c r="E6034" s="121" t="s">
        <v>105</v>
      </c>
      <c r="F6034" s="122">
        <v>1151836</v>
      </c>
      <c r="G6034" s="122">
        <v>54463.946</v>
      </c>
      <c r="H6034" s="120">
        <v>2019</v>
      </c>
      <c r="I6034" t="str">
        <f>IF(J6034="natural gas",VLOOKUP(D6034,'Cross-Page Data'!$I$4:$J$13,2,FALSE),IF(J6034="solar",VLOOKUP('Form 923'!D6034,'Cross-Page Data'!$I$14:$J$117,2,FALSE),J6034))</f>
        <v>municipal solid waste</v>
      </c>
      <c r="J6034" t="str">
        <f>VLOOKUP(E6034,'Cross-Page Data'!$D$4:$F$48,3,FALSE)</f>
        <v>municipal solid waste</v>
      </c>
      <c r="K6034" t="b">
        <f t="shared" si="94"/>
        <v>1</v>
      </c>
    </row>
    <row r="6035" spans="1:11">
      <c r="A6035" s="120">
        <v>50886</v>
      </c>
      <c r="B6035" s="121" t="s">
        <v>201</v>
      </c>
      <c r="C6035" s="121" t="s">
        <v>206</v>
      </c>
      <c r="D6035" s="121" t="s">
        <v>68</v>
      </c>
      <c r="E6035" s="121" t="s">
        <v>110</v>
      </c>
      <c r="F6035" s="122">
        <v>1407795</v>
      </c>
      <c r="G6035" s="122">
        <v>66567.054</v>
      </c>
      <c r="H6035" s="120">
        <v>2019</v>
      </c>
      <c r="I6035" t="str">
        <f>IF(J6035="natural gas",VLOOKUP(D6035,'Cross-Page Data'!$I$4:$J$13,2,FALSE),IF(J6035="solar",VLOOKUP('Form 923'!D6035,'Cross-Page Data'!$I$14:$J$117,2,FALSE),J6035))</f>
        <v>municipal solid waste</v>
      </c>
      <c r="J6035" t="str">
        <f>VLOOKUP(E6035,'Cross-Page Data'!$D$4:$F$48,3,FALSE)</f>
        <v>municipal solid waste</v>
      </c>
      <c r="K6035" t="b">
        <f t="shared" si="94"/>
        <v>1</v>
      </c>
    </row>
    <row r="6036" spans="1:11">
      <c r="A6036" s="120">
        <v>50887</v>
      </c>
      <c r="B6036" s="121" t="s">
        <v>201</v>
      </c>
      <c r="C6036" s="121" t="s">
        <v>206</v>
      </c>
      <c r="D6036" s="121" t="s">
        <v>68</v>
      </c>
      <c r="E6036" s="121" t="s">
        <v>105</v>
      </c>
      <c r="F6036" s="122">
        <v>3662835</v>
      </c>
      <c r="G6036" s="122">
        <v>181966.27</v>
      </c>
      <c r="H6036" s="120">
        <v>2019</v>
      </c>
      <c r="I6036" t="str">
        <f>IF(J6036="natural gas",VLOOKUP(D6036,'Cross-Page Data'!$I$4:$J$13,2,FALSE),IF(J6036="solar",VLOOKUP('Form 923'!D6036,'Cross-Page Data'!$I$14:$J$117,2,FALSE),J6036))</f>
        <v>municipal solid waste</v>
      </c>
      <c r="J6036" t="str">
        <f>VLOOKUP(E6036,'Cross-Page Data'!$D$4:$F$48,3,FALSE)</f>
        <v>municipal solid waste</v>
      </c>
      <c r="K6036" t="b">
        <f t="shared" si="94"/>
        <v>1</v>
      </c>
    </row>
    <row r="6037" spans="1:11">
      <c r="A6037" s="120">
        <v>50887</v>
      </c>
      <c r="B6037" s="121" t="s">
        <v>201</v>
      </c>
      <c r="C6037" s="121" t="s">
        <v>206</v>
      </c>
      <c r="D6037" s="121" t="s">
        <v>68</v>
      </c>
      <c r="E6037" s="121" t="s">
        <v>110</v>
      </c>
      <c r="F6037" s="122">
        <v>4476808</v>
      </c>
      <c r="G6037" s="122">
        <v>222403.73</v>
      </c>
      <c r="H6037" s="120">
        <v>2019</v>
      </c>
      <c r="I6037" t="str">
        <f>IF(J6037="natural gas",VLOOKUP(D6037,'Cross-Page Data'!$I$4:$J$13,2,FALSE),IF(J6037="solar",VLOOKUP('Form 923'!D6037,'Cross-Page Data'!$I$14:$J$117,2,FALSE),J6037))</f>
        <v>municipal solid waste</v>
      </c>
      <c r="J6037" t="str">
        <f>VLOOKUP(E6037,'Cross-Page Data'!$D$4:$F$48,3,FALSE)</f>
        <v>municipal solid waste</v>
      </c>
      <c r="K6037" t="b">
        <f t="shared" si="94"/>
        <v>1</v>
      </c>
    </row>
    <row r="6038" spans="1:11">
      <c r="A6038" s="120">
        <v>50888</v>
      </c>
      <c r="B6038" s="121" t="s">
        <v>205</v>
      </c>
      <c r="C6038" s="121" t="s">
        <v>208</v>
      </c>
      <c r="D6038" s="121" t="s">
        <v>68</v>
      </c>
      <c r="E6038" s="121" t="s">
        <v>144</v>
      </c>
      <c r="F6038" s="122">
        <v>0</v>
      </c>
      <c r="G6038" s="122">
        <v>0</v>
      </c>
      <c r="H6038" s="120">
        <v>2019</v>
      </c>
      <c r="I6038" t="str">
        <f>IF(J6038="natural gas",VLOOKUP(D6038,'Cross-Page Data'!$I$4:$J$13,2,FALSE),IF(J6038="solar",VLOOKUP('Form 923'!D6038,'Cross-Page Data'!$I$14:$J$117,2,FALSE),J6038))</f>
        <v>petroleum</v>
      </c>
      <c r="J6038" t="str">
        <f>VLOOKUP(E6038,'Cross-Page Data'!$D$4:$F$48,3,FALSE)</f>
        <v>petroleum</v>
      </c>
      <c r="K6038" t="b">
        <f t="shared" si="94"/>
        <v>0</v>
      </c>
    </row>
    <row r="6039" spans="1:11">
      <c r="A6039" s="120">
        <v>50888</v>
      </c>
      <c r="B6039" s="121" t="s">
        <v>205</v>
      </c>
      <c r="C6039" s="121" t="s">
        <v>208</v>
      </c>
      <c r="D6039" s="121" t="s">
        <v>68</v>
      </c>
      <c r="E6039" s="121" t="s">
        <v>166</v>
      </c>
      <c r="F6039" s="122">
        <v>221221</v>
      </c>
      <c r="G6039" s="122">
        <v>21433.976</v>
      </c>
      <c r="H6039" s="120">
        <v>2019</v>
      </c>
      <c r="I6039" t="str">
        <f>IF(J6039="natural gas",VLOOKUP(D6039,'Cross-Page Data'!$I$4:$J$13,2,FALSE),IF(J6039="solar",VLOOKUP('Form 923'!D6039,'Cross-Page Data'!$I$14:$J$117,2,FALSE),J6039))</f>
        <v>other</v>
      </c>
      <c r="J6039" t="str">
        <f>VLOOKUP(E6039,'Cross-Page Data'!$D$4:$F$48,3,FALSE)</f>
        <v>other</v>
      </c>
      <c r="K6039" t="b">
        <f t="shared" si="94"/>
        <v>0</v>
      </c>
    </row>
    <row r="6040" spans="1:11">
      <c r="A6040" s="120">
        <v>50888</v>
      </c>
      <c r="B6040" s="121" t="s">
        <v>205</v>
      </c>
      <c r="C6040" s="121" t="s">
        <v>208</v>
      </c>
      <c r="D6040" s="121" t="s">
        <v>68</v>
      </c>
      <c r="E6040" s="121" t="s">
        <v>172</v>
      </c>
      <c r="F6040" s="122">
        <v>1352916</v>
      </c>
      <c r="G6040" s="122">
        <v>130643.58</v>
      </c>
      <c r="H6040" s="120">
        <v>2019</v>
      </c>
      <c r="I6040" t="str">
        <f>IF(J6040="natural gas",VLOOKUP(D6040,'Cross-Page Data'!$I$4:$J$13,2,FALSE),IF(J6040="solar",VLOOKUP('Form 923'!D6040,'Cross-Page Data'!$I$14:$J$117,2,FALSE),J6040))</f>
        <v>hard coal</v>
      </c>
      <c r="J6040" t="str">
        <f>VLOOKUP(E6040,'Cross-Page Data'!$D$4:$F$48,3,FALSE)</f>
        <v>hard coal</v>
      </c>
      <c r="K6040" t="b">
        <f t="shared" si="94"/>
        <v>0</v>
      </c>
    </row>
    <row r="6041" spans="1:11">
      <c r="A6041" s="120">
        <v>50888</v>
      </c>
      <c r="B6041" s="121" t="s">
        <v>205</v>
      </c>
      <c r="C6041" s="121" t="s">
        <v>208</v>
      </c>
      <c r="D6041" s="121" t="s">
        <v>68</v>
      </c>
      <c r="E6041" s="121" t="s">
        <v>176</v>
      </c>
      <c r="F6041" s="122">
        <v>2267</v>
      </c>
      <c r="G6041" s="122">
        <v>215.318</v>
      </c>
      <c r="H6041" s="120">
        <v>2019</v>
      </c>
      <c r="I6041" t="str">
        <f>IF(J6041="natural gas",VLOOKUP(D6041,'Cross-Page Data'!$I$4:$J$13,2,FALSE),IF(J6041="solar",VLOOKUP('Form 923'!D6041,'Cross-Page Data'!$I$14:$J$117,2,FALSE),J6041))</f>
        <v>biomass</v>
      </c>
      <c r="J6041" t="str">
        <f>VLOOKUP(E6041,'Cross-Page Data'!$D$4:$F$48,3,FALSE)</f>
        <v>biomass</v>
      </c>
      <c r="K6041" t="b">
        <f t="shared" si="94"/>
        <v>0</v>
      </c>
    </row>
    <row r="6042" spans="1:11">
      <c r="A6042" s="120">
        <v>50888</v>
      </c>
      <c r="B6042" s="121" t="s">
        <v>205</v>
      </c>
      <c r="C6042" s="121" t="s">
        <v>208</v>
      </c>
      <c r="D6042" s="121" t="s">
        <v>68</v>
      </c>
      <c r="E6042" s="121" t="s">
        <v>183</v>
      </c>
      <c r="F6042" s="122">
        <v>22072</v>
      </c>
      <c r="G6042" s="122">
        <v>2084.126</v>
      </c>
      <c r="H6042" s="120">
        <v>2019</v>
      </c>
      <c r="I6042" t="str">
        <f>IF(J6042="natural gas",VLOOKUP(D6042,'Cross-Page Data'!$I$4:$J$13,2,FALSE),IF(J6042="solar",VLOOKUP('Form 923'!D6042,'Cross-Page Data'!$I$14:$J$117,2,FALSE),J6042))</f>
        <v>crude oil</v>
      </c>
      <c r="J6042" t="str">
        <f>VLOOKUP(E6042,'Cross-Page Data'!$D$4:$F$48,3,FALSE)</f>
        <v>crude oil</v>
      </c>
      <c r="K6042" t="b">
        <f t="shared" si="94"/>
        <v>0</v>
      </c>
    </row>
    <row r="6043" spans="1:11">
      <c r="A6043" s="120">
        <v>50891</v>
      </c>
      <c r="B6043" s="121" t="s">
        <v>201</v>
      </c>
      <c r="C6043" s="121" t="s">
        <v>206</v>
      </c>
      <c r="D6043" s="121" t="s">
        <v>116</v>
      </c>
      <c r="E6043" s="121" t="s">
        <v>170</v>
      </c>
      <c r="F6043" s="122">
        <v>40217</v>
      </c>
      <c r="G6043" s="122">
        <v>4518</v>
      </c>
      <c r="H6043" s="120">
        <v>2019</v>
      </c>
      <c r="I6043" t="str">
        <f>IF(J6043="natural gas",VLOOKUP(D6043,'Cross-Page Data'!$I$4:$J$13,2,FALSE),IF(J6043="solar",VLOOKUP('Form 923'!D6043,'Cross-Page Data'!$I$14:$J$117,2,FALSE),J6043))</f>
        <v>hydro</v>
      </c>
      <c r="J6043" t="str">
        <f>VLOOKUP(E6043,'Cross-Page Data'!$D$4:$F$48,3,FALSE)</f>
        <v>hydro</v>
      </c>
      <c r="K6043" t="b">
        <f t="shared" si="94"/>
        <v>1</v>
      </c>
    </row>
    <row r="6044" spans="1:11">
      <c r="A6044" s="120">
        <v>50892</v>
      </c>
      <c r="B6044" s="121" t="s">
        <v>201</v>
      </c>
      <c r="C6044" s="121" t="s">
        <v>206</v>
      </c>
      <c r="D6044" s="121" t="s">
        <v>116</v>
      </c>
      <c r="E6044" s="121" t="s">
        <v>170</v>
      </c>
      <c r="F6044" s="122">
        <v>15168</v>
      </c>
      <c r="G6044" s="122">
        <v>1704</v>
      </c>
      <c r="H6044" s="120">
        <v>2019</v>
      </c>
      <c r="I6044" t="str">
        <f>IF(J6044="natural gas",VLOOKUP(D6044,'Cross-Page Data'!$I$4:$J$13,2,FALSE),IF(J6044="solar",VLOOKUP('Form 923'!D6044,'Cross-Page Data'!$I$14:$J$117,2,FALSE),J6044))</f>
        <v>hydro</v>
      </c>
      <c r="J6044" t="str">
        <f>VLOOKUP(E6044,'Cross-Page Data'!$D$4:$F$48,3,FALSE)</f>
        <v>hydro</v>
      </c>
      <c r="K6044" t="b">
        <f t="shared" si="94"/>
        <v>1</v>
      </c>
    </row>
    <row r="6045" spans="1:11">
      <c r="A6045" s="120">
        <v>50893</v>
      </c>
      <c r="B6045" s="121" t="s">
        <v>201</v>
      </c>
      <c r="C6045" s="121" t="s">
        <v>206</v>
      </c>
      <c r="D6045" s="121" t="s">
        <v>116</v>
      </c>
      <c r="E6045" s="121" t="s">
        <v>170</v>
      </c>
      <c r="F6045" s="122">
        <v>368550</v>
      </c>
      <c r="G6045" s="122">
        <v>41401</v>
      </c>
      <c r="H6045" s="120">
        <v>2019</v>
      </c>
      <c r="I6045" t="str">
        <f>IF(J6045="natural gas",VLOOKUP(D6045,'Cross-Page Data'!$I$4:$J$13,2,FALSE),IF(J6045="solar",VLOOKUP('Form 923'!D6045,'Cross-Page Data'!$I$14:$J$117,2,FALSE),J6045))</f>
        <v>hydro</v>
      </c>
      <c r="J6045" t="str">
        <f>VLOOKUP(E6045,'Cross-Page Data'!$D$4:$F$48,3,FALSE)</f>
        <v>hydro</v>
      </c>
      <c r="K6045" t="b">
        <f t="shared" si="94"/>
        <v>1</v>
      </c>
    </row>
    <row r="6046" spans="1:11">
      <c r="A6046" s="120">
        <v>50894</v>
      </c>
      <c r="B6046" s="121" t="s">
        <v>201</v>
      </c>
      <c r="C6046" s="121" t="s">
        <v>206</v>
      </c>
      <c r="D6046" s="121" t="s">
        <v>116</v>
      </c>
      <c r="E6046" s="121" t="s">
        <v>170</v>
      </c>
      <c r="F6046" s="122">
        <v>373172</v>
      </c>
      <c r="G6046" s="122">
        <v>41920</v>
      </c>
      <c r="H6046" s="120">
        <v>2019</v>
      </c>
      <c r="I6046" t="str">
        <f>IF(J6046="natural gas",VLOOKUP(D6046,'Cross-Page Data'!$I$4:$J$13,2,FALSE),IF(J6046="solar",VLOOKUP('Form 923'!D6046,'Cross-Page Data'!$I$14:$J$117,2,FALSE),J6046))</f>
        <v>hydro</v>
      </c>
      <c r="J6046" t="str">
        <f>VLOOKUP(E6046,'Cross-Page Data'!$D$4:$F$48,3,FALSE)</f>
        <v>hydro</v>
      </c>
      <c r="K6046" t="b">
        <f t="shared" si="94"/>
        <v>1</v>
      </c>
    </row>
    <row r="6047" spans="1:11">
      <c r="A6047" s="120">
        <v>50895</v>
      </c>
      <c r="B6047" s="121" t="s">
        <v>201</v>
      </c>
      <c r="C6047" s="121" t="s">
        <v>206</v>
      </c>
      <c r="D6047" s="121" t="s">
        <v>116</v>
      </c>
      <c r="E6047" s="121" t="s">
        <v>170</v>
      </c>
      <c r="F6047" s="122">
        <v>229850</v>
      </c>
      <c r="G6047" s="122">
        <v>25820</v>
      </c>
      <c r="H6047" s="120">
        <v>2019</v>
      </c>
      <c r="I6047" t="str">
        <f>IF(J6047="natural gas",VLOOKUP(D6047,'Cross-Page Data'!$I$4:$J$13,2,FALSE),IF(J6047="solar",VLOOKUP('Form 923'!D6047,'Cross-Page Data'!$I$14:$J$117,2,FALSE),J6047))</f>
        <v>hydro</v>
      </c>
      <c r="J6047" t="str">
        <f>VLOOKUP(E6047,'Cross-Page Data'!$D$4:$F$48,3,FALSE)</f>
        <v>hydro</v>
      </c>
      <c r="K6047" t="b">
        <f t="shared" si="94"/>
        <v>1</v>
      </c>
    </row>
    <row r="6048" spans="1:11">
      <c r="A6048" s="120">
        <v>50896</v>
      </c>
      <c r="B6048" s="121" t="s">
        <v>201</v>
      </c>
      <c r="C6048" s="121" t="s">
        <v>206</v>
      </c>
      <c r="D6048" s="121" t="s">
        <v>116</v>
      </c>
      <c r="E6048" s="121" t="s">
        <v>170</v>
      </c>
      <c r="F6048" s="122">
        <v>205396</v>
      </c>
      <c r="G6048" s="122">
        <v>23073</v>
      </c>
      <c r="H6048" s="120">
        <v>2019</v>
      </c>
      <c r="I6048" t="str">
        <f>IF(J6048="natural gas",VLOOKUP(D6048,'Cross-Page Data'!$I$4:$J$13,2,FALSE),IF(J6048="solar",VLOOKUP('Form 923'!D6048,'Cross-Page Data'!$I$14:$J$117,2,FALSE),J6048))</f>
        <v>hydro</v>
      </c>
      <c r="J6048" t="str">
        <f>VLOOKUP(E6048,'Cross-Page Data'!$D$4:$F$48,3,FALSE)</f>
        <v>hydro</v>
      </c>
      <c r="K6048" t="b">
        <f t="shared" si="94"/>
        <v>1</v>
      </c>
    </row>
    <row r="6049" spans="1:11">
      <c r="A6049" s="120">
        <v>50897</v>
      </c>
      <c r="B6049" s="121" t="s">
        <v>201</v>
      </c>
      <c r="C6049" s="121" t="s">
        <v>206</v>
      </c>
      <c r="D6049" s="121" t="s">
        <v>116</v>
      </c>
      <c r="E6049" s="121" t="s">
        <v>170</v>
      </c>
      <c r="F6049" s="122">
        <v>901905</v>
      </c>
      <c r="G6049" s="122">
        <v>101315</v>
      </c>
      <c r="H6049" s="120">
        <v>2019</v>
      </c>
      <c r="I6049" t="str">
        <f>IF(J6049="natural gas",VLOOKUP(D6049,'Cross-Page Data'!$I$4:$J$13,2,FALSE),IF(J6049="solar",VLOOKUP('Form 923'!D6049,'Cross-Page Data'!$I$14:$J$117,2,FALSE),J6049))</f>
        <v>hydro</v>
      </c>
      <c r="J6049" t="str">
        <f>VLOOKUP(E6049,'Cross-Page Data'!$D$4:$F$48,3,FALSE)</f>
        <v>hydro</v>
      </c>
      <c r="K6049" t="b">
        <f t="shared" si="94"/>
        <v>1</v>
      </c>
    </row>
    <row r="6050" spans="1:11">
      <c r="A6050" s="120">
        <v>50898</v>
      </c>
      <c r="B6050" s="121" t="s">
        <v>201</v>
      </c>
      <c r="C6050" s="121" t="s">
        <v>206</v>
      </c>
      <c r="D6050" s="121" t="s">
        <v>116</v>
      </c>
      <c r="E6050" s="121" t="s">
        <v>170</v>
      </c>
      <c r="F6050" s="122">
        <v>1088482</v>
      </c>
      <c r="G6050" s="122">
        <v>122274</v>
      </c>
      <c r="H6050" s="120">
        <v>2019</v>
      </c>
      <c r="I6050" t="str">
        <f>IF(J6050="natural gas",VLOOKUP(D6050,'Cross-Page Data'!$I$4:$J$13,2,FALSE),IF(J6050="solar",VLOOKUP('Form 923'!D6050,'Cross-Page Data'!$I$14:$J$117,2,FALSE),J6050))</f>
        <v>hydro</v>
      </c>
      <c r="J6050" t="str">
        <f>VLOOKUP(E6050,'Cross-Page Data'!$D$4:$F$48,3,FALSE)</f>
        <v>hydro</v>
      </c>
      <c r="K6050" t="b">
        <f t="shared" si="94"/>
        <v>1</v>
      </c>
    </row>
    <row r="6051" spans="1:11">
      <c r="A6051" s="120">
        <v>50900</v>
      </c>
      <c r="B6051" s="121" t="s">
        <v>205</v>
      </c>
      <c r="C6051" s="121" t="s">
        <v>209</v>
      </c>
      <c r="D6051" s="121" t="s">
        <v>68</v>
      </c>
      <c r="E6051" s="121" t="s">
        <v>54</v>
      </c>
      <c r="F6051" s="122">
        <v>1848580</v>
      </c>
      <c r="G6051" s="122">
        <v>146960.15</v>
      </c>
      <c r="H6051" s="120">
        <v>2019</v>
      </c>
      <c r="I6051" t="str">
        <f>IF(J6051="natural gas",VLOOKUP(D6051,'Cross-Page Data'!$I$4:$J$13,2,FALSE),IF(J6051="solar",VLOOKUP('Form 923'!D6051,'Cross-Page Data'!$I$14:$J$117,2,FALSE),J6051))</f>
        <v>hard coal</v>
      </c>
      <c r="J6051" t="str">
        <f>VLOOKUP(E6051,'Cross-Page Data'!$D$4:$F$48,3,FALSE)</f>
        <v>hard coal</v>
      </c>
      <c r="K6051" t="b">
        <f t="shared" si="94"/>
        <v>0</v>
      </c>
    </row>
    <row r="6052" spans="1:11">
      <c r="A6052" s="120">
        <v>50900</v>
      </c>
      <c r="B6052" s="121" t="s">
        <v>205</v>
      </c>
      <c r="C6052" s="121" t="s">
        <v>209</v>
      </c>
      <c r="D6052" s="121" t="s">
        <v>68</v>
      </c>
      <c r="E6052" s="121" t="s">
        <v>59</v>
      </c>
      <c r="F6052" s="122">
        <v>5342177</v>
      </c>
      <c r="G6052" s="122">
        <v>424513.79</v>
      </c>
      <c r="H6052" s="120">
        <v>2019</v>
      </c>
      <c r="I6052" t="str">
        <f>IF(J6052="natural gas",VLOOKUP(D6052,'Cross-Page Data'!$I$4:$J$13,2,FALSE),IF(J6052="solar",VLOOKUP('Form 923'!D6052,'Cross-Page Data'!$I$14:$J$117,2,FALSE),J6052))</f>
        <v>biomass</v>
      </c>
      <c r="J6052" t="str">
        <f>VLOOKUP(E6052,'Cross-Page Data'!$D$4:$F$48,3,FALSE)</f>
        <v>biomass</v>
      </c>
      <c r="K6052" t="b">
        <f t="shared" si="94"/>
        <v>0</v>
      </c>
    </row>
    <row r="6053" spans="1:11">
      <c r="A6053" s="120">
        <v>50900</v>
      </c>
      <c r="B6053" s="121" t="s">
        <v>205</v>
      </c>
      <c r="C6053" s="121" t="s">
        <v>209</v>
      </c>
      <c r="D6053" s="121" t="s">
        <v>68</v>
      </c>
      <c r="E6053" s="121" t="s">
        <v>70</v>
      </c>
      <c r="F6053" s="122">
        <v>2284</v>
      </c>
      <c r="G6053" s="122">
        <v>187.399</v>
      </c>
      <c r="H6053" s="120">
        <v>2019</v>
      </c>
      <c r="I6053" t="str">
        <f>IF(J6053="natural gas",VLOOKUP(D6053,'Cross-Page Data'!$I$4:$J$13,2,FALSE),IF(J6053="solar",VLOOKUP('Form 923'!D6053,'Cross-Page Data'!$I$14:$J$117,2,FALSE),J6053))</f>
        <v>heavy or residual fuel oil</v>
      </c>
      <c r="J6053" t="str">
        <f>VLOOKUP(E6053,'Cross-Page Data'!$D$4:$F$48,3,FALSE)</f>
        <v>heavy or residual fuel oil</v>
      </c>
      <c r="K6053" t="b">
        <f t="shared" si="94"/>
        <v>0</v>
      </c>
    </row>
    <row r="6054" spans="1:11">
      <c r="A6054" s="120">
        <v>50900</v>
      </c>
      <c r="B6054" s="121" t="s">
        <v>205</v>
      </c>
      <c r="C6054" s="121" t="s">
        <v>209</v>
      </c>
      <c r="D6054" s="121" t="s">
        <v>68</v>
      </c>
      <c r="E6054" s="121" t="s">
        <v>38</v>
      </c>
      <c r="F6054" s="122">
        <v>2039070</v>
      </c>
      <c r="G6054" s="122">
        <v>161666.78</v>
      </c>
      <c r="H6054" s="120">
        <v>2019</v>
      </c>
      <c r="I6054" t="str">
        <f>IF(J6054="natural gas",VLOOKUP(D6054,'Cross-Page Data'!$I$4:$J$13,2,FALSE),IF(J6054="solar",VLOOKUP('Form 923'!D6054,'Cross-Page Data'!$I$14:$J$117,2,FALSE),J6054))</f>
        <v>natural gas nonpeaker - preexisting retiring</v>
      </c>
      <c r="J6054" t="str">
        <f>VLOOKUP(E6054,'Cross-Page Data'!$D$4:$F$48,3,FALSE)</f>
        <v>natural gas</v>
      </c>
      <c r="K6054" t="b">
        <f t="shared" si="94"/>
        <v>0</v>
      </c>
    </row>
    <row r="6055" spans="1:11">
      <c r="A6055" s="120">
        <v>50900</v>
      </c>
      <c r="B6055" s="121" t="s">
        <v>205</v>
      </c>
      <c r="C6055" s="121" t="s">
        <v>209</v>
      </c>
      <c r="D6055" s="121" t="s">
        <v>68</v>
      </c>
      <c r="E6055" s="121" t="s">
        <v>152</v>
      </c>
      <c r="F6055" s="122">
        <v>16808</v>
      </c>
      <c r="G6055" s="122">
        <v>1275.968</v>
      </c>
      <c r="H6055" s="120">
        <v>2019</v>
      </c>
      <c r="I6055" t="str">
        <f>IF(J6055="natural gas",VLOOKUP(D6055,'Cross-Page Data'!$I$4:$J$13,2,FALSE),IF(J6055="solar",VLOOKUP('Form 923'!D6055,'Cross-Page Data'!$I$14:$J$117,2,FALSE),J6055))</f>
        <v>heavy or residual fuel oil</v>
      </c>
      <c r="J6055" t="str">
        <f>VLOOKUP(E6055,'Cross-Page Data'!$D$4:$F$48,3,FALSE)</f>
        <v>heavy or residual fuel oil</v>
      </c>
      <c r="K6055" t="b">
        <f t="shared" si="94"/>
        <v>0</v>
      </c>
    </row>
    <row r="6056" spans="1:11">
      <c r="A6056" s="120">
        <v>50900</v>
      </c>
      <c r="B6056" s="121" t="s">
        <v>205</v>
      </c>
      <c r="C6056" s="121" t="s">
        <v>209</v>
      </c>
      <c r="D6056" s="121" t="s">
        <v>68</v>
      </c>
      <c r="E6056" s="121" t="s">
        <v>176</v>
      </c>
      <c r="F6056" s="122">
        <v>2153111</v>
      </c>
      <c r="G6056" s="122">
        <v>170161.9</v>
      </c>
      <c r="H6056" s="120">
        <v>2019</v>
      </c>
      <c r="I6056" t="str">
        <f>IF(J6056="natural gas",VLOOKUP(D6056,'Cross-Page Data'!$I$4:$J$13,2,FALSE),IF(J6056="solar",VLOOKUP('Form 923'!D6056,'Cross-Page Data'!$I$14:$J$117,2,FALSE),J6056))</f>
        <v>biomass</v>
      </c>
      <c r="J6056" t="str">
        <f>VLOOKUP(E6056,'Cross-Page Data'!$D$4:$F$48,3,FALSE)</f>
        <v>biomass</v>
      </c>
      <c r="K6056" t="b">
        <f t="shared" si="94"/>
        <v>0</v>
      </c>
    </row>
    <row r="6057" spans="1:11">
      <c r="A6057" s="120">
        <v>50903</v>
      </c>
      <c r="B6057" s="121" t="s">
        <v>205</v>
      </c>
      <c r="C6057" s="121" t="s">
        <v>209</v>
      </c>
      <c r="D6057" s="121" t="s">
        <v>68</v>
      </c>
      <c r="E6057" s="121" t="s">
        <v>54</v>
      </c>
      <c r="F6057" s="122">
        <v>0</v>
      </c>
      <c r="G6057" s="122">
        <v>0</v>
      </c>
      <c r="H6057" s="120">
        <v>2019</v>
      </c>
      <c r="I6057" t="str">
        <f>IF(J6057="natural gas",VLOOKUP(D6057,'Cross-Page Data'!$I$4:$J$13,2,FALSE),IF(J6057="solar",VLOOKUP('Form 923'!D6057,'Cross-Page Data'!$I$14:$J$117,2,FALSE),J6057))</f>
        <v>hard coal</v>
      </c>
      <c r="J6057" t="str">
        <f>VLOOKUP(E6057,'Cross-Page Data'!$D$4:$F$48,3,FALSE)</f>
        <v>hard coal</v>
      </c>
      <c r="K6057" t="b">
        <f t="shared" si="94"/>
        <v>0</v>
      </c>
    </row>
    <row r="6058" spans="1:11">
      <c r="A6058" s="120">
        <v>50903</v>
      </c>
      <c r="B6058" s="121" t="s">
        <v>205</v>
      </c>
      <c r="C6058" s="121" t="s">
        <v>209</v>
      </c>
      <c r="D6058" s="121" t="s">
        <v>68</v>
      </c>
      <c r="E6058" s="121" t="s">
        <v>38</v>
      </c>
      <c r="F6058" s="122">
        <v>641046</v>
      </c>
      <c r="G6058" s="122">
        <v>27336.54</v>
      </c>
      <c r="H6058" s="120">
        <v>2019</v>
      </c>
      <c r="I6058" t="str">
        <f>IF(J6058="natural gas",VLOOKUP(D6058,'Cross-Page Data'!$I$4:$J$13,2,FALSE),IF(J6058="solar",VLOOKUP('Form 923'!D6058,'Cross-Page Data'!$I$14:$J$117,2,FALSE),J6058))</f>
        <v>natural gas nonpeaker - preexisting retiring</v>
      </c>
      <c r="J6058" t="str">
        <f>VLOOKUP(E6058,'Cross-Page Data'!$D$4:$F$48,3,FALSE)</f>
        <v>natural gas</v>
      </c>
      <c r="K6058" t="b">
        <f t="shared" si="94"/>
        <v>0</v>
      </c>
    </row>
    <row r="6059" spans="1:11">
      <c r="A6059" s="120">
        <v>50904</v>
      </c>
      <c r="B6059" s="121" t="s">
        <v>205</v>
      </c>
      <c r="C6059" s="121" t="s">
        <v>208</v>
      </c>
      <c r="D6059" s="121" t="s">
        <v>79</v>
      </c>
      <c r="E6059" s="121" t="s">
        <v>38</v>
      </c>
      <c r="F6059" s="122">
        <v>0</v>
      </c>
      <c r="G6059" s="122">
        <v>0</v>
      </c>
      <c r="H6059" s="120">
        <v>2019</v>
      </c>
      <c r="I6059" t="str">
        <f>IF(J6059="natural gas",VLOOKUP(D6059,'Cross-Page Data'!$I$4:$J$13,2,FALSE),IF(J6059="solar",VLOOKUP('Form 923'!D6059,'Cross-Page Data'!$I$14:$J$117,2,FALSE),J6059))</f>
        <v>natural gas peaker</v>
      </c>
      <c r="J6059" t="str">
        <f>VLOOKUP(E6059,'Cross-Page Data'!$D$4:$F$48,3,FALSE)</f>
        <v>natural gas</v>
      </c>
      <c r="K6059" t="b">
        <f t="shared" si="94"/>
        <v>0</v>
      </c>
    </row>
    <row r="6060" spans="1:11">
      <c r="A6060" s="120">
        <v>50904</v>
      </c>
      <c r="B6060" s="121" t="s">
        <v>205</v>
      </c>
      <c r="C6060" s="121" t="s">
        <v>208</v>
      </c>
      <c r="D6060" s="121" t="s">
        <v>79</v>
      </c>
      <c r="E6060" s="121" t="s">
        <v>130</v>
      </c>
      <c r="F6060" s="122">
        <v>0</v>
      </c>
      <c r="G6060" s="122">
        <v>0</v>
      </c>
      <c r="H6060" s="120">
        <v>2019</v>
      </c>
      <c r="I6060" t="str">
        <f>IF(J6060="natural gas",VLOOKUP(D6060,'Cross-Page Data'!$I$4:$J$13,2,FALSE),IF(J6060="solar",VLOOKUP('Form 923'!D6060,'Cross-Page Data'!$I$14:$J$117,2,FALSE),J6060))</f>
        <v>biomass</v>
      </c>
      <c r="J6060" t="str">
        <f>VLOOKUP(E6060,'Cross-Page Data'!$D$4:$F$48,3,FALSE)</f>
        <v>biomass</v>
      </c>
      <c r="K6060" t="b">
        <f t="shared" si="94"/>
        <v>0</v>
      </c>
    </row>
    <row r="6061" ht="25.5" spans="1:11">
      <c r="A6061" s="120">
        <v>50906</v>
      </c>
      <c r="B6061" s="121" t="s">
        <v>205</v>
      </c>
      <c r="C6061" s="121" t="s">
        <v>210</v>
      </c>
      <c r="D6061" s="121" t="s">
        <v>73</v>
      </c>
      <c r="E6061" s="121" t="s">
        <v>38</v>
      </c>
      <c r="F6061" s="122">
        <v>311821</v>
      </c>
      <c r="G6061" s="122">
        <v>68542</v>
      </c>
      <c r="H6061" s="120">
        <v>2019</v>
      </c>
      <c r="I6061" t="str">
        <f>IF(J6061="natural gas",VLOOKUP(D6061,'Cross-Page Data'!$I$4:$J$13,2,FALSE),IF(J6061="solar",VLOOKUP('Form 923'!D6061,'Cross-Page Data'!$I$14:$J$117,2,FALSE),J6061))</f>
        <v>natural gas peaker</v>
      </c>
      <c r="J6061" t="str">
        <f>VLOOKUP(E6061,'Cross-Page Data'!$D$4:$F$48,3,FALSE)</f>
        <v>natural gas</v>
      </c>
      <c r="K6061" t="b">
        <f t="shared" si="94"/>
        <v>0</v>
      </c>
    </row>
    <row r="6062" ht="25.5" spans="1:11">
      <c r="A6062" s="120">
        <v>50906</v>
      </c>
      <c r="B6062" s="121" t="s">
        <v>205</v>
      </c>
      <c r="C6062" s="121" t="s">
        <v>210</v>
      </c>
      <c r="D6062" s="121" t="s">
        <v>68</v>
      </c>
      <c r="E6062" s="121" t="s">
        <v>38</v>
      </c>
      <c r="F6062" s="122">
        <v>0</v>
      </c>
      <c r="G6062" s="122">
        <v>1390</v>
      </c>
      <c r="H6062" s="120">
        <v>2019</v>
      </c>
      <c r="I6062" t="str">
        <f>IF(J6062="natural gas",VLOOKUP(D6062,'Cross-Page Data'!$I$4:$J$13,2,FALSE),IF(J6062="solar",VLOOKUP('Form 923'!D6062,'Cross-Page Data'!$I$14:$J$117,2,FALSE),J6062))</f>
        <v>natural gas nonpeaker - preexisting retiring</v>
      </c>
      <c r="J6062" t="str">
        <f>VLOOKUP(E6062,'Cross-Page Data'!$D$4:$F$48,3,FALSE)</f>
        <v>natural gas</v>
      </c>
      <c r="K6062" t="b">
        <f t="shared" si="94"/>
        <v>0</v>
      </c>
    </row>
    <row r="6063" ht="25.5" spans="1:11">
      <c r="A6063" s="120">
        <v>50907</v>
      </c>
      <c r="B6063" s="121" t="s">
        <v>205</v>
      </c>
      <c r="C6063" s="121" t="s">
        <v>210</v>
      </c>
      <c r="D6063" s="121" t="s">
        <v>68</v>
      </c>
      <c r="E6063" s="121" t="s">
        <v>105</v>
      </c>
      <c r="F6063" s="122">
        <v>24160</v>
      </c>
      <c r="G6063" s="122">
        <v>3983.428</v>
      </c>
      <c r="H6063" s="120">
        <v>2019</v>
      </c>
      <c r="I6063" t="str">
        <f>IF(J6063="natural gas",VLOOKUP(D6063,'Cross-Page Data'!$I$4:$J$13,2,FALSE),IF(J6063="solar",VLOOKUP('Form 923'!D6063,'Cross-Page Data'!$I$14:$J$117,2,FALSE),J6063))</f>
        <v>municipal solid waste</v>
      </c>
      <c r="J6063" t="str">
        <f>VLOOKUP(E6063,'Cross-Page Data'!$D$4:$F$48,3,FALSE)</f>
        <v>municipal solid waste</v>
      </c>
      <c r="K6063" t="b">
        <f t="shared" si="94"/>
        <v>0</v>
      </c>
    </row>
    <row r="6064" ht="25.5" spans="1:11">
      <c r="A6064" s="120">
        <v>50907</v>
      </c>
      <c r="B6064" s="121" t="s">
        <v>205</v>
      </c>
      <c r="C6064" s="121" t="s">
        <v>210</v>
      </c>
      <c r="D6064" s="121" t="s">
        <v>68</v>
      </c>
      <c r="E6064" s="121" t="s">
        <v>110</v>
      </c>
      <c r="F6064" s="122">
        <v>29529</v>
      </c>
      <c r="G6064" s="122">
        <v>4868.792</v>
      </c>
      <c r="H6064" s="120">
        <v>2019</v>
      </c>
      <c r="I6064" t="str">
        <f>IF(J6064="natural gas",VLOOKUP(D6064,'Cross-Page Data'!$I$4:$J$13,2,FALSE),IF(J6064="solar",VLOOKUP('Form 923'!D6064,'Cross-Page Data'!$I$14:$J$117,2,FALSE),J6064))</f>
        <v>municipal solid waste</v>
      </c>
      <c r="J6064" t="str">
        <f>VLOOKUP(E6064,'Cross-Page Data'!$D$4:$F$48,3,FALSE)</f>
        <v>municipal solid waste</v>
      </c>
      <c r="K6064" t="b">
        <f t="shared" si="94"/>
        <v>0</v>
      </c>
    </row>
    <row r="6065" ht="25.5" spans="1:11">
      <c r="A6065" s="120">
        <v>50907</v>
      </c>
      <c r="B6065" s="121" t="s">
        <v>205</v>
      </c>
      <c r="C6065" s="121" t="s">
        <v>210</v>
      </c>
      <c r="D6065" s="121" t="s">
        <v>68</v>
      </c>
      <c r="E6065" s="121" t="s">
        <v>38</v>
      </c>
      <c r="F6065" s="122">
        <v>0</v>
      </c>
      <c r="G6065" s="122">
        <v>0</v>
      </c>
      <c r="H6065" s="120">
        <v>2019</v>
      </c>
      <c r="I6065" t="str">
        <f>IF(J6065="natural gas",VLOOKUP(D6065,'Cross-Page Data'!$I$4:$J$13,2,FALSE),IF(J6065="solar",VLOOKUP('Form 923'!D6065,'Cross-Page Data'!$I$14:$J$117,2,FALSE),J6065))</f>
        <v>natural gas nonpeaker - preexisting retiring</v>
      </c>
      <c r="J6065" t="str">
        <f>VLOOKUP(E6065,'Cross-Page Data'!$D$4:$F$48,3,FALSE)</f>
        <v>natural gas</v>
      </c>
      <c r="K6065" t="b">
        <f t="shared" si="94"/>
        <v>0</v>
      </c>
    </row>
    <row r="6066" spans="1:11">
      <c r="A6066" s="120">
        <v>50917</v>
      </c>
      <c r="B6066" s="121" t="s">
        <v>201</v>
      </c>
      <c r="C6066" s="121" t="s">
        <v>206</v>
      </c>
      <c r="D6066" s="121" t="s">
        <v>116</v>
      </c>
      <c r="E6066" s="121" t="s">
        <v>170</v>
      </c>
      <c r="F6066" s="122">
        <v>201659</v>
      </c>
      <c r="G6066" s="122">
        <v>22653</v>
      </c>
      <c r="H6066" s="120">
        <v>2019</v>
      </c>
      <c r="I6066" t="str">
        <f>IF(J6066="natural gas",VLOOKUP(D6066,'Cross-Page Data'!$I$4:$J$13,2,FALSE),IF(J6066="solar",VLOOKUP('Form 923'!D6066,'Cross-Page Data'!$I$14:$J$117,2,FALSE),J6066))</f>
        <v>hydro</v>
      </c>
      <c r="J6066" t="str">
        <f>VLOOKUP(E6066,'Cross-Page Data'!$D$4:$F$48,3,FALSE)</f>
        <v>hydro</v>
      </c>
      <c r="K6066" t="b">
        <f t="shared" si="94"/>
        <v>1</v>
      </c>
    </row>
    <row r="6067" spans="1:11">
      <c r="A6067" s="120">
        <v>50921</v>
      </c>
      <c r="B6067" s="121" t="s">
        <v>205</v>
      </c>
      <c r="C6067" s="121" t="s">
        <v>208</v>
      </c>
      <c r="D6067" s="121" t="s">
        <v>68</v>
      </c>
      <c r="E6067" s="121" t="s">
        <v>176</v>
      </c>
      <c r="F6067" s="122">
        <v>0</v>
      </c>
      <c r="G6067" s="122">
        <v>0</v>
      </c>
      <c r="H6067" s="120">
        <v>2019</v>
      </c>
      <c r="I6067" t="str">
        <f>IF(J6067="natural gas",VLOOKUP(D6067,'Cross-Page Data'!$I$4:$J$13,2,FALSE),IF(J6067="solar",VLOOKUP('Form 923'!D6067,'Cross-Page Data'!$I$14:$J$117,2,FALSE),J6067))</f>
        <v>biomass</v>
      </c>
      <c r="J6067" t="str">
        <f>VLOOKUP(E6067,'Cross-Page Data'!$D$4:$F$48,3,FALSE)</f>
        <v>biomass</v>
      </c>
      <c r="K6067" t="b">
        <f t="shared" si="94"/>
        <v>0</v>
      </c>
    </row>
    <row r="6068" spans="1:11">
      <c r="A6068" s="120">
        <v>50931</v>
      </c>
      <c r="B6068" s="121" t="s">
        <v>205</v>
      </c>
      <c r="C6068" s="121" t="s">
        <v>208</v>
      </c>
      <c r="D6068" s="121" t="s">
        <v>68</v>
      </c>
      <c r="E6068" s="121" t="s">
        <v>70</v>
      </c>
      <c r="F6068" s="122">
        <v>6663</v>
      </c>
      <c r="G6068" s="122">
        <v>634.094</v>
      </c>
      <c r="H6068" s="120">
        <v>2019</v>
      </c>
      <c r="I6068" t="str">
        <f>IF(J6068="natural gas",VLOOKUP(D6068,'Cross-Page Data'!$I$4:$J$13,2,FALSE),IF(J6068="solar",VLOOKUP('Form 923'!D6068,'Cross-Page Data'!$I$14:$J$117,2,FALSE),J6068))</f>
        <v>heavy or residual fuel oil</v>
      </c>
      <c r="J6068" t="str">
        <f>VLOOKUP(E6068,'Cross-Page Data'!$D$4:$F$48,3,FALSE)</f>
        <v>heavy or residual fuel oil</v>
      </c>
      <c r="K6068" t="b">
        <f t="shared" si="94"/>
        <v>0</v>
      </c>
    </row>
    <row r="6069" spans="1:11">
      <c r="A6069" s="120">
        <v>50931</v>
      </c>
      <c r="B6069" s="121" t="s">
        <v>205</v>
      </c>
      <c r="C6069" s="121" t="s">
        <v>208</v>
      </c>
      <c r="D6069" s="121" t="s">
        <v>68</v>
      </c>
      <c r="E6069" s="121" t="s">
        <v>140</v>
      </c>
      <c r="F6069" s="122">
        <v>105373</v>
      </c>
      <c r="G6069" s="122">
        <v>10028.438</v>
      </c>
      <c r="H6069" s="120">
        <v>2019</v>
      </c>
      <c r="I6069" t="str">
        <f>IF(J6069="natural gas",VLOOKUP(D6069,'Cross-Page Data'!$I$4:$J$13,2,FALSE),IF(J6069="solar",VLOOKUP('Form 923'!D6069,'Cross-Page Data'!$I$14:$J$117,2,FALSE),J6069))</f>
        <v>other</v>
      </c>
      <c r="J6069" t="str">
        <f>VLOOKUP(E6069,'Cross-Page Data'!$D$4:$F$48,3,FALSE)</f>
        <v>other</v>
      </c>
      <c r="K6069" t="b">
        <f t="shared" si="94"/>
        <v>0</v>
      </c>
    </row>
    <row r="6070" spans="1:11">
      <c r="A6070" s="120">
        <v>50931</v>
      </c>
      <c r="B6070" s="121" t="s">
        <v>205</v>
      </c>
      <c r="C6070" s="121" t="s">
        <v>208</v>
      </c>
      <c r="D6070" s="121" t="s">
        <v>68</v>
      </c>
      <c r="E6070" s="121" t="s">
        <v>144</v>
      </c>
      <c r="F6070" s="122">
        <v>4695742</v>
      </c>
      <c r="G6070" s="122">
        <v>449056.47</v>
      </c>
      <c r="H6070" s="120">
        <v>2019</v>
      </c>
      <c r="I6070" t="str">
        <f>IF(J6070="natural gas",VLOOKUP(D6070,'Cross-Page Data'!$I$4:$J$13,2,FALSE),IF(J6070="solar",VLOOKUP('Form 923'!D6070,'Cross-Page Data'!$I$14:$J$117,2,FALSE),J6070))</f>
        <v>petroleum</v>
      </c>
      <c r="J6070" t="str">
        <f>VLOOKUP(E6070,'Cross-Page Data'!$D$4:$F$48,3,FALSE)</f>
        <v>petroleum</v>
      </c>
      <c r="K6070" t="b">
        <f t="shared" si="94"/>
        <v>0</v>
      </c>
    </row>
    <row r="6071" ht="25.5" spans="1:11">
      <c r="A6071" s="120">
        <v>50932</v>
      </c>
      <c r="B6071" s="121" t="s">
        <v>205</v>
      </c>
      <c r="C6071" s="121" t="s">
        <v>210</v>
      </c>
      <c r="D6071" s="121" t="s">
        <v>79</v>
      </c>
      <c r="E6071" s="121" t="s">
        <v>38</v>
      </c>
      <c r="F6071" s="122">
        <v>1721</v>
      </c>
      <c r="G6071" s="122">
        <v>393.38</v>
      </c>
      <c r="H6071" s="120">
        <v>2019</v>
      </c>
      <c r="I6071" t="str">
        <f>IF(J6071="natural gas",VLOOKUP(D6071,'Cross-Page Data'!$I$4:$J$13,2,FALSE),IF(J6071="solar",VLOOKUP('Form 923'!D6071,'Cross-Page Data'!$I$14:$J$117,2,FALSE),J6071))</f>
        <v>natural gas peaker</v>
      </c>
      <c r="J6071" t="str">
        <f>VLOOKUP(E6071,'Cross-Page Data'!$D$4:$F$48,3,FALSE)</f>
        <v>natural gas</v>
      </c>
      <c r="K6071" t="b">
        <f t="shared" si="94"/>
        <v>0</v>
      </c>
    </row>
    <row r="6072" ht="25.5" spans="1:11">
      <c r="A6072" s="120">
        <v>50932</v>
      </c>
      <c r="B6072" s="121" t="s">
        <v>205</v>
      </c>
      <c r="C6072" s="121" t="s">
        <v>210</v>
      </c>
      <c r="D6072" s="121" t="s">
        <v>79</v>
      </c>
      <c r="E6072" s="121" t="s">
        <v>130</v>
      </c>
      <c r="F6072" s="122">
        <v>69031</v>
      </c>
      <c r="G6072" s="122">
        <v>15780.62</v>
      </c>
      <c r="H6072" s="120">
        <v>2019</v>
      </c>
      <c r="I6072" t="str">
        <f>IF(J6072="natural gas",VLOOKUP(D6072,'Cross-Page Data'!$I$4:$J$13,2,FALSE),IF(J6072="solar",VLOOKUP('Form 923'!D6072,'Cross-Page Data'!$I$14:$J$117,2,FALSE),J6072))</f>
        <v>biomass</v>
      </c>
      <c r="J6072" t="str">
        <f>VLOOKUP(E6072,'Cross-Page Data'!$D$4:$F$48,3,FALSE)</f>
        <v>biomass</v>
      </c>
      <c r="K6072" t="b">
        <f t="shared" si="94"/>
        <v>0</v>
      </c>
    </row>
    <row r="6073" spans="1:11">
      <c r="A6073" s="120">
        <v>50933</v>
      </c>
      <c r="B6073" s="121" t="s">
        <v>205</v>
      </c>
      <c r="C6073" s="121" t="s">
        <v>209</v>
      </c>
      <c r="D6073" s="121" t="s">
        <v>116</v>
      </c>
      <c r="E6073" s="121" t="s">
        <v>170</v>
      </c>
      <c r="F6073" s="122">
        <v>100343</v>
      </c>
      <c r="G6073" s="122">
        <v>11272</v>
      </c>
      <c r="H6073" s="120">
        <v>2019</v>
      </c>
      <c r="I6073" t="str">
        <f>IF(J6073="natural gas",VLOOKUP(D6073,'Cross-Page Data'!$I$4:$J$13,2,FALSE),IF(J6073="solar",VLOOKUP('Form 923'!D6073,'Cross-Page Data'!$I$14:$J$117,2,FALSE),J6073))</f>
        <v>hydro</v>
      </c>
      <c r="J6073" t="str">
        <f>VLOOKUP(E6073,'Cross-Page Data'!$D$4:$F$48,3,FALSE)</f>
        <v>hydro</v>
      </c>
      <c r="K6073" t="b">
        <f t="shared" si="94"/>
        <v>0</v>
      </c>
    </row>
    <row r="6074" spans="1:11">
      <c r="A6074" s="120">
        <v>50933</v>
      </c>
      <c r="B6074" s="121" t="s">
        <v>205</v>
      </c>
      <c r="C6074" s="121" t="s">
        <v>209</v>
      </c>
      <c r="D6074" s="121" t="s">
        <v>68</v>
      </c>
      <c r="E6074" s="121" t="s">
        <v>54</v>
      </c>
      <c r="F6074" s="122">
        <v>61427</v>
      </c>
      <c r="G6074" s="122">
        <v>13042.614</v>
      </c>
      <c r="H6074" s="120">
        <v>2019</v>
      </c>
      <c r="I6074" t="str">
        <f>IF(J6074="natural gas",VLOOKUP(D6074,'Cross-Page Data'!$I$4:$J$13,2,FALSE),IF(J6074="solar",VLOOKUP('Form 923'!D6074,'Cross-Page Data'!$I$14:$J$117,2,FALSE),J6074))</f>
        <v>hard coal</v>
      </c>
      <c r="J6074" t="str">
        <f>VLOOKUP(E6074,'Cross-Page Data'!$D$4:$F$48,3,FALSE)</f>
        <v>hard coal</v>
      </c>
      <c r="K6074" t="b">
        <f t="shared" si="94"/>
        <v>0</v>
      </c>
    </row>
    <row r="6075" spans="1:11">
      <c r="A6075" s="120">
        <v>50933</v>
      </c>
      <c r="B6075" s="121" t="s">
        <v>205</v>
      </c>
      <c r="C6075" s="121" t="s">
        <v>209</v>
      </c>
      <c r="D6075" s="121" t="s">
        <v>68</v>
      </c>
      <c r="E6075" s="121" t="s">
        <v>70</v>
      </c>
      <c r="F6075" s="122">
        <v>79</v>
      </c>
      <c r="G6075" s="122">
        <v>13.999</v>
      </c>
      <c r="H6075" s="120">
        <v>2019</v>
      </c>
      <c r="I6075" t="str">
        <f>IF(J6075="natural gas",VLOOKUP(D6075,'Cross-Page Data'!$I$4:$J$13,2,FALSE),IF(J6075="solar",VLOOKUP('Form 923'!D6075,'Cross-Page Data'!$I$14:$J$117,2,FALSE),J6075))</f>
        <v>heavy or residual fuel oil</v>
      </c>
      <c r="J6075" t="str">
        <f>VLOOKUP(E6075,'Cross-Page Data'!$D$4:$F$48,3,FALSE)</f>
        <v>heavy or residual fuel oil</v>
      </c>
      <c r="K6075" t="b">
        <f t="shared" si="94"/>
        <v>0</v>
      </c>
    </row>
    <row r="6076" spans="1:11">
      <c r="A6076" s="120">
        <v>50933</v>
      </c>
      <c r="B6076" s="121" t="s">
        <v>205</v>
      </c>
      <c r="C6076" s="121" t="s">
        <v>209</v>
      </c>
      <c r="D6076" s="121" t="s">
        <v>68</v>
      </c>
      <c r="E6076" s="121" t="s">
        <v>38</v>
      </c>
      <c r="F6076" s="122">
        <v>28617</v>
      </c>
      <c r="G6076" s="122">
        <v>6100.387</v>
      </c>
      <c r="H6076" s="120">
        <v>2019</v>
      </c>
      <c r="I6076" t="str">
        <f>IF(J6076="natural gas",VLOOKUP(D6076,'Cross-Page Data'!$I$4:$J$13,2,FALSE),IF(J6076="solar",VLOOKUP('Form 923'!D6076,'Cross-Page Data'!$I$14:$J$117,2,FALSE),J6076))</f>
        <v>natural gas nonpeaker - preexisting retiring</v>
      </c>
      <c r="J6076" t="str">
        <f>VLOOKUP(E6076,'Cross-Page Data'!$D$4:$F$48,3,FALSE)</f>
        <v>natural gas</v>
      </c>
      <c r="K6076" t="b">
        <f t="shared" si="94"/>
        <v>0</v>
      </c>
    </row>
    <row r="6077" spans="1:11">
      <c r="A6077" s="120">
        <v>50933</v>
      </c>
      <c r="B6077" s="121" t="s">
        <v>205</v>
      </c>
      <c r="C6077" s="121" t="s">
        <v>209</v>
      </c>
      <c r="D6077" s="121" t="s">
        <v>68</v>
      </c>
      <c r="E6077" s="121" t="s">
        <v>162</v>
      </c>
      <c r="F6077" s="122">
        <v>0</v>
      </c>
      <c r="G6077" s="122">
        <v>0</v>
      </c>
      <c r="H6077" s="120">
        <v>2019</v>
      </c>
      <c r="I6077" t="str">
        <f>IF(J6077="natural gas",VLOOKUP(D6077,'Cross-Page Data'!$I$4:$J$13,2,FALSE),IF(J6077="solar",VLOOKUP('Form 923'!D6077,'Cross-Page Data'!$I$14:$J$117,2,FALSE),J6077))</f>
        <v>hard coal</v>
      </c>
      <c r="J6077" t="str">
        <f>VLOOKUP(E6077,'Cross-Page Data'!$D$4:$F$48,3,FALSE)</f>
        <v>hard coal</v>
      </c>
      <c r="K6077" t="b">
        <f t="shared" si="94"/>
        <v>0</v>
      </c>
    </row>
    <row r="6078" ht="25.5" spans="1:11">
      <c r="A6078" s="120">
        <v>50935</v>
      </c>
      <c r="B6078" s="121" t="s">
        <v>201</v>
      </c>
      <c r="C6078" s="121" t="s">
        <v>211</v>
      </c>
      <c r="D6078" s="121" t="s">
        <v>79</v>
      </c>
      <c r="E6078" s="121" t="s">
        <v>70</v>
      </c>
      <c r="F6078" s="122">
        <v>2501</v>
      </c>
      <c r="G6078" s="122">
        <v>258.607</v>
      </c>
      <c r="H6078" s="120">
        <v>2019</v>
      </c>
      <c r="I6078" t="str">
        <f>IF(J6078="natural gas",VLOOKUP(D6078,'Cross-Page Data'!$I$4:$J$13,2,FALSE),IF(J6078="solar",VLOOKUP('Form 923'!D6078,'Cross-Page Data'!$I$14:$J$117,2,FALSE),J6078))</f>
        <v>heavy or residual fuel oil</v>
      </c>
      <c r="J6078" t="str">
        <f>VLOOKUP(E6078,'Cross-Page Data'!$D$4:$F$48,3,FALSE)</f>
        <v>heavy or residual fuel oil</v>
      </c>
      <c r="K6078" t="b">
        <f t="shared" si="94"/>
        <v>0</v>
      </c>
    </row>
    <row r="6079" ht="25.5" spans="1:11">
      <c r="A6079" s="120">
        <v>50935</v>
      </c>
      <c r="B6079" s="121" t="s">
        <v>201</v>
      </c>
      <c r="C6079" s="121" t="s">
        <v>211</v>
      </c>
      <c r="D6079" s="121" t="s">
        <v>79</v>
      </c>
      <c r="E6079" s="121" t="s">
        <v>38</v>
      </c>
      <c r="F6079" s="122">
        <v>366242</v>
      </c>
      <c r="G6079" s="122">
        <v>37906.393</v>
      </c>
      <c r="H6079" s="120">
        <v>2019</v>
      </c>
      <c r="I6079" t="str">
        <f>IF(J6079="natural gas",VLOOKUP(D6079,'Cross-Page Data'!$I$4:$J$13,2,FALSE),IF(J6079="solar",VLOOKUP('Form 923'!D6079,'Cross-Page Data'!$I$14:$J$117,2,FALSE),J6079))</f>
        <v>natural gas peaker</v>
      </c>
      <c r="J6079" t="str">
        <f>VLOOKUP(E6079,'Cross-Page Data'!$D$4:$F$48,3,FALSE)</f>
        <v>natural gas</v>
      </c>
      <c r="K6079" t="b">
        <f t="shared" si="94"/>
        <v>0</v>
      </c>
    </row>
    <row r="6080" spans="1:11">
      <c r="A6080" s="120">
        <v>50936</v>
      </c>
      <c r="B6080" s="121" t="s">
        <v>205</v>
      </c>
      <c r="C6080" s="121" t="s">
        <v>208</v>
      </c>
      <c r="D6080" s="121" t="s">
        <v>79</v>
      </c>
      <c r="E6080" s="121" t="s">
        <v>90</v>
      </c>
      <c r="F6080" s="122">
        <v>139297</v>
      </c>
      <c r="G6080" s="122">
        <v>18725</v>
      </c>
      <c r="H6080" s="120">
        <v>2019</v>
      </c>
      <c r="I6080" t="str">
        <f>IF(J6080="natural gas",VLOOKUP(D6080,'Cross-Page Data'!$I$4:$J$13,2,FALSE),IF(J6080="solar",VLOOKUP('Form 923'!D6080,'Cross-Page Data'!$I$14:$J$117,2,FALSE),J6080))</f>
        <v>biomass</v>
      </c>
      <c r="J6080" t="str">
        <f>VLOOKUP(E6080,'Cross-Page Data'!$D$4:$F$48,3,FALSE)</f>
        <v>biomass</v>
      </c>
      <c r="K6080" t="b">
        <f t="shared" si="94"/>
        <v>0</v>
      </c>
    </row>
    <row r="6081" spans="1:11">
      <c r="A6081" s="120">
        <v>50936</v>
      </c>
      <c r="B6081" s="121" t="s">
        <v>205</v>
      </c>
      <c r="C6081" s="121" t="s">
        <v>208</v>
      </c>
      <c r="D6081" s="121" t="s">
        <v>79</v>
      </c>
      <c r="E6081" s="121" t="s">
        <v>38</v>
      </c>
      <c r="F6081" s="122">
        <v>0</v>
      </c>
      <c r="G6081" s="122">
        <v>0</v>
      </c>
      <c r="H6081" s="120">
        <v>2019</v>
      </c>
      <c r="I6081" t="str">
        <f>IF(J6081="natural gas",VLOOKUP(D6081,'Cross-Page Data'!$I$4:$J$13,2,FALSE),IF(J6081="solar",VLOOKUP('Form 923'!D6081,'Cross-Page Data'!$I$14:$J$117,2,FALSE),J6081))</f>
        <v>natural gas peaker</v>
      </c>
      <c r="J6081" t="str">
        <f>VLOOKUP(E6081,'Cross-Page Data'!$D$4:$F$48,3,FALSE)</f>
        <v>natural gas</v>
      </c>
      <c r="K6081" t="b">
        <f t="shared" si="94"/>
        <v>0</v>
      </c>
    </row>
    <row r="6082" ht="25.5" spans="1:11">
      <c r="A6082" s="120">
        <v>50937</v>
      </c>
      <c r="B6082" s="121" t="s">
        <v>201</v>
      </c>
      <c r="C6082" s="121" t="s">
        <v>207</v>
      </c>
      <c r="D6082" s="121" t="s">
        <v>79</v>
      </c>
      <c r="E6082" s="121" t="s">
        <v>70</v>
      </c>
      <c r="F6082" s="122">
        <v>2627</v>
      </c>
      <c r="G6082" s="122">
        <v>0</v>
      </c>
      <c r="H6082" s="120">
        <v>2019</v>
      </c>
      <c r="I6082" t="str">
        <f>IF(J6082="natural gas",VLOOKUP(D6082,'Cross-Page Data'!$I$4:$J$13,2,FALSE),IF(J6082="solar",VLOOKUP('Form 923'!D6082,'Cross-Page Data'!$I$14:$J$117,2,FALSE),J6082))</f>
        <v>heavy or residual fuel oil</v>
      </c>
      <c r="J6082" t="str">
        <f>VLOOKUP(E6082,'Cross-Page Data'!$D$4:$F$48,3,FALSE)</f>
        <v>heavy or residual fuel oil</v>
      </c>
      <c r="K6082" t="b">
        <f t="shared" si="94"/>
        <v>0</v>
      </c>
    </row>
    <row r="6083" ht="25.5" spans="1:11">
      <c r="A6083" s="120">
        <v>50937</v>
      </c>
      <c r="B6083" s="121" t="s">
        <v>201</v>
      </c>
      <c r="C6083" s="121" t="s">
        <v>207</v>
      </c>
      <c r="D6083" s="121" t="s">
        <v>79</v>
      </c>
      <c r="E6083" s="121" t="s">
        <v>38</v>
      </c>
      <c r="F6083" s="122">
        <v>0</v>
      </c>
      <c r="G6083" s="122">
        <v>0</v>
      </c>
      <c r="H6083" s="120">
        <v>2019</v>
      </c>
      <c r="I6083" t="str">
        <f>IF(J6083="natural gas",VLOOKUP(D6083,'Cross-Page Data'!$I$4:$J$13,2,FALSE),IF(J6083="solar",VLOOKUP('Form 923'!D6083,'Cross-Page Data'!$I$14:$J$117,2,FALSE),J6083))</f>
        <v>natural gas peaker</v>
      </c>
      <c r="J6083" t="str">
        <f>VLOOKUP(E6083,'Cross-Page Data'!$D$4:$F$48,3,FALSE)</f>
        <v>natural gas</v>
      </c>
      <c r="K6083" t="b">
        <f t="shared" si="94"/>
        <v>0</v>
      </c>
    </row>
    <row r="6084" spans="1:11">
      <c r="A6084" s="120">
        <v>50938</v>
      </c>
      <c r="B6084" s="121" t="s">
        <v>201</v>
      </c>
      <c r="C6084" s="121" t="s">
        <v>206</v>
      </c>
      <c r="D6084" s="121" t="s">
        <v>116</v>
      </c>
      <c r="E6084" s="121" t="s">
        <v>170</v>
      </c>
      <c r="F6084" s="122">
        <v>39792</v>
      </c>
      <c r="G6084" s="122">
        <v>4470</v>
      </c>
      <c r="H6084" s="120">
        <v>2019</v>
      </c>
      <c r="I6084" t="str">
        <f>IF(J6084="natural gas",VLOOKUP(D6084,'Cross-Page Data'!$I$4:$J$13,2,FALSE),IF(J6084="solar",VLOOKUP('Form 923'!D6084,'Cross-Page Data'!$I$14:$J$117,2,FALSE),J6084))</f>
        <v>hydro</v>
      </c>
      <c r="J6084" t="str">
        <f>VLOOKUP(E6084,'Cross-Page Data'!$D$4:$F$48,3,FALSE)</f>
        <v>hydro</v>
      </c>
      <c r="K6084" t="b">
        <f t="shared" si="94"/>
        <v>1</v>
      </c>
    </row>
    <row r="6085" ht="25.5" spans="1:11">
      <c r="A6085" s="120">
        <v>50942</v>
      </c>
      <c r="B6085" s="121" t="s">
        <v>205</v>
      </c>
      <c r="C6085" s="121" t="s">
        <v>210</v>
      </c>
      <c r="D6085" s="121" t="s">
        <v>79</v>
      </c>
      <c r="E6085" s="121" t="s">
        <v>70</v>
      </c>
      <c r="F6085" s="122">
        <v>0</v>
      </c>
      <c r="G6085" s="122">
        <v>0</v>
      </c>
      <c r="H6085" s="120">
        <v>2019</v>
      </c>
      <c r="I6085" t="str">
        <f>IF(J6085="natural gas",VLOOKUP(D6085,'Cross-Page Data'!$I$4:$J$13,2,FALSE),IF(J6085="solar",VLOOKUP('Form 923'!D6085,'Cross-Page Data'!$I$14:$J$117,2,FALSE),J6085))</f>
        <v>heavy or residual fuel oil</v>
      </c>
      <c r="J6085" t="str">
        <f>VLOOKUP(E6085,'Cross-Page Data'!$D$4:$F$48,3,FALSE)</f>
        <v>heavy or residual fuel oil</v>
      </c>
      <c r="K6085" t="b">
        <f t="shared" si="94"/>
        <v>0</v>
      </c>
    </row>
    <row r="6086" ht="25.5" spans="1:11">
      <c r="A6086" s="120">
        <v>50942</v>
      </c>
      <c r="B6086" s="121" t="s">
        <v>205</v>
      </c>
      <c r="C6086" s="121" t="s">
        <v>210</v>
      </c>
      <c r="D6086" s="121" t="s">
        <v>79</v>
      </c>
      <c r="E6086" s="121" t="s">
        <v>38</v>
      </c>
      <c r="F6086" s="122">
        <v>0</v>
      </c>
      <c r="G6086" s="122">
        <v>0</v>
      </c>
      <c r="H6086" s="120">
        <v>2019</v>
      </c>
      <c r="I6086" t="str">
        <f>IF(J6086="natural gas",VLOOKUP(D6086,'Cross-Page Data'!$I$4:$J$13,2,FALSE),IF(J6086="solar",VLOOKUP('Form 923'!D6086,'Cross-Page Data'!$I$14:$J$117,2,FALSE),J6086))</f>
        <v>natural gas peaker</v>
      </c>
      <c r="J6086" t="str">
        <f>VLOOKUP(E6086,'Cross-Page Data'!$D$4:$F$48,3,FALSE)</f>
        <v>natural gas</v>
      </c>
      <c r="K6086" t="b">
        <f t="shared" si="94"/>
        <v>0</v>
      </c>
    </row>
    <row r="6087" spans="1:11">
      <c r="A6087" s="120">
        <v>50949</v>
      </c>
      <c r="B6087" s="121" t="s">
        <v>201</v>
      </c>
      <c r="C6087" s="121" t="s">
        <v>206</v>
      </c>
      <c r="D6087" s="121" t="s">
        <v>39</v>
      </c>
      <c r="E6087" s="121" t="s">
        <v>70</v>
      </c>
      <c r="F6087" s="122">
        <v>222</v>
      </c>
      <c r="G6087" s="122">
        <v>7.915</v>
      </c>
      <c r="H6087" s="120">
        <v>2019</v>
      </c>
      <c r="I6087" t="str">
        <f>IF(J6087="natural gas",VLOOKUP(D6087,'Cross-Page Data'!$I$4:$J$13,2,FALSE),IF(J6087="solar",VLOOKUP('Form 923'!D6087,'Cross-Page Data'!$I$14:$J$117,2,FALSE),J6087))</f>
        <v>heavy or residual fuel oil</v>
      </c>
      <c r="J6087" t="str">
        <f>VLOOKUP(E6087,'Cross-Page Data'!$D$4:$F$48,3,FALSE)</f>
        <v>heavy or residual fuel oil</v>
      </c>
      <c r="K6087" t="b">
        <f t="shared" ref="K6087:K6150" si="95">IF(AND($N$6=FALSE,OR(C6087="Commercial NAICS Cogen",C6087="Industrial NAICS Cogen",C6087="NAICS-22 Cogen")),FALSE,IF(AND($N$7=FALSE,OR(C6087="Commercial NAICS Cogen",C6087="Commercial NAICS Non-Cogen",C6087="industrial NAICS Cogen",C6087="industrial NAICS non-cogen")),FALSE,TRUE))</f>
        <v>1</v>
      </c>
    </row>
    <row r="6088" spans="1:11">
      <c r="A6088" s="120">
        <v>50949</v>
      </c>
      <c r="B6088" s="121" t="s">
        <v>201</v>
      </c>
      <c r="C6088" s="121" t="s">
        <v>206</v>
      </c>
      <c r="D6088" s="121" t="s">
        <v>39</v>
      </c>
      <c r="E6088" s="121" t="s">
        <v>38</v>
      </c>
      <c r="F6088" s="122">
        <v>0</v>
      </c>
      <c r="G6088" s="122">
        <v>214863.09</v>
      </c>
      <c r="H6088" s="120">
        <v>2019</v>
      </c>
      <c r="I6088" t="str">
        <f>IF(J6088="natural gas",VLOOKUP(D6088,'Cross-Page Data'!$I$4:$J$13,2,FALSE),IF(J6088="solar",VLOOKUP('Form 923'!D6088,'Cross-Page Data'!$I$14:$J$117,2,FALSE),J6088))</f>
        <v>natural gas nonpeaker - preexisting nonretiring</v>
      </c>
      <c r="J6088" t="str">
        <f>VLOOKUP(E6088,'Cross-Page Data'!$D$4:$F$48,3,FALSE)</f>
        <v>natural gas</v>
      </c>
      <c r="K6088" t="b">
        <f t="shared" si="95"/>
        <v>1</v>
      </c>
    </row>
    <row r="6089" spans="1:11">
      <c r="A6089" s="120">
        <v>50949</v>
      </c>
      <c r="B6089" s="121" t="s">
        <v>201</v>
      </c>
      <c r="C6089" s="121" t="s">
        <v>206</v>
      </c>
      <c r="D6089" s="121" t="s">
        <v>61</v>
      </c>
      <c r="E6089" s="121" t="s">
        <v>70</v>
      </c>
      <c r="F6089" s="122">
        <v>0</v>
      </c>
      <c r="G6089" s="122">
        <v>0</v>
      </c>
      <c r="H6089" s="120">
        <v>2019</v>
      </c>
      <c r="I6089" t="str">
        <f>IF(J6089="natural gas",VLOOKUP(D6089,'Cross-Page Data'!$I$4:$J$13,2,FALSE),IF(J6089="solar",VLOOKUP('Form 923'!D6089,'Cross-Page Data'!$I$14:$J$117,2,FALSE),J6089))</f>
        <v>heavy or residual fuel oil</v>
      </c>
      <c r="J6089" t="str">
        <f>VLOOKUP(E6089,'Cross-Page Data'!$D$4:$F$48,3,FALSE)</f>
        <v>heavy or residual fuel oil</v>
      </c>
      <c r="K6089" t="b">
        <f t="shared" si="95"/>
        <v>1</v>
      </c>
    </row>
    <row r="6090" spans="1:11">
      <c r="A6090" s="120">
        <v>50949</v>
      </c>
      <c r="B6090" s="121" t="s">
        <v>201</v>
      </c>
      <c r="C6090" s="121" t="s">
        <v>206</v>
      </c>
      <c r="D6090" s="121" t="s">
        <v>61</v>
      </c>
      <c r="E6090" s="121" t="s">
        <v>38</v>
      </c>
      <c r="F6090" s="122">
        <v>6235850</v>
      </c>
      <c r="G6090" s="122">
        <v>524357</v>
      </c>
      <c r="H6090" s="120">
        <v>2019</v>
      </c>
      <c r="I6090" t="str">
        <f>IF(J6090="natural gas",VLOOKUP(D6090,'Cross-Page Data'!$I$4:$J$13,2,FALSE),IF(J6090="solar",VLOOKUP('Form 923'!D6090,'Cross-Page Data'!$I$14:$J$117,2,FALSE),J6090))</f>
        <v>natural gas nonpeaker - preexisting nonretiring</v>
      </c>
      <c r="J6090" t="str">
        <f>VLOOKUP(E6090,'Cross-Page Data'!$D$4:$F$48,3,FALSE)</f>
        <v>natural gas</v>
      </c>
      <c r="K6090" t="b">
        <f t="shared" si="95"/>
        <v>1</v>
      </c>
    </row>
    <row r="6091" spans="1:11">
      <c r="A6091" s="120">
        <v>50949</v>
      </c>
      <c r="B6091" s="121" t="s">
        <v>201</v>
      </c>
      <c r="C6091" s="121" t="s">
        <v>206</v>
      </c>
      <c r="D6091" s="121" t="s">
        <v>73</v>
      </c>
      <c r="E6091" s="121" t="s">
        <v>70</v>
      </c>
      <c r="F6091" s="122">
        <v>105</v>
      </c>
      <c r="G6091" s="122">
        <v>10.406</v>
      </c>
      <c r="H6091" s="120">
        <v>2019</v>
      </c>
      <c r="I6091" t="str">
        <f>IF(J6091="natural gas",VLOOKUP(D6091,'Cross-Page Data'!$I$4:$J$13,2,FALSE),IF(J6091="solar",VLOOKUP('Form 923'!D6091,'Cross-Page Data'!$I$14:$J$117,2,FALSE),J6091))</f>
        <v>heavy or residual fuel oil</v>
      </c>
      <c r="J6091" t="str">
        <f>VLOOKUP(E6091,'Cross-Page Data'!$D$4:$F$48,3,FALSE)</f>
        <v>heavy or residual fuel oil</v>
      </c>
      <c r="K6091" t="b">
        <f t="shared" si="95"/>
        <v>1</v>
      </c>
    </row>
    <row r="6092" spans="1:11">
      <c r="A6092" s="120">
        <v>50949</v>
      </c>
      <c r="B6092" s="121" t="s">
        <v>201</v>
      </c>
      <c r="C6092" s="121" t="s">
        <v>206</v>
      </c>
      <c r="D6092" s="121" t="s">
        <v>73</v>
      </c>
      <c r="E6092" s="121" t="s">
        <v>38</v>
      </c>
      <c r="F6092" s="122">
        <v>369502</v>
      </c>
      <c r="G6092" s="122">
        <v>31549.594</v>
      </c>
      <c r="H6092" s="120">
        <v>2019</v>
      </c>
      <c r="I6092" t="str">
        <f>IF(J6092="natural gas",VLOOKUP(D6092,'Cross-Page Data'!$I$4:$J$13,2,FALSE),IF(J6092="solar",VLOOKUP('Form 923'!D6092,'Cross-Page Data'!$I$14:$J$117,2,FALSE),J6092))</f>
        <v>natural gas peaker</v>
      </c>
      <c r="J6092" t="str">
        <f>VLOOKUP(E6092,'Cross-Page Data'!$D$4:$F$48,3,FALSE)</f>
        <v>natural gas</v>
      </c>
      <c r="K6092" t="b">
        <f t="shared" si="95"/>
        <v>1</v>
      </c>
    </row>
    <row r="6093" spans="1:11">
      <c r="A6093" s="120">
        <v>50951</v>
      </c>
      <c r="B6093" s="121" t="s">
        <v>201</v>
      </c>
      <c r="C6093" s="121" t="s">
        <v>206</v>
      </c>
      <c r="D6093" s="121" t="s">
        <v>68</v>
      </c>
      <c r="E6093" s="121" t="s">
        <v>70</v>
      </c>
      <c r="F6093" s="122">
        <v>18597</v>
      </c>
      <c r="G6093" s="122">
        <v>1543.725</v>
      </c>
      <c r="H6093" s="120">
        <v>2019</v>
      </c>
      <c r="I6093" t="str">
        <f>IF(J6093="natural gas",VLOOKUP(D6093,'Cross-Page Data'!$I$4:$J$13,2,FALSE),IF(J6093="solar",VLOOKUP('Form 923'!D6093,'Cross-Page Data'!$I$14:$J$117,2,FALSE),J6093))</f>
        <v>heavy or residual fuel oil</v>
      </c>
      <c r="J6093" t="str">
        <f>VLOOKUP(E6093,'Cross-Page Data'!$D$4:$F$48,3,FALSE)</f>
        <v>heavy or residual fuel oil</v>
      </c>
      <c r="K6093" t="b">
        <f t="shared" si="95"/>
        <v>1</v>
      </c>
    </row>
    <row r="6094" spans="1:11">
      <c r="A6094" s="120">
        <v>50951</v>
      </c>
      <c r="B6094" s="121" t="s">
        <v>201</v>
      </c>
      <c r="C6094" s="121" t="s">
        <v>206</v>
      </c>
      <c r="D6094" s="121" t="s">
        <v>68</v>
      </c>
      <c r="E6094" s="121" t="s">
        <v>172</v>
      </c>
      <c r="F6094" s="122">
        <v>4865059</v>
      </c>
      <c r="G6094" s="122">
        <v>399505.28</v>
      </c>
      <c r="H6094" s="120">
        <v>2019</v>
      </c>
      <c r="I6094" t="str">
        <f>IF(J6094="natural gas",VLOOKUP(D6094,'Cross-Page Data'!$I$4:$J$13,2,FALSE),IF(J6094="solar",VLOOKUP('Form 923'!D6094,'Cross-Page Data'!$I$14:$J$117,2,FALSE),J6094))</f>
        <v>hard coal</v>
      </c>
      <c r="J6094" t="str">
        <f>VLOOKUP(E6094,'Cross-Page Data'!$D$4:$F$48,3,FALSE)</f>
        <v>hard coal</v>
      </c>
      <c r="K6094" t="b">
        <f t="shared" si="95"/>
        <v>1</v>
      </c>
    </row>
    <row r="6095" spans="1:11">
      <c r="A6095" s="120">
        <v>50955</v>
      </c>
      <c r="B6095" s="121" t="s">
        <v>205</v>
      </c>
      <c r="C6095" s="121" t="s">
        <v>209</v>
      </c>
      <c r="D6095" s="121" t="s">
        <v>68</v>
      </c>
      <c r="E6095" s="121" t="s">
        <v>38</v>
      </c>
      <c r="F6095" s="122">
        <v>73939</v>
      </c>
      <c r="G6095" s="122">
        <v>16512.668</v>
      </c>
      <c r="H6095" s="120">
        <v>2019</v>
      </c>
      <c r="I6095" t="str">
        <f>IF(J6095="natural gas",VLOOKUP(D6095,'Cross-Page Data'!$I$4:$J$13,2,FALSE),IF(J6095="solar",VLOOKUP('Form 923'!D6095,'Cross-Page Data'!$I$14:$J$117,2,FALSE),J6095))</f>
        <v>natural gas nonpeaker - preexisting retiring</v>
      </c>
      <c r="J6095" t="str">
        <f>VLOOKUP(E6095,'Cross-Page Data'!$D$4:$F$48,3,FALSE)</f>
        <v>natural gas</v>
      </c>
      <c r="K6095" t="b">
        <f t="shared" si="95"/>
        <v>0</v>
      </c>
    </row>
    <row r="6096" spans="1:11">
      <c r="A6096" s="120">
        <v>50955</v>
      </c>
      <c r="B6096" s="121" t="s">
        <v>205</v>
      </c>
      <c r="C6096" s="121" t="s">
        <v>209</v>
      </c>
      <c r="D6096" s="121" t="s">
        <v>68</v>
      </c>
      <c r="E6096" s="121" t="s">
        <v>146</v>
      </c>
      <c r="F6096" s="122">
        <v>0</v>
      </c>
      <c r="G6096" s="122">
        <v>0.332</v>
      </c>
      <c r="H6096" s="120">
        <v>2019</v>
      </c>
      <c r="I6096" t="str">
        <f>IF(J6096="natural gas",VLOOKUP(D6096,'Cross-Page Data'!$I$4:$J$13,2,FALSE),IF(J6096="solar",VLOOKUP('Form 923'!D6096,'Cross-Page Data'!$I$14:$J$117,2,FALSE),J6096))</f>
        <v>other</v>
      </c>
      <c r="J6096" t="str">
        <f>VLOOKUP(E6096,'Cross-Page Data'!$D$4:$F$48,3,FALSE)</f>
        <v>other</v>
      </c>
      <c r="K6096" t="b">
        <f t="shared" si="95"/>
        <v>0</v>
      </c>
    </row>
    <row r="6097" spans="1:11">
      <c r="A6097" s="120">
        <v>50955</v>
      </c>
      <c r="B6097" s="121" t="s">
        <v>205</v>
      </c>
      <c r="C6097" s="121" t="s">
        <v>209</v>
      </c>
      <c r="D6097" s="121" t="s">
        <v>68</v>
      </c>
      <c r="E6097" s="121" t="s">
        <v>152</v>
      </c>
      <c r="F6097" s="122">
        <v>0</v>
      </c>
      <c r="G6097" s="122">
        <v>0</v>
      </c>
      <c r="H6097" s="120">
        <v>2019</v>
      </c>
      <c r="I6097" t="str">
        <f>IF(J6097="natural gas",VLOOKUP(D6097,'Cross-Page Data'!$I$4:$J$13,2,FALSE),IF(J6097="solar",VLOOKUP('Form 923'!D6097,'Cross-Page Data'!$I$14:$J$117,2,FALSE),J6097))</f>
        <v>heavy or residual fuel oil</v>
      </c>
      <c r="J6097" t="str">
        <f>VLOOKUP(E6097,'Cross-Page Data'!$D$4:$F$48,3,FALSE)</f>
        <v>heavy or residual fuel oil</v>
      </c>
      <c r="K6097" t="b">
        <f t="shared" si="95"/>
        <v>0</v>
      </c>
    </row>
    <row r="6098" ht="25.5" spans="1:11">
      <c r="A6098" s="120">
        <v>50960</v>
      </c>
      <c r="B6098" s="121" t="s">
        <v>201</v>
      </c>
      <c r="C6098" s="121" t="s">
        <v>207</v>
      </c>
      <c r="D6098" s="121" t="s">
        <v>68</v>
      </c>
      <c r="E6098" s="121" t="s">
        <v>105</v>
      </c>
      <c r="F6098" s="122">
        <v>2344471</v>
      </c>
      <c r="G6098" s="122">
        <v>132478.92</v>
      </c>
      <c r="H6098" s="120">
        <v>2019</v>
      </c>
      <c r="I6098" t="str">
        <f>IF(J6098="natural gas",VLOOKUP(D6098,'Cross-Page Data'!$I$4:$J$13,2,FALSE),IF(J6098="solar",VLOOKUP('Form 923'!D6098,'Cross-Page Data'!$I$14:$J$117,2,FALSE),J6098))</f>
        <v>municipal solid waste</v>
      </c>
      <c r="J6098" t="str">
        <f>VLOOKUP(E6098,'Cross-Page Data'!$D$4:$F$48,3,FALSE)</f>
        <v>municipal solid waste</v>
      </c>
      <c r="K6098" t="b">
        <f t="shared" si="95"/>
        <v>0</v>
      </c>
    </row>
    <row r="6099" ht="25.5" spans="1:11">
      <c r="A6099" s="120">
        <v>50960</v>
      </c>
      <c r="B6099" s="121" t="s">
        <v>201</v>
      </c>
      <c r="C6099" s="121" t="s">
        <v>207</v>
      </c>
      <c r="D6099" s="121" t="s">
        <v>68</v>
      </c>
      <c r="E6099" s="121" t="s">
        <v>110</v>
      </c>
      <c r="F6099" s="122">
        <v>2865506</v>
      </c>
      <c r="G6099" s="122">
        <v>161921.08</v>
      </c>
      <c r="H6099" s="120">
        <v>2019</v>
      </c>
      <c r="I6099" t="str">
        <f>IF(J6099="natural gas",VLOOKUP(D6099,'Cross-Page Data'!$I$4:$J$13,2,FALSE),IF(J6099="solar",VLOOKUP('Form 923'!D6099,'Cross-Page Data'!$I$14:$J$117,2,FALSE),J6099))</f>
        <v>municipal solid waste</v>
      </c>
      <c r="J6099" t="str">
        <f>VLOOKUP(E6099,'Cross-Page Data'!$D$4:$F$48,3,FALSE)</f>
        <v>municipal solid waste</v>
      </c>
      <c r="K6099" t="b">
        <f t="shared" si="95"/>
        <v>0</v>
      </c>
    </row>
    <row r="6100" ht="25.5" spans="1:11">
      <c r="A6100" s="120">
        <v>50960</v>
      </c>
      <c r="B6100" s="121" t="s">
        <v>201</v>
      </c>
      <c r="C6100" s="121" t="s">
        <v>207</v>
      </c>
      <c r="D6100" s="121" t="s">
        <v>68</v>
      </c>
      <c r="E6100" s="121" t="s">
        <v>38</v>
      </c>
      <c r="F6100" s="122">
        <v>0</v>
      </c>
      <c r="G6100" s="122">
        <v>0</v>
      </c>
      <c r="H6100" s="120">
        <v>2019</v>
      </c>
      <c r="I6100" t="str">
        <f>IF(J6100="natural gas",VLOOKUP(D6100,'Cross-Page Data'!$I$4:$J$13,2,FALSE),IF(J6100="solar",VLOOKUP('Form 923'!D6100,'Cross-Page Data'!$I$14:$J$117,2,FALSE),J6100))</f>
        <v>natural gas nonpeaker - preexisting retiring</v>
      </c>
      <c r="J6100" t="str">
        <f>VLOOKUP(E6100,'Cross-Page Data'!$D$4:$F$48,3,FALSE)</f>
        <v>natural gas</v>
      </c>
      <c r="K6100" t="b">
        <f t="shared" si="95"/>
        <v>0</v>
      </c>
    </row>
    <row r="6101" spans="1:11">
      <c r="A6101" s="120">
        <v>50961</v>
      </c>
      <c r="B6101" s="121" t="s">
        <v>201</v>
      </c>
      <c r="C6101" s="121" t="s">
        <v>206</v>
      </c>
      <c r="D6101" s="121" t="s">
        <v>116</v>
      </c>
      <c r="E6101" s="121" t="s">
        <v>170</v>
      </c>
      <c r="F6101" s="122">
        <v>0</v>
      </c>
      <c r="G6101" s="122">
        <v>0</v>
      </c>
      <c r="H6101" s="120">
        <v>2019</v>
      </c>
      <c r="I6101" t="str">
        <f>IF(J6101="natural gas",VLOOKUP(D6101,'Cross-Page Data'!$I$4:$J$13,2,FALSE),IF(J6101="solar",VLOOKUP('Form 923'!D6101,'Cross-Page Data'!$I$14:$J$117,2,FALSE),J6101))</f>
        <v>hydro</v>
      </c>
      <c r="J6101" t="str">
        <f>VLOOKUP(E6101,'Cross-Page Data'!$D$4:$F$48,3,FALSE)</f>
        <v>hydro</v>
      </c>
      <c r="K6101" t="b">
        <f t="shared" si="95"/>
        <v>1</v>
      </c>
    </row>
    <row r="6102" ht="25.5" spans="1:11">
      <c r="A6102" s="120">
        <v>50963</v>
      </c>
      <c r="B6102" s="121" t="s">
        <v>205</v>
      </c>
      <c r="C6102" s="121" t="s">
        <v>210</v>
      </c>
      <c r="D6102" s="121" t="s">
        <v>73</v>
      </c>
      <c r="E6102" s="121" t="s">
        <v>38</v>
      </c>
      <c r="F6102" s="122">
        <v>139746</v>
      </c>
      <c r="G6102" s="122">
        <v>18085.84</v>
      </c>
      <c r="H6102" s="120">
        <v>2019</v>
      </c>
      <c r="I6102" t="str">
        <f>IF(J6102="natural gas",VLOOKUP(D6102,'Cross-Page Data'!$I$4:$J$13,2,FALSE),IF(J6102="solar",VLOOKUP('Form 923'!D6102,'Cross-Page Data'!$I$14:$J$117,2,FALSE),J6102))</f>
        <v>natural gas peaker</v>
      </c>
      <c r="J6102" t="str">
        <f>VLOOKUP(E6102,'Cross-Page Data'!$D$4:$F$48,3,FALSE)</f>
        <v>natural gas</v>
      </c>
      <c r="K6102" t="b">
        <f t="shared" si="95"/>
        <v>0</v>
      </c>
    </row>
    <row r="6103" spans="1:11">
      <c r="A6103" s="120">
        <v>50965</v>
      </c>
      <c r="B6103" s="121" t="s">
        <v>205</v>
      </c>
      <c r="C6103" s="121" t="s">
        <v>209</v>
      </c>
      <c r="D6103" s="121" t="s">
        <v>84</v>
      </c>
      <c r="E6103" s="121" t="s">
        <v>90</v>
      </c>
      <c r="F6103" s="122">
        <v>0</v>
      </c>
      <c r="G6103" s="122">
        <v>0</v>
      </c>
      <c r="H6103" s="120">
        <v>2019</v>
      </c>
      <c r="I6103" t="str">
        <f>IF(J6103="natural gas",VLOOKUP(D6103,'Cross-Page Data'!$I$4:$J$13,2,FALSE),IF(J6103="solar",VLOOKUP('Form 923'!D6103,'Cross-Page Data'!$I$14:$J$117,2,FALSE),J6103))</f>
        <v>biomass</v>
      </c>
      <c r="J6103" t="str">
        <f>VLOOKUP(E6103,'Cross-Page Data'!$D$4:$F$48,3,FALSE)</f>
        <v>biomass</v>
      </c>
      <c r="K6103" t="b">
        <f t="shared" si="95"/>
        <v>0</v>
      </c>
    </row>
    <row r="6104" spans="1:11">
      <c r="A6104" s="120">
        <v>50965</v>
      </c>
      <c r="B6104" s="121" t="s">
        <v>205</v>
      </c>
      <c r="C6104" s="121" t="s">
        <v>209</v>
      </c>
      <c r="D6104" s="121" t="s">
        <v>84</v>
      </c>
      <c r="E6104" s="121" t="s">
        <v>38</v>
      </c>
      <c r="F6104" s="122">
        <v>0</v>
      </c>
      <c r="G6104" s="122">
        <v>0</v>
      </c>
      <c r="H6104" s="120">
        <v>2019</v>
      </c>
      <c r="I6104" t="str">
        <f>IF(J6104="natural gas",VLOOKUP(D6104,'Cross-Page Data'!$I$4:$J$13,2,FALSE),IF(J6104="solar",VLOOKUP('Form 923'!D6104,'Cross-Page Data'!$I$14:$J$117,2,FALSE),J6104))</f>
        <v>other</v>
      </c>
      <c r="J6104" t="str">
        <f>VLOOKUP(E6104,'Cross-Page Data'!$D$4:$F$48,3,FALSE)</f>
        <v>natural gas</v>
      </c>
      <c r="K6104" t="b">
        <f t="shared" si="95"/>
        <v>0</v>
      </c>
    </row>
    <row r="6105" spans="1:11">
      <c r="A6105" s="120">
        <v>50965</v>
      </c>
      <c r="B6105" s="121" t="s">
        <v>205</v>
      </c>
      <c r="C6105" s="121" t="s">
        <v>209</v>
      </c>
      <c r="D6105" s="121" t="s">
        <v>84</v>
      </c>
      <c r="E6105" s="121" t="s">
        <v>140</v>
      </c>
      <c r="F6105" s="122">
        <v>0</v>
      </c>
      <c r="G6105" s="122">
        <v>0</v>
      </c>
      <c r="H6105" s="120">
        <v>2019</v>
      </c>
      <c r="I6105" t="str">
        <f>IF(J6105="natural gas",VLOOKUP(D6105,'Cross-Page Data'!$I$4:$J$13,2,FALSE),IF(J6105="solar",VLOOKUP('Form 923'!D6105,'Cross-Page Data'!$I$14:$J$117,2,FALSE),J6105))</f>
        <v>other</v>
      </c>
      <c r="J6105" t="str">
        <f>VLOOKUP(E6105,'Cross-Page Data'!$D$4:$F$48,3,FALSE)</f>
        <v>other</v>
      </c>
      <c r="K6105" t="b">
        <f t="shared" si="95"/>
        <v>0</v>
      </c>
    </row>
    <row r="6106" spans="1:11">
      <c r="A6106" s="120">
        <v>50965</v>
      </c>
      <c r="B6106" s="121" t="s">
        <v>205</v>
      </c>
      <c r="C6106" s="121" t="s">
        <v>209</v>
      </c>
      <c r="D6106" s="121" t="s">
        <v>84</v>
      </c>
      <c r="E6106" s="121" t="s">
        <v>144</v>
      </c>
      <c r="F6106" s="122">
        <v>16273</v>
      </c>
      <c r="G6106" s="122">
        <v>3608.4</v>
      </c>
      <c r="H6106" s="120">
        <v>2019</v>
      </c>
      <c r="I6106" t="str">
        <f>IF(J6106="natural gas",VLOOKUP(D6106,'Cross-Page Data'!$I$4:$J$13,2,FALSE),IF(J6106="solar",VLOOKUP('Form 923'!D6106,'Cross-Page Data'!$I$14:$J$117,2,FALSE),J6106))</f>
        <v>petroleum</v>
      </c>
      <c r="J6106" t="str">
        <f>VLOOKUP(E6106,'Cross-Page Data'!$D$4:$F$48,3,FALSE)</f>
        <v>petroleum</v>
      </c>
      <c r="K6106" t="b">
        <f t="shared" si="95"/>
        <v>0</v>
      </c>
    </row>
    <row r="6107" spans="1:11">
      <c r="A6107" s="120">
        <v>50966</v>
      </c>
      <c r="B6107" s="121" t="s">
        <v>201</v>
      </c>
      <c r="C6107" s="121" t="s">
        <v>202</v>
      </c>
      <c r="D6107" s="121" t="s">
        <v>39</v>
      </c>
      <c r="E6107" s="121" t="s">
        <v>70</v>
      </c>
      <c r="F6107" s="122">
        <v>0</v>
      </c>
      <c r="G6107" s="122">
        <v>0</v>
      </c>
      <c r="H6107" s="120">
        <v>2019</v>
      </c>
      <c r="I6107" t="str">
        <f>IF(J6107="natural gas",VLOOKUP(D6107,'Cross-Page Data'!$I$4:$J$13,2,FALSE),IF(J6107="solar",VLOOKUP('Form 923'!D6107,'Cross-Page Data'!$I$14:$J$117,2,FALSE),J6107))</f>
        <v>heavy or residual fuel oil</v>
      </c>
      <c r="J6107" t="str">
        <f>VLOOKUP(E6107,'Cross-Page Data'!$D$4:$F$48,3,FALSE)</f>
        <v>heavy or residual fuel oil</v>
      </c>
      <c r="K6107" t="b">
        <f t="shared" si="95"/>
        <v>1</v>
      </c>
    </row>
    <row r="6108" spans="1:11">
      <c r="A6108" s="120">
        <v>50966</v>
      </c>
      <c r="B6108" s="121" t="s">
        <v>201</v>
      </c>
      <c r="C6108" s="121" t="s">
        <v>202</v>
      </c>
      <c r="D6108" s="121" t="s">
        <v>39</v>
      </c>
      <c r="E6108" s="121" t="s">
        <v>38</v>
      </c>
      <c r="F6108" s="122">
        <v>0</v>
      </c>
      <c r="G6108" s="122">
        <v>0</v>
      </c>
      <c r="H6108" s="120">
        <v>2019</v>
      </c>
      <c r="I6108" t="str">
        <f>IF(J6108="natural gas",VLOOKUP(D6108,'Cross-Page Data'!$I$4:$J$13,2,FALSE),IF(J6108="solar",VLOOKUP('Form 923'!D6108,'Cross-Page Data'!$I$14:$J$117,2,FALSE),J6108))</f>
        <v>natural gas nonpeaker - preexisting nonretiring</v>
      </c>
      <c r="J6108" t="str">
        <f>VLOOKUP(E6108,'Cross-Page Data'!$D$4:$F$48,3,FALSE)</f>
        <v>natural gas</v>
      </c>
      <c r="K6108" t="b">
        <f t="shared" si="95"/>
        <v>1</v>
      </c>
    </row>
    <row r="6109" spans="1:11">
      <c r="A6109" s="120">
        <v>50966</v>
      </c>
      <c r="B6109" s="121" t="s">
        <v>201</v>
      </c>
      <c r="C6109" s="121" t="s">
        <v>202</v>
      </c>
      <c r="D6109" s="121" t="s">
        <v>61</v>
      </c>
      <c r="E6109" s="121" t="s">
        <v>70</v>
      </c>
      <c r="F6109" s="122">
        <v>0</v>
      </c>
      <c r="G6109" s="122">
        <v>0</v>
      </c>
      <c r="H6109" s="120">
        <v>2019</v>
      </c>
      <c r="I6109" t="str">
        <f>IF(J6109="natural gas",VLOOKUP(D6109,'Cross-Page Data'!$I$4:$J$13,2,FALSE),IF(J6109="solar",VLOOKUP('Form 923'!D6109,'Cross-Page Data'!$I$14:$J$117,2,FALSE),J6109))</f>
        <v>heavy or residual fuel oil</v>
      </c>
      <c r="J6109" t="str">
        <f>VLOOKUP(E6109,'Cross-Page Data'!$D$4:$F$48,3,FALSE)</f>
        <v>heavy or residual fuel oil</v>
      </c>
      <c r="K6109" t="b">
        <f t="shared" si="95"/>
        <v>1</v>
      </c>
    </row>
    <row r="6110" spans="1:11">
      <c r="A6110" s="120">
        <v>50966</v>
      </c>
      <c r="B6110" s="121" t="s">
        <v>201</v>
      </c>
      <c r="C6110" s="121" t="s">
        <v>202</v>
      </c>
      <c r="D6110" s="121" t="s">
        <v>61</v>
      </c>
      <c r="E6110" s="121" t="s">
        <v>38</v>
      </c>
      <c r="F6110" s="122">
        <v>0</v>
      </c>
      <c r="G6110" s="122">
        <v>0</v>
      </c>
      <c r="H6110" s="120">
        <v>2019</v>
      </c>
      <c r="I6110" t="str">
        <f>IF(J6110="natural gas",VLOOKUP(D6110,'Cross-Page Data'!$I$4:$J$13,2,FALSE),IF(J6110="solar",VLOOKUP('Form 923'!D6110,'Cross-Page Data'!$I$14:$J$117,2,FALSE),J6110))</f>
        <v>natural gas nonpeaker - preexisting nonretiring</v>
      </c>
      <c r="J6110" t="str">
        <f>VLOOKUP(E6110,'Cross-Page Data'!$D$4:$F$48,3,FALSE)</f>
        <v>natural gas</v>
      </c>
      <c r="K6110" t="b">
        <f t="shared" si="95"/>
        <v>1</v>
      </c>
    </row>
    <row r="6111" ht="25.5" spans="1:11">
      <c r="A6111" s="120">
        <v>50969</v>
      </c>
      <c r="B6111" s="121" t="s">
        <v>205</v>
      </c>
      <c r="C6111" s="121" t="s">
        <v>210</v>
      </c>
      <c r="D6111" s="121" t="s">
        <v>73</v>
      </c>
      <c r="E6111" s="121" t="s">
        <v>70</v>
      </c>
      <c r="F6111" s="122">
        <v>0</v>
      </c>
      <c r="G6111" s="122">
        <v>0</v>
      </c>
      <c r="H6111" s="120">
        <v>2019</v>
      </c>
      <c r="I6111" t="str">
        <f>IF(J6111="natural gas",VLOOKUP(D6111,'Cross-Page Data'!$I$4:$J$13,2,FALSE),IF(J6111="solar",VLOOKUP('Form 923'!D6111,'Cross-Page Data'!$I$14:$J$117,2,FALSE),J6111))</f>
        <v>heavy or residual fuel oil</v>
      </c>
      <c r="J6111" t="str">
        <f>VLOOKUP(E6111,'Cross-Page Data'!$D$4:$F$48,3,FALSE)</f>
        <v>heavy or residual fuel oil</v>
      </c>
      <c r="K6111" t="b">
        <f t="shared" si="95"/>
        <v>0</v>
      </c>
    </row>
    <row r="6112" ht="25.5" spans="1:11">
      <c r="A6112" s="120">
        <v>50969</v>
      </c>
      <c r="B6112" s="121" t="s">
        <v>205</v>
      </c>
      <c r="C6112" s="121" t="s">
        <v>210</v>
      </c>
      <c r="D6112" s="121" t="s">
        <v>73</v>
      </c>
      <c r="E6112" s="121" t="s">
        <v>38</v>
      </c>
      <c r="F6112" s="122">
        <v>403423</v>
      </c>
      <c r="G6112" s="122">
        <v>82055</v>
      </c>
      <c r="H6112" s="120">
        <v>2019</v>
      </c>
      <c r="I6112" t="str">
        <f>IF(J6112="natural gas",VLOOKUP(D6112,'Cross-Page Data'!$I$4:$J$13,2,FALSE),IF(J6112="solar",VLOOKUP('Form 923'!D6112,'Cross-Page Data'!$I$14:$J$117,2,FALSE),J6112))</f>
        <v>natural gas peaker</v>
      </c>
      <c r="J6112" t="str">
        <f>VLOOKUP(E6112,'Cross-Page Data'!$D$4:$F$48,3,FALSE)</f>
        <v>natural gas</v>
      </c>
      <c r="K6112" t="b">
        <f t="shared" si="95"/>
        <v>0</v>
      </c>
    </row>
    <row r="6113" ht="25.5" spans="1:11">
      <c r="A6113" s="120">
        <v>50969</v>
      </c>
      <c r="B6113" s="121" t="s">
        <v>205</v>
      </c>
      <c r="C6113" s="121" t="s">
        <v>210</v>
      </c>
      <c r="D6113" s="121" t="s">
        <v>79</v>
      </c>
      <c r="E6113" s="121" t="s">
        <v>70</v>
      </c>
      <c r="F6113" s="122">
        <v>5</v>
      </c>
      <c r="G6113" s="122">
        <v>1</v>
      </c>
      <c r="H6113" s="120">
        <v>2019</v>
      </c>
      <c r="I6113" t="str">
        <f>IF(J6113="natural gas",VLOOKUP(D6113,'Cross-Page Data'!$I$4:$J$13,2,FALSE),IF(J6113="solar",VLOOKUP('Form 923'!D6113,'Cross-Page Data'!$I$14:$J$117,2,FALSE),J6113))</f>
        <v>heavy or residual fuel oil</v>
      </c>
      <c r="J6113" t="str">
        <f>VLOOKUP(E6113,'Cross-Page Data'!$D$4:$F$48,3,FALSE)</f>
        <v>heavy or residual fuel oil</v>
      </c>
      <c r="K6113" t="b">
        <f t="shared" si="95"/>
        <v>0</v>
      </c>
    </row>
    <row r="6114" ht="25.5" spans="1:11">
      <c r="A6114" s="120">
        <v>50969</v>
      </c>
      <c r="B6114" s="121" t="s">
        <v>205</v>
      </c>
      <c r="C6114" s="121" t="s">
        <v>210</v>
      </c>
      <c r="D6114" s="121" t="s">
        <v>68</v>
      </c>
      <c r="E6114" s="121" t="s">
        <v>54</v>
      </c>
      <c r="F6114" s="122">
        <v>47468</v>
      </c>
      <c r="G6114" s="122">
        <v>8643.995</v>
      </c>
      <c r="H6114" s="120">
        <v>2019</v>
      </c>
      <c r="I6114" t="str">
        <f>IF(J6114="natural gas",VLOOKUP(D6114,'Cross-Page Data'!$I$4:$J$13,2,FALSE),IF(J6114="solar",VLOOKUP('Form 923'!D6114,'Cross-Page Data'!$I$14:$J$117,2,FALSE),J6114))</f>
        <v>hard coal</v>
      </c>
      <c r="J6114" t="str">
        <f>VLOOKUP(E6114,'Cross-Page Data'!$D$4:$F$48,3,FALSE)</f>
        <v>hard coal</v>
      </c>
      <c r="K6114" t="b">
        <f t="shared" si="95"/>
        <v>0</v>
      </c>
    </row>
    <row r="6115" ht="25.5" spans="1:11">
      <c r="A6115" s="120">
        <v>50969</v>
      </c>
      <c r="B6115" s="121" t="s">
        <v>205</v>
      </c>
      <c r="C6115" s="121" t="s">
        <v>210</v>
      </c>
      <c r="D6115" s="121" t="s">
        <v>68</v>
      </c>
      <c r="E6115" s="121" t="s">
        <v>70</v>
      </c>
      <c r="F6115" s="122">
        <v>45</v>
      </c>
      <c r="G6115" s="122">
        <v>7.975</v>
      </c>
      <c r="H6115" s="120">
        <v>2019</v>
      </c>
      <c r="I6115" t="str">
        <f>IF(J6115="natural gas",VLOOKUP(D6115,'Cross-Page Data'!$I$4:$J$13,2,FALSE),IF(J6115="solar",VLOOKUP('Form 923'!D6115,'Cross-Page Data'!$I$14:$J$117,2,FALSE),J6115))</f>
        <v>heavy or residual fuel oil</v>
      </c>
      <c r="J6115" t="str">
        <f>VLOOKUP(E6115,'Cross-Page Data'!$D$4:$F$48,3,FALSE)</f>
        <v>heavy or residual fuel oil</v>
      </c>
      <c r="K6115" t="b">
        <f t="shared" si="95"/>
        <v>0</v>
      </c>
    </row>
    <row r="6116" ht="25.5" spans="1:11">
      <c r="A6116" s="120">
        <v>50969</v>
      </c>
      <c r="B6116" s="121" t="s">
        <v>205</v>
      </c>
      <c r="C6116" s="121" t="s">
        <v>210</v>
      </c>
      <c r="D6116" s="121" t="s">
        <v>68</v>
      </c>
      <c r="E6116" s="121" t="s">
        <v>38</v>
      </c>
      <c r="F6116" s="122">
        <v>303384</v>
      </c>
      <c r="G6116" s="122">
        <v>55656.379</v>
      </c>
      <c r="H6116" s="120">
        <v>2019</v>
      </c>
      <c r="I6116" t="str">
        <f>IF(J6116="natural gas",VLOOKUP(D6116,'Cross-Page Data'!$I$4:$J$13,2,FALSE),IF(J6116="solar",VLOOKUP('Form 923'!D6116,'Cross-Page Data'!$I$14:$J$117,2,FALSE),J6116))</f>
        <v>natural gas nonpeaker - preexisting retiring</v>
      </c>
      <c r="J6116" t="str">
        <f>VLOOKUP(E6116,'Cross-Page Data'!$D$4:$F$48,3,FALSE)</f>
        <v>natural gas</v>
      </c>
      <c r="K6116" t="b">
        <f t="shared" si="95"/>
        <v>0</v>
      </c>
    </row>
    <row r="6117" ht="25.5" spans="1:11">
      <c r="A6117" s="120">
        <v>50969</v>
      </c>
      <c r="B6117" s="121" t="s">
        <v>205</v>
      </c>
      <c r="C6117" s="121" t="s">
        <v>210</v>
      </c>
      <c r="D6117" s="121" t="s">
        <v>68</v>
      </c>
      <c r="E6117" s="121" t="s">
        <v>176</v>
      </c>
      <c r="F6117" s="122">
        <v>243080</v>
      </c>
      <c r="G6117" s="122">
        <v>43907.651</v>
      </c>
      <c r="H6117" s="120">
        <v>2019</v>
      </c>
      <c r="I6117" t="str">
        <f>IF(J6117="natural gas",VLOOKUP(D6117,'Cross-Page Data'!$I$4:$J$13,2,FALSE),IF(J6117="solar",VLOOKUP('Form 923'!D6117,'Cross-Page Data'!$I$14:$J$117,2,FALSE),J6117))</f>
        <v>biomass</v>
      </c>
      <c r="J6117" t="str">
        <f>VLOOKUP(E6117,'Cross-Page Data'!$D$4:$F$48,3,FALSE)</f>
        <v>biomass</v>
      </c>
      <c r="K6117" t="b">
        <f t="shared" si="95"/>
        <v>0</v>
      </c>
    </row>
    <row r="6118" spans="1:11">
      <c r="A6118" s="120">
        <v>50971</v>
      </c>
      <c r="B6118" s="121" t="s">
        <v>205</v>
      </c>
      <c r="C6118" s="121" t="s">
        <v>209</v>
      </c>
      <c r="D6118" s="121" t="s">
        <v>73</v>
      </c>
      <c r="E6118" s="121" t="s">
        <v>38</v>
      </c>
      <c r="F6118" s="122">
        <v>818653</v>
      </c>
      <c r="G6118" s="122">
        <v>191409</v>
      </c>
      <c r="H6118" s="120">
        <v>2019</v>
      </c>
      <c r="I6118" t="str">
        <f>IF(J6118="natural gas",VLOOKUP(D6118,'Cross-Page Data'!$I$4:$J$13,2,FALSE),IF(J6118="solar",VLOOKUP('Form 923'!D6118,'Cross-Page Data'!$I$14:$J$117,2,FALSE),J6118))</f>
        <v>natural gas peaker</v>
      </c>
      <c r="J6118" t="str">
        <f>VLOOKUP(E6118,'Cross-Page Data'!$D$4:$F$48,3,FALSE)</f>
        <v>natural gas</v>
      </c>
      <c r="K6118" t="b">
        <f t="shared" si="95"/>
        <v>0</v>
      </c>
    </row>
    <row r="6119" spans="1:11">
      <c r="A6119" s="120">
        <v>50972</v>
      </c>
      <c r="B6119" s="121" t="s">
        <v>201</v>
      </c>
      <c r="C6119" s="121" t="s">
        <v>206</v>
      </c>
      <c r="D6119" s="121" t="s">
        <v>116</v>
      </c>
      <c r="E6119" s="121" t="s">
        <v>170</v>
      </c>
      <c r="F6119" s="122">
        <v>68268</v>
      </c>
      <c r="G6119" s="122">
        <v>7669</v>
      </c>
      <c r="H6119" s="120">
        <v>2019</v>
      </c>
      <c r="I6119" t="str">
        <f>IF(J6119="natural gas",VLOOKUP(D6119,'Cross-Page Data'!$I$4:$J$13,2,FALSE),IF(J6119="solar",VLOOKUP('Form 923'!D6119,'Cross-Page Data'!$I$14:$J$117,2,FALSE),J6119))</f>
        <v>hydro</v>
      </c>
      <c r="J6119" t="str">
        <f>VLOOKUP(E6119,'Cross-Page Data'!$D$4:$F$48,3,FALSE)</f>
        <v>hydro</v>
      </c>
      <c r="K6119" t="b">
        <f t="shared" si="95"/>
        <v>1</v>
      </c>
    </row>
    <row r="6120" spans="1:11">
      <c r="A6120" s="120">
        <v>50973</v>
      </c>
      <c r="B6120" s="121" t="s">
        <v>205</v>
      </c>
      <c r="C6120" s="121" t="s">
        <v>209</v>
      </c>
      <c r="D6120" s="121" t="s">
        <v>39</v>
      </c>
      <c r="E6120" s="121" t="s">
        <v>38</v>
      </c>
      <c r="F6120" s="122">
        <v>0</v>
      </c>
      <c r="G6120" s="122">
        <v>174123.86</v>
      </c>
      <c r="H6120" s="120">
        <v>2019</v>
      </c>
      <c r="I6120" t="str">
        <f>IF(J6120="natural gas",VLOOKUP(D6120,'Cross-Page Data'!$I$4:$J$13,2,FALSE),IF(J6120="solar",VLOOKUP('Form 923'!D6120,'Cross-Page Data'!$I$14:$J$117,2,FALSE),J6120))</f>
        <v>natural gas nonpeaker - preexisting nonretiring</v>
      </c>
      <c r="J6120" t="str">
        <f>VLOOKUP(E6120,'Cross-Page Data'!$D$4:$F$48,3,FALSE)</f>
        <v>natural gas</v>
      </c>
      <c r="K6120" t="b">
        <f t="shared" si="95"/>
        <v>0</v>
      </c>
    </row>
    <row r="6121" spans="1:11">
      <c r="A6121" s="120">
        <v>50973</v>
      </c>
      <c r="B6121" s="121" t="s">
        <v>205</v>
      </c>
      <c r="C6121" s="121" t="s">
        <v>209</v>
      </c>
      <c r="D6121" s="121" t="s">
        <v>39</v>
      </c>
      <c r="E6121" s="121" t="s">
        <v>140</v>
      </c>
      <c r="F6121" s="122">
        <v>835095</v>
      </c>
      <c r="G6121" s="122">
        <v>194675.96</v>
      </c>
      <c r="H6121" s="120">
        <v>2019</v>
      </c>
      <c r="I6121" t="str">
        <f>IF(J6121="natural gas",VLOOKUP(D6121,'Cross-Page Data'!$I$4:$J$13,2,FALSE),IF(J6121="solar",VLOOKUP('Form 923'!D6121,'Cross-Page Data'!$I$14:$J$117,2,FALSE),J6121))</f>
        <v>other</v>
      </c>
      <c r="J6121" t="str">
        <f>VLOOKUP(E6121,'Cross-Page Data'!$D$4:$F$48,3,FALSE)</f>
        <v>other</v>
      </c>
      <c r="K6121" t="b">
        <f t="shared" si="95"/>
        <v>0</v>
      </c>
    </row>
    <row r="6122" spans="1:11">
      <c r="A6122" s="120">
        <v>50973</v>
      </c>
      <c r="B6122" s="121" t="s">
        <v>205</v>
      </c>
      <c r="C6122" s="121" t="s">
        <v>209</v>
      </c>
      <c r="D6122" s="121" t="s">
        <v>61</v>
      </c>
      <c r="E6122" s="121" t="s">
        <v>38</v>
      </c>
      <c r="F6122" s="122">
        <v>6466227</v>
      </c>
      <c r="G6122" s="122">
        <v>1333272.8</v>
      </c>
      <c r="H6122" s="120">
        <v>2019</v>
      </c>
      <c r="I6122" t="str">
        <f>IF(J6122="natural gas",VLOOKUP(D6122,'Cross-Page Data'!$I$4:$J$13,2,FALSE),IF(J6122="solar",VLOOKUP('Form 923'!D6122,'Cross-Page Data'!$I$14:$J$117,2,FALSE),J6122))</f>
        <v>natural gas nonpeaker - preexisting nonretiring</v>
      </c>
      <c r="J6122" t="str">
        <f>VLOOKUP(E6122,'Cross-Page Data'!$D$4:$F$48,3,FALSE)</f>
        <v>natural gas</v>
      </c>
      <c r="K6122" t="b">
        <f t="shared" si="95"/>
        <v>0</v>
      </c>
    </row>
    <row r="6123" spans="1:11">
      <c r="A6123" s="120">
        <v>50973</v>
      </c>
      <c r="B6123" s="121" t="s">
        <v>205</v>
      </c>
      <c r="C6123" s="121" t="s">
        <v>209</v>
      </c>
      <c r="D6123" s="121" t="s">
        <v>61</v>
      </c>
      <c r="E6123" s="121" t="s">
        <v>140</v>
      </c>
      <c r="F6123" s="122">
        <v>0</v>
      </c>
      <c r="G6123" s="122">
        <v>0</v>
      </c>
      <c r="H6123" s="120">
        <v>2019</v>
      </c>
      <c r="I6123" t="str">
        <f>IF(J6123="natural gas",VLOOKUP(D6123,'Cross-Page Data'!$I$4:$J$13,2,FALSE),IF(J6123="solar",VLOOKUP('Form 923'!D6123,'Cross-Page Data'!$I$14:$J$117,2,FALSE),J6123))</f>
        <v>other</v>
      </c>
      <c r="J6123" t="str">
        <f>VLOOKUP(E6123,'Cross-Page Data'!$D$4:$F$48,3,FALSE)</f>
        <v>other</v>
      </c>
      <c r="K6123" t="b">
        <f t="shared" si="95"/>
        <v>0</v>
      </c>
    </row>
    <row r="6124" spans="1:11">
      <c r="A6124" s="120">
        <v>50973</v>
      </c>
      <c r="B6124" s="121" t="s">
        <v>205</v>
      </c>
      <c r="C6124" s="121" t="s">
        <v>209</v>
      </c>
      <c r="D6124" s="121" t="s">
        <v>73</v>
      </c>
      <c r="E6124" s="121" t="s">
        <v>38</v>
      </c>
      <c r="F6124" s="122">
        <v>573957</v>
      </c>
      <c r="G6124" s="122">
        <v>135179.24</v>
      </c>
      <c r="H6124" s="120">
        <v>2019</v>
      </c>
      <c r="I6124" t="str">
        <f>IF(J6124="natural gas",VLOOKUP(D6124,'Cross-Page Data'!$I$4:$J$13,2,FALSE),IF(J6124="solar",VLOOKUP('Form 923'!D6124,'Cross-Page Data'!$I$14:$J$117,2,FALSE),J6124))</f>
        <v>natural gas peaker</v>
      </c>
      <c r="J6124" t="str">
        <f>VLOOKUP(E6124,'Cross-Page Data'!$D$4:$F$48,3,FALSE)</f>
        <v>natural gas</v>
      </c>
      <c r="K6124" t="b">
        <f t="shared" si="95"/>
        <v>0</v>
      </c>
    </row>
    <row r="6125" spans="1:11">
      <c r="A6125" s="120">
        <v>50976</v>
      </c>
      <c r="B6125" s="121" t="s">
        <v>205</v>
      </c>
      <c r="C6125" s="121" t="s">
        <v>202</v>
      </c>
      <c r="D6125" s="121" t="s">
        <v>68</v>
      </c>
      <c r="E6125" s="121" t="s">
        <v>43</v>
      </c>
      <c r="F6125" s="122">
        <v>0</v>
      </c>
      <c r="G6125" s="122">
        <v>0</v>
      </c>
      <c r="H6125" s="120">
        <v>2019</v>
      </c>
      <c r="I6125" t="str">
        <f>IF(J6125="natural gas",VLOOKUP(D6125,'Cross-Page Data'!$I$4:$J$13,2,FALSE),IF(J6125="solar",VLOOKUP('Form 923'!D6125,'Cross-Page Data'!$I$14:$J$117,2,FALSE),J6125))</f>
        <v>hard coal</v>
      </c>
      <c r="J6125" t="str">
        <f>VLOOKUP(E6125,'Cross-Page Data'!$D$4:$F$48,3,FALSE)</f>
        <v>hard coal</v>
      </c>
      <c r="K6125" t="b">
        <f t="shared" si="95"/>
        <v>1</v>
      </c>
    </row>
    <row r="6126" spans="1:11">
      <c r="A6126" s="120">
        <v>50976</v>
      </c>
      <c r="B6126" s="121" t="s">
        <v>205</v>
      </c>
      <c r="C6126" s="121" t="s">
        <v>202</v>
      </c>
      <c r="D6126" s="121" t="s">
        <v>68</v>
      </c>
      <c r="E6126" s="121" t="s">
        <v>54</v>
      </c>
      <c r="F6126" s="122">
        <v>0</v>
      </c>
      <c r="G6126" s="122">
        <v>0</v>
      </c>
      <c r="H6126" s="120">
        <v>2019</v>
      </c>
      <c r="I6126" t="str">
        <f>IF(J6126="natural gas",VLOOKUP(D6126,'Cross-Page Data'!$I$4:$J$13,2,FALSE),IF(J6126="solar",VLOOKUP('Form 923'!D6126,'Cross-Page Data'!$I$14:$J$117,2,FALSE),J6126))</f>
        <v>hard coal</v>
      </c>
      <c r="J6126" t="str">
        <f>VLOOKUP(E6126,'Cross-Page Data'!$D$4:$F$48,3,FALSE)</f>
        <v>hard coal</v>
      </c>
      <c r="K6126" t="b">
        <f t="shared" si="95"/>
        <v>1</v>
      </c>
    </row>
    <row r="6127" spans="1:11">
      <c r="A6127" s="120">
        <v>50976</v>
      </c>
      <c r="B6127" s="121" t="s">
        <v>205</v>
      </c>
      <c r="C6127" s="121" t="s">
        <v>202</v>
      </c>
      <c r="D6127" s="121" t="s">
        <v>68</v>
      </c>
      <c r="E6127" s="121" t="s">
        <v>38</v>
      </c>
      <c r="F6127" s="122">
        <v>0</v>
      </c>
      <c r="G6127" s="122">
        <v>0</v>
      </c>
      <c r="H6127" s="120">
        <v>2019</v>
      </c>
      <c r="I6127" t="str">
        <f>IF(J6127="natural gas",VLOOKUP(D6127,'Cross-Page Data'!$I$4:$J$13,2,FALSE),IF(J6127="solar",VLOOKUP('Form 923'!D6127,'Cross-Page Data'!$I$14:$J$117,2,FALSE),J6127))</f>
        <v>natural gas nonpeaker - preexisting retiring</v>
      </c>
      <c r="J6127" t="str">
        <f>VLOOKUP(E6127,'Cross-Page Data'!$D$4:$F$48,3,FALSE)</f>
        <v>natural gas</v>
      </c>
      <c r="K6127" t="b">
        <f t="shared" si="95"/>
        <v>1</v>
      </c>
    </row>
    <row r="6128" spans="1:11">
      <c r="A6128" s="120">
        <v>50976</v>
      </c>
      <c r="B6128" s="121" t="s">
        <v>205</v>
      </c>
      <c r="C6128" s="121" t="s">
        <v>202</v>
      </c>
      <c r="D6128" s="121" t="s">
        <v>68</v>
      </c>
      <c r="E6128" s="121" t="s">
        <v>183</v>
      </c>
      <c r="F6128" s="122">
        <v>0</v>
      </c>
      <c r="G6128" s="122">
        <v>0</v>
      </c>
      <c r="H6128" s="120">
        <v>2019</v>
      </c>
      <c r="I6128" t="str">
        <f>IF(J6128="natural gas",VLOOKUP(D6128,'Cross-Page Data'!$I$4:$J$13,2,FALSE),IF(J6128="solar",VLOOKUP('Form 923'!D6128,'Cross-Page Data'!$I$14:$J$117,2,FALSE),J6128))</f>
        <v>crude oil</v>
      </c>
      <c r="J6128" t="str">
        <f>VLOOKUP(E6128,'Cross-Page Data'!$D$4:$F$48,3,FALSE)</f>
        <v>crude oil</v>
      </c>
      <c r="K6128" t="b">
        <f t="shared" si="95"/>
        <v>1</v>
      </c>
    </row>
    <row r="6129" spans="1:11">
      <c r="A6129" s="120">
        <v>50978</v>
      </c>
      <c r="B6129" s="121" t="s">
        <v>201</v>
      </c>
      <c r="C6129" s="121" t="s">
        <v>206</v>
      </c>
      <c r="D6129" s="121" t="s">
        <v>39</v>
      </c>
      <c r="E6129" s="121" t="s">
        <v>70</v>
      </c>
      <c r="F6129" s="122">
        <v>0</v>
      </c>
      <c r="G6129" s="122">
        <v>0</v>
      </c>
      <c r="H6129" s="120">
        <v>2019</v>
      </c>
      <c r="I6129" t="str">
        <f>IF(J6129="natural gas",VLOOKUP(D6129,'Cross-Page Data'!$I$4:$J$13,2,FALSE),IF(J6129="solar",VLOOKUP('Form 923'!D6129,'Cross-Page Data'!$I$14:$J$117,2,FALSE),J6129))</f>
        <v>heavy or residual fuel oil</v>
      </c>
      <c r="J6129" t="str">
        <f>VLOOKUP(E6129,'Cross-Page Data'!$D$4:$F$48,3,FALSE)</f>
        <v>heavy or residual fuel oil</v>
      </c>
      <c r="K6129" t="b">
        <f t="shared" si="95"/>
        <v>1</v>
      </c>
    </row>
    <row r="6130" spans="1:11">
      <c r="A6130" s="120">
        <v>50978</v>
      </c>
      <c r="B6130" s="121" t="s">
        <v>201</v>
      </c>
      <c r="C6130" s="121" t="s">
        <v>206</v>
      </c>
      <c r="D6130" s="121" t="s">
        <v>39</v>
      </c>
      <c r="E6130" s="121" t="s">
        <v>38</v>
      </c>
      <c r="F6130" s="122">
        <v>0</v>
      </c>
      <c r="G6130" s="122">
        <v>12352</v>
      </c>
      <c r="H6130" s="120">
        <v>2019</v>
      </c>
      <c r="I6130" t="str">
        <f>IF(J6130="natural gas",VLOOKUP(D6130,'Cross-Page Data'!$I$4:$J$13,2,FALSE),IF(J6130="solar",VLOOKUP('Form 923'!D6130,'Cross-Page Data'!$I$14:$J$117,2,FALSE),J6130))</f>
        <v>natural gas nonpeaker - preexisting nonretiring</v>
      </c>
      <c r="J6130" t="str">
        <f>VLOOKUP(E6130,'Cross-Page Data'!$D$4:$F$48,3,FALSE)</f>
        <v>natural gas</v>
      </c>
      <c r="K6130" t="b">
        <f t="shared" si="95"/>
        <v>1</v>
      </c>
    </row>
    <row r="6131" spans="1:11">
      <c r="A6131" s="120">
        <v>50978</v>
      </c>
      <c r="B6131" s="121" t="s">
        <v>201</v>
      </c>
      <c r="C6131" s="121" t="s">
        <v>206</v>
      </c>
      <c r="D6131" s="121" t="s">
        <v>61</v>
      </c>
      <c r="E6131" s="121" t="s">
        <v>70</v>
      </c>
      <c r="F6131" s="122">
        <v>0</v>
      </c>
      <c r="G6131" s="122">
        <v>0</v>
      </c>
      <c r="H6131" s="120">
        <v>2019</v>
      </c>
      <c r="I6131" t="str">
        <f>IF(J6131="natural gas",VLOOKUP(D6131,'Cross-Page Data'!$I$4:$J$13,2,FALSE),IF(J6131="solar",VLOOKUP('Form 923'!D6131,'Cross-Page Data'!$I$14:$J$117,2,FALSE),J6131))</f>
        <v>heavy or residual fuel oil</v>
      </c>
      <c r="J6131" t="str">
        <f>VLOOKUP(E6131,'Cross-Page Data'!$D$4:$F$48,3,FALSE)</f>
        <v>heavy or residual fuel oil</v>
      </c>
      <c r="K6131" t="b">
        <f t="shared" si="95"/>
        <v>1</v>
      </c>
    </row>
    <row r="6132" spans="1:11">
      <c r="A6132" s="120">
        <v>50978</v>
      </c>
      <c r="B6132" s="121" t="s">
        <v>201</v>
      </c>
      <c r="C6132" s="121" t="s">
        <v>206</v>
      </c>
      <c r="D6132" s="121" t="s">
        <v>61</v>
      </c>
      <c r="E6132" s="121" t="s">
        <v>38</v>
      </c>
      <c r="F6132" s="122">
        <v>440621</v>
      </c>
      <c r="G6132" s="122">
        <v>37800</v>
      </c>
      <c r="H6132" s="120">
        <v>2019</v>
      </c>
      <c r="I6132" t="str">
        <f>IF(J6132="natural gas",VLOOKUP(D6132,'Cross-Page Data'!$I$4:$J$13,2,FALSE),IF(J6132="solar",VLOOKUP('Form 923'!D6132,'Cross-Page Data'!$I$14:$J$117,2,FALSE),J6132))</f>
        <v>natural gas nonpeaker - preexisting nonretiring</v>
      </c>
      <c r="J6132" t="str">
        <f>VLOOKUP(E6132,'Cross-Page Data'!$D$4:$F$48,3,FALSE)</f>
        <v>natural gas</v>
      </c>
      <c r="K6132" t="b">
        <f t="shared" si="95"/>
        <v>1</v>
      </c>
    </row>
    <row r="6133" spans="1:11">
      <c r="A6133" s="120">
        <v>50980</v>
      </c>
      <c r="B6133" s="121" t="s">
        <v>201</v>
      </c>
      <c r="C6133" s="121" t="s">
        <v>206</v>
      </c>
      <c r="D6133" s="121" t="s">
        <v>116</v>
      </c>
      <c r="E6133" s="121" t="s">
        <v>170</v>
      </c>
      <c r="F6133" s="122">
        <v>151103</v>
      </c>
      <c r="G6133" s="122">
        <v>16974</v>
      </c>
      <c r="H6133" s="120">
        <v>2019</v>
      </c>
      <c r="I6133" t="str">
        <f>IF(J6133="natural gas",VLOOKUP(D6133,'Cross-Page Data'!$I$4:$J$13,2,FALSE),IF(J6133="solar",VLOOKUP('Form 923'!D6133,'Cross-Page Data'!$I$14:$J$117,2,FALSE),J6133))</f>
        <v>hydro</v>
      </c>
      <c r="J6133" t="str">
        <f>VLOOKUP(E6133,'Cross-Page Data'!$D$4:$F$48,3,FALSE)</f>
        <v>hydro</v>
      </c>
      <c r="K6133" t="b">
        <f t="shared" si="95"/>
        <v>1</v>
      </c>
    </row>
    <row r="6134" spans="1:11">
      <c r="A6134" s="120">
        <v>50987</v>
      </c>
      <c r="B6134" s="121" t="s">
        <v>201</v>
      </c>
      <c r="C6134" s="121" t="s">
        <v>206</v>
      </c>
      <c r="D6134" s="121" t="s">
        <v>116</v>
      </c>
      <c r="E6134" s="121" t="s">
        <v>170</v>
      </c>
      <c r="F6134" s="122">
        <v>82877</v>
      </c>
      <c r="G6134" s="122">
        <v>9310</v>
      </c>
      <c r="H6134" s="120">
        <v>2019</v>
      </c>
      <c r="I6134" t="str">
        <f>IF(J6134="natural gas",VLOOKUP(D6134,'Cross-Page Data'!$I$4:$J$13,2,FALSE),IF(J6134="solar",VLOOKUP('Form 923'!D6134,'Cross-Page Data'!$I$14:$J$117,2,FALSE),J6134))</f>
        <v>hydro</v>
      </c>
      <c r="J6134" t="str">
        <f>VLOOKUP(E6134,'Cross-Page Data'!$D$4:$F$48,3,FALSE)</f>
        <v>hydro</v>
      </c>
      <c r="K6134" t="b">
        <f t="shared" si="95"/>
        <v>1</v>
      </c>
    </row>
    <row r="6135" ht="25.5" spans="1:11">
      <c r="A6135" s="120">
        <v>50990</v>
      </c>
      <c r="B6135" s="121" t="s">
        <v>201</v>
      </c>
      <c r="C6135" s="121" t="s">
        <v>211</v>
      </c>
      <c r="D6135" s="121" t="s">
        <v>79</v>
      </c>
      <c r="E6135" s="121" t="s">
        <v>70</v>
      </c>
      <c r="F6135" s="122">
        <v>18</v>
      </c>
      <c r="G6135" s="122">
        <v>1</v>
      </c>
      <c r="H6135" s="120">
        <v>2019</v>
      </c>
      <c r="I6135" t="str">
        <f>IF(J6135="natural gas",VLOOKUP(D6135,'Cross-Page Data'!$I$4:$J$13,2,FALSE),IF(J6135="solar",VLOOKUP('Form 923'!D6135,'Cross-Page Data'!$I$14:$J$117,2,FALSE),J6135))</f>
        <v>heavy or residual fuel oil</v>
      </c>
      <c r="J6135" t="str">
        <f>VLOOKUP(E6135,'Cross-Page Data'!$D$4:$F$48,3,FALSE)</f>
        <v>heavy or residual fuel oil</v>
      </c>
      <c r="K6135" t="b">
        <f t="shared" si="95"/>
        <v>0</v>
      </c>
    </row>
    <row r="6136" spans="1:11">
      <c r="A6136" s="120">
        <v>50993</v>
      </c>
      <c r="B6136" s="121" t="s">
        <v>205</v>
      </c>
      <c r="C6136" s="121" t="s">
        <v>208</v>
      </c>
      <c r="D6136" s="121" t="s">
        <v>68</v>
      </c>
      <c r="E6136" s="121" t="s">
        <v>38</v>
      </c>
      <c r="F6136" s="122">
        <v>0</v>
      </c>
      <c r="G6136" s="122">
        <v>0</v>
      </c>
      <c r="H6136" s="120">
        <v>2019</v>
      </c>
      <c r="I6136" t="str">
        <f>IF(J6136="natural gas",VLOOKUP(D6136,'Cross-Page Data'!$I$4:$J$13,2,FALSE),IF(J6136="solar",VLOOKUP('Form 923'!D6136,'Cross-Page Data'!$I$14:$J$117,2,FALSE),J6136))</f>
        <v>natural gas nonpeaker - preexisting retiring</v>
      </c>
      <c r="J6136" t="str">
        <f>VLOOKUP(E6136,'Cross-Page Data'!$D$4:$F$48,3,FALSE)</f>
        <v>natural gas</v>
      </c>
      <c r="K6136" t="b">
        <f t="shared" si="95"/>
        <v>0</v>
      </c>
    </row>
    <row r="6137" spans="1:11">
      <c r="A6137" s="120">
        <v>50993</v>
      </c>
      <c r="B6137" s="121" t="s">
        <v>205</v>
      </c>
      <c r="C6137" s="121" t="s">
        <v>208</v>
      </c>
      <c r="D6137" s="121" t="s">
        <v>68</v>
      </c>
      <c r="E6137" s="121" t="s">
        <v>176</v>
      </c>
      <c r="F6137" s="122">
        <v>0</v>
      </c>
      <c r="G6137" s="122">
        <v>0</v>
      </c>
      <c r="H6137" s="120">
        <v>2019</v>
      </c>
      <c r="I6137" t="str">
        <f>IF(J6137="natural gas",VLOOKUP(D6137,'Cross-Page Data'!$I$4:$J$13,2,FALSE),IF(J6137="solar",VLOOKUP('Form 923'!D6137,'Cross-Page Data'!$I$14:$J$117,2,FALSE),J6137))</f>
        <v>biomass</v>
      </c>
      <c r="J6137" t="str">
        <f>VLOOKUP(E6137,'Cross-Page Data'!$D$4:$F$48,3,FALSE)</f>
        <v>biomass</v>
      </c>
      <c r="K6137" t="b">
        <f t="shared" si="95"/>
        <v>0</v>
      </c>
    </row>
    <row r="6138" spans="1:11">
      <c r="A6138" s="120">
        <v>50999</v>
      </c>
      <c r="B6138" s="121" t="s">
        <v>201</v>
      </c>
      <c r="C6138" s="121" t="s">
        <v>206</v>
      </c>
      <c r="D6138" s="121" t="s">
        <v>116</v>
      </c>
      <c r="E6138" s="121" t="s">
        <v>170</v>
      </c>
      <c r="F6138" s="122">
        <v>299455</v>
      </c>
      <c r="G6138" s="122">
        <v>33639</v>
      </c>
      <c r="H6138" s="120">
        <v>2019</v>
      </c>
      <c r="I6138" t="str">
        <f>IF(J6138="natural gas",VLOOKUP(D6138,'Cross-Page Data'!$I$4:$J$13,2,FALSE),IF(J6138="solar",VLOOKUP('Form 923'!D6138,'Cross-Page Data'!$I$14:$J$117,2,FALSE),J6138))</f>
        <v>hydro</v>
      </c>
      <c r="J6138" t="str">
        <f>VLOOKUP(E6138,'Cross-Page Data'!$D$4:$F$48,3,FALSE)</f>
        <v>hydro</v>
      </c>
      <c r="K6138" t="b">
        <f t="shared" si="95"/>
        <v>1</v>
      </c>
    </row>
    <row r="6139" spans="1:11">
      <c r="A6139" s="120">
        <v>51026</v>
      </c>
      <c r="B6139" s="121" t="s">
        <v>201</v>
      </c>
      <c r="C6139" s="121" t="s">
        <v>206</v>
      </c>
      <c r="D6139" s="121" t="s">
        <v>68</v>
      </c>
      <c r="E6139" s="121" t="s">
        <v>176</v>
      </c>
      <c r="F6139" s="122">
        <v>1771640</v>
      </c>
      <c r="G6139" s="122">
        <v>130864</v>
      </c>
      <c r="H6139" s="120">
        <v>2019</v>
      </c>
      <c r="I6139" t="str">
        <f>IF(J6139="natural gas",VLOOKUP(D6139,'Cross-Page Data'!$I$4:$J$13,2,FALSE),IF(J6139="solar",VLOOKUP('Form 923'!D6139,'Cross-Page Data'!$I$14:$J$117,2,FALSE),J6139))</f>
        <v>biomass</v>
      </c>
      <c r="J6139" t="str">
        <f>VLOOKUP(E6139,'Cross-Page Data'!$D$4:$F$48,3,FALSE)</f>
        <v>biomass</v>
      </c>
      <c r="K6139" t="b">
        <f t="shared" si="95"/>
        <v>1</v>
      </c>
    </row>
    <row r="6140" spans="1:11">
      <c r="A6140" s="120">
        <v>51033</v>
      </c>
      <c r="B6140" s="121" t="s">
        <v>201</v>
      </c>
      <c r="C6140" s="121" t="s">
        <v>206</v>
      </c>
      <c r="D6140" s="121" t="s">
        <v>116</v>
      </c>
      <c r="E6140" s="121" t="s">
        <v>170</v>
      </c>
      <c r="F6140" s="122">
        <v>183986</v>
      </c>
      <c r="G6140" s="122">
        <v>20668</v>
      </c>
      <c r="H6140" s="120">
        <v>2019</v>
      </c>
      <c r="I6140" t="str">
        <f>IF(J6140="natural gas",VLOOKUP(D6140,'Cross-Page Data'!$I$4:$J$13,2,FALSE),IF(J6140="solar",VLOOKUP('Form 923'!D6140,'Cross-Page Data'!$I$14:$J$117,2,FALSE),J6140))</f>
        <v>hydro</v>
      </c>
      <c r="J6140" t="str">
        <f>VLOOKUP(E6140,'Cross-Page Data'!$D$4:$F$48,3,FALSE)</f>
        <v>hydro</v>
      </c>
      <c r="K6140" t="b">
        <f t="shared" si="95"/>
        <v>1</v>
      </c>
    </row>
    <row r="6141" spans="1:11">
      <c r="A6141" s="120">
        <v>51034</v>
      </c>
      <c r="B6141" s="121" t="s">
        <v>201</v>
      </c>
      <c r="C6141" s="121" t="s">
        <v>206</v>
      </c>
      <c r="D6141" s="121" t="s">
        <v>116</v>
      </c>
      <c r="E6141" s="121" t="s">
        <v>170</v>
      </c>
      <c r="F6141" s="122">
        <v>606174</v>
      </c>
      <c r="G6141" s="122">
        <v>68094</v>
      </c>
      <c r="H6141" s="120">
        <v>2019</v>
      </c>
      <c r="I6141" t="str">
        <f>IF(J6141="natural gas",VLOOKUP(D6141,'Cross-Page Data'!$I$4:$J$13,2,FALSE),IF(J6141="solar",VLOOKUP('Form 923'!D6141,'Cross-Page Data'!$I$14:$J$117,2,FALSE),J6141))</f>
        <v>hydro</v>
      </c>
      <c r="J6141" t="str">
        <f>VLOOKUP(E6141,'Cross-Page Data'!$D$4:$F$48,3,FALSE)</f>
        <v>hydro</v>
      </c>
      <c r="K6141" t="b">
        <f t="shared" si="95"/>
        <v>1</v>
      </c>
    </row>
    <row r="6142" ht="25.5" spans="1:11">
      <c r="A6142" s="120">
        <v>51035</v>
      </c>
      <c r="B6142" s="121" t="s">
        <v>205</v>
      </c>
      <c r="C6142" s="121" t="s">
        <v>210</v>
      </c>
      <c r="D6142" s="121" t="s">
        <v>79</v>
      </c>
      <c r="E6142" s="121" t="s">
        <v>70</v>
      </c>
      <c r="F6142" s="122">
        <v>0</v>
      </c>
      <c r="G6142" s="122">
        <v>0</v>
      </c>
      <c r="H6142" s="120">
        <v>2019</v>
      </c>
      <c r="I6142" t="str">
        <f>IF(J6142="natural gas",VLOOKUP(D6142,'Cross-Page Data'!$I$4:$J$13,2,FALSE),IF(J6142="solar",VLOOKUP('Form 923'!D6142,'Cross-Page Data'!$I$14:$J$117,2,FALSE),J6142))</f>
        <v>heavy or residual fuel oil</v>
      </c>
      <c r="J6142" t="str">
        <f>VLOOKUP(E6142,'Cross-Page Data'!$D$4:$F$48,3,FALSE)</f>
        <v>heavy or residual fuel oil</v>
      </c>
      <c r="K6142" t="b">
        <f t="shared" si="95"/>
        <v>0</v>
      </c>
    </row>
    <row r="6143" ht="25.5" spans="1:11">
      <c r="A6143" s="120">
        <v>51035</v>
      </c>
      <c r="B6143" s="121" t="s">
        <v>205</v>
      </c>
      <c r="C6143" s="121" t="s">
        <v>210</v>
      </c>
      <c r="D6143" s="121" t="s">
        <v>79</v>
      </c>
      <c r="E6143" s="121" t="s">
        <v>38</v>
      </c>
      <c r="F6143" s="122">
        <v>0</v>
      </c>
      <c r="G6143" s="122">
        <v>0</v>
      </c>
      <c r="H6143" s="120">
        <v>2019</v>
      </c>
      <c r="I6143" t="str">
        <f>IF(J6143="natural gas",VLOOKUP(D6143,'Cross-Page Data'!$I$4:$J$13,2,FALSE),IF(J6143="solar",VLOOKUP('Form 923'!D6143,'Cross-Page Data'!$I$14:$J$117,2,FALSE),J6143))</f>
        <v>natural gas peaker</v>
      </c>
      <c r="J6143" t="str">
        <f>VLOOKUP(E6143,'Cross-Page Data'!$D$4:$F$48,3,FALSE)</f>
        <v>natural gas</v>
      </c>
      <c r="K6143" t="b">
        <f t="shared" si="95"/>
        <v>0</v>
      </c>
    </row>
    <row r="6144" ht="25.5" spans="1:11">
      <c r="A6144" s="120">
        <v>51038</v>
      </c>
      <c r="B6144" s="121" t="s">
        <v>201</v>
      </c>
      <c r="C6144" s="121" t="s">
        <v>207</v>
      </c>
      <c r="D6144" s="121" t="s">
        <v>68</v>
      </c>
      <c r="E6144" s="121" t="s">
        <v>70</v>
      </c>
      <c r="F6144" s="122">
        <v>0</v>
      </c>
      <c r="G6144" s="122">
        <v>0</v>
      </c>
      <c r="H6144" s="120">
        <v>2019</v>
      </c>
      <c r="I6144" t="str">
        <f>IF(J6144="natural gas",VLOOKUP(D6144,'Cross-Page Data'!$I$4:$J$13,2,FALSE),IF(J6144="solar",VLOOKUP('Form 923'!D6144,'Cross-Page Data'!$I$14:$J$117,2,FALSE),J6144))</f>
        <v>heavy or residual fuel oil</v>
      </c>
      <c r="J6144" t="str">
        <f>VLOOKUP(E6144,'Cross-Page Data'!$D$4:$F$48,3,FALSE)</f>
        <v>heavy or residual fuel oil</v>
      </c>
      <c r="K6144" t="b">
        <f t="shared" si="95"/>
        <v>0</v>
      </c>
    </row>
    <row r="6145" ht="25.5" spans="1:11">
      <c r="A6145" s="120">
        <v>51038</v>
      </c>
      <c r="B6145" s="121" t="s">
        <v>201</v>
      </c>
      <c r="C6145" s="121" t="s">
        <v>207</v>
      </c>
      <c r="D6145" s="121" t="s">
        <v>68</v>
      </c>
      <c r="E6145" s="121" t="s">
        <v>105</v>
      </c>
      <c r="F6145" s="122">
        <v>681468</v>
      </c>
      <c r="G6145" s="122">
        <v>22229.626</v>
      </c>
      <c r="H6145" s="120">
        <v>2019</v>
      </c>
      <c r="I6145" t="str">
        <f>IF(J6145="natural gas",VLOOKUP(D6145,'Cross-Page Data'!$I$4:$J$13,2,FALSE),IF(J6145="solar",VLOOKUP('Form 923'!D6145,'Cross-Page Data'!$I$14:$J$117,2,FALSE),J6145))</f>
        <v>municipal solid waste</v>
      </c>
      <c r="J6145" t="str">
        <f>VLOOKUP(E6145,'Cross-Page Data'!$D$4:$F$48,3,FALSE)</f>
        <v>municipal solid waste</v>
      </c>
      <c r="K6145" t="b">
        <f t="shared" si="95"/>
        <v>0</v>
      </c>
    </row>
    <row r="6146" ht="25.5" spans="1:11">
      <c r="A6146" s="120">
        <v>51038</v>
      </c>
      <c r="B6146" s="121" t="s">
        <v>201</v>
      </c>
      <c r="C6146" s="121" t="s">
        <v>207</v>
      </c>
      <c r="D6146" s="121" t="s">
        <v>68</v>
      </c>
      <c r="E6146" s="121" t="s">
        <v>110</v>
      </c>
      <c r="F6146" s="122">
        <v>832902</v>
      </c>
      <c r="G6146" s="122">
        <v>27169.41</v>
      </c>
      <c r="H6146" s="120">
        <v>2019</v>
      </c>
      <c r="I6146" t="str">
        <f>IF(J6146="natural gas",VLOOKUP(D6146,'Cross-Page Data'!$I$4:$J$13,2,FALSE),IF(J6146="solar",VLOOKUP('Form 923'!D6146,'Cross-Page Data'!$I$14:$J$117,2,FALSE),J6146))</f>
        <v>municipal solid waste</v>
      </c>
      <c r="J6146" t="str">
        <f>VLOOKUP(E6146,'Cross-Page Data'!$D$4:$F$48,3,FALSE)</f>
        <v>municipal solid waste</v>
      </c>
      <c r="K6146" t="b">
        <f t="shared" si="95"/>
        <v>0</v>
      </c>
    </row>
    <row r="6147" ht="25.5" spans="1:11">
      <c r="A6147" s="120">
        <v>51038</v>
      </c>
      <c r="B6147" s="121" t="s">
        <v>201</v>
      </c>
      <c r="C6147" s="121" t="s">
        <v>207</v>
      </c>
      <c r="D6147" s="121" t="s">
        <v>68</v>
      </c>
      <c r="E6147" s="121" t="s">
        <v>38</v>
      </c>
      <c r="F6147" s="122">
        <v>32031</v>
      </c>
      <c r="G6147" s="122">
        <v>999.964</v>
      </c>
      <c r="H6147" s="120">
        <v>2019</v>
      </c>
      <c r="I6147" t="str">
        <f>IF(J6147="natural gas",VLOOKUP(D6147,'Cross-Page Data'!$I$4:$J$13,2,FALSE),IF(J6147="solar",VLOOKUP('Form 923'!D6147,'Cross-Page Data'!$I$14:$J$117,2,FALSE),J6147))</f>
        <v>natural gas nonpeaker - preexisting retiring</v>
      </c>
      <c r="J6147" t="str">
        <f>VLOOKUP(E6147,'Cross-Page Data'!$D$4:$F$48,3,FALSE)</f>
        <v>natural gas</v>
      </c>
      <c r="K6147" t="b">
        <f t="shared" si="95"/>
        <v>0</v>
      </c>
    </row>
    <row r="6148" spans="1:11">
      <c r="A6148" s="120">
        <v>52007</v>
      </c>
      <c r="B6148" s="121" t="s">
        <v>201</v>
      </c>
      <c r="C6148" s="121" t="s">
        <v>202</v>
      </c>
      <c r="D6148" s="121" t="s">
        <v>68</v>
      </c>
      <c r="E6148" s="121" t="s">
        <v>54</v>
      </c>
      <c r="F6148" s="122">
        <v>0</v>
      </c>
      <c r="G6148" s="122">
        <v>0</v>
      </c>
      <c r="H6148" s="120">
        <v>2019</v>
      </c>
      <c r="I6148" t="str">
        <f>IF(J6148="natural gas",VLOOKUP(D6148,'Cross-Page Data'!$I$4:$J$13,2,FALSE),IF(J6148="solar",VLOOKUP('Form 923'!D6148,'Cross-Page Data'!$I$14:$J$117,2,FALSE),J6148))</f>
        <v>hard coal</v>
      </c>
      <c r="J6148" t="str">
        <f>VLOOKUP(E6148,'Cross-Page Data'!$D$4:$F$48,3,FALSE)</f>
        <v>hard coal</v>
      </c>
      <c r="K6148" t="b">
        <f t="shared" si="95"/>
        <v>1</v>
      </c>
    </row>
    <row r="6149" spans="1:11">
      <c r="A6149" s="120">
        <v>52007</v>
      </c>
      <c r="B6149" s="121" t="s">
        <v>201</v>
      </c>
      <c r="C6149" s="121" t="s">
        <v>202</v>
      </c>
      <c r="D6149" s="121" t="s">
        <v>68</v>
      </c>
      <c r="E6149" s="121" t="s">
        <v>70</v>
      </c>
      <c r="F6149" s="122">
        <v>0</v>
      </c>
      <c r="G6149" s="122">
        <v>0</v>
      </c>
      <c r="H6149" s="120">
        <v>2019</v>
      </c>
      <c r="I6149" t="str">
        <f>IF(J6149="natural gas",VLOOKUP(D6149,'Cross-Page Data'!$I$4:$J$13,2,FALSE),IF(J6149="solar",VLOOKUP('Form 923'!D6149,'Cross-Page Data'!$I$14:$J$117,2,FALSE),J6149))</f>
        <v>heavy or residual fuel oil</v>
      </c>
      <c r="J6149" t="str">
        <f>VLOOKUP(E6149,'Cross-Page Data'!$D$4:$F$48,3,FALSE)</f>
        <v>heavy or residual fuel oil</v>
      </c>
      <c r="K6149" t="b">
        <f t="shared" si="95"/>
        <v>1</v>
      </c>
    </row>
    <row r="6150" spans="1:11">
      <c r="A6150" s="120">
        <v>52010</v>
      </c>
      <c r="B6150" s="121" t="s">
        <v>201</v>
      </c>
      <c r="C6150" s="121" t="s">
        <v>206</v>
      </c>
      <c r="D6150" s="121" t="s">
        <v>68</v>
      </c>
      <c r="E6150" s="121" t="s">
        <v>105</v>
      </c>
      <c r="F6150" s="122">
        <v>2709606</v>
      </c>
      <c r="G6150" s="122">
        <v>150387.95</v>
      </c>
      <c r="H6150" s="120">
        <v>2019</v>
      </c>
      <c r="I6150" t="str">
        <f>IF(J6150="natural gas",VLOOKUP(D6150,'Cross-Page Data'!$I$4:$J$13,2,FALSE),IF(J6150="solar",VLOOKUP('Form 923'!D6150,'Cross-Page Data'!$I$14:$J$117,2,FALSE),J6150))</f>
        <v>municipal solid waste</v>
      </c>
      <c r="J6150" t="str">
        <f>VLOOKUP(E6150,'Cross-Page Data'!$D$4:$F$48,3,FALSE)</f>
        <v>municipal solid waste</v>
      </c>
      <c r="K6150" t="b">
        <f t="shared" si="95"/>
        <v>1</v>
      </c>
    </row>
    <row r="6151" spans="1:11">
      <c r="A6151" s="120">
        <v>52010</v>
      </c>
      <c r="B6151" s="121" t="s">
        <v>201</v>
      </c>
      <c r="C6151" s="121" t="s">
        <v>206</v>
      </c>
      <c r="D6151" s="121" t="s">
        <v>68</v>
      </c>
      <c r="E6151" s="121" t="s">
        <v>110</v>
      </c>
      <c r="F6151" s="122">
        <v>3311757</v>
      </c>
      <c r="G6151" s="122">
        <v>183808.23</v>
      </c>
      <c r="H6151" s="120">
        <v>2019</v>
      </c>
      <c r="I6151" t="str">
        <f>IF(J6151="natural gas",VLOOKUP(D6151,'Cross-Page Data'!$I$4:$J$13,2,FALSE),IF(J6151="solar",VLOOKUP('Form 923'!D6151,'Cross-Page Data'!$I$14:$J$117,2,FALSE),J6151))</f>
        <v>municipal solid waste</v>
      </c>
      <c r="J6151" t="str">
        <f>VLOOKUP(E6151,'Cross-Page Data'!$D$4:$F$48,3,FALSE)</f>
        <v>municipal solid waste</v>
      </c>
      <c r="K6151" t="b">
        <f t="shared" ref="K6151:K6214" si="96">IF(AND($N$6=FALSE,OR(C6151="Commercial NAICS Cogen",C6151="Industrial NAICS Cogen",C6151="NAICS-22 Cogen")),FALSE,IF(AND($N$7=FALSE,OR(C6151="Commercial NAICS Cogen",C6151="Commercial NAICS Non-Cogen",C6151="industrial NAICS Cogen",C6151="industrial NAICS non-cogen")),FALSE,TRUE))</f>
        <v>1</v>
      </c>
    </row>
    <row r="6152" spans="1:11">
      <c r="A6152" s="120">
        <v>52010</v>
      </c>
      <c r="B6152" s="121" t="s">
        <v>201</v>
      </c>
      <c r="C6152" s="121" t="s">
        <v>206</v>
      </c>
      <c r="D6152" s="121" t="s">
        <v>68</v>
      </c>
      <c r="E6152" s="121" t="s">
        <v>183</v>
      </c>
      <c r="F6152" s="122">
        <v>80445</v>
      </c>
      <c r="G6152" s="122">
        <v>4295.817</v>
      </c>
      <c r="H6152" s="120">
        <v>2019</v>
      </c>
      <c r="I6152" t="str">
        <f>IF(J6152="natural gas",VLOOKUP(D6152,'Cross-Page Data'!$I$4:$J$13,2,FALSE),IF(J6152="solar",VLOOKUP('Form 923'!D6152,'Cross-Page Data'!$I$14:$J$117,2,FALSE),J6152))</f>
        <v>crude oil</v>
      </c>
      <c r="J6152" t="str">
        <f>VLOOKUP(E6152,'Cross-Page Data'!$D$4:$F$48,3,FALSE)</f>
        <v>crude oil</v>
      </c>
      <c r="K6152" t="b">
        <f t="shared" si="96"/>
        <v>1</v>
      </c>
    </row>
    <row r="6153" spans="1:11">
      <c r="A6153" s="120">
        <v>52015</v>
      </c>
      <c r="B6153" s="121" t="s">
        <v>201</v>
      </c>
      <c r="C6153" s="121" t="s">
        <v>206</v>
      </c>
      <c r="D6153" s="121" t="s">
        <v>120</v>
      </c>
      <c r="E6153" s="121" t="s">
        <v>76</v>
      </c>
      <c r="F6153" s="122">
        <v>139344</v>
      </c>
      <c r="G6153" s="122">
        <v>15653</v>
      </c>
      <c r="H6153" s="120">
        <v>2019</v>
      </c>
      <c r="I6153" t="str">
        <f>IF(J6153="natural gas",VLOOKUP(D6153,'Cross-Page Data'!$I$4:$J$13,2,FALSE),IF(J6153="solar",VLOOKUP('Form 923'!D6153,'Cross-Page Data'!$I$14:$J$117,2,FALSE),J6153))</f>
        <v>geothermal</v>
      </c>
      <c r="J6153" t="str">
        <f>VLOOKUP(E6153,'Cross-Page Data'!$D$4:$F$48,3,FALSE)</f>
        <v>geothermal</v>
      </c>
      <c r="K6153" t="b">
        <f t="shared" si="96"/>
        <v>1</v>
      </c>
    </row>
    <row r="6154" spans="1:11">
      <c r="A6154" s="120">
        <v>52015</v>
      </c>
      <c r="B6154" s="121" t="s">
        <v>201</v>
      </c>
      <c r="C6154" s="121" t="s">
        <v>206</v>
      </c>
      <c r="D6154" s="121" t="s">
        <v>68</v>
      </c>
      <c r="E6154" s="121" t="s">
        <v>76</v>
      </c>
      <c r="F6154" s="122">
        <v>4237833</v>
      </c>
      <c r="G6154" s="122">
        <v>476054</v>
      </c>
      <c r="H6154" s="120">
        <v>2019</v>
      </c>
      <c r="I6154" t="str">
        <f>IF(J6154="natural gas",VLOOKUP(D6154,'Cross-Page Data'!$I$4:$J$13,2,FALSE),IF(J6154="solar",VLOOKUP('Form 923'!D6154,'Cross-Page Data'!$I$14:$J$117,2,FALSE),J6154))</f>
        <v>geothermal</v>
      </c>
      <c r="J6154" t="str">
        <f>VLOOKUP(E6154,'Cross-Page Data'!$D$4:$F$48,3,FALSE)</f>
        <v>geothermal</v>
      </c>
      <c r="K6154" t="b">
        <f t="shared" si="96"/>
        <v>1</v>
      </c>
    </row>
    <row r="6155" spans="1:11">
      <c r="A6155" s="120">
        <v>52019</v>
      </c>
      <c r="B6155" s="121" t="s">
        <v>201</v>
      </c>
      <c r="C6155" s="121" t="s">
        <v>206</v>
      </c>
      <c r="D6155" s="121" t="s">
        <v>39</v>
      </c>
      <c r="E6155" s="121" t="s">
        <v>70</v>
      </c>
      <c r="F6155" s="122">
        <v>0</v>
      </c>
      <c r="G6155" s="122">
        <v>3057.033</v>
      </c>
      <c r="H6155" s="120">
        <v>2019</v>
      </c>
      <c r="I6155" t="str">
        <f>IF(J6155="natural gas",VLOOKUP(D6155,'Cross-Page Data'!$I$4:$J$13,2,FALSE),IF(J6155="solar",VLOOKUP('Form 923'!D6155,'Cross-Page Data'!$I$14:$J$117,2,FALSE),J6155))</f>
        <v>heavy or residual fuel oil</v>
      </c>
      <c r="J6155" t="str">
        <f>VLOOKUP(E6155,'Cross-Page Data'!$D$4:$F$48,3,FALSE)</f>
        <v>heavy or residual fuel oil</v>
      </c>
      <c r="K6155" t="b">
        <f t="shared" si="96"/>
        <v>1</v>
      </c>
    </row>
    <row r="6156" spans="1:11">
      <c r="A6156" s="120">
        <v>52019</v>
      </c>
      <c r="B6156" s="121" t="s">
        <v>201</v>
      </c>
      <c r="C6156" s="121" t="s">
        <v>206</v>
      </c>
      <c r="D6156" s="121" t="s">
        <v>39</v>
      </c>
      <c r="E6156" s="121" t="s">
        <v>38</v>
      </c>
      <c r="F6156" s="122">
        <v>2158565</v>
      </c>
      <c r="G6156" s="122">
        <v>1545959.2</v>
      </c>
      <c r="H6156" s="120">
        <v>2019</v>
      </c>
      <c r="I6156" t="str">
        <f>IF(J6156="natural gas",VLOOKUP(D6156,'Cross-Page Data'!$I$4:$J$13,2,FALSE),IF(J6156="solar",VLOOKUP('Form 923'!D6156,'Cross-Page Data'!$I$14:$J$117,2,FALSE),J6156))</f>
        <v>natural gas nonpeaker - preexisting nonretiring</v>
      </c>
      <c r="J6156" t="str">
        <f>VLOOKUP(E6156,'Cross-Page Data'!$D$4:$F$48,3,FALSE)</f>
        <v>natural gas</v>
      </c>
      <c r="K6156" t="b">
        <f t="shared" si="96"/>
        <v>1</v>
      </c>
    </row>
    <row r="6157" spans="1:11">
      <c r="A6157" s="120">
        <v>52019</v>
      </c>
      <c r="B6157" s="121" t="s">
        <v>201</v>
      </c>
      <c r="C6157" s="121" t="s">
        <v>206</v>
      </c>
      <c r="D6157" s="121" t="s">
        <v>61</v>
      </c>
      <c r="E6157" s="121" t="s">
        <v>70</v>
      </c>
      <c r="F6157" s="122">
        <v>79855</v>
      </c>
      <c r="G6157" s="122">
        <v>6339.659</v>
      </c>
      <c r="H6157" s="120">
        <v>2019</v>
      </c>
      <c r="I6157" t="str">
        <f>IF(J6157="natural gas",VLOOKUP(D6157,'Cross-Page Data'!$I$4:$J$13,2,FALSE),IF(J6157="solar",VLOOKUP('Form 923'!D6157,'Cross-Page Data'!$I$14:$J$117,2,FALSE),J6157))</f>
        <v>heavy or residual fuel oil</v>
      </c>
      <c r="J6157" t="str">
        <f>VLOOKUP(E6157,'Cross-Page Data'!$D$4:$F$48,3,FALSE)</f>
        <v>heavy or residual fuel oil</v>
      </c>
      <c r="K6157" t="b">
        <f t="shared" si="96"/>
        <v>1</v>
      </c>
    </row>
    <row r="6158" spans="1:11">
      <c r="A6158" s="120">
        <v>52019</v>
      </c>
      <c r="B6158" s="121" t="s">
        <v>201</v>
      </c>
      <c r="C6158" s="121" t="s">
        <v>206</v>
      </c>
      <c r="D6158" s="121" t="s">
        <v>61</v>
      </c>
      <c r="E6158" s="121" t="s">
        <v>38</v>
      </c>
      <c r="F6158" s="122">
        <v>36934125</v>
      </c>
      <c r="G6158" s="122">
        <v>2899336.1</v>
      </c>
      <c r="H6158" s="120">
        <v>2019</v>
      </c>
      <c r="I6158" t="str">
        <f>IF(J6158="natural gas",VLOOKUP(D6158,'Cross-Page Data'!$I$4:$J$13,2,FALSE),IF(J6158="solar",VLOOKUP('Form 923'!D6158,'Cross-Page Data'!$I$14:$J$117,2,FALSE),J6158))</f>
        <v>natural gas nonpeaker - preexisting nonretiring</v>
      </c>
      <c r="J6158" t="str">
        <f>VLOOKUP(E6158,'Cross-Page Data'!$D$4:$F$48,3,FALSE)</f>
        <v>natural gas</v>
      </c>
      <c r="K6158" t="b">
        <f t="shared" si="96"/>
        <v>1</v>
      </c>
    </row>
    <row r="6159" spans="1:11">
      <c r="A6159" s="120">
        <v>52019</v>
      </c>
      <c r="B6159" s="121" t="s">
        <v>201</v>
      </c>
      <c r="C6159" s="121" t="s">
        <v>206</v>
      </c>
      <c r="D6159" s="121" t="s">
        <v>73</v>
      </c>
      <c r="E6159" s="121" t="s">
        <v>70</v>
      </c>
      <c r="F6159" s="122">
        <v>42635</v>
      </c>
      <c r="G6159" s="122">
        <v>3533.291</v>
      </c>
      <c r="H6159" s="120">
        <v>2019</v>
      </c>
      <c r="I6159" t="str">
        <f>IF(J6159="natural gas",VLOOKUP(D6159,'Cross-Page Data'!$I$4:$J$13,2,FALSE),IF(J6159="solar",VLOOKUP('Form 923'!D6159,'Cross-Page Data'!$I$14:$J$117,2,FALSE),J6159))</f>
        <v>heavy or residual fuel oil</v>
      </c>
      <c r="J6159" t="str">
        <f>VLOOKUP(E6159,'Cross-Page Data'!$D$4:$F$48,3,FALSE)</f>
        <v>heavy or residual fuel oil</v>
      </c>
      <c r="K6159" t="b">
        <f t="shared" si="96"/>
        <v>1</v>
      </c>
    </row>
    <row r="6160" spans="1:11">
      <c r="A6160" s="120">
        <v>52019</v>
      </c>
      <c r="B6160" s="121" t="s">
        <v>201</v>
      </c>
      <c r="C6160" s="121" t="s">
        <v>206</v>
      </c>
      <c r="D6160" s="121" t="s">
        <v>73</v>
      </c>
      <c r="E6160" s="121" t="s">
        <v>38</v>
      </c>
      <c r="F6160" s="122">
        <v>11175859</v>
      </c>
      <c r="G6160" s="122">
        <v>964113.81</v>
      </c>
      <c r="H6160" s="120">
        <v>2019</v>
      </c>
      <c r="I6160" t="str">
        <f>IF(J6160="natural gas",VLOOKUP(D6160,'Cross-Page Data'!$I$4:$J$13,2,FALSE),IF(J6160="solar",VLOOKUP('Form 923'!D6160,'Cross-Page Data'!$I$14:$J$117,2,FALSE),J6160))</f>
        <v>natural gas peaker</v>
      </c>
      <c r="J6160" t="str">
        <f>VLOOKUP(E6160,'Cross-Page Data'!$D$4:$F$48,3,FALSE)</f>
        <v>natural gas</v>
      </c>
      <c r="K6160" t="b">
        <f t="shared" si="96"/>
        <v>1</v>
      </c>
    </row>
    <row r="6161" ht="25.5" spans="1:11">
      <c r="A6161" s="120">
        <v>52021</v>
      </c>
      <c r="B6161" s="121" t="s">
        <v>205</v>
      </c>
      <c r="C6161" s="121" t="s">
        <v>210</v>
      </c>
      <c r="D6161" s="121" t="s">
        <v>73</v>
      </c>
      <c r="E6161" s="121" t="s">
        <v>70</v>
      </c>
      <c r="F6161" s="122">
        <v>0</v>
      </c>
      <c r="G6161" s="122">
        <v>0</v>
      </c>
      <c r="H6161" s="120">
        <v>2019</v>
      </c>
      <c r="I6161" t="str">
        <f>IF(J6161="natural gas",VLOOKUP(D6161,'Cross-Page Data'!$I$4:$J$13,2,FALSE),IF(J6161="solar",VLOOKUP('Form 923'!D6161,'Cross-Page Data'!$I$14:$J$117,2,FALSE),J6161))</f>
        <v>heavy or residual fuel oil</v>
      </c>
      <c r="J6161" t="str">
        <f>VLOOKUP(E6161,'Cross-Page Data'!$D$4:$F$48,3,FALSE)</f>
        <v>heavy or residual fuel oil</v>
      </c>
      <c r="K6161" t="b">
        <f t="shared" si="96"/>
        <v>0</v>
      </c>
    </row>
    <row r="6162" ht="25.5" spans="1:11">
      <c r="A6162" s="120">
        <v>52021</v>
      </c>
      <c r="B6162" s="121" t="s">
        <v>205</v>
      </c>
      <c r="C6162" s="121" t="s">
        <v>210</v>
      </c>
      <c r="D6162" s="121" t="s">
        <v>73</v>
      </c>
      <c r="E6162" s="121" t="s">
        <v>38</v>
      </c>
      <c r="F6162" s="122">
        <v>698</v>
      </c>
      <c r="G6162" s="122">
        <v>43</v>
      </c>
      <c r="H6162" s="120">
        <v>2019</v>
      </c>
      <c r="I6162" t="str">
        <f>IF(J6162="natural gas",VLOOKUP(D6162,'Cross-Page Data'!$I$4:$J$13,2,FALSE),IF(J6162="solar",VLOOKUP('Form 923'!D6162,'Cross-Page Data'!$I$14:$J$117,2,FALSE),J6162))</f>
        <v>natural gas peaker</v>
      </c>
      <c r="J6162" t="str">
        <f>VLOOKUP(E6162,'Cross-Page Data'!$D$4:$F$48,3,FALSE)</f>
        <v>natural gas</v>
      </c>
      <c r="K6162" t="b">
        <f t="shared" si="96"/>
        <v>0</v>
      </c>
    </row>
    <row r="6163" ht="25.5" spans="1:11">
      <c r="A6163" s="120">
        <v>52024</v>
      </c>
      <c r="B6163" s="121" t="s">
        <v>205</v>
      </c>
      <c r="C6163" s="121" t="s">
        <v>210</v>
      </c>
      <c r="D6163" s="121" t="s">
        <v>68</v>
      </c>
      <c r="E6163" s="121" t="s">
        <v>38</v>
      </c>
      <c r="F6163" s="122">
        <v>110370</v>
      </c>
      <c r="G6163" s="122">
        <v>21025.969</v>
      </c>
      <c r="H6163" s="120">
        <v>2019</v>
      </c>
      <c r="I6163" t="str">
        <f>IF(J6163="natural gas",VLOOKUP(D6163,'Cross-Page Data'!$I$4:$J$13,2,FALSE),IF(J6163="solar",VLOOKUP('Form 923'!D6163,'Cross-Page Data'!$I$14:$J$117,2,FALSE),J6163))</f>
        <v>natural gas nonpeaker - preexisting retiring</v>
      </c>
      <c r="J6163" t="str">
        <f>VLOOKUP(E6163,'Cross-Page Data'!$D$4:$F$48,3,FALSE)</f>
        <v>natural gas</v>
      </c>
      <c r="K6163" t="b">
        <f t="shared" si="96"/>
        <v>0</v>
      </c>
    </row>
    <row r="6164" ht="25.5" spans="1:11">
      <c r="A6164" s="120">
        <v>52024</v>
      </c>
      <c r="B6164" s="121" t="s">
        <v>205</v>
      </c>
      <c r="C6164" s="121" t="s">
        <v>210</v>
      </c>
      <c r="D6164" s="121" t="s">
        <v>68</v>
      </c>
      <c r="E6164" s="121" t="s">
        <v>152</v>
      </c>
      <c r="F6164" s="122">
        <v>10466</v>
      </c>
      <c r="G6164" s="122">
        <v>1994.031</v>
      </c>
      <c r="H6164" s="120">
        <v>2019</v>
      </c>
      <c r="I6164" t="str">
        <f>IF(J6164="natural gas",VLOOKUP(D6164,'Cross-Page Data'!$I$4:$J$13,2,FALSE),IF(J6164="solar",VLOOKUP('Form 923'!D6164,'Cross-Page Data'!$I$14:$J$117,2,FALSE),J6164))</f>
        <v>heavy or residual fuel oil</v>
      </c>
      <c r="J6164" t="str">
        <f>VLOOKUP(E6164,'Cross-Page Data'!$D$4:$F$48,3,FALSE)</f>
        <v>heavy or residual fuel oil</v>
      </c>
      <c r="K6164" t="b">
        <f t="shared" si="96"/>
        <v>0</v>
      </c>
    </row>
    <row r="6165" spans="1:11">
      <c r="A6165" s="120">
        <v>52026</v>
      </c>
      <c r="B6165" s="121" t="s">
        <v>201</v>
      </c>
      <c r="C6165" s="121" t="s">
        <v>206</v>
      </c>
      <c r="D6165" s="121" t="s">
        <v>39</v>
      </c>
      <c r="E6165" s="121" t="s">
        <v>70</v>
      </c>
      <c r="F6165" s="122">
        <v>0</v>
      </c>
      <c r="G6165" s="122">
        <v>0</v>
      </c>
      <c r="H6165" s="120">
        <v>2019</v>
      </c>
      <c r="I6165" t="str">
        <f>IF(J6165="natural gas",VLOOKUP(D6165,'Cross-Page Data'!$I$4:$J$13,2,FALSE),IF(J6165="solar",VLOOKUP('Form 923'!D6165,'Cross-Page Data'!$I$14:$J$117,2,FALSE),J6165))</f>
        <v>heavy or residual fuel oil</v>
      </c>
      <c r="J6165" t="str">
        <f>VLOOKUP(E6165,'Cross-Page Data'!$D$4:$F$48,3,FALSE)</f>
        <v>heavy or residual fuel oil</v>
      </c>
      <c r="K6165" t="b">
        <f t="shared" si="96"/>
        <v>1</v>
      </c>
    </row>
    <row r="6166" spans="1:11">
      <c r="A6166" s="120">
        <v>52026</v>
      </c>
      <c r="B6166" s="121" t="s">
        <v>201</v>
      </c>
      <c r="C6166" s="121" t="s">
        <v>206</v>
      </c>
      <c r="D6166" s="121" t="s">
        <v>39</v>
      </c>
      <c r="E6166" s="121" t="s">
        <v>38</v>
      </c>
      <c r="F6166" s="122">
        <v>4996</v>
      </c>
      <c r="G6166" s="122">
        <v>0</v>
      </c>
      <c r="H6166" s="120">
        <v>2019</v>
      </c>
      <c r="I6166" t="str">
        <f>IF(J6166="natural gas",VLOOKUP(D6166,'Cross-Page Data'!$I$4:$J$13,2,FALSE),IF(J6166="solar",VLOOKUP('Form 923'!D6166,'Cross-Page Data'!$I$14:$J$117,2,FALSE),J6166))</f>
        <v>natural gas nonpeaker - preexisting nonretiring</v>
      </c>
      <c r="J6166" t="str">
        <f>VLOOKUP(E6166,'Cross-Page Data'!$D$4:$F$48,3,FALSE)</f>
        <v>natural gas</v>
      </c>
      <c r="K6166" t="b">
        <f t="shared" si="96"/>
        <v>1</v>
      </c>
    </row>
    <row r="6167" spans="1:11">
      <c r="A6167" s="120">
        <v>52026</v>
      </c>
      <c r="B6167" s="121" t="s">
        <v>201</v>
      </c>
      <c r="C6167" s="121" t="s">
        <v>206</v>
      </c>
      <c r="D6167" s="121" t="s">
        <v>61</v>
      </c>
      <c r="E6167" s="121" t="s">
        <v>70</v>
      </c>
      <c r="F6167" s="122">
        <v>939</v>
      </c>
      <c r="G6167" s="122">
        <v>104.143</v>
      </c>
      <c r="H6167" s="120">
        <v>2019</v>
      </c>
      <c r="I6167" t="str">
        <f>IF(J6167="natural gas",VLOOKUP(D6167,'Cross-Page Data'!$I$4:$J$13,2,FALSE),IF(J6167="solar",VLOOKUP('Form 923'!D6167,'Cross-Page Data'!$I$14:$J$117,2,FALSE),J6167))</f>
        <v>heavy or residual fuel oil</v>
      </c>
      <c r="J6167" t="str">
        <f>VLOOKUP(E6167,'Cross-Page Data'!$D$4:$F$48,3,FALSE)</f>
        <v>heavy or residual fuel oil</v>
      </c>
      <c r="K6167" t="b">
        <f t="shared" si="96"/>
        <v>1</v>
      </c>
    </row>
    <row r="6168" spans="1:11">
      <c r="A6168" s="120">
        <v>52026</v>
      </c>
      <c r="B6168" s="121" t="s">
        <v>201</v>
      </c>
      <c r="C6168" s="121" t="s">
        <v>206</v>
      </c>
      <c r="D6168" s="121" t="s">
        <v>61</v>
      </c>
      <c r="E6168" s="121" t="s">
        <v>38</v>
      </c>
      <c r="F6168" s="122">
        <v>438911</v>
      </c>
      <c r="G6168" s="122">
        <v>48414.857</v>
      </c>
      <c r="H6168" s="120">
        <v>2019</v>
      </c>
      <c r="I6168" t="str">
        <f>IF(J6168="natural gas",VLOOKUP(D6168,'Cross-Page Data'!$I$4:$J$13,2,FALSE),IF(J6168="solar",VLOOKUP('Form 923'!D6168,'Cross-Page Data'!$I$14:$J$117,2,FALSE),J6168))</f>
        <v>natural gas nonpeaker - preexisting nonretiring</v>
      </c>
      <c r="J6168" t="str">
        <f>VLOOKUP(E6168,'Cross-Page Data'!$D$4:$F$48,3,FALSE)</f>
        <v>natural gas</v>
      </c>
      <c r="K6168" t="b">
        <f t="shared" si="96"/>
        <v>1</v>
      </c>
    </row>
    <row r="6169" spans="1:11">
      <c r="A6169" s="120">
        <v>52026</v>
      </c>
      <c r="B6169" s="121" t="s">
        <v>201</v>
      </c>
      <c r="C6169" s="121" t="s">
        <v>206</v>
      </c>
      <c r="D6169" s="121" t="s">
        <v>73</v>
      </c>
      <c r="E6169" s="121" t="s">
        <v>70</v>
      </c>
      <c r="F6169" s="122">
        <v>347</v>
      </c>
      <c r="G6169" s="122">
        <v>30.156</v>
      </c>
      <c r="H6169" s="120">
        <v>2019</v>
      </c>
      <c r="I6169" t="str">
        <f>IF(J6169="natural gas",VLOOKUP(D6169,'Cross-Page Data'!$I$4:$J$13,2,FALSE),IF(J6169="solar",VLOOKUP('Form 923'!D6169,'Cross-Page Data'!$I$14:$J$117,2,FALSE),J6169))</f>
        <v>heavy or residual fuel oil</v>
      </c>
      <c r="J6169" t="str">
        <f>VLOOKUP(E6169,'Cross-Page Data'!$D$4:$F$48,3,FALSE)</f>
        <v>heavy or residual fuel oil</v>
      </c>
      <c r="K6169" t="b">
        <f t="shared" si="96"/>
        <v>1</v>
      </c>
    </row>
    <row r="6170" spans="1:11">
      <c r="A6170" s="120">
        <v>52026</v>
      </c>
      <c r="B6170" s="121" t="s">
        <v>201</v>
      </c>
      <c r="C6170" s="121" t="s">
        <v>206</v>
      </c>
      <c r="D6170" s="121" t="s">
        <v>73</v>
      </c>
      <c r="E6170" s="121" t="s">
        <v>38</v>
      </c>
      <c r="F6170" s="122">
        <v>70150</v>
      </c>
      <c r="G6170" s="122">
        <v>6078.844</v>
      </c>
      <c r="H6170" s="120">
        <v>2019</v>
      </c>
      <c r="I6170" t="str">
        <f>IF(J6170="natural gas",VLOOKUP(D6170,'Cross-Page Data'!$I$4:$J$13,2,FALSE),IF(J6170="solar",VLOOKUP('Form 923'!D6170,'Cross-Page Data'!$I$14:$J$117,2,FALSE),J6170))</f>
        <v>natural gas peaker</v>
      </c>
      <c r="J6170" t="str">
        <f>VLOOKUP(E6170,'Cross-Page Data'!$D$4:$F$48,3,FALSE)</f>
        <v>natural gas</v>
      </c>
      <c r="K6170" t="b">
        <f t="shared" si="96"/>
        <v>1</v>
      </c>
    </row>
    <row r="6171" spans="1:11">
      <c r="A6171" s="120">
        <v>52028</v>
      </c>
      <c r="B6171" s="121" t="s">
        <v>201</v>
      </c>
      <c r="C6171" s="121" t="s">
        <v>206</v>
      </c>
      <c r="D6171" s="121" t="s">
        <v>120</v>
      </c>
      <c r="E6171" s="121" t="s">
        <v>76</v>
      </c>
      <c r="F6171" s="122">
        <v>0</v>
      </c>
      <c r="G6171" s="122">
        <v>0</v>
      </c>
      <c r="H6171" s="120">
        <v>2019</v>
      </c>
      <c r="I6171" t="str">
        <f>IF(J6171="natural gas",VLOOKUP(D6171,'Cross-Page Data'!$I$4:$J$13,2,FALSE),IF(J6171="solar",VLOOKUP('Form 923'!D6171,'Cross-Page Data'!$I$14:$J$117,2,FALSE),J6171))</f>
        <v>geothermal</v>
      </c>
      <c r="J6171" t="str">
        <f>VLOOKUP(E6171,'Cross-Page Data'!$D$4:$F$48,3,FALSE)</f>
        <v>geothermal</v>
      </c>
      <c r="K6171" t="b">
        <f t="shared" si="96"/>
        <v>1</v>
      </c>
    </row>
    <row r="6172" spans="1:11">
      <c r="A6172" s="120">
        <v>52028</v>
      </c>
      <c r="B6172" s="121" t="s">
        <v>201</v>
      </c>
      <c r="C6172" s="121" t="s">
        <v>206</v>
      </c>
      <c r="D6172" s="121" t="s">
        <v>68</v>
      </c>
      <c r="E6172" s="121" t="s">
        <v>76</v>
      </c>
      <c r="F6172" s="122">
        <v>0</v>
      </c>
      <c r="G6172" s="122">
        <v>0</v>
      </c>
      <c r="H6172" s="120">
        <v>2019</v>
      </c>
      <c r="I6172" t="str">
        <f>IF(J6172="natural gas",VLOOKUP(D6172,'Cross-Page Data'!$I$4:$J$13,2,FALSE),IF(J6172="solar",VLOOKUP('Form 923'!D6172,'Cross-Page Data'!$I$14:$J$117,2,FALSE),J6172))</f>
        <v>geothermal</v>
      </c>
      <c r="J6172" t="str">
        <f>VLOOKUP(E6172,'Cross-Page Data'!$D$4:$F$48,3,FALSE)</f>
        <v>geothermal</v>
      </c>
      <c r="K6172" t="b">
        <f t="shared" si="96"/>
        <v>1</v>
      </c>
    </row>
    <row r="6173" ht="25.5" spans="1:11">
      <c r="A6173" s="120">
        <v>52031</v>
      </c>
      <c r="B6173" s="121" t="s">
        <v>201</v>
      </c>
      <c r="C6173" s="121" t="s">
        <v>211</v>
      </c>
      <c r="D6173" s="121" t="s">
        <v>84</v>
      </c>
      <c r="E6173" s="121" t="s">
        <v>38</v>
      </c>
      <c r="F6173" s="122">
        <v>0</v>
      </c>
      <c r="G6173" s="122">
        <v>0</v>
      </c>
      <c r="H6173" s="120">
        <v>2019</v>
      </c>
      <c r="I6173" t="str">
        <f>IF(J6173="natural gas",VLOOKUP(D6173,'Cross-Page Data'!$I$4:$J$13,2,FALSE),IF(J6173="solar",VLOOKUP('Form 923'!D6173,'Cross-Page Data'!$I$14:$J$117,2,FALSE),J6173))</f>
        <v>other</v>
      </c>
      <c r="J6173" t="str">
        <f>VLOOKUP(E6173,'Cross-Page Data'!$D$4:$F$48,3,FALSE)</f>
        <v>natural gas</v>
      </c>
      <c r="K6173" t="b">
        <f t="shared" si="96"/>
        <v>0</v>
      </c>
    </row>
    <row r="6174" ht="25.5" spans="1:11">
      <c r="A6174" s="120">
        <v>52031</v>
      </c>
      <c r="B6174" s="121" t="s">
        <v>201</v>
      </c>
      <c r="C6174" s="121" t="s">
        <v>211</v>
      </c>
      <c r="D6174" s="121" t="s">
        <v>84</v>
      </c>
      <c r="E6174" s="121" t="s">
        <v>140</v>
      </c>
      <c r="F6174" s="122">
        <v>0</v>
      </c>
      <c r="G6174" s="122">
        <v>0</v>
      </c>
      <c r="H6174" s="120">
        <v>2019</v>
      </c>
      <c r="I6174" t="str">
        <f>IF(J6174="natural gas",VLOOKUP(D6174,'Cross-Page Data'!$I$4:$J$13,2,FALSE),IF(J6174="solar",VLOOKUP('Form 923'!D6174,'Cross-Page Data'!$I$14:$J$117,2,FALSE),J6174))</f>
        <v>other</v>
      </c>
      <c r="J6174" t="str">
        <f>VLOOKUP(E6174,'Cross-Page Data'!$D$4:$F$48,3,FALSE)</f>
        <v>other</v>
      </c>
      <c r="K6174" t="b">
        <f t="shared" si="96"/>
        <v>0</v>
      </c>
    </row>
    <row r="6175" ht="25.5" spans="1:11">
      <c r="A6175" s="120">
        <v>52031</v>
      </c>
      <c r="B6175" s="121" t="s">
        <v>201</v>
      </c>
      <c r="C6175" s="121" t="s">
        <v>211</v>
      </c>
      <c r="D6175" s="121" t="s">
        <v>68</v>
      </c>
      <c r="E6175" s="121" t="s">
        <v>38</v>
      </c>
      <c r="F6175" s="122">
        <v>71517</v>
      </c>
      <c r="G6175" s="122">
        <v>4593.517</v>
      </c>
      <c r="H6175" s="120">
        <v>2019</v>
      </c>
      <c r="I6175" t="str">
        <f>IF(J6175="natural gas",VLOOKUP(D6175,'Cross-Page Data'!$I$4:$J$13,2,FALSE),IF(J6175="solar",VLOOKUP('Form 923'!D6175,'Cross-Page Data'!$I$14:$J$117,2,FALSE),J6175))</f>
        <v>natural gas nonpeaker - preexisting retiring</v>
      </c>
      <c r="J6175" t="str">
        <f>VLOOKUP(E6175,'Cross-Page Data'!$D$4:$F$48,3,FALSE)</f>
        <v>natural gas</v>
      </c>
      <c r="K6175" t="b">
        <f t="shared" si="96"/>
        <v>0</v>
      </c>
    </row>
    <row r="6176" ht="25.5" spans="1:11">
      <c r="A6176" s="120">
        <v>52031</v>
      </c>
      <c r="B6176" s="121" t="s">
        <v>201</v>
      </c>
      <c r="C6176" s="121" t="s">
        <v>211</v>
      </c>
      <c r="D6176" s="121" t="s">
        <v>68</v>
      </c>
      <c r="E6176" s="121" t="s">
        <v>140</v>
      </c>
      <c r="F6176" s="122">
        <v>156880</v>
      </c>
      <c r="G6176" s="122">
        <v>9985.583</v>
      </c>
      <c r="H6176" s="120">
        <v>2019</v>
      </c>
      <c r="I6176" t="str">
        <f>IF(J6176="natural gas",VLOOKUP(D6176,'Cross-Page Data'!$I$4:$J$13,2,FALSE),IF(J6176="solar",VLOOKUP('Form 923'!D6176,'Cross-Page Data'!$I$14:$J$117,2,FALSE),J6176))</f>
        <v>other</v>
      </c>
      <c r="J6176" t="str">
        <f>VLOOKUP(E6176,'Cross-Page Data'!$D$4:$F$48,3,FALSE)</f>
        <v>other</v>
      </c>
      <c r="K6176" t="b">
        <f t="shared" si="96"/>
        <v>0</v>
      </c>
    </row>
    <row r="6177" spans="1:11">
      <c r="A6177" s="120">
        <v>52036</v>
      </c>
      <c r="B6177" s="121" t="s">
        <v>201</v>
      </c>
      <c r="C6177" s="121" t="s">
        <v>206</v>
      </c>
      <c r="D6177" s="121" t="s">
        <v>116</v>
      </c>
      <c r="E6177" s="121" t="s">
        <v>170</v>
      </c>
      <c r="F6177" s="122">
        <v>388297</v>
      </c>
      <c r="G6177" s="122">
        <v>43619</v>
      </c>
      <c r="H6177" s="120">
        <v>2019</v>
      </c>
      <c r="I6177" t="str">
        <f>IF(J6177="natural gas",VLOOKUP(D6177,'Cross-Page Data'!$I$4:$J$13,2,FALSE),IF(J6177="solar",VLOOKUP('Form 923'!D6177,'Cross-Page Data'!$I$14:$J$117,2,FALSE),J6177))</f>
        <v>hydro</v>
      </c>
      <c r="J6177" t="str">
        <f>VLOOKUP(E6177,'Cross-Page Data'!$D$4:$F$48,3,FALSE)</f>
        <v>hydro</v>
      </c>
      <c r="K6177" t="b">
        <f t="shared" si="96"/>
        <v>1</v>
      </c>
    </row>
    <row r="6178" spans="1:11">
      <c r="A6178" s="120">
        <v>52039</v>
      </c>
      <c r="B6178" s="121" t="s">
        <v>201</v>
      </c>
      <c r="C6178" s="121" t="s">
        <v>206</v>
      </c>
      <c r="D6178" s="121" t="s">
        <v>116</v>
      </c>
      <c r="E6178" s="121" t="s">
        <v>170</v>
      </c>
      <c r="F6178" s="122">
        <v>106307</v>
      </c>
      <c r="G6178" s="122">
        <v>11899</v>
      </c>
      <c r="H6178" s="120">
        <v>2019</v>
      </c>
      <c r="I6178" t="str">
        <f>IF(J6178="natural gas",VLOOKUP(D6178,'Cross-Page Data'!$I$4:$J$13,2,FALSE),IF(J6178="solar",VLOOKUP('Form 923'!D6178,'Cross-Page Data'!$I$14:$J$117,2,FALSE),J6178))</f>
        <v>hydro</v>
      </c>
      <c r="J6178" t="str">
        <f>VLOOKUP(E6178,'Cross-Page Data'!$D$4:$F$48,3,FALSE)</f>
        <v>hydro</v>
      </c>
      <c r="K6178" t="b">
        <f t="shared" si="96"/>
        <v>1</v>
      </c>
    </row>
    <row r="6179" ht="25.5" spans="1:11">
      <c r="A6179" s="120">
        <v>52048</v>
      </c>
      <c r="B6179" s="121" t="s">
        <v>205</v>
      </c>
      <c r="C6179" s="121" t="s">
        <v>210</v>
      </c>
      <c r="D6179" s="121" t="s">
        <v>73</v>
      </c>
      <c r="E6179" s="121" t="s">
        <v>54</v>
      </c>
      <c r="F6179" s="122">
        <v>0</v>
      </c>
      <c r="G6179" s="122">
        <v>0</v>
      </c>
      <c r="H6179" s="120">
        <v>2019</v>
      </c>
      <c r="I6179" t="str">
        <f>IF(J6179="natural gas",VLOOKUP(D6179,'Cross-Page Data'!$I$4:$J$13,2,FALSE),IF(J6179="solar",VLOOKUP('Form 923'!D6179,'Cross-Page Data'!$I$14:$J$117,2,FALSE),J6179))</f>
        <v>hard coal</v>
      </c>
      <c r="J6179" t="str">
        <f>VLOOKUP(E6179,'Cross-Page Data'!$D$4:$F$48,3,FALSE)</f>
        <v>hard coal</v>
      </c>
      <c r="K6179" t="b">
        <f t="shared" si="96"/>
        <v>0</v>
      </c>
    </row>
    <row r="6180" ht="25.5" spans="1:11">
      <c r="A6180" s="120">
        <v>52048</v>
      </c>
      <c r="B6180" s="121" t="s">
        <v>205</v>
      </c>
      <c r="C6180" s="121" t="s">
        <v>210</v>
      </c>
      <c r="D6180" s="121" t="s">
        <v>73</v>
      </c>
      <c r="E6180" s="121" t="s">
        <v>38</v>
      </c>
      <c r="F6180" s="122">
        <v>480030</v>
      </c>
      <c r="G6180" s="122">
        <v>110565</v>
      </c>
      <c r="H6180" s="120">
        <v>2019</v>
      </c>
      <c r="I6180" t="str">
        <f>IF(J6180="natural gas",VLOOKUP(D6180,'Cross-Page Data'!$I$4:$J$13,2,FALSE),IF(J6180="solar",VLOOKUP('Form 923'!D6180,'Cross-Page Data'!$I$14:$J$117,2,FALSE),J6180))</f>
        <v>natural gas peaker</v>
      </c>
      <c r="J6180" t="str">
        <f>VLOOKUP(E6180,'Cross-Page Data'!$D$4:$F$48,3,FALSE)</f>
        <v>natural gas</v>
      </c>
      <c r="K6180" t="b">
        <f t="shared" si="96"/>
        <v>0</v>
      </c>
    </row>
    <row r="6181" spans="1:11">
      <c r="A6181" s="120">
        <v>52049</v>
      </c>
      <c r="B6181" s="121" t="s">
        <v>201</v>
      </c>
      <c r="C6181" s="121" t="s">
        <v>206</v>
      </c>
      <c r="D6181" s="121" t="s">
        <v>116</v>
      </c>
      <c r="E6181" s="121" t="s">
        <v>170</v>
      </c>
      <c r="F6181" s="122">
        <v>44814</v>
      </c>
      <c r="G6181" s="122">
        <v>5034</v>
      </c>
      <c r="H6181" s="120">
        <v>2019</v>
      </c>
      <c r="I6181" t="str">
        <f>IF(J6181="natural gas",VLOOKUP(D6181,'Cross-Page Data'!$I$4:$J$13,2,FALSE),IF(J6181="solar",VLOOKUP('Form 923'!D6181,'Cross-Page Data'!$I$14:$J$117,2,FALSE),J6181))</f>
        <v>hydro</v>
      </c>
      <c r="J6181" t="str">
        <f>VLOOKUP(E6181,'Cross-Page Data'!$D$4:$F$48,3,FALSE)</f>
        <v>hydro</v>
      </c>
      <c r="K6181" t="b">
        <f t="shared" si="96"/>
        <v>1</v>
      </c>
    </row>
    <row r="6182" spans="1:11">
      <c r="A6182" s="120">
        <v>52051</v>
      </c>
      <c r="B6182" s="121" t="s">
        <v>201</v>
      </c>
      <c r="C6182" s="121" t="s">
        <v>206</v>
      </c>
      <c r="D6182" s="121" t="s">
        <v>79</v>
      </c>
      <c r="E6182" s="121" t="s">
        <v>90</v>
      </c>
      <c r="F6182" s="122">
        <v>49964</v>
      </c>
      <c r="G6182" s="122">
        <v>4318</v>
      </c>
      <c r="H6182" s="120">
        <v>2019</v>
      </c>
      <c r="I6182" t="str">
        <f>IF(J6182="natural gas",VLOOKUP(D6182,'Cross-Page Data'!$I$4:$J$13,2,FALSE),IF(J6182="solar",VLOOKUP('Form 923'!D6182,'Cross-Page Data'!$I$14:$J$117,2,FALSE),J6182))</f>
        <v>biomass</v>
      </c>
      <c r="J6182" t="str">
        <f>VLOOKUP(E6182,'Cross-Page Data'!$D$4:$F$48,3,FALSE)</f>
        <v>biomass</v>
      </c>
      <c r="K6182" t="b">
        <f t="shared" si="96"/>
        <v>1</v>
      </c>
    </row>
    <row r="6183" spans="1:11">
      <c r="A6183" s="120">
        <v>52054</v>
      </c>
      <c r="B6183" s="121" t="s">
        <v>201</v>
      </c>
      <c r="C6183" s="121" t="s">
        <v>206</v>
      </c>
      <c r="D6183" s="121" t="s">
        <v>116</v>
      </c>
      <c r="E6183" s="121" t="s">
        <v>170</v>
      </c>
      <c r="F6183" s="122">
        <v>124727</v>
      </c>
      <c r="G6183" s="122">
        <v>14011</v>
      </c>
      <c r="H6183" s="120">
        <v>2019</v>
      </c>
      <c r="I6183" t="str">
        <f>IF(J6183="natural gas",VLOOKUP(D6183,'Cross-Page Data'!$I$4:$J$13,2,FALSE),IF(J6183="solar",VLOOKUP('Form 923'!D6183,'Cross-Page Data'!$I$14:$J$117,2,FALSE),J6183))</f>
        <v>hydro</v>
      </c>
      <c r="J6183" t="str">
        <f>VLOOKUP(E6183,'Cross-Page Data'!$D$4:$F$48,3,FALSE)</f>
        <v>hydro</v>
      </c>
      <c r="K6183" t="b">
        <f t="shared" si="96"/>
        <v>1</v>
      </c>
    </row>
    <row r="6184" spans="1:11">
      <c r="A6184" s="120">
        <v>52056</v>
      </c>
      <c r="B6184" s="121" t="s">
        <v>205</v>
      </c>
      <c r="C6184" s="121" t="s">
        <v>208</v>
      </c>
      <c r="D6184" s="121" t="s">
        <v>39</v>
      </c>
      <c r="E6184" s="121" t="s">
        <v>70</v>
      </c>
      <c r="F6184" s="122">
        <v>0</v>
      </c>
      <c r="G6184" s="122">
        <v>345.411</v>
      </c>
      <c r="H6184" s="120">
        <v>2019</v>
      </c>
      <c r="I6184" t="str">
        <f>IF(J6184="natural gas",VLOOKUP(D6184,'Cross-Page Data'!$I$4:$J$13,2,FALSE),IF(J6184="solar",VLOOKUP('Form 923'!D6184,'Cross-Page Data'!$I$14:$J$117,2,FALSE),J6184))</f>
        <v>heavy or residual fuel oil</v>
      </c>
      <c r="J6184" t="str">
        <f>VLOOKUP(E6184,'Cross-Page Data'!$D$4:$F$48,3,FALSE)</f>
        <v>heavy or residual fuel oil</v>
      </c>
      <c r="K6184" t="b">
        <f t="shared" si="96"/>
        <v>0</v>
      </c>
    </row>
    <row r="6185" spans="1:11">
      <c r="A6185" s="120">
        <v>52056</v>
      </c>
      <c r="B6185" s="121" t="s">
        <v>205</v>
      </c>
      <c r="C6185" s="121" t="s">
        <v>208</v>
      </c>
      <c r="D6185" s="121" t="s">
        <v>39</v>
      </c>
      <c r="E6185" s="121" t="s">
        <v>38</v>
      </c>
      <c r="F6185" s="122">
        <v>0</v>
      </c>
      <c r="G6185" s="122">
        <v>60839.279</v>
      </c>
      <c r="H6185" s="120">
        <v>2019</v>
      </c>
      <c r="I6185" t="str">
        <f>IF(J6185="natural gas",VLOOKUP(D6185,'Cross-Page Data'!$I$4:$J$13,2,FALSE),IF(J6185="solar",VLOOKUP('Form 923'!D6185,'Cross-Page Data'!$I$14:$J$117,2,FALSE),J6185))</f>
        <v>natural gas nonpeaker - preexisting nonretiring</v>
      </c>
      <c r="J6185" t="str">
        <f>VLOOKUP(E6185,'Cross-Page Data'!$D$4:$F$48,3,FALSE)</f>
        <v>natural gas</v>
      </c>
      <c r="K6185" t="b">
        <f t="shared" si="96"/>
        <v>0</v>
      </c>
    </row>
    <row r="6186" spans="1:11">
      <c r="A6186" s="120">
        <v>52056</v>
      </c>
      <c r="B6186" s="121" t="s">
        <v>205</v>
      </c>
      <c r="C6186" s="121" t="s">
        <v>208</v>
      </c>
      <c r="D6186" s="121" t="s">
        <v>61</v>
      </c>
      <c r="E6186" s="121" t="s">
        <v>70</v>
      </c>
      <c r="F6186" s="122">
        <v>9363</v>
      </c>
      <c r="G6186" s="122">
        <v>1571.126</v>
      </c>
      <c r="H6186" s="120">
        <v>2019</v>
      </c>
      <c r="I6186" t="str">
        <f>IF(J6186="natural gas",VLOOKUP(D6186,'Cross-Page Data'!$I$4:$J$13,2,FALSE),IF(J6186="solar",VLOOKUP('Form 923'!D6186,'Cross-Page Data'!$I$14:$J$117,2,FALSE),J6186))</f>
        <v>heavy or residual fuel oil</v>
      </c>
      <c r="J6186" t="str">
        <f>VLOOKUP(E6186,'Cross-Page Data'!$D$4:$F$48,3,FALSE)</f>
        <v>heavy or residual fuel oil</v>
      </c>
      <c r="K6186" t="b">
        <f t="shared" si="96"/>
        <v>0</v>
      </c>
    </row>
    <row r="6187" spans="1:11">
      <c r="A6187" s="120">
        <v>52056</v>
      </c>
      <c r="B6187" s="121" t="s">
        <v>205</v>
      </c>
      <c r="C6187" s="121" t="s">
        <v>208</v>
      </c>
      <c r="D6187" s="121" t="s">
        <v>61</v>
      </c>
      <c r="E6187" s="121" t="s">
        <v>38</v>
      </c>
      <c r="F6187" s="122">
        <v>1709554</v>
      </c>
      <c r="G6187" s="122">
        <v>289088.4</v>
      </c>
      <c r="H6187" s="120">
        <v>2019</v>
      </c>
      <c r="I6187" t="str">
        <f>IF(J6187="natural gas",VLOOKUP(D6187,'Cross-Page Data'!$I$4:$J$13,2,FALSE),IF(J6187="solar",VLOOKUP('Form 923'!D6187,'Cross-Page Data'!$I$14:$J$117,2,FALSE),J6187))</f>
        <v>natural gas nonpeaker - preexisting nonretiring</v>
      </c>
      <c r="J6187" t="str">
        <f>VLOOKUP(E6187,'Cross-Page Data'!$D$4:$F$48,3,FALSE)</f>
        <v>natural gas</v>
      </c>
      <c r="K6187" t="b">
        <f t="shared" si="96"/>
        <v>0</v>
      </c>
    </row>
    <row r="6188" spans="1:11">
      <c r="A6188" s="120">
        <v>52058</v>
      </c>
      <c r="B6188" s="121" t="s">
        <v>201</v>
      </c>
      <c r="C6188" s="121" t="s">
        <v>206</v>
      </c>
      <c r="D6188" s="121" t="s">
        <v>116</v>
      </c>
      <c r="E6188" s="121" t="s">
        <v>170</v>
      </c>
      <c r="F6188" s="122">
        <v>76645</v>
      </c>
      <c r="G6188" s="122">
        <v>8610</v>
      </c>
      <c r="H6188" s="120">
        <v>2019</v>
      </c>
      <c r="I6188" t="str">
        <f>IF(J6188="natural gas",VLOOKUP(D6188,'Cross-Page Data'!$I$4:$J$13,2,FALSE),IF(J6188="solar",VLOOKUP('Form 923'!D6188,'Cross-Page Data'!$I$14:$J$117,2,FALSE),J6188))</f>
        <v>hydro</v>
      </c>
      <c r="J6188" t="str">
        <f>VLOOKUP(E6188,'Cross-Page Data'!$D$4:$F$48,3,FALSE)</f>
        <v>hydro</v>
      </c>
      <c r="K6188" t="b">
        <f t="shared" si="96"/>
        <v>1</v>
      </c>
    </row>
    <row r="6189" ht="25.5" spans="1:11">
      <c r="A6189" s="120">
        <v>52061</v>
      </c>
      <c r="B6189" s="121" t="s">
        <v>205</v>
      </c>
      <c r="C6189" s="121" t="s">
        <v>210</v>
      </c>
      <c r="D6189" s="121" t="s">
        <v>39</v>
      </c>
      <c r="E6189" s="121" t="s">
        <v>70</v>
      </c>
      <c r="F6189" s="122">
        <v>0</v>
      </c>
      <c r="G6189" s="122">
        <v>0</v>
      </c>
      <c r="H6189" s="120">
        <v>2019</v>
      </c>
      <c r="I6189" t="str">
        <f>IF(J6189="natural gas",VLOOKUP(D6189,'Cross-Page Data'!$I$4:$J$13,2,FALSE),IF(J6189="solar",VLOOKUP('Form 923'!D6189,'Cross-Page Data'!$I$14:$J$117,2,FALSE),J6189))</f>
        <v>heavy or residual fuel oil</v>
      </c>
      <c r="J6189" t="str">
        <f>VLOOKUP(E6189,'Cross-Page Data'!$D$4:$F$48,3,FALSE)</f>
        <v>heavy or residual fuel oil</v>
      </c>
      <c r="K6189" t="b">
        <f t="shared" si="96"/>
        <v>0</v>
      </c>
    </row>
    <row r="6190" ht="25.5" spans="1:11">
      <c r="A6190" s="120">
        <v>52061</v>
      </c>
      <c r="B6190" s="121" t="s">
        <v>205</v>
      </c>
      <c r="C6190" s="121" t="s">
        <v>210</v>
      </c>
      <c r="D6190" s="121" t="s">
        <v>39</v>
      </c>
      <c r="E6190" s="121" t="s">
        <v>38</v>
      </c>
      <c r="F6190" s="122">
        <v>0</v>
      </c>
      <c r="G6190" s="122">
        <v>0</v>
      </c>
      <c r="H6190" s="120">
        <v>2019</v>
      </c>
      <c r="I6190" t="str">
        <f>IF(J6190="natural gas",VLOOKUP(D6190,'Cross-Page Data'!$I$4:$J$13,2,FALSE),IF(J6190="solar",VLOOKUP('Form 923'!D6190,'Cross-Page Data'!$I$14:$J$117,2,FALSE),J6190))</f>
        <v>natural gas nonpeaker - preexisting nonretiring</v>
      </c>
      <c r="J6190" t="str">
        <f>VLOOKUP(E6190,'Cross-Page Data'!$D$4:$F$48,3,FALSE)</f>
        <v>natural gas</v>
      </c>
      <c r="K6190" t="b">
        <f t="shared" si="96"/>
        <v>0</v>
      </c>
    </row>
    <row r="6191" ht="25.5" spans="1:11">
      <c r="A6191" s="120">
        <v>52061</v>
      </c>
      <c r="B6191" s="121" t="s">
        <v>205</v>
      </c>
      <c r="C6191" s="121" t="s">
        <v>210</v>
      </c>
      <c r="D6191" s="121" t="s">
        <v>61</v>
      </c>
      <c r="E6191" s="121" t="s">
        <v>70</v>
      </c>
      <c r="F6191" s="122">
        <v>2</v>
      </c>
      <c r="G6191" s="122">
        <v>0.408</v>
      </c>
      <c r="H6191" s="120">
        <v>2019</v>
      </c>
      <c r="I6191" t="str">
        <f>IF(J6191="natural gas",VLOOKUP(D6191,'Cross-Page Data'!$I$4:$J$13,2,FALSE),IF(J6191="solar",VLOOKUP('Form 923'!D6191,'Cross-Page Data'!$I$14:$J$117,2,FALSE),J6191))</f>
        <v>heavy or residual fuel oil</v>
      </c>
      <c r="J6191" t="str">
        <f>VLOOKUP(E6191,'Cross-Page Data'!$D$4:$F$48,3,FALSE)</f>
        <v>heavy or residual fuel oil</v>
      </c>
      <c r="K6191" t="b">
        <f t="shared" si="96"/>
        <v>0</v>
      </c>
    </row>
    <row r="6192" ht="25.5" spans="1:11">
      <c r="A6192" s="120">
        <v>52061</v>
      </c>
      <c r="B6192" s="121" t="s">
        <v>205</v>
      </c>
      <c r="C6192" s="121" t="s">
        <v>210</v>
      </c>
      <c r="D6192" s="121" t="s">
        <v>61</v>
      </c>
      <c r="E6192" s="121" t="s">
        <v>38</v>
      </c>
      <c r="F6192" s="122">
        <v>236507</v>
      </c>
      <c r="G6192" s="122">
        <v>40038.592</v>
      </c>
      <c r="H6192" s="120">
        <v>2019</v>
      </c>
      <c r="I6192" t="str">
        <f>IF(J6192="natural gas",VLOOKUP(D6192,'Cross-Page Data'!$I$4:$J$13,2,FALSE),IF(J6192="solar",VLOOKUP('Form 923'!D6192,'Cross-Page Data'!$I$14:$J$117,2,FALSE),J6192))</f>
        <v>natural gas nonpeaker - preexisting nonretiring</v>
      </c>
      <c r="J6192" t="str">
        <f>VLOOKUP(E6192,'Cross-Page Data'!$D$4:$F$48,3,FALSE)</f>
        <v>natural gas</v>
      </c>
      <c r="K6192" t="b">
        <f t="shared" si="96"/>
        <v>0</v>
      </c>
    </row>
    <row r="6193" ht="25.5" spans="1:11">
      <c r="A6193" s="120">
        <v>52061</v>
      </c>
      <c r="B6193" s="121" t="s">
        <v>205</v>
      </c>
      <c r="C6193" s="121" t="s">
        <v>210</v>
      </c>
      <c r="D6193" s="121" t="s">
        <v>67</v>
      </c>
      <c r="E6193" s="121" t="s">
        <v>38</v>
      </c>
      <c r="F6193" s="122">
        <v>60481</v>
      </c>
      <c r="G6193" s="122">
        <v>11296</v>
      </c>
      <c r="H6193" s="120">
        <v>2019</v>
      </c>
      <c r="I6193" t="str">
        <f>IF(J6193="natural gas",VLOOKUP(D6193,'Cross-Page Data'!$I$4:$J$13,2,FALSE),IF(J6193="solar",VLOOKUP('Form 923'!D6193,'Cross-Page Data'!$I$14:$J$117,2,FALSE),J6193))</f>
        <v>other</v>
      </c>
      <c r="J6193" t="str">
        <f>VLOOKUP(E6193,'Cross-Page Data'!$D$4:$F$48,3,FALSE)</f>
        <v>natural gas</v>
      </c>
      <c r="K6193" t="b">
        <f t="shared" si="96"/>
        <v>0</v>
      </c>
    </row>
    <row r="6194" spans="1:11">
      <c r="A6194" s="120">
        <v>52063</v>
      </c>
      <c r="B6194" s="121" t="s">
        <v>205</v>
      </c>
      <c r="C6194" s="121" t="s">
        <v>209</v>
      </c>
      <c r="D6194" s="121" t="s">
        <v>68</v>
      </c>
      <c r="E6194" s="121" t="s">
        <v>38</v>
      </c>
      <c r="F6194" s="122">
        <v>0</v>
      </c>
      <c r="G6194" s="122">
        <v>0</v>
      </c>
      <c r="H6194" s="120">
        <v>2019</v>
      </c>
      <c r="I6194" t="str">
        <f>IF(J6194="natural gas",VLOOKUP(D6194,'Cross-Page Data'!$I$4:$J$13,2,FALSE),IF(J6194="solar",VLOOKUP('Form 923'!D6194,'Cross-Page Data'!$I$14:$J$117,2,FALSE),J6194))</f>
        <v>natural gas nonpeaker - preexisting retiring</v>
      </c>
      <c r="J6194" t="str">
        <f>VLOOKUP(E6194,'Cross-Page Data'!$D$4:$F$48,3,FALSE)</f>
        <v>natural gas</v>
      </c>
      <c r="K6194" t="b">
        <f t="shared" si="96"/>
        <v>0</v>
      </c>
    </row>
    <row r="6195" spans="1:11">
      <c r="A6195" s="120">
        <v>52063</v>
      </c>
      <c r="B6195" s="121" t="s">
        <v>205</v>
      </c>
      <c r="C6195" s="121" t="s">
        <v>209</v>
      </c>
      <c r="D6195" s="121" t="s">
        <v>68</v>
      </c>
      <c r="E6195" s="121" t="s">
        <v>152</v>
      </c>
      <c r="F6195" s="122">
        <v>0</v>
      </c>
      <c r="G6195" s="122">
        <v>0</v>
      </c>
      <c r="H6195" s="120">
        <v>2019</v>
      </c>
      <c r="I6195" t="str">
        <f>IF(J6195="natural gas",VLOOKUP(D6195,'Cross-Page Data'!$I$4:$J$13,2,FALSE),IF(J6195="solar",VLOOKUP('Form 923'!D6195,'Cross-Page Data'!$I$14:$J$117,2,FALSE),J6195))</f>
        <v>heavy or residual fuel oil</v>
      </c>
      <c r="J6195" t="str">
        <f>VLOOKUP(E6195,'Cross-Page Data'!$D$4:$F$48,3,FALSE)</f>
        <v>heavy or residual fuel oil</v>
      </c>
      <c r="K6195" t="b">
        <f t="shared" si="96"/>
        <v>0</v>
      </c>
    </row>
    <row r="6196" spans="1:11">
      <c r="A6196" s="120">
        <v>52063</v>
      </c>
      <c r="B6196" s="121" t="s">
        <v>205</v>
      </c>
      <c r="C6196" s="121" t="s">
        <v>209</v>
      </c>
      <c r="D6196" s="121" t="s">
        <v>68</v>
      </c>
      <c r="E6196" s="121" t="s">
        <v>178</v>
      </c>
      <c r="F6196" s="122">
        <v>116733</v>
      </c>
      <c r="G6196" s="122">
        <v>13113</v>
      </c>
      <c r="H6196" s="120">
        <v>2019</v>
      </c>
      <c r="I6196" t="str">
        <f>IF(J6196="natural gas",VLOOKUP(D6196,'Cross-Page Data'!$I$4:$J$13,2,FALSE),IF(J6196="solar",VLOOKUP('Form 923'!D6196,'Cross-Page Data'!$I$14:$J$117,2,FALSE),J6196))</f>
        <v>other</v>
      </c>
      <c r="J6196" t="str">
        <f>VLOOKUP(E6196,'Cross-Page Data'!$D$4:$F$48,3,FALSE)</f>
        <v>other</v>
      </c>
      <c r="K6196" t="b">
        <f t="shared" si="96"/>
        <v>0</v>
      </c>
    </row>
    <row r="6197" spans="1:11">
      <c r="A6197" s="120">
        <v>52064</v>
      </c>
      <c r="B6197" s="121" t="s">
        <v>205</v>
      </c>
      <c r="C6197" s="121" t="s">
        <v>209</v>
      </c>
      <c r="D6197" s="121" t="s">
        <v>68</v>
      </c>
      <c r="E6197" s="121" t="s">
        <v>38</v>
      </c>
      <c r="F6197" s="122">
        <v>0</v>
      </c>
      <c r="G6197" s="122">
        <v>0</v>
      </c>
      <c r="H6197" s="120">
        <v>2019</v>
      </c>
      <c r="I6197" t="str">
        <f>IF(J6197="natural gas",VLOOKUP(D6197,'Cross-Page Data'!$I$4:$J$13,2,FALSE),IF(J6197="solar",VLOOKUP('Form 923'!D6197,'Cross-Page Data'!$I$14:$J$117,2,FALSE),J6197))</f>
        <v>natural gas nonpeaker - preexisting retiring</v>
      </c>
      <c r="J6197" t="str">
        <f>VLOOKUP(E6197,'Cross-Page Data'!$D$4:$F$48,3,FALSE)</f>
        <v>natural gas</v>
      </c>
      <c r="K6197" t="b">
        <f t="shared" si="96"/>
        <v>0</v>
      </c>
    </row>
    <row r="6198" spans="1:11">
      <c r="A6198" s="120">
        <v>52064</v>
      </c>
      <c r="B6198" s="121" t="s">
        <v>205</v>
      </c>
      <c r="C6198" s="121" t="s">
        <v>209</v>
      </c>
      <c r="D6198" s="121" t="s">
        <v>68</v>
      </c>
      <c r="E6198" s="121" t="s">
        <v>178</v>
      </c>
      <c r="F6198" s="122">
        <v>107484</v>
      </c>
      <c r="G6198" s="122">
        <v>12074</v>
      </c>
      <c r="H6198" s="120">
        <v>2019</v>
      </c>
      <c r="I6198" t="str">
        <f>IF(J6198="natural gas",VLOOKUP(D6198,'Cross-Page Data'!$I$4:$J$13,2,FALSE),IF(J6198="solar",VLOOKUP('Form 923'!D6198,'Cross-Page Data'!$I$14:$J$117,2,FALSE),J6198))</f>
        <v>other</v>
      </c>
      <c r="J6198" t="str">
        <f>VLOOKUP(E6198,'Cross-Page Data'!$D$4:$F$48,3,FALSE)</f>
        <v>other</v>
      </c>
      <c r="K6198" t="b">
        <f t="shared" si="96"/>
        <v>0</v>
      </c>
    </row>
    <row r="6199" spans="1:11">
      <c r="A6199" s="120">
        <v>52065</v>
      </c>
      <c r="B6199" s="121" t="s">
        <v>205</v>
      </c>
      <c r="C6199" s="121" t="s">
        <v>209</v>
      </c>
      <c r="D6199" s="121" t="s">
        <v>68</v>
      </c>
      <c r="E6199" s="121" t="s">
        <v>38</v>
      </c>
      <c r="F6199" s="122">
        <v>0</v>
      </c>
      <c r="G6199" s="122">
        <v>0</v>
      </c>
      <c r="H6199" s="120">
        <v>2019</v>
      </c>
      <c r="I6199" t="str">
        <f>IF(J6199="natural gas",VLOOKUP(D6199,'Cross-Page Data'!$I$4:$J$13,2,FALSE),IF(J6199="solar",VLOOKUP('Form 923'!D6199,'Cross-Page Data'!$I$14:$J$117,2,FALSE),J6199))</f>
        <v>natural gas nonpeaker - preexisting retiring</v>
      </c>
      <c r="J6199" t="str">
        <f>VLOOKUP(E6199,'Cross-Page Data'!$D$4:$F$48,3,FALSE)</f>
        <v>natural gas</v>
      </c>
      <c r="K6199" t="b">
        <f t="shared" si="96"/>
        <v>0</v>
      </c>
    </row>
    <row r="6200" spans="1:11">
      <c r="A6200" s="120">
        <v>52065</v>
      </c>
      <c r="B6200" s="121" t="s">
        <v>205</v>
      </c>
      <c r="C6200" s="121" t="s">
        <v>209</v>
      </c>
      <c r="D6200" s="121" t="s">
        <v>68</v>
      </c>
      <c r="E6200" s="121" t="s">
        <v>178</v>
      </c>
      <c r="F6200" s="122">
        <v>580535</v>
      </c>
      <c r="G6200" s="122">
        <v>65214</v>
      </c>
      <c r="H6200" s="120">
        <v>2019</v>
      </c>
      <c r="I6200" t="str">
        <f>IF(J6200="natural gas",VLOOKUP(D6200,'Cross-Page Data'!$I$4:$J$13,2,FALSE),IF(J6200="solar",VLOOKUP('Form 923'!D6200,'Cross-Page Data'!$I$14:$J$117,2,FALSE),J6200))</f>
        <v>other</v>
      </c>
      <c r="J6200" t="str">
        <f>VLOOKUP(E6200,'Cross-Page Data'!$D$4:$F$48,3,FALSE)</f>
        <v>other</v>
      </c>
      <c r="K6200" t="b">
        <f t="shared" si="96"/>
        <v>0</v>
      </c>
    </row>
    <row r="6201" spans="1:11">
      <c r="A6201" s="120">
        <v>52068</v>
      </c>
      <c r="B6201" s="121" t="s">
        <v>201</v>
      </c>
      <c r="C6201" s="121" t="s">
        <v>206</v>
      </c>
      <c r="D6201" s="121" t="s">
        <v>116</v>
      </c>
      <c r="E6201" s="121" t="s">
        <v>170</v>
      </c>
      <c r="F6201" s="122">
        <v>235617</v>
      </c>
      <c r="G6201" s="122">
        <v>26468</v>
      </c>
      <c r="H6201" s="120">
        <v>2019</v>
      </c>
      <c r="I6201" t="str">
        <f>IF(J6201="natural gas",VLOOKUP(D6201,'Cross-Page Data'!$I$4:$J$13,2,FALSE),IF(J6201="solar",VLOOKUP('Form 923'!D6201,'Cross-Page Data'!$I$14:$J$117,2,FALSE),J6201))</f>
        <v>hydro</v>
      </c>
      <c r="J6201" t="str">
        <f>VLOOKUP(E6201,'Cross-Page Data'!$D$4:$F$48,3,FALSE)</f>
        <v>hydro</v>
      </c>
      <c r="K6201" t="b">
        <f t="shared" si="96"/>
        <v>1</v>
      </c>
    </row>
    <row r="6202" spans="1:11">
      <c r="A6202" s="120">
        <v>52069</v>
      </c>
      <c r="B6202" s="121" t="s">
        <v>205</v>
      </c>
      <c r="C6202" s="121" t="s">
        <v>209</v>
      </c>
      <c r="D6202" s="121" t="s">
        <v>68</v>
      </c>
      <c r="E6202" s="121" t="s">
        <v>38</v>
      </c>
      <c r="F6202" s="122">
        <v>0</v>
      </c>
      <c r="G6202" s="122">
        <v>0</v>
      </c>
      <c r="H6202" s="120">
        <v>2019</v>
      </c>
      <c r="I6202" t="str">
        <f>IF(J6202="natural gas",VLOOKUP(D6202,'Cross-Page Data'!$I$4:$J$13,2,FALSE),IF(J6202="solar",VLOOKUP('Form 923'!D6202,'Cross-Page Data'!$I$14:$J$117,2,FALSE),J6202))</f>
        <v>natural gas nonpeaker - preexisting retiring</v>
      </c>
      <c r="J6202" t="str">
        <f>VLOOKUP(E6202,'Cross-Page Data'!$D$4:$F$48,3,FALSE)</f>
        <v>natural gas</v>
      </c>
      <c r="K6202" t="b">
        <f t="shared" si="96"/>
        <v>0</v>
      </c>
    </row>
    <row r="6203" ht="25.5" spans="1:11">
      <c r="A6203" s="120">
        <v>52072</v>
      </c>
      <c r="B6203" s="121" t="s">
        <v>201</v>
      </c>
      <c r="C6203" s="121" t="s">
        <v>211</v>
      </c>
      <c r="D6203" s="121" t="s">
        <v>68</v>
      </c>
      <c r="E6203" s="121" t="s">
        <v>54</v>
      </c>
      <c r="F6203" s="122">
        <v>0</v>
      </c>
      <c r="G6203" s="122">
        <v>0</v>
      </c>
      <c r="H6203" s="120">
        <v>2019</v>
      </c>
      <c r="I6203" t="str">
        <f>IF(J6203="natural gas",VLOOKUP(D6203,'Cross-Page Data'!$I$4:$J$13,2,FALSE),IF(J6203="solar",VLOOKUP('Form 923'!D6203,'Cross-Page Data'!$I$14:$J$117,2,FALSE),J6203))</f>
        <v>hard coal</v>
      </c>
      <c r="J6203" t="str">
        <f>VLOOKUP(E6203,'Cross-Page Data'!$D$4:$F$48,3,FALSE)</f>
        <v>hard coal</v>
      </c>
      <c r="K6203" t="b">
        <f t="shared" si="96"/>
        <v>0</v>
      </c>
    </row>
    <row r="6204" ht="25.5" spans="1:11">
      <c r="A6204" s="120">
        <v>52072</v>
      </c>
      <c r="B6204" s="121" t="s">
        <v>201</v>
      </c>
      <c r="C6204" s="121" t="s">
        <v>211</v>
      </c>
      <c r="D6204" s="121" t="s">
        <v>68</v>
      </c>
      <c r="E6204" s="121" t="s">
        <v>70</v>
      </c>
      <c r="F6204" s="122">
        <v>0</v>
      </c>
      <c r="G6204" s="122">
        <v>0</v>
      </c>
      <c r="H6204" s="120">
        <v>2019</v>
      </c>
      <c r="I6204" t="str">
        <f>IF(J6204="natural gas",VLOOKUP(D6204,'Cross-Page Data'!$I$4:$J$13,2,FALSE),IF(J6204="solar",VLOOKUP('Form 923'!D6204,'Cross-Page Data'!$I$14:$J$117,2,FALSE),J6204))</f>
        <v>heavy or residual fuel oil</v>
      </c>
      <c r="J6204" t="str">
        <f>VLOOKUP(E6204,'Cross-Page Data'!$D$4:$F$48,3,FALSE)</f>
        <v>heavy or residual fuel oil</v>
      </c>
      <c r="K6204" t="b">
        <f t="shared" si="96"/>
        <v>0</v>
      </c>
    </row>
    <row r="6205" ht="25.5" spans="1:11">
      <c r="A6205" s="120">
        <v>52072</v>
      </c>
      <c r="B6205" s="121" t="s">
        <v>201</v>
      </c>
      <c r="C6205" s="121" t="s">
        <v>211</v>
      </c>
      <c r="D6205" s="121" t="s">
        <v>68</v>
      </c>
      <c r="E6205" s="121" t="s">
        <v>38</v>
      </c>
      <c r="F6205" s="122">
        <v>2426745</v>
      </c>
      <c r="G6205" s="122">
        <v>28543</v>
      </c>
      <c r="H6205" s="120">
        <v>2019</v>
      </c>
      <c r="I6205" t="str">
        <f>IF(J6205="natural gas",VLOOKUP(D6205,'Cross-Page Data'!$I$4:$J$13,2,FALSE),IF(J6205="solar",VLOOKUP('Form 923'!D6205,'Cross-Page Data'!$I$14:$J$117,2,FALSE),J6205))</f>
        <v>natural gas nonpeaker - preexisting retiring</v>
      </c>
      <c r="J6205" t="str">
        <f>VLOOKUP(E6205,'Cross-Page Data'!$D$4:$F$48,3,FALSE)</f>
        <v>natural gas</v>
      </c>
      <c r="K6205" t="b">
        <f t="shared" si="96"/>
        <v>0</v>
      </c>
    </row>
    <row r="6206" ht="25.5" spans="1:11">
      <c r="A6206" s="120">
        <v>52073</v>
      </c>
      <c r="B6206" s="121" t="s">
        <v>205</v>
      </c>
      <c r="C6206" s="121" t="s">
        <v>210</v>
      </c>
      <c r="D6206" s="121" t="s">
        <v>39</v>
      </c>
      <c r="E6206" s="121" t="s">
        <v>70</v>
      </c>
      <c r="F6206" s="122">
        <v>0</v>
      </c>
      <c r="G6206" s="122">
        <v>0</v>
      </c>
      <c r="H6206" s="120">
        <v>2019</v>
      </c>
      <c r="I6206" t="str">
        <f>IF(J6206="natural gas",VLOOKUP(D6206,'Cross-Page Data'!$I$4:$J$13,2,FALSE),IF(J6206="solar",VLOOKUP('Form 923'!D6206,'Cross-Page Data'!$I$14:$J$117,2,FALSE),J6206))</f>
        <v>heavy or residual fuel oil</v>
      </c>
      <c r="J6206" t="str">
        <f>VLOOKUP(E6206,'Cross-Page Data'!$D$4:$F$48,3,FALSE)</f>
        <v>heavy or residual fuel oil</v>
      </c>
      <c r="K6206" t="b">
        <f t="shared" si="96"/>
        <v>0</v>
      </c>
    </row>
    <row r="6207" ht="25.5" spans="1:11">
      <c r="A6207" s="120">
        <v>52073</v>
      </c>
      <c r="B6207" s="121" t="s">
        <v>205</v>
      </c>
      <c r="C6207" s="121" t="s">
        <v>210</v>
      </c>
      <c r="D6207" s="121" t="s">
        <v>39</v>
      </c>
      <c r="E6207" s="121" t="s">
        <v>90</v>
      </c>
      <c r="F6207" s="122">
        <v>0</v>
      </c>
      <c r="G6207" s="122">
        <v>0</v>
      </c>
      <c r="H6207" s="120">
        <v>2019</v>
      </c>
      <c r="I6207" t="str">
        <f>IF(J6207="natural gas",VLOOKUP(D6207,'Cross-Page Data'!$I$4:$J$13,2,FALSE),IF(J6207="solar",VLOOKUP('Form 923'!D6207,'Cross-Page Data'!$I$14:$J$117,2,FALSE),J6207))</f>
        <v>biomass</v>
      </c>
      <c r="J6207" t="str">
        <f>VLOOKUP(E6207,'Cross-Page Data'!$D$4:$F$48,3,FALSE)</f>
        <v>biomass</v>
      </c>
      <c r="K6207" t="b">
        <f t="shared" si="96"/>
        <v>0</v>
      </c>
    </row>
    <row r="6208" ht="25.5" spans="1:11">
      <c r="A6208" s="120">
        <v>52073</v>
      </c>
      <c r="B6208" s="121" t="s">
        <v>205</v>
      </c>
      <c r="C6208" s="121" t="s">
        <v>210</v>
      </c>
      <c r="D6208" s="121" t="s">
        <v>39</v>
      </c>
      <c r="E6208" s="121" t="s">
        <v>38</v>
      </c>
      <c r="F6208" s="122">
        <v>313091</v>
      </c>
      <c r="G6208" s="122">
        <v>66637.46</v>
      </c>
      <c r="H6208" s="120">
        <v>2019</v>
      </c>
      <c r="I6208" t="str">
        <f>IF(J6208="natural gas",VLOOKUP(D6208,'Cross-Page Data'!$I$4:$J$13,2,FALSE),IF(J6208="solar",VLOOKUP('Form 923'!D6208,'Cross-Page Data'!$I$14:$J$117,2,FALSE),J6208))</f>
        <v>natural gas nonpeaker - preexisting nonretiring</v>
      </c>
      <c r="J6208" t="str">
        <f>VLOOKUP(E6208,'Cross-Page Data'!$D$4:$F$48,3,FALSE)</f>
        <v>natural gas</v>
      </c>
      <c r="K6208" t="b">
        <f t="shared" si="96"/>
        <v>0</v>
      </c>
    </row>
    <row r="6209" ht="25.5" spans="1:11">
      <c r="A6209" s="120">
        <v>52073</v>
      </c>
      <c r="B6209" s="121" t="s">
        <v>205</v>
      </c>
      <c r="C6209" s="121" t="s">
        <v>210</v>
      </c>
      <c r="D6209" s="121" t="s">
        <v>61</v>
      </c>
      <c r="E6209" s="121" t="s">
        <v>70</v>
      </c>
      <c r="F6209" s="122">
        <v>0</v>
      </c>
      <c r="G6209" s="122">
        <v>0</v>
      </c>
      <c r="H6209" s="120">
        <v>2019</v>
      </c>
      <c r="I6209" t="str">
        <f>IF(J6209="natural gas",VLOOKUP(D6209,'Cross-Page Data'!$I$4:$J$13,2,FALSE),IF(J6209="solar",VLOOKUP('Form 923'!D6209,'Cross-Page Data'!$I$14:$J$117,2,FALSE),J6209))</f>
        <v>heavy or residual fuel oil</v>
      </c>
      <c r="J6209" t="str">
        <f>VLOOKUP(E6209,'Cross-Page Data'!$D$4:$F$48,3,FALSE)</f>
        <v>heavy or residual fuel oil</v>
      </c>
      <c r="K6209" t="b">
        <f t="shared" si="96"/>
        <v>0</v>
      </c>
    </row>
    <row r="6210" ht="25.5" spans="1:11">
      <c r="A6210" s="120">
        <v>52073</v>
      </c>
      <c r="B6210" s="121" t="s">
        <v>205</v>
      </c>
      <c r="C6210" s="121" t="s">
        <v>210</v>
      </c>
      <c r="D6210" s="121" t="s">
        <v>61</v>
      </c>
      <c r="E6210" s="121" t="s">
        <v>90</v>
      </c>
      <c r="F6210" s="122">
        <v>0</v>
      </c>
      <c r="G6210" s="122">
        <v>0</v>
      </c>
      <c r="H6210" s="120">
        <v>2019</v>
      </c>
      <c r="I6210" t="str">
        <f>IF(J6210="natural gas",VLOOKUP(D6210,'Cross-Page Data'!$I$4:$J$13,2,FALSE),IF(J6210="solar",VLOOKUP('Form 923'!D6210,'Cross-Page Data'!$I$14:$J$117,2,FALSE),J6210))</f>
        <v>biomass</v>
      </c>
      <c r="J6210" t="str">
        <f>VLOOKUP(E6210,'Cross-Page Data'!$D$4:$F$48,3,FALSE)</f>
        <v>biomass</v>
      </c>
      <c r="K6210" t="b">
        <f t="shared" si="96"/>
        <v>0</v>
      </c>
    </row>
    <row r="6211" ht="25.5" spans="1:11">
      <c r="A6211" s="120">
        <v>52073</v>
      </c>
      <c r="B6211" s="121" t="s">
        <v>205</v>
      </c>
      <c r="C6211" s="121" t="s">
        <v>210</v>
      </c>
      <c r="D6211" s="121" t="s">
        <v>61</v>
      </c>
      <c r="E6211" s="121" t="s">
        <v>38</v>
      </c>
      <c r="F6211" s="122">
        <v>1005703</v>
      </c>
      <c r="G6211" s="122">
        <v>214086.13</v>
      </c>
      <c r="H6211" s="120">
        <v>2019</v>
      </c>
      <c r="I6211" t="str">
        <f>IF(J6211="natural gas",VLOOKUP(D6211,'Cross-Page Data'!$I$4:$J$13,2,FALSE),IF(J6211="solar",VLOOKUP('Form 923'!D6211,'Cross-Page Data'!$I$14:$J$117,2,FALSE),J6211))</f>
        <v>natural gas nonpeaker - preexisting nonretiring</v>
      </c>
      <c r="J6211" t="str">
        <f>VLOOKUP(E6211,'Cross-Page Data'!$D$4:$F$48,3,FALSE)</f>
        <v>natural gas</v>
      </c>
      <c r="K6211" t="b">
        <f t="shared" si="96"/>
        <v>0</v>
      </c>
    </row>
    <row r="6212" spans="1:11">
      <c r="A6212" s="120">
        <v>52076</v>
      </c>
      <c r="B6212" s="121" t="s">
        <v>205</v>
      </c>
      <c r="C6212" s="121" t="s">
        <v>209</v>
      </c>
      <c r="D6212" s="121" t="s">
        <v>73</v>
      </c>
      <c r="E6212" s="121" t="s">
        <v>38</v>
      </c>
      <c r="F6212" s="122">
        <v>900984</v>
      </c>
      <c r="G6212" s="122">
        <v>74921</v>
      </c>
      <c r="H6212" s="120">
        <v>2019</v>
      </c>
      <c r="I6212" t="str">
        <f>IF(J6212="natural gas",VLOOKUP(D6212,'Cross-Page Data'!$I$4:$J$13,2,FALSE),IF(J6212="solar",VLOOKUP('Form 923'!D6212,'Cross-Page Data'!$I$14:$J$117,2,FALSE),J6212))</f>
        <v>natural gas peaker</v>
      </c>
      <c r="J6212" t="str">
        <f>VLOOKUP(E6212,'Cross-Page Data'!$D$4:$F$48,3,FALSE)</f>
        <v>natural gas</v>
      </c>
      <c r="K6212" t="b">
        <f t="shared" si="96"/>
        <v>0</v>
      </c>
    </row>
    <row r="6213" spans="1:11">
      <c r="A6213" s="120">
        <v>52077</v>
      </c>
      <c r="B6213" s="121" t="s">
        <v>205</v>
      </c>
      <c r="C6213" s="121" t="s">
        <v>209</v>
      </c>
      <c r="D6213" s="121" t="s">
        <v>73</v>
      </c>
      <c r="E6213" s="121" t="s">
        <v>38</v>
      </c>
      <c r="F6213" s="122">
        <v>355086</v>
      </c>
      <c r="G6213" s="122">
        <v>43631</v>
      </c>
      <c r="H6213" s="120">
        <v>2019</v>
      </c>
      <c r="I6213" t="str">
        <f>IF(J6213="natural gas",VLOOKUP(D6213,'Cross-Page Data'!$I$4:$J$13,2,FALSE),IF(J6213="solar",VLOOKUP('Form 923'!D6213,'Cross-Page Data'!$I$14:$J$117,2,FALSE),J6213))</f>
        <v>natural gas peaker</v>
      </c>
      <c r="J6213" t="str">
        <f>VLOOKUP(E6213,'Cross-Page Data'!$D$4:$F$48,3,FALSE)</f>
        <v>natural gas</v>
      </c>
      <c r="K6213" t="b">
        <f t="shared" si="96"/>
        <v>0</v>
      </c>
    </row>
    <row r="6214" spans="1:11">
      <c r="A6214" s="120">
        <v>52081</v>
      </c>
      <c r="B6214" s="121" t="s">
        <v>205</v>
      </c>
      <c r="C6214" s="121" t="s">
        <v>209</v>
      </c>
      <c r="D6214" s="121" t="s">
        <v>73</v>
      </c>
      <c r="E6214" s="121" t="s">
        <v>38</v>
      </c>
      <c r="F6214" s="122">
        <v>189254</v>
      </c>
      <c r="G6214" s="122">
        <v>44826</v>
      </c>
      <c r="H6214" s="120">
        <v>2019</v>
      </c>
      <c r="I6214" t="str">
        <f>IF(J6214="natural gas",VLOOKUP(D6214,'Cross-Page Data'!$I$4:$J$13,2,FALSE),IF(J6214="solar",VLOOKUP('Form 923'!D6214,'Cross-Page Data'!$I$14:$J$117,2,FALSE),J6214))</f>
        <v>natural gas peaker</v>
      </c>
      <c r="J6214" t="str">
        <f>VLOOKUP(E6214,'Cross-Page Data'!$D$4:$F$48,3,FALSE)</f>
        <v>natural gas</v>
      </c>
      <c r="K6214" t="b">
        <f t="shared" si="96"/>
        <v>0</v>
      </c>
    </row>
    <row r="6215" spans="1:11">
      <c r="A6215" s="120">
        <v>52082</v>
      </c>
      <c r="B6215" s="121" t="s">
        <v>205</v>
      </c>
      <c r="C6215" s="121" t="s">
        <v>209</v>
      </c>
      <c r="D6215" s="121" t="s">
        <v>73</v>
      </c>
      <c r="E6215" s="121" t="s">
        <v>38</v>
      </c>
      <c r="F6215" s="122">
        <v>181070</v>
      </c>
      <c r="G6215" s="122">
        <v>43041</v>
      </c>
      <c r="H6215" s="120">
        <v>2019</v>
      </c>
      <c r="I6215" t="str">
        <f>IF(J6215="natural gas",VLOOKUP(D6215,'Cross-Page Data'!$I$4:$J$13,2,FALSE),IF(J6215="solar",VLOOKUP('Form 923'!D6215,'Cross-Page Data'!$I$14:$J$117,2,FALSE),J6215))</f>
        <v>natural gas peaker</v>
      </c>
      <c r="J6215" t="str">
        <f>VLOOKUP(E6215,'Cross-Page Data'!$D$4:$F$48,3,FALSE)</f>
        <v>natural gas</v>
      </c>
      <c r="K6215" t="b">
        <f t="shared" ref="K6215:K6278" si="97">IF(AND($N$6=FALSE,OR(C6215="Commercial NAICS Cogen",C6215="Industrial NAICS Cogen",C6215="NAICS-22 Cogen")),FALSE,IF(AND($N$7=FALSE,OR(C6215="Commercial NAICS Cogen",C6215="Commercial NAICS Non-Cogen",C6215="industrial NAICS Cogen",C6215="industrial NAICS non-cogen")),FALSE,TRUE))</f>
        <v>0</v>
      </c>
    </row>
    <row r="6216" spans="1:11">
      <c r="A6216" s="120">
        <v>52085</v>
      </c>
      <c r="B6216" s="121" t="s">
        <v>205</v>
      </c>
      <c r="C6216" s="121" t="s">
        <v>209</v>
      </c>
      <c r="D6216" s="121" t="s">
        <v>73</v>
      </c>
      <c r="E6216" s="121" t="s">
        <v>38</v>
      </c>
      <c r="F6216" s="122">
        <v>338360</v>
      </c>
      <c r="G6216" s="122">
        <v>79317</v>
      </c>
      <c r="H6216" s="120">
        <v>2019</v>
      </c>
      <c r="I6216" t="str">
        <f>IF(J6216="natural gas",VLOOKUP(D6216,'Cross-Page Data'!$I$4:$J$13,2,FALSE),IF(J6216="solar",VLOOKUP('Form 923'!D6216,'Cross-Page Data'!$I$14:$J$117,2,FALSE),J6216))</f>
        <v>natural gas peaker</v>
      </c>
      <c r="J6216" t="str">
        <f>VLOOKUP(E6216,'Cross-Page Data'!$D$4:$F$48,3,FALSE)</f>
        <v>natural gas</v>
      </c>
      <c r="K6216" t="b">
        <f t="shared" si="97"/>
        <v>0</v>
      </c>
    </row>
    <row r="6217" spans="1:11">
      <c r="A6217" s="120">
        <v>52086</v>
      </c>
      <c r="B6217" s="121" t="s">
        <v>205</v>
      </c>
      <c r="C6217" s="121" t="s">
        <v>209</v>
      </c>
      <c r="D6217" s="121" t="s">
        <v>73</v>
      </c>
      <c r="E6217" s="121" t="s">
        <v>38</v>
      </c>
      <c r="F6217" s="122">
        <v>280620</v>
      </c>
      <c r="G6217" s="122">
        <v>69003</v>
      </c>
      <c r="H6217" s="120">
        <v>2019</v>
      </c>
      <c r="I6217" t="str">
        <f>IF(J6217="natural gas",VLOOKUP(D6217,'Cross-Page Data'!$I$4:$J$13,2,FALSE),IF(J6217="solar",VLOOKUP('Form 923'!D6217,'Cross-Page Data'!$I$14:$J$117,2,FALSE),J6217))</f>
        <v>natural gas peaker</v>
      </c>
      <c r="J6217" t="str">
        <f>VLOOKUP(E6217,'Cross-Page Data'!$D$4:$F$48,3,FALSE)</f>
        <v>natural gas</v>
      </c>
      <c r="K6217" t="b">
        <f t="shared" si="97"/>
        <v>0</v>
      </c>
    </row>
    <row r="6218" spans="1:11">
      <c r="A6218" s="120">
        <v>52087</v>
      </c>
      <c r="B6218" s="121" t="s">
        <v>201</v>
      </c>
      <c r="C6218" s="121" t="s">
        <v>202</v>
      </c>
      <c r="D6218" s="121" t="s">
        <v>73</v>
      </c>
      <c r="E6218" s="121" t="s">
        <v>70</v>
      </c>
      <c r="F6218" s="122">
        <v>11956</v>
      </c>
      <c r="G6218" s="122">
        <v>970.877</v>
      </c>
      <c r="H6218" s="120">
        <v>2019</v>
      </c>
      <c r="I6218" t="str">
        <f>IF(J6218="natural gas",VLOOKUP(D6218,'Cross-Page Data'!$I$4:$J$13,2,FALSE),IF(J6218="solar",VLOOKUP('Form 923'!D6218,'Cross-Page Data'!$I$14:$J$117,2,FALSE),J6218))</f>
        <v>heavy or residual fuel oil</v>
      </c>
      <c r="J6218" t="str">
        <f>VLOOKUP(E6218,'Cross-Page Data'!$D$4:$F$48,3,FALSE)</f>
        <v>heavy or residual fuel oil</v>
      </c>
      <c r="K6218" t="b">
        <f t="shared" si="97"/>
        <v>1</v>
      </c>
    </row>
    <row r="6219" spans="1:11">
      <c r="A6219" s="120">
        <v>52087</v>
      </c>
      <c r="B6219" s="121" t="s">
        <v>201</v>
      </c>
      <c r="C6219" s="121" t="s">
        <v>202</v>
      </c>
      <c r="D6219" s="121" t="s">
        <v>73</v>
      </c>
      <c r="E6219" s="121" t="s">
        <v>38</v>
      </c>
      <c r="F6219" s="122">
        <v>1193797</v>
      </c>
      <c r="G6219" s="122">
        <v>96942.123</v>
      </c>
      <c r="H6219" s="120">
        <v>2019</v>
      </c>
      <c r="I6219" t="str">
        <f>IF(J6219="natural gas",VLOOKUP(D6219,'Cross-Page Data'!$I$4:$J$13,2,FALSE),IF(J6219="solar",VLOOKUP('Form 923'!D6219,'Cross-Page Data'!$I$14:$J$117,2,FALSE),J6219))</f>
        <v>natural gas peaker</v>
      </c>
      <c r="J6219" t="str">
        <f>VLOOKUP(E6219,'Cross-Page Data'!$D$4:$F$48,3,FALSE)</f>
        <v>natural gas</v>
      </c>
      <c r="K6219" t="b">
        <f t="shared" si="97"/>
        <v>1</v>
      </c>
    </row>
    <row r="6220" spans="1:11">
      <c r="A6220" s="120">
        <v>52088</v>
      </c>
      <c r="B6220" s="121" t="s">
        <v>205</v>
      </c>
      <c r="C6220" s="121" t="s">
        <v>208</v>
      </c>
      <c r="D6220" s="121" t="s">
        <v>39</v>
      </c>
      <c r="E6220" s="121" t="s">
        <v>38</v>
      </c>
      <c r="F6220" s="122">
        <v>1514028</v>
      </c>
      <c r="G6220" s="122">
        <v>378440</v>
      </c>
      <c r="H6220" s="120">
        <v>2019</v>
      </c>
      <c r="I6220" t="str">
        <f>IF(J6220="natural gas",VLOOKUP(D6220,'Cross-Page Data'!$I$4:$J$13,2,FALSE),IF(J6220="solar",VLOOKUP('Form 923'!D6220,'Cross-Page Data'!$I$14:$J$117,2,FALSE),J6220))</f>
        <v>natural gas nonpeaker - preexisting nonretiring</v>
      </c>
      <c r="J6220" t="str">
        <f>VLOOKUP(E6220,'Cross-Page Data'!$D$4:$F$48,3,FALSE)</f>
        <v>natural gas</v>
      </c>
      <c r="K6220" t="b">
        <f t="shared" si="97"/>
        <v>0</v>
      </c>
    </row>
    <row r="6221" spans="1:11">
      <c r="A6221" s="120">
        <v>52088</v>
      </c>
      <c r="B6221" s="121" t="s">
        <v>205</v>
      </c>
      <c r="C6221" s="121" t="s">
        <v>208</v>
      </c>
      <c r="D6221" s="121" t="s">
        <v>39</v>
      </c>
      <c r="E6221" s="121" t="s">
        <v>140</v>
      </c>
      <c r="F6221" s="122">
        <v>0</v>
      </c>
      <c r="G6221" s="122">
        <v>0</v>
      </c>
      <c r="H6221" s="120">
        <v>2019</v>
      </c>
      <c r="I6221" t="str">
        <f>IF(J6221="natural gas",VLOOKUP(D6221,'Cross-Page Data'!$I$4:$J$13,2,FALSE),IF(J6221="solar",VLOOKUP('Form 923'!D6221,'Cross-Page Data'!$I$14:$J$117,2,FALSE),J6221))</f>
        <v>other</v>
      </c>
      <c r="J6221" t="str">
        <f>VLOOKUP(E6221,'Cross-Page Data'!$D$4:$F$48,3,FALSE)</f>
        <v>other</v>
      </c>
      <c r="K6221" t="b">
        <f t="shared" si="97"/>
        <v>0</v>
      </c>
    </row>
    <row r="6222" spans="1:11">
      <c r="A6222" s="120">
        <v>52088</v>
      </c>
      <c r="B6222" s="121" t="s">
        <v>205</v>
      </c>
      <c r="C6222" s="121" t="s">
        <v>208</v>
      </c>
      <c r="D6222" s="121" t="s">
        <v>61</v>
      </c>
      <c r="E6222" s="121" t="s">
        <v>38</v>
      </c>
      <c r="F6222" s="122">
        <v>8787972</v>
      </c>
      <c r="G6222" s="122">
        <v>1371554</v>
      </c>
      <c r="H6222" s="120">
        <v>2019</v>
      </c>
      <c r="I6222" t="str">
        <f>IF(J6222="natural gas",VLOOKUP(D6222,'Cross-Page Data'!$I$4:$J$13,2,FALSE),IF(J6222="solar",VLOOKUP('Form 923'!D6222,'Cross-Page Data'!$I$14:$J$117,2,FALSE),J6222))</f>
        <v>natural gas nonpeaker - preexisting nonretiring</v>
      </c>
      <c r="J6222" t="str">
        <f>VLOOKUP(E6222,'Cross-Page Data'!$D$4:$F$48,3,FALSE)</f>
        <v>natural gas</v>
      </c>
      <c r="K6222" t="b">
        <f t="shared" si="97"/>
        <v>0</v>
      </c>
    </row>
    <row r="6223" spans="1:11">
      <c r="A6223" s="120">
        <v>52088</v>
      </c>
      <c r="B6223" s="121" t="s">
        <v>205</v>
      </c>
      <c r="C6223" s="121" t="s">
        <v>208</v>
      </c>
      <c r="D6223" s="121" t="s">
        <v>61</v>
      </c>
      <c r="E6223" s="121" t="s">
        <v>140</v>
      </c>
      <c r="F6223" s="122">
        <v>0</v>
      </c>
      <c r="G6223" s="122">
        <v>0</v>
      </c>
      <c r="H6223" s="120">
        <v>2019</v>
      </c>
      <c r="I6223" t="str">
        <f>IF(J6223="natural gas",VLOOKUP(D6223,'Cross-Page Data'!$I$4:$J$13,2,FALSE),IF(J6223="solar",VLOOKUP('Form 923'!D6223,'Cross-Page Data'!$I$14:$J$117,2,FALSE),J6223))</f>
        <v>other</v>
      </c>
      <c r="J6223" t="str">
        <f>VLOOKUP(E6223,'Cross-Page Data'!$D$4:$F$48,3,FALSE)</f>
        <v>other</v>
      </c>
      <c r="K6223" t="b">
        <f t="shared" si="97"/>
        <v>0</v>
      </c>
    </row>
    <row r="6224" spans="1:11">
      <c r="A6224" s="120">
        <v>52089</v>
      </c>
      <c r="B6224" s="121" t="s">
        <v>205</v>
      </c>
      <c r="C6224" s="121" t="s">
        <v>209</v>
      </c>
      <c r="D6224" s="121" t="s">
        <v>68</v>
      </c>
      <c r="E6224" s="121" t="s">
        <v>54</v>
      </c>
      <c r="F6224" s="122">
        <v>0</v>
      </c>
      <c r="G6224" s="122">
        <v>0</v>
      </c>
      <c r="H6224" s="120">
        <v>2019</v>
      </c>
      <c r="I6224" t="str">
        <f>IF(J6224="natural gas",VLOOKUP(D6224,'Cross-Page Data'!$I$4:$J$13,2,FALSE),IF(J6224="solar",VLOOKUP('Form 923'!D6224,'Cross-Page Data'!$I$14:$J$117,2,FALSE),J6224))</f>
        <v>hard coal</v>
      </c>
      <c r="J6224" t="str">
        <f>VLOOKUP(E6224,'Cross-Page Data'!$D$4:$F$48,3,FALSE)</f>
        <v>hard coal</v>
      </c>
      <c r="K6224" t="b">
        <f t="shared" si="97"/>
        <v>0</v>
      </c>
    </row>
    <row r="6225" spans="1:11">
      <c r="A6225" s="120">
        <v>52089</v>
      </c>
      <c r="B6225" s="121" t="s">
        <v>205</v>
      </c>
      <c r="C6225" s="121" t="s">
        <v>209</v>
      </c>
      <c r="D6225" s="121" t="s">
        <v>68</v>
      </c>
      <c r="E6225" s="121" t="s">
        <v>70</v>
      </c>
      <c r="F6225" s="122">
        <v>0</v>
      </c>
      <c r="G6225" s="122">
        <v>0</v>
      </c>
      <c r="H6225" s="120">
        <v>2019</v>
      </c>
      <c r="I6225" t="str">
        <f>IF(J6225="natural gas",VLOOKUP(D6225,'Cross-Page Data'!$I$4:$J$13,2,FALSE),IF(J6225="solar",VLOOKUP('Form 923'!D6225,'Cross-Page Data'!$I$14:$J$117,2,FALSE),J6225))</f>
        <v>heavy or residual fuel oil</v>
      </c>
      <c r="J6225" t="str">
        <f>VLOOKUP(E6225,'Cross-Page Data'!$D$4:$F$48,3,FALSE)</f>
        <v>heavy or residual fuel oil</v>
      </c>
      <c r="K6225" t="b">
        <f t="shared" si="97"/>
        <v>0</v>
      </c>
    </row>
    <row r="6226" spans="1:11">
      <c r="A6226" s="120">
        <v>52089</v>
      </c>
      <c r="B6226" s="121" t="s">
        <v>205</v>
      </c>
      <c r="C6226" s="121" t="s">
        <v>209</v>
      </c>
      <c r="D6226" s="121" t="s">
        <v>68</v>
      </c>
      <c r="E6226" s="121" t="s">
        <v>38</v>
      </c>
      <c r="F6226" s="122">
        <v>757620</v>
      </c>
      <c r="G6226" s="122">
        <v>179857</v>
      </c>
      <c r="H6226" s="120">
        <v>2019</v>
      </c>
      <c r="I6226" t="str">
        <f>IF(J6226="natural gas",VLOOKUP(D6226,'Cross-Page Data'!$I$4:$J$13,2,FALSE),IF(J6226="solar",VLOOKUP('Form 923'!D6226,'Cross-Page Data'!$I$14:$J$117,2,FALSE),J6226))</f>
        <v>natural gas nonpeaker - preexisting retiring</v>
      </c>
      <c r="J6226" t="str">
        <f>VLOOKUP(E6226,'Cross-Page Data'!$D$4:$F$48,3,FALSE)</f>
        <v>natural gas</v>
      </c>
      <c r="K6226" t="b">
        <f t="shared" si="97"/>
        <v>0</v>
      </c>
    </row>
    <row r="6227" spans="1:11">
      <c r="A6227" s="120">
        <v>52091</v>
      </c>
      <c r="B6227" s="121" t="s">
        <v>201</v>
      </c>
      <c r="C6227" s="121" t="s">
        <v>206</v>
      </c>
      <c r="D6227" s="121" t="s">
        <v>79</v>
      </c>
      <c r="E6227" s="121" t="s">
        <v>70</v>
      </c>
      <c r="F6227" s="122">
        <v>237</v>
      </c>
      <c r="G6227" s="122">
        <v>25</v>
      </c>
      <c r="H6227" s="120">
        <v>2019</v>
      </c>
      <c r="I6227" t="str">
        <f>IF(J6227="natural gas",VLOOKUP(D6227,'Cross-Page Data'!$I$4:$J$13,2,FALSE),IF(J6227="solar",VLOOKUP('Form 923'!D6227,'Cross-Page Data'!$I$14:$J$117,2,FALSE),J6227))</f>
        <v>heavy or residual fuel oil</v>
      </c>
      <c r="J6227" t="str">
        <f>VLOOKUP(E6227,'Cross-Page Data'!$D$4:$F$48,3,FALSE)</f>
        <v>heavy or residual fuel oil</v>
      </c>
      <c r="K6227" t="b">
        <f t="shared" si="97"/>
        <v>1</v>
      </c>
    </row>
    <row r="6228" spans="1:11">
      <c r="A6228" s="120">
        <v>52091</v>
      </c>
      <c r="B6228" s="121" t="s">
        <v>201</v>
      </c>
      <c r="C6228" s="121" t="s">
        <v>206</v>
      </c>
      <c r="D6228" s="121" t="s">
        <v>79</v>
      </c>
      <c r="E6228" s="121" t="s">
        <v>38</v>
      </c>
      <c r="F6228" s="122">
        <v>0</v>
      </c>
      <c r="G6228" s="122">
        <v>0</v>
      </c>
      <c r="H6228" s="120">
        <v>2019</v>
      </c>
      <c r="I6228" t="str">
        <f>IF(J6228="natural gas",VLOOKUP(D6228,'Cross-Page Data'!$I$4:$J$13,2,FALSE),IF(J6228="solar",VLOOKUP('Form 923'!D6228,'Cross-Page Data'!$I$14:$J$117,2,FALSE),J6228))</f>
        <v>natural gas peaker</v>
      </c>
      <c r="J6228" t="str">
        <f>VLOOKUP(E6228,'Cross-Page Data'!$D$4:$F$48,3,FALSE)</f>
        <v>natural gas</v>
      </c>
      <c r="K6228" t="b">
        <f t="shared" si="97"/>
        <v>1</v>
      </c>
    </row>
    <row r="6229" spans="1:11">
      <c r="A6229" s="120">
        <v>52096</v>
      </c>
      <c r="B6229" s="121" t="s">
        <v>205</v>
      </c>
      <c r="C6229" s="121" t="s">
        <v>209</v>
      </c>
      <c r="D6229" s="121" t="s">
        <v>73</v>
      </c>
      <c r="E6229" s="121" t="s">
        <v>38</v>
      </c>
      <c r="F6229" s="122">
        <v>1500086</v>
      </c>
      <c r="G6229" s="122">
        <v>266165</v>
      </c>
      <c r="H6229" s="120">
        <v>2019</v>
      </c>
      <c r="I6229" t="str">
        <f>IF(J6229="natural gas",VLOOKUP(D6229,'Cross-Page Data'!$I$4:$J$13,2,FALSE),IF(J6229="solar",VLOOKUP('Form 923'!D6229,'Cross-Page Data'!$I$14:$J$117,2,FALSE),J6229))</f>
        <v>natural gas peaker</v>
      </c>
      <c r="J6229" t="str">
        <f>VLOOKUP(E6229,'Cross-Page Data'!$D$4:$F$48,3,FALSE)</f>
        <v>natural gas</v>
      </c>
      <c r="K6229" t="b">
        <f t="shared" si="97"/>
        <v>0</v>
      </c>
    </row>
    <row r="6230" spans="1:11">
      <c r="A6230" s="120">
        <v>52104</v>
      </c>
      <c r="B6230" s="121" t="s">
        <v>205</v>
      </c>
      <c r="C6230" s="121" t="s">
        <v>209</v>
      </c>
      <c r="D6230" s="121" t="s">
        <v>73</v>
      </c>
      <c r="E6230" s="121" t="s">
        <v>38</v>
      </c>
      <c r="F6230" s="122">
        <v>325512</v>
      </c>
      <c r="G6230" s="122">
        <v>72204</v>
      </c>
      <c r="H6230" s="120">
        <v>2019</v>
      </c>
      <c r="I6230" t="str">
        <f>IF(J6230="natural gas",VLOOKUP(D6230,'Cross-Page Data'!$I$4:$J$13,2,FALSE),IF(J6230="solar",VLOOKUP('Form 923'!D6230,'Cross-Page Data'!$I$14:$J$117,2,FALSE),J6230))</f>
        <v>natural gas peaker</v>
      </c>
      <c r="J6230" t="str">
        <f>VLOOKUP(E6230,'Cross-Page Data'!$D$4:$F$48,3,FALSE)</f>
        <v>natural gas</v>
      </c>
      <c r="K6230" t="b">
        <f t="shared" si="97"/>
        <v>0</v>
      </c>
    </row>
    <row r="6231" spans="1:11">
      <c r="A6231" s="120">
        <v>52107</v>
      </c>
      <c r="B6231" s="121" t="s">
        <v>205</v>
      </c>
      <c r="C6231" s="121" t="s">
        <v>209</v>
      </c>
      <c r="D6231" s="121" t="s">
        <v>73</v>
      </c>
      <c r="E6231" s="121" t="s">
        <v>38</v>
      </c>
      <c r="F6231" s="122">
        <v>1041814</v>
      </c>
      <c r="G6231" s="122">
        <v>258489</v>
      </c>
      <c r="H6231" s="120">
        <v>2019</v>
      </c>
      <c r="I6231" t="str">
        <f>IF(J6231="natural gas",VLOOKUP(D6231,'Cross-Page Data'!$I$4:$J$13,2,FALSE),IF(J6231="solar",VLOOKUP('Form 923'!D6231,'Cross-Page Data'!$I$14:$J$117,2,FALSE),J6231))</f>
        <v>natural gas peaker</v>
      </c>
      <c r="J6231" t="str">
        <f>VLOOKUP(E6231,'Cross-Page Data'!$D$4:$F$48,3,FALSE)</f>
        <v>natural gas</v>
      </c>
      <c r="K6231" t="b">
        <f t="shared" si="97"/>
        <v>0</v>
      </c>
    </row>
    <row r="6232" spans="1:11">
      <c r="A6232" s="120">
        <v>52109</v>
      </c>
      <c r="B6232" s="121" t="s">
        <v>205</v>
      </c>
      <c r="C6232" s="121" t="s">
        <v>209</v>
      </c>
      <c r="D6232" s="121" t="s">
        <v>39</v>
      </c>
      <c r="E6232" s="121" t="s">
        <v>38</v>
      </c>
      <c r="F6232" s="122">
        <v>0</v>
      </c>
      <c r="G6232" s="122">
        <v>88713.238</v>
      </c>
      <c r="H6232" s="120">
        <v>2019</v>
      </c>
      <c r="I6232" t="str">
        <f>IF(J6232="natural gas",VLOOKUP(D6232,'Cross-Page Data'!$I$4:$J$13,2,FALSE),IF(J6232="solar",VLOOKUP('Form 923'!D6232,'Cross-Page Data'!$I$14:$J$117,2,FALSE),J6232))</f>
        <v>natural gas nonpeaker - preexisting nonretiring</v>
      </c>
      <c r="J6232" t="str">
        <f>VLOOKUP(E6232,'Cross-Page Data'!$D$4:$F$48,3,FALSE)</f>
        <v>natural gas</v>
      </c>
      <c r="K6232" t="b">
        <f t="shared" si="97"/>
        <v>0</v>
      </c>
    </row>
    <row r="6233" spans="1:11">
      <c r="A6233" s="120">
        <v>52109</v>
      </c>
      <c r="B6233" s="121" t="s">
        <v>205</v>
      </c>
      <c r="C6233" s="121" t="s">
        <v>209</v>
      </c>
      <c r="D6233" s="121" t="s">
        <v>39</v>
      </c>
      <c r="E6233" s="121" t="s">
        <v>140</v>
      </c>
      <c r="F6233" s="122">
        <v>97532</v>
      </c>
      <c r="G6233" s="122">
        <v>22734.762</v>
      </c>
      <c r="H6233" s="120">
        <v>2019</v>
      </c>
      <c r="I6233" t="str">
        <f>IF(J6233="natural gas",VLOOKUP(D6233,'Cross-Page Data'!$I$4:$J$13,2,FALSE),IF(J6233="solar",VLOOKUP('Form 923'!D6233,'Cross-Page Data'!$I$14:$J$117,2,FALSE),J6233))</f>
        <v>other</v>
      </c>
      <c r="J6233" t="str">
        <f>VLOOKUP(E6233,'Cross-Page Data'!$D$4:$F$48,3,FALSE)</f>
        <v>other</v>
      </c>
      <c r="K6233" t="b">
        <f t="shared" si="97"/>
        <v>0</v>
      </c>
    </row>
    <row r="6234" spans="1:11">
      <c r="A6234" s="120">
        <v>52109</v>
      </c>
      <c r="B6234" s="121" t="s">
        <v>205</v>
      </c>
      <c r="C6234" s="121" t="s">
        <v>209</v>
      </c>
      <c r="D6234" s="121" t="s">
        <v>61</v>
      </c>
      <c r="E6234" s="121" t="s">
        <v>38</v>
      </c>
      <c r="F6234" s="122">
        <v>3955473</v>
      </c>
      <c r="G6234" s="122">
        <v>825053</v>
      </c>
      <c r="H6234" s="120">
        <v>2019</v>
      </c>
      <c r="I6234" t="str">
        <f>IF(J6234="natural gas",VLOOKUP(D6234,'Cross-Page Data'!$I$4:$J$13,2,FALSE),IF(J6234="solar",VLOOKUP('Form 923'!D6234,'Cross-Page Data'!$I$14:$J$117,2,FALSE),J6234))</f>
        <v>natural gas nonpeaker - preexisting nonretiring</v>
      </c>
      <c r="J6234" t="str">
        <f>VLOOKUP(E6234,'Cross-Page Data'!$D$4:$F$48,3,FALSE)</f>
        <v>natural gas</v>
      </c>
      <c r="K6234" t="b">
        <f t="shared" si="97"/>
        <v>0</v>
      </c>
    </row>
    <row r="6235" spans="1:11">
      <c r="A6235" s="120">
        <v>52109</v>
      </c>
      <c r="B6235" s="121" t="s">
        <v>205</v>
      </c>
      <c r="C6235" s="121" t="s">
        <v>209</v>
      </c>
      <c r="D6235" s="121" t="s">
        <v>61</v>
      </c>
      <c r="E6235" s="121" t="s">
        <v>140</v>
      </c>
      <c r="F6235" s="122">
        <v>0</v>
      </c>
      <c r="G6235" s="122">
        <v>0</v>
      </c>
      <c r="H6235" s="120">
        <v>2019</v>
      </c>
      <c r="I6235" t="str">
        <f>IF(J6235="natural gas",VLOOKUP(D6235,'Cross-Page Data'!$I$4:$J$13,2,FALSE),IF(J6235="solar",VLOOKUP('Form 923'!D6235,'Cross-Page Data'!$I$14:$J$117,2,FALSE),J6235))</f>
        <v>other</v>
      </c>
      <c r="J6235" t="str">
        <f>VLOOKUP(E6235,'Cross-Page Data'!$D$4:$F$48,3,FALSE)</f>
        <v>other</v>
      </c>
      <c r="K6235" t="b">
        <f t="shared" si="97"/>
        <v>0</v>
      </c>
    </row>
    <row r="6236" spans="1:11">
      <c r="A6236" s="120">
        <v>52118</v>
      </c>
      <c r="B6236" s="121" t="s">
        <v>201</v>
      </c>
      <c r="C6236" s="121" t="s">
        <v>202</v>
      </c>
      <c r="D6236" s="121" t="s">
        <v>68</v>
      </c>
      <c r="E6236" s="121" t="s">
        <v>176</v>
      </c>
      <c r="F6236" s="122">
        <v>0</v>
      </c>
      <c r="G6236" s="122">
        <v>0</v>
      </c>
      <c r="H6236" s="120">
        <v>2019</v>
      </c>
      <c r="I6236" t="str">
        <f>IF(J6236="natural gas",VLOOKUP(D6236,'Cross-Page Data'!$I$4:$J$13,2,FALSE),IF(J6236="solar",VLOOKUP('Form 923'!D6236,'Cross-Page Data'!$I$14:$J$117,2,FALSE),J6236))</f>
        <v>biomass</v>
      </c>
      <c r="J6236" t="str">
        <f>VLOOKUP(E6236,'Cross-Page Data'!$D$4:$F$48,3,FALSE)</f>
        <v>biomass</v>
      </c>
      <c r="K6236" t="b">
        <f t="shared" si="97"/>
        <v>1</v>
      </c>
    </row>
    <row r="6237" spans="1:11">
      <c r="A6237" s="120">
        <v>52120</v>
      </c>
      <c r="B6237" s="121" t="s">
        <v>205</v>
      </c>
      <c r="C6237" s="121" t="s">
        <v>209</v>
      </c>
      <c r="D6237" s="121" t="s">
        <v>39</v>
      </c>
      <c r="E6237" s="121" t="s">
        <v>38</v>
      </c>
      <c r="F6237" s="122">
        <v>0</v>
      </c>
      <c r="G6237" s="122">
        <v>435948.07</v>
      </c>
      <c r="H6237" s="120">
        <v>2019</v>
      </c>
      <c r="I6237" t="str">
        <f>IF(J6237="natural gas",VLOOKUP(D6237,'Cross-Page Data'!$I$4:$J$13,2,FALSE),IF(J6237="solar",VLOOKUP('Form 923'!D6237,'Cross-Page Data'!$I$14:$J$117,2,FALSE),J6237))</f>
        <v>natural gas nonpeaker - preexisting nonretiring</v>
      </c>
      <c r="J6237" t="str">
        <f>VLOOKUP(E6237,'Cross-Page Data'!$D$4:$F$48,3,FALSE)</f>
        <v>natural gas</v>
      </c>
      <c r="K6237" t="b">
        <f t="shared" si="97"/>
        <v>0</v>
      </c>
    </row>
    <row r="6238" spans="1:11">
      <c r="A6238" s="120">
        <v>52120</v>
      </c>
      <c r="B6238" s="121" t="s">
        <v>205</v>
      </c>
      <c r="C6238" s="121" t="s">
        <v>209</v>
      </c>
      <c r="D6238" s="121" t="s">
        <v>61</v>
      </c>
      <c r="E6238" s="121" t="s">
        <v>38</v>
      </c>
      <c r="F6238" s="122">
        <v>16101489</v>
      </c>
      <c r="G6238" s="122">
        <v>2264779.3</v>
      </c>
      <c r="H6238" s="120">
        <v>2019</v>
      </c>
      <c r="I6238" t="str">
        <f>IF(J6238="natural gas",VLOOKUP(D6238,'Cross-Page Data'!$I$4:$J$13,2,FALSE),IF(J6238="solar",VLOOKUP('Form 923'!D6238,'Cross-Page Data'!$I$14:$J$117,2,FALSE),J6238))</f>
        <v>natural gas nonpeaker - preexisting nonretiring</v>
      </c>
      <c r="J6238" t="str">
        <f>VLOOKUP(E6238,'Cross-Page Data'!$D$4:$F$48,3,FALSE)</f>
        <v>natural gas</v>
      </c>
      <c r="K6238" t="b">
        <f t="shared" si="97"/>
        <v>0</v>
      </c>
    </row>
    <row r="6239" spans="1:11">
      <c r="A6239" s="120">
        <v>52120</v>
      </c>
      <c r="B6239" s="121" t="s">
        <v>205</v>
      </c>
      <c r="C6239" s="121" t="s">
        <v>209</v>
      </c>
      <c r="D6239" s="121" t="s">
        <v>73</v>
      </c>
      <c r="E6239" s="121" t="s">
        <v>38</v>
      </c>
      <c r="F6239" s="122">
        <v>2816161</v>
      </c>
      <c r="G6239" s="122">
        <v>477228.64</v>
      </c>
      <c r="H6239" s="120">
        <v>2019</v>
      </c>
      <c r="I6239" t="str">
        <f>IF(J6239="natural gas",VLOOKUP(D6239,'Cross-Page Data'!$I$4:$J$13,2,FALSE),IF(J6239="solar",VLOOKUP('Form 923'!D6239,'Cross-Page Data'!$I$14:$J$117,2,FALSE),J6239))</f>
        <v>natural gas peaker</v>
      </c>
      <c r="J6239" t="str">
        <f>VLOOKUP(E6239,'Cross-Page Data'!$D$4:$F$48,3,FALSE)</f>
        <v>natural gas</v>
      </c>
      <c r="K6239" t="b">
        <f t="shared" si="97"/>
        <v>0</v>
      </c>
    </row>
    <row r="6240" spans="1:11">
      <c r="A6240" s="120">
        <v>52122</v>
      </c>
      <c r="B6240" s="121" t="s">
        <v>205</v>
      </c>
      <c r="C6240" s="121" t="s">
        <v>209</v>
      </c>
      <c r="D6240" s="121" t="s">
        <v>73</v>
      </c>
      <c r="E6240" s="121" t="s">
        <v>38</v>
      </c>
      <c r="F6240" s="122">
        <v>1445353</v>
      </c>
      <c r="G6240" s="122">
        <v>152499</v>
      </c>
      <c r="H6240" s="120">
        <v>2019</v>
      </c>
      <c r="I6240" t="str">
        <f>IF(J6240="natural gas",VLOOKUP(D6240,'Cross-Page Data'!$I$4:$J$13,2,FALSE),IF(J6240="solar",VLOOKUP('Form 923'!D6240,'Cross-Page Data'!$I$14:$J$117,2,FALSE),J6240))</f>
        <v>natural gas peaker</v>
      </c>
      <c r="J6240" t="str">
        <f>VLOOKUP(E6240,'Cross-Page Data'!$D$4:$F$48,3,FALSE)</f>
        <v>natural gas</v>
      </c>
      <c r="K6240" t="b">
        <f t="shared" si="97"/>
        <v>0</v>
      </c>
    </row>
    <row r="6241" spans="1:11">
      <c r="A6241" s="120">
        <v>52132</v>
      </c>
      <c r="B6241" s="121" t="s">
        <v>205</v>
      </c>
      <c r="C6241" s="121" t="s">
        <v>209</v>
      </c>
      <c r="D6241" s="121" t="s">
        <v>39</v>
      </c>
      <c r="E6241" s="121" t="s">
        <v>38</v>
      </c>
      <c r="F6241" s="122">
        <v>0</v>
      </c>
      <c r="G6241" s="122">
        <v>0</v>
      </c>
      <c r="H6241" s="120">
        <v>2019</v>
      </c>
      <c r="I6241" t="str">
        <f>IF(J6241="natural gas",VLOOKUP(D6241,'Cross-Page Data'!$I$4:$J$13,2,FALSE),IF(J6241="solar",VLOOKUP('Form 923'!D6241,'Cross-Page Data'!$I$14:$J$117,2,FALSE),J6241))</f>
        <v>natural gas nonpeaker - preexisting nonretiring</v>
      </c>
      <c r="J6241" t="str">
        <f>VLOOKUP(E6241,'Cross-Page Data'!$D$4:$F$48,3,FALSE)</f>
        <v>natural gas</v>
      </c>
      <c r="K6241" t="b">
        <f t="shared" si="97"/>
        <v>0</v>
      </c>
    </row>
    <row r="6242" spans="1:11">
      <c r="A6242" s="120">
        <v>52132</v>
      </c>
      <c r="B6242" s="121" t="s">
        <v>205</v>
      </c>
      <c r="C6242" s="121" t="s">
        <v>209</v>
      </c>
      <c r="D6242" s="121" t="s">
        <v>39</v>
      </c>
      <c r="E6242" s="121" t="s">
        <v>140</v>
      </c>
      <c r="F6242" s="122">
        <v>0</v>
      </c>
      <c r="G6242" s="122">
        <v>0</v>
      </c>
      <c r="H6242" s="120">
        <v>2019</v>
      </c>
      <c r="I6242" t="str">
        <f>IF(J6242="natural gas",VLOOKUP(D6242,'Cross-Page Data'!$I$4:$J$13,2,FALSE),IF(J6242="solar",VLOOKUP('Form 923'!D6242,'Cross-Page Data'!$I$14:$J$117,2,FALSE),J6242))</f>
        <v>other</v>
      </c>
      <c r="J6242" t="str">
        <f>VLOOKUP(E6242,'Cross-Page Data'!$D$4:$F$48,3,FALSE)</f>
        <v>other</v>
      </c>
      <c r="K6242" t="b">
        <f t="shared" si="97"/>
        <v>0</v>
      </c>
    </row>
    <row r="6243" spans="1:11">
      <c r="A6243" s="120">
        <v>52132</v>
      </c>
      <c r="B6243" s="121" t="s">
        <v>205</v>
      </c>
      <c r="C6243" s="121" t="s">
        <v>209</v>
      </c>
      <c r="D6243" s="121" t="s">
        <v>61</v>
      </c>
      <c r="E6243" s="121" t="s">
        <v>38</v>
      </c>
      <c r="F6243" s="122">
        <v>3658886</v>
      </c>
      <c r="G6243" s="122">
        <v>626717</v>
      </c>
      <c r="H6243" s="120">
        <v>2019</v>
      </c>
      <c r="I6243" t="str">
        <f>IF(J6243="natural gas",VLOOKUP(D6243,'Cross-Page Data'!$I$4:$J$13,2,FALSE),IF(J6243="solar",VLOOKUP('Form 923'!D6243,'Cross-Page Data'!$I$14:$J$117,2,FALSE),J6243))</f>
        <v>natural gas nonpeaker - preexisting nonretiring</v>
      </c>
      <c r="J6243" t="str">
        <f>VLOOKUP(E6243,'Cross-Page Data'!$D$4:$F$48,3,FALSE)</f>
        <v>natural gas</v>
      </c>
      <c r="K6243" t="b">
        <f t="shared" si="97"/>
        <v>0</v>
      </c>
    </row>
    <row r="6244" spans="1:11">
      <c r="A6244" s="120">
        <v>52132</v>
      </c>
      <c r="B6244" s="121" t="s">
        <v>205</v>
      </c>
      <c r="C6244" s="121" t="s">
        <v>209</v>
      </c>
      <c r="D6244" s="121" t="s">
        <v>61</v>
      </c>
      <c r="E6244" s="121" t="s">
        <v>140</v>
      </c>
      <c r="F6244" s="122">
        <v>0</v>
      </c>
      <c r="G6244" s="122">
        <v>0</v>
      </c>
      <c r="H6244" s="120">
        <v>2019</v>
      </c>
      <c r="I6244" t="str">
        <f>IF(J6244="natural gas",VLOOKUP(D6244,'Cross-Page Data'!$I$4:$J$13,2,FALSE),IF(J6244="solar",VLOOKUP('Form 923'!D6244,'Cross-Page Data'!$I$14:$J$117,2,FALSE),J6244))</f>
        <v>other</v>
      </c>
      <c r="J6244" t="str">
        <f>VLOOKUP(E6244,'Cross-Page Data'!$D$4:$F$48,3,FALSE)</f>
        <v>other</v>
      </c>
      <c r="K6244" t="b">
        <f t="shared" si="97"/>
        <v>0</v>
      </c>
    </row>
    <row r="6245" spans="1:11">
      <c r="A6245" s="120">
        <v>52133</v>
      </c>
      <c r="B6245" s="121" t="s">
        <v>205</v>
      </c>
      <c r="C6245" s="121" t="s">
        <v>209</v>
      </c>
      <c r="D6245" s="121" t="s">
        <v>68</v>
      </c>
      <c r="E6245" s="121" t="s">
        <v>38</v>
      </c>
      <c r="F6245" s="122">
        <v>136822</v>
      </c>
      <c r="G6245" s="122">
        <v>10007.926</v>
      </c>
      <c r="H6245" s="120">
        <v>2019</v>
      </c>
      <c r="I6245" t="str">
        <f>IF(J6245="natural gas",VLOOKUP(D6245,'Cross-Page Data'!$I$4:$J$13,2,FALSE),IF(J6245="solar",VLOOKUP('Form 923'!D6245,'Cross-Page Data'!$I$14:$J$117,2,FALSE),J6245))</f>
        <v>natural gas nonpeaker - preexisting retiring</v>
      </c>
      <c r="J6245" t="str">
        <f>VLOOKUP(E6245,'Cross-Page Data'!$D$4:$F$48,3,FALSE)</f>
        <v>natural gas</v>
      </c>
      <c r="K6245" t="b">
        <f t="shared" si="97"/>
        <v>0</v>
      </c>
    </row>
    <row r="6246" spans="1:11">
      <c r="A6246" s="120">
        <v>52133</v>
      </c>
      <c r="B6246" s="121" t="s">
        <v>205</v>
      </c>
      <c r="C6246" s="121" t="s">
        <v>209</v>
      </c>
      <c r="D6246" s="121" t="s">
        <v>68</v>
      </c>
      <c r="E6246" s="121" t="s">
        <v>140</v>
      </c>
      <c r="F6246" s="122">
        <v>679066</v>
      </c>
      <c r="G6246" s="122">
        <v>49647.074</v>
      </c>
      <c r="H6246" s="120">
        <v>2019</v>
      </c>
      <c r="I6246" t="str">
        <f>IF(J6246="natural gas",VLOOKUP(D6246,'Cross-Page Data'!$I$4:$J$13,2,FALSE),IF(J6246="solar",VLOOKUP('Form 923'!D6246,'Cross-Page Data'!$I$14:$J$117,2,FALSE),J6246))</f>
        <v>other</v>
      </c>
      <c r="J6246" t="str">
        <f>VLOOKUP(E6246,'Cross-Page Data'!$D$4:$F$48,3,FALSE)</f>
        <v>other</v>
      </c>
      <c r="K6246" t="b">
        <f t="shared" si="97"/>
        <v>0</v>
      </c>
    </row>
    <row r="6247" spans="1:11">
      <c r="A6247" s="120">
        <v>52133</v>
      </c>
      <c r="B6247" s="121" t="s">
        <v>205</v>
      </c>
      <c r="C6247" s="121" t="s">
        <v>209</v>
      </c>
      <c r="D6247" s="121" t="s">
        <v>68</v>
      </c>
      <c r="E6247" s="121" t="s">
        <v>152</v>
      </c>
      <c r="F6247" s="122">
        <v>0</v>
      </c>
      <c r="G6247" s="122">
        <v>0</v>
      </c>
      <c r="H6247" s="120">
        <v>2019</v>
      </c>
      <c r="I6247" t="str">
        <f>IF(J6247="natural gas",VLOOKUP(D6247,'Cross-Page Data'!$I$4:$J$13,2,FALSE),IF(J6247="solar",VLOOKUP('Form 923'!D6247,'Cross-Page Data'!$I$14:$J$117,2,FALSE),J6247))</f>
        <v>heavy or residual fuel oil</v>
      </c>
      <c r="J6247" t="str">
        <f>VLOOKUP(E6247,'Cross-Page Data'!$D$4:$F$48,3,FALSE)</f>
        <v>heavy or residual fuel oil</v>
      </c>
      <c r="K6247" t="b">
        <f t="shared" si="97"/>
        <v>0</v>
      </c>
    </row>
    <row r="6248" spans="1:11">
      <c r="A6248" s="120">
        <v>52133</v>
      </c>
      <c r="B6248" s="121" t="s">
        <v>205</v>
      </c>
      <c r="C6248" s="121" t="s">
        <v>209</v>
      </c>
      <c r="D6248" s="121" t="s">
        <v>68</v>
      </c>
      <c r="E6248" s="121" t="s">
        <v>183</v>
      </c>
      <c r="F6248" s="122">
        <v>0</v>
      </c>
      <c r="G6248" s="122">
        <v>0</v>
      </c>
      <c r="H6248" s="120">
        <v>2019</v>
      </c>
      <c r="I6248" t="str">
        <f>IF(J6248="natural gas",VLOOKUP(D6248,'Cross-Page Data'!$I$4:$J$13,2,FALSE),IF(J6248="solar",VLOOKUP('Form 923'!D6248,'Cross-Page Data'!$I$14:$J$117,2,FALSE),J6248))</f>
        <v>crude oil</v>
      </c>
      <c r="J6248" t="str">
        <f>VLOOKUP(E6248,'Cross-Page Data'!$D$4:$F$48,3,FALSE)</f>
        <v>crude oil</v>
      </c>
      <c r="K6248" t="b">
        <f t="shared" si="97"/>
        <v>0</v>
      </c>
    </row>
    <row r="6249" spans="1:11">
      <c r="A6249" s="120">
        <v>52140</v>
      </c>
      <c r="B6249" s="121" t="s">
        <v>205</v>
      </c>
      <c r="C6249" s="121" t="s">
        <v>209</v>
      </c>
      <c r="D6249" s="121" t="s">
        <v>68</v>
      </c>
      <c r="E6249" s="121" t="s">
        <v>54</v>
      </c>
      <c r="F6249" s="122">
        <v>0</v>
      </c>
      <c r="G6249" s="122">
        <v>0</v>
      </c>
      <c r="H6249" s="120">
        <v>2019</v>
      </c>
      <c r="I6249" t="str">
        <f>IF(J6249="natural gas",VLOOKUP(D6249,'Cross-Page Data'!$I$4:$J$13,2,FALSE),IF(J6249="solar",VLOOKUP('Form 923'!D6249,'Cross-Page Data'!$I$14:$J$117,2,FALSE),J6249))</f>
        <v>hard coal</v>
      </c>
      <c r="J6249" t="str">
        <f>VLOOKUP(E6249,'Cross-Page Data'!$D$4:$F$48,3,FALSE)</f>
        <v>hard coal</v>
      </c>
      <c r="K6249" t="b">
        <f t="shared" si="97"/>
        <v>0</v>
      </c>
    </row>
    <row r="6250" spans="1:11">
      <c r="A6250" s="120">
        <v>52140</v>
      </c>
      <c r="B6250" s="121" t="s">
        <v>205</v>
      </c>
      <c r="C6250" s="121" t="s">
        <v>209</v>
      </c>
      <c r="D6250" s="121" t="s">
        <v>68</v>
      </c>
      <c r="E6250" s="121" t="s">
        <v>59</v>
      </c>
      <c r="F6250" s="122">
        <v>1577086</v>
      </c>
      <c r="G6250" s="122">
        <v>355907.27</v>
      </c>
      <c r="H6250" s="120">
        <v>2019</v>
      </c>
      <c r="I6250" t="str">
        <f>IF(J6250="natural gas",VLOOKUP(D6250,'Cross-Page Data'!$I$4:$J$13,2,FALSE),IF(J6250="solar",VLOOKUP('Form 923'!D6250,'Cross-Page Data'!$I$14:$J$117,2,FALSE),J6250))</f>
        <v>biomass</v>
      </c>
      <c r="J6250" t="str">
        <f>VLOOKUP(E6250,'Cross-Page Data'!$D$4:$F$48,3,FALSE)</f>
        <v>biomass</v>
      </c>
      <c r="K6250" t="b">
        <f t="shared" si="97"/>
        <v>0</v>
      </c>
    </row>
    <row r="6251" spans="1:11">
      <c r="A6251" s="120">
        <v>52140</v>
      </c>
      <c r="B6251" s="121" t="s">
        <v>205</v>
      </c>
      <c r="C6251" s="121" t="s">
        <v>209</v>
      </c>
      <c r="D6251" s="121" t="s">
        <v>68</v>
      </c>
      <c r="E6251" s="121" t="s">
        <v>70</v>
      </c>
      <c r="F6251" s="122">
        <v>0</v>
      </c>
      <c r="G6251" s="122">
        <v>0</v>
      </c>
      <c r="H6251" s="120">
        <v>2019</v>
      </c>
      <c r="I6251" t="str">
        <f>IF(J6251="natural gas",VLOOKUP(D6251,'Cross-Page Data'!$I$4:$J$13,2,FALSE),IF(J6251="solar",VLOOKUP('Form 923'!D6251,'Cross-Page Data'!$I$14:$J$117,2,FALSE),J6251))</f>
        <v>heavy or residual fuel oil</v>
      </c>
      <c r="J6251" t="str">
        <f>VLOOKUP(E6251,'Cross-Page Data'!$D$4:$F$48,3,FALSE)</f>
        <v>heavy or residual fuel oil</v>
      </c>
      <c r="K6251" t="b">
        <f t="shared" si="97"/>
        <v>0</v>
      </c>
    </row>
    <row r="6252" spans="1:11">
      <c r="A6252" s="120">
        <v>52140</v>
      </c>
      <c r="B6252" s="121" t="s">
        <v>205</v>
      </c>
      <c r="C6252" s="121" t="s">
        <v>209</v>
      </c>
      <c r="D6252" s="121" t="s">
        <v>68</v>
      </c>
      <c r="E6252" s="121" t="s">
        <v>38</v>
      </c>
      <c r="F6252" s="122">
        <v>619452</v>
      </c>
      <c r="G6252" s="122">
        <v>139794.07</v>
      </c>
      <c r="H6252" s="120">
        <v>2019</v>
      </c>
      <c r="I6252" t="str">
        <f>IF(J6252="natural gas",VLOOKUP(D6252,'Cross-Page Data'!$I$4:$J$13,2,FALSE),IF(J6252="solar",VLOOKUP('Form 923'!D6252,'Cross-Page Data'!$I$14:$J$117,2,FALSE),J6252))</f>
        <v>natural gas nonpeaker - preexisting retiring</v>
      </c>
      <c r="J6252" t="str">
        <f>VLOOKUP(E6252,'Cross-Page Data'!$D$4:$F$48,3,FALSE)</f>
        <v>natural gas</v>
      </c>
      <c r="K6252" t="b">
        <f t="shared" si="97"/>
        <v>0</v>
      </c>
    </row>
    <row r="6253" spans="1:11">
      <c r="A6253" s="120">
        <v>52140</v>
      </c>
      <c r="B6253" s="121" t="s">
        <v>205</v>
      </c>
      <c r="C6253" s="121" t="s">
        <v>209</v>
      </c>
      <c r="D6253" s="121" t="s">
        <v>68</v>
      </c>
      <c r="E6253" s="121" t="s">
        <v>130</v>
      </c>
      <c r="F6253" s="122">
        <v>0</v>
      </c>
      <c r="G6253" s="122">
        <v>0</v>
      </c>
      <c r="H6253" s="120">
        <v>2019</v>
      </c>
      <c r="I6253" t="str">
        <f>IF(J6253="natural gas",VLOOKUP(D6253,'Cross-Page Data'!$I$4:$J$13,2,FALSE),IF(J6253="solar",VLOOKUP('Form 923'!D6253,'Cross-Page Data'!$I$14:$J$117,2,FALSE),J6253))</f>
        <v>biomass</v>
      </c>
      <c r="J6253" t="str">
        <f>VLOOKUP(E6253,'Cross-Page Data'!$D$4:$F$48,3,FALSE)</f>
        <v>biomass</v>
      </c>
      <c r="K6253" t="b">
        <f t="shared" si="97"/>
        <v>0</v>
      </c>
    </row>
    <row r="6254" spans="1:11">
      <c r="A6254" s="120">
        <v>52140</v>
      </c>
      <c r="B6254" s="121" t="s">
        <v>205</v>
      </c>
      <c r="C6254" s="121" t="s">
        <v>209</v>
      </c>
      <c r="D6254" s="121" t="s">
        <v>68</v>
      </c>
      <c r="E6254" s="121" t="s">
        <v>176</v>
      </c>
      <c r="F6254" s="122">
        <v>430487</v>
      </c>
      <c r="G6254" s="122">
        <v>97149.586</v>
      </c>
      <c r="H6254" s="120">
        <v>2019</v>
      </c>
      <c r="I6254" t="str">
        <f>IF(J6254="natural gas",VLOOKUP(D6254,'Cross-Page Data'!$I$4:$J$13,2,FALSE),IF(J6254="solar",VLOOKUP('Form 923'!D6254,'Cross-Page Data'!$I$14:$J$117,2,FALSE),J6254))</f>
        <v>biomass</v>
      </c>
      <c r="J6254" t="str">
        <f>VLOOKUP(E6254,'Cross-Page Data'!$D$4:$F$48,3,FALSE)</f>
        <v>biomass</v>
      </c>
      <c r="K6254" t="b">
        <f t="shared" si="97"/>
        <v>0</v>
      </c>
    </row>
    <row r="6255" spans="1:11">
      <c r="A6255" s="120">
        <v>52140</v>
      </c>
      <c r="B6255" s="121" t="s">
        <v>205</v>
      </c>
      <c r="C6255" s="121" t="s">
        <v>209</v>
      </c>
      <c r="D6255" s="121" t="s">
        <v>68</v>
      </c>
      <c r="E6255" s="121" t="s">
        <v>183</v>
      </c>
      <c r="F6255" s="122">
        <v>13271</v>
      </c>
      <c r="G6255" s="122">
        <v>2995.071</v>
      </c>
      <c r="H6255" s="120">
        <v>2019</v>
      </c>
      <c r="I6255" t="str">
        <f>IF(J6255="natural gas",VLOOKUP(D6255,'Cross-Page Data'!$I$4:$J$13,2,FALSE),IF(J6255="solar",VLOOKUP('Form 923'!D6255,'Cross-Page Data'!$I$14:$J$117,2,FALSE),J6255))</f>
        <v>crude oil</v>
      </c>
      <c r="J6255" t="str">
        <f>VLOOKUP(E6255,'Cross-Page Data'!$D$4:$F$48,3,FALSE)</f>
        <v>crude oil</v>
      </c>
      <c r="K6255" t="b">
        <f t="shared" si="97"/>
        <v>0</v>
      </c>
    </row>
    <row r="6256" spans="1:11">
      <c r="A6256" s="120">
        <v>52142</v>
      </c>
      <c r="B6256" s="121" t="s">
        <v>201</v>
      </c>
      <c r="C6256" s="121" t="s">
        <v>206</v>
      </c>
      <c r="D6256" s="121" t="s">
        <v>128</v>
      </c>
      <c r="E6256" s="121" t="s">
        <v>180</v>
      </c>
      <c r="F6256" s="122">
        <v>458586</v>
      </c>
      <c r="G6256" s="122">
        <v>51515</v>
      </c>
      <c r="H6256" s="120">
        <v>2019</v>
      </c>
      <c r="I6256" t="str">
        <f>IF(J6256="natural gas",VLOOKUP(D6256,'Cross-Page Data'!$I$4:$J$13,2,FALSE),IF(J6256="solar",VLOOKUP('Form 923'!D6256,'Cross-Page Data'!$I$14:$J$117,2,FALSE),J6256))</f>
        <v>wind</v>
      </c>
      <c r="J6256" t="str">
        <f>VLOOKUP(E6256,'Cross-Page Data'!$D$4:$F$48,3,FALSE)</f>
        <v>wind</v>
      </c>
      <c r="K6256" t="b">
        <f t="shared" si="97"/>
        <v>1</v>
      </c>
    </row>
    <row r="6257" spans="1:11">
      <c r="A6257" s="120">
        <v>52143</v>
      </c>
      <c r="B6257" s="121" t="s">
        <v>201</v>
      </c>
      <c r="C6257" s="121" t="s">
        <v>206</v>
      </c>
      <c r="D6257" s="121" t="s">
        <v>128</v>
      </c>
      <c r="E6257" s="121" t="s">
        <v>180</v>
      </c>
      <c r="F6257" s="122">
        <v>427440</v>
      </c>
      <c r="G6257" s="122">
        <v>48016</v>
      </c>
      <c r="H6257" s="120">
        <v>2019</v>
      </c>
      <c r="I6257" t="str">
        <f>IF(J6257="natural gas",VLOOKUP(D6257,'Cross-Page Data'!$I$4:$J$13,2,FALSE),IF(J6257="solar",VLOOKUP('Form 923'!D6257,'Cross-Page Data'!$I$14:$J$117,2,FALSE),J6257))</f>
        <v>wind</v>
      </c>
      <c r="J6257" t="str">
        <f>VLOOKUP(E6257,'Cross-Page Data'!$D$4:$F$48,3,FALSE)</f>
        <v>wind</v>
      </c>
      <c r="K6257" t="b">
        <f t="shared" si="97"/>
        <v>1</v>
      </c>
    </row>
    <row r="6258" spans="1:11">
      <c r="A6258" s="120">
        <v>52144</v>
      </c>
      <c r="B6258" s="121" t="s">
        <v>201</v>
      </c>
      <c r="C6258" s="121" t="s">
        <v>206</v>
      </c>
      <c r="D6258" s="121" t="s">
        <v>128</v>
      </c>
      <c r="E6258" s="121" t="s">
        <v>180</v>
      </c>
      <c r="F6258" s="122">
        <v>376574</v>
      </c>
      <c r="G6258" s="122">
        <v>42302</v>
      </c>
      <c r="H6258" s="120">
        <v>2019</v>
      </c>
      <c r="I6258" t="str">
        <f>IF(J6258="natural gas",VLOOKUP(D6258,'Cross-Page Data'!$I$4:$J$13,2,FALSE),IF(J6258="solar",VLOOKUP('Form 923'!D6258,'Cross-Page Data'!$I$14:$J$117,2,FALSE),J6258))</f>
        <v>wind</v>
      </c>
      <c r="J6258" t="str">
        <f>VLOOKUP(E6258,'Cross-Page Data'!$D$4:$F$48,3,FALSE)</f>
        <v>wind</v>
      </c>
      <c r="K6258" t="b">
        <f t="shared" si="97"/>
        <v>1</v>
      </c>
    </row>
    <row r="6259" spans="1:11">
      <c r="A6259" s="120">
        <v>52147</v>
      </c>
      <c r="B6259" s="121" t="s">
        <v>205</v>
      </c>
      <c r="C6259" s="121" t="s">
        <v>209</v>
      </c>
      <c r="D6259" s="121" t="s">
        <v>73</v>
      </c>
      <c r="E6259" s="121" t="s">
        <v>38</v>
      </c>
      <c r="F6259" s="122">
        <v>500842</v>
      </c>
      <c r="G6259" s="122">
        <v>90100</v>
      </c>
      <c r="H6259" s="120">
        <v>2019</v>
      </c>
      <c r="I6259" t="str">
        <f>IF(J6259="natural gas",VLOOKUP(D6259,'Cross-Page Data'!$I$4:$J$13,2,FALSE),IF(J6259="solar",VLOOKUP('Form 923'!D6259,'Cross-Page Data'!$I$14:$J$117,2,FALSE),J6259))</f>
        <v>natural gas peaker</v>
      </c>
      <c r="J6259" t="str">
        <f>VLOOKUP(E6259,'Cross-Page Data'!$D$4:$F$48,3,FALSE)</f>
        <v>natural gas</v>
      </c>
      <c r="K6259" t="b">
        <f t="shared" si="97"/>
        <v>0</v>
      </c>
    </row>
    <row r="6260" spans="1:11">
      <c r="A6260" s="120">
        <v>52148</v>
      </c>
      <c r="B6260" s="121" t="s">
        <v>205</v>
      </c>
      <c r="C6260" s="121" t="s">
        <v>209</v>
      </c>
      <c r="D6260" s="121" t="s">
        <v>79</v>
      </c>
      <c r="E6260" s="121" t="s">
        <v>70</v>
      </c>
      <c r="F6260" s="122">
        <v>86</v>
      </c>
      <c r="G6260" s="122">
        <v>18.196</v>
      </c>
      <c r="H6260" s="120">
        <v>2019</v>
      </c>
      <c r="I6260" t="str">
        <f>IF(J6260="natural gas",VLOOKUP(D6260,'Cross-Page Data'!$I$4:$J$13,2,FALSE),IF(J6260="solar",VLOOKUP('Form 923'!D6260,'Cross-Page Data'!$I$14:$J$117,2,FALSE),J6260))</f>
        <v>heavy or residual fuel oil</v>
      </c>
      <c r="J6260" t="str">
        <f>VLOOKUP(E6260,'Cross-Page Data'!$D$4:$F$48,3,FALSE)</f>
        <v>heavy or residual fuel oil</v>
      </c>
      <c r="K6260" t="b">
        <f t="shared" si="97"/>
        <v>0</v>
      </c>
    </row>
    <row r="6261" spans="1:11">
      <c r="A6261" s="120">
        <v>52148</v>
      </c>
      <c r="B6261" s="121" t="s">
        <v>205</v>
      </c>
      <c r="C6261" s="121" t="s">
        <v>209</v>
      </c>
      <c r="D6261" s="121" t="s">
        <v>79</v>
      </c>
      <c r="E6261" s="121" t="s">
        <v>38</v>
      </c>
      <c r="F6261" s="122">
        <v>6411</v>
      </c>
      <c r="G6261" s="122">
        <v>1352.804</v>
      </c>
      <c r="H6261" s="120">
        <v>2019</v>
      </c>
      <c r="I6261" t="str">
        <f>IF(J6261="natural gas",VLOOKUP(D6261,'Cross-Page Data'!$I$4:$J$13,2,FALSE),IF(J6261="solar",VLOOKUP('Form 923'!D6261,'Cross-Page Data'!$I$14:$J$117,2,FALSE),J6261))</f>
        <v>natural gas peaker</v>
      </c>
      <c r="J6261" t="str">
        <f>VLOOKUP(E6261,'Cross-Page Data'!$D$4:$F$48,3,FALSE)</f>
        <v>natural gas</v>
      </c>
      <c r="K6261" t="b">
        <f t="shared" si="97"/>
        <v>0</v>
      </c>
    </row>
    <row r="6262" spans="1:11">
      <c r="A6262" s="120">
        <v>52148</v>
      </c>
      <c r="B6262" s="121" t="s">
        <v>205</v>
      </c>
      <c r="C6262" s="121" t="s">
        <v>209</v>
      </c>
      <c r="D6262" s="121" t="s">
        <v>68</v>
      </c>
      <c r="E6262" s="121" t="s">
        <v>70</v>
      </c>
      <c r="F6262" s="122">
        <v>144</v>
      </c>
      <c r="G6262" s="122">
        <v>24.34</v>
      </c>
      <c r="H6262" s="120">
        <v>2019</v>
      </c>
      <c r="I6262" t="str">
        <f>IF(J6262="natural gas",VLOOKUP(D6262,'Cross-Page Data'!$I$4:$J$13,2,FALSE),IF(J6262="solar",VLOOKUP('Form 923'!D6262,'Cross-Page Data'!$I$14:$J$117,2,FALSE),J6262))</f>
        <v>heavy or residual fuel oil</v>
      </c>
      <c r="J6262" t="str">
        <f>VLOOKUP(E6262,'Cross-Page Data'!$D$4:$F$48,3,FALSE)</f>
        <v>heavy or residual fuel oil</v>
      </c>
      <c r="K6262" t="b">
        <f t="shared" si="97"/>
        <v>0</v>
      </c>
    </row>
    <row r="6263" spans="1:11">
      <c r="A6263" s="120">
        <v>52148</v>
      </c>
      <c r="B6263" s="121" t="s">
        <v>205</v>
      </c>
      <c r="C6263" s="121" t="s">
        <v>209</v>
      </c>
      <c r="D6263" s="121" t="s">
        <v>68</v>
      </c>
      <c r="E6263" s="121" t="s">
        <v>38</v>
      </c>
      <c r="F6263" s="122">
        <v>69034</v>
      </c>
      <c r="G6263" s="122">
        <v>11604.66</v>
      </c>
      <c r="H6263" s="120">
        <v>2019</v>
      </c>
      <c r="I6263" t="str">
        <f>IF(J6263="natural gas",VLOOKUP(D6263,'Cross-Page Data'!$I$4:$J$13,2,FALSE),IF(J6263="solar",VLOOKUP('Form 923'!D6263,'Cross-Page Data'!$I$14:$J$117,2,FALSE),J6263))</f>
        <v>natural gas nonpeaker - preexisting retiring</v>
      </c>
      <c r="J6263" t="str">
        <f>VLOOKUP(E6263,'Cross-Page Data'!$D$4:$F$48,3,FALSE)</f>
        <v>natural gas</v>
      </c>
      <c r="K6263" t="b">
        <f t="shared" si="97"/>
        <v>0</v>
      </c>
    </row>
    <row r="6264" spans="1:11">
      <c r="A6264" s="120">
        <v>52149</v>
      </c>
      <c r="B6264" s="121" t="s">
        <v>205</v>
      </c>
      <c r="C6264" s="121" t="s">
        <v>209</v>
      </c>
      <c r="D6264" s="121" t="s">
        <v>73</v>
      </c>
      <c r="E6264" s="121" t="s">
        <v>38</v>
      </c>
      <c r="F6264" s="122">
        <v>1377756</v>
      </c>
      <c r="G6264" s="122">
        <v>284919.32</v>
      </c>
      <c r="H6264" s="120">
        <v>2019</v>
      </c>
      <c r="I6264" t="str">
        <f>IF(J6264="natural gas",VLOOKUP(D6264,'Cross-Page Data'!$I$4:$J$13,2,FALSE),IF(J6264="solar",VLOOKUP('Form 923'!D6264,'Cross-Page Data'!$I$14:$J$117,2,FALSE),J6264))</f>
        <v>natural gas peaker</v>
      </c>
      <c r="J6264" t="str">
        <f>VLOOKUP(E6264,'Cross-Page Data'!$D$4:$F$48,3,FALSE)</f>
        <v>natural gas</v>
      </c>
      <c r="K6264" t="b">
        <f t="shared" si="97"/>
        <v>0</v>
      </c>
    </row>
    <row r="6265" spans="1:11">
      <c r="A6265" s="120">
        <v>52149</v>
      </c>
      <c r="B6265" s="121" t="s">
        <v>205</v>
      </c>
      <c r="C6265" s="121" t="s">
        <v>209</v>
      </c>
      <c r="D6265" s="121" t="s">
        <v>79</v>
      </c>
      <c r="E6265" s="121" t="s">
        <v>70</v>
      </c>
      <c r="F6265" s="122">
        <v>399</v>
      </c>
      <c r="G6265" s="122">
        <v>82.32</v>
      </c>
      <c r="H6265" s="120">
        <v>2019</v>
      </c>
      <c r="I6265" t="str">
        <f>IF(J6265="natural gas",VLOOKUP(D6265,'Cross-Page Data'!$I$4:$J$13,2,FALSE),IF(J6265="solar",VLOOKUP('Form 923'!D6265,'Cross-Page Data'!$I$14:$J$117,2,FALSE),J6265))</f>
        <v>heavy or residual fuel oil</v>
      </c>
      <c r="J6265" t="str">
        <f>VLOOKUP(E6265,'Cross-Page Data'!$D$4:$F$48,3,FALSE)</f>
        <v>heavy or residual fuel oil</v>
      </c>
      <c r="K6265" t="b">
        <f t="shared" si="97"/>
        <v>0</v>
      </c>
    </row>
    <row r="6266" spans="1:11">
      <c r="A6266" s="120">
        <v>52149</v>
      </c>
      <c r="B6266" s="121" t="s">
        <v>205</v>
      </c>
      <c r="C6266" s="121" t="s">
        <v>209</v>
      </c>
      <c r="D6266" s="121" t="s">
        <v>79</v>
      </c>
      <c r="E6266" s="121" t="s">
        <v>38</v>
      </c>
      <c r="F6266" s="122">
        <v>0</v>
      </c>
      <c r="G6266" s="122">
        <v>0</v>
      </c>
      <c r="H6266" s="120">
        <v>2019</v>
      </c>
      <c r="I6266" t="str">
        <f>IF(J6266="natural gas",VLOOKUP(D6266,'Cross-Page Data'!$I$4:$J$13,2,FALSE),IF(J6266="solar",VLOOKUP('Form 923'!D6266,'Cross-Page Data'!$I$14:$J$117,2,FALSE),J6266))</f>
        <v>natural gas peaker</v>
      </c>
      <c r="J6266" t="str">
        <f>VLOOKUP(E6266,'Cross-Page Data'!$D$4:$F$48,3,FALSE)</f>
        <v>natural gas</v>
      </c>
      <c r="K6266" t="b">
        <f t="shared" si="97"/>
        <v>0</v>
      </c>
    </row>
    <row r="6267" spans="1:11">
      <c r="A6267" s="120">
        <v>52151</v>
      </c>
      <c r="B6267" s="121" t="s">
        <v>205</v>
      </c>
      <c r="C6267" s="121" t="s">
        <v>209</v>
      </c>
      <c r="D6267" s="121" t="s">
        <v>68</v>
      </c>
      <c r="E6267" s="121" t="s">
        <v>54</v>
      </c>
      <c r="F6267" s="122">
        <v>0</v>
      </c>
      <c r="G6267" s="122">
        <v>0</v>
      </c>
      <c r="H6267" s="120">
        <v>2019</v>
      </c>
      <c r="I6267" t="str">
        <f>IF(J6267="natural gas",VLOOKUP(D6267,'Cross-Page Data'!$I$4:$J$13,2,FALSE),IF(J6267="solar",VLOOKUP('Form 923'!D6267,'Cross-Page Data'!$I$14:$J$117,2,FALSE),J6267))</f>
        <v>hard coal</v>
      </c>
      <c r="J6267" t="str">
        <f>VLOOKUP(E6267,'Cross-Page Data'!$D$4:$F$48,3,FALSE)</f>
        <v>hard coal</v>
      </c>
      <c r="K6267" t="b">
        <f t="shared" si="97"/>
        <v>0</v>
      </c>
    </row>
    <row r="6268" spans="1:11">
      <c r="A6268" s="120">
        <v>52151</v>
      </c>
      <c r="B6268" s="121" t="s">
        <v>205</v>
      </c>
      <c r="C6268" s="121" t="s">
        <v>209</v>
      </c>
      <c r="D6268" s="121" t="s">
        <v>68</v>
      </c>
      <c r="E6268" s="121" t="s">
        <v>59</v>
      </c>
      <c r="F6268" s="122">
        <v>3501430</v>
      </c>
      <c r="G6268" s="122">
        <v>490108.73</v>
      </c>
      <c r="H6268" s="120">
        <v>2019</v>
      </c>
      <c r="I6268" t="str">
        <f>IF(J6268="natural gas",VLOOKUP(D6268,'Cross-Page Data'!$I$4:$J$13,2,FALSE),IF(J6268="solar",VLOOKUP('Form 923'!D6268,'Cross-Page Data'!$I$14:$J$117,2,FALSE),J6268))</f>
        <v>biomass</v>
      </c>
      <c r="J6268" t="str">
        <f>VLOOKUP(E6268,'Cross-Page Data'!$D$4:$F$48,3,FALSE)</f>
        <v>biomass</v>
      </c>
      <c r="K6268" t="b">
        <f t="shared" si="97"/>
        <v>0</v>
      </c>
    </row>
    <row r="6269" spans="1:11">
      <c r="A6269" s="120">
        <v>52151</v>
      </c>
      <c r="B6269" s="121" t="s">
        <v>205</v>
      </c>
      <c r="C6269" s="121" t="s">
        <v>209</v>
      </c>
      <c r="D6269" s="121" t="s">
        <v>68</v>
      </c>
      <c r="E6269" s="121" t="s">
        <v>70</v>
      </c>
      <c r="F6269" s="122">
        <v>0</v>
      </c>
      <c r="G6269" s="122">
        <v>0</v>
      </c>
      <c r="H6269" s="120">
        <v>2019</v>
      </c>
      <c r="I6269" t="str">
        <f>IF(J6269="natural gas",VLOOKUP(D6269,'Cross-Page Data'!$I$4:$J$13,2,FALSE),IF(J6269="solar",VLOOKUP('Form 923'!D6269,'Cross-Page Data'!$I$14:$J$117,2,FALSE),J6269))</f>
        <v>heavy or residual fuel oil</v>
      </c>
      <c r="J6269" t="str">
        <f>VLOOKUP(E6269,'Cross-Page Data'!$D$4:$F$48,3,FALSE)</f>
        <v>heavy or residual fuel oil</v>
      </c>
      <c r="K6269" t="b">
        <f t="shared" si="97"/>
        <v>0</v>
      </c>
    </row>
    <row r="6270" spans="1:11">
      <c r="A6270" s="120">
        <v>52151</v>
      </c>
      <c r="B6270" s="121" t="s">
        <v>205</v>
      </c>
      <c r="C6270" s="121" t="s">
        <v>209</v>
      </c>
      <c r="D6270" s="121" t="s">
        <v>68</v>
      </c>
      <c r="E6270" s="121" t="s">
        <v>38</v>
      </c>
      <c r="F6270" s="122">
        <v>616072</v>
      </c>
      <c r="G6270" s="122">
        <v>86243.727</v>
      </c>
      <c r="H6270" s="120">
        <v>2019</v>
      </c>
      <c r="I6270" t="str">
        <f>IF(J6270="natural gas",VLOOKUP(D6270,'Cross-Page Data'!$I$4:$J$13,2,FALSE),IF(J6270="solar",VLOOKUP('Form 923'!D6270,'Cross-Page Data'!$I$14:$J$117,2,FALSE),J6270))</f>
        <v>natural gas nonpeaker - preexisting retiring</v>
      </c>
      <c r="J6270" t="str">
        <f>VLOOKUP(E6270,'Cross-Page Data'!$D$4:$F$48,3,FALSE)</f>
        <v>natural gas</v>
      </c>
      <c r="K6270" t="b">
        <f t="shared" si="97"/>
        <v>0</v>
      </c>
    </row>
    <row r="6271" spans="1:11">
      <c r="A6271" s="120">
        <v>52151</v>
      </c>
      <c r="B6271" s="121" t="s">
        <v>205</v>
      </c>
      <c r="C6271" s="121" t="s">
        <v>209</v>
      </c>
      <c r="D6271" s="121" t="s">
        <v>68</v>
      </c>
      <c r="E6271" s="121" t="s">
        <v>152</v>
      </c>
      <c r="F6271" s="122">
        <v>0</v>
      </c>
      <c r="G6271" s="122">
        <v>0</v>
      </c>
      <c r="H6271" s="120">
        <v>2019</v>
      </c>
      <c r="I6271" t="str">
        <f>IF(J6271="natural gas",VLOOKUP(D6271,'Cross-Page Data'!$I$4:$J$13,2,FALSE),IF(J6271="solar",VLOOKUP('Form 923'!D6271,'Cross-Page Data'!$I$14:$J$117,2,FALSE),J6271))</f>
        <v>heavy or residual fuel oil</v>
      </c>
      <c r="J6271" t="str">
        <f>VLOOKUP(E6271,'Cross-Page Data'!$D$4:$F$48,3,FALSE)</f>
        <v>heavy or residual fuel oil</v>
      </c>
      <c r="K6271" t="b">
        <f t="shared" si="97"/>
        <v>0</v>
      </c>
    </row>
    <row r="6272" spans="1:11">
      <c r="A6272" s="120">
        <v>52151</v>
      </c>
      <c r="B6272" s="121" t="s">
        <v>205</v>
      </c>
      <c r="C6272" s="121" t="s">
        <v>209</v>
      </c>
      <c r="D6272" s="121" t="s">
        <v>68</v>
      </c>
      <c r="E6272" s="121" t="s">
        <v>166</v>
      </c>
      <c r="F6272" s="122">
        <v>0</v>
      </c>
      <c r="G6272" s="122">
        <v>0</v>
      </c>
      <c r="H6272" s="120">
        <v>2019</v>
      </c>
      <c r="I6272" t="str">
        <f>IF(J6272="natural gas",VLOOKUP(D6272,'Cross-Page Data'!$I$4:$J$13,2,FALSE),IF(J6272="solar",VLOOKUP('Form 923'!D6272,'Cross-Page Data'!$I$14:$J$117,2,FALSE),J6272))</f>
        <v>other</v>
      </c>
      <c r="J6272" t="str">
        <f>VLOOKUP(E6272,'Cross-Page Data'!$D$4:$F$48,3,FALSE)</f>
        <v>other</v>
      </c>
      <c r="K6272" t="b">
        <f t="shared" si="97"/>
        <v>0</v>
      </c>
    </row>
    <row r="6273" spans="1:11">
      <c r="A6273" s="120">
        <v>52151</v>
      </c>
      <c r="B6273" s="121" t="s">
        <v>205</v>
      </c>
      <c r="C6273" s="121" t="s">
        <v>209</v>
      </c>
      <c r="D6273" s="121" t="s">
        <v>68</v>
      </c>
      <c r="E6273" s="121" t="s">
        <v>176</v>
      </c>
      <c r="F6273" s="122">
        <v>0</v>
      </c>
      <c r="G6273" s="122">
        <v>0</v>
      </c>
      <c r="H6273" s="120">
        <v>2019</v>
      </c>
      <c r="I6273" t="str">
        <f>IF(J6273="natural gas",VLOOKUP(D6273,'Cross-Page Data'!$I$4:$J$13,2,FALSE),IF(J6273="solar",VLOOKUP('Form 923'!D6273,'Cross-Page Data'!$I$14:$J$117,2,FALSE),J6273))</f>
        <v>biomass</v>
      </c>
      <c r="J6273" t="str">
        <f>VLOOKUP(E6273,'Cross-Page Data'!$D$4:$F$48,3,FALSE)</f>
        <v>biomass</v>
      </c>
      <c r="K6273" t="b">
        <f t="shared" si="97"/>
        <v>0</v>
      </c>
    </row>
    <row r="6274" spans="1:11">
      <c r="A6274" s="120">
        <v>52151</v>
      </c>
      <c r="B6274" s="121" t="s">
        <v>205</v>
      </c>
      <c r="C6274" s="121" t="s">
        <v>209</v>
      </c>
      <c r="D6274" s="121" t="s">
        <v>68</v>
      </c>
      <c r="E6274" s="121" t="s">
        <v>183</v>
      </c>
      <c r="F6274" s="122">
        <v>29079</v>
      </c>
      <c r="G6274" s="122">
        <v>4042.543</v>
      </c>
      <c r="H6274" s="120">
        <v>2019</v>
      </c>
      <c r="I6274" t="str">
        <f>IF(J6274="natural gas",VLOOKUP(D6274,'Cross-Page Data'!$I$4:$J$13,2,FALSE),IF(J6274="solar",VLOOKUP('Form 923'!D6274,'Cross-Page Data'!$I$14:$J$117,2,FALSE),J6274))</f>
        <v>crude oil</v>
      </c>
      <c r="J6274" t="str">
        <f>VLOOKUP(E6274,'Cross-Page Data'!$D$4:$F$48,3,FALSE)</f>
        <v>crude oil</v>
      </c>
      <c r="K6274" t="b">
        <f t="shared" si="97"/>
        <v>0</v>
      </c>
    </row>
    <row r="6275" spans="1:11">
      <c r="A6275" s="120">
        <v>52152</v>
      </c>
      <c r="B6275" s="121" t="s">
        <v>205</v>
      </c>
      <c r="C6275" s="121" t="s">
        <v>209</v>
      </c>
      <c r="D6275" s="121" t="s">
        <v>73</v>
      </c>
      <c r="E6275" s="121" t="s">
        <v>38</v>
      </c>
      <c r="F6275" s="122">
        <v>0</v>
      </c>
      <c r="G6275" s="122">
        <v>0</v>
      </c>
      <c r="H6275" s="120">
        <v>2019</v>
      </c>
      <c r="I6275" t="str">
        <f>IF(J6275="natural gas",VLOOKUP(D6275,'Cross-Page Data'!$I$4:$J$13,2,FALSE),IF(J6275="solar",VLOOKUP('Form 923'!D6275,'Cross-Page Data'!$I$14:$J$117,2,FALSE),J6275))</f>
        <v>natural gas peaker</v>
      </c>
      <c r="J6275" t="str">
        <f>VLOOKUP(E6275,'Cross-Page Data'!$D$4:$F$48,3,FALSE)</f>
        <v>natural gas</v>
      </c>
      <c r="K6275" t="b">
        <f t="shared" si="97"/>
        <v>0</v>
      </c>
    </row>
    <row r="6276" spans="1:11">
      <c r="A6276" s="120">
        <v>52152</v>
      </c>
      <c r="B6276" s="121" t="s">
        <v>205</v>
      </c>
      <c r="C6276" s="121" t="s">
        <v>209</v>
      </c>
      <c r="D6276" s="121" t="s">
        <v>68</v>
      </c>
      <c r="E6276" s="121" t="s">
        <v>54</v>
      </c>
      <c r="F6276" s="122">
        <v>0</v>
      </c>
      <c r="G6276" s="122">
        <v>0</v>
      </c>
      <c r="H6276" s="120">
        <v>2019</v>
      </c>
      <c r="I6276" t="str">
        <f>IF(J6276="natural gas",VLOOKUP(D6276,'Cross-Page Data'!$I$4:$J$13,2,FALSE),IF(J6276="solar",VLOOKUP('Form 923'!D6276,'Cross-Page Data'!$I$14:$J$117,2,FALSE),J6276))</f>
        <v>hard coal</v>
      </c>
      <c r="J6276" t="str">
        <f>VLOOKUP(E6276,'Cross-Page Data'!$D$4:$F$48,3,FALSE)</f>
        <v>hard coal</v>
      </c>
      <c r="K6276" t="b">
        <f t="shared" si="97"/>
        <v>0</v>
      </c>
    </row>
    <row r="6277" spans="1:11">
      <c r="A6277" s="120">
        <v>52152</v>
      </c>
      <c r="B6277" s="121" t="s">
        <v>205</v>
      </c>
      <c r="C6277" s="121" t="s">
        <v>209</v>
      </c>
      <c r="D6277" s="121" t="s">
        <v>68</v>
      </c>
      <c r="E6277" s="121" t="s">
        <v>59</v>
      </c>
      <c r="F6277" s="122">
        <v>1445659</v>
      </c>
      <c r="G6277" s="122">
        <v>254218.92</v>
      </c>
      <c r="H6277" s="120">
        <v>2019</v>
      </c>
      <c r="I6277" t="str">
        <f>IF(J6277="natural gas",VLOOKUP(D6277,'Cross-Page Data'!$I$4:$J$13,2,FALSE),IF(J6277="solar",VLOOKUP('Form 923'!D6277,'Cross-Page Data'!$I$14:$J$117,2,FALSE),J6277))</f>
        <v>biomass</v>
      </c>
      <c r="J6277" t="str">
        <f>VLOOKUP(E6277,'Cross-Page Data'!$D$4:$F$48,3,FALSE)</f>
        <v>biomass</v>
      </c>
      <c r="K6277" t="b">
        <f t="shared" si="97"/>
        <v>0</v>
      </c>
    </row>
    <row r="6278" spans="1:11">
      <c r="A6278" s="120">
        <v>52152</v>
      </c>
      <c r="B6278" s="121" t="s">
        <v>205</v>
      </c>
      <c r="C6278" s="121" t="s">
        <v>209</v>
      </c>
      <c r="D6278" s="121" t="s">
        <v>68</v>
      </c>
      <c r="E6278" s="121" t="s">
        <v>38</v>
      </c>
      <c r="F6278" s="122">
        <v>127509</v>
      </c>
      <c r="G6278" s="122">
        <v>22422.084</v>
      </c>
      <c r="H6278" s="120">
        <v>2019</v>
      </c>
      <c r="I6278" t="str">
        <f>IF(J6278="natural gas",VLOOKUP(D6278,'Cross-Page Data'!$I$4:$J$13,2,FALSE),IF(J6278="solar",VLOOKUP('Form 923'!D6278,'Cross-Page Data'!$I$14:$J$117,2,FALSE),J6278))</f>
        <v>natural gas nonpeaker - preexisting retiring</v>
      </c>
      <c r="J6278" t="str">
        <f>VLOOKUP(E6278,'Cross-Page Data'!$D$4:$F$48,3,FALSE)</f>
        <v>natural gas</v>
      </c>
      <c r="K6278" t="b">
        <f t="shared" si="97"/>
        <v>0</v>
      </c>
    </row>
    <row r="6279" spans="1:11">
      <c r="A6279" s="120">
        <v>52152</v>
      </c>
      <c r="B6279" s="121" t="s">
        <v>205</v>
      </c>
      <c r="C6279" s="121" t="s">
        <v>209</v>
      </c>
      <c r="D6279" s="121" t="s">
        <v>68</v>
      </c>
      <c r="E6279" s="121" t="s">
        <v>152</v>
      </c>
      <c r="F6279" s="122">
        <v>0</v>
      </c>
      <c r="G6279" s="122">
        <v>0</v>
      </c>
      <c r="H6279" s="120">
        <v>2019</v>
      </c>
      <c r="I6279" t="str">
        <f>IF(J6279="natural gas",VLOOKUP(D6279,'Cross-Page Data'!$I$4:$J$13,2,FALSE),IF(J6279="solar",VLOOKUP('Form 923'!D6279,'Cross-Page Data'!$I$14:$J$117,2,FALSE),J6279))</f>
        <v>heavy or residual fuel oil</v>
      </c>
      <c r="J6279" t="str">
        <f>VLOOKUP(E6279,'Cross-Page Data'!$D$4:$F$48,3,FALSE)</f>
        <v>heavy or residual fuel oil</v>
      </c>
      <c r="K6279" t="b">
        <f t="shared" ref="K6279:K6342" si="98">IF(AND($N$6=FALSE,OR(C6279="Commercial NAICS Cogen",C6279="Industrial NAICS Cogen",C6279="NAICS-22 Cogen")),FALSE,IF(AND($N$7=FALSE,OR(C6279="Commercial NAICS Cogen",C6279="Commercial NAICS Non-Cogen",C6279="industrial NAICS Cogen",C6279="industrial NAICS non-cogen")),FALSE,TRUE))</f>
        <v>0</v>
      </c>
    </row>
    <row r="6280" spans="1:11">
      <c r="A6280" s="120">
        <v>52155</v>
      </c>
      <c r="B6280" s="121" t="s">
        <v>201</v>
      </c>
      <c r="C6280" s="121" t="s">
        <v>206</v>
      </c>
      <c r="D6280" s="121" t="s">
        <v>116</v>
      </c>
      <c r="E6280" s="121" t="s">
        <v>170</v>
      </c>
      <c r="F6280" s="122">
        <v>32564</v>
      </c>
      <c r="G6280" s="122">
        <v>3658</v>
      </c>
      <c r="H6280" s="120">
        <v>2019</v>
      </c>
      <c r="I6280" t="str">
        <f>IF(J6280="natural gas",VLOOKUP(D6280,'Cross-Page Data'!$I$4:$J$13,2,FALSE),IF(J6280="solar",VLOOKUP('Form 923'!D6280,'Cross-Page Data'!$I$14:$J$117,2,FALSE),J6280))</f>
        <v>hydro</v>
      </c>
      <c r="J6280" t="str">
        <f>VLOOKUP(E6280,'Cross-Page Data'!$D$4:$F$48,3,FALSE)</f>
        <v>hydro</v>
      </c>
      <c r="K6280" t="b">
        <f t="shared" si="98"/>
        <v>1</v>
      </c>
    </row>
    <row r="6281" spans="1:11">
      <c r="A6281" s="120">
        <v>52158</v>
      </c>
      <c r="B6281" s="121" t="s">
        <v>201</v>
      </c>
      <c r="C6281" s="121" t="s">
        <v>206</v>
      </c>
      <c r="D6281" s="121" t="s">
        <v>68</v>
      </c>
      <c r="E6281" s="121" t="s">
        <v>76</v>
      </c>
      <c r="F6281" s="122">
        <v>945028</v>
      </c>
      <c r="G6281" s="122">
        <v>106159</v>
      </c>
      <c r="H6281" s="120">
        <v>2019</v>
      </c>
      <c r="I6281" t="str">
        <f>IF(J6281="natural gas",VLOOKUP(D6281,'Cross-Page Data'!$I$4:$J$13,2,FALSE),IF(J6281="solar",VLOOKUP('Form 923'!D6281,'Cross-Page Data'!$I$14:$J$117,2,FALSE),J6281))</f>
        <v>geothermal</v>
      </c>
      <c r="J6281" t="str">
        <f>VLOOKUP(E6281,'Cross-Page Data'!$D$4:$F$48,3,FALSE)</f>
        <v>geothermal</v>
      </c>
      <c r="K6281" t="b">
        <f t="shared" si="98"/>
        <v>1</v>
      </c>
    </row>
    <row r="6282" spans="1:11">
      <c r="A6282" s="120">
        <v>52160</v>
      </c>
      <c r="B6282" s="121" t="s">
        <v>201</v>
      </c>
      <c r="C6282" s="121" t="s">
        <v>206</v>
      </c>
      <c r="D6282" s="121" t="s">
        <v>128</v>
      </c>
      <c r="E6282" s="121" t="s">
        <v>180</v>
      </c>
      <c r="F6282" s="122">
        <v>218686</v>
      </c>
      <c r="G6282" s="122">
        <v>24566</v>
      </c>
      <c r="H6282" s="120">
        <v>2019</v>
      </c>
      <c r="I6282" t="str">
        <f>IF(J6282="natural gas",VLOOKUP(D6282,'Cross-Page Data'!$I$4:$J$13,2,FALSE),IF(J6282="solar",VLOOKUP('Form 923'!D6282,'Cross-Page Data'!$I$14:$J$117,2,FALSE),J6282))</f>
        <v>wind</v>
      </c>
      <c r="J6282" t="str">
        <f>VLOOKUP(E6282,'Cross-Page Data'!$D$4:$F$48,3,FALSE)</f>
        <v>wind</v>
      </c>
      <c r="K6282" t="b">
        <f t="shared" si="98"/>
        <v>1</v>
      </c>
    </row>
    <row r="6283" spans="1:11">
      <c r="A6283" s="120">
        <v>52161</v>
      </c>
      <c r="B6283" s="121" t="s">
        <v>201</v>
      </c>
      <c r="C6283" s="121" t="s">
        <v>206</v>
      </c>
      <c r="D6283" s="121" t="s">
        <v>128</v>
      </c>
      <c r="E6283" s="121" t="s">
        <v>180</v>
      </c>
      <c r="F6283" s="122">
        <v>145138</v>
      </c>
      <c r="G6283" s="122">
        <v>16304</v>
      </c>
      <c r="H6283" s="120">
        <v>2019</v>
      </c>
      <c r="I6283" t="str">
        <f>IF(J6283="natural gas",VLOOKUP(D6283,'Cross-Page Data'!$I$4:$J$13,2,FALSE),IF(J6283="solar",VLOOKUP('Form 923'!D6283,'Cross-Page Data'!$I$14:$J$117,2,FALSE),J6283))</f>
        <v>wind</v>
      </c>
      <c r="J6283" t="str">
        <f>VLOOKUP(E6283,'Cross-Page Data'!$D$4:$F$48,3,FALSE)</f>
        <v>wind</v>
      </c>
      <c r="K6283" t="b">
        <f t="shared" si="98"/>
        <v>1</v>
      </c>
    </row>
    <row r="6284" spans="1:11">
      <c r="A6284" s="120">
        <v>52162</v>
      </c>
      <c r="B6284" s="121" t="s">
        <v>201</v>
      </c>
      <c r="C6284" s="121" t="s">
        <v>206</v>
      </c>
      <c r="D6284" s="121" t="s">
        <v>128</v>
      </c>
      <c r="E6284" s="121" t="s">
        <v>180</v>
      </c>
      <c r="F6284" s="122">
        <v>108551</v>
      </c>
      <c r="G6284" s="122">
        <v>12194</v>
      </c>
      <c r="H6284" s="120">
        <v>2019</v>
      </c>
      <c r="I6284" t="str">
        <f>IF(J6284="natural gas",VLOOKUP(D6284,'Cross-Page Data'!$I$4:$J$13,2,FALSE),IF(J6284="solar",VLOOKUP('Form 923'!D6284,'Cross-Page Data'!$I$14:$J$117,2,FALSE),J6284))</f>
        <v>wind</v>
      </c>
      <c r="J6284" t="str">
        <f>VLOOKUP(E6284,'Cross-Page Data'!$D$4:$F$48,3,FALSE)</f>
        <v>wind</v>
      </c>
      <c r="K6284" t="b">
        <f t="shared" si="98"/>
        <v>1</v>
      </c>
    </row>
    <row r="6285" spans="1:11">
      <c r="A6285" s="120">
        <v>52163</v>
      </c>
      <c r="B6285" s="121" t="s">
        <v>201</v>
      </c>
      <c r="C6285" s="121" t="s">
        <v>206</v>
      </c>
      <c r="D6285" s="121" t="s">
        <v>128</v>
      </c>
      <c r="E6285" s="121" t="s">
        <v>180</v>
      </c>
      <c r="F6285" s="122">
        <v>144044</v>
      </c>
      <c r="G6285" s="122">
        <v>16181</v>
      </c>
      <c r="H6285" s="120">
        <v>2019</v>
      </c>
      <c r="I6285" t="str">
        <f>IF(J6285="natural gas",VLOOKUP(D6285,'Cross-Page Data'!$I$4:$J$13,2,FALSE),IF(J6285="solar",VLOOKUP('Form 923'!D6285,'Cross-Page Data'!$I$14:$J$117,2,FALSE),J6285))</f>
        <v>wind</v>
      </c>
      <c r="J6285" t="str">
        <f>VLOOKUP(E6285,'Cross-Page Data'!$D$4:$F$48,3,FALSE)</f>
        <v>wind</v>
      </c>
      <c r="K6285" t="b">
        <f t="shared" si="98"/>
        <v>1</v>
      </c>
    </row>
    <row r="6286" spans="1:11">
      <c r="A6286" s="120">
        <v>52165</v>
      </c>
      <c r="B6286" s="121" t="s">
        <v>201</v>
      </c>
      <c r="C6286" s="121" t="s">
        <v>206</v>
      </c>
      <c r="D6286" s="121" t="s">
        <v>128</v>
      </c>
      <c r="E6286" s="121" t="s">
        <v>180</v>
      </c>
      <c r="F6286" s="122">
        <v>11678</v>
      </c>
      <c r="G6286" s="122">
        <v>1312</v>
      </c>
      <c r="H6286" s="120">
        <v>2019</v>
      </c>
      <c r="I6286" t="str">
        <f>IF(J6286="natural gas",VLOOKUP(D6286,'Cross-Page Data'!$I$4:$J$13,2,FALSE),IF(J6286="solar",VLOOKUP('Form 923'!D6286,'Cross-Page Data'!$I$14:$J$117,2,FALSE),J6286))</f>
        <v>wind</v>
      </c>
      <c r="J6286" t="str">
        <f>VLOOKUP(E6286,'Cross-Page Data'!$D$4:$F$48,3,FALSE)</f>
        <v>wind</v>
      </c>
      <c r="K6286" t="b">
        <f t="shared" si="98"/>
        <v>1</v>
      </c>
    </row>
    <row r="6287" spans="1:11">
      <c r="A6287" s="120">
        <v>52166</v>
      </c>
      <c r="B6287" s="121" t="s">
        <v>201</v>
      </c>
      <c r="C6287" s="121" t="s">
        <v>206</v>
      </c>
      <c r="D6287" s="121" t="s">
        <v>116</v>
      </c>
      <c r="E6287" s="121" t="s">
        <v>170</v>
      </c>
      <c r="F6287" s="122">
        <v>42669</v>
      </c>
      <c r="G6287" s="122">
        <v>4793</v>
      </c>
      <c r="H6287" s="120">
        <v>2019</v>
      </c>
      <c r="I6287" t="str">
        <f>IF(J6287="natural gas",VLOOKUP(D6287,'Cross-Page Data'!$I$4:$J$13,2,FALSE),IF(J6287="solar",VLOOKUP('Form 923'!D6287,'Cross-Page Data'!$I$14:$J$117,2,FALSE),J6287))</f>
        <v>hydro</v>
      </c>
      <c r="J6287" t="str">
        <f>VLOOKUP(E6287,'Cross-Page Data'!$D$4:$F$48,3,FALSE)</f>
        <v>hydro</v>
      </c>
      <c r="K6287" t="b">
        <f t="shared" si="98"/>
        <v>1</v>
      </c>
    </row>
    <row r="6288" ht="25.5" spans="1:11">
      <c r="A6288" s="120">
        <v>52168</v>
      </c>
      <c r="B6288" s="121" t="s">
        <v>205</v>
      </c>
      <c r="C6288" s="121" t="s">
        <v>210</v>
      </c>
      <c r="D6288" s="121" t="s">
        <v>73</v>
      </c>
      <c r="E6288" s="121" t="s">
        <v>70</v>
      </c>
      <c r="F6288" s="122">
        <v>15752</v>
      </c>
      <c r="G6288" s="122">
        <v>2895.422</v>
      </c>
      <c r="H6288" s="120">
        <v>2019</v>
      </c>
      <c r="I6288" t="str">
        <f>IF(J6288="natural gas",VLOOKUP(D6288,'Cross-Page Data'!$I$4:$J$13,2,FALSE),IF(J6288="solar",VLOOKUP('Form 923'!D6288,'Cross-Page Data'!$I$14:$J$117,2,FALSE),J6288))</f>
        <v>heavy or residual fuel oil</v>
      </c>
      <c r="J6288" t="str">
        <f>VLOOKUP(E6288,'Cross-Page Data'!$D$4:$F$48,3,FALSE)</f>
        <v>heavy or residual fuel oil</v>
      </c>
      <c r="K6288" t="b">
        <f t="shared" si="98"/>
        <v>0</v>
      </c>
    </row>
    <row r="6289" ht="25.5" spans="1:11">
      <c r="A6289" s="120">
        <v>52168</v>
      </c>
      <c r="B6289" s="121" t="s">
        <v>205</v>
      </c>
      <c r="C6289" s="121" t="s">
        <v>210</v>
      </c>
      <c r="D6289" s="121" t="s">
        <v>73</v>
      </c>
      <c r="E6289" s="121" t="s">
        <v>38</v>
      </c>
      <c r="F6289" s="122">
        <v>643738</v>
      </c>
      <c r="G6289" s="122">
        <v>118333.52</v>
      </c>
      <c r="H6289" s="120">
        <v>2019</v>
      </c>
      <c r="I6289" t="str">
        <f>IF(J6289="natural gas",VLOOKUP(D6289,'Cross-Page Data'!$I$4:$J$13,2,FALSE),IF(J6289="solar",VLOOKUP('Form 923'!D6289,'Cross-Page Data'!$I$14:$J$117,2,FALSE),J6289))</f>
        <v>natural gas peaker</v>
      </c>
      <c r="J6289" t="str">
        <f>VLOOKUP(E6289,'Cross-Page Data'!$D$4:$F$48,3,FALSE)</f>
        <v>natural gas</v>
      </c>
      <c r="K6289" t="b">
        <f t="shared" si="98"/>
        <v>0</v>
      </c>
    </row>
    <row r="6290" ht="25.5" spans="1:11">
      <c r="A6290" s="120">
        <v>52168</v>
      </c>
      <c r="B6290" s="121" t="s">
        <v>205</v>
      </c>
      <c r="C6290" s="121" t="s">
        <v>210</v>
      </c>
      <c r="D6290" s="121" t="s">
        <v>73</v>
      </c>
      <c r="E6290" s="121" t="s">
        <v>152</v>
      </c>
      <c r="F6290" s="122">
        <v>0</v>
      </c>
      <c r="G6290" s="122">
        <v>0</v>
      </c>
      <c r="H6290" s="120">
        <v>2019</v>
      </c>
      <c r="I6290" t="str">
        <f>IF(J6290="natural gas",VLOOKUP(D6290,'Cross-Page Data'!$I$4:$J$13,2,FALSE),IF(J6290="solar",VLOOKUP('Form 923'!D6290,'Cross-Page Data'!$I$14:$J$117,2,FALSE),J6290))</f>
        <v>heavy or residual fuel oil</v>
      </c>
      <c r="J6290" t="str">
        <f>VLOOKUP(E6290,'Cross-Page Data'!$D$4:$F$48,3,FALSE)</f>
        <v>heavy or residual fuel oil</v>
      </c>
      <c r="K6290" t="b">
        <f t="shared" si="98"/>
        <v>0</v>
      </c>
    </row>
    <row r="6291" ht="25.5" spans="1:11">
      <c r="A6291" s="120">
        <v>52168</v>
      </c>
      <c r="B6291" s="121" t="s">
        <v>205</v>
      </c>
      <c r="C6291" s="121" t="s">
        <v>210</v>
      </c>
      <c r="D6291" s="121" t="s">
        <v>79</v>
      </c>
      <c r="E6291" s="121" t="s">
        <v>70</v>
      </c>
      <c r="F6291" s="122">
        <v>262</v>
      </c>
      <c r="G6291" s="122">
        <v>49</v>
      </c>
      <c r="H6291" s="120">
        <v>2019</v>
      </c>
      <c r="I6291" t="str">
        <f>IF(J6291="natural gas",VLOOKUP(D6291,'Cross-Page Data'!$I$4:$J$13,2,FALSE),IF(J6291="solar",VLOOKUP('Form 923'!D6291,'Cross-Page Data'!$I$14:$J$117,2,FALSE),J6291))</f>
        <v>heavy or residual fuel oil</v>
      </c>
      <c r="J6291" t="str">
        <f>VLOOKUP(E6291,'Cross-Page Data'!$D$4:$F$48,3,FALSE)</f>
        <v>heavy or residual fuel oil</v>
      </c>
      <c r="K6291" t="b">
        <f t="shared" si="98"/>
        <v>0</v>
      </c>
    </row>
    <row r="6292" ht="25.5" spans="1:11">
      <c r="A6292" s="120">
        <v>52168</v>
      </c>
      <c r="B6292" s="121" t="s">
        <v>205</v>
      </c>
      <c r="C6292" s="121" t="s">
        <v>210</v>
      </c>
      <c r="D6292" s="121" t="s">
        <v>68</v>
      </c>
      <c r="E6292" s="121" t="s">
        <v>70</v>
      </c>
      <c r="F6292" s="122">
        <v>20487</v>
      </c>
      <c r="G6292" s="122">
        <v>3727.43</v>
      </c>
      <c r="H6292" s="120">
        <v>2019</v>
      </c>
      <c r="I6292" t="str">
        <f>IF(J6292="natural gas",VLOOKUP(D6292,'Cross-Page Data'!$I$4:$J$13,2,FALSE),IF(J6292="solar",VLOOKUP('Form 923'!D6292,'Cross-Page Data'!$I$14:$J$117,2,FALSE),J6292))</f>
        <v>heavy or residual fuel oil</v>
      </c>
      <c r="J6292" t="str">
        <f>VLOOKUP(E6292,'Cross-Page Data'!$D$4:$F$48,3,FALSE)</f>
        <v>heavy or residual fuel oil</v>
      </c>
      <c r="K6292" t="b">
        <f t="shared" si="98"/>
        <v>0</v>
      </c>
    </row>
    <row r="6293" ht="25.5" spans="1:11">
      <c r="A6293" s="120">
        <v>52168</v>
      </c>
      <c r="B6293" s="121" t="s">
        <v>205</v>
      </c>
      <c r="C6293" s="121" t="s">
        <v>210</v>
      </c>
      <c r="D6293" s="121" t="s">
        <v>68</v>
      </c>
      <c r="E6293" s="121" t="s">
        <v>38</v>
      </c>
      <c r="F6293" s="122">
        <v>757328</v>
      </c>
      <c r="G6293" s="122">
        <v>137792.66</v>
      </c>
      <c r="H6293" s="120">
        <v>2019</v>
      </c>
      <c r="I6293" t="str">
        <f>IF(J6293="natural gas",VLOOKUP(D6293,'Cross-Page Data'!$I$4:$J$13,2,FALSE),IF(J6293="solar",VLOOKUP('Form 923'!D6293,'Cross-Page Data'!$I$14:$J$117,2,FALSE),J6293))</f>
        <v>natural gas nonpeaker - preexisting retiring</v>
      </c>
      <c r="J6293" t="str">
        <f>VLOOKUP(E6293,'Cross-Page Data'!$D$4:$F$48,3,FALSE)</f>
        <v>natural gas</v>
      </c>
      <c r="K6293" t="b">
        <f t="shared" si="98"/>
        <v>0</v>
      </c>
    </row>
    <row r="6294" ht="25.5" spans="1:11">
      <c r="A6294" s="120">
        <v>52168</v>
      </c>
      <c r="B6294" s="121" t="s">
        <v>205</v>
      </c>
      <c r="C6294" s="121" t="s">
        <v>210</v>
      </c>
      <c r="D6294" s="121" t="s">
        <v>68</v>
      </c>
      <c r="E6294" s="121" t="s">
        <v>152</v>
      </c>
      <c r="F6294" s="122">
        <v>0</v>
      </c>
      <c r="G6294" s="122">
        <v>0</v>
      </c>
      <c r="H6294" s="120">
        <v>2019</v>
      </c>
      <c r="I6294" t="str">
        <f>IF(J6294="natural gas",VLOOKUP(D6294,'Cross-Page Data'!$I$4:$J$13,2,FALSE),IF(J6294="solar",VLOOKUP('Form 923'!D6294,'Cross-Page Data'!$I$14:$J$117,2,FALSE),J6294))</f>
        <v>heavy or residual fuel oil</v>
      </c>
      <c r="J6294" t="str">
        <f>VLOOKUP(E6294,'Cross-Page Data'!$D$4:$F$48,3,FALSE)</f>
        <v>heavy or residual fuel oil</v>
      </c>
      <c r="K6294" t="b">
        <f t="shared" si="98"/>
        <v>0</v>
      </c>
    </row>
    <row r="6295" spans="1:11">
      <c r="A6295" s="120">
        <v>52169</v>
      </c>
      <c r="B6295" s="121" t="s">
        <v>205</v>
      </c>
      <c r="C6295" s="121" t="s">
        <v>208</v>
      </c>
      <c r="D6295" s="121" t="s">
        <v>73</v>
      </c>
      <c r="E6295" s="121" t="s">
        <v>38</v>
      </c>
      <c r="F6295" s="122">
        <v>3512890</v>
      </c>
      <c r="G6295" s="122">
        <v>806368</v>
      </c>
      <c r="H6295" s="120">
        <v>2019</v>
      </c>
      <c r="I6295" t="str">
        <f>IF(J6295="natural gas",VLOOKUP(D6295,'Cross-Page Data'!$I$4:$J$13,2,FALSE),IF(J6295="solar",VLOOKUP('Form 923'!D6295,'Cross-Page Data'!$I$14:$J$117,2,FALSE),J6295))</f>
        <v>natural gas peaker</v>
      </c>
      <c r="J6295" t="str">
        <f>VLOOKUP(E6295,'Cross-Page Data'!$D$4:$F$48,3,FALSE)</f>
        <v>natural gas</v>
      </c>
      <c r="K6295" t="b">
        <f t="shared" si="98"/>
        <v>0</v>
      </c>
    </row>
    <row r="6296" spans="1:11">
      <c r="A6296" s="120">
        <v>52171</v>
      </c>
      <c r="B6296" s="121" t="s">
        <v>201</v>
      </c>
      <c r="C6296" s="121" t="s">
        <v>206</v>
      </c>
      <c r="D6296" s="121" t="s">
        <v>116</v>
      </c>
      <c r="E6296" s="121" t="s">
        <v>170</v>
      </c>
      <c r="F6296" s="122">
        <v>37531</v>
      </c>
      <c r="G6296" s="122">
        <v>4216</v>
      </c>
      <c r="H6296" s="120">
        <v>2019</v>
      </c>
      <c r="I6296" t="str">
        <f>IF(J6296="natural gas",VLOOKUP(D6296,'Cross-Page Data'!$I$4:$J$13,2,FALSE),IF(J6296="solar",VLOOKUP('Form 923'!D6296,'Cross-Page Data'!$I$14:$J$117,2,FALSE),J6296))</f>
        <v>hydro</v>
      </c>
      <c r="J6296" t="str">
        <f>VLOOKUP(E6296,'Cross-Page Data'!$D$4:$F$48,3,FALSE)</f>
        <v>hydro</v>
      </c>
      <c r="K6296" t="b">
        <f t="shared" si="98"/>
        <v>1</v>
      </c>
    </row>
    <row r="6297" spans="1:11">
      <c r="A6297" s="120">
        <v>52173</v>
      </c>
      <c r="B6297" s="121" t="s">
        <v>201</v>
      </c>
      <c r="C6297" s="121" t="s">
        <v>206</v>
      </c>
      <c r="D6297" s="121" t="s">
        <v>116</v>
      </c>
      <c r="E6297" s="121" t="s">
        <v>170</v>
      </c>
      <c r="F6297" s="122">
        <v>433296</v>
      </c>
      <c r="G6297" s="122">
        <v>48674</v>
      </c>
      <c r="H6297" s="120">
        <v>2019</v>
      </c>
      <c r="I6297" t="str">
        <f>IF(J6297="natural gas",VLOOKUP(D6297,'Cross-Page Data'!$I$4:$J$13,2,FALSE),IF(J6297="solar",VLOOKUP('Form 923'!D6297,'Cross-Page Data'!$I$14:$J$117,2,FALSE),J6297))</f>
        <v>hydro</v>
      </c>
      <c r="J6297" t="str">
        <f>VLOOKUP(E6297,'Cross-Page Data'!$D$4:$F$48,3,FALSE)</f>
        <v>hydro</v>
      </c>
      <c r="K6297" t="b">
        <f t="shared" si="98"/>
        <v>1</v>
      </c>
    </row>
    <row r="6298" spans="1:11">
      <c r="A6298" s="120">
        <v>52174</v>
      </c>
      <c r="B6298" s="121" t="s">
        <v>201</v>
      </c>
      <c r="C6298" s="121" t="s">
        <v>206</v>
      </c>
      <c r="D6298" s="121" t="s">
        <v>68</v>
      </c>
      <c r="E6298" s="121" t="s">
        <v>76</v>
      </c>
      <c r="F6298" s="122">
        <v>331280</v>
      </c>
      <c r="G6298" s="122">
        <v>37214</v>
      </c>
      <c r="H6298" s="120">
        <v>2019</v>
      </c>
      <c r="I6298" t="str">
        <f>IF(J6298="natural gas",VLOOKUP(D6298,'Cross-Page Data'!$I$4:$J$13,2,FALSE),IF(J6298="solar",VLOOKUP('Form 923'!D6298,'Cross-Page Data'!$I$14:$J$117,2,FALSE),J6298))</f>
        <v>geothermal</v>
      </c>
      <c r="J6298" t="str">
        <f>VLOOKUP(E6298,'Cross-Page Data'!$D$4:$F$48,3,FALSE)</f>
        <v>geothermal</v>
      </c>
      <c r="K6298" t="b">
        <f t="shared" si="98"/>
        <v>1</v>
      </c>
    </row>
    <row r="6299" spans="1:11">
      <c r="A6299" s="120">
        <v>52175</v>
      </c>
      <c r="B6299" s="121" t="s">
        <v>205</v>
      </c>
      <c r="C6299" s="121" t="s">
        <v>209</v>
      </c>
      <c r="D6299" s="121" t="s">
        <v>68</v>
      </c>
      <c r="E6299" s="121" t="s">
        <v>38</v>
      </c>
      <c r="F6299" s="122">
        <v>0</v>
      </c>
      <c r="G6299" s="122">
        <v>0</v>
      </c>
      <c r="H6299" s="120">
        <v>2019</v>
      </c>
      <c r="I6299" t="str">
        <f>IF(J6299="natural gas",VLOOKUP(D6299,'Cross-Page Data'!$I$4:$J$13,2,FALSE),IF(J6299="solar",VLOOKUP('Form 923'!D6299,'Cross-Page Data'!$I$14:$J$117,2,FALSE),J6299))</f>
        <v>natural gas nonpeaker - preexisting retiring</v>
      </c>
      <c r="J6299" t="str">
        <f>VLOOKUP(E6299,'Cross-Page Data'!$D$4:$F$48,3,FALSE)</f>
        <v>natural gas</v>
      </c>
      <c r="K6299" t="b">
        <f t="shared" si="98"/>
        <v>0</v>
      </c>
    </row>
    <row r="6300" spans="1:11">
      <c r="A6300" s="120">
        <v>52175</v>
      </c>
      <c r="B6300" s="121" t="s">
        <v>205</v>
      </c>
      <c r="C6300" s="121" t="s">
        <v>209</v>
      </c>
      <c r="D6300" s="121" t="s">
        <v>68</v>
      </c>
      <c r="E6300" s="121" t="s">
        <v>140</v>
      </c>
      <c r="F6300" s="122">
        <v>923093</v>
      </c>
      <c r="G6300" s="122">
        <v>233559.51</v>
      </c>
      <c r="H6300" s="120">
        <v>2019</v>
      </c>
      <c r="I6300" t="str">
        <f>IF(J6300="natural gas",VLOOKUP(D6300,'Cross-Page Data'!$I$4:$J$13,2,FALSE),IF(J6300="solar",VLOOKUP('Form 923'!D6300,'Cross-Page Data'!$I$14:$J$117,2,FALSE),J6300))</f>
        <v>other</v>
      </c>
      <c r="J6300" t="str">
        <f>VLOOKUP(E6300,'Cross-Page Data'!$D$4:$F$48,3,FALSE)</f>
        <v>other</v>
      </c>
      <c r="K6300" t="b">
        <f t="shared" si="98"/>
        <v>0</v>
      </c>
    </row>
    <row r="6301" spans="1:11">
      <c r="A6301" s="120">
        <v>52176</v>
      </c>
      <c r="B6301" s="121" t="s">
        <v>205</v>
      </c>
      <c r="C6301" s="121" t="s">
        <v>208</v>
      </c>
      <c r="D6301" s="121" t="s">
        <v>39</v>
      </c>
      <c r="E6301" s="121" t="s">
        <v>38</v>
      </c>
      <c r="F6301" s="122">
        <v>651808</v>
      </c>
      <c r="G6301" s="122">
        <v>320810</v>
      </c>
      <c r="H6301" s="120">
        <v>2019</v>
      </c>
      <c r="I6301" t="str">
        <f>IF(J6301="natural gas",VLOOKUP(D6301,'Cross-Page Data'!$I$4:$J$13,2,FALSE),IF(J6301="solar",VLOOKUP('Form 923'!D6301,'Cross-Page Data'!$I$14:$J$117,2,FALSE),J6301))</f>
        <v>natural gas nonpeaker - preexisting nonretiring</v>
      </c>
      <c r="J6301" t="str">
        <f>VLOOKUP(E6301,'Cross-Page Data'!$D$4:$F$48,3,FALSE)</f>
        <v>natural gas</v>
      </c>
      <c r="K6301" t="b">
        <f t="shared" si="98"/>
        <v>0</v>
      </c>
    </row>
    <row r="6302" spans="1:11">
      <c r="A6302" s="120">
        <v>52176</v>
      </c>
      <c r="B6302" s="121" t="s">
        <v>205</v>
      </c>
      <c r="C6302" s="121" t="s">
        <v>208</v>
      </c>
      <c r="D6302" s="121" t="s">
        <v>61</v>
      </c>
      <c r="E6302" s="121" t="s">
        <v>38</v>
      </c>
      <c r="F6302" s="122">
        <v>8353150</v>
      </c>
      <c r="G6302" s="122">
        <v>681674</v>
      </c>
      <c r="H6302" s="120">
        <v>2019</v>
      </c>
      <c r="I6302" t="str">
        <f>IF(J6302="natural gas",VLOOKUP(D6302,'Cross-Page Data'!$I$4:$J$13,2,FALSE),IF(J6302="solar",VLOOKUP('Form 923'!D6302,'Cross-Page Data'!$I$14:$J$117,2,FALSE),J6302))</f>
        <v>natural gas nonpeaker - preexisting nonretiring</v>
      </c>
      <c r="J6302" t="str">
        <f>VLOOKUP(E6302,'Cross-Page Data'!$D$4:$F$48,3,FALSE)</f>
        <v>natural gas</v>
      </c>
      <c r="K6302" t="b">
        <f t="shared" si="98"/>
        <v>0</v>
      </c>
    </row>
    <row r="6303" spans="1:11">
      <c r="A6303" s="120">
        <v>52184</v>
      </c>
      <c r="B6303" s="121" t="s">
        <v>205</v>
      </c>
      <c r="C6303" s="121" t="s">
        <v>209</v>
      </c>
      <c r="D6303" s="121" t="s">
        <v>73</v>
      </c>
      <c r="E6303" s="121" t="s">
        <v>70</v>
      </c>
      <c r="F6303" s="122">
        <v>0</v>
      </c>
      <c r="G6303" s="122">
        <v>0</v>
      </c>
      <c r="H6303" s="120">
        <v>2019</v>
      </c>
      <c r="I6303" t="str">
        <f>IF(J6303="natural gas",VLOOKUP(D6303,'Cross-Page Data'!$I$4:$J$13,2,FALSE),IF(J6303="solar",VLOOKUP('Form 923'!D6303,'Cross-Page Data'!$I$14:$J$117,2,FALSE),J6303))</f>
        <v>heavy or residual fuel oil</v>
      </c>
      <c r="J6303" t="str">
        <f>VLOOKUP(E6303,'Cross-Page Data'!$D$4:$F$48,3,FALSE)</f>
        <v>heavy or residual fuel oil</v>
      </c>
      <c r="K6303" t="b">
        <f t="shared" si="98"/>
        <v>0</v>
      </c>
    </row>
    <row r="6304" spans="1:11">
      <c r="A6304" s="120">
        <v>52184</v>
      </c>
      <c r="B6304" s="121" t="s">
        <v>205</v>
      </c>
      <c r="C6304" s="121" t="s">
        <v>209</v>
      </c>
      <c r="D6304" s="121" t="s">
        <v>73</v>
      </c>
      <c r="E6304" s="121" t="s">
        <v>81</v>
      </c>
      <c r="F6304" s="122">
        <v>0</v>
      </c>
      <c r="G6304" s="122">
        <v>0</v>
      </c>
      <c r="H6304" s="120">
        <v>2019</v>
      </c>
      <c r="I6304" t="str">
        <f>IF(J6304="natural gas",VLOOKUP(D6304,'Cross-Page Data'!$I$4:$J$13,2,FALSE),IF(J6304="solar",VLOOKUP('Form 923'!D6304,'Cross-Page Data'!$I$14:$J$117,2,FALSE),J6304))</f>
        <v>petroleum</v>
      </c>
      <c r="J6304" t="str">
        <f>VLOOKUP(E6304,'Cross-Page Data'!$D$4:$F$48,3,FALSE)</f>
        <v>petroleum</v>
      </c>
      <c r="K6304" t="b">
        <f t="shared" si="98"/>
        <v>0</v>
      </c>
    </row>
    <row r="6305" spans="1:11">
      <c r="A6305" s="120">
        <v>52184</v>
      </c>
      <c r="B6305" s="121" t="s">
        <v>205</v>
      </c>
      <c r="C6305" s="121" t="s">
        <v>209</v>
      </c>
      <c r="D6305" s="121" t="s">
        <v>73</v>
      </c>
      <c r="E6305" s="121" t="s">
        <v>38</v>
      </c>
      <c r="F6305" s="122">
        <v>264702</v>
      </c>
      <c r="G6305" s="122">
        <v>68210</v>
      </c>
      <c r="H6305" s="120">
        <v>2019</v>
      </c>
      <c r="I6305" t="str">
        <f>IF(J6305="natural gas",VLOOKUP(D6305,'Cross-Page Data'!$I$4:$J$13,2,FALSE),IF(J6305="solar",VLOOKUP('Form 923'!D6305,'Cross-Page Data'!$I$14:$J$117,2,FALSE),J6305))</f>
        <v>natural gas peaker</v>
      </c>
      <c r="J6305" t="str">
        <f>VLOOKUP(E6305,'Cross-Page Data'!$D$4:$F$48,3,FALSE)</f>
        <v>natural gas</v>
      </c>
      <c r="K6305" t="b">
        <f t="shared" si="98"/>
        <v>0</v>
      </c>
    </row>
    <row r="6306" spans="1:11">
      <c r="A6306" s="120">
        <v>52186</v>
      </c>
      <c r="B6306" s="121" t="s">
        <v>205</v>
      </c>
      <c r="C6306" s="121" t="s">
        <v>208</v>
      </c>
      <c r="D6306" s="121" t="s">
        <v>73</v>
      </c>
      <c r="E6306" s="121" t="s">
        <v>38</v>
      </c>
      <c r="F6306" s="122">
        <v>30287</v>
      </c>
      <c r="G6306" s="122">
        <v>3722</v>
      </c>
      <c r="H6306" s="120">
        <v>2019</v>
      </c>
      <c r="I6306" t="str">
        <f>IF(J6306="natural gas",VLOOKUP(D6306,'Cross-Page Data'!$I$4:$J$13,2,FALSE),IF(J6306="solar",VLOOKUP('Form 923'!D6306,'Cross-Page Data'!$I$14:$J$117,2,FALSE),J6306))</f>
        <v>natural gas peaker</v>
      </c>
      <c r="J6306" t="str">
        <f>VLOOKUP(E6306,'Cross-Page Data'!$D$4:$F$48,3,FALSE)</f>
        <v>natural gas</v>
      </c>
      <c r="K6306" t="b">
        <f t="shared" si="98"/>
        <v>0</v>
      </c>
    </row>
    <row r="6307" spans="1:11">
      <c r="A6307" s="120">
        <v>52187</v>
      </c>
      <c r="B6307" s="121" t="s">
        <v>201</v>
      </c>
      <c r="C6307" s="121" t="s">
        <v>206</v>
      </c>
      <c r="D6307" s="121" t="s">
        <v>116</v>
      </c>
      <c r="E6307" s="121" t="s">
        <v>170</v>
      </c>
      <c r="F6307" s="122">
        <v>90018</v>
      </c>
      <c r="G6307" s="122">
        <v>10112</v>
      </c>
      <c r="H6307" s="120">
        <v>2019</v>
      </c>
      <c r="I6307" t="str">
        <f>IF(J6307="natural gas",VLOOKUP(D6307,'Cross-Page Data'!$I$4:$J$13,2,FALSE),IF(J6307="solar",VLOOKUP('Form 923'!D6307,'Cross-Page Data'!$I$14:$J$117,2,FALSE),J6307))</f>
        <v>hydro</v>
      </c>
      <c r="J6307" t="str">
        <f>VLOOKUP(E6307,'Cross-Page Data'!$D$4:$F$48,3,FALSE)</f>
        <v>hydro</v>
      </c>
      <c r="K6307" t="b">
        <f t="shared" si="98"/>
        <v>1</v>
      </c>
    </row>
    <row r="6308" spans="1:11">
      <c r="A6308" s="120">
        <v>52193</v>
      </c>
      <c r="B6308" s="121" t="s">
        <v>205</v>
      </c>
      <c r="C6308" s="121" t="s">
        <v>209</v>
      </c>
      <c r="D6308" s="121" t="s">
        <v>73</v>
      </c>
      <c r="E6308" s="121" t="s">
        <v>38</v>
      </c>
      <c r="F6308" s="122">
        <v>5320293</v>
      </c>
      <c r="G6308" s="122">
        <v>1000466</v>
      </c>
      <c r="H6308" s="120">
        <v>2019</v>
      </c>
      <c r="I6308" t="str">
        <f>IF(J6308="natural gas",VLOOKUP(D6308,'Cross-Page Data'!$I$4:$J$13,2,FALSE),IF(J6308="solar",VLOOKUP('Form 923'!D6308,'Cross-Page Data'!$I$14:$J$117,2,FALSE),J6308))</f>
        <v>natural gas peaker</v>
      </c>
      <c r="J6308" t="str">
        <f>VLOOKUP(E6308,'Cross-Page Data'!$D$4:$F$48,3,FALSE)</f>
        <v>natural gas</v>
      </c>
      <c r="K6308" t="b">
        <f t="shared" si="98"/>
        <v>0</v>
      </c>
    </row>
    <row r="6309" spans="1:11">
      <c r="A6309" s="120">
        <v>52193</v>
      </c>
      <c r="B6309" s="121" t="s">
        <v>205</v>
      </c>
      <c r="C6309" s="121" t="s">
        <v>209</v>
      </c>
      <c r="D6309" s="121" t="s">
        <v>73</v>
      </c>
      <c r="E6309" s="121" t="s">
        <v>144</v>
      </c>
      <c r="F6309" s="122">
        <v>0</v>
      </c>
      <c r="G6309" s="122">
        <v>0</v>
      </c>
      <c r="H6309" s="120">
        <v>2019</v>
      </c>
      <c r="I6309" t="str">
        <f>IF(J6309="natural gas",VLOOKUP(D6309,'Cross-Page Data'!$I$4:$J$13,2,FALSE),IF(J6309="solar",VLOOKUP('Form 923'!D6309,'Cross-Page Data'!$I$14:$J$117,2,FALSE),J6309))</f>
        <v>petroleum</v>
      </c>
      <c r="J6309" t="str">
        <f>VLOOKUP(E6309,'Cross-Page Data'!$D$4:$F$48,3,FALSE)</f>
        <v>petroleum</v>
      </c>
      <c r="K6309" t="b">
        <f t="shared" si="98"/>
        <v>0</v>
      </c>
    </row>
    <row r="6310" spans="1:11">
      <c r="A6310" s="120">
        <v>52193</v>
      </c>
      <c r="B6310" s="121" t="s">
        <v>205</v>
      </c>
      <c r="C6310" s="121" t="s">
        <v>209</v>
      </c>
      <c r="D6310" s="121" t="s">
        <v>68</v>
      </c>
      <c r="E6310" s="121" t="s">
        <v>38</v>
      </c>
      <c r="F6310" s="122">
        <v>673988</v>
      </c>
      <c r="G6310" s="122">
        <v>127582.62</v>
      </c>
      <c r="H6310" s="120">
        <v>2019</v>
      </c>
      <c r="I6310" t="str">
        <f>IF(J6310="natural gas",VLOOKUP(D6310,'Cross-Page Data'!$I$4:$J$13,2,FALSE),IF(J6310="solar",VLOOKUP('Form 923'!D6310,'Cross-Page Data'!$I$14:$J$117,2,FALSE),J6310))</f>
        <v>natural gas nonpeaker - preexisting retiring</v>
      </c>
      <c r="J6310" t="str">
        <f>VLOOKUP(E6310,'Cross-Page Data'!$D$4:$F$48,3,FALSE)</f>
        <v>natural gas</v>
      </c>
      <c r="K6310" t="b">
        <f t="shared" si="98"/>
        <v>0</v>
      </c>
    </row>
    <row r="6311" spans="1:11">
      <c r="A6311" s="120">
        <v>52193</v>
      </c>
      <c r="B6311" s="121" t="s">
        <v>205</v>
      </c>
      <c r="C6311" s="121" t="s">
        <v>209</v>
      </c>
      <c r="D6311" s="121" t="s">
        <v>68</v>
      </c>
      <c r="E6311" s="121" t="s">
        <v>140</v>
      </c>
      <c r="F6311" s="122">
        <v>1027363</v>
      </c>
      <c r="G6311" s="122">
        <v>193994.38</v>
      </c>
      <c r="H6311" s="120">
        <v>2019</v>
      </c>
      <c r="I6311" t="str">
        <f>IF(J6311="natural gas",VLOOKUP(D6311,'Cross-Page Data'!$I$4:$J$13,2,FALSE),IF(J6311="solar",VLOOKUP('Form 923'!D6311,'Cross-Page Data'!$I$14:$J$117,2,FALSE),J6311))</f>
        <v>other</v>
      </c>
      <c r="J6311" t="str">
        <f>VLOOKUP(E6311,'Cross-Page Data'!$D$4:$F$48,3,FALSE)</f>
        <v>other</v>
      </c>
      <c r="K6311" t="b">
        <f t="shared" si="98"/>
        <v>0</v>
      </c>
    </row>
    <row r="6312" spans="1:11">
      <c r="A6312" s="120">
        <v>52204</v>
      </c>
      <c r="B6312" s="121" t="s">
        <v>201</v>
      </c>
      <c r="C6312" s="121" t="s">
        <v>206</v>
      </c>
      <c r="D6312" s="121" t="s">
        <v>79</v>
      </c>
      <c r="E6312" s="121" t="s">
        <v>90</v>
      </c>
      <c r="F6312" s="122">
        <v>354238</v>
      </c>
      <c r="G6312" s="122">
        <v>28559</v>
      </c>
      <c r="H6312" s="120">
        <v>2019</v>
      </c>
      <c r="I6312" t="str">
        <f>IF(J6312="natural gas",VLOOKUP(D6312,'Cross-Page Data'!$I$4:$J$13,2,FALSE),IF(J6312="solar",VLOOKUP('Form 923'!D6312,'Cross-Page Data'!$I$14:$J$117,2,FALSE),J6312))</f>
        <v>biomass</v>
      </c>
      <c r="J6312" t="str">
        <f>VLOOKUP(E6312,'Cross-Page Data'!$D$4:$F$48,3,FALSE)</f>
        <v>biomass</v>
      </c>
      <c r="K6312" t="b">
        <f t="shared" si="98"/>
        <v>1</v>
      </c>
    </row>
    <row r="6313" spans="1:11">
      <c r="A6313" s="120">
        <v>54004</v>
      </c>
      <c r="B6313" s="121" t="s">
        <v>205</v>
      </c>
      <c r="C6313" s="121" t="s">
        <v>209</v>
      </c>
      <c r="D6313" s="121" t="s">
        <v>73</v>
      </c>
      <c r="E6313" s="121" t="s">
        <v>70</v>
      </c>
      <c r="F6313" s="122">
        <v>0</v>
      </c>
      <c r="G6313" s="122">
        <v>0</v>
      </c>
      <c r="H6313" s="120">
        <v>2019</v>
      </c>
      <c r="I6313" t="str">
        <f>IF(J6313="natural gas",VLOOKUP(D6313,'Cross-Page Data'!$I$4:$J$13,2,FALSE),IF(J6313="solar",VLOOKUP('Form 923'!D6313,'Cross-Page Data'!$I$14:$J$117,2,FALSE),J6313))</f>
        <v>heavy or residual fuel oil</v>
      </c>
      <c r="J6313" t="str">
        <f>VLOOKUP(E6313,'Cross-Page Data'!$D$4:$F$48,3,FALSE)</f>
        <v>heavy or residual fuel oil</v>
      </c>
      <c r="K6313" t="b">
        <f t="shared" si="98"/>
        <v>0</v>
      </c>
    </row>
    <row r="6314" spans="1:11">
      <c r="A6314" s="120">
        <v>54004</v>
      </c>
      <c r="B6314" s="121" t="s">
        <v>205</v>
      </c>
      <c r="C6314" s="121" t="s">
        <v>209</v>
      </c>
      <c r="D6314" s="121" t="s">
        <v>73</v>
      </c>
      <c r="E6314" s="121" t="s">
        <v>38</v>
      </c>
      <c r="F6314" s="122">
        <v>108193</v>
      </c>
      <c r="G6314" s="122">
        <v>26413.94</v>
      </c>
      <c r="H6314" s="120">
        <v>2019</v>
      </c>
      <c r="I6314" t="str">
        <f>IF(J6314="natural gas",VLOOKUP(D6314,'Cross-Page Data'!$I$4:$J$13,2,FALSE),IF(J6314="solar",VLOOKUP('Form 923'!D6314,'Cross-Page Data'!$I$14:$J$117,2,FALSE),J6314))</f>
        <v>natural gas peaker</v>
      </c>
      <c r="J6314" t="str">
        <f>VLOOKUP(E6314,'Cross-Page Data'!$D$4:$F$48,3,FALSE)</f>
        <v>natural gas</v>
      </c>
      <c r="K6314" t="b">
        <f t="shared" si="98"/>
        <v>0</v>
      </c>
    </row>
    <row r="6315" spans="1:11">
      <c r="A6315" s="120">
        <v>54004</v>
      </c>
      <c r="B6315" s="121" t="s">
        <v>205</v>
      </c>
      <c r="C6315" s="121" t="s">
        <v>209</v>
      </c>
      <c r="D6315" s="121" t="s">
        <v>68</v>
      </c>
      <c r="E6315" s="121" t="s">
        <v>54</v>
      </c>
      <c r="F6315" s="122">
        <v>0</v>
      </c>
      <c r="G6315" s="122">
        <v>0</v>
      </c>
      <c r="H6315" s="120">
        <v>2019</v>
      </c>
      <c r="I6315" t="str">
        <f>IF(J6315="natural gas",VLOOKUP(D6315,'Cross-Page Data'!$I$4:$J$13,2,FALSE),IF(J6315="solar",VLOOKUP('Form 923'!D6315,'Cross-Page Data'!$I$14:$J$117,2,FALSE),J6315))</f>
        <v>hard coal</v>
      </c>
      <c r="J6315" t="str">
        <f>VLOOKUP(E6315,'Cross-Page Data'!$D$4:$F$48,3,FALSE)</f>
        <v>hard coal</v>
      </c>
      <c r="K6315" t="b">
        <f t="shared" si="98"/>
        <v>0</v>
      </c>
    </row>
    <row r="6316" spans="1:11">
      <c r="A6316" s="120">
        <v>54004</v>
      </c>
      <c r="B6316" s="121" t="s">
        <v>205</v>
      </c>
      <c r="C6316" s="121" t="s">
        <v>209</v>
      </c>
      <c r="D6316" s="121" t="s">
        <v>68</v>
      </c>
      <c r="E6316" s="121" t="s">
        <v>38</v>
      </c>
      <c r="F6316" s="122">
        <v>7339</v>
      </c>
      <c r="G6316" s="122">
        <v>1472.716</v>
      </c>
      <c r="H6316" s="120">
        <v>2019</v>
      </c>
      <c r="I6316" t="str">
        <f>IF(J6316="natural gas",VLOOKUP(D6316,'Cross-Page Data'!$I$4:$J$13,2,FALSE),IF(J6316="solar",VLOOKUP('Form 923'!D6316,'Cross-Page Data'!$I$14:$J$117,2,FALSE),J6316))</f>
        <v>natural gas nonpeaker - preexisting retiring</v>
      </c>
      <c r="J6316" t="str">
        <f>VLOOKUP(E6316,'Cross-Page Data'!$D$4:$F$48,3,FALSE)</f>
        <v>natural gas</v>
      </c>
      <c r="K6316" t="b">
        <f t="shared" si="98"/>
        <v>0</v>
      </c>
    </row>
    <row r="6317" spans="1:11">
      <c r="A6317" s="120">
        <v>54004</v>
      </c>
      <c r="B6317" s="121" t="s">
        <v>205</v>
      </c>
      <c r="C6317" s="121" t="s">
        <v>209</v>
      </c>
      <c r="D6317" s="121" t="s">
        <v>68</v>
      </c>
      <c r="E6317" s="121" t="s">
        <v>137</v>
      </c>
      <c r="F6317" s="122">
        <v>49609</v>
      </c>
      <c r="G6317" s="122">
        <v>9974.967</v>
      </c>
      <c r="H6317" s="120">
        <v>2019</v>
      </c>
      <c r="I6317" t="str">
        <f>IF(J6317="natural gas",VLOOKUP(D6317,'Cross-Page Data'!$I$4:$J$13,2,FALSE),IF(J6317="solar",VLOOKUP('Form 923'!D6317,'Cross-Page Data'!$I$14:$J$117,2,FALSE),J6317))</f>
        <v>biomass</v>
      </c>
      <c r="J6317" t="str">
        <f>VLOOKUP(E6317,'Cross-Page Data'!$D$4:$F$48,3,FALSE)</f>
        <v>biomass</v>
      </c>
      <c r="K6317" t="b">
        <f t="shared" si="98"/>
        <v>0</v>
      </c>
    </row>
    <row r="6318" spans="1:11">
      <c r="A6318" s="120">
        <v>54004</v>
      </c>
      <c r="B6318" s="121" t="s">
        <v>205</v>
      </c>
      <c r="C6318" s="121" t="s">
        <v>209</v>
      </c>
      <c r="D6318" s="121" t="s">
        <v>68</v>
      </c>
      <c r="E6318" s="121" t="s">
        <v>160</v>
      </c>
      <c r="F6318" s="122">
        <v>0</v>
      </c>
      <c r="G6318" s="122">
        <v>0</v>
      </c>
      <c r="H6318" s="120">
        <v>2019</v>
      </c>
      <c r="I6318" t="str">
        <f>IF(J6318="natural gas",VLOOKUP(D6318,'Cross-Page Data'!$I$4:$J$13,2,FALSE),IF(J6318="solar",VLOOKUP('Form 923'!D6318,'Cross-Page Data'!$I$14:$J$117,2,FALSE),J6318))</f>
        <v>biomass</v>
      </c>
      <c r="J6318" t="str">
        <f>VLOOKUP(E6318,'Cross-Page Data'!$D$4:$F$48,3,FALSE)</f>
        <v>biomass</v>
      </c>
      <c r="K6318" t="b">
        <f t="shared" si="98"/>
        <v>0</v>
      </c>
    </row>
    <row r="6319" spans="1:11">
      <c r="A6319" s="120">
        <v>54004</v>
      </c>
      <c r="B6319" s="121" t="s">
        <v>205</v>
      </c>
      <c r="C6319" s="121" t="s">
        <v>209</v>
      </c>
      <c r="D6319" s="121" t="s">
        <v>68</v>
      </c>
      <c r="E6319" s="121" t="s">
        <v>166</v>
      </c>
      <c r="F6319" s="122">
        <v>447106</v>
      </c>
      <c r="G6319" s="122">
        <v>90249.82</v>
      </c>
      <c r="H6319" s="120">
        <v>2019</v>
      </c>
      <c r="I6319" t="str">
        <f>IF(J6319="natural gas",VLOOKUP(D6319,'Cross-Page Data'!$I$4:$J$13,2,FALSE),IF(J6319="solar",VLOOKUP('Form 923'!D6319,'Cross-Page Data'!$I$14:$J$117,2,FALSE),J6319))</f>
        <v>other</v>
      </c>
      <c r="J6319" t="str">
        <f>VLOOKUP(E6319,'Cross-Page Data'!$D$4:$F$48,3,FALSE)</f>
        <v>other</v>
      </c>
      <c r="K6319" t="b">
        <f t="shared" si="98"/>
        <v>0</v>
      </c>
    </row>
    <row r="6320" spans="1:11">
      <c r="A6320" s="120">
        <v>54004</v>
      </c>
      <c r="B6320" s="121" t="s">
        <v>205</v>
      </c>
      <c r="C6320" s="121" t="s">
        <v>209</v>
      </c>
      <c r="D6320" s="121" t="s">
        <v>68</v>
      </c>
      <c r="E6320" s="121" t="s">
        <v>176</v>
      </c>
      <c r="F6320" s="122">
        <v>464037</v>
      </c>
      <c r="G6320" s="122">
        <v>93686.497</v>
      </c>
      <c r="H6320" s="120">
        <v>2019</v>
      </c>
      <c r="I6320" t="str">
        <f>IF(J6320="natural gas",VLOOKUP(D6320,'Cross-Page Data'!$I$4:$J$13,2,FALSE),IF(J6320="solar",VLOOKUP('Form 923'!D6320,'Cross-Page Data'!$I$14:$J$117,2,FALSE),J6320))</f>
        <v>biomass</v>
      </c>
      <c r="J6320" t="str">
        <f>VLOOKUP(E6320,'Cross-Page Data'!$D$4:$F$48,3,FALSE)</f>
        <v>biomass</v>
      </c>
      <c r="K6320" t="b">
        <f t="shared" si="98"/>
        <v>0</v>
      </c>
    </row>
    <row r="6321" spans="1:11">
      <c r="A6321" s="120">
        <v>54006</v>
      </c>
      <c r="B6321" s="121" t="s">
        <v>201</v>
      </c>
      <c r="C6321" s="121" t="s">
        <v>206</v>
      </c>
      <c r="D6321" s="121" t="s">
        <v>116</v>
      </c>
      <c r="E6321" s="121" t="s">
        <v>170</v>
      </c>
      <c r="F6321" s="122">
        <v>489343</v>
      </c>
      <c r="G6321" s="122">
        <v>54970</v>
      </c>
      <c r="H6321" s="120">
        <v>2019</v>
      </c>
      <c r="I6321" t="str">
        <f>IF(J6321="natural gas",VLOOKUP(D6321,'Cross-Page Data'!$I$4:$J$13,2,FALSE),IF(J6321="solar",VLOOKUP('Form 923'!D6321,'Cross-Page Data'!$I$14:$J$117,2,FALSE),J6321))</f>
        <v>hydro</v>
      </c>
      <c r="J6321" t="str">
        <f>VLOOKUP(E6321,'Cross-Page Data'!$D$4:$F$48,3,FALSE)</f>
        <v>hydro</v>
      </c>
      <c r="K6321" t="b">
        <f t="shared" si="98"/>
        <v>1</v>
      </c>
    </row>
    <row r="6322" spans="1:11">
      <c r="A6322" s="120">
        <v>54034</v>
      </c>
      <c r="B6322" s="121" t="s">
        <v>201</v>
      </c>
      <c r="C6322" s="121" t="s">
        <v>206</v>
      </c>
      <c r="D6322" s="121" t="s">
        <v>39</v>
      </c>
      <c r="E6322" s="121" t="s">
        <v>70</v>
      </c>
      <c r="F6322" s="122">
        <v>0</v>
      </c>
      <c r="G6322" s="122">
        <v>0</v>
      </c>
      <c r="H6322" s="120">
        <v>2019</v>
      </c>
      <c r="I6322" t="str">
        <f>IF(J6322="natural gas",VLOOKUP(D6322,'Cross-Page Data'!$I$4:$J$13,2,FALSE),IF(J6322="solar",VLOOKUP('Form 923'!D6322,'Cross-Page Data'!$I$14:$J$117,2,FALSE),J6322))</f>
        <v>heavy or residual fuel oil</v>
      </c>
      <c r="J6322" t="str">
        <f>VLOOKUP(E6322,'Cross-Page Data'!$D$4:$F$48,3,FALSE)</f>
        <v>heavy or residual fuel oil</v>
      </c>
      <c r="K6322" t="b">
        <f t="shared" si="98"/>
        <v>1</v>
      </c>
    </row>
    <row r="6323" spans="1:11">
      <c r="A6323" s="120">
        <v>54034</v>
      </c>
      <c r="B6323" s="121" t="s">
        <v>201</v>
      </c>
      <c r="C6323" s="121" t="s">
        <v>206</v>
      </c>
      <c r="D6323" s="121" t="s">
        <v>39</v>
      </c>
      <c r="E6323" s="121" t="s">
        <v>38</v>
      </c>
      <c r="F6323" s="122">
        <v>4036</v>
      </c>
      <c r="G6323" s="122">
        <v>1139</v>
      </c>
      <c r="H6323" s="120">
        <v>2019</v>
      </c>
      <c r="I6323" t="str">
        <f>IF(J6323="natural gas",VLOOKUP(D6323,'Cross-Page Data'!$I$4:$J$13,2,FALSE),IF(J6323="solar",VLOOKUP('Form 923'!D6323,'Cross-Page Data'!$I$14:$J$117,2,FALSE),J6323))</f>
        <v>natural gas nonpeaker - preexisting nonretiring</v>
      </c>
      <c r="J6323" t="str">
        <f>VLOOKUP(E6323,'Cross-Page Data'!$D$4:$F$48,3,FALSE)</f>
        <v>natural gas</v>
      </c>
      <c r="K6323" t="b">
        <f t="shared" si="98"/>
        <v>1</v>
      </c>
    </row>
    <row r="6324" spans="1:11">
      <c r="A6324" s="120">
        <v>54034</v>
      </c>
      <c r="B6324" s="121" t="s">
        <v>201</v>
      </c>
      <c r="C6324" s="121" t="s">
        <v>206</v>
      </c>
      <c r="D6324" s="121" t="s">
        <v>61</v>
      </c>
      <c r="E6324" s="121" t="s">
        <v>70</v>
      </c>
      <c r="F6324" s="122">
        <v>0</v>
      </c>
      <c r="G6324" s="122">
        <v>0</v>
      </c>
      <c r="H6324" s="120">
        <v>2019</v>
      </c>
      <c r="I6324" t="str">
        <f>IF(J6324="natural gas",VLOOKUP(D6324,'Cross-Page Data'!$I$4:$J$13,2,FALSE),IF(J6324="solar",VLOOKUP('Form 923'!D6324,'Cross-Page Data'!$I$14:$J$117,2,FALSE),J6324))</f>
        <v>heavy or residual fuel oil</v>
      </c>
      <c r="J6324" t="str">
        <f>VLOOKUP(E6324,'Cross-Page Data'!$D$4:$F$48,3,FALSE)</f>
        <v>heavy or residual fuel oil</v>
      </c>
      <c r="K6324" t="b">
        <f t="shared" si="98"/>
        <v>1</v>
      </c>
    </row>
    <row r="6325" spans="1:11">
      <c r="A6325" s="120">
        <v>54034</v>
      </c>
      <c r="B6325" s="121" t="s">
        <v>201</v>
      </c>
      <c r="C6325" s="121" t="s">
        <v>206</v>
      </c>
      <c r="D6325" s="121" t="s">
        <v>61</v>
      </c>
      <c r="E6325" s="121" t="s">
        <v>38</v>
      </c>
      <c r="F6325" s="122">
        <v>28071</v>
      </c>
      <c r="G6325" s="122">
        <v>2339</v>
      </c>
      <c r="H6325" s="120">
        <v>2019</v>
      </c>
      <c r="I6325" t="str">
        <f>IF(J6325="natural gas",VLOOKUP(D6325,'Cross-Page Data'!$I$4:$J$13,2,FALSE),IF(J6325="solar",VLOOKUP('Form 923'!D6325,'Cross-Page Data'!$I$14:$J$117,2,FALSE),J6325))</f>
        <v>natural gas nonpeaker - preexisting nonretiring</v>
      </c>
      <c r="J6325" t="str">
        <f>VLOOKUP(E6325,'Cross-Page Data'!$D$4:$F$48,3,FALSE)</f>
        <v>natural gas</v>
      </c>
      <c r="K6325" t="b">
        <f t="shared" si="98"/>
        <v>1</v>
      </c>
    </row>
    <row r="6326" spans="1:11">
      <c r="A6326" s="120">
        <v>54038</v>
      </c>
      <c r="B6326" s="121" t="s">
        <v>201</v>
      </c>
      <c r="C6326" s="121" t="s">
        <v>206</v>
      </c>
      <c r="D6326" s="121" t="s">
        <v>68</v>
      </c>
      <c r="E6326" s="121" t="s">
        <v>76</v>
      </c>
      <c r="F6326" s="122">
        <v>0</v>
      </c>
      <c r="G6326" s="122">
        <v>0</v>
      </c>
      <c r="H6326" s="120">
        <v>2019</v>
      </c>
      <c r="I6326" t="str">
        <f>IF(J6326="natural gas",VLOOKUP(D6326,'Cross-Page Data'!$I$4:$J$13,2,FALSE),IF(J6326="solar",VLOOKUP('Form 923'!D6326,'Cross-Page Data'!$I$14:$J$117,2,FALSE),J6326))</f>
        <v>geothermal</v>
      </c>
      <c r="J6326" t="str">
        <f>VLOOKUP(E6326,'Cross-Page Data'!$D$4:$F$48,3,FALSE)</f>
        <v>geothermal</v>
      </c>
      <c r="K6326" t="b">
        <f t="shared" si="98"/>
        <v>1</v>
      </c>
    </row>
    <row r="6327" spans="1:11">
      <c r="A6327" s="120">
        <v>54041</v>
      </c>
      <c r="B6327" s="121" t="s">
        <v>205</v>
      </c>
      <c r="C6327" s="121" t="s">
        <v>208</v>
      </c>
      <c r="D6327" s="121" t="s">
        <v>39</v>
      </c>
      <c r="E6327" s="121" t="s">
        <v>70</v>
      </c>
      <c r="F6327" s="122">
        <v>0</v>
      </c>
      <c r="G6327" s="122">
        <v>0</v>
      </c>
      <c r="H6327" s="120">
        <v>2019</v>
      </c>
      <c r="I6327" t="str">
        <f>IF(J6327="natural gas",VLOOKUP(D6327,'Cross-Page Data'!$I$4:$J$13,2,FALSE),IF(J6327="solar",VLOOKUP('Form 923'!D6327,'Cross-Page Data'!$I$14:$J$117,2,FALSE),J6327))</f>
        <v>heavy or residual fuel oil</v>
      </c>
      <c r="J6327" t="str">
        <f>VLOOKUP(E6327,'Cross-Page Data'!$D$4:$F$48,3,FALSE)</f>
        <v>heavy or residual fuel oil</v>
      </c>
      <c r="K6327" t="b">
        <f t="shared" si="98"/>
        <v>0</v>
      </c>
    </row>
    <row r="6328" spans="1:11">
      <c r="A6328" s="120">
        <v>54041</v>
      </c>
      <c r="B6328" s="121" t="s">
        <v>205</v>
      </c>
      <c r="C6328" s="121" t="s">
        <v>208</v>
      </c>
      <c r="D6328" s="121" t="s">
        <v>39</v>
      </c>
      <c r="E6328" s="121" t="s">
        <v>38</v>
      </c>
      <c r="F6328" s="122">
        <v>0</v>
      </c>
      <c r="G6328" s="122">
        <v>63144.09</v>
      </c>
      <c r="H6328" s="120">
        <v>2019</v>
      </c>
      <c r="I6328" t="str">
        <f>IF(J6328="natural gas",VLOOKUP(D6328,'Cross-Page Data'!$I$4:$J$13,2,FALSE),IF(J6328="solar",VLOOKUP('Form 923'!D6328,'Cross-Page Data'!$I$14:$J$117,2,FALSE),J6328))</f>
        <v>natural gas nonpeaker - preexisting nonretiring</v>
      </c>
      <c r="J6328" t="str">
        <f>VLOOKUP(E6328,'Cross-Page Data'!$D$4:$F$48,3,FALSE)</f>
        <v>natural gas</v>
      </c>
      <c r="K6328" t="b">
        <f t="shared" si="98"/>
        <v>0</v>
      </c>
    </row>
    <row r="6329" spans="1:11">
      <c r="A6329" s="120">
        <v>54041</v>
      </c>
      <c r="B6329" s="121" t="s">
        <v>205</v>
      </c>
      <c r="C6329" s="121" t="s">
        <v>208</v>
      </c>
      <c r="D6329" s="121" t="s">
        <v>61</v>
      </c>
      <c r="E6329" s="121" t="s">
        <v>70</v>
      </c>
      <c r="F6329" s="122">
        <v>0</v>
      </c>
      <c r="G6329" s="122">
        <v>0</v>
      </c>
      <c r="H6329" s="120">
        <v>2019</v>
      </c>
      <c r="I6329" t="str">
        <f>IF(J6329="natural gas",VLOOKUP(D6329,'Cross-Page Data'!$I$4:$J$13,2,FALSE),IF(J6329="solar",VLOOKUP('Form 923'!D6329,'Cross-Page Data'!$I$14:$J$117,2,FALSE),J6329))</f>
        <v>heavy or residual fuel oil</v>
      </c>
      <c r="J6329" t="str">
        <f>VLOOKUP(E6329,'Cross-Page Data'!$D$4:$F$48,3,FALSE)</f>
        <v>heavy or residual fuel oil</v>
      </c>
      <c r="K6329" t="b">
        <f t="shared" si="98"/>
        <v>0</v>
      </c>
    </row>
    <row r="6330" spans="1:11">
      <c r="A6330" s="120">
        <v>54041</v>
      </c>
      <c r="B6330" s="121" t="s">
        <v>205</v>
      </c>
      <c r="C6330" s="121" t="s">
        <v>208</v>
      </c>
      <c r="D6330" s="121" t="s">
        <v>61</v>
      </c>
      <c r="E6330" s="121" t="s">
        <v>38</v>
      </c>
      <c r="F6330" s="122">
        <v>1935376</v>
      </c>
      <c r="G6330" s="122">
        <v>144375.77</v>
      </c>
      <c r="H6330" s="120">
        <v>2019</v>
      </c>
      <c r="I6330" t="str">
        <f>IF(J6330="natural gas",VLOOKUP(D6330,'Cross-Page Data'!$I$4:$J$13,2,FALSE),IF(J6330="solar",VLOOKUP('Form 923'!D6330,'Cross-Page Data'!$I$14:$J$117,2,FALSE),J6330))</f>
        <v>natural gas nonpeaker - preexisting nonretiring</v>
      </c>
      <c r="J6330" t="str">
        <f>VLOOKUP(E6330,'Cross-Page Data'!$D$4:$F$48,3,FALSE)</f>
        <v>natural gas</v>
      </c>
      <c r="K6330" t="b">
        <f t="shared" si="98"/>
        <v>0</v>
      </c>
    </row>
    <row r="6331" ht="25.5" spans="1:11">
      <c r="A6331" s="120">
        <v>54044</v>
      </c>
      <c r="B6331" s="121" t="s">
        <v>205</v>
      </c>
      <c r="C6331" s="121" t="s">
        <v>210</v>
      </c>
      <c r="D6331" s="121" t="s">
        <v>73</v>
      </c>
      <c r="E6331" s="121" t="s">
        <v>38</v>
      </c>
      <c r="F6331" s="122">
        <v>461540</v>
      </c>
      <c r="G6331" s="122">
        <v>92795.22</v>
      </c>
      <c r="H6331" s="120">
        <v>2019</v>
      </c>
      <c r="I6331" t="str">
        <f>IF(J6331="natural gas",VLOOKUP(D6331,'Cross-Page Data'!$I$4:$J$13,2,FALSE),IF(J6331="solar",VLOOKUP('Form 923'!D6331,'Cross-Page Data'!$I$14:$J$117,2,FALSE),J6331))</f>
        <v>natural gas peaker</v>
      </c>
      <c r="J6331" t="str">
        <f>VLOOKUP(E6331,'Cross-Page Data'!$D$4:$F$48,3,FALSE)</f>
        <v>natural gas</v>
      </c>
      <c r="K6331" t="b">
        <f t="shared" si="98"/>
        <v>0</v>
      </c>
    </row>
    <row r="6332" ht="25.5" spans="1:11">
      <c r="A6332" s="120">
        <v>54044</v>
      </c>
      <c r="B6332" s="121" t="s">
        <v>205</v>
      </c>
      <c r="C6332" s="121" t="s">
        <v>210</v>
      </c>
      <c r="D6332" s="121" t="s">
        <v>79</v>
      </c>
      <c r="E6332" s="121" t="s">
        <v>70</v>
      </c>
      <c r="F6332" s="122">
        <v>1068</v>
      </c>
      <c r="G6332" s="122">
        <v>214.813</v>
      </c>
      <c r="H6332" s="120">
        <v>2019</v>
      </c>
      <c r="I6332" t="str">
        <f>IF(J6332="natural gas",VLOOKUP(D6332,'Cross-Page Data'!$I$4:$J$13,2,FALSE),IF(J6332="solar",VLOOKUP('Form 923'!D6332,'Cross-Page Data'!$I$14:$J$117,2,FALSE),J6332))</f>
        <v>heavy or residual fuel oil</v>
      </c>
      <c r="J6332" t="str">
        <f>VLOOKUP(E6332,'Cross-Page Data'!$D$4:$F$48,3,FALSE)</f>
        <v>heavy or residual fuel oil</v>
      </c>
      <c r="K6332" t="b">
        <f t="shared" si="98"/>
        <v>0</v>
      </c>
    </row>
    <row r="6333" ht="25.5" spans="1:11">
      <c r="A6333" s="120">
        <v>54044</v>
      </c>
      <c r="B6333" s="121" t="s">
        <v>205</v>
      </c>
      <c r="C6333" s="121" t="s">
        <v>210</v>
      </c>
      <c r="D6333" s="121" t="s">
        <v>79</v>
      </c>
      <c r="E6333" s="121" t="s">
        <v>38</v>
      </c>
      <c r="F6333" s="122">
        <v>141931</v>
      </c>
      <c r="G6333" s="122">
        <v>28536.427</v>
      </c>
      <c r="H6333" s="120">
        <v>2019</v>
      </c>
      <c r="I6333" t="str">
        <f>IF(J6333="natural gas",VLOOKUP(D6333,'Cross-Page Data'!$I$4:$J$13,2,FALSE),IF(J6333="solar",VLOOKUP('Form 923'!D6333,'Cross-Page Data'!$I$14:$J$117,2,FALSE),J6333))</f>
        <v>natural gas peaker</v>
      </c>
      <c r="J6333" t="str">
        <f>VLOOKUP(E6333,'Cross-Page Data'!$D$4:$F$48,3,FALSE)</f>
        <v>natural gas</v>
      </c>
      <c r="K6333" t="b">
        <f t="shared" si="98"/>
        <v>0</v>
      </c>
    </row>
    <row r="6334" spans="1:11">
      <c r="A6334" s="120">
        <v>54056</v>
      </c>
      <c r="B6334" s="121" t="s">
        <v>201</v>
      </c>
      <c r="C6334" s="121" t="s">
        <v>206</v>
      </c>
      <c r="D6334" s="121" t="s">
        <v>39</v>
      </c>
      <c r="E6334" s="121" t="s">
        <v>70</v>
      </c>
      <c r="F6334" s="122">
        <v>0</v>
      </c>
      <c r="G6334" s="122">
        <v>37.785</v>
      </c>
      <c r="H6334" s="120">
        <v>2019</v>
      </c>
      <c r="I6334" t="str">
        <f>IF(J6334="natural gas",VLOOKUP(D6334,'Cross-Page Data'!$I$4:$J$13,2,FALSE),IF(J6334="solar",VLOOKUP('Form 923'!D6334,'Cross-Page Data'!$I$14:$J$117,2,FALSE),J6334))</f>
        <v>heavy or residual fuel oil</v>
      </c>
      <c r="J6334" t="str">
        <f>VLOOKUP(E6334,'Cross-Page Data'!$D$4:$F$48,3,FALSE)</f>
        <v>heavy or residual fuel oil</v>
      </c>
      <c r="K6334" t="b">
        <f t="shared" si="98"/>
        <v>1</v>
      </c>
    </row>
    <row r="6335" spans="1:11">
      <c r="A6335" s="120">
        <v>54056</v>
      </c>
      <c r="B6335" s="121" t="s">
        <v>201</v>
      </c>
      <c r="C6335" s="121" t="s">
        <v>206</v>
      </c>
      <c r="D6335" s="121" t="s">
        <v>39</v>
      </c>
      <c r="E6335" s="121" t="s">
        <v>38</v>
      </c>
      <c r="F6335" s="122">
        <v>29</v>
      </c>
      <c r="G6335" s="122">
        <v>1516.215</v>
      </c>
      <c r="H6335" s="120">
        <v>2019</v>
      </c>
      <c r="I6335" t="str">
        <f>IF(J6335="natural gas",VLOOKUP(D6335,'Cross-Page Data'!$I$4:$J$13,2,FALSE),IF(J6335="solar",VLOOKUP('Form 923'!D6335,'Cross-Page Data'!$I$14:$J$117,2,FALSE),J6335))</f>
        <v>natural gas nonpeaker - preexisting nonretiring</v>
      </c>
      <c r="J6335" t="str">
        <f>VLOOKUP(E6335,'Cross-Page Data'!$D$4:$F$48,3,FALSE)</f>
        <v>natural gas</v>
      </c>
      <c r="K6335" t="b">
        <f t="shared" si="98"/>
        <v>1</v>
      </c>
    </row>
    <row r="6336" spans="1:11">
      <c r="A6336" s="120">
        <v>54056</v>
      </c>
      <c r="B6336" s="121" t="s">
        <v>201</v>
      </c>
      <c r="C6336" s="121" t="s">
        <v>206</v>
      </c>
      <c r="D6336" s="121" t="s">
        <v>61</v>
      </c>
      <c r="E6336" s="121" t="s">
        <v>70</v>
      </c>
      <c r="F6336" s="122">
        <v>760</v>
      </c>
      <c r="G6336" s="122">
        <v>73.016</v>
      </c>
      <c r="H6336" s="120">
        <v>2019</v>
      </c>
      <c r="I6336" t="str">
        <f>IF(J6336="natural gas",VLOOKUP(D6336,'Cross-Page Data'!$I$4:$J$13,2,FALSE),IF(J6336="solar",VLOOKUP('Form 923'!D6336,'Cross-Page Data'!$I$14:$J$117,2,FALSE),J6336))</f>
        <v>heavy or residual fuel oil</v>
      </c>
      <c r="J6336" t="str">
        <f>VLOOKUP(E6336,'Cross-Page Data'!$D$4:$F$48,3,FALSE)</f>
        <v>heavy or residual fuel oil</v>
      </c>
      <c r="K6336" t="b">
        <f t="shared" si="98"/>
        <v>1</v>
      </c>
    </row>
    <row r="6337" spans="1:11">
      <c r="A6337" s="120">
        <v>54056</v>
      </c>
      <c r="B6337" s="121" t="s">
        <v>201</v>
      </c>
      <c r="C6337" s="121" t="s">
        <v>206</v>
      </c>
      <c r="D6337" s="121" t="s">
        <v>61</v>
      </c>
      <c r="E6337" s="121" t="s">
        <v>38</v>
      </c>
      <c r="F6337" s="122">
        <v>43613</v>
      </c>
      <c r="G6337" s="122">
        <v>2940.984</v>
      </c>
      <c r="H6337" s="120">
        <v>2019</v>
      </c>
      <c r="I6337" t="str">
        <f>IF(J6337="natural gas",VLOOKUP(D6337,'Cross-Page Data'!$I$4:$J$13,2,FALSE),IF(J6337="solar",VLOOKUP('Form 923'!D6337,'Cross-Page Data'!$I$14:$J$117,2,FALSE),J6337))</f>
        <v>natural gas nonpeaker - preexisting nonretiring</v>
      </c>
      <c r="J6337" t="str">
        <f>VLOOKUP(E6337,'Cross-Page Data'!$D$4:$F$48,3,FALSE)</f>
        <v>natural gas</v>
      </c>
      <c r="K6337" t="b">
        <f t="shared" si="98"/>
        <v>1</v>
      </c>
    </row>
    <row r="6338" spans="1:11">
      <c r="A6338" s="120">
        <v>54057</v>
      </c>
      <c r="B6338" s="121" t="s">
        <v>201</v>
      </c>
      <c r="C6338" s="121" t="s">
        <v>206</v>
      </c>
      <c r="D6338" s="121" t="s">
        <v>73</v>
      </c>
      <c r="E6338" s="121" t="s">
        <v>90</v>
      </c>
      <c r="F6338" s="122">
        <v>818404</v>
      </c>
      <c r="G6338" s="122">
        <v>42373</v>
      </c>
      <c r="H6338" s="120">
        <v>2019</v>
      </c>
      <c r="I6338" t="str">
        <f>IF(J6338="natural gas",VLOOKUP(D6338,'Cross-Page Data'!$I$4:$J$13,2,FALSE),IF(J6338="solar",VLOOKUP('Form 923'!D6338,'Cross-Page Data'!$I$14:$J$117,2,FALSE),J6338))</f>
        <v>biomass</v>
      </c>
      <c r="J6338" t="str">
        <f>VLOOKUP(E6338,'Cross-Page Data'!$D$4:$F$48,3,FALSE)</f>
        <v>biomass</v>
      </c>
      <c r="K6338" t="b">
        <f t="shared" si="98"/>
        <v>1</v>
      </c>
    </row>
    <row r="6339" spans="1:11">
      <c r="A6339" s="120">
        <v>54057</v>
      </c>
      <c r="B6339" s="121" t="s">
        <v>201</v>
      </c>
      <c r="C6339" s="121" t="s">
        <v>206</v>
      </c>
      <c r="D6339" s="121" t="s">
        <v>73</v>
      </c>
      <c r="E6339" s="121" t="s">
        <v>38</v>
      </c>
      <c r="F6339" s="122">
        <v>0</v>
      </c>
      <c r="G6339" s="122">
        <v>0</v>
      </c>
      <c r="H6339" s="120">
        <v>2019</v>
      </c>
      <c r="I6339" t="str">
        <f>IF(J6339="natural gas",VLOOKUP(D6339,'Cross-Page Data'!$I$4:$J$13,2,FALSE),IF(J6339="solar",VLOOKUP('Form 923'!D6339,'Cross-Page Data'!$I$14:$J$117,2,FALSE),J6339))</f>
        <v>natural gas peaker</v>
      </c>
      <c r="J6339" t="str">
        <f>VLOOKUP(E6339,'Cross-Page Data'!$D$4:$F$48,3,FALSE)</f>
        <v>natural gas</v>
      </c>
      <c r="K6339" t="b">
        <f t="shared" si="98"/>
        <v>1</v>
      </c>
    </row>
    <row r="6340" spans="1:11">
      <c r="A6340" s="120">
        <v>54076</v>
      </c>
      <c r="B6340" s="121" t="s">
        <v>205</v>
      </c>
      <c r="C6340" s="121" t="s">
        <v>208</v>
      </c>
      <c r="D6340" s="121" t="s">
        <v>39</v>
      </c>
      <c r="E6340" s="121" t="s">
        <v>70</v>
      </c>
      <c r="F6340" s="122">
        <v>0</v>
      </c>
      <c r="G6340" s="122">
        <v>47.042</v>
      </c>
      <c r="H6340" s="120">
        <v>2019</v>
      </c>
      <c r="I6340" t="str">
        <f>IF(J6340="natural gas",VLOOKUP(D6340,'Cross-Page Data'!$I$4:$J$13,2,FALSE),IF(J6340="solar",VLOOKUP('Form 923'!D6340,'Cross-Page Data'!$I$14:$J$117,2,FALSE),J6340))</f>
        <v>heavy or residual fuel oil</v>
      </c>
      <c r="J6340" t="str">
        <f>VLOOKUP(E6340,'Cross-Page Data'!$D$4:$F$48,3,FALSE)</f>
        <v>heavy or residual fuel oil</v>
      </c>
      <c r="K6340" t="b">
        <f t="shared" si="98"/>
        <v>0</v>
      </c>
    </row>
    <row r="6341" spans="1:11">
      <c r="A6341" s="120">
        <v>54076</v>
      </c>
      <c r="B6341" s="121" t="s">
        <v>205</v>
      </c>
      <c r="C6341" s="121" t="s">
        <v>208</v>
      </c>
      <c r="D6341" s="121" t="s">
        <v>39</v>
      </c>
      <c r="E6341" s="121" t="s">
        <v>38</v>
      </c>
      <c r="F6341" s="122">
        <v>254554</v>
      </c>
      <c r="G6341" s="122">
        <v>52267.958</v>
      </c>
      <c r="H6341" s="120">
        <v>2019</v>
      </c>
      <c r="I6341" t="str">
        <f>IF(J6341="natural gas",VLOOKUP(D6341,'Cross-Page Data'!$I$4:$J$13,2,FALSE),IF(J6341="solar",VLOOKUP('Form 923'!D6341,'Cross-Page Data'!$I$14:$J$117,2,FALSE),J6341))</f>
        <v>natural gas nonpeaker - preexisting nonretiring</v>
      </c>
      <c r="J6341" t="str">
        <f>VLOOKUP(E6341,'Cross-Page Data'!$D$4:$F$48,3,FALSE)</f>
        <v>natural gas</v>
      </c>
      <c r="K6341" t="b">
        <f t="shared" si="98"/>
        <v>0</v>
      </c>
    </row>
    <row r="6342" spans="1:11">
      <c r="A6342" s="120">
        <v>54076</v>
      </c>
      <c r="B6342" s="121" t="s">
        <v>205</v>
      </c>
      <c r="C6342" s="121" t="s">
        <v>208</v>
      </c>
      <c r="D6342" s="121" t="s">
        <v>61</v>
      </c>
      <c r="E6342" s="121" t="s">
        <v>70</v>
      </c>
      <c r="F6342" s="122">
        <v>929</v>
      </c>
      <c r="G6342" s="122">
        <v>79.493</v>
      </c>
      <c r="H6342" s="120">
        <v>2019</v>
      </c>
      <c r="I6342" t="str">
        <f>IF(J6342="natural gas",VLOOKUP(D6342,'Cross-Page Data'!$I$4:$J$13,2,FALSE),IF(J6342="solar",VLOOKUP('Form 923'!D6342,'Cross-Page Data'!$I$14:$J$117,2,FALSE),J6342))</f>
        <v>heavy or residual fuel oil</v>
      </c>
      <c r="J6342" t="str">
        <f>VLOOKUP(E6342,'Cross-Page Data'!$D$4:$F$48,3,FALSE)</f>
        <v>heavy or residual fuel oil</v>
      </c>
      <c r="K6342" t="b">
        <f t="shared" si="98"/>
        <v>0</v>
      </c>
    </row>
    <row r="6343" spans="1:11">
      <c r="A6343" s="120">
        <v>54076</v>
      </c>
      <c r="B6343" s="121" t="s">
        <v>205</v>
      </c>
      <c r="C6343" s="121" t="s">
        <v>208</v>
      </c>
      <c r="D6343" s="121" t="s">
        <v>61</v>
      </c>
      <c r="E6343" s="121" t="s">
        <v>38</v>
      </c>
      <c r="F6343" s="122">
        <v>793761</v>
      </c>
      <c r="G6343" s="122">
        <v>64193.507</v>
      </c>
      <c r="H6343" s="120">
        <v>2019</v>
      </c>
      <c r="I6343" t="str">
        <f>IF(J6343="natural gas",VLOOKUP(D6343,'Cross-Page Data'!$I$4:$J$13,2,FALSE),IF(J6343="solar",VLOOKUP('Form 923'!D6343,'Cross-Page Data'!$I$14:$J$117,2,FALSE),J6343))</f>
        <v>natural gas nonpeaker - preexisting nonretiring</v>
      </c>
      <c r="J6343" t="str">
        <f>VLOOKUP(E6343,'Cross-Page Data'!$D$4:$F$48,3,FALSE)</f>
        <v>natural gas</v>
      </c>
      <c r="K6343" t="b">
        <f t="shared" ref="K6343:K6406" si="99">IF(AND($N$6=FALSE,OR(C6343="Commercial NAICS Cogen",C6343="Industrial NAICS Cogen",C6343="NAICS-22 Cogen")),FALSE,IF(AND($N$7=FALSE,OR(C6343="Commercial NAICS Cogen",C6343="Commercial NAICS Non-Cogen",C6343="industrial NAICS Cogen",C6343="industrial NAICS non-cogen")),FALSE,TRUE))</f>
        <v>0</v>
      </c>
    </row>
    <row r="6344" spans="1:11">
      <c r="A6344" s="120">
        <v>54081</v>
      </c>
      <c r="B6344" s="121" t="s">
        <v>205</v>
      </c>
      <c r="C6344" s="121" t="s">
        <v>208</v>
      </c>
      <c r="D6344" s="121" t="s">
        <v>68</v>
      </c>
      <c r="E6344" s="121" t="s">
        <v>54</v>
      </c>
      <c r="F6344" s="122">
        <v>330921</v>
      </c>
      <c r="G6344" s="122">
        <v>7923.914</v>
      </c>
      <c r="H6344" s="120">
        <v>2019</v>
      </c>
      <c r="I6344" t="str">
        <f>IF(J6344="natural gas",VLOOKUP(D6344,'Cross-Page Data'!$I$4:$J$13,2,FALSE),IF(J6344="solar",VLOOKUP('Form 923'!D6344,'Cross-Page Data'!$I$14:$J$117,2,FALSE),J6344))</f>
        <v>hard coal</v>
      </c>
      <c r="J6344" t="str">
        <f>VLOOKUP(E6344,'Cross-Page Data'!$D$4:$F$48,3,FALSE)</f>
        <v>hard coal</v>
      </c>
      <c r="K6344" t="b">
        <f t="shared" si="99"/>
        <v>0</v>
      </c>
    </row>
    <row r="6345" spans="1:11">
      <c r="A6345" s="120">
        <v>54081</v>
      </c>
      <c r="B6345" s="121" t="s">
        <v>205</v>
      </c>
      <c r="C6345" s="121" t="s">
        <v>208</v>
      </c>
      <c r="D6345" s="121" t="s">
        <v>68</v>
      </c>
      <c r="E6345" s="121" t="s">
        <v>38</v>
      </c>
      <c r="F6345" s="122">
        <v>147808</v>
      </c>
      <c r="G6345" s="122">
        <v>8295.086</v>
      </c>
      <c r="H6345" s="120">
        <v>2019</v>
      </c>
      <c r="I6345" t="str">
        <f>IF(J6345="natural gas",VLOOKUP(D6345,'Cross-Page Data'!$I$4:$J$13,2,FALSE),IF(J6345="solar",VLOOKUP('Form 923'!D6345,'Cross-Page Data'!$I$14:$J$117,2,FALSE),J6345))</f>
        <v>natural gas nonpeaker - preexisting retiring</v>
      </c>
      <c r="J6345" t="str">
        <f>VLOOKUP(E6345,'Cross-Page Data'!$D$4:$F$48,3,FALSE)</f>
        <v>natural gas</v>
      </c>
      <c r="K6345" t="b">
        <f t="shared" si="99"/>
        <v>0</v>
      </c>
    </row>
    <row r="6346" spans="1:11">
      <c r="A6346" s="120">
        <v>54087</v>
      </c>
      <c r="B6346" s="121" t="s">
        <v>205</v>
      </c>
      <c r="C6346" s="121" t="s">
        <v>209</v>
      </c>
      <c r="D6346" s="121" t="s">
        <v>68</v>
      </c>
      <c r="E6346" s="121" t="s">
        <v>54</v>
      </c>
      <c r="F6346" s="122">
        <v>8262</v>
      </c>
      <c r="G6346" s="122">
        <v>1216.044</v>
      </c>
      <c r="H6346" s="120">
        <v>2019</v>
      </c>
      <c r="I6346" t="str">
        <f>IF(J6346="natural gas",VLOOKUP(D6346,'Cross-Page Data'!$I$4:$J$13,2,FALSE),IF(J6346="solar",VLOOKUP('Form 923'!D6346,'Cross-Page Data'!$I$14:$J$117,2,FALSE),J6346))</f>
        <v>hard coal</v>
      </c>
      <c r="J6346" t="str">
        <f>VLOOKUP(E6346,'Cross-Page Data'!$D$4:$F$48,3,FALSE)</f>
        <v>hard coal</v>
      </c>
      <c r="K6346" t="b">
        <f t="shared" si="99"/>
        <v>0</v>
      </c>
    </row>
    <row r="6347" spans="1:11">
      <c r="A6347" s="120">
        <v>54087</v>
      </c>
      <c r="B6347" s="121" t="s">
        <v>205</v>
      </c>
      <c r="C6347" s="121" t="s">
        <v>209</v>
      </c>
      <c r="D6347" s="121" t="s">
        <v>68</v>
      </c>
      <c r="E6347" s="121" t="s">
        <v>59</v>
      </c>
      <c r="F6347" s="122">
        <v>2204493</v>
      </c>
      <c r="G6347" s="122">
        <v>324468.63</v>
      </c>
      <c r="H6347" s="120">
        <v>2019</v>
      </c>
      <c r="I6347" t="str">
        <f>IF(J6347="natural gas",VLOOKUP(D6347,'Cross-Page Data'!$I$4:$J$13,2,FALSE),IF(J6347="solar",VLOOKUP('Form 923'!D6347,'Cross-Page Data'!$I$14:$J$117,2,FALSE),J6347))</f>
        <v>biomass</v>
      </c>
      <c r="J6347" t="str">
        <f>VLOOKUP(E6347,'Cross-Page Data'!$D$4:$F$48,3,FALSE)</f>
        <v>biomass</v>
      </c>
      <c r="K6347" t="b">
        <f t="shared" si="99"/>
        <v>0</v>
      </c>
    </row>
    <row r="6348" spans="1:11">
      <c r="A6348" s="120">
        <v>54087</v>
      </c>
      <c r="B6348" s="121" t="s">
        <v>205</v>
      </c>
      <c r="C6348" s="121" t="s">
        <v>209</v>
      </c>
      <c r="D6348" s="121" t="s">
        <v>68</v>
      </c>
      <c r="E6348" s="121" t="s">
        <v>70</v>
      </c>
      <c r="F6348" s="122">
        <v>0</v>
      </c>
      <c r="G6348" s="122">
        <v>0</v>
      </c>
      <c r="H6348" s="120">
        <v>2019</v>
      </c>
      <c r="I6348" t="str">
        <f>IF(J6348="natural gas",VLOOKUP(D6348,'Cross-Page Data'!$I$4:$J$13,2,FALSE),IF(J6348="solar",VLOOKUP('Form 923'!D6348,'Cross-Page Data'!$I$14:$J$117,2,FALSE),J6348))</f>
        <v>heavy or residual fuel oil</v>
      </c>
      <c r="J6348" t="str">
        <f>VLOOKUP(E6348,'Cross-Page Data'!$D$4:$F$48,3,FALSE)</f>
        <v>heavy or residual fuel oil</v>
      </c>
      <c r="K6348" t="b">
        <f t="shared" si="99"/>
        <v>0</v>
      </c>
    </row>
    <row r="6349" spans="1:11">
      <c r="A6349" s="120">
        <v>54087</v>
      </c>
      <c r="B6349" s="121" t="s">
        <v>205</v>
      </c>
      <c r="C6349" s="121" t="s">
        <v>209</v>
      </c>
      <c r="D6349" s="121" t="s">
        <v>68</v>
      </c>
      <c r="E6349" s="121" t="s">
        <v>38</v>
      </c>
      <c r="F6349" s="122">
        <v>100795</v>
      </c>
      <c r="G6349" s="122">
        <v>14835.314</v>
      </c>
      <c r="H6349" s="120">
        <v>2019</v>
      </c>
      <c r="I6349" t="str">
        <f>IF(J6349="natural gas",VLOOKUP(D6349,'Cross-Page Data'!$I$4:$J$13,2,FALSE),IF(J6349="solar",VLOOKUP('Form 923'!D6349,'Cross-Page Data'!$I$14:$J$117,2,FALSE),J6349))</f>
        <v>natural gas nonpeaker - preexisting retiring</v>
      </c>
      <c r="J6349" t="str">
        <f>VLOOKUP(E6349,'Cross-Page Data'!$D$4:$F$48,3,FALSE)</f>
        <v>natural gas</v>
      </c>
      <c r="K6349" t="b">
        <f t="shared" si="99"/>
        <v>0</v>
      </c>
    </row>
    <row r="6350" spans="1:11">
      <c r="A6350" s="120">
        <v>54087</v>
      </c>
      <c r="B6350" s="121" t="s">
        <v>205</v>
      </c>
      <c r="C6350" s="121" t="s">
        <v>209</v>
      </c>
      <c r="D6350" s="121" t="s">
        <v>68</v>
      </c>
      <c r="E6350" s="121" t="s">
        <v>152</v>
      </c>
      <c r="F6350" s="122">
        <v>11707</v>
      </c>
      <c r="G6350" s="122">
        <v>1722.917</v>
      </c>
      <c r="H6350" s="120">
        <v>2019</v>
      </c>
      <c r="I6350" t="str">
        <f>IF(J6350="natural gas",VLOOKUP(D6350,'Cross-Page Data'!$I$4:$J$13,2,FALSE),IF(J6350="solar",VLOOKUP('Form 923'!D6350,'Cross-Page Data'!$I$14:$J$117,2,FALSE),J6350))</f>
        <v>heavy or residual fuel oil</v>
      </c>
      <c r="J6350" t="str">
        <f>VLOOKUP(E6350,'Cross-Page Data'!$D$4:$F$48,3,FALSE)</f>
        <v>heavy or residual fuel oil</v>
      </c>
      <c r="K6350" t="b">
        <f t="shared" si="99"/>
        <v>0</v>
      </c>
    </row>
    <row r="6351" spans="1:11">
      <c r="A6351" s="120">
        <v>54087</v>
      </c>
      <c r="B6351" s="121" t="s">
        <v>205</v>
      </c>
      <c r="C6351" s="121" t="s">
        <v>209</v>
      </c>
      <c r="D6351" s="121" t="s">
        <v>68</v>
      </c>
      <c r="E6351" s="121" t="s">
        <v>166</v>
      </c>
      <c r="F6351" s="122">
        <v>250519</v>
      </c>
      <c r="G6351" s="122">
        <v>36872.902</v>
      </c>
      <c r="H6351" s="120">
        <v>2019</v>
      </c>
      <c r="I6351" t="str">
        <f>IF(J6351="natural gas",VLOOKUP(D6351,'Cross-Page Data'!$I$4:$J$13,2,FALSE),IF(J6351="solar",VLOOKUP('Form 923'!D6351,'Cross-Page Data'!$I$14:$J$117,2,FALSE),J6351))</f>
        <v>other</v>
      </c>
      <c r="J6351" t="str">
        <f>VLOOKUP(E6351,'Cross-Page Data'!$D$4:$F$48,3,FALSE)</f>
        <v>other</v>
      </c>
      <c r="K6351" t="b">
        <f t="shared" si="99"/>
        <v>0</v>
      </c>
    </row>
    <row r="6352" spans="1:11">
      <c r="A6352" s="120">
        <v>54087</v>
      </c>
      <c r="B6352" s="121" t="s">
        <v>205</v>
      </c>
      <c r="C6352" s="121" t="s">
        <v>209</v>
      </c>
      <c r="D6352" s="121" t="s">
        <v>68</v>
      </c>
      <c r="E6352" s="121" t="s">
        <v>176</v>
      </c>
      <c r="F6352" s="122">
        <v>740463</v>
      </c>
      <c r="G6352" s="122">
        <v>108985.19</v>
      </c>
      <c r="H6352" s="120">
        <v>2019</v>
      </c>
      <c r="I6352" t="str">
        <f>IF(J6352="natural gas",VLOOKUP(D6352,'Cross-Page Data'!$I$4:$J$13,2,FALSE),IF(J6352="solar",VLOOKUP('Form 923'!D6352,'Cross-Page Data'!$I$14:$J$117,2,FALSE),J6352))</f>
        <v>biomass</v>
      </c>
      <c r="J6352" t="str">
        <f>VLOOKUP(E6352,'Cross-Page Data'!$D$4:$F$48,3,FALSE)</f>
        <v>biomass</v>
      </c>
      <c r="K6352" t="b">
        <f t="shared" si="99"/>
        <v>0</v>
      </c>
    </row>
    <row r="6353" spans="1:11">
      <c r="A6353" s="120">
        <v>54091</v>
      </c>
      <c r="B6353" s="121" t="s">
        <v>205</v>
      </c>
      <c r="C6353" s="121" t="s">
        <v>209</v>
      </c>
      <c r="D6353" s="121" t="s">
        <v>73</v>
      </c>
      <c r="E6353" s="121" t="s">
        <v>38</v>
      </c>
      <c r="F6353" s="122">
        <v>931228</v>
      </c>
      <c r="G6353" s="122">
        <v>192905</v>
      </c>
      <c r="H6353" s="120">
        <v>2019</v>
      </c>
      <c r="I6353" t="str">
        <f>IF(J6353="natural gas",VLOOKUP(D6353,'Cross-Page Data'!$I$4:$J$13,2,FALSE),IF(J6353="solar",VLOOKUP('Form 923'!D6353,'Cross-Page Data'!$I$14:$J$117,2,FALSE),J6353))</f>
        <v>natural gas peaker</v>
      </c>
      <c r="J6353" t="str">
        <f>VLOOKUP(E6353,'Cross-Page Data'!$D$4:$F$48,3,FALSE)</f>
        <v>natural gas</v>
      </c>
      <c r="K6353" t="b">
        <f t="shared" si="99"/>
        <v>0</v>
      </c>
    </row>
    <row r="6354" spans="1:11">
      <c r="A6354" s="120">
        <v>54091</v>
      </c>
      <c r="B6354" s="121" t="s">
        <v>205</v>
      </c>
      <c r="C6354" s="121" t="s">
        <v>209</v>
      </c>
      <c r="D6354" s="121" t="s">
        <v>73</v>
      </c>
      <c r="E6354" s="121" t="s">
        <v>152</v>
      </c>
      <c r="F6354" s="122">
        <v>0</v>
      </c>
      <c r="G6354" s="122">
        <v>0</v>
      </c>
      <c r="H6354" s="120">
        <v>2019</v>
      </c>
      <c r="I6354" t="str">
        <f>IF(J6354="natural gas",VLOOKUP(D6354,'Cross-Page Data'!$I$4:$J$13,2,FALSE),IF(J6354="solar",VLOOKUP('Form 923'!D6354,'Cross-Page Data'!$I$14:$J$117,2,FALSE),J6354))</f>
        <v>heavy or residual fuel oil</v>
      </c>
      <c r="J6354" t="str">
        <f>VLOOKUP(E6354,'Cross-Page Data'!$D$4:$F$48,3,FALSE)</f>
        <v>heavy or residual fuel oil</v>
      </c>
      <c r="K6354" t="b">
        <f t="shared" si="99"/>
        <v>0</v>
      </c>
    </row>
    <row r="6355" spans="1:11">
      <c r="A6355" s="120">
        <v>54091</v>
      </c>
      <c r="B6355" s="121" t="s">
        <v>205</v>
      </c>
      <c r="C6355" s="121" t="s">
        <v>209</v>
      </c>
      <c r="D6355" s="121" t="s">
        <v>68</v>
      </c>
      <c r="E6355" s="121" t="s">
        <v>54</v>
      </c>
      <c r="F6355" s="122">
        <v>0</v>
      </c>
      <c r="G6355" s="122">
        <v>0</v>
      </c>
      <c r="H6355" s="120">
        <v>2019</v>
      </c>
      <c r="I6355" t="str">
        <f>IF(J6355="natural gas",VLOOKUP(D6355,'Cross-Page Data'!$I$4:$J$13,2,FALSE),IF(J6355="solar",VLOOKUP('Form 923'!D6355,'Cross-Page Data'!$I$14:$J$117,2,FALSE),J6355))</f>
        <v>hard coal</v>
      </c>
      <c r="J6355" t="str">
        <f>VLOOKUP(E6355,'Cross-Page Data'!$D$4:$F$48,3,FALSE)</f>
        <v>hard coal</v>
      </c>
      <c r="K6355" t="b">
        <f t="shared" si="99"/>
        <v>0</v>
      </c>
    </row>
    <row r="6356" spans="1:11">
      <c r="A6356" s="120">
        <v>54091</v>
      </c>
      <c r="B6356" s="121" t="s">
        <v>205</v>
      </c>
      <c r="C6356" s="121" t="s">
        <v>209</v>
      </c>
      <c r="D6356" s="121" t="s">
        <v>68</v>
      </c>
      <c r="E6356" s="121" t="s">
        <v>59</v>
      </c>
      <c r="F6356" s="122">
        <v>1357515</v>
      </c>
      <c r="G6356" s="122">
        <v>281211.9</v>
      </c>
      <c r="H6356" s="120">
        <v>2019</v>
      </c>
      <c r="I6356" t="str">
        <f>IF(J6356="natural gas",VLOOKUP(D6356,'Cross-Page Data'!$I$4:$J$13,2,FALSE),IF(J6356="solar",VLOOKUP('Form 923'!D6356,'Cross-Page Data'!$I$14:$J$117,2,FALSE),J6356))</f>
        <v>biomass</v>
      </c>
      <c r="J6356" t="str">
        <f>VLOOKUP(E6356,'Cross-Page Data'!$D$4:$F$48,3,FALSE)</f>
        <v>biomass</v>
      </c>
      <c r="K6356" t="b">
        <f t="shared" si="99"/>
        <v>0</v>
      </c>
    </row>
    <row r="6357" spans="1:11">
      <c r="A6357" s="120">
        <v>54091</v>
      </c>
      <c r="B6357" s="121" t="s">
        <v>205</v>
      </c>
      <c r="C6357" s="121" t="s">
        <v>209</v>
      </c>
      <c r="D6357" s="121" t="s">
        <v>68</v>
      </c>
      <c r="E6357" s="121" t="s">
        <v>70</v>
      </c>
      <c r="F6357" s="122">
        <v>0</v>
      </c>
      <c r="G6357" s="122">
        <v>0</v>
      </c>
      <c r="H6357" s="120">
        <v>2019</v>
      </c>
      <c r="I6357" t="str">
        <f>IF(J6357="natural gas",VLOOKUP(D6357,'Cross-Page Data'!$I$4:$J$13,2,FALSE),IF(J6357="solar",VLOOKUP('Form 923'!D6357,'Cross-Page Data'!$I$14:$J$117,2,FALSE),J6357))</f>
        <v>heavy or residual fuel oil</v>
      </c>
      <c r="J6357" t="str">
        <f>VLOOKUP(E6357,'Cross-Page Data'!$D$4:$F$48,3,FALSE)</f>
        <v>heavy or residual fuel oil</v>
      </c>
      <c r="K6357" t="b">
        <f t="shared" si="99"/>
        <v>0</v>
      </c>
    </row>
    <row r="6358" spans="1:11">
      <c r="A6358" s="120">
        <v>54091</v>
      </c>
      <c r="B6358" s="121" t="s">
        <v>205</v>
      </c>
      <c r="C6358" s="121" t="s">
        <v>209</v>
      </c>
      <c r="D6358" s="121" t="s">
        <v>68</v>
      </c>
      <c r="E6358" s="121" t="s">
        <v>38</v>
      </c>
      <c r="F6358" s="122">
        <v>874884</v>
      </c>
      <c r="G6358" s="122">
        <v>181234.07</v>
      </c>
      <c r="H6358" s="120">
        <v>2019</v>
      </c>
      <c r="I6358" t="str">
        <f>IF(J6358="natural gas",VLOOKUP(D6358,'Cross-Page Data'!$I$4:$J$13,2,FALSE),IF(J6358="solar",VLOOKUP('Form 923'!D6358,'Cross-Page Data'!$I$14:$J$117,2,FALSE),J6358))</f>
        <v>natural gas nonpeaker - preexisting retiring</v>
      </c>
      <c r="J6358" t="str">
        <f>VLOOKUP(E6358,'Cross-Page Data'!$D$4:$F$48,3,FALSE)</f>
        <v>natural gas</v>
      </c>
      <c r="K6358" t="b">
        <f t="shared" si="99"/>
        <v>0</v>
      </c>
    </row>
    <row r="6359" spans="1:11">
      <c r="A6359" s="120">
        <v>54091</v>
      </c>
      <c r="B6359" s="121" t="s">
        <v>205</v>
      </c>
      <c r="C6359" s="121" t="s">
        <v>209</v>
      </c>
      <c r="D6359" s="121" t="s">
        <v>68</v>
      </c>
      <c r="E6359" s="121" t="s">
        <v>152</v>
      </c>
      <c r="F6359" s="122">
        <v>0</v>
      </c>
      <c r="G6359" s="122">
        <v>0</v>
      </c>
      <c r="H6359" s="120">
        <v>2019</v>
      </c>
      <c r="I6359" t="str">
        <f>IF(J6359="natural gas",VLOOKUP(D6359,'Cross-Page Data'!$I$4:$J$13,2,FALSE),IF(J6359="solar",VLOOKUP('Form 923'!D6359,'Cross-Page Data'!$I$14:$J$117,2,FALSE),J6359))</f>
        <v>heavy or residual fuel oil</v>
      </c>
      <c r="J6359" t="str">
        <f>VLOOKUP(E6359,'Cross-Page Data'!$D$4:$F$48,3,FALSE)</f>
        <v>heavy or residual fuel oil</v>
      </c>
      <c r="K6359" t="b">
        <f t="shared" si="99"/>
        <v>0</v>
      </c>
    </row>
    <row r="6360" spans="1:11">
      <c r="A6360" s="120">
        <v>54091</v>
      </c>
      <c r="B6360" s="121" t="s">
        <v>205</v>
      </c>
      <c r="C6360" s="121" t="s">
        <v>209</v>
      </c>
      <c r="D6360" s="121" t="s">
        <v>68</v>
      </c>
      <c r="E6360" s="121" t="s">
        <v>166</v>
      </c>
      <c r="F6360" s="122">
        <v>98558</v>
      </c>
      <c r="G6360" s="122">
        <v>20416.461</v>
      </c>
      <c r="H6360" s="120">
        <v>2019</v>
      </c>
      <c r="I6360" t="str">
        <f>IF(J6360="natural gas",VLOOKUP(D6360,'Cross-Page Data'!$I$4:$J$13,2,FALSE),IF(J6360="solar",VLOOKUP('Form 923'!D6360,'Cross-Page Data'!$I$14:$J$117,2,FALSE),J6360))</f>
        <v>other</v>
      </c>
      <c r="J6360" t="str">
        <f>VLOOKUP(E6360,'Cross-Page Data'!$D$4:$F$48,3,FALSE)</f>
        <v>other</v>
      </c>
      <c r="K6360" t="b">
        <f t="shared" si="99"/>
        <v>0</v>
      </c>
    </row>
    <row r="6361" spans="1:11">
      <c r="A6361" s="120">
        <v>54091</v>
      </c>
      <c r="B6361" s="121" t="s">
        <v>205</v>
      </c>
      <c r="C6361" s="121" t="s">
        <v>209</v>
      </c>
      <c r="D6361" s="121" t="s">
        <v>68</v>
      </c>
      <c r="E6361" s="121" t="s">
        <v>176</v>
      </c>
      <c r="F6361" s="122">
        <v>571957</v>
      </c>
      <c r="G6361" s="122">
        <v>118481.57</v>
      </c>
      <c r="H6361" s="120">
        <v>2019</v>
      </c>
      <c r="I6361" t="str">
        <f>IF(J6361="natural gas",VLOOKUP(D6361,'Cross-Page Data'!$I$4:$J$13,2,FALSE),IF(J6361="solar",VLOOKUP('Form 923'!D6361,'Cross-Page Data'!$I$14:$J$117,2,FALSE),J6361))</f>
        <v>biomass</v>
      </c>
      <c r="J6361" t="str">
        <f>VLOOKUP(E6361,'Cross-Page Data'!$D$4:$F$48,3,FALSE)</f>
        <v>biomass</v>
      </c>
      <c r="K6361" t="b">
        <f t="shared" si="99"/>
        <v>0</v>
      </c>
    </row>
    <row r="6362" spans="1:11">
      <c r="A6362" s="120">
        <v>54091</v>
      </c>
      <c r="B6362" s="121" t="s">
        <v>205</v>
      </c>
      <c r="C6362" s="121" t="s">
        <v>209</v>
      </c>
      <c r="D6362" s="121" t="s">
        <v>68</v>
      </c>
      <c r="E6362" s="121" t="s">
        <v>183</v>
      </c>
      <c r="F6362" s="122">
        <v>0</v>
      </c>
      <c r="G6362" s="122">
        <v>0</v>
      </c>
      <c r="H6362" s="120">
        <v>2019</v>
      </c>
      <c r="I6362" t="str">
        <f>IF(J6362="natural gas",VLOOKUP(D6362,'Cross-Page Data'!$I$4:$J$13,2,FALSE),IF(J6362="solar",VLOOKUP('Form 923'!D6362,'Cross-Page Data'!$I$14:$J$117,2,FALSE),J6362))</f>
        <v>crude oil</v>
      </c>
      <c r="J6362" t="str">
        <f>VLOOKUP(E6362,'Cross-Page Data'!$D$4:$F$48,3,FALSE)</f>
        <v>crude oil</v>
      </c>
      <c r="K6362" t="b">
        <f t="shared" si="99"/>
        <v>0</v>
      </c>
    </row>
    <row r="6363" spans="1:11">
      <c r="A6363" s="120">
        <v>54096</v>
      </c>
      <c r="B6363" s="121" t="s">
        <v>205</v>
      </c>
      <c r="C6363" s="121" t="s">
        <v>209</v>
      </c>
      <c r="D6363" s="121" t="s">
        <v>39</v>
      </c>
      <c r="E6363" s="121" t="s">
        <v>70</v>
      </c>
      <c r="F6363" s="122">
        <v>0</v>
      </c>
      <c r="G6363" s="122">
        <v>0</v>
      </c>
      <c r="H6363" s="120">
        <v>2019</v>
      </c>
      <c r="I6363" t="str">
        <f>IF(J6363="natural gas",VLOOKUP(D6363,'Cross-Page Data'!$I$4:$J$13,2,FALSE),IF(J6363="solar",VLOOKUP('Form 923'!D6363,'Cross-Page Data'!$I$14:$J$117,2,FALSE),J6363))</f>
        <v>heavy or residual fuel oil</v>
      </c>
      <c r="J6363" t="str">
        <f>VLOOKUP(E6363,'Cross-Page Data'!$D$4:$F$48,3,FALSE)</f>
        <v>heavy or residual fuel oil</v>
      </c>
      <c r="K6363" t="b">
        <f t="shared" si="99"/>
        <v>0</v>
      </c>
    </row>
    <row r="6364" spans="1:11">
      <c r="A6364" s="120">
        <v>54096</v>
      </c>
      <c r="B6364" s="121" t="s">
        <v>205</v>
      </c>
      <c r="C6364" s="121" t="s">
        <v>209</v>
      </c>
      <c r="D6364" s="121" t="s">
        <v>39</v>
      </c>
      <c r="E6364" s="121" t="s">
        <v>38</v>
      </c>
      <c r="F6364" s="122">
        <v>367045</v>
      </c>
      <c r="G6364" s="122">
        <v>72985</v>
      </c>
      <c r="H6364" s="120">
        <v>2019</v>
      </c>
      <c r="I6364" t="str">
        <f>IF(J6364="natural gas",VLOOKUP(D6364,'Cross-Page Data'!$I$4:$J$13,2,FALSE),IF(J6364="solar",VLOOKUP('Form 923'!D6364,'Cross-Page Data'!$I$14:$J$117,2,FALSE),J6364))</f>
        <v>natural gas nonpeaker - preexisting nonretiring</v>
      </c>
      <c r="J6364" t="str">
        <f>VLOOKUP(E6364,'Cross-Page Data'!$D$4:$F$48,3,FALSE)</f>
        <v>natural gas</v>
      </c>
      <c r="K6364" t="b">
        <f t="shared" si="99"/>
        <v>0</v>
      </c>
    </row>
    <row r="6365" spans="1:11">
      <c r="A6365" s="120">
        <v>54096</v>
      </c>
      <c r="B6365" s="121" t="s">
        <v>205</v>
      </c>
      <c r="C6365" s="121" t="s">
        <v>209</v>
      </c>
      <c r="D6365" s="121" t="s">
        <v>61</v>
      </c>
      <c r="E6365" s="121" t="s">
        <v>70</v>
      </c>
      <c r="F6365" s="122">
        <v>0</v>
      </c>
      <c r="G6365" s="122">
        <v>0</v>
      </c>
      <c r="H6365" s="120">
        <v>2019</v>
      </c>
      <c r="I6365" t="str">
        <f>IF(J6365="natural gas",VLOOKUP(D6365,'Cross-Page Data'!$I$4:$J$13,2,FALSE),IF(J6365="solar",VLOOKUP('Form 923'!D6365,'Cross-Page Data'!$I$14:$J$117,2,FALSE),J6365))</f>
        <v>heavy or residual fuel oil</v>
      </c>
      <c r="J6365" t="str">
        <f>VLOOKUP(E6365,'Cross-Page Data'!$D$4:$F$48,3,FALSE)</f>
        <v>heavy or residual fuel oil</v>
      </c>
      <c r="K6365" t="b">
        <f t="shared" si="99"/>
        <v>0</v>
      </c>
    </row>
    <row r="6366" spans="1:11">
      <c r="A6366" s="120">
        <v>54096</v>
      </c>
      <c r="B6366" s="121" t="s">
        <v>205</v>
      </c>
      <c r="C6366" s="121" t="s">
        <v>209</v>
      </c>
      <c r="D6366" s="121" t="s">
        <v>61</v>
      </c>
      <c r="E6366" s="121" t="s">
        <v>38</v>
      </c>
      <c r="F6366" s="122">
        <v>1163892</v>
      </c>
      <c r="G6366" s="122">
        <v>227035</v>
      </c>
      <c r="H6366" s="120">
        <v>2019</v>
      </c>
      <c r="I6366" t="str">
        <f>IF(J6366="natural gas",VLOOKUP(D6366,'Cross-Page Data'!$I$4:$J$13,2,FALSE),IF(J6366="solar",VLOOKUP('Form 923'!D6366,'Cross-Page Data'!$I$14:$J$117,2,FALSE),J6366))</f>
        <v>natural gas nonpeaker - preexisting nonretiring</v>
      </c>
      <c r="J6366" t="str">
        <f>VLOOKUP(E6366,'Cross-Page Data'!$D$4:$F$48,3,FALSE)</f>
        <v>natural gas</v>
      </c>
      <c r="K6366" t="b">
        <f t="shared" si="99"/>
        <v>0</v>
      </c>
    </row>
    <row r="6367" spans="1:11">
      <c r="A6367" s="120">
        <v>54096</v>
      </c>
      <c r="B6367" s="121" t="s">
        <v>205</v>
      </c>
      <c r="C6367" s="121" t="s">
        <v>209</v>
      </c>
      <c r="D6367" s="121" t="s">
        <v>68</v>
      </c>
      <c r="E6367" s="121" t="s">
        <v>59</v>
      </c>
      <c r="F6367" s="122">
        <v>1148008</v>
      </c>
      <c r="G6367" s="122">
        <v>218700.31</v>
      </c>
      <c r="H6367" s="120">
        <v>2019</v>
      </c>
      <c r="I6367" t="str">
        <f>IF(J6367="natural gas",VLOOKUP(D6367,'Cross-Page Data'!$I$4:$J$13,2,FALSE),IF(J6367="solar",VLOOKUP('Form 923'!D6367,'Cross-Page Data'!$I$14:$J$117,2,FALSE),J6367))</f>
        <v>biomass</v>
      </c>
      <c r="J6367" t="str">
        <f>VLOOKUP(E6367,'Cross-Page Data'!$D$4:$F$48,3,FALSE)</f>
        <v>biomass</v>
      </c>
      <c r="K6367" t="b">
        <f t="shared" si="99"/>
        <v>0</v>
      </c>
    </row>
    <row r="6368" spans="1:11">
      <c r="A6368" s="120">
        <v>54096</v>
      </c>
      <c r="B6368" s="121" t="s">
        <v>205</v>
      </c>
      <c r="C6368" s="121" t="s">
        <v>209</v>
      </c>
      <c r="D6368" s="121" t="s">
        <v>68</v>
      </c>
      <c r="E6368" s="121" t="s">
        <v>38</v>
      </c>
      <c r="F6368" s="122">
        <v>435434</v>
      </c>
      <c r="G6368" s="122">
        <v>82951.691</v>
      </c>
      <c r="H6368" s="120">
        <v>2019</v>
      </c>
      <c r="I6368" t="str">
        <f>IF(J6368="natural gas",VLOOKUP(D6368,'Cross-Page Data'!$I$4:$J$13,2,FALSE),IF(J6368="solar",VLOOKUP('Form 923'!D6368,'Cross-Page Data'!$I$14:$J$117,2,FALSE),J6368))</f>
        <v>natural gas nonpeaker - preexisting retiring</v>
      </c>
      <c r="J6368" t="str">
        <f>VLOOKUP(E6368,'Cross-Page Data'!$D$4:$F$48,3,FALSE)</f>
        <v>natural gas</v>
      </c>
      <c r="K6368" t="b">
        <f t="shared" si="99"/>
        <v>0</v>
      </c>
    </row>
    <row r="6369" spans="1:11">
      <c r="A6369" s="120">
        <v>54098</v>
      </c>
      <c r="B6369" s="121" t="s">
        <v>205</v>
      </c>
      <c r="C6369" s="121" t="s">
        <v>209</v>
      </c>
      <c r="D6369" s="121" t="s">
        <v>68</v>
      </c>
      <c r="E6369" s="121" t="s">
        <v>54</v>
      </c>
      <c r="F6369" s="122">
        <v>353702</v>
      </c>
      <c r="G6369" s="122">
        <v>68023.89</v>
      </c>
      <c r="H6369" s="120">
        <v>2019</v>
      </c>
      <c r="I6369" t="str">
        <f>IF(J6369="natural gas",VLOOKUP(D6369,'Cross-Page Data'!$I$4:$J$13,2,FALSE),IF(J6369="solar",VLOOKUP('Form 923'!D6369,'Cross-Page Data'!$I$14:$J$117,2,FALSE),J6369))</f>
        <v>hard coal</v>
      </c>
      <c r="J6369" t="str">
        <f>VLOOKUP(E6369,'Cross-Page Data'!$D$4:$F$48,3,FALSE)</f>
        <v>hard coal</v>
      </c>
      <c r="K6369" t="b">
        <f t="shared" si="99"/>
        <v>0</v>
      </c>
    </row>
    <row r="6370" spans="1:11">
      <c r="A6370" s="120">
        <v>54098</v>
      </c>
      <c r="B6370" s="121" t="s">
        <v>205</v>
      </c>
      <c r="C6370" s="121" t="s">
        <v>209</v>
      </c>
      <c r="D6370" s="121" t="s">
        <v>68</v>
      </c>
      <c r="E6370" s="121" t="s">
        <v>59</v>
      </c>
      <c r="F6370" s="122">
        <v>444374</v>
      </c>
      <c r="G6370" s="122">
        <v>85462.16</v>
      </c>
      <c r="H6370" s="120">
        <v>2019</v>
      </c>
      <c r="I6370" t="str">
        <f>IF(J6370="natural gas",VLOOKUP(D6370,'Cross-Page Data'!$I$4:$J$13,2,FALSE),IF(J6370="solar",VLOOKUP('Form 923'!D6370,'Cross-Page Data'!$I$14:$J$117,2,FALSE),J6370))</f>
        <v>biomass</v>
      </c>
      <c r="J6370" t="str">
        <f>VLOOKUP(E6370,'Cross-Page Data'!$D$4:$F$48,3,FALSE)</f>
        <v>biomass</v>
      </c>
      <c r="K6370" t="b">
        <f t="shared" si="99"/>
        <v>0</v>
      </c>
    </row>
    <row r="6371" spans="1:11">
      <c r="A6371" s="120">
        <v>54098</v>
      </c>
      <c r="B6371" s="121" t="s">
        <v>205</v>
      </c>
      <c r="C6371" s="121" t="s">
        <v>209</v>
      </c>
      <c r="D6371" s="121" t="s">
        <v>68</v>
      </c>
      <c r="E6371" s="121" t="s">
        <v>70</v>
      </c>
      <c r="F6371" s="122">
        <v>0</v>
      </c>
      <c r="G6371" s="122">
        <v>0</v>
      </c>
      <c r="H6371" s="120">
        <v>2019</v>
      </c>
      <c r="I6371" t="str">
        <f>IF(J6371="natural gas",VLOOKUP(D6371,'Cross-Page Data'!$I$4:$J$13,2,FALSE),IF(J6371="solar",VLOOKUP('Form 923'!D6371,'Cross-Page Data'!$I$14:$J$117,2,FALSE),J6371))</f>
        <v>heavy or residual fuel oil</v>
      </c>
      <c r="J6371" t="str">
        <f>VLOOKUP(E6371,'Cross-Page Data'!$D$4:$F$48,3,FALSE)</f>
        <v>heavy or residual fuel oil</v>
      </c>
      <c r="K6371" t="b">
        <f t="shared" si="99"/>
        <v>0</v>
      </c>
    </row>
    <row r="6372" spans="1:11">
      <c r="A6372" s="120">
        <v>54098</v>
      </c>
      <c r="B6372" s="121" t="s">
        <v>205</v>
      </c>
      <c r="C6372" s="121" t="s">
        <v>209</v>
      </c>
      <c r="D6372" s="121" t="s">
        <v>68</v>
      </c>
      <c r="E6372" s="121" t="s">
        <v>38</v>
      </c>
      <c r="F6372" s="122">
        <v>105943</v>
      </c>
      <c r="G6372" s="122">
        <v>20375.338</v>
      </c>
      <c r="H6372" s="120">
        <v>2019</v>
      </c>
      <c r="I6372" t="str">
        <f>IF(J6372="natural gas",VLOOKUP(D6372,'Cross-Page Data'!$I$4:$J$13,2,FALSE),IF(J6372="solar",VLOOKUP('Form 923'!D6372,'Cross-Page Data'!$I$14:$J$117,2,FALSE),J6372))</f>
        <v>natural gas nonpeaker - preexisting retiring</v>
      </c>
      <c r="J6372" t="str">
        <f>VLOOKUP(E6372,'Cross-Page Data'!$D$4:$F$48,3,FALSE)</f>
        <v>natural gas</v>
      </c>
      <c r="K6372" t="b">
        <f t="shared" si="99"/>
        <v>0</v>
      </c>
    </row>
    <row r="6373" spans="1:11">
      <c r="A6373" s="120">
        <v>54098</v>
      </c>
      <c r="B6373" s="121" t="s">
        <v>205</v>
      </c>
      <c r="C6373" s="121" t="s">
        <v>209</v>
      </c>
      <c r="D6373" s="121" t="s">
        <v>68</v>
      </c>
      <c r="E6373" s="121" t="s">
        <v>144</v>
      </c>
      <c r="F6373" s="122">
        <v>0</v>
      </c>
      <c r="G6373" s="122">
        <v>0</v>
      </c>
      <c r="H6373" s="120">
        <v>2019</v>
      </c>
      <c r="I6373" t="str">
        <f>IF(J6373="natural gas",VLOOKUP(D6373,'Cross-Page Data'!$I$4:$J$13,2,FALSE),IF(J6373="solar",VLOOKUP('Form 923'!D6373,'Cross-Page Data'!$I$14:$J$117,2,FALSE),J6373))</f>
        <v>petroleum</v>
      </c>
      <c r="J6373" t="str">
        <f>VLOOKUP(E6373,'Cross-Page Data'!$D$4:$F$48,3,FALSE)</f>
        <v>petroleum</v>
      </c>
      <c r="K6373" t="b">
        <f t="shared" si="99"/>
        <v>0</v>
      </c>
    </row>
    <row r="6374" spans="1:11">
      <c r="A6374" s="120">
        <v>54098</v>
      </c>
      <c r="B6374" s="121" t="s">
        <v>205</v>
      </c>
      <c r="C6374" s="121" t="s">
        <v>209</v>
      </c>
      <c r="D6374" s="121" t="s">
        <v>68</v>
      </c>
      <c r="E6374" s="121" t="s">
        <v>152</v>
      </c>
      <c r="F6374" s="122">
        <v>434</v>
      </c>
      <c r="G6374" s="122">
        <v>83.627</v>
      </c>
      <c r="H6374" s="120">
        <v>2019</v>
      </c>
      <c r="I6374" t="str">
        <f>IF(J6374="natural gas",VLOOKUP(D6374,'Cross-Page Data'!$I$4:$J$13,2,FALSE),IF(J6374="solar",VLOOKUP('Form 923'!D6374,'Cross-Page Data'!$I$14:$J$117,2,FALSE),J6374))</f>
        <v>heavy or residual fuel oil</v>
      </c>
      <c r="J6374" t="str">
        <f>VLOOKUP(E6374,'Cross-Page Data'!$D$4:$F$48,3,FALSE)</f>
        <v>heavy or residual fuel oil</v>
      </c>
      <c r="K6374" t="b">
        <f t="shared" si="99"/>
        <v>0</v>
      </c>
    </row>
    <row r="6375" spans="1:11">
      <c r="A6375" s="120">
        <v>54098</v>
      </c>
      <c r="B6375" s="121" t="s">
        <v>205</v>
      </c>
      <c r="C6375" s="121" t="s">
        <v>209</v>
      </c>
      <c r="D6375" s="121" t="s">
        <v>68</v>
      </c>
      <c r="E6375" s="121" t="s">
        <v>166</v>
      </c>
      <c r="F6375" s="122">
        <v>11452</v>
      </c>
      <c r="G6375" s="122">
        <v>2202.21</v>
      </c>
      <c r="H6375" s="120">
        <v>2019</v>
      </c>
      <c r="I6375" t="str">
        <f>IF(J6375="natural gas",VLOOKUP(D6375,'Cross-Page Data'!$I$4:$J$13,2,FALSE),IF(J6375="solar",VLOOKUP('Form 923'!D6375,'Cross-Page Data'!$I$14:$J$117,2,FALSE),J6375))</f>
        <v>other</v>
      </c>
      <c r="J6375" t="str">
        <f>VLOOKUP(E6375,'Cross-Page Data'!$D$4:$F$48,3,FALSE)</f>
        <v>other</v>
      </c>
      <c r="K6375" t="b">
        <f t="shared" si="99"/>
        <v>0</v>
      </c>
    </row>
    <row r="6376" spans="1:11">
      <c r="A6376" s="120">
        <v>54098</v>
      </c>
      <c r="B6376" s="121" t="s">
        <v>205</v>
      </c>
      <c r="C6376" s="121" t="s">
        <v>209</v>
      </c>
      <c r="D6376" s="121" t="s">
        <v>68</v>
      </c>
      <c r="E6376" s="121" t="s">
        <v>176</v>
      </c>
      <c r="F6376" s="122">
        <v>95735</v>
      </c>
      <c r="G6376" s="122">
        <v>18411.775</v>
      </c>
      <c r="H6376" s="120">
        <v>2019</v>
      </c>
      <c r="I6376" t="str">
        <f>IF(J6376="natural gas",VLOOKUP(D6376,'Cross-Page Data'!$I$4:$J$13,2,FALSE),IF(J6376="solar",VLOOKUP('Form 923'!D6376,'Cross-Page Data'!$I$14:$J$117,2,FALSE),J6376))</f>
        <v>biomass</v>
      </c>
      <c r="J6376" t="str">
        <f>VLOOKUP(E6376,'Cross-Page Data'!$D$4:$F$48,3,FALSE)</f>
        <v>biomass</v>
      </c>
      <c r="K6376" t="b">
        <f t="shared" si="99"/>
        <v>0</v>
      </c>
    </row>
    <row r="6377" spans="1:11">
      <c r="A6377" s="120">
        <v>54099</v>
      </c>
      <c r="B6377" s="121" t="s">
        <v>205</v>
      </c>
      <c r="C6377" s="121" t="s">
        <v>209</v>
      </c>
      <c r="D6377" s="121" t="s">
        <v>68</v>
      </c>
      <c r="E6377" s="121" t="s">
        <v>59</v>
      </c>
      <c r="F6377" s="122">
        <v>415473</v>
      </c>
      <c r="G6377" s="122">
        <v>72592.585</v>
      </c>
      <c r="H6377" s="120">
        <v>2019</v>
      </c>
      <c r="I6377" t="str">
        <f>IF(J6377="natural gas",VLOOKUP(D6377,'Cross-Page Data'!$I$4:$J$13,2,FALSE),IF(J6377="solar",VLOOKUP('Form 923'!D6377,'Cross-Page Data'!$I$14:$J$117,2,FALSE),J6377))</f>
        <v>biomass</v>
      </c>
      <c r="J6377" t="str">
        <f>VLOOKUP(E6377,'Cross-Page Data'!$D$4:$F$48,3,FALSE)</f>
        <v>biomass</v>
      </c>
      <c r="K6377" t="b">
        <f t="shared" si="99"/>
        <v>0</v>
      </c>
    </row>
    <row r="6378" spans="1:11">
      <c r="A6378" s="120">
        <v>54099</v>
      </c>
      <c r="B6378" s="121" t="s">
        <v>205</v>
      </c>
      <c r="C6378" s="121" t="s">
        <v>209</v>
      </c>
      <c r="D6378" s="121" t="s">
        <v>68</v>
      </c>
      <c r="E6378" s="121" t="s">
        <v>38</v>
      </c>
      <c r="F6378" s="122">
        <v>506524</v>
      </c>
      <c r="G6378" s="122">
        <v>88501.341</v>
      </c>
      <c r="H6378" s="120">
        <v>2019</v>
      </c>
      <c r="I6378" t="str">
        <f>IF(J6378="natural gas",VLOOKUP(D6378,'Cross-Page Data'!$I$4:$J$13,2,FALSE),IF(J6378="solar",VLOOKUP('Form 923'!D6378,'Cross-Page Data'!$I$14:$J$117,2,FALSE),J6378))</f>
        <v>natural gas nonpeaker - preexisting retiring</v>
      </c>
      <c r="J6378" t="str">
        <f>VLOOKUP(E6378,'Cross-Page Data'!$D$4:$F$48,3,FALSE)</f>
        <v>natural gas</v>
      </c>
      <c r="K6378" t="b">
        <f t="shared" si="99"/>
        <v>0</v>
      </c>
    </row>
    <row r="6379" spans="1:11">
      <c r="A6379" s="120">
        <v>54099</v>
      </c>
      <c r="B6379" s="121" t="s">
        <v>205</v>
      </c>
      <c r="C6379" s="121" t="s">
        <v>209</v>
      </c>
      <c r="D6379" s="121" t="s">
        <v>68</v>
      </c>
      <c r="E6379" s="121" t="s">
        <v>140</v>
      </c>
      <c r="F6379" s="122">
        <v>9618</v>
      </c>
      <c r="G6379" s="122">
        <v>1680.459</v>
      </c>
      <c r="H6379" s="120">
        <v>2019</v>
      </c>
      <c r="I6379" t="str">
        <f>IF(J6379="natural gas",VLOOKUP(D6379,'Cross-Page Data'!$I$4:$J$13,2,FALSE),IF(J6379="solar",VLOOKUP('Form 923'!D6379,'Cross-Page Data'!$I$14:$J$117,2,FALSE),J6379))</f>
        <v>other</v>
      </c>
      <c r="J6379" t="str">
        <f>VLOOKUP(E6379,'Cross-Page Data'!$D$4:$F$48,3,FALSE)</f>
        <v>other</v>
      </c>
      <c r="K6379" t="b">
        <f t="shared" si="99"/>
        <v>0</v>
      </c>
    </row>
    <row r="6380" spans="1:11">
      <c r="A6380" s="120">
        <v>54099</v>
      </c>
      <c r="B6380" s="121" t="s">
        <v>205</v>
      </c>
      <c r="C6380" s="121" t="s">
        <v>209</v>
      </c>
      <c r="D6380" s="121" t="s">
        <v>68</v>
      </c>
      <c r="E6380" s="121" t="s">
        <v>146</v>
      </c>
      <c r="F6380" s="122">
        <v>0</v>
      </c>
      <c r="G6380" s="122">
        <v>0</v>
      </c>
      <c r="H6380" s="120">
        <v>2019</v>
      </c>
      <c r="I6380" t="str">
        <f>IF(J6380="natural gas",VLOOKUP(D6380,'Cross-Page Data'!$I$4:$J$13,2,FALSE),IF(J6380="solar",VLOOKUP('Form 923'!D6380,'Cross-Page Data'!$I$14:$J$117,2,FALSE),J6380))</f>
        <v>other</v>
      </c>
      <c r="J6380" t="str">
        <f>VLOOKUP(E6380,'Cross-Page Data'!$D$4:$F$48,3,FALSE)</f>
        <v>other</v>
      </c>
      <c r="K6380" t="b">
        <f t="shared" si="99"/>
        <v>0</v>
      </c>
    </row>
    <row r="6381" spans="1:11">
      <c r="A6381" s="120">
        <v>54099</v>
      </c>
      <c r="B6381" s="121" t="s">
        <v>205</v>
      </c>
      <c r="C6381" s="121" t="s">
        <v>209</v>
      </c>
      <c r="D6381" s="121" t="s">
        <v>68</v>
      </c>
      <c r="E6381" s="121" t="s">
        <v>152</v>
      </c>
      <c r="F6381" s="122">
        <v>79995</v>
      </c>
      <c r="G6381" s="122">
        <v>13977.092</v>
      </c>
      <c r="H6381" s="120">
        <v>2019</v>
      </c>
      <c r="I6381" t="str">
        <f>IF(J6381="natural gas",VLOOKUP(D6381,'Cross-Page Data'!$I$4:$J$13,2,FALSE),IF(J6381="solar",VLOOKUP('Form 923'!D6381,'Cross-Page Data'!$I$14:$J$117,2,FALSE),J6381))</f>
        <v>heavy or residual fuel oil</v>
      </c>
      <c r="J6381" t="str">
        <f>VLOOKUP(E6381,'Cross-Page Data'!$D$4:$F$48,3,FALSE)</f>
        <v>heavy or residual fuel oil</v>
      </c>
      <c r="K6381" t="b">
        <f t="shared" si="99"/>
        <v>0</v>
      </c>
    </row>
    <row r="6382" spans="1:11">
      <c r="A6382" s="120">
        <v>54099</v>
      </c>
      <c r="B6382" s="121" t="s">
        <v>205</v>
      </c>
      <c r="C6382" s="121" t="s">
        <v>209</v>
      </c>
      <c r="D6382" s="121" t="s">
        <v>68</v>
      </c>
      <c r="E6382" s="121" t="s">
        <v>176</v>
      </c>
      <c r="F6382" s="122">
        <v>88925</v>
      </c>
      <c r="G6382" s="122">
        <v>15537.142</v>
      </c>
      <c r="H6382" s="120">
        <v>2019</v>
      </c>
      <c r="I6382" t="str">
        <f>IF(J6382="natural gas",VLOOKUP(D6382,'Cross-Page Data'!$I$4:$J$13,2,FALSE),IF(J6382="solar",VLOOKUP('Form 923'!D6382,'Cross-Page Data'!$I$14:$J$117,2,FALSE),J6382))</f>
        <v>biomass</v>
      </c>
      <c r="J6382" t="str">
        <f>VLOOKUP(E6382,'Cross-Page Data'!$D$4:$F$48,3,FALSE)</f>
        <v>biomass</v>
      </c>
      <c r="K6382" t="b">
        <f t="shared" si="99"/>
        <v>0</v>
      </c>
    </row>
    <row r="6383" spans="1:11">
      <c r="A6383" s="120">
        <v>54100</v>
      </c>
      <c r="B6383" s="121" t="s">
        <v>205</v>
      </c>
      <c r="C6383" s="121" t="s">
        <v>209</v>
      </c>
      <c r="D6383" s="121" t="s">
        <v>68</v>
      </c>
      <c r="E6383" s="121" t="s">
        <v>35</v>
      </c>
      <c r="F6383" s="122">
        <v>22843</v>
      </c>
      <c r="G6383" s="122">
        <v>4083.716</v>
      </c>
      <c r="H6383" s="120">
        <v>2019</v>
      </c>
      <c r="I6383" t="str">
        <f>IF(J6383="natural gas",VLOOKUP(D6383,'Cross-Page Data'!$I$4:$J$13,2,FALSE),IF(J6383="solar",VLOOKUP('Form 923'!D6383,'Cross-Page Data'!$I$14:$J$117,2,FALSE),J6383))</f>
        <v>biomass</v>
      </c>
      <c r="J6383" t="str">
        <f>VLOOKUP(E6383,'Cross-Page Data'!$D$4:$F$48,3,FALSE)</f>
        <v>biomass</v>
      </c>
      <c r="K6383" t="b">
        <f t="shared" si="99"/>
        <v>0</v>
      </c>
    </row>
    <row r="6384" spans="1:11">
      <c r="A6384" s="120">
        <v>54100</v>
      </c>
      <c r="B6384" s="121" t="s">
        <v>205</v>
      </c>
      <c r="C6384" s="121" t="s">
        <v>209</v>
      </c>
      <c r="D6384" s="121" t="s">
        <v>68</v>
      </c>
      <c r="E6384" s="121" t="s">
        <v>59</v>
      </c>
      <c r="F6384" s="122">
        <v>709523</v>
      </c>
      <c r="G6384" s="122">
        <v>126849.33</v>
      </c>
      <c r="H6384" s="120">
        <v>2019</v>
      </c>
      <c r="I6384" t="str">
        <f>IF(J6384="natural gas",VLOOKUP(D6384,'Cross-Page Data'!$I$4:$J$13,2,FALSE),IF(J6384="solar",VLOOKUP('Form 923'!D6384,'Cross-Page Data'!$I$14:$J$117,2,FALSE),J6384))</f>
        <v>biomass</v>
      </c>
      <c r="J6384" t="str">
        <f>VLOOKUP(E6384,'Cross-Page Data'!$D$4:$F$48,3,FALSE)</f>
        <v>biomass</v>
      </c>
      <c r="K6384" t="b">
        <f t="shared" si="99"/>
        <v>0</v>
      </c>
    </row>
    <row r="6385" spans="1:11">
      <c r="A6385" s="120">
        <v>54100</v>
      </c>
      <c r="B6385" s="121" t="s">
        <v>205</v>
      </c>
      <c r="C6385" s="121" t="s">
        <v>209</v>
      </c>
      <c r="D6385" s="121" t="s">
        <v>68</v>
      </c>
      <c r="E6385" s="121" t="s">
        <v>38</v>
      </c>
      <c r="F6385" s="122">
        <v>239723</v>
      </c>
      <c r="G6385" s="122">
        <v>42857.867</v>
      </c>
      <c r="H6385" s="120">
        <v>2019</v>
      </c>
      <c r="I6385" t="str">
        <f>IF(J6385="natural gas",VLOOKUP(D6385,'Cross-Page Data'!$I$4:$J$13,2,FALSE),IF(J6385="solar",VLOOKUP('Form 923'!D6385,'Cross-Page Data'!$I$14:$J$117,2,FALSE),J6385))</f>
        <v>natural gas nonpeaker - preexisting retiring</v>
      </c>
      <c r="J6385" t="str">
        <f>VLOOKUP(E6385,'Cross-Page Data'!$D$4:$F$48,3,FALSE)</f>
        <v>natural gas</v>
      </c>
      <c r="K6385" t="b">
        <f t="shared" si="99"/>
        <v>0</v>
      </c>
    </row>
    <row r="6386" spans="1:11">
      <c r="A6386" s="120">
        <v>54100</v>
      </c>
      <c r="B6386" s="121" t="s">
        <v>205</v>
      </c>
      <c r="C6386" s="121" t="s">
        <v>209</v>
      </c>
      <c r="D6386" s="121" t="s">
        <v>68</v>
      </c>
      <c r="E6386" s="121" t="s">
        <v>152</v>
      </c>
      <c r="F6386" s="122">
        <v>0</v>
      </c>
      <c r="G6386" s="122">
        <v>0</v>
      </c>
      <c r="H6386" s="120">
        <v>2019</v>
      </c>
      <c r="I6386" t="str">
        <f>IF(J6386="natural gas",VLOOKUP(D6386,'Cross-Page Data'!$I$4:$J$13,2,FALSE),IF(J6386="solar",VLOOKUP('Form 923'!D6386,'Cross-Page Data'!$I$14:$J$117,2,FALSE),J6386))</f>
        <v>heavy or residual fuel oil</v>
      </c>
      <c r="J6386" t="str">
        <f>VLOOKUP(E6386,'Cross-Page Data'!$D$4:$F$48,3,FALSE)</f>
        <v>heavy or residual fuel oil</v>
      </c>
      <c r="K6386" t="b">
        <f t="shared" si="99"/>
        <v>0</v>
      </c>
    </row>
    <row r="6387" spans="1:11">
      <c r="A6387" s="120">
        <v>54100</v>
      </c>
      <c r="B6387" s="121" t="s">
        <v>205</v>
      </c>
      <c r="C6387" s="121" t="s">
        <v>209</v>
      </c>
      <c r="D6387" s="121" t="s">
        <v>68</v>
      </c>
      <c r="E6387" s="121" t="s">
        <v>166</v>
      </c>
      <c r="F6387" s="122">
        <v>0</v>
      </c>
      <c r="G6387" s="122">
        <v>0</v>
      </c>
      <c r="H6387" s="120">
        <v>2019</v>
      </c>
      <c r="I6387" t="str">
        <f>IF(J6387="natural gas",VLOOKUP(D6387,'Cross-Page Data'!$I$4:$J$13,2,FALSE),IF(J6387="solar",VLOOKUP('Form 923'!D6387,'Cross-Page Data'!$I$14:$J$117,2,FALSE),J6387))</f>
        <v>other</v>
      </c>
      <c r="J6387" t="str">
        <f>VLOOKUP(E6387,'Cross-Page Data'!$D$4:$F$48,3,FALSE)</f>
        <v>other</v>
      </c>
      <c r="K6387" t="b">
        <f t="shared" si="99"/>
        <v>0</v>
      </c>
    </row>
    <row r="6388" spans="1:11">
      <c r="A6388" s="120">
        <v>54100</v>
      </c>
      <c r="B6388" s="121" t="s">
        <v>205</v>
      </c>
      <c r="C6388" s="121" t="s">
        <v>209</v>
      </c>
      <c r="D6388" s="121" t="s">
        <v>68</v>
      </c>
      <c r="E6388" s="121" t="s">
        <v>176</v>
      </c>
      <c r="F6388" s="122">
        <v>287140</v>
      </c>
      <c r="G6388" s="122">
        <v>51335.083</v>
      </c>
      <c r="H6388" s="120">
        <v>2019</v>
      </c>
      <c r="I6388" t="str">
        <f>IF(J6388="natural gas",VLOOKUP(D6388,'Cross-Page Data'!$I$4:$J$13,2,FALSE),IF(J6388="solar",VLOOKUP('Form 923'!D6388,'Cross-Page Data'!$I$14:$J$117,2,FALSE),J6388))</f>
        <v>biomass</v>
      </c>
      <c r="J6388" t="str">
        <f>VLOOKUP(E6388,'Cross-Page Data'!$D$4:$F$48,3,FALSE)</f>
        <v>biomass</v>
      </c>
      <c r="K6388" t="b">
        <f t="shared" si="99"/>
        <v>0</v>
      </c>
    </row>
    <row r="6389" spans="1:11">
      <c r="A6389" s="120">
        <v>54101</v>
      </c>
      <c r="B6389" s="121" t="s">
        <v>205</v>
      </c>
      <c r="C6389" s="121" t="s">
        <v>209</v>
      </c>
      <c r="D6389" s="121" t="s">
        <v>68</v>
      </c>
      <c r="E6389" s="121" t="s">
        <v>54</v>
      </c>
      <c r="F6389" s="122">
        <v>404737</v>
      </c>
      <c r="G6389" s="122">
        <v>77103.764</v>
      </c>
      <c r="H6389" s="120">
        <v>2019</v>
      </c>
      <c r="I6389" t="str">
        <f>IF(J6389="natural gas",VLOOKUP(D6389,'Cross-Page Data'!$I$4:$J$13,2,FALSE),IF(J6389="solar",VLOOKUP('Form 923'!D6389,'Cross-Page Data'!$I$14:$J$117,2,FALSE),J6389))</f>
        <v>hard coal</v>
      </c>
      <c r="J6389" t="str">
        <f>VLOOKUP(E6389,'Cross-Page Data'!$D$4:$F$48,3,FALSE)</f>
        <v>hard coal</v>
      </c>
      <c r="K6389" t="b">
        <f t="shared" si="99"/>
        <v>0</v>
      </c>
    </row>
    <row r="6390" spans="1:11">
      <c r="A6390" s="120">
        <v>54101</v>
      </c>
      <c r="B6390" s="121" t="s">
        <v>205</v>
      </c>
      <c r="C6390" s="121" t="s">
        <v>209</v>
      </c>
      <c r="D6390" s="121" t="s">
        <v>68</v>
      </c>
      <c r="E6390" s="121" t="s">
        <v>59</v>
      </c>
      <c r="F6390" s="122">
        <v>1453454</v>
      </c>
      <c r="G6390" s="122">
        <v>276889.06</v>
      </c>
      <c r="H6390" s="120">
        <v>2019</v>
      </c>
      <c r="I6390" t="str">
        <f>IF(J6390="natural gas",VLOOKUP(D6390,'Cross-Page Data'!$I$4:$J$13,2,FALSE),IF(J6390="solar",VLOOKUP('Form 923'!D6390,'Cross-Page Data'!$I$14:$J$117,2,FALSE),J6390))</f>
        <v>biomass</v>
      </c>
      <c r="J6390" t="str">
        <f>VLOOKUP(E6390,'Cross-Page Data'!$D$4:$F$48,3,FALSE)</f>
        <v>biomass</v>
      </c>
      <c r="K6390" t="b">
        <f t="shared" si="99"/>
        <v>0</v>
      </c>
    </row>
    <row r="6391" spans="1:11">
      <c r="A6391" s="120">
        <v>54101</v>
      </c>
      <c r="B6391" s="121" t="s">
        <v>205</v>
      </c>
      <c r="C6391" s="121" t="s">
        <v>209</v>
      </c>
      <c r="D6391" s="121" t="s">
        <v>68</v>
      </c>
      <c r="E6391" s="121" t="s">
        <v>70</v>
      </c>
      <c r="F6391" s="122">
        <v>18130</v>
      </c>
      <c r="G6391" s="122">
        <v>3453.868</v>
      </c>
      <c r="H6391" s="120">
        <v>2019</v>
      </c>
      <c r="I6391" t="str">
        <f>IF(J6391="natural gas",VLOOKUP(D6391,'Cross-Page Data'!$I$4:$J$13,2,FALSE),IF(J6391="solar",VLOOKUP('Form 923'!D6391,'Cross-Page Data'!$I$14:$J$117,2,FALSE),J6391))</f>
        <v>heavy or residual fuel oil</v>
      </c>
      <c r="J6391" t="str">
        <f>VLOOKUP(E6391,'Cross-Page Data'!$D$4:$F$48,3,FALSE)</f>
        <v>heavy or residual fuel oil</v>
      </c>
      <c r="K6391" t="b">
        <f t="shared" si="99"/>
        <v>0</v>
      </c>
    </row>
    <row r="6392" spans="1:11">
      <c r="A6392" s="120">
        <v>54101</v>
      </c>
      <c r="B6392" s="121" t="s">
        <v>205</v>
      </c>
      <c r="C6392" s="121" t="s">
        <v>209</v>
      </c>
      <c r="D6392" s="121" t="s">
        <v>68</v>
      </c>
      <c r="E6392" s="121" t="s">
        <v>38</v>
      </c>
      <c r="F6392" s="122">
        <v>206474</v>
      </c>
      <c r="G6392" s="122">
        <v>39333.829</v>
      </c>
      <c r="H6392" s="120">
        <v>2019</v>
      </c>
      <c r="I6392" t="str">
        <f>IF(J6392="natural gas",VLOOKUP(D6392,'Cross-Page Data'!$I$4:$J$13,2,FALSE),IF(J6392="solar",VLOOKUP('Form 923'!D6392,'Cross-Page Data'!$I$14:$J$117,2,FALSE),J6392))</f>
        <v>natural gas nonpeaker - preexisting retiring</v>
      </c>
      <c r="J6392" t="str">
        <f>VLOOKUP(E6392,'Cross-Page Data'!$D$4:$F$48,3,FALSE)</f>
        <v>natural gas</v>
      </c>
      <c r="K6392" t="b">
        <f t="shared" si="99"/>
        <v>0</v>
      </c>
    </row>
    <row r="6393" spans="1:11">
      <c r="A6393" s="120">
        <v>54101</v>
      </c>
      <c r="B6393" s="121" t="s">
        <v>205</v>
      </c>
      <c r="C6393" s="121" t="s">
        <v>209</v>
      </c>
      <c r="D6393" s="121" t="s">
        <v>68</v>
      </c>
      <c r="E6393" s="121" t="s">
        <v>152</v>
      </c>
      <c r="F6393" s="122">
        <v>46701</v>
      </c>
      <c r="G6393" s="122">
        <v>8896.535</v>
      </c>
      <c r="H6393" s="120">
        <v>2019</v>
      </c>
      <c r="I6393" t="str">
        <f>IF(J6393="natural gas",VLOOKUP(D6393,'Cross-Page Data'!$I$4:$J$13,2,FALSE),IF(J6393="solar",VLOOKUP('Form 923'!D6393,'Cross-Page Data'!$I$14:$J$117,2,FALSE),J6393))</f>
        <v>heavy or residual fuel oil</v>
      </c>
      <c r="J6393" t="str">
        <f>VLOOKUP(E6393,'Cross-Page Data'!$D$4:$F$48,3,FALSE)</f>
        <v>heavy or residual fuel oil</v>
      </c>
      <c r="K6393" t="b">
        <f t="shared" si="99"/>
        <v>0</v>
      </c>
    </row>
    <row r="6394" spans="1:11">
      <c r="A6394" s="120">
        <v>54101</v>
      </c>
      <c r="B6394" s="121" t="s">
        <v>205</v>
      </c>
      <c r="C6394" s="121" t="s">
        <v>209</v>
      </c>
      <c r="D6394" s="121" t="s">
        <v>68</v>
      </c>
      <c r="E6394" s="121" t="s">
        <v>176</v>
      </c>
      <c r="F6394" s="122">
        <v>781893</v>
      </c>
      <c r="G6394" s="122">
        <v>148953.94</v>
      </c>
      <c r="H6394" s="120">
        <v>2019</v>
      </c>
      <c r="I6394" t="str">
        <f>IF(J6394="natural gas",VLOOKUP(D6394,'Cross-Page Data'!$I$4:$J$13,2,FALSE),IF(J6394="solar",VLOOKUP('Form 923'!D6394,'Cross-Page Data'!$I$14:$J$117,2,FALSE),J6394))</f>
        <v>biomass</v>
      </c>
      <c r="J6394" t="str">
        <f>VLOOKUP(E6394,'Cross-Page Data'!$D$4:$F$48,3,FALSE)</f>
        <v>biomass</v>
      </c>
      <c r="K6394" t="b">
        <f t="shared" si="99"/>
        <v>0</v>
      </c>
    </row>
    <row r="6395" ht="25.5" spans="1:11">
      <c r="A6395" s="120">
        <v>54103</v>
      </c>
      <c r="B6395" s="121" t="s">
        <v>201</v>
      </c>
      <c r="C6395" s="121" t="s">
        <v>211</v>
      </c>
      <c r="D6395" s="121" t="s">
        <v>116</v>
      </c>
      <c r="E6395" s="121" t="s">
        <v>170</v>
      </c>
      <c r="F6395" s="122">
        <v>194330</v>
      </c>
      <c r="G6395" s="122">
        <v>21830</v>
      </c>
      <c r="H6395" s="120">
        <v>2019</v>
      </c>
      <c r="I6395" t="str">
        <f>IF(J6395="natural gas",VLOOKUP(D6395,'Cross-Page Data'!$I$4:$J$13,2,FALSE),IF(J6395="solar",VLOOKUP('Form 923'!D6395,'Cross-Page Data'!$I$14:$J$117,2,FALSE),J6395))</f>
        <v>hydro</v>
      </c>
      <c r="J6395" t="str">
        <f>VLOOKUP(E6395,'Cross-Page Data'!$D$4:$F$48,3,FALSE)</f>
        <v>hydro</v>
      </c>
      <c r="K6395" t="b">
        <f t="shared" si="99"/>
        <v>0</v>
      </c>
    </row>
    <row r="6396" ht="25.5" spans="1:11">
      <c r="A6396" s="120">
        <v>54103</v>
      </c>
      <c r="B6396" s="121" t="s">
        <v>201</v>
      </c>
      <c r="C6396" s="121" t="s">
        <v>211</v>
      </c>
      <c r="D6396" s="121" t="s">
        <v>68</v>
      </c>
      <c r="E6396" s="121" t="s">
        <v>38</v>
      </c>
      <c r="F6396" s="122">
        <v>0</v>
      </c>
      <c r="G6396" s="122">
        <v>0</v>
      </c>
      <c r="H6396" s="120">
        <v>2019</v>
      </c>
      <c r="I6396" t="str">
        <f>IF(J6396="natural gas",VLOOKUP(D6396,'Cross-Page Data'!$I$4:$J$13,2,FALSE),IF(J6396="solar",VLOOKUP('Form 923'!D6396,'Cross-Page Data'!$I$14:$J$117,2,FALSE),J6396))</f>
        <v>natural gas nonpeaker - preexisting retiring</v>
      </c>
      <c r="J6396" t="str">
        <f>VLOOKUP(E6396,'Cross-Page Data'!$D$4:$F$48,3,FALSE)</f>
        <v>natural gas</v>
      </c>
      <c r="K6396" t="b">
        <f t="shared" si="99"/>
        <v>0</v>
      </c>
    </row>
    <row r="6397" ht="25.5" spans="1:11">
      <c r="A6397" s="120">
        <v>54103</v>
      </c>
      <c r="B6397" s="121" t="s">
        <v>201</v>
      </c>
      <c r="C6397" s="121" t="s">
        <v>211</v>
      </c>
      <c r="D6397" s="121" t="s">
        <v>68</v>
      </c>
      <c r="E6397" s="121" t="s">
        <v>152</v>
      </c>
      <c r="F6397" s="122">
        <v>0</v>
      </c>
      <c r="G6397" s="122">
        <v>0</v>
      </c>
      <c r="H6397" s="120">
        <v>2019</v>
      </c>
      <c r="I6397" t="str">
        <f>IF(J6397="natural gas",VLOOKUP(D6397,'Cross-Page Data'!$I$4:$J$13,2,FALSE),IF(J6397="solar",VLOOKUP('Form 923'!D6397,'Cross-Page Data'!$I$14:$J$117,2,FALSE),J6397))</f>
        <v>heavy or residual fuel oil</v>
      </c>
      <c r="J6397" t="str">
        <f>VLOOKUP(E6397,'Cross-Page Data'!$D$4:$F$48,3,FALSE)</f>
        <v>heavy or residual fuel oil</v>
      </c>
      <c r="K6397" t="b">
        <f t="shared" si="99"/>
        <v>0</v>
      </c>
    </row>
    <row r="6398" spans="1:11">
      <c r="A6398" s="120">
        <v>54104</v>
      </c>
      <c r="B6398" s="121" t="s">
        <v>205</v>
      </c>
      <c r="C6398" s="121" t="s">
        <v>209</v>
      </c>
      <c r="D6398" s="121" t="s">
        <v>68</v>
      </c>
      <c r="E6398" s="121" t="s">
        <v>54</v>
      </c>
      <c r="F6398" s="122">
        <v>189876</v>
      </c>
      <c r="G6398" s="122">
        <v>42506.011</v>
      </c>
      <c r="H6398" s="120">
        <v>2019</v>
      </c>
      <c r="I6398" t="str">
        <f>IF(J6398="natural gas",VLOOKUP(D6398,'Cross-Page Data'!$I$4:$J$13,2,FALSE),IF(J6398="solar",VLOOKUP('Form 923'!D6398,'Cross-Page Data'!$I$14:$J$117,2,FALSE),J6398))</f>
        <v>hard coal</v>
      </c>
      <c r="J6398" t="str">
        <f>VLOOKUP(E6398,'Cross-Page Data'!$D$4:$F$48,3,FALSE)</f>
        <v>hard coal</v>
      </c>
      <c r="K6398" t="b">
        <f t="shared" si="99"/>
        <v>0</v>
      </c>
    </row>
    <row r="6399" spans="1:11">
      <c r="A6399" s="120">
        <v>54104</v>
      </c>
      <c r="B6399" s="121" t="s">
        <v>205</v>
      </c>
      <c r="C6399" s="121" t="s">
        <v>209</v>
      </c>
      <c r="D6399" s="121" t="s">
        <v>68</v>
      </c>
      <c r="E6399" s="121" t="s">
        <v>59</v>
      </c>
      <c r="F6399" s="122">
        <v>2078714</v>
      </c>
      <c r="G6399" s="122">
        <v>465348.77</v>
      </c>
      <c r="H6399" s="120">
        <v>2019</v>
      </c>
      <c r="I6399" t="str">
        <f>IF(J6399="natural gas",VLOOKUP(D6399,'Cross-Page Data'!$I$4:$J$13,2,FALSE),IF(J6399="solar",VLOOKUP('Form 923'!D6399,'Cross-Page Data'!$I$14:$J$117,2,FALSE),J6399))</f>
        <v>biomass</v>
      </c>
      <c r="J6399" t="str">
        <f>VLOOKUP(E6399,'Cross-Page Data'!$D$4:$F$48,3,FALSE)</f>
        <v>biomass</v>
      </c>
      <c r="K6399" t="b">
        <f t="shared" si="99"/>
        <v>0</v>
      </c>
    </row>
    <row r="6400" spans="1:11">
      <c r="A6400" s="120">
        <v>54104</v>
      </c>
      <c r="B6400" s="121" t="s">
        <v>205</v>
      </c>
      <c r="C6400" s="121" t="s">
        <v>209</v>
      </c>
      <c r="D6400" s="121" t="s">
        <v>68</v>
      </c>
      <c r="E6400" s="121" t="s">
        <v>38</v>
      </c>
      <c r="F6400" s="122">
        <v>333200</v>
      </c>
      <c r="G6400" s="122">
        <v>74591.207</v>
      </c>
      <c r="H6400" s="120">
        <v>2019</v>
      </c>
      <c r="I6400" t="str">
        <f>IF(J6400="natural gas",VLOOKUP(D6400,'Cross-Page Data'!$I$4:$J$13,2,FALSE),IF(J6400="solar",VLOOKUP('Form 923'!D6400,'Cross-Page Data'!$I$14:$J$117,2,FALSE),J6400))</f>
        <v>natural gas nonpeaker - preexisting retiring</v>
      </c>
      <c r="J6400" t="str">
        <f>VLOOKUP(E6400,'Cross-Page Data'!$D$4:$F$48,3,FALSE)</f>
        <v>natural gas</v>
      </c>
      <c r="K6400" t="b">
        <f t="shared" si="99"/>
        <v>0</v>
      </c>
    </row>
    <row r="6401" spans="1:11">
      <c r="A6401" s="120">
        <v>54104</v>
      </c>
      <c r="B6401" s="121" t="s">
        <v>205</v>
      </c>
      <c r="C6401" s="121" t="s">
        <v>209</v>
      </c>
      <c r="D6401" s="121" t="s">
        <v>68</v>
      </c>
      <c r="E6401" s="121" t="s">
        <v>152</v>
      </c>
      <c r="F6401" s="122">
        <v>0</v>
      </c>
      <c r="G6401" s="122">
        <v>0</v>
      </c>
      <c r="H6401" s="120">
        <v>2019</v>
      </c>
      <c r="I6401" t="str">
        <f>IF(J6401="natural gas",VLOOKUP(D6401,'Cross-Page Data'!$I$4:$J$13,2,FALSE),IF(J6401="solar",VLOOKUP('Form 923'!D6401,'Cross-Page Data'!$I$14:$J$117,2,FALSE),J6401))</f>
        <v>heavy or residual fuel oil</v>
      </c>
      <c r="J6401" t="str">
        <f>VLOOKUP(E6401,'Cross-Page Data'!$D$4:$F$48,3,FALSE)</f>
        <v>heavy or residual fuel oil</v>
      </c>
      <c r="K6401" t="b">
        <f t="shared" si="99"/>
        <v>0</v>
      </c>
    </row>
    <row r="6402" spans="1:11">
      <c r="A6402" s="120">
        <v>54104</v>
      </c>
      <c r="B6402" s="121" t="s">
        <v>205</v>
      </c>
      <c r="C6402" s="121" t="s">
        <v>209</v>
      </c>
      <c r="D6402" s="121" t="s">
        <v>68</v>
      </c>
      <c r="E6402" s="121" t="s">
        <v>166</v>
      </c>
      <c r="F6402" s="122">
        <v>22637</v>
      </c>
      <c r="G6402" s="122">
        <v>5067.868</v>
      </c>
      <c r="H6402" s="120">
        <v>2019</v>
      </c>
      <c r="I6402" t="str">
        <f>IF(J6402="natural gas",VLOOKUP(D6402,'Cross-Page Data'!$I$4:$J$13,2,FALSE),IF(J6402="solar",VLOOKUP('Form 923'!D6402,'Cross-Page Data'!$I$14:$J$117,2,FALSE),J6402))</f>
        <v>other</v>
      </c>
      <c r="J6402" t="str">
        <f>VLOOKUP(E6402,'Cross-Page Data'!$D$4:$F$48,3,FALSE)</f>
        <v>other</v>
      </c>
      <c r="K6402" t="b">
        <f t="shared" si="99"/>
        <v>0</v>
      </c>
    </row>
    <row r="6403" spans="1:11">
      <c r="A6403" s="120">
        <v>54104</v>
      </c>
      <c r="B6403" s="121" t="s">
        <v>205</v>
      </c>
      <c r="C6403" s="121" t="s">
        <v>209</v>
      </c>
      <c r="D6403" s="121" t="s">
        <v>68</v>
      </c>
      <c r="E6403" s="121" t="s">
        <v>176</v>
      </c>
      <c r="F6403" s="122">
        <v>355788</v>
      </c>
      <c r="G6403" s="122">
        <v>79648.48</v>
      </c>
      <c r="H6403" s="120">
        <v>2019</v>
      </c>
      <c r="I6403" t="str">
        <f>IF(J6403="natural gas",VLOOKUP(D6403,'Cross-Page Data'!$I$4:$J$13,2,FALSE),IF(J6403="solar",VLOOKUP('Form 923'!D6403,'Cross-Page Data'!$I$14:$J$117,2,FALSE),J6403))</f>
        <v>biomass</v>
      </c>
      <c r="J6403" t="str">
        <f>VLOOKUP(E6403,'Cross-Page Data'!$D$4:$F$48,3,FALSE)</f>
        <v>biomass</v>
      </c>
      <c r="K6403" t="b">
        <f t="shared" si="99"/>
        <v>0</v>
      </c>
    </row>
    <row r="6404" spans="1:11">
      <c r="A6404" s="120">
        <v>54111</v>
      </c>
      <c r="B6404" s="121" t="s">
        <v>201</v>
      </c>
      <c r="C6404" s="121" t="s">
        <v>206</v>
      </c>
      <c r="D6404" s="121" t="s">
        <v>120</v>
      </c>
      <c r="E6404" s="121" t="s">
        <v>76</v>
      </c>
      <c r="F6404" s="122">
        <v>1931717</v>
      </c>
      <c r="G6404" s="122">
        <v>216998</v>
      </c>
      <c r="H6404" s="120">
        <v>2019</v>
      </c>
      <c r="I6404" t="str">
        <f>IF(J6404="natural gas",VLOOKUP(D6404,'Cross-Page Data'!$I$4:$J$13,2,FALSE),IF(J6404="solar",VLOOKUP('Form 923'!D6404,'Cross-Page Data'!$I$14:$J$117,2,FALSE),J6404))</f>
        <v>geothermal</v>
      </c>
      <c r="J6404" t="str">
        <f>VLOOKUP(E6404,'Cross-Page Data'!$D$4:$F$48,3,FALSE)</f>
        <v>geothermal</v>
      </c>
      <c r="K6404" t="b">
        <f t="shared" si="99"/>
        <v>1</v>
      </c>
    </row>
    <row r="6405" spans="1:11">
      <c r="A6405" s="120">
        <v>54114</v>
      </c>
      <c r="B6405" s="121" t="s">
        <v>205</v>
      </c>
      <c r="C6405" s="121" t="s">
        <v>208</v>
      </c>
      <c r="D6405" s="121" t="s">
        <v>39</v>
      </c>
      <c r="E6405" s="121" t="s">
        <v>70</v>
      </c>
      <c r="F6405" s="122">
        <v>0</v>
      </c>
      <c r="G6405" s="122">
        <v>0</v>
      </c>
      <c r="H6405" s="120">
        <v>2019</v>
      </c>
      <c r="I6405" t="str">
        <f>IF(J6405="natural gas",VLOOKUP(D6405,'Cross-Page Data'!$I$4:$J$13,2,FALSE),IF(J6405="solar",VLOOKUP('Form 923'!D6405,'Cross-Page Data'!$I$14:$J$117,2,FALSE),J6405))</f>
        <v>heavy or residual fuel oil</v>
      </c>
      <c r="J6405" t="str">
        <f>VLOOKUP(E6405,'Cross-Page Data'!$D$4:$F$48,3,FALSE)</f>
        <v>heavy or residual fuel oil</v>
      </c>
      <c r="K6405" t="b">
        <f t="shared" si="99"/>
        <v>0</v>
      </c>
    </row>
    <row r="6406" spans="1:11">
      <c r="A6406" s="120">
        <v>54114</v>
      </c>
      <c r="B6406" s="121" t="s">
        <v>205</v>
      </c>
      <c r="C6406" s="121" t="s">
        <v>208</v>
      </c>
      <c r="D6406" s="121" t="s">
        <v>39</v>
      </c>
      <c r="E6406" s="121" t="s">
        <v>38</v>
      </c>
      <c r="F6406" s="122">
        <v>0</v>
      </c>
      <c r="G6406" s="122">
        <v>83948</v>
      </c>
      <c r="H6406" s="120">
        <v>2019</v>
      </c>
      <c r="I6406" t="str">
        <f>IF(J6406="natural gas",VLOOKUP(D6406,'Cross-Page Data'!$I$4:$J$13,2,FALSE),IF(J6406="solar",VLOOKUP('Form 923'!D6406,'Cross-Page Data'!$I$14:$J$117,2,FALSE),J6406))</f>
        <v>natural gas nonpeaker - preexisting nonretiring</v>
      </c>
      <c r="J6406" t="str">
        <f>VLOOKUP(E6406,'Cross-Page Data'!$D$4:$F$48,3,FALSE)</f>
        <v>natural gas</v>
      </c>
      <c r="K6406" t="b">
        <f t="shared" si="99"/>
        <v>0</v>
      </c>
    </row>
    <row r="6407" spans="1:11">
      <c r="A6407" s="120">
        <v>54114</v>
      </c>
      <c r="B6407" s="121" t="s">
        <v>205</v>
      </c>
      <c r="C6407" s="121" t="s">
        <v>208</v>
      </c>
      <c r="D6407" s="121" t="s">
        <v>61</v>
      </c>
      <c r="E6407" s="121" t="s">
        <v>70</v>
      </c>
      <c r="F6407" s="122">
        <v>0</v>
      </c>
      <c r="G6407" s="122">
        <v>0</v>
      </c>
      <c r="H6407" s="120">
        <v>2019</v>
      </c>
      <c r="I6407" t="str">
        <f>IF(J6407="natural gas",VLOOKUP(D6407,'Cross-Page Data'!$I$4:$J$13,2,FALSE),IF(J6407="solar",VLOOKUP('Form 923'!D6407,'Cross-Page Data'!$I$14:$J$117,2,FALSE),J6407))</f>
        <v>heavy or residual fuel oil</v>
      </c>
      <c r="J6407" t="str">
        <f>VLOOKUP(E6407,'Cross-Page Data'!$D$4:$F$48,3,FALSE)</f>
        <v>heavy or residual fuel oil</v>
      </c>
      <c r="K6407" t="b">
        <f t="shared" ref="K6407:K6470" si="100">IF(AND($N$6=FALSE,OR(C6407="Commercial NAICS Cogen",C6407="Industrial NAICS Cogen",C6407="NAICS-22 Cogen")),FALSE,IF(AND($N$7=FALSE,OR(C6407="Commercial NAICS Cogen",C6407="Commercial NAICS Non-Cogen",C6407="industrial NAICS Cogen",C6407="industrial NAICS non-cogen")),FALSE,TRUE))</f>
        <v>0</v>
      </c>
    </row>
    <row r="6408" spans="1:11">
      <c r="A6408" s="120">
        <v>54114</v>
      </c>
      <c r="B6408" s="121" t="s">
        <v>205</v>
      </c>
      <c r="C6408" s="121" t="s">
        <v>208</v>
      </c>
      <c r="D6408" s="121" t="s">
        <v>61</v>
      </c>
      <c r="E6408" s="121" t="s">
        <v>38</v>
      </c>
      <c r="F6408" s="122">
        <v>4396515</v>
      </c>
      <c r="G6408" s="122">
        <v>396101</v>
      </c>
      <c r="H6408" s="120">
        <v>2019</v>
      </c>
      <c r="I6408" t="str">
        <f>IF(J6408="natural gas",VLOOKUP(D6408,'Cross-Page Data'!$I$4:$J$13,2,FALSE),IF(J6408="solar",VLOOKUP('Form 923'!D6408,'Cross-Page Data'!$I$14:$J$117,2,FALSE),J6408))</f>
        <v>natural gas nonpeaker - preexisting nonretiring</v>
      </c>
      <c r="J6408" t="str">
        <f>VLOOKUP(E6408,'Cross-Page Data'!$D$4:$F$48,3,FALSE)</f>
        <v>natural gas</v>
      </c>
      <c r="K6408" t="b">
        <f t="shared" si="100"/>
        <v>0</v>
      </c>
    </row>
    <row r="6409" spans="1:11">
      <c r="A6409" s="120">
        <v>54123</v>
      </c>
      <c r="B6409" s="121" t="s">
        <v>201</v>
      </c>
      <c r="C6409" s="121" t="s">
        <v>206</v>
      </c>
      <c r="D6409" s="121" t="s">
        <v>116</v>
      </c>
      <c r="E6409" s="121" t="s">
        <v>170</v>
      </c>
      <c r="F6409" s="122">
        <v>0</v>
      </c>
      <c r="G6409" s="122">
        <v>0</v>
      </c>
      <c r="H6409" s="120">
        <v>2019</v>
      </c>
      <c r="I6409" t="str">
        <f>IF(J6409="natural gas",VLOOKUP(D6409,'Cross-Page Data'!$I$4:$J$13,2,FALSE),IF(J6409="solar",VLOOKUP('Form 923'!D6409,'Cross-Page Data'!$I$14:$J$117,2,FALSE),J6409))</f>
        <v>hydro</v>
      </c>
      <c r="J6409" t="str">
        <f>VLOOKUP(E6409,'Cross-Page Data'!$D$4:$F$48,3,FALSE)</f>
        <v>hydro</v>
      </c>
      <c r="K6409" t="b">
        <f t="shared" si="100"/>
        <v>1</v>
      </c>
    </row>
    <row r="6410" spans="1:11">
      <c r="A6410" s="120">
        <v>54124</v>
      </c>
      <c r="B6410" s="121" t="s">
        <v>201</v>
      </c>
      <c r="C6410" s="121" t="s">
        <v>206</v>
      </c>
      <c r="D6410" s="121" t="s">
        <v>116</v>
      </c>
      <c r="E6410" s="121" t="s">
        <v>170</v>
      </c>
      <c r="F6410" s="122">
        <v>37638</v>
      </c>
      <c r="G6410" s="122">
        <v>4228</v>
      </c>
      <c r="H6410" s="120">
        <v>2019</v>
      </c>
      <c r="I6410" t="str">
        <f>IF(J6410="natural gas",VLOOKUP(D6410,'Cross-Page Data'!$I$4:$J$13,2,FALSE),IF(J6410="solar",VLOOKUP('Form 923'!D6410,'Cross-Page Data'!$I$14:$J$117,2,FALSE),J6410))</f>
        <v>hydro</v>
      </c>
      <c r="J6410" t="str">
        <f>VLOOKUP(E6410,'Cross-Page Data'!$D$4:$F$48,3,FALSE)</f>
        <v>hydro</v>
      </c>
      <c r="K6410" t="b">
        <f t="shared" si="100"/>
        <v>1</v>
      </c>
    </row>
    <row r="6411" spans="1:11">
      <c r="A6411" s="120">
        <v>54131</v>
      </c>
      <c r="B6411" s="121" t="s">
        <v>205</v>
      </c>
      <c r="C6411" s="121" t="s">
        <v>208</v>
      </c>
      <c r="D6411" s="121" t="s">
        <v>39</v>
      </c>
      <c r="E6411" s="121" t="s">
        <v>70</v>
      </c>
      <c r="F6411" s="122">
        <v>0</v>
      </c>
      <c r="G6411" s="122">
        <v>0</v>
      </c>
      <c r="H6411" s="120">
        <v>2019</v>
      </c>
      <c r="I6411" t="str">
        <f>IF(J6411="natural gas",VLOOKUP(D6411,'Cross-Page Data'!$I$4:$J$13,2,FALSE),IF(J6411="solar",VLOOKUP('Form 923'!D6411,'Cross-Page Data'!$I$14:$J$117,2,FALSE),J6411))</f>
        <v>heavy or residual fuel oil</v>
      </c>
      <c r="J6411" t="str">
        <f>VLOOKUP(E6411,'Cross-Page Data'!$D$4:$F$48,3,FALSE)</f>
        <v>heavy or residual fuel oil</v>
      </c>
      <c r="K6411" t="b">
        <f t="shared" si="100"/>
        <v>0</v>
      </c>
    </row>
    <row r="6412" spans="1:11">
      <c r="A6412" s="120">
        <v>54131</v>
      </c>
      <c r="B6412" s="121" t="s">
        <v>205</v>
      </c>
      <c r="C6412" s="121" t="s">
        <v>208</v>
      </c>
      <c r="D6412" s="121" t="s">
        <v>39</v>
      </c>
      <c r="E6412" s="121" t="s">
        <v>38</v>
      </c>
      <c r="F6412" s="122">
        <v>0</v>
      </c>
      <c r="G6412" s="122">
        <v>4807</v>
      </c>
      <c r="H6412" s="120">
        <v>2019</v>
      </c>
      <c r="I6412" t="str">
        <f>IF(J6412="natural gas",VLOOKUP(D6412,'Cross-Page Data'!$I$4:$J$13,2,FALSE),IF(J6412="solar",VLOOKUP('Form 923'!D6412,'Cross-Page Data'!$I$14:$J$117,2,FALSE),J6412))</f>
        <v>natural gas nonpeaker - preexisting nonretiring</v>
      </c>
      <c r="J6412" t="str">
        <f>VLOOKUP(E6412,'Cross-Page Data'!$D$4:$F$48,3,FALSE)</f>
        <v>natural gas</v>
      </c>
      <c r="K6412" t="b">
        <f t="shared" si="100"/>
        <v>0</v>
      </c>
    </row>
    <row r="6413" spans="1:11">
      <c r="A6413" s="120">
        <v>54131</v>
      </c>
      <c r="B6413" s="121" t="s">
        <v>205</v>
      </c>
      <c r="C6413" s="121" t="s">
        <v>208</v>
      </c>
      <c r="D6413" s="121" t="s">
        <v>61</v>
      </c>
      <c r="E6413" s="121" t="s">
        <v>70</v>
      </c>
      <c r="F6413" s="122">
        <v>0</v>
      </c>
      <c r="G6413" s="122">
        <v>0</v>
      </c>
      <c r="H6413" s="120">
        <v>2019</v>
      </c>
      <c r="I6413" t="str">
        <f>IF(J6413="natural gas",VLOOKUP(D6413,'Cross-Page Data'!$I$4:$J$13,2,FALSE),IF(J6413="solar",VLOOKUP('Form 923'!D6413,'Cross-Page Data'!$I$14:$J$117,2,FALSE),J6413))</f>
        <v>heavy or residual fuel oil</v>
      </c>
      <c r="J6413" t="str">
        <f>VLOOKUP(E6413,'Cross-Page Data'!$D$4:$F$48,3,FALSE)</f>
        <v>heavy or residual fuel oil</v>
      </c>
      <c r="K6413" t="b">
        <f t="shared" si="100"/>
        <v>0</v>
      </c>
    </row>
    <row r="6414" spans="1:11">
      <c r="A6414" s="120">
        <v>54131</v>
      </c>
      <c r="B6414" s="121" t="s">
        <v>205</v>
      </c>
      <c r="C6414" s="121" t="s">
        <v>208</v>
      </c>
      <c r="D6414" s="121" t="s">
        <v>61</v>
      </c>
      <c r="E6414" s="121" t="s">
        <v>38</v>
      </c>
      <c r="F6414" s="122">
        <v>137874</v>
      </c>
      <c r="G6414" s="122">
        <v>12984</v>
      </c>
      <c r="H6414" s="120">
        <v>2019</v>
      </c>
      <c r="I6414" t="str">
        <f>IF(J6414="natural gas",VLOOKUP(D6414,'Cross-Page Data'!$I$4:$J$13,2,FALSE),IF(J6414="solar",VLOOKUP('Form 923'!D6414,'Cross-Page Data'!$I$14:$J$117,2,FALSE),J6414))</f>
        <v>natural gas nonpeaker - preexisting nonretiring</v>
      </c>
      <c r="J6414" t="str">
        <f>VLOOKUP(E6414,'Cross-Page Data'!$D$4:$F$48,3,FALSE)</f>
        <v>natural gas</v>
      </c>
      <c r="K6414" t="b">
        <f t="shared" si="100"/>
        <v>0</v>
      </c>
    </row>
    <row r="6415" spans="1:11">
      <c r="A6415" s="120">
        <v>54134</v>
      </c>
      <c r="B6415" s="121" t="s">
        <v>201</v>
      </c>
      <c r="C6415" s="121" t="s">
        <v>206</v>
      </c>
      <c r="D6415" s="121" t="s">
        <v>116</v>
      </c>
      <c r="E6415" s="121" t="s">
        <v>170</v>
      </c>
      <c r="F6415" s="122">
        <v>6437134</v>
      </c>
      <c r="G6415" s="122">
        <v>723111</v>
      </c>
      <c r="H6415" s="120">
        <v>2019</v>
      </c>
      <c r="I6415" t="str">
        <f>IF(J6415="natural gas",VLOOKUP(D6415,'Cross-Page Data'!$I$4:$J$13,2,FALSE),IF(J6415="solar",VLOOKUP('Form 923'!D6415,'Cross-Page Data'!$I$14:$J$117,2,FALSE),J6415))</f>
        <v>hydro</v>
      </c>
      <c r="J6415" t="str">
        <f>VLOOKUP(E6415,'Cross-Page Data'!$D$4:$F$48,3,FALSE)</f>
        <v>hydro</v>
      </c>
      <c r="K6415" t="b">
        <f t="shared" si="100"/>
        <v>1</v>
      </c>
    </row>
    <row r="6416" spans="1:11">
      <c r="A6416" s="120">
        <v>54142</v>
      </c>
      <c r="B6416" s="121" t="s">
        <v>201</v>
      </c>
      <c r="C6416" s="121" t="s">
        <v>206</v>
      </c>
      <c r="D6416" s="121" t="s">
        <v>116</v>
      </c>
      <c r="E6416" s="121" t="s">
        <v>170</v>
      </c>
      <c r="F6416" s="122">
        <v>39195</v>
      </c>
      <c r="G6416" s="122">
        <v>4403</v>
      </c>
      <c r="H6416" s="120">
        <v>2019</v>
      </c>
      <c r="I6416" t="str">
        <f>IF(J6416="natural gas",VLOOKUP(D6416,'Cross-Page Data'!$I$4:$J$13,2,FALSE),IF(J6416="solar",VLOOKUP('Form 923'!D6416,'Cross-Page Data'!$I$14:$J$117,2,FALSE),J6416))</f>
        <v>hydro</v>
      </c>
      <c r="J6416" t="str">
        <f>VLOOKUP(E6416,'Cross-Page Data'!$D$4:$F$48,3,FALSE)</f>
        <v>hydro</v>
      </c>
      <c r="K6416" t="b">
        <f t="shared" si="100"/>
        <v>1</v>
      </c>
    </row>
    <row r="6417" spans="1:11">
      <c r="A6417" s="120">
        <v>54148</v>
      </c>
      <c r="B6417" s="121" t="s">
        <v>201</v>
      </c>
      <c r="C6417" s="121" t="s">
        <v>206</v>
      </c>
      <c r="D6417" s="121" t="s">
        <v>116</v>
      </c>
      <c r="E6417" s="121" t="s">
        <v>170</v>
      </c>
      <c r="F6417" s="122">
        <v>765695</v>
      </c>
      <c r="G6417" s="122">
        <v>86014</v>
      </c>
      <c r="H6417" s="120">
        <v>2019</v>
      </c>
      <c r="I6417" t="str">
        <f>IF(J6417="natural gas",VLOOKUP(D6417,'Cross-Page Data'!$I$4:$J$13,2,FALSE),IF(J6417="solar",VLOOKUP('Form 923'!D6417,'Cross-Page Data'!$I$14:$J$117,2,FALSE),J6417))</f>
        <v>hydro</v>
      </c>
      <c r="J6417" t="str">
        <f>VLOOKUP(E6417,'Cross-Page Data'!$D$4:$F$48,3,FALSE)</f>
        <v>hydro</v>
      </c>
      <c r="K6417" t="b">
        <f t="shared" si="100"/>
        <v>1</v>
      </c>
    </row>
    <row r="6418" spans="1:11">
      <c r="A6418" s="120">
        <v>54149</v>
      </c>
      <c r="B6418" s="121" t="s">
        <v>205</v>
      </c>
      <c r="C6418" s="121" t="s">
        <v>208</v>
      </c>
      <c r="D6418" s="121" t="s">
        <v>73</v>
      </c>
      <c r="E6418" s="121" t="s">
        <v>70</v>
      </c>
      <c r="F6418" s="122">
        <v>21</v>
      </c>
      <c r="G6418" s="122">
        <v>3.97</v>
      </c>
      <c r="H6418" s="120">
        <v>2019</v>
      </c>
      <c r="I6418" t="str">
        <f>IF(J6418="natural gas",VLOOKUP(D6418,'Cross-Page Data'!$I$4:$J$13,2,FALSE),IF(J6418="solar",VLOOKUP('Form 923'!D6418,'Cross-Page Data'!$I$14:$J$117,2,FALSE),J6418))</f>
        <v>heavy or residual fuel oil</v>
      </c>
      <c r="J6418" t="str">
        <f>VLOOKUP(E6418,'Cross-Page Data'!$D$4:$F$48,3,FALSE)</f>
        <v>heavy or residual fuel oil</v>
      </c>
      <c r="K6418" t="b">
        <f t="shared" si="100"/>
        <v>0</v>
      </c>
    </row>
    <row r="6419" spans="1:11">
      <c r="A6419" s="120">
        <v>54149</v>
      </c>
      <c r="B6419" s="121" t="s">
        <v>205</v>
      </c>
      <c r="C6419" s="121" t="s">
        <v>208</v>
      </c>
      <c r="D6419" s="121" t="s">
        <v>73</v>
      </c>
      <c r="E6419" s="121" t="s">
        <v>38</v>
      </c>
      <c r="F6419" s="122">
        <v>1597068</v>
      </c>
      <c r="G6419" s="122">
        <v>288645.03</v>
      </c>
      <c r="H6419" s="120">
        <v>2019</v>
      </c>
      <c r="I6419" t="str">
        <f>IF(J6419="natural gas",VLOOKUP(D6419,'Cross-Page Data'!$I$4:$J$13,2,FALSE),IF(J6419="solar",VLOOKUP('Form 923'!D6419,'Cross-Page Data'!$I$14:$J$117,2,FALSE),J6419))</f>
        <v>natural gas peaker</v>
      </c>
      <c r="J6419" t="str">
        <f>VLOOKUP(E6419,'Cross-Page Data'!$D$4:$F$48,3,FALSE)</f>
        <v>natural gas</v>
      </c>
      <c r="K6419" t="b">
        <f t="shared" si="100"/>
        <v>0</v>
      </c>
    </row>
    <row r="6420" ht="25.5" spans="1:11">
      <c r="A6420" s="120">
        <v>54201</v>
      </c>
      <c r="B6420" s="121" t="s">
        <v>205</v>
      </c>
      <c r="C6420" s="121" t="s">
        <v>210</v>
      </c>
      <c r="D6420" s="121" t="s">
        <v>68</v>
      </c>
      <c r="E6420" s="121" t="s">
        <v>54</v>
      </c>
      <c r="F6420" s="122">
        <v>289598</v>
      </c>
      <c r="G6420" s="122">
        <v>51774.567</v>
      </c>
      <c r="H6420" s="120">
        <v>2019</v>
      </c>
      <c r="I6420" t="str">
        <f>IF(J6420="natural gas",VLOOKUP(D6420,'Cross-Page Data'!$I$4:$J$13,2,FALSE),IF(J6420="solar",VLOOKUP('Form 923'!D6420,'Cross-Page Data'!$I$14:$J$117,2,FALSE),J6420))</f>
        <v>hard coal</v>
      </c>
      <c r="J6420" t="str">
        <f>VLOOKUP(E6420,'Cross-Page Data'!$D$4:$F$48,3,FALSE)</f>
        <v>hard coal</v>
      </c>
      <c r="K6420" t="b">
        <f t="shared" si="100"/>
        <v>0</v>
      </c>
    </row>
    <row r="6421" ht="25.5" spans="1:11">
      <c r="A6421" s="120">
        <v>54201</v>
      </c>
      <c r="B6421" s="121" t="s">
        <v>205</v>
      </c>
      <c r="C6421" s="121" t="s">
        <v>210</v>
      </c>
      <c r="D6421" s="121" t="s">
        <v>68</v>
      </c>
      <c r="E6421" s="121" t="s">
        <v>70</v>
      </c>
      <c r="F6421" s="122">
        <v>6</v>
      </c>
      <c r="G6421" s="122">
        <v>1.153</v>
      </c>
      <c r="H6421" s="120">
        <v>2019</v>
      </c>
      <c r="I6421" t="str">
        <f>IF(J6421="natural gas",VLOOKUP(D6421,'Cross-Page Data'!$I$4:$J$13,2,FALSE),IF(J6421="solar",VLOOKUP('Form 923'!D6421,'Cross-Page Data'!$I$14:$J$117,2,FALSE),J6421))</f>
        <v>heavy or residual fuel oil</v>
      </c>
      <c r="J6421" t="str">
        <f>VLOOKUP(E6421,'Cross-Page Data'!$D$4:$F$48,3,FALSE)</f>
        <v>heavy or residual fuel oil</v>
      </c>
      <c r="K6421" t="b">
        <f t="shared" si="100"/>
        <v>0</v>
      </c>
    </row>
    <row r="6422" ht="25.5" spans="1:11">
      <c r="A6422" s="120">
        <v>54201</v>
      </c>
      <c r="B6422" s="121" t="s">
        <v>205</v>
      </c>
      <c r="C6422" s="121" t="s">
        <v>210</v>
      </c>
      <c r="D6422" s="121" t="s">
        <v>68</v>
      </c>
      <c r="E6422" s="121" t="s">
        <v>38</v>
      </c>
      <c r="F6422" s="122">
        <v>306248</v>
      </c>
      <c r="G6422" s="122">
        <v>54751.28</v>
      </c>
      <c r="H6422" s="120">
        <v>2019</v>
      </c>
      <c r="I6422" t="str">
        <f>IF(J6422="natural gas",VLOOKUP(D6422,'Cross-Page Data'!$I$4:$J$13,2,FALSE),IF(J6422="solar",VLOOKUP('Form 923'!D6422,'Cross-Page Data'!$I$14:$J$117,2,FALSE),J6422))</f>
        <v>natural gas nonpeaker - preexisting retiring</v>
      </c>
      <c r="J6422" t="str">
        <f>VLOOKUP(E6422,'Cross-Page Data'!$D$4:$F$48,3,FALSE)</f>
        <v>natural gas</v>
      </c>
      <c r="K6422" t="b">
        <f t="shared" si="100"/>
        <v>0</v>
      </c>
    </row>
    <row r="6423" ht="25.5" spans="1:11">
      <c r="A6423" s="120">
        <v>54203</v>
      </c>
      <c r="B6423" s="121" t="s">
        <v>205</v>
      </c>
      <c r="C6423" s="121" t="s">
        <v>210</v>
      </c>
      <c r="D6423" s="121" t="s">
        <v>73</v>
      </c>
      <c r="E6423" s="121" t="s">
        <v>38</v>
      </c>
      <c r="F6423" s="122">
        <v>0</v>
      </c>
      <c r="G6423" s="122">
        <v>0</v>
      </c>
      <c r="H6423" s="120">
        <v>2019</v>
      </c>
      <c r="I6423" t="str">
        <f>IF(J6423="natural gas",VLOOKUP(D6423,'Cross-Page Data'!$I$4:$J$13,2,FALSE),IF(J6423="solar",VLOOKUP('Form 923'!D6423,'Cross-Page Data'!$I$14:$J$117,2,FALSE),J6423))</f>
        <v>natural gas peaker</v>
      </c>
      <c r="J6423" t="str">
        <f>VLOOKUP(E6423,'Cross-Page Data'!$D$4:$F$48,3,FALSE)</f>
        <v>natural gas</v>
      </c>
      <c r="K6423" t="b">
        <f t="shared" si="100"/>
        <v>0</v>
      </c>
    </row>
    <row r="6424" spans="1:11">
      <c r="A6424" s="120">
        <v>54207</v>
      </c>
      <c r="B6424" s="121" t="s">
        <v>205</v>
      </c>
      <c r="C6424" s="121" t="s">
        <v>209</v>
      </c>
      <c r="D6424" s="121" t="s">
        <v>68</v>
      </c>
      <c r="E6424" s="121" t="s">
        <v>54</v>
      </c>
      <c r="F6424" s="122">
        <v>0</v>
      </c>
      <c r="G6424" s="122">
        <v>0</v>
      </c>
      <c r="H6424" s="120">
        <v>2019</v>
      </c>
      <c r="I6424" t="str">
        <f>IF(J6424="natural gas",VLOOKUP(D6424,'Cross-Page Data'!$I$4:$J$13,2,FALSE),IF(J6424="solar",VLOOKUP('Form 923'!D6424,'Cross-Page Data'!$I$14:$J$117,2,FALSE),J6424))</f>
        <v>hard coal</v>
      </c>
      <c r="J6424" t="str">
        <f>VLOOKUP(E6424,'Cross-Page Data'!$D$4:$F$48,3,FALSE)</f>
        <v>hard coal</v>
      </c>
      <c r="K6424" t="b">
        <f t="shared" si="100"/>
        <v>0</v>
      </c>
    </row>
    <row r="6425" spans="1:11">
      <c r="A6425" s="120">
        <v>54207</v>
      </c>
      <c r="B6425" s="121" t="s">
        <v>205</v>
      </c>
      <c r="C6425" s="121" t="s">
        <v>209</v>
      </c>
      <c r="D6425" s="121" t="s">
        <v>68</v>
      </c>
      <c r="E6425" s="121" t="s">
        <v>38</v>
      </c>
      <c r="F6425" s="122">
        <v>86958</v>
      </c>
      <c r="G6425" s="122">
        <v>12460.541</v>
      </c>
      <c r="H6425" s="120">
        <v>2019</v>
      </c>
      <c r="I6425" t="str">
        <f>IF(J6425="natural gas",VLOOKUP(D6425,'Cross-Page Data'!$I$4:$J$13,2,FALSE),IF(J6425="solar",VLOOKUP('Form 923'!D6425,'Cross-Page Data'!$I$14:$J$117,2,FALSE),J6425))</f>
        <v>natural gas nonpeaker - preexisting retiring</v>
      </c>
      <c r="J6425" t="str">
        <f>VLOOKUP(E6425,'Cross-Page Data'!$D$4:$F$48,3,FALSE)</f>
        <v>natural gas</v>
      </c>
      <c r="K6425" t="b">
        <f t="shared" si="100"/>
        <v>0</v>
      </c>
    </row>
    <row r="6426" spans="1:11">
      <c r="A6426" s="120">
        <v>54207</v>
      </c>
      <c r="B6426" s="121" t="s">
        <v>205</v>
      </c>
      <c r="C6426" s="121" t="s">
        <v>209</v>
      </c>
      <c r="D6426" s="121" t="s">
        <v>68</v>
      </c>
      <c r="E6426" s="121" t="s">
        <v>140</v>
      </c>
      <c r="F6426" s="122">
        <v>210439</v>
      </c>
      <c r="G6426" s="122">
        <v>31744.459</v>
      </c>
      <c r="H6426" s="120">
        <v>2019</v>
      </c>
      <c r="I6426" t="str">
        <f>IF(J6426="natural gas",VLOOKUP(D6426,'Cross-Page Data'!$I$4:$J$13,2,FALSE),IF(J6426="solar",VLOOKUP('Form 923'!D6426,'Cross-Page Data'!$I$14:$J$117,2,FALSE),J6426))</f>
        <v>other</v>
      </c>
      <c r="J6426" t="str">
        <f>VLOOKUP(E6426,'Cross-Page Data'!$D$4:$F$48,3,FALSE)</f>
        <v>other</v>
      </c>
      <c r="K6426" t="b">
        <f t="shared" si="100"/>
        <v>0</v>
      </c>
    </row>
    <row r="6427" spans="1:11">
      <c r="A6427" s="120">
        <v>54207</v>
      </c>
      <c r="B6427" s="121" t="s">
        <v>205</v>
      </c>
      <c r="C6427" s="121" t="s">
        <v>209</v>
      </c>
      <c r="D6427" s="121" t="s">
        <v>68</v>
      </c>
      <c r="E6427" s="121" t="s">
        <v>172</v>
      </c>
      <c r="F6427" s="122">
        <v>0</v>
      </c>
      <c r="G6427" s="122">
        <v>0</v>
      </c>
      <c r="H6427" s="120">
        <v>2019</v>
      </c>
      <c r="I6427" t="str">
        <f>IF(J6427="natural gas",VLOOKUP(D6427,'Cross-Page Data'!$I$4:$J$13,2,FALSE),IF(J6427="solar",VLOOKUP('Form 923'!D6427,'Cross-Page Data'!$I$14:$J$117,2,FALSE),J6427))</f>
        <v>hard coal</v>
      </c>
      <c r="J6427" t="str">
        <f>VLOOKUP(E6427,'Cross-Page Data'!$D$4:$F$48,3,FALSE)</f>
        <v>hard coal</v>
      </c>
      <c r="K6427" t="b">
        <f t="shared" si="100"/>
        <v>0</v>
      </c>
    </row>
    <row r="6428" spans="1:11">
      <c r="A6428" s="120">
        <v>54210</v>
      </c>
      <c r="B6428" s="121" t="s">
        <v>205</v>
      </c>
      <c r="C6428" s="121" t="s">
        <v>209</v>
      </c>
      <c r="D6428" s="121" t="s">
        <v>68</v>
      </c>
      <c r="E6428" s="121" t="s">
        <v>162</v>
      </c>
      <c r="F6428" s="122">
        <v>496042</v>
      </c>
      <c r="G6428" s="122">
        <v>0</v>
      </c>
      <c r="H6428" s="120">
        <v>2019</v>
      </c>
      <c r="I6428" t="str">
        <f>IF(J6428="natural gas",VLOOKUP(D6428,'Cross-Page Data'!$I$4:$J$13,2,FALSE),IF(J6428="solar",VLOOKUP('Form 923'!D6428,'Cross-Page Data'!$I$14:$J$117,2,FALSE),J6428))</f>
        <v>hard coal</v>
      </c>
      <c r="J6428" t="str">
        <f>VLOOKUP(E6428,'Cross-Page Data'!$D$4:$F$48,3,FALSE)</f>
        <v>hard coal</v>
      </c>
      <c r="K6428" t="b">
        <f t="shared" si="100"/>
        <v>0</v>
      </c>
    </row>
    <row r="6429" spans="1:11">
      <c r="A6429" s="120">
        <v>54211</v>
      </c>
      <c r="B6429" s="121" t="s">
        <v>205</v>
      </c>
      <c r="C6429" s="121" t="s">
        <v>209</v>
      </c>
      <c r="D6429" s="121" t="s">
        <v>68</v>
      </c>
      <c r="E6429" s="121" t="s">
        <v>162</v>
      </c>
      <c r="F6429" s="122">
        <v>189901</v>
      </c>
      <c r="G6429" s="122">
        <v>0</v>
      </c>
      <c r="H6429" s="120">
        <v>2019</v>
      </c>
      <c r="I6429" t="str">
        <f>IF(J6429="natural gas",VLOOKUP(D6429,'Cross-Page Data'!$I$4:$J$13,2,FALSE),IF(J6429="solar",VLOOKUP('Form 923'!D6429,'Cross-Page Data'!$I$14:$J$117,2,FALSE),J6429))</f>
        <v>hard coal</v>
      </c>
      <c r="J6429" t="str">
        <f>VLOOKUP(E6429,'Cross-Page Data'!$D$4:$F$48,3,FALSE)</f>
        <v>hard coal</v>
      </c>
      <c r="K6429" t="b">
        <f t="shared" si="100"/>
        <v>0</v>
      </c>
    </row>
    <row r="6430" spans="1:11">
      <c r="A6430" s="120">
        <v>54212</v>
      </c>
      <c r="B6430" s="121" t="s">
        <v>205</v>
      </c>
      <c r="C6430" s="121" t="s">
        <v>209</v>
      </c>
      <c r="D6430" s="121" t="s">
        <v>68</v>
      </c>
      <c r="E6430" s="121" t="s">
        <v>162</v>
      </c>
      <c r="F6430" s="122">
        <v>249144</v>
      </c>
      <c r="G6430" s="122">
        <v>0</v>
      </c>
      <c r="H6430" s="120">
        <v>2019</v>
      </c>
      <c r="I6430" t="str">
        <f>IF(J6430="natural gas",VLOOKUP(D6430,'Cross-Page Data'!$I$4:$J$13,2,FALSE),IF(J6430="solar",VLOOKUP('Form 923'!D6430,'Cross-Page Data'!$I$14:$J$117,2,FALSE),J6430))</f>
        <v>hard coal</v>
      </c>
      <c r="J6430" t="str">
        <f>VLOOKUP(E6430,'Cross-Page Data'!$D$4:$F$48,3,FALSE)</f>
        <v>hard coal</v>
      </c>
      <c r="K6430" t="b">
        <f t="shared" si="100"/>
        <v>0</v>
      </c>
    </row>
    <row r="6431" spans="1:11">
      <c r="A6431" s="120">
        <v>54213</v>
      </c>
      <c r="B6431" s="121" t="s">
        <v>205</v>
      </c>
      <c r="C6431" s="121" t="s">
        <v>209</v>
      </c>
      <c r="D6431" s="121" t="s">
        <v>68</v>
      </c>
      <c r="E6431" s="121" t="s">
        <v>162</v>
      </c>
      <c r="F6431" s="122">
        <v>207307</v>
      </c>
      <c r="G6431" s="122">
        <v>0</v>
      </c>
      <c r="H6431" s="120">
        <v>2019</v>
      </c>
      <c r="I6431" t="str">
        <f>IF(J6431="natural gas",VLOOKUP(D6431,'Cross-Page Data'!$I$4:$J$13,2,FALSE),IF(J6431="solar",VLOOKUP('Form 923'!D6431,'Cross-Page Data'!$I$14:$J$117,2,FALSE),J6431))</f>
        <v>hard coal</v>
      </c>
      <c r="J6431" t="str">
        <f>VLOOKUP(E6431,'Cross-Page Data'!$D$4:$F$48,3,FALSE)</f>
        <v>hard coal</v>
      </c>
      <c r="K6431" t="b">
        <f t="shared" si="100"/>
        <v>0</v>
      </c>
    </row>
    <row r="6432" spans="1:11">
      <c r="A6432" s="120">
        <v>54214</v>
      </c>
      <c r="B6432" s="121" t="s">
        <v>205</v>
      </c>
      <c r="C6432" s="121" t="s">
        <v>209</v>
      </c>
      <c r="D6432" s="121" t="s">
        <v>68</v>
      </c>
      <c r="E6432" s="121" t="s">
        <v>162</v>
      </c>
      <c r="F6432" s="122">
        <v>242003</v>
      </c>
      <c r="G6432" s="122">
        <v>0</v>
      </c>
      <c r="H6432" s="120">
        <v>2019</v>
      </c>
      <c r="I6432" t="str">
        <f>IF(J6432="natural gas",VLOOKUP(D6432,'Cross-Page Data'!$I$4:$J$13,2,FALSE),IF(J6432="solar",VLOOKUP('Form 923'!D6432,'Cross-Page Data'!$I$14:$J$117,2,FALSE),J6432))</f>
        <v>hard coal</v>
      </c>
      <c r="J6432" t="str">
        <f>VLOOKUP(E6432,'Cross-Page Data'!$D$4:$F$48,3,FALSE)</f>
        <v>hard coal</v>
      </c>
      <c r="K6432" t="b">
        <f t="shared" si="100"/>
        <v>0</v>
      </c>
    </row>
    <row r="6433" spans="1:11">
      <c r="A6433" s="120">
        <v>54216</v>
      </c>
      <c r="B6433" s="121" t="s">
        <v>205</v>
      </c>
      <c r="C6433" s="121" t="s">
        <v>209</v>
      </c>
      <c r="D6433" s="121" t="s">
        <v>68</v>
      </c>
      <c r="E6433" s="121" t="s">
        <v>54</v>
      </c>
      <c r="F6433" s="122">
        <v>0</v>
      </c>
      <c r="G6433" s="122">
        <v>0</v>
      </c>
      <c r="H6433" s="120">
        <v>2019</v>
      </c>
      <c r="I6433" t="str">
        <f>IF(J6433="natural gas",VLOOKUP(D6433,'Cross-Page Data'!$I$4:$J$13,2,FALSE),IF(J6433="solar",VLOOKUP('Form 923'!D6433,'Cross-Page Data'!$I$14:$J$117,2,FALSE),J6433))</f>
        <v>hard coal</v>
      </c>
      <c r="J6433" t="str">
        <f>VLOOKUP(E6433,'Cross-Page Data'!$D$4:$F$48,3,FALSE)</f>
        <v>hard coal</v>
      </c>
      <c r="K6433" t="b">
        <f t="shared" si="100"/>
        <v>0</v>
      </c>
    </row>
    <row r="6434" spans="1:11">
      <c r="A6434" s="120">
        <v>54216</v>
      </c>
      <c r="B6434" s="121" t="s">
        <v>205</v>
      </c>
      <c r="C6434" s="121" t="s">
        <v>209</v>
      </c>
      <c r="D6434" s="121" t="s">
        <v>68</v>
      </c>
      <c r="E6434" s="121" t="s">
        <v>59</v>
      </c>
      <c r="F6434" s="122">
        <v>448092</v>
      </c>
      <c r="G6434" s="122">
        <v>112942.04</v>
      </c>
      <c r="H6434" s="120">
        <v>2019</v>
      </c>
      <c r="I6434" t="str">
        <f>IF(J6434="natural gas",VLOOKUP(D6434,'Cross-Page Data'!$I$4:$J$13,2,FALSE),IF(J6434="solar",VLOOKUP('Form 923'!D6434,'Cross-Page Data'!$I$14:$J$117,2,FALSE),J6434))</f>
        <v>biomass</v>
      </c>
      <c r="J6434" t="str">
        <f>VLOOKUP(E6434,'Cross-Page Data'!$D$4:$F$48,3,FALSE)</f>
        <v>biomass</v>
      </c>
      <c r="K6434" t="b">
        <f t="shared" si="100"/>
        <v>0</v>
      </c>
    </row>
    <row r="6435" spans="1:11">
      <c r="A6435" s="120">
        <v>54216</v>
      </c>
      <c r="B6435" s="121" t="s">
        <v>205</v>
      </c>
      <c r="C6435" s="121" t="s">
        <v>209</v>
      </c>
      <c r="D6435" s="121" t="s">
        <v>68</v>
      </c>
      <c r="E6435" s="121" t="s">
        <v>70</v>
      </c>
      <c r="F6435" s="122">
        <v>0</v>
      </c>
      <c r="G6435" s="122">
        <v>0</v>
      </c>
      <c r="H6435" s="120">
        <v>2019</v>
      </c>
      <c r="I6435" t="str">
        <f>IF(J6435="natural gas",VLOOKUP(D6435,'Cross-Page Data'!$I$4:$J$13,2,FALSE),IF(J6435="solar",VLOOKUP('Form 923'!D6435,'Cross-Page Data'!$I$14:$J$117,2,FALSE),J6435))</f>
        <v>heavy or residual fuel oil</v>
      </c>
      <c r="J6435" t="str">
        <f>VLOOKUP(E6435,'Cross-Page Data'!$D$4:$F$48,3,FALSE)</f>
        <v>heavy or residual fuel oil</v>
      </c>
      <c r="K6435" t="b">
        <f t="shared" si="100"/>
        <v>0</v>
      </c>
    </row>
    <row r="6436" spans="1:11">
      <c r="A6436" s="120">
        <v>54216</v>
      </c>
      <c r="B6436" s="121" t="s">
        <v>205</v>
      </c>
      <c r="C6436" s="121" t="s">
        <v>209</v>
      </c>
      <c r="D6436" s="121" t="s">
        <v>68</v>
      </c>
      <c r="E6436" s="121" t="s">
        <v>38</v>
      </c>
      <c r="F6436" s="122">
        <v>166831</v>
      </c>
      <c r="G6436" s="122">
        <v>42049.959</v>
      </c>
      <c r="H6436" s="120">
        <v>2019</v>
      </c>
      <c r="I6436" t="str">
        <f>IF(J6436="natural gas",VLOOKUP(D6436,'Cross-Page Data'!$I$4:$J$13,2,FALSE),IF(J6436="solar",VLOOKUP('Form 923'!D6436,'Cross-Page Data'!$I$14:$J$117,2,FALSE),J6436))</f>
        <v>natural gas nonpeaker - preexisting retiring</v>
      </c>
      <c r="J6436" t="str">
        <f>VLOOKUP(E6436,'Cross-Page Data'!$D$4:$F$48,3,FALSE)</f>
        <v>natural gas</v>
      </c>
      <c r="K6436" t="b">
        <f t="shared" si="100"/>
        <v>0</v>
      </c>
    </row>
    <row r="6437" ht="25.5" spans="1:11">
      <c r="A6437" s="120">
        <v>54224</v>
      </c>
      <c r="B6437" s="121" t="s">
        <v>205</v>
      </c>
      <c r="C6437" s="121" t="s">
        <v>210</v>
      </c>
      <c r="D6437" s="121" t="s">
        <v>79</v>
      </c>
      <c r="E6437" s="121" t="s">
        <v>70</v>
      </c>
      <c r="F6437" s="122">
        <v>1350</v>
      </c>
      <c r="G6437" s="122">
        <v>302.473</v>
      </c>
      <c r="H6437" s="120">
        <v>2019</v>
      </c>
      <c r="I6437" t="str">
        <f>IF(J6437="natural gas",VLOOKUP(D6437,'Cross-Page Data'!$I$4:$J$13,2,FALSE),IF(J6437="solar",VLOOKUP('Form 923'!D6437,'Cross-Page Data'!$I$14:$J$117,2,FALSE),J6437))</f>
        <v>heavy or residual fuel oil</v>
      </c>
      <c r="J6437" t="str">
        <f>VLOOKUP(E6437,'Cross-Page Data'!$D$4:$F$48,3,FALSE)</f>
        <v>heavy or residual fuel oil</v>
      </c>
      <c r="K6437" t="b">
        <f t="shared" si="100"/>
        <v>0</v>
      </c>
    </row>
    <row r="6438" ht="25.5" spans="1:11">
      <c r="A6438" s="120">
        <v>54224</v>
      </c>
      <c r="B6438" s="121" t="s">
        <v>205</v>
      </c>
      <c r="C6438" s="121" t="s">
        <v>210</v>
      </c>
      <c r="D6438" s="121" t="s">
        <v>79</v>
      </c>
      <c r="E6438" s="121" t="s">
        <v>38</v>
      </c>
      <c r="F6438" s="122">
        <v>439</v>
      </c>
      <c r="G6438" s="122">
        <v>98.347</v>
      </c>
      <c r="H6438" s="120">
        <v>2019</v>
      </c>
      <c r="I6438" t="str">
        <f>IF(J6438="natural gas",VLOOKUP(D6438,'Cross-Page Data'!$I$4:$J$13,2,FALSE),IF(J6438="solar",VLOOKUP('Form 923'!D6438,'Cross-Page Data'!$I$14:$J$117,2,FALSE),J6438))</f>
        <v>natural gas peaker</v>
      </c>
      <c r="J6438" t="str">
        <f>VLOOKUP(E6438,'Cross-Page Data'!$D$4:$F$48,3,FALSE)</f>
        <v>natural gas</v>
      </c>
      <c r="K6438" t="b">
        <f t="shared" si="100"/>
        <v>0</v>
      </c>
    </row>
    <row r="6439" ht="25.5" spans="1:11">
      <c r="A6439" s="120">
        <v>54224</v>
      </c>
      <c r="B6439" s="121" t="s">
        <v>205</v>
      </c>
      <c r="C6439" s="121" t="s">
        <v>210</v>
      </c>
      <c r="D6439" s="121" t="s">
        <v>68</v>
      </c>
      <c r="E6439" s="121" t="s">
        <v>70</v>
      </c>
      <c r="F6439" s="122">
        <v>2131</v>
      </c>
      <c r="G6439" s="122">
        <v>467.65</v>
      </c>
      <c r="H6439" s="120">
        <v>2019</v>
      </c>
      <c r="I6439" t="str">
        <f>IF(J6439="natural gas",VLOOKUP(D6439,'Cross-Page Data'!$I$4:$J$13,2,FALSE),IF(J6439="solar",VLOOKUP('Form 923'!D6439,'Cross-Page Data'!$I$14:$J$117,2,FALSE),J6439))</f>
        <v>heavy or residual fuel oil</v>
      </c>
      <c r="J6439" t="str">
        <f>VLOOKUP(E6439,'Cross-Page Data'!$D$4:$F$48,3,FALSE)</f>
        <v>heavy or residual fuel oil</v>
      </c>
      <c r="K6439" t="b">
        <f t="shared" si="100"/>
        <v>0</v>
      </c>
    </row>
    <row r="6440" ht="25.5" spans="1:11">
      <c r="A6440" s="120">
        <v>54224</v>
      </c>
      <c r="B6440" s="121" t="s">
        <v>205</v>
      </c>
      <c r="C6440" s="121" t="s">
        <v>210</v>
      </c>
      <c r="D6440" s="121" t="s">
        <v>68</v>
      </c>
      <c r="E6440" s="121" t="s">
        <v>38</v>
      </c>
      <c r="F6440" s="122">
        <v>182670</v>
      </c>
      <c r="G6440" s="122">
        <v>40101.186</v>
      </c>
      <c r="H6440" s="120">
        <v>2019</v>
      </c>
      <c r="I6440" t="str">
        <f>IF(J6440="natural gas",VLOOKUP(D6440,'Cross-Page Data'!$I$4:$J$13,2,FALSE),IF(J6440="solar",VLOOKUP('Form 923'!D6440,'Cross-Page Data'!$I$14:$J$117,2,FALSE),J6440))</f>
        <v>natural gas nonpeaker - preexisting retiring</v>
      </c>
      <c r="J6440" t="str">
        <f>VLOOKUP(E6440,'Cross-Page Data'!$D$4:$F$48,3,FALSE)</f>
        <v>natural gas</v>
      </c>
      <c r="K6440" t="b">
        <f t="shared" si="100"/>
        <v>0</v>
      </c>
    </row>
    <row r="6441" ht="25.5" spans="1:11">
      <c r="A6441" s="120">
        <v>54224</v>
      </c>
      <c r="B6441" s="121" t="s">
        <v>205</v>
      </c>
      <c r="C6441" s="121" t="s">
        <v>210</v>
      </c>
      <c r="D6441" s="121" t="s">
        <v>68</v>
      </c>
      <c r="E6441" s="121" t="s">
        <v>148</v>
      </c>
      <c r="F6441" s="122">
        <v>121142</v>
      </c>
      <c r="G6441" s="122">
        <v>13608.411</v>
      </c>
      <c r="H6441" s="120">
        <v>2019</v>
      </c>
      <c r="I6441" t="str">
        <f>IF(J6441="natural gas",VLOOKUP(D6441,'Cross-Page Data'!$I$4:$J$13,2,FALSE),IF(J6441="solar",VLOOKUP('Form 923'!D6441,'Cross-Page Data'!$I$14:$J$117,2,FALSE),J6441))</f>
        <v>other</v>
      </c>
      <c r="J6441" t="str">
        <f>VLOOKUP(E6441,'Cross-Page Data'!$D$4:$F$48,3,FALSE)</f>
        <v>other</v>
      </c>
      <c r="K6441" t="b">
        <f t="shared" si="100"/>
        <v>0</v>
      </c>
    </row>
    <row r="6442" ht="25.5" spans="1:11">
      <c r="A6442" s="120">
        <v>54224</v>
      </c>
      <c r="B6442" s="121" t="s">
        <v>205</v>
      </c>
      <c r="C6442" s="121" t="s">
        <v>210</v>
      </c>
      <c r="D6442" s="121" t="s">
        <v>68</v>
      </c>
      <c r="E6442" s="121" t="s">
        <v>152</v>
      </c>
      <c r="F6442" s="122">
        <v>0</v>
      </c>
      <c r="G6442" s="122">
        <v>0</v>
      </c>
      <c r="H6442" s="120">
        <v>2019</v>
      </c>
      <c r="I6442" t="str">
        <f>IF(J6442="natural gas",VLOOKUP(D6442,'Cross-Page Data'!$I$4:$J$13,2,FALSE),IF(J6442="solar",VLOOKUP('Form 923'!D6442,'Cross-Page Data'!$I$14:$J$117,2,FALSE),J6442))</f>
        <v>heavy or residual fuel oil</v>
      </c>
      <c r="J6442" t="str">
        <f>VLOOKUP(E6442,'Cross-Page Data'!$D$4:$F$48,3,FALSE)</f>
        <v>heavy or residual fuel oil</v>
      </c>
      <c r="K6442" t="b">
        <f t="shared" si="100"/>
        <v>0</v>
      </c>
    </row>
    <row r="6443" spans="1:11">
      <c r="A6443" s="120">
        <v>54225</v>
      </c>
      <c r="B6443" s="121" t="s">
        <v>205</v>
      </c>
      <c r="C6443" s="121" t="s">
        <v>209</v>
      </c>
      <c r="D6443" s="121" t="s">
        <v>73</v>
      </c>
      <c r="E6443" s="121" t="s">
        <v>70</v>
      </c>
      <c r="F6443" s="122">
        <v>184</v>
      </c>
      <c r="G6443" s="122">
        <v>44.698</v>
      </c>
      <c r="H6443" s="120">
        <v>2019</v>
      </c>
      <c r="I6443" t="str">
        <f>IF(J6443="natural gas",VLOOKUP(D6443,'Cross-Page Data'!$I$4:$J$13,2,FALSE),IF(J6443="solar",VLOOKUP('Form 923'!D6443,'Cross-Page Data'!$I$14:$J$117,2,FALSE),J6443))</f>
        <v>heavy or residual fuel oil</v>
      </c>
      <c r="J6443" t="str">
        <f>VLOOKUP(E6443,'Cross-Page Data'!$D$4:$F$48,3,FALSE)</f>
        <v>heavy or residual fuel oil</v>
      </c>
      <c r="K6443" t="b">
        <f t="shared" si="100"/>
        <v>0</v>
      </c>
    </row>
    <row r="6444" spans="1:11">
      <c r="A6444" s="120">
        <v>54225</v>
      </c>
      <c r="B6444" s="121" t="s">
        <v>205</v>
      </c>
      <c r="C6444" s="121" t="s">
        <v>209</v>
      </c>
      <c r="D6444" s="121" t="s">
        <v>73</v>
      </c>
      <c r="E6444" s="121" t="s">
        <v>38</v>
      </c>
      <c r="F6444" s="122">
        <v>231129</v>
      </c>
      <c r="G6444" s="122">
        <v>56224.302</v>
      </c>
      <c r="H6444" s="120">
        <v>2019</v>
      </c>
      <c r="I6444" t="str">
        <f>IF(J6444="natural gas",VLOOKUP(D6444,'Cross-Page Data'!$I$4:$J$13,2,FALSE),IF(J6444="solar",VLOOKUP('Form 923'!D6444,'Cross-Page Data'!$I$14:$J$117,2,FALSE),J6444))</f>
        <v>natural gas peaker</v>
      </c>
      <c r="J6444" t="str">
        <f>VLOOKUP(E6444,'Cross-Page Data'!$D$4:$F$48,3,FALSE)</f>
        <v>natural gas</v>
      </c>
      <c r="K6444" t="b">
        <f t="shared" si="100"/>
        <v>0</v>
      </c>
    </row>
    <row r="6445" spans="1:11">
      <c r="A6445" s="120">
        <v>54225</v>
      </c>
      <c r="B6445" s="121" t="s">
        <v>205</v>
      </c>
      <c r="C6445" s="121" t="s">
        <v>209</v>
      </c>
      <c r="D6445" s="121" t="s">
        <v>73</v>
      </c>
      <c r="E6445" s="121" t="s">
        <v>152</v>
      </c>
      <c r="F6445" s="122">
        <v>0</v>
      </c>
      <c r="G6445" s="122">
        <v>0</v>
      </c>
      <c r="H6445" s="120">
        <v>2019</v>
      </c>
      <c r="I6445" t="str">
        <f>IF(J6445="natural gas",VLOOKUP(D6445,'Cross-Page Data'!$I$4:$J$13,2,FALSE),IF(J6445="solar",VLOOKUP('Form 923'!D6445,'Cross-Page Data'!$I$14:$J$117,2,FALSE),J6445))</f>
        <v>heavy or residual fuel oil</v>
      </c>
      <c r="J6445" t="str">
        <f>VLOOKUP(E6445,'Cross-Page Data'!$D$4:$F$48,3,FALSE)</f>
        <v>heavy or residual fuel oil</v>
      </c>
      <c r="K6445" t="b">
        <f t="shared" si="100"/>
        <v>0</v>
      </c>
    </row>
    <row r="6446" spans="1:11">
      <c r="A6446" s="120">
        <v>54225</v>
      </c>
      <c r="B6446" s="121" t="s">
        <v>205</v>
      </c>
      <c r="C6446" s="121" t="s">
        <v>209</v>
      </c>
      <c r="D6446" s="121" t="s">
        <v>79</v>
      </c>
      <c r="E6446" s="121" t="s">
        <v>70</v>
      </c>
      <c r="F6446" s="122">
        <v>0</v>
      </c>
      <c r="G6446" s="122">
        <v>0</v>
      </c>
      <c r="H6446" s="120">
        <v>2019</v>
      </c>
      <c r="I6446" t="str">
        <f>IF(J6446="natural gas",VLOOKUP(D6446,'Cross-Page Data'!$I$4:$J$13,2,FALSE),IF(J6446="solar",VLOOKUP('Form 923'!D6446,'Cross-Page Data'!$I$14:$J$117,2,FALSE),J6446))</f>
        <v>heavy or residual fuel oil</v>
      </c>
      <c r="J6446" t="str">
        <f>VLOOKUP(E6446,'Cross-Page Data'!$D$4:$F$48,3,FALSE)</f>
        <v>heavy or residual fuel oil</v>
      </c>
      <c r="K6446" t="b">
        <f t="shared" si="100"/>
        <v>0</v>
      </c>
    </row>
    <row r="6447" spans="1:11">
      <c r="A6447" s="120">
        <v>54225</v>
      </c>
      <c r="B6447" s="121" t="s">
        <v>205</v>
      </c>
      <c r="C6447" s="121" t="s">
        <v>209</v>
      </c>
      <c r="D6447" s="121" t="s">
        <v>68</v>
      </c>
      <c r="E6447" s="121" t="s">
        <v>70</v>
      </c>
      <c r="F6447" s="122">
        <v>0</v>
      </c>
      <c r="G6447" s="122">
        <v>0</v>
      </c>
      <c r="H6447" s="120">
        <v>2019</v>
      </c>
      <c r="I6447" t="str">
        <f>IF(J6447="natural gas",VLOOKUP(D6447,'Cross-Page Data'!$I$4:$J$13,2,FALSE),IF(J6447="solar",VLOOKUP('Form 923'!D6447,'Cross-Page Data'!$I$14:$J$117,2,FALSE),J6447))</f>
        <v>heavy or residual fuel oil</v>
      </c>
      <c r="J6447" t="str">
        <f>VLOOKUP(E6447,'Cross-Page Data'!$D$4:$F$48,3,FALSE)</f>
        <v>heavy or residual fuel oil</v>
      </c>
      <c r="K6447" t="b">
        <f t="shared" si="100"/>
        <v>0</v>
      </c>
    </row>
    <row r="6448" spans="1:11">
      <c r="A6448" s="120">
        <v>54225</v>
      </c>
      <c r="B6448" s="121" t="s">
        <v>205</v>
      </c>
      <c r="C6448" s="121" t="s">
        <v>209</v>
      </c>
      <c r="D6448" s="121" t="s">
        <v>68</v>
      </c>
      <c r="E6448" s="121" t="s">
        <v>38</v>
      </c>
      <c r="F6448" s="122">
        <v>2930</v>
      </c>
      <c r="G6448" s="122">
        <v>10637</v>
      </c>
      <c r="H6448" s="120">
        <v>2019</v>
      </c>
      <c r="I6448" t="str">
        <f>IF(J6448="natural gas",VLOOKUP(D6448,'Cross-Page Data'!$I$4:$J$13,2,FALSE),IF(J6448="solar",VLOOKUP('Form 923'!D6448,'Cross-Page Data'!$I$14:$J$117,2,FALSE),J6448))</f>
        <v>natural gas nonpeaker - preexisting retiring</v>
      </c>
      <c r="J6448" t="str">
        <f>VLOOKUP(E6448,'Cross-Page Data'!$D$4:$F$48,3,FALSE)</f>
        <v>natural gas</v>
      </c>
      <c r="K6448" t="b">
        <f t="shared" si="100"/>
        <v>0</v>
      </c>
    </row>
    <row r="6449" spans="1:11">
      <c r="A6449" s="120">
        <v>54228</v>
      </c>
      <c r="B6449" s="121" t="s">
        <v>205</v>
      </c>
      <c r="C6449" s="121" t="s">
        <v>209</v>
      </c>
      <c r="D6449" s="121" t="s">
        <v>73</v>
      </c>
      <c r="E6449" s="121" t="s">
        <v>70</v>
      </c>
      <c r="F6449" s="122">
        <v>4922</v>
      </c>
      <c r="G6449" s="122">
        <v>1016.997</v>
      </c>
      <c r="H6449" s="120">
        <v>2019</v>
      </c>
      <c r="I6449" t="str">
        <f>IF(J6449="natural gas",VLOOKUP(D6449,'Cross-Page Data'!$I$4:$J$13,2,FALSE),IF(J6449="solar",VLOOKUP('Form 923'!D6449,'Cross-Page Data'!$I$14:$J$117,2,FALSE),J6449))</f>
        <v>heavy or residual fuel oil</v>
      </c>
      <c r="J6449" t="str">
        <f>VLOOKUP(E6449,'Cross-Page Data'!$D$4:$F$48,3,FALSE)</f>
        <v>heavy or residual fuel oil</v>
      </c>
      <c r="K6449" t="b">
        <f t="shared" si="100"/>
        <v>0</v>
      </c>
    </row>
    <row r="6450" spans="1:11">
      <c r="A6450" s="120">
        <v>54228</v>
      </c>
      <c r="B6450" s="121" t="s">
        <v>205</v>
      </c>
      <c r="C6450" s="121" t="s">
        <v>209</v>
      </c>
      <c r="D6450" s="121" t="s">
        <v>73</v>
      </c>
      <c r="E6450" s="121" t="s">
        <v>38</v>
      </c>
      <c r="F6450" s="122">
        <v>186270</v>
      </c>
      <c r="G6450" s="122">
        <v>38592.003</v>
      </c>
      <c r="H6450" s="120">
        <v>2019</v>
      </c>
      <c r="I6450" t="str">
        <f>IF(J6450="natural gas",VLOOKUP(D6450,'Cross-Page Data'!$I$4:$J$13,2,FALSE),IF(J6450="solar",VLOOKUP('Form 923'!D6450,'Cross-Page Data'!$I$14:$J$117,2,FALSE),J6450))</f>
        <v>natural gas peaker</v>
      </c>
      <c r="J6450" t="str">
        <f>VLOOKUP(E6450,'Cross-Page Data'!$D$4:$F$48,3,FALSE)</f>
        <v>natural gas</v>
      </c>
      <c r="K6450" t="b">
        <f t="shared" si="100"/>
        <v>0</v>
      </c>
    </row>
    <row r="6451" spans="1:11">
      <c r="A6451" s="120">
        <v>54228</v>
      </c>
      <c r="B6451" s="121" t="s">
        <v>205</v>
      </c>
      <c r="C6451" s="121" t="s">
        <v>209</v>
      </c>
      <c r="D6451" s="121" t="s">
        <v>68</v>
      </c>
      <c r="E6451" s="121" t="s">
        <v>38</v>
      </c>
      <c r="F6451" s="122">
        <v>0</v>
      </c>
      <c r="G6451" s="122">
        <v>2248.46</v>
      </c>
      <c r="H6451" s="120">
        <v>2019</v>
      </c>
      <c r="I6451" t="str">
        <f>IF(J6451="natural gas",VLOOKUP(D6451,'Cross-Page Data'!$I$4:$J$13,2,FALSE),IF(J6451="solar",VLOOKUP('Form 923'!D6451,'Cross-Page Data'!$I$14:$J$117,2,FALSE),J6451))</f>
        <v>natural gas nonpeaker - preexisting retiring</v>
      </c>
      <c r="J6451" t="str">
        <f>VLOOKUP(E6451,'Cross-Page Data'!$D$4:$F$48,3,FALSE)</f>
        <v>natural gas</v>
      </c>
      <c r="K6451" t="b">
        <f t="shared" si="100"/>
        <v>0</v>
      </c>
    </row>
    <row r="6452" spans="1:11">
      <c r="A6452" s="120">
        <v>54228</v>
      </c>
      <c r="B6452" s="121" t="s">
        <v>205</v>
      </c>
      <c r="C6452" s="121" t="s">
        <v>209</v>
      </c>
      <c r="D6452" s="121" t="s">
        <v>68</v>
      </c>
      <c r="E6452" s="121" t="s">
        <v>142</v>
      </c>
      <c r="F6452" s="122">
        <v>0</v>
      </c>
      <c r="G6452" s="122">
        <v>0</v>
      </c>
      <c r="H6452" s="120">
        <v>2019</v>
      </c>
      <c r="I6452" t="str">
        <f>IF(J6452="natural gas",VLOOKUP(D6452,'Cross-Page Data'!$I$4:$J$13,2,FALSE),IF(J6452="solar",VLOOKUP('Form 923'!D6452,'Cross-Page Data'!$I$14:$J$117,2,FALSE),J6452))</f>
        <v>other</v>
      </c>
      <c r="J6452" t="str">
        <f>VLOOKUP(E6452,'Cross-Page Data'!$D$4:$F$48,3,FALSE)</f>
        <v>other</v>
      </c>
      <c r="K6452" t="b">
        <f t="shared" si="100"/>
        <v>0</v>
      </c>
    </row>
    <row r="6453" spans="1:11">
      <c r="A6453" s="120">
        <v>54236</v>
      </c>
      <c r="B6453" s="121" t="s">
        <v>205</v>
      </c>
      <c r="C6453" s="121" t="s">
        <v>209</v>
      </c>
      <c r="D6453" s="121" t="s">
        <v>73</v>
      </c>
      <c r="E6453" s="121" t="s">
        <v>70</v>
      </c>
      <c r="F6453" s="122">
        <v>4457</v>
      </c>
      <c r="G6453" s="122">
        <v>989.64</v>
      </c>
      <c r="H6453" s="120">
        <v>2019</v>
      </c>
      <c r="I6453" t="str">
        <f>IF(J6453="natural gas",VLOOKUP(D6453,'Cross-Page Data'!$I$4:$J$13,2,FALSE),IF(J6453="solar",VLOOKUP('Form 923'!D6453,'Cross-Page Data'!$I$14:$J$117,2,FALSE),J6453))</f>
        <v>heavy or residual fuel oil</v>
      </c>
      <c r="J6453" t="str">
        <f>VLOOKUP(E6453,'Cross-Page Data'!$D$4:$F$48,3,FALSE)</f>
        <v>heavy or residual fuel oil</v>
      </c>
      <c r="K6453" t="b">
        <f t="shared" si="100"/>
        <v>0</v>
      </c>
    </row>
    <row r="6454" spans="1:11">
      <c r="A6454" s="120">
        <v>54236</v>
      </c>
      <c r="B6454" s="121" t="s">
        <v>205</v>
      </c>
      <c r="C6454" s="121" t="s">
        <v>209</v>
      </c>
      <c r="D6454" s="121" t="s">
        <v>73</v>
      </c>
      <c r="E6454" s="121" t="s">
        <v>38</v>
      </c>
      <c r="F6454" s="122">
        <v>255852</v>
      </c>
      <c r="G6454" s="122">
        <v>56517.8</v>
      </c>
      <c r="H6454" s="120">
        <v>2019</v>
      </c>
      <c r="I6454" t="str">
        <f>IF(J6454="natural gas",VLOOKUP(D6454,'Cross-Page Data'!$I$4:$J$13,2,FALSE),IF(J6454="solar",VLOOKUP('Form 923'!D6454,'Cross-Page Data'!$I$14:$J$117,2,FALSE),J6454))</f>
        <v>natural gas peaker</v>
      </c>
      <c r="J6454" t="str">
        <f>VLOOKUP(E6454,'Cross-Page Data'!$D$4:$F$48,3,FALSE)</f>
        <v>natural gas</v>
      </c>
      <c r="K6454" t="b">
        <f t="shared" si="100"/>
        <v>0</v>
      </c>
    </row>
    <row r="6455" spans="1:11">
      <c r="A6455" s="120">
        <v>54236</v>
      </c>
      <c r="B6455" s="121" t="s">
        <v>205</v>
      </c>
      <c r="C6455" s="121" t="s">
        <v>209</v>
      </c>
      <c r="D6455" s="121" t="s">
        <v>73</v>
      </c>
      <c r="E6455" s="121" t="s">
        <v>152</v>
      </c>
      <c r="F6455" s="122">
        <v>0</v>
      </c>
      <c r="G6455" s="122">
        <v>0</v>
      </c>
      <c r="H6455" s="120">
        <v>2019</v>
      </c>
      <c r="I6455" t="str">
        <f>IF(J6455="natural gas",VLOOKUP(D6455,'Cross-Page Data'!$I$4:$J$13,2,FALSE),IF(J6455="solar",VLOOKUP('Form 923'!D6455,'Cross-Page Data'!$I$14:$J$117,2,FALSE),J6455))</f>
        <v>heavy or residual fuel oil</v>
      </c>
      <c r="J6455" t="str">
        <f>VLOOKUP(E6455,'Cross-Page Data'!$D$4:$F$48,3,FALSE)</f>
        <v>heavy or residual fuel oil</v>
      </c>
      <c r="K6455" t="b">
        <f t="shared" si="100"/>
        <v>0</v>
      </c>
    </row>
    <row r="6456" spans="1:11">
      <c r="A6456" s="120">
        <v>54236</v>
      </c>
      <c r="B6456" s="121" t="s">
        <v>205</v>
      </c>
      <c r="C6456" s="121" t="s">
        <v>209</v>
      </c>
      <c r="D6456" s="121" t="s">
        <v>68</v>
      </c>
      <c r="E6456" s="121" t="s">
        <v>70</v>
      </c>
      <c r="F6456" s="122">
        <v>7681</v>
      </c>
      <c r="G6456" s="122">
        <v>1688.285</v>
      </c>
      <c r="H6456" s="120">
        <v>2019</v>
      </c>
      <c r="I6456" t="str">
        <f>IF(J6456="natural gas",VLOOKUP(D6456,'Cross-Page Data'!$I$4:$J$13,2,FALSE),IF(J6456="solar",VLOOKUP('Form 923'!D6456,'Cross-Page Data'!$I$14:$J$117,2,FALSE),J6456))</f>
        <v>heavy or residual fuel oil</v>
      </c>
      <c r="J6456" t="str">
        <f>VLOOKUP(E6456,'Cross-Page Data'!$D$4:$F$48,3,FALSE)</f>
        <v>heavy or residual fuel oil</v>
      </c>
      <c r="K6456" t="b">
        <f t="shared" si="100"/>
        <v>0</v>
      </c>
    </row>
    <row r="6457" spans="1:11">
      <c r="A6457" s="120">
        <v>54236</v>
      </c>
      <c r="B6457" s="121" t="s">
        <v>205</v>
      </c>
      <c r="C6457" s="121" t="s">
        <v>209</v>
      </c>
      <c r="D6457" s="121" t="s">
        <v>68</v>
      </c>
      <c r="E6457" s="121" t="s">
        <v>38</v>
      </c>
      <c r="F6457" s="122">
        <v>153520</v>
      </c>
      <c r="G6457" s="122">
        <v>33187.054</v>
      </c>
      <c r="H6457" s="120">
        <v>2019</v>
      </c>
      <c r="I6457" t="str">
        <f>IF(J6457="natural gas",VLOOKUP(D6457,'Cross-Page Data'!$I$4:$J$13,2,FALSE),IF(J6457="solar",VLOOKUP('Form 923'!D6457,'Cross-Page Data'!$I$14:$J$117,2,FALSE),J6457))</f>
        <v>natural gas nonpeaker - preexisting retiring</v>
      </c>
      <c r="J6457" t="str">
        <f>VLOOKUP(E6457,'Cross-Page Data'!$D$4:$F$48,3,FALSE)</f>
        <v>natural gas</v>
      </c>
      <c r="K6457" t="b">
        <f t="shared" si="100"/>
        <v>0</v>
      </c>
    </row>
    <row r="6458" spans="1:11">
      <c r="A6458" s="120">
        <v>54236</v>
      </c>
      <c r="B6458" s="121" t="s">
        <v>205</v>
      </c>
      <c r="C6458" s="121" t="s">
        <v>209</v>
      </c>
      <c r="D6458" s="121" t="s">
        <v>68</v>
      </c>
      <c r="E6458" s="121" t="s">
        <v>146</v>
      </c>
      <c r="F6458" s="122">
        <v>0</v>
      </c>
      <c r="G6458" s="122">
        <v>0</v>
      </c>
      <c r="H6458" s="120">
        <v>2019</v>
      </c>
      <c r="I6458" t="str">
        <f>IF(J6458="natural gas",VLOOKUP(D6458,'Cross-Page Data'!$I$4:$J$13,2,FALSE),IF(J6458="solar",VLOOKUP('Form 923'!D6458,'Cross-Page Data'!$I$14:$J$117,2,FALSE),J6458))</f>
        <v>other</v>
      </c>
      <c r="J6458" t="str">
        <f>VLOOKUP(E6458,'Cross-Page Data'!$D$4:$F$48,3,FALSE)</f>
        <v>other</v>
      </c>
      <c r="K6458" t="b">
        <f t="shared" si="100"/>
        <v>0</v>
      </c>
    </row>
    <row r="6459" spans="1:11">
      <c r="A6459" s="120">
        <v>54236</v>
      </c>
      <c r="B6459" s="121" t="s">
        <v>205</v>
      </c>
      <c r="C6459" s="121" t="s">
        <v>209</v>
      </c>
      <c r="D6459" s="121" t="s">
        <v>68</v>
      </c>
      <c r="E6459" s="121" t="s">
        <v>152</v>
      </c>
      <c r="F6459" s="122">
        <v>0</v>
      </c>
      <c r="G6459" s="122">
        <v>0</v>
      </c>
      <c r="H6459" s="120">
        <v>2019</v>
      </c>
      <c r="I6459" t="str">
        <f>IF(J6459="natural gas",VLOOKUP(D6459,'Cross-Page Data'!$I$4:$J$13,2,FALSE),IF(J6459="solar",VLOOKUP('Form 923'!D6459,'Cross-Page Data'!$I$14:$J$117,2,FALSE),J6459))</f>
        <v>heavy or residual fuel oil</v>
      </c>
      <c r="J6459" t="str">
        <f>VLOOKUP(E6459,'Cross-Page Data'!$D$4:$F$48,3,FALSE)</f>
        <v>heavy or residual fuel oil</v>
      </c>
      <c r="K6459" t="b">
        <f t="shared" si="100"/>
        <v>0</v>
      </c>
    </row>
    <row r="6460" spans="1:11">
      <c r="A6460" s="120">
        <v>54238</v>
      </c>
      <c r="B6460" s="121" t="s">
        <v>205</v>
      </c>
      <c r="C6460" s="121" t="s">
        <v>208</v>
      </c>
      <c r="D6460" s="121" t="s">
        <v>68</v>
      </c>
      <c r="E6460" s="121" t="s">
        <v>54</v>
      </c>
      <c r="F6460" s="122">
        <v>0</v>
      </c>
      <c r="G6460" s="122">
        <v>0</v>
      </c>
      <c r="H6460" s="120">
        <v>2019</v>
      </c>
      <c r="I6460" t="str">
        <f>IF(J6460="natural gas",VLOOKUP(D6460,'Cross-Page Data'!$I$4:$J$13,2,FALSE),IF(J6460="solar",VLOOKUP('Form 923'!D6460,'Cross-Page Data'!$I$14:$J$117,2,FALSE),J6460))</f>
        <v>hard coal</v>
      </c>
      <c r="J6460" t="str">
        <f>VLOOKUP(E6460,'Cross-Page Data'!$D$4:$F$48,3,FALSE)</f>
        <v>hard coal</v>
      </c>
      <c r="K6460" t="b">
        <f t="shared" si="100"/>
        <v>0</v>
      </c>
    </row>
    <row r="6461" spans="1:11">
      <c r="A6461" s="120">
        <v>54238</v>
      </c>
      <c r="B6461" s="121" t="s">
        <v>205</v>
      </c>
      <c r="C6461" s="121" t="s">
        <v>208</v>
      </c>
      <c r="D6461" s="121" t="s">
        <v>68</v>
      </c>
      <c r="E6461" s="121" t="s">
        <v>70</v>
      </c>
      <c r="F6461" s="122">
        <v>0</v>
      </c>
      <c r="G6461" s="122">
        <v>0</v>
      </c>
      <c r="H6461" s="120">
        <v>2019</v>
      </c>
      <c r="I6461" t="str">
        <f>IF(J6461="natural gas",VLOOKUP(D6461,'Cross-Page Data'!$I$4:$J$13,2,FALSE),IF(J6461="solar",VLOOKUP('Form 923'!D6461,'Cross-Page Data'!$I$14:$J$117,2,FALSE),J6461))</f>
        <v>heavy or residual fuel oil</v>
      </c>
      <c r="J6461" t="str">
        <f>VLOOKUP(E6461,'Cross-Page Data'!$D$4:$F$48,3,FALSE)</f>
        <v>heavy or residual fuel oil</v>
      </c>
      <c r="K6461" t="b">
        <f t="shared" si="100"/>
        <v>0</v>
      </c>
    </row>
    <row r="6462" spans="1:11">
      <c r="A6462" s="120">
        <v>54238</v>
      </c>
      <c r="B6462" s="121" t="s">
        <v>205</v>
      </c>
      <c r="C6462" s="121" t="s">
        <v>208</v>
      </c>
      <c r="D6462" s="121" t="s">
        <v>68</v>
      </c>
      <c r="E6462" s="121" t="s">
        <v>38</v>
      </c>
      <c r="F6462" s="122">
        <v>73134</v>
      </c>
      <c r="G6462" s="122">
        <v>8850.053</v>
      </c>
      <c r="H6462" s="120">
        <v>2019</v>
      </c>
      <c r="I6462" t="str">
        <f>IF(J6462="natural gas",VLOOKUP(D6462,'Cross-Page Data'!$I$4:$J$13,2,FALSE),IF(J6462="solar",VLOOKUP('Form 923'!D6462,'Cross-Page Data'!$I$14:$J$117,2,FALSE),J6462))</f>
        <v>natural gas nonpeaker - preexisting retiring</v>
      </c>
      <c r="J6462" t="str">
        <f>VLOOKUP(E6462,'Cross-Page Data'!$D$4:$F$48,3,FALSE)</f>
        <v>natural gas</v>
      </c>
      <c r="K6462" t="b">
        <f t="shared" si="100"/>
        <v>0</v>
      </c>
    </row>
    <row r="6463" spans="1:11">
      <c r="A6463" s="120">
        <v>54238</v>
      </c>
      <c r="B6463" s="121" t="s">
        <v>205</v>
      </c>
      <c r="C6463" s="121" t="s">
        <v>208</v>
      </c>
      <c r="D6463" s="121" t="s">
        <v>68</v>
      </c>
      <c r="E6463" s="121" t="s">
        <v>144</v>
      </c>
      <c r="F6463" s="122">
        <v>0</v>
      </c>
      <c r="G6463" s="122">
        <v>0</v>
      </c>
      <c r="H6463" s="120">
        <v>2019</v>
      </c>
      <c r="I6463" t="str">
        <f>IF(J6463="natural gas",VLOOKUP(D6463,'Cross-Page Data'!$I$4:$J$13,2,FALSE),IF(J6463="solar",VLOOKUP('Form 923'!D6463,'Cross-Page Data'!$I$14:$J$117,2,FALSE),J6463))</f>
        <v>petroleum</v>
      </c>
      <c r="J6463" t="str">
        <f>VLOOKUP(E6463,'Cross-Page Data'!$D$4:$F$48,3,FALSE)</f>
        <v>petroleum</v>
      </c>
      <c r="K6463" t="b">
        <f t="shared" si="100"/>
        <v>0</v>
      </c>
    </row>
    <row r="6464" spans="1:11">
      <c r="A6464" s="120">
        <v>54238</v>
      </c>
      <c r="B6464" s="121" t="s">
        <v>205</v>
      </c>
      <c r="C6464" s="121" t="s">
        <v>208</v>
      </c>
      <c r="D6464" s="121" t="s">
        <v>68</v>
      </c>
      <c r="E6464" s="121" t="s">
        <v>176</v>
      </c>
      <c r="F6464" s="122">
        <v>3031887</v>
      </c>
      <c r="G6464" s="122">
        <v>366701.95</v>
      </c>
      <c r="H6464" s="120">
        <v>2019</v>
      </c>
      <c r="I6464" t="str">
        <f>IF(J6464="natural gas",VLOOKUP(D6464,'Cross-Page Data'!$I$4:$J$13,2,FALSE),IF(J6464="solar",VLOOKUP('Form 923'!D6464,'Cross-Page Data'!$I$14:$J$117,2,FALSE),J6464))</f>
        <v>biomass</v>
      </c>
      <c r="J6464" t="str">
        <f>VLOOKUP(E6464,'Cross-Page Data'!$D$4:$F$48,3,FALSE)</f>
        <v>biomass</v>
      </c>
      <c r="K6464" t="b">
        <f t="shared" si="100"/>
        <v>0</v>
      </c>
    </row>
    <row r="6465" ht="25.5" spans="1:11">
      <c r="A6465" s="120">
        <v>54239</v>
      </c>
      <c r="B6465" s="121" t="s">
        <v>201</v>
      </c>
      <c r="C6465" s="121" t="s">
        <v>207</v>
      </c>
      <c r="D6465" s="121" t="s">
        <v>79</v>
      </c>
      <c r="E6465" s="121" t="s">
        <v>70</v>
      </c>
      <c r="F6465" s="122">
        <v>27325</v>
      </c>
      <c r="G6465" s="122">
        <v>2900.24</v>
      </c>
      <c r="H6465" s="120">
        <v>2019</v>
      </c>
      <c r="I6465" t="str">
        <f>IF(J6465="natural gas",VLOOKUP(D6465,'Cross-Page Data'!$I$4:$J$13,2,FALSE),IF(J6465="solar",VLOOKUP('Form 923'!D6465,'Cross-Page Data'!$I$14:$J$117,2,FALSE),J6465))</f>
        <v>heavy or residual fuel oil</v>
      </c>
      <c r="J6465" t="str">
        <f>VLOOKUP(E6465,'Cross-Page Data'!$D$4:$F$48,3,FALSE)</f>
        <v>heavy or residual fuel oil</v>
      </c>
      <c r="K6465" t="b">
        <f t="shared" si="100"/>
        <v>0</v>
      </c>
    </row>
    <row r="6466" ht="25.5" spans="1:11">
      <c r="A6466" s="120">
        <v>54240</v>
      </c>
      <c r="B6466" s="121" t="s">
        <v>205</v>
      </c>
      <c r="C6466" s="121" t="s">
        <v>210</v>
      </c>
      <c r="D6466" s="121" t="s">
        <v>73</v>
      </c>
      <c r="E6466" s="121" t="s">
        <v>38</v>
      </c>
      <c r="F6466" s="122">
        <v>216329</v>
      </c>
      <c r="G6466" s="122">
        <v>46918</v>
      </c>
      <c r="H6466" s="120">
        <v>2019</v>
      </c>
      <c r="I6466" t="str">
        <f>IF(J6466="natural gas",VLOOKUP(D6466,'Cross-Page Data'!$I$4:$J$13,2,FALSE),IF(J6466="solar",VLOOKUP('Form 923'!D6466,'Cross-Page Data'!$I$14:$J$117,2,FALSE),J6466))</f>
        <v>natural gas peaker</v>
      </c>
      <c r="J6466" t="str">
        <f>VLOOKUP(E6466,'Cross-Page Data'!$D$4:$F$48,3,FALSE)</f>
        <v>natural gas</v>
      </c>
      <c r="K6466" t="b">
        <f t="shared" si="100"/>
        <v>0</v>
      </c>
    </row>
    <row r="6467" spans="1:11">
      <c r="A6467" s="120">
        <v>54249</v>
      </c>
      <c r="B6467" s="121" t="s">
        <v>201</v>
      </c>
      <c r="C6467" s="121" t="s">
        <v>202</v>
      </c>
      <c r="D6467" s="121" t="s">
        <v>116</v>
      </c>
      <c r="E6467" s="121" t="s">
        <v>170</v>
      </c>
      <c r="F6467" s="122">
        <v>448019</v>
      </c>
      <c r="G6467" s="122">
        <v>50328</v>
      </c>
      <c r="H6467" s="120">
        <v>2019</v>
      </c>
      <c r="I6467" t="str">
        <f>IF(J6467="natural gas",VLOOKUP(D6467,'Cross-Page Data'!$I$4:$J$13,2,FALSE),IF(J6467="solar",VLOOKUP('Form 923'!D6467,'Cross-Page Data'!$I$14:$J$117,2,FALSE),J6467))</f>
        <v>hydro</v>
      </c>
      <c r="J6467" t="str">
        <f>VLOOKUP(E6467,'Cross-Page Data'!$D$4:$F$48,3,FALSE)</f>
        <v>hydro</v>
      </c>
      <c r="K6467" t="b">
        <f t="shared" si="100"/>
        <v>1</v>
      </c>
    </row>
    <row r="6468" spans="1:11">
      <c r="A6468" s="120">
        <v>54250</v>
      </c>
      <c r="B6468" s="121" t="s">
        <v>205</v>
      </c>
      <c r="C6468" s="121" t="s">
        <v>209</v>
      </c>
      <c r="D6468" s="121" t="s">
        <v>68</v>
      </c>
      <c r="E6468" s="121" t="s">
        <v>38</v>
      </c>
      <c r="F6468" s="122">
        <v>47217</v>
      </c>
      <c r="G6468" s="122">
        <v>10932.548</v>
      </c>
      <c r="H6468" s="120">
        <v>2019</v>
      </c>
      <c r="I6468" t="str">
        <f>IF(J6468="natural gas",VLOOKUP(D6468,'Cross-Page Data'!$I$4:$J$13,2,FALSE),IF(J6468="solar",VLOOKUP('Form 923'!D6468,'Cross-Page Data'!$I$14:$J$117,2,FALSE),J6468))</f>
        <v>natural gas nonpeaker - preexisting retiring</v>
      </c>
      <c r="J6468" t="str">
        <f>VLOOKUP(E6468,'Cross-Page Data'!$D$4:$F$48,3,FALSE)</f>
        <v>natural gas</v>
      </c>
      <c r="K6468" t="b">
        <f t="shared" si="100"/>
        <v>0</v>
      </c>
    </row>
    <row r="6469" spans="1:11">
      <c r="A6469" s="120">
        <v>54250</v>
      </c>
      <c r="B6469" s="121" t="s">
        <v>205</v>
      </c>
      <c r="C6469" s="121" t="s">
        <v>209</v>
      </c>
      <c r="D6469" s="121" t="s">
        <v>68</v>
      </c>
      <c r="E6469" s="121" t="s">
        <v>152</v>
      </c>
      <c r="F6469" s="122">
        <v>14</v>
      </c>
      <c r="G6469" s="122">
        <v>3.452</v>
      </c>
      <c r="H6469" s="120">
        <v>2019</v>
      </c>
      <c r="I6469" t="str">
        <f>IF(J6469="natural gas",VLOOKUP(D6469,'Cross-Page Data'!$I$4:$J$13,2,FALSE),IF(J6469="solar",VLOOKUP('Form 923'!D6469,'Cross-Page Data'!$I$14:$J$117,2,FALSE),J6469))</f>
        <v>heavy or residual fuel oil</v>
      </c>
      <c r="J6469" t="str">
        <f>VLOOKUP(E6469,'Cross-Page Data'!$D$4:$F$48,3,FALSE)</f>
        <v>heavy or residual fuel oil</v>
      </c>
      <c r="K6469" t="b">
        <f t="shared" si="100"/>
        <v>0</v>
      </c>
    </row>
    <row r="6470" spans="1:11">
      <c r="A6470" s="120">
        <v>54251</v>
      </c>
      <c r="B6470" s="121" t="s">
        <v>201</v>
      </c>
      <c r="C6470" s="121" t="s">
        <v>206</v>
      </c>
      <c r="D6470" s="121" t="s">
        <v>116</v>
      </c>
      <c r="E6470" s="121" t="s">
        <v>170</v>
      </c>
      <c r="F6470" s="122">
        <v>248384</v>
      </c>
      <c r="G6470" s="122">
        <v>27902.16</v>
      </c>
      <c r="H6470" s="120">
        <v>2019</v>
      </c>
      <c r="I6470" t="str">
        <f>IF(J6470="natural gas",VLOOKUP(D6470,'Cross-Page Data'!$I$4:$J$13,2,FALSE),IF(J6470="solar",VLOOKUP('Form 923'!D6470,'Cross-Page Data'!$I$14:$J$117,2,FALSE),J6470))</f>
        <v>hydro</v>
      </c>
      <c r="J6470" t="str">
        <f>VLOOKUP(E6470,'Cross-Page Data'!$D$4:$F$48,3,FALSE)</f>
        <v>hydro</v>
      </c>
      <c r="K6470" t="b">
        <f t="shared" si="100"/>
        <v>1</v>
      </c>
    </row>
    <row r="6471" spans="1:11">
      <c r="A6471" s="120">
        <v>54261</v>
      </c>
      <c r="B6471" s="121" t="s">
        <v>201</v>
      </c>
      <c r="C6471" s="121" t="s">
        <v>206</v>
      </c>
      <c r="D6471" s="121" t="s">
        <v>116</v>
      </c>
      <c r="E6471" s="121" t="s">
        <v>170</v>
      </c>
      <c r="F6471" s="122">
        <v>0</v>
      </c>
      <c r="G6471" s="122">
        <v>0</v>
      </c>
      <c r="H6471" s="120">
        <v>2019</v>
      </c>
      <c r="I6471" t="str">
        <f>IF(J6471="natural gas",VLOOKUP(D6471,'Cross-Page Data'!$I$4:$J$13,2,FALSE),IF(J6471="solar",VLOOKUP('Form 923'!D6471,'Cross-Page Data'!$I$14:$J$117,2,FALSE),J6471))</f>
        <v>hydro</v>
      </c>
      <c r="J6471" t="str">
        <f>VLOOKUP(E6471,'Cross-Page Data'!$D$4:$F$48,3,FALSE)</f>
        <v>hydro</v>
      </c>
      <c r="K6471" t="b">
        <f t="shared" ref="K6471:K6534" si="101">IF(AND($N$6=FALSE,OR(C6471="Commercial NAICS Cogen",C6471="Industrial NAICS Cogen",C6471="NAICS-22 Cogen")),FALSE,IF(AND($N$7=FALSE,OR(C6471="Commercial NAICS Cogen",C6471="Commercial NAICS Non-Cogen",C6471="industrial NAICS Cogen",C6471="industrial NAICS non-cogen")),FALSE,TRUE))</f>
        <v>1</v>
      </c>
    </row>
    <row r="6472" ht="25.5" spans="1:11">
      <c r="A6472" s="120">
        <v>54262</v>
      </c>
      <c r="B6472" s="121" t="s">
        <v>205</v>
      </c>
      <c r="C6472" s="121" t="s">
        <v>210</v>
      </c>
      <c r="D6472" s="121" t="s">
        <v>73</v>
      </c>
      <c r="E6472" s="121" t="s">
        <v>70</v>
      </c>
      <c r="F6472" s="122">
        <v>0</v>
      </c>
      <c r="G6472" s="122">
        <v>0</v>
      </c>
      <c r="H6472" s="120">
        <v>2019</v>
      </c>
      <c r="I6472" t="str">
        <f>IF(J6472="natural gas",VLOOKUP(D6472,'Cross-Page Data'!$I$4:$J$13,2,FALSE),IF(J6472="solar",VLOOKUP('Form 923'!D6472,'Cross-Page Data'!$I$14:$J$117,2,FALSE),J6472))</f>
        <v>heavy or residual fuel oil</v>
      </c>
      <c r="J6472" t="str">
        <f>VLOOKUP(E6472,'Cross-Page Data'!$D$4:$F$48,3,FALSE)</f>
        <v>heavy or residual fuel oil</v>
      </c>
      <c r="K6472" t="b">
        <f t="shared" si="101"/>
        <v>0</v>
      </c>
    </row>
    <row r="6473" ht="25.5" spans="1:11">
      <c r="A6473" s="120">
        <v>54262</v>
      </c>
      <c r="B6473" s="121" t="s">
        <v>205</v>
      </c>
      <c r="C6473" s="121" t="s">
        <v>210</v>
      </c>
      <c r="D6473" s="121" t="s">
        <v>73</v>
      </c>
      <c r="E6473" s="121" t="s">
        <v>38</v>
      </c>
      <c r="F6473" s="122">
        <v>151216</v>
      </c>
      <c r="G6473" s="122">
        <v>34311.76</v>
      </c>
      <c r="H6473" s="120">
        <v>2019</v>
      </c>
      <c r="I6473" t="str">
        <f>IF(J6473="natural gas",VLOOKUP(D6473,'Cross-Page Data'!$I$4:$J$13,2,FALSE),IF(J6473="solar",VLOOKUP('Form 923'!D6473,'Cross-Page Data'!$I$14:$J$117,2,FALSE),J6473))</f>
        <v>natural gas peaker</v>
      </c>
      <c r="J6473" t="str">
        <f>VLOOKUP(E6473,'Cross-Page Data'!$D$4:$F$48,3,FALSE)</f>
        <v>natural gas</v>
      </c>
      <c r="K6473" t="b">
        <f t="shared" si="101"/>
        <v>0</v>
      </c>
    </row>
    <row r="6474" ht="25.5" spans="1:11">
      <c r="A6474" s="120">
        <v>54262</v>
      </c>
      <c r="B6474" s="121" t="s">
        <v>205</v>
      </c>
      <c r="C6474" s="121" t="s">
        <v>210</v>
      </c>
      <c r="D6474" s="121" t="s">
        <v>79</v>
      </c>
      <c r="E6474" s="121" t="s">
        <v>70</v>
      </c>
      <c r="F6474" s="122">
        <v>855</v>
      </c>
      <c r="G6474" s="122">
        <v>194.04</v>
      </c>
      <c r="H6474" s="120">
        <v>2019</v>
      </c>
      <c r="I6474" t="str">
        <f>IF(J6474="natural gas",VLOOKUP(D6474,'Cross-Page Data'!$I$4:$J$13,2,FALSE),IF(J6474="solar",VLOOKUP('Form 923'!D6474,'Cross-Page Data'!$I$14:$J$117,2,FALSE),J6474))</f>
        <v>heavy or residual fuel oil</v>
      </c>
      <c r="J6474" t="str">
        <f>VLOOKUP(E6474,'Cross-Page Data'!$D$4:$F$48,3,FALSE)</f>
        <v>heavy or residual fuel oil</v>
      </c>
      <c r="K6474" t="b">
        <f t="shared" si="101"/>
        <v>0</v>
      </c>
    </row>
    <row r="6475" ht="25.5" spans="1:11">
      <c r="A6475" s="120">
        <v>54262</v>
      </c>
      <c r="B6475" s="121" t="s">
        <v>205</v>
      </c>
      <c r="C6475" s="121" t="s">
        <v>210</v>
      </c>
      <c r="D6475" s="121" t="s">
        <v>79</v>
      </c>
      <c r="E6475" s="121" t="s">
        <v>38</v>
      </c>
      <c r="F6475" s="122">
        <v>0</v>
      </c>
      <c r="G6475" s="122">
        <v>0</v>
      </c>
      <c r="H6475" s="120">
        <v>2019</v>
      </c>
      <c r="I6475" t="str">
        <f>IF(J6475="natural gas",VLOOKUP(D6475,'Cross-Page Data'!$I$4:$J$13,2,FALSE),IF(J6475="solar",VLOOKUP('Form 923'!D6475,'Cross-Page Data'!$I$14:$J$117,2,FALSE),J6475))</f>
        <v>natural gas peaker</v>
      </c>
      <c r="J6475" t="str">
        <f>VLOOKUP(E6475,'Cross-Page Data'!$D$4:$F$48,3,FALSE)</f>
        <v>natural gas</v>
      </c>
      <c r="K6475" t="b">
        <f t="shared" si="101"/>
        <v>0</v>
      </c>
    </row>
    <row r="6476" ht="25.5" spans="1:11">
      <c r="A6476" s="120">
        <v>54262</v>
      </c>
      <c r="B6476" s="121" t="s">
        <v>205</v>
      </c>
      <c r="C6476" s="121" t="s">
        <v>210</v>
      </c>
      <c r="D6476" s="121" t="s">
        <v>68</v>
      </c>
      <c r="E6476" s="121" t="s">
        <v>70</v>
      </c>
      <c r="F6476" s="122">
        <v>969</v>
      </c>
      <c r="G6476" s="122">
        <v>217.802</v>
      </c>
      <c r="H6476" s="120">
        <v>2019</v>
      </c>
      <c r="I6476" t="str">
        <f>IF(J6476="natural gas",VLOOKUP(D6476,'Cross-Page Data'!$I$4:$J$13,2,FALSE),IF(J6476="solar",VLOOKUP('Form 923'!D6476,'Cross-Page Data'!$I$14:$J$117,2,FALSE),J6476))</f>
        <v>heavy or residual fuel oil</v>
      </c>
      <c r="J6476" t="str">
        <f>VLOOKUP(E6476,'Cross-Page Data'!$D$4:$F$48,3,FALSE)</f>
        <v>heavy or residual fuel oil</v>
      </c>
      <c r="K6476" t="b">
        <f t="shared" si="101"/>
        <v>0</v>
      </c>
    </row>
    <row r="6477" ht="25.5" spans="1:11">
      <c r="A6477" s="120">
        <v>54262</v>
      </c>
      <c r="B6477" s="121" t="s">
        <v>205</v>
      </c>
      <c r="C6477" s="121" t="s">
        <v>210</v>
      </c>
      <c r="D6477" s="121" t="s">
        <v>68</v>
      </c>
      <c r="E6477" s="121" t="s">
        <v>38</v>
      </c>
      <c r="F6477" s="122">
        <v>84835</v>
      </c>
      <c r="G6477" s="122">
        <v>19053.188</v>
      </c>
      <c r="H6477" s="120">
        <v>2019</v>
      </c>
      <c r="I6477" t="str">
        <f>IF(J6477="natural gas",VLOOKUP(D6477,'Cross-Page Data'!$I$4:$J$13,2,FALSE),IF(J6477="solar",VLOOKUP('Form 923'!D6477,'Cross-Page Data'!$I$14:$J$117,2,FALSE),J6477))</f>
        <v>natural gas nonpeaker - preexisting retiring</v>
      </c>
      <c r="J6477" t="str">
        <f>VLOOKUP(E6477,'Cross-Page Data'!$D$4:$F$48,3,FALSE)</f>
        <v>natural gas</v>
      </c>
      <c r="K6477" t="b">
        <f t="shared" si="101"/>
        <v>0</v>
      </c>
    </row>
    <row r="6478" spans="1:11">
      <c r="A6478" s="120">
        <v>54267</v>
      </c>
      <c r="B6478" s="121" t="s">
        <v>201</v>
      </c>
      <c r="C6478" s="121" t="s">
        <v>206</v>
      </c>
      <c r="D6478" s="121" t="s">
        <v>116</v>
      </c>
      <c r="E6478" s="121" t="s">
        <v>170</v>
      </c>
      <c r="F6478" s="122">
        <v>268761</v>
      </c>
      <c r="G6478" s="122">
        <v>30191</v>
      </c>
      <c r="H6478" s="120">
        <v>2019</v>
      </c>
      <c r="I6478" t="str">
        <f>IF(J6478="natural gas",VLOOKUP(D6478,'Cross-Page Data'!$I$4:$J$13,2,FALSE),IF(J6478="solar",VLOOKUP('Form 923'!D6478,'Cross-Page Data'!$I$14:$J$117,2,FALSE),J6478))</f>
        <v>hydro</v>
      </c>
      <c r="J6478" t="str">
        <f>VLOOKUP(E6478,'Cross-Page Data'!$D$4:$F$48,3,FALSE)</f>
        <v>hydro</v>
      </c>
      <c r="K6478" t="b">
        <f t="shared" si="101"/>
        <v>1</v>
      </c>
    </row>
    <row r="6479" spans="1:11">
      <c r="A6479" s="120">
        <v>54268</v>
      </c>
      <c r="B6479" s="121" t="s">
        <v>205</v>
      </c>
      <c r="C6479" s="121" t="s">
        <v>209</v>
      </c>
      <c r="D6479" s="121" t="s">
        <v>73</v>
      </c>
      <c r="E6479" s="121" t="s">
        <v>70</v>
      </c>
      <c r="F6479" s="122">
        <v>0</v>
      </c>
      <c r="G6479" s="122">
        <v>0</v>
      </c>
      <c r="H6479" s="120">
        <v>2019</v>
      </c>
      <c r="I6479" t="str">
        <f>IF(J6479="natural gas",VLOOKUP(D6479,'Cross-Page Data'!$I$4:$J$13,2,FALSE),IF(J6479="solar",VLOOKUP('Form 923'!D6479,'Cross-Page Data'!$I$14:$J$117,2,FALSE),J6479))</f>
        <v>heavy or residual fuel oil</v>
      </c>
      <c r="J6479" t="str">
        <f>VLOOKUP(E6479,'Cross-Page Data'!$D$4:$F$48,3,FALSE)</f>
        <v>heavy or residual fuel oil</v>
      </c>
      <c r="K6479" t="b">
        <f t="shared" si="101"/>
        <v>0</v>
      </c>
    </row>
    <row r="6480" spans="1:11">
      <c r="A6480" s="120">
        <v>54268</v>
      </c>
      <c r="B6480" s="121" t="s">
        <v>205</v>
      </c>
      <c r="C6480" s="121" t="s">
        <v>209</v>
      </c>
      <c r="D6480" s="121" t="s">
        <v>73</v>
      </c>
      <c r="E6480" s="121" t="s">
        <v>81</v>
      </c>
      <c r="F6480" s="122">
        <v>0</v>
      </c>
      <c r="G6480" s="122">
        <v>0</v>
      </c>
      <c r="H6480" s="120">
        <v>2019</v>
      </c>
      <c r="I6480" t="str">
        <f>IF(J6480="natural gas",VLOOKUP(D6480,'Cross-Page Data'!$I$4:$J$13,2,FALSE),IF(J6480="solar",VLOOKUP('Form 923'!D6480,'Cross-Page Data'!$I$14:$J$117,2,FALSE),J6480))</f>
        <v>petroleum</v>
      </c>
      <c r="J6480" t="str">
        <f>VLOOKUP(E6480,'Cross-Page Data'!$D$4:$F$48,3,FALSE)</f>
        <v>petroleum</v>
      </c>
      <c r="K6480" t="b">
        <f t="shared" si="101"/>
        <v>0</v>
      </c>
    </row>
    <row r="6481" spans="1:11">
      <c r="A6481" s="120">
        <v>54268</v>
      </c>
      <c r="B6481" s="121" t="s">
        <v>205</v>
      </c>
      <c r="C6481" s="121" t="s">
        <v>209</v>
      </c>
      <c r="D6481" s="121" t="s">
        <v>73</v>
      </c>
      <c r="E6481" s="121" t="s">
        <v>38</v>
      </c>
      <c r="F6481" s="122">
        <v>3638150</v>
      </c>
      <c r="G6481" s="122">
        <v>632788.34</v>
      </c>
      <c r="H6481" s="120">
        <v>2019</v>
      </c>
      <c r="I6481" t="str">
        <f>IF(J6481="natural gas",VLOOKUP(D6481,'Cross-Page Data'!$I$4:$J$13,2,FALSE),IF(J6481="solar",VLOOKUP('Form 923'!D6481,'Cross-Page Data'!$I$14:$J$117,2,FALSE),J6481))</f>
        <v>natural gas peaker</v>
      </c>
      <c r="J6481" t="str">
        <f>VLOOKUP(E6481,'Cross-Page Data'!$D$4:$F$48,3,FALSE)</f>
        <v>natural gas</v>
      </c>
      <c r="K6481" t="b">
        <f t="shared" si="101"/>
        <v>0</v>
      </c>
    </row>
    <row r="6482" spans="1:11">
      <c r="A6482" s="120">
        <v>54268</v>
      </c>
      <c r="B6482" s="121" t="s">
        <v>205</v>
      </c>
      <c r="C6482" s="121" t="s">
        <v>209</v>
      </c>
      <c r="D6482" s="121" t="s">
        <v>73</v>
      </c>
      <c r="E6482" s="121" t="s">
        <v>140</v>
      </c>
      <c r="F6482" s="122">
        <v>1852265</v>
      </c>
      <c r="G6482" s="122">
        <v>322189.67</v>
      </c>
      <c r="H6482" s="120">
        <v>2019</v>
      </c>
      <c r="I6482" t="str">
        <f>IF(J6482="natural gas",VLOOKUP(D6482,'Cross-Page Data'!$I$4:$J$13,2,FALSE),IF(J6482="solar",VLOOKUP('Form 923'!D6482,'Cross-Page Data'!$I$14:$J$117,2,FALSE),J6482))</f>
        <v>other</v>
      </c>
      <c r="J6482" t="str">
        <f>VLOOKUP(E6482,'Cross-Page Data'!$D$4:$F$48,3,FALSE)</f>
        <v>other</v>
      </c>
      <c r="K6482" t="b">
        <f t="shared" si="101"/>
        <v>0</v>
      </c>
    </row>
    <row r="6483" spans="1:11">
      <c r="A6483" s="120">
        <v>54271</v>
      </c>
      <c r="B6483" s="121" t="s">
        <v>205</v>
      </c>
      <c r="C6483" s="121" t="s">
        <v>208</v>
      </c>
      <c r="D6483" s="121" t="s">
        <v>39</v>
      </c>
      <c r="E6483" s="121" t="s">
        <v>70</v>
      </c>
      <c r="F6483" s="122">
        <v>0</v>
      </c>
      <c r="G6483" s="122">
        <v>0</v>
      </c>
      <c r="H6483" s="120">
        <v>2019</v>
      </c>
      <c r="I6483" t="str">
        <f>IF(J6483="natural gas",VLOOKUP(D6483,'Cross-Page Data'!$I$4:$J$13,2,FALSE),IF(J6483="solar",VLOOKUP('Form 923'!D6483,'Cross-Page Data'!$I$14:$J$117,2,FALSE),J6483))</f>
        <v>heavy or residual fuel oil</v>
      </c>
      <c r="J6483" t="str">
        <f>VLOOKUP(E6483,'Cross-Page Data'!$D$4:$F$48,3,FALSE)</f>
        <v>heavy or residual fuel oil</v>
      </c>
      <c r="K6483" t="b">
        <f t="shared" si="101"/>
        <v>0</v>
      </c>
    </row>
    <row r="6484" spans="1:11">
      <c r="A6484" s="120">
        <v>54271</v>
      </c>
      <c r="B6484" s="121" t="s">
        <v>205</v>
      </c>
      <c r="C6484" s="121" t="s">
        <v>208</v>
      </c>
      <c r="D6484" s="121" t="s">
        <v>39</v>
      </c>
      <c r="E6484" s="121" t="s">
        <v>38</v>
      </c>
      <c r="F6484" s="122">
        <v>0</v>
      </c>
      <c r="G6484" s="122">
        <v>210087</v>
      </c>
      <c r="H6484" s="120">
        <v>2019</v>
      </c>
      <c r="I6484" t="str">
        <f>IF(J6484="natural gas",VLOOKUP(D6484,'Cross-Page Data'!$I$4:$J$13,2,FALSE),IF(J6484="solar",VLOOKUP('Form 923'!D6484,'Cross-Page Data'!$I$14:$J$117,2,FALSE),J6484))</f>
        <v>natural gas nonpeaker - preexisting nonretiring</v>
      </c>
      <c r="J6484" t="str">
        <f>VLOOKUP(E6484,'Cross-Page Data'!$D$4:$F$48,3,FALSE)</f>
        <v>natural gas</v>
      </c>
      <c r="K6484" t="b">
        <f t="shared" si="101"/>
        <v>0</v>
      </c>
    </row>
    <row r="6485" spans="1:11">
      <c r="A6485" s="120">
        <v>54271</v>
      </c>
      <c r="B6485" s="121" t="s">
        <v>205</v>
      </c>
      <c r="C6485" s="121" t="s">
        <v>208</v>
      </c>
      <c r="D6485" s="121" t="s">
        <v>39</v>
      </c>
      <c r="E6485" s="121" t="s">
        <v>140</v>
      </c>
      <c r="F6485" s="122">
        <v>0</v>
      </c>
      <c r="G6485" s="122">
        <v>0</v>
      </c>
      <c r="H6485" s="120">
        <v>2019</v>
      </c>
      <c r="I6485" t="str">
        <f>IF(J6485="natural gas",VLOOKUP(D6485,'Cross-Page Data'!$I$4:$J$13,2,FALSE),IF(J6485="solar",VLOOKUP('Form 923'!D6485,'Cross-Page Data'!$I$14:$J$117,2,FALSE),J6485))</f>
        <v>other</v>
      </c>
      <c r="J6485" t="str">
        <f>VLOOKUP(E6485,'Cross-Page Data'!$D$4:$F$48,3,FALSE)</f>
        <v>other</v>
      </c>
      <c r="K6485" t="b">
        <f t="shared" si="101"/>
        <v>0</v>
      </c>
    </row>
    <row r="6486" spans="1:11">
      <c r="A6486" s="120">
        <v>54271</v>
      </c>
      <c r="B6486" s="121" t="s">
        <v>205</v>
      </c>
      <c r="C6486" s="121" t="s">
        <v>208</v>
      </c>
      <c r="D6486" s="121" t="s">
        <v>61</v>
      </c>
      <c r="E6486" s="121" t="s">
        <v>70</v>
      </c>
      <c r="F6486" s="122">
        <v>0</v>
      </c>
      <c r="G6486" s="122">
        <v>0</v>
      </c>
      <c r="H6486" s="120">
        <v>2019</v>
      </c>
      <c r="I6486" t="str">
        <f>IF(J6486="natural gas",VLOOKUP(D6486,'Cross-Page Data'!$I$4:$J$13,2,FALSE),IF(J6486="solar",VLOOKUP('Form 923'!D6486,'Cross-Page Data'!$I$14:$J$117,2,FALSE),J6486))</f>
        <v>heavy or residual fuel oil</v>
      </c>
      <c r="J6486" t="str">
        <f>VLOOKUP(E6486,'Cross-Page Data'!$D$4:$F$48,3,FALSE)</f>
        <v>heavy or residual fuel oil</v>
      </c>
      <c r="K6486" t="b">
        <f t="shared" si="101"/>
        <v>0</v>
      </c>
    </row>
    <row r="6487" spans="1:11">
      <c r="A6487" s="120">
        <v>54271</v>
      </c>
      <c r="B6487" s="121" t="s">
        <v>205</v>
      </c>
      <c r="C6487" s="121" t="s">
        <v>208</v>
      </c>
      <c r="D6487" s="121" t="s">
        <v>61</v>
      </c>
      <c r="E6487" s="121" t="s">
        <v>38</v>
      </c>
      <c r="F6487" s="122">
        <v>5163558</v>
      </c>
      <c r="G6487" s="122">
        <v>546589</v>
      </c>
      <c r="H6487" s="120">
        <v>2019</v>
      </c>
      <c r="I6487" t="str">
        <f>IF(J6487="natural gas",VLOOKUP(D6487,'Cross-Page Data'!$I$4:$J$13,2,FALSE),IF(J6487="solar",VLOOKUP('Form 923'!D6487,'Cross-Page Data'!$I$14:$J$117,2,FALSE),J6487))</f>
        <v>natural gas nonpeaker - preexisting nonretiring</v>
      </c>
      <c r="J6487" t="str">
        <f>VLOOKUP(E6487,'Cross-Page Data'!$D$4:$F$48,3,FALSE)</f>
        <v>natural gas</v>
      </c>
      <c r="K6487" t="b">
        <f t="shared" si="101"/>
        <v>0</v>
      </c>
    </row>
    <row r="6488" spans="1:11">
      <c r="A6488" s="120">
        <v>54271</v>
      </c>
      <c r="B6488" s="121" t="s">
        <v>205</v>
      </c>
      <c r="C6488" s="121" t="s">
        <v>208</v>
      </c>
      <c r="D6488" s="121" t="s">
        <v>61</v>
      </c>
      <c r="E6488" s="121" t="s">
        <v>140</v>
      </c>
      <c r="F6488" s="122">
        <v>0</v>
      </c>
      <c r="G6488" s="122">
        <v>0</v>
      </c>
      <c r="H6488" s="120">
        <v>2019</v>
      </c>
      <c r="I6488" t="str">
        <f>IF(J6488="natural gas",VLOOKUP(D6488,'Cross-Page Data'!$I$4:$J$13,2,FALSE),IF(J6488="solar",VLOOKUP('Form 923'!D6488,'Cross-Page Data'!$I$14:$J$117,2,FALSE),J6488))</f>
        <v>other</v>
      </c>
      <c r="J6488" t="str">
        <f>VLOOKUP(E6488,'Cross-Page Data'!$D$4:$F$48,3,FALSE)</f>
        <v>other</v>
      </c>
      <c r="K6488" t="b">
        <f t="shared" si="101"/>
        <v>0</v>
      </c>
    </row>
    <row r="6489" ht="25.5" spans="1:11">
      <c r="A6489" s="120">
        <v>54276</v>
      </c>
      <c r="B6489" s="121" t="s">
        <v>205</v>
      </c>
      <c r="C6489" s="121" t="s">
        <v>210</v>
      </c>
      <c r="D6489" s="121" t="s">
        <v>79</v>
      </c>
      <c r="E6489" s="121" t="s">
        <v>70</v>
      </c>
      <c r="F6489" s="122">
        <v>0</v>
      </c>
      <c r="G6489" s="122">
        <v>0</v>
      </c>
      <c r="H6489" s="120">
        <v>2019</v>
      </c>
      <c r="I6489" t="str">
        <f>IF(J6489="natural gas",VLOOKUP(D6489,'Cross-Page Data'!$I$4:$J$13,2,FALSE),IF(J6489="solar",VLOOKUP('Form 923'!D6489,'Cross-Page Data'!$I$14:$J$117,2,FALSE),J6489))</f>
        <v>heavy or residual fuel oil</v>
      </c>
      <c r="J6489" t="str">
        <f>VLOOKUP(E6489,'Cross-Page Data'!$D$4:$F$48,3,FALSE)</f>
        <v>heavy or residual fuel oil</v>
      </c>
      <c r="K6489" t="b">
        <f t="shared" si="101"/>
        <v>0</v>
      </c>
    </row>
    <row r="6490" ht="25.5" spans="1:11">
      <c r="A6490" s="120">
        <v>54276</v>
      </c>
      <c r="B6490" s="121" t="s">
        <v>205</v>
      </c>
      <c r="C6490" s="121" t="s">
        <v>210</v>
      </c>
      <c r="D6490" s="121" t="s">
        <v>68</v>
      </c>
      <c r="E6490" s="121" t="s">
        <v>54</v>
      </c>
      <c r="F6490" s="122">
        <v>233709</v>
      </c>
      <c r="G6490" s="122">
        <v>36319.684</v>
      </c>
      <c r="H6490" s="120">
        <v>2019</v>
      </c>
      <c r="I6490" t="str">
        <f>IF(J6490="natural gas",VLOOKUP(D6490,'Cross-Page Data'!$I$4:$J$13,2,FALSE),IF(J6490="solar",VLOOKUP('Form 923'!D6490,'Cross-Page Data'!$I$14:$J$117,2,FALSE),J6490))</f>
        <v>hard coal</v>
      </c>
      <c r="J6490" t="str">
        <f>VLOOKUP(E6490,'Cross-Page Data'!$D$4:$F$48,3,FALSE)</f>
        <v>hard coal</v>
      </c>
      <c r="K6490" t="b">
        <f t="shared" si="101"/>
        <v>0</v>
      </c>
    </row>
    <row r="6491" ht="25.5" spans="1:11">
      <c r="A6491" s="120">
        <v>54276</v>
      </c>
      <c r="B6491" s="121" t="s">
        <v>205</v>
      </c>
      <c r="C6491" s="121" t="s">
        <v>210</v>
      </c>
      <c r="D6491" s="121" t="s">
        <v>68</v>
      </c>
      <c r="E6491" s="121" t="s">
        <v>70</v>
      </c>
      <c r="F6491" s="122">
        <v>0</v>
      </c>
      <c r="G6491" s="122">
        <v>0</v>
      </c>
      <c r="H6491" s="120">
        <v>2019</v>
      </c>
      <c r="I6491" t="str">
        <f>IF(J6491="natural gas",VLOOKUP(D6491,'Cross-Page Data'!$I$4:$J$13,2,FALSE),IF(J6491="solar",VLOOKUP('Form 923'!D6491,'Cross-Page Data'!$I$14:$J$117,2,FALSE),J6491))</f>
        <v>heavy or residual fuel oil</v>
      </c>
      <c r="J6491" t="str">
        <f>VLOOKUP(E6491,'Cross-Page Data'!$D$4:$F$48,3,FALSE)</f>
        <v>heavy or residual fuel oil</v>
      </c>
      <c r="K6491" t="b">
        <f t="shared" si="101"/>
        <v>0</v>
      </c>
    </row>
    <row r="6492" ht="25.5" spans="1:11">
      <c r="A6492" s="120">
        <v>54276</v>
      </c>
      <c r="B6492" s="121" t="s">
        <v>205</v>
      </c>
      <c r="C6492" s="121" t="s">
        <v>210</v>
      </c>
      <c r="D6492" s="121" t="s">
        <v>68</v>
      </c>
      <c r="E6492" s="121" t="s">
        <v>38</v>
      </c>
      <c r="F6492" s="122">
        <v>100459</v>
      </c>
      <c r="G6492" s="122">
        <v>15088.316</v>
      </c>
      <c r="H6492" s="120">
        <v>2019</v>
      </c>
      <c r="I6492" t="str">
        <f>IF(J6492="natural gas",VLOOKUP(D6492,'Cross-Page Data'!$I$4:$J$13,2,FALSE),IF(J6492="solar",VLOOKUP('Form 923'!D6492,'Cross-Page Data'!$I$14:$J$117,2,FALSE),J6492))</f>
        <v>natural gas nonpeaker - preexisting retiring</v>
      </c>
      <c r="J6492" t="str">
        <f>VLOOKUP(E6492,'Cross-Page Data'!$D$4:$F$48,3,FALSE)</f>
        <v>natural gas</v>
      </c>
      <c r="K6492" t="b">
        <f t="shared" si="101"/>
        <v>0</v>
      </c>
    </row>
    <row r="6493" spans="1:11">
      <c r="A6493" s="120">
        <v>54281</v>
      </c>
      <c r="B6493" s="121" t="s">
        <v>205</v>
      </c>
      <c r="C6493" s="121" t="s">
        <v>209</v>
      </c>
      <c r="D6493" s="121" t="s">
        <v>68</v>
      </c>
      <c r="E6493" s="121" t="s">
        <v>59</v>
      </c>
      <c r="F6493" s="122">
        <v>372702</v>
      </c>
      <c r="G6493" s="122">
        <v>56979.487</v>
      </c>
      <c r="H6493" s="120">
        <v>2019</v>
      </c>
      <c r="I6493" t="str">
        <f>IF(J6493="natural gas",VLOOKUP(D6493,'Cross-Page Data'!$I$4:$J$13,2,FALSE),IF(J6493="solar",VLOOKUP('Form 923'!D6493,'Cross-Page Data'!$I$14:$J$117,2,FALSE),J6493))</f>
        <v>biomass</v>
      </c>
      <c r="J6493" t="str">
        <f>VLOOKUP(E6493,'Cross-Page Data'!$D$4:$F$48,3,FALSE)</f>
        <v>biomass</v>
      </c>
      <c r="K6493" t="b">
        <f t="shared" si="101"/>
        <v>0</v>
      </c>
    </row>
    <row r="6494" spans="1:11">
      <c r="A6494" s="120">
        <v>54281</v>
      </c>
      <c r="B6494" s="121" t="s">
        <v>205</v>
      </c>
      <c r="C6494" s="121" t="s">
        <v>209</v>
      </c>
      <c r="D6494" s="121" t="s">
        <v>68</v>
      </c>
      <c r="E6494" s="121" t="s">
        <v>70</v>
      </c>
      <c r="F6494" s="122">
        <v>0</v>
      </c>
      <c r="G6494" s="122">
        <v>0</v>
      </c>
      <c r="H6494" s="120">
        <v>2019</v>
      </c>
      <c r="I6494" t="str">
        <f>IF(J6494="natural gas",VLOOKUP(D6494,'Cross-Page Data'!$I$4:$J$13,2,FALSE),IF(J6494="solar",VLOOKUP('Form 923'!D6494,'Cross-Page Data'!$I$14:$J$117,2,FALSE),J6494))</f>
        <v>heavy or residual fuel oil</v>
      </c>
      <c r="J6494" t="str">
        <f>VLOOKUP(E6494,'Cross-Page Data'!$D$4:$F$48,3,FALSE)</f>
        <v>heavy or residual fuel oil</v>
      </c>
      <c r="K6494" t="b">
        <f t="shared" si="101"/>
        <v>0</v>
      </c>
    </row>
    <row r="6495" spans="1:11">
      <c r="A6495" s="120">
        <v>54281</v>
      </c>
      <c r="B6495" s="121" t="s">
        <v>205</v>
      </c>
      <c r="C6495" s="121" t="s">
        <v>209</v>
      </c>
      <c r="D6495" s="121" t="s">
        <v>68</v>
      </c>
      <c r="E6495" s="121" t="s">
        <v>38</v>
      </c>
      <c r="F6495" s="122">
        <v>35262</v>
      </c>
      <c r="G6495" s="122">
        <v>5391.014</v>
      </c>
      <c r="H6495" s="120">
        <v>2019</v>
      </c>
      <c r="I6495" t="str">
        <f>IF(J6495="natural gas",VLOOKUP(D6495,'Cross-Page Data'!$I$4:$J$13,2,FALSE),IF(J6495="solar",VLOOKUP('Form 923'!D6495,'Cross-Page Data'!$I$14:$J$117,2,FALSE),J6495))</f>
        <v>natural gas nonpeaker - preexisting retiring</v>
      </c>
      <c r="J6495" t="str">
        <f>VLOOKUP(E6495,'Cross-Page Data'!$D$4:$F$48,3,FALSE)</f>
        <v>natural gas</v>
      </c>
      <c r="K6495" t="b">
        <f t="shared" si="101"/>
        <v>0</v>
      </c>
    </row>
    <row r="6496" spans="1:11">
      <c r="A6496" s="120">
        <v>54281</v>
      </c>
      <c r="B6496" s="121" t="s">
        <v>205</v>
      </c>
      <c r="C6496" s="121" t="s">
        <v>209</v>
      </c>
      <c r="D6496" s="121" t="s">
        <v>68</v>
      </c>
      <c r="E6496" s="121" t="s">
        <v>152</v>
      </c>
      <c r="F6496" s="122">
        <v>532</v>
      </c>
      <c r="G6496" s="122">
        <v>81.482</v>
      </c>
      <c r="H6496" s="120">
        <v>2019</v>
      </c>
      <c r="I6496" t="str">
        <f>IF(J6496="natural gas",VLOOKUP(D6496,'Cross-Page Data'!$I$4:$J$13,2,FALSE),IF(J6496="solar",VLOOKUP('Form 923'!D6496,'Cross-Page Data'!$I$14:$J$117,2,FALSE),J6496))</f>
        <v>heavy or residual fuel oil</v>
      </c>
      <c r="J6496" t="str">
        <f>VLOOKUP(E6496,'Cross-Page Data'!$D$4:$F$48,3,FALSE)</f>
        <v>heavy or residual fuel oil</v>
      </c>
      <c r="K6496" t="b">
        <f t="shared" si="101"/>
        <v>0</v>
      </c>
    </row>
    <row r="6497" spans="1:11">
      <c r="A6497" s="120">
        <v>54281</v>
      </c>
      <c r="B6497" s="121" t="s">
        <v>205</v>
      </c>
      <c r="C6497" s="121" t="s">
        <v>209</v>
      </c>
      <c r="D6497" s="121" t="s">
        <v>68</v>
      </c>
      <c r="E6497" s="121" t="s">
        <v>166</v>
      </c>
      <c r="F6497" s="122">
        <v>0</v>
      </c>
      <c r="G6497" s="122">
        <v>0</v>
      </c>
      <c r="H6497" s="120">
        <v>2019</v>
      </c>
      <c r="I6497" t="str">
        <f>IF(J6497="natural gas",VLOOKUP(D6497,'Cross-Page Data'!$I$4:$J$13,2,FALSE),IF(J6497="solar",VLOOKUP('Form 923'!D6497,'Cross-Page Data'!$I$14:$J$117,2,FALSE),J6497))</f>
        <v>other</v>
      </c>
      <c r="J6497" t="str">
        <f>VLOOKUP(E6497,'Cross-Page Data'!$D$4:$F$48,3,FALSE)</f>
        <v>other</v>
      </c>
      <c r="K6497" t="b">
        <f t="shared" si="101"/>
        <v>0</v>
      </c>
    </row>
    <row r="6498" spans="1:11">
      <c r="A6498" s="120">
        <v>54281</v>
      </c>
      <c r="B6498" s="121" t="s">
        <v>205</v>
      </c>
      <c r="C6498" s="121" t="s">
        <v>209</v>
      </c>
      <c r="D6498" s="121" t="s">
        <v>68</v>
      </c>
      <c r="E6498" s="121" t="s">
        <v>176</v>
      </c>
      <c r="F6498" s="122">
        <v>241483</v>
      </c>
      <c r="G6498" s="122">
        <v>36918.546</v>
      </c>
      <c r="H6498" s="120">
        <v>2019</v>
      </c>
      <c r="I6498" t="str">
        <f>IF(J6498="natural gas",VLOOKUP(D6498,'Cross-Page Data'!$I$4:$J$13,2,FALSE),IF(J6498="solar",VLOOKUP('Form 923'!D6498,'Cross-Page Data'!$I$14:$J$117,2,FALSE),J6498))</f>
        <v>biomass</v>
      </c>
      <c r="J6498" t="str">
        <f>VLOOKUP(E6498,'Cross-Page Data'!$D$4:$F$48,3,FALSE)</f>
        <v>biomass</v>
      </c>
      <c r="K6498" t="b">
        <f t="shared" si="101"/>
        <v>0</v>
      </c>
    </row>
    <row r="6499" spans="1:11">
      <c r="A6499" s="120">
        <v>54283</v>
      </c>
      <c r="B6499" s="121" t="s">
        <v>201</v>
      </c>
      <c r="C6499" s="121" t="s">
        <v>206</v>
      </c>
      <c r="D6499" s="121" t="s">
        <v>116</v>
      </c>
      <c r="E6499" s="121" t="s">
        <v>170</v>
      </c>
      <c r="F6499" s="122">
        <v>0</v>
      </c>
      <c r="G6499" s="122">
        <v>0</v>
      </c>
      <c r="H6499" s="120">
        <v>2019</v>
      </c>
      <c r="I6499" t="str">
        <f>IF(J6499="natural gas",VLOOKUP(D6499,'Cross-Page Data'!$I$4:$J$13,2,FALSE),IF(J6499="solar",VLOOKUP('Form 923'!D6499,'Cross-Page Data'!$I$14:$J$117,2,FALSE),J6499))</f>
        <v>hydro</v>
      </c>
      <c r="J6499" t="str">
        <f>VLOOKUP(E6499,'Cross-Page Data'!$D$4:$F$48,3,FALSE)</f>
        <v>hydro</v>
      </c>
      <c r="K6499" t="b">
        <f t="shared" si="101"/>
        <v>1</v>
      </c>
    </row>
    <row r="6500" spans="1:11">
      <c r="A6500" s="120">
        <v>54285</v>
      </c>
      <c r="B6500" s="121" t="s">
        <v>201</v>
      </c>
      <c r="C6500" s="121" t="s">
        <v>206</v>
      </c>
      <c r="D6500" s="121" t="s">
        <v>116</v>
      </c>
      <c r="E6500" s="121" t="s">
        <v>170</v>
      </c>
      <c r="F6500" s="122">
        <v>113448</v>
      </c>
      <c r="G6500" s="122">
        <v>12744</v>
      </c>
      <c r="H6500" s="120">
        <v>2019</v>
      </c>
      <c r="I6500" t="str">
        <f>IF(J6500="natural gas",VLOOKUP(D6500,'Cross-Page Data'!$I$4:$J$13,2,FALSE),IF(J6500="solar",VLOOKUP('Form 923'!D6500,'Cross-Page Data'!$I$14:$J$117,2,FALSE),J6500))</f>
        <v>hydro</v>
      </c>
      <c r="J6500" t="str">
        <f>VLOOKUP(E6500,'Cross-Page Data'!$D$4:$F$48,3,FALSE)</f>
        <v>hydro</v>
      </c>
      <c r="K6500" t="b">
        <f t="shared" si="101"/>
        <v>1</v>
      </c>
    </row>
    <row r="6501" ht="25.5" spans="1:11">
      <c r="A6501" s="120">
        <v>54294</v>
      </c>
      <c r="B6501" s="121" t="s">
        <v>201</v>
      </c>
      <c r="C6501" s="121" t="s">
        <v>207</v>
      </c>
      <c r="D6501" s="121" t="s">
        <v>79</v>
      </c>
      <c r="E6501" s="121" t="s">
        <v>70</v>
      </c>
      <c r="F6501" s="122">
        <v>1863</v>
      </c>
      <c r="G6501" s="122">
        <v>216</v>
      </c>
      <c r="H6501" s="120">
        <v>2019</v>
      </c>
      <c r="I6501" t="str">
        <f>IF(J6501="natural gas",VLOOKUP(D6501,'Cross-Page Data'!$I$4:$J$13,2,FALSE),IF(J6501="solar",VLOOKUP('Form 923'!D6501,'Cross-Page Data'!$I$14:$J$117,2,FALSE),J6501))</f>
        <v>heavy or residual fuel oil</v>
      </c>
      <c r="J6501" t="str">
        <f>VLOOKUP(E6501,'Cross-Page Data'!$D$4:$F$48,3,FALSE)</f>
        <v>heavy or residual fuel oil</v>
      </c>
      <c r="K6501" t="b">
        <f t="shared" si="101"/>
        <v>0</v>
      </c>
    </row>
    <row r="6502" ht="25.5" spans="1:11">
      <c r="A6502" s="120">
        <v>54296</v>
      </c>
      <c r="B6502" s="121" t="s">
        <v>205</v>
      </c>
      <c r="C6502" s="121" t="s">
        <v>210</v>
      </c>
      <c r="D6502" s="121" t="s">
        <v>33</v>
      </c>
      <c r="E6502" s="121" t="s">
        <v>99</v>
      </c>
      <c r="F6502" s="122">
        <v>0</v>
      </c>
      <c r="G6502" s="122">
        <v>0</v>
      </c>
      <c r="H6502" s="120">
        <v>2019</v>
      </c>
      <c r="I6502" t="str">
        <f>IF(J6502="natural gas",VLOOKUP(D6502,'Cross-Page Data'!$I$4:$J$13,2,FALSE),IF(J6502="solar",VLOOKUP('Form 923'!D6502,'Cross-Page Data'!$I$14:$J$117,2,FALSE),J6502))</f>
        <v>other</v>
      </c>
      <c r="J6502" t="str">
        <f>VLOOKUP(E6502,'Cross-Page Data'!$D$4:$F$48,3,FALSE)</f>
        <v>other</v>
      </c>
      <c r="K6502" t="b">
        <f t="shared" si="101"/>
        <v>0</v>
      </c>
    </row>
    <row r="6503" ht="25.5" spans="1:11">
      <c r="A6503" s="120">
        <v>54296</v>
      </c>
      <c r="B6503" s="121" t="s">
        <v>205</v>
      </c>
      <c r="C6503" s="121" t="s">
        <v>210</v>
      </c>
      <c r="D6503" s="121" t="s">
        <v>79</v>
      </c>
      <c r="E6503" s="121" t="s">
        <v>38</v>
      </c>
      <c r="F6503" s="122">
        <v>57190</v>
      </c>
      <c r="G6503" s="122">
        <v>12571</v>
      </c>
      <c r="H6503" s="120">
        <v>2019</v>
      </c>
      <c r="I6503" t="str">
        <f>IF(J6503="natural gas",VLOOKUP(D6503,'Cross-Page Data'!$I$4:$J$13,2,FALSE),IF(J6503="solar",VLOOKUP('Form 923'!D6503,'Cross-Page Data'!$I$14:$J$117,2,FALSE),J6503))</f>
        <v>natural gas peaker</v>
      </c>
      <c r="J6503" t="str">
        <f>VLOOKUP(E6503,'Cross-Page Data'!$D$4:$F$48,3,FALSE)</f>
        <v>natural gas</v>
      </c>
      <c r="K6503" t="b">
        <f t="shared" si="101"/>
        <v>0</v>
      </c>
    </row>
    <row r="6504" spans="1:11">
      <c r="A6504" s="120">
        <v>54298</v>
      </c>
      <c r="B6504" s="121" t="s">
        <v>201</v>
      </c>
      <c r="C6504" s="121" t="s">
        <v>206</v>
      </c>
      <c r="D6504" s="121" t="s">
        <v>128</v>
      </c>
      <c r="E6504" s="121" t="s">
        <v>180</v>
      </c>
      <c r="F6504" s="122">
        <v>227393</v>
      </c>
      <c r="G6504" s="122">
        <v>25544</v>
      </c>
      <c r="H6504" s="120">
        <v>2019</v>
      </c>
      <c r="I6504" t="str">
        <f>IF(J6504="natural gas",VLOOKUP(D6504,'Cross-Page Data'!$I$4:$J$13,2,FALSE),IF(J6504="solar",VLOOKUP('Form 923'!D6504,'Cross-Page Data'!$I$14:$J$117,2,FALSE),J6504))</f>
        <v>wind</v>
      </c>
      <c r="J6504" t="str">
        <f>VLOOKUP(E6504,'Cross-Page Data'!$D$4:$F$48,3,FALSE)</f>
        <v>wind</v>
      </c>
      <c r="K6504" t="b">
        <f t="shared" si="101"/>
        <v>1</v>
      </c>
    </row>
    <row r="6505" spans="1:11">
      <c r="A6505" s="120">
        <v>54299</v>
      </c>
      <c r="B6505" s="121" t="s">
        <v>201</v>
      </c>
      <c r="C6505" s="121" t="s">
        <v>206</v>
      </c>
      <c r="D6505" s="121" t="s">
        <v>128</v>
      </c>
      <c r="E6505" s="121" t="s">
        <v>180</v>
      </c>
      <c r="F6505" s="122">
        <v>86502</v>
      </c>
      <c r="G6505" s="122">
        <v>9717</v>
      </c>
      <c r="H6505" s="120">
        <v>2019</v>
      </c>
      <c r="I6505" t="str">
        <f>IF(J6505="natural gas",VLOOKUP(D6505,'Cross-Page Data'!$I$4:$J$13,2,FALSE),IF(J6505="solar",VLOOKUP('Form 923'!D6505,'Cross-Page Data'!$I$14:$J$117,2,FALSE),J6505))</f>
        <v>wind</v>
      </c>
      <c r="J6505" t="str">
        <f>VLOOKUP(E6505,'Cross-Page Data'!$D$4:$F$48,3,FALSE)</f>
        <v>wind</v>
      </c>
      <c r="K6505" t="b">
        <f t="shared" si="101"/>
        <v>1</v>
      </c>
    </row>
    <row r="6506" spans="1:11">
      <c r="A6506" s="120">
        <v>54300</v>
      </c>
      <c r="B6506" s="121" t="s">
        <v>201</v>
      </c>
      <c r="C6506" s="121" t="s">
        <v>206</v>
      </c>
      <c r="D6506" s="121" t="s">
        <v>128</v>
      </c>
      <c r="E6506" s="121" t="s">
        <v>180</v>
      </c>
      <c r="F6506" s="122">
        <v>98348</v>
      </c>
      <c r="G6506" s="122">
        <v>11048</v>
      </c>
      <c r="H6506" s="120">
        <v>2019</v>
      </c>
      <c r="I6506" t="str">
        <f>IF(J6506="natural gas",VLOOKUP(D6506,'Cross-Page Data'!$I$4:$J$13,2,FALSE),IF(J6506="solar",VLOOKUP('Form 923'!D6506,'Cross-Page Data'!$I$14:$J$117,2,FALSE),J6506))</f>
        <v>wind</v>
      </c>
      <c r="J6506" t="str">
        <f>VLOOKUP(E6506,'Cross-Page Data'!$D$4:$F$48,3,FALSE)</f>
        <v>wind</v>
      </c>
      <c r="K6506" t="b">
        <f t="shared" si="101"/>
        <v>1</v>
      </c>
    </row>
    <row r="6507" spans="1:11">
      <c r="A6507" s="120">
        <v>54301</v>
      </c>
      <c r="B6507" s="121" t="s">
        <v>201</v>
      </c>
      <c r="C6507" s="121" t="s">
        <v>206</v>
      </c>
      <c r="D6507" s="121" t="s">
        <v>116</v>
      </c>
      <c r="E6507" s="121" t="s">
        <v>170</v>
      </c>
      <c r="F6507" s="122">
        <v>28691</v>
      </c>
      <c r="G6507" s="122">
        <v>3223</v>
      </c>
      <c r="H6507" s="120">
        <v>2019</v>
      </c>
      <c r="I6507" t="str">
        <f>IF(J6507="natural gas",VLOOKUP(D6507,'Cross-Page Data'!$I$4:$J$13,2,FALSE),IF(J6507="solar",VLOOKUP('Form 923'!D6507,'Cross-Page Data'!$I$14:$J$117,2,FALSE),J6507))</f>
        <v>hydro</v>
      </c>
      <c r="J6507" t="str">
        <f>VLOOKUP(E6507,'Cross-Page Data'!$D$4:$F$48,3,FALSE)</f>
        <v>hydro</v>
      </c>
      <c r="K6507" t="b">
        <f t="shared" si="101"/>
        <v>1</v>
      </c>
    </row>
    <row r="6508" spans="1:11">
      <c r="A6508" s="120">
        <v>54302</v>
      </c>
      <c r="B6508" s="121" t="s">
        <v>201</v>
      </c>
      <c r="C6508" s="121" t="s">
        <v>206</v>
      </c>
      <c r="D6508" s="121" t="s">
        <v>116</v>
      </c>
      <c r="E6508" s="121" t="s">
        <v>170</v>
      </c>
      <c r="F6508" s="122">
        <v>95117</v>
      </c>
      <c r="G6508" s="122">
        <v>10685</v>
      </c>
      <c r="H6508" s="120">
        <v>2019</v>
      </c>
      <c r="I6508" t="str">
        <f>IF(J6508="natural gas",VLOOKUP(D6508,'Cross-Page Data'!$I$4:$J$13,2,FALSE),IF(J6508="solar",VLOOKUP('Form 923'!D6508,'Cross-Page Data'!$I$14:$J$117,2,FALSE),J6508))</f>
        <v>hydro</v>
      </c>
      <c r="J6508" t="str">
        <f>VLOOKUP(E6508,'Cross-Page Data'!$D$4:$F$48,3,FALSE)</f>
        <v>hydro</v>
      </c>
      <c r="K6508" t="b">
        <f t="shared" si="101"/>
        <v>1</v>
      </c>
    </row>
    <row r="6509" spans="1:11">
      <c r="A6509" s="120">
        <v>54304</v>
      </c>
      <c r="B6509" s="121" t="s">
        <v>201</v>
      </c>
      <c r="C6509" s="121" t="s">
        <v>206</v>
      </c>
      <c r="D6509" s="121" t="s">
        <v>68</v>
      </c>
      <c r="E6509" s="121" t="s">
        <v>54</v>
      </c>
      <c r="F6509" s="122">
        <v>667412</v>
      </c>
      <c r="G6509" s="122">
        <v>46172.781</v>
      </c>
      <c r="H6509" s="120">
        <v>2019</v>
      </c>
      <c r="I6509" t="str">
        <f>IF(J6509="natural gas",VLOOKUP(D6509,'Cross-Page Data'!$I$4:$J$13,2,FALSE),IF(J6509="solar",VLOOKUP('Form 923'!D6509,'Cross-Page Data'!$I$14:$J$117,2,FALSE),J6509))</f>
        <v>hard coal</v>
      </c>
      <c r="J6509" t="str">
        <f>VLOOKUP(E6509,'Cross-Page Data'!$D$4:$F$48,3,FALSE)</f>
        <v>hard coal</v>
      </c>
      <c r="K6509" t="b">
        <f t="shared" si="101"/>
        <v>1</v>
      </c>
    </row>
    <row r="6510" spans="1:11">
      <c r="A6510" s="120">
        <v>54304</v>
      </c>
      <c r="B6510" s="121" t="s">
        <v>201</v>
      </c>
      <c r="C6510" s="121" t="s">
        <v>206</v>
      </c>
      <c r="D6510" s="121" t="s">
        <v>68</v>
      </c>
      <c r="E6510" s="121" t="s">
        <v>70</v>
      </c>
      <c r="F6510" s="122">
        <v>37749</v>
      </c>
      <c r="G6510" s="122">
        <v>2161.219</v>
      </c>
      <c r="H6510" s="120">
        <v>2019</v>
      </c>
      <c r="I6510" t="str">
        <f>IF(J6510="natural gas",VLOOKUP(D6510,'Cross-Page Data'!$I$4:$J$13,2,FALSE),IF(J6510="solar",VLOOKUP('Form 923'!D6510,'Cross-Page Data'!$I$14:$J$117,2,FALSE),J6510))</f>
        <v>heavy or residual fuel oil</v>
      </c>
      <c r="J6510" t="str">
        <f>VLOOKUP(E6510,'Cross-Page Data'!$D$4:$F$48,3,FALSE)</f>
        <v>heavy or residual fuel oil</v>
      </c>
      <c r="K6510" t="b">
        <f t="shared" si="101"/>
        <v>1</v>
      </c>
    </row>
    <row r="6511" spans="1:11">
      <c r="A6511" s="120">
        <v>54305</v>
      </c>
      <c r="B6511" s="121" t="s">
        <v>205</v>
      </c>
      <c r="C6511" s="121" t="s">
        <v>209</v>
      </c>
      <c r="D6511" s="121" t="s">
        <v>79</v>
      </c>
      <c r="E6511" s="121" t="s">
        <v>70</v>
      </c>
      <c r="F6511" s="122">
        <v>74096</v>
      </c>
      <c r="G6511" s="122">
        <v>17373</v>
      </c>
      <c r="H6511" s="120">
        <v>2019</v>
      </c>
      <c r="I6511" t="str">
        <f>IF(J6511="natural gas",VLOOKUP(D6511,'Cross-Page Data'!$I$4:$J$13,2,FALSE),IF(J6511="solar",VLOOKUP('Form 923'!D6511,'Cross-Page Data'!$I$14:$J$117,2,FALSE),J6511))</f>
        <v>heavy or residual fuel oil</v>
      </c>
      <c r="J6511" t="str">
        <f>VLOOKUP(E6511,'Cross-Page Data'!$D$4:$F$48,3,FALSE)</f>
        <v>heavy or residual fuel oil</v>
      </c>
      <c r="K6511" t="b">
        <f t="shared" si="101"/>
        <v>0</v>
      </c>
    </row>
    <row r="6512" spans="1:11">
      <c r="A6512" s="120">
        <v>54306</v>
      </c>
      <c r="B6512" s="121" t="s">
        <v>201</v>
      </c>
      <c r="C6512" s="121" t="s">
        <v>206</v>
      </c>
      <c r="D6512" s="121" t="s">
        <v>116</v>
      </c>
      <c r="E6512" s="121" t="s">
        <v>170</v>
      </c>
      <c r="F6512" s="122">
        <v>226619</v>
      </c>
      <c r="G6512" s="122">
        <v>25457</v>
      </c>
      <c r="H6512" s="120">
        <v>2019</v>
      </c>
      <c r="I6512" t="str">
        <f>IF(J6512="natural gas",VLOOKUP(D6512,'Cross-Page Data'!$I$4:$J$13,2,FALSE),IF(J6512="solar",VLOOKUP('Form 923'!D6512,'Cross-Page Data'!$I$14:$J$117,2,FALSE),J6512))</f>
        <v>hydro</v>
      </c>
      <c r="J6512" t="str">
        <f>VLOOKUP(E6512,'Cross-Page Data'!$D$4:$F$48,3,FALSE)</f>
        <v>hydro</v>
      </c>
      <c r="K6512" t="b">
        <f t="shared" si="101"/>
        <v>1</v>
      </c>
    </row>
    <row r="6513" spans="1:11">
      <c r="A6513" s="120">
        <v>54308</v>
      </c>
      <c r="B6513" s="121" t="s">
        <v>201</v>
      </c>
      <c r="C6513" s="121" t="s">
        <v>206</v>
      </c>
      <c r="D6513" s="121" t="s">
        <v>116</v>
      </c>
      <c r="E6513" s="121" t="s">
        <v>170</v>
      </c>
      <c r="F6513" s="122">
        <v>58673</v>
      </c>
      <c r="G6513" s="122">
        <v>6591</v>
      </c>
      <c r="H6513" s="120">
        <v>2019</v>
      </c>
      <c r="I6513" t="str">
        <f>IF(J6513="natural gas",VLOOKUP(D6513,'Cross-Page Data'!$I$4:$J$13,2,FALSE),IF(J6513="solar",VLOOKUP('Form 923'!D6513,'Cross-Page Data'!$I$14:$J$117,2,FALSE),J6513))</f>
        <v>hydro</v>
      </c>
      <c r="J6513" t="str">
        <f>VLOOKUP(E6513,'Cross-Page Data'!$D$4:$F$48,3,FALSE)</f>
        <v>hydro</v>
      </c>
      <c r="K6513" t="b">
        <f t="shared" si="101"/>
        <v>1</v>
      </c>
    </row>
    <row r="6514" spans="1:11">
      <c r="A6514" s="120">
        <v>54316</v>
      </c>
      <c r="B6514" s="121" t="s">
        <v>205</v>
      </c>
      <c r="C6514" s="121" t="s">
        <v>209</v>
      </c>
      <c r="D6514" s="121" t="s">
        <v>73</v>
      </c>
      <c r="E6514" s="121" t="s">
        <v>70</v>
      </c>
      <c r="F6514" s="122">
        <v>0</v>
      </c>
      <c r="G6514" s="122">
        <v>0</v>
      </c>
      <c r="H6514" s="120">
        <v>2019</v>
      </c>
      <c r="I6514" t="str">
        <f>IF(J6514="natural gas",VLOOKUP(D6514,'Cross-Page Data'!$I$4:$J$13,2,FALSE),IF(J6514="solar",VLOOKUP('Form 923'!D6514,'Cross-Page Data'!$I$14:$J$117,2,FALSE),J6514))</f>
        <v>heavy or residual fuel oil</v>
      </c>
      <c r="J6514" t="str">
        <f>VLOOKUP(E6514,'Cross-Page Data'!$D$4:$F$48,3,FALSE)</f>
        <v>heavy or residual fuel oil</v>
      </c>
      <c r="K6514" t="b">
        <f t="shared" si="101"/>
        <v>0</v>
      </c>
    </row>
    <row r="6515" spans="1:11">
      <c r="A6515" s="120">
        <v>54316</v>
      </c>
      <c r="B6515" s="121" t="s">
        <v>205</v>
      </c>
      <c r="C6515" s="121" t="s">
        <v>209</v>
      </c>
      <c r="D6515" s="121" t="s">
        <v>73</v>
      </c>
      <c r="E6515" s="121" t="s">
        <v>38</v>
      </c>
      <c r="F6515" s="122">
        <v>0</v>
      </c>
      <c r="G6515" s="122">
        <v>0</v>
      </c>
      <c r="H6515" s="120">
        <v>2019</v>
      </c>
      <c r="I6515" t="str">
        <f>IF(J6515="natural gas",VLOOKUP(D6515,'Cross-Page Data'!$I$4:$J$13,2,FALSE),IF(J6515="solar",VLOOKUP('Form 923'!D6515,'Cross-Page Data'!$I$14:$J$117,2,FALSE),J6515))</f>
        <v>natural gas peaker</v>
      </c>
      <c r="J6515" t="str">
        <f>VLOOKUP(E6515,'Cross-Page Data'!$D$4:$F$48,3,FALSE)</f>
        <v>natural gas</v>
      </c>
      <c r="K6515" t="b">
        <f t="shared" si="101"/>
        <v>0</v>
      </c>
    </row>
    <row r="6516" spans="1:11">
      <c r="A6516" s="120">
        <v>54318</v>
      </c>
      <c r="B6516" s="121" t="s">
        <v>205</v>
      </c>
      <c r="C6516" s="121" t="s">
        <v>209</v>
      </c>
      <c r="D6516" s="121" t="s">
        <v>68</v>
      </c>
      <c r="E6516" s="121" t="s">
        <v>54</v>
      </c>
      <c r="F6516" s="122">
        <v>737070</v>
      </c>
      <c r="G6516" s="122">
        <v>152345.46</v>
      </c>
      <c r="H6516" s="120">
        <v>2019</v>
      </c>
      <c r="I6516" t="str">
        <f>IF(J6516="natural gas",VLOOKUP(D6516,'Cross-Page Data'!$I$4:$J$13,2,FALSE),IF(J6516="solar",VLOOKUP('Form 923'!D6516,'Cross-Page Data'!$I$14:$J$117,2,FALSE),J6516))</f>
        <v>hard coal</v>
      </c>
      <c r="J6516" t="str">
        <f>VLOOKUP(E6516,'Cross-Page Data'!$D$4:$F$48,3,FALSE)</f>
        <v>hard coal</v>
      </c>
      <c r="K6516" t="b">
        <f t="shared" si="101"/>
        <v>0</v>
      </c>
    </row>
    <row r="6517" spans="1:11">
      <c r="A6517" s="120">
        <v>54318</v>
      </c>
      <c r="B6517" s="121" t="s">
        <v>205</v>
      </c>
      <c r="C6517" s="121" t="s">
        <v>209</v>
      </c>
      <c r="D6517" s="121" t="s">
        <v>68</v>
      </c>
      <c r="E6517" s="121" t="s">
        <v>70</v>
      </c>
      <c r="F6517" s="122">
        <v>0</v>
      </c>
      <c r="G6517" s="122">
        <v>0</v>
      </c>
      <c r="H6517" s="120">
        <v>2019</v>
      </c>
      <c r="I6517" t="str">
        <f>IF(J6517="natural gas",VLOOKUP(D6517,'Cross-Page Data'!$I$4:$J$13,2,FALSE),IF(J6517="solar",VLOOKUP('Form 923'!D6517,'Cross-Page Data'!$I$14:$J$117,2,FALSE),J6517))</f>
        <v>heavy or residual fuel oil</v>
      </c>
      <c r="J6517" t="str">
        <f>VLOOKUP(E6517,'Cross-Page Data'!$D$4:$F$48,3,FALSE)</f>
        <v>heavy or residual fuel oil</v>
      </c>
      <c r="K6517" t="b">
        <f t="shared" si="101"/>
        <v>0</v>
      </c>
    </row>
    <row r="6518" spans="1:11">
      <c r="A6518" s="120">
        <v>54318</v>
      </c>
      <c r="B6518" s="121" t="s">
        <v>205</v>
      </c>
      <c r="C6518" s="121" t="s">
        <v>209</v>
      </c>
      <c r="D6518" s="121" t="s">
        <v>68</v>
      </c>
      <c r="E6518" s="121" t="s">
        <v>38</v>
      </c>
      <c r="F6518" s="122">
        <v>321652</v>
      </c>
      <c r="G6518" s="122">
        <v>66617.536</v>
      </c>
      <c r="H6518" s="120">
        <v>2019</v>
      </c>
      <c r="I6518" t="str">
        <f>IF(J6518="natural gas",VLOOKUP(D6518,'Cross-Page Data'!$I$4:$J$13,2,FALSE),IF(J6518="solar",VLOOKUP('Form 923'!D6518,'Cross-Page Data'!$I$14:$J$117,2,FALSE),J6518))</f>
        <v>natural gas nonpeaker - preexisting retiring</v>
      </c>
      <c r="J6518" t="str">
        <f>VLOOKUP(E6518,'Cross-Page Data'!$D$4:$F$48,3,FALSE)</f>
        <v>natural gas</v>
      </c>
      <c r="K6518" t="b">
        <f t="shared" si="101"/>
        <v>0</v>
      </c>
    </row>
    <row r="6519" spans="1:11">
      <c r="A6519" s="120">
        <v>54318</v>
      </c>
      <c r="B6519" s="121" t="s">
        <v>205</v>
      </c>
      <c r="C6519" s="121" t="s">
        <v>209</v>
      </c>
      <c r="D6519" s="121" t="s">
        <v>68</v>
      </c>
      <c r="E6519" s="121" t="s">
        <v>162</v>
      </c>
      <c r="F6519" s="122">
        <v>0</v>
      </c>
      <c r="G6519" s="122">
        <v>0</v>
      </c>
      <c r="H6519" s="120">
        <v>2019</v>
      </c>
      <c r="I6519" t="str">
        <f>IF(J6519="natural gas",VLOOKUP(D6519,'Cross-Page Data'!$I$4:$J$13,2,FALSE),IF(J6519="solar",VLOOKUP('Form 923'!D6519,'Cross-Page Data'!$I$14:$J$117,2,FALSE),J6519))</f>
        <v>hard coal</v>
      </c>
      <c r="J6519" t="str">
        <f>VLOOKUP(E6519,'Cross-Page Data'!$D$4:$F$48,3,FALSE)</f>
        <v>hard coal</v>
      </c>
      <c r="K6519" t="b">
        <f t="shared" si="101"/>
        <v>0</v>
      </c>
    </row>
    <row r="6520" spans="1:11">
      <c r="A6520" s="120">
        <v>54321</v>
      </c>
      <c r="B6520" s="121" t="s">
        <v>205</v>
      </c>
      <c r="C6520" s="121" t="s">
        <v>209</v>
      </c>
      <c r="D6520" s="121" t="s">
        <v>73</v>
      </c>
      <c r="E6520" s="121" t="s">
        <v>38</v>
      </c>
      <c r="F6520" s="122">
        <v>679989</v>
      </c>
      <c r="G6520" s="122">
        <v>148670</v>
      </c>
      <c r="H6520" s="120">
        <v>2019</v>
      </c>
      <c r="I6520" t="str">
        <f>IF(J6520="natural gas",VLOOKUP(D6520,'Cross-Page Data'!$I$4:$J$13,2,FALSE),IF(J6520="solar",VLOOKUP('Form 923'!D6520,'Cross-Page Data'!$I$14:$J$117,2,FALSE),J6520))</f>
        <v>natural gas peaker</v>
      </c>
      <c r="J6520" t="str">
        <f>VLOOKUP(E6520,'Cross-Page Data'!$D$4:$F$48,3,FALSE)</f>
        <v>natural gas</v>
      </c>
      <c r="K6520" t="b">
        <f t="shared" si="101"/>
        <v>0</v>
      </c>
    </row>
    <row r="6521" spans="1:11">
      <c r="A6521" s="120">
        <v>54321</v>
      </c>
      <c r="B6521" s="121" t="s">
        <v>205</v>
      </c>
      <c r="C6521" s="121" t="s">
        <v>209</v>
      </c>
      <c r="D6521" s="121" t="s">
        <v>68</v>
      </c>
      <c r="E6521" s="121" t="s">
        <v>38</v>
      </c>
      <c r="F6521" s="122">
        <v>333433</v>
      </c>
      <c r="G6521" s="122">
        <v>73292.856</v>
      </c>
      <c r="H6521" s="120">
        <v>2019</v>
      </c>
      <c r="I6521" t="str">
        <f>IF(J6521="natural gas",VLOOKUP(D6521,'Cross-Page Data'!$I$4:$J$13,2,FALSE),IF(J6521="solar",VLOOKUP('Form 923'!D6521,'Cross-Page Data'!$I$14:$J$117,2,FALSE),J6521))</f>
        <v>natural gas nonpeaker - preexisting retiring</v>
      </c>
      <c r="J6521" t="str">
        <f>VLOOKUP(E6521,'Cross-Page Data'!$D$4:$F$48,3,FALSE)</f>
        <v>natural gas</v>
      </c>
      <c r="K6521" t="b">
        <f t="shared" si="101"/>
        <v>0</v>
      </c>
    </row>
    <row r="6522" spans="1:11">
      <c r="A6522" s="120">
        <v>54321</v>
      </c>
      <c r="B6522" s="121" t="s">
        <v>205</v>
      </c>
      <c r="C6522" s="121" t="s">
        <v>209</v>
      </c>
      <c r="D6522" s="121" t="s">
        <v>68</v>
      </c>
      <c r="E6522" s="121" t="s">
        <v>183</v>
      </c>
      <c r="F6522" s="122">
        <v>27243</v>
      </c>
      <c r="G6522" s="122">
        <v>5988.144</v>
      </c>
      <c r="H6522" s="120">
        <v>2019</v>
      </c>
      <c r="I6522" t="str">
        <f>IF(J6522="natural gas",VLOOKUP(D6522,'Cross-Page Data'!$I$4:$J$13,2,FALSE),IF(J6522="solar",VLOOKUP('Form 923'!D6522,'Cross-Page Data'!$I$14:$J$117,2,FALSE),J6522))</f>
        <v>crude oil</v>
      </c>
      <c r="J6522" t="str">
        <f>VLOOKUP(E6522,'Cross-Page Data'!$D$4:$F$48,3,FALSE)</f>
        <v>crude oil</v>
      </c>
      <c r="K6522" t="b">
        <f t="shared" si="101"/>
        <v>0</v>
      </c>
    </row>
    <row r="6523" ht="25.5" spans="1:11">
      <c r="A6523" s="120">
        <v>54322</v>
      </c>
      <c r="B6523" s="121" t="s">
        <v>201</v>
      </c>
      <c r="C6523" s="121" t="s">
        <v>211</v>
      </c>
      <c r="D6523" s="121" t="s">
        <v>116</v>
      </c>
      <c r="E6523" s="121" t="s">
        <v>170</v>
      </c>
      <c r="F6523" s="122">
        <v>78498</v>
      </c>
      <c r="G6523" s="122">
        <v>8818</v>
      </c>
      <c r="H6523" s="120">
        <v>2019</v>
      </c>
      <c r="I6523" t="str">
        <f>IF(J6523="natural gas",VLOOKUP(D6523,'Cross-Page Data'!$I$4:$J$13,2,FALSE),IF(J6523="solar",VLOOKUP('Form 923'!D6523,'Cross-Page Data'!$I$14:$J$117,2,FALSE),J6523))</f>
        <v>hydro</v>
      </c>
      <c r="J6523" t="str">
        <f>VLOOKUP(E6523,'Cross-Page Data'!$D$4:$F$48,3,FALSE)</f>
        <v>hydro</v>
      </c>
      <c r="K6523" t="b">
        <f t="shared" si="101"/>
        <v>0</v>
      </c>
    </row>
    <row r="6524" ht="25.5" spans="1:11">
      <c r="A6524" s="120">
        <v>54323</v>
      </c>
      <c r="B6524" s="121" t="s">
        <v>201</v>
      </c>
      <c r="C6524" s="121" t="s">
        <v>207</v>
      </c>
      <c r="D6524" s="121" t="s">
        <v>79</v>
      </c>
      <c r="E6524" s="121" t="s">
        <v>70</v>
      </c>
      <c r="F6524" s="122">
        <v>3033</v>
      </c>
      <c r="G6524" s="122">
        <v>300</v>
      </c>
      <c r="H6524" s="120">
        <v>2019</v>
      </c>
      <c r="I6524" t="str">
        <f>IF(J6524="natural gas",VLOOKUP(D6524,'Cross-Page Data'!$I$4:$J$13,2,FALSE),IF(J6524="solar",VLOOKUP('Form 923'!D6524,'Cross-Page Data'!$I$14:$J$117,2,FALSE),J6524))</f>
        <v>heavy or residual fuel oil</v>
      </c>
      <c r="J6524" t="str">
        <f>VLOOKUP(E6524,'Cross-Page Data'!$D$4:$F$48,3,FALSE)</f>
        <v>heavy or residual fuel oil</v>
      </c>
      <c r="K6524" t="b">
        <f t="shared" si="101"/>
        <v>0</v>
      </c>
    </row>
    <row r="6525" spans="1:11">
      <c r="A6525" s="120">
        <v>54330</v>
      </c>
      <c r="B6525" s="121" t="s">
        <v>205</v>
      </c>
      <c r="C6525" s="121" t="s">
        <v>209</v>
      </c>
      <c r="D6525" s="121" t="s">
        <v>73</v>
      </c>
      <c r="E6525" s="121" t="s">
        <v>38</v>
      </c>
      <c r="F6525" s="122">
        <v>49047</v>
      </c>
      <c r="G6525" s="122">
        <v>4508</v>
      </c>
      <c r="H6525" s="120">
        <v>2019</v>
      </c>
      <c r="I6525" t="str">
        <f>IF(J6525="natural gas",VLOOKUP(D6525,'Cross-Page Data'!$I$4:$J$13,2,FALSE),IF(J6525="solar",VLOOKUP('Form 923'!D6525,'Cross-Page Data'!$I$14:$J$117,2,FALSE),J6525))</f>
        <v>natural gas peaker</v>
      </c>
      <c r="J6525" t="str">
        <f>VLOOKUP(E6525,'Cross-Page Data'!$D$4:$F$48,3,FALSE)</f>
        <v>natural gas</v>
      </c>
      <c r="K6525" t="b">
        <f t="shared" si="101"/>
        <v>0</v>
      </c>
    </row>
    <row r="6526" ht="25.5" spans="1:11">
      <c r="A6526" s="120">
        <v>54333</v>
      </c>
      <c r="B6526" s="121" t="s">
        <v>205</v>
      </c>
      <c r="C6526" s="121" t="s">
        <v>210</v>
      </c>
      <c r="D6526" s="121" t="s">
        <v>39</v>
      </c>
      <c r="E6526" s="121" t="s">
        <v>70</v>
      </c>
      <c r="F6526" s="122">
        <v>0</v>
      </c>
      <c r="G6526" s="122">
        <v>0.272</v>
      </c>
      <c r="H6526" s="120">
        <v>2019</v>
      </c>
      <c r="I6526" t="str">
        <f>IF(J6526="natural gas",VLOOKUP(D6526,'Cross-Page Data'!$I$4:$J$13,2,FALSE),IF(J6526="solar",VLOOKUP('Form 923'!D6526,'Cross-Page Data'!$I$14:$J$117,2,FALSE),J6526))</f>
        <v>heavy or residual fuel oil</v>
      </c>
      <c r="J6526" t="str">
        <f>VLOOKUP(E6526,'Cross-Page Data'!$D$4:$F$48,3,FALSE)</f>
        <v>heavy or residual fuel oil</v>
      </c>
      <c r="K6526" t="b">
        <f t="shared" si="101"/>
        <v>0</v>
      </c>
    </row>
    <row r="6527" ht="25.5" spans="1:11">
      <c r="A6527" s="120">
        <v>54333</v>
      </c>
      <c r="B6527" s="121" t="s">
        <v>205</v>
      </c>
      <c r="C6527" s="121" t="s">
        <v>210</v>
      </c>
      <c r="D6527" s="121" t="s">
        <v>39</v>
      </c>
      <c r="E6527" s="121" t="s">
        <v>38</v>
      </c>
      <c r="F6527" s="122">
        <v>1682</v>
      </c>
      <c r="G6527" s="122">
        <v>352.728</v>
      </c>
      <c r="H6527" s="120">
        <v>2019</v>
      </c>
      <c r="I6527" t="str">
        <f>IF(J6527="natural gas",VLOOKUP(D6527,'Cross-Page Data'!$I$4:$J$13,2,FALSE),IF(J6527="solar",VLOOKUP('Form 923'!D6527,'Cross-Page Data'!$I$14:$J$117,2,FALSE),J6527))</f>
        <v>natural gas nonpeaker - preexisting nonretiring</v>
      </c>
      <c r="J6527" t="str">
        <f>VLOOKUP(E6527,'Cross-Page Data'!$D$4:$F$48,3,FALSE)</f>
        <v>natural gas</v>
      </c>
      <c r="K6527" t="b">
        <f t="shared" si="101"/>
        <v>0</v>
      </c>
    </row>
    <row r="6528" ht="25.5" spans="1:11">
      <c r="A6528" s="120">
        <v>54333</v>
      </c>
      <c r="B6528" s="121" t="s">
        <v>205</v>
      </c>
      <c r="C6528" s="121" t="s">
        <v>210</v>
      </c>
      <c r="D6528" s="121" t="s">
        <v>61</v>
      </c>
      <c r="E6528" s="121" t="s">
        <v>70</v>
      </c>
      <c r="F6528" s="122">
        <v>115</v>
      </c>
      <c r="G6528" s="122">
        <v>24.017</v>
      </c>
      <c r="H6528" s="120">
        <v>2019</v>
      </c>
      <c r="I6528" t="str">
        <f>IF(J6528="natural gas",VLOOKUP(D6528,'Cross-Page Data'!$I$4:$J$13,2,FALSE),IF(J6528="solar",VLOOKUP('Form 923'!D6528,'Cross-Page Data'!$I$14:$J$117,2,FALSE),J6528))</f>
        <v>heavy or residual fuel oil</v>
      </c>
      <c r="J6528" t="str">
        <f>VLOOKUP(E6528,'Cross-Page Data'!$D$4:$F$48,3,FALSE)</f>
        <v>heavy or residual fuel oil</v>
      </c>
      <c r="K6528" t="b">
        <f t="shared" si="101"/>
        <v>0</v>
      </c>
    </row>
    <row r="6529" ht="25.5" spans="1:11">
      <c r="A6529" s="120">
        <v>54333</v>
      </c>
      <c r="B6529" s="121" t="s">
        <v>205</v>
      </c>
      <c r="C6529" s="121" t="s">
        <v>210</v>
      </c>
      <c r="D6529" s="121" t="s">
        <v>61</v>
      </c>
      <c r="E6529" s="121" t="s">
        <v>38</v>
      </c>
      <c r="F6529" s="122">
        <v>163838</v>
      </c>
      <c r="G6529" s="122">
        <v>34331.983</v>
      </c>
      <c r="H6529" s="120">
        <v>2019</v>
      </c>
      <c r="I6529" t="str">
        <f>IF(J6529="natural gas",VLOOKUP(D6529,'Cross-Page Data'!$I$4:$J$13,2,FALSE),IF(J6529="solar",VLOOKUP('Form 923'!D6529,'Cross-Page Data'!$I$14:$J$117,2,FALSE),J6529))</f>
        <v>natural gas nonpeaker - preexisting nonretiring</v>
      </c>
      <c r="J6529" t="str">
        <f>VLOOKUP(E6529,'Cross-Page Data'!$D$4:$F$48,3,FALSE)</f>
        <v>natural gas</v>
      </c>
      <c r="K6529" t="b">
        <f t="shared" si="101"/>
        <v>0</v>
      </c>
    </row>
    <row r="6530" spans="1:11">
      <c r="A6530" s="120">
        <v>54335</v>
      </c>
      <c r="B6530" s="121" t="s">
        <v>205</v>
      </c>
      <c r="C6530" s="121" t="s">
        <v>209</v>
      </c>
      <c r="D6530" s="121" t="s">
        <v>68</v>
      </c>
      <c r="E6530" s="121" t="s">
        <v>54</v>
      </c>
      <c r="F6530" s="122">
        <v>0</v>
      </c>
      <c r="G6530" s="122">
        <v>0</v>
      </c>
      <c r="H6530" s="120">
        <v>2019</v>
      </c>
      <c r="I6530" t="str">
        <f>IF(J6530="natural gas",VLOOKUP(D6530,'Cross-Page Data'!$I$4:$J$13,2,FALSE),IF(J6530="solar",VLOOKUP('Form 923'!D6530,'Cross-Page Data'!$I$14:$J$117,2,FALSE),J6530))</f>
        <v>hard coal</v>
      </c>
      <c r="J6530" t="str">
        <f>VLOOKUP(E6530,'Cross-Page Data'!$D$4:$F$48,3,FALSE)</f>
        <v>hard coal</v>
      </c>
      <c r="K6530" t="b">
        <f t="shared" si="101"/>
        <v>0</v>
      </c>
    </row>
    <row r="6531" spans="1:11">
      <c r="A6531" s="120">
        <v>54335</v>
      </c>
      <c r="B6531" s="121" t="s">
        <v>205</v>
      </c>
      <c r="C6531" s="121" t="s">
        <v>209</v>
      </c>
      <c r="D6531" s="121" t="s">
        <v>68</v>
      </c>
      <c r="E6531" s="121" t="s">
        <v>38</v>
      </c>
      <c r="F6531" s="122">
        <v>63960</v>
      </c>
      <c r="G6531" s="122">
        <v>14728.48</v>
      </c>
      <c r="H6531" s="120">
        <v>2019</v>
      </c>
      <c r="I6531" t="str">
        <f>IF(J6531="natural gas",VLOOKUP(D6531,'Cross-Page Data'!$I$4:$J$13,2,FALSE),IF(J6531="solar",VLOOKUP('Form 923'!D6531,'Cross-Page Data'!$I$14:$J$117,2,FALSE),J6531))</f>
        <v>natural gas nonpeaker - preexisting retiring</v>
      </c>
      <c r="J6531" t="str">
        <f>VLOOKUP(E6531,'Cross-Page Data'!$D$4:$F$48,3,FALSE)</f>
        <v>natural gas</v>
      </c>
      <c r="K6531" t="b">
        <f t="shared" si="101"/>
        <v>0</v>
      </c>
    </row>
    <row r="6532" spans="1:11">
      <c r="A6532" s="120">
        <v>54338</v>
      </c>
      <c r="B6532" s="121" t="s">
        <v>205</v>
      </c>
      <c r="C6532" s="121" t="s">
        <v>209</v>
      </c>
      <c r="D6532" s="121" t="s">
        <v>79</v>
      </c>
      <c r="E6532" s="121" t="s">
        <v>70</v>
      </c>
      <c r="F6532" s="122">
        <v>1689</v>
      </c>
      <c r="G6532" s="122">
        <v>35</v>
      </c>
      <c r="H6532" s="120">
        <v>2019</v>
      </c>
      <c r="I6532" t="str">
        <f>IF(J6532="natural gas",VLOOKUP(D6532,'Cross-Page Data'!$I$4:$J$13,2,FALSE),IF(J6532="solar",VLOOKUP('Form 923'!D6532,'Cross-Page Data'!$I$14:$J$117,2,FALSE),J6532))</f>
        <v>heavy or residual fuel oil</v>
      </c>
      <c r="J6532" t="str">
        <f>VLOOKUP(E6532,'Cross-Page Data'!$D$4:$F$48,3,FALSE)</f>
        <v>heavy or residual fuel oil</v>
      </c>
      <c r="K6532" t="b">
        <f t="shared" si="101"/>
        <v>0</v>
      </c>
    </row>
    <row r="6533" spans="1:11">
      <c r="A6533" s="120">
        <v>54338</v>
      </c>
      <c r="B6533" s="121" t="s">
        <v>205</v>
      </c>
      <c r="C6533" s="121" t="s">
        <v>209</v>
      </c>
      <c r="D6533" s="121" t="s">
        <v>68</v>
      </c>
      <c r="E6533" s="121" t="s">
        <v>35</v>
      </c>
      <c r="F6533" s="122">
        <v>41802</v>
      </c>
      <c r="G6533" s="122">
        <v>668.66</v>
      </c>
      <c r="H6533" s="120">
        <v>2019</v>
      </c>
      <c r="I6533" t="str">
        <f>IF(J6533="natural gas",VLOOKUP(D6533,'Cross-Page Data'!$I$4:$J$13,2,FALSE),IF(J6533="solar",VLOOKUP('Form 923'!D6533,'Cross-Page Data'!$I$14:$J$117,2,FALSE),J6533))</f>
        <v>biomass</v>
      </c>
      <c r="J6533" t="str">
        <f>VLOOKUP(E6533,'Cross-Page Data'!$D$4:$F$48,3,FALSE)</f>
        <v>biomass</v>
      </c>
      <c r="K6533" t="b">
        <f t="shared" si="101"/>
        <v>0</v>
      </c>
    </row>
    <row r="6534" spans="1:11">
      <c r="A6534" s="120">
        <v>54338</v>
      </c>
      <c r="B6534" s="121" t="s">
        <v>205</v>
      </c>
      <c r="C6534" s="121" t="s">
        <v>209</v>
      </c>
      <c r="D6534" s="121" t="s">
        <v>68</v>
      </c>
      <c r="E6534" s="121" t="s">
        <v>38</v>
      </c>
      <c r="F6534" s="122">
        <v>1397</v>
      </c>
      <c r="G6534" s="122">
        <v>4.34</v>
      </c>
      <c r="H6534" s="120">
        <v>2019</v>
      </c>
      <c r="I6534" t="str">
        <f>IF(J6534="natural gas",VLOOKUP(D6534,'Cross-Page Data'!$I$4:$J$13,2,FALSE),IF(J6534="solar",VLOOKUP('Form 923'!D6534,'Cross-Page Data'!$I$14:$J$117,2,FALSE),J6534))</f>
        <v>natural gas nonpeaker - preexisting retiring</v>
      </c>
      <c r="J6534" t="str">
        <f>VLOOKUP(E6534,'Cross-Page Data'!$D$4:$F$48,3,FALSE)</f>
        <v>natural gas</v>
      </c>
      <c r="K6534" t="b">
        <f t="shared" si="101"/>
        <v>0</v>
      </c>
    </row>
    <row r="6535" spans="1:11">
      <c r="A6535" s="120">
        <v>54340</v>
      </c>
      <c r="B6535" s="121" t="s">
        <v>201</v>
      </c>
      <c r="C6535" s="121" t="s">
        <v>206</v>
      </c>
      <c r="D6535" s="121" t="s">
        <v>116</v>
      </c>
      <c r="E6535" s="121" t="s">
        <v>170</v>
      </c>
      <c r="F6535" s="122">
        <v>181073</v>
      </c>
      <c r="G6535" s="122">
        <v>20341</v>
      </c>
      <c r="H6535" s="120">
        <v>2019</v>
      </c>
      <c r="I6535" t="str">
        <f>IF(J6535="natural gas",VLOOKUP(D6535,'Cross-Page Data'!$I$4:$J$13,2,FALSE),IF(J6535="solar",VLOOKUP('Form 923'!D6535,'Cross-Page Data'!$I$14:$J$117,2,FALSE),J6535))</f>
        <v>hydro</v>
      </c>
      <c r="J6535" t="str">
        <f>VLOOKUP(E6535,'Cross-Page Data'!$D$4:$F$48,3,FALSE)</f>
        <v>hydro</v>
      </c>
      <c r="K6535" t="b">
        <f t="shared" ref="K6535:K6598" si="102">IF(AND($N$6=FALSE,OR(C6535="Commercial NAICS Cogen",C6535="Industrial NAICS Cogen",C6535="NAICS-22 Cogen")),FALSE,IF(AND($N$7=FALSE,OR(C6535="Commercial NAICS Cogen",C6535="Commercial NAICS Non-Cogen",C6535="industrial NAICS Cogen",C6535="industrial NAICS non-cogen")),FALSE,TRUE))</f>
        <v>1</v>
      </c>
    </row>
    <row r="6536" spans="1:11">
      <c r="A6536" s="120">
        <v>54341</v>
      </c>
      <c r="B6536" s="121" t="s">
        <v>201</v>
      </c>
      <c r="C6536" s="121" t="s">
        <v>206</v>
      </c>
      <c r="D6536" s="121" t="s">
        <v>116</v>
      </c>
      <c r="E6536" s="121" t="s">
        <v>170</v>
      </c>
      <c r="F6536" s="122">
        <v>112610</v>
      </c>
      <c r="G6536" s="122">
        <v>12650</v>
      </c>
      <c r="H6536" s="120">
        <v>2019</v>
      </c>
      <c r="I6536" t="str">
        <f>IF(J6536="natural gas",VLOOKUP(D6536,'Cross-Page Data'!$I$4:$J$13,2,FALSE),IF(J6536="solar",VLOOKUP('Form 923'!D6536,'Cross-Page Data'!$I$14:$J$117,2,FALSE),J6536))</f>
        <v>hydro</v>
      </c>
      <c r="J6536" t="str">
        <f>VLOOKUP(E6536,'Cross-Page Data'!$D$4:$F$48,3,FALSE)</f>
        <v>hydro</v>
      </c>
      <c r="K6536" t="b">
        <f t="shared" si="102"/>
        <v>1</v>
      </c>
    </row>
    <row r="6537" spans="1:11">
      <c r="A6537" s="120">
        <v>54342</v>
      </c>
      <c r="B6537" s="121" t="s">
        <v>201</v>
      </c>
      <c r="C6537" s="121" t="s">
        <v>206</v>
      </c>
      <c r="D6537" s="121" t="s">
        <v>116</v>
      </c>
      <c r="E6537" s="121" t="s">
        <v>170</v>
      </c>
      <c r="F6537" s="122">
        <v>68929</v>
      </c>
      <c r="G6537" s="122">
        <v>7743</v>
      </c>
      <c r="H6537" s="120">
        <v>2019</v>
      </c>
      <c r="I6537" t="str">
        <f>IF(J6537="natural gas",VLOOKUP(D6537,'Cross-Page Data'!$I$4:$J$13,2,FALSE),IF(J6537="solar",VLOOKUP('Form 923'!D6537,'Cross-Page Data'!$I$14:$J$117,2,FALSE),J6537))</f>
        <v>hydro</v>
      </c>
      <c r="J6537" t="str">
        <f>VLOOKUP(E6537,'Cross-Page Data'!$D$4:$F$48,3,FALSE)</f>
        <v>hydro</v>
      </c>
      <c r="K6537" t="b">
        <f t="shared" si="102"/>
        <v>1</v>
      </c>
    </row>
    <row r="6538" spans="1:11">
      <c r="A6538" s="120">
        <v>54343</v>
      </c>
      <c r="B6538" s="121" t="s">
        <v>201</v>
      </c>
      <c r="C6538" s="121" t="s">
        <v>206</v>
      </c>
      <c r="D6538" s="121" t="s">
        <v>116</v>
      </c>
      <c r="E6538" s="121" t="s">
        <v>170</v>
      </c>
      <c r="F6538" s="122">
        <v>593337</v>
      </c>
      <c r="G6538" s="122">
        <v>66652</v>
      </c>
      <c r="H6538" s="120">
        <v>2019</v>
      </c>
      <c r="I6538" t="str">
        <f>IF(J6538="natural gas",VLOOKUP(D6538,'Cross-Page Data'!$I$4:$J$13,2,FALSE),IF(J6538="solar",VLOOKUP('Form 923'!D6538,'Cross-Page Data'!$I$14:$J$117,2,FALSE),J6538))</f>
        <v>hydro</v>
      </c>
      <c r="J6538" t="str">
        <f>VLOOKUP(E6538,'Cross-Page Data'!$D$4:$F$48,3,FALSE)</f>
        <v>hydro</v>
      </c>
      <c r="K6538" t="b">
        <f t="shared" si="102"/>
        <v>1</v>
      </c>
    </row>
    <row r="6539" ht="25.5" spans="1:11">
      <c r="A6539" s="120">
        <v>54347</v>
      </c>
      <c r="B6539" s="121" t="s">
        <v>201</v>
      </c>
      <c r="C6539" s="121" t="s">
        <v>207</v>
      </c>
      <c r="D6539" s="121" t="s">
        <v>79</v>
      </c>
      <c r="E6539" s="121" t="s">
        <v>130</v>
      </c>
      <c r="F6539" s="122">
        <v>0</v>
      </c>
      <c r="G6539" s="122">
        <v>0</v>
      </c>
      <c r="H6539" s="120">
        <v>2019</v>
      </c>
      <c r="I6539" t="str">
        <f>IF(J6539="natural gas",VLOOKUP(D6539,'Cross-Page Data'!$I$4:$J$13,2,FALSE),IF(J6539="solar",VLOOKUP('Form 923'!D6539,'Cross-Page Data'!$I$14:$J$117,2,FALSE),J6539))</f>
        <v>biomass</v>
      </c>
      <c r="J6539" t="str">
        <f>VLOOKUP(E6539,'Cross-Page Data'!$D$4:$F$48,3,FALSE)</f>
        <v>biomass</v>
      </c>
      <c r="K6539" t="b">
        <f t="shared" si="102"/>
        <v>0</v>
      </c>
    </row>
    <row r="6540" spans="1:11">
      <c r="A6540" s="120">
        <v>54349</v>
      </c>
      <c r="B6540" s="121" t="s">
        <v>205</v>
      </c>
      <c r="C6540" s="121" t="s">
        <v>208</v>
      </c>
      <c r="D6540" s="121" t="s">
        <v>39</v>
      </c>
      <c r="E6540" s="121" t="s">
        <v>38</v>
      </c>
      <c r="F6540" s="122">
        <v>1148169</v>
      </c>
      <c r="G6540" s="122">
        <v>189692</v>
      </c>
      <c r="H6540" s="120">
        <v>2019</v>
      </c>
      <c r="I6540" t="str">
        <f>IF(J6540="natural gas",VLOOKUP(D6540,'Cross-Page Data'!$I$4:$J$13,2,FALSE),IF(J6540="solar",VLOOKUP('Form 923'!D6540,'Cross-Page Data'!$I$14:$J$117,2,FALSE),J6540))</f>
        <v>natural gas nonpeaker - preexisting nonretiring</v>
      </c>
      <c r="J6540" t="str">
        <f>VLOOKUP(E6540,'Cross-Page Data'!$D$4:$F$48,3,FALSE)</f>
        <v>natural gas</v>
      </c>
      <c r="K6540" t="b">
        <f t="shared" si="102"/>
        <v>0</v>
      </c>
    </row>
    <row r="6541" spans="1:11">
      <c r="A6541" s="120">
        <v>54349</v>
      </c>
      <c r="B6541" s="121" t="s">
        <v>205</v>
      </c>
      <c r="C6541" s="121" t="s">
        <v>208</v>
      </c>
      <c r="D6541" s="121" t="s">
        <v>61</v>
      </c>
      <c r="E6541" s="121" t="s">
        <v>38</v>
      </c>
      <c r="F6541" s="122">
        <v>4082791</v>
      </c>
      <c r="G6541" s="122">
        <v>517163</v>
      </c>
      <c r="H6541" s="120">
        <v>2019</v>
      </c>
      <c r="I6541" t="str">
        <f>IF(J6541="natural gas",VLOOKUP(D6541,'Cross-Page Data'!$I$4:$J$13,2,FALSE),IF(J6541="solar",VLOOKUP('Form 923'!D6541,'Cross-Page Data'!$I$14:$J$117,2,FALSE),J6541))</f>
        <v>natural gas nonpeaker - preexisting nonretiring</v>
      </c>
      <c r="J6541" t="str">
        <f>VLOOKUP(E6541,'Cross-Page Data'!$D$4:$F$48,3,FALSE)</f>
        <v>natural gas</v>
      </c>
      <c r="K6541" t="b">
        <f t="shared" si="102"/>
        <v>0</v>
      </c>
    </row>
    <row r="6542" spans="1:11">
      <c r="A6542" s="120">
        <v>54350</v>
      </c>
      <c r="B6542" s="121" t="s">
        <v>205</v>
      </c>
      <c r="C6542" s="121" t="s">
        <v>208</v>
      </c>
      <c r="D6542" s="121" t="s">
        <v>39</v>
      </c>
      <c r="E6542" s="121" t="s">
        <v>38</v>
      </c>
      <c r="F6542" s="122">
        <v>844505</v>
      </c>
      <c r="G6542" s="122">
        <v>181099</v>
      </c>
      <c r="H6542" s="120">
        <v>2019</v>
      </c>
      <c r="I6542" t="str">
        <f>IF(J6542="natural gas",VLOOKUP(D6542,'Cross-Page Data'!$I$4:$J$13,2,FALSE),IF(J6542="solar",VLOOKUP('Form 923'!D6542,'Cross-Page Data'!$I$14:$J$117,2,FALSE),J6542))</f>
        <v>natural gas nonpeaker - preexisting nonretiring</v>
      </c>
      <c r="J6542" t="str">
        <f>VLOOKUP(E6542,'Cross-Page Data'!$D$4:$F$48,3,FALSE)</f>
        <v>natural gas</v>
      </c>
      <c r="K6542" t="b">
        <f t="shared" si="102"/>
        <v>0</v>
      </c>
    </row>
    <row r="6543" spans="1:11">
      <c r="A6543" s="120">
        <v>54350</v>
      </c>
      <c r="B6543" s="121" t="s">
        <v>205</v>
      </c>
      <c r="C6543" s="121" t="s">
        <v>208</v>
      </c>
      <c r="D6543" s="121" t="s">
        <v>61</v>
      </c>
      <c r="E6543" s="121" t="s">
        <v>38</v>
      </c>
      <c r="F6543" s="122">
        <v>4552842</v>
      </c>
      <c r="G6543" s="122">
        <v>528531</v>
      </c>
      <c r="H6543" s="120">
        <v>2019</v>
      </c>
      <c r="I6543" t="str">
        <f>IF(J6543="natural gas",VLOOKUP(D6543,'Cross-Page Data'!$I$4:$J$13,2,FALSE),IF(J6543="solar",VLOOKUP('Form 923'!D6543,'Cross-Page Data'!$I$14:$J$117,2,FALSE),J6543))</f>
        <v>natural gas nonpeaker - preexisting nonretiring</v>
      </c>
      <c r="J6543" t="str">
        <f>VLOOKUP(E6543,'Cross-Page Data'!$D$4:$F$48,3,FALSE)</f>
        <v>natural gas</v>
      </c>
      <c r="K6543" t="b">
        <f t="shared" si="102"/>
        <v>0</v>
      </c>
    </row>
    <row r="6544" spans="1:11">
      <c r="A6544" s="120">
        <v>54355</v>
      </c>
      <c r="B6544" s="121" t="s">
        <v>201</v>
      </c>
      <c r="C6544" s="121" t="s">
        <v>202</v>
      </c>
      <c r="D6544" s="121" t="s">
        <v>116</v>
      </c>
      <c r="E6544" s="121" t="s">
        <v>170</v>
      </c>
      <c r="F6544" s="122">
        <v>295957</v>
      </c>
      <c r="G6544" s="122">
        <v>33246</v>
      </c>
      <c r="H6544" s="120">
        <v>2019</v>
      </c>
      <c r="I6544" t="str">
        <f>IF(J6544="natural gas",VLOOKUP(D6544,'Cross-Page Data'!$I$4:$J$13,2,FALSE),IF(J6544="solar",VLOOKUP('Form 923'!D6544,'Cross-Page Data'!$I$14:$J$117,2,FALSE),J6544))</f>
        <v>hydro</v>
      </c>
      <c r="J6544" t="str">
        <f>VLOOKUP(E6544,'Cross-Page Data'!$D$4:$F$48,3,FALSE)</f>
        <v>hydro</v>
      </c>
      <c r="K6544" t="b">
        <f t="shared" si="102"/>
        <v>1</v>
      </c>
    </row>
    <row r="6545" spans="1:11">
      <c r="A6545" s="120">
        <v>54358</v>
      </c>
      <c r="B6545" s="121" t="s">
        <v>205</v>
      </c>
      <c r="C6545" s="121" t="s">
        <v>209</v>
      </c>
      <c r="D6545" s="121" t="s">
        <v>68</v>
      </c>
      <c r="E6545" s="121" t="s">
        <v>54</v>
      </c>
      <c r="F6545" s="122">
        <v>10130</v>
      </c>
      <c r="G6545" s="122">
        <v>1853.087</v>
      </c>
      <c r="H6545" s="120">
        <v>2019</v>
      </c>
      <c r="I6545" t="str">
        <f>IF(J6545="natural gas",VLOOKUP(D6545,'Cross-Page Data'!$I$4:$J$13,2,FALSE),IF(J6545="solar",VLOOKUP('Form 923'!D6545,'Cross-Page Data'!$I$14:$J$117,2,FALSE),J6545))</f>
        <v>hard coal</v>
      </c>
      <c r="J6545" t="str">
        <f>VLOOKUP(E6545,'Cross-Page Data'!$D$4:$F$48,3,FALSE)</f>
        <v>hard coal</v>
      </c>
      <c r="K6545" t="b">
        <f t="shared" si="102"/>
        <v>0</v>
      </c>
    </row>
    <row r="6546" spans="1:11">
      <c r="A6546" s="120">
        <v>54358</v>
      </c>
      <c r="B6546" s="121" t="s">
        <v>205</v>
      </c>
      <c r="C6546" s="121" t="s">
        <v>209</v>
      </c>
      <c r="D6546" s="121" t="s">
        <v>68</v>
      </c>
      <c r="E6546" s="121" t="s">
        <v>59</v>
      </c>
      <c r="F6546" s="122">
        <v>1209096</v>
      </c>
      <c r="G6546" s="122">
        <v>221193.2</v>
      </c>
      <c r="H6546" s="120">
        <v>2019</v>
      </c>
      <c r="I6546" t="str">
        <f>IF(J6546="natural gas",VLOOKUP(D6546,'Cross-Page Data'!$I$4:$J$13,2,FALSE),IF(J6546="solar",VLOOKUP('Form 923'!D6546,'Cross-Page Data'!$I$14:$J$117,2,FALSE),J6546))</f>
        <v>biomass</v>
      </c>
      <c r="J6546" t="str">
        <f>VLOOKUP(E6546,'Cross-Page Data'!$D$4:$F$48,3,FALSE)</f>
        <v>biomass</v>
      </c>
      <c r="K6546" t="b">
        <f t="shared" si="102"/>
        <v>0</v>
      </c>
    </row>
    <row r="6547" spans="1:11">
      <c r="A6547" s="120">
        <v>54358</v>
      </c>
      <c r="B6547" s="121" t="s">
        <v>205</v>
      </c>
      <c r="C6547" s="121" t="s">
        <v>209</v>
      </c>
      <c r="D6547" s="121" t="s">
        <v>68</v>
      </c>
      <c r="E6547" s="121" t="s">
        <v>70</v>
      </c>
      <c r="F6547" s="122">
        <v>0</v>
      </c>
      <c r="G6547" s="122">
        <v>0</v>
      </c>
      <c r="H6547" s="120">
        <v>2019</v>
      </c>
      <c r="I6547" t="str">
        <f>IF(J6547="natural gas",VLOOKUP(D6547,'Cross-Page Data'!$I$4:$J$13,2,FALSE),IF(J6547="solar",VLOOKUP('Form 923'!D6547,'Cross-Page Data'!$I$14:$J$117,2,FALSE),J6547))</f>
        <v>heavy or residual fuel oil</v>
      </c>
      <c r="J6547" t="str">
        <f>VLOOKUP(E6547,'Cross-Page Data'!$D$4:$F$48,3,FALSE)</f>
        <v>heavy or residual fuel oil</v>
      </c>
      <c r="K6547" t="b">
        <f t="shared" si="102"/>
        <v>0</v>
      </c>
    </row>
    <row r="6548" spans="1:11">
      <c r="A6548" s="120">
        <v>54358</v>
      </c>
      <c r="B6548" s="121" t="s">
        <v>205</v>
      </c>
      <c r="C6548" s="121" t="s">
        <v>209</v>
      </c>
      <c r="D6548" s="121" t="s">
        <v>68</v>
      </c>
      <c r="E6548" s="121" t="s">
        <v>38</v>
      </c>
      <c r="F6548" s="122">
        <v>366066</v>
      </c>
      <c r="G6548" s="122">
        <v>66968.576</v>
      </c>
      <c r="H6548" s="120">
        <v>2019</v>
      </c>
      <c r="I6548" t="str">
        <f>IF(J6548="natural gas",VLOOKUP(D6548,'Cross-Page Data'!$I$4:$J$13,2,FALSE),IF(J6548="solar",VLOOKUP('Form 923'!D6548,'Cross-Page Data'!$I$14:$J$117,2,FALSE),J6548))</f>
        <v>natural gas nonpeaker - preexisting retiring</v>
      </c>
      <c r="J6548" t="str">
        <f>VLOOKUP(E6548,'Cross-Page Data'!$D$4:$F$48,3,FALSE)</f>
        <v>natural gas</v>
      </c>
      <c r="K6548" t="b">
        <f t="shared" si="102"/>
        <v>0</v>
      </c>
    </row>
    <row r="6549" spans="1:11">
      <c r="A6549" s="120">
        <v>54358</v>
      </c>
      <c r="B6549" s="121" t="s">
        <v>205</v>
      </c>
      <c r="C6549" s="121" t="s">
        <v>209</v>
      </c>
      <c r="D6549" s="121" t="s">
        <v>68</v>
      </c>
      <c r="E6549" s="121" t="s">
        <v>152</v>
      </c>
      <c r="F6549" s="122">
        <v>0</v>
      </c>
      <c r="G6549" s="122">
        <v>0</v>
      </c>
      <c r="H6549" s="120">
        <v>2019</v>
      </c>
      <c r="I6549" t="str">
        <f>IF(J6549="natural gas",VLOOKUP(D6549,'Cross-Page Data'!$I$4:$J$13,2,FALSE),IF(J6549="solar",VLOOKUP('Form 923'!D6549,'Cross-Page Data'!$I$14:$J$117,2,FALSE),J6549))</f>
        <v>heavy or residual fuel oil</v>
      </c>
      <c r="J6549" t="str">
        <f>VLOOKUP(E6549,'Cross-Page Data'!$D$4:$F$48,3,FALSE)</f>
        <v>heavy or residual fuel oil</v>
      </c>
      <c r="K6549" t="b">
        <f t="shared" si="102"/>
        <v>0</v>
      </c>
    </row>
    <row r="6550" spans="1:11">
      <c r="A6550" s="120">
        <v>54358</v>
      </c>
      <c r="B6550" s="121" t="s">
        <v>205</v>
      </c>
      <c r="C6550" s="121" t="s">
        <v>209</v>
      </c>
      <c r="D6550" s="121" t="s">
        <v>68</v>
      </c>
      <c r="E6550" s="121" t="s">
        <v>176</v>
      </c>
      <c r="F6550" s="122">
        <v>425115</v>
      </c>
      <c r="G6550" s="122">
        <v>77771.394</v>
      </c>
      <c r="H6550" s="120">
        <v>2019</v>
      </c>
      <c r="I6550" t="str">
        <f>IF(J6550="natural gas",VLOOKUP(D6550,'Cross-Page Data'!$I$4:$J$13,2,FALSE),IF(J6550="solar",VLOOKUP('Form 923'!D6550,'Cross-Page Data'!$I$14:$J$117,2,FALSE),J6550))</f>
        <v>biomass</v>
      </c>
      <c r="J6550" t="str">
        <f>VLOOKUP(E6550,'Cross-Page Data'!$D$4:$F$48,3,FALSE)</f>
        <v>biomass</v>
      </c>
      <c r="K6550" t="b">
        <f t="shared" si="102"/>
        <v>0</v>
      </c>
    </row>
    <row r="6551" ht="25.5" spans="1:11">
      <c r="A6551" s="120">
        <v>54360</v>
      </c>
      <c r="B6551" s="121" t="s">
        <v>201</v>
      </c>
      <c r="C6551" s="121" t="s">
        <v>211</v>
      </c>
      <c r="D6551" s="121" t="s">
        <v>79</v>
      </c>
      <c r="E6551" s="121" t="s">
        <v>70</v>
      </c>
      <c r="F6551" s="122">
        <v>0</v>
      </c>
      <c r="G6551" s="122">
        <v>0</v>
      </c>
      <c r="H6551" s="120">
        <v>2019</v>
      </c>
      <c r="I6551" t="str">
        <f>IF(J6551="natural gas",VLOOKUP(D6551,'Cross-Page Data'!$I$4:$J$13,2,FALSE),IF(J6551="solar",VLOOKUP('Form 923'!D6551,'Cross-Page Data'!$I$14:$J$117,2,FALSE),J6551))</f>
        <v>heavy or residual fuel oil</v>
      </c>
      <c r="J6551" t="str">
        <f>VLOOKUP(E6551,'Cross-Page Data'!$D$4:$F$48,3,FALSE)</f>
        <v>heavy or residual fuel oil</v>
      </c>
      <c r="K6551" t="b">
        <f t="shared" si="102"/>
        <v>0</v>
      </c>
    </row>
    <row r="6552" ht="25.5" spans="1:11">
      <c r="A6552" s="120">
        <v>54363</v>
      </c>
      <c r="B6552" s="121" t="s">
        <v>201</v>
      </c>
      <c r="C6552" s="121" t="s">
        <v>211</v>
      </c>
      <c r="D6552" s="121" t="s">
        <v>79</v>
      </c>
      <c r="E6552" s="121" t="s">
        <v>70</v>
      </c>
      <c r="F6552" s="122">
        <v>204</v>
      </c>
      <c r="G6552" s="122">
        <v>0</v>
      </c>
      <c r="H6552" s="120">
        <v>2019</v>
      </c>
      <c r="I6552" t="str">
        <f>IF(J6552="natural gas",VLOOKUP(D6552,'Cross-Page Data'!$I$4:$J$13,2,FALSE),IF(J6552="solar",VLOOKUP('Form 923'!D6552,'Cross-Page Data'!$I$14:$J$117,2,FALSE),J6552))</f>
        <v>heavy or residual fuel oil</v>
      </c>
      <c r="J6552" t="str">
        <f>VLOOKUP(E6552,'Cross-Page Data'!$D$4:$F$48,3,FALSE)</f>
        <v>heavy or residual fuel oil</v>
      </c>
      <c r="K6552" t="b">
        <f t="shared" si="102"/>
        <v>0</v>
      </c>
    </row>
    <row r="6553" ht="25.5" spans="1:11">
      <c r="A6553" s="120">
        <v>54364</v>
      </c>
      <c r="B6553" s="121" t="s">
        <v>201</v>
      </c>
      <c r="C6553" s="121" t="s">
        <v>211</v>
      </c>
      <c r="D6553" s="121" t="s">
        <v>79</v>
      </c>
      <c r="E6553" s="121" t="s">
        <v>70</v>
      </c>
      <c r="F6553" s="122">
        <v>1049</v>
      </c>
      <c r="G6553" s="122">
        <v>114</v>
      </c>
      <c r="H6553" s="120">
        <v>2019</v>
      </c>
      <c r="I6553" t="str">
        <f>IF(J6553="natural gas",VLOOKUP(D6553,'Cross-Page Data'!$I$4:$J$13,2,FALSE),IF(J6553="solar",VLOOKUP('Form 923'!D6553,'Cross-Page Data'!$I$14:$J$117,2,FALSE),J6553))</f>
        <v>heavy or residual fuel oil</v>
      </c>
      <c r="J6553" t="str">
        <f>VLOOKUP(E6553,'Cross-Page Data'!$D$4:$F$48,3,FALSE)</f>
        <v>heavy or residual fuel oil</v>
      </c>
      <c r="K6553" t="b">
        <f t="shared" si="102"/>
        <v>0</v>
      </c>
    </row>
    <row r="6554" spans="1:11">
      <c r="A6554" s="120">
        <v>54365</v>
      </c>
      <c r="B6554" s="121" t="s">
        <v>205</v>
      </c>
      <c r="C6554" s="121" t="s">
        <v>208</v>
      </c>
      <c r="D6554" s="121" t="s">
        <v>39</v>
      </c>
      <c r="E6554" s="121" t="s">
        <v>38</v>
      </c>
      <c r="F6554" s="122">
        <v>0</v>
      </c>
      <c r="G6554" s="122">
        <v>88173.97</v>
      </c>
      <c r="H6554" s="120">
        <v>2019</v>
      </c>
      <c r="I6554" t="str">
        <f>IF(J6554="natural gas",VLOOKUP(D6554,'Cross-Page Data'!$I$4:$J$13,2,FALSE),IF(J6554="solar",VLOOKUP('Form 923'!D6554,'Cross-Page Data'!$I$14:$J$117,2,FALSE),J6554))</f>
        <v>natural gas nonpeaker - preexisting nonretiring</v>
      </c>
      <c r="J6554" t="str">
        <f>VLOOKUP(E6554,'Cross-Page Data'!$D$4:$F$48,3,FALSE)</f>
        <v>natural gas</v>
      </c>
      <c r="K6554" t="b">
        <f t="shared" si="102"/>
        <v>0</v>
      </c>
    </row>
    <row r="6555" spans="1:11">
      <c r="A6555" s="120">
        <v>54365</v>
      </c>
      <c r="B6555" s="121" t="s">
        <v>205</v>
      </c>
      <c r="C6555" s="121" t="s">
        <v>208</v>
      </c>
      <c r="D6555" s="121" t="s">
        <v>61</v>
      </c>
      <c r="E6555" s="121" t="s">
        <v>38</v>
      </c>
      <c r="F6555" s="122">
        <v>2879996</v>
      </c>
      <c r="G6555" s="122">
        <v>304829.29</v>
      </c>
      <c r="H6555" s="120">
        <v>2019</v>
      </c>
      <c r="I6555" t="str">
        <f>IF(J6555="natural gas",VLOOKUP(D6555,'Cross-Page Data'!$I$4:$J$13,2,FALSE),IF(J6555="solar",VLOOKUP('Form 923'!D6555,'Cross-Page Data'!$I$14:$J$117,2,FALSE),J6555))</f>
        <v>natural gas nonpeaker - preexisting nonretiring</v>
      </c>
      <c r="J6555" t="str">
        <f>VLOOKUP(E6555,'Cross-Page Data'!$D$4:$F$48,3,FALSE)</f>
        <v>natural gas</v>
      </c>
      <c r="K6555" t="b">
        <f t="shared" si="102"/>
        <v>0</v>
      </c>
    </row>
    <row r="6556" ht="25.5" spans="1:11">
      <c r="A6556" s="120">
        <v>54372</v>
      </c>
      <c r="B6556" s="121" t="s">
        <v>205</v>
      </c>
      <c r="C6556" s="121" t="s">
        <v>210</v>
      </c>
      <c r="D6556" s="121" t="s">
        <v>39</v>
      </c>
      <c r="E6556" s="121" t="s">
        <v>70</v>
      </c>
      <c r="F6556" s="122">
        <v>0</v>
      </c>
      <c r="G6556" s="122">
        <v>0</v>
      </c>
      <c r="H6556" s="120">
        <v>2019</v>
      </c>
      <c r="I6556" t="str">
        <f>IF(J6556="natural gas",VLOOKUP(D6556,'Cross-Page Data'!$I$4:$J$13,2,FALSE),IF(J6556="solar",VLOOKUP('Form 923'!D6556,'Cross-Page Data'!$I$14:$J$117,2,FALSE),J6556))</f>
        <v>heavy or residual fuel oil</v>
      </c>
      <c r="J6556" t="str">
        <f>VLOOKUP(E6556,'Cross-Page Data'!$D$4:$F$48,3,FALSE)</f>
        <v>heavy or residual fuel oil</v>
      </c>
      <c r="K6556" t="b">
        <f t="shared" si="102"/>
        <v>0</v>
      </c>
    </row>
    <row r="6557" ht="25.5" spans="1:11">
      <c r="A6557" s="120">
        <v>54372</v>
      </c>
      <c r="B6557" s="121" t="s">
        <v>205</v>
      </c>
      <c r="C6557" s="121" t="s">
        <v>210</v>
      </c>
      <c r="D6557" s="121" t="s">
        <v>39</v>
      </c>
      <c r="E6557" s="121" t="s">
        <v>38</v>
      </c>
      <c r="F6557" s="122">
        <v>0</v>
      </c>
      <c r="G6557" s="122">
        <v>0</v>
      </c>
      <c r="H6557" s="120">
        <v>2019</v>
      </c>
      <c r="I6557" t="str">
        <f>IF(J6557="natural gas",VLOOKUP(D6557,'Cross-Page Data'!$I$4:$J$13,2,FALSE),IF(J6557="solar",VLOOKUP('Form 923'!D6557,'Cross-Page Data'!$I$14:$J$117,2,FALSE),J6557))</f>
        <v>natural gas nonpeaker - preexisting nonretiring</v>
      </c>
      <c r="J6557" t="str">
        <f>VLOOKUP(E6557,'Cross-Page Data'!$D$4:$F$48,3,FALSE)</f>
        <v>natural gas</v>
      </c>
      <c r="K6557" t="b">
        <f t="shared" si="102"/>
        <v>0</v>
      </c>
    </row>
    <row r="6558" ht="25.5" spans="1:11">
      <c r="A6558" s="120">
        <v>54372</v>
      </c>
      <c r="B6558" s="121" t="s">
        <v>205</v>
      </c>
      <c r="C6558" s="121" t="s">
        <v>210</v>
      </c>
      <c r="D6558" s="121" t="s">
        <v>61</v>
      </c>
      <c r="E6558" s="121" t="s">
        <v>70</v>
      </c>
      <c r="F6558" s="122">
        <v>0</v>
      </c>
      <c r="G6558" s="122">
        <v>0</v>
      </c>
      <c r="H6558" s="120">
        <v>2019</v>
      </c>
      <c r="I6558" t="str">
        <f>IF(J6558="natural gas",VLOOKUP(D6558,'Cross-Page Data'!$I$4:$J$13,2,FALSE),IF(J6558="solar",VLOOKUP('Form 923'!D6558,'Cross-Page Data'!$I$14:$J$117,2,FALSE),J6558))</f>
        <v>heavy or residual fuel oil</v>
      </c>
      <c r="J6558" t="str">
        <f>VLOOKUP(E6558,'Cross-Page Data'!$D$4:$F$48,3,FALSE)</f>
        <v>heavy or residual fuel oil</v>
      </c>
      <c r="K6558" t="b">
        <f t="shared" si="102"/>
        <v>0</v>
      </c>
    </row>
    <row r="6559" ht="25.5" spans="1:11">
      <c r="A6559" s="120">
        <v>54372</v>
      </c>
      <c r="B6559" s="121" t="s">
        <v>205</v>
      </c>
      <c r="C6559" s="121" t="s">
        <v>210</v>
      </c>
      <c r="D6559" s="121" t="s">
        <v>61</v>
      </c>
      <c r="E6559" s="121" t="s">
        <v>38</v>
      </c>
      <c r="F6559" s="122">
        <v>34762</v>
      </c>
      <c r="G6559" s="122">
        <v>5964.47</v>
      </c>
      <c r="H6559" s="120">
        <v>2019</v>
      </c>
      <c r="I6559" t="str">
        <f>IF(J6559="natural gas",VLOOKUP(D6559,'Cross-Page Data'!$I$4:$J$13,2,FALSE),IF(J6559="solar",VLOOKUP('Form 923'!D6559,'Cross-Page Data'!$I$14:$J$117,2,FALSE),J6559))</f>
        <v>natural gas nonpeaker - preexisting nonretiring</v>
      </c>
      <c r="J6559" t="str">
        <f>VLOOKUP(E6559,'Cross-Page Data'!$D$4:$F$48,3,FALSE)</f>
        <v>natural gas</v>
      </c>
      <c r="K6559" t="b">
        <f t="shared" si="102"/>
        <v>0</v>
      </c>
    </row>
    <row r="6560" spans="1:11">
      <c r="A6560" s="120">
        <v>54374</v>
      </c>
      <c r="B6560" s="121" t="s">
        <v>205</v>
      </c>
      <c r="C6560" s="121" t="s">
        <v>209</v>
      </c>
      <c r="D6560" s="121" t="s">
        <v>79</v>
      </c>
      <c r="E6560" s="121" t="s">
        <v>70</v>
      </c>
      <c r="F6560" s="122">
        <v>2119</v>
      </c>
      <c r="G6560" s="122">
        <v>182.633</v>
      </c>
      <c r="H6560" s="120">
        <v>2019</v>
      </c>
      <c r="I6560" t="str">
        <f>IF(J6560="natural gas",VLOOKUP(D6560,'Cross-Page Data'!$I$4:$J$13,2,FALSE),IF(J6560="solar",VLOOKUP('Form 923'!D6560,'Cross-Page Data'!$I$14:$J$117,2,FALSE),J6560))</f>
        <v>heavy or residual fuel oil</v>
      </c>
      <c r="J6560" t="str">
        <f>VLOOKUP(E6560,'Cross-Page Data'!$D$4:$F$48,3,FALSE)</f>
        <v>heavy or residual fuel oil</v>
      </c>
      <c r="K6560" t="b">
        <f t="shared" si="102"/>
        <v>0</v>
      </c>
    </row>
    <row r="6561" spans="1:11">
      <c r="A6561" s="120">
        <v>54374</v>
      </c>
      <c r="B6561" s="121" t="s">
        <v>205</v>
      </c>
      <c r="C6561" s="121" t="s">
        <v>209</v>
      </c>
      <c r="D6561" s="121" t="s">
        <v>79</v>
      </c>
      <c r="E6561" s="121" t="s">
        <v>38</v>
      </c>
      <c r="F6561" s="122">
        <v>96271</v>
      </c>
      <c r="G6561" s="122">
        <v>8295.347</v>
      </c>
      <c r="H6561" s="120">
        <v>2019</v>
      </c>
      <c r="I6561" t="str">
        <f>IF(J6561="natural gas",VLOOKUP(D6561,'Cross-Page Data'!$I$4:$J$13,2,FALSE),IF(J6561="solar",VLOOKUP('Form 923'!D6561,'Cross-Page Data'!$I$14:$J$117,2,FALSE),J6561))</f>
        <v>natural gas peaker</v>
      </c>
      <c r="J6561" t="str">
        <f>VLOOKUP(E6561,'Cross-Page Data'!$D$4:$F$48,3,FALSE)</f>
        <v>natural gas</v>
      </c>
      <c r="K6561" t="b">
        <f t="shared" si="102"/>
        <v>0</v>
      </c>
    </row>
    <row r="6562" spans="1:11">
      <c r="A6562" s="120">
        <v>54374</v>
      </c>
      <c r="B6562" s="121" t="s">
        <v>205</v>
      </c>
      <c r="C6562" s="121" t="s">
        <v>209</v>
      </c>
      <c r="D6562" s="121" t="s">
        <v>79</v>
      </c>
      <c r="E6562" s="121" t="s">
        <v>152</v>
      </c>
      <c r="F6562" s="122">
        <v>0</v>
      </c>
      <c r="G6562" s="122">
        <v>0</v>
      </c>
      <c r="H6562" s="120">
        <v>2019</v>
      </c>
      <c r="I6562" t="str">
        <f>IF(J6562="natural gas",VLOOKUP(D6562,'Cross-Page Data'!$I$4:$J$13,2,FALSE),IF(J6562="solar",VLOOKUP('Form 923'!D6562,'Cross-Page Data'!$I$14:$J$117,2,FALSE),J6562))</f>
        <v>heavy or residual fuel oil</v>
      </c>
      <c r="J6562" t="str">
        <f>VLOOKUP(E6562,'Cross-Page Data'!$D$4:$F$48,3,FALSE)</f>
        <v>heavy or residual fuel oil</v>
      </c>
      <c r="K6562" t="b">
        <f t="shared" si="102"/>
        <v>0</v>
      </c>
    </row>
    <row r="6563" spans="1:11">
      <c r="A6563" s="120">
        <v>54374</v>
      </c>
      <c r="B6563" s="121" t="s">
        <v>205</v>
      </c>
      <c r="C6563" s="121" t="s">
        <v>209</v>
      </c>
      <c r="D6563" s="121" t="s">
        <v>68</v>
      </c>
      <c r="E6563" s="121" t="s">
        <v>38</v>
      </c>
      <c r="F6563" s="122">
        <v>0</v>
      </c>
      <c r="G6563" s="122">
        <v>0</v>
      </c>
      <c r="H6563" s="120">
        <v>2019</v>
      </c>
      <c r="I6563" t="str">
        <f>IF(J6563="natural gas",VLOOKUP(D6563,'Cross-Page Data'!$I$4:$J$13,2,FALSE),IF(J6563="solar",VLOOKUP('Form 923'!D6563,'Cross-Page Data'!$I$14:$J$117,2,FALSE),J6563))</f>
        <v>natural gas nonpeaker - preexisting retiring</v>
      </c>
      <c r="J6563" t="str">
        <f>VLOOKUP(E6563,'Cross-Page Data'!$D$4:$F$48,3,FALSE)</f>
        <v>natural gas</v>
      </c>
      <c r="K6563" t="b">
        <f t="shared" si="102"/>
        <v>0</v>
      </c>
    </row>
    <row r="6564" spans="1:11">
      <c r="A6564" s="120">
        <v>54374</v>
      </c>
      <c r="B6564" s="121" t="s">
        <v>205</v>
      </c>
      <c r="C6564" s="121" t="s">
        <v>209</v>
      </c>
      <c r="D6564" s="121" t="s">
        <v>68</v>
      </c>
      <c r="E6564" s="121" t="s">
        <v>140</v>
      </c>
      <c r="F6564" s="122">
        <v>3230</v>
      </c>
      <c r="G6564" s="122">
        <v>275.48</v>
      </c>
      <c r="H6564" s="120">
        <v>2019</v>
      </c>
      <c r="I6564" t="str">
        <f>IF(J6564="natural gas",VLOOKUP(D6564,'Cross-Page Data'!$I$4:$J$13,2,FALSE),IF(J6564="solar",VLOOKUP('Form 923'!D6564,'Cross-Page Data'!$I$14:$J$117,2,FALSE),J6564))</f>
        <v>other</v>
      </c>
      <c r="J6564" t="str">
        <f>VLOOKUP(E6564,'Cross-Page Data'!$D$4:$F$48,3,FALSE)</f>
        <v>other</v>
      </c>
      <c r="K6564" t="b">
        <f t="shared" si="102"/>
        <v>0</v>
      </c>
    </row>
    <row r="6565" spans="1:11">
      <c r="A6565" s="120">
        <v>54385</v>
      </c>
      <c r="B6565" s="121" t="s">
        <v>201</v>
      </c>
      <c r="C6565" s="121" t="s">
        <v>206</v>
      </c>
      <c r="D6565" s="121" t="s">
        <v>116</v>
      </c>
      <c r="E6565" s="121" t="s">
        <v>170</v>
      </c>
      <c r="F6565" s="122">
        <v>19522</v>
      </c>
      <c r="G6565" s="122">
        <v>2193</v>
      </c>
      <c r="H6565" s="120">
        <v>2019</v>
      </c>
      <c r="I6565" t="str">
        <f>IF(J6565="natural gas",VLOOKUP(D6565,'Cross-Page Data'!$I$4:$J$13,2,FALSE),IF(J6565="solar",VLOOKUP('Form 923'!D6565,'Cross-Page Data'!$I$14:$J$117,2,FALSE),J6565))</f>
        <v>hydro</v>
      </c>
      <c r="J6565" t="str">
        <f>VLOOKUP(E6565,'Cross-Page Data'!$D$4:$F$48,3,FALSE)</f>
        <v>hydro</v>
      </c>
      <c r="K6565" t="b">
        <f t="shared" si="102"/>
        <v>1</v>
      </c>
    </row>
    <row r="6566" spans="1:11">
      <c r="A6566" s="120">
        <v>54386</v>
      </c>
      <c r="B6566" s="121" t="s">
        <v>201</v>
      </c>
      <c r="C6566" s="121" t="s">
        <v>206</v>
      </c>
      <c r="D6566" s="121" t="s">
        <v>116</v>
      </c>
      <c r="E6566" s="121" t="s">
        <v>170</v>
      </c>
      <c r="F6566" s="122">
        <v>73119</v>
      </c>
      <c r="G6566" s="122">
        <v>8214</v>
      </c>
      <c r="H6566" s="120">
        <v>2019</v>
      </c>
      <c r="I6566" t="str">
        <f>IF(J6566="natural gas",VLOOKUP(D6566,'Cross-Page Data'!$I$4:$J$13,2,FALSE),IF(J6566="solar",VLOOKUP('Form 923'!D6566,'Cross-Page Data'!$I$14:$J$117,2,FALSE),J6566))</f>
        <v>hydro</v>
      </c>
      <c r="J6566" t="str">
        <f>VLOOKUP(E6566,'Cross-Page Data'!$D$4:$F$48,3,FALSE)</f>
        <v>hydro</v>
      </c>
      <c r="K6566" t="b">
        <f t="shared" si="102"/>
        <v>1</v>
      </c>
    </row>
    <row r="6567" spans="1:11">
      <c r="A6567" s="120">
        <v>54387</v>
      </c>
      <c r="B6567" s="121" t="s">
        <v>201</v>
      </c>
      <c r="C6567" s="121" t="s">
        <v>206</v>
      </c>
      <c r="D6567" s="121" t="s">
        <v>116</v>
      </c>
      <c r="E6567" s="121" t="s">
        <v>170</v>
      </c>
      <c r="F6567" s="122">
        <v>84518</v>
      </c>
      <c r="G6567" s="122">
        <v>9494</v>
      </c>
      <c r="H6567" s="120">
        <v>2019</v>
      </c>
      <c r="I6567" t="str">
        <f>IF(J6567="natural gas",VLOOKUP(D6567,'Cross-Page Data'!$I$4:$J$13,2,FALSE),IF(J6567="solar",VLOOKUP('Form 923'!D6567,'Cross-Page Data'!$I$14:$J$117,2,FALSE),J6567))</f>
        <v>hydro</v>
      </c>
      <c r="J6567" t="str">
        <f>VLOOKUP(E6567,'Cross-Page Data'!$D$4:$F$48,3,FALSE)</f>
        <v>hydro</v>
      </c>
      <c r="K6567" t="b">
        <f t="shared" si="102"/>
        <v>1</v>
      </c>
    </row>
    <row r="6568" spans="1:11">
      <c r="A6568" s="120">
        <v>54391</v>
      </c>
      <c r="B6568" s="121" t="s">
        <v>201</v>
      </c>
      <c r="C6568" s="121" t="s">
        <v>206</v>
      </c>
      <c r="D6568" s="121" t="s">
        <v>116</v>
      </c>
      <c r="E6568" s="121" t="s">
        <v>170</v>
      </c>
      <c r="F6568" s="122">
        <v>51026</v>
      </c>
      <c r="G6568" s="122">
        <v>5732</v>
      </c>
      <c r="H6568" s="120">
        <v>2019</v>
      </c>
      <c r="I6568" t="str">
        <f>IF(J6568="natural gas",VLOOKUP(D6568,'Cross-Page Data'!$I$4:$J$13,2,FALSE),IF(J6568="solar",VLOOKUP('Form 923'!D6568,'Cross-Page Data'!$I$14:$J$117,2,FALSE),J6568))</f>
        <v>hydro</v>
      </c>
      <c r="J6568" t="str">
        <f>VLOOKUP(E6568,'Cross-Page Data'!$D$4:$F$48,3,FALSE)</f>
        <v>hydro</v>
      </c>
      <c r="K6568" t="b">
        <f t="shared" si="102"/>
        <v>1</v>
      </c>
    </row>
    <row r="6569" spans="1:11">
      <c r="A6569" s="120">
        <v>54392</v>
      </c>
      <c r="B6569" s="121" t="s">
        <v>201</v>
      </c>
      <c r="C6569" s="121" t="s">
        <v>206</v>
      </c>
      <c r="D6569" s="121" t="s">
        <v>79</v>
      </c>
      <c r="E6569" s="121" t="s">
        <v>90</v>
      </c>
      <c r="F6569" s="122">
        <v>24597</v>
      </c>
      <c r="G6569" s="122">
        <v>1920</v>
      </c>
      <c r="H6569" s="120">
        <v>2019</v>
      </c>
      <c r="I6569" t="str">
        <f>IF(J6569="natural gas",VLOOKUP(D6569,'Cross-Page Data'!$I$4:$J$13,2,FALSE),IF(J6569="solar",VLOOKUP('Form 923'!D6569,'Cross-Page Data'!$I$14:$J$117,2,FALSE),J6569))</f>
        <v>biomass</v>
      </c>
      <c r="J6569" t="str">
        <f>VLOOKUP(E6569,'Cross-Page Data'!$D$4:$F$48,3,FALSE)</f>
        <v>biomass</v>
      </c>
      <c r="K6569" t="b">
        <f t="shared" si="102"/>
        <v>1</v>
      </c>
    </row>
    <row r="6570" spans="1:11">
      <c r="A6570" s="120">
        <v>54394</v>
      </c>
      <c r="B6570" s="121" t="s">
        <v>201</v>
      </c>
      <c r="C6570" s="121" t="s">
        <v>206</v>
      </c>
      <c r="D6570" s="121" t="s">
        <v>116</v>
      </c>
      <c r="E6570" s="121" t="s">
        <v>170</v>
      </c>
      <c r="F6570" s="122">
        <v>92056</v>
      </c>
      <c r="G6570" s="122">
        <v>10341</v>
      </c>
      <c r="H6570" s="120">
        <v>2019</v>
      </c>
      <c r="I6570" t="str">
        <f>IF(J6570="natural gas",VLOOKUP(D6570,'Cross-Page Data'!$I$4:$J$13,2,FALSE),IF(J6570="solar",VLOOKUP('Form 923'!D6570,'Cross-Page Data'!$I$14:$J$117,2,FALSE),J6570))</f>
        <v>hydro</v>
      </c>
      <c r="J6570" t="str">
        <f>VLOOKUP(E6570,'Cross-Page Data'!$D$4:$F$48,3,FALSE)</f>
        <v>hydro</v>
      </c>
      <c r="K6570" t="b">
        <f t="shared" si="102"/>
        <v>1</v>
      </c>
    </row>
    <row r="6571" spans="1:11">
      <c r="A6571" s="120">
        <v>54395</v>
      </c>
      <c r="B6571" s="121" t="s">
        <v>201</v>
      </c>
      <c r="C6571" s="121" t="s">
        <v>206</v>
      </c>
      <c r="D6571" s="121" t="s">
        <v>116</v>
      </c>
      <c r="E6571" s="121" t="s">
        <v>170</v>
      </c>
      <c r="F6571" s="122">
        <v>123968</v>
      </c>
      <c r="G6571" s="122">
        <v>13926</v>
      </c>
      <c r="H6571" s="120">
        <v>2019</v>
      </c>
      <c r="I6571" t="str">
        <f>IF(J6571="natural gas",VLOOKUP(D6571,'Cross-Page Data'!$I$4:$J$13,2,FALSE),IF(J6571="solar",VLOOKUP('Form 923'!D6571,'Cross-Page Data'!$I$14:$J$117,2,FALSE),J6571))</f>
        <v>hydro</v>
      </c>
      <c r="J6571" t="str">
        <f>VLOOKUP(E6571,'Cross-Page Data'!$D$4:$F$48,3,FALSE)</f>
        <v>hydro</v>
      </c>
      <c r="K6571" t="b">
        <f t="shared" si="102"/>
        <v>1</v>
      </c>
    </row>
    <row r="6572" ht="25.5" spans="1:11">
      <c r="A6572" s="120">
        <v>54406</v>
      </c>
      <c r="B6572" s="121" t="s">
        <v>201</v>
      </c>
      <c r="C6572" s="121" t="s">
        <v>207</v>
      </c>
      <c r="D6572" s="121" t="s">
        <v>79</v>
      </c>
      <c r="E6572" s="121" t="s">
        <v>54</v>
      </c>
      <c r="F6572" s="122">
        <v>0</v>
      </c>
      <c r="G6572" s="122">
        <v>0</v>
      </c>
      <c r="H6572" s="120">
        <v>2019</v>
      </c>
      <c r="I6572" t="str">
        <f>IF(J6572="natural gas",VLOOKUP(D6572,'Cross-Page Data'!$I$4:$J$13,2,FALSE),IF(J6572="solar",VLOOKUP('Form 923'!D6572,'Cross-Page Data'!$I$14:$J$117,2,FALSE),J6572))</f>
        <v>hard coal</v>
      </c>
      <c r="J6572" t="str">
        <f>VLOOKUP(E6572,'Cross-Page Data'!$D$4:$F$48,3,FALSE)</f>
        <v>hard coal</v>
      </c>
      <c r="K6572" t="b">
        <f t="shared" si="102"/>
        <v>0</v>
      </c>
    </row>
    <row r="6573" ht="25.5" spans="1:11">
      <c r="A6573" s="120">
        <v>54406</v>
      </c>
      <c r="B6573" s="121" t="s">
        <v>201</v>
      </c>
      <c r="C6573" s="121" t="s">
        <v>207</v>
      </c>
      <c r="D6573" s="121" t="s">
        <v>79</v>
      </c>
      <c r="E6573" s="121" t="s">
        <v>70</v>
      </c>
      <c r="F6573" s="122">
        <v>0</v>
      </c>
      <c r="G6573" s="122">
        <v>0</v>
      </c>
      <c r="H6573" s="120">
        <v>2019</v>
      </c>
      <c r="I6573" t="str">
        <f>IF(J6573="natural gas",VLOOKUP(D6573,'Cross-Page Data'!$I$4:$J$13,2,FALSE),IF(J6573="solar",VLOOKUP('Form 923'!D6573,'Cross-Page Data'!$I$14:$J$117,2,FALSE),J6573))</f>
        <v>heavy or residual fuel oil</v>
      </c>
      <c r="J6573" t="str">
        <f>VLOOKUP(E6573,'Cross-Page Data'!$D$4:$F$48,3,FALSE)</f>
        <v>heavy or residual fuel oil</v>
      </c>
      <c r="K6573" t="b">
        <f t="shared" si="102"/>
        <v>0</v>
      </c>
    </row>
    <row r="6574" ht="25.5" spans="1:11">
      <c r="A6574" s="120">
        <v>54406</v>
      </c>
      <c r="B6574" s="121" t="s">
        <v>201</v>
      </c>
      <c r="C6574" s="121" t="s">
        <v>207</v>
      </c>
      <c r="D6574" s="121" t="s">
        <v>79</v>
      </c>
      <c r="E6574" s="121" t="s">
        <v>38</v>
      </c>
      <c r="F6574" s="122">
        <v>0</v>
      </c>
      <c r="G6574" s="122">
        <v>0</v>
      </c>
      <c r="H6574" s="120">
        <v>2019</v>
      </c>
      <c r="I6574" t="str">
        <f>IF(J6574="natural gas",VLOOKUP(D6574,'Cross-Page Data'!$I$4:$J$13,2,FALSE),IF(J6574="solar",VLOOKUP('Form 923'!D6574,'Cross-Page Data'!$I$14:$J$117,2,FALSE),J6574))</f>
        <v>natural gas peaker</v>
      </c>
      <c r="J6574" t="str">
        <f>VLOOKUP(E6574,'Cross-Page Data'!$D$4:$F$48,3,FALSE)</f>
        <v>natural gas</v>
      </c>
      <c r="K6574" t="b">
        <f t="shared" si="102"/>
        <v>0</v>
      </c>
    </row>
    <row r="6575" ht="25.5" spans="1:11">
      <c r="A6575" s="120">
        <v>54407</v>
      </c>
      <c r="B6575" s="121" t="s">
        <v>205</v>
      </c>
      <c r="C6575" s="121" t="s">
        <v>210</v>
      </c>
      <c r="D6575" s="121" t="s">
        <v>79</v>
      </c>
      <c r="E6575" s="121" t="s">
        <v>70</v>
      </c>
      <c r="F6575" s="122">
        <v>0</v>
      </c>
      <c r="G6575" s="122">
        <v>0</v>
      </c>
      <c r="H6575" s="120">
        <v>2019</v>
      </c>
      <c r="I6575" t="str">
        <f>IF(J6575="natural gas",VLOOKUP(D6575,'Cross-Page Data'!$I$4:$J$13,2,FALSE),IF(J6575="solar",VLOOKUP('Form 923'!D6575,'Cross-Page Data'!$I$14:$J$117,2,FALSE),J6575))</f>
        <v>heavy or residual fuel oil</v>
      </c>
      <c r="J6575" t="str">
        <f>VLOOKUP(E6575,'Cross-Page Data'!$D$4:$F$48,3,FALSE)</f>
        <v>heavy or residual fuel oil</v>
      </c>
      <c r="K6575" t="b">
        <f t="shared" si="102"/>
        <v>0</v>
      </c>
    </row>
    <row r="6576" ht="25.5" spans="1:11">
      <c r="A6576" s="120">
        <v>54407</v>
      </c>
      <c r="B6576" s="121" t="s">
        <v>205</v>
      </c>
      <c r="C6576" s="121" t="s">
        <v>210</v>
      </c>
      <c r="D6576" s="121" t="s">
        <v>68</v>
      </c>
      <c r="E6576" s="121" t="s">
        <v>54</v>
      </c>
      <c r="F6576" s="122">
        <v>0</v>
      </c>
      <c r="G6576" s="122">
        <v>0</v>
      </c>
      <c r="H6576" s="120">
        <v>2019</v>
      </c>
      <c r="I6576" t="str">
        <f>IF(J6576="natural gas",VLOOKUP(D6576,'Cross-Page Data'!$I$4:$J$13,2,FALSE),IF(J6576="solar",VLOOKUP('Form 923'!D6576,'Cross-Page Data'!$I$14:$J$117,2,FALSE),J6576))</f>
        <v>hard coal</v>
      </c>
      <c r="J6576" t="str">
        <f>VLOOKUP(E6576,'Cross-Page Data'!$D$4:$F$48,3,FALSE)</f>
        <v>hard coal</v>
      </c>
      <c r="K6576" t="b">
        <f t="shared" si="102"/>
        <v>0</v>
      </c>
    </row>
    <row r="6577" ht="25.5" spans="1:11">
      <c r="A6577" s="120">
        <v>54407</v>
      </c>
      <c r="B6577" s="121" t="s">
        <v>205</v>
      </c>
      <c r="C6577" s="121" t="s">
        <v>210</v>
      </c>
      <c r="D6577" s="121" t="s">
        <v>68</v>
      </c>
      <c r="E6577" s="121" t="s">
        <v>70</v>
      </c>
      <c r="F6577" s="122">
        <v>238</v>
      </c>
      <c r="G6577" s="122">
        <v>0</v>
      </c>
      <c r="H6577" s="120">
        <v>2019</v>
      </c>
      <c r="I6577" t="str">
        <f>IF(J6577="natural gas",VLOOKUP(D6577,'Cross-Page Data'!$I$4:$J$13,2,FALSE),IF(J6577="solar",VLOOKUP('Form 923'!D6577,'Cross-Page Data'!$I$14:$J$117,2,FALSE),J6577))</f>
        <v>heavy or residual fuel oil</v>
      </c>
      <c r="J6577" t="str">
        <f>VLOOKUP(E6577,'Cross-Page Data'!$D$4:$F$48,3,FALSE)</f>
        <v>heavy or residual fuel oil</v>
      </c>
      <c r="K6577" t="b">
        <f t="shared" si="102"/>
        <v>0</v>
      </c>
    </row>
    <row r="6578" ht="25.5" spans="1:11">
      <c r="A6578" s="120">
        <v>54407</v>
      </c>
      <c r="B6578" s="121" t="s">
        <v>205</v>
      </c>
      <c r="C6578" s="121" t="s">
        <v>210</v>
      </c>
      <c r="D6578" s="121" t="s">
        <v>68</v>
      </c>
      <c r="E6578" s="121" t="s">
        <v>38</v>
      </c>
      <c r="F6578" s="122">
        <v>15420</v>
      </c>
      <c r="G6578" s="122">
        <v>0</v>
      </c>
      <c r="H6578" s="120">
        <v>2019</v>
      </c>
      <c r="I6578" t="str">
        <f>IF(J6578="natural gas",VLOOKUP(D6578,'Cross-Page Data'!$I$4:$J$13,2,FALSE),IF(J6578="solar",VLOOKUP('Form 923'!D6578,'Cross-Page Data'!$I$14:$J$117,2,FALSE),J6578))</f>
        <v>natural gas nonpeaker - preexisting retiring</v>
      </c>
      <c r="J6578" t="str">
        <f>VLOOKUP(E6578,'Cross-Page Data'!$D$4:$F$48,3,FALSE)</f>
        <v>natural gas</v>
      </c>
      <c r="K6578" t="b">
        <f t="shared" si="102"/>
        <v>0</v>
      </c>
    </row>
    <row r="6579" ht="25.5" spans="1:11">
      <c r="A6579" s="120">
        <v>54407</v>
      </c>
      <c r="B6579" s="121" t="s">
        <v>205</v>
      </c>
      <c r="C6579" s="121" t="s">
        <v>210</v>
      </c>
      <c r="D6579" s="121" t="s">
        <v>68</v>
      </c>
      <c r="E6579" s="121" t="s">
        <v>176</v>
      </c>
      <c r="F6579" s="122">
        <v>0</v>
      </c>
      <c r="G6579" s="122">
        <v>0</v>
      </c>
      <c r="H6579" s="120">
        <v>2019</v>
      </c>
      <c r="I6579" t="str">
        <f>IF(J6579="natural gas",VLOOKUP(D6579,'Cross-Page Data'!$I$4:$J$13,2,FALSE),IF(J6579="solar",VLOOKUP('Form 923'!D6579,'Cross-Page Data'!$I$14:$J$117,2,FALSE),J6579))</f>
        <v>biomass</v>
      </c>
      <c r="J6579" t="str">
        <f>VLOOKUP(E6579,'Cross-Page Data'!$D$4:$F$48,3,FALSE)</f>
        <v>biomass</v>
      </c>
      <c r="K6579" t="b">
        <f t="shared" si="102"/>
        <v>0</v>
      </c>
    </row>
    <row r="6580" ht="25.5" spans="1:11">
      <c r="A6580" s="120">
        <v>54408</v>
      </c>
      <c r="B6580" s="121" t="s">
        <v>205</v>
      </c>
      <c r="C6580" s="121" t="s">
        <v>210</v>
      </c>
      <c r="D6580" s="121" t="s">
        <v>79</v>
      </c>
      <c r="E6580" s="121" t="s">
        <v>70</v>
      </c>
      <c r="F6580" s="122">
        <v>0</v>
      </c>
      <c r="G6580" s="122">
        <v>0</v>
      </c>
      <c r="H6580" s="120">
        <v>2019</v>
      </c>
      <c r="I6580" t="str">
        <f>IF(J6580="natural gas",VLOOKUP(D6580,'Cross-Page Data'!$I$4:$J$13,2,FALSE),IF(J6580="solar",VLOOKUP('Form 923'!D6580,'Cross-Page Data'!$I$14:$J$117,2,FALSE),J6580))</f>
        <v>heavy or residual fuel oil</v>
      </c>
      <c r="J6580" t="str">
        <f>VLOOKUP(E6580,'Cross-Page Data'!$D$4:$F$48,3,FALSE)</f>
        <v>heavy or residual fuel oil</v>
      </c>
      <c r="K6580" t="b">
        <f t="shared" si="102"/>
        <v>0</v>
      </c>
    </row>
    <row r="6581" ht="25.5" spans="1:11">
      <c r="A6581" s="120">
        <v>54408</v>
      </c>
      <c r="B6581" s="121" t="s">
        <v>205</v>
      </c>
      <c r="C6581" s="121" t="s">
        <v>210</v>
      </c>
      <c r="D6581" s="121" t="s">
        <v>68</v>
      </c>
      <c r="E6581" s="121" t="s">
        <v>54</v>
      </c>
      <c r="F6581" s="122">
        <v>0</v>
      </c>
      <c r="G6581" s="122">
        <v>0</v>
      </c>
      <c r="H6581" s="120">
        <v>2019</v>
      </c>
      <c r="I6581" t="str">
        <f>IF(J6581="natural gas",VLOOKUP(D6581,'Cross-Page Data'!$I$4:$J$13,2,FALSE),IF(J6581="solar",VLOOKUP('Form 923'!D6581,'Cross-Page Data'!$I$14:$J$117,2,FALSE),J6581))</f>
        <v>hard coal</v>
      </c>
      <c r="J6581" t="str">
        <f>VLOOKUP(E6581,'Cross-Page Data'!$D$4:$F$48,3,FALSE)</f>
        <v>hard coal</v>
      </c>
      <c r="K6581" t="b">
        <f t="shared" si="102"/>
        <v>0</v>
      </c>
    </row>
    <row r="6582" ht="25.5" spans="1:11">
      <c r="A6582" s="120">
        <v>54408</v>
      </c>
      <c r="B6582" s="121" t="s">
        <v>205</v>
      </c>
      <c r="C6582" s="121" t="s">
        <v>210</v>
      </c>
      <c r="D6582" s="121" t="s">
        <v>68</v>
      </c>
      <c r="E6582" s="121" t="s">
        <v>70</v>
      </c>
      <c r="F6582" s="122">
        <v>3574</v>
      </c>
      <c r="G6582" s="122">
        <v>0</v>
      </c>
      <c r="H6582" s="120">
        <v>2019</v>
      </c>
      <c r="I6582" t="str">
        <f>IF(J6582="natural gas",VLOOKUP(D6582,'Cross-Page Data'!$I$4:$J$13,2,FALSE),IF(J6582="solar",VLOOKUP('Form 923'!D6582,'Cross-Page Data'!$I$14:$J$117,2,FALSE),J6582))</f>
        <v>heavy or residual fuel oil</v>
      </c>
      <c r="J6582" t="str">
        <f>VLOOKUP(E6582,'Cross-Page Data'!$D$4:$F$48,3,FALSE)</f>
        <v>heavy or residual fuel oil</v>
      </c>
      <c r="K6582" t="b">
        <f t="shared" si="102"/>
        <v>0</v>
      </c>
    </row>
    <row r="6583" ht="25.5" spans="1:11">
      <c r="A6583" s="120">
        <v>54408</v>
      </c>
      <c r="B6583" s="121" t="s">
        <v>205</v>
      </c>
      <c r="C6583" s="121" t="s">
        <v>210</v>
      </c>
      <c r="D6583" s="121" t="s">
        <v>68</v>
      </c>
      <c r="E6583" s="121" t="s">
        <v>38</v>
      </c>
      <c r="F6583" s="122">
        <v>210224</v>
      </c>
      <c r="G6583" s="122">
        <v>0</v>
      </c>
      <c r="H6583" s="120">
        <v>2019</v>
      </c>
      <c r="I6583" t="str">
        <f>IF(J6583="natural gas",VLOOKUP(D6583,'Cross-Page Data'!$I$4:$J$13,2,FALSE),IF(J6583="solar",VLOOKUP('Form 923'!D6583,'Cross-Page Data'!$I$14:$J$117,2,FALSE),J6583))</f>
        <v>natural gas nonpeaker - preexisting retiring</v>
      </c>
      <c r="J6583" t="str">
        <f>VLOOKUP(E6583,'Cross-Page Data'!$D$4:$F$48,3,FALSE)</f>
        <v>natural gas</v>
      </c>
      <c r="K6583" t="b">
        <f t="shared" si="102"/>
        <v>0</v>
      </c>
    </row>
    <row r="6584" ht="25.5" spans="1:11">
      <c r="A6584" s="120">
        <v>54409</v>
      </c>
      <c r="B6584" s="121" t="s">
        <v>205</v>
      </c>
      <c r="C6584" s="121" t="s">
        <v>210</v>
      </c>
      <c r="D6584" s="121" t="s">
        <v>68</v>
      </c>
      <c r="E6584" s="121" t="s">
        <v>146</v>
      </c>
      <c r="F6584" s="122">
        <v>0</v>
      </c>
      <c r="G6584" s="122">
        <v>0</v>
      </c>
      <c r="H6584" s="120">
        <v>2019</v>
      </c>
      <c r="I6584" t="str">
        <f>IF(J6584="natural gas",VLOOKUP(D6584,'Cross-Page Data'!$I$4:$J$13,2,FALSE),IF(J6584="solar",VLOOKUP('Form 923'!D6584,'Cross-Page Data'!$I$14:$J$117,2,FALSE),J6584))</f>
        <v>other</v>
      </c>
      <c r="J6584" t="str">
        <f>VLOOKUP(E6584,'Cross-Page Data'!$D$4:$F$48,3,FALSE)</f>
        <v>other</v>
      </c>
      <c r="K6584" t="b">
        <f t="shared" si="102"/>
        <v>0</v>
      </c>
    </row>
    <row r="6585" ht="25.5" spans="1:11">
      <c r="A6585" s="120">
        <v>54409</v>
      </c>
      <c r="B6585" s="121" t="s">
        <v>205</v>
      </c>
      <c r="C6585" s="121" t="s">
        <v>210</v>
      </c>
      <c r="D6585" s="121" t="s">
        <v>68</v>
      </c>
      <c r="E6585" s="121" t="s">
        <v>152</v>
      </c>
      <c r="F6585" s="122">
        <v>78051</v>
      </c>
      <c r="G6585" s="122">
        <v>12647.83</v>
      </c>
      <c r="H6585" s="120">
        <v>2019</v>
      </c>
      <c r="I6585" t="str">
        <f>IF(J6585="natural gas",VLOOKUP(D6585,'Cross-Page Data'!$I$4:$J$13,2,FALSE),IF(J6585="solar",VLOOKUP('Form 923'!D6585,'Cross-Page Data'!$I$14:$J$117,2,FALSE),J6585))</f>
        <v>heavy or residual fuel oil</v>
      </c>
      <c r="J6585" t="str">
        <f>VLOOKUP(E6585,'Cross-Page Data'!$D$4:$F$48,3,FALSE)</f>
        <v>heavy or residual fuel oil</v>
      </c>
      <c r="K6585" t="b">
        <f t="shared" si="102"/>
        <v>0</v>
      </c>
    </row>
    <row r="6586" spans="1:11">
      <c r="A6586" s="120">
        <v>54410</v>
      </c>
      <c r="B6586" s="121" t="s">
        <v>205</v>
      </c>
      <c r="C6586" s="121" t="s">
        <v>209</v>
      </c>
      <c r="D6586" s="121" t="s">
        <v>73</v>
      </c>
      <c r="E6586" s="121" t="s">
        <v>38</v>
      </c>
      <c r="F6586" s="122">
        <v>1329728</v>
      </c>
      <c r="G6586" s="122">
        <v>162032</v>
      </c>
      <c r="H6586" s="120">
        <v>2019</v>
      </c>
      <c r="I6586" t="str">
        <f>IF(J6586="natural gas",VLOOKUP(D6586,'Cross-Page Data'!$I$4:$J$13,2,FALSE),IF(J6586="solar",VLOOKUP('Form 923'!D6586,'Cross-Page Data'!$I$14:$J$117,2,FALSE),J6586))</f>
        <v>natural gas peaker</v>
      </c>
      <c r="J6586" t="str">
        <f>VLOOKUP(E6586,'Cross-Page Data'!$D$4:$F$48,3,FALSE)</f>
        <v>natural gas</v>
      </c>
      <c r="K6586" t="b">
        <f t="shared" si="102"/>
        <v>0</v>
      </c>
    </row>
    <row r="6587" ht="25.5" spans="1:11">
      <c r="A6587" s="120">
        <v>54414</v>
      </c>
      <c r="B6587" s="121" t="s">
        <v>201</v>
      </c>
      <c r="C6587" s="121" t="s">
        <v>211</v>
      </c>
      <c r="D6587" s="121" t="s">
        <v>79</v>
      </c>
      <c r="E6587" s="121" t="s">
        <v>54</v>
      </c>
      <c r="F6587" s="122">
        <v>0</v>
      </c>
      <c r="G6587" s="122">
        <v>0</v>
      </c>
      <c r="H6587" s="120">
        <v>2019</v>
      </c>
      <c r="I6587" t="str">
        <f>IF(J6587="natural gas",VLOOKUP(D6587,'Cross-Page Data'!$I$4:$J$13,2,FALSE),IF(J6587="solar",VLOOKUP('Form 923'!D6587,'Cross-Page Data'!$I$14:$J$117,2,FALSE),J6587))</f>
        <v>hard coal</v>
      </c>
      <c r="J6587" t="str">
        <f>VLOOKUP(E6587,'Cross-Page Data'!$D$4:$F$48,3,FALSE)</f>
        <v>hard coal</v>
      </c>
      <c r="K6587" t="b">
        <f t="shared" si="102"/>
        <v>0</v>
      </c>
    </row>
    <row r="6588" ht="25.5" spans="1:11">
      <c r="A6588" s="120">
        <v>54414</v>
      </c>
      <c r="B6588" s="121" t="s">
        <v>201</v>
      </c>
      <c r="C6588" s="121" t="s">
        <v>211</v>
      </c>
      <c r="D6588" s="121" t="s">
        <v>79</v>
      </c>
      <c r="E6588" s="121" t="s">
        <v>70</v>
      </c>
      <c r="F6588" s="122">
        <v>747</v>
      </c>
      <c r="G6588" s="122">
        <v>49</v>
      </c>
      <c r="H6588" s="120">
        <v>2019</v>
      </c>
      <c r="I6588" t="str">
        <f>IF(J6588="natural gas",VLOOKUP(D6588,'Cross-Page Data'!$I$4:$J$13,2,FALSE),IF(J6588="solar",VLOOKUP('Form 923'!D6588,'Cross-Page Data'!$I$14:$J$117,2,FALSE),J6588))</f>
        <v>heavy or residual fuel oil</v>
      </c>
      <c r="J6588" t="str">
        <f>VLOOKUP(E6588,'Cross-Page Data'!$D$4:$F$48,3,FALSE)</f>
        <v>heavy or residual fuel oil</v>
      </c>
      <c r="K6588" t="b">
        <f t="shared" si="102"/>
        <v>0</v>
      </c>
    </row>
    <row r="6589" ht="25.5" spans="1:11">
      <c r="A6589" s="120">
        <v>54414</v>
      </c>
      <c r="B6589" s="121" t="s">
        <v>201</v>
      </c>
      <c r="C6589" s="121" t="s">
        <v>211</v>
      </c>
      <c r="D6589" s="121" t="s">
        <v>79</v>
      </c>
      <c r="E6589" s="121" t="s">
        <v>38</v>
      </c>
      <c r="F6589" s="122">
        <v>0</v>
      </c>
      <c r="G6589" s="122">
        <v>0</v>
      </c>
      <c r="H6589" s="120">
        <v>2019</v>
      </c>
      <c r="I6589" t="str">
        <f>IF(J6589="natural gas",VLOOKUP(D6589,'Cross-Page Data'!$I$4:$J$13,2,FALSE),IF(J6589="solar",VLOOKUP('Form 923'!D6589,'Cross-Page Data'!$I$14:$J$117,2,FALSE),J6589))</f>
        <v>natural gas peaker</v>
      </c>
      <c r="J6589" t="str">
        <f>VLOOKUP(E6589,'Cross-Page Data'!$D$4:$F$48,3,FALSE)</f>
        <v>natural gas</v>
      </c>
      <c r="K6589" t="b">
        <f t="shared" si="102"/>
        <v>0</v>
      </c>
    </row>
    <row r="6590" spans="1:11">
      <c r="A6590" s="120">
        <v>54415</v>
      </c>
      <c r="B6590" s="121" t="s">
        <v>201</v>
      </c>
      <c r="C6590" s="121" t="s">
        <v>206</v>
      </c>
      <c r="D6590" s="121" t="s">
        <v>68</v>
      </c>
      <c r="E6590" s="121" t="s">
        <v>38</v>
      </c>
      <c r="F6590" s="122">
        <v>0</v>
      </c>
      <c r="G6590" s="122">
        <v>0</v>
      </c>
      <c r="H6590" s="120">
        <v>2019</v>
      </c>
      <c r="I6590" t="str">
        <f>IF(J6590="natural gas",VLOOKUP(D6590,'Cross-Page Data'!$I$4:$J$13,2,FALSE),IF(J6590="solar",VLOOKUP('Form 923'!D6590,'Cross-Page Data'!$I$14:$J$117,2,FALSE),J6590))</f>
        <v>natural gas nonpeaker - preexisting retiring</v>
      </c>
      <c r="J6590" t="str">
        <f>VLOOKUP(E6590,'Cross-Page Data'!$D$4:$F$48,3,FALSE)</f>
        <v>natural gas</v>
      </c>
      <c r="K6590" t="b">
        <f t="shared" si="102"/>
        <v>1</v>
      </c>
    </row>
    <row r="6591" spans="1:11">
      <c r="A6591" s="120">
        <v>54415</v>
      </c>
      <c r="B6591" s="121" t="s">
        <v>201</v>
      </c>
      <c r="C6591" s="121" t="s">
        <v>206</v>
      </c>
      <c r="D6591" s="121" t="s">
        <v>68</v>
      </c>
      <c r="E6591" s="121" t="s">
        <v>176</v>
      </c>
      <c r="F6591" s="122">
        <v>1584404</v>
      </c>
      <c r="G6591" s="122">
        <v>95712</v>
      </c>
      <c r="H6591" s="120">
        <v>2019</v>
      </c>
      <c r="I6591" t="str">
        <f>IF(J6591="natural gas",VLOOKUP(D6591,'Cross-Page Data'!$I$4:$J$13,2,FALSE),IF(J6591="solar",VLOOKUP('Form 923'!D6591,'Cross-Page Data'!$I$14:$J$117,2,FALSE),J6591))</f>
        <v>biomass</v>
      </c>
      <c r="J6591" t="str">
        <f>VLOOKUP(E6591,'Cross-Page Data'!$D$4:$F$48,3,FALSE)</f>
        <v>biomass</v>
      </c>
      <c r="K6591" t="b">
        <f t="shared" si="102"/>
        <v>1</v>
      </c>
    </row>
    <row r="6592" ht="25.5" spans="1:11">
      <c r="A6592" s="120">
        <v>54422</v>
      </c>
      <c r="B6592" s="121" t="s">
        <v>201</v>
      </c>
      <c r="C6592" s="121" t="s">
        <v>211</v>
      </c>
      <c r="D6592" s="121" t="s">
        <v>79</v>
      </c>
      <c r="E6592" s="121" t="s">
        <v>70</v>
      </c>
      <c r="F6592" s="122">
        <v>306247</v>
      </c>
      <c r="G6592" s="122">
        <v>29497.328</v>
      </c>
      <c r="H6592" s="120">
        <v>2019</v>
      </c>
      <c r="I6592" t="str">
        <f>IF(J6592="natural gas",VLOOKUP(D6592,'Cross-Page Data'!$I$4:$J$13,2,FALSE),IF(J6592="solar",VLOOKUP('Form 923'!D6592,'Cross-Page Data'!$I$14:$J$117,2,FALSE),J6592))</f>
        <v>heavy or residual fuel oil</v>
      </c>
      <c r="J6592" t="str">
        <f>VLOOKUP(E6592,'Cross-Page Data'!$D$4:$F$48,3,FALSE)</f>
        <v>heavy or residual fuel oil</v>
      </c>
      <c r="K6592" t="b">
        <f t="shared" si="102"/>
        <v>0</v>
      </c>
    </row>
    <row r="6593" ht="25.5" spans="1:11">
      <c r="A6593" s="120">
        <v>54422</v>
      </c>
      <c r="B6593" s="121" t="s">
        <v>201</v>
      </c>
      <c r="C6593" s="121" t="s">
        <v>211</v>
      </c>
      <c r="D6593" s="121" t="s">
        <v>79</v>
      </c>
      <c r="E6593" s="121" t="s">
        <v>134</v>
      </c>
      <c r="F6593" s="122">
        <v>6880</v>
      </c>
      <c r="G6593" s="122">
        <v>662.672</v>
      </c>
      <c r="H6593" s="120">
        <v>2019</v>
      </c>
      <c r="I6593" t="str">
        <f>IF(J6593="natural gas",VLOOKUP(D6593,'Cross-Page Data'!$I$4:$J$13,2,FALSE),IF(J6593="solar",VLOOKUP('Form 923'!D6593,'Cross-Page Data'!$I$14:$J$117,2,FALSE),J6593))</f>
        <v>biomass</v>
      </c>
      <c r="J6593" t="str">
        <f>VLOOKUP(E6593,'Cross-Page Data'!$D$4:$F$48,3,FALSE)</f>
        <v>biomass</v>
      </c>
      <c r="K6593" t="b">
        <f t="shared" si="102"/>
        <v>0</v>
      </c>
    </row>
    <row r="6594" spans="1:11">
      <c r="A6594" s="120">
        <v>54424</v>
      </c>
      <c r="B6594" s="121" t="s">
        <v>205</v>
      </c>
      <c r="C6594" s="121" t="s">
        <v>208</v>
      </c>
      <c r="D6594" s="121" t="s">
        <v>39</v>
      </c>
      <c r="E6594" s="121" t="s">
        <v>70</v>
      </c>
      <c r="F6594" s="122">
        <v>0</v>
      </c>
      <c r="G6594" s="122">
        <v>0</v>
      </c>
      <c r="H6594" s="120">
        <v>2019</v>
      </c>
      <c r="I6594" t="str">
        <f>IF(J6594="natural gas",VLOOKUP(D6594,'Cross-Page Data'!$I$4:$J$13,2,FALSE),IF(J6594="solar",VLOOKUP('Form 923'!D6594,'Cross-Page Data'!$I$14:$J$117,2,FALSE),J6594))</f>
        <v>heavy or residual fuel oil</v>
      </c>
      <c r="J6594" t="str">
        <f>VLOOKUP(E6594,'Cross-Page Data'!$D$4:$F$48,3,FALSE)</f>
        <v>heavy or residual fuel oil</v>
      </c>
      <c r="K6594" t="b">
        <f t="shared" si="102"/>
        <v>0</v>
      </c>
    </row>
    <row r="6595" spans="1:11">
      <c r="A6595" s="120">
        <v>54424</v>
      </c>
      <c r="B6595" s="121" t="s">
        <v>205</v>
      </c>
      <c r="C6595" s="121" t="s">
        <v>208</v>
      </c>
      <c r="D6595" s="121" t="s">
        <v>39</v>
      </c>
      <c r="E6595" s="121" t="s">
        <v>38</v>
      </c>
      <c r="F6595" s="122">
        <v>0</v>
      </c>
      <c r="G6595" s="122">
        <v>0</v>
      </c>
      <c r="H6595" s="120">
        <v>2019</v>
      </c>
      <c r="I6595" t="str">
        <f>IF(J6595="natural gas",VLOOKUP(D6595,'Cross-Page Data'!$I$4:$J$13,2,FALSE),IF(J6595="solar",VLOOKUP('Form 923'!D6595,'Cross-Page Data'!$I$14:$J$117,2,FALSE),J6595))</f>
        <v>natural gas nonpeaker - preexisting nonretiring</v>
      </c>
      <c r="J6595" t="str">
        <f>VLOOKUP(E6595,'Cross-Page Data'!$D$4:$F$48,3,FALSE)</f>
        <v>natural gas</v>
      </c>
      <c r="K6595" t="b">
        <f t="shared" si="102"/>
        <v>0</v>
      </c>
    </row>
    <row r="6596" spans="1:11">
      <c r="A6596" s="120">
        <v>54424</v>
      </c>
      <c r="B6596" s="121" t="s">
        <v>205</v>
      </c>
      <c r="C6596" s="121" t="s">
        <v>208</v>
      </c>
      <c r="D6596" s="121" t="s">
        <v>61</v>
      </c>
      <c r="E6596" s="121" t="s">
        <v>70</v>
      </c>
      <c r="F6596" s="122">
        <v>0</v>
      </c>
      <c r="G6596" s="122">
        <v>0</v>
      </c>
      <c r="H6596" s="120">
        <v>2019</v>
      </c>
      <c r="I6596" t="str">
        <f>IF(J6596="natural gas",VLOOKUP(D6596,'Cross-Page Data'!$I$4:$J$13,2,FALSE),IF(J6596="solar",VLOOKUP('Form 923'!D6596,'Cross-Page Data'!$I$14:$J$117,2,FALSE),J6596))</f>
        <v>heavy or residual fuel oil</v>
      </c>
      <c r="J6596" t="str">
        <f>VLOOKUP(E6596,'Cross-Page Data'!$D$4:$F$48,3,FALSE)</f>
        <v>heavy or residual fuel oil</v>
      </c>
      <c r="K6596" t="b">
        <f t="shared" si="102"/>
        <v>0</v>
      </c>
    </row>
    <row r="6597" spans="1:11">
      <c r="A6597" s="120">
        <v>54424</v>
      </c>
      <c r="B6597" s="121" t="s">
        <v>205</v>
      </c>
      <c r="C6597" s="121" t="s">
        <v>208</v>
      </c>
      <c r="D6597" s="121" t="s">
        <v>61</v>
      </c>
      <c r="E6597" s="121" t="s">
        <v>38</v>
      </c>
      <c r="F6597" s="122">
        <v>0</v>
      </c>
      <c r="G6597" s="122">
        <v>0</v>
      </c>
      <c r="H6597" s="120">
        <v>2019</v>
      </c>
      <c r="I6597" t="str">
        <f>IF(J6597="natural gas",VLOOKUP(D6597,'Cross-Page Data'!$I$4:$J$13,2,FALSE),IF(J6597="solar",VLOOKUP('Form 923'!D6597,'Cross-Page Data'!$I$14:$J$117,2,FALSE),J6597))</f>
        <v>natural gas nonpeaker - preexisting nonretiring</v>
      </c>
      <c r="J6597" t="str">
        <f>VLOOKUP(E6597,'Cross-Page Data'!$D$4:$F$48,3,FALSE)</f>
        <v>natural gas</v>
      </c>
      <c r="K6597" t="b">
        <f t="shared" si="102"/>
        <v>0</v>
      </c>
    </row>
    <row r="6598" spans="1:11">
      <c r="A6598" s="120">
        <v>54424</v>
      </c>
      <c r="B6598" s="121" t="s">
        <v>205</v>
      </c>
      <c r="C6598" s="121" t="s">
        <v>208</v>
      </c>
      <c r="D6598" s="121" t="s">
        <v>79</v>
      </c>
      <c r="E6598" s="121" t="s">
        <v>70</v>
      </c>
      <c r="F6598" s="122">
        <v>0</v>
      </c>
      <c r="G6598" s="122">
        <v>0</v>
      </c>
      <c r="H6598" s="120">
        <v>2019</v>
      </c>
      <c r="I6598" t="str">
        <f>IF(J6598="natural gas",VLOOKUP(D6598,'Cross-Page Data'!$I$4:$J$13,2,FALSE),IF(J6598="solar",VLOOKUP('Form 923'!D6598,'Cross-Page Data'!$I$14:$J$117,2,FALSE),J6598))</f>
        <v>heavy or residual fuel oil</v>
      </c>
      <c r="J6598" t="str">
        <f>VLOOKUP(E6598,'Cross-Page Data'!$D$4:$F$48,3,FALSE)</f>
        <v>heavy or residual fuel oil</v>
      </c>
      <c r="K6598" t="b">
        <f t="shared" si="102"/>
        <v>0</v>
      </c>
    </row>
    <row r="6599" spans="1:11">
      <c r="A6599" s="120">
        <v>54426</v>
      </c>
      <c r="B6599" s="121" t="s">
        <v>205</v>
      </c>
      <c r="C6599" s="121" t="s">
        <v>208</v>
      </c>
      <c r="D6599" s="121" t="s">
        <v>39</v>
      </c>
      <c r="E6599" s="121" t="s">
        <v>70</v>
      </c>
      <c r="F6599" s="122">
        <v>0</v>
      </c>
      <c r="G6599" s="122">
        <v>0</v>
      </c>
      <c r="H6599" s="120">
        <v>2019</v>
      </c>
      <c r="I6599" t="str">
        <f>IF(J6599="natural gas",VLOOKUP(D6599,'Cross-Page Data'!$I$4:$J$13,2,FALSE),IF(J6599="solar",VLOOKUP('Form 923'!D6599,'Cross-Page Data'!$I$14:$J$117,2,FALSE),J6599))</f>
        <v>heavy or residual fuel oil</v>
      </c>
      <c r="J6599" t="str">
        <f>VLOOKUP(E6599,'Cross-Page Data'!$D$4:$F$48,3,FALSE)</f>
        <v>heavy or residual fuel oil</v>
      </c>
      <c r="K6599" t="b">
        <f t="shared" ref="K6599:K6662" si="103">IF(AND($N$6=FALSE,OR(C6599="Commercial NAICS Cogen",C6599="Industrial NAICS Cogen",C6599="NAICS-22 Cogen")),FALSE,IF(AND($N$7=FALSE,OR(C6599="Commercial NAICS Cogen",C6599="Commercial NAICS Non-Cogen",C6599="industrial NAICS Cogen",C6599="industrial NAICS non-cogen")),FALSE,TRUE))</f>
        <v>0</v>
      </c>
    </row>
    <row r="6600" spans="1:11">
      <c r="A6600" s="120">
        <v>54426</v>
      </c>
      <c r="B6600" s="121" t="s">
        <v>205</v>
      </c>
      <c r="C6600" s="121" t="s">
        <v>208</v>
      </c>
      <c r="D6600" s="121" t="s">
        <v>39</v>
      </c>
      <c r="E6600" s="121" t="s">
        <v>38</v>
      </c>
      <c r="F6600" s="122">
        <v>0</v>
      </c>
      <c r="G6600" s="122">
        <v>125083</v>
      </c>
      <c r="H6600" s="120">
        <v>2019</v>
      </c>
      <c r="I6600" t="str">
        <f>IF(J6600="natural gas",VLOOKUP(D6600,'Cross-Page Data'!$I$4:$J$13,2,FALSE),IF(J6600="solar",VLOOKUP('Form 923'!D6600,'Cross-Page Data'!$I$14:$J$117,2,FALSE),J6600))</f>
        <v>natural gas nonpeaker - preexisting nonretiring</v>
      </c>
      <c r="J6600" t="str">
        <f>VLOOKUP(E6600,'Cross-Page Data'!$D$4:$F$48,3,FALSE)</f>
        <v>natural gas</v>
      </c>
      <c r="K6600" t="b">
        <f t="shared" si="103"/>
        <v>0</v>
      </c>
    </row>
    <row r="6601" spans="1:11">
      <c r="A6601" s="120">
        <v>54426</v>
      </c>
      <c r="B6601" s="121" t="s">
        <v>205</v>
      </c>
      <c r="C6601" s="121" t="s">
        <v>208</v>
      </c>
      <c r="D6601" s="121" t="s">
        <v>61</v>
      </c>
      <c r="E6601" s="121" t="s">
        <v>70</v>
      </c>
      <c r="F6601" s="122">
        <v>0</v>
      </c>
      <c r="G6601" s="122">
        <v>0</v>
      </c>
      <c r="H6601" s="120">
        <v>2019</v>
      </c>
      <c r="I6601" t="str">
        <f>IF(J6601="natural gas",VLOOKUP(D6601,'Cross-Page Data'!$I$4:$J$13,2,FALSE),IF(J6601="solar",VLOOKUP('Form 923'!D6601,'Cross-Page Data'!$I$14:$J$117,2,FALSE),J6601))</f>
        <v>heavy or residual fuel oil</v>
      </c>
      <c r="J6601" t="str">
        <f>VLOOKUP(E6601,'Cross-Page Data'!$D$4:$F$48,3,FALSE)</f>
        <v>heavy or residual fuel oil</v>
      </c>
      <c r="K6601" t="b">
        <f t="shared" si="103"/>
        <v>0</v>
      </c>
    </row>
    <row r="6602" spans="1:11">
      <c r="A6602" s="120">
        <v>54426</v>
      </c>
      <c r="B6602" s="121" t="s">
        <v>205</v>
      </c>
      <c r="C6602" s="121" t="s">
        <v>208</v>
      </c>
      <c r="D6602" s="121" t="s">
        <v>61</v>
      </c>
      <c r="E6602" s="121" t="s">
        <v>38</v>
      </c>
      <c r="F6602" s="122">
        <v>3102630</v>
      </c>
      <c r="G6602" s="122">
        <v>267525</v>
      </c>
      <c r="H6602" s="120">
        <v>2019</v>
      </c>
      <c r="I6602" t="str">
        <f>IF(J6602="natural gas",VLOOKUP(D6602,'Cross-Page Data'!$I$4:$J$13,2,FALSE),IF(J6602="solar",VLOOKUP('Form 923'!D6602,'Cross-Page Data'!$I$14:$J$117,2,FALSE),J6602))</f>
        <v>natural gas nonpeaker - preexisting nonretiring</v>
      </c>
      <c r="J6602" t="str">
        <f>VLOOKUP(E6602,'Cross-Page Data'!$D$4:$F$48,3,FALSE)</f>
        <v>natural gas</v>
      </c>
      <c r="K6602" t="b">
        <f t="shared" si="103"/>
        <v>0</v>
      </c>
    </row>
    <row r="6603" spans="1:11">
      <c r="A6603" s="120">
        <v>54427</v>
      </c>
      <c r="B6603" s="121" t="s">
        <v>205</v>
      </c>
      <c r="C6603" s="121" t="s">
        <v>209</v>
      </c>
      <c r="D6603" s="121" t="s">
        <v>68</v>
      </c>
      <c r="E6603" s="121" t="s">
        <v>54</v>
      </c>
      <c r="F6603" s="122">
        <v>0</v>
      </c>
      <c r="G6603" s="122">
        <v>0</v>
      </c>
      <c r="H6603" s="120">
        <v>2019</v>
      </c>
      <c r="I6603" t="str">
        <f>IF(J6603="natural gas",VLOOKUP(D6603,'Cross-Page Data'!$I$4:$J$13,2,FALSE),IF(J6603="solar",VLOOKUP('Form 923'!D6603,'Cross-Page Data'!$I$14:$J$117,2,FALSE),J6603))</f>
        <v>hard coal</v>
      </c>
      <c r="J6603" t="str">
        <f>VLOOKUP(E6603,'Cross-Page Data'!$D$4:$F$48,3,FALSE)</f>
        <v>hard coal</v>
      </c>
      <c r="K6603" t="b">
        <f t="shared" si="103"/>
        <v>0</v>
      </c>
    </row>
    <row r="6604" spans="1:11">
      <c r="A6604" s="120">
        <v>54427</v>
      </c>
      <c r="B6604" s="121" t="s">
        <v>205</v>
      </c>
      <c r="C6604" s="121" t="s">
        <v>209</v>
      </c>
      <c r="D6604" s="121" t="s">
        <v>68</v>
      </c>
      <c r="E6604" s="121" t="s">
        <v>59</v>
      </c>
      <c r="F6604" s="122">
        <v>1160078</v>
      </c>
      <c r="G6604" s="122">
        <v>231816.11</v>
      </c>
      <c r="H6604" s="120">
        <v>2019</v>
      </c>
      <c r="I6604" t="str">
        <f>IF(J6604="natural gas",VLOOKUP(D6604,'Cross-Page Data'!$I$4:$J$13,2,FALSE),IF(J6604="solar",VLOOKUP('Form 923'!D6604,'Cross-Page Data'!$I$14:$J$117,2,FALSE),J6604))</f>
        <v>biomass</v>
      </c>
      <c r="J6604" t="str">
        <f>VLOOKUP(E6604,'Cross-Page Data'!$D$4:$F$48,3,FALSE)</f>
        <v>biomass</v>
      </c>
      <c r="K6604" t="b">
        <f t="shared" si="103"/>
        <v>0</v>
      </c>
    </row>
    <row r="6605" spans="1:11">
      <c r="A6605" s="120">
        <v>54427</v>
      </c>
      <c r="B6605" s="121" t="s">
        <v>205</v>
      </c>
      <c r="C6605" s="121" t="s">
        <v>209</v>
      </c>
      <c r="D6605" s="121" t="s">
        <v>68</v>
      </c>
      <c r="E6605" s="121" t="s">
        <v>70</v>
      </c>
      <c r="F6605" s="122">
        <v>0</v>
      </c>
      <c r="G6605" s="122">
        <v>0</v>
      </c>
      <c r="H6605" s="120">
        <v>2019</v>
      </c>
      <c r="I6605" t="str">
        <f>IF(J6605="natural gas",VLOOKUP(D6605,'Cross-Page Data'!$I$4:$J$13,2,FALSE),IF(J6605="solar",VLOOKUP('Form 923'!D6605,'Cross-Page Data'!$I$14:$J$117,2,FALSE),J6605))</f>
        <v>heavy or residual fuel oil</v>
      </c>
      <c r="J6605" t="str">
        <f>VLOOKUP(E6605,'Cross-Page Data'!$D$4:$F$48,3,FALSE)</f>
        <v>heavy or residual fuel oil</v>
      </c>
      <c r="K6605" t="b">
        <f t="shared" si="103"/>
        <v>0</v>
      </c>
    </row>
    <row r="6606" spans="1:11">
      <c r="A6606" s="120">
        <v>54427</v>
      </c>
      <c r="B6606" s="121" t="s">
        <v>205</v>
      </c>
      <c r="C6606" s="121" t="s">
        <v>209</v>
      </c>
      <c r="D6606" s="121" t="s">
        <v>68</v>
      </c>
      <c r="E6606" s="121" t="s">
        <v>38</v>
      </c>
      <c r="F6606" s="122">
        <v>172165</v>
      </c>
      <c r="G6606" s="122">
        <v>34403.267</v>
      </c>
      <c r="H6606" s="120">
        <v>2019</v>
      </c>
      <c r="I6606" t="str">
        <f>IF(J6606="natural gas",VLOOKUP(D6606,'Cross-Page Data'!$I$4:$J$13,2,FALSE),IF(J6606="solar",VLOOKUP('Form 923'!D6606,'Cross-Page Data'!$I$14:$J$117,2,FALSE),J6606))</f>
        <v>natural gas nonpeaker - preexisting retiring</v>
      </c>
      <c r="J6606" t="str">
        <f>VLOOKUP(E6606,'Cross-Page Data'!$D$4:$F$48,3,FALSE)</f>
        <v>natural gas</v>
      </c>
      <c r="K6606" t="b">
        <f t="shared" si="103"/>
        <v>0</v>
      </c>
    </row>
    <row r="6607" spans="1:11">
      <c r="A6607" s="120">
        <v>54427</v>
      </c>
      <c r="B6607" s="121" t="s">
        <v>205</v>
      </c>
      <c r="C6607" s="121" t="s">
        <v>209</v>
      </c>
      <c r="D6607" s="121" t="s">
        <v>68</v>
      </c>
      <c r="E6607" s="121" t="s">
        <v>144</v>
      </c>
      <c r="F6607" s="122">
        <v>0</v>
      </c>
      <c r="G6607" s="122">
        <v>0</v>
      </c>
      <c r="H6607" s="120">
        <v>2019</v>
      </c>
      <c r="I6607" t="str">
        <f>IF(J6607="natural gas",VLOOKUP(D6607,'Cross-Page Data'!$I$4:$J$13,2,FALSE),IF(J6607="solar",VLOOKUP('Form 923'!D6607,'Cross-Page Data'!$I$14:$J$117,2,FALSE),J6607))</f>
        <v>petroleum</v>
      </c>
      <c r="J6607" t="str">
        <f>VLOOKUP(E6607,'Cross-Page Data'!$D$4:$F$48,3,FALSE)</f>
        <v>petroleum</v>
      </c>
      <c r="K6607" t="b">
        <f t="shared" si="103"/>
        <v>0</v>
      </c>
    </row>
    <row r="6608" spans="1:11">
      <c r="A6608" s="120">
        <v>54427</v>
      </c>
      <c r="B6608" s="121" t="s">
        <v>205</v>
      </c>
      <c r="C6608" s="121" t="s">
        <v>209</v>
      </c>
      <c r="D6608" s="121" t="s">
        <v>68</v>
      </c>
      <c r="E6608" s="121" t="s">
        <v>152</v>
      </c>
      <c r="F6608" s="122">
        <v>0</v>
      </c>
      <c r="G6608" s="122">
        <v>0</v>
      </c>
      <c r="H6608" s="120">
        <v>2019</v>
      </c>
      <c r="I6608" t="str">
        <f>IF(J6608="natural gas",VLOOKUP(D6608,'Cross-Page Data'!$I$4:$J$13,2,FALSE),IF(J6608="solar",VLOOKUP('Form 923'!D6608,'Cross-Page Data'!$I$14:$J$117,2,FALSE),J6608))</f>
        <v>heavy or residual fuel oil</v>
      </c>
      <c r="J6608" t="str">
        <f>VLOOKUP(E6608,'Cross-Page Data'!$D$4:$F$48,3,FALSE)</f>
        <v>heavy or residual fuel oil</v>
      </c>
      <c r="K6608" t="b">
        <f t="shared" si="103"/>
        <v>0</v>
      </c>
    </row>
    <row r="6609" spans="1:11">
      <c r="A6609" s="120">
        <v>54427</v>
      </c>
      <c r="B6609" s="121" t="s">
        <v>205</v>
      </c>
      <c r="C6609" s="121" t="s">
        <v>209</v>
      </c>
      <c r="D6609" s="121" t="s">
        <v>68</v>
      </c>
      <c r="E6609" s="121" t="s">
        <v>176</v>
      </c>
      <c r="F6609" s="122">
        <v>906116</v>
      </c>
      <c r="G6609" s="122">
        <v>181067.24</v>
      </c>
      <c r="H6609" s="120">
        <v>2019</v>
      </c>
      <c r="I6609" t="str">
        <f>IF(J6609="natural gas",VLOOKUP(D6609,'Cross-Page Data'!$I$4:$J$13,2,FALSE),IF(J6609="solar",VLOOKUP('Form 923'!D6609,'Cross-Page Data'!$I$14:$J$117,2,FALSE),J6609))</f>
        <v>biomass</v>
      </c>
      <c r="J6609" t="str">
        <f>VLOOKUP(E6609,'Cross-Page Data'!$D$4:$F$48,3,FALSE)</f>
        <v>biomass</v>
      </c>
      <c r="K6609" t="b">
        <f t="shared" si="103"/>
        <v>0</v>
      </c>
    </row>
    <row r="6610" spans="1:11">
      <c r="A6610" s="120">
        <v>54429</v>
      </c>
      <c r="B6610" s="121" t="s">
        <v>205</v>
      </c>
      <c r="C6610" s="121" t="s">
        <v>209</v>
      </c>
      <c r="D6610" s="121" t="s">
        <v>68</v>
      </c>
      <c r="E6610" s="121" t="s">
        <v>59</v>
      </c>
      <c r="F6610" s="122">
        <v>4792940</v>
      </c>
      <c r="G6610" s="122">
        <v>404688.79</v>
      </c>
      <c r="H6610" s="120">
        <v>2019</v>
      </c>
      <c r="I6610" t="str">
        <f>IF(J6610="natural gas",VLOOKUP(D6610,'Cross-Page Data'!$I$4:$J$13,2,FALSE),IF(J6610="solar",VLOOKUP('Form 923'!D6610,'Cross-Page Data'!$I$14:$J$117,2,FALSE),J6610))</f>
        <v>biomass</v>
      </c>
      <c r="J6610" t="str">
        <f>VLOOKUP(E6610,'Cross-Page Data'!$D$4:$F$48,3,FALSE)</f>
        <v>biomass</v>
      </c>
      <c r="K6610" t="b">
        <f t="shared" si="103"/>
        <v>0</v>
      </c>
    </row>
    <row r="6611" spans="1:11">
      <c r="A6611" s="120">
        <v>54429</v>
      </c>
      <c r="B6611" s="121" t="s">
        <v>205</v>
      </c>
      <c r="C6611" s="121" t="s">
        <v>209</v>
      </c>
      <c r="D6611" s="121" t="s">
        <v>68</v>
      </c>
      <c r="E6611" s="121" t="s">
        <v>70</v>
      </c>
      <c r="F6611" s="122">
        <v>0</v>
      </c>
      <c r="G6611" s="122">
        <v>0</v>
      </c>
      <c r="H6611" s="120">
        <v>2019</v>
      </c>
      <c r="I6611" t="str">
        <f>IF(J6611="natural gas",VLOOKUP(D6611,'Cross-Page Data'!$I$4:$J$13,2,FALSE),IF(J6611="solar",VLOOKUP('Form 923'!D6611,'Cross-Page Data'!$I$14:$J$117,2,FALSE),J6611))</f>
        <v>heavy or residual fuel oil</v>
      </c>
      <c r="J6611" t="str">
        <f>VLOOKUP(E6611,'Cross-Page Data'!$D$4:$F$48,3,FALSE)</f>
        <v>heavy or residual fuel oil</v>
      </c>
      <c r="K6611" t="b">
        <f t="shared" si="103"/>
        <v>0</v>
      </c>
    </row>
    <row r="6612" spans="1:11">
      <c r="A6612" s="120">
        <v>54429</v>
      </c>
      <c r="B6612" s="121" t="s">
        <v>205</v>
      </c>
      <c r="C6612" s="121" t="s">
        <v>209</v>
      </c>
      <c r="D6612" s="121" t="s">
        <v>68</v>
      </c>
      <c r="E6612" s="121" t="s">
        <v>38</v>
      </c>
      <c r="F6612" s="122">
        <v>183501</v>
      </c>
      <c r="G6612" s="122">
        <v>15493.727</v>
      </c>
      <c r="H6612" s="120">
        <v>2019</v>
      </c>
      <c r="I6612" t="str">
        <f>IF(J6612="natural gas",VLOOKUP(D6612,'Cross-Page Data'!$I$4:$J$13,2,FALSE),IF(J6612="solar",VLOOKUP('Form 923'!D6612,'Cross-Page Data'!$I$14:$J$117,2,FALSE),J6612))</f>
        <v>natural gas nonpeaker - preexisting retiring</v>
      </c>
      <c r="J6612" t="str">
        <f>VLOOKUP(E6612,'Cross-Page Data'!$D$4:$F$48,3,FALSE)</f>
        <v>natural gas</v>
      </c>
      <c r="K6612" t="b">
        <f t="shared" si="103"/>
        <v>0</v>
      </c>
    </row>
    <row r="6613" spans="1:11">
      <c r="A6613" s="120">
        <v>54429</v>
      </c>
      <c r="B6613" s="121" t="s">
        <v>205</v>
      </c>
      <c r="C6613" s="121" t="s">
        <v>209</v>
      </c>
      <c r="D6613" s="121" t="s">
        <v>68</v>
      </c>
      <c r="E6613" s="121" t="s">
        <v>176</v>
      </c>
      <c r="F6613" s="122">
        <v>169459</v>
      </c>
      <c r="G6613" s="122">
        <v>14308.096</v>
      </c>
      <c r="H6613" s="120">
        <v>2019</v>
      </c>
      <c r="I6613" t="str">
        <f>IF(J6613="natural gas",VLOOKUP(D6613,'Cross-Page Data'!$I$4:$J$13,2,FALSE),IF(J6613="solar",VLOOKUP('Form 923'!D6613,'Cross-Page Data'!$I$14:$J$117,2,FALSE),J6613))</f>
        <v>biomass</v>
      </c>
      <c r="J6613" t="str">
        <f>VLOOKUP(E6613,'Cross-Page Data'!$D$4:$F$48,3,FALSE)</f>
        <v>biomass</v>
      </c>
      <c r="K6613" t="b">
        <f t="shared" si="103"/>
        <v>0</v>
      </c>
    </row>
    <row r="6614" spans="1:11">
      <c r="A6614" s="120">
        <v>54447</v>
      </c>
      <c r="B6614" s="121" t="s">
        <v>205</v>
      </c>
      <c r="C6614" s="121" t="s">
        <v>209</v>
      </c>
      <c r="D6614" s="121" t="s">
        <v>73</v>
      </c>
      <c r="E6614" s="121" t="s">
        <v>38</v>
      </c>
      <c r="F6614" s="122">
        <v>261422</v>
      </c>
      <c r="G6614" s="122">
        <v>36284</v>
      </c>
      <c r="H6614" s="120">
        <v>2019</v>
      </c>
      <c r="I6614" t="str">
        <f>IF(J6614="natural gas",VLOOKUP(D6614,'Cross-Page Data'!$I$4:$J$13,2,FALSE),IF(J6614="solar",VLOOKUP('Form 923'!D6614,'Cross-Page Data'!$I$14:$J$117,2,FALSE),J6614))</f>
        <v>natural gas peaker</v>
      </c>
      <c r="J6614" t="str">
        <f>VLOOKUP(E6614,'Cross-Page Data'!$D$4:$F$48,3,FALSE)</f>
        <v>natural gas</v>
      </c>
      <c r="K6614" t="b">
        <f t="shared" si="103"/>
        <v>0</v>
      </c>
    </row>
    <row r="6615" spans="1:11">
      <c r="A6615" s="120">
        <v>54449</v>
      </c>
      <c r="B6615" s="121" t="s">
        <v>205</v>
      </c>
      <c r="C6615" s="121" t="s">
        <v>209</v>
      </c>
      <c r="D6615" s="121" t="s">
        <v>73</v>
      </c>
      <c r="E6615" s="121" t="s">
        <v>38</v>
      </c>
      <c r="F6615" s="122">
        <v>378703</v>
      </c>
      <c r="G6615" s="122">
        <v>47785</v>
      </c>
      <c r="H6615" s="120">
        <v>2019</v>
      </c>
      <c r="I6615" t="str">
        <f>IF(J6615="natural gas",VLOOKUP(D6615,'Cross-Page Data'!$I$4:$J$13,2,FALSE),IF(J6615="solar",VLOOKUP('Form 923'!D6615,'Cross-Page Data'!$I$14:$J$117,2,FALSE),J6615))</f>
        <v>natural gas peaker</v>
      </c>
      <c r="J6615" t="str">
        <f>VLOOKUP(E6615,'Cross-Page Data'!$D$4:$F$48,3,FALSE)</f>
        <v>natural gas</v>
      </c>
      <c r="K6615" t="b">
        <f t="shared" si="103"/>
        <v>0</v>
      </c>
    </row>
    <row r="6616" spans="1:11">
      <c r="A6616" s="120">
        <v>54451</v>
      </c>
      <c r="B6616" s="121" t="s">
        <v>205</v>
      </c>
      <c r="C6616" s="121" t="s">
        <v>209</v>
      </c>
      <c r="D6616" s="121" t="s">
        <v>73</v>
      </c>
      <c r="E6616" s="121" t="s">
        <v>38</v>
      </c>
      <c r="F6616" s="122">
        <v>702711</v>
      </c>
      <c r="G6616" s="122">
        <v>149747.21</v>
      </c>
      <c r="H6616" s="120">
        <v>2019</v>
      </c>
      <c r="I6616" t="str">
        <f>IF(J6616="natural gas",VLOOKUP(D6616,'Cross-Page Data'!$I$4:$J$13,2,FALSE),IF(J6616="solar",VLOOKUP('Form 923'!D6616,'Cross-Page Data'!$I$14:$J$117,2,FALSE),J6616))</f>
        <v>natural gas peaker</v>
      </c>
      <c r="J6616" t="str">
        <f>VLOOKUP(E6616,'Cross-Page Data'!$D$4:$F$48,3,FALSE)</f>
        <v>natural gas</v>
      </c>
      <c r="K6616" t="b">
        <f t="shared" si="103"/>
        <v>0</v>
      </c>
    </row>
    <row r="6617" spans="1:11">
      <c r="A6617" s="120">
        <v>54451</v>
      </c>
      <c r="B6617" s="121" t="s">
        <v>205</v>
      </c>
      <c r="C6617" s="121" t="s">
        <v>209</v>
      </c>
      <c r="D6617" s="121" t="s">
        <v>73</v>
      </c>
      <c r="E6617" s="121" t="s">
        <v>140</v>
      </c>
      <c r="F6617" s="122">
        <v>1127217</v>
      </c>
      <c r="G6617" s="122">
        <v>240208.79</v>
      </c>
      <c r="H6617" s="120">
        <v>2019</v>
      </c>
      <c r="I6617" t="str">
        <f>IF(J6617="natural gas",VLOOKUP(D6617,'Cross-Page Data'!$I$4:$J$13,2,FALSE),IF(J6617="solar",VLOOKUP('Form 923'!D6617,'Cross-Page Data'!$I$14:$J$117,2,FALSE),J6617))</f>
        <v>other</v>
      </c>
      <c r="J6617" t="str">
        <f>VLOOKUP(E6617,'Cross-Page Data'!$D$4:$F$48,3,FALSE)</f>
        <v>other</v>
      </c>
      <c r="K6617" t="b">
        <f t="shared" si="103"/>
        <v>0</v>
      </c>
    </row>
    <row r="6618" spans="1:11">
      <c r="A6618" s="120">
        <v>54454</v>
      </c>
      <c r="B6618" s="121" t="s">
        <v>201</v>
      </c>
      <c r="C6618" s="121" t="s">
        <v>206</v>
      </c>
      <c r="D6618" s="121" t="s">
        <v>128</v>
      </c>
      <c r="E6618" s="121" t="s">
        <v>180</v>
      </c>
      <c r="F6618" s="122">
        <v>1624748</v>
      </c>
      <c r="G6618" s="122">
        <v>182515</v>
      </c>
      <c r="H6618" s="120">
        <v>2019</v>
      </c>
      <c r="I6618" t="str">
        <f>IF(J6618="natural gas",VLOOKUP(D6618,'Cross-Page Data'!$I$4:$J$13,2,FALSE),IF(J6618="solar",VLOOKUP('Form 923'!D6618,'Cross-Page Data'!$I$14:$J$117,2,FALSE),J6618))</f>
        <v>wind</v>
      </c>
      <c r="J6618" t="str">
        <f>VLOOKUP(E6618,'Cross-Page Data'!$D$4:$F$48,3,FALSE)</f>
        <v>wind</v>
      </c>
      <c r="K6618" t="b">
        <f t="shared" si="103"/>
        <v>1</v>
      </c>
    </row>
    <row r="6619" ht="25.5" spans="1:11">
      <c r="A6619" s="120">
        <v>54457</v>
      </c>
      <c r="B6619" s="121" t="s">
        <v>201</v>
      </c>
      <c r="C6619" s="121" t="s">
        <v>207</v>
      </c>
      <c r="D6619" s="121" t="s">
        <v>79</v>
      </c>
      <c r="E6619" s="121" t="s">
        <v>70</v>
      </c>
      <c r="F6619" s="122">
        <v>0</v>
      </c>
      <c r="G6619" s="122">
        <v>0</v>
      </c>
      <c r="H6619" s="120">
        <v>2019</v>
      </c>
      <c r="I6619" t="str">
        <f>IF(J6619="natural gas",VLOOKUP(D6619,'Cross-Page Data'!$I$4:$J$13,2,FALSE),IF(J6619="solar",VLOOKUP('Form 923'!D6619,'Cross-Page Data'!$I$14:$J$117,2,FALSE),J6619))</f>
        <v>heavy or residual fuel oil</v>
      </c>
      <c r="J6619" t="str">
        <f>VLOOKUP(E6619,'Cross-Page Data'!$D$4:$F$48,3,FALSE)</f>
        <v>heavy or residual fuel oil</v>
      </c>
      <c r="K6619" t="b">
        <f t="shared" si="103"/>
        <v>0</v>
      </c>
    </row>
    <row r="6620" ht="25.5" spans="1:11">
      <c r="A6620" s="120">
        <v>54457</v>
      </c>
      <c r="B6620" s="121" t="s">
        <v>201</v>
      </c>
      <c r="C6620" s="121" t="s">
        <v>207</v>
      </c>
      <c r="D6620" s="121" t="s">
        <v>79</v>
      </c>
      <c r="E6620" s="121" t="s">
        <v>38</v>
      </c>
      <c r="F6620" s="122">
        <v>0</v>
      </c>
      <c r="G6620" s="122">
        <v>0</v>
      </c>
      <c r="H6620" s="120">
        <v>2019</v>
      </c>
      <c r="I6620" t="str">
        <f>IF(J6620="natural gas",VLOOKUP(D6620,'Cross-Page Data'!$I$4:$J$13,2,FALSE),IF(J6620="solar",VLOOKUP('Form 923'!D6620,'Cross-Page Data'!$I$14:$J$117,2,FALSE),J6620))</f>
        <v>natural gas peaker</v>
      </c>
      <c r="J6620" t="str">
        <f>VLOOKUP(E6620,'Cross-Page Data'!$D$4:$F$48,3,FALSE)</f>
        <v>natural gas</v>
      </c>
      <c r="K6620" t="b">
        <f t="shared" si="103"/>
        <v>0</v>
      </c>
    </row>
    <row r="6621" ht="25.5" spans="1:11">
      <c r="A6621" s="120">
        <v>54462</v>
      </c>
      <c r="B6621" s="121" t="s">
        <v>201</v>
      </c>
      <c r="C6621" s="121" t="s">
        <v>211</v>
      </c>
      <c r="D6621" s="121" t="s">
        <v>116</v>
      </c>
      <c r="E6621" s="121" t="s">
        <v>170</v>
      </c>
      <c r="F6621" s="122">
        <v>17769</v>
      </c>
      <c r="G6621" s="122">
        <v>1996</v>
      </c>
      <c r="H6621" s="120">
        <v>2019</v>
      </c>
      <c r="I6621" t="str">
        <f>IF(J6621="natural gas",VLOOKUP(D6621,'Cross-Page Data'!$I$4:$J$13,2,FALSE),IF(J6621="solar",VLOOKUP('Form 923'!D6621,'Cross-Page Data'!$I$14:$J$117,2,FALSE),J6621))</f>
        <v>hydro</v>
      </c>
      <c r="J6621" t="str">
        <f>VLOOKUP(E6621,'Cross-Page Data'!$D$4:$F$48,3,FALSE)</f>
        <v>hydro</v>
      </c>
      <c r="K6621" t="b">
        <f t="shared" si="103"/>
        <v>0</v>
      </c>
    </row>
    <row r="6622" spans="1:11">
      <c r="A6622" s="120">
        <v>54464</v>
      </c>
      <c r="B6622" s="121" t="s">
        <v>205</v>
      </c>
      <c r="C6622" s="121" t="s">
        <v>209</v>
      </c>
      <c r="D6622" s="121" t="s">
        <v>68</v>
      </c>
      <c r="E6622" s="121" t="s">
        <v>54</v>
      </c>
      <c r="F6622" s="122">
        <v>0</v>
      </c>
      <c r="G6622" s="122">
        <v>0</v>
      </c>
      <c r="H6622" s="120">
        <v>2019</v>
      </c>
      <c r="I6622" t="str">
        <f>IF(J6622="natural gas",VLOOKUP(D6622,'Cross-Page Data'!$I$4:$J$13,2,FALSE),IF(J6622="solar",VLOOKUP('Form 923'!D6622,'Cross-Page Data'!$I$14:$J$117,2,FALSE),J6622))</f>
        <v>hard coal</v>
      </c>
      <c r="J6622" t="str">
        <f>VLOOKUP(E6622,'Cross-Page Data'!$D$4:$F$48,3,FALSE)</f>
        <v>hard coal</v>
      </c>
      <c r="K6622" t="b">
        <f t="shared" si="103"/>
        <v>0</v>
      </c>
    </row>
    <row r="6623" spans="1:11">
      <c r="A6623" s="120">
        <v>54464</v>
      </c>
      <c r="B6623" s="121" t="s">
        <v>205</v>
      </c>
      <c r="C6623" s="121" t="s">
        <v>209</v>
      </c>
      <c r="D6623" s="121" t="s">
        <v>68</v>
      </c>
      <c r="E6623" s="121" t="s">
        <v>59</v>
      </c>
      <c r="F6623" s="122">
        <v>1235861</v>
      </c>
      <c r="G6623" s="122">
        <v>253046.95</v>
      </c>
      <c r="H6623" s="120">
        <v>2019</v>
      </c>
      <c r="I6623" t="str">
        <f>IF(J6623="natural gas",VLOOKUP(D6623,'Cross-Page Data'!$I$4:$J$13,2,FALSE),IF(J6623="solar",VLOOKUP('Form 923'!D6623,'Cross-Page Data'!$I$14:$J$117,2,FALSE),J6623))</f>
        <v>biomass</v>
      </c>
      <c r="J6623" t="str">
        <f>VLOOKUP(E6623,'Cross-Page Data'!$D$4:$F$48,3,FALSE)</f>
        <v>biomass</v>
      </c>
      <c r="K6623" t="b">
        <f t="shared" si="103"/>
        <v>0</v>
      </c>
    </row>
    <row r="6624" spans="1:11">
      <c r="A6624" s="120">
        <v>54464</v>
      </c>
      <c r="B6624" s="121" t="s">
        <v>205</v>
      </c>
      <c r="C6624" s="121" t="s">
        <v>209</v>
      </c>
      <c r="D6624" s="121" t="s">
        <v>68</v>
      </c>
      <c r="E6624" s="121" t="s">
        <v>70</v>
      </c>
      <c r="F6624" s="122">
        <v>0</v>
      </c>
      <c r="G6624" s="122">
        <v>0</v>
      </c>
      <c r="H6624" s="120">
        <v>2019</v>
      </c>
      <c r="I6624" t="str">
        <f>IF(J6624="natural gas",VLOOKUP(D6624,'Cross-Page Data'!$I$4:$J$13,2,FALSE),IF(J6624="solar",VLOOKUP('Form 923'!D6624,'Cross-Page Data'!$I$14:$J$117,2,FALSE),J6624))</f>
        <v>heavy or residual fuel oil</v>
      </c>
      <c r="J6624" t="str">
        <f>VLOOKUP(E6624,'Cross-Page Data'!$D$4:$F$48,3,FALSE)</f>
        <v>heavy or residual fuel oil</v>
      </c>
      <c r="K6624" t="b">
        <f t="shared" si="103"/>
        <v>0</v>
      </c>
    </row>
    <row r="6625" spans="1:11">
      <c r="A6625" s="120">
        <v>54464</v>
      </c>
      <c r="B6625" s="121" t="s">
        <v>205</v>
      </c>
      <c r="C6625" s="121" t="s">
        <v>209</v>
      </c>
      <c r="D6625" s="121" t="s">
        <v>68</v>
      </c>
      <c r="E6625" s="121" t="s">
        <v>38</v>
      </c>
      <c r="F6625" s="122">
        <v>76749</v>
      </c>
      <c r="G6625" s="122">
        <v>15714.728</v>
      </c>
      <c r="H6625" s="120">
        <v>2019</v>
      </c>
      <c r="I6625" t="str">
        <f>IF(J6625="natural gas",VLOOKUP(D6625,'Cross-Page Data'!$I$4:$J$13,2,FALSE),IF(J6625="solar",VLOOKUP('Form 923'!D6625,'Cross-Page Data'!$I$14:$J$117,2,FALSE),J6625))</f>
        <v>natural gas nonpeaker - preexisting retiring</v>
      </c>
      <c r="J6625" t="str">
        <f>VLOOKUP(E6625,'Cross-Page Data'!$D$4:$F$48,3,FALSE)</f>
        <v>natural gas</v>
      </c>
      <c r="K6625" t="b">
        <f t="shared" si="103"/>
        <v>0</v>
      </c>
    </row>
    <row r="6626" spans="1:11">
      <c r="A6626" s="120">
        <v>54464</v>
      </c>
      <c r="B6626" s="121" t="s">
        <v>205</v>
      </c>
      <c r="C6626" s="121" t="s">
        <v>209</v>
      </c>
      <c r="D6626" s="121" t="s">
        <v>68</v>
      </c>
      <c r="E6626" s="121" t="s">
        <v>152</v>
      </c>
      <c r="F6626" s="122">
        <v>0</v>
      </c>
      <c r="G6626" s="122">
        <v>0</v>
      </c>
      <c r="H6626" s="120">
        <v>2019</v>
      </c>
      <c r="I6626" t="str">
        <f>IF(J6626="natural gas",VLOOKUP(D6626,'Cross-Page Data'!$I$4:$J$13,2,FALSE),IF(J6626="solar",VLOOKUP('Form 923'!D6626,'Cross-Page Data'!$I$14:$J$117,2,FALSE),J6626))</f>
        <v>heavy or residual fuel oil</v>
      </c>
      <c r="J6626" t="str">
        <f>VLOOKUP(E6626,'Cross-Page Data'!$D$4:$F$48,3,FALSE)</f>
        <v>heavy or residual fuel oil</v>
      </c>
      <c r="K6626" t="b">
        <f t="shared" si="103"/>
        <v>0</v>
      </c>
    </row>
    <row r="6627" spans="1:11">
      <c r="A6627" s="120">
        <v>54464</v>
      </c>
      <c r="B6627" s="121" t="s">
        <v>205</v>
      </c>
      <c r="C6627" s="121" t="s">
        <v>209</v>
      </c>
      <c r="D6627" s="121" t="s">
        <v>68</v>
      </c>
      <c r="E6627" s="121" t="s">
        <v>160</v>
      </c>
      <c r="F6627" s="122">
        <v>28249</v>
      </c>
      <c r="G6627" s="122">
        <v>5784.224</v>
      </c>
      <c r="H6627" s="120">
        <v>2019</v>
      </c>
      <c r="I6627" t="str">
        <f>IF(J6627="natural gas",VLOOKUP(D6627,'Cross-Page Data'!$I$4:$J$13,2,FALSE),IF(J6627="solar",VLOOKUP('Form 923'!D6627,'Cross-Page Data'!$I$14:$J$117,2,FALSE),J6627))</f>
        <v>biomass</v>
      </c>
      <c r="J6627" t="str">
        <f>VLOOKUP(E6627,'Cross-Page Data'!$D$4:$F$48,3,FALSE)</f>
        <v>biomass</v>
      </c>
      <c r="K6627" t="b">
        <f t="shared" si="103"/>
        <v>0</v>
      </c>
    </row>
    <row r="6628" spans="1:11">
      <c r="A6628" s="120">
        <v>54464</v>
      </c>
      <c r="B6628" s="121" t="s">
        <v>205</v>
      </c>
      <c r="C6628" s="121" t="s">
        <v>209</v>
      </c>
      <c r="D6628" s="121" t="s">
        <v>68</v>
      </c>
      <c r="E6628" s="121" t="s">
        <v>176</v>
      </c>
      <c r="F6628" s="122">
        <v>998979</v>
      </c>
      <c r="G6628" s="122">
        <v>204544.11</v>
      </c>
      <c r="H6628" s="120">
        <v>2019</v>
      </c>
      <c r="I6628" t="str">
        <f>IF(J6628="natural gas",VLOOKUP(D6628,'Cross-Page Data'!$I$4:$J$13,2,FALSE),IF(J6628="solar",VLOOKUP('Form 923'!D6628,'Cross-Page Data'!$I$14:$J$117,2,FALSE),J6628))</f>
        <v>biomass</v>
      </c>
      <c r="J6628" t="str">
        <f>VLOOKUP(E6628,'Cross-Page Data'!$D$4:$F$48,3,FALSE)</f>
        <v>biomass</v>
      </c>
      <c r="K6628" t="b">
        <f t="shared" si="103"/>
        <v>0</v>
      </c>
    </row>
    <row r="6629" spans="1:11">
      <c r="A6629" s="120">
        <v>54464</v>
      </c>
      <c r="B6629" s="121" t="s">
        <v>205</v>
      </c>
      <c r="C6629" s="121" t="s">
        <v>209</v>
      </c>
      <c r="D6629" s="121" t="s">
        <v>68</v>
      </c>
      <c r="E6629" s="121" t="s">
        <v>183</v>
      </c>
      <c r="F6629" s="122">
        <v>7055</v>
      </c>
      <c r="G6629" s="122">
        <v>1444.776</v>
      </c>
      <c r="H6629" s="120">
        <v>2019</v>
      </c>
      <c r="I6629" t="str">
        <f>IF(J6629="natural gas",VLOOKUP(D6629,'Cross-Page Data'!$I$4:$J$13,2,FALSE),IF(J6629="solar",VLOOKUP('Form 923'!D6629,'Cross-Page Data'!$I$14:$J$117,2,FALSE),J6629))</f>
        <v>crude oil</v>
      </c>
      <c r="J6629" t="str">
        <f>VLOOKUP(E6629,'Cross-Page Data'!$D$4:$F$48,3,FALSE)</f>
        <v>crude oil</v>
      </c>
      <c r="K6629" t="b">
        <f t="shared" si="103"/>
        <v>0</v>
      </c>
    </row>
    <row r="6630" spans="1:11">
      <c r="A6630" s="120">
        <v>54466</v>
      </c>
      <c r="B6630" s="121" t="s">
        <v>205</v>
      </c>
      <c r="C6630" s="121" t="s">
        <v>208</v>
      </c>
      <c r="D6630" s="121" t="s">
        <v>56</v>
      </c>
      <c r="E6630" s="121" t="s">
        <v>38</v>
      </c>
      <c r="F6630" s="122">
        <v>7806362</v>
      </c>
      <c r="G6630" s="122">
        <v>1014108</v>
      </c>
      <c r="H6630" s="120">
        <v>2019</v>
      </c>
      <c r="I6630" t="str">
        <f>IF(J6630="natural gas",VLOOKUP(D6630,'Cross-Page Data'!$I$4:$J$13,2,FALSE),IF(J6630="solar",VLOOKUP('Form 923'!D6630,'Cross-Page Data'!$I$14:$J$117,2,FALSE),J6630))</f>
        <v>natural gas nonpeaker - preexisting nonretiring</v>
      </c>
      <c r="J6630" t="str">
        <f>VLOOKUP(E6630,'Cross-Page Data'!$D$4:$F$48,3,FALSE)</f>
        <v>natural gas</v>
      </c>
      <c r="K6630" t="b">
        <f t="shared" si="103"/>
        <v>0</v>
      </c>
    </row>
    <row r="6631" spans="1:11">
      <c r="A6631" s="120">
        <v>54472</v>
      </c>
      <c r="B6631" s="121" t="s">
        <v>205</v>
      </c>
      <c r="C6631" s="121" t="s">
        <v>209</v>
      </c>
      <c r="D6631" s="121" t="s">
        <v>68</v>
      </c>
      <c r="E6631" s="121" t="s">
        <v>38</v>
      </c>
      <c r="F6631" s="122">
        <v>21336</v>
      </c>
      <c r="G6631" s="122">
        <v>5216.418</v>
      </c>
      <c r="H6631" s="120">
        <v>2019</v>
      </c>
      <c r="I6631" t="str">
        <f>IF(J6631="natural gas",VLOOKUP(D6631,'Cross-Page Data'!$I$4:$J$13,2,FALSE),IF(J6631="solar",VLOOKUP('Form 923'!D6631,'Cross-Page Data'!$I$14:$J$117,2,FALSE),J6631))</f>
        <v>natural gas nonpeaker - preexisting retiring</v>
      </c>
      <c r="J6631" t="str">
        <f>VLOOKUP(E6631,'Cross-Page Data'!$D$4:$F$48,3,FALSE)</f>
        <v>natural gas</v>
      </c>
      <c r="K6631" t="b">
        <f t="shared" si="103"/>
        <v>0</v>
      </c>
    </row>
    <row r="6632" spans="1:11">
      <c r="A6632" s="120">
        <v>54472</v>
      </c>
      <c r="B6632" s="121" t="s">
        <v>205</v>
      </c>
      <c r="C6632" s="121" t="s">
        <v>209</v>
      </c>
      <c r="D6632" s="121" t="s">
        <v>68</v>
      </c>
      <c r="E6632" s="121" t="s">
        <v>142</v>
      </c>
      <c r="F6632" s="122">
        <v>308756</v>
      </c>
      <c r="G6632" s="122">
        <v>75487.582</v>
      </c>
      <c r="H6632" s="120">
        <v>2019</v>
      </c>
      <c r="I6632" t="str">
        <f>IF(J6632="natural gas",VLOOKUP(D6632,'Cross-Page Data'!$I$4:$J$13,2,FALSE),IF(J6632="solar",VLOOKUP('Form 923'!D6632,'Cross-Page Data'!$I$14:$J$117,2,FALSE),J6632))</f>
        <v>other</v>
      </c>
      <c r="J6632" t="str">
        <f>VLOOKUP(E6632,'Cross-Page Data'!$D$4:$F$48,3,FALSE)</f>
        <v>other</v>
      </c>
      <c r="K6632" t="b">
        <f t="shared" si="103"/>
        <v>0</v>
      </c>
    </row>
    <row r="6633" spans="1:11">
      <c r="A6633" s="120">
        <v>54476</v>
      </c>
      <c r="B6633" s="121" t="s">
        <v>205</v>
      </c>
      <c r="C6633" s="121" t="s">
        <v>202</v>
      </c>
      <c r="D6633" s="121" t="s">
        <v>39</v>
      </c>
      <c r="E6633" s="121" t="s">
        <v>38</v>
      </c>
      <c r="F6633" s="122">
        <v>0</v>
      </c>
      <c r="G6633" s="122">
        <v>152444</v>
      </c>
      <c r="H6633" s="120">
        <v>2019</v>
      </c>
      <c r="I6633" t="str">
        <f>IF(J6633="natural gas",VLOOKUP(D6633,'Cross-Page Data'!$I$4:$J$13,2,FALSE),IF(J6633="solar",VLOOKUP('Form 923'!D6633,'Cross-Page Data'!$I$14:$J$117,2,FALSE),J6633))</f>
        <v>natural gas nonpeaker - preexisting nonretiring</v>
      </c>
      <c r="J6633" t="str">
        <f>VLOOKUP(E6633,'Cross-Page Data'!$D$4:$F$48,3,FALSE)</f>
        <v>natural gas</v>
      </c>
      <c r="K6633" t="b">
        <f t="shared" si="103"/>
        <v>1</v>
      </c>
    </row>
    <row r="6634" spans="1:11">
      <c r="A6634" s="120">
        <v>54476</v>
      </c>
      <c r="B6634" s="121" t="s">
        <v>205</v>
      </c>
      <c r="C6634" s="121" t="s">
        <v>202</v>
      </c>
      <c r="D6634" s="121" t="s">
        <v>61</v>
      </c>
      <c r="E6634" s="121" t="s">
        <v>38</v>
      </c>
      <c r="F6634" s="122">
        <v>4042487</v>
      </c>
      <c r="G6634" s="122">
        <v>331173</v>
      </c>
      <c r="H6634" s="120">
        <v>2019</v>
      </c>
      <c r="I6634" t="str">
        <f>IF(J6634="natural gas",VLOOKUP(D6634,'Cross-Page Data'!$I$4:$J$13,2,FALSE),IF(J6634="solar",VLOOKUP('Form 923'!D6634,'Cross-Page Data'!$I$14:$J$117,2,FALSE),J6634))</f>
        <v>natural gas nonpeaker - preexisting nonretiring</v>
      </c>
      <c r="J6634" t="str">
        <f>VLOOKUP(E6634,'Cross-Page Data'!$D$4:$F$48,3,FALSE)</f>
        <v>natural gas</v>
      </c>
      <c r="K6634" t="b">
        <f t="shared" si="103"/>
        <v>1</v>
      </c>
    </row>
    <row r="6635" spans="1:11">
      <c r="A6635" s="120">
        <v>54477</v>
      </c>
      <c r="B6635" s="121" t="s">
        <v>205</v>
      </c>
      <c r="C6635" s="121" t="s">
        <v>209</v>
      </c>
      <c r="D6635" s="121" t="s">
        <v>79</v>
      </c>
      <c r="E6635" s="121" t="s">
        <v>38</v>
      </c>
      <c r="F6635" s="122">
        <v>704</v>
      </c>
      <c r="G6635" s="122">
        <v>138</v>
      </c>
      <c r="H6635" s="120">
        <v>2019</v>
      </c>
      <c r="I6635" t="str">
        <f>IF(J6635="natural gas",VLOOKUP(D6635,'Cross-Page Data'!$I$4:$J$13,2,FALSE),IF(J6635="solar",VLOOKUP('Form 923'!D6635,'Cross-Page Data'!$I$14:$J$117,2,FALSE),J6635))</f>
        <v>natural gas peaker</v>
      </c>
      <c r="J6635" t="str">
        <f>VLOOKUP(E6635,'Cross-Page Data'!$D$4:$F$48,3,FALSE)</f>
        <v>natural gas</v>
      </c>
      <c r="K6635" t="b">
        <f t="shared" si="103"/>
        <v>0</v>
      </c>
    </row>
    <row r="6636" spans="1:11">
      <c r="A6636" s="120">
        <v>54512</v>
      </c>
      <c r="B6636" s="121" t="s">
        <v>205</v>
      </c>
      <c r="C6636" s="121" t="s">
        <v>209</v>
      </c>
      <c r="D6636" s="121" t="s">
        <v>68</v>
      </c>
      <c r="E6636" s="121" t="s">
        <v>38</v>
      </c>
      <c r="F6636" s="122">
        <v>203778</v>
      </c>
      <c r="G6636" s="122">
        <v>43449.21</v>
      </c>
      <c r="H6636" s="120">
        <v>2019</v>
      </c>
      <c r="I6636" t="str">
        <f>IF(J6636="natural gas",VLOOKUP(D6636,'Cross-Page Data'!$I$4:$J$13,2,FALSE),IF(J6636="solar",VLOOKUP('Form 923'!D6636,'Cross-Page Data'!$I$14:$J$117,2,FALSE),J6636))</f>
        <v>natural gas nonpeaker - preexisting retiring</v>
      </c>
      <c r="J6636" t="str">
        <f>VLOOKUP(E6636,'Cross-Page Data'!$D$4:$F$48,3,FALSE)</f>
        <v>natural gas</v>
      </c>
      <c r="K6636" t="b">
        <f t="shared" si="103"/>
        <v>0</v>
      </c>
    </row>
    <row r="6637" ht="25.5" spans="1:11">
      <c r="A6637" s="120">
        <v>54513</v>
      </c>
      <c r="B6637" s="121" t="s">
        <v>201</v>
      </c>
      <c r="C6637" s="121" t="s">
        <v>211</v>
      </c>
      <c r="D6637" s="121" t="s">
        <v>79</v>
      </c>
      <c r="E6637" s="121" t="s">
        <v>38</v>
      </c>
      <c r="F6637" s="122">
        <v>84</v>
      </c>
      <c r="G6637" s="122">
        <v>8</v>
      </c>
      <c r="H6637" s="120">
        <v>2019</v>
      </c>
      <c r="I6637" t="str">
        <f>IF(J6637="natural gas",VLOOKUP(D6637,'Cross-Page Data'!$I$4:$J$13,2,FALSE),IF(J6637="solar",VLOOKUP('Form 923'!D6637,'Cross-Page Data'!$I$14:$J$117,2,FALSE),J6637))</f>
        <v>natural gas peaker</v>
      </c>
      <c r="J6637" t="str">
        <f>VLOOKUP(E6637,'Cross-Page Data'!$D$4:$F$48,3,FALSE)</f>
        <v>natural gas</v>
      </c>
      <c r="K6637" t="b">
        <f t="shared" si="103"/>
        <v>0</v>
      </c>
    </row>
    <row r="6638" spans="1:11">
      <c r="A6638" s="120">
        <v>54514</v>
      </c>
      <c r="B6638" s="121" t="s">
        <v>201</v>
      </c>
      <c r="C6638" s="121" t="s">
        <v>206</v>
      </c>
      <c r="D6638" s="121" t="s">
        <v>116</v>
      </c>
      <c r="E6638" s="121" t="s">
        <v>170</v>
      </c>
      <c r="F6638" s="122">
        <v>13219</v>
      </c>
      <c r="G6638" s="122">
        <v>1485</v>
      </c>
      <c r="H6638" s="120">
        <v>2019</v>
      </c>
      <c r="I6638" t="str">
        <f>IF(J6638="natural gas",VLOOKUP(D6638,'Cross-Page Data'!$I$4:$J$13,2,FALSE),IF(J6638="solar",VLOOKUP('Form 923'!D6638,'Cross-Page Data'!$I$14:$J$117,2,FALSE),J6638))</f>
        <v>hydro</v>
      </c>
      <c r="J6638" t="str">
        <f>VLOOKUP(E6638,'Cross-Page Data'!$D$4:$F$48,3,FALSE)</f>
        <v>hydro</v>
      </c>
      <c r="K6638" t="b">
        <f t="shared" si="103"/>
        <v>1</v>
      </c>
    </row>
    <row r="6639" ht="25.5" spans="1:11">
      <c r="A6639" s="120">
        <v>54515</v>
      </c>
      <c r="B6639" s="121" t="s">
        <v>205</v>
      </c>
      <c r="C6639" s="121" t="s">
        <v>210</v>
      </c>
      <c r="D6639" s="121" t="s">
        <v>79</v>
      </c>
      <c r="E6639" s="121" t="s">
        <v>70</v>
      </c>
      <c r="F6639" s="122">
        <v>140</v>
      </c>
      <c r="G6639" s="122">
        <v>33</v>
      </c>
      <c r="H6639" s="120">
        <v>2019</v>
      </c>
      <c r="I6639" t="str">
        <f>IF(J6639="natural gas",VLOOKUP(D6639,'Cross-Page Data'!$I$4:$J$13,2,FALSE),IF(J6639="solar",VLOOKUP('Form 923'!D6639,'Cross-Page Data'!$I$14:$J$117,2,FALSE),J6639))</f>
        <v>heavy or residual fuel oil</v>
      </c>
      <c r="J6639" t="str">
        <f>VLOOKUP(E6639,'Cross-Page Data'!$D$4:$F$48,3,FALSE)</f>
        <v>heavy or residual fuel oil</v>
      </c>
      <c r="K6639" t="b">
        <f t="shared" si="103"/>
        <v>0</v>
      </c>
    </row>
    <row r="6640" ht="25.5" spans="1:11">
      <c r="A6640" s="120">
        <v>54517</v>
      </c>
      <c r="B6640" s="121" t="s">
        <v>201</v>
      </c>
      <c r="C6640" s="121" t="s">
        <v>211</v>
      </c>
      <c r="D6640" s="121" t="s">
        <v>68</v>
      </c>
      <c r="E6640" s="121" t="s">
        <v>70</v>
      </c>
      <c r="F6640" s="122">
        <v>12</v>
      </c>
      <c r="G6640" s="122">
        <v>0.291</v>
      </c>
      <c r="H6640" s="120">
        <v>2019</v>
      </c>
      <c r="I6640" t="str">
        <f>IF(J6640="natural gas",VLOOKUP(D6640,'Cross-Page Data'!$I$4:$J$13,2,FALSE),IF(J6640="solar",VLOOKUP('Form 923'!D6640,'Cross-Page Data'!$I$14:$J$117,2,FALSE),J6640))</f>
        <v>heavy or residual fuel oil</v>
      </c>
      <c r="J6640" t="str">
        <f>VLOOKUP(E6640,'Cross-Page Data'!$D$4:$F$48,3,FALSE)</f>
        <v>heavy or residual fuel oil</v>
      </c>
      <c r="K6640" t="b">
        <f t="shared" si="103"/>
        <v>0</v>
      </c>
    </row>
    <row r="6641" ht="25.5" spans="1:11">
      <c r="A6641" s="120">
        <v>54517</v>
      </c>
      <c r="B6641" s="121" t="s">
        <v>201</v>
      </c>
      <c r="C6641" s="121" t="s">
        <v>211</v>
      </c>
      <c r="D6641" s="121" t="s">
        <v>68</v>
      </c>
      <c r="E6641" s="121" t="s">
        <v>176</v>
      </c>
      <c r="F6641" s="122">
        <v>1340442</v>
      </c>
      <c r="G6641" s="122">
        <v>33669.709</v>
      </c>
      <c r="H6641" s="120">
        <v>2019</v>
      </c>
      <c r="I6641" t="str">
        <f>IF(J6641="natural gas",VLOOKUP(D6641,'Cross-Page Data'!$I$4:$J$13,2,FALSE),IF(J6641="solar",VLOOKUP('Form 923'!D6641,'Cross-Page Data'!$I$14:$J$117,2,FALSE),J6641))</f>
        <v>biomass</v>
      </c>
      <c r="J6641" t="str">
        <f>VLOOKUP(E6641,'Cross-Page Data'!$D$4:$F$48,3,FALSE)</f>
        <v>biomass</v>
      </c>
      <c r="K6641" t="b">
        <f t="shared" si="103"/>
        <v>0</v>
      </c>
    </row>
    <row r="6642" spans="1:11">
      <c r="A6642" s="120">
        <v>54518</v>
      </c>
      <c r="B6642" s="121" t="s">
        <v>205</v>
      </c>
      <c r="C6642" s="121" t="s">
        <v>209</v>
      </c>
      <c r="D6642" s="121" t="s">
        <v>73</v>
      </c>
      <c r="E6642" s="121" t="s">
        <v>38</v>
      </c>
      <c r="F6642" s="122">
        <v>1718084</v>
      </c>
      <c r="G6642" s="122">
        <v>285264</v>
      </c>
      <c r="H6642" s="120">
        <v>2019</v>
      </c>
      <c r="I6642" t="str">
        <f>IF(J6642="natural gas",VLOOKUP(D6642,'Cross-Page Data'!$I$4:$J$13,2,FALSE),IF(J6642="solar",VLOOKUP('Form 923'!D6642,'Cross-Page Data'!$I$14:$J$117,2,FALSE),J6642))</f>
        <v>natural gas peaker</v>
      </c>
      <c r="J6642" t="str">
        <f>VLOOKUP(E6642,'Cross-Page Data'!$D$4:$F$48,3,FALSE)</f>
        <v>natural gas</v>
      </c>
      <c r="K6642" t="b">
        <f t="shared" si="103"/>
        <v>0</v>
      </c>
    </row>
    <row r="6643" spans="1:11">
      <c r="A6643" s="120">
        <v>54518</v>
      </c>
      <c r="B6643" s="121" t="s">
        <v>205</v>
      </c>
      <c r="C6643" s="121" t="s">
        <v>209</v>
      </c>
      <c r="D6643" s="121" t="s">
        <v>68</v>
      </c>
      <c r="E6643" s="121" t="s">
        <v>38</v>
      </c>
      <c r="F6643" s="122">
        <v>595954</v>
      </c>
      <c r="G6643" s="122">
        <v>87383</v>
      </c>
      <c r="H6643" s="120">
        <v>2019</v>
      </c>
      <c r="I6643" t="str">
        <f>IF(J6643="natural gas",VLOOKUP(D6643,'Cross-Page Data'!$I$4:$J$13,2,FALSE),IF(J6643="solar",VLOOKUP('Form 923'!D6643,'Cross-Page Data'!$I$14:$J$117,2,FALSE),J6643))</f>
        <v>natural gas nonpeaker - preexisting retiring</v>
      </c>
      <c r="J6643" t="str">
        <f>VLOOKUP(E6643,'Cross-Page Data'!$D$4:$F$48,3,FALSE)</f>
        <v>natural gas</v>
      </c>
      <c r="K6643" t="b">
        <f t="shared" si="103"/>
        <v>0</v>
      </c>
    </row>
    <row r="6644" ht="25.5" spans="1:11">
      <c r="A6644" s="120">
        <v>54520</v>
      </c>
      <c r="B6644" s="121" t="s">
        <v>205</v>
      </c>
      <c r="C6644" s="121" t="s">
        <v>210</v>
      </c>
      <c r="D6644" s="121" t="s">
        <v>73</v>
      </c>
      <c r="E6644" s="121" t="s">
        <v>90</v>
      </c>
      <c r="F6644" s="122">
        <v>94186</v>
      </c>
      <c r="G6644" s="122">
        <v>8299.698</v>
      </c>
      <c r="H6644" s="120">
        <v>2019</v>
      </c>
      <c r="I6644" t="str">
        <f>IF(J6644="natural gas",VLOOKUP(D6644,'Cross-Page Data'!$I$4:$J$13,2,FALSE),IF(J6644="solar",VLOOKUP('Form 923'!D6644,'Cross-Page Data'!$I$14:$J$117,2,FALSE),J6644))</f>
        <v>biomass</v>
      </c>
      <c r="J6644" t="str">
        <f>VLOOKUP(E6644,'Cross-Page Data'!$D$4:$F$48,3,FALSE)</f>
        <v>biomass</v>
      </c>
      <c r="K6644" t="b">
        <f t="shared" si="103"/>
        <v>0</v>
      </c>
    </row>
    <row r="6645" ht="25.5" spans="1:11">
      <c r="A6645" s="120">
        <v>54520</v>
      </c>
      <c r="B6645" s="121" t="s">
        <v>205</v>
      </c>
      <c r="C6645" s="121" t="s">
        <v>210</v>
      </c>
      <c r="D6645" s="121" t="s">
        <v>73</v>
      </c>
      <c r="E6645" s="121" t="s">
        <v>38</v>
      </c>
      <c r="F6645" s="122">
        <v>273288</v>
      </c>
      <c r="G6645" s="122">
        <v>24045.172</v>
      </c>
      <c r="H6645" s="120">
        <v>2019</v>
      </c>
      <c r="I6645" t="str">
        <f>IF(J6645="natural gas",VLOOKUP(D6645,'Cross-Page Data'!$I$4:$J$13,2,FALSE),IF(J6645="solar",VLOOKUP('Form 923'!D6645,'Cross-Page Data'!$I$14:$J$117,2,FALSE),J6645))</f>
        <v>natural gas peaker</v>
      </c>
      <c r="J6645" t="str">
        <f>VLOOKUP(E6645,'Cross-Page Data'!$D$4:$F$48,3,FALSE)</f>
        <v>natural gas</v>
      </c>
      <c r="K6645" t="b">
        <f t="shared" si="103"/>
        <v>0</v>
      </c>
    </row>
    <row r="6646" ht="25.5" spans="1:11">
      <c r="A6646" s="120">
        <v>54520</v>
      </c>
      <c r="B6646" s="121" t="s">
        <v>205</v>
      </c>
      <c r="C6646" s="121" t="s">
        <v>210</v>
      </c>
      <c r="D6646" s="121" t="s">
        <v>73</v>
      </c>
      <c r="E6646" s="121" t="s">
        <v>130</v>
      </c>
      <c r="F6646" s="122">
        <v>31884</v>
      </c>
      <c r="G6646" s="122">
        <v>2806.13</v>
      </c>
      <c r="H6646" s="120">
        <v>2019</v>
      </c>
      <c r="I6646" t="str">
        <f>IF(J6646="natural gas",VLOOKUP(D6646,'Cross-Page Data'!$I$4:$J$13,2,FALSE),IF(J6646="solar",VLOOKUP('Form 923'!D6646,'Cross-Page Data'!$I$14:$J$117,2,FALSE),J6646))</f>
        <v>biomass</v>
      </c>
      <c r="J6646" t="str">
        <f>VLOOKUP(E6646,'Cross-Page Data'!$D$4:$F$48,3,FALSE)</f>
        <v>biomass</v>
      </c>
      <c r="K6646" t="b">
        <f t="shared" si="103"/>
        <v>0</v>
      </c>
    </row>
    <row r="6647" ht="25.5" spans="1:11">
      <c r="A6647" s="120">
        <v>54520</v>
      </c>
      <c r="B6647" s="121" t="s">
        <v>205</v>
      </c>
      <c r="C6647" s="121" t="s">
        <v>210</v>
      </c>
      <c r="D6647" s="121" t="s">
        <v>79</v>
      </c>
      <c r="E6647" s="121" t="s">
        <v>38</v>
      </c>
      <c r="F6647" s="122">
        <v>0</v>
      </c>
      <c r="G6647" s="122">
        <v>0</v>
      </c>
      <c r="H6647" s="120">
        <v>2019</v>
      </c>
      <c r="I6647" t="str">
        <f>IF(J6647="natural gas",VLOOKUP(D6647,'Cross-Page Data'!$I$4:$J$13,2,FALSE),IF(J6647="solar",VLOOKUP('Form 923'!D6647,'Cross-Page Data'!$I$14:$J$117,2,FALSE),J6647))</f>
        <v>natural gas peaker</v>
      </c>
      <c r="J6647" t="str">
        <f>VLOOKUP(E6647,'Cross-Page Data'!$D$4:$F$48,3,FALSE)</f>
        <v>natural gas</v>
      </c>
      <c r="K6647" t="b">
        <f t="shared" si="103"/>
        <v>0</v>
      </c>
    </row>
    <row r="6648" ht="25.5" spans="1:11">
      <c r="A6648" s="120">
        <v>54523</v>
      </c>
      <c r="B6648" s="121" t="s">
        <v>201</v>
      </c>
      <c r="C6648" s="121" t="s">
        <v>211</v>
      </c>
      <c r="D6648" s="121" t="s">
        <v>79</v>
      </c>
      <c r="E6648" s="121" t="s">
        <v>38</v>
      </c>
      <c r="F6648" s="122">
        <v>19509</v>
      </c>
      <c r="G6648" s="122">
        <v>1580</v>
      </c>
      <c r="H6648" s="120">
        <v>2019</v>
      </c>
      <c r="I6648" t="str">
        <f>IF(J6648="natural gas",VLOOKUP(D6648,'Cross-Page Data'!$I$4:$J$13,2,FALSE),IF(J6648="solar",VLOOKUP('Form 923'!D6648,'Cross-Page Data'!$I$14:$J$117,2,FALSE),J6648))</f>
        <v>natural gas peaker</v>
      </c>
      <c r="J6648" t="str">
        <f>VLOOKUP(E6648,'Cross-Page Data'!$D$4:$F$48,3,FALSE)</f>
        <v>natural gas</v>
      </c>
      <c r="K6648" t="b">
        <f t="shared" si="103"/>
        <v>0</v>
      </c>
    </row>
    <row r="6649" spans="1:11">
      <c r="A6649" s="120">
        <v>54524</v>
      </c>
      <c r="B6649" s="121" t="s">
        <v>201</v>
      </c>
      <c r="C6649" s="121" t="s">
        <v>206</v>
      </c>
      <c r="D6649" s="121" t="s">
        <v>116</v>
      </c>
      <c r="E6649" s="121" t="s">
        <v>170</v>
      </c>
      <c r="F6649" s="122">
        <v>333132</v>
      </c>
      <c r="G6649" s="122">
        <v>37422</v>
      </c>
      <c r="H6649" s="120">
        <v>2019</v>
      </c>
      <c r="I6649" t="str">
        <f>IF(J6649="natural gas",VLOOKUP(D6649,'Cross-Page Data'!$I$4:$J$13,2,FALSE),IF(J6649="solar",VLOOKUP('Form 923'!D6649,'Cross-Page Data'!$I$14:$J$117,2,FALSE),J6649))</f>
        <v>hydro</v>
      </c>
      <c r="J6649" t="str">
        <f>VLOOKUP(E6649,'Cross-Page Data'!$D$4:$F$48,3,FALSE)</f>
        <v>hydro</v>
      </c>
      <c r="K6649" t="b">
        <f t="shared" si="103"/>
        <v>1</v>
      </c>
    </row>
    <row r="6650" ht="25.5" spans="1:11">
      <c r="A6650" s="120">
        <v>54525</v>
      </c>
      <c r="B6650" s="121" t="s">
        <v>201</v>
      </c>
      <c r="C6650" s="121" t="s">
        <v>207</v>
      </c>
      <c r="D6650" s="121" t="s">
        <v>116</v>
      </c>
      <c r="E6650" s="121" t="s">
        <v>170</v>
      </c>
      <c r="F6650" s="122">
        <v>9925</v>
      </c>
      <c r="G6650" s="122">
        <v>1115</v>
      </c>
      <c r="H6650" s="120">
        <v>2019</v>
      </c>
      <c r="I6650" t="str">
        <f>IF(J6650="natural gas",VLOOKUP(D6650,'Cross-Page Data'!$I$4:$J$13,2,FALSE),IF(J6650="solar",VLOOKUP('Form 923'!D6650,'Cross-Page Data'!$I$14:$J$117,2,FALSE),J6650))</f>
        <v>hydro</v>
      </c>
      <c r="J6650" t="str">
        <f>VLOOKUP(E6650,'Cross-Page Data'!$D$4:$F$48,3,FALSE)</f>
        <v>hydro</v>
      </c>
      <c r="K6650" t="b">
        <f t="shared" si="103"/>
        <v>0</v>
      </c>
    </row>
    <row r="6651" spans="1:11">
      <c r="A6651" s="120">
        <v>54526</v>
      </c>
      <c r="B6651" s="121" t="s">
        <v>205</v>
      </c>
      <c r="C6651" s="121" t="s">
        <v>208</v>
      </c>
      <c r="D6651" s="121" t="s">
        <v>68</v>
      </c>
      <c r="E6651" s="121" t="s">
        <v>176</v>
      </c>
      <c r="F6651" s="122">
        <v>0</v>
      </c>
      <c r="G6651" s="122">
        <v>0</v>
      </c>
      <c r="H6651" s="120">
        <v>2019</v>
      </c>
      <c r="I6651" t="str">
        <f>IF(J6651="natural gas",VLOOKUP(D6651,'Cross-Page Data'!$I$4:$J$13,2,FALSE),IF(J6651="solar",VLOOKUP('Form 923'!D6651,'Cross-Page Data'!$I$14:$J$117,2,FALSE),J6651))</f>
        <v>biomass</v>
      </c>
      <c r="J6651" t="str">
        <f>VLOOKUP(E6651,'Cross-Page Data'!$D$4:$F$48,3,FALSE)</f>
        <v>biomass</v>
      </c>
      <c r="K6651" t="b">
        <f t="shared" si="103"/>
        <v>0</v>
      </c>
    </row>
    <row r="6652" ht="25.5" spans="1:11">
      <c r="A6652" s="120">
        <v>54531</v>
      </c>
      <c r="B6652" s="121" t="s">
        <v>201</v>
      </c>
      <c r="C6652" s="121" t="s">
        <v>211</v>
      </c>
      <c r="D6652" s="121" t="s">
        <v>73</v>
      </c>
      <c r="E6652" s="121" t="s">
        <v>38</v>
      </c>
      <c r="F6652" s="122">
        <v>0</v>
      </c>
      <c r="G6652" s="122">
        <v>0</v>
      </c>
      <c r="H6652" s="120">
        <v>2019</v>
      </c>
      <c r="I6652" t="str">
        <f>IF(J6652="natural gas",VLOOKUP(D6652,'Cross-Page Data'!$I$4:$J$13,2,FALSE),IF(J6652="solar",VLOOKUP('Form 923'!D6652,'Cross-Page Data'!$I$14:$J$117,2,FALSE),J6652))</f>
        <v>natural gas peaker</v>
      </c>
      <c r="J6652" t="str">
        <f>VLOOKUP(E6652,'Cross-Page Data'!$D$4:$F$48,3,FALSE)</f>
        <v>natural gas</v>
      </c>
      <c r="K6652" t="b">
        <f t="shared" si="103"/>
        <v>0</v>
      </c>
    </row>
    <row r="6653" spans="1:11">
      <c r="A6653" s="120">
        <v>54533</v>
      </c>
      <c r="B6653" s="121" t="s">
        <v>205</v>
      </c>
      <c r="C6653" s="121" t="s">
        <v>209</v>
      </c>
      <c r="D6653" s="121" t="s">
        <v>68</v>
      </c>
      <c r="E6653" s="121" t="s">
        <v>54</v>
      </c>
      <c r="F6653" s="122">
        <v>0</v>
      </c>
      <c r="G6653" s="122">
        <v>0</v>
      </c>
      <c r="H6653" s="120">
        <v>2019</v>
      </c>
      <c r="I6653" t="str">
        <f>IF(J6653="natural gas",VLOOKUP(D6653,'Cross-Page Data'!$I$4:$J$13,2,FALSE),IF(J6653="solar",VLOOKUP('Form 923'!D6653,'Cross-Page Data'!$I$14:$J$117,2,FALSE),J6653))</f>
        <v>hard coal</v>
      </c>
      <c r="J6653" t="str">
        <f>VLOOKUP(E6653,'Cross-Page Data'!$D$4:$F$48,3,FALSE)</f>
        <v>hard coal</v>
      </c>
      <c r="K6653" t="b">
        <f t="shared" si="103"/>
        <v>0</v>
      </c>
    </row>
    <row r="6654" spans="1:11">
      <c r="A6654" s="120">
        <v>54533</v>
      </c>
      <c r="B6654" s="121" t="s">
        <v>205</v>
      </c>
      <c r="C6654" s="121" t="s">
        <v>209</v>
      </c>
      <c r="D6654" s="121" t="s">
        <v>68</v>
      </c>
      <c r="E6654" s="121" t="s">
        <v>38</v>
      </c>
      <c r="F6654" s="122">
        <v>10358</v>
      </c>
      <c r="G6654" s="122">
        <v>2701.909</v>
      </c>
      <c r="H6654" s="120">
        <v>2019</v>
      </c>
      <c r="I6654" t="str">
        <f>IF(J6654="natural gas",VLOOKUP(D6654,'Cross-Page Data'!$I$4:$J$13,2,FALSE),IF(J6654="solar",VLOOKUP('Form 923'!D6654,'Cross-Page Data'!$I$14:$J$117,2,FALSE),J6654))</f>
        <v>natural gas nonpeaker - preexisting retiring</v>
      </c>
      <c r="J6654" t="str">
        <f>VLOOKUP(E6654,'Cross-Page Data'!$D$4:$F$48,3,FALSE)</f>
        <v>natural gas</v>
      </c>
      <c r="K6654" t="b">
        <f t="shared" si="103"/>
        <v>0</v>
      </c>
    </row>
    <row r="6655" spans="1:11">
      <c r="A6655" s="120">
        <v>54533</v>
      </c>
      <c r="B6655" s="121" t="s">
        <v>205</v>
      </c>
      <c r="C6655" s="121" t="s">
        <v>209</v>
      </c>
      <c r="D6655" s="121" t="s">
        <v>68</v>
      </c>
      <c r="E6655" s="121" t="s">
        <v>152</v>
      </c>
      <c r="F6655" s="122">
        <v>544</v>
      </c>
      <c r="G6655" s="122">
        <v>141.906</v>
      </c>
      <c r="H6655" s="120">
        <v>2019</v>
      </c>
      <c r="I6655" t="str">
        <f>IF(J6655="natural gas",VLOOKUP(D6655,'Cross-Page Data'!$I$4:$J$13,2,FALSE),IF(J6655="solar",VLOOKUP('Form 923'!D6655,'Cross-Page Data'!$I$14:$J$117,2,FALSE),J6655))</f>
        <v>heavy or residual fuel oil</v>
      </c>
      <c r="J6655" t="str">
        <f>VLOOKUP(E6655,'Cross-Page Data'!$D$4:$F$48,3,FALSE)</f>
        <v>heavy or residual fuel oil</v>
      </c>
      <c r="K6655" t="b">
        <f t="shared" si="103"/>
        <v>0</v>
      </c>
    </row>
    <row r="6656" spans="1:11">
      <c r="A6656" s="120">
        <v>54533</v>
      </c>
      <c r="B6656" s="121" t="s">
        <v>205</v>
      </c>
      <c r="C6656" s="121" t="s">
        <v>209</v>
      </c>
      <c r="D6656" s="121" t="s">
        <v>68</v>
      </c>
      <c r="E6656" s="121" t="s">
        <v>162</v>
      </c>
      <c r="F6656" s="122">
        <v>64559</v>
      </c>
      <c r="G6656" s="122">
        <v>16840.185</v>
      </c>
      <c r="H6656" s="120">
        <v>2019</v>
      </c>
      <c r="I6656" t="str">
        <f>IF(J6656="natural gas",VLOOKUP(D6656,'Cross-Page Data'!$I$4:$J$13,2,FALSE),IF(J6656="solar",VLOOKUP('Form 923'!D6656,'Cross-Page Data'!$I$14:$J$117,2,FALSE),J6656))</f>
        <v>hard coal</v>
      </c>
      <c r="J6656" t="str">
        <f>VLOOKUP(E6656,'Cross-Page Data'!$D$4:$F$48,3,FALSE)</f>
        <v>hard coal</v>
      </c>
      <c r="K6656" t="b">
        <f t="shared" si="103"/>
        <v>0</v>
      </c>
    </row>
    <row r="6657" spans="1:11">
      <c r="A6657" s="120">
        <v>54537</v>
      </c>
      <c r="B6657" s="121" t="s">
        <v>205</v>
      </c>
      <c r="C6657" s="121" t="s">
        <v>202</v>
      </c>
      <c r="D6657" s="121" t="s">
        <v>39</v>
      </c>
      <c r="E6657" s="121" t="s">
        <v>70</v>
      </c>
      <c r="F6657" s="122">
        <v>0</v>
      </c>
      <c r="G6657" s="122">
        <v>25.679</v>
      </c>
      <c r="H6657" s="120">
        <v>2019</v>
      </c>
      <c r="I6657" t="str">
        <f>IF(J6657="natural gas",VLOOKUP(D6657,'Cross-Page Data'!$I$4:$J$13,2,FALSE),IF(J6657="solar",VLOOKUP('Form 923'!D6657,'Cross-Page Data'!$I$14:$J$117,2,FALSE),J6657))</f>
        <v>heavy or residual fuel oil</v>
      </c>
      <c r="J6657" t="str">
        <f>VLOOKUP(E6657,'Cross-Page Data'!$D$4:$F$48,3,FALSE)</f>
        <v>heavy or residual fuel oil</v>
      </c>
      <c r="K6657" t="b">
        <f t="shared" si="103"/>
        <v>1</v>
      </c>
    </row>
    <row r="6658" spans="1:11">
      <c r="A6658" s="120">
        <v>54537</v>
      </c>
      <c r="B6658" s="121" t="s">
        <v>205</v>
      </c>
      <c r="C6658" s="121" t="s">
        <v>202</v>
      </c>
      <c r="D6658" s="121" t="s">
        <v>39</v>
      </c>
      <c r="E6658" s="121" t="s">
        <v>38</v>
      </c>
      <c r="F6658" s="122">
        <v>285463</v>
      </c>
      <c r="G6658" s="122">
        <v>350544.32</v>
      </c>
      <c r="H6658" s="120">
        <v>2019</v>
      </c>
      <c r="I6658" t="str">
        <f>IF(J6658="natural gas",VLOOKUP(D6658,'Cross-Page Data'!$I$4:$J$13,2,FALSE),IF(J6658="solar",VLOOKUP('Form 923'!D6658,'Cross-Page Data'!$I$14:$J$117,2,FALSE),J6658))</f>
        <v>natural gas nonpeaker - preexisting nonretiring</v>
      </c>
      <c r="J6658" t="str">
        <f>VLOOKUP(E6658,'Cross-Page Data'!$D$4:$F$48,3,FALSE)</f>
        <v>natural gas</v>
      </c>
      <c r="K6658" t="b">
        <f t="shared" si="103"/>
        <v>1</v>
      </c>
    </row>
    <row r="6659" spans="1:11">
      <c r="A6659" s="120">
        <v>54537</v>
      </c>
      <c r="B6659" s="121" t="s">
        <v>205</v>
      </c>
      <c r="C6659" s="121" t="s">
        <v>202</v>
      </c>
      <c r="D6659" s="121" t="s">
        <v>61</v>
      </c>
      <c r="E6659" s="121" t="s">
        <v>70</v>
      </c>
      <c r="F6659" s="122">
        <v>598</v>
      </c>
      <c r="G6659" s="122">
        <v>53.36</v>
      </c>
      <c r="H6659" s="120">
        <v>2019</v>
      </c>
      <c r="I6659" t="str">
        <f>IF(J6659="natural gas",VLOOKUP(D6659,'Cross-Page Data'!$I$4:$J$13,2,FALSE),IF(J6659="solar",VLOOKUP('Form 923'!D6659,'Cross-Page Data'!$I$14:$J$117,2,FALSE),J6659))</f>
        <v>heavy or residual fuel oil</v>
      </c>
      <c r="J6659" t="str">
        <f>VLOOKUP(E6659,'Cross-Page Data'!$D$4:$F$48,3,FALSE)</f>
        <v>heavy or residual fuel oil</v>
      </c>
      <c r="K6659" t="b">
        <f t="shared" si="103"/>
        <v>1</v>
      </c>
    </row>
    <row r="6660" spans="1:11">
      <c r="A6660" s="120">
        <v>54537</v>
      </c>
      <c r="B6660" s="121" t="s">
        <v>205</v>
      </c>
      <c r="C6660" s="121" t="s">
        <v>202</v>
      </c>
      <c r="D6660" s="121" t="s">
        <v>61</v>
      </c>
      <c r="E6660" s="121" t="s">
        <v>38</v>
      </c>
      <c r="F6660" s="122">
        <v>7624756</v>
      </c>
      <c r="G6660" s="122">
        <v>697180.64</v>
      </c>
      <c r="H6660" s="120">
        <v>2019</v>
      </c>
      <c r="I6660" t="str">
        <f>IF(J6660="natural gas",VLOOKUP(D6660,'Cross-Page Data'!$I$4:$J$13,2,FALSE),IF(J6660="solar",VLOOKUP('Form 923'!D6660,'Cross-Page Data'!$I$14:$J$117,2,FALSE),J6660))</f>
        <v>natural gas nonpeaker - preexisting nonretiring</v>
      </c>
      <c r="J6660" t="str">
        <f>VLOOKUP(E6660,'Cross-Page Data'!$D$4:$F$48,3,FALSE)</f>
        <v>natural gas</v>
      </c>
      <c r="K6660" t="b">
        <f t="shared" si="103"/>
        <v>1</v>
      </c>
    </row>
    <row r="6661" spans="1:11">
      <c r="A6661" s="120">
        <v>54539</v>
      </c>
      <c r="B6661" s="121" t="s">
        <v>201</v>
      </c>
      <c r="C6661" s="121" t="s">
        <v>206</v>
      </c>
      <c r="D6661" s="121" t="s">
        <v>79</v>
      </c>
      <c r="E6661" s="121" t="s">
        <v>90</v>
      </c>
      <c r="F6661" s="122">
        <v>159159</v>
      </c>
      <c r="G6661" s="122">
        <v>13258</v>
      </c>
      <c r="H6661" s="120">
        <v>2019</v>
      </c>
      <c r="I6661" t="str">
        <f>IF(J6661="natural gas",VLOOKUP(D6661,'Cross-Page Data'!$I$4:$J$13,2,FALSE),IF(J6661="solar",VLOOKUP('Form 923'!D6661,'Cross-Page Data'!$I$14:$J$117,2,FALSE),J6661))</f>
        <v>biomass</v>
      </c>
      <c r="J6661" t="str">
        <f>VLOOKUP(E6661,'Cross-Page Data'!$D$4:$F$48,3,FALSE)</f>
        <v>biomass</v>
      </c>
      <c r="K6661" t="b">
        <f t="shared" si="103"/>
        <v>1</v>
      </c>
    </row>
    <row r="6662" ht="25.5" spans="1:11">
      <c r="A6662" s="120">
        <v>54540</v>
      </c>
      <c r="B6662" s="121" t="s">
        <v>201</v>
      </c>
      <c r="C6662" s="121" t="s">
        <v>211</v>
      </c>
      <c r="D6662" s="121" t="s">
        <v>79</v>
      </c>
      <c r="E6662" s="121" t="s">
        <v>38</v>
      </c>
      <c r="F6662" s="122">
        <v>100584</v>
      </c>
      <c r="G6662" s="122">
        <v>4978.4</v>
      </c>
      <c r="H6662" s="120">
        <v>2019</v>
      </c>
      <c r="I6662" t="str">
        <f>IF(J6662="natural gas",VLOOKUP(D6662,'Cross-Page Data'!$I$4:$J$13,2,FALSE),IF(J6662="solar",VLOOKUP('Form 923'!D6662,'Cross-Page Data'!$I$14:$J$117,2,FALSE),J6662))</f>
        <v>natural gas peaker</v>
      </c>
      <c r="J6662" t="str">
        <f>VLOOKUP(E6662,'Cross-Page Data'!$D$4:$F$48,3,FALSE)</f>
        <v>natural gas</v>
      </c>
      <c r="K6662" t="b">
        <f t="shared" si="103"/>
        <v>0</v>
      </c>
    </row>
    <row r="6663" spans="1:11">
      <c r="A6663" s="120">
        <v>54547</v>
      </c>
      <c r="B6663" s="121" t="s">
        <v>205</v>
      </c>
      <c r="C6663" s="121" t="s">
        <v>208</v>
      </c>
      <c r="D6663" s="121" t="s">
        <v>39</v>
      </c>
      <c r="E6663" s="121" t="s">
        <v>38</v>
      </c>
      <c r="F6663" s="122">
        <v>1146909</v>
      </c>
      <c r="G6663" s="122">
        <v>1734160.2</v>
      </c>
      <c r="H6663" s="120">
        <v>2019</v>
      </c>
      <c r="I6663" t="str">
        <f>IF(J6663="natural gas",VLOOKUP(D6663,'Cross-Page Data'!$I$4:$J$13,2,FALSE),IF(J6663="solar",VLOOKUP('Form 923'!D6663,'Cross-Page Data'!$I$14:$J$117,2,FALSE),J6663))</f>
        <v>natural gas nonpeaker - preexisting nonretiring</v>
      </c>
      <c r="J6663" t="str">
        <f>VLOOKUP(E6663,'Cross-Page Data'!$D$4:$F$48,3,FALSE)</f>
        <v>natural gas</v>
      </c>
      <c r="K6663" t="b">
        <f t="shared" ref="K6663:K6726" si="104">IF(AND($N$6=FALSE,OR(C6663="Commercial NAICS Cogen",C6663="Industrial NAICS Cogen",C6663="NAICS-22 Cogen")),FALSE,IF(AND($N$7=FALSE,OR(C6663="Commercial NAICS Cogen",C6663="Commercial NAICS Non-Cogen",C6663="industrial NAICS Cogen",C6663="industrial NAICS non-cogen")),FALSE,TRUE))</f>
        <v>0</v>
      </c>
    </row>
    <row r="6664" spans="1:11">
      <c r="A6664" s="120">
        <v>54547</v>
      </c>
      <c r="B6664" s="121" t="s">
        <v>205</v>
      </c>
      <c r="C6664" s="121" t="s">
        <v>208</v>
      </c>
      <c r="D6664" s="121" t="s">
        <v>61</v>
      </c>
      <c r="E6664" s="121" t="s">
        <v>38</v>
      </c>
      <c r="F6664" s="122">
        <v>31100770</v>
      </c>
      <c r="G6664" s="122">
        <v>3045908.6</v>
      </c>
      <c r="H6664" s="120">
        <v>2019</v>
      </c>
      <c r="I6664" t="str">
        <f>IF(J6664="natural gas",VLOOKUP(D6664,'Cross-Page Data'!$I$4:$J$13,2,FALSE),IF(J6664="solar",VLOOKUP('Form 923'!D6664,'Cross-Page Data'!$I$14:$J$117,2,FALSE),J6664))</f>
        <v>natural gas nonpeaker - preexisting nonretiring</v>
      </c>
      <c r="J6664" t="str">
        <f>VLOOKUP(E6664,'Cross-Page Data'!$D$4:$F$48,3,FALSE)</f>
        <v>natural gas</v>
      </c>
      <c r="K6664" t="b">
        <f t="shared" si="104"/>
        <v>0</v>
      </c>
    </row>
    <row r="6665" spans="1:11">
      <c r="A6665" s="120">
        <v>54548</v>
      </c>
      <c r="B6665" s="121" t="s">
        <v>201</v>
      </c>
      <c r="C6665" s="121" t="s">
        <v>206</v>
      </c>
      <c r="D6665" s="121" t="s">
        <v>116</v>
      </c>
      <c r="E6665" s="121" t="s">
        <v>170</v>
      </c>
      <c r="F6665" s="122">
        <v>8805</v>
      </c>
      <c r="G6665" s="122">
        <v>989</v>
      </c>
      <c r="H6665" s="120">
        <v>2019</v>
      </c>
      <c r="I6665" t="str">
        <f>IF(J6665="natural gas",VLOOKUP(D6665,'Cross-Page Data'!$I$4:$J$13,2,FALSE),IF(J6665="solar",VLOOKUP('Form 923'!D6665,'Cross-Page Data'!$I$14:$J$117,2,FALSE),J6665))</f>
        <v>hydro</v>
      </c>
      <c r="J6665" t="str">
        <f>VLOOKUP(E6665,'Cross-Page Data'!$D$4:$F$48,3,FALSE)</f>
        <v>hydro</v>
      </c>
      <c r="K6665" t="b">
        <f t="shared" si="104"/>
        <v>1</v>
      </c>
    </row>
    <row r="6666" spans="1:11">
      <c r="A6666" s="120">
        <v>54549</v>
      </c>
      <c r="B6666" s="121" t="s">
        <v>201</v>
      </c>
      <c r="C6666" s="121" t="s">
        <v>206</v>
      </c>
      <c r="D6666" s="121" t="s">
        <v>79</v>
      </c>
      <c r="E6666" s="121" t="s">
        <v>90</v>
      </c>
      <c r="F6666" s="122">
        <v>673372</v>
      </c>
      <c r="G6666" s="122">
        <v>65563</v>
      </c>
      <c r="H6666" s="120">
        <v>2019</v>
      </c>
      <c r="I6666" t="str">
        <f>IF(J6666="natural gas",VLOOKUP(D6666,'Cross-Page Data'!$I$4:$J$13,2,FALSE),IF(J6666="solar",VLOOKUP('Form 923'!D6666,'Cross-Page Data'!$I$14:$J$117,2,FALSE),J6666))</f>
        <v>biomass</v>
      </c>
      <c r="J6666" t="str">
        <f>VLOOKUP(E6666,'Cross-Page Data'!$D$4:$F$48,3,FALSE)</f>
        <v>biomass</v>
      </c>
      <c r="K6666" t="b">
        <f t="shared" si="104"/>
        <v>1</v>
      </c>
    </row>
    <row r="6667" spans="1:11">
      <c r="A6667" s="120">
        <v>54550</v>
      </c>
      <c r="B6667" s="121" t="s">
        <v>205</v>
      </c>
      <c r="C6667" s="121" t="s">
        <v>209</v>
      </c>
      <c r="D6667" s="121" t="s">
        <v>39</v>
      </c>
      <c r="E6667" s="121" t="s">
        <v>38</v>
      </c>
      <c r="F6667" s="122">
        <v>0</v>
      </c>
      <c r="G6667" s="122">
        <v>930</v>
      </c>
      <c r="H6667" s="120">
        <v>2019</v>
      </c>
      <c r="I6667" t="str">
        <f>IF(J6667="natural gas",VLOOKUP(D6667,'Cross-Page Data'!$I$4:$J$13,2,FALSE),IF(J6667="solar",VLOOKUP('Form 923'!D6667,'Cross-Page Data'!$I$14:$J$117,2,FALSE),J6667))</f>
        <v>natural gas nonpeaker - preexisting nonretiring</v>
      </c>
      <c r="J6667" t="str">
        <f>VLOOKUP(E6667,'Cross-Page Data'!$D$4:$F$48,3,FALSE)</f>
        <v>natural gas</v>
      </c>
      <c r="K6667" t="b">
        <f t="shared" si="104"/>
        <v>0</v>
      </c>
    </row>
    <row r="6668" spans="1:11">
      <c r="A6668" s="120">
        <v>54550</v>
      </c>
      <c r="B6668" s="121" t="s">
        <v>205</v>
      </c>
      <c r="C6668" s="121" t="s">
        <v>209</v>
      </c>
      <c r="D6668" s="121" t="s">
        <v>61</v>
      </c>
      <c r="E6668" s="121" t="s">
        <v>38</v>
      </c>
      <c r="F6668" s="122">
        <v>337732</v>
      </c>
      <c r="G6668" s="122">
        <v>71821</v>
      </c>
      <c r="H6668" s="120">
        <v>2019</v>
      </c>
      <c r="I6668" t="str">
        <f>IF(J6668="natural gas",VLOOKUP(D6668,'Cross-Page Data'!$I$4:$J$13,2,FALSE),IF(J6668="solar",VLOOKUP('Form 923'!D6668,'Cross-Page Data'!$I$14:$J$117,2,FALSE),J6668))</f>
        <v>natural gas nonpeaker - preexisting nonretiring</v>
      </c>
      <c r="J6668" t="str">
        <f>VLOOKUP(E6668,'Cross-Page Data'!$D$4:$F$48,3,FALSE)</f>
        <v>natural gas</v>
      </c>
      <c r="K6668" t="b">
        <f t="shared" si="104"/>
        <v>0</v>
      </c>
    </row>
    <row r="6669" spans="1:11">
      <c r="A6669" s="120">
        <v>54554</v>
      </c>
      <c r="B6669" s="121" t="s">
        <v>201</v>
      </c>
      <c r="C6669" s="121" t="s">
        <v>202</v>
      </c>
      <c r="D6669" s="121" t="s">
        <v>116</v>
      </c>
      <c r="E6669" s="121" t="s">
        <v>170</v>
      </c>
      <c r="F6669" s="122">
        <v>142966</v>
      </c>
      <c r="G6669" s="122">
        <v>16060</v>
      </c>
      <c r="H6669" s="120">
        <v>2019</v>
      </c>
      <c r="I6669" t="str">
        <f>IF(J6669="natural gas",VLOOKUP(D6669,'Cross-Page Data'!$I$4:$J$13,2,FALSE),IF(J6669="solar",VLOOKUP('Form 923'!D6669,'Cross-Page Data'!$I$14:$J$117,2,FALSE),J6669))</f>
        <v>hydro</v>
      </c>
      <c r="J6669" t="str">
        <f>VLOOKUP(E6669,'Cross-Page Data'!$D$4:$F$48,3,FALSE)</f>
        <v>hydro</v>
      </c>
      <c r="K6669" t="b">
        <f t="shared" si="104"/>
        <v>1</v>
      </c>
    </row>
    <row r="6670" spans="1:11">
      <c r="A6670" s="120">
        <v>54555</v>
      </c>
      <c r="B6670" s="121" t="s">
        <v>201</v>
      </c>
      <c r="C6670" s="121" t="s">
        <v>202</v>
      </c>
      <c r="D6670" s="121" t="s">
        <v>116</v>
      </c>
      <c r="E6670" s="121" t="s">
        <v>170</v>
      </c>
      <c r="F6670" s="122">
        <v>8079963</v>
      </c>
      <c r="G6670" s="122">
        <v>907657</v>
      </c>
      <c r="H6670" s="120">
        <v>2019</v>
      </c>
      <c r="I6670" t="str">
        <f>IF(J6670="natural gas",VLOOKUP(D6670,'Cross-Page Data'!$I$4:$J$13,2,FALSE),IF(J6670="solar",VLOOKUP('Form 923'!D6670,'Cross-Page Data'!$I$14:$J$117,2,FALSE),J6670))</f>
        <v>hydro</v>
      </c>
      <c r="J6670" t="str">
        <f>VLOOKUP(E6670,'Cross-Page Data'!$D$4:$F$48,3,FALSE)</f>
        <v>hydro</v>
      </c>
      <c r="K6670" t="b">
        <f t="shared" si="104"/>
        <v>1</v>
      </c>
    </row>
    <row r="6671" spans="1:11">
      <c r="A6671" s="120">
        <v>54556</v>
      </c>
      <c r="B6671" s="121" t="s">
        <v>205</v>
      </c>
      <c r="C6671" s="121" t="s">
        <v>209</v>
      </c>
      <c r="D6671" s="121" t="s">
        <v>73</v>
      </c>
      <c r="E6671" s="121" t="s">
        <v>38</v>
      </c>
      <c r="F6671" s="122">
        <v>0</v>
      </c>
      <c r="G6671" s="122">
        <v>0</v>
      </c>
      <c r="H6671" s="120">
        <v>2019</v>
      </c>
      <c r="I6671" t="str">
        <f>IF(J6671="natural gas",VLOOKUP(D6671,'Cross-Page Data'!$I$4:$J$13,2,FALSE),IF(J6671="solar",VLOOKUP('Form 923'!D6671,'Cross-Page Data'!$I$14:$J$117,2,FALSE),J6671))</f>
        <v>natural gas peaker</v>
      </c>
      <c r="J6671" t="str">
        <f>VLOOKUP(E6671,'Cross-Page Data'!$D$4:$F$48,3,FALSE)</f>
        <v>natural gas</v>
      </c>
      <c r="K6671" t="b">
        <f t="shared" si="104"/>
        <v>0</v>
      </c>
    </row>
    <row r="6672" spans="1:11">
      <c r="A6672" s="120">
        <v>54556</v>
      </c>
      <c r="B6672" s="121" t="s">
        <v>205</v>
      </c>
      <c r="C6672" s="121" t="s">
        <v>209</v>
      </c>
      <c r="D6672" s="121" t="s">
        <v>68</v>
      </c>
      <c r="E6672" s="121" t="s">
        <v>54</v>
      </c>
      <c r="F6672" s="122">
        <v>1815833</v>
      </c>
      <c r="G6672" s="122">
        <v>159657.15</v>
      </c>
      <c r="H6672" s="120">
        <v>2019</v>
      </c>
      <c r="I6672" t="str">
        <f>IF(J6672="natural gas",VLOOKUP(D6672,'Cross-Page Data'!$I$4:$J$13,2,FALSE),IF(J6672="solar",VLOOKUP('Form 923'!D6672,'Cross-Page Data'!$I$14:$J$117,2,FALSE),J6672))</f>
        <v>hard coal</v>
      </c>
      <c r="J6672" t="str">
        <f>VLOOKUP(E6672,'Cross-Page Data'!$D$4:$F$48,3,FALSE)</f>
        <v>hard coal</v>
      </c>
      <c r="K6672" t="b">
        <f t="shared" si="104"/>
        <v>0</v>
      </c>
    </row>
    <row r="6673" spans="1:11">
      <c r="A6673" s="120">
        <v>54556</v>
      </c>
      <c r="B6673" s="121" t="s">
        <v>205</v>
      </c>
      <c r="C6673" s="121" t="s">
        <v>209</v>
      </c>
      <c r="D6673" s="121" t="s">
        <v>68</v>
      </c>
      <c r="E6673" s="121" t="s">
        <v>38</v>
      </c>
      <c r="F6673" s="122">
        <v>933693</v>
      </c>
      <c r="G6673" s="122">
        <v>82094.853</v>
      </c>
      <c r="H6673" s="120">
        <v>2019</v>
      </c>
      <c r="I6673" t="str">
        <f>IF(J6673="natural gas",VLOOKUP(D6673,'Cross-Page Data'!$I$4:$J$13,2,FALSE),IF(J6673="solar",VLOOKUP('Form 923'!D6673,'Cross-Page Data'!$I$14:$J$117,2,FALSE),J6673))</f>
        <v>natural gas nonpeaker - preexisting retiring</v>
      </c>
      <c r="J6673" t="str">
        <f>VLOOKUP(E6673,'Cross-Page Data'!$D$4:$F$48,3,FALSE)</f>
        <v>natural gas</v>
      </c>
      <c r="K6673" t="b">
        <f t="shared" si="104"/>
        <v>0</v>
      </c>
    </row>
    <row r="6674" spans="1:11">
      <c r="A6674" s="120">
        <v>54558</v>
      </c>
      <c r="B6674" s="121" t="s">
        <v>201</v>
      </c>
      <c r="C6674" s="121" t="s">
        <v>206</v>
      </c>
      <c r="D6674" s="121" t="s">
        <v>116</v>
      </c>
      <c r="E6674" s="121" t="s">
        <v>170</v>
      </c>
      <c r="F6674" s="122">
        <v>201497</v>
      </c>
      <c r="G6674" s="122">
        <v>22635</v>
      </c>
      <c r="H6674" s="120">
        <v>2019</v>
      </c>
      <c r="I6674" t="str">
        <f>IF(J6674="natural gas",VLOOKUP(D6674,'Cross-Page Data'!$I$4:$J$13,2,FALSE),IF(J6674="solar",VLOOKUP('Form 923'!D6674,'Cross-Page Data'!$I$14:$J$117,2,FALSE),J6674))</f>
        <v>hydro</v>
      </c>
      <c r="J6674" t="str">
        <f>VLOOKUP(E6674,'Cross-Page Data'!$D$4:$F$48,3,FALSE)</f>
        <v>hydro</v>
      </c>
      <c r="K6674" t="b">
        <f t="shared" si="104"/>
        <v>1</v>
      </c>
    </row>
    <row r="6675" spans="1:11">
      <c r="A6675" s="120">
        <v>54562</v>
      </c>
      <c r="B6675" s="121" t="s">
        <v>205</v>
      </c>
      <c r="C6675" s="121" t="s">
        <v>209</v>
      </c>
      <c r="D6675" s="121" t="s">
        <v>68</v>
      </c>
      <c r="E6675" s="121" t="s">
        <v>59</v>
      </c>
      <c r="F6675" s="122">
        <v>809405</v>
      </c>
      <c r="G6675" s="122">
        <v>142333.92</v>
      </c>
      <c r="H6675" s="120">
        <v>2019</v>
      </c>
      <c r="I6675" t="str">
        <f>IF(J6675="natural gas",VLOOKUP(D6675,'Cross-Page Data'!$I$4:$J$13,2,FALSE),IF(J6675="solar",VLOOKUP('Form 923'!D6675,'Cross-Page Data'!$I$14:$J$117,2,FALSE),J6675))</f>
        <v>biomass</v>
      </c>
      <c r="J6675" t="str">
        <f>VLOOKUP(E6675,'Cross-Page Data'!$D$4:$F$48,3,FALSE)</f>
        <v>biomass</v>
      </c>
      <c r="K6675" t="b">
        <f t="shared" si="104"/>
        <v>0</v>
      </c>
    </row>
    <row r="6676" spans="1:11">
      <c r="A6676" s="120">
        <v>54562</v>
      </c>
      <c r="B6676" s="121" t="s">
        <v>205</v>
      </c>
      <c r="C6676" s="121" t="s">
        <v>209</v>
      </c>
      <c r="D6676" s="121" t="s">
        <v>68</v>
      </c>
      <c r="E6676" s="121" t="s">
        <v>38</v>
      </c>
      <c r="F6676" s="122">
        <v>187001</v>
      </c>
      <c r="G6676" s="122">
        <v>32883.843</v>
      </c>
      <c r="H6676" s="120">
        <v>2019</v>
      </c>
      <c r="I6676" t="str">
        <f>IF(J6676="natural gas",VLOOKUP(D6676,'Cross-Page Data'!$I$4:$J$13,2,FALSE),IF(J6676="solar",VLOOKUP('Form 923'!D6676,'Cross-Page Data'!$I$14:$J$117,2,FALSE),J6676))</f>
        <v>natural gas nonpeaker - preexisting retiring</v>
      </c>
      <c r="J6676" t="str">
        <f>VLOOKUP(E6676,'Cross-Page Data'!$D$4:$F$48,3,FALSE)</f>
        <v>natural gas</v>
      </c>
      <c r="K6676" t="b">
        <f t="shared" si="104"/>
        <v>0</v>
      </c>
    </row>
    <row r="6677" spans="1:11">
      <c r="A6677" s="120">
        <v>54562</v>
      </c>
      <c r="B6677" s="121" t="s">
        <v>205</v>
      </c>
      <c r="C6677" s="121" t="s">
        <v>209</v>
      </c>
      <c r="D6677" s="121" t="s">
        <v>68</v>
      </c>
      <c r="E6677" s="121" t="s">
        <v>176</v>
      </c>
      <c r="F6677" s="122">
        <v>260389</v>
      </c>
      <c r="G6677" s="122">
        <v>45789.24</v>
      </c>
      <c r="H6677" s="120">
        <v>2019</v>
      </c>
      <c r="I6677" t="str">
        <f>IF(J6677="natural gas",VLOOKUP(D6677,'Cross-Page Data'!$I$4:$J$13,2,FALSE),IF(J6677="solar",VLOOKUP('Form 923'!D6677,'Cross-Page Data'!$I$14:$J$117,2,FALSE),J6677))</f>
        <v>biomass</v>
      </c>
      <c r="J6677" t="str">
        <f>VLOOKUP(E6677,'Cross-Page Data'!$D$4:$F$48,3,FALSE)</f>
        <v>biomass</v>
      </c>
      <c r="K6677" t="b">
        <f t="shared" si="104"/>
        <v>0</v>
      </c>
    </row>
    <row r="6678" ht="25.5" spans="1:11">
      <c r="A6678" s="120">
        <v>54566</v>
      </c>
      <c r="B6678" s="121" t="s">
        <v>201</v>
      </c>
      <c r="C6678" s="121" t="s">
        <v>211</v>
      </c>
      <c r="D6678" s="121" t="s">
        <v>79</v>
      </c>
      <c r="E6678" s="121" t="s">
        <v>70</v>
      </c>
      <c r="F6678" s="122">
        <v>0</v>
      </c>
      <c r="G6678" s="122">
        <v>0</v>
      </c>
      <c r="H6678" s="120">
        <v>2019</v>
      </c>
      <c r="I6678" t="str">
        <f>IF(J6678="natural gas",VLOOKUP(D6678,'Cross-Page Data'!$I$4:$J$13,2,FALSE),IF(J6678="solar",VLOOKUP('Form 923'!D6678,'Cross-Page Data'!$I$14:$J$117,2,FALSE),J6678))</f>
        <v>heavy or residual fuel oil</v>
      </c>
      <c r="J6678" t="str">
        <f>VLOOKUP(E6678,'Cross-Page Data'!$D$4:$F$48,3,FALSE)</f>
        <v>heavy or residual fuel oil</v>
      </c>
      <c r="K6678" t="b">
        <f t="shared" si="104"/>
        <v>0</v>
      </c>
    </row>
    <row r="6679" spans="1:11">
      <c r="A6679" s="120">
        <v>54567</v>
      </c>
      <c r="B6679" s="121" t="s">
        <v>201</v>
      </c>
      <c r="C6679" s="121" t="s">
        <v>206</v>
      </c>
      <c r="D6679" s="121" t="s">
        <v>79</v>
      </c>
      <c r="E6679" s="121" t="s">
        <v>90</v>
      </c>
      <c r="F6679" s="122">
        <v>261838</v>
      </c>
      <c r="G6679" s="122">
        <v>18770</v>
      </c>
      <c r="H6679" s="120">
        <v>2019</v>
      </c>
      <c r="I6679" t="str">
        <f>IF(J6679="natural gas",VLOOKUP(D6679,'Cross-Page Data'!$I$4:$J$13,2,FALSE),IF(J6679="solar",VLOOKUP('Form 923'!D6679,'Cross-Page Data'!$I$14:$J$117,2,FALSE),J6679))</f>
        <v>biomass</v>
      </c>
      <c r="J6679" t="str">
        <f>VLOOKUP(E6679,'Cross-Page Data'!$D$4:$F$48,3,FALSE)</f>
        <v>biomass</v>
      </c>
      <c r="K6679" t="b">
        <f t="shared" si="104"/>
        <v>1</v>
      </c>
    </row>
    <row r="6680" ht="25.5" spans="1:11">
      <c r="A6680" s="120">
        <v>54569</v>
      </c>
      <c r="B6680" s="121" t="s">
        <v>205</v>
      </c>
      <c r="C6680" s="121" t="s">
        <v>210</v>
      </c>
      <c r="D6680" s="121" t="s">
        <v>79</v>
      </c>
      <c r="E6680" s="121" t="s">
        <v>70</v>
      </c>
      <c r="F6680" s="122">
        <v>1469</v>
      </c>
      <c r="G6680" s="122">
        <v>278.615</v>
      </c>
      <c r="H6680" s="120">
        <v>2019</v>
      </c>
      <c r="I6680" t="str">
        <f>IF(J6680="natural gas",VLOOKUP(D6680,'Cross-Page Data'!$I$4:$J$13,2,FALSE),IF(J6680="solar",VLOOKUP('Form 923'!D6680,'Cross-Page Data'!$I$14:$J$117,2,FALSE),J6680))</f>
        <v>heavy or residual fuel oil</v>
      </c>
      <c r="J6680" t="str">
        <f>VLOOKUP(E6680,'Cross-Page Data'!$D$4:$F$48,3,FALSE)</f>
        <v>heavy or residual fuel oil</v>
      </c>
      <c r="K6680" t="b">
        <f t="shared" si="104"/>
        <v>0</v>
      </c>
    </row>
    <row r="6681" ht="25.5" spans="1:11">
      <c r="A6681" s="120">
        <v>54569</v>
      </c>
      <c r="B6681" s="121" t="s">
        <v>205</v>
      </c>
      <c r="C6681" s="121" t="s">
        <v>210</v>
      </c>
      <c r="D6681" s="121" t="s">
        <v>79</v>
      </c>
      <c r="E6681" s="121" t="s">
        <v>38</v>
      </c>
      <c r="F6681" s="122">
        <v>2244</v>
      </c>
      <c r="G6681" s="122">
        <v>425.393</v>
      </c>
      <c r="H6681" s="120">
        <v>2019</v>
      </c>
      <c r="I6681" t="str">
        <f>IF(J6681="natural gas",VLOOKUP(D6681,'Cross-Page Data'!$I$4:$J$13,2,FALSE),IF(J6681="solar",VLOOKUP('Form 923'!D6681,'Cross-Page Data'!$I$14:$J$117,2,FALSE),J6681))</f>
        <v>natural gas peaker</v>
      </c>
      <c r="J6681" t="str">
        <f>VLOOKUP(E6681,'Cross-Page Data'!$D$4:$F$48,3,FALSE)</f>
        <v>natural gas</v>
      </c>
      <c r="K6681" t="b">
        <f t="shared" si="104"/>
        <v>0</v>
      </c>
    </row>
    <row r="6682" ht="25.5" spans="1:11">
      <c r="A6682" s="120">
        <v>54569</v>
      </c>
      <c r="B6682" s="121" t="s">
        <v>205</v>
      </c>
      <c r="C6682" s="121" t="s">
        <v>210</v>
      </c>
      <c r="D6682" s="121" t="s">
        <v>79</v>
      </c>
      <c r="E6682" s="121" t="s">
        <v>130</v>
      </c>
      <c r="F6682" s="122">
        <v>32950</v>
      </c>
      <c r="G6682" s="122">
        <v>6244.992</v>
      </c>
      <c r="H6682" s="120">
        <v>2019</v>
      </c>
      <c r="I6682" t="str">
        <f>IF(J6682="natural gas",VLOOKUP(D6682,'Cross-Page Data'!$I$4:$J$13,2,FALSE),IF(J6682="solar",VLOOKUP('Form 923'!D6682,'Cross-Page Data'!$I$14:$J$117,2,FALSE),J6682))</f>
        <v>biomass</v>
      </c>
      <c r="J6682" t="str">
        <f>VLOOKUP(E6682,'Cross-Page Data'!$D$4:$F$48,3,FALSE)</f>
        <v>biomass</v>
      </c>
      <c r="K6682" t="b">
        <f t="shared" si="104"/>
        <v>0</v>
      </c>
    </row>
    <row r="6683" ht="25.5" spans="1:11">
      <c r="A6683" s="120">
        <v>54569</v>
      </c>
      <c r="B6683" s="121" t="s">
        <v>205</v>
      </c>
      <c r="C6683" s="121" t="s">
        <v>210</v>
      </c>
      <c r="D6683" s="121" t="s">
        <v>101</v>
      </c>
      <c r="E6683" s="121" t="s">
        <v>92</v>
      </c>
      <c r="F6683" s="122">
        <v>811</v>
      </c>
      <c r="G6683" s="122">
        <v>91</v>
      </c>
      <c r="H6683" s="120">
        <v>2019</v>
      </c>
      <c r="I6683" t="str">
        <f>IF(J6683="natural gas",VLOOKUP(D6683,'Cross-Page Data'!$I$4:$J$13,2,FALSE),IF(J6683="solar",VLOOKUP('Form 923'!D6683,'Cross-Page Data'!$I$14:$J$117,2,FALSE),J6683))</f>
        <v>solar pv</v>
      </c>
      <c r="J6683" t="str">
        <f>VLOOKUP(E6683,'Cross-Page Data'!$D$4:$F$48,3,FALSE)</f>
        <v>solar</v>
      </c>
      <c r="K6683" t="b">
        <f t="shared" si="104"/>
        <v>0</v>
      </c>
    </row>
    <row r="6684" spans="1:11">
      <c r="A6684" s="120">
        <v>54572</v>
      </c>
      <c r="B6684" s="121" t="s">
        <v>201</v>
      </c>
      <c r="C6684" s="121" t="s">
        <v>206</v>
      </c>
      <c r="D6684" s="121" t="s">
        <v>116</v>
      </c>
      <c r="E6684" s="121" t="s">
        <v>170</v>
      </c>
      <c r="F6684" s="122">
        <v>29777</v>
      </c>
      <c r="G6684" s="122">
        <v>3345</v>
      </c>
      <c r="H6684" s="120">
        <v>2019</v>
      </c>
      <c r="I6684" t="str">
        <f>IF(J6684="natural gas",VLOOKUP(D6684,'Cross-Page Data'!$I$4:$J$13,2,FALSE),IF(J6684="solar",VLOOKUP('Form 923'!D6684,'Cross-Page Data'!$I$14:$J$117,2,FALSE),J6684))</f>
        <v>hydro</v>
      </c>
      <c r="J6684" t="str">
        <f>VLOOKUP(E6684,'Cross-Page Data'!$D$4:$F$48,3,FALSE)</f>
        <v>hydro</v>
      </c>
      <c r="K6684" t="b">
        <f t="shared" si="104"/>
        <v>1</v>
      </c>
    </row>
    <row r="6685" spans="1:11">
      <c r="A6685" s="120">
        <v>54573</v>
      </c>
      <c r="B6685" s="121" t="s">
        <v>201</v>
      </c>
      <c r="C6685" s="121" t="s">
        <v>206</v>
      </c>
      <c r="D6685" s="121" t="s">
        <v>116</v>
      </c>
      <c r="E6685" s="121" t="s">
        <v>170</v>
      </c>
      <c r="F6685" s="122">
        <v>52041</v>
      </c>
      <c r="G6685" s="122">
        <v>5846</v>
      </c>
      <c r="H6685" s="120">
        <v>2019</v>
      </c>
      <c r="I6685" t="str">
        <f>IF(J6685="natural gas",VLOOKUP(D6685,'Cross-Page Data'!$I$4:$J$13,2,FALSE),IF(J6685="solar",VLOOKUP('Form 923'!D6685,'Cross-Page Data'!$I$14:$J$117,2,FALSE),J6685))</f>
        <v>hydro</v>
      </c>
      <c r="J6685" t="str">
        <f>VLOOKUP(E6685,'Cross-Page Data'!$D$4:$F$48,3,FALSE)</f>
        <v>hydro</v>
      </c>
      <c r="K6685" t="b">
        <f t="shared" si="104"/>
        <v>1</v>
      </c>
    </row>
    <row r="6686" spans="1:11">
      <c r="A6686" s="120">
        <v>54574</v>
      </c>
      <c r="B6686" s="121" t="s">
        <v>201</v>
      </c>
      <c r="C6686" s="121" t="s">
        <v>206</v>
      </c>
      <c r="D6686" s="121" t="s">
        <v>39</v>
      </c>
      <c r="E6686" s="121" t="s">
        <v>38</v>
      </c>
      <c r="F6686" s="122">
        <v>34326</v>
      </c>
      <c r="G6686" s="122">
        <v>26886</v>
      </c>
      <c r="H6686" s="120">
        <v>2019</v>
      </c>
      <c r="I6686" t="str">
        <f>IF(J6686="natural gas",VLOOKUP(D6686,'Cross-Page Data'!$I$4:$J$13,2,FALSE),IF(J6686="solar",VLOOKUP('Form 923'!D6686,'Cross-Page Data'!$I$14:$J$117,2,FALSE),J6686))</f>
        <v>natural gas nonpeaker - preexisting nonretiring</v>
      </c>
      <c r="J6686" t="str">
        <f>VLOOKUP(E6686,'Cross-Page Data'!$D$4:$F$48,3,FALSE)</f>
        <v>natural gas</v>
      </c>
      <c r="K6686" t="b">
        <f t="shared" si="104"/>
        <v>1</v>
      </c>
    </row>
    <row r="6687" spans="1:11">
      <c r="A6687" s="120">
        <v>54574</v>
      </c>
      <c r="B6687" s="121" t="s">
        <v>201</v>
      </c>
      <c r="C6687" s="121" t="s">
        <v>206</v>
      </c>
      <c r="D6687" s="121" t="s">
        <v>61</v>
      </c>
      <c r="E6687" s="121" t="s">
        <v>38</v>
      </c>
      <c r="F6687" s="122">
        <v>610021</v>
      </c>
      <c r="G6687" s="122">
        <v>54303</v>
      </c>
      <c r="H6687" s="120">
        <v>2019</v>
      </c>
      <c r="I6687" t="str">
        <f>IF(J6687="natural gas",VLOOKUP(D6687,'Cross-Page Data'!$I$4:$J$13,2,FALSE),IF(J6687="solar",VLOOKUP('Form 923'!D6687,'Cross-Page Data'!$I$14:$J$117,2,FALSE),J6687))</f>
        <v>natural gas nonpeaker - preexisting nonretiring</v>
      </c>
      <c r="J6687" t="str">
        <f>VLOOKUP(E6687,'Cross-Page Data'!$D$4:$F$48,3,FALSE)</f>
        <v>natural gas</v>
      </c>
      <c r="K6687" t="b">
        <f t="shared" si="104"/>
        <v>1</v>
      </c>
    </row>
    <row r="6688" spans="1:11">
      <c r="A6688" s="120">
        <v>54580</v>
      </c>
      <c r="B6688" s="121" t="s">
        <v>201</v>
      </c>
      <c r="C6688" s="121" t="s">
        <v>206</v>
      </c>
      <c r="D6688" s="121" t="s">
        <v>116</v>
      </c>
      <c r="E6688" s="121" t="s">
        <v>170</v>
      </c>
      <c r="F6688" s="122">
        <v>3653737</v>
      </c>
      <c r="G6688" s="122">
        <v>410440</v>
      </c>
      <c r="H6688" s="120">
        <v>2019</v>
      </c>
      <c r="I6688" t="str">
        <f>IF(J6688="natural gas",VLOOKUP(D6688,'Cross-Page Data'!$I$4:$J$13,2,FALSE),IF(J6688="solar",VLOOKUP('Form 923'!D6688,'Cross-Page Data'!$I$14:$J$117,2,FALSE),J6688))</f>
        <v>hydro</v>
      </c>
      <c r="J6688" t="str">
        <f>VLOOKUP(E6688,'Cross-Page Data'!$D$4:$F$48,3,FALSE)</f>
        <v>hydro</v>
      </c>
      <c r="K6688" t="b">
        <f t="shared" si="104"/>
        <v>1</v>
      </c>
    </row>
    <row r="6689" spans="1:11">
      <c r="A6689" s="120">
        <v>54586</v>
      </c>
      <c r="B6689" s="121" t="s">
        <v>201</v>
      </c>
      <c r="C6689" s="121" t="s">
        <v>206</v>
      </c>
      <c r="D6689" s="121" t="s">
        <v>39</v>
      </c>
      <c r="E6689" s="121" t="s">
        <v>70</v>
      </c>
      <c r="F6689" s="122">
        <v>0</v>
      </c>
      <c r="G6689" s="122">
        <v>66.133</v>
      </c>
      <c r="H6689" s="120">
        <v>2019</v>
      </c>
      <c r="I6689" t="str">
        <f>IF(J6689="natural gas",VLOOKUP(D6689,'Cross-Page Data'!$I$4:$J$13,2,FALSE),IF(J6689="solar",VLOOKUP('Form 923'!D6689,'Cross-Page Data'!$I$14:$J$117,2,FALSE),J6689))</f>
        <v>heavy or residual fuel oil</v>
      </c>
      <c r="J6689" t="str">
        <f>VLOOKUP(E6689,'Cross-Page Data'!$D$4:$F$48,3,FALSE)</f>
        <v>heavy or residual fuel oil</v>
      </c>
      <c r="K6689" t="b">
        <f t="shared" si="104"/>
        <v>1</v>
      </c>
    </row>
    <row r="6690" spans="1:11">
      <c r="A6690" s="120">
        <v>54586</v>
      </c>
      <c r="B6690" s="121" t="s">
        <v>201</v>
      </c>
      <c r="C6690" s="121" t="s">
        <v>206</v>
      </c>
      <c r="D6690" s="121" t="s">
        <v>39</v>
      </c>
      <c r="E6690" s="121" t="s">
        <v>38</v>
      </c>
      <c r="F6690" s="122">
        <v>8617</v>
      </c>
      <c r="G6690" s="122">
        <v>2192.867</v>
      </c>
      <c r="H6690" s="120">
        <v>2019</v>
      </c>
      <c r="I6690" t="str">
        <f>IF(J6690="natural gas",VLOOKUP(D6690,'Cross-Page Data'!$I$4:$J$13,2,FALSE),IF(J6690="solar",VLOOKUP('Form 923'!D6690,'Cross-Page Data'!$I$14:$J$117,2,FALSE),J6690))</f>
        <v>natural gas nonpeaker - preexisting nonretiring</v>
      </c>
      <c r="J6690" t="str">
        <f>VLOOKUP(E6690,'Cross-Page Data'!$D$4:$F$48,3,FALSE)</f>
        <v>natural gas</v>
      </c>
      <c r="K6690" t="b">
        <f t="shared" si="104"/>
        <v>1</v>
      </c>
    </row>
    <row r="6691" spans="1:11">
      <c r="A6691" s="120">
        <v>54586</v>
      </c>
      <c r="B6691" s="121" t="s">
        <v>201</v>
      </c>
      <c r="C6691" s="121" t="s">
        <v>206</v>
      </c>
      <c r="D6691" s="121" t="s">
        <v>61</v>
      </c>
      <c r="E6691" s="121" t="s">
        <v>70</v>
      </c>
      <c r="F6691" s="122">
        <v>3375</v>
      </c>
      <c r="G6691" s="122">
        <v>326.054</v>
      </c>
      <c r="H6691" s="120">
        <v>2019</v>
      </c>
      <c r="I6691" t="str">
        <f>IF(J6691="natural gas",VLOOKUP(D6691,'Cross-Page Data'!$I$4:$J$13,2,FALSE),IF(J6691="solar",VLOOKUP('Form 923'!D6691,'Cross-Page Data'!$I$14:$J$117,2,FALSE),J6691))</f>
        <v>heavy or residual fuel oil</v>
      </c>
      <c r="J6691" t="str">
        <f>VLOOKUP(E6691,'Cross-Page Data'!$D$4:$F$48,3,FALSE)</f>
        <v>heavy or residual fuel oil</v>
      </c>
      <c r="K6691" t="b">
        <f t="shared" si="104"/>
        <v>1</v>
      </c>
    </row>
    <row r="6692" spans="1:11">
      <c r="A6692" s="120">
        <v>54586</v>
      </c>
      <c r="B6692" s="121" t="s">
        <v>201</v>
      </c>
      <c r="C6692" s="121" t="s">
        <v>206</v>
      </c>
      <c r="D6692" s="121" t="s">
        <v>61</v>
      </c>
      <c r="E6692" s="121" t="s">
        <v>38</v>
      </c>
      <c r="F6692" s="122">
        <v>106987</v>
      </c>
      <c r="G6692" s="122">
        <v>10695.946</v>
      </c>
      <c r="H6692" s="120">
        <v>2019</v>
      </c>
      <c r="I6692" t="str">
        <f>IF(J6692="natural gas",VLOOKUP(D6692,'Cross-Page Data'!$I$4:$J$13,2,FALSE),IF(J6692="solar",VLOOKUP('Form 923'!D6692,'Cross-Page Data'!$I$14:$J$117,2,FALSE),J6692))</f>
        <v>natural gas nonpeaker - preexisting nonretiring</v>
      </c>
      <c r="J6692" t="str">
        <f>VLOOKUP(E6692,'Cross-Page Data'!$D$4:$F$48,3,FALSE)</f>
        <v>natural gas</v>
      </c>
      <c r="K6692" t="b">
        <f t="shared" si="104"/>
        <v>1</v>
      </c>
    </row>
    <row r="6693" spans="1:11">
      <c r="A6693" s="120">
        <v>54592</v>
      </c>
      <c r="B6693" s="121" t="s">
        <v>201</v>
      </c>
      <c r="C6693" s="121" t="s">
        <v>206</v>
      </c>
      <c r="D6693" s="121" t="s">
        <v>39</v>
      </c>
      <c r="E6693" s="121" t="s">
        <v>70</v>
      </c>
      <c r="F6693" s="122">
        <v>0</v>
      </c>
      <c r="G6693" s="122">
        <v>0</v>
      </c>
      <c r="H6693" s="120">
        <v>2019</v>
      </c>
      <c r="I6693" t="str">
        <f>IF(J6693="natural gas",VLOOKUP(D6693,'Cross-Page Data'!$I$4:$J$13,2,FALSE),IF(J6693="solar",VLOOKUP('Form 923'!D6693,'Cross-Page Data'!$I$14:$J$117,2,FALSE),J6693))</f>
        <v>heavy or residual fuel oil</v>
      </c>
      <c r="J6693" t="str">
        <f>VLOOKUP(E6693,'Cross-Page Data'!$D$4:$F$48,3,FALSE)</f>
        <v>heavy or residual fuel oil</v>
      </c>
      <c r="K6693" t="b">
        <f t="shared" si="104"/>
        <v>1</v>
      </c>
    </row>
    <row r="6694" spans="1:11">
      <c r="A6694" s="120">
        <v>54592</v>
      </c>
      <c r="B6694" s="121" t="s">
        <v>201</v>
      </c>
      <c r="C6694" s="121" t="s">
        <v>206</v>
      </c>
      <c r="D6694" s="121" t="s">
        <v>39</v>
      </c>
      <c r="E6694" s="121" t="s">
        <v>38</v>
      </c>
      <c r="F6694" s="122">
        <v>2297</v>
      </c>
      <c r="G6694" s="122">
        <v>556</v>
      </c>
      <c r="H6694" s="120">
        <v>2019</v>
      </c>
      <c r="I6694" t="str">
        <f>IF(J6694="natural gas",VLOOKUP(D6694,'Cross-Page Data'!$I$4:$J$13,2,FALSE),IF(J6694="solar",VLOOKUP('Form 923'!D6694,'Cross-Page Data'!$I$14:$J$117,2,FALSE),J6694))</f>
        <v>natural gas nonpeaker - preexisting nonretiring</v>
      </c>
      <c r="J6694" t="str">
        <f>VLOOKUP(E6694,'Cross-Page Data'!$D$4:$F$48,3,FALSE)</f>
        <v>natural gas</v>
      </c>
      <c r="K6694" t="b">
        <f t="shared" si="104"/>
        <v>1</v>
      </c>
    </row>
    <row r="6695" spans="1:11">
      <c r="A6695" s="120">
        <v>54592</v>
      </c>
      <c r="B6695" s="121" t="s">
        <v>201</v>
      </c>
      <c r="C6695" s="121" t="s">
        <v>206</v>
      </c>
      <c r="D6695" s="121" t="s">
        <v>39</v>
      </c>
      <c r="E6695" s="121" t="s">
        <v>134</v>
      </c>
      <c r="F6695" s="122">
        <v>0</v>
      </c>
      <c r="G6695" s="122">
        <v>0</v>
      </c>
      <c r="H6695" s="120">
        <v>2019</v>
      </c>
      <c r="I6695" t="str">
        <f>IF(J6695="natural gas",VLOOKUP(D6695,'Cross-Page Data'!$I$4:$J$13,2,FALSE),IF(J6695="solar",VLOOKUP('Form 923'!D6695,'Cross-Page Data'!$I$14:$J$117,2,FALSE),J6695))</f>
        <v>biomass</v>
      </c>
      <c r="J6695" t="str">
        <f>VLOOKUP(E6695,'Cross-Page Data'!$D$4:$F$48,3,FALSE)</f>
        <v>biomass</v>
      </c>
      <c r="K6695" t="b">
        <f t="shared" si="104"/>
        <v>1</v>
      </c>
    </row>
    <row r="6696" spans="1:11">
      <c r="A6696" s="120">
        <v>54592</v>
      </c>
      <c r="B6696" s="121" t="s">
        <v>201</v>
      </c>
      <c r="C6696" s="121" t="s">
        <v>206</v>
      </c>
      <c r="D6696" s="121" t="s">
        <v>61</v>
      </c>
      <c r="E6696" s="121" t="s">
        <v>70</v>
      </c>
      <c r="F6696" s="122">
        <v>0</v>
      </c>
      <c r="G6696" s="122">
        <v>0</v>
      </c>
      <c r="H6696" s="120">
        <v>2019</v>
      </c>
      <c r="I6696" t="str">
        <f>IF(J6696="natural gas",VLOOKUP(D6696,'Cross-Page Data'!$I$4:$J$13,2,FALSE),IF(J6696="solar",VLOOKUP('Form 923'!D6696,'Cross-Page Data'!$I$14:$J$117,2,FALSE),J6696))</f>
        <v>heavy or residual fuel oil</v>
      </c>
      <c r="J6696" t="str">
        <f>VLOOKUP(E6696,'Cross-Page Data'!$D$4:$F$48,3,FALSE)</f>
        <v>heavy or residual fuel oil</v>
      </c>
      <c r="K6696" t="b">
        <f t="shared" si="104"/>
        <v>1</v>
      </c>
    </row>
    <row r="6697" spans="1:11">
      <c r="A6697" s="120">
        <v>54592</v>
      </c>
      <c r="B6697" s="121" t="s">
        <v>201</v>
      </c>
      <c r="C6697" s="121" t="s">
        <v>206</v>
      </c>
      <c r="D6697" s="121" t="s">
        <v>61</v>
      </c>
      <c r="E6697" s="121" t="s">
        <v>38</v>
      </c>
      <c r="F6697" s="122">
        <v>11194</v>
      </c>
      <c r="G6697" s="122">
        <v>925</v>
      </c>
      <c r="H6697" s="120">
        <v>2019</v>
      </c>
      <c r="I6697" t="str">
        <f>IF(J6697="natural gas",VLOOKUP(D6697,'Cross-Page Data'!$I$4:$J$13,2,FALSE),IF(J6697="solar",VLOOKUP('Form 923'!D6697,'Cross-Page Data'!$I$14:$J$117,2,FALSE),J6697))</f>
        <v>natural gas nonpeaker - preexisting nonretiring</v>
      </c>
      <c r="J6697" t="str">
        <f>VLOOKUP(E6697,'Cross-Page Data'!$D$4:$F$48,3,FALSE)</f>
        <v>natural gas</v>
      </c>
      <c r="K6697" t="b">
        <f t="shared" si="104"/>
        <v>1</v>
      </c>
    </row>
    <row r="6698" spans="1:11">
      <c r="A6698" s="120">
        <v>54592</v>
      </c>
      <c r="B6698" s="121" t="s">
        <v>201</v>
      </c>
      <c r="C6698" s="121" t="s">
        <v>206</v>
      </c>
      <c r="D6698" s="121" t="s">
        <v>61</v>
      </c>
      <c r="E6698" s="121" t="s">
        <v>134</v>
      </c>
      <c r="F6698" s="122">
        <v>0</v>
      </c>
      <c r="G6698" s="122">
        <v>0</v>
      </c>
      <c r="H6698" s="120">
        <v>2019</v>
      </c>
      <c r="I6698" t="str">
        <f>IF(J6698="natural gas",VLOOKUP(D6698,'Cross-Page Data'!$I$4:$J$13,2,FALSE),IF(J6698="solar",VLOOKUP('Form 923'!D6698,'Cross-Page Data'!$I$14:$J$117,2,FALSE),J6698))</f>
        <v>biomass</v>
      </c>
      <c r="J6698" t="str">
        <f>VLOOKUP(E6698,'Cross-Page Data'!$D$4:$F$48,3,FALSE)</f>
        <v>biomass</v>
      </c>
      <c r="K6698" t="b">
        <f t="shared" si="104"/>
        <v>1</v>
      </c>
    </row>
    <row r="6699" spans="1:11">
      <c r="A6699" s="120">
        <v>54592</v>
      </c>
      <c r="B6699" s="121" t="s">
        <v>201</v>
      </c>
      <c r="C6699" s="121" t="s">
        <v>206</v>
      </c>
      <c r="D6699" s="121" t="s">
        <v>79</v>
      </c>
      <c r="E6699" s="121" t="s">
        <v>70</v>
      </c>
      <c r="F6699" s="122">
        <v>0</v>
      </c>
      <c r="G6699" s="122">
        <v>0</v>
      </c>
      <c r="H6699" s="120">
        <v>2019</v>
      </c>
      <c r="I6699" t="str">
        <f>IF(J6699="natural gas",VLOOKUP(D6699,'Cross-Page Data'!$I$4:$J$13,2,FALSE),IF(J6699="solar",VLOOKUP('Form 923'!D6699,'Cross-Page Data'!$I$14:$J$117,2,FALSE),J6699))</f>
        <v>heavy or residual fuel oil</v>
      </c>
      <c r="J6699" t="str">
        <f>VLOOKUP(E6699,'Cross-Page Data'!$D$4:$F$48,3,FALSE)</f>
        <v>heavy or residual fuel oil</v>
      </c>
      <c r="K6699" t="b">
        <f t="shared" si="104"/>
        <v>1</v>
      </c>
    </row>
    <row r="6700" ht="25.5" spans="1:11">
      <c r="A6700" s="120">
        <v>54594</v>
      </c>
      <c r="B6700" s="121" t="s">
        <v>201</v>
      </c>
      <c r="C6700" s="121" t="s">
        <v>207</v>
      </c>
      <c r="D6700" s="121" t="s">
        <v>79</v>
      </c>
      <c r="E6700" s="121" t="s">
        <v>70</v>
      </c>
      <c r="F6700" s="122">
        <v>172</v>
      </c>
      <c r="G6700" s="122">
        <v>9.566</v>
      </c>
      <c r="H6700" s="120">
        <v>2019</v>
      </c>
      <c r="I6700" t="str">
        <f>IF(J6700="natural gas",VLOOKUP(D6700,'Cross-Page Data'!$I$4:$J$13,2,FALSE),IF(J6700="solar",VLOOKUP('Form 923'!D6700,'Cross-Page Data'!$I$14:$J$117,2,FALSE),J6700))</f>
        <v>heavy or residual fuel oil</v>
      </c>
      <c r="J6700" t="str">
        <f>VLOOKUP(E6700,'Cross-Page Data'!$D$4:$F$48,3,FALSE)</f>
        <v>heavy or residual fuel oil</v>
      </c>
      <c r="K6700" t="b">
        <f t="shared" si="104"/>
        <v>0</v>
      </c>
    </row>
    <row r="6701" ht="25.5" spans="1:11">
      <c r="A6701" s="120">
        <v>54594</v>
      </c>
      <c r="B6701" s="121" t="s">
        <v>201</v>
      </c>
      <c r="C6701" s="121" t="s">
        <v>207</v>
      </c>
      <c r="D6701" s="121" t="s">
        <v>79</v>
      </c>
      <c r="E6701" s="121" t="s">
        <v>38</v>
      </c>
      <c r="F6701" s="122">
        <v>183</v>
      </c>
      <c r="G6701" s="122">
        <v>10.434</v>
      </c>
      <c r="H6701" s="120">
        <v>2019</v>
      </c>
      <c r="I6701" t="str">
        <f>IF(J6701="natural gas",VLOOKUP(D6701,'Cross-Page Data'!$I$4:$J$13,2,FALSE),IF(J6701="solar",VLOOKUP('Form 923'!D6701,'Cross-Page Data'!$I$14:$J$117,2,FALSE),J6701))</f>
        <v>natural gas peaker</v>
      </c>
      <c r="J6701" t="str">
        <f>VLOOKUP(E6701,'Cross-Page Data'!$D$4:$F$48,3,FALSE)</f>
        <v>natural gas</v>
      </c>
      <c r="K6701" t="b">
        <f t="shared" si="104"/>
        <v>0</v>
      </c>
    </row>
    <row r="6702" ht="25.5" spans="1:11">
      <c r="A6702" s="120">
        <v>54604</v>
      </c>
      <c r="B6702" s="121" t="s">
        <v>205</v>
      </c>
      <c r="C6702" s="121" t="s">
        <v>210</v>
      </c>
      <c r="D6702" s="121" t="s">
        <v>73</v>
      </c>
      <c r="E6702" s="121" t="s">
        <v>70</v>
      </c>
      <c r="F6702" s="122">
        <v>0</v>
      </c>
      <c r="G6702" s="122">
        <v>0</v>
      </c>
      <c r="H6702" s="120">
        <v>2019</v>
      </c>
      <c r="I6702" t="str">
        <f>IF(J6702="natural gas",VLOOKUP(D6702,'Cross-Page Data'!$I$4:$J$13,2,FALSE),IF(J6702="solar",VLOOKUP('Form 923'!D6702,'Cross-Page Data'!$I$14:$J$117,2,FALSE),J6702))</f>
        <v>heavy or residual fuel oil</v>
      </c>
      <c r="J6702" t="str">
        <f>VLOOKUP(E6702,'Cross-Page Data'!$D$4:$F$48,3,FALSE)</f>
        <v>heavy or residual fuel oil</v>
      </c>
      <c r="K6702" t="b">
        <f t="shared" si="104"/>
        <v>0</v>
      </c>
    </row>
    <row r="6703" ht="25.5" spans="1:11">
      <c r="A6703" s="120">
        <v>54604</v>
      </c>
      <c r="B6703" s="121" t="s">
        <v>205</v>
      </c>
      <c r="C6703" s="121" t="s">
        <v>210</v>
      </c>
      <c r="D6703" s="121" t="s">
        <v>73</v>
      </c>
      <c r="E6703" s="121" t="s">
        <v>38</v>
      </c>
      <c r="F6703" s="122">
        <v>103272</v>
      </c>
      <c r="G6703" s="122">
        <v>23608</v>
      </c>
      <c r="H6703" s="120">
        <v>2019</v>
      </c>
      <c r="I6703" t="str">
        <f>IF(J6703="natural gas",VLOOKUP(D6703,'Cross-Page Data'!$I$4:$J$13,2,FALSE),IF(J6703="solar",VLOOKUP('Form 923'!D6703,'Cross-Page Data'!$I$14:$J$117,2,FALSE),J6703))</f>
        <v>natural gas peaker</v>
      </c>
      <c r="J6703" t="str">
        <f>VLOOKUP(E6703,'Cross-Page Data'!$D$4:$F$48,3,FALSE)</f>
        <v>natural gas</v>
      </c>
      <c r="K6703" t="b">
        <f t="shared" si="104"/>
        <v>0</v>
      </c>
    </row>
    <row r="6704" ht="25.5" spans="1:11">
      <c r="A6704" s="120">
        <v>54604</v>
      </c>
      <c r="B6704" s="121" t="s">
        <v>205</v>
      </c>
      <c r="C6704" s="121" t="s">
        <v>210</v>
      </c>
      <c r="D6704" s="121" t="s">
        <v>79</v>
      </c>
      <c r="E6704" s="121" t="s">
        <v>70</v>
      </c>
      <c r="F6704" s="122">
        <v>826</v>
      </c>
      <c r="G6704" s="122">
        <v>193.52</v>
      </c>
      <c r="H6704" s="120">
        <v>2019</v>
      </c>
      <c r="I6704" t="str">
        <f>IF(J6704="natural gas",VLOOKUP(D6704,'Cross-Page Data'!$I$4:$J$13,2,FALSE),IF(J6704="solar",VLOOKUP('Form 923'!D6704,'Cross-Page Data'!$I$14:$J$117,2,FALSE),J6704))</f>
        <v>heavy or residual fuel oil</v>
      </c>
      <c r="J6704" t="str">
        <f>VLOOKUP(E6704,'Cross-Page Data'!$D$4:$F$48,3,FALSE)</f>
        <v>heavy or residual fuel oil</v>
      </c>
      <c r="K6704" t="b">
        <f t="shared" si="104"/>
        <v>0</v>
      </c>
    </row>
    <row r="6705" spans="1:11">
      <c r="A6705" s="120">
        <v>54605</v>
      </c>
      <c r="B6705" s="121" t="s">
        <v>205</v>
      </c>
      <c r="C6705" s="121" t="s">
        <v>209</v>
      </c>
      <c r="D6705" s="121" t="s">
        <v>73</v>
      </c>
      <c r="E6705" s="121" t="s">
        <v>70</v>
      </c>
      <c r="F6705" s="122">
        <v>1165</v>
      </c>
      <c r="G6705" s="122">
        <v>245.854</v>
      </c>
      <c r="H6705" s="120">
        <v>2019</v>
      </c>
      <c r="I6705" t="str">
        <f>IF(J6705="natural gas",VLOOKUP(D6705,'Cross-Page Data'!$I$4:$J$13,2,FALSE),IF(J6705="solar",VLOOKUP('Form 923'!D6705,'Cross-Page Data'!$I$14:$J$117,2,FALSE),J6705))</f>
        <v>heavy or residual fuel oil</v>
      </c>
      <c r="J6705" t="str">
        <f>VLOOKUP(E6705,'Cross-Page Data'!$D$4:$F$48,3,FALSE)</f>
        <v>heavy or residual fuel oil</v>
      </c>
      <c r="K6705" t="b">
        <f t="shared" si="104"/>
        <v>0</v>
      </c>
    </row>
    <row r="6706" spans="1:11">
      <c r="A6706" s="120">
        <v>54605</v>
      </c>
      <c r="B6706" s="121" t="s">
        <v>205</v>
      </c>
      <c r="C6706" s="121" t="s">
        <v>209</v>
      </c>
      <c r="D6706" s="121" t="s">
        <v>73</v>
      </c>
      <c r="E6706" s="121" t="s">
        <v>81</v>
      </c>
      <c r="F6706" s="122">
        <v>0</v>
      </c>
      <c r="G6706" s="122">
        <v>0</v>
      </c>
      <c r="H6706" s="120">
        <v>2019</v>
      </c>
      <c r="I6706" t="str">
        <f>IF(J6706="natural gas",VLOOKUP(D6706,'Cross-Page Data'!$I$4:$J$13,2,FALSE),IF(J6706="solar",VLOOKUP('Form 923'!D6706,'Cross-Page Data'!$I$14:$J$117,2,FALSE),J6706))</f>
        <v>petroleum</v>
      </c>
      <c r="J6706" t="str">
        <f>VLOOKUP(E6706,'Cross-Page Data'!$D$4:$F$48,3,FALSE)</f>
        <v>petroleum</v>
      </c>
      <c r="K6706" t="b">
        <f t="shared" si="104"/>
        <v>0</v>
      </c>
    </row>
    <row r="6707" spans="1:11">
      <c r="A6707" s="120">
        <v>54605</v>
      </c>
      <c r="B6707" s="121" t="s">
        <v>205</v>
      </c>
      <c r="C6707" s="121" t="s">
        <v>209</v>
      </c>
      <c r="D6707" s="121" t="s">
        <v>73</v>
      </c>
      <c r="E6707" s="121" t="s">
        <v>38</v>
      </c>
      <c r="F6707" s="122">
        <v>484395</v>
      </c>
      <c r="G6707" s="122">
        <v>99263.146</v>
      </c>
      <c r="H6707" s="120">
        <v>2019</v>
      </c>
      <c r="I6707" t="str">
        <f>IF(J6707="natural gas",VLOOKUP(D6707,'Cross-Page Data'!$I$4:$J$13,2,FALSE),IF(J6707="solar",VLOOKUP('Form 923'!D6707,'Cross-Page Data'!$I$14:$J$117,2,FALSE),J6707))</f>
        <v>natural gas peaker</v>
      </c>
      <c r="J6707" t="str">
        <f>VLOOKUP(E6707,'Cross-Page Data'!$D$4:$F$48,3,FALSE)</f>
        <v>natural gas</v>
      </c>
      <c r="K6707" t="b">
        <f t="shared" si="104"/>
        <v>0</v>
      </c>
    </row>
    <row r="6708" ht="25.5" spans="1:11">
      <c r="A6708" s="120">
        <v>54607</v>
      </c>
      <c r="B6708" s="121" t="s">
        <v>205</v>
      </c>
      <c r="C6708" s="121" t="s">
        <v>210</v>
      </c>
      <c r="D6708" s="121" t="s">
        <v>79</v>
      </c>
      <c r="E6708" s="121" t="s">
        <v>70</v>
      </c>
      <c r="F6708" s="122">
        <v>0</v>
      </c>
      <c r="G6708" s="122">
        <v>0</v>
      </c>
      <c r="H6708" s="120">
        <v>2019</v>
      </c>
      <c r="I6708" t="str">
        <f>IF(J6708="natural gas",VLOOKUP(D6708,'Cross-Page Data'!$I$4:$J$13,2,FALSE),IF(J6708="solar",VLOOKUP('Form 923'!D6708,'Cross-Page Data'!$I$14:$J$117,2,FALSE),J6708))</f>
        <v>heavy or residual fuel oil</v>
      </c>
      <c r="J6708" t="str">
        <f>VLOOKUP(E6708,'Cross-Page Data'!$D$4:$F$48,3,FALSE)</f>
        <v>heavy or residual fuel oil</v>
      </c>
      <c r="K6708" t="b">
        <f t="shared" si="104"/>
        <v>0</v>
      </c>
    </row>
    <row r="6709" ht="25.5" spans="1:11">
      <c r="A6709" s="120">
        <v>54607</v>
      </c>
      <c r="B6709" s="121" t="s">
        <v>205</v>
      </c>
      <c r="C6709" s="121" t="s">
        <v>210</v>
      </c>
      <c r="D6709" s="121" t="s">
        <v>79</v>
      </c>
      <c r="E6709" s="121" t="s">
        <v>38</v>
      </c>
      <c r="F6709" s="122">
        <v>0</v>
      </c>
      <c r="G6709" s="122">
        <v>0</v>
      </c>
      <c r="H6709" s="120">
        <v>2019</v>
      </c>
      <c r="I6709" t="str">
        <f>IF(J6709="natural gas",VLOOKUP(D6709,'Cross-Page Data'!$I$4:$J$13,2,FALSE),IF(J6709="solar",VLOOKUP('Form 923'!D6709,'Cross-Page Data'!$I$14:$J$117,2,FALSE),J6709))</f>
        <v>natural gas peaker</v>
      </c>
      <c r="J6709" t="str">
        <f>VLOOKUP(E6709,'Cross-Page Data'!$D$4:$F$48,3,FALSE)</f>
        <v>natural gas</v>
      </c>
      <c r="K6709" t="b">
        <f t="shared" si="104"/>
        <v>0</v>
      </c>
    </row>
    <row r="6710" spans="1:11">
      <c r="A6710" s="120">
        <v>54618</v>
      </c>
      <c r="B6710" s="121" t="s">
        <v>205</v>
      </c>
      <c r="C6710" s="121" t="s">
        <v>209</v>
      </c>
      <c r="D6710" s="121" t="s">
        <v>68</v>
      </c>
      <c r="E6710" s="121" t="s">
        <v>54</v>
      </c>
      <c r="F6710" s="122">
        <v>15167</v>
      </c>
      <c r="G6710" s="122">
        <v>3200.119</v>
      </c>
      <c r="H6710" s="120">
        <v>2019</v>
      </c>
      <c r="I6710" t="str">
        <f>IF(J6710="natural gas",VLOOKUP(D6710,'Cross-Page Data'!$I$4:$J$13,2,FALSE),IF(J6710="solar",VLOOKUP('Form 923'!D6710,'Cross-Page Data'!$I$14:$J$117,2,FALSE),J6710))</f>
        <v>hard coal</v>
      </c>
      <c r="J6710" t="str">
        <f>VLOOKUP(E6710,'Cross-Page Data'!$D$4:$F$48,3,FALSE)</f>
        <v>hard coal</v>
      </c>
      <c r="K6710" t="b">
        <f t="shared" si="104"/>
        <v>0</v>
      </c>
    </row>
    <row r="6711" spans="1:11">
      <c r="A6711" s="120">
        <v>54618</v>
      </c>
      <c r="B6711" s="121" t="s">
        <v>205</v>
      </c>
      <c r="C6711" s="121" t="s">
        <v>209</v>
      </c>
      <c r="D6711" s="121" t="s">
        <v>68</v>
      </c>
      <c r="E6711" s="121" t="s">
        <v>38</v>
      </c>
      <c r="F6711" s="122">
        <v>24524</v>
      </c>
      <c r="G6711" s="122">
        <v>5175.117</v>
      </c>
      <c r="H6711" s="120">
        <v>2019</v>
      </c>
      <c r="I6711" t="str">
        <f>IF(J6711="natural gas",VLOOKUP(D6711,'Cross-Page Data'!$I$4:$J$13,2,FALSE),IF(J6711="solar",VLOOKUP('Form 923'!D6711,'Cross-Page Data'!$I$14:$J$117,2,FALSE),J6711))</f>
        <v>natural gas nonpeaker - preexisting retiring</v>
      </c>
      <c r="J6711" t="str">
        <f>VLOOKUP(E6711,'Cross-Page Data'!$D$4:$F$48,3,FALSE)</f>
        <v>natural gas</v>
      </c>
      <c r="K6711" t="b">
        <f t="shared" si="104"/>
        <v>0</v>
      </c>
    </row>
    <row r="6712" spans="1:11">
      <c r="A6712" s="120">
        <v>54618</v>
      </c>
      <c r="B6712" s="121" t="s">
        <v>205</v>
      </c>
      <c r="C6712" s="121" t="s">
        <v>209</v>
      </c>
      <c r="D6712" s="121" t="s">
        <v>68</v>
      </c>
      <c r="E6712" s="121" t="s">
        <v>176</v>
      </c>
      <c r="F6712" s="122">
        <v>176429</v>
      </c>
      <c r="G6712" s="122">
        <v>37229.764</v>
      </c>
      <c r="H6712" s="120">
        <v>2019</v>
      </c>
      <c r="I6712" t="str">
        <f>IF(J6712="natural gas",VLOOKUP(D6712,'Cross-Page Data'!$I$4:$J$13,2,FALSE),IF(J6712="solar",VLOOKUP('Form 923'!D6712,'Cross-Page Data'!$I$14:$J$117,2,FALSE),J6712))</f>
        <v>biomass</v>
      </c>
      <c r="J6712" t="str">
        <f>VLOOKUP(E6712,'Cross-Page Data'!$D$4:$F$48,3,FALSE)</f>
        <v>biomass</v>
      </c>
      <c r="K6712" t="b">
        <f t="shared" si="104"/>
        <v>0</v>
      </c>
    </row>
    <row r="6713" spans="1:11">
      <c r="A6713" s="120">
        <v>54620</v>
      </c>
      <c r="B6713" s="121" t="s">
        <v>201</v>
      </c>
      <c r="C6713" s="121" t="s">
        <v>206</v>
      </c>
      <c r="D6713" s="121" t="s">
        <v>68</v>
      </c>
      <c r="E6713" s="121" t="s">
        <v>38</v>
      </c>
      <c r="F6713" s="122">
        <v>183</v>
      </c>
      <c r="G6713" s="122">
        <v>9.281</v>
      </c>
      <c r="H6713" s="120">
        <v>2019</v>
      </c>
      <c r="I6713" t="str">
        <f>IF(J6713="natural gas",VLOOKUP(D6713,'Cross-Page Data'!$I$4:$J$13,2,FALSE),IF(J6713="solar",VLOOKUP('Form 923'!D6713,'Cross-Page Data'!$I$14:$J$117,2,FALSE),J6713))</f>
        <v>natural gas nonpeaker - preexisting retiring</v>
      </c>
      <c r="J6713" t="str">
        <f>VLOOKUP(E6713,'Cross-Page Data'!$D$4:$F$48,3,FALSE)</f>
        <v>natural gas</v>
      </c>
      <c r="K6713" t="b">
        <f t="shared" si="104"/>
        <v>1</v>
      </c>
    </row>
    <row r="6714" spans="1:11">
      <c r="A6714" s="120">
        <v>54620</v>
      </c>
      <c r="B6714" s="121" t="s">
        <v>201</v>
      </c>
      <c r="C6714" s="121" t="s">
        <v>206</v>
      </c>
      <c r="D6714" s="121" t="s">
        <v>68</v>
      </c>
      <c r="E6714" s="121" t="s">
        <v>176</v>
      </c>
      <c r="F6714" s="122">
        <v>1818827</v>
      </c>
      <c r="G6714" s="122">
        <v>91648.719</v>
      </c>
      <c r="H6714" s="120">
        <v>2019</v>
      </c>
      <c r="I6714" t="str">
        <f>IF(J6714="natural gas",VLOOKUP(D6714,'Cross-Page Data'!$I$4:$J$13,2,FALSE),IF(J6714="solar",VLOOKUP('Form 923'!D6714,'Cross-Page Data'!$I$14:$J$117,2,FALSE),J6714))</f>
        <v>biomass</v>
      </c>
      <c r="J6714" t="str">
        <f>VLOOKUP(E6714,'Cross-Page Data'!$D$4:$F$48,3,FALSE)</f>
        <v>biomass</v>
      </c>
      <c r="K6714" t="b">
        <f t="shared" si="104"/>
        <v>1</v>
      </c>
    </row>
    <row r="6715" ht="25.5" spans="1:11">
      <c r="A6715" s="120">
        <v>54624</v>
      </c>
      <c r="B6715" s="121" t="s">
        <v>205</v>
      </c>
      <c r="C6715" s="121" t="s">
        <v>210</v>
      </c>
      <c r="D6715" s="121" t="s">
        <v>79</v>
      </c>
      <c r="E6715" s="121" t="s">
        <v>90</v>
      </c>
      <c r="F6715" s="122">
        <v>0</v>
      </c>
      <c r="G6715" s="122">
        <v>0</v>
      </c>
      <c r="H6715" s="120">
        <v>2019</v>
      </c>
      <c r="I6715" t="str">
        <f>IF(J6715="natural gas",VLOOKUP(D6715,'Cross-Page Data'!$I$4:$J$13,2,FALSE),IF(J6715="solar",VLOOKUP('Form 923'!D6715,'Cross-Page Data'!$I$14:$J$117,2,FALSE),J6715))</f>
        <v>biomass</v>
      </c>
      <c r="J6715" t="str">
        <f>VLOOKUP(E6715,'Cross-Page Data'!$D$4:$F$48,3,FALSE)</f>
        <v>biomass</v>
      </c>
      <c r="K6715" t="b">
        <f t="shared" si="104"/>
        <v>0</v>
      </c>
    </row>
    <row r="6716" ht="25.5" spans="1:11">
      <c r="A6716" s="120">
        <v>54624</v>
      </c>
      <c r="B6716" s="121" t="s">
        <v>205</v>
      </c>
      <c r="C6716" s="121" t="s">
        <v>210</v>
      </c>
      <c r="D6716" s="121" t="s">
        <v>79</v>
      </c>
      <c r="E6716" s="121" t="s">
        <v>38</v>
      </c>
      <c r="F6716" s="122">
        <v>2538</v>
      </c>
      <c r="G6716" s="122">
        <v>416.44</v>
      </c>
      <c r="H6716" s="120">
        <v>2019</v>
      </c>
      <c r="I6716" t="str">
        <f>IF(J6716="natural gas",VLOOKUP(D6716,'Cross-Page Data'!$I$4:$J$13,2,FALSE),IF(J6716="solar",VLOOKUP('Form 923'!D6716,'Cross-Page Data'!$I$14:$J$117,2,FALSE),J6716))</f>
        <v>natural gas peaker</v>
      </c>
      <c r="J6716" t="str">
        <f>VLOOKUP(E6716,'Cross-Page Data'!$D$4:$F$48,3,FALSE)</f>
        <v>natural gas</v>
      </c>
      <c r="K6716" t="b">
        <f t="shared" si="104"/>
        <v>0</v>
      </c>
    </row>
    <row r="6717" ht="25.5" spans="1:11">
      <c r="A6717" s="120">
        <v>54624</v>
      </c>
      <c r="B6717" s="121" t="s">
        <v>205</v>
      </c>
      <c r="C6717" s="121" t="s">
        <v>210</v>
      </c>
      <c r="D6717" s="121" t="s">
        <v>79</v>
      </c>
      <c r="E6717" s="121" t="s">
        <v>130</v>
      </c>
      <c r="F6717" s="122">
        <v>87850</v>
      </c>
      <c r="G6717" s="122">
        <v>14418.56</v>
      </c>
      <c r="H6717" s="120">
        <v>2019</v>
      </c>
      <c r="I6717" t="str">
        <f>IF(J6717="natural gas",VLOOKUP(D6717,'Cross-Page Data'!$I$4:$J$13,2,FALSE),IF(J6717="solar",VLOOKUP('Form 923'!D6717,'Cross-Page Data'!$I$14:$J$117,2,FALSE),J6717))</f>
        <v>biomass</v>
      </c>
      <c r="J6717" t="str">
        <f>VLOOKUP(E6717,'Cross-Page Data'!$D$4:$F$48,3,FALSE)</f>
        <v>biomass</v>
      </c>
      <c r="K6717" t="b">
        <f t="shared" si="104"/>
        <v>0</v>
      </c>
    </row>
    <row r="6718" ht="25.5" spans="1:11">
      <c r="A6718" s="120">
        <v>54625</v>
      </c>
      <c r="B6718" s="121" t="s">
        <v>201</v>
      </c>
      <c r="C6718" s="121" t="s">
        <v>207</v>
      </c>
      <c r="D6718" s="121" t="s">
        <v>68</v>
      </c>
      <c r="E6718" s="121" t="s">
        <v>70</v>
      </c>
      <c r="F6718" s="122">
        <v>63352</v>
      </c>
      <c r="G6718" s="122">
        <v>3334.692</v>
      </c>
      <c r="H6718" s="120">
        <v>2019</v>
      </c>
      <c r="I6718" t="str">
        <f>IF(J6718="natural gas",VLOOKUP(D6718,'Cross-Page Data'!$I$4:$J$13,2,FALSE),IF(J6718="solar",VLOOKUP('Form 923'!D6718,'Cross-Page Data'!$I$14:$J$117,2,FALSE),J6718))</f>
        <v>heavy or residual fuel oil</v>
      </c>
      <c r="J6718" t="str">
        <f>VLOOKUP(E6718,'Cross-Page Data'!$D$4:$F$48,3,FALSE)</f>
        <v>heavy or residual fuel oil</v>
      </c>
      <c r="K6718" t="b">
        <f t="shared" si="104"/>
        <v>0</v>
      </c>
    </row>
    <row r="6719" ht="25.5" spans="1:11">
      <c r="A6719" s="120">
        <v>54625</v>
      </c>
      <c r="B6719" s="121" t="s">
        <v>201</v>
      </c>
      <c r="C6719" s="121" t="s">
        <v>207</v>
      </c>
      <c r="D6719" s="121" t="s">
        <v>68</v>
      </c>
      <c r="E6719" s="121" t="s">
        <v>105</v>
      </c>
      <c r="F6719" s="122">
        <v>1658099</v>
      </c>
      <c r="G6719" s="122">
        <v>89843.085</v>
      </c>
      <c r="H6719" s="120">
        <v>2019</v>
      </c>
      <c r="I6719" t="str">
        <f>IF(J6719="natural gas",VLOOKUP(D6719,'Cross-Page Data'!$I$4:$J$13,2,FALSE),IF(J6719="solar",VLOOKUP('Form 923'!D6719,'Cross-Page Data'!$I$14:$J$117,2,FALSE),J6719))</f>
        <v>municipal solid waste</v>
      </c>
      <c r="J6719" t="str">
        <f>VLOOKUP(E6719,'Cross-Page Data'!$D$4:$F$48,3,FALSE)</f>
        <v>municipal solid waste</v>
      </c>
      <c r="K6719" t="b">
        <f t="shared" si="104"/>
        <v>0</v>
      </c>
    </row>
    <row r="6720" ht="25.5" spans="1:11">
      <c r="A6720" s="120">
        <v>54625</v>
      </c>
      <c r="B6720" s="121" t="s">
        <v>201</v>
      </c>
      <c r="C6720" s="121" t="s">
        <v>207</v>
      </c>
      <c r="D6720" s="121" t="s">
        <v>68</v>
      </c>
      <c r="E6720" s="121" t="s">
        <v>110</v>
      </c>
      <c r="F6720" s="122">
        <v>2026565</v>
      </c>
      <c r="G6720" s="122">
        <v>109808.22</v>
      </c>
      <c r="H6720" s="120">
        <v>2019</v>
      </c>
      <c r="I6720" t="str">
        <f>IF(J6720="natural gas",VLOOKUP(D6720,'Cross-Page Data'!$I$4:$J$13,2,FALSE),IF(J6720="solar",VLOOKUP('Form 923'!D6720,'Cross-Page Data'!$I$14:$J$117,2,FALSE),J6720))</f>
        <v>municipal solid waste</v>
      </c>
      <c r="J6720" t="str">
        <f>VLOOKUP(E6720,'Cross-Page Data'!$D$4:$F$48,3,FALSE)</f>
        <v>municipal solid waste</v>
      </c>
      <c r="K6720" t="b">
        <f t="shared" si="104"/>
        <v>0</v>
      </c>
    </row>
    <row r="6721" spans="1:11">
      <c r="A6721" s="120">
        <v>54626</v>
      </c>
      <c r="B6721" s="121" t="s">
        <v>205</v>
      </c>
      <c r="C6721" s="121" t="s">
        <v>208</v>
      </c>
      <c r="D6721" s="121" t="s">
        <v>68</v>
      </c>
      <c r="E6721" s="121" t="s">
        <v>54</v>
      </c>
      <c r="F6721" s="122">
        <v>0</v>
      </c>
      <c r="G6721" s="122">
        <v>0</v>
      </c>
      <c r="H6721" s="120">
        <v>2019</v>
      </c>
      <c r="I6721" t="str">
        <f>IF(J6721="natural gas",VLOOKUP(D6721,'Cross-Page Data'!$I$4:$J$13,2,FALSE),IF(J6721="solar",VLOOKUP('Form 923'!D6721,'Cross-Page Data'!$I$14:$J$117,2,FALSE),J6721))</f>
        <v>hard coal</v>
      </c>
      <c r="J6721" t="str">
        <f>VLOOKUP(E6721,'Cross-Page Data'!$D$4:$F$48,3,FALSE)</f>
        <v>hard coal</v>
      </c>
      <c r="K6721" t="b">
        <f t="shared" si="104"/>
        <v>0</v>
      </c>
    </row>
    <row r="6722" spans="1:11">
      <c r="A6722" s="120">
        <v>54626</v>
      </c>
      <c r="B6722" s="121" t="s">
        <v>205</v>
      </c>
      <c r="C6722" s="121" t="s">
        <v>208</v>
      </c>
      <c r="D6722" s="121" t="s">
        <v>68</v>
      </c>
      <c r="E6722" s="121" t="s">
        <v>38</v>
      </c>
      <c r="F6722" s="122">
        <v>35476</v>
      </c>
      <c r="G6722" s="122">
        <v>2246.992</v>
      </c>
      <c r="H6722" s="120">
        <v>2019</v>
      </c>
      <c r="I6722" t="str">
        <f>IF(J6722="natural gas",VLOOKUP(D6722,'Cross-Page Data'!$I$4:$J$13,2,FALSE),IF(J6722="solar",VLOOKUP('Form 923'!D6722,'Cross-Page Data'!$I$14:$J$117,2,FALSE),J6722))</f>
        <v>natural gas nonpeaker - preexisting retiring</v>
      </c>
      <c r="J6722" t="str">
        <f>VLOOKUP(E6722,'Cross-Page Data'!$D$4:$F$48,3,FALSE)</f>
        <v>natural gas</v>
      </c>
      <c r="K6722" t="b">
        <f t="shared" si="104"/>
        <v>0</v>
      </c>
    </row>
    <row r="6723" spans="1:11">
      <c r="A6723" s="120">
        <v>54626</v>
      </c>
      <c r="B6723" s="121" t="s">
        <v>205</v>
      </c>
      <c r="C6723" s="121" t="s">
        <v>208</v>
      </c>
      <c r="D6723" s="121" t="s">
        <v>68</v>
      </c>
      <c r="E6723" s="121" t="s">
        <v>144</v>
      </c>
      <c r="F6723" s="122">
        <v>0</v>
      </c>
      <c r="G6723" s="122">
        <v>0</v>
      </c>
      <c r="H6723" s="120">
        <v>2019</v>
      </c>
      <c r="I6723" t="str">
        <f>IF(J6723="natural gas",VLOOKUP(D6723,'Cross-Page Data'!$I$4:$J$13,2,FALSE),IF(J6723="solar",VLOOKUP('Form 923'!D6723,'Cross-Page Data'!$I$14:$J$117,2,FALSE),J6723))</f>
        <v>petroleum</v>
      </c>
      <c r="J6723" t="str">
        <f>VLOOKUP(E6723,'Cross-Page Data'!$D$4:$F$48,3,FALSE)</f>
        <v>petroleum</v>
      </c>
      <c r="K6723" t="b">
        <f t="shared" si="104"/>
        <v>0</v>
      </c>
    </row>
    <row r="6724" spans="1:11">
      <c r="A6724" s="120">
        <v>54626</v>
      </c>
      <c r="B6724" s="121" t="s">
        <v>205</v>
      </c>
      <c r="C6724" s="121" t="s">
        <v>208</v>
      </c>
      <c r="D6724" s="121" t="s">
        <v>68</v>
      </c>
      <c r="E6724" s="121" t="s">
        <v>176</v>
      </c>
      <c r="F6724" s="122">
        <v>4482743</v>
      </c>
      <c r="G6724" s="122">
        <v>289509.01</v>
      </c>
      <c r="H6724" s="120">
        <v>2019</v>
      </c>
      <c r="I6724" t="str">
        <f>IF(J6724="natural gas",VLOOKUP(D6724,'Cross-Page Data'!$I$4:$J$13,2,FALSE),IF(J6724="solar",VLOOKUP('Form 923'!D6724,'Cross-Page Data'!$I$14:$J$117,2,FALSE),J6724))</f>
        <v>biomass</v>
      </c>
      <c r="J6724" t="str">
        <f>VLOOKUP(E6724,'Cross-Page Data'!$D$4:$F$48,3,FALSE)</f>
        <v>biomass</v>
      </c>
      <c r="K6724" t="b">
        <f t="shared" si="104"/>
        <v>0</v>
      </c>
    </row>
    <row r="6725" spans="1:11">
      <c r="A6725" s="120">
        <v>54627</v>
      </c>
      <c r="B6725" s="121" t="s">
        <v>205</v>
      </c>
      <c r="C6725" s="121" t="s">
        <v>208</v>
      </c>
      <c r="D6725" s="121" t="s">
        <v>68</v>
      </c>
      <c r="E6725" s="121" t="s">
        <v>35</v>
      </c>
      <c r="F6725" s="122">
        <v>798327</v>
      </c>
      <c r="G6725" s="122">
        <v>71253.306</v>
      </c>
      <c r="H6725" s="120">
        <v>2019</v>
      </c>
      <c r="I6725" t="str">
        <f>IF(J6725="natural gas",VLOOKUP(D6725,'Cross-Page Data'!$I$4:$J$13,2,FALSE),IF(J6725="solar",VLOOKUP('Form 923'!D6725,'Cross-Page Data'!$I$14:$J$117,2,FALSE),J6725))</f>
        <v>biomass</v>
      </c>
      <c r="J6725" t="str">
        <f>VLOOKUP(E6725,'Cross-Page Data'!$D$4:$F$48,3,FALSE)</f>
        <v>biomass</v>
      </c>
      <c r="K6725" t="b">
        <f t="shared" si="104"/>
        <v>0</v>
      </c>
    </row>
    <row r="6726" spans="1:11">
      <c r="A6726" s="120">
        <v>54627</v>
      </c>
      <c r="B6726" s="121" t="s">
        <v>205</v>
      </c>
      <c r="C6726" s="121" t="s">
        <v>208</v>
      </c>
      <c r="D6726" s="121" t="s">
        <v>68</v>
      </c>
      <c r="E6726" s="121" t="s">
        <v>70</v>
      </c>
      <c r="F6726" s="122">
        <v>0</v>
      </c>
      <c r="G6726" s="122">
        <v>0</v>
      </c>
      <c r="H6726" s="120">
        <v>2019</v>
      </c>
      <c r="I6726" t="str">
        <f>IF(J6726="natural gas",VLOOKUP(D6726,'Cross-Page Data'!$I$4:$J$13,2,FALSE),IF(J6726="solar",VLOOKUP('Form 923'!D6726,'Cross-Page Data'!$I$14:$J$117,2,FALSE),J6726))</f>
        <v>heavy or residual fuel oil</v>
      </c>
      <c r="J6726" t="str">
        <f>VLOOKUP(E6726,'Cross-Page Data'!$D$4:$F$48,3,FALSE)</f>
        <v>heavy or residual fuel oil</v>
      </c>
      <c r="K6726" t="b">
        <f t="shared" si="104"/>
        <v>0</v>
      </c>
    </row>
    <row r="6727" spans="1:11">
      <c r="A6727" s="120">
        <v>54627</v>
      </c>
      <c r="B6727" s="121" t="s">
        <v>205</v>
      </c>
      <c r="C6727" s="121" t="s">
        <v>208</v>
      </c>
      <c r="D6727" s="121" t="s">
        <v>68</v>
      </c>
      <c r="E6727" s="121" t="s">
        <v>38</v>
      </c>
      <c r="F6727" s="122">
        <v>81453</v>
      </c>
      <c r="G6727" s="122">
        <v>7619.342</v>
      </c>
      <c r="H6727" s="120">
        <v>2019</v>
      </c>
      <c r="I6727" t="str">
        <f>IF(J6727="natural gas",VLOOKUP(D6727,'Cross-Page Data'!$I$4:$J$13,2,FALSE),IF(J6727="solar",VLOOKUP('Form 923'!D6727,'Cross-Page Data'!$I$14:$J$117,2,FALSE),J6727))</f>
        <v>natural gas nonpeaker - preexisting retiring</v>
      </c>
      <c r="J6727" t="str">
        <f>VLOOKUP(E6727,'Cross-Page Data'!$D$4:$F$48,3,FALSE)</f>
        <v>natural gas</v>
      </c>
      <c r="K6727" t="b">
        <f t="shared" ref="K6727:K6790" si="105">IF(AND($N$6=FALSE,OR(C6727="Commercial NAICS Cogen",C6727="Industrial NAICS Cogen",C6727="NAICS-22 Cogen")),FALSE,IF(AND($N$7=FALSE,OR(C6727="Commercial NAICS Cogen",C6727="Commercial NAICS Non-Cogen",C6727="industrial NAICS Cogen",C6727="industrial NAICS non-cogen")),FALSE,TRUE))</f>
        <v>0</v>
      </c>
    </row>
    <row r="6728" spans="1:11">
      <c r="A6728" s="120">
        <v>54627</v>
      </c>
      <c r="B6728" s="121" t="s">
        <v>205</v>
      </c>
      <c r="C6728" s="121" t="s">
        <v>208</v>
      </c>
      <c r="D6728" s="121" t="s">
        <v>68</v>
      </c>
      <c r="E6728" s="121" t="s">
        <v>176</v>
      </c>
      <c r="F6728" s="122">
        <v>0</v>
      </c>
      <c r="G6728" s="122">
        <v>0</v>
      </c>
      <c r="H6728" s="120">
        <v>2019</v>
      </c>
      <c r="I6728" t="str">
        <f>IF(J6728="natural gas",VLOOKUP(D6728,'Cross-Page Data'!$I$4:$J$13,2,FALSE),IF(J6728="solar",VLOOKUP('Form 923'!D6728,'Cross-Page Data'!$I$14:$J$117,2,FALSE),J6728))</f>
        <v>biomass</v>
      </c>
      <c r="J6728" t="str">
        <f>VLOOKUP(E6728,'Cross-Page Data'!$D$4:$F$48,3,FALSE)</f>
        <v>biomass</v>
      </c>
      <c r="K6728" t="b">
        <f t="shared" si="105"/>
        <v>0</v>
      </c>
    </row>
    <row r="6729" spans="1:11">
      <c r="A6729" s="120">
        <v>54628</v>
      </c>
      <c r="B6729" s="121" t="s">
        <v>205</v>
      </c>
      <c r="C6729" s="121" t="s">
        <v>209</v>
      </c>
      <c r="D6729" s="121" t="s">
        <v>73</v>
      </c>
      <c r="E6729" s="121" t="s">
        <v>38</v>
      </c>
      <c r="F6729" s="122">
        <v>247344</v>
      </c>
      <c r="G6729" s="122">
        <v>49730.1</v>
      </c>
      <c r="H6729" s="120">
        <v>2019</v>
      </c>
      <c r="I6729" t="str">
        <f>IF(J6729="natural gas",VLOOKUP(D6729,'Cross-Page Data'!$I$4:$J$13,2,FALSE),IF(J6729="solar",VLOOKUP('Form 923'!D6729,'Cross-Page Data'!$I$14:$J$117,2,FALSE),J6729))</f>
        <v>natural gas peaker</v>
      </c>
      <c r="J6729" t="str">
        <f>VLOOKUP(E6729,'Cross-Page Data'!$D$4:$F$48,3,FALSE)</f>
        <v>natural gas</v>
      </c>
      <c r="K6729" t="b">
        <f t="shared" si="105"/>
        <v>0</v>
      </c>
    </row>
    <row r="6730" spans="1:11">
      <c r="A6730" s="120">
        <v>54630</v>
      </c>
      <c r="B6730" s="121" t="s">
        <v>205</v>
      </c>
      <c r="C6730" s="121" t="s">
        <v>209</v>
      </c>
      <c r="D6730" s="121" t="s">
        <v>73</v>
      </c>
      <c r="E6730" s="121" t="s">
        <v>38</v>
      </c>
      <c r="F6730" s="122">
        <v>367342</v>
      </c>
      <c r="G6730" s="122">
        <v>20565</v>
      </c>
      <c r="H6730" s="120">
        <v>2019</v>
      </c>
      <c r="I6730" t="str">
        <f>IF(J6730="natural gas",VLOOKUP(D6730,'Cross-Page Data'!$I$4:$J$13,2,FALSE),IF(J6730="solar",VLOOKUP('Form 923'!D6730,'Cross-Page Data'!$I$14:$J$117,2,FALSE),J6730))</f>
        <v>natural gas peaker</v>
      </c>
      <c r="J6730" t="str">
        <f>VLOOKUP(E6730,'Cross-Page Data'!$D$4:$F$48,3,FALSE)</f>
        <v>natural gas</v>
      </c>
      <c r="K6730" t="b">
        <f t="shared" si="105"/>
        <v>0</v>
      </c>
    </row>
    <row r="6731" spans="1:11">
      <c r="A6731" s="120">
        <v>54630</v>
      </c>
      <c r="B6731" s="121" t="s">
        <v>205</v>
      </c>
      <c r="C6731" s="121" t="s">
        <v>209</v>
      </c>
      <c r="D6731" s="121" t="s">
        <v>79</v>
      </c>
      <c r="E6731" s="121" t="s">
        <v>70</v>
      </c>
      <c r="F6731" s="122">
        <v>447</v>
      </c>
      <c r="G6731" s="122">
        <v>81</v>
      </c>
      <c r="H6731" s="120">
        <v>2019</v>
      </c>
      <c r="I6731" t="str">
        <f>IF(J6731="natural gas",VLOOKUP(D6731,'Cross-Page Data'!$I$4:$J$13,2,FALSE),IF(J6731="solar",VLOOKUP('Form 923'!D6731,'Cross-Page Data'!$I$14:$J$117,2,FALSE),J6731))</f>
        <v>heavy or residual fuel oil</v>
      </c>
      <c r="J6731" t="str">
        <f>VLOOKUP(E6731,'Cross-Page Data'!$D$4:$F$48,3,FALSE)</f>
        <v>heavy or residual fuel oil</v>
      </c>
      <c r="K6731" t="b">
        <f t="shared" si="105"/>
        <v>0</v>
      </c>
    </row>
    <row r="6732" spans="1:11">
      <c r="A6732" s="120">
        <v>54634</v>
      </c>
      <c r="B6732" s="121" t="s">
        <v>205</v>
      </c>
      <c r="C6732" s="121" t="s">
        <v>208</v>
      </c>
      <c r="D6732" s="121" t="s">
        <v>68</v>
      </c>
      <c r="E6732" s="121" t="s">
        <v>70</v>
      </c>
      <c r="F6732" s="122">
        <v>40740</v>
      </c>
      <c r="G6732" s="122">
        <v>2642.425</v>
      </c>
      <c r="H6732" s="120">
        <v>2019</v>
      </c>
      <c r="I6732" t="str">
        <f>IF(J6732="natural gas",VLOOKUP(D6732,'Cross-Page Data'!$I$4:$J$13,2,FALSE),IF(J6732="solar",VLOOKUP('Form 923'!D6732,'Cross-Page Data'!$I$14:$J$117,2,FALSE),J6732))</f>
        <v>heavy or residual fuel oil</v>
      </c>
      <c r="J6732" t="str">
        <f>VLOOKUP(E6732,'Cross-Page Data'!$D$4:$F$48,3,FALSE)</f>
        <v>heavy or residual fuel oil</v>
      </c>
      <c r="K6732" t="b">
        <f t="shared" si="105"/>
        <v>0</v>
      </c>
    </row>
    <row r="6733" spans="1:11">
      <c r="A6733" s="120">
        <v>54634</v>
      </c>
      <c r="B6733" s="121" t="s">
        <v>205</v>
      </c>
      <c r="C6733" s="121" t="s">
        <v>208</v>
      </c>
      <c r="D6733" s="121" t="s">
        <v>68</v>
      </c>
      <c r="E6733" s="121" t="s">
        <v>172</v>
      </c>
      <c r="F6733" s="122">
        <v>9103474</v>
      </c>
      <c r="G6733" s="122">
        <v>597851.58</v>
      </c>
      <c r="H6733" s="120">
        <v>2019</v>
      </c>
      <c r="I6733" t="str">
        <f>IF(J6733="natural gas",VLOOKUP(D6733,'Cross-Page Data'!$I$4:$J$13,2,FALSE),IF(J6733="solar",VLOOKUP('Form 923'!D6733,'Cross-Page Data'!$I$14:$J$117,2,FALSE),J6733))</f>
        <v>hard coal</v>
      </c>
      <c r="J6733" t="str">
        <f>VLOOKUP(E6733,'Cross-Page Data'!$D$4:$F$48,3,FALSE)</f>
        <v>hard coal</v>
      </c>
      <c r="K6733" t="b">
        <f t="shared" si="105"/>
        <v>0</v>
      </c>
    </row>
    <row r="6734" spans="1:11">
      <c r="A6734" s="120">
        <v>54639</v>
      </c>
      <c r="B6734" s="121" t="s">
        <v>201</v>
      </c>
      <c r="C6734" s="121" t="s">
        <v>206</v>
      </c>
      <c r="D6734" s="121" t="s">
        <v>116</v>
      </c>
      <c r="E6734" s="121" t="s">
        <v>170</v>
      </c>
      <c r="F6734" s="122">
        <v>1135458</v>
      </c>
      <c r="G6734" s="122">
        <v>127551</v>
      </c>
      <c r="H6734" s="120">
        <v>2019</v>
      </c>
      <c r="I6734" t="str">
        <f>IF(J6734="natural gas",VLOOKUP(D6734,'Cross-Page Data'!$I$4:$J$13,2,FALSE),IF(J6734="solar",VLOOKUP('Form 923'!D6734,'Cross-Page Data'!$I$14:$J$117,2,FALSE),J6734))</f>
        <v>hydro</v>
      </c>
      <c r="J6734" t="str">
        <f>VLOOKUP(E6734,'Cross-Page Data'!$D$4:$F$48,3,FALSE)</f>
        <v>hydro</v>
      </c>
      <c r="K6734" t="b">
        <f t="shared" si="105"/>
        <v>1</v>
      </c>
    </row>
    <row r="6735" spans="1:11">
      <c r="A6735" s="120">
        <v>54640</v>
      </c>
      <c r="B6735" s="121" t="s">
        <v>201</v>
      </c>
      <c r="C6735" s="121" t="s">
        <v>206</v>
      </c>
      <c r="D6735" s="121" t="s">
        <v>39</v>
      </c>
      <c r="E6735" s="121" t="s">
        <v>70</v>
      </c>
      <c r="F6735" s="122">
        <v>0</v>
      </c>
      <c r="G6735" s="122">
        <v>0</v>
      </c>
      <c r="H6735" s="120">
        <v>2019</v>
      </c>
      <c r="I6735" t="str">
        <f>IF(J6735="natural gas",VLOOKUP(D6735,'Cross-Page Data'!$I$4:$J$13,2,FALSE),IF(J6735="solar",VLOOKUP('Form 923'!D6735,'Cross-Page Data'!$I$14:$J$117,2,FALSE),J6735))</f>
        <v>heavy or residual fuel oil</v>
      </c>
      <c r="J6735" t="str">
        <f>VLOOKUP(E6735,'Cross-Page Data'!$D$4:$F$48,3,FALSE)</f>
        <v>heavy or residual fuel oil</v>
      </c>
      <c r="K6735" t="b">
        <f t="shared" si="105"/>
        <v>1</v>
      </c>
    </row>
    <row r="6736" spans="1:11">
      <c r="A6736" s="120">
        <v>54640</v>
      </c>
      <c r="B6736" s="121" t="s">
        <v>201</v>
      </c>
      <c r="C6736" s="121" t="s">
        <v>206</v>
      </c>
      <c r="D6736" s="121" t="s">
        <v>39</v>
      </c>
      <c r="E6736" s="121" t="s">
        <v>38</v>
      </c>
      <c r="F6736" s="122">
        <v>0</v>
      </c>
      <c r="G6736" s="122">
        <v>119876</v>
      </c>
      <c r="H6736" s="120">
        <v>2019</v>
      </c>
      <c r="I6736" t="str">
        <f>IF(J6736="natural gas",VLOOKUP(D6736,'Cross-Page Data'!$I$4:$J$13,2,FALSE),IF(J6736="solar",VLOOKUP('Form 923'!D6736,'Cross-Page Data'!$I$14:$J$117,2,FALSE),J6736))</f>
        <v>natural gas nonpeaker - preexisting nonretiring</v>
      </c>
      <c r="J6736" t="str">
        <f>VLOOKUP(E6736,'Cross-Page Data'!$D$4:$F$48,3,FALSE)</f>
        <v>natural gas</v>
      </c>
      <c r="K6736" t="b">
        <f t="shared" si="105"/>
        <v>1</v>
      </c>
    </row>
    <row r="6737" spans="1:11">
      <c r="A6737" s="120">
        <v>54640</v>
      </c>
      <c r="B6737" s="121" t="s">
        <v>201</v>
      </c>
      <c r="C6737" s="121" t="s">
        <v>206</v>
      </c>
      <c r="D6737" s="121" t="s">
        <v>61</v>
      </c>
      <c r="E6737" s="121" t="s">
        <v>70</v>
      </c>
      <c r="F6737" s="122">
        <v>0</v>
      </c>
      <c r="G6737" s="122">
        <v>0</v>
      </c>
      <c r="H6737" s="120">
        <v>2019</v>
      </c>
      <c r="I6737" t="str">
        <f>IF(J6737="natural gas",VLOOKUP(D6737,'Cross-Page Data'!$I$4:$J$13,2,FALSE),IF(J6737="solar",VLOOKUP('Form 923'!D6737,'Cross-Page Data'!$I$14:$J$117,2,FALSE),J6737))</f>
        <v>heavy or residual fuel oil</v>
      </c>
      <c r="J6737" t="str">
        <f>VLOOKUP(E6737,'Cross-Page Data'!$D$4:$F$48,3,FALSE)</f>
        <v>heavy or residual fuel oil</v>
      </c>
      <c r="K6737" t="b">
        <f t="shared" si="105"/>
        <v>1</v>
      </c>
    </row>
    <row r="6738" spans="1:11">
      <c r="A6738" s="120">
        <v>54640</v>
      </c>
      <c r="B6738" s="121" t="s">
        <v>201</v>
      </c>
      <c r="C6738" s="121" t="s">
        <v>206</v>
      </c>
      <c r="D6738" s="121" t="s">
        <v>61</v>
      </c>
      <c r="E6738" s="121" t="s">
        <v>38</v>
      </c>
      <c r="F6738" s="122">
        <v>3050466</v>
      </c>
      <c r="G6738" s="122">
        <v>245372</v>
      </c>
      <c r="H6738" s="120">
        <v>2019</v>
      </c>
      <c r="I6738" t="str">
        <f>IF(J6738="natural gas",VLOOKUP(D6738,'Cross-Page Data'!$I$4:$J$13,2,FALSE),IF(J6738="solar",VLOOKUP('Form 923'!D6738,'Cross-Page Data'!$I$14:$J$117,2,FALSE),J6738))</f>
        <v>natural gas nonpeaker - preexisting nonretiring</v>
      </c>
      <c r="J6738" t="str">
        <f>VLOOKUP(E6738,'Cross-Page Data'!$D$4:$F$48,3,FALSE)</f>
        <v>natural gas</v>
      </c>
      <c r="K6738" t="b">
        <f t="shared" si="105"/>
        <v>1</v>
      </c>
    </row>
    <row r="6739" spans="1:11">
      <c r="A6739" s="120">
        <v>54646</v>
      </c>
      <c r="B6739" s="121" t="s">
        <v>205</v>
      </c>
      <c r="C6739" s="121" t="s">
        <v>208</v>
      </c>
      <c r="D6739" s="121" t="s">
        <v>39</v>
      </c>
      <c r="E6739" s="121" t="s">
        <v>70</v>
      </c>
      <c r="F6739" s="122">
        <v>12953</v>
      </c>
      <c r="G6739" s="122">
        <v>1594.419</v>
      </c>
      <c r="H6739" s="120">
        <v>2019</v>
      </c>
      <c r="I6739" t="str">
        <f>IF(J6739="natural gas",VLOOKUP(D6739,'Cross-Page Data'!$I$4:$J$13,2,FALSE),IF(J6739="solar",VLOOKUP('Form 923'!D6739,'Cross-Page Data'!$I$14:$J$117,2,FALSE),J6739))</f>
        <v>heavy or residual fuel oil</v>
      </c>
      <c r="J6739" t="str">
        <f>VLOOKUP(E6739,'Cross-Page Data'!$D$4:$F$48,3,FALSE)</f>
        <v>heavy or residual fuel oil</v>
      </c>
      <c r="K6739" t="b">
        <f t="shared" si="105"/>
        <v>0</v>
      </c>
    </row>
    <row r="6740" spans="1:11">
      <c r="A6740" s="120">
        <v>54646</v>
      </c>
      <c r="B6740" s="121" t="s">
        <v>205</v>
      </c>
      <c r="C6740" s="121" t="s">
        <v>208</v>
      </c>
      <c r="D6740" s="121" t="s">
        <v>39</v>
      </c>
      <c r="E6740" s="121" t="s">
        <v>152</v>
      </c>
      <c r="F6740" s="122">
        <v>0</v>
      </c>
      <c r="G6740" s="122">
        <v>284203.58</v>
      </c>
      <c r="H6740" s="120">
        <v>2019</v>
      </c>
      <c r="I6740" t="str">
        <f>IF(J6740="natural gas",VLOOKUP(D6740,'Cross-Page Data'!$I$4:$J$13,2,FALSE),IF(J6740="solar",VLOOKUP('Form 923'!D6740,'Cross-Page Data'!$I$14:$J$117,2,FALSE),J6740))</f>
        <v>heavy or residual fuel oil</v>
      </c>
      <c r="J6740" t="str">
        <f>VLOOKUP(E6740,'Cross-Page Data'!$D$4:$F$48,3,FALSE)</f>
        <v>heavy or residual fuel oil</v>
      </c>
      <c r="K6740" t="b">
        <f t="shared" si="105"/>
        <v>0</v>
      </c>
    </row>
    <row r="6741" spans="1:11">
      <c r="A6741" s="120">
        <v>54646</v>
      </c>
      <c r="B6741" s="121" t="s">
        <v>205</v>
      </c>
      <c r="C6741" s="121" t="s">
        <v>208</v>
      </c>
      <c r="D6741" s="121" t="s">
        <v>61</v>
      </c>
      <c r="E6741" s="121" t="s">
        <v>70</v>
      </c>
      <c r="F6741" s="122">
        <v>0</v>
      </c>
      <c r="G6741" s="122">
        <v>0</v>
      </c>
      <c r="H6741" s="120">
        <v>2019</v>
      </c>
      <c r="I6741" t="str">
        <f>IF(J6741="natural gas",VLOOKUP(D6741,'Cross-Page Data'!$I$4:$J$13,2,FALSE),IF(J6741="solar",VLOOKUP('Form 923'!D6741,'Cross-Page Data'!$I$14:$J$117,2,FALSE),J6741))</f>
        <v>heavy or residual fuel oil</v>
      </c>
      <c r="J6741" t="str">
        <f>VLOOKUP(E6741,'Cross-Page Data'!$D$4:$F$48,3,FALSE)</f>
        <v>heavy or residual fuel oil</v>
      </c>
      <c r="K6741" t="b">
        <f t="shared" si="105"/>
        <v>0</v>
      </c>
    </row>
    <row r="6742" spans="1:11">
      <c r="A6742" s="120">
        <v>54646</v>
      </c>
      <c r="B6742" s="121" t="s">
        <v>205</v>
      </c>
      <c r="C6742" s="121" t="s">
        <v>208</v>
      </c>
      <c r="D6742" s="121" t="s">
        <v>61</v>
      </c>
      <c r="E6742" s="121" t="s">
        <v>152</v>
      </c>
      <c r="F6742" s="122">
        <v>10228062</v>
      </c>
      <c r="G6742" s="122">
        <v>975504</v>
      </c>
      <c r="H6742" s="120">
        <v>2019</v>
      </c>
      <c r="I6742" t="str">
        <f>IF(J6742="natural gas",VLOOKUP(D6742,'Cross-Page Data'!$I$4:$J$13,2,FALSE),IF(J6742="solar",VLOOKUP('Form 923'!D6742,'Cross-Page Data'!$I$14:$J$117,2,FALSE),J6742))</f>
        <v>heavy or residual fuel oil</v>
      </c>
      <c r="J6742" t="str">
        <f>VLOOKUP(E6742,'Cross-Page Data'!$D$4:$F$48,3,FALSE)</f>
        <v>heavy or residual fuel oil</v>
      </c>
      <c r="K6742" t="b">
        <f t="shared" si="105"/>
        <v>0</v>
      </c>
    </row>
    <row r="6743" spans="1:11">
      <c r="A6743" s="120">
        <v>54647</v>
      </c>
      <c r="B6743" s="121" t="s">
        <v>201</v>
      </c>
      <c r="C6743" s="121" t="s">
        <v>206</v>
      </c>
      <c r="D6743" s="121" t="s">
        <v>128</v>
      </c>
      <c r="E6743" s="121" t="s">
        <v>180</v>
      </c>
      <c r="F6743" s="122">
        <v>465111</v>
      </c>
      <c r="G6743" s="122">
        <v>52248</v>
      </c>
      <c r="H6743" s="120">
        <v>2019</v>
      </c>
      <c r="I6743" t="str">
        <f>IF(J6743="natural gas",VLOOKUP(D6743,'Cross-Page Data'!$I$4:$J$13,2,FALSE),IF(J6743="solar",VLOOKUP('Form 923'!D6743,'Cross-Page Data'!$I$14:$J$117,2,FALSE),J6743))</f>
        <v>wind</v>
      </c>
      <c r="J6743" t="str">
        <f>VLOOKUP(E6743,'Cross-Page Data'!$D$4:$F$48,3,FALSE)</f>
        <v>wind</v>
      </c>
      <c r="K6743" t="b">
        <f t="shared" si="105"/>
        <v>1</v>
      </c>
    </row>
    <row r="6744" spans="1:11">
      <c r="A6744" s="120">
        <v>54650</v>
      </c>
      <c r="B6744" s="121" t="s">
        <v>201</v>
      </c>
      <c r="C6744" s="121" t="s">
        <v>206</v>
      </c>
      <c r="D6744" s="121" t="s">
        <v>128</v>
      </c>
      <c r="E6744" s="121" t="s">
        <v>180</v>
      </c>
      <c r="F6744" s="122">
        <v>0</v>
      </c>
      <c r="G6744" s="122">
        <v>0</v>
      </c>
      <c r="H6744" s="120">
        <v>2019</v>
      </c>
      <c r="I6744" t="str">
        <f>IF(J6744="natural gas",VLOOKUP(D6744,'Cross-Page Data'!$I$4:$J$13,2,FALSE),IF(J6744="solar",VLOOKUP('Form 923'!D6744,'Cross-Page Data'!$I$14:$J$117,2,FALSE),J6744))</f>
        <v>wind</v>
      </c>
      <c r="J6744" t="str">
        <f>VLOOKUP(E6744,'Cross-Page Data'!$D$4:$F$48,3,FALSE)</f>
        <v>wind</v>
      </c>
      <c r="K6744" t="b">
        <f t="shared" si="105"/>
        <v>1</v>
      </c>
    </row>
    <row r="6745" spans="1:11">
      <c r="A6745" s="120">
        <v>54653</v>
      </c>
      <c r="B6745" s="121" t="s">
        <v>201</v>
      </c>
      <c r="C6745" s="121" t="s">
        <v>206</v>
      </c>
      <c r="D6745" s="121" t="s">
        <v>116</v>
      </c>
      <c r="E6745" s="121" t="s">
        <v>170</v>
      </c>
      <c r="F6745" s="122">
        <v>0</v>
      </c>
      <c r="G6745" s="122">
        <v>0</v>
      </c>
      <c r="H6745" s="120">
        <v>2019</v>
      </c>
      <c r="I6745" t="str">
        <f>IF(J6745="natural gas",VLOOKUP(D6745,'Cross-Page Data'!$I$4:$J$13,2,FALSE),IF(J6745="solar",VLOOKUP('Form 923'!D6745,'Cross-Page Data'!$I$14:$J$117,2,FALSE),J6745))</f>
        <v>hydro</v>
      </c>
      <c r="J6745" t="str">
        <f>VLOOKUP(E6745,'Cross-Page Data'!$D$4:$F$48,3,FALSE)</f>
        <v>hydro</v>
      </c>
      <c r="K6745" t="b">
        <f t="shared" si="105"/>
        <v>1</v>
      </c>
    </row>
    <row r="6746" spans="1:11">
      <c r="A6746" s="120">
        <v>54654</v>
      </c>
      <c r="B6746" s="121" t="s">
        <v>201</v>
      </c>
      <c r="C6746" s="121" t="s">
        <v>206</v>
      </c>
      <c r="D6746" s="121" t="s">
        <v>116</v>
      </c>
      <c r="E6746" s="121" t="s">
        <v>170</v>
      </c>
      <c r="F6746" s="122">
        <v>0</v>
      </c>
      <c r="G6746" s="122">
        <v>0</v>
      </c>
      <c r="H6746" s="120">
        <v>2019</v>
      </c>
      <c r="I6746" t="str">
        <f>IF(J6746="natural gas",VLOOKUP(D6746,'Cross-Page Data'!$I$4:$J$13,2,FALSE),IF(J6746="solar",VLOOKUP('Form 923'!D6746,'Cross-Page Data'!$I$14:$J$117,2,FALSE),J6746))</f>
        <v>hydro</v>
      </c>
      <c r="J6746" t="str">
        <f>VLOOKUP(E6746,'Cross-Page Data'!$D$4:$F$48,3,FALSE)</f>
        <v>hydro</v>
      </c>
      <c r="K6746" t="b">
        <f t="shared" si="105"/>
        <v>1</v>
      </c>
    </row>
    <row r="6747" spans="1:11">
      <c r="A6747" s="120">
        <v>54655</v>
      </c>
      <c r="B6747" s="121" t="s">
        <v>201</v>
      </c>
      <c r="C6747" s="121" t="s">
        <v>206</v>
      </c>
      <c r="D6747" s="121" t="s">
        <v>116</v>
      </c>
      <c r="E6747" s="121" t="s">
        <v>170</v>
      </c>
      <c r="F6747" s="122">
        <v>131578</v>
      </c>
      <c r="G6747" s="122">
        <v>14781</v>
      </c>
      <c r="H6747" s="120">
        <v>2019</v>
      </c>
      <c r="I6747" t="str">
        <f>IF(J6747="natural gas",VLOOKUP(D6747,'Cross-Page Data'!$I$4:$J$13,2,FALSE),IF(J6747="solar",VLOOKUP('Form 923'!D6747,'Cross-Page Data'!$I$14:$J$117,2,FALSE),J6747))</f>
        <v>hydro</v>
      </c>
      <c r="J6747" t="str">
        <f>VLOOKUP(E6747,'Cross-Page Data'!$D$4:$F$48,3,FALSE)</f>
        <v>hydro</v>
      </c>
      <c r="K6747" t="b">
        <f t="shared" si="105"/>
        <v>1</v>
      </c>
    </row>
    <row r="6748" spans="1:11">
      <c r="A6748" s="120">
        <v>54656</v>
      </c>
      <c r="B6748" s="121" t="s">
        <v>205</v>
      </c>
      <c r="C6748" s="121" t="s">
        <v>209</v>
      </c>
      <c r="D6748" s="121" t="s">
        <v>68</v>
      </c>
      <c r="E6748" s="121" t="s">
        <v>54</v>
      </c>
      <c r="F6748" s="122">
        <v>0</v>
      </c>
      <c r="G6748" s="122">
        <v>0</v>
      </c>
      <c r="H6748" s="120">
        <v>2019</v>
      </c>
      <c r="I6748" t="str">
        <f>IF(J6748="natural gas",VLOOKUP(D6748,'Cross-Page Data'!$I$4:$J$13,2,FALSE),IF(J6748="solar",VLOOKUP('Form 923'!D6748,'Cross-Page Data'!$I$14:$J$117,2,FALSE),J6748))</f>
        <v>hard coal</v>
      </c>
      <c r="J6748" t="str">
        <f>VLOOKUP(E6748,'Cross-Page Data'!$D$4:$F$48,3,FALSE)</f>
        <v>hard coal</v>
      </c>
      <c r="K6748" t="b">
        <f t="shared" si="105"/>
        <v>0</v>
      </c>
    </row>
    <row r="6749" spans="1:11">
      <c r="A6749" s="120">
        <v>54656</v>
      </c>
      <c r="B6749" s="121" t="s">
        <v>205</v>
      </c>
      <c r="C6749" s="121" t="s">
        <v>209</v>
      </c>
      <c r="D6749" s="121" t="s">
        <v>68</v>
      </c>
      <c r="E6749" s="121" t="s">
        <v>59</v>
      </c>
      <c r="F6749" s="122">
        <v>2057337</v>
      </c>
      <c r="G6749" s="122">
        <v>342613.82</v>
      </c>
      <c r="H6749" s="120">
        <v>2019</v>
      </c>
      <c r="I6749" t="str">
        <f>IF(J6749="natural gas",VLOOKUP(D6749,'Cross-Page Data'!$I$4:$J$13,2,FALSE),IF(J6749="solar",VLOOKUP('Form 923'!D6749,'Cross-Page Data'!$I$14:$J$117,2,FALSE),J6749))</f>
        <v>biomass</v>
      </c>
      <c r="J6749" t="str">
        <f>VLOOKUP(E6749,'Cross-Page Data'!$D$4:$F$48,3,FALSE)</f>
        <v>biomass</v>
      </c>
      <c r="K6749" t="b">
        <f t="shared" si="105"/>
        <v>0</v>
      </c>
    </row>
    <row r="6750" spans="1:11">
      <c r="A6750" s="120">
        <v>54656</v>
      </c>
      <c r="B6750" s="121" t="s">
        <v>205</v>
      </c>
      <c r="C6750" s="121" t="s">
        <v>209</v>
      </c>
      <c r="D6750" s="121" t="s">
        <v>68</v>
      </c>
      <c r="E6750" s="121" t="s">
        <v>38</v>
      </c>
      <c r="F6750" s="122">
        <v>204210</v>
      </c>
      <c r="G6750" s="122">
        <v>34007.554</v>
      </c>
      <c r="H6750" s="120">
        <v>2019</v>
      </c>
      <c r="I6750" t="str">
        <f>IF(J6750="natural gas",VLOOKUP(D6750,'Cross-Page Data'!$I$4:$J$13,2,FALSE),IF(J6750="solar",VLOOKUP('Form 923'!D6750,'Cross-Page Data'!$I$14:$J$117,2,FALSE),J6750))</f>
        <v>natural gas nonpeaker - preexisting retiring</v>
      </c>
      <c r="J6750" t="str">
        <f>VLOOKUP(E6750,'Cross-Page Data'!$D$4:$F$48,3,FALSE)</f>
        <v>natural gas</v>
      </c>
      <c r="K6750" t="b">
        <f t="shared" si="105"/>
        <v>0</v>
      </c>
    </row>
    <row r="6751" spans="1:11">
      <c r="A6751" s="120">
        <v>54656</v>
      </c>
      <c r="B6751" s="121" t="s">
        <v>205</v>
      </c>
      <c r="C6751" s="121" t="s">
        <v>209</v>
      </c>
      <c r="D6751" s="121" t="s">
        <v>68</v>
      </c>
      <c r="E6751" s="121" t="s">
        <v>152</v>
      </c>
      <c r="F6751" s="122">
        <v>0</v>
      </c>
      <c r="G6751" s="122">
        <v>0</v>
      </c>
      <c r="H6751" s="120">
        <v>2019</v>
      </c>
      <c r="I6751" t="str">
        <f>IF(J6751="natural gas",VLOOKUP(D6751,'Cross-Page Data'!$I$4:$J$13,2,FALSE),IF(J6751="solar",VLOOKUP('Form 923'!D6751,'Cross-Page Data'!$I$14:$J$117,2,FALSE),J6751))</f>
        <v>heavy or residual fuel oil</v>
      </c>
      <c r="J6751" t="str">
        <f>VLOOKUP(E6751,'Cross-Page Data'!$D$4:$F$48,3,FALSE)</f>
        <v>heavy or residual fuel oil</v>
      </c>
      <c r="K6751" t="b">
        <f t="shared" si="105"/>
        <v>0</v>
      </c>
    </row>
    <row r="6752" spans="1:11">
      <c r="A6752" s="120">
        <v>54656</v>
      </c>
      <c r="B6752" s="121" t="s">
        <v>205</v>
      </c>
      <c r="C6752" s="121" t="s">
        <v>209</v>
      </c>
      <c r="D6752" s="121" t="s">
        <v>68</v>
      </c>
      <c r="E6752" s="121" t="s">
        <v>160</v>
      </c>
      <c r="F6752" s="122">
        <v>0</v>
      </c>
      <c r="G6752" s="122">
        <v>0</v>
      </c>
      <c r="H6752" s="120">
        <v>2019</v>
      </c>
      <c r="I6752" t="str">
        <f>IF(J6752="natural gas",VLOOKUP(D6752,'Cross-Page Data'!$I$4:$J$13,2,FALSE),IF(J6752="solar",VLOOKUP('Form 923'!D6752,'Cross-Page Data'!$I$14:$J$117,2,FALSE),J6752))</f>
        <v>biomass</v>
      </c>
      <c r="J6752" t="str">
        <f>VLOOKUP(E6752,'Cross-Page Data'!$D$4:$F$48,3,FALSE)</f>
        <v>biomass</v>
      </c>
      <c r="K6752" t="b">
        <f t="shared" si="105"/>
        <v>0</v>
      </c>
    </row>
    <row r="6753" spans="1:11">
      <c r="A6753" s="120">
        <v>54656</v>
      </c>
      <c r="B6753" s="121" t="s">
        <v>205</v>
      </c>
      <c r="C6753" s="121" t="s">
        <v>209</v>
      </c>
      <c r="D6753" s="121" t="s">
        <v>68</v>
      </c>
      <c r="E6753" s="121" t="s">
        <v>176</v>
      </c>
      <c r="F6753" s="122">
        <v>0</v>
      </c>
      <c r="G6753" s="122">
        <v>0</v>
      </c>
      <c r="H6753" s="120">
        <v>2019</v>
      </c>
      <c r="I6753" t="str">
        <f>IF(J6753="natural gas",VLOOKUP(D6753,'Cross-Page Data'!$I$4:$J$13,2,FALSE),IF(J6753="solar",VLOOKUP('Form 923'!D6753,'Cross-Page Data'!$I$14:$J$117,2,FALSE),J6753))</f>
        <v>biomass</v>
      </c>
      <c r="J6753" t="str">
        <f>VLOOKUP(E6753,'Cross-Page Data'!$D$4:$F$48,3,FALSE)</f>
        <v>biomass</v>
      </c>
      <c r="K6753" t="b">
        <f t="shared" si="105"/>
        <v>0</v>
      </c>
    </row>
    <row r="6754" spans="1:11">
      <c r="A6754" s="120">
        <v>54661</v>
      </c>
      <c r="B6754" s="121" t="s">
        <v>201</v>
      </c>
      <c r="C6754" s="121" t="s">
        <v>206</v>
      </c>
      <c r="D6754" s="121" t="s">
        <v>79</v>
      </c>
      <c r="E6754" s="121" t="s">
        <v>90</v>
      </c>
      <c r="F6754" s="122">
        <v>602099</v>
      </c>
      <c r="G6754" s="122">
        <v>50327</v>
      </c>
      <c r="H6754" s="120">
        <v>2019</v>
      </c>
      <c r="I6754" t="str">
        <f>IF(J6754="natural gas",VLOOKUP(D6754,'Cross-Page Data'!$I$4:$J$13,2,FALSE),IF(J6754="solar",VLOOKUP('Form 923'!D6754,'Cross-Page Data'!$I$14:$J$117,2,FALSE),J6754))</f>
        <v>biomass</v>
      </c>
      <c r="J6754" t="str">
        <f>VLOOKUP(E6754,'Cross-Page Data'!$D$4:$F$48,3,FALSE)</f>
        <v>biomass</v>
      </c>
      <c r="K6754" t="b">
        <f t="shared" si="105"/>
        <v>1</v>
      </c>
    </row>
    <row r="6755" spans="1:11">
      <c r="A6755" s="120">
        <v>54662</v>
      </c>
      <c r="B6755" s="121" t="s">
        <v>201</v>
      </c>
      <c r="C6755" s="121" t="s">
        <v>206</v>
      </c>
      <c r="D6755" s="121" t="s">
        <v>79</v>
      </c>
      <c r="E6755" s="121" t="s">
        <v>90</v>
      </c>
      <c r="F6755" s="122">
        <v>276389</v>
      </c>
      <c r="G6755" s="122">
        <v>25750</v>
      </c>
      <c r="H6755" s="120">
        <v>2019</v>
      </c>
      <c r="I6755" t="str">
        <f>IF(J6755="natural gas",VLOOKUP(D6755,'Cross-Page Data'!$I$4:$J$13,2,FALSE),IF(J6755="solar",VLOOKUP('Form 923'!D6755,'Cross-Page Data'!$I$14:$J$117,2,FALSE),J6755))</f>
        <v>biomass</v>
      </c>
      <c r="J6755" t="str">
        <f>VLOOKUP(E6755,'Cross-Page Data'!$D$4:$F$48,3,FALSE)</f>
        <v>biomass</v>
      </c>
      <c r="K6755" t="b">
        <f t="shared" si="105"/>
        <v>1</v>
      </c>
    </row>
    <row r="6756" spans="1:11">
      <c r="A6756" s="120">
        <v>54663</v>
      </c>
      <c r="B6756" s="121" t="s">
        <v>201</v>
      </c>
      <c r="C6756" s="121" t="s">
        <v>206</v>
      </c>
      <c r="D6756" s="121" t="s">
        <v>73</v>
      </c>
      <c r="E6756" s="121" t="s">
        <v>90</v>
      </c>
      <c r="F6756" s="122">
        <v>568326</v>
      </c>
      <c r="G6756" s="122">
        <v>26349</v>
      </c>
      <c r="H6756" s="120">
        <v>2019</v>
      </c>
      <c r="I6756" t="str">
        <f>IF(J6756="natural gas",VLOOKUP(D6756,'Cross-Page Data'!$I$4:$J$13,2,FALSE),IF(J6756="solar",VLOOKUP('Form 923'!D6756,'Cross-Page Data'!$I$14:$J$117,2,FALSE),J6756))</f>
        <v>biomass</v>
      </c>
      <c r="J6756" t="str">
        <f>VLOOKUP(E6756,'Cross-Page Data'!$D$4:$F$48,3,FALSE)</f>
        <v>biomass</v>
      </c>
      <c r="K6756" t="b">
        <f t="shared" si="105"/>
        <v>1</v>
      </c>
    </row>
    <row r="6757" spans="1:11">
      <c r="A6757" s="120">
        <v>54663</v>
      </c>
      <c r="B6757" s="121" t="s">
        <v>201</v>
      </c>
      <c r="C6757" s="121" t="s">
        <v>206</v>
      </c>
      <c r="D6757" s="121" t="s">
        <v>79</v>
      </c>
      <c r="E6757" s="121" t="s">
        <v>90</v>
      </c>
      <c r="F6757" s="122">
        <v>93828</v>
      </c>
      <c r="G6757" s="122">
        <v>7272</v>
      </c>
      <c r="H6757" s="120">
        <v>2019</v>
      </c>
      <c r="I6757" t="str">
        <f>IF(J6757="natural gas",VLOOKUP(D6757,'Cross-Page Data'!$I$4:$J$13,2,FALSE),IF(J6757="solar",VLOOKUP('Form 923'!D6757,'Cross-Page Data'!$I$14:$J$117,2,FALSE),J6757))</f>
        <v>biomass</v>
      </c>
      <c r="J6757" t="str">
        <f>VLOOKUP(E6757,'Cross-Page Data'!$D$4:$F$48,3,FALSE)</f>
        <v>biomass</v>
      </c>
      <c r="K6757" t="b">
        <f t="shared" si="105"/>
        <v>1</v>
      </c>
    </row>
    <row r="6758" spans="1:11">
      <c r="A6758" s="120">
        <v>54665</v>
      </c>
      <c r="B6758" s="121" t="s">
        <v>201</v>
      </c>
      <c r="C6758" s="121" t="s">
        <v>206</v>
      </c>
      <c r="D6758" s="121" t="s">
        <v>120</v>
      </c>
      <c r="E6758" s="121" t="s">
        <v>76</v>
      </c>
      <c r="F6758" s="122">
        <v>474094</v>
      </c>
      <c r="G6758" s="122">
        <v>53257</v>
      </c>
      <c r="H6758" s="120">
        <v>2019</v>
      </c>
      <c r="I6758" t="str">
        <f>IF(J6758="natural gas",VLOOKUP(D6758,'Cross-Page Data'!$I$4:$J$13,2,FALSE),IF(J6758="solar",VLOOKUP('Form 923'!D6758,'Cross-Page Data'!$I$14:$J$117,2,FALSE),J6758))</f>
        <v>geothermal</v>
      </c>
      <c r="J6758" t="str">
        <f>VLOOKUP(E6758,'Cross-Page Data'!$D$4:$F$48,3,FALSE)</f>
        <v>geothermal</v>
      </c>
      <c r="K6758" t="b">
        <f t="shared" si="105"/>
        <v>1</v>
      </c>
    </row>
    <row r="6759" spans="1:11">
      <c r="A6759" s="120">
        <v>54666</v>
      </c>
      <c r="B6759" s="121" t="s">
        <v>201</v>
      </c>
      <c r="C6759" s="121" t="s">
        <v>206</v>
      </c>
      <c r="D6759" s="121" t="s">
        <v>120</v>
      </c>
      <c r="E6759" s="121" t="s">
        <v>76</v>
      </c>
      <c r="F6759" s="122">
        <v>550882</v>
      </c>
      <c r="G6759" s="122">
        <v>61883</v>
      </c>
      <c r="H6759" s="120">
        <v>2019</v>
      </c>
      <c r="I6759" t="str">
        <f>IF(J6759="natural gas",VLOOKUP(D6759,'Cross-Page Data'!$I$4:$J$13,2,FALSE),IF(J6759="solar",VLOOKUP('Form 923'!D6759,'Cross-Page Data'!$I$14:$J$117,2,FALSE),J6759))</f>
        <v>geothermal</v>
      </c>
      <c r="J6759" t="str">
        <f>VLOOKUP(E6759,'Cross-Page Data'!$D$4:$F$48,3,FALSE)</f>
        <v>geothermal</v>
      </c>
      <c r="K6759" t="b">
        <f t="shared" si="105"/>
        <v>1</v>
      </c>
    </row>
    <row r="6760" ht="25.5" spans="1:11">
      <c r="A6760" s="120">
        <v>54667</v>
      </c>
      <c r="B6760" s="121" t="s">
        <v>201</v>
      </c>
      <c r="C6760" s="121" t="s">
        <v>211</v>
      </c>
      <c r="D6760" s="121" t="s">
        <v>39</v>
      </c>
      <c r="E6760" s="121" t="s">
        <v>38</v>
      </c>
      <c r="F6760" s="122">
        <v>0</v>
      </c>
      <c r="G6760" s="122">
        <v>0</v>
      </c>
      <c r="H6760" s="120">
        <v>2019</v>
      </c>
      <c r="I6760" t="str">
        <f>IF(J6760="natural gas",VLOOKUP(D6760,'Cross-Page Data'!$I$4:$J$13,2,FALSE),IF(J6760="solar",VLOOKUP('Form 923'!D6760,'Cross-Page Data'!$I$14:$J$117,2,FALSE),J6760))</f>
        <v>natural gas nonpeaker - preexisting nonretiring</v>
      </c>
      <c r="J6760" t="str">
        <f>VLOOKUP(E6760,'Cross-Page Data'!$D$4:$F$48,3,FALSE)</f>
        <v>natural gas</v>
      </c>
      <c r="K6760" t="b">
        <f t="shared" si="105"/>
        <v>0</v>
      </c>
    </row>
    <row r="6761" ht="25.5" spans="1:11">
      <c r="A6761" s="120">
        <v>54667</v>
      </c>
      <c r="B6761" s="121" t="s">
        <v>201</v>
      </c>
      <c r="C6761" s="121" t="s">
        <v>211</v>
      </c>
      <c r="D6761" s="121" t="s">
        <v>61</v>
      </c>
      <c r="E6761" s="121" t="s">
        <v>38</v>
      </c>
      <c r="F6761" s="122">
        <v>55683</v>
      </c>
      <c r="G6761" s="122">
        <v>4383</v>
      </c>
      <c r="H6761" s="120">
        <v>2019</v>
      </c>
      <c r="I6761" t="str">
        <f>IF(J6761="natural gas",VLOOKUP(D6761,'Cross-Page Data'!$I$4:$J$13,2,FALSE),IF(J6761="solar",VLOOKUP('Form 923'!D6761,'Cross-Page Data'!$I$14:$J$117,2,FALSE),J6761))</f>
        <v>natural gas nonpeaker - preexisting nonretiring</v>
      </c>
      <c r="J6761" t="str">
        <f>VLOOKUP(E6761,'Cross-Page Data'!$D$4:$F$48,3,FALSE)</f>
        <v>natural gas</v>
      </c>
      <c r="K6761" t="b">
        <f t="shared" si="105"/>
        <v>0</v>
      </c>
    </row>
    <row r="6762" spans="1:11">
      <c r="A6762" s="120">
        <v>54668</v>
      </c>
      <c r="B6762" s="121" t="s">
        <v>201</v>
      </c>
      <c r="C6762" s="121" t="s">
        <v>206</v>
      </c>
      <c r="D6762" s="121" t="s">
        <v>116</v>
      </c>
      <c r="E6762" s="121" t="s">
        <v>170</v>
      </c>
      <c r="F6762" s="122">
        <v>421568</v>
      </c>
      <c r="G6762" s="122">
        <v>47356.65</v>
      </c>
      <c r="H6762" s="120">
        <v>2019</v>
      </c>
      <c r="I6762" t="str">
        <f>IF(J6762="natural gas",VLOOKUP(D6762,'Cross-Page Data'!$I$4:$J$13,2,FALSE),IF(J6762="solar",VLOOKUP('Form 923'!D6762,'Cross-Page Data'!$I$14:$J$117,2,FALSE),J6762))</f>
        <v>hydro</v>
      </c>
      <c r="J6762" t="str">
        <f>VLOOKUP(E6762,'Cross-Page Data'!$D$4:$F$48,3,FALSE)</f>
        <v>hydro</v>
      </c>
      <c r="K6762" t="b">
        <f t="shared" si="105"/>
        <v>1</v>
      </c>
    </row>
    <row r="6763" spans="1:11">
      <c r="A6763" s="120">
        <v>54674</v>
      </c>
      <c r="B6763" s="121" t="s">
        <v>201</v>
      </c>
      <c r="C6763" s="121" t="s">
        <v>206</v>
      </c>
      <c r="D6763" s="121" t="s">
        <v>116</v>
      </c>
      <c r="E6763" s="121" t="s">
        <v>170</v>
      </c>
      <c r="F6763" s="122">
        <v>31325</v>
      </c>
      <c r="G6763" s="122">
        <v>3519</v>
      </c>
      <c r="H6763" s="120">
        <v>2019</v>
      </c>
      <c r="I6763" t="str">
        <f>IF(J6763="natural gas",VLOOKUP(D6763,'Cross-Page Data'!$I$4:$J$13,2,FALSE),IF(J6763="solar",VLOOKUP('Form 923'!D6763,'Cross-Page Data'!$I$14:$J$117,2,FALSE),J6763))</f>
        <v>hydro</v>
      </c>
      <c r="J6763" t="str">
        <f>VLOOKUP(E6763,'Cross-Page Data'!$D$4:$F$48,3,FALSE)</f>
        <v>hydro</v>
      </c>
      <c r="K6763" t="b">
        <f t="shared" si="105"/>
        <v>1</v>
      </c>
    </row>
    <row r="6764" ht="25.5" spans="1:11">
      <c r="A6764" s="120">
        <v>54675</v>
      </c>
      <c r="B6764" s="121" t="s">
        <v>201</v>
      </c>
      <c r="C6764" s="121" t="s">
        <v>207</v>
      </c>
      <c r="D6764" s="121" t="s">
        <v>116</v>
      </c>
      <c r="E6764" s="121" t="s">
        <v>170</v>
      </c>
      <c r="F6764" s="122">
        <v>21813</v>
      </c>
      <c r="G6764" s="122">
        <v>2450.34</v>
      </c>
      <c r="H6764" s="120">
        <v>2019</v>
      </c>
      <c r="I6764" t="str">
        <f>IF(J6764="natural gas",VLOOKUP(D6764,'Cross-Page Data'!$I$4:$J$13,2,FALSE),IF(J6764="solar",VLOOKUP('Form 923'!D6764,'Cross-Page Data'!$I$14:$J$117,2,FALSE),J6764))</f>
        <v>hydro</v>
      </c>
      <c r="J6764" t="str">
        <f>VLOOKUP(E6764,'Cross-Page Data'!$D$4:$F$48,3,FALSE)</f>
        <v>hydro</v>
      </c>
      <c r="K6764" t="b">
        <f t="shared" si="105"/>
        <v>0</v>
      </c>
    </row>
    <row r="6765" ht="25.5" spans="1:11">
      <c r="A6765" s="120">
        <v>54675</v>
      </c>
      <c r="B6765" s="121" t="s">
        <v>201</v>
      </c>
      <c r="C6765" s="121" t="s">
        <v>207</v>
      </c>
      <c r="D6765" s="121" t="s">
        <v>79</v>
      </c>
      <c r="E6765" s="121" t="s">
        <v>70</v>
      </c>
      <c r="F6765" s="122">
        <v>673</v>
      </c>
      <c r="G6765" s="122">
        <v>68</v>
      </c>
      <c r="H6765" s="120">
        <v>2019</v>
      </c>
      <c r="I6765" t="str">
        <f>IF(J6765="natural gas",VLOOKUP(D6765,'Cross-Page Data'!$I$4:$J$13,2,FALSE),IF(J6765="solar",VLOOKUP('Form 923'!D6765,'Cross-Page Data'!$I$14:$J$117,2,FALSE),J6765))</f>
        <v>heavy or residual fuel oil</v>
      </c>
      <c r="J6765" t="str">
        <f>VLOOKUP(E6765,'Cross-Page Data'!$D$4:$F$48,3,FALSE)</f>
        <v>heavy or residual fuel oil</v>
      </c>
      <c r="K6765" t="b">
        <f t="shared" si="105"/>
        <v>0</v>
      </c>
    </row>
    <row r="6766" spans="1:11">
      <c r="A6766" s="120">
        <v>54676</v>
      </c>
      <c r="B6766" s="121" t="s">
        <v>205</v>
      </c>
      <c r="C6766" s="121" t="s">
        <v>208</v>
      </c>
      <c r="D6766" s="121" t="s">
        <v>39</v>
      </c>
      <c r="E6766" s="121" t="s">
        <v>38</v>
      </c>
      <c r="F6766" s="122">
        <v>4234325</v>
      </c>
      <c r="G6766" s="122">
        <v>909572.12</v>
      </c>
      <c r="H6766" s="120">
        <v>2019</v>
      </c>
      <c r="I6766" t="str">
        <f>IF(J6766="natural gas",VLOOKUP(D6766,'Cross-Page Data'!$I$4:$J$13,2,FALSE),IF(J6766="solar",VLOOKUP('Form 923'!D6766,'Cross-Page Data'!$I$14:$J$117,2,FALSE),J6766))</f>
        <v>natural gas nonpeaker - preexisting nonretiring</v>
      </c>
      <c r="J6766" t="str">
        <f>VLOOKUP(E6766,'Cross-Page Data'!$D$4:$F$48,3,FALSE)</f>
        <v>natural gas</v>
      </c>
      <c r="K6766" t="b">
        <f t="shared" si="105"/>
        <v>0</v>
      </c>
    </row>
    <row r="6767" spans="1:11">
      <c r="A6767" s="120">
        <v>54676</v>
      </c>
      <c r="B6767" s="121" t="s">
        <v>205</v>
      </c>
      <c r="C6767" s="121" t="s">
        <v>208</v>
      </c>
      <c r="D6767" s="121" t="s">
        <v>39</v>
      </c>
      <c r="E6767" s="121" t="s">
        <v>140</v>
      </c>
      <c r="F6767" s="122">
        <v>60721</v>
      </c>
      <c r="G6767" s="122">
        <v>9965.883</v>
      </c>
      <c r="H6767" s="120">
        <v>2019</v>
      </c>
      <c r="I6767" t="str">
        <f>IF(J6767="natural gas",VLOOKUP(D6767,'Cross-Page Data'!$I$4:$J$13,2,FALSE),IF(J6767="solar",VLOOKUP('Form 923'!D6767,'Cross-Page Data'!$I$14:$J$117,2,FALSE),J6767))</f>
        <v>other</v>
      </c>
      <c r="J6767" t="str">
        <f>VLOOKUP(E6767,'Cross-Page Data'!$D$4:$F$48,3,FALSE)</f>
        <v>other</v>
      </c>
      <c r="K6767" t="b">
        <f t="shared" si="105"/>
        <v>0</v>
      </c>
    </row>
    <row r="6768" spans="1:11">
      <c r="A6768" s="120">
        <v>54676</v>
      </c>
      <c r="B6768" s="121" t="s">
        <v>205</v>
      </c>
      <c r="C6768" s="121" t="s">
        <v>208</v>
      </c>
      <c r="D6768" s="121" t="s">
        <v>61</v>
      </c>
      <c r="E6768" s="121" t="s">
        <v>38</v>
      </c>
      <c r="F6768" s="122">
        <v>12006259</v>
      </c>
      <c r="G6768" s="122">
        <v>1677122</v>
      </c>
      <c r="H6768" s="120">
        <v>2019</v>
      </c>
      <c r="I6768" t="str">
        <f>IF(J6768="natural gas",VLOOKUP(D6768,'Cross-Page Data'!$I$4:$J$13,2,FALSE),IF(J6768="solar",VLOOKUP('Form 923'!D6768,'Cross-Page Data'!$I$14:$J$117,2,FALSE),J6768))</f>
        <v>natural gas nonpeaker - preexisting nonretiring</v>
      </c>
      <c r="J6768" t="str">
        <f>VLOOKUP(E6768,'Cross-Page Data'!$D$4:$F$48,3,FALSE)</f>
        <v>natural gas</v>
      </c>
      <c r="K6768" t="b">
        <f t="shared" si="105"/>
        <v>0</v>
      </c>
    </row>
    <row r="6769" spans="1:11">
      <c r="A6769" s="120">
        <v>54676</v>
      </c>
      <c r="B6769" s="121" t="s">
        <v>205</v>
      </c>
      <c r="C6769" s="121" t="s">
        <v>208</v>
      </c>
      <c r="D6769" s="121" t="s">
        <v>61</v>
      </c>
      <c r="E6769" s="121" t="s">
        <v>140</v>
      </c>
      <c r="F6769" s="122">
        <v>0</v>
      </c>
      <c r="G6769" s="122">
        <v>0</v>
      </c>
      <c r="H6769" s="120">
        <v>2019</v>
      </c>
      <c r="I6769" t="str">
        <f>IF(J6769="natural gas",VLOOKUP(D6769,'Cross-Page Data'!$I$4:$J$13,2,FALSE),IF(J6769="solar",VLOOKUP('Form 923'!D6769,'Cross-Page Data'!$I$14:$J$117,2,FALSE),J6769))</f>
        <v>other</v>
      </c>
      <c r="J6769" t="str">
        <f>VLOOKUP(E6769,'Cross-Page Data'!$D$4:$F$48,3,FALSE)</f>
        <v>other</v>
      </c>
      <c r="K6769" t="b">
        <f t="shared" si="105"/>
        <v>0</v>
      </c>
    </row>
    <row r="6770" spans="1:11">
      <c r="A6770" s="120">
        <v>54677</v>
      </c>
      <c r="B6770" s="121" t="s">
        <v>205</v>
      </c>
      <c r="C6770" s="121" t="s">
        <v>209</v>
      </c>
      <c r="D6770" s="121" t="s">
        <v>68</v>
      </c>
      <c r="E6770" s="121" t="s">
        <v>38</v>
      </c>
      <c r="F6770" s="122">
        <v>0</v>
      </c>
      <c r="G6770" s="122">
        <v>0</v>
      </c>
      <c r="H6770" s="120">
        <v>2019</v>
      </c>
      <c r="I6770" t="str">
        <f>IF(J6770="natural gas",VLOOKUP(D6770,'Cross-Page Data'!$I$4:$J$13,2,FALSE),IF(J6770="solar",VLOOKUP('Form 923'!D6770,'Cross-Page Data'!$I$14:$J$117,2,FALSE),J6770))</f>
        <v>natural gas nonpeaker - preexisting retiring</v>
      </c>
      <c r="J6770" t="str">
        <f>VLOOKUP(E6770,'Cross-Page Data'!$D$4:$F$48,3,FALSE)</f>
        <v>natural gas</v>
      </c>
      <c r="K6770" t="b">
        <f t="shared" si="105"/>
        <v>0</v>
      </c>
    </row>
    <row r="6771" spans="1:11">
      <c r="A6771" s="120">
        <v>54677</v>
      </c>
      <c r="B6771" s="121" t="s">
        <v>205</v>
      </c>
      <c r="C6771" s="121" t="s">
        <v>209</v>
      </c>
      <c r="D6771" s="121" t="s">
        <v>68</v>
      </c>
      <c r="E6771" s="121" t="s">
        <v>144</v>
      </c>
      <c r="F6771" s="122">
        <v>0</v>
      </c>
      <c r="G6771" s="122">
        <v>0</v>
      </c>
      <c r="H6771" s="120">
        <v>2019</v>
      </c>
      <c r="I6771" t="str">
        <f>IF(J6771="natural gas",VLOOKUP(D6771,'Cross-Page Data'!$I$4:$J$13,2,FALSE),IF(J6771="solar",VLOOKUP('Form 923'!D6771,'Cross-Page Data'!$I$14:$J$117,2,FALSE),J6771))</f>
        <v>petroleum</v>
      </c>
      <c r="J6771" t="str">
        <f>VLOOKUP(E6771,'Cross-Page Data'!$D$4:$F$48,3,FALSE)</f>
        <v>petroleum</v>
      </c>
      <c r="K6771" t="b">
        <f t="shared" si="105"/>
        <v>0</v>
      </c>
    </row>
    <row r="6772" spans="1:11">
      <c r="A6772" s="120">
        <v>54677</v>
      </c>
      <c r="B6772" s="121" t="s">
        <v>205</v>
      </c>
      <c r="C6772" s="121" t="s">
        <v>209</v>
      </c>
      <c r="D6772" s="121" t="s">
        <v>68</v>
      </c>
      <c r="E6772" s="121" t="s">
        <v>178</v>
      </c>
      <c r="F6772" s="122">
        <v>544260</v>
      </c>
      <c r="G6772" s="122">
        <v>61139</v>
      </c>
      <c r="H6772" s="120">
        <v>2019</v>
      </c>
      <c r="I6772" t="str">
        <f>IF(J6772="natural gas",VLOOKUP(D6772,'Cross-Page Data'!$I$4:$J$13,2,FALSE),IF(J6772="solar",VLOOKUP('Form 923'!D6772,'Cross-Page Data'!$I$14:$J$117,2,FALSE),J6772))</f>
        <v>other</v>
      </c>
      <c r="J6772" t="str">
        <f>VLOOKUP(E6772,'Cross-Page Data'!$D$4:$F$48,3,FALSE)</f>
        <v>other</v>
      </c>
      <c r="K6772" t="b">
        <f t="shared" si="105"/>
        <v>0</v>
      </c>
    </row>
    <row r="6773" spans="1:11">
      <c r="A6773" s="120">
        <v>54678</v>
      </c>
      <c r="B6773" s="121" t="s">
        <v>201</v>
      </c>
      <c r="C6773" s="121" t="s">
        <v>206</v>
      </c>
      <c r="D6773" s="121" t="s">
        <v>116</v>
      </c>
      <c r="E6773" s="121" t="s">
        <v>170</v>
      </c>
      <c r="F6773" s="122">
        <v>12157142</v>
      </c>
      <c r="G6773" s="122">
        <v>1365664</v>
      </c>
      <c r="H6773" s="120">
        <v>2019</v>
      </c>
      <c r="I6773" t="str">
        <f>IF(J6773="natural gas",VLOOKUP(D6773,'Cross-Page Data'!$I$4:$J$13,2,FALSE),IF(J6773="solar",VLOOKUP('Form 923'!D6773,'Cross-Page Data'!$I$14:$J$117,2,FALSE),J6773))</f>
        <v>hydro</v>
      </c>
      <c r="J6773" t="str">
        <f>VLOOKUP(E6773,'Cross-Page Data'!$D$4:$F$48,3,FALSE)</f>
        <v>hydro</v>
      </c>
      <c r="K6773" t="b">
        <f t="shared" si="105"/>
        <v>1</v>
      </c>
    </row>
    <row r="6774" spans="1:11">
      <c r="A6774" s="120">
        <v>54679</v>
      </c>
      <c r="B6774" s="121" t="s">
        <v>201</v>
      </c>
      <c r="C6774" s="121" t="s">
        <v>206</v>
      </c>
      <c r="D6774" s="121" t="s">
        <v>116</v>
      </c>
      <c r="E6774" s="121" t="s">
        <v>170</v>
      </c>
      <c r="F6774" s="122">
        <v>67965</v>
      </c>
      <c r="G6774" s="122">
        <v>7635</v>
      </c>
      <c r="H6774" s="120">
        <v>2019</v>
      </c>
      <c r="I6774" t="str">
        <f>IF(J6774="natural gas",VLOOKUP(D6774,'Cross-Page Data'!$I$4:$J$13,2,FALSE),IF(J6774="solar",VLOOKUP('Form 923'!D6774,'Cross-Page Data'!$I$14:$J$117,2,FALSE),J6774))</f>
        <v>hydro</v>
      </c>
      <c r="J6774" t="str">
        <f>VLOOKUP(E6774,'Cross-Page Data'!$D$4:$F$48,3,FALSE)</f>
        <v>hydro</v>
      </c>
      <c r="K6774" t="b">
        <f t="shared" si="105"/>
        <v>1</v>
      </c>
    </row>
    <row r="6775" spans="1:11">
      <c r="A6775" s="120">
        <v>54680</v>
      </c>
      <c r="B6775" s="121" t="s">
        <v>201</v>
      </c>
      <c r="C6775" s="121" t="s">
        <v>206</v>
      </c>
      <c r="D6775" s="121" t="s">
        <v>116</v>
      </c>
      <c r="E6775" s="121" t="s">
        <v>170</v>
      </c>
      <c r="F6775" s="122">
        <v>67965</v>
      </c>
      <c r="G6775" s="122">
        <v>7635</v>
      </c>
      <c r="H6775" s="120">
        <v>2019</v>
      </c>
      <c r="I6775" t="str">
        <f>IF(J6775="natural gas",VLOOKUP(D6775,'Cross-Page Data'!$I$4:$J$13,2,FALSE),IF(J6775="solar",VLOOKUP('Form 923'!D6775,'Cross-Page Data'!$I$14:$J$117,2,FALSE),J6775))</f>
        <v>hydro</v>
      </c>
      <c r="J6775" t="str">
        <f>VLOOKUP(E6775,'Cross-Page Data'!$D$4:$F$48,3,FALSE)</f>
        <v>hydro</v>
      </c>
      <c r="K6775" t="b">
        <f t="shared" si="105"/>
        <v>1</v>
      </c>
    </row>
    <row r="6776" spans="1:11">
      <c r="A6776" s="120">
        <v>54681</v>
      </c>
      <c r="B6776" s="121" t="s">
        <v>201</v>
      </c>
      <c r="C6776" s="121" t="s">
        <v>206</v>
      </c>
      <c r="D6776" s="121" t="s">
        <v>128</v>
      </c>
      <c r="E6776" s="121" t="s">
        <v>180</v>
      </c>
      <c r="F6776" s="122">
        <v>1816</v>
      </c>
      <c r="G6776" s="122">
        <v>204</v>
      </c>
      <c r="H6776" s="120">
        <v>2019</v>
      </c>
      <c r="I6776" t="str">
        <f>IF(J6776="natural gas",VLOOKUP(D6776,'Cross-Page Data'!$I$4:$J$13,2,FALSE),IF(J6776="solar",VLOOKUP('Form 923'!D6776,'Cross-Page Data'!$I$14:$J$117,2,FALSE),J6776))</f>
        <v>wind</v>
      </c>
      <c r="J6776" t="str">
        <f>VLOOKUP(E6776,'Cross-Page Data'!$D$4:$F$48,3,FALSE)</f>
        <v>wind</v>
      </c>
      <c r="K6776" t="b">
        <f t="shared" si="105"/>
        <v>1</v>
      </c>
    </row>
    <row r="6777" spans="1:11">
      <c r="A6777" s="120">
        <v>54682</v>
      </c>
      <c r="B6777" s="121" t="s">
        <v>201</v>
      </c>
      <c r="C6777" s="121" t="s">
        <v>206</v>
      </c>
      <c r="D6777" s="121" t="s">
        <v>128</v>
      </c>
      <c r="E6777" s="121" t="s">
        <v>180</v>
      </c>
      <c r="F6777" s="122">
        <v>293</v>
      </c>
      <c r="G6777" s="122">
        <v>33</v>
      </c>
      <c r="H6777" s="120">
        <v>2019</v>
      </c>
      <c r="I6777" t="str">
        <f>IF(J6777="natural gas",VLOOKUP(D6777,'Cross-Page Data'!$I$4:$J$13,2,FALSE),IF(J6777="solar",VLOOKUP('Form 923'!D6777,'Cross-Page Data'!$I$14:$J$117,2,FALSE),J6777))</f>
        <v>wind</v>
      </c>
      <c r="J6777" t="str">
        <f>VLOOKUP(E6777,'Cross-Page Data'!$D$4:$F$48,3,FALSE)</f>
        <v>wind</v>
      </c>
      <c r="K6777" t="b">
        <f t="shared" si="105"/>
        <v>1</v>
      </c>
    </row>
    <row r="6778" spans="1:11">
      <c r="A6778" s="120">
        <v>54685</v>
      </c>
      <c r="B6778" s="121" t="s">
        <v>201</v>
      </c>
      <c r="C6778" s="121" t="s">
        <v>206</v>
      </c>
      <c r="D6778" s="121" t="s">
        <v>128</v>
      </c>
      <c r="E6778" s="121" t="s">
        <v>180</v>
      </c>
      <c r="F6778" s="122">
        <v>51678</v>
      </c>
      <c r="G6778" s="122">
        <v>5805</v>
      </c>
      <c r="H6778" s="120">
        <v>2019</v>
      </c>
      <c r="I6778" t="str">
        <f>IF(J6778="natural gas",VLOOKUP(D6778,'Cross-Page Data'!$I$4:$J$13,2,FALSE),IF(J6778="solar",VLOOKUP('Form 923'!D6778,'Cross-Page Data'!$I$14:$J$117,2,FALSE),J6778))</f>
        <v>wind</v>
      </c>
      <c r="J6778" t="str">
        <f>VLOOKUP(E6778,'Cross-Page Data'!$D$4:$F$48,3,FALSE)</f>
        <v>wind</v>
      </c>
      <c r="K6778" t="b">
        <f t="shared" si="105"/>
        <v>1</v>
      </c>
    </row>
    <row r="6779" spans="1:11">
      <c r="A6779" s="120">
        <v>54686</v>
      </c>
      <c r="B6779" s="121" t="s">
        <v>201</v>
      </c>
      <c r="C6779" s="121" t="s">
        <v>206</v>
      </c>
      <c r="D6779" s="121" t="s">
        <v>128</v>
      </c>
      <c r="E6779" s="121" t="s">
        <v>180</v>
      </c>
      <c r="F6779" s="122">
        <v>208761</v>
      </c>
      <c r="G6779" s="122">
        <v>23451</v>
      </c>
      <c r="H6779" s="120">
        <v>2019</v>
      </c>
      <c r="I6779" t="str">
        <f>IF(J6779="natural gas",VLOOKUP(D6779,'Cross-Page Data'!$I$4:$J$13,2,FALSE),IF(J6779="solar",VLOOKUP('Form 923'!D6779,'Cross-Page Data'!$I$14:$J$117,2,FALSE),J6779))</f>
        <v>wind</v>
      </c>
      <c r="J6779" t="str">
        <f>VLOOKUP(E6779,'Cross-Page Data'!$D$4:$F$48,3,FALSE)</f>
        <v>wind</v>
      </c>
      <c r="K6779" t="b">
        <f t="shared" si="105"/>
        <v>1</v>
      </c>
    </row>
    <row r="6780" spans="1:11">
      <c r="A6780" s="120">
        <v>54689</v>
      </c>
      <c r="B6780" s="121" t="s">
        <v>201</v>
      </c>
      <c r="C6780" s="121" t="s">
        <v>206</v>
      </c>
      <c r="D6780" s="121" t="s">
        <v>120</v>
      </c>
      <c r="E6780" s="121" t="s">
        <v>76</v>
      </c>
      <c r="F6780" s="122">
        <v>1256704</v>
      </c>
      <c r="G6780" s="122">
        <v>141171</v>
      </c>
      <c r="H6780" s="120">
        <v>2019</v>
      </c>
      <c r="I6780" t="str">
        <f>IF(J6780="natural gas",VLOOKUP(D6780,'Cross-Page Data'!$I$4:$J$13,2,FALSE),IF(J6780="solar",VLOOKUP('Form 923'!D6780,'Cross-Page Data'!$I$14:$J$117,2,FALSE),J6780))</f>
        <v>geothermal</v>
      </c>
      <c r="J6780" t="str">
        <f>VLOOKUP(E6780,'Cross-Page Data'!$D$4:$F$48,3,FALSE)</f>
        <v>geothermal</v>
      </c>
      <c r="K6780" t="b">
        <f t="shared" si="105"/>
        <v>1</v>
      </c>
    </row>
    <row r="6781" spans="1:11">
      <c r="A6781" s="120">
        <v>54689</v>
      </c>
      <c r="B6781" s="121" t="s">
        <v>201</v>
      </c>
      <c r="C6781" s="121" t="s">
        <v>206</v>
      </c>
      <c r="D6781" s="121" t="s">
        <v>68</v>
      </c>
      <c r="E6781" s="121" t="s">
        <v>76</v>
      </c>
      <c r="F6781" s="122">
        <v>1760503</v>
      </c>
      <c r="G6781" s="122">
        <v>197765</v>
      </c>
      <c r="H6781" s="120">
        <v>2019</v>
      </c>
      <c r="I6781" t="str">
        <f>IF(J6781="natural gas",VLOOKUP(D6781,'Cross-Page Data'!$I$4:$J$13,2,FALSE),IF(J6781="solar",VLOOKUP('Form 923'!D6781,'Cross-Page Data'!$I$14:$J$117,2,FALSE),J6781))</f>
        <v>geothermal</v>
      </c>
      <c r="J6781" t="str">
        <f>VLOOKUP(E6781,'Cross-Page Data'!$D$4:$F$48,3,FALSE)</f>
        <v>geothermal</v>
      </c>
      <c r="K6781" t="b">
        <f t="shared" si="105"/>
        <v>1</v>
      </c>
    </row>
    <row r="6782" spans="1:11">
      <c r="A6782" s="120">
        <v>54690</v>
      </c>
      <c r="B6782" s="121" t="s">
        <v>205</v>
      </c>
      <c r="C6782" s="121" t="s">
        <v>209</v>
      </c>
      <c r="D6782" s="121" t="s">
        <v>68</v>
      </c>
      <c r="E6782" s="121" t="s">
        <v>54</v>
      </c>
      <c r="F6782" s="122">
        <v>0</v>
      </c>
      <c r="G6782" s="122">
        <v>0</v>
      </c>
      <c r="H6782" s="120">
        <v>2019</v>
      </c>
      <c r="I6782" t="str">
        <f>IF(J6782="natural gas",VLOOKUP(D6782,'Cross-Page Data'!$I$4:$J$13,2,FALSE),IF(J6782="solar",VLOOKUP('Form 923'!D6782,'Cross-Page Data'!$I$14:$J$117,2,FALSE),J6782))</f>
        <v>hard coal</v>
      </c>
      <c r="J6782" t="str">
        <f>VLOOKUP(E6782,'Cross-Page Data'!$D$4:$F$48,3,FALSE)</f>
        <v>hard coal</v>
      </c>
      <c r="K6782" t="b">
        <f t="shared" si="105"/>
        <v>0</v>
      </c>
    </row>
    <row r="6783" spans="1:11">
      <c r="A6783" s="120">
        <v>54690</v>
      </c>
      <c r="B6783" s="121" t="s">
        <v>205</v>
      </c>
      <c r="C6783" s="121" t="s">
        <v>209</v>
      </c>
      <c r="D6783" s="121" t="s">
        <v>68</v>
      </c>
      <c r="E6783" s="121" t="s">
        <v>38</v>
      </c>
      <c r="F6783" s="122">
        <v>173885</v>
      </c>
      <c r="G6783" s="122">
        <v>37075.34</v>
      </c>
      <c r="H6783" s="120">
        <v>2019</v>
      </c>
      <c r="I6783" t="str">
        <f>IF(J6783="natural gas",VLOOKUP(D6783,'Cross-Page Data'!$I$4:$J$13,2,FALSE),IF(J6783="solar",VLOOKUP('Form 923'!D6783,'Cross-Page Data'!$I$14:$J$117,2,FALSE),J6783))</f>
        <v>natural gas nonpeaker - preexisting retiring</v>
      </c>
      <c r="J6783" t="str">
        <f>VLOOKUP(E6783,'Cross-Page Data'!$D$4:$F$48,3,FALSE)</f>
        <v>natural gas</v>
      </c>
      <c r="K6783" t="b">
        <f t="shared" si="105"/>
        <v>0</v>
      </c>
    </row>
    <row r="6784" spans="1:11">
      <c r="A6784" s="120">
        <v>54690</v>
      </c>
      <c r="B6784" s="121" t="s">
        <v>205</v>
      </c>
      <c r="C6784" s="121" t="s">
        <v>209</v>
      </c>
      <c r="D6784" s="121" t="s">
        <v>68</v>
      </c>
      <c r="E6784" s="121" t="s">
        <v>162</v>
      </c>
      <c r="F6784" s="122">
        <v>0</v>
      </c>
      <c r="G6784" s="122">
        <v>0</v>
      </c>
      <c r="H6784" s="120">
        <v>2019</v>
      </c>
      <c r="I6784" t="str">
        <f>IF(J6784="natural gas",VLOOKUP(D6784,'Cross-Page Data'!$I$4:$J$13,2,FALSE),IF(J6784="solar",VLOOKUP('Form 923'!D6784,'Cross-Page Data'!$I$14:$J$117,2,FALSE),J6784))</f>
        <v>hard coal</v>
      </c>
      <c r="J6784" t="str">
        <f>VLOOKUP(E6784,'Cross-Page Data'!$D$4:$F$48,3,FALSE)</f>
        <v>hard coal</v>
      </c>
      <c r="K6784" t="b">
        <f t="shared" si="105"/>
        <v>0</v>
      </c>
    </row>
    <row r="6785" spans="1:11">
      <c r="A6785" s="120">
        <v>54691</v>
      </c>
      <c r="B6785" s="121" t="s">
        <v>201</v>
      </c>
      <c r="C6785" s="121" t="s">
        <v>206</v>
      </c>
      <c r="D6785" s="121" t="s">
        <v>116</v>
      </c>
      <c r="E6785" s="121" t="s">
        <v>170</v>
      </c>
      <c r="F6785" s="122">
        <v>55594</v>
      </c>
      <c r="G6785" s="122">
        <v>6245</v>
      </c>
      <c r="H6785" s="120">
        <v>2019</v>
      </c>
      <c r="I6785" t="str">
        <f>IF(J6785="natural gas",VLOOKUP(D6785,'Cross-Page Data'!$I$4:$J$13,2,FALSE),IF(J6785="solar",VLOOKUP('Form 923'!D6785,'Cross-Page Data'!$I$14:$J$117,2,FALSE),J6785))</f>
        <v>hydro</v>
      </c>
      <c r="J6785" t="str">
        <f>VLOOKUP(E6785,'Cross-Page Data'!$D$4:$F$48,3,FALSE)</f>
        <v>hydro</v>
      </c>
      <c r="K6785" t="b">
        <f t="shared" si="105"/>
        <v>1</v>
      </c>
    </row>
    <row r="6786" spans="1:11">
      <c r="A6786" s="120">
        <v>54693</v>
      </c>
      <c r="B6786" s="121" t="s">
        <v>201</v>
      </c>
      <c r="C6786" s="121" t="s">
        <v>206</v>
      </c>
      <c r="D6786" s="121" t="s">
        <v>39</v>
      </c>
      <c r="E6786" s="121" t="s">
        <v>38</v>
      </c>
      <c r="F6786" s="122">
        <v>0</v>
      </c>
      <c r="G6786" s="122">
        <v>0</v>
      </c>
      <c r="H6786" s="120">
        <v>2019</v>
      </c>
      <c r="I6786" t="str">
        <f>IF(J6786="natural gas",VLOOKUP(D6786,'Cross-Page Data'!$I$4:$J$13,2,FALSE),IF(J6786="solar",VLOOKUP('Form 923'!D6786,'Cross-Page Data'!$I$14:$J$117,2,FALSE),J6786))</f>
        <v>natural gas nonpeaker - preexisting nonretiring</v>
      </c>
      <c r="J6786" t="str">
        <f>VLOOKUP(E6786,'Cross-Page Data'!$D$4:$F$48,3,FALSE)</f>
        <v>natural gas</v>
      </c>
      <c r="K6786" t="b">
        <f t="shared" si="105"/>
        <v>1</v>
      </c>
    </row>
    <row r="6787" spans="1:11">
      <c r="A6787" s="120">
        <v>54693</v>
      </c>
      <c r="B6787" s="121" t="s">
        <v>201</v>
      </c>
      <c r="C6787" s="121" t="s">
        <v>206</v>
      </c>
      <c r="D6787" s="121" t="s">
        <v>61</v>
      </c>
      <c r="E6787" s="121" t="s">
        <v>38</v>
      </c>
      <c r="F6787" s="122">
        <v>5569</v>
      </c>
      <c r="G6787" s="122">
        <v>0</v>
      </c>
      <c r="H6787" s="120">
        <v>2019</v>
      </c>
      <c r="I6787" t="str">
        <f>IF(J6787="natural gas",VLOOKUP(D6787,'Cross-Page Data'!$I$4:$J$13,2,FALSE),IF(J6787="solar",VLOOKUP('Form 923'!D6787,'Cross-Page Data'!$I$14:$J$117,2,FALSE),J6787))</f>
        <v>natural gas nonpeaker - preexisting nonretiring</v>
      </c>
      <c r="J6787" t="str">
        <f>VLOOKUP(E6787,'Cross-Page Data'!$D$4:$F$48,3,FALSE)</f>
        <v>natural gas</v>
      </c>
      <c r="K6787" t="b">
        <f t="shared" si="105"/>
        <v>1</v>
      </c>
    </row>
    <row r="6788" spans="1:11">
      <c r="A6788" s="120">
        <v>54694</v>
      </c>
      <c r="B6788" s="121" t="s">
        <v>205</v>
      </c>
      <c r="C6788" s="121" t="s">
        <v>208</v>
      </c>
      <c r="D6788" s="121" t="s">
        <v>39</v>
      </c>
      <c r="E6788" s="121" t="s">
        <v>70</v>
      </c>
      <c r="F6788" s="122">
        <v>0</v>
      </c>
      <c r="G6788" s="122">
        <v>0</v>
      </c>
      <c r="H6788" s="120">
        <v>2019</v>
      </c>
      <c r="I6788" t="str">
        <f>IF(J6788="natural gas",VLOOKUP(D6788,'Cross-Page Data'!$I$4:$J$13,2,FALSE),IF(J6788="solar",VLOOKUP('Form 923'!D6788,'Cross-Page Data'!$I$14:$J$117,2,FALSE),J6788))</f>
        <v>heavy or residual fuel oil</v>
      </c>
      <c r="J6788" t="str">
        <f>VLOOKUP(E6788,'Cross-Page Data'!$D$4:$F$48,3,FALSE)</f>
        <v>heavy or residual fuel oil</v>
      </c>
      <c r="K6788" t="b">
        <f t="shared" si="105"/>
        <v>0</v>
      </c>
    </row>
    <row r="6789" spans="1:11">
      <c r="A6789" s="120">
        <v>54694</v>
      </c>
      <c r="B6789" s="121" t="s">
        <v>205</v>
      </c>
      <c r="C6789" s="121" t="s">
        <v>208</v>
      </c>
      <c r="D6789" s="121" t="s">
        <v>39</v>
      </c>
      <c r="E6789" s="121" t="s">
        <v>38</v>
      </c>
      <c r="F6789" s="122">
        <v>22266</v>
      </c>
      <c r="G6789" s="122">
        <v>18990</v>
      </c>
      <c r="H6789" s="120">
        <v>2019</v>
      </c>
      <c r="I6789" t="str">
        <f>IF(J6789="natural gas",VLOOKUP(D6789,'Cross-Page Data'!$I$4:$J$13,2,FALSE),IF(J6789="solar",VLOOKUP('Form 923'!D6789,'Cross-Page Data'!$I$14:$J$117,2,FALSE),J6789))</f>
        <v>natural gas nonpeaker - preexisting nonretiring</v>
      </c>
      <c r="J6789" t="str">
        <f>VLOOKUP(E6789,'Cross-Page Data'!$D$4:$F$48,3,FALSE)</f>
        <v>natural gas</v>
      </c>
      <c r="K6789" t="b">
        <f t="shared" si="105"/>
        <v>0</v>
      </c>
    </row>
    <row r="6790" spans="1:11">
      <c r="A6790" s="120">
        <v>54694</v>
      </c>
      <c r="B6790" s="121" t="s">
        <v>205</v>
      </c>
      <c r="C6790" s="121" t="s">
        <v>208</v>
      </c>
      <c r="D6790" s="121" t="s">
        <v>61</v>
      </c>
      <c r="E6790" s="121" t="s">
        <v>70</v>
      </c>
      <c r="F6790" s="122">
        <v>0</v>
      </c>
      <c r="G6790" s="122">
        <v>0</v>
      </c>
      <c r="H6790" s="120">
        <v>2019</v>
      </c>
      <c r="I6790" t="str">
        <f>IF(J6790="natural gas",VLOOKUP(D6790,'Cross-Page Data'!$I$4:$J$13,2,FALSE),IF(J6790="solar",VLOOKUP('Form 923'!D6790,'Cross-Page Data'!$I$14:$J$117,2,FALSE),J6790))</f>
        <v>heavy or residual fuel oil</v>
      </c>
      <c r="J6790" t="str">
        <f>VLOOKUP(E6790,'Cross-Page Data'!$D$4:$F$48,3,FALSE)</f>
        <v>heavy or residual fuel oil</v>
      </c>
      <c r="K6790" t="b">
        <f t="shared" si="105"/>
        <v>0</v>
      </c>
    </row>
    <row r="6791" spans="1:11">
      <c r="A6791" s="120">
        <v>54694</v>
      </c>
      <c r="B6791" s="121" t="s">
        <v>205</v>
      </c>
      <c r="C6791" s="121" t="s">
        <v>208</v>
      </c>
      <c r="D6791" s="121" t="s">
        <v>61</v>
      </c>
      <c r="E6791" s="121" t="s">
        <v>38</v>
      </c>
      <c r="F6791" s="122">
        <v>456942</v>
      </c>
      <c r="G6791" s="122">
        <v>40630</v>
      </c>
      <c r="H6791" s="120">
        <v>2019</v>
      </c>
      <c r="I6791" t="str">
        <f>IF(J6791="natural gas",VLOOKUP(D6791,'Cross-Page Data'!$I$4:$J$13,2,FALSE),IF(J6791="solar",VLOOKUP('Form 923'!D6791,'Cross-Page Data'!$I$14:$J$117,2,FALSE),J6791))</f>
        <v>natural gas nonpeaker - preexisting nonretiring</v>
      </c>
      <c r="J6791" t="str">
        <f>VLOOKUP(E6791,'Cross-Page Data'!$D$4:$F$48,3,FALSE)</f>
        <v>natural gas</v>
      </c>
      <c r="K6791" t="b">
        <f t="shared" ref="K6791:K6854" si="106">IF(AND($N$6=FALSE,OR(C6791="Commercial NAICS Cogen",C6791="Industrial NAICS Cogen",C6791="NAICS-22 Cogen")),FALSE,IF(AND($N$7=FALSE,OR(C6791="Commercial NAICS Cogen",C6791="Commercial NAICS Non-Cogen",C6791="industrial NAICS Cogen",C6791="industrial NAICS non-cogen")),FALSE,TRUE))</f>
        <v>0</v>
      </c>
    </row>
    <row r="6792" spans="1:11">
      <c r="A6792" s="120">
        <v>54700</v>
      </c>
      <c r="B6792" s="121" t="s">
        <v>201</v>
      </c>
      <c r="C6792" s="121" t="s">
        <v>206</v>
      </c>
      <c r="D6792" s="121" t="s">
        <v>79</v>
      </c>
      <c r="E6792" s="121" t="s">
        <v>90</v>
      </c>
      <c r="F6792" s="122">
        <v>980824</v>
      </c>
      <c r="G6792" s="122">
        <v>86015</v>
      </c>
      <c r="H6792" s="120">
        <v>2019</v>
      </c>
      <c r="I6792" t="str">
        <f>IF(J6792="natural gas",VLOOKUP(D6792,'Cross-Page Data'!$I$4:$J$13,2,FALSE),IF(J6792="solar",VLOOKUP('Form 923'!D6792,'Cross-Page Data'!$I$14:$J$117,2,FALSE),J6792))</f>
        <v>biomass</v>
      </c>
      <c r="J6792" t="str">
        <f>VLOOKUP(E6792,'Cross-Page Data'!$D$4:$F$48,3,FALSE)</f>
        <v>biomass</v>
      </c>
      <c r="K6792" t="b">
        <f t="shared" si="106"/>
        <v>1</v>
      </c>
    </row>
    <row r="6793" ht="25.5" spans="1:11">
      <c r="A6793" s="120">
        <v>54705</v>
      </c>
      <c r="B6793" s="121" t="s">
        <v>201</v>
      </c>
      <c r="C6793" s="121" t="s">
        <v>211</v>
      </c>
      <c r="D6793" s="121" t="s">
        <v>79</v>
      </c>
      <c r="E6793" s="121" t="s">
        <v>38</v>
      </c>
      <c r="F6793" s="122">
        <v>0</v>
      </c>
      <c r="G6793" s="122">
        <v>0</v>
      </c>
      <c r="H6793" s="120">
        <v>2019</v>
      </c>
      <c r="I6793" t="str">
        <f>IF(J6793="natural gas",VLOOKUP(D6793,'Cross-Page Data'!$I$4:$J$13,2,FALSE),IF(J6793="solar",VLOOKUP('Form 923'!D6793,'Cross-Page Data'!$I$14:$J$117,2,FALSE),J6793))</f>
        <v>natural gas peaker</v>
      </c>
      <c r="J6793" t="str">
        <f>VLOOKUP(E6793,'Cross-Page Data'!$D$4:$F$48,3,FALSE)</f>
        <v>natural gas</v>
      </c>
      <c r="K6793" t="b">
        <f t="shared" si="106"/>
        <v>0</v>
      </c>
    </row>
    <row r="6794" spans="1:11">
      <c r="A6794" s="120">
        <v>54710</v>
      </c>
      <c r="B6794" s="121" t="s">
        <v>201</v>
      </c>
      <c r="C6794" s="121" t="s">
        <v>206</v>
      </c>
      <c r="D6794" s="121" t="s">
        <v>79</v>
      </c>
      <c r="E6794" s="121" t="s">
        <v>70</v>
      </c>
      <c r="F6794" s="122">
        <v>180</v>
      </c>
      <c r="G6794" s="122">
        <v>11.76</v>
      </c>
      <c r="H6794" s="120">
        <v>2019</v>
      </c>
      <c r="I6794" t="str">
        <f>IF(J6794="natural gas",VLOOKUP(D6794,'Cross-Page Data'!$I$4:$J$13,2,FALSE),IF(J6794="solar",VLOOKUP('Form 923'!D6794,'Cross-Page Data'!$I$14:$J$117,2,FALSE),J6794))</f>
        <v>heavy or residual fuel oil</v>
      </c>
      <c r="J6794" t="str">
        <f>VLOOKUP(E6794,'Cross-Page Data'!$D$4:$F$48,3,FALSE)</f>
        <v>heavy or residual fuel oil</v>
      </c>
      <c r="K6794" t="b">
        <f t="shared" si="106"/>
        <v>1</v>
      </c>
    </row>
    <row r="6795" spans="1:11">
      <c r="A6795" s="120">
        <v>54712</v>
      </c>
      <c r="B6795" s="121" t="s">
        <v>201</v>
      </c>
      <c r="C6795" s="121" t="s">
        <v>206</v>
      </c>
      <c r="D6795" s="121" t="s">
        <v>79</v>
      </c>
      <c r="E6795" s="121" t="s">
        <v>70</v>
      </c>
      <c r="F6795" s="122">
        <v>1606</v>
      </c>
      <c r="G6795" s="122">
        <v>102.9</v>
      </c>
      <c r="H6795" s="120">
        <v>2019</v>
      </c>
      <c r="I6795" t="str">
        <f>IF(J6795="natural gas",VLOOKUP(D6795,'Cross-Page Data'!$I$4:$J$13,2,FALSE),IF(J6795="solar",VLOOKUP('Form 923'!D6795,'Cross-Page Data'!$I$14:$J$117,2,FALSE),J6795))</f>
        <v>heavy or residual fuel oil</v>
      </c>
      <c r="J6795" t="str">
        <f>VLOOKUP(E6795,'Cross-Page Data'!$D$4:$F$48,3,FALSE)</f>
        <v>heavy or residual fuel oil</v>
      </c>
      <c r="K6795" t="b">
        <f t="shared" si="106"/>
        <v>1</v>
      </c>
    </row>
    <row r="6796" spans="1:11">
      <c r="A6796" s="120">
        <v>54714</v>
      </c>
      <c r="B6796" s="121" t="s">
        <v>201</v>
      </c>
      <c r="C6796" s="121" t="s">
        <v>206</v>
      </c>
      <c r="D6796" s="121" t="s">
        <v>79</v>
      </c>
      <c r="E6796" s="121" t="s">
        <v>70</v>
      </c>
      <c r="F6796" s="122">
        <v>256</v>
      </c>
      <c r="G6796" s="122">
        <v>16.66</v>
      </c>
      <c r="H6796" s="120">
        <v>2019</v>
      </c>
      <c r="I6796" t="str">
        <f>IF(J6796="natural gas",VLOOKUP(D6796,'Cross-Page Data'!$I$4:$J$13,2,FALSE),IF(J6796="solar",VLOOKUP('Form 923'!D6796,'Cross-Page Data'!$I$14:$J$117,2,FALSE),J6796))</f>
        <v>heavy or residual fuel oil</v>
      </c>
      <c r="J6796" t="str">
        <f>VLOOKUP(E6796,'Cross-Page Data'!$D$4:$F$48,3,FALSE)</f>
        <v>heavy or residual fuel oil</v>
      </c>
      <c r="K6796" t="b">
        <f t="shared" si="106"/>
        <v>1</v>
      </c>
    </row>
    <row r="6797" spans="1:11">
      <c r="A6797" s="120">
        <v>54715</v>
      </c>
      <c r="B6797" s="121" t="s">
        <v>201</v>
      </c>
      <c r="C6797" s="121" t="s">
        <v>206</v>
      </c>
      <c r="D6797" s="121" t="s">
        <v>79</v>
      </c>
      <c r="E6797" s="121" t="s">
        <v>70</v>
      </c>
      <c r="F6797" s="122">
        <v>235</v>
      </c>
      <c r="G6797" s="122">
        <v>15.68</v>
      </c>
      <c r="H6797" s="120">
        <v>2019</v>
      </c>
      <c r="I6797" t="str">
        <f>IF(J6797="natural gas",VLOOKUP(D6797,'Cross-Page Data'!$I$4:$J$13,2,FALSE),IF(J6797="solar",VLOOKUP('Form 923'!D6797,'Cross-Page Data'!$I$14:$J$117,2,FALSE),J6797))</f>
        <v>heavy or residual fuel oil</v>
      </c>
      <c r="J6797" t="str">
        <f>VLOOKUP(E6797,'Cross-Page Data'!$D$4:$F$48,3,FALSE)</f>
        <v>heavy or residual fuel oil</v>
      </c>
      <c r="K6797" t="b">
        <f t="shared" si="106"/>
        <v>1</v>
      </c>
    </row>
    <row r="6798" spans="1:11">
      <c r="A6798" s="120">
        <v>54716</v>
      </c>
      <c r="B6798" s="121" t="s">
        <v>201</v>
      </c>
      <c r="C6798" s="121" t="s">
        <v>206</v>
      </c>
      <c r="D6798" s="121" t="s">
        <v>79</v>
      </c>
      <c r="E6798" s="121" t="s">
        <v>70</v>
      </c>
      <c r="F6798" s="122">
        <v>422</v>
      </c>
      <c r="G6798" s="122">
        <v>27.44</v>
      </c>
      <c r="H6798" s="120">
        <v>2019</v>
      </c>
      <c r="I6798" t="str">
        <f>IF(J6798="natural gas",VLOOKUP(D6798,'Cross-Page Data'!$I$4:$J$13,2,FALSE),IF(J6798="solar",VLOOKUP('Form 923'!D6798,'Cross-Page Data'!$I$14:$J$117,2,FALSE),J6798))</f>
        <v>heavy or residual fuel oil</v>
      </c>
      <c r="J6798" t="str">
        <f>VLOOKUP(E6798,'Cross-Page Data'!$D$4:$F$48,3,FALSE)</f>
        <v>heavy or residual fuel oil</v>
      </c>
      <c r="K6798" t="b">
        <f t="shared" si="106"/>
        <v>1</v>
      </c>
    </row>
    <row r="6799" spans="1:11">
      <c r="A6799" s="120">
        <v>54717</v>
      </c>
      <c r="B6799" s="121" t="s">
        <v>201</v>
      </c>
      <c r="C6799" s="121" t="s">
        <v>206</v>
      </c>
      <c r="D6799" s="121" t="s">
        <v>79</v>
      </c>
      <c r="E6799" s="121" t="s">
        <v>70</v>
      </c>
      <c r="F6799" s="122">
        <v>3416</v>
      </c>
      <c r="G6799" s="122">
        <v>223.44</v>
      </c>
      <c r="H6799" s="120">
        <v>2019</v>
      </c>
      <c r="I6799" t="str">
        <f>IF(J6799="natural gas",VLOOKUP(D6799,'Cross-Page Data'!$I$4:$J$13,2,FALSE),IF(J6799="solar",VLOOKUP('Form 923'!D6799,'Cross-Page Data'!$I$14:$J$117,2,FALSE),J6799))</f>
        <v>heavy or residual fuel oil</v>
      </c>
      <c r="J6799" t="str">
        <f>VLOOKUP(E6799,'Cross-Page Data'!$D$4:$F$48,3,FALSE)</f>
        <v>heavy or residual fuel oil</v>
      </c>
      <c r="K6799" t="b">
        <f t="shared" si="106"/>
        <v>1</v>
      </c>
    </row>
    <row r="6800" spans="1:11">
      <c r="A6800" s="120">
        <v>54718</v>
      </c>
      <c r="B6800" s="121" t="s">
        <v>201</v>
      </c>
      <c r="C6800" s="121" t="s">
        <v>206</v>
      </c>
      <c r="D6800" s="121" t="s">
        <v>79</v>
      </c>
      <c r="E6800" s="121" t="s">
        <v>70</v>
      </c>
      <c r="F6800" s="122">
        <v>76</v>
      </c>
      <c r="G6800" s="122">
        <v>4.9</v>
      </c>
      <c r="H6800" s="120">
        <v>2019</v>
      </c>
      <c r="I6800" t="str">
        <f>IF(J6800="natural gas",VLOOKUP(D6800,'Cross-Page Data'!$I$4:$J$13,2,FALSE),IF(J6800="solar",VLOOKUP('Form 923'!D6800,'Cross-Page Data'!$I$14:$J$117,2,FALSE),J6800))</f>
        <v>heavy or residual fuel oil</v>
      </c>
      <c r="J6800" t="str">
        <f>VLOOKUP(E6800,'Cross-Page Data'!$D$4:$F$48,3,FALSE)</f>
        <v>heavy or residual fuel oil</v>
      </c>
      <c r="K6800" t="b">
        <f t="shared" si="106"/>
        <v>1</v>
      </c>
    </row>
    <row r="6801" spans="1:11">
      <c r="A6801" s="120">
        <v>54719</v>
      </c>
      <c r="B6801" s="121" t="s">
        <v>201</v>
      </c>
      <c r="C6801" s="121" t="s">
        <v>206</v>
      </c>
      <c r="D6801" s="121" t="s">
        <v>79</v>
      </c>
      <c r="E6801" s="121" t="s">
        <v>70</v>
      </c>
      <c r="F6801" s="122">
        <v>2151</v>
      </c>
      <c r="G6801" s="122">
        <v>192.08</v>
      </c>
      <c r="H6801" s="120">
        <v>2019</v>
      </c>
      <c r="I6801" t="str">
        <f>IF(J6801="natural gas",VLOOKUP(D6801,'Cross-Page Data'!$I$4:$J$13,2,FALSE),IF(J6801="solar",VLOOKUP('Form 923'!D6801,'Cross-Page Data'!$I$14:$J$117,2,FALSE),J6801))</f>
        <v>heavy or residual fuel oil</v>
      </c>
      <c r="J6801" t="str">
        <f>VLOOKUP(E6801,'Cross-Page Data'!$D$4:$F$48,3,FALSE)</f>
        <v>heavy or residual fuel oil</v>
      </c>
      <c r="K6801" t="b">
        <f t="shared" si="106"/>
        <v>1</v>
      </c>
    </row>
    <row r="6802" spans="1:11">
      <c r="A6802" s="120">
        <v>54720</v>
      </c>
      <c r="B6802" s="121" t="s">
        <v>201</v>
      </c>
      <c r="C6802" s="121" t="s">
        <v>206</v>
      </c>
      <c r="D6802" s="121" t="s">
        <v>79</v>
      </c>
      <c r="E6802" s="121" t="s">
        <v>70</v>
      </c>
      <c r="F6802" s="122">
        <v>0</v>
      </c>
      <c r="G6802" s="122">
        <v>0</v>
      </c>
      <c r="H6802" s="120">
        <v>2019</v>
      </c>
      <c r="I6802" t="str">
        <f>IF(J6802="natural gas",VLOOKUP(D6802,'Cross-Page Data'!$I$4:$J$13,2,FALSE),IF(J6802="solar",VLOOKUP('Form 923'!D6802,'Cross-Page Data'!$I$14:$J$117,2,FALSE),J6802))</f>
        <v>heavy or residual fuel oil</v>
      </c>
      <c r="J6802" t="str">
        <f>VLOOKUP(E6802,'Cross-Page Data'!$D$4:$F$48,3,FALSE)</f>
        <v>heavy or residual fuel oil</v>
      </c>
      <c r="K6802" t="b">
        <f t="shared" si="106"/>
        <v>1</v>
      </c>
    </row>
    <row r="6803" spans="1:11">
      <c r="A6803" s="120">
        <v>54721</v>
      </c>
      <c r="B6803" s="121" t="s">
        <v>201</v>
      </c>
      <c r="C6803" s="121" t="s">
        <v>206</v>
      </c>
      <c r="D6803" s="121" t="s">
        <v>116</v>
      </c>
      <c r="E6803" s="121" t="s">
        <v>170</v>
      </c>
      <c r="F6803" s="122">
        <v>554408</v>
      </c>
      <c r="G6803" s="122">
        <v>62279</v>
      </c>
      <c r="H6803" s="120">
        <v>2019</v>
      </c>
      <c r="I6803" t="str">
        <f>IF(J6803="natural gas",VLOOKUP(D6803,'Cross-Page Data'!$I$4:$J$13,2,FALSE),IF(J6803="solar",VLOOKUP('Form 923'!D6803,'Cross-Page Data'!$I$14:$J$117,2,FALSE),J6803))</f>
        <v>hydro</v>
      </c>
      <c r="J6803" t="str">
        <f>VLOOKUP(E6803,'Cross-Page Data'!$D$4:$F$48,3,FALSE)</f>
        <v>hydro</v>
      </c>
      <c r="K6803" t="b">
        <f t="shared" si="106"/>
        <v>1</v>
      </c>
    </row>
    <row r="6804" spans="1:11">
      <c r="A6804" s="120">
        <v>54723</v>
      </c>
      <c r="B6804" s="121" t="s">
        <v>201</v>
      </c>
      <c r="C6804" s="121" t="s">
        <v>206</v>
      </c>
      <c r="D6804" s="121" t="s">
        <v>79</v>
      </c>
      <c r="E6804" s="121" t="s">
        <v>90</v>
      </c>
      <c r="F6804" s="122">
        <v>293093</v>
      </c>
      <c r="G6804" s="122">
        <v>20789</v>
      </c>
      <c r="H6804" s="120">
        <v>2019</v>
      </c>
      <c r="I6804" t="str">
        <f>IF(J6804="natural gas",VLOOKUP(D6804,'Cross-Page Data'!$I$4:$J$13,2,FALSE),IF(J6804="solar",VLOOKUP('Form 923'!D6804,'Cross-Page Data'!$I$14:$J$117,2,FALSE),J6804))</f>
        <v>biomass</v>
      </c>
      <c r="J6804" t="str">
        <f>VLOOKUP(E6804,'Cross-Page Data'!$D$4:$F$48,3,FALSE)</f>
        <v>biomass</v>
      </c>
      <c r="K6804" t="b">
        <f t="shared" si="106"/>
        <v>1</v>
      </c>
    </row>
    <row r="6805" spans="1:11">
      <c r="A6805" s="120">
        <v>54724</v>
      </c>
      <c r="B6805" s="121" t="s">
        <v>201</v>
      </c>
      <c r="C6805" s="121" t="s">
        <v>206</v>
      </c>
      <c r="D6805" s="121" t="s">
        <v>68</v>
      </c>
      <c r="E6805" s="121" t="s">
        <v>76</v>
      </c>
      <c r="F6805" s="122">
        <v>604828</v>
      </c>
      <c r="G6805" s="122">
        <v>67943</v>
      </c>
      <c r="H6805" s="120">
        <v>2019</v>
      </c>
      <c r="I6805" t="str">
        <f>IF(J6805="natural gas",VLOOKUP(D6805,'Cross-Page Data'!$I$4:$J$13,2,FALSE),IF(J6805="solar",VLOOKUP('Form 923'!D6805,'Cross-Page Data'!$I$14:$J$117,2,FALSE),J6805))</f>
        <v>geothermal</v>
      </c>
      <c r="J6805" t="str">
        <f>VLOOKUP(E6805,'Cross-Page Data'!$D$4:$F$48,3,FALSE)</f>
        <v>geothermal</v>
      </c>
      <c r="K6805" t="b">
        <f t="shared" si="106"/>
        <v>1</v>
      </c>
    </row>
    <row r="6806" spans="1:11">
      <c r="A6806" s="120">
        <v>54729</v>
      </c>
      <c r="B6806" s="121" t="s">
        <v>201</v>
      </c>
      <c r="C6806" s="121" t="s">
        <v>206</v>
      </c>
      <c r="D6806" s="121" t="s">
        <v>116</v>
      </c>
      <c r="E6806" s="121" t="s">
        <v>170</v>
      </c>
      <c r="F6806" s="122">
        <v>100737</v>
      </c>
      <c r="G6806" s="122">
        <v>11316</v>
      </c>
      <c r="H6806" s="120">
        <v>2019</v>
      </c>
      <c r="I6806" t="str">
        <f>IF(J6806="natural gas",VLOOKUP(D6806,'Cross-Page Data'!$I$4:$J$13,2,FALSE),IF(J6806="solar",VLOOKUP('Form 923'!D6806,'Cross-Page Data'!$I$14:$J$117,2,FALSE),J6806))</f>
        <v>hydro</v>
      </c>
      <c r="J6806" t="str">
        <f>VLOOKUP(E6806,'Cross-Page Data'!$D$4:$F$48,3,FALSE)</f>
        <v>hydro</v>
      </c>
      <c r="K6806" t="b">
        <f t="shared" si="106"/>
        <v>1</v>
      </c>
    </row>
    <row r="6807" ht="25.5" spans="1:11">
      <c r="A6807" s="120">
        <v>54730</v>
      </c>
      <c r="B6807" s="121" t="s">
        <v>201</v>
      </c>
      <c r="C6807" s="121" t="s">
        <v>211</v>
      </c>
      <c r="D6807" s="121" t="s">
        <v>73</v>
      </c>
      <c r="E6807" s="121" t="s">
        <v>38</v>
      </c>
      <c r="F6807" s="122">
        <v>290237</v>
      </c>
      <c r="G6807" s="122">
        <v>16795</v>
      </c>
      <c r="H6807" s="120">
        <v>2019</v>
      </c>
      <c r="I6807" t="str">
        <f>IF(J6807="natural gas",VLOOKUP(D6807,'Cross-Page Data'!$I$4:$J$13,2,FALSE),IF(J6807="solar",VLOOKUP('Form 923'!D6807,'Cross-Page Data'!$I$14:$J$117,2,FALSE),J6807))</f>
        <v>natural gas peaker</v>
      </c>
      <c r="J6807" t="str">
        <f>VLOOKUP(E6807,'Cross-Page Data'!$D$4:$F$48,3,FALSE)</f>
        <v>natural gas</v>
      </c>
      <c r="K6807" t="b">
        <f t="shared" si="106"/>
        <v>0</v>
      </c>
    </row>
    <row r="6808" ht="25.5" spans="1:11">
      <c r="A6808" s="120">
        <v>54731</v>
      </c>
      <c r="B6808" s="121" t="s">
        <v>201</v>
      </c>
      <c r="C6808" s="121" t="s">
        <v>207</v>
      </c>
      <c r="D6808" s="121" t="s">
        <v>79</v>
      </c>
      <c r="E6808" s="121" t="s">
        <v>70</v>
      </c>
      <c r="F6808" s="122">
        <v>312</v>
      </c>
      <c r="G6808" s="122">
        <v>15</v>
      </c>
      <c r="H6808" s="120">
        <v>2019</v>
      </c>
      <c r="I6808" t="str">
        <f>IF(J6808="natural gas",VLOOKUP(D6808,'Cross-Page Data'!$I$4:$J$13,2,FALSE),IF(J6808="solar",VLOOKUP('Form 923'!D6808,'Cross-Page Data'!$I$14:$J$117,2,FALSE),J6808))</f>
        <v>heavy or residual fuel oil</v>
      </c>
      <c r="J6808" t="str">
        <f>VLOOKUP(E6808,'Cross-Page Data'!$D$4:$F$48,3,FALSE)</f>
        <v>heavy or residual fuel oil</v>
      </c>
      <c r="K6808" t="b">
        <f t="shared" si="106"/>
        <v>0</v>
      </c>
    </row>
    <row r="6809" ht="25.5" spans="1:11">
      <c r="A6809" s="120">
        <v>54731</v>
      </c>
      <c r="B6809" s="121" t="s">
        <v>201</v>
      </c>
      <c r="C6809" s="121" t="s">
        <v>207</v>
      </c>
      <c r="D6809" s="121" t="s">
        <v>79</v>
      </c>
      <c r="E6809" s="121" t="s">
        <v>38</v>
      </c>
      <c r="F6809" s="122">
        <v>0</v>
      </c>
      <c r="G6809" s="122">
        <v>0</v>
      </c>
      <c r="H6809" s="120">
        <v>2019</v>
      </c>
      <c r="I6809" t="str">
        <f>IF(J6809="natural gas",VLOOKUP(D6809,'Cross-Page Data'!$I$4:$J$13,2,FALSE),IF(J6809="solar",VLOOKUP('Form 923'!D6809,'Cross-Page Data'!$I$14:$J$117,2,FALSE),J6809))</f>
        <v>natural gas peaker</v>
      </c>
      <c r="J6809" t="str">
        <f>VLOOKUP(E6809,'Cross-Page Data'!$D$4:$F$48,3,FALSE)</f>
        <v>natural gas</v>
      </c>
      <c r="K6809" t="b">
        <f t="shared" si="106"/>
        <v>0</v>
      </c>
    </row>
    <row r="6810" ht="25.5" spans="1:11">
      <c r="A6810" s="120">
        <v>54734</v>
      </c>
      <c r="B6810" s="121" t="s">
        <v>201</v>
      </c>
      <c r="C6810" s="121" t="s">
        <v>211</v>
      </c>
      <c r="D6810" s="121" t="s">
        <v>79</v>
      </c>
      <c r="E6810" s="121" t="s">
        <v>70</v>
      </c>
      <c r="F6810" s="122">
        <v>0</v>
      </c>
      <c r="G6810" s="122">
        <v>0</v>
      </c>
      <c r="H6810" s="120">
        <v>2019</v>
      </c>
      <c r="I6810" t="str">
        <f>IF(J6810="natural gas",VLOOKUP(D6810,'Cross-Page Data'!$I$4:$J$13,2,FALSE),IF(J6810="solar",VLOOKUP('Form 923'!D6810,'Cross-Page Data'!$I$14:$J$117,2,FALSE),J6810))</f>
        <v>heavy or residual fuel oil</v>
      </c>
      <c r="J6810" t="str">
        <f>VLOOKUP(E6810,'Cross-Page Data'!$D$4:$F$48,3,FALSE)</f>
        <v>heavy or residual fuel oil</v>
      </c>
      <c r="K6810" t="b">
        <f t="shared" si="106"/>
        <v>0</v>
      </c>
    </row>
    <row r="6811" ht="25.5" spans="1:11">
      <c r="A6811" s="120">
        <v>54734</v>
      </c>
      <c r="B6811" s="121" t="s">
        <v>201</v>
      </c>
      <c r="C6811" s="121" t="s">
        <v>211</v>
      </c>
      <c r="D6811" s="121" t="s">
        <v>79</v>
      </c>
      <c r="E6811" s="121" t="s">
        <v>38</v>
      </c>
      <c r="F6811" s="122">
        <v>0</v>
      </c>
      <c r="G6811" s="122">
        <v>0</v>
      </c>
      <c r="H6811" s="120">
        <v>2019</v>
      </c>
      <c r="I6811" t="str">
        <f>IF(J6811="natural gas",VLOOKUP(D6811,'Cross-Page Data'!$I$4:$J$13,2,FALSE),IF(J6811="solar",VLOOKUP('Form 923'!D6811,'Cross-Page Data'!$I$14:$J$117,2,FALSE),J6811))</f>
        <v>natural gas peaker</v>
      </c>
      <c r="J6811" t="str">
        <f>VLOOKUP(E6811,'Cross-Page Data'!$D$4:$F$48,3,FALSE)</f>
        <v>natural gas</v>
      </c>
      <c r="K6811" t="b">
        <f t="shared" si="106"/>
        <v>0</v>
      </c>
    </row>
    <row r="6812" spans="1:11">
      <c r="A6812" s="120">
        <v>54735</v>
      </c>
      <c r="B6812" s="121" t="s">
        <v>201</v>
      </c>
      <c r="C6812" s="121" t="s">
        <v>206</v>
      </c>
      <c r="D6812" s="121" t="s">
        <v>79</v>
      </c>
      <c r="E6812" s="121" t="s">
        <v>70</v>
      </c>
      <c r="F6812" s="122">
        <v>1300</v>
      </c>
      <c r="G6812" s="122">
        <v>85.26</v>
      </c>
      <c r="H6812" s="120">
        <v>2019</v>
      </c>
      <c r="I6812" t="str">
        <f>IF(J6812="natural gas",VLOOKUP(D6812,'Cross-Page Data'!$I$4:$J$13,2,FALSE),IF(J6812="solar",VLOOKUP('Form 923'!D6812,'Cross-Page Data'!$I$14:$J$117,2,FALSE),J6812))</f>
        <v>heavy or residual fuel oil</v>
      </c>
      <c r="J6812" t="str">
        <f>VLOOKUP(E6812,'Cross-Page Data'!$D$4:$F$48,3,FALSE)</f>
        <v>heavy or residual fuel oil</v>
      </c>
      <c r="K6812" t="b">
        <f t="shared" si="106"/>
        <v>1</v>
      </c>
    </row>
    <row r="6813" spans="1:11">
      <c r="A6813" s="120">
        <v>54746</v>
      </c>
      <c r="B6813" s="121" t="s">
        <v>201</v>
      </c>
      <c r="C6813" s="121" t="s">
        <v>206</v>
      </c>
      <c r="D6813" s="121" t="s">
        <v>68</v>
      </c>
      <c r="E6813" s="121" t="s">
        <v>105</v>
      </c>
      <c r="F6813" s="122">
        <v>2248518</v>
      </c>
      <c r="G6813" s="122">
        <v>131968.73</v>
      </c>
      <c r="H6813" s="120">
        <v>2019</v>
      </c>
      <c r="I6813" t="str">
        <f>IF(J6813="natural gas",VLOOKUP(D6813,'Cross-Page Data'!$I$4:$J$13,2,FALSE),IF(J6813="solar",VLOOKUP('Form 923'!D6813,'Cross-Page Data'!$I$14:$J$117,2,FALSE),J6813))</f>
        <v>municipal solid waste</v>
      </c>
      <c r="J6813" t="str">
        <f>VLOOKUP(E6813,'Cross-Page Data'!$D$4:$F$48,3,FALSE)</f>
        <v>municipal solid waste</v>
      </c>
      <c r="K6813" t="b">
        <f t="shared" si="106"/>
        <v>1</v>
      </c>
    </row>
    <row r="6814" spans="1:11">
      <c r="A6814" s="120">
        <v>54746</v>
      </c>
      <c r="B6814" s="121" t="s">
        <v>201</v>
      </c>
      <c r="C6814" s="121" t="s">
        <v>206</v>
      </c>
      <c r="D6814" s="121" t="s">
        <v>68</v>
      </c>
      <c r="E6814" s="121" t="s">
        <v>110</v>
      </c>
      <c r="F6814" s="122">
        <v>2748243</v>
      </c>
      <c r="G6814" s="122">
        <v>161298.27</v>
      </c>
      <c r="H6814" s="120">
        <v>2019</v>
      </c>
      <c r="I6814" t="str">
        <f>IF(J6814="natural gas",VLOOKUP(D6814,'Cross-Page Data'!$I$4:$J$13,2,FALSE),IF(J6814="solar",VLOOKUP('Form 923'!D6814,'Cross-Page Data'!$I$14:$J$117,2,FALSE),J6814))</f>
        <v>municipal solid waste</v>
      </c>
      <c r="J6814" t="str">
        <f>VLOOKUP(E6814,'Cross-Page Data'!$D$4:$F$48,3,FALSE)</f>
        <v>municipal solid waste</v>
      </c>
      <c r="K6814" t="b">
        <f t="shared" si="106"/>
        <v>1</v>
      </c>
    </row>
    <row r="6815" spans="1:11">
      <c r="A6815" s="120">
        <v>54746</v>
      </c>
      <c r="B6815" s="121" t="s">
        <v>201</v>
      </c>
      <c r="C6815" s="121" t="s">
        <v>206</v>
      </c>
      <c r="D6815" s="121" t="s">
        <v>68</v>
      </c>
      <c r="E6815" s="121" t="s">
        <v>38</v>
      </c>
      <c r="F6815" s="122">
        <v>0</v>
      </c>
      <c r="G6815" s="122">
        <v>0</v>
      </c>
      <c r="H6815" s="120">
        <v>2019</v>
      </c>
      <c r="I6815" t="str">
        <f>IF(J6815="natural gas",VLOOKUP(D6815,'Cross-Page Data'!$I$4:$J$13,2,FALSE),IF(J6815="solar",VLOOKUP('Form 923'!D6815,'Cross-Page Data'!$I$14:$J$117,2,FALSE),J6815))</f>
        <v>natural gas nonpeaker - preexisting retiring</v>
      </c>
      <c r="J6815" t="str">
        <f>VLOOKUP(E6815,'Cross-Page Data'!$D$4:$F$48,3,FALSE)</f>
        <v>natural gas</v>
      </c>
      <c r="K6815" t="b">
        <f t="shared" si="106"/>
        <v>1</v>
      </c>
    </row>
    <row r="6816" spans="1:11">
      <c r="A6816" s="120">
        <v>54748</v>
      </c>
      <c r="B6816" s="121" t="s">
        <v>205</v>
      </c>
      <c r="C6816" s="121" t="s">
        <v>209</v>
      </c>
      <c r="D6816" s="121" t="s">
        <v>73</v>
      </c>
      <c r="E6816" s="121" t="s">
        <v>38</v>
      </c>
      <c r="F6816" s="122">
        <v>1128244</v>
      </c>
      <c r="G6816" s="122">
        <v>264252</v>
      </c>
      <c r="H6816" s="120">
        <v>2019</v>
      </c>
      <c r="I6816" t="str">
        <f>IF(J6816="natural gas",VLOOKUP(D6816,'Cross-Page Data'!$I$4:$J$13,2,FALSE),IF(J6816="solar",VLOOKUP('Form 923'!D6816,'Cross-Page Data'!$I$14:$J$117,2,FALSE),J6816))</f>
        <v>natural gas peaker</v>
      </c>
      <c r="J6816" t="str">
        <f>VLOOKUP(E6816,'Cross-Page Data'!$D$4:$F$48,3,FALSE)</f>
        <v>natural gas</v>
      </c>
      <c r="K6816" t="b">
        <f t="shared" si="106"/>
        <v>0</v>
      </c>
    </row>
    <row r="6817" spans="1:11">
      <c r="A6817" s="120">
        <v>54749</v>
      </c>
      <c r="B6817" s="121" t="s">
        <v>205</v>
      </c>
      <c r="C6817" s="121" t="s">
        <v>208</v>
      </c>
      <c r="D6817" s="121" t="s">
        <v>39</v>
      </c>
      <c r="E6817" s="121" t="s">
        <v>38</v>
      </c>
      <c r="F6817" s="122">
        <v>0</v>
      </c>
      <c r="G6817" s="122">
        <v>1498</v>
      </c>
      <c r="H6817" s="120">
        <v>2019</v>
      </c>
      <c r="I6817" t="str">
        <f>IF(J6817="natural gas",VLOOKUP(D6817,'Cross-Page Data'!$I$4:$J$13,2,FALSE),IF(J6817="solar",VLOOKUP('Form 923'!D6817,'Cross-Page Data'!$I$14:$J$117,2,FALSE),J6817))</f>
        <v>natural gas nonpeaker - preexisting nonretiring</v>
      </c>
      <c r="J6817" t="str">
        <f>VLOOKUP(E6817,'Cross-Page Data'!$D$4:$F$48,3,FALSE)</f>
        <v>natural gas</v>
      </c>
      <c r="K6817" t="b">
        <f t="shared" si="106"/>
        <v>0</v>
      </c>
    </row>
    <row r="6818" spans="1:11">
      <c r="A6818" s="120">
        <v>54749</v>
      </c>
      <c r="B6818" s="121" t="s">
        <v>205</v>
      </c>
      <c r="C6818" s="121" t="s">
        <v>208</v>
      </c>
      <c r="D6818" s="121" t="s">
        <v>61</v>
      </c>
      <c r="E6818" s="121" t="s">
        <v>38</v>
      </c>
      <c r="F6818" s="122">
        <v>65823</v>
      </c>
      <c r="G6818" s="122">
        <v>6996</v>
      </c>
      <c r="H6818" s="120">
        <v>2019</v>
      </c>
      <c r="I6818" t="str">
        <f>IF(J6818="natural gas",VLOOKUP(D6818,'Cross-Page Data'!$I$4:$J$13,2,FALSE),IF(J6818="solar",VLOOKUP('Form 923'!D6818,'Cross-Page Data'!$I$14:$J$117,2,FALSE),J6818))</f>
        <v>natural gas nonpeaker - preexisting nonretiring</v>
      </c>
      <c r="J6818" t="str">
        <f>VLOOKUP(E6818,'Cross-Page Data'!$D$4:$F$48,3,FALSE)</f>
        <v>natural gas</v>
      </c>
      <c r="K6818" t="b">
        <f t="shared" si="106"/>
        <v>0</v>
      </c>
    </row>
    <row r="6819" spans="1:11">
      <c r="A6819" s="120">
        <v>54750</v>
      </c>
      <c r="B6819" s="121" t="s">
        <v>201</v>
      </c>
      <c r="C6819" s="121" t="s">
        <v>206</v>
      </c>
      <c r="D6819" s="121" t="s">
        <v>128</v>
      </c>
      <c r="E6819" s="121" t="s">
        <v>180</v>
      </c>
      <c r="F6819" s="122">
        <v>99410</v>
      </c>
      <c r="G6819" s="122">
        <v>11167</v>
      </c>
      <c r="H6819" s="120">
        <v>2019</v>
      </c>
      <c r="I6819" t="str">
        <f>IF(J6819="natural gas",VLOOKUP(D6819,'Cross-Page Data'!$I$4:$J$13,2,FALSE),IF(J6819="solar",VLOOKUP('Form 923'!D6819,'Cross-Page Data'!$I$14:$J$117,2,FALSE),J6819))</f>
        <v>wind</v>
      </c>
      <c r="J6819" t="str">
        <f>VLOOKUP(E6819,'Cross-Page Data'!$D$4:$F$48,3,FALSE)</f>
        <v>wind</v>
      </c>
      <c r="K6819" t="b">
        <f t="shared" si="106"/>
        <v>1</v>
      </c>
    </row>
    <row r="6820" spans="1:11">
      <c r="A6820" s="120">
        <v>54752</v>
      </c>
      <c r="B6820" s="121" t="s">
        <v>205</v>
      </c>
      <c r="C6820" s="121" t="s">
        <v>209</v>
      </c>
      <c r="D6820" s="121" t="s">
        <v>68</v>
      </c>
      <c r="E6820" s="121" t="s">
        <v>54</v>
      </c>
      <c r="F6820" s="122">
        <v>545</v>
      </c>
      <c r="G6820" s="122">
        <v>80.386</v>
      </c>
      <c r="H6820" s="120">
        <v>2019</v>
      </c>
      <c r="I6820" t="str">
        <f>IF(J6820="natural gas",VLOOKUP(D6820,'Cross-Page Data'!$I$4:$J$13,2,FALSE),IF(J6820="solar",VLOOKUP('Form 923'!D6820,'Cross-Page Data'!$I$14:$J$117,2,FALSE),J6820))</f>
        <v>hard coal</v>
      </c>
      <c r="J6820" t="str">
        <f>VLOOKUP(E6820,'Cross-Page Data'!$D$4:$F$48,3,FALSE)</f>
        <v>hard coal</v>
      </c>
      <c r="K6820" t="b">
        <f t="shared" si="106"/>
        <v>0</v>
      </c>
    </row>
    <row r="6821" spans="1:11">
      <c r="A6821" s="120">
        <v>54752</v>
      </c>
      <c r="B6821" s="121" t="s">
        <v>205</v>
      </c>
      <c r="C6821" s="121" t="s">
        <v>209</v>
      </c>
      <c r="D6821" s="121" t="s">
        <v>68</v>
      </c>
      <c r="E6821" s="121" t="s">
        <v>59</v>
      </c>
      <c r="F6821" s="122">
        <v>1457471</v>
      </c>
      <c r="G6821" s="122">
        <v>215289.12</v>
      </c>
      <c r="H6821" s="120">
        <v>2019</v>
      </c>
      <c r="I6821" t="str">
        <f>IF(J6821="natural gas",VLOOKUP(D6821,'Cross-Page Data'!$I$4:$J$13,2,FALSE),IF(J6821="solar",VLOOKUP('Form 923'!D6821,'Cross-Page Data'!$I$14:$J$117,2,FALSE),J6821))</f>
        <v>biomass</v>
      </c>
      <c r="J6821" t="str">
        <f>VLOOKUP(E6821,'Cross-Page Data'!$D$4:$F$48,3,FALSE)</f>
        <v>biomass</v>
      </c>
      <c r="K6821" t="b">
        <f t="shared" si="106"/>
        <v>0</v>
      </c>
    </row>
    <row r="6822" spans="1:11">
      <c r="A6822" s="120">
        <v>54752</v>
      </c>
      <c r="B6822" s="121" t="s">
        <v>205</v>
      </c>
      <c r="C6822" s="121" t="s">
        <v>209</v>
      </c>
      <c r="D6822" s="121" t="s">
        <v>68</v>
      </c>
      <c r="E6822" s="121" t="s">
        <v>70</v>
      </c>
      <c r="F6822" s="122">
        <v>0</v>
      </c>
      <c r="G6822" s="122">
        <v>0</v>
      </c>
      <c r="H6822" s="120">
        <v>2019</v>
      </c>
      <c r="I6822" t="str">
        <f>IF(J6822="natural gas",VLOOKUP(D6822,'Cross-Page Data'!$I$4:$J$13,2,FALSE),IF(J6822="solar",VLOOKUP('Form 923'!D6822,'Cross-Page Data'!$I$14:$J$117,2,FALSE),J6822))</f>
        <v>heavy or residual fuel oil</v>
      </c>
      <c r="J6822" t="str">
        <f>VLOOKUP(E6822,'Cross-Page Data'!$D$4:$F$48,3,FALSE)</f>
        <v>heavy or residual fuel oil</v>
      </c>
      <c r="K6822" t="b">
        <f t="shared" si="106"/>
        <v>0</v>
      </c>
    </row>
    <row r="6823" spans="1:11">
      <c r="A6823" s="120">
        <v>54752</v>
      </c>
      <c r="B6823" s="121" t="s">
        <v>205</v>
      </c>
      <c r="C6823" s="121" t="s">
        <v>209</v>
      </c>
      <c r="D6823" s="121" t="s">
        <v>68</v>
      </c>
      <c r="E6823" s="121" t="s">
        <v>38</v>
      </c>
      <c r="F6823" s="122">
        <v>450691</v>
      </c>
      <c r="G6823" s="122">
        <v>66573.467</v>
      </c>
      <c r="H6823" s="120">
        <v>2019</v>
      </c>
      <c r="I6823" t="str">
        <f>IF(J6823="natural gas",VLOOKUP(D6823,'Cross-Page Data'!$I$4:$J$13,2,FALSE),IF(J6823="solar",VLOOKUP('Form 923'!D6823,'Cross-Page Data'!$I$14:$J$117,2,FALSE),J6823))</f>
        <v>natural gas nonpeaker - preexisting retiring</v>
      </c>
      <c r="J6823" t="str">
        <f>VLOOKUP(E6823,'Cross-Page Data'!$D$4:$F$48,3,FALSE)</f>
        <v>natural gas</v>
      </c>
      <c r="K6823" t="b">
        <f t="shared" si="106"/>
        <v>0</v>
      </c>
    </row>
    <row r="6824" spans="1:11">
      <c r="A6824" s="120">
        <v>54752</v>
      </c>
      <c r="B6824" s="121" t="s">
        <v>205</v>
      </c>
      <c r="C6824" s="121" t="s">
        <v>209</v>
      </c>
      <c r="D6824" s="121" t="s">
        <v>68</v>
      </c>
      <c r="E6824" s="121" t="s">
        <v>152</v>
      </c>
      <c r="F6824" s="122">
        <v>6509</v>
      </c>
      <c r="G6824" s="122">
        <v>961.65</v>
      </c>
      <c r="H6824" s="120">
        <v>2019</v>
      </c>
      <c r="I6824" t="str">
        <f>IF(J6824="natural gas",VLOOKUP(D6824,'Cross-Page Data'!$I$4:$J$13,2,FALSE),IF(J6824="solar",VLOOKUP('Form 923'!D6824,'Cross-Page Data'!$I$14:$J$117,2,FALSE),J6824))</f>
        <v>heavy or residual fuel oil</v>
      </c>
      <c r="J6824" t="str">
        <f>VLOOKUP(E6824,'Cross-Page Data'!$D$4:$F$48,3,FALSE)</f>
        <v>heavy or residual fuel oil</v>
      </c>
      <c r="K6824" t="b">
        <f t="shared" si="106"/>
        <v>0</v>
      </c>
    </row>
    <row r="6825" spans="1:11">
      <c r="A6825" s="120">
        <v>54752</v>
      </c>
      <c r="B6825" s="121" t="s">
        <v>205</v>
      </c>
      <c r="C6825" s="121" t="s">
        <v>209</v>
      </c>
      <c r="D6825" s="121" t="s">
        <v>68</v>
      </c>
      <c r="E6825" s="121" t="s">
        <v>176</v>
      </c>
      <c r="F6825" s="122">
        <v>1303425</v>
      </c>
      <c r="G6825" s="122">
        <v>192534.38</v>
      </c>
      <c r="H6825" s="120">
        <v>2019</v>
      </c>
      <c r="I6825" t="str">
        <f>IF(J6825="natural gas",VLOOKUP(D6825,'Cross-Page Data'!$I$4:$J$13,2,FALSE),IF(J6825="solar",VLOOKUP('Form 923'!D6825,'Cross-Page Data'!$I$14:$J$117,2,FALSE),J6825))</f>
        <v>biomass</v>
      </c>
      <c r="J6825" t="str">
        <f>VLOOKUP(E6825,'Cross-Page Data'!$D$4:$F$48,3,FALSE)</f>
        <v>biomass</v>
      </c>
      <c r="K6825" t="b">
        <f t="shared" si="106"/>
        <v>0</v>
      </c>
    </row>
    <row r="6826" spans="1:11">
      <c r="A6826" s="120">
        <v>54756</v>
      </c>
      <c r="B6826" s="121" t="s">
        <v>201</v>
      </c>
      <c r="C6826" s="121" t="s">
        <v>206</v>
      </c>
      <c r="D6826" s="121" t="s">
        <v>79</v>
      </c>
      <c r="E6826" s="121" t="s">
        <v>90</v>
      </c>
      <c r="F6826" s="122">
        <v>452905</v>
      </c>
      <c r="G6826" s="122">
        <v>38456</v>
      </c>
      <c r="H6826" s="120">
        <v>2019</v>
      </c>
      <c r="I6826" t="str">
        <f>IF(J6826="natural gas",VLOOKUP(D6826,'Cross-Page Data'!$I$4:$J$13,2,FALSE),IF(J6826="solar",VLOOKUP('Form 923'!D6826,'Cross-Page Data'!$I$14:$J$117,2,FALSE),J6826))</f>
        <v>biomass</v>
      </c>
      <c r="J6826" t="str">
        <f>VLOOKUP(E6826,'Cross-Page Data'!$D$4:$F$48,3,FALSE)</f>
        <v>biomass</v>
      </c>
      <c r="K6826" t="b">
        <f t="shared" si="106"/>
        <v>1</v>
      </c>
    </row>
    <row r="6827" spans="1:11">
      <c r="A6827" s="120">
        <v>54757</v>
      </c>
      <c r="B6827" s="121" t="s">
        <v>201</v>
      </c>
      <c r="C6827" s="121" t="s">
        <v>206</v>
      </c>
      <c r="D6827" s="121" t="s">
        <v>79</v>
      </c>
      <c r="E6827" s="121" t="s">
        <v>90</v>
      </c>
      <c r="F6827" s="122">
        <v>653704</v>
      </c>
      <c r="G6827" s="122">
        <v>52713</v>
      </c>
      <c r="H6827" s="120">
        <v>2019</v>
      </c>
      <c r="I6827" t="str">
        <f>IF(J6827="natural gas",VLOOKUP(D6827,'Cross-Page Data'!$I$4:$J$13,2,FALSE),IF(J6827="solar",VLOOKUP('Form 923'!D6827,'Cross-Page Data'!$I$14:$J$117,2,FALSE),J6827))</f>
        <v>biomass</v>
      </c>
      <c r="J6827" t="str">
        <f>VLOOKUP(E6827,'Cross-Page Data'!$D$4:$F$48,3,FALSE)</f>
        <v>biomass</v>
      </c>
      <c r="K6827" t="b">
        <f t="shared" si="106"/>
        <v>1</v>
      </c>
    </row>
    <row r="6828" spans="1:11">
      <c r="A6828" s="120">
        <v>54758</v>
      </c>
      <c r="B6828" s="121" t="s">
        <v>201</v>
      </c>
      <c r="C6828" s="121" t="s">
        <v>206</v>
      </c>
      <c r="D6828" s="121" t="s">
        <v>68</v>
      </c>
      <c r="E6828" s="121" t="s">
        <v>105</v>
      </c>
      <c r="F6828" s="122">
        <v>867717</v>
      </c>
      <c r="G6828" s="122">
        <v>45340.983</v>
      </c>
      <c r="H6828" s="120">
        <v>2019</v>
      </c>
      <c r="I6828" t="str">
        <f>IF(J6828="natural gas",VLOOKUP(D6828,'Cross-Page Data'!$I$4:$J$13,2,FALSE),IF(J6828="solar",VLOOKUP('Form 923'!D6828,'Cross-Page Data'!$I$14:$J$117,2,FALSE),J6828))</f>
        <v>municipal solid waste</v>
      </c>
      <c r="J6828" t="str">
        <f>VLOOKUP(E6828,'Cross-Page Data'!$D$4:$F$48,3,FALSE)</f>
        <v>municipal solid waste</v>
      </c>
      <c r="K6828" t="b">
        <f t="shared" si="106"/>
        <v>1</v>
      </c>
    </row>
    <row r="6829" spans="1:11">
      <c r="A6829" s="120">
        <v>54758</v>
      </c>
      <c r="B6829" s="121" t="s">
        <v>201</v>
      </c>
      <c r="C6829" s="121" t="s">
        <v>206</v>
      </c>
      <c r="D6829" s="121" t="s">
        <v>68</v>
      </c>
      <c r="E6829" s="121" t="s">
        <v>110</v>
      </c>
      <c r="F6829" s="122">
        <v>1060509</v>
      </c>
      <c r="G6829" s="122">
        <v>55415.017</v>
      </c>
      <c r="H6829" s="120">
        <v>2019</v>
      </c>
      <c r="I6829" t="str">
        <f>IF(J6829="natural gas",VLOOKUP(D6829,'Cross-Page Data'!$I$4:$J$13,2,FALSE),IF(J6829="solar",VLOOKUP('Form 923'!D6829,'Cross-Page Data'!$I$14:$J$117,2,FALSE),J6829))</f>
        <v>municipal solid waste</v>
      </c>
      <c r="J6829" t="str">
        <f>VLOOKUP(E6829,'Cross-Page Data'!$D$4:$F$48,3,FALSE)</f>
        <v>municipal solid waste</v>
      </c>
      <c r="K6829" t="b">
        <f t="shared" si="106"/>
        <v>1</v>
      </c>
    </row>
    <row r="6830" spans="1:11">
      <c r="A6830" s="120">
        <v>54761</v>
      </c>
      <c r="B6830" s="121" t="s">
        <v>205</v>
      </c>
      <c r="C6830" s="121" t="s">
        <v>208</v>
      </c>
      <c r="D6830" s="121" t="s">
        <v>39</v>
      </c>
      <c r="E6830" s="121" t="s">
        <v>38</v>
      </c>
      <c r="F6830" s="122">
        <v>0</v>
      </c>
      <c r="G6830" s="122">
        <v>1115709</v>
      </c>
      <c r="H6830" s="120">
        <v>2019</v>
      </c>
      <c r="I6830" t="str">
        <f>IF(J6830="natural gas",VLOOKUP(D6830,'Cross-Page Data'!$I$4:$J$13,2,FALSE),IF(J6830="solar",VLOOKUP('Form 923'!D6830,'Cross-Page Data'!$I$14:$J$117,2,FALSE),J6830))</f>
        <v>natural gas nonpeaker - preexisting nonretiring</v>
      </c>
      <c r="J6830" t="str">
        <f>VLOOKUP(E6830,'Cross-Page Data'!$D$4:$F$48,3,FALSE)</f>
        <v>natural gas</v>
      </c>
      <c r="K6830" t="b">
        <f t="shared" si="106"/>
        <v>0</v>
      </c>
    </row>
    <row r="6831" spans="1:11">
      <c r="A6831" s="120">
        <v>54761</v>
      </c>
      <c r="B6831" s="121" t="s">
        <v>205</v>
      </c>
      <c r="C6831" s="121" t="s">
        <v>208</v>
      </c>
      <c r="D6831" s="121" t="s">
        <v>61</v>
      </c>
      <c r="E6831" s="121" t="s">
        <v>38</v>
      </c>
      <c r="F6831" s="122">
        <v>21189765</v>
      </c>
      <c r="G6831" s="122">
        <v>1746921</v>
      </c>
      <c r="H6831" s="120">
        <v>2019</v>
      </c>
      <c r="I6831" t="str">
        <f>IF(J6831="natural gas",VLOOKUP(D6831,'Cross-Page Data'!$I$4:$J$13,2,FALSE),IF(J6831="solar",VLOOKUP('Form 923'!D6831,'Cross-Page Data'!$I$14:$J$117,2,FALSE),J6831))</f>
        <v>natural gas nonpeaker - preexisting nonretiring</v>
      </c>
      <c r="J6831" t="str">
        <f>VLOOKUP(E6831,'Cross-Page Data'!$D$4:$F$48,3,FALSE)</f>
        <v>natural gas</v>
      </c>
      <c r="K6831" t="b">
        <f t="shared" si="106"/>
        <v>0</v>
      </c>
    </row>
    <row r="6832" spans="1:11">
      <c r="A6832" s="120">
        <v>54766</v>
      </c>
      <c r="B6832" s="121" t="s">
        <v>201</v>
      </c>
      <c r="C6832" s="121" t="s">
        <v>206</v>
      </c>
      <c r="D6832" s="121" t="s">
        <v>79</v>
      </c>
      <c r="E6832" s="121" t="s">
        <v>70</v>
      </c>
      <c r="F6832" s="122">
        <v>1254</v>
      </c>
      <c r="G6832" s="122">
        <v>133</v>
      </c>
      <c r="H6832" s="120">
        <v>2019</v>
      </c>
      <c r="I6832" t="str">
        <f>IF(J6832="natural gas",VLOOKUP(D6832,'Cross-Page Data'!$I$4:$J$13,2,FALSE),IF(J6832="solar",VLOOKUP('Form 923'!D6832,'Cross-Page Data'!$I$14:$J$117,2,FALSE),J6832))</f>
        <v>heavy or residual fuel oil</v>
      </c>
      <c r="J6832" t="str">
        <f>VLOOKUP(E6832,'Cross-Page Data'!$D$4:$F$48,3,FALSE)</f>
        <v>heavy or residual fuel oil</v>
      </c>
      <c r="K6832" t="b">
        <f t="shared" si="106"/>
        <v>1</v>
      </c>
    </row>
    <row r="6833" spans="1:11">
      <c r="A6833" s="120">
        <v>54766</v>
      </c>
      <c r="B6833" s="121" t="s">
        <v>201</v>
      </c>
      <c r="C6833" s="121" t="s">
        <v>206</v>
      </c>
      <c r="D6833" s="121" t="s">
        <v>79</v>
      </c>
      <c r="E6833" s="121" t="s">
        <v>38</v>
      </c>
      <c r="F6833" s="122">
        <v>0</v>
      </c>
      <c r="G6833" s="122">
        <v>0</v>
      </c>
      <c r="H6833" s="120">
        <v>2019</v>
      </c>
      <c r="I6833" t="str">
        <f>IF(J6833="natural gas",VLOOKUP(D6833,'Cross-Page Data'!$I$4:$J$13,2,FALSE),IF(J6833="solar",VLOOKUP('Form 923'!D6833,'Cross-Page Data'!$I$14:$J$117,2,FALSE),J6833))</f>
        <v>natural gas peaker</v>
      </c>
      <c r="J6833" t="str">
        <f>VLOOKUP(E6833,'Cross-Page Data'!$D$4:$F$48,3,FALSE)</f>
        <v>natural gas</v>
      </c>
      <c r="K6833" t="b">
        <f t="shared" si="106"/>
        <v>1</v>
      </c>
    </row>
    <row r="6834" spans="1:11">
      <c r="A6834" s="120">
        <v>54766</v>
      </c>
      <c r="B6834" s="121" t="s">
        <v>201</v>
      </c>
      <c r="C6834" s="121" t="s">
        <v>206</v>
      </c>
      <c r="D6834" s="121" t="s">
        <v>79</v>
      </c>
      <c r="E6834" s="121" t="s">
        <v>183</v>
      </c>
      <c r="F6834" s="122">
        <v>0</v>
      </c>
      <c r="G6834" s="122">
        <v>0</v>
      </c>
      <c r="H6834" s="120">
        <v>2019</v>
      </c>
      <c r="I6834" t="str">
        <f>IF(J6834="natural gas",VLOOKUP(D6834,'Cross-Page Data'!$I$4:$J$13,2,FALSE),IF(J6834="solar",VLOOKUP('Form 923'!D6834,'Cross-Page Data'!$I$14:$J$117,2,FALSE),J6834))</f>
        <v>crude oil</v>
      </c>
      <c r="J6834" t="str">
        <f>VLOOKUP(E6834,'Cross-Page Data'!$D$4:$F$48,3,FALSE)</f>
        <v>crude oil</v>
      </c>
      <c r="K6834" t="b">
        <f t="shared" si="106"/>
        <v>1</v>
      </c>
    </row>
    <row r="6835" spans="1:11">
      <c r="A6835" s="120">
        <v>54768</v>
      </c>
      <c r="B6835" s="121" t="s">
        <v>205</v>
      </c>
      <c r="C6835" s="121" t="s">
        <v>208</v>
      </c>
      <c r="D6835" s="121" t="s">
        <v>73</v>
      </c>
      <c r="E6835" s="121" t="s">
        <v>38</v>
      </c>
      <c r="F6835" s="122">
        <v>113650</v>
      </c>
      <c r="G6835" s="122">
        <v>14749</v>
      </c>
      <c r="H6835" s="120">
        <v>2019</v>
      </c>
      <c r="I6835" t="str">
        <f>IF(J6835="natural gas",VLOOKUP(D6835,'Cross-Page Data'!$I$4:$J$13,2,FALSE),IF(J6835="solar",VLOOKUP('Form 923'!D6835,'Cross-Page Data'!$I$14:$J$117,2,FALSE),J6835))</f>
        <v>natural gas peaker</v>
      </c>
      <c r="J6835" t="str">
        <f>VLOOKUP(E6835,'Cross-Page Data'!$D$4:$F$48,3,FALSE)</f>
        <v>natural gas</v>
      </c>
      <c r="K6835" t="b">
        <f t="shared" si="106"/>
        <v>0</v>
      </c>
    </row>
    <row r="6836" ht="25.5" spans="1:11">
      <c r="A6836" s="120">
        <v>54769</v>
      </c>
      <c r="B6836" s="121" t="s">
        <v>205</v>
      </c>
      <c r="C6836" s="121" t="s">
        <v>210</v>
      </c>
      <c r="D6836" s="121" t="s">
        <v>79</v>
      </c>
      <c r="E6836" s="121" t="s">
        <v>70</v>
      </c>
      <c r="F6836" s="122">
        <v>89</v>
      </c>
      <c r="G6836" s="122">
        <v>18</v>
      </c>
      <c r="H6836" s="120">
        <v>2019</v>
      </c>
      <c r="I6836" t="str">
        <f>IF(J6836="natural gas",VLOOKUP(D6836,'Cross-Page Data'!$I$4:$J$13,2,FALSE),IF(J6836="solar",VLOOKUP('Form 923'!D6836,'Cross-Page Data'!$I$14:$J$117,2,FALSE),J6836))</f>
        <v>heavy or residual fuel oil</v>
      </c>
      <c r="J6836" t="str">
        <f>VLOOKUP(E6836,'Cross-Page Data'!$D$4:$F$48,3,FALSE)</f>
        <v>heavy or residual fuel oil</v>
      </c>
      <c r="K6836" t="b">
        <f t="shared" si="106"/>
        <v>0</v>
      </c>
    </row>
    <row r="6837" ht="25.5" spans="1:11">
      <c r="A6837" s="120">
        <v>54769</v>
      </c>
      <c r="B6837" s="121" t="s">
        <v>205</v>
      </c>
      <c r="C6837" s="121" t="s">
        <v>210</v>
      </c>
      <c r="D6837" s="121" t="s">
        <v>79</v>
      </c>
      <c r="E6837" s="121" t="s">
        <v>38</v>
      </c>
      <c r="F6837" s="122">
        <v>0</v>
      </c>
      <c r="G6837" s="122">
        <v>0</v>
      </c>
      <c r="H6837" s="120">
        <v>2019</v>
      </c>
      <c r="I6837" t="str">
        <f>IF(J6837="natural gas",VLOOKUP(D6837,'Cross-Page Data'!$I$4:$J$13,2,FALSE),IF(J6837="solar",VLOOKUP('Form 923'!D6837,'Cross-Page Data'!$I$14:$J$117,2,FALSE),J6837))</f>
        <v>natural gas peaker</v>
      </c>
      <c r="J6837" t="str">
        <f>VLOOKUP(E6837,'Cross-Page Data'!$D$4:$F$48,3,FALSE)</f>
        <v>natural gas</v>
      </c>
      <c r="K6837" t="b">
        <f t="shared" si="106"/>
        <v>0</v>
      </c>
    </row>
    <row r="6838" spans="1:11">
      <c r="A6838" s="120">
        <v>54772</v>
      </c>
      <c r="B6838" s="121" t="s">
        <v>201</v>
      </c>
      <c r="C6838" s="121" t="s">
        <v>206</v>
      </c>
      <c r="D6838" s="121" t="s">
        <v>116</v>
      </c>
      <c r="E6838" s="121" t="s">
        <v>170</v>
      </c>
      <c r="F6838" s="122">
        <v>869512</v>
      </c>
      <c r="G6838" s="122">
        <v>97676</v>
      </c>
      <c r="H6838" s="120">
        <v>2019</v>
      </c>
      <c r="I6838" t="str">
        <f>IF(J6838="natural gas",VLOOKUP(D6838,'Cross-Page Data'!$I$4:$J$13,2,FALSE),IF(J6838="solar",VLOOKUP('Form 923'!D6838,'Cross-Page Data'!$I$14:$J$117,2,FALSE),J6838))</f>
        <v>hydro</v>
      </c>
      <c r="J6838" t="str">
        <f>VLOOKUP(E6838,'Cross-Page Data'!$D$4:$F$48,3,FALSE)</f>
        <v>hydro</v>
      </c>
      <c r="K6838" t="b">
        <f t="shared" si="106"/>
        <v>1</v>
      </c>
    </row>
    <row r="6839" ht="25.5" spans="1:11">
      <c r="A6839" s="120">
        <v>54775</v>
      </c>
      <c r="B6839" s="121" t="s">
        <v>205</v>
      </c>
      <c r="C6839" s="121" t="s">
        <v>210</v>
      </c>
      <c r="D6839" s="121" t="s">
        <v>79</v>
      </c>
      <c r="E6839" s="121" t="s">
        <v>70</v>
      </c>
      <c r="F6839" s="122">
        <v>81</v>
      </c>
      <c r="G6839" s="122">
        <v>15.731</v>
      </c>
      <c r="H6839" s="120">
        <v>2019</v>
      </c>
      <c r="I6839" t="str">
        <f>IF(J6839="natural gas",VLOOKUP(D6839,'Cross-Page Data'!$I$4:$J$13,2,FALSE),IF(J6839="solar",VLOOKUP('Form 923'!D6839,'Cross-Page Data'!$I$14:$J$117,2,FALSE),J6839))</f>
        <v>heavy or residual fuel oil</v>
      </c>
      <c r="J6839" t="str">
        <f>VLOOKUP(E6839,'Cross-Page Data'!$D$4:$F$48,3,FALSE)</f>
        <v>heavy or residual fuel oil</v>
      </c>
      <c r="K6839" t="b">
        <f t="shared" si="106"/>
        <v>0</v>
      </c>
    </row>
    <row r="6840" ht="25.5" spans="1:11">
      <c r="A6840" s="120">
        <v>54775</v>
      </c>
      <c r="B6840" s="121" t="s">
        <v>205</v>
      </c>
      <c r="C6840" s="121" t="s">
        <v>210</v>
      </c>
      <c r="D6840" s="121" t="s">
        <v>79</v>
      </c>
      <c r="E6840" s="121" t="s">
        <v>38</v>
      </c>
      <c r="F6840" s="122">
        <v>5325</v>
      </c>
      <c r="G6840" s="122">
        <v>1025.029</v>
      </c>
      <c r="H6840" s="120">
        <v>2019</v>
      </c>
      <c r="I6840" t="str">
        <f>IF(J6840="natural gas",VLOOKUP(D6840,'Cross-Page Data'!$I$4:$J$13,2,FALSE),IF(J6840="solar",VLOOKUP('Form 923'!D6840,'Cross-Page Data'!$I$14:$J$117,2,FALSE),J6840))</f>
        <v>natural gas peaker</v>
      </c>
      <c r="J6840" t="str">
        <f>VLOOKUP(E6840,'Cross-Page Data'!$D$4:$F$48,3,FALSE)</f>
        <v>natural gas</v>
      </c>
      <c r="K6840" t="b">
        <f t="shared" si="106"/>
        <v>0</v>
      </c>
    </row>
    <row r="6841" ht="25.5" spans="1:11">
      <c r="A6841" s="120">
        <v>54775</v>
      </c>
      <c r="B6841" s="121" t="s">
        <v>205</v>
      </c>
      <c r="C6841" s="121" t="s">
        <v>210</v>
      </c>
      <c r="D6841" s="121" t="s">
        <v>68</v>
      </c>
      <c r="E6841" s="121" t="s">
        <v>54</v>
      </c>
      <c r="F6841" s="122">
        <v>71862</v>
      </c>
      <c r="G6841" s="122">
        <v>13551.259</v>
      </c>
      <c r="H6841" s="120">
        <v>2019</v>
      </c>
      <c r="I6841" t="str">
        <f>IF(J6841="natural gas",VLOOKUP(D6841,'Cross-Page Data'!$I$4:$J$13,2,FALSE),IF(J6841="solar",VLOOKUP('Form 923'!D6841,'Cross-Page Data'!$I$14:$J$117,2,FALSE),J6841))</f>
        <v>hard coal</v>
      </c>
      <c r="J6841" t="str">
        <f>VLOOKUP(E6841,'Cross-Page Data'!$D$4:$F$48,3,FALSE)</f>
        <v>hard coal</v>
      </c>
      <c r="K6841" t="b">
        <f t="shared" si="106"/>
        <v>0</v>
      </c>
    </row>
    <row r="6842" ht="25.5" spans="1:11">
      <c r="A6842" s="120">
        <v>54775</v>
      </c>
      <c r="B6842" s="121" t="s">
        <v>205</v>
      </c>
      <c r="C6842" s="121" t="s">
        <v>210</v>
      </c>
      <c r="D6842" s="121" t="s">
        <v>68</v>
      </c>
      <c r="E6842" s="121" t="s">
        <v>38</v>
      </c>
      <c r="F6842" s="122">
        <v>101185</v>
      </c>
      <c r="G6842" s="122">
        <v>19080.492</v>
      </c>
      <c r="H6842" s="120">
        <v>2019</v>
      </c>
      <c r="I6842" t="str">
        <f>IF(J6842="natural gas",VLOOKUP(D6842,'Cross-Page Data'!$I$4:$J$13,2,FALSE),IF(J6842="solar",VLOOKUP('Form 923'!D6842,'Cross-Page Data'!$I$14:$J$117,2,FALSE),J6842))</f>
        <v>natural gas nonpeaker - preexisting retiring</v>
      </c>
      <c r="J6842" t="str">
        <f>VLOOKUP(E6842,'Cross-Page Data'!$D$4:$F$48,3,FALSE)</f>
        <v>natural gas</v>
      </c>
      <c r="K6842" t="b">
        <f t="shared" si="106"/>
        <v>0</v>
      </c>
    </row>
    <row r="6843" ht="25.5" spans="1:11">
      <c r="A6843" s="120">
        <v>54775</v>
      </c>
      <c r="B6843" s="121" t="s">
        <v>205</v>
      </c>
      <c r="C6843" s="121" t="s">
        <v>210</v>
      </c>
      <c r="D6843" s="121" t="s">
        <v>68</v>
      </c>
      <c r="E6843" s="121" t="s">
        <v>137</v>
      </c>
      <c r="F6843" s="122">
        <v>44786</v>
      </c>
      <c r="G6843" s="122">
        <v>8445.241</v>
      </c>
      <c r="H6843" s="120">
        <v>2019</v>
      </c>
      <c r="I6843" t="str">
        <f>IF(J6843="natural gas",VLOOKUP(D6843,'Cross-Page Data'!$I$4:$J$13,2,FALSE),IF(J6843="solar",VLOOKUP('Form 923'!D6843,'Cross-Page Data'!$I$14:$J$117,2,FALSE),J6843))</f>
        <v>biomass</v>
      </c>
      <c r="J6843" t="str">
        <f>VLOOKUP(E6843,'Cross-Page Data'!$D$4:$F$48,3,FALSE)</f>
        <v>biomass</v>
      </c>
      <c r="K6843" t="b">
        <f t="shared" si="106"/>
        <v>0</v>
      </c>
    </row>
    <row r="6844" ht="25.5" spans="1:11">
      <c r="A6844" s="120">
        <v>54775</v>
      </c>
      <c r="B6844" s="121" t="s">
        <v>205</v>
      </c>
      <c r="C6844" s="121" t="s">
        <v>210</v>
      </c>
      <c r="D6844" s="121" t="s">
        <v>68</v>
      </c>
      <c r="E6844" s="121" t="s">
        <v>176</v>
      </c>
      <c r="F6844" s="122">
        <v>66172</v>
      </c>
      <c r="G6844" s="122">
        <v>12477.979</v>
      </c>
      <c r="H6844" s="120">
        <v>2019</v>
      </c>
      <c r="I6844" t="str">
        <f>IF(J6844="natural gas",VLOOKUP(D6844,'Cross-Page Data'!$I$4:$J$13,2,FALSE),IF(J6844="solar",VLOOKUP('Form 923'!D6844,'Cross-Page Data'!$I$14:$J$117,2,FALSE),J6844))</f>
        <v>biomass</v>
      </c>
      <c r="J6844" t="str">
        <f>VLOOKUP(E6844,'Cross-Page Data'!$D$4:$F$48,3,FALSE)</f>
        <v>biomass</v>
      </c>
      <c r="K6844" t="b">
        <f t="shared" si="106"/>
        <v>0</v>
      </c>
    </row>
    <row r="6845" ht="25.5" spans="1:11">
      <c r="A6845" s="120">
        <v>54780</v>
      </c>
      <c r="B6845" s="121" t="s">
        <v>205</v>
      </c>
      <c r="C6845" s="121" t="s">
        <v>210</v>
      </c>
      <c r="D6845" s="121" t="s">
        <v>73</v>
      </c>
      <c r="E6845" s="121" t="s">
        <v>70</v>
      </c>
      <c r="F6845" s="122">
        <v>0</v>
      </c>
      <c r="G6845" s="122">
        <v>0</v>
      </c>
      <c r="H6845" s="120">
        <v>2019</v>
      </c>
      <c r="I6845" t="str">
        <f>IF(J6845="natural gas",VLOOKUP(D6845,'Cross-Page Data'!$I$4:$J$13,2,FALSE),IF(J6845="solar",VLOOKUP('Form 923'!D6845,'Cross-Page Data'!$I$14:$J$117,2,FALSE),J6845))</f>
        <v>heavy or residual fuel oil</v>
      </c>
      <c r="J6845" t="str">
        <f>VLOOKUP(E6845,'Cross-Page Data'!$D$4:$F$48,3,FALSE)</f>
        <v>heavy or residual fuel oil</v>
      </c>
      <c r="K6845" t="b">
        <f t="shared" si="106"/>
        <v>0</v>
      </c>
    </row>
    <row r="6846" ht="25.5" spans="1:11">
      <c r="A6846" s="120">
        <v>54780</v>
      </c>
      <c r="B6846" s="121" t="s">
        <v>205</v>
      </c>
      <c r="C6846" s="121" t="s">
        <v>210</v>
      </c>
      <c r="D6846" s="121" t="s">
        <v>73</v>
      </c>
      <c r="E6846" s="121" t="s">
        <v>38</v>
      </c>
      <c r="F6846" s="122">
        <v>631126</v>
      </c>
      <c r="G6846" s="122">
        <v>110576.34</v>
      </c>
      <c r="H6846" s="120">
        <v>2019</v>
      </c>
      <c r="I6846" t="str">
        <f>IF(J6846="natural gas",VLOOKUP(D6846,'Cross-Page Data'!$I$4:$J$13,2,FALSE),IF(J6846="solar",VLOOKUP('Form 923'!D6846,'Cross-Page Data'!$I$14:$J$117,2,FALSE),J6846))</f>
        <v>natural gas peaker</v>
      </c>
      <c r="J6846" t="str">
        <f>VLOOKUP(E6846,'Cross-Page Data'!$D$4:$F$48,3,FALSE)</f>
        <v>natural gas</v>
      </c>
      <c r="K6846" t="b">
        <f t="shared" si="106"/>
        <v>0</v>
      </c>
    </row>
    <row r="6847" ht="25.5" spans="1:11">
      <c r="A6847" s="120">
        <v>54780</v>
      </c>
      <c r="B6847" s="121" t="s">
        <v>205</v>
      </c>
      <c r="C6847" s="121" t="s">
        <v>210</v>
      </c>
      <c r="D6847" s="121" t="s">
        <v>68</v>
      </c>
      <c r="E6847" s="121" t="s">
        <v>54</v>
      </c>
      <c r="F6847" s="122">
        <v>28889</v>
      </c>
      <c r="G6847" s="122">
        <v>4810.937</v>
      </c>
      <c r="H6847" s="120">
        <v>2019</v>
      </c>
      <c r="I6847" t="str">
        <f>IF(J6847="natural gas",VLOOKUP(D6847,'Cross-Page Data'!$I$4:$J$13,2,FALSE),IF(J6847="solar",VLOOKUP('Form 923'!D6847,'Cross-Page Data'!$I$14:$J$117,2,FALSE),J6847))</f>
        <v>hard coal</v>
      </c>
      <c r="J6847" t="str">
        <f>VLOOKUP(E6847,'Cross-Page Data'!$D$4:$F$48,3,FALSE)</f>
        <v>hard coal</v>
      </c>
      <c r="K6847" t="b">
        <f t="shared" si="106"/>
        <v>0</v>
      </c>
    </row>
    <row r="6848" ht="25.5" spans="1:11">
      <c r="A6848" s="120">
        <v>54780</v>
      </c>
      <c r="B6848" s="121" t="s">
        <v>205</v>
      </c>
      <c r="C6848" s="121" t="s">
        <v>210</v>
      </c>
      <c r="D6848" s="121" t="s">
        <v>68</v>
      </c>
      <c r="E6848" s="121" t="s">
        <v>38</v>
      </c>
      <c r="F6848" s="122">
        <v>310022</v>
      </c>
      <c r="G6848" s="122">
        <v>51629.037</v>
      </c>
      <c r="H6848" s="120">
        <v>2019</v>
      </c>
      <c r="I6848" t="str">
        <f>IF(J6848="natural gas",VLOOKUP(D6848,'Cross-Page Data'!$I$4:$J$13,2,FALSE),IF(J6848="solar",VLOOKUP('Form 923'!D6848,'Cross-Page Data'!$I$14:$J$117,2,FALSE),J6848))</f>
        <v>natural gas nonpeaker - preexisting retiring</v>
      </c>
      <c r="J6848" t="str">
        <f>VLOOKUP(E6848,'Cross-Page Data'!$D$4:$F$48,3,FALSE)</f>
        <v>natural gas</v>
      </c>
      <c r="K6848" t="b">
        <f t="shared" si="106"/>
        <v>0</v>
      </c>
    </row>
    <row r="6849" spans="1:11">
      <c r="A6849" s="120">
        <v>54781</v>
      </c>
      <c r="B6849" s="121" t="s">
        <v>201</v>
      </c>
      <c r="C6849" s="121" t="s">
        <v>206</v>
      </c>
      <c r="D6849" s="121" t="s">
        <v>79</v>
      </c>
      <c r="E6849" s="121" t="s">
        <v>90</v>
      </c>
      <c r="F6849" s="122">
        <v>286944</v>
      </c>
      <c r="G6849" s="122">
        <v>20410</v>
      </c>
      <c r="H6849" s="120">
        <v>2019</v>
      </c>
      <c r="I6849" t="str">
        <f>IF(J6849="natural gas",VLOOKUP(D6849,'Cross-Page Data'!$I$4:$J$13,2,FALSE),IF(J6849="solar",VLOOKUP('Form 923'!D6849,'Cross-Page Data'!$I$14:$J$117,2,FALSE),J6849))</f>
        <v>biomass</v>
      </c>
      <c r="J6849" t="str">
        <f>VLOOKUP(E6849,'Cross-Page Data'!$D$4:$F$48,3,FALSE)</f>
        <v>biomass</v>
      </c>
      <c r="K6849" t="b">
        <f t="shared" si="106"/>
        <v>1</v>
      </c>
    </row>
    <row r="6850" spans="1:11">
      <c r="A6850" s="120">
        <v>54782</v>
      </c>
      <c r="B6850" s="121" t="s">
        <v>201</v>
      </c>
      <c r="C6850" s="121" t="s">
        <v>206</v>
      </c>
      <c r="D6850" s="121" t="s">
        <v>79</v>
      </c>
      <c r="E6850" s="121" t="s">
        <v>90</v>
      </c>
      <c r="F6850" s="122">
        <v>1265544</v>
      </c>
      <c r="G6850" s="122">
        <v>103400</v>
      </c>
      <c r="H6850" s="120">
        <v>2019</v>
      </c>
      <c r="I6850" t="str">
        <f>IF(J6850="natural gas",VLOOKUP(D6850,'Cross-Page Data'!$I$4:$J$13,2,FALSE),IF(J6850="solar",VLOOKUP('Form 923'!D6850,'Cross-Page Data'!$I$14:$J$117,2,FALSE),J6850))</f>
        <v>biomass</v>
      </c>
      <c r="J6850" t="str">
        <f>VLOOKUP(E6850,'Cross-Page Data'!$D$4:$F$48,3,FALSE)</f>
        <v>biomass</v>
      </c>
      <c r="K6850" t="b">
        <f t="shared" si="106"/>
        <v>1</v>
      </c>
    </row>
    <row r="6851" spans="1:11">
      <c r="A6851" s="120">
        <v>54785</v>
      </c>
      <c r="B6851" s="121" t="s">
        <v>205</v>
      </c>
      <c r="C6851" s="121" t="s">
        <v>208</v>
      </c>
      <c r="D6851" s="121" t="s">
        <v>73</v>
      </c>
      <c r="E6851" s="121" t="s">
        <v>38</v>
      </c>
      <c r="F6851" s="122">
        <v>3963249</v>
      </c>
      <c r="G6851" s="122">
        <v>762910</v>
      </c>
      <c r="H6851" s="120">
        <v>2019</v>
      </c>
      <c r="I6851" t="str">
        <f>IF(J6851="natural gas",VLOOKUP(D6851,'Cross-Page Data'!$I$4:$J$13,2,FALSE),IF(J6851="solar",VLOOKUP('Form 923'!D6851,'Cross-Page Data'!$I$14:$J$117,2,FALSE),J6851))</f>
        <v>natural gas peaker</v>
      </c>
      <c r="J6851" t="str">
        <f>VLOOKUP(E6851,'Cross-Page Data'!$D$4:$F$48,3,FALSE)</f>
        <v>natural gas</v>
      </c>
      <c r="K6851" t="b">
        <f t="shared" si="106"/>
        <v>0</v>
      </c>
    </row>
    <row r="6852" spans="1:11">
      <c r="A6852" s="120">
        <v>54785</v>
      </c>
      <c r="B6852" s="121" t="s">
        <v>205</v>
      </c>
      <c r="C6852" s="121" t="s">
        <v>208</v>
      </c>
      <c r="D6852" s="121" t="s">
        <v>68</v>
      </c>
      <c r="E6852" s="121" t="s">
        <v>70</v>
      </c>
      <c r="F6852" s="122">
        <v>986</v>
      </c>
      <c r="G6852" s="122">
        <v>189.331</v>
      </c>
      <c r="H6852" s="120">
        <v>2019</v>
      </c>
      <c r="I6852" t="str">
        <f>IF(J6852="natural gas",VLOOKUP(D6852,'Cross-Page Data'!$I$4:$J$13,2,FALSE),IF(J6852="solar",VLOOKUP('Form 923'!D6852,'Cross-Page Data'!$I$14:$J$117,2,FALSE),J6852))</f>
        <v>heavy or residual fuel oil</v>
      </c>
      <c r="J6852" t="str">
        <f>VLOOKUP(E6852,'Cross-Page Data'!$D$4:$F$48,3,FALSE)</f>
        <v>heavy or residual fuel oil</v>
      </c>
      <c r="K6852" t="b">
        <f t="shared" si="106"/>
        <v>0</v>
      </c>
    </row>
    <row r="6853" spans="1:11">
      <c r="A6853" s="120">
        <v>54785</v>
      </c>
      <c r="B6853" s="121" t="s">
        <v>205</v>
      </c>
      <c r="C6853" s="121" t="s">
        <v>208</v>
      </c>
      <c r="D6853" s="121" t="s">
        <v>68</v>
      </c>
      <c r="E6853" s="121" t="s">
        <v>38</v>
      </c>
      <c r="F6853" s="122">
        <v>1246192</v>
      </c>
      <c r="G6853" s="122">
        <v>239632.67</v>
      </c>
      <c r="H6853" s="120">
        <v>2019</v>
      </c>
      <c r="I6853" t="str">
        <f>IF(J6853="natural gas",VLOOKUP(D6853,'Cross-Page Data'!$I$4:$J$13,2,FALSE),IF(J6853="solar",VLOOKUP('Form 923'!D6853,'Cross-Page Data'!$I$14:$J$117,2,FALSE),J6853))</f>
        <v>natural gas nonpeaker - preexisting retiring</v>
      </c>
      <c r="J6853" t="str">
        <f>VLOOKUP(E6853,'Cross-Page Data'!$D$4:$F$48,3,FALSE)</f>
        <v>natural gas</v>
      </c>
      <c r="K6853" t="b">
        <f t="shared" si="106"/>
        <v>0</v>
      </c>
    </row>
    <row r="6854" ht="25.5" spans="1:11">
      <c r="A6854" s="120">
        <v>54788</v>
      </c>
      <c r="B6854" s="121" t="s">
        <v>201</v>
      </c>
      <c r="C6854" s="121" t="s">
        <v>207</v>
      </c>
      <c r="D6854" s="121" t="s">
        <v>79</v>
      </c>
      <c r="E6854" s="121" t="s">
        <v>38</v>
      </c>
      <c r="F6854" s="122">
        <v>0</v>
      </c>
      <c r="G6854" s="122">
        <v>0</v>
      </c>
      <c r="H6854" s="120">
        <v>2019</v>
      </c>
      <c r="I6854" t="str">
        <f>IF(J6854="natural gas",VLOOKUP(D6854,'Cross-Page Data'!$I$4:$J$13,2,FALSE),IF(J6854="solar",VLOOKUP('Form 923'!D6854,'Cross-Page Data'!$I$14:$J$117,2,FALSE),J6854))</f>
        <v>natural gas peaker</v>
      </c>
      <c r="J6854" t="str">
        <f>VLOOKUP(E6854,'Cross-Page Data'!$D$4:$F$48,3,FALSE)</f>
        <v>natural gas</v>
      </c>
      <c r="K6854" t="b">
        <f t="shared" si="106"/>
        <v>0</v>
      </c>
    </row>
    <row r="6855" spans="1:11">
      <c r="A6855" s="120">
        <v>54790</v>
      </c>
      <c r="B6855" s="121" t="s">
        <v>205</v>
      </c>
      <c r="C6855" s="121" t="s">
        <v>209</v>
      </c>
      <c r="D6855" s="121" t="s">
        <v>73</v>
      </c>
      <c r="E6855" s="121" t="s">
        <v>38</v>
      </c>
      <c r="F6855" s="122">
        <v>464953</v>
      </c>
      <c r="G6855" s="122">
        <v>31342</v>
      </c>
      <c r="H6855" s="120">
        <v>2019</v>
      </c>
      <c r="I6855" t="str">
        <f>IF(J6855="natural gas",VLOOKUP(D6855,'Cross-Page Data'!$I$4:$J$13,2,FALSE),IF(J6855="solar",VLOOKUP('Form 923'!D6855,'Cross-Page Data'!$I$14:$J$117,2,FALSE),J6855))</f>
        <v>natural gas peaker</v>
      </c>
      <c r="J6855" t="str">
        <f>VLOOKUP(E6855,'Cross-Page Data'!$D$4:$F$48,3,FALSE)</f>
        <v>natural gas</v>
      </c>
      <c r="K6855" t="b">
        <f t="shared" ref="K6855:K6918" si="107">IF(AND($N$6=FALSE,OR(C6855="Commercial NAICS Cogen",C6855="Industrial NAICS Cogen",C6855="NAICS-22 Cogen")),FALSE,IF(AND($N$7=FALSE,OR(C6855="Commercial NAICS Cogen",C6855="Commercial NAICS Non-Cogen",C6855="industrial NAICS Cogen",C6855="industrial NAICS non-cogen")),FALSE,TRUE))</f>
        <v>0</v>
      </c>
    </row>
    <row r="6856" spans="1:11">
      <c r="A6856" s="120">
        <v>54793</v>
      </c>
      <c r="B6856" s="121" t="s">
        <v>201</v>
      </c>
      <c r="C6856" s="121" t="s">
        <v>206</v>
      </c>
      <c r="D6856" s="121" t="s">
        <v>128</v>
      </c>
      <c r="E6856" s="121" t="s">
        <v>180</v>
      </c>
      <c r="F6856" s="122">
        <v>1690419</v>
      </c>
      <c r="G6856" s="122">
        <v>189892</v>
      </c>
      <c r="H6856" s="120">
        <v>2019</v>
      </c>
      <c r="I6856" t="str">
        <f>IF(J6856="natural gas",VLOOKUP(D6856,'Cross-Page Data'!$I$4:$J$13,2,FALSE),IF(J6856="solar",VLOOKUP('Form 923'!D6856,'Cross-Page Data'!$I$14:$J$117,2,FALSE),J6856))</f>
        <v>wind</v>
      </c>
      <c r="J6856" t="str">
        <f>VLOOKUP(E6856,'Cross-Page Data'!$D$4:$F$48,3,FALSE)</f>
        <v>wind</v>
      </c>
      <c r="K6856" t="b">
        <f t="shared" si="107"/>
        <v>1</v>
      </c>
    </row>
    <row r="6857" spans="1:11">
      <c r="A6857" s="120">
        <v>54795</v>
      </c>
      <c r="B6857" s="121" t="s">
        <v>205</v>
      </c>
      <c r="C6857" s="121" t="s">
        <v>209</v>
      </c>
      <c r="D6857" s="121" t="s">
        <v>68</v>
      </c>
      <c r="E6857" s="121" t="s">
        <v>38</v>
      </c>
      <c r="F6857" s="122">
        <v>226254</v>
      </c>
      <c r="G6857" s="122">
        <v>45848.599</v>
      </c>
      <c r="H6857" s="120">
        <v>2019</v>
      </c>
      <c r="I6857" t="str">
        <f>IF(J6857="natural gas",VLOOKUP(D6857,'Cross-Page Data'!$I$4:$J$13,2,FALSE),IF(J6857="solar",VLOOKUP('Form 923'!D6857,'Cross-Page Data'!$I$14:$J$117,2,FALSE),J6857))</f>
        <v>natural gas nonpeaker - preexisting retiring</v>
      </c>
      <c r="J6857" t="str">
        <f>VLOOKUP(E6857,'Cross-Page Data'!$D$4:$F$48,3,FALSE)</f>
        <v>natural gas</v>
      </c>
      <c r="K6857" t="b">
        <f t="shared" si="107"/>
        <v>0</v>
      </c>
    </row>
    <row r="6858" spans="1:11">
      <c r="A6858" s="120">
        <v>54795</v>
      </c>
      <c r="B6858" s="121" t="s">
        <v>205</v>
      </c>
      <c r="C6858" s="121" t="s">
        <v>209</v>
      </c>
      <c r="D6858" s="121" t="s">
        <v>68</v>
      </c>
      <c r="E6858" s="121" t="s">
        <v>152</v>
      </c>
      <c r="F6858" s="122">
        <v>1019</v>
      </c>
      <c r="G6858" s="122">
        <v>206.429</v>
      </c>
      <c r="H6858" s="120">
        <v>2019</v>
      </c>
      <c r="I6858" t="str">
        <f>IF(J6858="natural gas",VLOOKUP(D6858,'Cross-Page Data'!$I$4:$J$13,2,FALSE),IF(J6858="solar",VLOOKUP('Form 923'!D6858,'Cross-Page Data'!$I$14:$J$117,2,FALSE),J6858))</f>
        <v>heavy or residual fuel oil</v>
      </c>
      <c r="J6858" t="str">
        <f>VLOOKUP(E6858,'Cross-Page Data'!$D$4:$F$48,3,FALSE)</f>
        <v>heavy or residual fuel oil</v>
      </c>
      <c r="K6858" t="b">
        <f t="shared" si="107"/>
        <v>0</v>
      </c>
    </row>
    <row r="6859" ht="25.5" spans="1:11">
      <c r="A6859" s="120">
        <v>54800</v>
      </c>
      <c r="B6859" s="121" t="s">
        <v>205</v>
      </c>
      <c r="C6859" s="121" t="s">
        <v>210</v>
      </c>
      <c r="D6859" s="121" t="s">
        <v>73</v>
      </c>
      <c r="E6859" s="121" t="s">
        <v>38</v>
      </c>
      <c r="F6859" s="122">
        <v>114690</v>
      </c>
      <c r="G6859" s="122">
        <v>27899</v>
      </c>
      <c r="H6859" s="120">
        <v>2019</v>
      </c>
      <c r="I6859" t="str">
        <f>IF(J6859="natural gas",VLOOKUP(D6859,'Cross-Page Data'!$I$4:$J$13,2,FALSE),IF(J6859="solar",VLOOKUP('Form 923'!D6859,'Cross-Page Data'!$I$14:$J$117,2,FALSE),J6859))</f>
        <v>natural gas peaker</v>
      </c>
      <c r="J6859" t="str">
        <f>VLOOKUP(E6859,'Cross-Page Data'!$D$4:$F$48,3,FALSE)</f>
        <v>natural gas</v>
      </c>
      <c r="K6859" t="b">
        <f t="shared" si="107"/>
        <v>0</v>
      </c>
    </row>
    <row r="6860" ht="25.5" spans="1:11">
      <c r="A6860" s="120">
        <v>54801</v>
      </c>
      <c r="B6860" s="121" t="s">
        <v>201</v>
      </c>
      <c r="C6860" s="121" t="s">
        <v>207</v>
      </c>
      <c r="D6860" s="121" t="s">
        <v>116</v>
      </c>
      <c r="E6860" s="121" t="s">
        <v>170</v>
      </c>
      <c r="F6860" s="122">
        <v>50626</v>
      </c>
      <c r="G6860" s="122">
        <v>5687</v>
      </c>
      <c r="H6860" s="120">
        <v>2019</v>
      </c>
      <c r="I6860" t="str">
        <f>IF(J6860="natural gas",VLOOKUP(D6860,'Cross-Page Data'!$I$4:$J$13,2,FALSE),IF(J6860="solar",VLOOKUP('Form 923'!D6860,'Cross-Page Data'!$I$14:$J$117,2,FALSE),J6860))</f>
        <v>hydro</v>
      </c>
      <c r="J6860" t="str">
        <f>VLOOKUP(E6860,'Cross-Page Data'!$D$4:$F$48,3,FALSE)</f>
        <v>hydro</v>
      </c>
      <c r="K6860" t="b">
        <f t="shared" si="107"/>
        <v>0</v>
      </c>
    </row>
    <row r="6861" spans="1:11">
      <c r="A6861" s="120">
        <v>54802</v>
      </c>
      <c r="B6861" s="121" t="s">
        <v>205</v>
      </c>
      <c r="C6861" s="121" t="s">
        <v>209</v>
      </c>
      <c r="D6861" s="121" t="s">
        <v>73</v>
      </c>
      <c r="E6861" s="121" t="s">
        <v>38</v>
      </c>
      <c r="F6861" s="122">
        <v>816121</v>
      </c>
      <c r="G6861" s="122">
        <v>174610</v>
      </c>
      <c r="H6861" s="120">
        <v>2019</v>
      </c>
      <c r="I6861" t="str">
        <f>IF(J6861="natural gas",VLOOKUP(D6861,'Cross-Page Data'!$I$4:$J$13,2,FALSE),IF(J6861="solar",VLOOKUP('Form 923'!D6861,'Cross-Page Data'!$I$14:$J$117,2,FALSE),J6861))</f>
        <v>natural gas peaker</v>
      </c>
      <c r="J6861" t="str">
        <f>VLOOKUP(E6861,'Cross-Page Data'!$D$4:$F$48,3,FALSE)</f>
        <v>natural gas</v>
      </c>
      <c r="K6861" t="b">
        <f t="shared" si="107"/>
        <v>0</v>
      </c>
    </row>
    <row r="6862" spans="1:11">
      <c r="A6862" s="120">
        <v>54802</v>
      </c>
      <c r="B6862" s="121" t="s">
        <v>205</v>
      </c>
      <c r="C6862" s="121" t="s">
        <v>209</v>
      </c>
      <c r="D6862" s="121" t="s">
        <v>68</v>
      </c>
      <c r="E6862" s="121" t="s">
        <v>59</v>
      </c>
      <c r="F6862" s="122">
        <v>1379892</v>
      </c>
      <c r="G6862" s="122">
        <v>295228.82</v>
      </c>
      <c r="H6862" s="120">
        <v>2019</v>
      </c>
      <c r="I6862" t="str">
        <f>IF(J6862="natural gas",VLOOKUP(D6862,'Cross-Page Data'!$I$4:$J$13,2,FALSE),IF(J6862="solar",VLOOKUP('Form 923'!D6862,'Cross-Page Data'!$I$14:$J$117,2,FALSE),J6862))</f>
        <v>biomass</v>
      </c>
      <c r="J6862" t="str">
        <f>VLOOKUP(E6862,'Cross-Page Data'!$D$4:$F$48,3,FALSE)</f>
        <v>biomass</v>
      </c>
      <c r="K6862" t="b">
        <f t="shared" si="107"/>
        <v>0</v>
      </c>
    </row>
    <row r="6863" spans="1:11">
      <c r="A6863" s="120">
        <v>54802</v>
      </c>
      <c r="B6863" s="121" t="s">
        <v>205</v>
      </c>
      <c r="C6863" s="121" t="s">
        <v>209</v>
      </c>
      <c r="D6863" s="121" t="s">
        <v>68</v>
      </c>
      <c r="E6863" s="121" t="s">
        <v>70</v>
      </c>
      <c r="F6863" s="122">
        <v>0</v>
      </c>
      <c r="G6863" s="122">
        <v>0</v>
      </c>
      <c r="H6863" s="120">
        <v>2019</v>
      </c>
      <c r="I6863" t="str">
        <f>IF(J6863="natural gas",VLOOKUP(D6863,'Cross-Page Data'!$I$4:$J$13,2,FALSE),IF(J6863="solar",VLOOKUP('Form 923'!D6863,'Cross-Page Data'!$I$14:$J$117,2,FALSE),J6863))</f>
        <v>heavy or residual fuel oil</v>
      </c>
      <c r="J6863" t="str">
        <f>VLOOKUP(E6863,'Cross-Page Data'!$D$4:$F$48,3,FALSE)</f>
        <v>heavy or residual fuel oil</v>
      </c>
      <c r="K6863" t="b">
        <f t="shared" si="107"/>
        <v>0</v>
      </c>
    </row>
    <row r="6864" spans="1:11">
      <c r="A6864" s="120">
        <v>54802</v>
      </c>
      <c r="B6864" s="121" t="s">
        <v>205</v>
      </c>
      <c r="C6864" s="121" t="s">
        <v>209</v>
      </c>
      <c r="D6864" s="121" t="s">
        <v>68</v>
      </c>
      <c r="E6864" s="121" t="s">
        <v>38</v>
      </c>
      <c r="F6864" s="122">
        <v>177332</v>
      </c>
      <c r="G6864" s="122">
        <v>37940.31</v>
      </c>
      <c r="H6864" s="120">
        <v>2019</v>
      </c>
      <c r="I6864" t="str">
        <f>IF(J6864="natural gas",VLOOKUP(D6864,'Cross-Page Data'!$I$4:$J$13,2,FALSE),IF(J6864="solar",VLOOKUP('Form 923'!D6864,'Cross-Page Data'!$I$14:$J$117,2,FALSE),J6864))</f>
        <v>natural gas nonpeaker - preexisting retiring</v>
      </c>
      <c r="J6864" t="str">
        <f>VLOOKUP(E6864,'Cross-Page Data'!$D$4:$F$48,3,FALSE)</f>
        <v>natural gas</v>
      </c>
      <c r="K6864" t="b">
        <f t="shared" si="107"/>
        <v>0</v>
      </c>
    </row>
    <row r="6865" spans="1:11">
      <c r="A6865" s="120">
        <v>54802</v>
      </c>
      <c r="B6865" s="121" t="s">
        <v>205</v>
      </c>
      <c r="C6865" s="121" t="s">
        <v>209</v>
      </c>
      <c r="D6865" s="121" t="s">
        <v>68</v>
      </c>
      <c r="E6865" s="121" t="s">
        <v>176</v>
      </c>
      <c r="F6865" s="122">
        <v>1247184</v>
      </c>
      <c r="G6865" s="122">
        <v>266835.87</v>
      </c>
      <c r="H6865" s="120">
        <v>2019</v>
      </c>
      <c r="I6865" t="str">
        <f>IF(J6865="natural gas",VLOOKUP(D6865,'Cross-Page Data'!$I$4:$J$13,2,FALSE),IF(J6865="solar",VLOOKUP('Form 923'!D6865,'Cross-Page Data'!$I$14:$J$117,2,FALSE),J6865))</f>
        <v>biomass</v>
      </c>
      <c r="J6865" t="str">
        <f>VLOOKUP(E6865,'Cross-Page Data'!$D$4:$F$48,3,FALSE)</f>
        <v>biomass</v>
      </c>
      <c r="K6865" t="b">
        <f t="shared" si="107"/>
        <v>0</v>
      </c>
    </row>
    <row r="6866" ht="25.5" spans="1:11">
      <c r="A6866" s="120">
        <v>54803</v>
      </c>
      <c r="B6866" s="121" t="s">
        <v>205</v>
      </c>
      <c r="C6866" s="121" t="s">
        <v>210</v>
      </c>
      <c r="D6866" s="121" t="s">
        <v>79</v>
      </c>
      <c r="E6866" s="121" t="s">
        <v>70</v>
      </c>
      <c r="F6866" s="122">
        <v>0</v>
      </c>
      <c r="G6866" s="122">
        <v>0</v>
      </c>
      <c r="H6866" s="120">
        <v>2019</v>
      </c>
      <c r="I6866" t="str">
        <f>IF(J6866="natural gas",VLOOKUP(D6866,'Cross-Page Data'!$I$4:$J$13,2,FALSE),IF(J6866="solar",VLOOKUP('Form 923'!D6866,'Cross-Page Data'!$I$14:$J$117,2,FALSE),J6866))</f>
        <v>heavy or residual fuel oil</v>
      </c>
      <c r="J6866" t="str">
        <f>VLOOKUP(E6866,'Cross-Page Data'!$D$4:$F$48,3,FALSE)</f>
        <v>heavy or residual fuel oil</v>
      </c>
      <c r="K6866" t="b">
        <f t="shared" si="107"/>
        <v>0</v>
      </c>
    </row>
    <row r="6867" ht="25.5" spans="1:11">
      <c r="A6867" s="120">
        <v>54803</v>
      </c>
      <c r="B6867" s="121" t="s">
        <v>205</v>
      </c>
      <c r="C6867" s="121" t="s">
        <v>210</v>
      </c>
      <c r="D6867" s="121" t="s">
        <v>79</v>
      </c>
      <c r="E6867" s="121" t="s">
        <v>152</v>
      </c>
      <c r="F6867" s="122">
        <v>0</v>
      </c>
      <c r="G6867" s="122">
        <v>0</v>
      </c>
      <c r="H6867" s="120">
        <v>2019</v>
      </c>
      <c r="I6867" t="str">
        <f>IF(J6867="natural gas",VLOOKUP(D6867,'Cross-Page Data'!$I$4:$J$13,2,FALSE),IF(J6867="solar",VLOOKUP('Form 923'!D6867,'Cross-Page Data'!$I$14:$J$117,2,FALSE),J6867))</f>
        <v>heavy or residual fuel oil</v>
      </c>
      <c r="J6867" t="str">
        <f>VLOOKUP(E6867,'Cross-Page Data'!$D$4:$F$48,3,FALSE)</f>
        <v>heavy or residual fuel oil</v>
      </c>
      <c r="K6867" t="b">
        <f t="shared" si="107"/>
        <v>0</v>
      </c>
    </row>
    <row r="6868" spans="1:11">
      <c r="A6868" s="120">
        <v>54805</v>
      </c>
      <c r="B6868" s="121" t="s">
        <v>201</v>
      </c>
      <c r="C6868" s="121" t="s">
        <v>206</v>
      </c>
      <c r="D6868" s="121" t="s">
        <v>39</v>
      </c>
      <c r="E6868" s="121" t="s">
        <v>38</v>
      </c>
      <c r="F6868" s="122">
        <v>51173</v>
      </c>
      <c r="G6868" s="122">
        <v>67584</v>
      </c>
      <c r="H6868" s="120">
        <v>2019</v>
      </c>
      <c r="I6868" t="str">
        <f>IF(J6868="natural gas",VLOOKUP(D6868,'Cross-Page Data'!$I$4:$J$13,2,FALSE),IF(J6868="solar",VLOOKUP('Form 923'!D6868,'Cross-Page Data'!$I$14:$J$117,2,FALSE),J6868))</f>
        <v>natural gas nonpeaker - preexisting nonretiring</v>
      </c>
      <c r="J6868" t="str">
        <f>VLOOKUP(E6868,'Cross-Page Data'!$D$4:$F$48,3,FALSE)</f>
        <v>natural gas</v>
      </c>
      <c r="K6868" t="b">
        <f t="shared" si="107"/>
        <v>1</v>
      </c>
    </row>
    <row r="6869" spans="1:11">
      <c r="A6869" s="120">
        <v>54805</v>
      </c>
      <c r="B6869" s="121" t="s">
        <v>201</v>
      </c>
      <c r="C6869" s="121" t="s">
        <v>206</v>
      </c>
      <c r="D6869" s="121" t="s">
        <v>61</v>
      </c>
      <c r="E6869" s="121" t="s">
        <v>38</v>
      </c>
      <c r="F6869" s="122">
        <v>1818008</v>
      </c>
      <c r="G6869" s="122">
        <v>144488</v>
      </c>
      <c r="H6869" s="120">
        <v>2019</v>
      </c>
      <c r="I6869" t="str">
        <f>IF(J6869="natural gas",VLOOKUP(D6869,'Cross-Page Data'!$I$4:$J$13,2,FALSE),IF(J6869="solar",VLOOKUP('Form 923'!D6869,'Cross-Page Data'!$I$14:$J$117,2,FALSE),J6869))</f>
        <v>natural gas nonpeaker - preexisting nonretiring</v>
      </c>
      <c r="J6869" t="str">
        <f>VLOOKUP(E6869,'Cross-Page Data'!$D$4:$F$48,3,FALSE)</f>
        <v>natural gas</v>
      </c>
      <c r="K6869" t="b">
        <f t="shared" si="107"/>
        <v>1</v>
      </c>
    </row>
    <row r="6870" ht="25.5" spans="1:11">
      <c r="A6870" s="120">
        <v>54808</v>
      </c>
      <c r="B6870" s="121" t="s">
        <v>205</v>
      </c>
      <c r="C6870" s="121" t="s">
        <v>210</v>
      </c>
      <c r="D6870" s="121" t="s">
        <v>39</v>
      </c>
      <c r="E6870" s="121" t="s">
        <v>70</v>
      </c>
      <c r="F6870" s="122">
        <v>0</v>
      </c>
      <c r="G6870" s="122">
        <v>126.704</v>
      </c>
      <c r="H6870" s="120">
        <v>2019</v>
      </c>
      <c r="I6870" t="str">
        <f>IF(J6870="natural gas",VLOOKUP(D6870,'Cross-Page Data'!$I$4:$J$13,2,FALSE),IF(J6870="solar",VLOOKUP('Form 923'!D6870,'Cross-Page Data'!$I$14:$J$117,2,FALSE),J6870))</f>
        <v>heavy or residual fuel oil</v>
      </c>
      <c r="J6870" t="str">
        <f>VLOOKUP(E6870,'Cross-Page Data'!$D$4:$F$48,3,FALSE)</f>
        <v>heavy or residual fuel oil</v>
      </c>
      <c r="K6870" t="b">
        <f t="shared" si="107"/>
        <v>0</v>
      </c>
    </row>
    <row r="6871" ht="25.5" spans="1:11">
      <c r="A6871" s="120">
        <v>54808</v>
      </c>
      <c r="B6871" s="121" t="s">
        <v>205</v>
      </c>
      <c r="C6871" s="121" t="s">
        <v>210</v>
      </c>
      <c r="D6871" s="121" t="s">
        <v>39</v>
      </c>
      <c r="E6871" s="121" t="s">
        <v>38</v>
      </c>
      <c r="F6871" s="122">
        <v>0</v>
      </c>
      <c r="G6871" s="122">
        <v>7438.296</v>
      </c>
      <c r="H6871" s="120">
        <v>2019</v>
      </c>
      <c r="I6871" t="str">
        <f>IF(J6871="natural gas",VLOOKUP(D6871,'Cross-Page Data'!$I$4:$J$13,2,FALSE),IF(J6871="solar",VLOOKUP('Form 923'!D6871,'Cross-Page Data'!$I$14:$J$117,2,FALSE),J6871))</f>
        <v>natural gas nonpeaker - preexisting nonretiring</v>
      </c>
      <c r="J6871" t="str">
        <f>VLOOKUP(E6871,'Cross-Page Data'!$D$4:$F$48,3,FALSE)</f>
        <v>natural gas</v>
      </c>
      <c r="K6871" t="b">
        <f t="shared" si="107"/>
        <v>0</v>
      </c>
    </row>
    <row r="6872" ht="25.5" spans="1:11">
      <c r="A6872" s="120">
        <v>54808</v>
      </c>
      <c r="B6872" s="121" t="s">
        <v>205</v>
      </c>
      <c r="C6872" s="121" t="s">
        <v>210</v>
      </c>
      <c r="D6872" s="121" t="s">
        <v>61</v>
      </c>
      <c r="E6872" s="121" t="s">
        <v>70</v>
      </c>
      <c r="F6872" s="122">
        <v>15665</v>
      </c>
      <c r="G6872" s="122">
        <v>1427.36</v>
      </c>
      <c r="H6872" s="120">
        <v>2019</v>
      </c>
      <c r="I6872" t="str">
        <f>IF(J6872="natural gas",VLOOKUP(D6872,'Cross-Page Data'!$I$4:$J$13,2,FALSE),IF(J6872="solar",VLOOKUP('Form 923'!D6872,'Cross-Page Data'!$I$14:$J$117,2,FALSE),J6872))</f>
        <v>heavy or residual fuel oil</v>
      </c>
      <c r="J6872" t="str">
        <f>VLOOKUP(E6872,'Cross-Page Data'!$D$4:$F$48,3,FALSE)</f>
        <v>heavy or residual fuel oil</v>
      </c>
      <c r="K6872" t="b">
        <f t="shared" si="107"/>
        <v>0</v>
      </c>
    </row>
    <row r="6873" ht="25.5" spans="1:11">
      <c r="A6873" s="120">
        <v>54808</v>
      </c>
      <c r="B6873" s="121" t="s">
        <v>205</v>
      </c>
      <c r="C6873" s="121" t="s">
        <v>210</v>
      </c>
      <c r="D6873" s="121" t="s">
        <v>61</v>
      </c>
      <c r="E6873" s="121" t="s">
        <v>38</v>
      </c>
      <c r="F6873" s="122">
        <v>919590</v>
      </c>
      <c r="G6873" s="122">
        <v>83794.64</v>
      </c>
      <c r="H6873" s="120">
        <v>2019</v>
      </c>
      <c r="I6873" t="str">
        <f>IF(J6873="natural gas",VLOOKUP(D6873,'Cross-Page Data'!$I$4:$J$13,2,FALSE),IF(J6873="solar",VLOOKUP('Form 923'!D6873,'Cross-Page Data'!$I$14:$J$117,2,FALSE),J6873))</f>
        <v>natural gas nonpeaker - preexisting nonretiring</v>
      </c>
      <c r="J6873" t="str">
        <f>VLOOKUP(E6873,'Cross-Page Data'!$D$4:$F$48,3,FALSE)</f>
        <v>natural gas</v>
      </c>
      <c r="K6873" t="b">
        <f t="shared" si="107"/>
        <v>0</v>
      </c>
    </row>
    <row r="6874" ht="25.5" spans="1:11">
      <c r="A6874" s="120">
        <v>54808</v>
      </c>
      <c r="B6874" s="121" t="s">
        <v>205</v>
      </c>
      <c r="C6874" s="121" t="s">
        <v>210</v>
      </c>
      <c r="D6874" s="121" t="s">
        <v>61</v>
      </c>
      <c r="E6874" s="121" t="s">
        <v>152</v>
      </c>
      <c r="F6874" s="122">
        <v>0</v>
      </c>
      <c r="G6874" s="122">
        <v>0</v>
      </c>
      <c r="H6874" s="120">
        <v>2019</v>
      </c>
      <c r="I6874" t="str">
        <f>IF(J6874="natural gas",VLOOKUP(D6874,'Cross-Page Data'!$I$4:$J$13,2,FALSE),IF(J6874="solar",VLOOKUP('Form 923'!D6874,'Cross-Page Data'!$I$14:$J$117,2,FALSE),J6874))</f>
        <v>heavy or residual fuel oil</v>
      </c>
      <c r="J6874" t="str">
        <f>VLOOKUP(E6874,'Cross-Page Data'!$D$4:$F$48,3,FALSE)</f>
        <v>heavy or residual fuel oil</v>
      </c>
      <c r="K6874" t="b">
        <f t="shared" si="107"/>
        <v>0</v>
      </c>
    </row>
    <row r="6875" ht="25.5" spans="1:11">
      <c r="A6875" s="120">
        <v>54808</v>
      </c>
      <c r="B6875" s="121" t="s">
        <v>205</v>
      </c>
      <c r="C6875" s="121" t="s">
        <v>210</v>
      </c>
      <c r="D6875" s="121" t="s">
        <v>79</v>
      </c>
      <c r="E6875" s="121" t="s">
        <v>70</v>
      </c>
      <c r="F6875" s="122">
        <v>0</v>
      </c>
      <c r="G6875" s="122">
        <v>0</v>
      </c>
      <c r="H6875" s="120">
        <v>2019</v>
      </c>
      <c r="I6875" t="str">
        <f>IF(J6875="natural gas",VLOOKUP(D6875,'Cross-Page Data'!$I$4:$J$13,2,FALSE),IF(J6875="solar",VLOOKUP('Form 923'!D6875,'Cross-Page Data'!$I$14:$J$117,2,FALSE),J6875))</f>
        <v>heavy or residual fuel oil</v>
      </c>
      <c r="J6875" t="str">
        <f>VLOOKUP(E6875,'Cross-Page Data'!$D$4:$F$48,3,FALSE)</f>
        <v>heavy or residual fuel oil</v>
      </c>
      <c r="K6875" t="b">
        <f t="shared" si="107"/>
        <v>0</v>
      </c>
    </row>
    <row r="6876" ht="25.5" spans="1:11">
      <c r="A6876" s="120">
        <v>54809</v>
      </c>
      <c r="B6876" s="121" t="s">
        <v>205</v>
      </c>
      <c r="C6876" s="121" t="s">
        <v>210</v>
      </c>
      <c r="D6876" s="121" t="s">
        <v>79</v>
      </c>
      <c r="E6876" s="121" t="s">
        <v>70</v>
      </c>
      <c r="F6876" s="122">
        <v>490</v>
      </c>
      <c r="G6876" s="122">
        <v>112.7</v>
      </c>
      <c r="H6876" s="120">
        <v>2019</v>
      </c>
      <c r="I6876" t="str">
        <f>IF(J6876="natural gas",VLOOKUP(D6876,'Cross-Page Data'!$I$4:$J$13,2,FALSE),IF(J6876="solar",VLOOKUP('Form 923'!D6876,'Cross-Page Data'!$I$14:$J$117,2,FALSE),J6876))</f>
        <v>heavy or residual fuel oil</v>
      </c>
      <c r="J6876" t="str">
        <f>VLOOKUP(E6876,'Cross-Page Data'!$D$4:$F$48,3,FALSE)</f>
        <v>heavy or residual fuel oil</v>
      </c>
      <c r="K6876" t="b">
        <f t="shared" si="107"/>
        <v>0</v>
      </c>
    </row>
    <row r="6877" ht="25.5" spans="1:11">
      <c r="A6877" s="120">
        <v>54809</v>
      </c>
      <c r="B6877" s="121" t="s">
        <v>205</v>
      </c>
      <c r="C6877" s="121" t="s">
        <v>210</v>
      </c>
      <c r="D6877" s="121" t="s">
        <v>68</v>
      </c>
      <c r="E6877" s="121" t="s">
        <v>70</v>
      </c>
      <c r="F6877" s="122">
        <v>0</v>
      </c>
      <c r="G6877" s="122">
        <v>0</v>
      </c>
      <c r="H6877" s="120">
        <v>2019</v>
      </c>
      <c r="I6877" t="str">
        <f>IF(J6877="natural gas",VLOOKUP(D6877,'Cross-Page Data'!$I$4:$J$13,2,FALSE),IF(J6877="solar",VLOOKUP('Form 923'!D6877,'Cross-Page Data'!$I$14:$J$117,2,FALSE),J6877))</f>
        <v>heavy or residual fuel oil</v>
      </c>
      <c r="J6877" t="str">
        <f>VLOOKUP(E6877,'Cross-Page Data'!$D$4:$F$48,3,FALSE)</f>
        <v>heavy or residual fuel oil</v>
      </c>
      <c r="K6877" t="b">
        <f t="shared" si="107"/>
        <v>0</v>
      </c>
    </row>
    <row r="6878" ht="25.5" spans="1:11">
      <c r="A6878" s="120">
        <v>54809</v>
      </c>
      <c r="B6878" s="121" t="s">
        <v>205</v>
      </c>
      <c r="C6878" s="121" t="s">
        <v>210</v>
      </c>
      <c r="D6878" s="121" t="s">
        <v>68</v>
      </c>
      <c r="E6878" s="121" t="s">
        <v>38</v>
      </c>
      <c r="F6878" s="122">
        <v>30345</v>
      </c>
      <c r="G6878" s="122">
        <v>6901.55</v>
      </c>
      <c r="H6878" s="120">
        <v>2019</v>
      </c>
      <c r="I6878" t="str">
        <f>IF(J6878="natural gas",VLOOKUP(D6878,'Cross-Page Data'!$I$4:$J$13,2,FALSE),IF(J6878="solar",VLOOKUP('Form 923'!D6878,'Cross-Page Data'!$I$14:$J$117,2,FALSE),J6878))</f>
        <v>natural gas nonpeaker - preexisting retiring</v>
      </c>
      <c r="J6878" t="str">
        <f>VLOOKUP(E6878,'Cross-Page Data'!$D$4:$F$48,3,FALSE)</f>
        <v>natural gas</v>
      </c>
      <c r="K6878" t="b">
        <f t="shared" si="107"/>
        <v>0</v>
      </c>
    </row>
    <row r="6879" ht="25.5" spans="1:11">
      <c r="A6879" s="120">
        <v>54809</v>
      </c>
      <c r="B6879" s="121" t="s">
        <v>205</v>
      </c>
      <c r="C6879" s="121" t="s">
        <v>210</v>
      </c>
      <c r="D6879" s="121" t="s">
        <v>68</v>
      </c>
      <c r="E6879" s="121" t="s">
        <v>146</v>
      </c>
      <c r="F6879" s="122">
        <v>0</v>
      </c>
      <c r="G6879" s="122">
        <v>0</v>
      </c>
      <c r="H6879" s="120">
        <v>2019</v>
      </c>
      <c r="I6879" t="str">
        <f>IF(J6879="natural gas",VLOOKUP(D6879,'Cross-Page Data'!$I$4:$J$13,2,FALSE),IF(J6879="solar",VLOOKUP('Form 923'!D6879,'Cross-Page Data'!$I$14:$J$117,2,FALSE),J6879))</f>
        <v>other</v>
      </c>
      <c r="J6879" t="str">
        <f>VLOOKUP(E6879,'Cross-Page Data'!$D$4:$F$48,3,FALSE)</f>
        <v>other</v>
      </c>
      <c r="K6879" t="b">
        <f t="shared" si="107"/>
        <v>0</v>
      </c>
    </row>
    <row r="6880" spans="1:11">
      <c r="A6880" s="120">
        <v>54813</v>
      </c>
      <c r="B6880" s="121" t="s">
        <v>201</v>
      </c>
      <c r="C6880" s="121" t="s">
        <v>206</v>
      </c>
      <c r="D6880" s="121" t="s">
        <v>79</v>
      </c>
      <c r="E6880" s="121" t="s">
        <v>70</v>
      </c>
      <c r="F6880" s="122">
        <v>356</v>
      </c>
      <c r="G6880" s="122">
        <v>0</v>
      </c>
      <c r="H6880" s="120">
        <v>2019</v>
      </c>
      <c r="I6880" t="str">
        <f>IF(J6880="natural gas",VLOOKUP(D6880,'Cross-Page Data'!$I$4:$J$13,2,FALSE),IF(J6880="solar",VLOOKUP('Form 923'!D6880,'Cross-Page Data'!$I$14:$J$117,2,FALSE),J6880))</f>
        <v>heavy or residual fuel oil</v>
      </c>
      <c r="J6880" t="str">
        <f>VLOOKUP(E6880,'Cross-Page Data'!$D$4:$F$48,3,FALSE)</f>
        <v>heavy or residual fuel oil</v>
      </c>
      <c r="K6880" t="b">
        <f t="shared" si="107"/>
        <v>1</v>
      </c>
    </row>
    <row r="6881" ht="25.5" spans="1:11">
      <c r="A6881" s="120">
        <v>54818</v>
      </c>
      <c r="B6881" s="121" t="s">
        <v>201</v>
      </c>
      <c r="C6881" s="121" t="s">
        <v>207</v>
      </c>
      <c r="D6881" s="121" t="s">
        <v>79</v>
      </c>
      <c r="E6881" s="121" t="s">
        <v>70</v>
      </c>
      <c r="F6881" s="122">
        <v>28</v>
      </c>
      <c r="G6881" s="122">
        <v>0</v>
      </c>
      <c r="H6881" s="120">
        <v>2019</v>
      </c>
      <c r="I6881" t="str">
        <f>IF(J6881="natural gas",VLOOKUP(D6881,'Cross-Page Data'!$I$4:$J$13,2,FALSE),IF(J6881="solar",VLOOKUP('Form 923'!D6881,'Cross-Page Data'!$I$14:$J$117,2,FALSE),J6881))</f>
        <v>heavy or residual fuel oil</v>
      </c>
      <c r="J6881" t="str">
        <f>VLOOKUP(E6881,'Cross-Page Data'!$D$4:$F$48,3,FALSE)</f>
        <v>heavy or residual fuel oil</v>
      </c>
      <c r="K6881" t="b">
        <f t="shared" si="107"/>
        <v>0</v>
      </c>
    </row>
    <row r="6882" ht="25.5" spans="1:11">
      <c r="A6882" s="120">
        <v>54823</v>
      </c>
      <c r="B6882" s="121" t="s">
        <v>201</v>
      </c>
      <c r="C6882" s="121" t="s">
        <v>211</v>
      </c>
      <c r="D6882" s="121" t="s">
        <v>79</v>
      </c>
      <c r="E6882" s="121" t="s">
        <v>70</v>
      </c>
      <c r="F6882" s="122">
        <v>1398</v>
      </c>
      <c r="G6882" s="122">
        <v>87</v>
      </c>
      <c r="H6882" s="120">
        <v>2019</v>
      </c>
      <c r="I6882" t="str">
        <f>IF(J6882="natural gas",VLOOKUP(D6882,'Cross-Page Data'!$I$4:$J$13,2,FALSE),IF(J6882="solar",VLOOKUP('Form 923'!D6882,'Cross-Page Data'!$I$14:$J$117,2,FALSE),J6882))</f>
        <v>heavy or residual fuel oil</v>
      </c>
      <c r="J6882" t="str">
        <f>VLOOKUP(E6882,'Cross-Page Data'!$D$4:$F$48,3,FALSE)</f>
        <v>heavy or residual fuel oil</v>
      </c>
      <c r="K6882" t="b">
        <f t="shared" si="107"/>
        <v>0</v>
      </c>
    </row>
    <row r="6883" spans="1:11">
      <c r="A6883" s="120">
        <v>54827</v>
      </c>
      <c r="B6883" s="121" t="s">
        <v>201</v>
      </c>
      <c r="C6883" s="121" t="s">
        <v>206</v>
      </c>
      <c r="D6883" s="121" t="s">
        <v>116</v>
      </c>
      <c r="E6883" s="121" t="s">
        <v>170</v>
      </c>
      <c r="F6883" s="122">
        <v>213212</v>
      </c>
      <c r="G6883" s="122">
        <v>23951</v>
      </c>
      <c r="H6883" s="120">
        <v>2019</v>
      </c>
      <c r="I6883" t="str">
        <f>IF(J6883="natural gas",VLOOKUP(D6883,'Cross-Page Data'!$I$4:$J$13,2,FALSE),IF(J6883="solar",VLOOKUP('Form 923'!D6883,'Cross-Page Data'!$I$14:$J$117,2,FALSE),J6883))</f>
        <v>hydro</v>
      </c>
      <c r="J6883" t="str">
        <f>VLOOKUP(E6883,'Cross-Page Data'!$D$4:$F$48,3,FALSE)</f>
        <v>hydro</v>
      </c>
      <c r="K6883" t="b">
        <f t="shared" si="107"/>
        <v>1</v>
      </c>
    </row>
    <row r="6884" spans="1:11">
      <c r="A6884" s="120">
        <v>54829</v>
      </c>
      <c r="B6884" s="121" t="s">
        <v>205</v>
      </c>
      <c r="C6884" s="121" t="s">
        <v>209</v>
      </c>
      <c r="D6884" s="121" t="s">
        <v>73</v>
      </c>
      <c r="E6884" s="121" t="s">
        <v>70</v>
      </c>
      <c r="F6884" s="122">
        <v>239</v>
      </c>
      <c r="G6884" s="122">
        <v>49.459</v>
      </c>
      <c r="H6884" s="120">
        <v>2019</v>
      </c>
      <c r="I6884" t="str">
        <f>IF(J6884="natural gas",VLOOKUP(D6884,'Cross-Page Data'!$I$4:$J$13,2,FALSE),IF(J6884="solar",VLOOKUP('Form 923'!D6884,'Cross-Page Data'!$I$14:$J$117,2,FALSE),J6884))</f>
        <v>heavy or residual fuel oil</v>
      </c>
      <c r="J6884" t="str">
        <f>VLOOKUP(E6884,'Cross-Page Data'!$D$4:$F$48,3,FALSE)</f>
        <v>heavy or residual fuel oil</v>
      </c>
      <c r="K6884" t="b">
        <f t="shared" si="107"/>
        <v>0</v>
      </c>
    </row>
    <row r="6885" spans="1:11">
      <c r="A6885" s="120">
        <v>54829</v>
      </c>
      <c r="B6885" s="121" t="s">
        <v>205</v>
      </c>
      <c r="C6885" s="121" t="s">
        <v>209</v>
      </c>
      <c r="D6885" s="121" t="s">
        <v>73</v>
      </c>
      <c r="E6885" s="121" t="s">
        <v>38</v>
      </c>
      <c r="F6885" s="122">
        <v>216875</v>
      </c>
      <c r="G6885" s="122">
        <v>44562.541</v>
      </c>
      <c r="H6885" s="120">
        <v>2019</v>
      </c>
      <c r="I6885" t="str">
        <f>IF(J6885="natural gas",VLOOKUP(D6885,'Cross-Page Data'!$I$4:$J$13,2,FALSE),IF(J6885="solar",VLOOKUP('Form 923'!D6885,'Cross-Page Data'!$I$14:$J$117,2,FALSE),J6885))</f>
        <v>natural gas peaker</v>
      </c>
      <c r="J6885" t="str">
        <f>VLOOKUP(E6885,'Cross-Page Data'!$D$4:$F$48,3,FALSE)</f>
        <v>natural gas</v>
      </c>
      <c r="K6885" t="b">
        <f t="shared" si="107"/>
        <v>0</v>
      </c>
    </row>
    <row r="6886" spans="1:11">
      <c r="A6886" s="120">
        <v>54829</v>
      </c>
      <c r="B6886" s="121" t="s">
        <v>205</v>
      </c>
      <c r="C6886" s="121" t="s">
        <v>209</v>
      </c>
      <c r="D6886" s="121" t="s">
        <v>68</v>
      </c>
      <c r="E6886" s="121" t="s">
        <v>70</v>
      </c>
      <c r="F6886" s="122">
        <v>0</v>
      </c>
      <c r="G6886" s="122">
        <v>0</v>
      </c>
      <c r="H6886" s="120">
        <v>2019</v>
      </c>
      <c r="I6886" t="str">
        <f>IF(J6886="natural gas",VLOOKUP(D6886,'Cross-Page Data'!$I$4:$J$13,2,FALSE),IF(J6886="solar",VLOOKUP('Form 923'!D6886,'Cross-Page Data'!$I$14:$J$117,2,FALSE),J6886))</f>
        <v>heavy or residual fuel oil</v>
      </c>
      <c r="J6886" t="str">
        <f>VLOOKUP(E6886,'Cross-Page Data'!$D$4:$F$48,3,FALSE)</f>
        <v>heavy or residual fuel oil</v>
      </c>
      <c r="K6886" t="b">
        <f t="shared" si="107"/>
        <v>0</v>
      </c>
    </row>
    <row r="6887" spans="1:11">
      <c r="A6887" s="120">
        <v>54829</v>
      </c>
      <c r="B6887" s="121" t="s">
        <v>205</v>
      </c>
      <c r="C6887" s="121" t="s">
        <v>209</v>
      </c>
      <c r="D6887" s="121" t="s">
        <v>68</v>
      </c>
      <c r="E6887" s="121" t="s">
        <v>38</v>
      </c>
      <c r="F6887" s="122">
        <v>130</v>
      </c>
      <c r="G6887" s="122">
        <v>27</v>
      </c>
      <c r="H6887" s="120">
        <v>2019</v>
      </c>
      <c r="I6887" t="str">
        <f>IF(J6887="natural gas",VLOOKUP(D6887,'Cross-Page Data'!$I$4:$J$13,2,FALSE),IF(J6887="solar",VLOOKUP('Form 923'!D6887,'Cross-Page Data'!$I$14:$J$117,2,FALSE),J6887))</f>
        <v>natural gas nonpeaker - preexisting retiring</v>
      </c>
      <c r="J6887" t="str">
        <f>VLOOKUP(E6887,'Cross-Page Data'!$D$4:$F$48,3,FALSE)</f>
        <v>natural gas</v>
      </c>
      <c r="K6887" t="b">
        <f t="shared" si="107"/>
        <v>0</v>
      </c>
    </row>
    <row r="6888" ht="25.5" spans="1:11">
      <c r="A6888" s="120">
        <v>54830</v>
      </c>
      <c r="B6888" s="121" t="s">
        <v>201</v>
      </c>
      <c r="C6888" s="121" t="s">
        <v>207</v>
      </c>
      <c r="D6888" s="121" t="s">
        <v>79</v>
      </c>
      <c r="E6888" s="121" t="s">
        <v>70</v>
      </c>
      <c r="F6888" s="122">
        <v>192</v>
      </c>
      <c r="G6888" s="122">
        <v>20</v>
      </c>
      <c r="H6888" s="120">
        <v>2019</v>
      </c>
      <c r="I6888" t="str">
        <f>IF(J6888="natural gas",VLOOKUP(D6888,'Cross-Page Data'!$I$4:$J$13,2,FALSE),IF(J6888="solar",VLOOKUP('Form 923'!D6888,'Cross-Page Data'!$I$14:$J$117,2,FALSE),J6888))</f>
        <v>heavy or residual fuel oil</v>
      </c>
      <c r="J6888" t="str">
        <f>VLOOKUP(E6888,'Cross-Page Data'!$D$4:$F$48,3,FALSE)</f>
        <v>heavy or residual fuel oil</v>
      </c>
      <c r="K6888" t="b">
        <f t="shared" si="107"/>
        <v>0</v>
      </c>
    </row>
    <row r="6889" spans="1:11">
      <c r="A6889" s="120">
        <v>54832</v>
      </c>
      <c r="B6889" s="121" t="s">
        <v>205</v>
      </c>
      <c r="C6889" s="121" t="s">
        <v>208</v>
      </c>
      <c r="D6889" s="121" t="s">
        <v>39</v>
      </c>
      <c r="E6889" s="121" t="s">
        <v>70</v>
      </c>
      <c r="F6889" s="122">
        <v>0</v>
      </c>
      <c r="G6889" s="122">
        <v>497.228</v>
      </c>
      <c r="H6889" s="120">
        <v>2019</v>
      </c>
      <c r="I6889" t="str">
        <f>IF(J6889="natural gas",VLOOKUP(D6889,'Cross-Page Data'!$I$4:$J$13,2,FALSE),IF(J6889="solar",VLOOKUP('Form 923'!D6889,'Cross-Page Data'!$I$14:$J$117,2,FALSE),J6889))</f>
        <v>heavy or residual fuel oil</v>
      </c>
      <c r="J6889" t="str">
        <f>VLOOKUP(E6889,'Cross-Page Data'!$D$4:$F$48,3,FALSE)</f>
        <v>heavy or residual fuel oil</v>
      </c>
      <c r="K6889" t="b">
        <f t="shared" si="107"/>
        <v>0</v>
      </c>
    </row>
    <row r="6890" spans="1:11">
      <c r="A6890" s="120">
        <v>54832</v>
      </c>
      <c r="B6890" s="121" t="s">
        <v>205</v>
      </c>
      <c r="C6890" s="121" t="s">
        <v>208</v>
      </c>
      <c r="D6890" s="121" t="s">
        <v>39</v>
      </c>
      <c r="E6890" s="121" t="s">
        <v>38</v>
      </c>
      <c r="F6890" s="122">
        <v>0</v>
      </c>
      <c r="G6890" s="122">
        <v>282541.77</v>
      </c>
      <c r="H6890" s="120">
        <v>2019</v>
      </c>
      <c r="I6890" t="str">
        <f>IF(J6890="natural gas",VLOOKUP(D6890,'Cross-Page Data'!$I$4:$J$13,2,FALSE),IF(J6890="solar",VLOOKUP('Form 923'!D6890,'Cross-Page Data'!$I$14:$J$117,2,FALSE),J6890))</f>
        <v>natural gas nonpeaker - preexisting nonretiring</v>
      </c>
      <c r="J6890" t="str">
        <f>VLOOKUP(E6890,'Cross-Page Data'!$D$4:$F$48,3,FALSE)</f>
        <v>natural gas</v>
      </c>
      <c r="K6890" t="b">
        <f t="shared" si="107"/>
        <v>0</v>
      </c>
    </row>
    <row r="6891" spans="1:11">
      <c r="A6891" s="120">
        <v>54832</v>
      </c>
      <c r="B6891" s="121" t="s">
        <v>205</v>
      </c>
      <c r="C6891" s="121" t="s">
        <v>208</v>
      </c>
      <c r="D6891" s="121" t="s">
        <v>61</v>
      </c>
      <c r="E6891" s="121" t="s">
        <v>70</v>
      </c>
      <c r="F6891" s="122">
        <v>10609</v>
      </c>
      <c r="G6891" s="122">
        <v>743.88</v>
      </c>
      <c r="H6891" s="120">
        <v>2019</v>
      </c>
      <c r="I6891" t="str">
        <f>IF(J6891="natural gas",VLOOKUP(D6891,'Cross-Page Data'!$I$4:$J$13,2,FALSE),IF(J6891="solar",VLOOKUP('Form 923'!D6891,'Cross-Page Data'!$I$14:$J$117,2,FALSE),J6891))</f>
        <v>heavy or residual fuel oil</v>
      </c>
      <c r="J6891" t="str">
        <f>VLOOKUP(E6891,'Cross-Page Data'!$D$4:$F$48,3,FALSE)</f>
        <v>heavy or residual fuel oil</v>
      </c>
      <c r="K6891" t="b">
        <f t="shared" si="107"/>
        <v>0</v>
      </c>
    </row>
    <row r="6892" spans="1:11">
      <c r="A6892" s="120">
        <v>54832</v>
      </c>
      <c r="B6892" s="121" t="s">
        <v>205</v>
      </c>
      <c r="C6892" s="121" t="s">
        <v>208</v>
      </c>
      <c r="D6892" s="121" t="s">
        <v>61</v>
      </c>
      <c r="E6892" s="121" t="s">
        <v>38</v>
      </c>
      <c r="F6892" s="122">
        <v>6020972</v>
      </c>
      <c r="G6892" s="122">
        <v>422411.12</v>
      </c>
      <c r="H6892" s="120">
        <v>2019</v>
      </c>
      <c r="I6892" t="str">
        <f>IF(J6892="natural gas",VLOOKUP(D6892,'Cross-Page Data'!$I$4:$J$13,2,FALSE),IF(J6892="solar",VLOOKUP('Form 923'!D6892,'Cross-Page Data'!$I$14:$J$117,2,FALSE),J6892))</f>
        <v>natural gas nonpeaker - preexisting nonretiring</v>
      </c>
      <c r="J6892" t="str">
        <f>VLOOKUP(E6892,'Cross-Page Data'!$D$4:$F$48,3,FALSE)</f>
        <v>natural gas</v>
      </c>
      <c r="K6892" t="b">
        <f t="shared" si="107"/>
        <v>0</v>
      </c>
    </row>
    <row r="6893" ht="25.5" spans="1:11">
      <c r="A6893" s="120">
        <v>54834</v>
      </c>
      <c r="B6893" s="121" t="s">
        <v>201</v>
      </c>
      <c r="C6893" s="121" t="s">
        <v>207</v>
      </c>
      <c r="D6893" s="121" t="s">
        <v>79</v>
      </c>
      <c r="E6893" s="121" t="s">
        <v>70</v>
      </c>
      <c r="F6893" s="122">
        <v>596</v>
      </c>
      <c r="G6893" s="122">
        <v>65.66</v>
      </c>
      <c r="H6893" s="120">
        <v>2019</v>
      </c>
      <c r="I6893" t="str">
        <f>IF(J6893="natural gas",VLOOKUP(D6893,'Cross-Page Data'!$I$4:$J$13,2,FALSE),IF(J6893="solar",VLOOKUP('Form 923'!D6893,'Cross-Page Data'!$I$14:$J$117,2,FALSE),J6893))</f>
        <v>heavy or residual fuel oil</v>
      </c>
      <c r="J6893" t="str">
        <f>VLOOKUP(E6893,'Cross-Page Data'!$D$4:$F$48,3,FALSE)</f>
        <v>heavy or residual fuel oil</v>
      </c>
      <c r="K6893" t="b">
        <f t="shared" si="107"/>
        <v>0</v>
      </c>
    </row>
    <row r="6894" ht="25.5" spans="1:11">
      <c r="A6894" s="120">
        <v>54835</v>
      </c>
      <c r="B6894" s="121" t="s">
        <v>201</v>
      </c>
      <c r="C6894" s="121" t="s">
        <v>211</v>
      </c>
      <c r="D6894" s="121" t="s">
        <v>79</v>
      </c>
      <c r="E6894" s="121" t="s">
        <v>70</v>
      </c>
      <c r="F6894" s="122">
        <v>93</v>
      </c>
      <c r="G6894" s="122">
        <v>0</v>
      </c>
      <c r="H6894" s="120">
        <v>2019</v>
      </c>
      <c r="I6894" t="str">
        <f>IF(J6894="natural gas",VLOOKUP(D6894,'Cross-Page Data'!$I$4:$J$13,2,FALSE),IF(J6894="solar",VLOOKUP('Form 923'!D6894,'Cross-Page Data'!$I$14:$J$117,2,FALSE),J6894))</f>
        <v>heavy or residual fuel oil</v>
      </c>
      <c r="J6894" t="str">
        <f>VLOOKUP(E6894,'Cross-Page Data'!$D$4:$F$48,3,FALSE)</f>
        <v>heavy or residual fuel oil</v>
      </c>
      <c r="K6894" t="b">
        <f t="shared" si="107"/>
        <v>0</v>
      </c>
    </row>
    <row r="6895" ht="25.5" spans="1:11">
      <c r="A6895" s="120">
        <v>54839</v>
      </c>
      <c r="B6895" s="121" t="s">
        <v>201</v>
      </c>
      <c r="C6895" s="121" t="s">
        <v>207</v>
      </c>
      <c r="D6895" s="121" t="s">
        <v>79</v>
      </c>
      <c r="E6895" s="121" t="s">
        <v>70</v>
      </c>
      <c r="F6895" s="122">
        <v>11325</v>
      </c>
      <c r="G6895" s="122">
        <v>0</v>
      </c>
      <c r="H6895" s="120">
        <v>2019</v>
      </c>
      <c r="I6895" t="str">
        <f>IF(J6895="natural gas",VLOOKUP(D6895,'Cross-Page Data'!$I$4:$J$13,2,FALSE),IF(J6895="solar",VLOOKUP('Form 923'!D6895,'Cross-Page Data'!$I$14:$J$117,2,FALSE),J6895))</f>
        <v>heavy or residual fuel oil</v>
      </c>
      <c r="J6895" t="str">
        <f>VLOOKUP(E6895,'Cross-Page Data'!$D$4:$F$48,3,FALSE)</f>
        <v>heavy or residual fuel oil</v>
      </c>
      <c r="K6895" t="b">
        <f t="shared" si="107"/>
        <v>0</v>
      </c>
    </row>
    <row r="6896" spans="1:11">
      <c r="A6896" s="120">
        <v>54842</v>
      </c>
      <c r="B6896" s="121" t="s">
        <v>205</v>
      </c>
      <c r="C6896" s="121" t="s">
        <v>208</v>
      </c>
      <c r="D6896" s="121" t="s">
        <v>79</v>
      </c>
      <c r="E6896" s="121" t="s">
        <v>90</v>
      </c>
      <c r="F6896" s="122">
        <v>383769</v>
      </c>
      <c r="G6896" s="122">
        <v>43710</v>
      </c>
      <c r="H6896" s="120">
        <v>2019</v>
      </c>
      <c r="I6896" t="str">
        <f>IF(J6896="natural gas",VLOOKUP(D6896,'Cross-Page Data'!$I$4:$J$13,2,FALSE),IF(J6896="solar",VLOOKUP('Form 923'!D6896,'Cross-Page Data'!$I$14:$J$117,2,FALSE),J6896))</f>
        <v>biomass</v>
      </c>
      <c r="J6896" t="str">
        <f>VLOOKUP(E6896,'Cross-Page Data'!$D$4:$F$48,3,FALSE)</f>
        <v>biomass</v>
      </c>
      <c r="K6896" t="b">
        <f t="shared" si="107"/>
        <v>0</v>
      </c>
    </row>
    <row r="6897" spans="1:11">
      <c r="A6897" s="120">
        <v>54844</v>
      </c>
      <c r="B6897" s="121" t="s">
        <v>201</v>
      </c>
      <c r="C6897" s="121" t="s">
        <v>202</v>
      </c>
      <c r="D6897" s="121" t="s">
        <v>39</v>
      </c>
      <c r="E6897" s="121" t="s">
        <v>70</v>
      </c>
      <c r="F6897" s="122">
        <v>0</v>
      </c>
      <c r="G6897" s="122">
        <v>0</v>
      </c>
      <c r="H6897" s="120">
        <v>2019</v>
      </c>
      <c r="I6897" t="str">
        <f>IF(J6897="natural gas",VLOOKUP(D6897,'Cross-Page Data'!$I$4:$J$13,2,FALSE),IF(J6897="solar",VLOOKUP('Form 923'!D6897,'Cross-Page Data'!$I$14:$J$117,2,FALSE),J6897))</f>
        <v>heavy or residual fuel oil</v>
      </c>
      <c r="J6897" t="str">
        <f>VLOOKUP(E6897,'Cross-Page Data'!$D$4:$F$48,3,FALSE)</f>
        <v>heavy or residual fuel oil</v>
      </c>
      <c r="K6897" t="b">
        <f t="shared" si="107"/>
        <v>1</v>
      </c>
    </row>
    <row r="6898" spans="1:11">
      <c r="A6898" s="120">
        <v>54844</v>
      </c>
      <c r="B6898" s="121" t="s">
        <v>201</v>
      </c>
      <c r="C6898" s="121" t="s">
        <v>202</v>
      </c>
      <c r="D6898" s="121" t="s">
        <v>39</v>
      </c>
      <c r="E6898" s="121" t="s">
        <v>38</v>
      </c>
      <c r="F6898" s="122">
        <v>0</v>
      </c>
      <c r="G6898" s="122">
        <v>0</v>
      </c>
      <c r="H6898" s="120">
        <v>2019</v>
      </c>
      <c r="I6898" t="str">
        <f>IF(J6898="natural gas",VLOOKUP(D6898,'Cross-Page Data'!$I$4:$J$13,2,FALSE),IF(J6898="solar",VLOOKUP('Form 923'!D6898,'Cross-Page Data'!$I$14:$J$117,2,FALSE),J6898))</f>
        <v>natural gas nonpeaker - preexisting nonretiring</v>
      </c>
      <c r="J6898" t="str">
        <f>VLOOKUP(E6898,'Cross-Page Data'!$D$4:$F$48,3,FALSE)</f>
        <v>natural gas</v>
      </c>
      <c r="K6898" t="b">
        <f t="shared" si="107"/>
        <v>1</v>
      </c>
    </row>
    <row r="6899" spans="1:11">
      <c r="A6899" s="120">
        <v>54844</v>
      </c>
      <c r="B6899" s="121" t="s">
        <v>201</v>
      </c>
      <c r="C6899" s="121" t="s">
        <v>202</v>
      </c>
      <c r="D6899" s="121" t="s">
        <v>61</v>
      </c>
      <c r="E6899" s="121" t="s">
        <v>70</v>
      </c>
      <c r="F6899" s="122">
        <v>36329</v>
      </c>
      <c r="G6899" s="122">
        <v>4403.085</v>
      </c>
      <c r="H6899" s="120">
        <v>2019</v>
      </c>
      <c r="I6899" t="str">
        <f>IF(J6899="natural gas",VLOOKUP(D6899,'Cross-Page Data'!$I$4:$J$13,2,FALSE),IF(J6899="solar",VLOOKUP('Form 923'!D6899,'Cross-Page Data'!$I$14:$J$117,2,FALSE),J6899))</f>
        <v>heavy or residual fuel oil</v>
      </c>
      <c r="J6899" t="str">
        <f>VLOOKUP(E6899,'Cross-Page Data'!$D$4:$F$48,3,FALSE)</f>
        <v>heavy or residual fuel oil</v>
      </c>
      <c r="K6899" t="b">
        <f t="shared" si="107"/>
        <v>1</v>
      </c>
    </row>
    <row r="6900" spans="1:11">
      <c r="A6900" s="120">
        <v>54844</v>
      </c>
      <c r="B6900" s="121" t="s">
        <v>201</v>
      </c>
      <c r="C6900" s="121" t="s">
        <v>202</v>
      </c>
      <c r="D6900" s="121" t="s">
        <v>61</v>
      </c>
      <c r="E6900" s="121" t="s">
        <v>38</v>
      </c>
      <c r="F6900" s="122">
        <v>9862206</v>
      </c>
      <c r="G6900" s="122">
        <v>1199084.9</v>
      </c>
      <c r="H6900" s="120">
        <v>2019</v>
      </c>
      <c r="I6900" t="str">
        <f>IF(J6900="natural gas",VLOOKUP(D6900,'Cross-Page Data'!$I$4:$J$13,2,FALSE),IF(J6900="solar",VLOOKUP('Form 923'!D6900,'Cross-Page Data'!$I$14:$J$117,2,FALSE),J6900))</f>
        <v>natural gas nonpeaker - preexisting nonretiring</v>
      </c>
      <c r="J6900" t="str">
        <f>VLOOKUP(E6900,'Cross-Page Data'!$D$4:$F$48,3,FALSE)</f>
        <v>natural gas</v>
      </c>
      <c r="K6900" t="b">
        <f t="shared" si="107"/>
        <v>1</v>
      </c>
    </row>
    <row r="6901" ht="25.5" spans="1:11">
      <c r="A6901" s="120">
        <v>54845</v>
      </c>
      <c r="B6901" s="121" t="s">
        <v>201</v>
      </c>
      <c r="C6901" s="121" t="s">
        <v>207</v>
      </c>
      <c r="D6901" s="121" t="s">
        <v>79</v>
      </c>
      <c r="E6901" s="121" t="s">
        <v>70</v>
      </c>
      <c r="F6901" s="122">
        <v>41</v>
      </c>
      <c r="G6901" s="122">
        <v>17.64</v>
      </c>
      <c r="H6901" s="120">
        <v>2019</v>
      </c>
      <c r="I6901" t="str">
        <f>IF(J6901="natural gas",VLOOKUP(D6901,'Cross-Page Data'!$I$4:$J$13,2,FALSE),IF(J6901="solar",VLOOKUP('Form 923'!D6901,'Cross-Page Data'!$I$14:$J$117,2,FALSE),J6901))</f>
        <v>heavy or residual fuel oil</v>
      </c>
      <c r="J6901" t="str">
        <f>VLOOKUP(E6901,'Cross-Page Data'!$D$4:$F$48,3,FALSE)</f>
        <v>heavy or residual fuel oil</v>
      </c>
      <c r="K6901" t="b">
        <f t="shared" si="107"/>
        <v>0</v>
      </c>
    </row>
    <row r="6902" ht="25.5" spans="1:11">
      <c r="A6902" s="120">
        <v>54848</v>
      </c>
      <c r="B6902" s="121" t="s">
        <v>201</v>
      </c>
      <c r="C6902" s="121" t="s">
        <v>207</v>
      </c>
      <c r="D6902" s="121" t="s">
        <v>79</v>
      </c>
      <c r="E6902" s="121" t="s">
        <v>70</v>
      </c>
      <c r="F6902" s="122">
        <v>0</v>
      </c>
      <c r="G6902" s="122">
        <v>0</v>
      </c>
      <c r="H6902" s="120">
        <v>2019</v>
      </c>
      <c r="I6902" t="str">
        <f>IF(J6902="natural gas",VLOOKUP(D6902,'Cross-Page Data'!$I$4:$J$13,2,FALSE),IF(J6902="solar",VLOOKUP('Form 923'!D6902,'Cross-Page Data'!$I$14:$J$117,2,FALSE),J6902))</f>
        <v>heavy or residual fuel oil</v>
      </c>
      <c r="J6902" t="str">
        <f>VLOOKUP(E6902,'Cross-Page Data'!$D$4:$F$48,3,FALSE)</f>
        <v>heavy or residual fuel oil</v>
      </c>
      <c r="K6902" t="b">
        <f t="shared" si="107"/>
        <v>0</v>
      </c>
    </row>
    <row r="6903" spans="1:11">
      <c r="A6903" s="120">
        <v>54850</v>
      </c>
      <c r="B6903" s="121" t="s">
        <v>205</v>
      </c>
      <c r="C6903" s="121" t="s">
        <v>209</v>
      </c>
      <c r="D6903" s="121" t="s">
        <v>68</v>
      </c>
      <c r="E6903" s="121" t="s">
        <v>176</v>
      </c>
      <c r="F6903" s="122">
        <v>49907</v>
      </c>
      <c r="G6903" s="122">
        <v>9931.83</v>
      </c>
      <c r="H6903" s="120">
        <v>2019</v>
      </c>
      <c r="I6903" t="str">
        <f>IF(J6903="natural gas",VLOOKUP(D6903,'Cross-Page Data'!$I$4:$J$13,2,FALSE),IF(J6903="solar",VLOOKUP('Form 923'!D6903,'Cross-Page Data'!$I$14:$J$117,2,FALSE),J6903))</f>
        <v>biomass</v>
      </c>
      <c r="J6903" t="str">
        <f>VLOOKUP(E6903,'Cross-Page Data'!$D$4:$F$48,3,FALSE)</f>
        <v>biomass</v>
      </c>
      <c r="K6903" t="b">
        <f t="shared" si="107"/>
        <v>0</v>
      </c>
    </row>
    <row r="6904" ht="25.5" spans="1:11">
      <c r="A6904" s="120">
        <v>54851</v>
      </c>
      <c r="B6904" s="121" t="s">
        <v>205</v>
      </c>
      <c r="C6904" s="121" t="s">
        <v>210</v>
      </c>
      <c r="D6904" s="121" t="s">
        <v>73</v>
      </c>
      <c r="E6904" s="121" t="s">
        <v>70</v>
      </c>
      <c r="F6904" s="122">
        <v>196</v>
      </c>
      <c r="G6904" s="122">
        <v>37.62</v>
      </c>
      <c r="H6904" s="120">
        <v>2019</v>
      </c>
      <c r="I6904" t="str">
        <f>IF(J6904="natural gas",VLOOKUP(D6904,'Cross-Page Data'!$I$4:$J$13,2,FALSE),IF(J6904="solar",VLOOKUP('Form 923'!D6904,'Cross-Page Data'!$I$14:$J$117,2,FALSE),J6904))</f>
        <v>heavy or residual fuel oil</v>
      </c>
      <c r="J6904" t="str">
        <f>VLOOKUP(E6904,'Cross-Page Data'!$D$4:$F$48,3,FALSE)</f>
        <v>heavy or residual fuel oil</v>
      </c>
      <c r="K6904" t="b">
        <f t="shared" si="107"/>
        <v>0</v>
      </c>
    </row>
    <row r="6905" ht="25.5" spans="1:11">
      <c r="A6905" s="120">
        <v>54851</v>
      </c>
      <c r="B6905" s="121" t="s">
        <v>205</v>
      </c>
      <c r="C6905" s="121" t="s">
        <v>210</v>
      </c>
      <c r="D6905" s="121" t="s">
        <v>73</v>
      </c>
      <c r="E6905" s="121" t="s">
        <v>90</v>
      </c>
      <c r="F6905" s="122">
        <v>164433</v>
      </c>
      <c r="G6905" s="122">
        <v>31384.42</v>
      </c>
      <c r="H6905" s="120">
        <v>2019</v>
      </c>
      <c r="I6905" t="str">
        <f>IF(J6905="natural gas",VLOOKUP(D6905,'Cross-Page Data'!$I$4:$J$13,2,FALSE),IF(J6905="solar",VLOOKUP('Form 923'!D6905,'Cross-Page Data'!$I$14:$J$117,2,FALSE),J6905))</f>
        <v>biomass</v>
      </c>
      <c r="J6905" t="str">
        <f>VLOOKUP(E6905,'Cross-Page Data'!$D$4:$F$48,3,FALSE)</f>
        <v>biomass</v>
      </c>
      <c r="K6905" t="b">
        <f t="shared" si="107"/>
        <v>0</v>
      </c>
    </row>
    <row r="6906" ht="25.5" spans="1:11">
      <c r="A6906" s="120">
        <v>54851</v>
      </c>
      <c r="B6906" s="121" t="s">
        <v>205</v>
      </c>
      <c r="C6906" s="121" t="s">
        <v>210</v>
      </c>
      <c r="D6906" s="121" t="s">
        <v>73</v>
      </c>
      <c r="E6906" s="121" t="s">
        <v>38</v>
      </c>
      <c r="F6906" s="122">
        <v>299990</v>
      </c>
      <c r="G6906" s="122">
        <v>57325.96</v>
      </c>
      <c r="H6906" s="120">
        <v>2019</v>
      </c>
      <c r="I6906" t="str">
        <f>IF(J6906="natural gas",VLOOKUP(D6906,'Cross-Page Data'!$I$4:$J$13,2,FALSE),IF(J6906="solar",VLOOKUP('Form 923'!D6906,'Cross-Page Data'!$I$14:$J$117,2,FALSE),J6906))</f>
        <v>natural gas peaker</v>
      </c>
      <c r="J6906" t="str">
        <f>VLOOKUP(E6906,'Cross-Page Data'!$D$4:$F$48,3,FALSE)</f>
        <v>natural gas</v>
      </c>
      <c r="K6906" t="b">
        <f t="shared" si="107"/>
        <v>0</v>
      </c>
    </row>
    <row r="6907" spans="1:11">
      <c r="A6907" s="120">
        <v>54854</v>
      </c>
      <c r="B6907" s="121" t="s">
        <v>201</v>
      </c>
      <c r="C6907" s="121" t="s">
        <v>202</v>
      </c>
      <c r="D6907" s="121" t="s">
        <v>73</v>
      </c>
      <c r="E6907" s="121" t="s">
        <v>70</v>
      </c>
      <c r="F6907" s="122">
        <v>0</v>
      </c>
      <c r="G6907" s="122">
        <v>0</v>
      </c>
      <c r="H6907" s="120">
        <v>2019</v>
      </c>
      <c r="I6907" t="str">
        <f>IF(J6907="natural gas",VLOOKUP(D6907,'Cross-Page Data'!$I$4:$J$13,2,FALSE),IF(J6907="solar",VLOOKUP('Form 923'!D6907,'Cross-Page Data'!$I$14:$J$117,2,FALSE),J6907))</f>
        <v>heavy or residual fuel oil</v>
      </c>
      <c r="J6907" t="str">
        <f>VLOOKUP(E6907,'Cross-Page Data'!$D$4:$F$48,3,FALSE)</f>
        <v>heavy or residual fuel oil</v>
      </c>
      <c r="K6907" t="b">
        <f t="shared" si="107"/>
        <v>1</v>
      </c>
    </row>
    <row r="6908" spans="1:11">
      <c r="A6908" s="120">
        <v>54854</v>
      </c>
      <c r="B6908" s="121" t="s">
        <v>201</v>
      </c>
      <c r="C6908" s="121" t="s">
        <v>202</v>
      </c>
      <c r="D6908" s="121" t="s">
        <v>73</v>
      </c>
      <c r="E6908" s="121" t="s">
        <v>38</v>
      </c>
      <c r="F6908" s="122">
        <v>694740</v>
      </c>
      <c r="G6908" s="122">
        <v>53892</v>
      </c>
      <c r="H6908" s="120">
        <v>2019</v>
      </c>
      <c r="I6908" t="str">
        <f>IF(J6908="natural gas",VLOOKUP(D6908,'Cross-Page Data'!$I$4:$J$13,2,FALSE),IF(J6908="solar",VLOOKUP('Form 923'!D6908,'Cross-Page Data'!$I$14:$J$117,2,FALSE),J6908))</f>
        <v>natural gas peaker</v>
      </c>
      <c r="J6908" t="str">
        <f>VLOOKUP(E6908,'Cross-Page Data'!$D$4:$F$48,3,FALSE)</f>
        <v>natural gas</v>
      </c>
      <c r="K6908" t="b">
        <f t="shared" si="107"/>
        <v>1</v>
      </c>
    </row>
    <row r="6909" spans="1:11">
      <c r="A6909" s="120">
        <v>54855</v>
      </c>
      <c r="B6909" s="121" t="s">
        <v>205</v>
      </c>
      <c r="C6909" s="121" t="s">
        <v>209</v>
      </c>
      <c r="D6909" s="121" t="s">
        <v>73</v>
      </c>
      <c r="E6909" s="121" t="s">
        <v>70</v>
      </c>
      <c r="F6909" s="122">
        <v>0</v>
      </c>
      <c r="G6909" s="122">
        <v>0</v>
      </c>
      <c r="H6909" s="120">
        <v>2019</v>
      </c>
      <c r="I6909" t="str">
        <f>IF(J6909="natural gas",VLOOKUP(D6909,'Cross-Page Data'!$I$4:$J$13,2,FALSE),IF(J6909="solar",VLOOKUP('Form 923'!D6909,'Cross-Page Data'!$I$14:$J$117,2,FALSE),J6909))</f>
        <v>heavy or residual fuel oil</v>
      </c>
      <c r="J6909" t="str">
        <f>VLOOKUP(E6909,'Cross-Page Data'!$D$4:$F$48,3,FALSE)</f>
        <v>heavy or residual fuel oil</v>
      </c>
      <c r="K6909" t="b">
        <f t="shared" si="107"/>
        <v>0</v>
      </c>
    </row>
    <row r="6910" spans="1:11">
      <c r="A6910" s="120">
        <v>54855</v>
      </c>
      <c r="B6910" s="121" t="s">
        <v>205</v>
      </c>
      <c r="C6910" s="121" t="s">
        <v>209</v>
      </c>
      <c r="D6910" s="121" t="s">
        <v>73</v>
      </c>
      <c r="E6910" s="121" t="s">
        <v>38</v>
      </c>
      <c r="F6910" s="122">
        <v>109444</v>
      </c>
      <c r="G6910" s="122">
        <v>18231.92</v>
      </c>
      <c r="H6910" s="120">
        <v>2019</v>
      </c>
      <c r="I6910" t="str">
        <f>IF(J6910="natural gas",VLOOKUP(D6910,'Cross-Page Data'!$I$4:$J$13,2,FALSE),IF(J6910="solar",VLOOKUP('Form 923'!D6910,'Cross-Page Data'!$I$14:$J$117,2,FALSE),J6910))</f>
        <v>natural gas peaker</v>
      </c>
      <c r="J6910" t="str">
        <f>VLOOKUP(E6910,'Cross-Page Data'!$D$4:$F$48,3,FALSE)</f>
        <v>natural gas</v>
      </c>
      <c r="K6910" t="b">
        <f t="shared" si="107"/>
        <v>0</v>
      </c>
    </row>
    <row r="6911" ht="25.5" spans="1:11">
      <c r="A6911" s="120">
        <v>54858</v>
      </c>
      <c r="B6911" s="121" t="s">
        <v>201</v>
      </c>
      <c r="C6911" s="121" t="s">
        <v>207</v>
      </c>
      <c r="D6911" s="121" t="s">
        <v>79</v>
      </c>
      <c r="E6911" s="121" t="s">
        <v>70</v>
      </c>
      <c r="F6911" s="122">
        <v>395</v>
      </c>
      <c r="G6911" s="122">
        <v>24</v>
      </c>
      <c r="H6911" s="120">
        <v>2019</v>
      </c>
      <c r="I6911" t="str">
        <f>IF(J6911="natural gas",VLOOKUP(D6911,'Cross-Page Data'!$I$4:$J$13,2,FALSE),IF(J6911="solar",VLOOKUP('Form 923'!D6911,'Cross-Page Data'!$I$14:$J$117,2,FALSE),J6911))</f>
        <v>heavy or residual fuel oil</v>
      </c>
      <c r="J6911" t="str">
        <f>VLOOKUP(E6911,'Cross-Page Data'!$D$4:$F$48,3,FALSE)</f>
        <v>heavy or residual fuel oil</v>
      </c>
      <c r="K6911" t="b">
        <f t="shared" si="107"/>
        <v>0</v>
      </c>
    </row>
    <row r="6912" spans="1:11">
      <c r="A6912" s="120">
        <v>54860</v>
      </c>
      <c r="B6912" s="121" t="s">
        <v>201</v>
      </c>
      <c r="C6912" s="121" t="s">
        <v>206</v>
      </c>
      <c r="D6912" s="121" t="s">
        <v>116</v>
      </c>
      <c r="E6912" s="121" t="s">
        <v>170</v>
      </c>
      <c r="F6912" s="122">
        <v>71483</v>
      </c>
      <c r="G6912" s="122">
        <v>8030</v>
      </c>
      <c r="H6912" s="120">
        <v>2019</v>
      </c>
      <c r="I6912" t="str">
        <f>IF(J6912="natural gas",VLOOKUP(D6912,'Cross-Page Data'!$I$4:$J$13,2,FALSE),IF(J6912="solar",VLOOKUP('Form 923'!D6912,'Cross-Page Data'!$I$14:$J$117,2,FALSE),J6912))</f>
        <v>hydro</v>
      </c>
      <c r="J6912" t="str">
        <f>VLOOKUP(E6912,'Cross-Page Data'!$D$4:$F$48,3,FALSE)</f>
        <v>hydro</v>
      </c>
      <c r="K6912" t="b">
        <f t="shared" si="107"/>
        <v>1</v>
      </c>
    </row>
    <row r="6913" ht="25.5" spans="1:11">
      <c r="A6913" s="120">
        <v>54863</v>
      </c>
      <c r="B6913" s="121" t="s">
        <v>201</v>
      </c>
      <c r="C6913" s="121" t="s">
        <v>207</v>
      </c>
      <c r="D6913" s="121" t="s">
        <v>79</v>
      </c>
      <c r="E6913" s="121" t="s">
        <v>70</v>
      </c>
      <c r="F6913" s="122">
        <v>390</v>
      </c>
      <c r="G6913" s="122">
        <v>38</v>
      </c>
      <c r="H6913" s="120">
        <v>2019</v>
      </c>
      <c r="I6913" t="str">
        <f>IF(J6913="natural gas",VLOOKUP(D6913,'Cross-Page Data'!$I$4:$J$13,2,FALSE),IF(J6913="solar",VLOOKUP('Form 923'!D6913,'Cross-Page Data'!$I$14:$J$117,2,FALSE),J6913))</f>
        <v>heavy or residual fuel oil</v>
      </c>
      <c r="J6913" t="str">
        <f>VLOOKUP(E6913,'Cross-Page Data'!$D$4:$F$48,3,FALSE)</f>
        <v>heavy or residual fuel oil</v>
      </c>
      <c r="K6913" t="b">
        <f t="shared" si="107"/>
        <v>0</v>
      </c>
    </row>
    <row r="6914" spans="1:11">
      <c r="A6914" s="120">
        <v>54865</v>
      </c>
      <c r="B6914" s="121" t="s">
        <v>201</v>
      </c>
      <c r="C6914" s="121" t="s">
        <v>206</v>
      </c>
      <c r="D6914" s="121" t="s">
        <v>116</v>
      </c>
      <c r="E6914" s="121" t="s">
        <v>170</v>
      </c>
      <c r="F6914" s="122">
        <v>105186</v>
      </c>
      <c r="G6914" s="122">
        <v>11816</v>
      </c>
      <c r="H6914" s="120">
        <v>2019</v>
      </c>
      <c r="I6914" t="str">
        <f>IF(J6914="natural gas",VLOOKUP(D6914,'Cross-Page Data'!$I$4:$J$13,2,FALSE),IF(J6914="solar",VLOOKUP('Form 923'!D6914,'Cross-Page Data'!$I$14:$J$117,2,FALSE),J6914))</f>
        <v>hydro</v>
      </c>
      <c r="J6914" t="str">
        <f>VLOOKUP(E6914,'Cross-Page Data'!$D$4:$F$48,3,FALSE)</f>
        <v>hydro</v>
      </c>
      <c r="K6914" t="b">
        <f t="shared" si="107"/>
        <v>1</v>
      </c>
    </row>
    <row r="6915" spans="1:11">
      <c r="A6915" s="120">
        <v>54867</v>
      </c>
      <c r="B6915" s="121" t="s">
        <v>205</v>
      </c>
      <c r="C6915" s="121" t="s">
        <v>209</v>
      </c>
      <c r="D6915" s="121" t="s">
        <v>68</v>
      </c>
      <c r="E6915" s="121" t="s">
        <v>54</v>
      </c>
      <c r="F6915" s="122">
        <v>3247</v>
      </c>
      <c r="G6915" s="122">
        <v>470.919</v>
      </c>
      <c r="H6915" s="120">
        <v>2019</v>
      </c>
      <c r="I6915" t="str">
        <f>IF(J6915="natural gas",VLOOKUP(D6915,'Cross-Page Data'!$I$4:$J$13,2,FALSE),IF(J6915="solar",VLOOKUP('Form 923'!D6915,'Cross-Page Data'!$I$14:$J$117,2,FALSE),J6915))</f>
        <v>hard coal</v>
      </c>
      <c r="J6915" t="str">
        <f>VLOOKUP(E6915,'Cross-Page Data'!$D$4:$F$48,3,FALSE)</f>
        <v>hard coal</v>
      </c>
      <c r="K6915" t="b">
        <f t="shared" si="107"/>
        <v>0</v>
      </c>
    </row>
    <row r="6916" spans="1:11">
      <c r="A6916" s="120">
        <v>54867</v>
      </c>
      <c r="B6916" s="121" t="s">
        <v>205</v>
      </c>
      <c r="C6916" s="121" t="s">
        <v>209</v>
      </c>
      <c r="D6916" s="121" t="s">
        <v>68</v>
      </c>
      <c r="E6916" s="121" t="s">
        <v>38</v>
      </c>
      <c r="F6916" s="122">
        <v>640</v>
      </c>
      <c r="G6916" s="122">
        <v>93.081</v>
      </c>
      <c r="H6916" s="120">
        <v>2019</v>
      </c>
      <c r="I6916" t="str">
        <f>IF(J6916="natural gas",VLOOKUP(D6916,'Cross-Page Data'!$I$4:$J$13,2,FALSE),IF(J6916="solar",VLOOKUP('Form 923'!D6916,'Cross-Page Data'!$I$14:$J$117,2,FALSE),J6916))</f>
        <v>natural gas nonpeaker - preexisting retiring</v>
      </c>
      <c r="J6916" t="str">
        <f>VLOOKUP(E6916,'Cross-Page Data'!$D$4:$F$48,3,FALSE)</f>
        <v>natural gas</v>
      </c>
      <c r="K6916" t="b">
        <f t="shared" si="107"/>
        <v>0</v>
      </c>
    </row>
    <row r="6917" spans="1:11">
      <c r="A6917" s="120">
        <v>54872</v>
      </c>
      <c r="B6917" s="121" t="s">
        <v>201</v>
      </c>
      <c r="C6917" s="121" t="s">
        <v>206</v>
      </c>
      <c r="D6917" s="121" t="s">
        <v>116</v>
      </c>
      <c r="E6917" s="121" t="s">
        <v>170</v>
      </c>
      <c r="F6917" s="122">
        <v>17189</v>
      </c>
      <c r="G6917" s="122">
        <v>1930.98</v>
      </c>
      <c r="H6917" s="120">
        <v>2019</v>
      </c>
      <c r="I6917" t="str">
        <f>IF(J6917="natural gas",VLOOKUP(D6917,'Cross-Page Data'!$I$4:$J$13,2,FALSE),IF(J6917="solar",VLOOKUP('Form 923'!D6917,'Cross-Page Data'!$I$14:$J$117,2,FALSE),J6917))</f>
        <v>hydro</v>
      </c>
      <c r="J6917" t="str">
        <f>VLOOKUP(E6917,'Cross-Page Data'!$D$4:$F$48,3,FALSE)</f>
        <v>hydro</v>
      </c>
      <c r="K6917" t="b">
        <f t="shared" si="107"/>
        <v>1</v>
      </c>
    </row>
    <row r="6918" ht="25.5" spans="1:11">
      <c r="A6918" s="120">
        <v>54877</v>
      </c>
      <c r="B6918" s="121" t="s">
        <v>201</v>
      </c>
      <c r="C6918" s="121" t="s">
        <v>207</v>
      </c>
      <c r="D6918" s="121" t="s">
        <v>79</v>
      </c>
      <c r="E6918" s="121" t="s">
        <v>70</v>
      </c>
      <c r="F6918" s="122">
        <v>0</v>
      </c>
      <c r="G6918" s="122">
        <v>0</v>
      </c>
      <c r="H6918" s="120">
        <v>2019</v>
      </c>
      <c r="I6918" t="str">
        <f>IF(J6918="natural gas",VLOOKUP(D6918,'Cross-Page Data'!$I$4:$J$13,2,FALSE),IF(J6918="solar",VLOOKUP('Form 923'!D6918,'Cross-Page Data'!$I$14:$J$117,2,FALSE),J6918))</f>
        <v>heavy or residual fuel oil</v>
      </c>
      <c r="J6918" t="str">
        <f>VLOOKUP(E6918,'Cross-Page Data'!$D$4:$F$48,3,FALSE)</f>
        <v>heavy or residual fuel oil</v>
      </c>
      <c r="K6918" t="b">
        <f t="shared" si="107"/>
        <v>0</v>
      </c>
    </row>
    <row r="6919" ht="25.5" spans="1:11">
      <c r="A6919" s="120">
        <v>54878</v>
      </c>
      <c r="B6919" s="121" t="s">
        <v>201</v>
      </c>
      <c r="C6919" s="121" t="s">
        <v>211</v>
      </c>
      <c r="D6919" s="121" t="s">
        <v>116</v>
      </c>
      <c r="E6919" s="121" t="s">
        <v>170</v>
      </c>
      <c r="F6919" s="122">
        <v>54880</v>
      </c>
      <c r="G6919" s="122">
        <v>6165</v>
      </c>
      <c r="H6919" s="120">
        <v>2019</v>
      </c>
      <c r="I6919" t="str">
        <f>IF(J6919="natural gas",VLOOKUP(D6919,'Cross-Page Data'!$I$4:$J$13,2,FALSE),IF(J6919="solar",VLOOKUP('Form 923'!D6919,'Cross-Page Data'!$I$14:$J$117,2,FALSE),J6919))</f>
        <v>hydro</v>
      </c>
      <c r="J6919" t="str">
        <f>VLOOKUP(E6919,'Cross-Page Data'!$D$4:$F$48,3,FALSE)</f>
        <v>hydro</v>
      </c>
      <c r="K6919" t="b">
        <f t="shared" ref="K6919:K6982" si="108">IF(AND($N$6=FALSE,OR(C6919="Commercial NAICS Cogen",C6919="Industrial NAICS Cogen",C6919="NAICS-22 Cogen")),FALSE,IF(AND($N$7=FALSE,OR(C6919="Commercial NAICS Cogen",C6919="Commercial NAICS Non-Cogen",C6919="industrial NAICS Cogen",C6919="industrial NAICS non-cogen")),FALSE,TRUE))</f>
        <v>0</v>
      </c>
    </row>
    <row r="6920" spans="1:11">
      <c r="A6920" s="120">
        <v>54880</v>
      </c>
      <c r="B6920" s="121" t="s">
        <v>205</v>
      </c>
      <c r="C6920" s="121" t="s">
        <v>209</v>
      </c>
      <c r="D6920" s="121" t="s">
        <v>73</v>
      </c>
      <c r="E6920" s="121" t="s">
        <v>70</v>
      </c>
      <c r="F6920" s="122">
        <v>0</v>
      </c>
      <c r="G6920" s="122">
        <v>0</v>
      </c>
      <c r="H6920" s="120">
        <v>2019</v>
      </c>
      <c r="I6920" t="str">
        <f>IF(J6920="natural gas",VLOOKUP(D6920,'Cross-Page Data'!$I$4:$J$13,2,FALSE),IF(J6920="solar",VLOOKUP('Form 923'!D6920,'Cross-Page Data'!$I$14:$J$117,2,FALSE),J6920))</f>
        <v>heavy or residual fuel oil</v>
      </c>
      <c r="J6920" t="str">
        <f>VLOOKUP(E6920,'Cross-Page Data'!$D$4:$F$48,3,FALSE)</f>
        <v>heavy or residual fuel oil</v>
      </c>
      <c r="K6920" t="b">
        <f t="shared" si="108"/>
        <v>0</v>
      </c>
    </row>
    <row r="6921" spans="1:11">
      <c r="A6921" s="120">
        <v>54880</v>
      </c>
      <c r="B6921" s="121" t="s">
        <v>205</v>
      </c>
      <c r="C6921" s="121" t="s">
        <v>209</v>
      </c>
      <c r="D6921" s="121" t="s">
        <v>73</v>
      </c>
      <c r="E6921" s="121" t="s">
        <v>38</v>
      </c>
      <c r="F6921" s="122">
        <v>0</v>
      </c>
      <c r="G6921" s="122">
        <v>0</v>
      </c>
      <c r="H6921" s="120">
        <v>2019</v>
      </c>
      <c r="I6921" t="str">
        <f>IF(J6921="natural gas",VLOOKUP(D6921,'Cross-Page Data'!$I$4:$J$13,2,FALSE),IF(J6921="solar",VLOOKUP('Form 923'!D6921,'Cross-Page Data'!$I$14:$J$117,2,FALSE),J6921))</f>
        <v>natural gas peaker</v>
      </c>
      <c r="J6921" t="str">
        <f>VLOOKUP(E6921,'Cross-Page Data'!$D$4:$F$48,3,FALSE)</f>
        <v>natural gas</v>
      </c>
      <c r="K6921" t="b">
        <f t="shared" si="108"/>
        <v>0</v>
      </c>
    </row>
    <row r="6922" ht="25.5" spans="1:11">
      <c r="A6922" s="120">
        <v>54882</v>
      </c>
      <c r="B6922" s="121" t="s">
        <v>201</v>
      </c>
      <c r="C6922" s="121" t="s">
        <v>207</v>
      </c>
      <c r="D6922" s="121" t="s">
        <v>79</v>
      </c>
      <c r="E6922" s="121" t="s">
        <v>70</v>
      </c>
      <c r="F6922" s="122">
        <v>0</v>
      </c>
      <c r="G6922" s="122">
        <v>0</v>
      </c>
      <c r="H6922" s="120">
        <v>2019</v>
      </c>
      <c r="I6922" t="str">
        <f>IF(J6922="natural gas",VLOOKUP(D6922,'Cross-Page Data'!$I$4:$J$13,2,FALSE),IF(J6922="solar",VLOOKUP('Form 923'!D6922,'Cross-Page Data'!$I$14:$J$117,2,FALSE),J6922))</f>
        <v>heavy or residual fuel oil</v>
      </c>
      <c r="J6922" t="str">
        <f>VLOOKUP(E6922,'Cross-Page Data'!$D$4:$F$48,3,FALSE)</f>
        <v>heavy or residual fuel oil</v>
      </c>
      <c r="K6922" t="b">
        <f t="shared" si="108"/>
        <v>0</v>
      </c>
    </row>
    <row r="6923" spans="1:11">
      <c r="A6923" s="120">
        <v>54887</v>
      </c>
      <c r="B6923" s="121" t="s">
        <v>205</v>
      </c>
      <c r="C6923" s="121" t="s">
        <v>209</v>
      </c>
      <c r="D6923" s="121" t="s">
        <v>73</v>
      </c>
      <c r="E6923" s="121" t="s">
        <v>70</v>
      </c>
      <c r="F6923" s="122">
        <v>1226</v>
      </c>
      <c r="G6923" s="122">
        <v>140.607</v>
      </c>
      <c r="H6923" s="120">
        <v>2019</v>
      </c>
      <c r="I6923" t="str">
        <f>IF(J6923="natural gas",VLOOKUP(D6923,'Cross-Page Data'!$I$4:$J$13,2,FALSE),IF(J6923="solar",VLOOKUP('Form 923'!D6923,'Cross-Page Data'!$I$14:$J$117,2,FALSE),J6923))</f>
        <v>heavy or residual fuel oil</v>
      </c>
      <c r="J6923" t="str">
        <f>VLOOKUP(E6923,'Cross-Page Data'!$D$4:$F$48,3,FALSE)</f>
        <v>heavy or residual fuel oil</v>
      </c>
      <c r="K6923" t="b">
        <f t="shared" si="108"/>
        <v>0</v>
      </c>
    </row>
    <row r="6924" spans="1:11">
      <c r="A6924" s="120">
        <v>54887</v>
      </c>
      <c r="B6924" s="121" t="s">
        <v>205</v>
      </c>
      <c r="C6924" s="121" t="s">
        <v>209</v>
      </c>
      <c r="D6924" s="121" t="s">
        <v>73</v>
      </c>
      <c r="E6924" s="121" t="s">
        <v>38</v>
      </c>
      <c r="F6924" s="122">
        <v>1802</v>
      </c>
      <c r="G6924" s="122">
        <v>206.393</v>
      </c>
      <c r="H6924" s="120">
        <v>2019</v>
      </c>
      <c r="I6924" t="str">
        <f>IF(J6924="natural gas",VLOOKUP(D6924,'Cross-Page Data'!$I$4:$J$13,2,FALSE),IF(J6924="solar",VLOOKUP('Form 923'!D6924,'Cross-Page Data'!$I$14:$J$117,2,FALSE),J6924))</f>
        <v>natural gas peaker</v>
      </c>
      <c r="J6924" t="str">
        <f>VLOOKUP(E6924,'Cross-Page Data'!$D$4:$F$48,3,FALSE)</f>
        <v>natural gas</v>
      </c>
      <c r="K6924" t="b">
        <f t="shared" si="108"/>
        <v>0</v>
      </c>
    </row>
    <row r="6925" spans="1:11">
      <c r="A6925" s="120">
        <v>54887</v>
      </c>
      <c r="B6925" s="121" t="s">
        <v>205</v>
      </c>
      <c r="C6925" s="121" t="s">
        <v>209</v>
      </c>
      <c r="D6925" s="121" t="s">
        <v>79</v>
      </c>
      <c r="E6925" s="121" t="s">
        <v>70</v>
      </c>
      <c r="F6925" s="122">
        <v>6704</v>
      </c>
      <c r="G6925" s="122">
        <v>825</v>
      </c>
      <c r="H6925" s="120">
        <v>2019</v>
      </c>
      <c r="I6925" t="str">
        <f>IF(J6925="natural gas",VLOOKUP(D6925,'Cross-Page Data'!$I$4:$J$13,2,FALSE),IF(J6925="solar",VLOOKUP('Form 923'!D6925,'Cross-Page Data'!$I$14:$J$117,2,FALSE),J6925))</f>
        <v>heavy or residual fuel oil</v>
      </c>
      <c r="J6925" t="str">
        <f>VLOOKUP(E6925,'Cross-Page Data'!$D$4:$F$48,3,FALSE)</f>
        <v>heavy or residual fuel oil</v>
      </c>
      <c r="K6925" t="b">
        <f t="shared" si="108"/>
        <v>0</v>
      </c>
    </row>
    <row r="6926" spans="1:11">
      <c r="A6926" s="120">
        <v>54887</v>
      </c>
      <c r="B6926" s="121" t="s">
        <v>205</v>
      </c>
      <c r="C6926" s="121" t="s">
        <v>209</v>
      </c>
      <c r="D6926" s="121" t="s">
        <v>79</v>
      </c>
      <c r="E6926" s="121" t="s">
        <v>152</v>
      </c>
      <c r="F6926" s="122">
        <v>0</v>
      </c>
      <c r="G6926" s="122">
        <v>0</v>
      </c>
      <c r="H6926" s="120">
        <v>2019</v>
      </c>
      <c r="I6926" t="str">
        <f>IF(J6926="natural gas",VLOOKUP(D6926,'Cross-Page Data'!$I$4:$J$13,2,FALSE),IF(J6926="solar",VLOOKUP('Form 923'!D6926,'Cross-Page Data'!$I$14:$J$117,2,FALSE),J6926))</f>
        <v>heavy or residual fuel oil</v>
      </c>
      <c r="J6926" t="str">
        <f>VLOOKUP(E6926,'Cross-Page Data'!$D$4:$F$48,3,FALSE)</f>
        <v>heavy or residual fuel oil</v>
      </c>
      <c r="K6926" t="b">
        <f t="shared" si="108"/>
        <v>0</v>
      </c>
    </row>
    <row r="6927" spans="1:11">
      <c r="A6927" s="120">
        <v>54890</v>
      </c>
      <c r="B6927" s="121" t="s">
        <v>201</v>
      </c>
      <c r="C6927" s="121" t="s">
        <v>206</v>
      </c>
      <c r="D6927" s="121" t="s">
        <v>79</v>
      </c>
      <c r="E6927" s="121" t="s">
        <v>90</v>
      </c>
      <c r="F6927" s="122">
        <v>175129</v>
      </c>
      <c r="G6927" s="122">
        <v>26165</v>
      </c>
      <c r="H6927" s="120">
        <v>2019</v>
      </c>
      <c r="I6927" t="str">
        <f>IF(J6927="natural gas",VLOOKUP(D6927,'Cross-Page Data'!$I$4:$J$13,2,FALSE),IF(J6927="solar",VLOOKUP('Form 923'!D6927,'Cross-Page Data'!$I$14:$J$117,2,FALSE),J6927))</f>
        <v>biomass</v>
      </c>
      <c r="J6927" t="str">
        <f>VLOOKUP(E6927,'Cross-Page Data'!$D$4:$F$48,3,FALSE)</f>
        <v>biomass</v>
      </c>
      <c r="K6927" t="b">
        <f t="shared" si="108"/>
        <v>1</v>
      </c>
    </row>
    <row r="6928" spans="1:11">
      <c r="A6928" s="120">
        <v>54894</v>
      </c>
      <c r="B6928" s="121" t="s">
        <v>201</v>
      </c>
      <c r="C6928" s="121" t="s">
        <v>202</v>
      </c>
      <c r="D6928" s="121" t="s">
        <v>116</v>
      </c>
      <c r="E6928" s="121" t="s">
        <v>170</v>
      </c>
      <c r="F6928" s="122">
        <v>5154124</v>
      </c>
      <c r="G6928" s="122">
        <v>578985</v>
      </c>
      <c r="H6928" s="120">
        <v>2019</v>
      </c>
      <c r="I6928" t="str">
        <f>IF(J6928="natural gas",VLOOKUP(D6928,'Cross-Page Data'!$I$4:$J$13,2,FALSE),IF(J6928="solar",VLOOKUP('Form 923'!D6928,'Cross-Page Data'!$I$14:$J$117,2,FALSE),J6928))</f>
        <v>hydro</v>
      </c>
      <c r="J6928" t="str">
        <f>VLOOKUP(E6928,'Cross-Page Data'!$D$4:$F$48,3,FALSE)</f>
        <v>hydro</v>
      </c>
      <c r="K6928" t="b">
        <f t="shared" si="108"/>
        <v>1</v>
      </c>
    </row>
    <row r="6929" spans="1:11">
      <c r="A6929" s="120">
        <v>54895</v>
      </c>
      <c r="B6929" s="121" t="s">
        <v>201</v>
      </c>
      <c r="C6929" s="121" t="s">
        <v>202</v>
      </c>
      <c r="D6929" s="121" t="s">
        <v>116</v>
      </c>
      <c r="E6929" s="121" t="s">
        <v>170</v>
      </c>
      <c r="F6929" s="122">
        <v>1395371</v>
      </c>
      <c r="G6929" s="122">
        <v>156748</v>
      </c>
      <c r="H6929" s="120">
        <v>2019</v>
      </c>
      <c r="I6929" t="str">
        <f>IF(J6929="natural gas",VLOOKUP(D6929,'Cross-Page Data'!$I$4:$J$13,2,FALSE),IF(J6929="solar",VLOOKUP('Form 923'!D6929,'Cross-Page Data'!$I$14:$J$117,2,FALSE),J6929))</f>
        <v>hydro</v>
      </c>
      <c r="J6929" t="str">
        <f>VLOOKUP(E6929,'Cross-Page Data'!$D$4:$F$48,3,FALSE)</f>
        <v>hydro</v>
      </c>
      <c r="K6929" t="b">
        <f t="shared" si="108"/>
        <v>1</v>
      </c>
    </row>
    <row r="6930" spans="1:11">
      <c r="A6930" s="120">
        <v>54896</v>
      </c>
      <c r="B6930" s="121" t="s">
        <v>201</v>
      </c>
      <c r="C6930" s="121" t="s">
        <v>202</v>
      </c>
      <c r="D6930" s="121" t="s">
        <v>116</v>
      </c>
      <c r="E6930" s="121" t="s">
        <v>170</v>
      </c>
      <c r="F6930" s="122">
        <v>1190525</v>
      </c>
      <c r="G6930" s="122">
        <v>133737</v>
      </c>
      <c r="H6930" s="120">
        <v>2019</v>
      </c>
      <c r="I6930" t="str">
        <f>IF(J6930="natural gas",VLOOKUP(D6930,'Cross-Page Data'!$I$4:$J$13,2,FALSE),IF(J6930="solar",VLOOKUP('Form 923'!D6930,'Cross-Page Data'!$I$14:$J$117,2,FALSE),J6930))</f>
        <v>hydro</v>
      </c>
      <c r="J6930" t="str">
        <f>VLOOKUP(E6930,'Cross-Page Data'!$D$4:$F$48,3,FALSE)</f>
        <v>hydro</v>
      </c>
      <c r="K6930" t="b">
        <f t="shared" si="108"/>
        <v>1</v>
      </c>
    </row>
    <row r="6931" spans="1:11">
      <c r="A6931" s="120">
        <v>54897</v>
      </c>
      <c r="B6931" s="121" t="s">
        <v>201</v>
      </c>
      <c r="C6931" s="121" t="s">
        <v>202</v>
      </c>
      <c r="D6931" s="121" t="s">
        <v>116</v>
      </c>
      <c r="E6931" s="121" t="s">
        <v>170</v>
      </c>
      <c r="F6931" s="122">
        <v>1397187</v>
      </c>
      <c r="G6931" s="122">
        <v>156952</v>
      </c>
      <c r="H6931" s="120">
        <v>2019</v>
      </c>
      <c r="I6931" t="str">
        <f>IF(J6931="natural gas",VLOOKUP(D6931,'Cross-Page Data'!$I$4:$J$13,2,FALSE),IF(J6931="solar",VLOOKUP('Form 923'!D6931,'Cross-Page Data'!$I$14:$J$117,2,FALSE),J6931))</f>
        <v>hydro</v>
      </c>
      <c r="J6931" t="str">
        <f>VLOOKUP(E6931,'Cross-Page Data'!$D$4:$F$48,3,FALSE)</f>
        <v>hydro</v>
      </c>
      <c r="K6931" t="b">
        <f t="shared" si="108"/>
        <v>1</v>
      </c>
    </row>
    <row r="6932" spans="1:11">
      <c r="A6932" s="120">
        <v>54898</v>
      </c>
      <c r="B6932" s="121" t="s">
        <v>201</v>
      </c>
      <c r="C6932" s="121" t="s">
        <v>202</v>
      </c>
      <c r="D6932" s="121" t="s">
        <v>116</v>
      </c>
      <c r="E6932" s="121" t="s">
        <v>170</v>
      </c>
      <c r="F6932" s="122">
        <v>1567073</v>
      </c>
      <c r="G6932" s="122">
        <v>176036</v>
      </c>
      <c r="H6932" s="120">
        <v>2019</v>
      </c>
      <c r="I6932" t="str">
        <f>IF(J6932="natural gas",VLOOKUP(D6932,'Cross-Page Data'!$I$4:$J$13,2,FALSE),IF(J6932="solar",VLOOKUP('Form 923'!D6932,'Cross-Page Data'!$I$14:$J$117,2,FALSE),J6932))</f>
        <v>hydro</v>
      </c>
      <c r="J6932" t="str">
        <f>VLOOKUP(E6932,'Cross-Page Data'!$D$4:$F$48,3,FALSE)</f>
        <v>hydro</v>
      </c>
      <c r="K6932" t="b">
        <f t="shared" si="108"/>
        <v>1</v>
      </c>
    </row>
    <row r="6933" spans="1:11">
      <c r="A6933" s="120">
        <v>54899</v>
      </c>
      <c r="B6933" s="121" t="s">
        <v>201</v>
      </c>
      <c r="C6933" s="121" t="s">
        <v>202</v>
      </c>
      <c r="D6933" s="121" t="s">
        <v>116</v>
      </c>
      <c r="E6933" s="121" t="s">
        <v>170</v>
      </c>
      <c r="F6933" s="122">
        <v>6098521</v>
      </c>
      <c r="G6933" s="122">
        <v>685073</v>
      </c>
      <c r="H6933" s="120">
        <v>2019</v>
      </c>
      <c r="I6933" t="str">
        <f>IF(J6933="natural gas",VLOOKUP(D6933,'Cross-Page Data'!$I$4:$J$13,2,FALSE),IF(J6933="solar",VLOOKUP('Form 923'!D6933,'Cross-Page Data'!$I$14:$J$117,2,FALSE),J6933))</f>
        <v>hydro</v>
      </c>
      <c r="J6933" t="str">
        <f>VLOOKUP(E6933,'Cross-Page Data'!$D$4:$F$48,3,FALSE)</f>
        <v>hydro</v>
      </c>
      <c r="K6933" t="b">
        <f t="shared" si="108"/>
        <v>1</v>
      </c>
    </row>
    <row r="6934" spans="1:11">
      <c r="A6934" s="120">
        <v>54900</v>
      </c>
      <c r="B6934" s="121" t="s">
        <v>201</v>
      </c>
      <c r="C6934" s="121" t="s">
        <v>202</v>
      </c>
      <c r="D6934" s="121" t="s">
        <v>116</v>
      </c>
      <c r="E6934" s="121" t="s">
        <v>170</v>
      </c>
      <c r="F6934" s="122">
        <v>6949988</v>
      </c>
      <c r="G6934" s="122">
        <v>780722</v>
      </c>
      <c r="H6934" s="120">
        <v>2019</v>
      </c>
      <c r="I6934" t="str">
        <f>IF(J6934="natural gas",VLOOKUP(D6934,'Cross-Page Data'!$I$4:$J$13,2,FALSE),IF(J6934="solar",VLOOKUP('Form 923'!D6934,'Cross-Page Data'!$I$14:$J$117,2,FALSE),J6934))</f>
        <v>hydro</v>
      </c>
      <c r="J6934" t="str">
        <f>VLOOKUP(E6934,'Cross-Page Data'!$D$4:$F$48,3,FALSE)</f>
        <v>hydro</v>
      </c>
      <c r="K6934" t="b">
        <f t="shared" si="108"/>
        <v>1</v>
      </c>
    </row>
    <row r="6935" spans="1:11">
      <c r="A6935" s="120">
        <v>54901</v>
      </c>
      <c r="B6935" s="121" t="s">
        <v>201</v>
      </c>
      <c r="C6935" s="121" t="s">
        <v>202</v>
      </c>
      <c r="D6935" s="121" t="s">
        <v>116</v>
      </c>
      <c r="E6935" s="121" t="s">
        <v>170</v>
      </c>
      <c r="F6935" s="122">
        <v>1956391</v>
      </c>
      <c r="G6935" s="122">
        <v>219770</v>
      </c>
      <c r="H6935" s="120">
        <v>2019</v>
      </c>
      <c r="I6935" t="str">
        <f>IF(J6935="natural gas",VLOOKUP(D6935,'Cross-Page Data'!$I$4:$J$13,2,FALSE),IF(J6935="solar",VLOOKUP('Form 923'!D6935,'Cross-Page Data'!$I$14:$J$117,2,FALSE),J6935))</f>
        <v>hydro</v>
      </c>
      <c r="J6935" t="str">
        <f>VLOOKUP(E6935,'Cross-Page Data'!$D$4:$F$48,3,FALSE)</f>
        <v>hydro</v>
      </c>
      <c r="K6935" t="b">
        <f t="shared" si="108"/>
        <v>1</v>
      </c>
    </row>
    <row r="6936" spans="1:11">
      <c r="A6936" s="120">
        <v>54903</v>
      </c>
      <c r="B6936" s="121" t="s">
        <v>201</v>
      </c>
      <c r="C6936" s="121" t="s">
        <v>206</v>
      </c>
      <c r="D6936" s="121" t="s">
        <v>79</v>
      </c>
      <c r="E6936" s="121" t="s">
        <v>90</v>
      </c>
      <c r="F6936" s="122">
        <v>182667</v>
      </c>
      <c r="G6936" s="122">
        <v>13579</v>
      </c>
      <c r="H6936" s="120">
        <v>2019</v>
      </c>
      <c r="I6936" t="str">
        <f>IF(J6936="natural gas",VLOOKUP(D6936,'Cross-Page Data'!$I$4:$J$13,2,FALSE),IF(J6936="solar",VLOOKUP('Form 923'!D6936,'Cross-Page Data'!$I$14:$J$117,2,FALSE),J6936))</f>
        <v>biomass</v>
      </c>
      <c r="J6936" t="str">
        <f>VLOOKUP(E6936,'Cross-Page Data'!$D$4:$F$48,3,FALSE)</f>
        <v>biomass</v>
      </c>
      <c r="K6936" t="b">
        <f t="shared" si="108"/>
        <v>1</v>
      </c>
    </row>
    <row r="6937" ht="25.5" spans="1:11">
      <c r="A6937" s="120">
        <v>54906</v>
      </c>
      <c r="B6937" s="121" t="s">
        <v>201</v>
      </c>
      <c r="C6937" s="121" t="s">
        <v>207</v>
      </c>
      <c r="D6937" s="121" t="s">
        <v>79</v>
      </c>
      <c r="E6937" s="121" t="s">
        <v>70</v>
      </c>
      <c r="F6937" s="122">
        <v>108</v>
      </c>
      <c r="G6937" s="122">
        <v>0</v>
      </c>
      <c r="H6937" s="120">
        <v>2019</v>
      </c>
      <c r="I6937" t="str">
        <f>IF(J6937="natural gas",VLOOKUP(D6937,'Cross-Page Data'!$I$4:$J$13,2,FALSE),IF(J6937="solar",VLOOKUP('Form 923'!D6937,'Cross-Page Data'!$I$14:$J$117,2,FALSE),J6937))</f>
        <v>heavy or residual fuel oil</v>
      </c>
      <c r="J6937" t="str">
        <f>VLOOKUP(E6937,'Cross-Page Data'!$D$4:$F$48,3,FALSE)</f>
        <v>heavy or residual fuel oil</v>
      </c>
      <c r="K6937" t="b">
        <f t="shared" si="108"/>
        <v>0</v>
      </c>
    </row>
    <row r="6938" ht="25.5" spans="1:11">
      <c r="A6938" s="120">
        <v>54907</v>
      </c>
      <c r="B6938" s="121" t="s">
        <v>205</v>
      </c>
      <c r="C6938" s="121" t="s">
        <v>210</v>
      </c>
      <c r="D6938" s="121" t="s">
        <v>73</v>
      </c>
      <c r="E6938" s="121" t="s">
        <v>70</v>
      </c>
      <c r="F6938" s="122">
        <v>1274</v>
      </c>
      <c r="G6938" s="122">
        <v>278.577</v>
      </c>
      <c r="H6938" s="120">
        <v>2019</v>
      </c>
      <c r="I6938" t="str">
        <f>IF(J6938="natural gas",VLOOKUP(D6938,'Cross-Page Data'!$I$4:$J$13,2,FALSE),IF(J6938="solar",VLOOKUP('Form 923'!D6938,'Cross-Page Data'!$I$14:$J$117,2,FALSE),J6938))</f>
        <v>heavy or residual fuel oil</v>
      </c>
      <c r="J6938" t="str">
        <f>VLOOKUP(E6938,'Cross-Page Data'!$D$4:$F$48,3,FALSE)</f>
        <v>heavy or residual fuel oil</v>
      </c>
      <c r="K6938" t="b">
        <f t="shared" si="108"/>
        <v>0</v>
      </c>
    </row>
    <row r="6939" ht="25.5" spans="1:11">
      <c r="A6939" s="120">
        <v>54907</v>
      </c>
      <c r="B6939" s="121" t="s">
        <v>205</v>
      </c>
      <c r="C6939" s="121" t="s">
        <v>210</v>
      </c>
      <c r="D6939" s="121" t="s">
        <v>73</v>
      </c>
      <c r="E6939" s="121" t="s">
        <v>38</v>
      </c>
      <c r="F6939" s="122">
        <v>427980</v>
      </c>
      <c r="G6939" s="122">
        <v>93423.143</v>
      </c>
      <c r="H6939" s="120">
        <v>2019</v>
      </c>
      <c r="I6939" t="str">
        <f>IF(J6939="natural gas",VLOOKUP(D6939,'Cross-Page Data'!$I$4:$J$13,2,FALSE),IF(J6939="solar",VLOOKUP('Form 923'!D6939,'Cross-Page Data'!$I$14:$J$117,2,FALSE),J6939))</f>
        <v>natural gas peaker</v>
      </c>
      <c r="J6939" t="str">
        <f>VLOOKUP(E6939,'Cross-Page Data'!$D$4:$F$48,3,FALSE)</f>
        <v>natural gas</v>
      </c>
      <c r="K6939" t="b">
        <f t="shared" si="108"/>
        <v>0</v>
      </c>
    </row>
    <row r="6940" spans="1:11">
      <c r="A6940" s="120">
        <v>54908</v>
      </c>
      <c r="B6940" s="121" t="s">
        <v>205</v>
      </c>
      <c r="C6940" s="121" t="s">
        <v>209</v>
      </c>
      <c r="D6940" s="121" t="s">
        <v>68</v>
      </c>
      <c r="E6940" s="121" t="s">
        <v>35</v>
      </c>
      <c r="F6940" s="122">
        <v>1091</v>
      </c>
      <c r="G6940" s="122">
        <v>185</v>
      </c>
      <c r="H6940" s="120">
        <v>2019</v>
      </c>
      <c r="I6940" t="str">
        <f>IF(J6940="natural gas",VLOOKUP(D6940,'Cross-Page Data'!$I$4:$J$13,2,FALSE),IF(J6940="solar",VLOOKUP('Form 923'!D6940,'Cross-Page Data'!$I$14:$J$117,2,FALSE),J6940))</f>
        <v>biomass</v>
      </c>
      <c r="J6940" t="str">
        <f>VLOOKUP(E6940,'Cross-Page Data'!$D$4:$F$48,3,FALSE)</f>
        <v>biomass</v>
      </c>
      <c r="K6940" t="b">
        <f t="shared" si="108"/>
        <v>0</v>
      </c>
    </row>
    <row r="6941" spans="1:11">
      <c r="A6941" s="120">
        <v>54908</v>
      </c>
      <c r="B6941" s="121" t="s">
        <v>205</v>
      </c>
      <c r="C6941" s="121" t="s">
        <v>209</v>
      </c>
      <c r="D6941" s="121" t="s">
        <v>68</v>
      </c>
      <c r="E6941" s="121" t="s">
        <v>38</v>
      </c>
      <c r="F6941" s="122">
        <v>0</v>
      </c>
      <c r="G6941" s="122">
        <v>0</v>
      </c>
      <c r="H6941" s="120">
        <v>2019</v>
      </c>
      <c r="I6941" t="str">
        <f>IF(J6941="natural gas",VLOOKUP(D6941,'Cross-Page Data'!$I$4:$J$13,2,FALSE),IF(J6941="solar",VLOOKUP('Form 923'!D6941,'Cross-Page Data'!$I$14:$J$117,2,FALSE),J6941))</f>
        <v>natural gas nonpeaker - preexisting retiring</v>
      </c>
      <c r="J6941" t="str">
        <f>VLOOKUP(E6941,'Cross-Page Data'!$D$4:$F$48,3,FALSE)</f>
        <v>natural gas</v>
      </c>
      <c r="K6941" t="b">
        <f t="shared" si="108"/>
        <v>0</v>
      </c>
    </row>
    <row r="6942" spans="1:11">
      <c r="A6942" s="120">
        <v>54909</v>
      </c>
      <c r="B6942" s="121" t="s">
        <v>201</v>
      </c>
      <c r="C6942" s="121" t="s">
        <v>206</v>
      </c>
      <c r="D6942" s="121" t="s">
        <v>128</v>
      </c>
      <c r="E6942" s="121" t="s">
        <v>180</v>
      </c>
      <c r="F6942" s="122">
        <v>423903</v>
      </c>
      <c r="G6942" s="122">
        <v>47619</v>
      </c>
      <c r="H6942" s="120">
        <v>2019</v>
      </c>
      <c r="I6942" t="str">
        <f>IF(J6942="natural gas",VLOOKUP(D6942,'Cross-Page Data'!$I$4:$J$13,2,FALSE),IF(J6942="solar",VLOOKUP('Form 923'!D6942,'Cross-Page Data'!$I$14:$J$117,2,FALSE),J6942))</f>
        <v>wind</v>
      </c>
      <c r="J6942" t="str">
        <f>VLOOKUP(E6942,'Cross-Page Data'!$D$4:$F$48,3,FALSE)</f>
        <v>wind</v>
      </c>
      <c r="K6942" t="b">
        <f t="shared" si="108"/>
        <v>1</v>
      </c>
    </row>
    <row r="6943" spans="1:11">
      <c r="A6943" s="120">
        <v>54910</v>
      </c>
      <c r="B6943" s="121" t="s">
        <v>201</v>
      </c>
      <c r="C6943" s="121" t="s">
        <v>206</v>
      </c>
      <c r="D6943" s="121" t="s">
        <v>79</v>
      </c>
      <c r="E6943" s="121" t="s">
        <v>90</v>
      </c>
      <c r="F6943" s="122">
        <v>550774</v>
      </c>
      <c r="G6943" s="122">
        <v>50647</v>
      </c>
      <c r="H6943" s="120">
        <v>2019</v>
      </c>
      <c r="I6943" t="str">
        <f>IF(J6943="natural gas",VLOOKUP(D6943,'Cross-Page Data'!$I$4:$J$13,2,FALSE),IF(J6943="solar",VLOOKUP('Form 923'!D6943,'Cross-Page Data'!$I$14:$J$117,2,FALSE),J6943))</f>
        <v>biomass</v>
      </c>
      <c r="J6943" t="str">
        <f>VLOOKUP(E6943,'Cross-Page Data'!$D$4:$F$48,3,FALSE)</f>
        <v>biomass</v>
      </c>
      <c r="K6943" t="b">
        <f t="shared" si="108"/>
        <v>1</v>
      </c>
    </row>
    <row r="6944" spans="1:11">
      <c r="A6944" s="120">
        <v>54912</v>
      </c>
      <c r="B6944" s="121" t="s">
        <v>205</v>
      </c>
      <c r="C6944" s="121" t="s">
        <v>209</v>
      </c>
      <c r="D6944" s="121" t="s">
        <v>39</v>
      </c>
      <c r="E6944" s="121" t="s">
        <v>38</v>
      </c>
      <c r="F6944" s="122">
        <v>0</v>
      </c>
      <c r="G6944" s="122">
        <v>129969.41</v>
      </c>
      <c r="H6944" s="120">
        <v>2019</v>
      </c>
      <c r="I6944" t="str">
        <f>IF(J6944="natural gas",VLOOKUP(D6944,'Cross-Page Data'!$I$4:$J$13,2,FALSE),IF(J6944="solar",VLOOKUP('Form 923'!D6944,'Cross-Page Data'!$I$14:$J$117,2,FALSE),J6944))</f>
        <v>natural gas nonpeaker - preexisting nonretiring</v>
      </c>
      <c r="J6944" t="str">
        <f>VLOOKUP(E6944,'Cross-Page Data'!$D$4:$F$48,3,FALSE)</f>
        <v>natural gas</v>
      </c>
      <c r="K6944" t="b">
        <f t="shared" si="108"/>
        <v>0</v>
      </c>
    </row>
    <row r="6945" spans="1:11">
      <c r="A6945" s="120">
        <v>54912</v>
      </c>
      <c r="B6945" s="121" t="s">
        <v>205</v>
      </c>
      <c r="C6945" s="121" t="s">
        <v>209</v>
      </c>
      <c r="D6945" s="121" t="s">
        <v>39</v>
      </c>
      <c r="E6945" s="121" t="s">
        <v>140</v>
      </c>
      <c r="F6945" s="122">
        <v>234224</v>
      </c>
      <c r="G6945" s="122">
        <v>35696.593</v>
      </c>
      <c r="H6945" s="120">
        <v>2019</v>
      </c>
      <c r="I6945" t="str">
        <f>IF(J6945="natural gas",VLOOKUP(D6945,'Cross-Page Data'!$I$4:$J$13,2,FALSE),IF(J6945="solar",VLOOKUP('Form 923'!D6945,'Cross-Page Data'!$I$14:$J$117,2,FALSE),J6945))</f>
        <v>other</v>
      </c>
      <c r="J6945" t="str">
        <f>VLOOKUP(E6945,'Cross-Page Data'!$D$4:$F$48,3,FALSE)</f>
        <v>other</v>
      </c>
      <c r="K6945" t="b">
        <f t="shared" si="108"/>
        <v>0</v>
      </c>
    </row>
    <row r="6946" spans="1:11">
      <c r="A6946" s="120">
        <v>54912</v>
      </c>
      <c r="B6946" s="121" t="s">
        <v>205</v>
      </c>
      <c r="C6946" s="121" t="s">
        <v>209</v>
      </c>
      <c r="D6946" s="121" t="s">
        <v>61</v>
      </c>
      <c r="E6946" s="121" t="s">
        <v>38</v>
      </c>
      <c r="F6946" s="122">
        <v>5301477</v>
      </c>
      <c r="G6946" s="122">
        <v>661869</v>
      </c>
      <c r="H6946" s="120">
        <v>2019</v>
      </c>
      <c r="I6946" t="str">
        <f>IF(J6946="natural gas",VLOOKUP(D6946,'Cross-Page Data'!$I$4:$J$13,2,FALSE),IF(J6946="solar",VLOOKUP('Form 923'!D6946,'Cross-Page Data'!$I$14:$J$117,2,FALSE),J6946))</f>
        <v>natural gas nonpeaker - preexisting nonretiring</v>
      </c>
      <c r="J6946" t="str">
        <f>VLOOKUP(E6946,'Cross-Page Data'!$D$4:$F$48,3,FALSE)</f>
        <v>natural gas</v>
      </c>
      <c r="K6946" t="b">
        <f t="shared" si="108"/>
        <v>0</v>
      </c>
    </row>
    <row r="6947" spans="1:11">
      <c r="A6947" s="120">
        <v>54912</v>
      </c>
      <c r="B6947" s="121" t="s">
        <v>205</v>
      </c>
      <c r="C6947" s="121" t="s">
        <v>209</v>
      </c>
      <c r="D6947" s="121" t="s">
        <v>61</v>
      </c>
      <c r="E6947" s="121" t="s">
        <v>140</v>
      </c>
      <c r="F6947" s="122">
        <v>0</v>
      </c>
      <c r="G6947" s="122">
        <v>0</v>
      </c>
      <c r="H6947" s="120">
        <v>2019</v>
      </c>
      <c r="I6947" t="str">
        <f>IF(J6947="natural gas",VLOOKUP(D6947,'Cross-Page Data'!$I$4:$J$13,2,FALSE),IF(J6947="solar",VLOOKUP('Form 923'!D6947,'Cross-Page Data'!$I$14:$J$117,2,FALSE),J6947))</f>
        <v>other</v>
      </c>
      <c r="J6947" t="str">
        <f>VLOOKUP(E6947,'Cross-Page Data'!$D$4:$F$48,3,FALSE)</f>
        <v>other</v>
      </c>
      <c r="K6947" t="b">
        <f t="shared" si="108"/>
        <v>0</v>
      </c>
    </row>
    <row r="6948" spans="1:11">
      <c r="A6948" s="120">
        <v>54914</v>
      </c>
      <c r="B6948" s="121" t="s">
        <v>205</v>
      </c>
      <c r="C6948" s="121" t="s">
        <v>208</v>
      </c>
      <c r="D6948" s="121" t="s">
        <v>39</v>
      </c>
      <c r="E6948" s="121" t="s">
        <v>70</v>
      </c>
      <c r="F6948" s="122">
        <v>0</v>
      </c>
      <c r="G6948" s="122">
        <v>1473.962</v>
      </c>
      <c r="H6948" s="120">
        <v>2019</v>
      </c>
      <c r="I6948" t="str">
        <f>IF(J6948="natural gas",VLOOKUP(D6948,'Cross-Page Data'!$I$4:$J$13,2,FALSE),IF(J6948="solar",VLOOKUP('Form 923'!D6948,'Cross-Page Data'!$I$14:$J$117,2,FALSE),J6948))</f>
        <v>heavy or residual fuel oil</v>
      </c>
      <c r="J6948" t="str">
        <f>VLOOKUP(E6948,'Cross-Page Data'!$D$4:$F$48,3,FALSE)</f>
        <v>heavy or residual fuel oil</v>
      </c>
      <c r="K6948" t="b">
        <f t="shared" si="108"/>
        <v>0</v>
      </c>
    </row>
    <row r="6949" spans="1:11">
      <c r="A6949" s="120">
        <v>54914</v>
      </c>
      <c r="B6949" s="121" t="s">
        <v>205</v>
      </c>
      <c r="C6949" s="121" t="s">
        <v>208</v>
      </c>
      <c r="D6949" s="121" t="s">
        <v>39</v>
      </c>
      <c r="E6949" s="121" t="s">
        <v>38</v>
      </c>
      <c r="F6949" s="122">
        <v>0</v>
      </c>
      <c r="G6949" s="122">
        <v>307134.04</v>
      </c>
      <c r="H6949" s="120">
        <v>2019</v>
      </c>
      <c r="I6949" t="str">
        <f>IF(J6949="natural gas",VLOOKUP(D6949,'Cross-Page Data'!$I$4:$J$13,2,FALSE),IF(J6949="solar",VLOOKUP('Form 923'!D6949,'Cross-Page Data'!$I$14:$J$117,2,FALSE),J6949))</f>
        <v>natural gas nonpeaker - preexisting nonretiring</v>
      </c>
      <c r="J6949" t="str">
        <f>VLOOKUP(E6949,'Cross-Page Data'!$D$4:$F$48,3,FALSE)</f>
        <v>natural gas</v>
      </c>
      <c r="K6949" t="b">
        <f t="shared" si="108"/>
        <v>0</v>
      </c>
    </row>
    <row r="6950" spans="1:11">
      <c r="A6950" s="120">
        <v>54914</v>
      </c>
      <c r="B6950" s="121" t="s">
        <v>205</v>
      </c>
      <c r="C6950" s="121" t="s">
        <v>208</v>
      </c>
      <c r="D6950" s="121" t="s">
        <v>61</v>
      </c>
      <c r="E6950" s="121" t="s">
        <v>70</v>
      </c>
      <c r="F6950" s="122">
        <v>113949</v>
      </c>
      <c r="G6950" s="122">
        <v>17896.008</v>
      </c>
      <c r="H6950" s="120">
        <v>2019</v>
      </c>
      <c r="I6950" t="str">
        <f>IF(J6950="natural gas",VLOOKUP(D6950,'Cross-Page Data'!$I$4:$J$13,2,FALSE),IF(J6950="solar",VLOOKUP('Form 923'!D6950,'Cross-Page Data'!$I$14:$J$117,2,FALSE),J6950))</f>
        <v>heavy or residual fuel oil</v>
      </c>
      <c r="J6950" t="str">
        <f>VLOOKUP(E6950,'Cross-Page Data'!$D$4:$F$48,3,FALSE)</f>
        <v>heavy or residual fuel oil</v>
      </c>
      <c r="K6950" t="b">
        <f t="shared" si="108"/>
        <v>0</v>
      </c>
    </row>
    <row r="6951" spans="1:11">
      <c r="A6951" s="120">
        <v>54914</v>
      </c>
      <c r="B6951" s="121" t="s">
        <v>205</v>
      </c>
      <c r="C6951" s="121" t="s">
        <v>208</v>
      </c>
      <c r="D6951" s="121" t="s">
        <v>61</v>
      </c>
      <c r="E6951" s="121" t="s">
        <v>38</v>
      </c>
      <c r="F6951" s="122">
        <v>11020014</v>
      </c>
      <c r="G6951" s="122">
        <v>1565739</v>
      </c>
      <c r="H6951" s="120">
        <v>2019</v>
      </c>
      <c r="I6951" t="str">
        <f>IF(J6951="natural gas",VLOOKUP(D6951,'Cross-Page Data'!$I$4:$J$13,2,FALSE),IF(J6951="solar",VLOOKUP('Form 923'!D6951,'Cross-Page Data'!$I$14:$J$117,2,FALSE),J6951))</f>
        <v>natural gas nonpeaker - preexisting nonretiring</v>
      </c>
      <c r="J6951" t="str">
        <f>VLOOKUP(E6951,'Cross-Page Data'!$D$4:$F$48,3,FALSE)</f>
        <v>natural gas</v>
      </c>
      <c r="K6951" t="b">
        <f t="shared" si="108"/>
        <v>0</v>
      </c>
    </row>
    <row r="6952" spans="1:11">
      <c r="A6952" s="120">
        <v>54915</v>
      </c>
      <c r="B6952" s="121" t="s">
        <v>205</v>
      </c>
      <c r="C6952" s="121" t="s">
        <v>208</v>
      </c>
      <c r="D6952" s="121" t="s">
        <v>39</v>
      </c>
      <c r="E6952" s="121" t="s">
        <v>38</v>
      </c>
      <c r="F6952" s="122">
        <v>1171553</v>
      </c>
      <c r="G6952" s="122">
        <v>332790</v>
      </c>
      <c r="H6952" s="120">
        <v>2019</v>
      </c>
      <c r="I6952" t="str">
        <f>IF(J6952="natural gas",VLOOKUP(D6952,'Cross-Page Data'!$I$4:$J$13,2,FALSE),IF(J6952="solar",VLOOKUP('Form 923'!D6952,'Cross-Page Data'!$I$14:$J$117,2,FALSE),J6952))</f>
        <v>natural gas nonpeaker - preexisting nonretiring</v>
      </c>
      <c r="J6952" t="str">
        <f>VLOOKUP(E6952,'Cross-Page Data'!$D$4:$F$48,3,FALSE)</f>
        <v>natural gas</v>
      </c>
      <c r="K6952" t="b">
        <f t="shared" si="108"/>
        <v>0</v>
      </c>
    </row>
    <row r="6953" spans="1:11">
      <c r="A6953" s="120">
        <v>54915</v>
      </c>
      <c r="B6953" s="121" t="s">
        <v>205</v>
      </c>
      <c r="C6953" s="121" t="s">
        <v>208</v>
      </c>
      <c r="D6953" s="121" t="s">
        <v>61</v>
      </c>
      <c r="E6953" s="121" t="s">
        <v>38</v>
      </c>
      <c r="F6953" s="122">
        <v>5045818</v>
      </c>
      <c r="G6953" s="122">
        <v>687646</v>
      </c>
      <c r="H6953" s="120">
        <v>2019</v>
      </c>
      <c r="I6953" t="str">
        <f>IF(J6953="natural gas",VLOOKUP(D6953,'Cross-Page Data'!$I$4:$J$13,2,FALSE),IF(J6953="solar",VLOOKUP('Form 923'!D6953,'Cross-Page Data'!$I$14:$J$117,2,FALSE),J6953))</f>
        <v>natural gas nonpeaker - preexisting nonretiring</v>
      </c>
      <c r="J6953" t="str">
        <f>VLOOKUP(E6953,'Cross-Page Data'!$D$4:$F$48,3,FALSE)</f>
        <v>natural gas</v>
      </c>
      <c r="K6953" t="b">
        <f t="shared" si="108"/>
        <v>0</v>
      </c>
    </row>
    <row r="6954" spans="1:11">
      <c r="A6954" s="120">
        <v>54918</v>
      </c>
      <c r="B6954" s="121" t="s">
        <v>205</v>
      </c>
      <c r="C6954" s="121" t="s">
        <v>209</v>
      </c>
      <c r="D6954" s="121" t="s">
        <v>73</v>
      </c>
      <c r="E6954" s="121" t="s">
        <v>38</v>
      </c>
      <c r="F6954" s="122">
        <v>182802</v>
      </c>
      <c r="G6954" s="122">
        <v>39563</v>
      </c>
      <c r="H6954" s="120">
        <v>2019</v>
      </c>
      <c r="I6954" t="str">
        <f>IF(J6954="natural gas",VLOOKUP(D6954,'Cross-Page Data'!$I$4:$J$13,2,FALSE),IF(J6954="solar",VLOOKUP('Form 923'!D6954,'Cross-Page Data'!$I$14:$J$117,2,FALSE),J6954))</f>
        <v>natural gas peaker</v>
      </c>
      <c r="J6954" t="str">
        <f>VLOOKUP(E6954,'Cross-Page Data'!$D$4:$F$48,3,FALSE)</f>
        <v>natural gas</v>
      </c>
      <c r="K6954" t="b">
        <f t="shared" si="108"/>
        <v>0</v>
      </c>
    </row>
    <row r="6955" spans="1:11">
      <c r="A6955" s="120">
        <v>54925</v>
      </c>
      <c r="B6955" s="121" t="s">
        <v>201</v>
      </c>
      <c r="C6955" s="121" t="s">
        <v>202</v>
      </c>
      <c r="D6955" s="121" t="s">
        <v>79</v>
      </c>
      <c r="E6955" s="121" t="s">
        <v>90</v>
      </c>
      <c r="F6955" s="122">
        <v>928419</v>
      </c>
      <c r="G6955" s="122">
        <v>78416</v>
      </c>
      <c r="H6955" s="120">
        <v>2019</v>
      </c>
      <c r="I6955" t="str">
        <f>IF(J6955="natural gas",VLOOKUP(D6955,'Cross-Page Data'!$I$4:$J$13,2,FALSE),IF(J6955="solar",VLOOKUP('Form 923'!D6955,'Cross-Page Data'!$I$14:$J$117,2,FALSE),J6955))</f>
        <v>biomass</v>
      </c>
      <c r="J6955" t="str">
        <f>VLOOKUP(E6955,'Cross-Page Data'!$D$4:$F$48,3,FALSE)</f>
        <v>biomass</v>
      </c>
      <c r="K6955" t="b">
        <f t="shared" si="108"/>
        <v>1</v>
      </c>
    </row>
    <row r="6956" spans="1:11">
      <c r="A6956" s="120">
        <v>54926</v>
      </c>
      <c r="B6956" s="121" t="s">
        <v>201</v>
      </c>
      <c r="C6956" s="121" t="s">
        <v>202</v>
      </c>
      <c r="D6956" s="121" t="s">
        <v>79</v>
      </c>
      <c r="E6956" s="121" t="s">
        <v>90</v>
      </c>
      <c r="F6956" s="122">
        <v>560910</v>
      </c>
      <c r="G6956" s="122">
        <v>45326</v>
      </c>
      <c r="H6956" s="120">
        <v>2019</v>
      </c>
      <c r="I6956" t="str">
        <f>IF(J6956="natural gas",VLOOKUP(D6956,'Cross-Page Data'!$I$4:$J$13,2,FALSE),IF(J6956="solar",VLOOKUP('Form 923'!D6956,'Cross-Page Data'!$I$14:$J$117,2,FALSE),J6956))</f>
        <v>biomass</v>
      </c>
      <c r="J6956" t="str">
        <f>VLOOKUP(E6956,'Cross-Page Data'!$D$4:$F$48,3,FALSE)</f>
        <v>biomass</v>
      </c>
      <c r="K6956" t="b">
        <f t="shared" si="108"/>
        <v>1</v>
      </c>
    </row>
    <row r="6957" ht="25.5" spans="1:11">
      <c r="A6957" s="120">
        <v>54927</v>
      </c>
      <c r="B6957" s="121" t="s">
        <v>201</v>
      </c>
      <c r="C6957" s="121" t="s">
        <v>211</v>
      </c>
      <c r="D6957" s="121" t="s">
        <v>79</v>
      </c>
      <c r="E6957" s="121" t="s">
        <v>38</v>
      </c>
      <c r="F6957" s="122">
        <v>57943</v>
      </c>
      <c r="G6957" s="122">
        <v>4723.6</v>
      </c>
      <c r="H6957" s="120">
        <v>2019</v>
      </c>
      <c r="I6957" t="str">
        <f>IF(J6957="natural gas",VLOOKUP(D6957,'Cross-Page Data'!$I$4:$J$13,2,FALSE),IF(J6957="solar",VLOOKUP('Form 923'!D6957,'Cross-Page Data'!$I$14:$J$117,2,FALSE),J6957))</f>
        <v>natural gas peaker</v>
      </c>
      <c r="J6957" t="str">
        <f>VLOOKUP(E6957,'Cross-Page Data'!$D$4:$F$48,3,FALSE)</f>
        <v>natural gas</v>
      </c>
      <c r="K6957" t="b">
        <f t="shared" si="108"/>
        <v>0</v>
      </c>
    </row>
    <row r="6958" spans="1:11">
      <c r="A6958" s="120">
        <v>54929</v>
      </c>
      <c r="B6958" s="121" t="s">
        <v>201</v>
      </c>
      <c r="C6958" s="121" t="s">
        <v>206</v>
      </c>
      <c r="D6958" s="121" t="s">
        <v>79</v>
      </c>
      <c r="E6958" s="121" t="s">
        <v>70</v>
      </c>
      <c r="F6958" s="122">
        <v>204</v>
      </c>
      <c r="G6958" s="122">
        <v>12.74</v>
      </c>
      <c r="H6958" s="120">
        <v>2019</v>
      </c>
      <c r="I6958" t="str">
        <f>IF(J6958="natural gas",VLOOKUP(D6958,'Cross-Page Data'!$I$4:$J$13,2,FALSE),IF(J6958="solar",VLOOKUP('Form 923'!D6958,'Cross-Page Data'!$I$14:$J$117,2,FALSE),J6958))</f>
        <v>heavy or residual fuel oil</v>
      </c>
      <c r="J6958" t="str">
        <f>VLOOKUP(E6958,'Cross-Page Data'!$D$4:$F$48,3,FALSE)</f>
        <v>heavy or residual fuel oil</v>
      </c>
      <c r="K6958" t="b">
        <f t="shared" si="108"/>
        <v>1</v>
      </c>
    </row>
    <row r="6959" spans="1:11">
      <c r="A6959" s="120">
        <v>54931</v>
      </c>
      <c r="B6959" s="121" t="s">
        <v>201</v>
      </c>
      <c r="C6959" s="121" t="s">
        <v>206</v>
      </c>
      <c r="D6959" s="121" t="s">
        <v>128</v>
      </c>
      <c r="E6959" s="121" t="s">
        <v>180</v>
      </c>
      <c r="F6959" s="122">
        <v>1191729</v>
      </c>
      <c r="G6959" s="122">
        <v>133872</v>
      </c>
      <c r="H6959" s="120">
        <v>2019</v>
      </c>
      <c r="I6959" t="str">
        <f>IF(J6959="natural gas",VLOOKUP(D6959,'Cross-Page Data'!$I$4:$J$13,2,FALSE),IF(J6959="solar",VLOOKUP('Form 923'!D6959,'Cross-Page Data'!$I$14:$J$117,2,FALSE),J6959))</f>
        <v>wind</v>
      </c>
      <c r="J6959" t="str">
        <f>VLOOKUP(E6959,'Cross-Page Data'!$D$4:$F$48,3,FALSE)</f>
        <v>wind</v>
      </c>
      <c r="K6959" t="b">
        <f t="shared" si="108"/>
        <v>1</v>
      </c>
    </row>
    <row r="6960" spans="1:11">
      <c r="A6960" s="120">
        <v>54934</v>
      </c>
      <c r="B6960" s="121" t="s">
        <v>201</v>
      </c>
      <c r="C6960" s="121" t="s">
        <v>206</v>
      </c>
      <c r="D6960" s="121" t="s">
        <v>79</v>
      </c>
      <c r="E6960" s="121" t="s">
        <v>90</v>
      </c>
      <c r="F6960" s="122">
        <v>601077</v>
      </c>
      <c r="G6960" s="122">
        <v>40073</v>
      </c>
      <c r="H6960" s="120">
        <v>2019</v>
      </c>
      <c r="I6960" t="str">
        <f>IF(J6960="natural gas",VLOOKUP(D6960,'Cross-Page Data'!$I$4:$J$13,2,FALSE),IF(J6960="solar",VLOOKUP('Form 923'!D6960,'Cross-Page Data'!$I$14:$J$117,2,FALSE),J6960))</f>
        <v>biomass</v>
      </c>
      <c r="J6960" t="str">
        <f>VLOOKUP(E6960,'Cross-Page Data'!$D$4:$F$48,3,FALSE)</f>
        <v>biomass</v>
      </c>
      <c r="K6960" t="b">
        <f t="shared" si="108"/>
        <v>1</v>
      </c>
    </row>
    <row r="6961" ht="25.5" spans="1:11">
      <c r="A6961" s="120">
        <v>54936</v>
      </c>
      <c r="B6961" s="121" t="s">
        <v>205</v>
      </c>
      <c r="C6961" s="121" t="s">
        <v>210</v>
      </c>
      <c r="D6961" s="121" t="s">
        <v>73</v>
      </c>
      <c r="E6961" s="121" t="s">
        <v>38</v>
      </c>
      <c r="F6961" s="122">
        <v>1532</v>
      </c>
      <c r="G6961" s="122">
        <v>350</v>
      </c>
      <c r="H6961" s="120">
        <v>2019</v>
      </c>
      <c r="I6961" t="str">
        <f>IF(J6961="natural gas",VLOOKUP(D6961,'Cross-Page Data'!$I$4:$J$13,2,FALSE),IF(J6961="solar",VLOOKUP('Form 923'!D6961,'Cross-Page Data'!$I$14:$J$117,2,FALSE),J6961))</f>
        <v>natural gas peaker</v>
      </c>
      <c r="J6961" t="str">
        <f>VLOOKUP(E6961,'Cross-Page Data'!$D$4:$F$48,3,FALSE)</f>
        <v>natural gas</v>
      </c>
      <c r="K6961" t="b">
        <f t="shared" si="108"/>
        <v>0</v>
      </c>
    </row>
    <row r="6962" ht="25.5" spans="1:11">
      <c r="A6962" s="120">
        <v>54937</v>
      </c>
      <c r="B6962" s="121" t="s">
        <v>205</v>
      </c>
      <c r="C6962" s="121" t="s">
        <v>210</v>
      </c>
      <c r="D6962" s="121" t="s">
        <v>79</v>
      </c>
      <c r="E6962" s="121" t="s">
        <v>38</v>
      </c>
      <c r="F6962" s="122">
        <v>79842</v>
      </c>
      <c r="G6962" s="122">
        <v>10778.04</v>
      </c>
      <c r="H6962" s="120">
        <v>2019</v>
      </c>
      <c r="I6962" t="str">
        <f>IF(J6962="natural gas",VLOOKUP(D6962,'Cross-Page Data'!$I$4:$J$13,2,FALSE),IF(J6962="solar",VLOOKUP('Form 923'!D6962,'Cross-Page Data'!$I$14:$J$117,2,FALSE),J6962))</f>
        <v>natural gas peaker</v>
      </c>
      <c r="J6962" t="str">
        <f>VLOOKUP(E6962,'Cross-Page Data'!$D$4:$F$48,3,FALSE)</f>
        <v>natural gas</v>
      </c>
      <c r="K6962" t="b">
        <f t="shared" si="108"/>
        <v>0</v>
      </c>
    </row>
    <row r="6963" spans="1:11">
      <c r="A6963" s="120">
        <v>54939</v>
      </c>
      <c r="B6963" s="121" t="s">
        <v>201</v>
      </c>
      <c r="C6963" s="121" t="s">
        <v>206</v>
      </c>
      <c r="D6963" s="121" t="s">
        <v>79</v>
      </c>
      <c r="E6963" s="121" t="s">
        <v>90</v>
      </c>
      <c r="F6963" s="122">
        <v>400230</v>
      </c>
      <c r="G6963" s="122">
        <v>32869</v>
      </c>
      <c r="H6963" s="120">
        <v>2019</v>
      </c>
      <c r="I6963" t="str">
        <f>IF(J6963="natural gas",VLOOKUP(D6963,'Cross-Page Data'!$I$4:$J$13,2,FALSE),IF(J6963="solar",VLOOKUP('Form 923'!D6963,'Cross-Page Data'!$I$14:$J$117,2,FALSE),J6963))</f>
        <v>biomass</v>
      </c>
      <c r="J6963" t="str">
        <f>VLOOKUP(E6963,'Cross-Page Data'!$D$4:$F$48,3,FALSE)</f>
        <v>biomass</v>
      </c>
      <c r="K6963" t="b">
        <f t="shared" si="108"/>
        <v>1</v>
      </c>
    </row>
    <row r="6964" spans="1:11">
      <c r="A6964" s="120">
        <v>54945</v>
      </c>
      <c r="B6964" s="121" t="s">
        <v>201</v>
      </c>
      <c r="C6964" s="121" t="s">
        <v>206</v>
      </c>
      <c r="D6964" s="121" t="s">
        <v>68</v>
      </c>
      <c r="E6964" s="121" t="s">
        <v>54</v>
      </c>
      <c r="F6964" s="122">
        <v>0</v>
      </c>
      <c r="G6964" s="122">
        <v>0</v>
      </c>
      <c r="H6964" s="120">
        <v>2019</v>
      </c>
      <c r="I6964" t="str">
        <f>IF(J6964="natural gas",VLOOKUP(D6964,'Cross-Page Data'!$I$4:$J$13,2,FALSE),IF(J6964="solar",VLOOKUP('Form 923'!D6964,'Cross-Page Data'!$I$14:$J$117,2,FALSE),J6964))</f>
        <v>hard coal</v>
      </c>
      <c r="J6964" t="str">
        <f>VLOOKUP(E6964,'Cross-Page Data'!$D$4:$F$48,3,FALSE)</f>
        <v>hard coal</v>
      </c>
      <c r="K6964" t="b">
        <f t="shared" si="108"/>
        <v>1</v>
      </c>
    </row>
    <row r="6965" spans="1:11">
      <c r="A6965" s="120">
        <v>54945</v>
      </c>
      <c r="B6965" s="121" t="s">
        <v>201</v>
      </c>
      <c r="C6965" s="121" t="s">
        <v>206</v>
      </c>
      <c r="D6965" s="121" t="s">
        <v>68</v>
      </c>
      <c r="E6965" s="121" t="s">
        <v>105</v>
      </c>
      <c r="F6965" s="122">
        <v>2434159</v>
      </c>
      <c r="G6965" s="122">
        <v>112703.76</v>
      </c>
      <c r="H6965" s="120">
        <v>2019</v>
      </c>
      <c r="I6965" t="str">
        <f>IF(J6965="natural gas",VLOOKUP(D6965,'Cross-Page Data'!$I$4:$J$13,2,FALSE),IF(J6965="solar",VLOOKUP('Form 923'!D6965,'Cross-Page Data'!$I$14:$J$117,2,FALSE),J6965))</f>
        <v>municipal solid waste</v>
      </c>
      <c r="J6965" t="str">
        <f>VLOOKUP(E6965,'Cross-Page Data'!$D$4:$F$48,3,FALSE)</f>
        <v>municipal solid waste</v>
      </c>
      <c r="K6965" t="b">
        <f t="shared" si="108"/>
        <v>1</v>
      </c>
    </row>
    <row r="6966" spans="1:11">
      <c r="A6966" s="120">
        <v>54945</v>
      </c>
      <c r="B6966" s="121" t="s">
        <v>201</v>
      </c>
      <c r="C6966" s="121" t="s">
        <v>206</v>
      </c>
      <c r="D6966" s="121" t="s">
        <v>68</v>
      </c>
      <c r="E6966" s="121" t="s">
        <v>110</v>
      </c>
      <c r="F6966" s="122">
        <v>2975104</v>
      </c>
      <c r="G6966" s="122">
        <v>137749.82</v>
      </c>
      <c r="H6966" s="120">
        <v>2019</v>
      </c>
      <c r="I6966" t="str">
        <f>IF(J6966="natural gas",VLOOKUP(D6966,'Cross-Page Data'!$I$4:$J$13,2,FALSE),IF(J6966="solar",VLOOKUP('Form 923'!D6966,'Cross-Page Data'!$I$14:$J$117,2,FALSE),J6966))</f>
        <v>municipal solid waste</v>
      </c>
      <c r="J6966" t="str">
        <f>VLOOKUP(E6966,'Cross-Page Data'!$D$4:$F$48,3,FALSE)</f>
        <v>municipal solid waste</v>
      </c>
      <c r="K6966" t="b">
        <f t="shared" si="108"/>
        <v>1</v>
      </c>
    </row>
    <row r="6967" spans="1:11">
      <c r="A6967" s="120">
        <v>54945</v>
      </c>
      <c r="B6967" s="121" t="s">
        <v>201</v>
      </c>
      <c r="C6967" s="121" t="s">
        <v>206</v>
      </c>
      <c r="D6967" s="121" t="s">
        <v>68</v>
      </c>
      <c r="E6967" s="121" t="s">
        <v>38</v>
      </c>
      <c r="F6967" s="122">
        <v>54963</v>
      </c>
      <c r="G6967" s="122">
        <v>2471.423</v>
      </c>
      <c r="H6967" s="120">
        <v>2019</v>
      </c>
      <c r="I6967" t="str">
        <f>IF(J6967="natural gas",VLOOKUP(D6967,'Cross-Page Data'!$I$4:$J$13,2,FALSE),IF(J6967="solar",VLOOKUP('Form 923'!D6967,'Cross-Page Data'!$I$14:$J$117,2,FALSE),J6967))</f>
        <v>natural gas nonpeaker - preexisting retiring</v>
      </c>
      <c r="J6967" t="str">
        <f>VLOOKUP(E6967,'Cross-Page Data'!$D$4:$F$48,3,FALSE)</f>
        <v>natural gas</v>
      </c>
      <c r="K6967" t="b">
        <f t="shared" si="108"/>
        <v>1</v>
      </c>
    </row>
    <row r="6968" ht="25.5" spans="1:11">
      <c r="A6968" s="120">
        <v>54950</v>
      </c>
      <c r="B6968" s="121" t="s">
        <v>205</v>
      </c>
      <c r="C6968" s="121" t="s">
        <v>210</v>
      </c>
      <c r="D6968" s="121" t="s">
        <v>39</v>
      </c>
      <c r="E6968" s="121" t="s">
        <v>70</v>
      </c>
      <c r="F6968" s="122">
        <v>0</v>
      </c>
      <c r="G6968" s="122">
        <v>0</v>
      </c>
      <c r="H6968" s="120">
        <v>2019</v>
      </c>
      <c r="I6968" t="str">
        <f>IF(J6968="natural gas",VLOOKUP(D6968,'Cross-Page Data'!$I$4:$J$13,2,FALSE),IF(J6968="solar",VLOOKUP('Form 923'!D6968,'Cross-Page Data'!$I$14:$J$117,2,FALSE),J6968))</f>
        <v>heavy or residual fuel oil</v>
      </c>
      <c r="J6968" t="str">
        <f>VLOOKUP(E6968,'Cross-Page Data'!$D$4:$F$48,3,FALSE)</f>
        <v>heavy or residual fuel oil</v>
      </c>
      <c r="K6968" t="b">
        <f t="shared" si="108"/>
        <v>0</v>
      </c>
    </row>
    <row r="6969" ht="25.5" spans="1:11">
      <c r="A6969" s="120">
        <v>54950</v>
      </c>
      <c r="B6969" s="121" t="s">
        <v>205</v>
      </c>
      <c r="C6969" s="121" t="s">
        <v>210</v>
      </c>
      <c r="D6969" s="121" t="s">
        <v>39</v>
      </c>
      <c r="E6969" s="121" t="s">
        <v>38</v>
      </c>
      <c r="F6969" s="122">
        <v>0</v>
      </c>
      <c r="G6969" s="122">
        <v>0</v>
      </c>
      <c r="H6969" s="120">
        <v>2019</v>
      </c>
      <c r="I6969" t="str">
        <f>IF(J6969="natural gas",VLOOKUP(D6969,'Cross-Page Data'!$I$4:$J$13,2,FALSE),IF(J6969="solar",VLOOKUP('Form 923'!D6969,'Cross-Page Data'!$I$14:$J$117,2,FALSE),J6969))</f>
        <v>natural gas nonpeaker - preexisting nonretiring</v>
      </c>
      <c r="J6969" t="str">
        <f>VLOOKUP(E6969,'Cross-Page Data'!$D$4:$F$48,3,FALSE)</f>
        <v>natural gas</v>
      </c>
      <c r="K6969" t="b">
        <f t="shared" si="108"/>
        <v>0</v>
      </c>
    </row>
    <row r="6970" ht="25.5" spans="1:11">
      <c r="A6970" s="120">
        <v>54950</v>
      </c>
      <c r="B6970" s="121" t="s">
        <v>205</v>
      </c>
      <c r="C6970" s="121" t="s">
        <v>210</v>
      </c>
      <c r="D6970" s="121" t="s">
        <v>61</v>
      </c>
      <c r="E6970" s="121" t="s">
        <v>70</v>
      </c>
      <c r="F6970" s="122">
        <v>1060</v>
      </c>
      <c r="G6970" s="122">
        <v>99.53</v>
      </c>
      <c r="H6970" s="120">
        <v>2019</v>
      </c>
      <c r="I6970" t="str">
        <f>IF(J6970="natural gas",VLOOKUP(D6970,'Cross-Page Data'!$I$4:$J$13,2,FALSE),IF(J6970="solar",VLOOKUP('Form 923'!D6970,'Cross-Page Data'!$I$14:$J$117,2,FALSE),J6970))</f>
        <v>heavy or residual fuel oil</v>
      </c>
      <c r="J6970" t="str">
        <f>VLOOKUP(E6970,'Cross-Page Data'!$D$4:$F$48,3,FALSE)</f>
        <v>heavy or residual fuel oil</v>
      </c>
      <c r="K6970" t="b">
        <f t="shared" si="108"/>
        <v>0</v>
      </c>
    </row>
    <row r="6971" ht="25.5" spans="1:11">
      <c r="A6971" s="120">
        <v>54950</v>
      </c>
      <c r="B6971" s="121" t="s">
        <v>205</v>
      </c>
      <c r="C6971" s="121" t="s">
        <v>210</v>
      </c>
      <c r="D6971" s="121" t="s">
        <v>61</v>
      </c>
      <c r="E6971" s="121" t="s">
        <v>38</v>
      </c>
      <c r="F6971" s="122">
        <v>7293</v>
      </c>
      <c r="G6971" s="122">
        <v>684.23</v>
      </c>
      <c r="H6971" s="120">
        <v>2019</v>
      </c>
      <c r="I6971" t="str">
        <f>IF(J6971="natural gas",VLOOKUP(D6971,'Cross-Page Data'!$I$4:$J$13,2,FALSE),IF(J6971="solar",VLOOKUP('Form 923'!D6971,'Cross-Page Data'!$I$14:$J$117,2,FALSE),J6971))</f>
        <v>natural gas nonpeaker - preexisting nonretiring</v>
      </c>
      <c r="J6971" t="str">
        <f>VLOOKUP(E6971,'Cross-Page Data'!$D$4:$F$48,3,FALSE)</f>
        <v>natural gas</v>
      </c>
      <c r="K6971" t="b">
        <f t="shared" si="108"/>
        <v>0</v>
      </c>
    </row>
    <row r="6972" ht="25.5" spans="1:11">
      <c r="A6972" s="120">
        <v>54951</v>
      </c>
      <c r="B6972" s="121" t="s">
        <v>205</v>
      </c>
      <c r="C6972" s="121" t="s">
        <v>210</v>
      </c>
      <c r="D6972" s="121" t="s">
        <v>79</v>
      </c>
      <c r="E6972" s="121" t="s">
        <v>38</v>
      </c>
      <c r="F6972" s="122">
        <v>15132</v>
      </c>
      <c r="G6972" s="122">
        <v>2749.678</v>
      </c>
      <c r="H6972" s="120">
        <v>2019</v>
      </c>
      <c r="I6972" t="str">
        <f>IF(J6972="natural gas",VLOOKUP(D6972,'Cross-Page Data'!$I$4:$J$13,2,FALSE),IF(J6972="solar",VLOOKUP('Form 923'!D6972,'Cross-Page Data'!$I$14:$J$117,2,FALSE),J6972))</f>
        <v>natural gas peaker</v>
      </c>
      <c r="J6972" t="str">
        <f>VLOOKUP(E6972,'Cross-Page Data'!$D$4:$F$48,3,FALSE)</f>
        <v>natural gas</v>
      </c>
      <c r="K6972" t="b">
        <f t="shared" si="108"/>
        <v>0</v>
      </c>
    </row>
    <row r="6973" ht="25.5" spans="1:11">
      <c r="A6973" s="120">
        <v>54951</v>
      </c>
      <c r="B6973" s="121" t="s">
        <v>205</v>
      </c>
      <c r="C6973" s="121" t="s">
        <v>210</v>
      </c>
      <c r="D6973" s="121" t="s">
        <v>79</v>
      </c>
      <c r="E6973" s="121" t="s">
        <v>130</v>
      </c>
      <c r="F6973" s="122">
        <v>29697</v>
      </c>
      <c r="G6973" s="122">
        <v>5396.322</v>
      </c>
      <c r="H6973" s="120">
        <v>2019</v>
      </c>
      <c r="I6973" t="str">
        <f>IF(J6973="natural gas",VLOOKUP(D6973,'Cross-Page Data'!$I$4:$J$13,2,FALSE),IF(J6973="solar",VLOOKUP('Form 923'!D6973,'Cross-Page Data'!$I$14:$J$117,2,FALSE),J6973))</f>
        <v>biomass</v>
      </c>
      <c r="J6973" t="str">
        <f>VLOOKUP(E6973,'Cross-Page Data'!$D$4:$F$48,3,FALSE)</f>
        <v>biomass</v>
      </c>
      <c r="K6973" t="b">
        <f t="shared" si="108"/>
        <v>0</v>
      </c>
    </row>
    <row r="6974" spans="1:11">
      <c r="A6974" s="120">
        <v>54953</v>
      </c>
      <c r="B6974" s="121" t="s">
        <v>201</v>
      </c>
      <c r="C6974" s="121" t="s">
        <v>206</v>
      </c>
      <c r="D6974" s="121" t="s">
        <v>116</v>
      </c>
      <c r="E6974" s="121" t="s">
        <v>170</v>
      </c>
      <c r="F6974" s="122">
        <v>2287672</v>
      </c>
      <c r="G6974" s="122">
        <v>256984</v>
      </c>
      <c r="H6974" s="120">
        <v>2019</v>
      </c>
      <c r="I6974" t="str">
        <f>IF(J6974="natural gas",VLOOKUP(D6974,'Cross-Page Data'!$I$4:$J$13,2,FALSE),IF(J6974="solar",VLOOKUP('Form 923'!D6974,'Cross-Page Data'!$I$14:$J$117,2,FALSE),J6974))</f>
        <v>hydro</v>
      </c>
      <c r="J6974" t="str">
        <f>VLOOKUP(E6974,'Cross-Page Data'!$D$4:$F$48,3,FALSE)</f>
        <v>hydro</v>
      </c>
      <c r="K6974" t="b">
        <f t="shared" si="108"/>
        <v>1</v>
      </c>
    </row>
    <row r="6975" spans="1:11">
      <c r="A6975" s="120">
        <v>54956</v>
      </c>
      <c r="B6975" s="121" t="s">
        <v>201</v>
      </c>
      <c r="C6975" s="121" t="s">
        <v>202</v>
      </c>
      <c r="D6975" s="121" t="s">
        <v>79</v>
      </c>
      <c r="E6975" s="121" t="s">
        <v>90</v>
      </c>
      <c r="F6975" s="122">
        <v>271875</v>
      </c>
      <c r="G6975" s="122">
        <v>21970</v>
      </c>
      <c r="H6975" s="120">
        <v>2019</v>
      </c>
      <c r="I6975" t="str">
        <f>IF(J6975="natural gas",VLOOKUP(D6975,'Cross-Page Data'!$I$4:$J$13,2,FALSE),IF(J6975="solar",VLOOKUP('Form 923'!D6975,'Cross-Page Data'!$I$14:$J$117,2,FALSE),J6975))</f>
        <v>biomass</v>
      </c>
      <c r="J6975" t="str">
        <f>VLOOKUP(E6975,'Cross-Page Data'!$D$4:$F$48,3,FALSE)</f>
        <v>biomass</v>
      </c>
      <c r="K6975" t="b">
        <f t="shared" si="108"/>
        <v>1</v>
      </c>
    </row>
    <row r="6976" spans="1:11">
      <c r="A6976" s="120">
        <v>54965</v>
      </c>
      <c r="B6976" s="121" t="s">
        <v>205</v>
      </c>
      <c r="C6976" s="121" t="s">
        <v>209</v>
      </c>
      <c r="D6976" s="121" t="s">
        <v>68</v>
      </c>
      <c r="E6976" s="121" t="s">
        <v>54</v>
      </c>
      <c r="F6976" s="122">
        <v>0</v>
      </c>
      <c r="G6976" s="122">
        <v>0</v>
      </c>
      <c r="H6976" s="120">
        <v>2019</v>
      </c>
      <c r="I6976" t="str">
        <f>IF(J6976="natural gas",VLOOKUP(D6976,'Cross-Page Data'!$I$4:$J$13,2,FALSE),IF(J6976="solar",VLOOKUP('Form 923'!D6976,'Cross-Page Data'!$I$14:$J$117,2,FALSE),J6976))</f>
        <v>hard coal</v>
      </c>
      <c r="J6976" t="str">
        <f>VLOOKUP(E6976,'Cross-Page Data'!$D$4:$F$48,3,FALSE)</f>
        <v>hard coal</v>
      </c>
      <c r="K6976" t="b">
        <f t="shared" si="108"/>
        <v>0</v>
      </c>
    </row>
    <row r="6977" spans="1:11">
      <c r="A6977" s="120">
        <v>54965</v>
      </c>
      <c r="B6977" s="121" t="s">
        <v>205</v>
      </c>
      <c r="C6977" s="121" t="s">
        <v>209</v>
      </c>
      <c r="D6977" s="121" t="s">
        <v>68</v>
      </c>
      <c r="E6977" s="121" t="s">
        <v>38</v>
      </c>
      <c r="F6977" s="122">
        <v>35128</v>
      </c>
      <c r="G6977" s="122">
        <v>6191.51</v>
      </c>
      <c r="H6977" s="120">
        <v>2019</v>
      </c>
      <c r="I6977" t="str">
        <f>IF(J6977="natural gas",VLOOKUP(D6977,'Cross-Page Data'!$I$4:$J$13,2,FALSE),IF(J6977="solar",VLOOKUP('Form 923'!D6977,'Cross-Page Data'!$I$14:$J$117,2,FALSE),J6977))</f>
        <v>natural gas nonpeaker - preexisting retiring</v>
      </c>
      <c r="J6977" t="str">
        <f>VLOOKUP(E6977,'Cross-Page Data'!$D$4:$F$48,3,FALSE)</f>
        <v>natural gas</v>
      </c>
      <c r="K6977" t="b">
        <f t="shared" si="108"/>
        <v>0</v>
      </c>
    </row>
    <row r="6978" spans="1:11">
      <c r="A6978" s="120">
        <v>54967</v>
      </c>
      <c r="B6978" s="121" t="s">
        <v>201</v>
      </c>
      <c r="C6978" s="121" t="s">
        <v>206</v>
      </c>
      <c r="D6978" s="121" t="s">
        <v>79</v>
      </c>
      <c r="E6978" s="121" t="s">
        <v>70</v>
      </c>
      <c r="F6978" s="122">
        <v>41</v>
      </c>
      <c r="G6978" s="122">
        <v>2.94</v>
      </c>
      <c r="H6978" s="120">
        <v>2019</v>
      </c>
      <c r="I6978" t="str">
        <f>IF(J6978="natural gas",VLOOKUP(D6978,'Cross-Page Data'!$I$4:$J$13,2,FALSE),IF(J6978="solar",VLOOKUP('Form 923'!D6978,'Cross-Page Data'!$I$14:$J$117,2,FALSE),J6978))</f>
        <v>heavy or residual fuel oil</v>
      </c>
      <c r="J6978" t="str">
        <f>VLOOKUP(E6978,'Cross-Page Data'!$D$4:$F$48,3,FALSE)</f>
        <v>heavy or residual fuel oil</v>
      </c>
      <c r="K6978" t="b">
        <f t="shared" si="108"/>
        <v>1</v>
      </c>
    </row>
    <row r="6979" spans="1:11">
      <c r="A6979" s="120">
        <v>54968</v>
      </c>
      <c r="B6979" s="121" t="s">
        <v>201</v>
      </c>
      <c r="C6979" s="121" t="s">
        <v>206</v>
      </c>
      <c r="D6979" s="121" t="s">
        <v>79</v>
      </c>
      <c r="E6979" s="121" t="s">
        <v>70</v>
      </c>
      <c r="F6979" s="122">
        <v>2278</v>
      </c>
      <c r="G6979" s="122">
        <v>147.98</v>
      </c>
      <c r="H6979" s="120">
        <v>2019</v>
      </c>
      <c r="I6979" t="str">
        <f>IF(J6979="natural gas",VLOOKUP(D6979,'Cross-Page Data'!$I$4:$J$13,2,FALSE),IF(J6979="solar",VLOOKUP('Form 923'!D6979,'Cross-Page Data'!$I$14:$J$117,2,FALSE),J6979))</f>
        <v>heavy or residual fuel oil</v>
      </c>
      <c r="J6979" t="str">
        <f>VLOOKUP(E6979,'Cross-Page Data'!$D$4:$F$48,3,FALSE)</f>
        <v>heavy or residual fuel oil</v>
      </c>
      <c r="K6979" t="b">
        <f t="shared" si="108"/>
        <v>1</v>
      </c>
    </row>
    <row r="6980" spans="1:11">
      <c r="A6980" s="120">
        <v>54969</v>
      </c>
      <c r="B6980" s="121" t="s">
        <v>201</v>
      </c>
      <c r="C6980" s="121" t="s">
        <v>206</v>
      </c>
      <c r="D6980" s="121" t="s">
        <v>116</v>
      </c>
      <c r="E6980" s="121" t="s">
        <v>170</v>
      </c>
      <c r="F6980" s="122">
        <v>111418</v>
      </c>
      <c r="G6980" s="122">
        <v>12516</v>
      </c>
      <c r="H6980" s="120">
        <v>2019</v>
      </c>
      <c r="I6980" t="str">
        <f>IF(J6980="natural gas",VLOOKUP(D6980,'Cross-Page Data'!$I$4:$J$13,2,FALSE),IF(J6980="solar",VLOOKUP('Form 923'!D6980,'Cross-Page Data'!$I$14:$J$117,2,FALSE),J6980))</f>
        <v>hydro</v>
      </c>
      <c r="J6980" t="str">
        <f>VLOOKUP(E6980,'Cross-Page Data'!$D$4:$F$48,3,FALSE)</f>
        <v>hydro</v>
      </c>
      <c r="K6980" t="b">
        <f t="shared" si="108"/>
        <v>1</v>
      </c>
    </row>
    <row r="6981" spans="1:11">
      <c r="A6981" s="120">
        <v>54974</v>
      </c>
      <c r="B6981" s="121" t="s">
        <v>205</v>
      </c>
      <c r="C6981" s="121" t="s">
        <v>208</v>
      </c>
      <c r="D6981" s="121" t="s">
        <v>68</v>
      </c>
      <c r="E6981" s="121" t="s">
        <v>38</v>
      </c>
      <c r="F6981" s="122">
        <v>684</v>
      </c>
      <c r="G6981" s="122">
        <v>126.984</v>
      </c>
      <c r="H6981" s="120">
        <v>2019</v>
      </c>
      <c r="I6981" t="str">
        <f>IF(J6981="natural gas",VLOOKUP(D6981,'Cross-Page Data'!$I$4:$J$13,2,FALSE),IF(J6981="solar",VLOOKUP('Form 923'!D6981,'Cross-Page Data'!$I$14:$J$117,2,FALSE),J6981))</f>
        <v>natural gas nonpeaker - preexisting retiring</v>
      </c>
      <c r="J6981" t="str">
        <f>VLOOKUP(E6981,'Cross-Page Data'!$D$4:$F$48,3,FALSE)</f>
        <v>natural gas</v>
      </c>
      <c r="K6981" t="b">
        <f t="shared" si="108"/>
        <v>0</v>
      </c>
    </row>
    <row r="6982" spans="1:11">
      <c r="A6982" s="120">
        <v>54974</v>
      </c>
      <c r="B6982" s="121" t="s">
        <v>205</v>
      </c>
      <c r="C6982" s="121" t="s">
        <v>208</v>
      </c>
      <c r="D6982" s="121" t="s">
        <v>68</v>
      </c>
      <c r="E6982" s="121" t="s">
        <v>176</v>
      </c>
      <c r="F6982" s="122">
        <v>131244</v>
      </c>
      <c r="G6982" s="122">
        <v>24642.016</v>
      </c>
      <c r="H6982" s="120">
        <v>2019</v>
      </c>
      <c r="I6982" t="str">
        <f>IF(J6982="natural gas",VLOOKUP(D6982,'Cross-Page Data'!$I$4:$J$13,2,FALSE),IF(J6982="solar",VLOOKUP('Form 923'!D6982,'Cross-Page Data'!$I$14:$J$117,2,FALSE),J6982))</f>
        <v>biomass</v>
      </c>
      <c r="J6982" t="str">
        <f>VLOOKUP(E6982,'Cross-Page Data'!$D$4:$F$48,3,FALSE)</f>
        <v>biomass</v>
      </c>
      <c r="K6982" t="b">
        <f t="shared" si="108"/>
        <v>0</v>
      </c>
    </row>
    <row r="6983" ht="25.5" spans="1:11">
      <c r="A6983" s="120">
        <v>54975</v>
      </c>
      <c r="B6983" s="121" t="s">
        <v>205</v>
      </c>
      <c r="C6983" s="121" t="s">
        <v>210</v>
      </c>
      <c r="D6983" s="121" t="s">
        <v>73</v>
      </c>
      <c r="E6983" s="121" t="s">
        <v>38</v>
      </c>
      <c r="F6983" s="122">
        <v>237710</v>
      </c>
      <c r="G6983" s="122">
        <v>36228</v>
      </c>
      <c r="H6983" s="120">
        <v>2019</v>
      </c>
      <c r="I6983" t="str">
        <f>IF(J6983="natural gas",VLOOKUP(D6983,'Cross-Page Data'!$I$4:$J$13,2,FALSE),IF(J6983="solar",VLOOKUP('Form 923'!D6983,'Cross-Page Data'!$I$14:$J$117,2,FALSE),J6983))</f>
        <v>natural gas peaker</v>
      </c>
      <c r="J6983" t="str">
        <f>VLOOKUP(E6983,'Cross-Page Data'!$D$4:$F$48,3,FALSE)</f>
        <v>natural gas</v>
      </c>
      <c r="K6983" t="b">
        <f t="shared" ref="K6983:K7046" si="109">IF(AND($N$6=FALSE,OR(C6983="Commercial NAICS Cogen",C6983="Industrial NAICS Cogen",C6983="NAICS-22 Cogen")),FALSE,IF(AND($N$7=FALSE,OR(C6983="Commercial NAICS Cogen",C6983="Commercial NAICS Non-Cogen",C6983="industrial NAICS Cogen",C6983="industrial NAICS non-cogen")),FALSE,TRUE))</f>
        <v>0</v>
      </c>
    </row>
    <row r="6984" spans="1:11">
      <c r="A6984" s="120">
        <v>54979</v>
      </c>
      <c r="B6984" s="121" t="s">
        <v>201</v>
      </c>
      <c r="C6984" s="121" t="s">
        <v>206</v>
      </c>
      <c r="D6984" s="121" t="s">
        <v>128</v>
      </c>
      <c r="E6984" s="121" t="s">
        <v>180</v>
      </c>
      <c r="F6984" s="122">
        <v>579708</v>
      </c>
      <c r="G6984" s="122">
        <v>65121</v>
      </c>
      <c r="H6984" s="120">
        <v>2019</v>
      </c>
      <c r="I6984" t="str">
        <f>IF(J6984="natural gas",VLOOKUP(D6984,'Cross-Page Data'!$I$4:$J$13,2,FALSE),IF(J6984="solar",VLOOKUP('Form 923'!D6984,'Cross-Page Data'!$I$14:$J$117,2,FALSE),J6984))</f>
        <v>wind</v>
      </c>
      <c r="J6984" t="str">
        <f>VLOOKUP(E6984,'Cross-Page Data'!$D$4:$F$48,3,FALSE)</f>
        <v>wind</v>
      </c>
      <c r="K6984" t="b">
        <f t="shared" si="109"/>
        <v>1</v>
      </c>
    </row>
    <row r="6985" spans="1:11">
      <c r="A6985" s="120">
        <v>54980</v>
      </c>
      <c r="B6985" s="121" t="s">
        <v>201</v>
      </c>
      <c r="C6985" s="121" t="s">
        <v>206</v>
      </c>
      <c r="D6985" s="121" t="s">
        <v>79</v>
      </c>
      <c r="E6985" s="121" t="s">
        <v>90</v>
      </c>
      <c r="F6985" s="122">
        <v>1133332</v>
      </c>
      <c r="G6985" s="122">
        <v>99303</v>
      </c>
      <c r="H6985" s="120">
        <v>2019</v>
      </c>
      <c r="I6985" t="str">
        <f>IF(J6985="natural gas",VLOOKUP(D6985,'Cross-Page Data'!$I$4:$J$13,2,FALSE),IF(J6985="solar",VLOOKUP('Form 923'!D6985,'Cross-Page Data'!$I$14:$J$117,2,FALSE),J6985))</f>
        <v>biomass</v>
      </c>
      <c r="J6985" t="str">
        <f>VLOOKUP(E6985,'Cross-Page Data'!$D$4:$F$48,3,FALSE)</f>
        <v>biomass</v>
      </c>
      <c r="K6985" t="b">
        <f t="shared" si="109"/>
        <v>1</v>
      </c>
    </row>
    <row r="6986" spans="1:11">
      <c r="A6986" s="120">
        <v>54981</v>
      </c>
      <c r="B6986" s="121" t="s">
        <v>201</v>
      </c>
      <c r="C6986" s="121" t="s">
        <v>202</v>
      </c>
      <c r="D6986" s="121" t="s">
        <v>116</v>
      </c>
      <c r="E6986" s="121" t="s">
        <v>170</v>
      </c>
      <c r="F6986" s="122">
        <v>0</v>
      </c>
      <c r="G6986" s="122">
        <v>0</v>
      </c>
      <c r="H6986" s="120">
        <v>2019</v>
      </c>
      <c r="I6986" t="str">
        <f>IF(J6986="natural gas",VLOOKUP(D6986,'Cross-Page Data'!$I$4:$J$13,2,FALSE),IF(J6986="solar",VLOOKUP('Form 923'!D6986,'Cross-Page Data'!$I$14:$J$117,2,FALSE),J6986))</f>
        <v>hydro</v>
      </c>
      <c r="J6986" t="str">
        <f>VLOOKUP(E6986,'Cross-Page Data'!$D$4:$F$48,3,FALSE)</f>
        <v>hydro</v>
      </c>
      <c r="K6986" t="b">
        <f t="shared" si="109"/>
        <v>1</v>
      </c>
    </row>
    <row r="6987" spans="1:11">
      <c r="A6987" s="120">
        <v>54984</v>
      </c>
      <c r="B6987" s="121" t="s">
        <v>201</v>
      </c>
      <c r="C6987" s="121" t="s">
        <v>206</v>
      </c>
      <c r="D6987" s="121" t="s">
        <v>73</v>
      </c>
      <c r="E6987" s="121" t="s">
        <v>70</v>
      </c>
      <c r="F6987" s="122">
        <v>0</v>
      </c>
      <c r="G6987" s="122">
        <v>0</v>
      </c>
      <c r="H6987" s="120">
        <v>2019</v>
      </c>
      <c r="I6987" t="str">
        <f>IF(J6987="natural gas",VLOOKUP(D6987,'Cross-Page Data'!$I$4:$J$13,2,FALSE),IF(J6987="solar",VLOOKUP('Form 923'!D6987,'Cross-Page Data'!$I$14:$J$117,2,FALSE),J6987))</f>
        <v>heavy or residual fuel oil</v>
      </c>
      <c r="J6987" t="str">
        <f>VLOOKUP(E6987,'Cross-Page Data'!$D$4:$F$48,3,FALSE)</f>
        <v>heavy or residual fuel oil</v>
      </c>
      <c r="K6987" t="b">
        <f t="shared" si="109"/>
        <v>1</v>
      </c>
    </row>
    <row r="6988" spans="1:11">
      <c r="A6988" s="120">
        <v>54984</v>
      </c>
      <c r="B6988" s="121" t="s">
        <v>201</v>
      </c>
      <c r="C6988" s="121" t="s">
        <v>206</v>
      </c>
      <c r="D6988" s="121" t="s">
        <v>73</v>
      </c>
      <c r="E6988" s="121" t="s">
        <v>90</v>
      </c>
      <c r="F6988" s="122">
        <v>461378</v>
      </c>
      <c r="G6988" s="122">
        <v>29818</v>
      </c>
      <c r="H6988" s="120">
        <v>2019</v>
      </c>
      <c r="I6988" t="str">
        <f>IF(J6988="natural gas",VLOOKUP(D6988,'Cross-Page Data'!$I$4:$J$13,2,FALSE),IF(J6988="solar",VLOOKUP('Form 923'!D6988,'Cross-Page Data'!$I$14:$J$117,2,FALSE),J6988))</f>
        <v>biomass</v>
      </c>
      <c r="J6988" t="str">
        <f>VLOOKUP(E6988,'Cross-Page Data'!$D$4:$F$48,3,FALSE)</f>
        <v>biomass</v>
      </c>
      <c r="K6988" t="b">
        <f t="shared" si="109"/>
        <v>1</v>
      </c>
    </row>
    <row r="6989" spans="1:11">
      <c r="A6989" s="120">
        <v>54985</v>
      </c>
      <c r="B6989" s="121" t="s">
        <v>201</v>
      </c>
      <c r="C6989" s="121" t="s">
        <v>206</v>
      </c>
      <c r="D6989" s="121" t="s">
        <v>79</v>
      </c>
      <c r="E6989" s="121" t="s">
        <v>70</v>
      </c>
      <c r="F6989" s="122">
        <v>12346</v>
      </c>
      <c r="G6989" s="122">
        <v>979</v>
      </c>
      <c r="H6989" s="120">
        <v>2019</v>
      </c>
      <c r="I6989" t="str">
        <f>IF(J6989="natural gas",VLOOKUP(D6989,'Cross-Page Data'!$I$4:$J$13,2,FALSE),IF(J6989="solar",VLOOKUP('Form 923'!D6989,'Cross-Page Data'!$I$14:$J$117,2,FALSE),J6989))</f>
        <v>heavy or residual fuel oil</v>
      </c>
      <c r="J6989" t="str">
        <f>VLOOKUP(E6989,'Cross-Page Data'!$D$4:$F$48,3,FALSE)</f>
        <v>heavy or residual fuel oil</v>
      </c>
      <c r="K6989" t="b">
        <f t="shared" si="109"/>
        <v>1</v>
      </c>
    </row>
    <row r="6990" spans="1:11">
      <c r="A6990" s="120">
        <v>54985</v>
      </c>
      <c r="B6990" s="121" t="s">
        <v>201</v>
      </c>
      <c r="C6990" s="121" t="s">
        <v>206</v>
      </c>
      <c r="D6990" s="121" t="s">
        <v>79</v>
      </c>
      <c r="E6990" s="121" t="s">
        <v>38</v>
      </c>
      <c r="F6990" s="122">
        <v>0</v>
      </c>
      <c r="G6990" s="122">
        <v>0</v>
      </c>
      <c r="H6990" s="120">
        <v>2019</v>
      </c>
      <c r="I6990" t="str">
        <f>IF(J6990="natural gas",VLOOKUP(D6990,'Cross-Page Data'!$I$4:$J$13,2,FALSE),IF(J6990="solar",VLOOKUP('Form 923'!D6990,'Cross-Page Data'!$I$14:$J$117,2,FALSE),J6990))</f>
        <v>natural gas peaker</v>
      </c>
      <c r="J6990" t="str">
        <f>VLOOKUP(E6990,'Cross-Page Data'!$D$4:$F$48,3,FALSE)</f>
        <v>natural gas</v>
      </c>
      <c r="K6990" t="b">
        <f t="shared" si="109"/>
        <v>1</v>
      </c>
    </row>
    <row r="6991" ht="25.5" spans="1:11">
      <c r="A6991" s="120">
        <v>54987</v>
      </c>
      <c r="B6991" s="121" t="s">
        <v>205</v>
      </c>
      <c r="C6991" s="121" t="s">
        <v>210</v>
      </c>
      <c r="D6991" s="121" t="s">
        <v>79</v>
      </c>
      <c r="E6991" s="121" t="s">
        <v>70</v>
      </c>
      <c r="F6991" s="122">
        <v>0</v>
      </c>
      <c r="G6991" s="122">
        <v>0</v>
      </c>
      <c r="H6991" s="120">
        <v>2019</v>
      </c>
      <c r="I6991" t="str">
        <f>IF(J6991="natural gas",VLOOKUP(D6991,'Cross-Page Data'!$I$4:$J$13,2,FALSE),IF(J6991="solar",VLOOKUP('Form 923'!D6991,'Cross-Page Data'!$I$14:$J$117,2,FALSE),J6991))</f>
        <v>heavy or residual fuel oil</v>
      </c>
      <c r="J6991" t="str">
        <f>VLOOKUP(E6991,'Cross-Page Data'!$D$4:$F$48,3,FALSE)</f>
        <v>heavy or residual fuel oil</v>
      </c>
      <c r="K6991" t="b">
        <f t="shared" si="109"/>
        <v>0</v>
      </c>
    </row>
    <row r="6992" ht="25.5" spans="1:11">
      <c r="A6992" s="120">
        <v>54987</v>
      </c>
      <c r="B6992" s="121" t="s">
        <v>205</v>
      </c>
      <c r="C6992" s="121" t="s">
        <v>210</v>
      </c>
      <c r="D6992" s="121" t="s">
        <v>79</v>
      </c>
      <c r="E6992" s="121" t="s">
        <v>38</v>
      </c>
      <c r="F6992" s="122">
        <v>0</v>
      </c>
      <c r="G6992" s="122">
        <v>0</v>
      </c>
      <c r="H6992" s="120">
        <v>2019</v>
      </c>
      <c r="I6992" t="str">
        <f>IF(J6992="natural gas",VLOOKUP(D6992,'Cross-Page Data'!$I$4:$J$13,2,FALSE),IF(J6992="solar",VLOOKUP('Form 923'!D6992,'Cross-Page Data'!$I$14:$J$117,2,FALSE),J6992))</f>
        <v>natural gas peaker</v>
      </c>
      <c r="J6992" t="str">
        <f>VLOOKUP(E6992,'Cross-Page Data'!$D$4:$F$48,3,FALSE)</f>
        <v>natural gas</v>
      </c>
      <c r="K6992" t="b">
        <f t="shared" si="109"/>
        <v>0</v>
      </c>
    </row>
    <row r="6993" ht="25.5" spans="1:11">
      <c r="A6993" s="120">
        <v>54987</v>
      </c>
      <c r="B6993" s="121" t="s">
        <v>205</v>
      </c>
      <c r="C6993" s="121" t="s">
        <v>210</v>
      </c>
      <c r="D6993" s="121" t="s">
        <v>79</v>
      </c>
      <c r="E6993" s="121" t="s">
        <v>130</v>
      </c>
      <c r="F6993" s="122">
        <v>0</v>
      </c>
      <c r="G6993" s="122">
        <v>0</v>
      </c>
      <c r="H6993" s="120">
        <v>2019</v>
      </c>
      <c r="I6993" t="str">
        <f>IF(J6993="natural gas",VLOOKUP(D6993,'Cross-Page Data'!$I$4:$J$13,2,FALSE),IF(J6993="solar",VLOOKUP('Form 923'!D6993,'Cross-Page Data'!$I$14:$J$117,2,FALSE),J6993))</f>
        <v>biomass</v>
      </c>
      <c r="J6993" t="str">
        <f>VLOOKUP(E6993,'Cross-Page Data'!$D$4:$F$48,3,FALSE)</f>
        <v>biomass</v>
      </c>
      <c r="K6993" t="b">
        <f t="shared" si="109"/>
        <v>0</v>
      </c>
    </row>
    <row r="6994" spans="1:11">
      <c r="A6994" s="120">
        <v>54989</v>
      </c>
      <c r="B6994" s="121" t="s">
        <v>201</v>
      </c>
      <c r="C6994" s="121" t="s">
        <v>206</v>
      </c>
      <c r="D6994" s="121" t="s">
        <v>79</v>
      </c>
      <c r="E6994" s="121" t="s">
        <v>90</v>
      </c>
      <c r="F6994" s="122">
        <v>748267</v>
      </c>
      <c r="G6994" s="122">
        <v>71891</v>
      </c>
      <c r="H6994" s="120">
        <v>2019</v>
      </c>
      <c r="I6994" t="str">
        <f>IF(J6994="natural gas",VLOOKUP(D6994,'Cross-Page Data'!$I$4:$J$13,2,FALSE),IF(J6994="solar",VLOOKUP('Form 923'!D6994,'Cross-Page Data'!$I$14:$J$117,2,FALSE),J6994))</f>
        <v>biomass</v>
      </c>
      <c r="J6994" t="str">
        <f>VLOOKUP(E6994,'Cross-Page Data'!$D$4:$F$48,3,FALSE)</f>
        <v>biomass</v>
      </c>
      <c r="K6994" t="b">
        <f t="shared" si="109"/>
        <v>1</v>
      </c>
    </row>
    <row r="6995" spans="1:11">
      <c r="A6995" s="120">
        <v>54995</v>
      </c>
      <c r="B6995" s="121" t="s">
        <v>205</v>
      </c>
      <c r="C6995" s="121" t="s">
        <v>209</v>
      </c>
      <c r="D6995" s="121" t="s">
        <v>68</v>
      </c>
      <c r="E6995" s="121" t="s">
        <v>49</v>
      </c>
      <c r="F6995" s="122">
        <v>2220222</v>
      </c>
      <c r="G6995" s="122">
        <v>538004.68</v>
      </c>
      <c r="H6995" s="120">
        <v>2019</v>
      </c>
      <c r="I6995" t="str">
        <f>IF(J6995="natural gas",VLOOKUP(D6995,'Cross-Page Data'!$I$4:$J$13,2,FALSE),IF(J6995="solar",VLOOKUP('Form 923'!D6995,'Cross-Page Data'!$I$14:$J$117,2,FALSE),J6995))</f>
        <v>other</v>
      </c>
      <c r="J6995" t="str">
        <f>VLOOKUP(E6995,'Cross-Page Data'!$D$4:$F$48,3,FALSE)</f>
        <v>other</v>
      </c>
      <c r="K6995" t="b">
        <f t="shared" si="109"/>
        <v>0</v>
      </c>
    </row>
    <row r="6996" spans="1:11">
      <c r="A6996" s="120">
        <v>54995</v>
      </c>
      <c r="B6996" s="121" t="s">
        <v>205</v>
      </c>
      <c r="C6996" s="121" t="s">
        <v>209</v>
      </c>
      <c r="D6996" s="121" t="s">
        <v>68</v>
      </c>
      <c r="E6996" s="121" t="s">
        <v>38</v>
      </c>
      <c r="F6996" s="122">
        <v>354194</v>
      </c>
      <c r="G6996" s="122">
        <v>85816.318</v>
      </c>
      <c r="H6996" s="120">
        <v>2019</v>
      </c>
      <c r="I6996" t="str">
        <f>IF(J6996="natural gas",VLOOKUP(D6996,'Cross-Page Data'!$I$4:$J$13,2,FALSE),IF(J6996="solar",VLOOKUP('Form 923'!D6996,'Cross-Page Data'!$I$14:$J$117,2,FALSE),J6996))</f>
        <v>natural gas nonpeaker - preexisting retiring</v>
      </c>
      <c r="J6996" t="str">
        <f>VLOOKUP(E6996,'Cross-Page Data'!$D$4:$F$48,3,FALSE)</f>
        <v>natural gas</v>
      </c>
      <c r="K6996" t="b">
        <f t="shared" si="109"/>
        <v>0</v>
      </c>
    </row>
    <row r="6997" spans="1:11">
      <c r="A6997" s="120">
        <v>54996</v>
      </c>
      <c r="B6997" s="121" t="s">
        <v>201</v>
      </c>
      <c r="C6997" s="121" t="s">
        <v>206</v>
      </c>
      <c r="D6997" s="121" t="s">
        <v>68</v>
      </c>
      <c r="E6997" s="121" t="s">
        <v>76</v>
      </c>
      <c r="F6997" s="122">
        <v>2583351</v>
      </c>
      <c r="G6997" s="122">
        <v>290199</v>
      </c>
      <c r="H6997" s="120">
        <v>2019</v>
      </c>
      <c r="I6997" t="str">
        <f>IF(J6997="natural gas",VLOOKUP(D6997,'Cross-Page Data'!$I$4:$J$13,2,FALSE),IF(J6997="solar",VLOOKUP('Form 923'!D6997,'Cross-Page Data'!$I$14:$J$117,2,FALSE),J6997))</f>
        <v>geothermal</v>
      </c>
      <c r="J6997" t="str">
        <f>VLOOKUP(E6997,'Cross-Page Data'!$D$4:$F$48,3,FALSE)</f>
        <v>geothermal</v>
      </c>
      <c r="K6997" t="b">
        <f t="shared" si="109"/>
        <v>1</v>
      </c>
    </row>
    <row r="6998" ht="25.5" spans="1:11">
      <c r="A6998" s="120">
        <v>54998</v>
      </c>
      <c r="B6998" s="121" t="s">
        <v>205</v>
      </c>
      <c r="C6998" s="121" t="s">
        <v>210</v>
      </c>
      <c r="D6998" s="121" t="s">
        <v>68</v>
      </c>
      <c r="E6998" s="121" t="s">
        <v>70</v>
      </c>
      <c r="F6998" s="122">
        <v>796402</v>
      </c>
      <c r="G6998" s="122">
        <v>39429.486</v>
      </c>
      <c r="H6998" s="120">
        <v>2019</v>
      </c>
      <c r="I6998" t="str">
        <f>IF(J6998="natural gas",VLOOKUP(D6998,'Cross-Page Data'!$I$4:$J$13,2,FALSE),IF(J6998="solar",VLOOKUP('Form 923'!D6998,'Cross-Page Data'!$I$14:$J$117,2,FALSE),J6998))</f>
        <v>heavy or residual fuel oil</v>
      </c>
      <c r="J6998" t="str">
        <f>VLOOKUP(E6998,'Cross-Page Data'!$D$4:$F$48,3,FALSE)</f>
        <v>heavy or residual fuel oil</v>
      </c>
      <c r="K6998" t="b">
        <f t="shared" si="109"/>
        <v>0</v>
      </c>
    </row>
    <row r="6999" ht="25.5" spans="1:11">
      <c r="A6999" s="120">
        <v>54998</v>
      </c>
      <c r="B6999" s="121" t="s">
        <v>205</v>
      </c>
      <c r="C6999" s="121" t="s">
        <v>210</v>
      </c>
      <c r="D6999" s="121" t="s">
        <v>68</v>
      </c>
      <c r="E6999" s="121" t="s">
        <v>105</v>
      </c>
      <c r="F6999" s="122">
        <v>1424163</v>
      </c>
      <c r="G6999" s="122">
        <v>70699.799</v>
      </c>
      <c r="H6999" s="120">
        <v>2019</v>
      </c>
      <c r="I6999" t="str">
        <f>IF(J6999="natural gas",VLOOKUP(D6999,'Cross-Page Data'!$I$4:$J$13,2,FALSE),IF(J6999="solar",VLOOKUP('Form 923'!D6999,'Cross-Page Data'!$I$14:$J$117,2,FALSE),J6999))</f>
        <v>municipal solid waste</v>
      </c>
      <c r="J6999" t="str">
        <f>VLOOKUP(E6999,'Cross-Page Data'!$D$4:$F$48,3,FALSE)</f>
        <v>municipal solid waste</v>
      </c>
      <c r="K6999" t="b">
        <f t="shared" si="109"/>
        <v>0</v>
      </c>
    </row>
    <row r="7000" ht="25.5" spans="1:11">
      <c r="A7000" s="120">
        <v>54998</v>
      </c>
      <c r="B7000" s="121" t="s">
        <v>205</v>
      </c>
      <c r="C7000" s="121" t="s">
        <v>210</v>
      </c>
      <c r="D7000" s="121" t="s">
        <v>68</v>
      </c>
      <c r="E7000" s="121" t="s">
        <v>110</v>
      </c>
      <c r="F7000" s="122">
        <v>1740622</v>
      </c>
      <c r="G7000" s="122">
        <v>86409.715</v>
      </c>
      <c r="H7000" s="120">
        <v>2019</v>
      </c>
      <c r="I7000" t="str">
        <f>IF(J7000="natural gas",VLOOKUP(D7000,'Cross-Page Data'!$I$4:$J$13,2,FALSE),IF(J7000="solar",VLOOKUP('Form 923'!D7000,'Cross-Page Data'!$I$14:$J$117,2,FALSE),J7000))</f>
        <v>municipal solid waste</v>
      </c>
      <c r="J7000" t="str">
        <f>VLOOKUP(E7000,'Cross-Page Data'!$D$4:$F$48,3,FALSE)</f>
        <v>municipal solid waste</v>
      </c>
      <c r="K7000" t="b">
        <f t="shared" si="109"/>
        <v>0</v>
      </c>
    </row>
    <row r="7001" ht="25.5" spans="1:11">
      <c r="A7001" s="120">
        <v>55002</v>
      </c>
      <c r="B7001" s="121" t="s">
        <v>201</v>
      </c>
      <c r="C7001" s="121" t="s">
        <v>211</v>
      </c>
      <c r="D7001" s="121" t="s">
        <v>79</v>
      </c>
      <c r="E7001" s="121" t="s">
        <v>70</v>
      </c>
      <c r="F7001" s="122">
        <v>92</v>
      </c>
      <c r="G7001" s="122">
        <v>0</v>
      </c>
      <c r="H7001" s="120">
        <v>2019</v>
      </c>
      <c r="I7001" t="str">
        <f>IF(J7001="natural gas",VLOOKUP(D7001,'Cross-Page Data'!$I$4:$J$13,2,FALSE),IF(J7001="solar",VLOOKUP('Form 923'!D7001,'Cross-Page Data'!$I$14:$J$117,2,FALSE),J7001))</f>
        <v>heavy or residual fuel oil</v>
      </c>
      <c r="J7001" t="str">
        <f>VLOOKUP(E7001,'Cross-Page Data'!$D$4:$F$48,3,FALSE)</f>
        <v>heavy or residual fuel oil</v>
      </c>
      <c r="K7001" t="b">
        <f t="shared" si="109"/>
        <v>0</v>
      </c>
    </row>
    <row r="7002" ht="25.5" spans="1:11">
      <c r="A7002" s="120">
        <v>55004</v>
      </c>
      <c r="B7002" s="121" t="s">
        <v>201</v>
      </c>
      <c r="C7002" s="121" t="s">
        <v>207</v>
      </c>
      <c r="D7002" s="121" t="s">
        <v>79</v>
      </c>
      <c r="E7002" s="121" t="s">
        <v>38</v>
      </c>
      <c r="F7002" s="122">
        <v>0</v>
      </c>
      <c r="G7002" s="122">
        <v>0</v>
      </c>
      <c r="H7002" s="120">
        <v>2019</v>
      </c>
      <c r="I7002" t="str">
        <f>IF(J7002="natural gas",VLOOKUP(D7002,'Cross-Page Data'!$I$4:$J$13,2,FALSE),IF(J7002="solar",VLOOKUP('Form 923'!D7002,'Cross-Page Data'!$I$14:$J$117,2,FALSE),J7002))</f>
        <v>natural gas peaker</v>
      </c>
      <c r="J7002" t="str">
        <f>VLOOKUP(E7002,'Cross-Page Data'!$D$4:$F$48,3,FALSE)</f>
        <v>natural gas</v>
      </c>
      <c r="K7002" t="b">
        <f t="shared" si="109"/>
        <v>0</v>
      </c>
    </row>
    <row r="7003" ht="25.5" spans="1:11">
      <c r="A7003" s="120">
        <v>55005</v>
      </c>
      <c r="B7003" s="121" t="s">
        <v>201</v>
      </c>
      <c r="C7003" s="121" t="s">
        <v>207</v>
      </c>
      <c r="D7003" s="121" t="s">
        <v>79</v>
      </c>
      <c r="E7003" s="121" t="s">
        <v>38</v>
      </c>
      <c r="F7003" s="122">
        <v>0</v>
      </c>
      <c r="G7003" s="122">
        <v>0</v>
      </c>
      <c r="H7003" s="120">
        <v>2019</v>
      </c>
      <c r="I7003" t="str">
        <f>IF(J7003="natural gas",VLOOKUP(D7003,'Cross-Page Data'!$I$4:$J$13,2,FALSE),IF(J7003="solar",VLOOKUP('Form 923'!D7003,'Cross-Page Data'!$I$14:$J$117,2,FALSE),J7003))</f>
        <v>natural gas peaker</v>
      </c>
      <c r="J7003" t="str">
        <f>VLOOKUP(E7003,'Cross-Page Data'!$D$4:$F$48,3,FALSE)</f>
        <v>natural gas</v>
      </c>
      <c r="K7003" t="b">
        <f t="shared" si="109"/>
        <v>0</v>
      </c>
    </row>
    <row r="7004" spans="1:11">
      <c r="A7004" s="120">
        <v>55006</v>
      </c>
      <c r="B7004" s="121" t="s">
        <v>201</v>
      </c>
      <c r="C7004" s="121" t="s">
        <v>206</v>
      </c>
      <c r="D7004" s="121" t="s">
        <v>79</v>
      </c>
      <c r="E7004" s="121" t="s">
        <v>90</v>
      </c>
      <c r="F7004" s="122">
        <v>160161</v>
      </c>
      <c r="G7004" s="122">
        <v>14935</v>
      </c>
      <c r="H7004" s="120">
        <v>2019</v>
      </c>
      <c r="I7004" t="str">
        <f>IF(J7004="natural gas",VLOOKUP(D7004,'Cross-Page Data'!$I$4:$J$13,2,FALSE),IF(J7004="solar",VLOOKUP('Form 923'!D7004,'Cross-Page Data'!$I$14:$J$117,2,FALSE),J7004))</f>
        <v>biomass</v>
      </c>
      <c r="J7004" t="str">
        <f>VLOOKUP(E7004,'Cross-Page Data'!$D$4:$F$48,3,FALSE)</f>
        <v>biomass</v>
      </c>
      <c r="K7004" t="b">
        <f t="shared" si="109"/>
        <v>1</v>
      </c>
    </row>
    <row r="7005" spans="1:11">
      <c r="A7005" s="120">
        <v>55009</v>
      </c>
      <c r="B7005" s="121" t="s">
        <v>201</v>
      </c>
      <c r="C7005" s="121" t="s">
        <v>206</v>
      </c>
      <c r="D7005" s="121" t="s">
        <v>116</v>
      </c>
      <c r="E7005" s="121" t="s">
        <v>170</v>
      </c>
      <c r="F7005" s="122">
        <v>88762</v>
      </c>
      <c r="G7005" s="122">
        <v>9971</v>
      </c>
      <c r="H7005" s="120">
        <v>2019</v>
      </c>
      <c r="I7005" t="str">
        <f>IF(J7005="natural gas",VLOOKUP(D7005,'Cross-Page Data'!$I$4:$J$13,2,FALSE),IF(J7005="solar",VLOOKUP('Form 923'!D7005,'Cross-Page Data'!$I$14:$J$117,2,FALSE),J7005))</f>
        <v>hydro</v>
      </c>
      <c r="J7005" t="str">
        <f>VLOOKUP(E7005,'Cross-Page Data'!$D$4:$F$48,3,FALSE)</f>
        <v>hydro</v>
      </c>
      <c r="K7005" t="b">
        <f t="shared" si="109"/>
        <v>1</v>
      </c>
    </row>
    <row r="7006" spans="1:11">
      <c r="A7006" s="120">
        <v>55010</v>
      </c>
      <c r="B7006" s="121" t="s">
        <v>205</v>
      </c>
      <c r="C7006" s="121" t="s">
        <v>208</v>
      </c>
      <c r="D7006" s="121" t="s">
        <v>39</v>
      </c>
      <c r="E7006" s="121" t="s">
        <v>70</v>
      </c>
      <c r="F7006" s="122">
        <v>0</v>
      </c>
      <c r="G7006" s="122">
        <v>0</v>
      </c>
      <c r="H7006" s="120">
        <v>2019</v>
      </c>
      <c r="I7006" t="str">
        <f>IF(J7006="natural gas",VLOOKUP(D7006,'Cross-Page Data'!$I$4:$J$13,2,FALSE),IF(J7006="solar",VLOOKUP('Form 923'!D7006,'Cross-Page Data'!$I$14:$J$117,2,FALSE),J7006))</f>
        <v>heavy or residual fuel oil</v>
      </c>
      <c r="J7006" t="str">
        <f>VLOOKUP(E7006,'Cross-Page Data'!$D$4:$F$48,3,FALSE)</f>
        <v>heavy or residual fuel oil</v>
      </c>
      <c r="K7006" t="b">
        <f t="shared" si="109"/>
        <v>0</v>
      </c>
    </row>
    <row r="7007" spans="1:11">
      <c r="A7007" s="120">
        <v>55010</v>
      </c>
      <c r="B7007" s="121" t="s">
        <v>205</v>
      </c>
      <c r="C7007" s="121" t="s">
        <v>208</v>
      </c>
      <c r="D7007" s="121" t="s">
        <v>39</v>
      </c>
      <c r="E7007" s="121" t="s">
        <v>38</v>
      </c>
      <c r="F7007" s="122">
        <v>117779</v>
      </c>
      <c r="G7007" s="122">
        <v>162075</v>
      </c>
      <c r="H7007" s="120">
        <v>2019</v>
      </c>
      <c r="I7007" t="str">
        <f>IF(J7007="natural gas",VLOOKUP(D7007,'Cross-Page Data'!$I$4:$J$13,2,FALSE),IF(J7007="solar",VLOOKUP('Form 923'!D7007,'Cross-Page Data'!$I$14:$J$117,2,FALSE),J7007))</f>
        <v>natural gas nonpeaker - preexisting nonretiring</v>
      </c>
      <c r="J7007" t="str">
        <f>VLOOKUP(E7007,'Cross-Page Data'!$D$4:$F$48,3,FALSE)</f>
        <v>natural gas</v>
      </c>
      <c r="K7007" t="b">
        <f t="shared" si="109"/>
        <v>0</v>
      </c>
    </row>
    <row r="7008" spans="1:11">
      <c r="A7008" s="120">
        <v>55010</v>
      </c>
      <c r="B7008" s="121" t="s">
        <v>205</v>
      </c>
      <c r="C7008" s="121" t="s">
        <v>208</v>
      </c>
      <c r="D7008" s="121" t="s">
        <v>61</v>
      </c>
      <c r="E7008" s="121" t="s">
        <v>70</v>
      </c>
      <c r="F7008" s="122">
        <v>0</v>
      </c>
      <c r="G7008" s="122">
        <v>0</v>
      </c>
      <c r="H7008" s="120">
        <v>2019</v>
      </c>
      <c r="I7008" t="str">
        <f>IF(J7008="natural gas",VLOOKUP(D7008,'Cross-Page Data'!$I$4:$J$13,2,FALSE),IF(J7008="solar",VLOOKUP('Form 923'!D7008,'Cross-Page Data'!$I$14:$J$117,2,FALSE),J7008))</f>
        <v>heavy or residual fuel oil</v>
      </c>
      <c r="J7008" t="str">
        <f>VLOOKUP(E7008,'Cross-Page Data'!$D$4:$F$48,3,FALSE)</f>
        <v>heavy or residual fuel oil</v>
      </c>
      <c r="K7008" t="b">
        <f t="shared" si="109"/>
        <v>0</v>
      </c>
    </row>
    <row r="7009" spans="1:11">
      <c r="A7009" s="120">
        <v>55010</v>
      </c>
      <c r="B7009" s="121" t="s">
        <v>205</v>
      </c>
      <c r="C7009" s="121" t="s">
        <v>208</v>
      </c>
      <c r="D7009" s="121" t="s">
        <v>61</v>
      </c>
      <c r="E7009" s="121" t="s">
        <v>38</v>
      </c>
      <c r="F7009" s="122">
        <v>3511639</v>
      </c>
      <c r="G7009" s="122">
        <v>336929</v>
      </c>
      <c r="H7009" s="120">
        <v>2019</v>
      </c>
      <c r="I7009" t="str">
        <f>IF(J7009="natural gas",VLOOKUP(D7009,'Cross-Page Data'!$I$4:$J$13,2,FALSE),IF(J7009="solar",VLOOKUP('Form 923'!D7009,'Cross-Page Data'!$I$14:$J$117,2,FALSE),J7009))</f>
        <v>natural gas nonpeaker - preexisting nonretiring</v>
      </c>
      <c r="J7009" t="str">
        <f>VLOOKUP(E7009,'Cross-Page Data'!$D$4:$F$48,3,FALSE)</f>
        <v>natural gas</v>
      </c>
      <c r="K7009" t="b">
        <f t="shared" si="109"/>
        <v>0</v>
      </c>
    </row>
    <row r="7010" spans="1:11">
      <c r="A7010" s="120">
        <v>55011</v>
      </c>
      <c r="B7010" s="121" t="s">
        <v>205</v>
      </c>
      <c r="C7010" s="121" t="s">
        <v>208</v>
      </c>
      <c r="D7010" s="121" t="s">
        <v>39</v>
      </c>
      <c r="E7010" s="121" t="s">
        <v>70</v>
      </c>
      <c r="F7010" s="122">
        <v>0</v>
      </c>
      <c r="G7010" s="122">
        <v>1589.556</v>
      </c>
      <c r="H7010" s="120">
        <v>2019</v>
      </c>
      <c r="I7010" t="str">
        <f>IF(J7010="natural gas",VLOOKUP(D7010,'Cross-Page Data'!$I$4:$J$13,2,FALSE),IF(J7010="solar",VLOOKUP('Form 923'!D7010,'Cross-Page Data'!$I$14:$J$117,2,FALSE),J7010))</f>
        <v>heavy or residual fuel oil</v>
      </c>
      <c r="J7010" t="str">
        <f>VLOOKUP(E7010,'Cross-Page Data'!$D$4:$F$48,3,FALSE)</f>
        <v>heavy or residual fuel oil</v>
      </c>
      <c r="K7010" t="b">
        <f t="shared" si="109"/>
        <v>0</v>
      </c>
    </row>
    <row r="7011" spans="1:11">
      <c r="A7011" s="120">
        <v>55011</v>
      </c>
      <c r="B7011" s="121" t="s">
        <v>205</v>
      </c>
      <c r="C7011" s="121" t="s">
        <v>208</v>
      </c>
      <c r="D7011" s="121" t="s">
        <v>39</v>
      </c>
      <c r="E7011" s="121" t="s">
        <v>38</v>
      </c>
      <c r="F7011" s="122">
        <v>541862</v>
      </c>
      <c r="G7011" s="122">
        <v>293311.78</v>
      </c>
      <c r="H7011" s="120">
        <v>2019</v>
      </c>
      <c r="I7011" t="str">
        <f>IF(J7011="natural gas",VLOOKUP(D7011,'Cross-Page Data'!$I$4:$J$13,2,FALSE),IF(J7011="solar",VLOOKUP('Form 923'!D7011,'Cross-Page Data'!$I$14:$J$117,2,FALSE),J7011))</f>
        <v>natural gas nonpeaker - preexisting nonretiring</v>
      </c>
      <c r="J7011" t="str">
        <f>VLOOKUP(E7011,'Cross-Page Data'!$D$4:$F$48,3,FALSE)</f>
        <v>natural gas</v>
      </c>
      <c r="K7011" t="b">
        <f t="shared" si="109"/>
        <v>0</v>
      </c>
    </row>
    <row r="7012" spans="1:11">
      <c r="A7012" s="120">
        <v>55011</v>
      </c>
      <c r="B7012" s="121" t="s">
        <v>205</v>
      </c>
      <c r="C7012" s="121" t="s">
        <v>208</v>
      </c>
      <c r="D7012" s="121" t="s">
        <v>61</v>
      </c>
      <c r="E7012" s="121" t="s">
        <v>70</v>
      </c>
      <c r="F7012" s="122">
        <v>34259</v>
      </c>
      <c r="G7012" s="122">
        <v>6675.902</v>
      </c>
      <c r="H7012" s="120">
        <v>2019</v>
      </c>
      <c r="I7012" t="str">
        <f>IF(J7012="natural gas",VLOOKUP(D7012,'Cross-Page Data'!$I$4:$J$13,2,FALSE),IF(J7012="solar",VLOOKUP('Form 923'!D7012,'Cross-Page Data'!$I$14:$J$117,2,FALSE),J7012))</f>
        <v>heavy or residual fuel oil</v>
      </c>
      <c r="J7012" t="str">
        <f>VLOOKUP(E7012,'Cross-Page Data'!$D$4:$F$48,3,FALSE)</f>
        <v>heavy or residual fuel oil</v>
      </c>
      <c r="K7012" t="b">
        <f t="shared" si="109"/>
        <v>0</v>
      </c>
    </row>
    <row r="7013" spans="1:11">
      <c r="A7013" s="120">
        <v>55011</v>
      </c>
      <c r="B7013" s="121" t="s">
        <v>205</v>
      </c>
      <c r="C7013" s="121" t="s">
        <v>208</v>
      </c>
      <c r="D7013" s="121" t="s">
        <v>61</v>
      </c>
      <c r="E7013" s="121" t="s">
        <v>38</v>
      </c>
      <c r="F7013" s="122">
        <v>5006776</v>
      </c>
      <c r="G7013" s="122">
        <v>521263.09</v>
      </c>
      <c r="H7013" s="120">
        <v>2019</v>
      </c>
      <c r="I7013" t="str">
        <f>IF(J7013="natural gas",VLOOKUP(D7013,'Cross-Page Data'!$I$4:$J$13,2,FALSE),IF(J7013="solar",VLOOKUP('Form 923'!D7013,'Cross-Page Data'!$I$14:$J$117,2,FALSE),J7013))</f>
        <v>natural gas nonpeaker - preexisting nonretiring</v>
      </c>
      <c r="J7013" t="str">
        <f>VLOOKUP(E7013,'Cross-Page Data'!$D$4:$F$48,3,FALSE)</f>
        <v>natural gas</v>
      </c>
      <c r="K7013" t="b">
        <f t="shared" si="109"/>
        <v>0</v>
      </c>
    </row>
    <row r="7014" spans="1:11">
      <c r="A7014" s="120">
        <v>55014</v>
      </c>
      <c r="B7014" s="121" t="s">
        <v>201</v>
      </c>
      <c r="C7014" s="121" t="s">
        <v>206</v>
      </c>
      <c r="D7014" s="121" t="s">
        <v>73</v>
      </c>
      <c r="E7014" s="121" t="s">
        <v>90</v>
      </c>
      <c r="F7014" s="122">
        <v>682579</v>
      </c>
      <c r="G7014" s="122">
        <v>35393</v>
      </c>
      <c r="H7014" s="120">
        <v>2019</v>
      </c>
      <c r="I7014" t="str">
        <f>IF(J7014="natural gas",VLOOKUP(D7014,'Cross-Page Data'!$I$4:$J$13,2,FALSE),IF(J7014="solar",VLOOKUP('Form 923'!D7014,'Cross-Page Data'!$I$14:$J$117,2,FALSE),J7014))</f>
        <v>biomass</v>
      </c>
      <c r="J7014" t="str">
        <f>VLOOKUP(E7014,'Cross-Page Data'!$D$4:$F$48,3,FALSE)</f>
        <v>biomass</v>
      </c>
      <c r="K7014" t="b">
        <f t="shared" si="109"/>
        <v>1</v>
      </c>
    </row>
    <row r="7015" spans="1:11">
      <c r="A7015" s="120">
        <v>55015</v>
      </c>
      <c r="B7015" s="121" t="s">
        <v>205</v>
      </c>
      <c r="C7015" s="121" t="s">
        <v>208</v>
      </c>
      <c r="D7015" s="121" t="s">
        <v>73</v>
      </c>
      <c r="E7015" s="121" t="s">
        <v>38</v>
      </c>
      <c r="F7015" s="122">
        <v>8430252</v>
      </c>
      <c r="G7015" s="122">
        <v>1704181</v>
      </c>
      <c r="H7015" s="120">
        <v>2019</v>
      </c>
      <c r="I7015" t="str">
        <f>IF(J7015="natural gas",VLOOKUP(D7015,'Cross-Page Data'!$I$4:$J$13,2,FALSE),IF(J7015="solar",VLOOKUP('Form 923'!D7015,'Cross-Page Data'!$I$14:$J$117,2,FALSE),J7015))</f>
        <v>natural gas peaker</v>
      </c>
      <c r="J7015" t="str">
        <f>VLOOKUP(E7015,'Cross-Page Data'!$D$4:$F$48,3,FALSE)</f>
        <v>natural gas</v>
      </c>
      <c r="K7015" t="b">
        <f t="shared" si="109"/>
        <v>0</v>
      </c>
    </row>
    <row r="7016" spans="1:11">
      <c r="A7016" s="120">
        <v>55015</v>
      </c>
      <c r="B7016" s="121" t="s">
        <v>205</v>
      </c>
      <c r="C7016" s="121" t="s">
        <v>208</v>
      </c>
      <c r="D7016" s="121" t="s">
        <v>73</v>
      </c>
      <c r="E7016" s="121" t="s">
        <v>140</v>
      </c>
      <c r="F7016" s="122">
        <v>5224987</v>
      </c>
      <c r="G7016" s="122">
        <v>1057059</v>
      </c>
      <c r="H7016" s="120">
        <v>2019</v>
      </c>
      <c r="I7016" t="str">
        <f>IF(J7016="natural gas",VLOOKUP(D7016,'Cross-Page Data'!$I$4:$J$13,2,FALSE),IF(J7016="solar",VLOOKUP('Form 923'!D7016,'Cross-Page Data'!$I$14:$J$117,2,FALSE),J7016))</f>
        <v>other</v>
      </c>
      <c r="J7016" t="str">
        <f>VLOOKUP(E7016,'Cross-Page Data'!$D$4:$F$48,3,FALSE)</f>
        <v>other</v>
      </c>
      <c r="K7016" t="b">
        <f t="shared" si="109"/>
        <v>0</v>
      </c>
    </row>
    <row r="7017" spans="1:11">
      <c r="A7017" s="120">
        <v>55025</v>
      </c>
      <c r="B7017" s="121" t="s">
        <v>205</v>
      </c>
      <c r="C7017" s="121" t="s">
        <v>209</v>
      </c>
      <c r="D7017" s="121" t="s">
        <v>73</v>
      </c>
      <c r="E7017" s="121" t="s">
        <v>38</v>
      </c>
      <c r="F7017" s="122">
        <v>53003</v>
      </c>
      <c r="G7017" s="122">
        <v>10351.74</v>
      </c>
      <c r="H7017" s="120">
        <v>2019</v>
      </c>
      <c r="I7017" t="str">
        <f>IF(J7017="natural gas",VLOOKUP(D7017,'Cross-Page Data'!$I$4:$J$13,2,FALSE),IF(J7017="solar",VLOOKUP('Form 923'!D7017,'Cross-Page Data'!$I$14:$J$117,2,FALSE),J7017))</f>
        <v>natural gas peaker</v>
      </c>
      <c r="J7017" t="str">
        <f>VLOOKUP(E7017,'Cross-Page Data'!$D$4:$F$48,3,FALSE)</f>
        <v>natural gas</v>
      </c>
      <c r="K7017" t="b">
        <f t="shared" si="109"/>
        <v>0</v>
      </c>
    </row>
    <row r="7018" spans="1:11">
      <c r="A7018" s="120">
        <v>55026</v>
      </c>
      <c r="B7018" s="121" t="s">
        <v>201</v>
      </c>
      <c r="C7018" s="121" t="s">
        <v>206</v>
      </c>
      <c r="D7018" s="121" t="s">
        <v>56</v>
      </c>
      <c r="E7018" s="121" t="s">
        <v>38</v>
      </c>
      <c r="F7018" s="122">
        <v>2164844</v>
      </c>
      <c r="G7018" s="122">
        <v>269815</v>
      </c>
      <c r="H7018" s="120">
        <v>2019</v>
      </c>
      <c r="I7018" t="str">
        <f>IF(J7018="natural gas",VLOOKUP(D7018,'Cross-Page Data'!$I$4:$J$13,2,FALSE),IF(J7018="solar",VLOOKUP('Form 923'!D7018,'Cross-Page Data'!$I$14:$J$117,2,FALSE),J7018))</f>
        <v>natural gas nonpeaker - preexisting nonretiring</v>
      </c>
      <c r="J7018" t="str">
        <f>VLOOKUP(E7018,'Cross-Page Data'!$D$4:$F$48,3,FALSE)</f>
        <v>natural gas</v>
      </c>
      <c r="K7018" t="b">
        <f t="shared" si="109"/>
        <v>1</v>
      </c>
    </row>
    <row r="7019" ht="25.5" spans="1:11">
      <c r="A7019" s="120">
        <v>55027</v>
      </c>
      <c r="B7019" s="121" t="s">
        <v>205</v>
      </c>
      <c r="C7019" s="121" t="s">
        <v>210</v>
      </c>
      <c r="D7019" s="121" t="s">
        <v>79</v>
      </c>
      <c r="E7019" s="121" t="s">
        <v>38</v>
      </c>
      <c r="F7019" s="122">
        <v>24935</v>
      </c>
      <c r="G7019" s="122">
        <v>2996.308</v>
      </c>
      <c r="H7019" s="120">
        <v>2019</v>
      </c>
      <c r="I7019" t="str">
        <f>IF(J7019="natural gas",VLOOKUP(D7019,'Cross-Page Data'!$I$4:$J$13,2,FALSE),IF(J7019="solar",VLOOKUP('Form 923'!D7019,'Cross-Page Data'!$I$14:$J$117,2,FALSE),J7019))</f>
        <v>natural gas peaker</v>
      </c>
      <c r="J7019" t="str">
        <f>VLOOKUP(E7019,'Cross-Page Data'!$D$4:$F$48,3,FALSE)</f>
        <v>natural gas</v>
      </c>
      <c r="K7019" t="b">
        <f t="shared" si="109"/>
        <v>0</v>
      </c>
    </row>
    <row r="7020" ht="25.5" spans="1:11">
      <c r="A7020" s="120">
        <v>55027</v>
      </c>
      <c r="B7020" s="121" t="s">
        <v>205</v>
      </c>
      <c r="C7020" s="121" t="s">
        <v>210</v>
      </c>
      <c r="D7020" s="121" t="s">
        <v>79</v>
      </c>
      <c r="E7020" s="121" t="s">
        <v>130</v>
      </c>
      <c r="F7020" s="122">
        <v>31854</v>
      </c>
      <c r="G7020" s="122">
        <v>3827.692</v>
      </c>
      <c r="H7020" s="120">
        <v>2019</v>
      </c>
      <c r="I7020" t="str">
        <f>IF(J7020="natural gas",VLOOKUP(D7020,'Cross-Page Data'!$I$4:$J$13,2,FALSE),IF(J7020="solar",VLOOKUP('Form 923'!D7020,'Cross-Page Data'!$I$14:$J$117,2,FALSE),J7020))</f>
        <v>biomass</v>
      </c>
      <c r="J7020" t="str">
        <f>VLOOKUP(E7020,'Cross-Page Data'!$D$4:$F$48,3,FALSE)</f>
        <v>biomass</v>
      </c>
      <c r="K7020" t="b">
        <f t="shared" si="109"/>
        <v>0</v>
      </c>
    </row>
    <row r="7021" spans="1:11">
      <c r="A7021" s="120">
        <v>55029</v>
      </c>
      <c r="B7021" s="121" t="s">
        <v>201</v>
      </c>
      <c r="C7021" s="121" t="s">
        <v>202</v>
      </c>
      <c r="D7021" s="121" t="s">
        <v>73</v>
      </c>
      <c r="E7021" s="121" t="s">
        <v>70</v>
      </c>
      <c r="F7021" s="122">
        <v>46185</v>
      </c>
      <c r="G7021" s="122">
        <v>3731.948</v>
      </c>
      <c r="H7021" s="120">
        <v>2019</v>
      </c>
      <c r="I7021" t="str">
        <f>IF(J7021="natural gas",VLOOKUP(D7021,'Cross-Page Data'!$I$4:$J$13,2,FALSE),IF(J7021="solar",VLOOKUP('Form 923'!D7021,'Cross-Page Data'!$I$14:$J$117,2,FALSE),J7021))</f>
        <v>heavy or residual fuel oil</v>
      </c>
      <c r="J7021" t="str">
        <f>VLOOKUP(E7021,'Cross-Page Data'!$D$4:$F$48,3,FALSE)</f>
        <v>heavy or residual fuel oil</v>
      </c>
      <c r="K7021" t="b">
        <f t="shared" si="109"/>
        <v>1</v>
      </c>
    </row>
    <row r="7022" spans="1:11">
      <c r="A7022" s="120">
        <v>55029</v>
      </c>
      <c r="B7022" s="121" t="s">
        <v>201</v>
      </c>
      <c r="C7022" s="121" t="s">
        <v>202</v>
      </c>
      <c r="D7022" s="121" t="s">
        <v>73</v>
      </c>
      <c r="E7022" s="121" t="s">
        <v>38</v>
      </c>
      <c r="F7022" s="122">
        <v>1416384</v>
      </c>
      <c r="G7022" s="122">
        <v>114453.05</v>
      </c>
      <c r="H7022" s="120">
        <v>2019</v>
      </c>
      <c r="I7022" t="str">
        <f>IF(J7022="natural gas",VLOOKUP(D7022,'Cross-Page Data'!$I$4:$J$13,2,FALSE),IF(J7022="solar",VLOOKUP('Form 923'!D7022,'Cross-Page Data'!$I$14:$J$117,2,FALSE),J7022))</f>
        <v>natural gas peaker</v>
      </c>
      <c r="J7022" t="str">
        <f>VLOOKUP(E7022,'Cross-Page Data'!$D$4:$F$48,3,FALSE)</f>
        <v>natural gas</v>
      </c>
      <c r="K7022" t="b">
        <f t="shared" si="109"/>
        <v>1</v>
      </c>
    </row>
    <row r="7023" spans="1:11">
      <c r="A7023" s="120">
        <v>55031</v>
      </c>
      <c r="B7023" s="121" t="s">
        <v>205</v>
      </c>
      <c r="C7023" s="121" t="s">
        <v>209</v>
      </c>
      <c r="D7023" s="121" t="s">
        <v>73</v>
      </c>
      <c r="E7023" s="121" t="s">
        <v>70</v>
      </c>
      <c r="F7023" s="122">
        <v>0</v>
      </c>
      <c r="G7023" s="122">
        <v>0</v>
      </c>
      <c r="H7023" s="120">
        <v>2019</v>
      </c>
      <c r="I7023" t="str">
        <f>IF(J7023="natural gas",VLOOKUP(D7023,'Cross-Page Data'!$I$4:$J$13,2,FALSE),IF(J7023="solar",VLOOKUP('Form 923'!D7023,'Cross-Page Data'!$I$14:$J$117,2,FALSE),J7023))</f>
        <v>heavy or residual fuel oil</v>
      </c>
      <c r="J7023" t="str">
        <f>VLOOKUP(E7023,'Cross-Page Data'!$D$4:$F$48,3,FALSE)</f>
        <v>heavy or residual fuel oil</v>
      </c>
      <c r="K7023" t="b">
        <f t="shared" si="109"/>
        <v>0</v>
      </c>
    </row>
    <row r="7024" spans="1:11">
      <c r="A7024" s="120">
        <v>55031</v>
      </c>
      <c r="B7024" s="121" t="s">
        <v>205</v>
      </c>
      <c r="C7024" s="121" t="s">
        <v>209</v>
      </c>
      <c r="D7024" s="121" t="s">
        <v>73</v>
      </c>
      <c r="E7024" s="121" t="s">
        <v>86</v>
      </c>
      <c r="F7024" s="122">
        <v>12964</v>
      </c>
      <c r="G7024" s="122">
        <v>2731.639</v>
      </c>
      <c r="H7024" s="120">
        <v>2019</v>
      </c>
      <c r="I7024" t="str">
        <f>IF(J7024="natural gas",VLOOKUP(D7024,'Cross-Page Data'!$I$4:$J$13,2,FALSE),IF(J7024="solar",VLOOKUP('Form 923'!D7024,'Cross-Page Data'!$I$14:$J$117,2,FALSE),J7024))</f>
        <v>other</v>
      </c>
      <c r="J7024" t="str">
        <f>VLOOKUP(E7024,'Cross-Page Data'!$D$4:$F$48,3,FALSE)</f>
        <v>other</v>
      </c>
      <c r="K7024" t="b">
        <f t="shared" si="109"/>
        <v>0</v>
      </c>
    </row>
    <row r="7025" spans="1:11">
      <c r="A7025" s="120">
        <v>55031</v>
      </c>
      <c r="B7025" s="121" t="s">
        <v>205</v>
      </c>
      <c r="C7025" s="121" t="s">
        <v>209</v>
      </c>
      <c r="D7025" s="121" t="s">
        <v>73</v>
      </c>
      <c r="E7025" s="121" t="s">
        <v>38</v>
      </c>
      <c r="F7025" s="122">
        <v>1712571</v>
      </c>
      <c r="G7025" s="122">
        <v>360835.36</v>
      </c>
      <c r="H7025" s="120">
        <v>2019</v>
      </c>
      <c r="I7025" t="str">
        <f>IF(J7025="natural gas",VLOOKUP(D7025,'Cross-Page Data'!$I$4:$J$13,2,FALSE),IF(J7025="solar",VLOOKUP('Form 923'!D7025,'Cross-Page Data'!$I$14:$J$117,2,FALSE),J7025))</f>
        <v>natural gas peaker</v>
      </c>
      <c r="J7025" t="str">
        <f>VLOOKUP(E7025,'Cross-Page Data'!$D$4:$F$48,3,FALSE)</f>
        <v>natural gas</v>
      </c>
      <c r="K7025" t="b">
        <f t="shared" si="109"/>
        <v>0</v>
      </c>
    </row>
    <row r="7026" ht="25.5" spans="1:11">
      <c r="A7026" s="120">
        <v>55033</v>
      </c>
      <c r="B7026" s="121" t="s">
        <v>205</v>
      </c>
      <c r="C7026" s="121" t="s">
        <v>210</v>
      </c>
      <c r="D7026" s="121" t="s">
        <v>79</v>
      </c>
      <c r="E7026" s="121" t="s">
        <v>38</v>
      </c>
      <c r="F7026" s="122">
        <v>13549</v>
      </c>
      <c r="G7026" s="122">
        <v>1191.313</v>
      </c>
      <c r="H7026" s="120">
        <v>2019</v>
      </c>
      <c r="I7026" t="str">
        <f>IF(J7026="natural gas",VLOOKUP(D7026,'Cross-Page Data'!$I$4:$J$13,2,FALSE),IF(J7026="solar",VLOOKUP('Form 923'!D7026,'Cross-Page Data'!$I$14:$J$117,2,FALSE),J7026))</f>
        <v>natural gas peaker</v>
      </c>
      <c r="J7026" t="str">
        <f>VLOOKUP(E7026,'Cross-Page Data'!$D$4:$F$48,3,FALSE)</f>
        <v>natural gas</v>
      </c>
      <c r="K7026" t="b">
        <f t="shared" si="109"/>
        <v>0</v>
      </c>
    </row>
    <row r="7027" ht="25.5" spans="1:11">
      <c r="A7027" s="120">
        <v>55033</v>
      </c>
      <c r="B7027" s="121" t="s">
        <v>205</v>
      </c>
      <c r="C7027" s="121" t="s">
        <v>210</v>
      </c>
      <c r="D7027" s="121" t="s">
        <v>79</v>
      </c>
      <c r="E7027" s="121" t="s">
        <v>130</v>
      </c>
      <c r="F7027" s="122">
        <v>108100</v>
      </c>
      <c r="G7027" s="122">
        <v>9504.687</v>
      </c>
      <c r="H7027" s="120">
        <v>2019</v>
      </c>
      <c r="I7027" t="str">
        <f>IF(J7027="natural gas",VLOOKUP(D7027,'Cross-Page Data'!$I$4:$J$13,2,FALSE),IF(J7027="solar",VLOOKUP('Form 923'!D7027,'Cross-Page Data'!$I$14:$J$117,2,FALSE),J7027))</f>
        <v>biomass</v>
      </c>
      <c r="J7027" t="str">
        <f>VLOOKUP(E7027,'Cross-Page Data'!$D$4:$F$48,3,FALSE)</f>
        <v>biomass</v>
      </c>
      <c r="K7027" t="b">
        <f t="shared" si="109"/>
        <v>0</v>
      </c>
    </row>
    <row r="7028" ht="25.5" spans="1:11">
      <c r="A7028" s="120">
        <v>55035</v>
      </c>
      <c r="B7028" s="121" t="s">
        <v>205</v>
      </c>
      <c r="C7028" s="121" t="s">
        <v>210</v>
      </c>
      <c r="D7028" s="121" t="s">
        <v>79</v>
      </c>
      <c r="E7028" s="121" t="s">
        <v>38</v>
      </c>
      <c r="F7028" s="122">
        <v>36988</v>
      </c>
      <c r="G7028" s="122">
        <v>6373.891</v>
      </c>
      <c r="H7028" s="120">
        <v>2019</v>
      </c>
      <c r="I7028" t="str">
        <f>IF(J7028="natural gas",VLOOKUP(D7028,'Cross-Page Data'!$I$4:$J$13,2,FALSE),IF(J7028="solar",VLOOKUP('Form 923'!D7028,'Cross-Page Data'!$I$14:$J$117,2,FALSE),J7028))</f>
        <v>natural gas peaker</v>
      </c>
      <c r="J7028" t="str">
        <f>VLOOKUP(E7028,'Cross-Page Data'!$D$4:$F$48,3,FALSE)</f>
        <v>natural gas</v>
      </c>
      <c r="K7028" t="b">
        <f t="shared" si="109"/>
        <v>0</v>
      </c>
    </row>
    <row r="7029" ht="25.5" spans="1:11">
      <c r="A7029" s="120">
        <v>55035</v>
      </c>
      <c r="B7029" s="121" t="s">
        <v>205</v>
      </c>
      <c r="C7029" s="121" t="s">
        <v>210</v>
      </c>
      <c r="D7029" s="121" t="s">
        <v>79</v>
      </c>
      <c r="E7029" s="121" t="s">
        <v>130</v>
      </c>
      <c r="F7029" s="122">
        <v>2867</v>
      </c>
      <c r="G7029" s="122">
        <v>493.949</v>
      </c>
      <c r="H7029" s="120">
        <v>2019</v>
      </c>
      <c r="I7029" t="str">
        <f>IF(J7029="natural gas",VLOOKUP(D7029,'Cross-Page Data'!$I$4:$J$13,2,FALSE),IF(J7029="solar",VLOOKUP('Form 923'!D7029,'Cross-Page Data'!$I$14:$J$117,2,FALSE),J7029))</f>
        <v>biomass</v>
      </c>
      <c r="J7029" t="str">
        <f>VLOOKUP(E7029,'Cross-Page Data'!$D$4:$F$48,3,FALSE)</f>
        <v>biomass</v>
      </c>
      <c r="K7029" t="b">
        <f t="shared" si="109"/>
        <v>0</v>
      </c>
    </row>
    <row r="7030" ht="25.5" spans="1:11">
      <c r="A7030" s="120">
        <v>55036</v>
      </c>
      <c r="B7030" s="121" t="s">
        <v>205</v>
      </c>
      <c r="C7030" s="121" t="s">
        <v>210</v>
      </c>
      <c r="D7030" s="121" t="s">
        <v>73</v>
      </c>
      <c r="E7030" s="121" t="s">
        <v>38</v>
      </c>
      <c r="F7030" s="122">
        <v>165981</v>
      </c>
      <c r="G7030" s="122">
        <v>31620</v>
      </c>
      <c r="H7030" s="120">
        <v>2019</v>
      </c>
      <c r="I7030" t="str">
        <f>IF(J7030="natural gas",VLOOKUP(D7030,'Cross-Page Data'!$I$4:$J$13,2,FALSE),IF(J7030="solar",VLOOKUP('Form 923'!D7030,'Cross-Page Data'!$I$14:$J$117,2,FALSE),J7030))</f>
        <v>natural gas peaker</v>
      </c>
      <c r="J7030" t="str">
        <f>VLOOKUP(E7030,'Cross-Page Data'!$D$4:$F$48,3,FALSE)</f>
        <v>natural gas</v>
      </c>
      <c r="K7030" t="b">
        <f t="shared" si="109"/>
        <v>0</v>
      </c>
    </row>
    <row r="7031" ht="25.5" spans="1:11">
      <c r="A7031" s="120">
        <v>55037</v>
      </c>
      <c r="B7031" s="121" t="s">
        <v>205</v>
      </c>
      <c r="C7031" s="121" t="s">
        <v>210</v>
      </c>
      <c r="D7031" s="121" t="s">
        <v>73</v>
      </c>
      <c r="E7031" s="121" t="s">
        <v>38</v>
      </c>
      <c r="F7031" s="122">
        <v>149523</v>
      </c>
      <c r="G7031" s="122">
        <v>32653</v>
      </c>
      <c r="H7031" s="120">
        <v>2019</v>
      </c>
      <c r="I7031" t="str">
        <f>IF(J7031="natural gas",VLOOKUP(D7031,'Cross-Page Data'!$I$4:$J$13,2,FALSE),IF(J7031="solar",VLOOKUP('Form 923'!D7031,'Cross-Page Data'!$I$14:$J$117,2,FALSE),J7031))</f>
        <v>natural gas peaker</v>
      </c>
      <c r="J7031" t="str">
        <f>VLOOKUP(E7031,'Cross-Page Data'!$D$4:$F$48,3,FALSE)</f>
        <v>natural gas</v>
      </c>
      <c r="K7031" t="b">
        <f t="shared" si="109"/>
        <v>0</v>
      </c>
    </row>
    <row r="7032" spans="1:11">
      <c r="A7032" s="120">
        <v>55039</v>
      </c>
      <c r="B7032" s="121" t="s">
        <v>201</v>
      </c>
      <c r="C7032" s="121" t="s">
        <v>202</v>
      </c>
      <c r="D7032" s="121" t="s">
        <v>73</v>
      </c>
      <c r="E7032" s="121" t="s">
        <v>70</v>
      </c>
      <c r="F7032" s="122">
        <v>7726</v>
      </c>
      <c r="G7032" s="122">
        <v>646.557</v>
      </c>
      <c r="H7032" s="120">
        <v>2019</v>
      </c>
      <c r="I7032" t="str">
        <f>IF(J7032="natural gas",VLOOKUP(D7032,'Cross-Page Data'!$I$4:$J$13,2,FALSE),IF(J7032="solar",VLOOKUP('Form 923'!D7032,'Cross-Page Data'!$I$14:$J$117,2,FALSE),J7032))</f>
        <v>heavy or residual fuel oil</v>
      </c>
      <c r="J7032" t="str">
        <f>VLOOKUP(E7032,'Cross-Page Data'!$D$4:$F$48,3,FALSE)</f>
        <v>heavy or residual fuel oil</v>
      </c>
      <c r="K7032" t="b">
        <f t="shared" si="109"/>
        <v>1</v>
      </c>
    </row>
    <row r="7033" spans="1:11">
      <c r="A7033" s="120">
        <v>55039</v>
      </c>
      <c r="B7033" s="121" t="s">
        <v>201</v>
      </c>
      <c r="C7033" s="121" t="s">
        <v>202</v>
      </c>
      <c r="D7033" s="121" t="s">
        <v>73</v>
      </c>
      <c r="E7033" s="121" t="s">
        <v>38</v>
      </c>
      <c r="F7033" s="122">
        <v>3212461</v>
      </c>
      <c r="G7033" s="122">
        <v>268836.44</v>
      </c>
      <c r="H7033" s="120">
        <v>2019</v>
      </c>
      <c r="I7033" t="str">
        <f>IF(J7033="natural gas",VLOOKUP(D7033,'Cross-Page Data'!$I$4:$J$13,2,FALSE),IF(J7033="solar",VLOOKUP('Form 923'!D7033,'Cross-Page Data'!$I$14:$J$117,2,FALSE),J7033))</f>
        <v>natural gas peaker</v>
      </c>
      <c r="J7033" t="str">
        <f>VLOOKUP(E7033,'Cross-Page Data'!$D$4:$F$48,3,FALSE)</f>
        <v>natural gas</v>
      </c>
      <c r="K7033" t="b">
        <f t="shared" si="109"/>
        <v>1</v>
      </c>
    </row>
    <row r="7034" spans="1:11">
      <c r="A7034" s="120">
        <v>55040</v>
      </c>
      <c r="B7034" s="121" t="s">
        <v>205</v>
      </c>
      <c r="C7034" s="121" t="s">
        <v>208</v>
      </c>
      <c r="D7034" s="121" t="s">
        <v>39</v>
      </c>
      <c r="E7034" s="121" t="s">
        <v>70</v>
      </c>
      <c r="F7034" s="122">
        <v>0</v>
      </c>
      <c r="G7034" s="122">
        <v>44.465</v>
      </c>
      <c r="H7034" s="120">
        <v>2019</v>
      </c>
      <c r="I7034" t="str">
        <f>IF(J7034="natural gas",VLOOKUP(D7034,'Cross-Page Data'!$I$4:$J$13,2,FALSE),IF(J7034="solar",VLOOKUP('Form 923'!D7034,'Cross-Page Data'!$I$14:$J$117,2,FALSE),J7034))</f>
        <v>heavy or residual fuel oil</v>
      </c>
      <c r="J7034" t="str">
        <f>VLOOKUP(E7034,'Cross-Page Data'!$D$4:$F$48,3,FALSE)</f>
        <v>heavy or residual fuel oil</v>
      </c>
      <c r="K7034" t="b">
        <f t="shared" si="109"/>
        <v>0</v>
      </c>
    </row>
    <row r="7035" spans="1:11">
      <c r="A7035" s="120">
        <v>55040</v>
      </c>
      <c r="B7035" s="121" t="s">
        <v>205</v>
      </c>
      <c r="C7035" s="121" t="s">
        <v>208</v>
      </c>
      <c r="D7035" s="121" t="s">
        <v>39</v>
      </c>
      <c r="E7035" s="121" t="s">
        <v>38</v>
      </c>
      <c r="F7035" s="122">
        <v>0</v>
      </c>
      <c r="G7035" s="122">
        <v>71220.535</v>
      </c>
      <c r="H7035" s="120">
        <v>2019</v>
      </c>
      <c r="I7035" t="str">
        <f>IF(J7035="natural gas",VLOOKUP(D7035,'Cross-Page Data'!$I$4:$J$13,2,FALSE),IF(J7035="solar",VLOOKUP('Form 923'!D7035,'Cross-Page Data'!$I$14:$J$117,2,FALSE),J7035))</f>
        <v>natural gas nonpeaker - preexisting nonretiring</v>
      </c>
      <c r="J7035" t="str">
        <f>VLOOKUP(E7035,'Cross-Page Data'!$D$4:$F$48,3,FALSE)</f>
        <v>natural gas</v>
      </c>
      <c r="K7035" t="b">
        <f t="shared" si="109"/>
        <v>0</v>
      </c>
    </row>
    <row r="7036" spans="1:11">
      <c r="A7036" s="120">
        <v>55040</v>
      </c>
      <c r="B7036" s="121" t="s">
        <v>205</v>
      </c>
      <c r="C7036" s="121" t="s">
        <v>208</v>
      </c>
      <c r="D7036" s="121" t="s">
        <v>61</v>
      </c>
      <c r="E7036" s="121" t="s">
        <v>70</v>
      </c>
      <c r="F7036" s="122">
        <v>1518</v>
      </c>
      <c r="G7036" s="122">
        <v>180.145</v>
      </c>
      <c r="H7036" s="120">
        <v>2019</v>
      </c>
      <c r="I7036" t="str">
        <f>IF(J7036="natural gas",VLOOKUP(D7036,'Cross-Page Data'!$I$4:$J$13,2,FALSE),IF(J7036="solar",VLOOKUP('Form 923'!D7036,'Cross-Page Data'!$I$14:$J$117,2,FALSE),J7036))</f>
        <v>heavy or residual fuel oil</v>
      </c>
      <c r="J7036" t="str">
        <f>VLOOKUP(E7036,'Cross-Page Data'!$D$4:$F$48,3,FALSE)</f>
        <v>heavy or residual fuel oil</v>
      </c>
      <c r="K7036" t="b">
        <f t="shared" si="109"/>
        <v>0</v>
      </c>
    </row>
    <row r="7037" spans="1:11">
      <c r="A7037" s="120">
        <v>55040</v>
      </c>
      <c r="B7037" s="121" t="s">
        <v>205</v>
      </c>
      <c r="C7037" s="121" t="s">
        <v>208</v>
      </c>
      <c r="D7037" s="121" t="s">
        <v>61</v>
      </c>
      <c r="E7037" s="121" t="s">
        <v>38</v>
      </c>
      <c r="F7037" s="122">
        <v>1513332</v>
      </c>
      <c r="G7037" s="122">
        <v>158571.86</v>
      </c>
      <c r="H7037" s="120">
        <v>2019</v>
      </c>
      <c r="I7037" t="str">
        <f>IF(J7037="natural gas",VLOOKUP(D7037,'Cross-Page Data'!$I$4:$J$13,2,FALSE),IF(J7037="solar",VLOOKUP('Form 923'!D7037,'Cross-Page Data'!$I$14:$J$117,2,FALSE),J7037))</f>
        <v>natural gas nonpeaker - preexisting nonretiring</v>
      </c>
      <c r="J7037" t="str">
        <f>VLOOKUP(E7037,'Cross-Page Data'!$D$4:$F$48,3,FALSE)</f>
        <v>natural gas</v>
      </c>
      <c r="K7037" t="b">
        <f t="shared" si="109"/>
        <v>0</v>
      </c>
    </row>
    <row r="7038" spans="1:11">
      <c r="A7038" s="120">
        <v>55041</v>
      </c>
      <c r="B7038" s="121" t="s">
        <v>201</v>
      </c>
      <c r="C7038" s="121" t="s">
        <v>206</v>
      </c>
      <c r="D7038" s="121" t="s">
        <v>56</v>
      </c>
      <c r="E7038" s="121" t="s">
        <v>38</v>
      </c>
      <c r="F7038" s="122">
        <v>2745892</v>
      </c>
      <c r="G7038" s="122">
        <v>367488</v>
      </c>
      <c r="H7038" s="120">
        <v>2019</v>
      </c>
      <c r="I7038" t="str">
        <f>IF(J7038="natural gas",VLOOKUP(D7038,'Cross-Page Data'!$I$4:$J$13,2,FALSE),IF(J7038="solar",VLOOKUP('Form 923'!D7038,'Cross-Page Data'!$I$14:$J$117,2,FALSE),J7038))</f>
        <v>natural gas nonpeaker - preexisting nonretiring</v>
      </c>
      <c r="J7038" t="str">
        <f>VLOOKUP(E7038,'Cross-Page Data'!$D$4:$F$48,3,FALSE)</f>
        <v>natural gas</v>
      </c>
      <c r="K7038" t="b">
        <f t="shared" si="109"/>
        <v>1</v>
      </c>
    </row>
    <row r="7039" spans="1:11">
      <c r="A7039" s="120">
        <v>55042</v>
      </c>
      <c r="B7039" s="121" t="s">
        <v>201</v>
      </c>
      <c r="C7039" s="121" t="s">
        <v>206</v>
      </c>
      <c r="D7039" s="121" t="s">
        <v>39</v>
      </c>
      <c r="E7039" s="121" t="s">
        <v>38</v>
      </c>
      <c r="F7039" s="122">
        <v>0</v>
      </c>
      <c r="G7039" s="122">
        <v>842165</v>
      </c>
      <c r="H7039" s="120">
        <v>2019</v>
      </c>
      <c r="I7039" t="str">
        <f>IF(J7039="natural gas",VLOOKUP(D7039,'Cross-Page Data'!$I$4:$J$13,2,FALSE),IF(J7039="solar",VLOOKUP('Form 923'!D7039,'Cross-Page Data'!$I$14:$J$117,2,FALSE),J7039))</f>
        <v>natural gas nonpeaker - preexisting nonretiring</v>
      </c>
      <c r="J7039" t="str">
        <f>VLOOKUP(E7039,'Cross-Page Data'!$D$4:$F$48,3,FALSE)</f>
        <v>natural gas</v>
      </c>
      <c r="K7039" t="b">
        <f t="shared" si="109"/>
        <v>1</v>
      </c>
    </row>
    <row r="7040" spans="1:11">
      <c r="A7040" s="120">
        <v>55042</v>
      </c>
      <c r="B7040" s="121" t="s">
        <v>201</v>
      </c>
      <c r="C7040" s="121" t="s">
        <v>206</v>
      </c>
      <c r="D7040" s="121" t="s">
        <v>61</v>
      </c>
      <c r="E7040" s="121" t="s">
        <v>38</v>
      </c>
      <c r="F7040" s="122">
        <v>17418883</v>
      </c>
      <c r="G7040" s="122">
        <v>1620769</v>
      </c>
      <c r="H7040" s="120">
        <v>2019</v>
      </c>
      <c r="I7040" t="str">
        <f>IF(J7040="natural gas",VLOOKUP(D7040,'Cross-Page Data'!$I$4:$J$13,2,FALSE),IF(J7040="solar",VLOOKUP('Form 923'!D7040,'Cross-Page Data'!$I$14:$J$117,2,FALSE),J7040))</f>
        <v>natural gas nonpeaker - preexisting nonretiring</v>
      </c>
      <c r="J7040" t="str">
        <f>VLOOKUP(E7040,'Cross-Page Data'!$D$4:$F$48,3,FALSE)</f>
        <v>natural gas</v>
      </c>
      <c r="K7040" t="b">
        <f t="shared" si="109"/>
        <v>1</v>
      </c>
    </row>
    <row r="7041" spans="1:11">
      <c r="A7041" s="120">
        <v>55043</v>
      </c>
      <c r="B7041" s="121" t="s">
        <v>205</v>
      </c>
      <c r="C7041" s="121" t="s">
        <v>208</v>
      </c>
      <c r="D7041" s="121" t="s">
        <v>39</v>
      </c>
      <c r="E7041" s="121" t="s">
        <v>38</v>
      </c>
      <c r="F7041" s="122">
        <v>0</v>
      </c>
      <c r="G7041" s="122">
        <v>193929.19</v>
      </c>
      <c r="H7041" s="120">
        <v>2019</v>
      </c>
      <c r="I7041" t="str">
        <f>IF(J7041="natural gas",VLOOKUP(D7041,'Cross-Page Data'!$I$4:$J$13,2,FALSE),IF(J7041="solar",VLOOKUP('Form 923'!D7041,'Cross-Page Data'!$I$14:$J$117,2,FALSE),J7041))</f>
        <v>natural gas nonpeaker - preexisting nonretiring</v>
      </c>
      <c r="J7041" t="str">
        <f>VLOOKUP(E7041,'Cross-Page Data'!$D$4:$F$48,3,FALSE)</f>
        <v>natural gas</v>
      </c>
      <c r="K7041" t="b">
        <f t="shared" si="109"/>
        <v>0</v>
      </c>
    </row>
    <row r="7042" spans="1:11">
      <c r="A7042" s="120">
        <v>55043</v>
      </c>
      <c r="B7042" s="121" t="s">
        <v>205</v>
      </c>
      <c r="C7042" s="121" t="s">
        <v>208</v>
      </c>
      <c r="D7042" s="121" t="s">
        <v>61</v>
      </c>
      <c r="E7042" s="121" t="s">
        <v>38</v>
      </c>
      <c r="F7042" s="122">
        <v>4325617</v>
      </c>
      <c r="G7042" s="122">
        <v>371747.65</v>
      </c>
      <c r="H7042" s="120">
        <v>2019</v>
      </c>
      <c r="I7042" t="str">
        <f>IF(J7042="natural gas",VLOOKUP(D7042,'Cross-Page Data'!$I$4:$J$13,2,FALSE),IF(J7042="solar",VLOOKUP('Form 923'!D7042,'Cross-Page Data'!$I$14:$J$117,2,FALSE),J7042))</f>
        <v>natural gas nonpeaker - preexisting nonretiring</v>
      </c>
      <c r="J7042" t="str">
        <f>VLOOKUP(E7042,'Cross-Page Data'!$D$4:$F$48,3,FALSE)</f>
        <v>natural gas</v>
      </c>
      <c r="K7042" t="b">
        <f t="shared" si="109"/>
        <v>0</v>
      </c>
    </row>
    <row r="7043" spans="1:11">
      <c r="A7043" s="120">
        <v>55044</v>
      </c>
      <c r="B7043" s="121" t="s">
        <v>205</v>
      </c>
      <c r="C7043" s="121" t="s">
        <v>209</v>
      </c>
      <c r="D7043" s="121" t="s">
        <v>68</v>
      </c>
      <c r="E7043" s="121" t="s">
        <v>59</v>
      </c>
      <c r="F7043" s="122">
        <v>449233</v>
      </c>
      <c r="G7043" s="122">
        <v>82183.269</v>
      </c>
      <c r="H7043" s="120">
        <v>2019</v>
      </c>
      <c r="I7043" t="str">
        <f>IF(J7043="natural gas",VLOOKUP(D7043,'Cross-Page Data'!$I$4:$J$13,2,FALSE),IF(J7043="solar",VLOOKUP('Form 923'!D7043,'Cross-Page Data'!$I$14:$J$117,2,FALSE),J7043))</f>
        <v>biomass</v>
      </c>
      <c r="J7043" t="str">
        <f>VLOOKUP(E7043,'Cross-Page Data'!$D$4:$F$48,3,FALSE)</f>
        <v>biomass</v>
      </c>
      <c r="K7043" t="b">
        <f t="shared" si="109"/>
        <v>0</v>
      </c>
    </row>
    <row r="7044" spans="1:11">
      <c r="A7044" s="120">
        <v>55044</v>
      </c>
      <c r="B7044" s="121" t="s">
        <v>205</v>
      </c>
      <c r="C7044" s="121" t="s">
        <v>209</v>
      </c>
      <c r="D7044" s="121" t="s">
        <v>68</v>
      </c>
      <c r="E7044" s="121" t="s">
        <v>70</v>
      </c>
      <c r="F7044" s="122">
        <v>1666</v>
      </c>
      <c r="G7044" s="122">
        <v>304.482</v>
      </c>
      <c r="H7044" s="120">
        <v>2019</v>
      </c>
      <c r="I7044" t="str">
        <f>IF(J7044="natural gas",VLOOKUP(D7044,'Cross-Page Data'!$I$4:$J$13,2,FALSE),IF(J7044="solar",VLOOKUP('Form 923'!D7044,'Cross-Page Data'!$I$14:$J$117,2,FALSE),J7044))</f>
        <v>heavy or residual fuel oil</v>
      </c>
      <c r="J7044" t="str">
        <f>VLOOKUP(E7044,'Cross-Page Data'!$D$4:$F$48,3,FALSE)</f>
        <v>heavy or residual fuel oil</v>
      </c>
      <c r="K7044" t="b">
        <f t="shared" si="109"/>
        <v>0</v>
      </c>
    </row>
    <row r="7045" spans="1:11">
      <c r="A7045" s="120">
        <v>55044</v>
      </c>
      <c r="B7045" s="121" t="s">
        <v>205</v>
      </c>
      <c r="C7045" s="121" t="s">
        <v>209</v>
      </c>
      <c r="D7045" s="121" t="s">
        <v>68</v>
      </c>
      <c r="E7045" s="121" t="s">
        <v>38</v>
      </c>
      <c r="F7045" s="122">
        <v>222231</v>
      </c>
      <c r="G7045" s="122">
        <v>40655.358</v>
      </c>
      <c r="H7045" s="120">
        <v>2019</v>
      </c>
      <c r="I7045" t="str">
        <f>IF(J7045="natural gas",VLOOKUP(D7045,'Cross-Page Data'!$I$4:$J$13,2,FALSE),IF(J7045="solar",VLOOKUP('Form 923'!D7045,'Cross-Page Data'!$I$14:$J$117,2,FALSE),J7045))</f>
        <v>natural gas nonpeaker - preexisting retiring</v>
      </c>
      <c r="J7045" t="str">
        <f>VLOOKUP(E7045,'Cross-Page Data'!$D$4:$F$48,3,FALSE)</f>
        <v>natural gas</v>
      </c>
      <c r="K7045" t="b">
        <f t="shared" si="109"/>
        <v>0</v>
      </c>
    </row>
    <row r="7046" spans="1:11">
      <c r="A7046" s="120">
        <v>55047</v>
      </c>
      <c r="B7046" s="121" t="s">
        <v>205</v>
      </c>
      <c r="C7046" s="121" t="s">
        <v>208</v>
      </c>
      <c r="D7046" s="121" t="s">
        <v>39</v>
      </c>
      <c r="E7046" s="121" t="s">
        <v>38</v>
      </c>
      <c r="F7046" s="122">
        <v>0</v>
      </c>
      <c r="G7046" s="122">
        <v>1410577</v>
      </c>
      <c r="H7046" s="120">
        <v>2019</v>
      </c>
      <c r="I7046" t="str">
        <f>IF(J7046="natural gas",VLOOKUP(D7046,'Cross-Page Data'!$I$4:$J$13,2,FALSE),IF(J7046="solar",VLOOKUP('Form 923'!D7046,'Cross-Page Data'!$I$14:$J$117,2,FALSE),J7046))</f>
        <v>natural gas nonpeaker - preexisting nonretiring</v>
      </c>
      <c r="J7046" t="str">
        <f>VLOOKUP(E7046,'Cross-Page Data'!$D$4:$F$48,3,FALSE)</f>
        <v>natural gas</v>
      </c>
      <c r="K7046" t="b">
        <f t="shared" si="109"/>
        <v>0</v>
      </c>
    </row>
    <row r="7047" spans="1:11">
      <c r="A7047" s="120">
        <v>55047</v>
      </c>
      <c r="B7047" s="121" t="s">
        <v>205</v>
      </c>
      <c r="C7047" s="121" t="s">
        <v>208</v>
      </c>
      <c r="D7047" s="121" t="s">
        <v>61</v>
      </c>
      <c r="E7047" s="121" t="s">
        <v>38</v>
      </c>
      <c r="F7047" s="122">
        <v>30254651</v>
      </c>
      <c r="G7047" s="122">
        <v>2844716</v>
      </c>
      <c r="H7047" s="120">
        <v>2019</v>
      </c>
      <c r="I7047" t="str">
        <f>IF(J7047="natural gas",VLOOKUP(D7047,'Cross-Page Data'!$I$4:$J$13,2,FALSE),IF(J7047="solar",VLOOKUP('Form 923'!D7047,'Cross-Page Data'!$I$14:$J$117,2,FALSE),J7047))</f>
        <v>natural gas nonpeaker - preexisting nonretiring</v>
      </c>
      <c r="J7047" t="str">
        <f>VLOOKUP(E7047,'Cross-Page Data'!$D$4:$F$48,3,FALSE)</f>
        <v>natural gas</v>
      </c>
      <c r="K7047" t="b">
        <f t="shared" ref="K7047:K7110" si="110">IF(AND($N$6=FALSE,OR(C7047="Commercial NAICS Cogen",C7047="Industrial NAICS Cogen",C7047="NAICS-22 Cogen")),FALSE,IF(AND($N$7=FALSE,OR(C7047="Commercial NAICS Cogen",C7047="Commercial NAICS Non-Cogen",C7047="industrial NAICS Cogen",C7047="industrial NAICS non-cogen")),FALSE,TRUE))</f>
        <v>0</v>
      </c>
    </row>
    <row r="7048" spans="1:11">
      <c r="A7048" s="120">
        <v>55051</v>
      </c>
      <c r="B7048" s="121" t="s">
        <v>205</v>
      </c>
      <c r="C7048" s="121" t="s">
        <v>209</v>
      </c>
      <c r="D7048" s="121" t="s">
        <v>73</v>
      </c>
      <c r="E7048" s="121" t="s">
        <v>38</v>
      </c>
      <c r="F7048" s="122">
        <v>6704687</v>
      </c>
      <c r="G7048" s="122">
        <v>1462476.9</v>
      </c>
      <c r="H7048" s="120">
        <v>2019</v>
      </c>
      <c r="I7048" t="str">
        <f>IF(J7048="natural gas",VLOOKUP(D7048,'Cross-Page Data'!$I$4:$J$13,2,FALSE),IF(J7048="solar",VLOOKUP('Form 923'!D7048,'Cross-Page Data'!$I$14:$J$117,2,FALSE),J7048))</f>
        <v>natural gas peaker</v>
      </c>
      <c r="J7048" t="str">
        <f>VLOOKUP(E7048,'Cross-Page Data'!$D$4:$F$48,3,FALSE)</f>
        <v>natural gas</v>
      </c>
      <c r="K7048" t="b">
        <f t="shared" si="110"/>
        <v>0</v>
      </c>
    </row>
    <row r="7049" spans="1:11">
      <c r="A7049" s="120">
        <v>55051</v>
      </c>
      <c r="B7049" s="121" t="s">
        <v>205</v>
      </c>
      <c r="C7049" s="121" t="s">
        <v>209</v>
      </c>
      <c r="D7049" s="121" t="s">
        <v>73</v>
      </c>
      <c r="E7049" s="121" t="s">
        <v>140</v>
      </c>
      <c r="F7049" s="122">
        <v>325151</v>
      </c>
      <c r="G7049" s="122">
        <v>70877.094</v>
      </c>
      <c r="H7049" s="120">
        <v>2019</v>
      </c>
      <c r="I7049" t="str">
        <f>IF(J7049="natural gas",VLOOKUP(D7049,'Cross-Page Data'!$I$4:$J$13,2,FALSE),IF(J7049="solar",VLOOKUP('Form 923'!D7049,'Cross-Page Data'!$I$14:$J$117,2,FALSE),J7049))</f>
        <v>other</v>
      </c>
      <c r="J7049" t="str">
        <f>VLOOKUP(E7049,'Cross-Page Data'!$D$4:$F$48,3,FALSE)</f>
        <v>other</v>
      </c>
      <c r="K7049" t="b">
        <f t="shared" si="110"/>
        <v>0</v>
      </c>
    </row>
    <row r="7050" ht="25.5" spans="1:11">
      <c r="A7050" s="120">
        <v>55052</v>
      </c>
      <c r="B7050" s="121" t="s">
        <v>201</v>
      </c>
      <c r="C7050" s="121" t="s">
        <v>211</v>
      </c>
      <c r="D7050" s="121" t="s">
        <v>79</v>
      </c>
      <c r="E7050" s="121" t="s">
        <v>38</v>
      </c>
      <c r="F7050" s="122">
        <v>132735</v>
      </c>
      <c r="G7050" s="122">
        <v>15244</v>
      </c>
      <c r="H7050" s="120">
        <v>2019</v>
      </c>
      <c r="I7050" t="str">
        <f>IF(J7050="natural gas",VLOOKUP(D7050,'Cross-Page Data'!$I$4:$J$13,2,FALSE),IF(J7050="solar",VLOOKUP('Form 923'!D7050,'Cross-Page Data'!$I$14:$J$117,2,FALSE),J7050))</f>
        <v>natural gas peaker</v>
      </c>
      <c r="J7050" t="str">
        <f>VLOOKUP(E7050,'Cross-Page Data'!$D$4:$F$48,3,FALSE)</f>
        <v>natural gas</v>
      </c>
      <c r="K7050" t="b">
        <f t="shared" si="110"/>
        <v>0</v>
      </c>
    </row>
    <row r="7051" ht="25.5" spans="1:11">
      <c r="A7051" s="120">
        <v>55053</v>
      </c>
      <c r="B7051" s="121" t="s">
        <v>201</v>
      </c>
      <c r="C7051" s="121" t="s">
        <v>211</v>
      </c>
      <c r="D7051" s="121" t="s">
        <v>79</v>
      </c>
      <c r="E7051" s="121" t="s">
        <v>38</v>
      </c>
      <c r="F7051" s="122">
        <v>523894</v>
      </c>
      <c r="G7051" s="122">
        <v>51409.82</v>
      </c>
      <c r="H7051" s="120">
        <v>2019</v>
      </c>
      <c r="I7051" t="str">
        <f>IF(J7051="natural gas",VLOOKUP(D7051,'Cross-Page Data'!$I$4:$J$13,2,FALSE),IF(J7051="solar",VLOOKUP('Form 923'!D7051,'Cross-Page Data'!$I$14:$J$117,2,FALSE),J7051))</f>
        <v>natural gas peaker</v>
      </c>
      <c r="J7051" t="str">
        <f>VLOOKUP(E7051,'Cross-Page Data'!$D$4:$F$48,3,FALSE)</f>
        <v>natural gas</v>
      </c>
      <c r="K7051" t="b">
        <f t="shared" si="110"/>
        <v>0</v>
      </c>
    </row>
    <row r="7052" spans="1:11">
      <c r="A7052" s="120">
        <v>55054</v>
      </c>
      <c r="B7052" s="121" t="s">
        <v>201</v>
      </c>
      <c r="C7052" s="121" t="s">
        <v>202</v>
      </c>
      <c r="D7052" s="121" t="s">
        <v>73</v>
      </c>
      <c r="E7052" s="121" t="s">
        <v>90</v>
      </c>
      <c r="F7052" s="122">
        <v>1341276</v>
      </c>
      <c r="G7052" s="122">
        <v>77901</v>
      </c>
      <c r="H7052" s="120">
        <v>2019</v>
      </c>
      <c r="I7052" t="str">
        <f>IF(J7052="natural gas",VLOOKUP(D7052,'Cross-Page Data'!$I$4:$J$13,2,FALSE),IF(J7052="solar",VLOOKUP('Form 923'!D7052,'Cross-Page Data'!$I$14:$J$117,2,FALSE),J7052))</f>
        <v>biomass</v>
      </c>
      <c r="J7052" t="str">
        <f>VLOOKUP(E7052,'Cross-Page Data'!$D$4:$F$48,3,FALSE)</f>
        <v>biomass</v>
      </c>
      <c r="K7052" t="b">
        <f t="shared" si="110"/>
        <v>1</v>
      </c>
    </row>
    <row r="7053" spans="1:11">
      <c r="A7053" s="120">
        <v>55061</v>
      </c>
      <c r="B7053" s="121" t="s">
        <v>201</v>
      </c>
      <c r="C7053" s="121" t="s">
        <v>206</v>
      </c>
      <c r="D7053" s="121" t="s">
        <v>73</v>
      </c>
      <c r="E7053" s="121" t="s">
        <v>70</v>
      </c>
      <c r="F7053" s="122">
        <v>25502</v>
      </c>
      <c r="G7053" s="122">
        <v>1954.824</v>
      </c>
      <c r="H7053" s="120">
        <v>2019</v>
      </c>
      <c r="I7053" t="str">
        <f>IF(J7053="natural gas",VLOOKUP(D7053,'Cross-Page Data'!$I$4:$J$13,2,FALSE),IF(J7053="solar",VLOOKUP('Form 923'!D7053,'Cross-Page Data'!$I$14:$J$117,2,FALSE),J7053))</f>
        <v>heavy or residual fuel oil</v>
      </c>
      <c r="J7053" t="str">
        <f>VLOOKUP(E7053,'Cross-Page Data'!$D$4:$F$48,3,FALSE)</f>
        <v>heavy or residual fuel oil</v>
      </c>
      <c r="K7053" t="b">
        <f t="shared" si="110"/>
        <v>1</v>
      </c>
    </row>
    <row r="7054" spans="1:11">
      <c r="A7054" s="120">
        <v>55061</v>
      </c>
      <c r="B7054" s="121" t="s">
        <v>201</v>
      </c>
      <c r="C7054" s="121" t="s">
        <v>206</v>
      </c>
      <c r="D7054" s="121" t="s">
        <v>73</v>
      </c>
      <c r="E7054" s="121" t="s">
        <v>38</v>
      </c>
      <c r="F7054" s="122">
        <v>1338362</v>
      </c>
      <c r="G7054" s="122">
        <v>125184.18</v>
      </c>
      <c r="H7054" s="120">
        <v>2019</v>
      </c>
      <c r="I7054" t="str">
        <f>IF(J7054="natural gas",VLOOKUP(D7054,'Cross-Page Data'!$I$4:$J$13,2,FALSE),IF(J7054="solar",VLOOKUP('Form 923'!D7054,'Cross-Page Data'!$I$14:$J$117,2,FALSE),J7054))</f>
        <v>natural gas peaker</v>
      </c>
      <c r="J7054" t="str">
        <f>VLOOKUP(E7054,'Cross-Page Data'!$D$4:$F$48,3,FALSE)</f>
        <v>natural gas</v>
      </c>
      <c r="K7054" t="b">
        <f t="shared" si="110"/>
        <v>1</v>
      </c>
    </row>
    <row r="7055" spans="1:11">
      <c r="A7055" s="120">
        <v>55062</v>
      </c>
      <c r="B7055" s="121" t="s">
        <v>201</v>
      </c>
      <c r="C7055" s="121" t="s">
        <v>206</v>
      </c>
      <c r="D7055" s="121" t="s">
        <v>39</v>
      </c>
      <c r="E7055" s="121" t="s">
        <v>70</v>
      </c>
      <c r="F7055" s="122">
        <v>0</v>
      </c>
      <c r="G7055" s="122">
        <v>0</v>
      </c>
      <c r="H7055" s="120">
        <v>2019</v>
      </c>
      <c r="I7055" t="str">
        <f>IF(J7055="natural gas",VLOOKUP(D7055,'Cross-Page Data'!$I$4:$J$13,2,FALSE),IF(J7055="solar",VLOOKUP('Form 923'!D7055,'Cross-Page Data'!$I$14:$J$117,2,FALSE),J7055))</f>
        <v>heavy or residual fuel oil</v>
      </c>
      <c r="J7055" t="str">
        <f>VLOOKUP(E7055,'Cross-Page Data'!$D$4:$F$48,3,FALSE)</f>
        <v>heavy or residual fuel oil</v>
      </c>
      <c r="K7055" t="b">
        <f t="shared" si="110"/>
        <v>1</v>
      </c>
    </row>
    <row r="7056" spans="1:11">
      <c r="A7056" s="120">
        <v>55062</v>
      </c>
      <c r="B7056" s="121" t="s">
        <v>201</v>
      </c>
      <c r="C7056" s="121" t="s">
        <v>206</v>
      </c>
      <c r="D7056" s="121" t="s">
        <v>39</v>
      </c>
      <c r="E7056" s="121" t="s">
        <v>38</v>
      </c>
      <c r="F7056" s="122">
        <v>2651928</v>
      </c>
      <c r="G7056" s="122">
        <v>1670651</v>
      </c>
      <c r="H7056" s="120">
        <v>2019</v>
      </c>
      <c r="I7056" t="str">
        <f>IF(J7056="natural gas",VLOOKUP(D7056,'Cross-Page Data'!$I$4:$J$13,2,FALSE),IF(J7056="solar",VLOOKUP('Form 923'!D7056,'Cross-Page Data'!$I$14:$J$117,2,FALSE),J7056))</f>
        <v>natural gas nonpeaker - preexisting nonretiring</v>
      </c>
      <c r="J7056" t="str">
        <f>VLOOKUP(E7056,'Cross-Page Data'!$D$4:$F$48,3,FALSE)</f>
        <v>natural gas</v>
      </c>
      <c r="K7056" t="b">
        <f t="shared" si="110"/>
        <v>1</v>
      </c>
    </row>
    <row r="7057" spans="1:11">
      <c r="A7057" s="120">
        <v>55062</v>
      </c>
      <c r="B7057" s="121" t="s">
        <v>201</v>
      </c>
      <c r="C7057" s="121" t="s">
        <v>206</v>
      </c>
      <c r="D7057" s="121" t="s">
        <v>61</v>
      </c>
      <c r="E7057" s="121" t="s">
        <v>70</v>
      </c>
      <c r="F7057" s="122">
        <v>0</v>
      </c>
      <c r="G7057" s="122">
        <v>0</v>
      </c>
      <c r="H7057" s="120">
        <v>2019</v>
      </c>
      <c r="I7057" t="str">
        <f>IF(J7057="natural gas",VLOOKUP(D7057,'Cross-Page Data'!$I$4:$J$13,2,FALSE),IF(J7057="solar",VLOOKUP('Form 923'!D7057,'Cross-Page Data'!$I$14:$J$117,2,FALSE),J7057))</f>
        <v>heavy or residual fuel oil</v>
      </c>
      <c r="J7057" t="str">
        <f>VLOOKUP(E7057,'Cross-Page Data'!$D$4:$F$48,3,FALSE)</f>
        <v>heavy or residual fuel oil</v>
      </c>
      <c r="K7057" t="b">
        <f t="shared" si="110"/>
        <v>1</v>
      </c>
    </row>
    <row r="7058" spans="1:11">
      <c r="A7058" s="120">
        <v>55062</v>
      </c>
      <c r="B7058" s="121" t="s">
        <v>201</v>
      </c>
      <c r="C7058" s="121" t="s">
        <v>206</v>
      </c>
      <c r="D7058" s="121" t="s">
        <v>61</v>
      </c>
      <c r="E7058" s="121" t="s">
        <v>38</v>
      </c>
      <c r="F7058" s="122">
        <v>25439335</v>
      </c>
      <c r="G7058" s="122">
        <v>2322770</v>
      </c>
      <c r="H7058" s="120">
        <v>2019</v>
      </c>
      <c r="I7058" t="str">
        <f>IF(J7058="natural gas",VLOOKUP(D7058,'Cross-Page Data'!$I$4:$J$13,2,FALSE),IF(J7058="solar",VLOOKUP('Form 923'!D7058,'Cross-Page Data'!$I$14:$J$117,2,FALSE),J7058))</f>
        <v>natural gas nonpeaker - preexisting nonretiring</v>
      </c>
      <c r="J7058" t="str">
        <f>VLOOKUP(E7058,'Cross-Page Data'!$D$4:$F$48,3,FALSE)</f>
        <v>natural gas</v>
      </c>
      <c r="K7058" t="b">
        <f t="shared" si="110"/>
        <v>1</v>
      </c>
    </row>
    <row r="7059" spans="1:11">
      <c r="A7059" s="120">
        <v>55063</v>
      </c>
      <c r="B7059" s="121" t="s">
        <v>201</v>
      </c>
      <c r="C7059" s="121" t="s">
        <v>202</v>
      </c>
      <c r="D7059" s="121" t="s">
        <v>39</v>
      </c>
      <c r="E7059" s="121" t="s">
        <v>38</v>
      </c>
      <c r="F7059" s="122">
        <v>1351857</v>
      </c>
      <c r="G7059" s="122">
        <v>1534153</v>
      </c>
      <c r="H7059" s="120">
        <v>2019</v>
      </c>
      <c r="I7059" t="str">
        <f>IF(J7059="natural gas",VLOOKUP(D7059,'Cross-Page Data'!$I$4:$J$13,2,FALSE),IF(J7059="solar",VLOOKUP('Form 923'!D7059,'Cross-Page Data'!$I$14:$J$117,2,FALSE),J7059))</f>
        <v>natural gas nonpeaker - preexisting nonretiring</v>
      </c>
      <c r="J7059" t="str">
        <f>VLOOKUP(E7059,'Cross-Page Data'!$D$4:$F$48,3,FALSE)</f>
        <v>natural gas</v>
      </c>
      <c r="K7059" t="b">
        <f t="shared" si="110"/>
        <v>1</v>
      </c>
    </row>
    <row r="7060" spans="1:11">
      <c r="A7060" s="120">
        <v>55063</v>
      </c>
      <c r="B7060" s="121" t="s">
        <v>201</v>
      </c>
      <c r="C7060" s="121" t="s">
        <v>202</v>
      </c>
      <c r="D7060" s="121" t="s">
        <v>61</v>
      </c>
      <c r="E7060" s="121" t="s">
        <v>38</v>
      </c>
      <c r="F7060" s="122">
        <v>28830232</v>
      </c>
      <c r="G7060" s="122">
        <v>2599850</v>
      </c>
      <c r="H7060" s="120">
        <v>2019</v>
      </c>
      <c r="I7060" t="str">
        <f>IF(J7060="natural gas",VLOOKUP(D7060,'Cross-Page Data'!$I$4:$J$13,2,FALSE),IF(J7060="solar",VLOOKUP('Form 923'!D7060,'Cross-Page Data'!$I$14:$J$117,2,FALSE),J7060))</f>
        <v>natural gas nonpeaker - preexisting nonretiring</v>
      </c>
      <c r="J7060" t="str">
        <f>VLOOKUP(E7060,'Cross-Page Data'!$D$4:$F$48,3,FALSE)</f>
        <v>natural gas</v>
      </c>
      <c r="K7060" t="b">
        <f t="shared" si="110"/>
        <v>1</v>
      </c>
    </row>
    <row r="7061" spans="1:11">
      <c r="A7061" s="120">
        <v>55064</v>
      </c>
      <c r="B7061" s="121" t="s">
        <v>205</v>
      </c>
      <c r="C7061" s="121" t="s">
        <v>208</v>
      </c>
      <c r="D7061" s="121" t="s">
        <v>73</v>
      </c>
      <c r="E7061" s="121" t="s">
        <v>38</v>
      </c>
      <c r="F7061" s="122">
        <v>5475496</v>
      </c>
      <c r="G7061" s="122">
        <v>1244967.7</v>
      </c>
      <c r="H7061" s="120">
        <v>2019</v>
      </c>
      <c r="I7061" t="str">
        <f>IF(J7061="natural gas",VLOOKUP(D7061,'Cross-Page Data'!$I$4:$J$13,2,FALSE),IF(J7061="solar",VLOOKUP('Form 923'!D7061,'Cross-Page Data'!$I$14:$J$117,2,FALSE),J7061))</f>
        <v>natural gas peaker</v>
      </c>
      <c r="J7061" t="str">
        <f>VLOOKUP(E7061,'Cross-Page Data'!$D$4:$F$48,3,FALSE)</f>
        <v>natural gas</v>
      </c>
      <c r="K7061" t="b">
        <f t="shared" si="110"/>
        <v>0</v>
      </c>
    </row>
    <row r="7062" spans="1:11">
      <c r="A7062" s="120">
        <v>55064</v>
      </c>
      <c r="B7062" s="121" t="s">
        <v>205</v>
      </c>
      <c r="C7062" s="121" t="s">
        <v>208</v>
      </c>
      <c r="D7062" s="121" t="s">
        <v>73</v>
      </c>
      <c r="E7062" s="121" t="s">
        <v>140</v>
      </c>
      <c r="F7062" s="122">
        <v>833636</v>
      </c>
      <c r="G7062" s="122">
        <v>189309.28</v>
      </c>
      <c r="H7062" s="120">
        <v>2019</v>
      </c>
      <c r="I7062" t="str">
        <f>IF(J7062="natural gas",VLOOKUP(D7062,'Cross-Page Data'!$I$4:$J$13,2,FALSE),IF(J7062="solar",VLOOKUP('Form 923'!D7062,'Cross-Page Data'!$I$14:$J$117,2,FALSE),J7062))</f>
        <v>other</v>
      </c>
      <c r="J7062" t="str">
        <f>VLOOKUP(E7062,'Cross-Page Data'!$D$4:$F$48,3,FALSE)</f>
        <v>other</v>
      </c>
      <c r="K7062" t="b">
        <f t="shared" si="110"/>
        <v>0</v>
      </c>
    </row>
    <row r="7063" spans="1:11">
      <c r="A7063" s="120">
        <v>55065</v>
      </c>
      <c r="B7063" s="121" t="s">
        <v>201</v>
      </c>
      <c r="C7063" s="121" t="s">
        <v>202</v>
      </c>
      <c r="D7063" s="121" t="s">
        <v>39</v>
      </c>
      <c r="E7063" s="121" t="s">
        <v>38</v>
      </c>
      <c r="F7063" s="122">
        <v>17404</v>
      </c>
      <c r="G7063" s="122">
        <v>711052</v>
      </c>
      <c r="H7063" s="120">
        <v>2019</v>
      </c>
      <c r="I7063" t="str">
        <f>IF(J7063="natural gas",VLOOKUP(D7063,'Cross-Page Data'!$I$4:$J$13,2,FALSE),IF(J7063="solar",VLOOKUP('Form 923'!D7063,'Cross-Page Data'!$I$14:$J$117,2,FALSE),J7063))</f>
        <v>natural gas nonpeaker - preexisting nonretiring</v>
      </c>
      <c r="J7063" t="str">
        <f>VLOOKUP(E7063,'Cross-Page Data'!$D$4:$F$48,3,FALSE)</f>
        <v>natural gas</v>
      </c>
      <c r="K7063" t="b">
        <f t="shared" si="110"/>
        <v>1</v>
      </c>
    </row>
    <row r="7064" spans="1:11">
      <c r="A7064" s="120">
        <v>55065</v>
      </c>
      <c r="B7064" s="121" t="s">
        <v>201</v>
      </c>
      <c r="C7064" s="121" t="s">
        <v>202</v>
      </c>
      <c r="D7064" s="121" t="s">
        <v>61</v>
      </c>
      <c r="E7064" s="121" t="s">
        <v>38</v>
      </c>
      <c r="F7064" s="122">
        <v>18948379</v>
      </c>
      <c r="G7064" s="122">
        <v>1708741</v>
      </c>
      <c r="H7064" s="120">
        <v>2019</v>
      </c>
      <c r="I7064" t="str">
        <f>IF(J7064="natural gas",VLOOKUP(D7064,'Cross-Page Data'!$I$4:$J$13,2,FALSE),IF(J7064="solar",VLOOKUP('Form 923'!D7064,'Cross-Page Data'!$I$14:$J$117,2,FALSE),J7064))</f>
        <v>natural gas nonpeaker - preexisting nonretiring</v>
      </c>
      <c r="J7064" t="str">
        <f>VLOOKUP(E7064,'Cross-Page Data'!$D$4:$F$48,3,FALSE)</f>
        <v>natural gas</v>
      </c>
      <c r="K7064" t="b">
        <f t="shared" si="110"/>
        <v>1</v>
      </c>
    </row>
    <row r="7065" ht="25.5" spans="1:11">
      <c r="A7065" s="120">
        <v>55066</v>
      </c>
      <c r="B7065" s="121" t="s">
        <v>201</v>
      </c>
      <c r="C7065" s="121" t="s">
        <v>211</v>
      </c>
      <c r="D7065" s="121" t="s">
        <v>68</v>
      </c>
      <c r="E7065" s="121" t="s">
        <v>178</v>
      </c>
      <c r="F7065" s="122">
        <v>2756280</v>
      </c>
      <c r="G7065" s="122">
        <v>309625</v>
      </c>
      <c r="H7065" s="120">
        <v>2019</v>
      </c>
      <c r="I7065" t="str">
        <f>IF(J7065="natural gas",VLOOKUP(D7065,'Cross-Page Data'!$I$4:$J$13,2,FALSE),IF(J7065="solar",VLOOKUP('Form 923'!D7065,'Cross-Page Data'!$I$14:$J$117,2,FALSE),J7065))</f>
        <v>other</v>
      </c>
      <c r="J7065" t="str">
        <f>VLOOKUP(E7065,'Cross-Page Data'!$D$4:$F$48,3,FALSE)</f>
        <v>other</v>
      </c>
      <c r="K7065" t="b">
        <f t="shared" si="110"/>
        <v>0</v>
      </c>
    </row>
    <row r="7066" spans="1:11">
      <c r="A7066" s="120">
        <v>55067</v>
      </c>
      <c r="B7066" s="121" t="s">
        <v>201</v>
      </c>
      <c r="C7066" s="121" t="s">
        <v>206</v>
      </c>
      <c r="D7066" s="121" t="s">
        <v>73</v>
      </c>
      <c r="E7066" s="121" t="s">
        <v>38</v>
      </c>
      <c r="F7066" s="122">
        <v>0</v>
      </c>
      <c r="G7066" s="122">
        <v>0</v>
      </c>
      <c r="H7066" s="120">
        <v>2019</v>
      </c>
      <c r="I7066" t="str">
        <f>IF(J7066="natural gas",VLOOKUP(D7066,'Cross-Page Data'!$I$4:$J$13,2,FALSE),IF(J7066="solar",VLOOKUP('Form 923'!D7066,'Cross-Page Data'!$I$14:$J$117,2,FALSE),J7066))</f>
        <v>natural gas peaker</v>
      </c>
      <c r="J7066" t="str">
        <f>VLOOKUP(E7066,'Cross-Page Data'!$D$4:$F$48,3,FALSE)</f>
        <v>natural gas</v>
      </c>
      <c r="K7066" t="b">
        <f t="shared" si="110"/>
        <v>1</v>
      </c>
    </row>
    <row r="7067" spans="1:11">
      <c r="A7067" s="120">
        <v>55067</v>
      </c>
      <c r="B7067" s="121" t="s">
        <v>201</v>
      </c>
      <c r="C7067" s="121" t="s">
        <v>206</v>
      </c>
      <c r="D7067" s="121" t="s">
        <v>79</v>
      </c>
      <c r="E7067" s="121" t="s">
        <v>70</v>
      </c>
      <c r="F7067" s="122">
        <v>0</v>
      </c>
      <c r="G7067" s="122">
        <v>0</v>
      </c>
      <c r="H7067" s="120">
        <v>2019</v>
      </c>
      <c r="I7067" t="str">
        <f>IF(J7067="natural gas",VLOOKUP(D7067,'Cross-Page Data'!$I$4:$J$13,2,FALSE),IF(J7067="solar",VLOOKUP('Form 923'!D7067,'Cross-Page Data'!$I$14:$J$117,2,FALSE),J7067))</f>
        <v>heavy or residual fuel oil</v>
      </c>
      <c r="J7067" t="str">
        <f>VLOOKUP(E7067,'Cross-Page Data'!$D$4:$F$48,3,FALSE)</f>
        <v>heavy or residual fuel oil</v>
      </c>
      <c r="K7067" t="b">
        <f t="shared" si="110"/>
        <v>1</v>
      </c>
    </row>
    <row r="7068" spans="1:11">
      <c r="A7068" s="120">
        <v>55068</v>
      </c>
      <c r="B7068" s="121" t="s">
        <v>201</v>
      </c>
      <c r="C7068" s="121" t="s">
        <v>206</v>
      </c>
      <c r="D7068" s="121" t="s">
        <v>39</v>
      </c>
      <c r="E7068" s="121" t="s">
        <v>38</v>
      </c>
      <c r="F7068" s="122">
        <v>0</v>
      </c>
      <c r="G7068" s="122">
        <v>109999</v>
      </c>
      <c r="H7068" s="120">
        <v>2019</v>
      </c>
      <c r="I7068" t="str">
        <f>IF(J7068="natural gas",VLOOKUP(D7068,'Cross-Page Data'!$I$4:$J$13,2,FALSE),IF(J7068="solar",VLOOKUP('Form 923'!D7068,'Cross-Page Data'!$I$14:$J$117,2,FALSE),J7068))</f>
        <v>natural gas nonpeaker - preexisting nonretiring</v>
      </c>
      <c r="J7068" t="str">
        <f>VLOOKUP(E7068,'Cross-Page Data'!$D$4:$F$48,3,FALSE)</f>
        <v>natural gas</v>
      </c>
      <c r="K7068" t="b">
        <f t="shared" si="110"/>
        <v>1</v>
      </c>
    </row>
    <row r="7069" spans="1:11">
      <c r="A7069" s="120">
        <v>55068</v>
      </c>
      <c r="B7069" s="121" t="s">
        <v>201</v>
      </c>
      <c r="C7069" s="121" t="s">
        <v>206</v>
      </c>
      <c r="D7069" s="121" t="s">
        <v>61</v>
      </c>
      <c r="E7069" s="121" t="s">
        <v>38</v>
      </c>
      <c r="F7069" s="122">
        <v>2147510</v>
      </c>
      <c r="G7069" s="122">
        <v>163977</v>
      </c>
      <c r="H7069" s="120">
        <v>2019</v>
      </c>
      <c r="I7069" t="str">
        <f>IF(J7069="natural gas",VLOOKUP(D7069,'Cross-Page Data'!$I$4:$J$13,2,FALSE),IF(J7069="solar",VLOOKUP('Form 923'!D7069,'Cross-Page Data'!$I$14:$J$117,2,FALSE),J7069))</f>
        <v>natural gas nonpeaker - preexisting nonretiring</v>
      </c>
      <c r="J7069" t="str">
        <f>VLOOKUP(E7069,'Cross-Page Data'!$D$4:$F$48,3,FALSE)</f>
        <v>natural gas</v>
      </c>
      <c r="K7069" t="b">
        <f t="shared" si="110"/>
        <v>1</v>
      </c>
    </row>
    <row r="7070" spans="1:11">
      <c r="A7070" s="120">
        <v>55074</v>
      </c>
      <c r="B7070" s="121" t="s">
        <v>201</v>
      </c>
      <c r="C7070" s="121" t="s">
        <v>206</v>
      </c>
      <c r="D7070" s="121" t="s">
        <v>79</v>
      </c>
      <c r="E7070" s="121" t="s">
        <v>90</v>
      </c>
      <c r="F7070" s="122">
        <v>418079</v>
      </c>
      <c r="G7070" s="122">
        <v>34285</v>
      </c>
      <c r="H7070" s="120">
        <v>2019</v>
      </c>
      <c r="I7070" t="str">
        <f>IF(J7070="natural gas",VLOOKUP(D7070,'Cross-Page Data'!$I$4:$J$13,2,FALSE),IF(J7070="solar",VLOOKUP('Form 923'!D7070,'Cross-Page Data'!$I$14:$J$117,2,FALSE),J7070))</f>
        <v>biomass</v>
      </c>
      <c r="J7070" t="str">
        <f>VLOOKUP(E7070,'Cross-Page Data'!$D$4:$F$48,3,FALSE)</f>
        <v>biomass</v>
      </c>
      <c r="K7070" t="b">
        <f t="shared" si="110"/>
        <v>1</v>
      </c>
    </row>
    <row r="7071" spans="1:11">
      <c r="A7071" s="120">
        <v>55075</v>
      </c>
      <c r="B7071" s="121" t="s">
        <v>205</v>
      </c>
      <c r="C7071" s="121" t="s">
        <v>208</v>
      </c>
      <c r="D7071" s="121" t="s">
        <v>39</v>
      </c>
      <c r="E7071" s="121" t="s">
        <v>70</v>
      </c>
      <c r="F7071" s="122">
        <v>0</v>
      </c>
      <c r="G7071" s="122">
        <v>0</v>
      </c>
      <c r="H7071" s="120">
        <v>2019</v>
      </c>
      <c r="I7071" t="str">
        <f>IF(J7071="natural gas",VLOOKUP(D7071,'Cross-Page Data'!$I$4:$J$13,2,FALSE),IF(J7071="solar",VLOOKUP('Form 923'!D7071,'Cross-Page Data'!$I$14:$J$117,2,FALSE),J7071))</f>
        <v>heavy or residual fuel oil</v>
      </c>
      <c r="J7071" t="str">
        <f>VLOOKUP(E7071,'Cross-Page Data'!$D$4:$F$48,3,FALSE)</f>
        <v>heavy or residual fuel oil</v>
      </c>
      <c r="K7071" t="b">
        <f t="shared" si="110"/>
        <v>0</v>
      </c>
    </row>
    <row r="7072" spans="1:11">
      <c r="A7072" s="120">
        <v>55075</v>
      </c>
      <c r="B7072" s="121" t="s">
        <v>205</v>
      </c>
      <c r="C7072" s="121" t="s">
        <v>208</v>
      </c>
      <c r="D7072" s="121" t="s">
        <v>39</v>
      </c>
      <c r="E7072" s="121" t="s">
        <v>38</v>
      </c>
      <c r="F7072" s="122">
        <v>505791</v>
      </c>
      <c r="G7072" s="122">
        <v>190459</v>
      </c>
      <c r="H7072" s="120">
        <v>2019</v>
      </c>
      <c r="I7072" t="str">
        <f>IF(J7072="natural gas",VLOOKUP(D7072,'Cross-Page Data'!$I$4:$J$13,2,FALSE),IF(J7072="solar",VLOOKUP('Form 923'!D7072,'Cross-Page Data'!$I$14:$J$117,2,FALSE),J7072))</f>
        <v>natural gas nonpeaker - preexisting nonretiring</v>
      </c>
      <c r="J7072" t="str">
        <f>VLOOKUP(E7072,'Cross-Page Data'!$D$4:$F$48,3,FALSE)</f>
        <v>natural gas</v>
      </c>
      <c r="K7072" t="b">
        <f t="shared" si="110"/>
        <v>0</v>
      </c>
    </row>
    <row r="7073" spans="1:11">
      <c r="A7073" s="120">
        <v>55075</v>
      </c>
      <c r="B7073" s="121" t="s">
        <v>205</v>
      </c>
      <c r="C7073" s="121" t="s">
        <v>208</v>
      </c>
      <c r="D7073" s="121" t="s">
        <v>61</v>
      </c>
      <c r="E7073" s="121" t="s">
        <v>70</v>
      </c>
      <c r="F7073" s="122">
        <v>0</v>
      </c>
      <c r="G7073" s="122">
        <v>0</v>
      </c>
      <c r="H7073" s="120">
        <v>2019</v>
      </c>
      <c r="I7073" t="str">
        <f>IF(J7073="natural gas",VLOOKUP(D7073,'Cross-Page Data'!$I$4:$J$13,2,FALSE),IF(J7073="solar",VLOOKUP('Form 923'!D7073,'Cross-Page Data'!$I$14:$J$117,2,FALSE),J7073))</f>
        <v>heavy or residual fuel oil</v>
      </c>
      <c r="J7073" t="str">
        <f>VLOOKUP(E7073,'Cross-Page Data'!$D$4:$F$48,3,FALSE)</f>
        <v>heavy or residual fuel oil</v>
      </c>
      <c r="K7073" t="b">
        <f t="shared" si="110"/>
        <v>0</v>
      </c>
    </row>
    <row r="7074" spans="1:11">
      <c r="A7074" s="120">
        <v>55075</v>
      </c>
      <c r="B7074" s="121" t="s">
        <v>205</v>
      </c>
      <c r="C7074" s="121" t="s">
        <v>208</v>
      </c>
      <c r="D7074" s="121" t="s">
        <v>61</v>
      </c>
      <c r="E7074" s="121" t="s">
        <v>38</v>
      </c>
      <c r="F7074" s="122">
        <v>6066951</v>
      </c>
      <c r="G7074" s="122">
        <v>978799</v>
      </c>
      <c r="H7074" s="120">
        <v>2019</v>
      </c>
      <c r="I7074" t="str">
        <f>IF(J7074="natural gas",VLOOKUP(D7074,'Cross-Page Data'!$I$4:$J$13,2,FALSE),IF(J7074="solar",VLOOKUP('Form 923'!D7074,'Cross-Page Data'!$I$14:$J$117,2,FALSE),J7074))</f>
        <v>natural gas nonpeaker - preexisting nonretiring</v>
      </c>
      <c r="J7074" t="str">
        <f>VLOOKUP(E7074,'Cross-Page Data'!$D$4:$F$48,3,FALSE)</f>
        <v>natural gas</v>
      </c>
      <c r="K7074" t="b">
        <f t="shared" si="110"/>
        <v>0</v>
      </c>
    </row>
    <row r="7075" spans="1:11">
      <c r="A7075" s="120">
        <v>55076</v>
      </c>
      <c r="B7075" s="121" t="s">
        <v>201</v>
      </c>
      <c r="C7075" s="121" t="s">
        <v>206</v>
      </c>
      <c r="D7075" s="121" t="s">
        <v>68</v>
      </c>
      <c r="E7075" s="121" t="s">
        <v>95</v>
      </c>
      <c r="F7075" s="122">
        <v>11342043</v>
      </c>
      <c r="G7075" s="122">
        <v>970091.93</v>
      </c>
      <c r="H7075" s="120">
        <v>2019</v>
      </c>
      <c r="I7075" t="str">
        <f>IF(J7075="natural gas",VLOOKUP(D7075,'Cross-Page Data'!$I$4:$J$13,2,FALSE),IF(J7075="solar",VLOOKUP('Form 923'!D7075,'Cross-Page Data'!$I$14:$J$117,2,FALSE),J7075))</f>
        <v>lignite</v>
      </c>
      <c r="J7075" t="str">
        <f>VLOOKUP(E7075,'Cross-Page Data'!$D$4:$F$48,3,FALSE)</f>
        <v>lignite</v>
      </c>
      <c r="K7075" t="b">
        <f t="shared" si="110"/>
        <v>1</v>
      </c>
    </row>
    <row r="7076" spans="1:11">
      <c r="A7076" s="120">
        <v>55076</v>
      </c>
      <c r="B7076" s="121" t="s">
        <v>201</v>
      </c>
      <c r="C7076" s="121" t="s">
        <v>206</v>
      </c>
      <c r="D7076" s="121" t="s">
        <v>68</v>
      </c>
      <c r="E7076" s="121" t="s">
        <v>38</v>
      </c>
      <c r="F7076" s="122">
        <v>52637</v>
      </c>
      <c r="G7076" s="122">
        <v>4326.799</v>
      </c>
      <c r="H7076" s="120">
        <v>2019</v>
      </c>
      <c r="I7076" t="str">
        <f>IF(J7076="natural gas",VLOOKUP(D7076,'Cross-Page Data'!$I$4:$J$13,2,FALSE),IF(J7076="solar",VLOOKUP('Form 923'!D7076,'Cross-Page Data'!$I$14:$J$117,2,FALSE),J7076))</f>
        <v>natural gas nonpeaker - preexisting retiring</v>
      </c>
      <c r="J7076" t="str">
        <f>VLOOKUP(E7076,'Cross-Page Data'!$D$4:$F$48,3,FALSE)</f>
        <v>natural gas</v>
      </c>
      <c r="K7076" t="b">
        <f t="shared" si="110"/>
        <v>1</v>
      </c>
    </row>
    <row r="7077" spans="1:11">
      <c r="A7077" s="120">
        <v>55076</v>
      </c>
      <c r="B7077" s="121" t="s">
        <v>201</v>
      </c>
      <c r="C7077" s="121" t="s">
        <v>206</v>
      </c>
      <c r="D7077" s="121" t="s">
        <v>68</v>
      </c>
      <c r="E7077" s="121" t="s">
        <v>150</v>
      </c>
      <c r="F7077" s="122">
        <v>15661662</v>
      </c>
      <c r="G7077" s="122">
        <v>1392447.3</v>
      </c>
      <c r="H7077" s="120">
        <v>2019</v>
      </c>
      <c r="I7077" t="str">
        <f>IF(J7077="natural gas",VLOOKUP(D7077,'Cross-Page Data'!$I$4:$J$13,2,FALSE),IF(J7077="solar",VLOOKUP('Form 923'!D7077,'Cross-Page Data'!$I$14:$J$117,2,FALSE),J7077))</f>
        <v>hard coal</v>
      </c>
      <c r="J7077" t="str">
        <f>VLOOKUP(E7077,'Cross-Page Data'!$D$4:$F$48,3,FALSE)</f>
        <v>hard coal</v>
      </c>
      <c r="K7077" t="b">
        <f t="shared" si="110"/>
        <v>1</v>
      </c>
    </row>
    <row r="7078" spans="1:11">
      <c r="A7078" s="120">
        <v>55077</v>
      </c>
      <c r="B7078" s="121" t="s">
        <v>201</v>
      </c>
      <c r="C7078" s="121" t="s">
        <v>202</v>
      </c>
      <c r="D7078" s="121" t="s">
        <v>39</v>
      </c>
      <c r="E7078" s="121" t="s">
        <v>38</v>
      </c>
      <c r="F7078" s="122">
        <v>110385</v>
      </c>
      <c r="G7078" s="122">
        <v>486350</v>
      </c>
      <c r="H7078" s="120">
        <v>2019</v>
      </c>
      <c r="I7078" t="str">
        <f>IF(J7078="natural gas",VLOOKUP(D7078,'Cross-Page Data'!$I$4:$J$13,2,FALSE),IF(J7078="solar",VLOOKUP('Form 923'!D7078,'Cross-Page Data'!$I$14:$J$117,2,FALSE),J7078))</f>
        <v>natural gas nonpeaker - preexisting nonretiring</v>
      </c>
      <c r="J7078" t="str">
        <f>VLOOKUP(E7078,'Cross-Page Data'!$D$4:$F$48,3,FALSE)</f>
        <v>natural gas</v>
      </c>
      <c r="K7078" t="b">
        <f t="shared" si="110"/>
        <v>1</v>
      </c>
    </row>
    <row r="7079" spans="1:11">
      <c r="A7079" s="120">
        <v>55077</v>
      </c>
      <c r="B7079" s="121" t="s">
        <v>201</v>
      </c>
      <c r="C7079" s="121" t="s">
        <v>202</v>
      </c>
      <c r="D7079" s="121" t="s">
        <v>61</v>
      </c>
      <c r="E7079" s="121" t="s">
        <v>38</v>
      </c>
      <c r="F7079" s="122">
        <v>9979585</v>
      </c>
      <c r="G7079" s="122">
        <v>828152</v>
      </c>
      <c r="H7079" s="120">
        <v>2019</v>
      </c>
      <c r="I7079" t="str">
        <f>IF(J7079="natural gas",VLOOKUP(D7079,'Cross-Page Data'!$I$4:$J$13,2,FALSE),IF(J7079="solar",VLOOKUP('Form 923'!D7079,'Cross-Page Data'!$I$14:$J$117,2,FALSE),J7079))</f>
        <v>natural gas nonpeaker - preexisting nonretiring</v>
      </c>
      <c r="J7079" t="str">
        <f>VLOOKUP(E7079,'Cross-Page Data'!$D$4:$F$48,3,FALSE)</f>
        <v>natural gas</v>
      </c>
      <c r="K7079" t="b">
        <f t="shared" si="110"/>
        <v>1</v>
      </c>
    </row>
    <row r="7080" spans="1:11">
      <c r="A7080" s="120">
        <v>55079</v>
      </c>
      <c r="B7080" s="121" t="s">
        <v>201</v>
      </c>
      <c r="C7080" s="121" t="s">
        <v>206</v>
      </c>
      <c r="D7080" s="121" t="s">
        <v>39</v>
      </c>
      <c r="E7080" s="121" t="s">
        <v>70</v>
      </c>
      <c r="F7080" s="122">
        <v>0</v>
      </c>
      <c r="G7080" s="122">
        <v>0</v>
      </c>
      <c r="H7080" s="120">
        <v>2019</v>
      </c>
      <c r="I7080" t="str">
        <f>IF(J7080="natural gas",VLOOKUP(D7080,'Cross-Page Data'!$I$4:$J$13,2,FALSE),IF(J7080="solar",VLOOKUP('Form 923'!D7080,'Cross-Page Data'!$I$14:$J$117,2,FALSE),J7080))</f>
        <v>heavy or residual fuel oil</v>
      </c>
      <c r="J7080" t="str">
        <f>VLOOKUP(E7080,'Cross-Page Data'!$D$4:$F$48,3,FALSE)</f>
        <v>heavy or residual fuel oil</v>
      </c>
      <c r="K7080" t="b">
        <f t="shared" si="110"/>
        <v>1</v>
      </c>
    </row>
    <row r="7081" spans="1:11">
      <c r="A7081" s="120">
        <v>55079</v>
      </c>
      <c r="B7081" s="121" t="s">
        <v>201</v>
      </c>
      <c r="C7081" s="121" t="s">
        <v>206</v>
      </c>
      <c r="D7081" s="121" t="s">
        <v>39</v>
      </c>
      <c r="E7081" s="121" t="s">
        <v>38</v>
      </c>
      <c r="F7081" s="122">
        <v>0</v>
      </c>
      <c r="G7081" s="122">
        <v>329064</v>
      </c>
      <c r="H7081" s="120">
        <v>2019</v>
      </c>
      <c r="I7081" t="str">
        <f>IF(J7081="natural gas",VLOOKUP(D7081,'Cross-Page Data'!$I$4:$J$13,2,FALSE),IF(J7081="solar",VLOOKUP('Form 923'!D7081,'Cross-Page Data'!$I$14:$J$117,2,FALSE),J7081))</f>
        <v>natural gas nonpeaker - preexisting nonretiring</v>
      </c>
      <c r="J7081" t="str">
        <f>VLOOKUP(E7081,'Cross-Page Data'!$D$4:$F$48,3,FALSE)</f>
        <v>natural gas</v>
      </c>
      <c r="K7081" t="b">
        <f t="shared" si="110"/>
        <v>1</v>
      </c>
    </row>
    <row r="7082" spans="1:11">
      <c r="A7082" s="120">
        <v>55079</v>
      </c>
      <c r="B7082" s="121" t="s">
        <v>201</v>
      </c>
      <c r="C7082" s="121" t="s">
        <v>206</v>
      </c>
      <c r="D7082" s="121" t="s">
        <v>61</v>
      </c>
      <c r="E7082" s="121" t="s">
        <v>70</v>
      </c>
      <c r="F7082" s="122">
        <v>0</v>
      </c>
      <c r="G7082" s="122">
        <v>0</v>
      </c>
      <c r="H7082" s="120">
        <v>2019</v>
      </c>
      <c r="I7082" t="str">
        <f>IF(J7082="natural gas",VLOOKUP(D7082,'Cross-Page Data'!$I$4:$J$13,2,FALSE),IF(J7082="solar",VLOOKUP('Form 923'!D7082,'Cross-Page Data'!$I$14:$J$117,2,FALSE),J7082))</f>
        <v>heavy or residual fuel oil</v>
      </c>
      <c r="J7082" t="str">
        <f>VLOOKUP(E7082,'Cross-Page Data'!$D$4:$F$48,3,FALSE)</f>
        <v>heavy or residual fuel oil</v>
      </c>
      <c r="K7082" t="b">
        <f t="shared" si="110"/>
        <v>1</v>
      </c>
    </row>
    <row r="7083" spans="1:11">
      <c r="A7083" s="120">
        <v>55079</v>
      </c>
      <c r="B7083" s="121" t="s">
        <v>201</v>
      </c>
      <c r="C7083" s="121" t="s">
        <v>206</v>
      </c>
      <c r="D7083" s="121" t="s">
        <v>61</v>
      </c>
      <c r="E7083" s="121" t="s">
        <v>38</v>
      </c>
      <c r="F7083" s="122">
        <v>6617170</v>
      </c>
      <c r="G7083" s="122">
        <v>573761</v>
      </c>
      <c r="H7083" s="120">
        <v>2019</v>
      </c>
      <c r="I7083" t="str">
        <f>IF(J7083="natural gas",VLOOKUP(D7083,'Cross-Page Data'!$I$4:$J$13,2,FALSE),IF(J7083="solar",VLOOKUP('Form 923'!D7083,'Cross-Page Data'!$I$14:$J$117,2,FALSE),J7083))</f>
        <v>natural gas nonpeaker - preexisting nonretiring</v>
      </c>
      <c r="J7083" t="str">
        <f>VLOOKUP(E7083,'Cross-Page Data'!$D$4:$F$48,3,FALSE)</f>
        <v>natural gas</v>
      </c>
      <c r="K7083" t="b">
        <f t="shared" si="110"/>
        <v>1</v>
      </c>
    </row>
    <row r="7084" spans="1:11">
      <c r="A7084" s="120">
        <v>55081</v>
      </c>
      <c r="B7084" s="121" t="s">
        <v>201</v>
      </c>
      <c r="C7084" s="121" t="s">
        <v>202</v>
      </c>
      <c r="D7084" s="121" t="s">
        <v>73</v>
      </c>
      <c r="E7084" s="121" t="s">
        <v>38</v>
      </c>
      <c r="F7084" s="122">
        <v>7002427</v>
      </c>
      <c r="G7084" s="122">
        <v>489287</v>
      </c>
      <c r="H7084" s="120">
        <v>2019</v>
      </c>
      <c r="I7084" t="str">
        <f>IF(J7084="natural gas",VLOOKUP(D7084,'Cross-Page Data'!$I$4:$J$13,2,FALSE),IF(J7084="solar",VLOOKUP('Form 923'!D7084,'Cross-Page Data'!$I$14:$J$117,2,FALSE),J7084))</f>
        <v>natural gas peaker</v>
      </c>
      <c r="J7084" t="str">
        <f>VLOOKUP(E7084,'Cross-Page Data'!$D$4:$F$48,3,FALSE)</f>
        <v>natural gas</v>
      </c>
      <c r="K7084" t="b">
        <f t="shared" si="110"/>
        <v>1</v>
      </c>
    </row>
    <row r="7085" spans="1:11">
      <c r="A7085" s="120">
        <v>55084</v>
      </c>
      <c r="B7085" s="121" t="s">
        <v>205</v>
      </c>
      <c r="C7085" s="121" t="s">
        <v>208</v>
      </c>
      <c r="D7085" s="121" t="s">
        <v>56</v>
      </c>
      <c r="E7085" s="121" t="s">
        <v>38</v>
      </c>
      <c r="F7085" s="122">
        <v>9498183</v>
      </c>
      <c r="G7085" s="122">
        <v>1529666</v>
      </c>
      <c r="H7085" s="120">
        <v>2019</v>
      </c>
      <c r="I7085" t="str">
        <f>IF(J7085="natural gas",VLOOKUP(D7085,'Cross-Page Data'!$I$4:$J$13,2,FALSE),IF(J7085="solar",VLOOKUP('Form 923'!D7085,'Cross-Page Data'!$I$14:$J$117,2,FALSE),J7085))</f>
        <v>natural gas nonpeaker - preexisting nonretiring</v>
      </c>
      <c r="J7085" t="str">
        <f>VLOOKUP(E7085,'Cross-Page Data'!$D$4:$F$48,3,FALSE)</f>
        <v>natural gas</v>
      </c>
      <c r="K7085" t="b">
        <f t="shared" si="110"/>
        <v>0</v>
      </c>
    </row>
    <row r="7086" spans="1:11">
      <c r="A7086" s="120">
        <v>55086</v>
      </c>
      <c r="B7086" s="121" t="s">
        <v>201</v>
      </c>
      <c r="C7086" s="121" t="s">
        <v>206</v>
      </c>
      <c r="D7086" s="121" t="s">
        <v>39</v>
      </c>
      <c r="E7086" s="121" t="s">
        <v>38</v>
      </c>
      <c r="F7086" s="122">
        <v>3081</v>
      </c>
      <c r="G7086" s="122">
        <v>80665</v>
      </c>
      <c r="H7086" s="120">
        <v>2019</v>
      </c>
      <c r="I7086" t="str">
        <f>IF(J7086="natural gas",VLOOKUP(D7086,'Cross-Page Data'!$I$4:$J$13,2,FALSE),IF(J7086="solar",VLOOKUP('Form 923'!D7086,'Cross-Page Data'!$I$14:$J$117,2,FALSE),J7086))</f>
        <v>natural gas nonpeaker - preexisting nonretiring</v>
      </c>
      <c r="J7086" t="str">
        <f>VLOOKUP(E7086,'Cross-Page Data'!$D$4:$F$48,3,FALSE)</f>
        <v>natural gas</v>
      </c>
      <c r="K7086" t="b">
        <f t="shared" si="110"/>
        <v>1</v>
      </c>
    </row>
    <row r="7087" spans="1:11">
      <c r="A7087" s="120">
        <v>55086</v>
      </c>
      <c r="B7087" s="121" t="s">
        <v>201</v>
      </c>
      <c r="C7087" s="121" t="s">
        <v>206</v>
      </c>
      <c r="D7087" s="121" t="s">
        <v>61</v>
      </c>
      <c r="E7087" s="121" t="s">
        <v>38</v>
      </c>
      <c r="F7087" s="122">
        <v>3504096</v>
      </c>
      <c r="G7087" s="122">
        <v>286588</v>
      </c>
      <c r="H7087" s="120">
        <v>2019</v>
      </c>
      <c r="I7087" t="str">
        <f>IF(J7087="natural gas",VLOOKUP(D7087,'Cross-Page Data'!$I$4:$J$13,2,FALSE),IF(J7087="solar",VLOOKUP('Form 923'!D7087,'Cross-Page Data'!$I$14:$J$117,2,FALSE),J7087))</f>
        <v>natural gas nonpeaker - preexisting nonretiring</v>
      </c>
      <c r="J7087" t="str">
        <f>VLOOKUP(E7087,'Cross-Page Data'!$D$4:$F$48,3,FALSE)</f>
        <v>natural gas</v>
      </c>
      <c r="K7087" t="b">
        <f t="shared" si="110"/>
        <v>1</v>
      </c>
    </row>
    <row r="7088" spans="1:11">
      <c r="A7088" s="120">
        <v>55087</v>
      </c>
      <c r="B7088" s="121" t="s">
        <v>201</v>
      </c>
      <c r="C7088" s="121" t="s">
        <v>202</v>
      </c>
      <c r="D7088" s="121" t="s">
        <v>39</v>
      </c>
      <c r="E7088" s="121" t="s">
        <v>38</v>
      </c>
      <c r="F7088" s="122">
        <v>1019495</v>
      </c>
      <c r="G7088" s="122">
        <v>1321836</v>
      </c>
      <c r="H7088" s="120">
        <v>2019</v>
      </c>
      <c r="I7088" t="str">
        <f>IF(J7088="natural gas",VLOOKUP(D7088,'Cross-Page Data'!$I$4:$J$13,2,FALSE),IF(J7088="solar",VLOOKUP('Form 923'!D7088,'Cross-Page Data'!$I$14:$J$117,2,FALSE),J7088))</f>
        <v>natural gas nonpeaker - preexisting nonretiring</v>
      </c>
      <c r="J7088" t="str">
        <f>VLOOKUP(E7088,'Cross-Page Data'!$D$4:$F$48,3,FALSE)</f>
        <v>natural gas</v>
      </c>
      <c r="K7088" t="b">
        <f t="shared" si="110"/>
        <v>1</v>
      </c>
    </row>
    <row r="7089" spans="1:11">
      <c r="A7089" s="120">
        <v>55087</v>
      </c>
      <c r="B7089" s="121" t="s">
        <v>201</v>
      </c>
      <c r="C7089" s="121" t="s">
        <v>202</v>
      </c>
      <c r="D7089" s="121" t="s">
        <v>61</v>
      </c>
      <c r="E7089" s="121" t="s">
        <v>38</v>
      </c>
      <c r="F7089" s="122">
        <v>26456505</v>
      </c>
      <c r="G7089" s="122">
        <v>2418640</v>
      </c>
      <c r="H7089" s="120">
        <v>2019</v>
      </c>
      <c r="I7089" t="str">
        <f>IF(J7089="natural gas",VLOOKUP(D7089,'Cross-Page Data'!$I$4:$J$13,2,FALSE),IF(J7089="solar",VLOOKUP('Form 923'!D7089,'Cross-Page Data'!$I$14:$J$117,2,FALSE),J7089))</f>
        <v>natural gas nonpeaker - preexisting nonretiring</v>
      </c>
      <c r="J7089" t="str">
        <f>VLOOKUP(E7089,'Cross-Page Data'!$D$4:$F$48,3,FALSE)</f>
        <v>natural gas</v>
      </c>
      <c r="K7089" t="b">
        <f t="shared" si="110"/>
        <v>1</v>
      </c>
    </row>
    <row r="7090" spans="1:11">
      <c r="A7090" s="120">
        <v>55087</v>
      </c>
      <c r="B7090" s="121" t="s">
        <v>201</v>
      </c>
      <c r="C7090" s="121" t="s">
        <v>202</v>
      </c>
      <c r="D7090" s="121" t="s">
        <v>73</v>
      </c>
      <c r="E7090" s="121" t="s">
        <v>38</v>
      </c>
      <c r="F7090" s="122">
        <v>3890249</v>
      </c>
      <c r="G7090" s="122">
        <v>335185</v>
      </c>
      <c r="H7090" s="120">
        <v>2019</v>
      </c>
      <c r="I7090" t="str">
        <f>IF(J7090="natural gas",VLOOKUP(D7090,'Cross-Page Data'!$I$4:$J$13,2,FALSE),IF(J7090="solar",VLOOKUP('Form 923'!D7090,'Cross-Page Data'!$I$14:$J$117,2,FALSE),J7090))</f>
        <v>natural gas peaker</v>
      </c>
      <c r="J7090" t="str">
        <f>VLOOKUP(E7090,'Cross-Page Data'!$D$4:$F$48,3,FALSE)</f>
        <v>natural gas</v>
      </c>
      <c r="K7090" t="b">
        <f t="shared" si="110"/>
        <v>1</v>
      </c>
    </row>
    <row r="7091" spans="1:11">
      <c r="A7091" s="120">
        <v>55088</v>
      </c>
      <c r="B7091" s="121" t="s">
        <v>205</v>
      </c>
      <c r="C7091" s="121" t="s">
        <v>208</v>
      </c>
      <c r="D7091" s="121" t="s">
        <v>73</v>
      </c>
      <c r="E7091" s="121" t="s">
        <v>38</v>
      </c>
      <c r="F7091" s="122">
        <v>27607258</v>
      </c>
      <c r="G7091" s="122">
        <v>3716290.1</v>
      </c>
      <c r="H7091" s="120">
        <v>2019</v>
      </c>
      <c r="I7091" t="str">
        <f>IF(J7091="natural gas",VLOOKUP(D7091,'Cross-Page Data'!$I$4:$J$13,2,FALSE),IF(J7091="solar",VLOOKUP('Form 923'!D7091,'Cross-Page Data'!$I$14:$J$117,2,FALSE),J7091))</f>
        <v>natural gas peaker</v>
      </c>
      <c r="J7091" t="str">
        <f>VLOOKUP(E7091,'Cross-Page Data'!$D$4:$F$48,3,FALSE)</f>
        <v>natural gas</v>
      </c>
      <c r="K7091" t="b">
        <f t="shared" si="110"/>
        <v>0</v>
      </c>
    </row>
    <row r="7092" spans="1:11">
      <c r="A7092" s="120">
        <v>55088</v>
      </c>
      <c r="B7092" s="121" t="s">
        <v>205</v>
      </c>
      <c r="C7092" s="121" t="s">
        <v>208</v>
      </c>
      <c r="D7092" s="121" t="s">
        <v>68</v>
      </c>
      <c r="E7092" s="121" t="s">
        <v>49</v>
      </c>
      <c r="F7092" s="122">
        <v>7255308</v>
      </c>
      <c r="G7092" s="122">
        <v>1542941.1</v>
      </c>
      <c r="H7092" s="120">
        <v>2019</v>
      </c>
      <c r="I7092" t="str">
        <f>IF(J7092="natural gas",VLOOKUP(D7092,'Cross-Page Data'!$I$4:$J$13,2,FALSE),IF(J7092="solar",VLOOKUP('Form 923'!D7092,'Cross-Page Data'!$I$14:$J$117,2,FALSE),J7092))</f>
        <v>other</v>
      </c>
      <c r="J7092" t="str">
        <f>VLOOKUP(E7092,'Cross-Page Data'!$D$4:$F$48,3,FALSE)</f>
        <v>other</v>
      </c>
      <c r="K7092" t="b">
        <f t="shared" si="110"/>
        <v>0</v>
      </c>
    </row>
    <row r="7093" spans="1:11">
      <c r="A7093" s="120">
        <v>55088</v>
      </c>
      <c r="B7093" s="121" t="s">
        <v>205</v>
      </c>
      <c r="C7093" s="121" t="s">
        <v>208</v>
      </c>
      <c r="D7093" s="121" t="s">
        <v>68</v>
      </c>
      <c r="E7093" s="121" t="s">
        <v>38</v>
      </c>
      <c r="F7093" s="122">
        <v>1044040</v>
      </c>
      <c r="G7093" s="122">
        <v>223485.85</v>
      </c>
      <c r="H7093" s="120">
        <v>2019</v>
      </c>
      <c r="I7093" t="str">
        <f>IF(J7093="natural gas",VLOOKUP(D7093,'Cross-Page Data'!$I$4:$J$13,2,FALSE),IF(J7093="solar",VLOOKUP('Form 923'!D7093,'Cross-Page Data'!$I$14:$J$117,2,FALSE),J7093))</f>
        <v>natural gas nonpeaker - preexisting retiring</v>
      </c>
      <c r="J7093" t="str">
        <f>VLOOKUP(E7093,'Cross-Page Data'!$D$4:$F$48,3,FALSE)</f>
        <v>natural gas</v>
      </c>
      <c r="K7093" t="b">
        <f t="shared" si="110"/>
        <v>0</v>
      </c>
    </row>
    <row r="7094" spans="1:11">
      <c r="A7094" s="120">
        <v>55089</v>
      </c>
      <c r="B7094" s="121" t="s">
        <v>205</v>
      </c>
      <c r="C7094" s="121" t="s">
        <v>209</v>
      </c>
      <c r="D7094" s="121" t="s">
        <v>39</v>
      </c>
      <c r="E7094" s="121" t="s">
        <v>38</v>
      </c>
      <c r="F7094" s="122">
        <v>762012</v>
      </c>
      <c r="G7094" s="122">
        <v>1995395.8</v>
      </c>
      <c r="H7094" s="120">
        <v>2019</v>
      </c>
      <c r="I7094" t="str">
        <f>IF(J7094="natural gas",VLOOKUP(D7094,'Cross-Page Data'!$I$4:$J$13,2,FALSE),IF(J7094="solar",VLOOKUP('Form 923'!D7094,'Cross-Page Data'!$I$14:$J$117,2,FALSE),J7094))</f>
        <v>natural gas nonpeaker - preexisting nonretiring</v>
      </c>
      <c r="J7094" t="str">
        <f>VLOOKUP(E7094,'Cross-Page Data'!$D$4:$F$48,3,FALSE)</f>
        <v>natural gas</v>
      </c>
      <c r="K7094" t="b">
        <f t="shared" si="110"/>
        <v>0</v>
      </c>
    </row>
    <row r="7095" spans="1:11">
      <c r="A7095" s="120">
        <v>55089</v>
      </c>
      <c r="B7095" s="121" t="s">
        <v>205</v>
      </c>
      <c r="C7095" s="121" t="s">
        <v>209</v>
      </c>
      <c r="D7095" s="121" t="s">
        <v>39</v>
      </c>
      <c r="E7095" s="121" t="s">
        <v>140</v>
      </c>
      <c r="F7095" s="122">
        <v>254210</v>
      </c>
      <c r="G7095" s="122">
        <v>38445.193</v>
      </c>
      <c r="H7095" s="120">
        <v>2019</v>
      </c>
      <c r="I7095" t="str">
        <f>IF(J7095="natural gas",VLOOKUP(D7095,'Cross-Page Data'!$I$4:$J$13,2,FALSE),IF(J7095="solar",VLOOKUP('Form 923'!D7095,'Cross-Page Data'!$I$14:$J$117,2,FALSE),J7095))</f>
        <v>other</v>
      </c>
      <c r="J7095" t="str">
        <f>VLOOKUP(E7095,'Cross-Page Data'!$D$4:$F$48,3,FALSE)</f>
        <v>other</v>
      </c>
      <c r="K7095" t="b">
        <f t="shared" si="110"/>
        <v>0</v>
      </c>
    </row>
    <row r="7096" spans="1:11">
      <c r="A7096" s="120">
        <v>55089</v>
      </c>
      <c r="B7096" s="121" t="s">
        <v>205</v>
      </c>
      <c r="C7096" s="121" t="s">
        <v>209</v>
      </c>
      <c r="D7096" s="121" t="s">
        <v>61</v>
      </c>
      <c r="E7096" s="121" t="s">
        <v>38</v>
      </c>
      <c r="F7096" s="122">
        <v>37845447</v>
      </c>
      <c r="G7096" s="122">
        <v>3739935</v>
      </c>
      <c r="H7096" s="120">
        <v>2019</v>
      </c>
      <c r="I7096" t="str">
        <f>IF(J7096="natural gas",VLOOKUP(D7096,'Cross-Page Data'!$I$4:$J$13,2,FALSE),IF(J7096="solar",VLOOKUP('Form 923'!D7096,'Cross-Page Data'!$I$14:$J$117,2,FALSE),J7096))</f>
        <v>natural gas nonpeaker - preexisting nonretiring</v>
      </c>
      <c r="J7096" t="str">
        <f>VLOOKUP(E7096,'Cross-Page Data'!$D$4:$F$48,3,FALSE)</f>
        <v>natural gas</v>
      </c>
      <c r="K7096" t="b">
        <f t="shared" si="110"/>
        <v>0</v>
      </c>
    </row>
    <row r="7097" spans="1:11">
      <c r="A7097" s="120">
        <v>55089</v>
      </c>
      <c r="B7097" s="121" t="s">
        <v>205</v>
      </c>
      <c r="C7097" s="121" t="s">
        <v>209</v>
      </c>
      <c r="D7097" s="121" t="s">
        <v>61</v>
      </c>
      <c r="E7097" s="121" t="s">
        <v>140</v>
      </c>
      <c r="F7097" s="122">
        <v>0</v>
      </c>
      <c r="G7097" s="122">
        <v>0</v>
      </c>
      <c r="H7097" s="120">
        <v>2019</v>
      </c>
      <c r="I7097" t="str">
        <f>IF(J7097="natural gas",VLOOKUP(D7097,'Cross-Page Data'!$I$4:$J$13,2,FALSE),IF(J7097="solar",VLOOKUP('Form 923'!D7097,'Cross-Page Data'!$I$14:$J$117,2,FALSE),J7097))</f>
        <v>other</v>
      </c>
      <c r="J7097" t="str">
        <f>VLOOKUP(E7097,'Cross-Page Data'!$D$4:$F$48,3,FALSE)</f>
        <v>other</v>
      </c>
      <c r="K7097" t="b">
        <f t="shared" si="110"/>
        <v>0</v>
      </c>
    </row>
    <row r="7098" spans="1:11">
      <c r="A7098" s="120">
        <v>55090</v>
      </c>
      <c r="B7098" s="121" t="s">
        <v>205</v>
      </c>
      <c r="C7098" s="121" t="s">
        <v>208</v>
      </c>
      <c r="D7098" s="121" t="s">
        <v>68</v>
      </c>
      <c r="E7098" s="121" t="s">
        <v>176</v>
      </c>
      <c r="F7098" s="122">
        <v>201946</v>
      </c>
      <c r="G7098" s="122">
        <v>37288</v>
      </c>
      <c r="H7098" s="120">
        <v>2019</v>
      </c>
      <c r="I7098" t="str">
        <f>IF(J7098="natural gas",VLOOKUP(D7098,'Cross-Page Data'!$I$4:$J$13,2,FALSE),IF(J7098="solar",VLOOKUP('Form 923'!D7098,'Cross-Page Data'!$I$14:$J$117,2,FALSE),J7098))</f>
        <v>biomass</v>
      </c>
      <c r="J7098" t="str">
        <f>VLOOKUP(E7098,'Cross-Page Data'!$D$4:$F$48,3,FALSE)</f>
        <v>biomass</v>
      </c>
      <c r="K7098" t="b">
        <f t="shared" si="110"/>
        <v>0</v>
      </c>
    </row>
    <row r="7099" spans="1:11">
      <c r="A7099" s="120">
        <v>55091</v>
      </c>
      <c r="B7099" s="121" t="s">
        <v>201</v>
      </c>
      <c r="C7099" s="121" t="s">
        <v>206</v>
      </c>
      <c r="D7099" s="121" t="s">
        <v>56</v>
      </c>
      <c r="E7099" s="121" t="s">
        <v>38</v>
      </c>
      <c r="F7099" s="122">
        <v>42382315</v>
      </c>
      <c r="G7099" s="122">
        <v>5536838</v>
      </c>
      <c r="H7099" s="120">
        <v>2019</v>
      </c>
      <c r="I7099" t="str">
        <f>IF(J7099="natural gas",VLOOKUP(D7099,'Cross-Page Data'!$I$4:$J$13,2,FALSE),IF(J7099="solar",VLOOKUP('Form 923'!D7099,'Cross-Page Data'!$I$14:$J$117,2,FALSE),J7099))</f>
        <v>natural gas nonpeaker - preexisting nonretiring</v>
      </c>
      <c r="J7099" t="str">
        <f>VLOOKUP(E7099,'Cross-Page Data'!$D$4:$F$48,3,FALSE)</f>
        <v>natural gas</v>
      </c>
      <c r="K7099" t="b">
        <f t="shared" si="110"/>
        <v>1</v>
      </c>
    </row>
    <row r="7100" spans="1:11">
      <c r="A7100" s="120">
        <v>55093</v>
      </c>
      <c r="B7100" s="121" t="s">
        <v>201</v>
      </c>
      <c r="C7100" s="121" t="s">
        <v>206</v>
      </c>
      <c r="D7100" s="121" t="s">
        <v>79</v>
      </c>
      <c r="E7100" s="121" t="s">
        <v>90</v>
      </c>
      <c r="F7100" s="122">
        <v>176410</v>
      </c>
      <c r="G7100" s="122">
        <v>13996</v>
      </c>
      <c r="H7100" s="120">
        <v>2019</v>
      </c>
      <c r="I7100" t="str">
        <f>IF(J7100="natural gas",VLOOKUP(D7100,'Cross-Page Data'!$I$4:$J$13,2,FALSE),IF(J7100="solar",VLOOKUP('Form 923'!D7100,'Cross-Page Data'!$I$14:$J$117,2,FALSE),J7100))</f>
        <v>biomass</v>
      </c>
      <c r="J7100" t="str">
        <f>VLOOKUP(E7100,'Cross-Page Data'!$D$4:$F$48,3,FALSE)</f>
        <v>biomass</v>
      </c>
      <c r="K7100" t="b">
        <f t="shared" si="110"/>
        <v>1</v>
      </c>
    </row>
    <row r="7101" spans="1:11">
      <c r="A7101" s="120">
        <v>55094</v>
      </c>
      <c r="B7101" s="121" t="s">
        <v>205</v>
      </c>
      <c r="C7101" s="121" t="s">
        <v>208</v>
      </c>
      <c r="D7101" s="121" t="s">
        <v>79</v>
      </c>
      <c r="E7101" s="121" t="s">
        <v>90</v>
      </c>
      <c r="F7101" s="122">
        <v>441228</v>
      </c>
      <c r="G7101" s="122">
        <v>43105.481</v>
      </c>
      <c r="H7101" s="120">
        <v>2019</v>
      </c>
      <c r="I7101" t="str">
        <f>IF(J7101="natural gas",VLOOKUP(D7101,'Cross-Page Data'!$I$4:$J$13,2,FALSE),IF(J7101="solar",VLOOKUP('Form 923'!D7101,'Cross-Page Data'!$I$14:$J$117,2,FALSE),J7101))</f>
        <v>biomass</v>
      </c>
      <c r="J7101" t="str">
        <f>VLOOKUP(E7101,'Cross-Page Data'!$D$4:$F$48,3,FALSE)</f>
        <v>biomass</v>
      </c>
      <c r="K7101" t="b">
        <f t="shared" si="110"/>
        <v>0</v>
      </c>
    </row>
    <row r="7102" spans="1:11">
      <c r="A7102" s="120">
        <v>55094</v>
      </c>
      <c r="B7102" s="121" t="s">
        <v>205</v>
      </c>
      <c r="C7102" s="121" t="s">
        <v>208</v>
      </c>
      <c r="D7102" s="121" t="s">
        <v>79</v>
      </c>
      <c r="E7102" s="121" t="s">
        <v>130</v>
      </c>
      <c r="F7102" s="122">
        <v>55793</v>
      </c>
      <c r="G7102" s="122">
        <v>5450.519</v>
      </c>
      <c r="H7102" s="120">
        <v>2019</v>
      </c>
      <c r="I7102" t="str">
        <f>IF(J7102="natural gas",VLOOKUP(D7102,'Cross-Page Data'!$I$4:$J$13,2,FALSE),IF(J7102="solar",VLOOKUP('Form 923'!D7102,'Cross-Page Data'!$I$14:$J$117,2,FALSE),J7102))</f>
        <v>biomass</v>
      </c>
      <c r="J7102" t="str">
        <f>VLOOKUP(E7102,'Cross-Page Data'!$D$4:$F$48,3,FALSE)</f>
        <v>biomass</v>
      </c>
      <c r="K7102" t="b">
        <f t="shared" si="110"/>
        <v>0</v>
      </c>
    </row>
    <row r="7103" spans="1:11">
      <c r="A7103" s="120">
        <v>55096</v>
      </c>
      <c r="B7103" s="121" t="s">
        <v>205</v>
      </c>
      <c r="C7103" s="121" t="s">
        <v>208</v>
      </c>
      <c r="D7103" s="121" t="s">
        <v>73</v>
      </c>
      <c r="E7103" s="121" t="s">
        <v>38</v>
      </c>
      <c r="F7103" s="122">
        <v>900900</v>
      </c>
      <c r="G7103" s="122">
        <v>214236</v>
      </c>
      <c r="H7103" s="120">
        <v>2019</v>
      </c>
      <c r="I7103" t="str">
        <f>IF(J7103="natural gas",VLOOKUP(D7103,'Cross-Page Data'!$I$4:$J$13,2,FALSE),IF(J7103="solar",VLOOKUP('Form 923'!D7103,'Cross-Page Data'!$I$14:$J$117,2,FALSE),J7103))</f>
        <v>natural gas peaker</v>
      </c>
      <c r="J7103" t="str">
        <f>VLOOKUP(E7103,'Cross-Page Data'!$D$4:$F$48,3,FALSE)</f>
        <v>natural gas</v>
      </c>
      <c r="K7103" t="b">
        <f t="shared" si="110"/>
        <v>0</v>
      </c>
    </row>
    <row r="7104" spans="1:11">
      <c r="A7104" s="120">
        <v>55096</v>
      </c>
      <c r="B7104" s="121" t="s">
        <v>205</v>
      </c>
      <c r="C7104" s="121" t="s">
        <v>208</v>
      </c>
      <c r="D7104" s="121" t="s">
        <v>68</v>
      </c>
      <c r="E7104" s="121" t="s">
        <v>38</v>
      </c>
      <c r="F7104" s="122">
        <v>137567</v>
      </c>
      <c r="G7104" s="122">
        <v>32736</v>
      </c>
      <c r="H7104" s="120">
        <v>2019</v>
      </c>
      <c r="I7104" t="str">
        <f>IF(J7104="natural gas",VLOOKUP(D7104,'Cross-Page Data'!$I$4:$J$13,2,FALSE),IF(J7104="solar",VLOOKUP('Form 923'!D7104,'Cross-Page Data'!$I$14:$J$117,2,FALSE),J7104))</f>
        <v>natural gas nonpeaker - preexisting retiring</v>
      </c>
      <c r="J7104" t="str">
        <f>VLOOKUP(E7104,'Cross-Page Data'!$D$4:$F$48,3,FALSE)</f>
        <v>natural gas</v>
      </c>
      <c r="K7104" t="b">
        <f t="shared" si="110"/>
        <v>0</v>
      </c>
    </row>
    <row r="7105" spans="1:11">
      <c r="A7105" s="120">
        <v>55097</v>
      </c>
      <c r="B7105" s="121" t="s">
        <v>201</v>
      </c>
      <c r="C7105" s="121" t="s">
        <v>206</v>
      </c>
      <c r="D7105" s="121" t="s">
        <v>39</v>
      </c>
      <c r="E7105" s="121" t="s">
        <v>38</v>
      </c>
      <c r="F7105" s="122">
        <v>1787855</v>
      </c>
      <c r="G7105" s="122">
        <v>2597492</v>
      </c>
      <c r="H7105" s="120">
        <v>2019</v>
      </c>
      <c r="I7105" t="str">
        <f>IF(J7105="natural gas",VLOOKUP(D7105,'Cross-Page Data'!$I$4:$J$13,2,FALSE),IF(J7105="solar",VLOOKUP('Form 923'!D7105,'Cross-Page Data'!$I$14:$J$117,2,FALSE),J7105))</f>
        <v>natural gas nonpeaker - preexisting nonretiring</v>
      </c>
      <c r="J7105" t="str">
        <f>VLOOKUP(E7105,'Cross-Page Data'!$D$4:$F$48,3,FALSE)</f>
        <v>natural gas</v>
      </c>
      <c r="K7105" t="b">
        <f t="shared" si="110"/>
        <v>1</v>
      </c>
    </row>
    <row r="7106" spans="1:11">
      <c r="A7106" s="120">
        <v>55097</v>
      </c>
      <c r="B7106" s="121" t="s">
        <v>201</v>
      </c>
      <c r="C7106" s="121" t="s">
        <v>206</v>
      </c>
      <c r="D7106" s="121" t="s">
        <v>61</v>
      </c>
      <c r="E7106" s="121" t="s">
        <v>38</v>
      </c>
      <c r="F7106" s="122">
        <v>48322067</v>
      </c>
      <c r="G7106" s="122">
        <v>4406795</v>
      </c>
      <c r="H7106" s="120">
        <v>2019</v>
      </c>
      <c r="I7106" t="str">
        <f>IF(J7106="natural gas",VLOOKUP(D7106,'Cross-Page Data'!$I$4:$J$13,2,FALSE),IF(J7106="solar",VLOOKUP('Form 923'!D7106,'Cross-Page Data'!$I$14:$J$117,2,FALSE),J7106))</f>
        <v>natural gas nonpeaker - preexisting nonretiring</v>
      </c>
      <c r="J7106" t="str">
        <f>VLOOKUP(E7106,'Cross-Page Data'!$D$4:$F$48,3,FALSE)</f>
        <v>natural gas</v>
      </c>
      <c r="K7106" t="b">
        <f t="shared" si="110"/>
        <v>1</v>
      </c>
    </row>
    <row r="7107" spans="1:11">
      <c r="A7107" s="120">
        <v>55099</v>
      </c>
      <c r="B7107" s="121" t="s">
        <v>201</v>
      </c>
      <c r="C7107" s="121" t="s">
        <v>206</v>
      </c>
      <c r="D7107" s="121" t="s">
        <v>73</v>
      </c>
      <c r="E7107" s="121" t="s">
        <v>38</v>
      </c>
      <c r="F7107" s="122">
        <v>47547</v>
      </c>
      <c r="G7107" s="122">
        <v>2570</v>
      </c>
      <c r="H7107" s="120">
        <v>2019</v>
      </c>
      <c r="I7107" t="str">
        <f>IF(J7107="natural gas",VLOOKUP(D7107,'Cross-Page Data'!$I$4:$J$13,2,FALSE),IF(J7107="solar",VLOOKUP('Form 923'!D7107,'Cross-Page Data'!$I$14:$J$117,2,FALSE),J7107))</f>
        <v>natural gas peaker</v>
      </c>
      <c r="J7107" t="str">
        <f>VLOOKUP(E7107,'Cross-Page Data'!$D$4:$F$48,3,FALSE)</f>
        <v>natural gas</v>
      </c>
      <c r="K7107" t="b">
        <f t="shared" si="110"/>
        <v>1</v>
      </c>
    </row>
    <row r="7108" spans="1:11">
      <c r="A7108" s="120">
        <v>55100</v>
      </c>
      <c r="B7108" s="121" t="s">
        <v>201</v>
      </c>
      <c r="C7108" s="121" t="s">
        <v>206</v>
      </c>
      <c r="D7108" s="121" t="s">
        <v>39</v>
      </c>
      <c r="E7108" s="121" t="s">
        <v>38</v>
      </c>
      <c r="F7108" s="122">
        <v>0</v>
      </c>
      <c r="G7108" s="122">
        <v>23905</v>
      </c>
      <c r="H7108" s="120">
        <v>2019</v>
      </c>
      <c r="I7108" t="str">
        <f>IF(J7108="natural gas",VLOOKUP(D7108,'Cross-Page Data'!$I$4:$J$13,2,FALSE),IF(J7108="solar",VLOOKUP('Form 923'!D7108,'Cross-Page Data'!$I$14:$J$117,2,FALSE),J7108))</f>
        <v>natural gas nonpeaker - preexisting nonretiring</v>
      </c>
      <c r="J7108" t="str">
        <f>VLOOKUP(E7108,'Cross-Page Data'!$D$4:$F$48,3,FALSE)</f>
        <v>natural gas</v>
      </c>
      <c r="K7108" t="b">
        <f t="shared" si="110"/>
        <v>1</v>
      </c>
    </row>
    <row r="7109" spans="1:11">
      <c r="A7109" s="120">
        <v>55100</v>
      </c>
      <c r="B7109" s="121" t="s">
        <v>201</v>
      </c>
      <c r="C7109" s="121" t="s">
        <v>206</v>
      </c>
      <c r="D7109" s="121" t="s">
        <v>61</v>
      </c>
      <c r="E7109" s="121" t="s">
        <v>38</v>
      </c>
      <c r="F7109" s="122">
        <v>497842</v>
      </c>
      <c r="G7109" s="122">
        <v>38511</v>
      </c>
      <c r="H7109" s="120">
        <v>2019</v>
      </c>
      <c r="I7109" t="str">
        <f>IF(J7109="natural gas",VLOOKUP(D7109,'Cross-Page Data'!$I$4:$J$13,2,FALSE),IF(J7109="solar",VLOOKUP('Form 923'!D7109,'Cross-Page Data'!$I$14:$J$117,2,FALSE),J7109))</f>
        <v>natural gas nonpeaker - preexisting nonretiring</v>
      </c>
      <c r="J7109" t="str">
        <f>VLOOKUP(E7109,'Cross-Page Data'!$D$4:$F$48,3,FALSE)</f>
        <v>natural gas</v>
      </c>
      <c r="K7109" t="b">
        <f t="shared" si="110"/>
        <v>1</v>
      </c>
    </row>
    <row r="7110" spans="1:11">
      <c r="A7110" s="120">
        <v>55101</v>
      </c>
      <c r="B7110" s="121" t="s">
        <v>201</v>
      </c>
      <c r="C7110" s="121" t="s">
        <v>206</v>
      </c>
      <c r="D7110" s="121" t="s">
        <v>73</v>
      </c>
      <c r="E7110" s="121" t="s">
        <v>38</v>
      </c>
      <c r="F7110" s="122">
        <v>741237</v>
      </c>
      <c r="G7110" s="122">
        <v>60651</v>
      </c>
      <c r="H7110" s="120">
        <v>2019</v>
      </c>
      <c r="I7110" t="str">
        <f>IF(J7110="natural gas",VLOOKUP(D7110,'Cross-Page Data'!$I$4:$J$13,2,FALSE),IF(J7110="solar",VLOOKUP('Form 923'!D7110,'Cross-Page Data'!$I$14:$J$117,2,FALSE),J7110))</f>
        <v>natural gas peaker</v>
      </c>
      <c r="J7110" t="str">
        <f>VLOOKUP(E7110,'Cross-Page Data'!$D$4:$F$48,3,FALSE)</f>
        <v>natural gas</v>
      </c>
      <c r="K7110" t="b">
        <f t="shared" si="110"/>
        <v>1</v>
      </c>
    </row>
    <row r="7111" spans="1:11">
      <c r="A7111" s="120">
        <v>55102</v>
      </c>
      <c r="B7111" s="121" t="s">
        <v>201</v>
      </c>
      <c r="C7111" s="121" t="s">
        <v>206</v>
      </c>
      <c r="D7111" s="121" t="s">
        <v>73</v>
      </c>
      <c r="E7111" s="121" t="s">
        <v>38</v>
      </c>
      <c r="F7111" s="122">
        <v>216021</v>
      </c>
      <c r="G7111" s="122">
        <v>11461</v>
      </c>
      <c r="H7111" s="120">
        <v>2019</v>
      </c>
      <c r="I7111" t="str">
        <f>IF(J7111="natural gas",VLOOKUP(D7111,'Cross-Page Data'!$I$4:$J$13,2,FALSE),IF(J7111="solar",VLOOKUP('Form 923'!D7111,'Cross-Page Data'!$I$14:$J$117,2,FALSE),J7111))</f>
        <v>natural gas peaker</v>
      </c>
      <c r="J7111" t="str">
        <f>VLOOKUP(E7111,'Cross-Page Data'!$D$4:$F$48,3,FALSE)</f>
        <v>natural gas</v>
      </c>
      <c r="K7111" t="b">
        <f t="shared" ref="K7111:K7174" si="111">IF(AND($N$6=FALSE,OR(C7111="Commercial NAICS Cogen",C7111="Industrial NAICS Cogen",C7111="NAICS-22 Cogen")),FALSE,IF(AND($N$7=FALSE,OR(C7111="Commercial NAICS Cogen",C7111="Commercial NAICS Non-Cogen",C7111="industrial NAICS Cogen",C7111="industrial NAICS non-cogen")),FALSE,TRUE))</f>
        <v>1</v>
      </c>
    </row>
    <row r="7112" spans="1:11">
      <c r="A7112" s="120">
        <v>55103</v>
      </c>
      <c r="B7112" s="121" t="s">
        <v>205</v>
      </c>
      <c r="C7112" s="121" t="s">
        <v>208</v>
      </c>
      <c r="D7112" s="121" t="s">
        <v>39</v>
      </c>
      <c r="E7112" s="121" t="s">
        <v>38</v>
      </c>
      <c r="F7112" s="122">
        <v>299908</v>
      </c>
      <c r="G7112" s="122">
        <v>1148635.2</v>
      </c>
      <c r="H7112" s="120">
        <v>2019</v>
      </c>
      <c r="I7112" t="str">
        <f>IF(J7112="natural gas",VLOOKUP(D7112,'Cross-Page Data'!$I$4:$J$13,2,FALSE),IF(J7112="solar",VLOOKUP('Form 923'!D7112,'Cross-Page Data'!$I$14:$J$117,2,FALSE),J7112))</f>
        <v>natural gas nonpeaker - preexisting nonretiring</v>
      </c>
      <c r="J7112" t="str">
        <f>VLOOKUP(E7112,'Cross-Page Data'!$D$4:$F$48,3,FALSE)</f>
        <v>natural gas</v>
      </c>
      <c r="K7112" t="b">
        <f t="shared" si="111"/>
        <v>0</v>
      </c>
    </row>
    <row r="7113" spans="1:11">
      <c r="A7113" s="120">
        <v>55103</v>
      </c>
      <c r="B7113" s="121" t="s">
        <v>205</v>
      </c>
      <c r="C7113" s="121" t="s">
        <v>208</v>
      </c>
      <c r="D7113" s="121" t="s">
        <v>61</v>
      </c>
      <c r="E7113" s="121" t="s">
        <v>38</v>
      </c>
      <c r="F7113" s="122">
        <v>23639874</v>
      </c>
      <c r="G7113" s="122">
        <v>2163022.4</v>
      </c>
      <c r="H7113" s="120">
        <v>2019</v>
      </c>
      <c r="I7113" t="str">
        <f>IF(J7113="natural gas",VLOOKUP(D7113,'Cross-Page Data'!$I$4:$J$13,2,FALSE),IF(J7113="solar",VLOOKUP('Form 923'!D7113,'Cross-Page Data'!$I$14:$J$117,2,FALSE),J7113))</f>
        <v>natural gas nonpeaker - preexisting nonretiring</v>
      </c>
      <c r="J7113" t="str">
        <f>VLOOKUP(E7113,'Cross-Page Data'!$D$4:$F$48,3,FALSE)</f>
        <v>natural gas</v>
      </c>
      <c r="K7113" t="b">
        <f t="shared" si="111"/>
        <v>0</v>
      </c>
    </row>
    <row r="7114" spans="1:11">
      <c r="A7114" s="120">
        <v>55104</v>
      </c>
      <c r="B7114" s="121" t="s">
        <v>205</v>
      </c>
      <c r="C7114" s="121" t="s">
        <v>208</v>
      </c>
      <c r="D7114" s="121" t="s">
        <v>39</v>
      </c>
      <c r="E7114" s="121" t="s">
        <v>38</v>
      </c>
      <c r="F7114" s="122">
        <v>736748</v>
      </c>
      <c r="G7114" s="122">
        <v>85147</v>
      </c>
      <c r="H7114" s="120">
        <v>2019</v>
      </c>
      <c r="I7114" t="str">
        <f>IF(J7114="natural gas",VLOOKUP(D7114,'Cross-Page Data'!$I$4:$J$13,2,FALSE),IF(J7114="solar",VLOOKUP('Form 923'!D7114,'Cross-Page Data'!$I$14:$J$117,2,FALSE),J7114))</f>
        <v>natural gas nonpeaker - preexisting nonretiring</v>
      </c>
      <c r="J7114" t="str">
        <f>VLOOKUP(E7114,'Cross-Page Data'!$D$4:$F$48,3,FALSE)</f>
        <v>natural gas</v>
      </c>
      <c r="K7114" t="b">
        <f t="shared" si="111"/>
        <v>0</v>
      </c>
    </row>
    <row r="7115" spans="1:11">
      <c r="A7115" s="120">
        <v>55104</v>
      </c>
      <c r="B7115" s="121" t="s">
        <v>205</v>
      </c>
      <c r="C7115" s="121" t="s">
        <v>208</v>
      </c>
      <c r="D7115" s="121" t="s">
        <v>61</v>
      </c>
      <c r="E7115" s="121" t="s">
        <v>38</v>
      </c>
      <c r="F7115" s="122">
        <v>6250755</v>
      </c>
      <c r="G7115" s="122">
        <v>511143</v>
      </c>
      <c r="H7115" s="120">
        <v>2019</v>
      </c>
      <c r="I7115" t="str">
        <f>IF(J7115="natural gas",VLOOKUP(D7115,'Cross-Page Data'!$I$4:$J$13,2,FALSE),IF(J7115="solar",VLOOKUP('Form 923'!D7115,'Cross-Page Data'!$I$14:$J$117,2,FALSE),J7115))</f>
        <v>natural gas nonpeaker - preexisting nonretiring</v>
      </c>
      <c r="J7115" t="str">
        <f>VLOOKUP(E7115,'Cross-Page Data'!$D$4:$F$48,3,FALSE)</f>
        <v>natural gas</v>
      </c>
      <c r="K7115" t="b">
        <f t="shared" si="111"/>
        <v>0</v>
      </c>
    </row>
    <row r="7116" spans="1:11">
      <c r="A7116" s="120">
        <v>55107</v>
      </c>
      <c r="B7116" s="121" t="s">
        <v>201</v>
      </c>
      <c r="C7116" s="121" t="s">
        <v>206</v>
      </c>
      <c r="D7116" s="121" t="s">
        <v>39</v>
      </c>
      <c r="E7116" s="121" t="s">
        <v>38</v>
      </c>
      <c r="F7116" s="122">
        <v>225123</v>
      </c>
      <c r="G7116" s="122">
        <v>1109767</v>
      </c>
      <c r="H7116" s="120">
        <v>2019</v>
      </c>
      <c r="I7116" t="str">
        <f>IF(J7116="natural gas",VLOOKUP(D7116,'Cross-Page Data'!$I$4:$J$13,2,FALSE),IF(J7116="solar",VLOOKUP('Form 923'!D7116,'Cross-Page Data'!$I$14:$J$117,2,FALSE),J7116))</f>
        <v>natural gas nonpeaker - preexisting nonretiring</v>
      </c>
      <c r="J7116" t="str">
        <f>VLOOKUP(E7116,'Cross-Page Data'!$D$4:$F$48,3,FALSE)</f>
        <v>natural gas</v>
      </c>
      <c r="K7116" t="b">
        <f t="shared" si="111"/>
        <v>1</v>
      </c>
    </row>
    <row r="7117" spans="1:11">
      <c r="A7117" s="120">
        <v>55107</v>
      </c>
      <c r="B7117" s="121" t="s">
        <v>201</v>
      </c>
      <c r="C7117" s="121" t="s">
        <v>206</v>
      </c>
      <c r="D7117" s="121" t="s">
        <v>61</v>
      </c>
      <c r="E7117" s="121" t="s">
        <v>38</v>
      </c>
      <c r="F7117" s="122">
        <v>21654035</v>
      </c>
      <c r="G7117" s="122">
        <v>1969240</v>
      </c>
      <c r="H7117" s="120">
        <v>2019</v>
      </c>
      <c r="I7117" t="str">
        <f>IF(J7117="natural gas",VLOOKUP(D7117,'Cross-Page Data'!$I$4:$J$13,2,FALSE),IF(J7117="solar",VLOOKUP('Form 923'!D7117,'Cross-Page Data'!$I$14:$J$117,2,FALSE),J7117))</f>
        <v>natural gas nonpeaker - preexisting nonretiring</v>
      </c>
      <c r="J7117" t="str">
        <f>VLOOKUP(E7117,'Cross-Page Data'!$D$4:$F$48,3,FALSE)</f>
        <v>natural gas</v>
      </c>
      <c r="K7117" t="b">
        <f t="shared" si="111"/>
        <v>1</v>
      </c>
    </row>
    <row r="7118" spans="1:11">
      <c r="A7118" s="120">
        <v>55109</v>
      </c>
      <c r="B7118" s="121" t="s">
        <v>201</v>
      </c>
      <c r="C7118" s="121" t="s">
        <v>206</v>
      </c>
      <c r="D7118" s="121" t="s">
        <v>73</v>
      </c>
      <c r="E7118" s="121" t="s">
        <v>38</v>
      </c>
      <c r="F7118" s="122">
        <v>598818</v>
      </c>
      <c r="G7118" s="122">
        <v>47908</v>
      </c>
      <c r="H7118" s="120">
        <v>2019</v>
      </c>
      <c r="I7118" t="str">
        <f>IF(J7118="natural gas",VLOOKUP(D7118,'Cross-Page Data'!$I$4:$J$13,2,FALSE),IF(J7118="solar",VLOOKUP('Form 923'!D7118,'Cross-Page Data'!$I$14:$J$117,2,FALSE),J7118))</f>
        <v>natural gas peaker</v>
      </c>
      <c r="J7118" t="str">
        <f>VLOOKUP(E7118,'Cross-Page Data'!$D$4:$F$48,3,FALSE)</f>
        <v>natural gas</v>
      </c>
      <c r="K7118" t="b">
        <f t="shared" si="111"/>
        <v>1</v>
      </c>
    </row>
    <row r="7119" spans="1:11">
      <c r="A7119" s="120">
        <v>55110</v>
      </c>
      <c r="B7119" s="121" t="s">
        <v>201</v>
      </c>
      <c r="C7119" s="121" t="s">
        <v>202</v>
      </c>
      <c r="D7119" s="121" t="s">
        <v>73</v>
      </c>
      <c r="E7119" s="121" t="s">
        <v>38</v>
      </c>
      <c r="F7119" s="122">
        <v>4724385</v>
      </c>
      <c r="G7119" s="122">
        <v>334086</v>
      </c>
      <c r="H7119" s="120">
        <v>2019</v>
      </c>
      <c r="I7119" t="str">
        <f>IF(J7119="natural gas",VLOOKUP(D7119,'Cross-Page Data'!$I$4:$J$13,2,FALSE),IF(J7119="solar",VLOOKUP('Form 923'!D7119,'Cross-Page Data'!$I$14:$J$117,2,FALSE),J7119))</f>
        <v>natural gas peaker</v>
      </c>
      <c r="J7119" t="str">
        <f>VLOOKUP(E7119,'Cross-Page Data'!$D$4:$F$48,3,FALSE)</f>
        <v>natural gas</v>
      </c>
      <c r="K7119" t="b">
        <f t="shared" si="111"/>
        <v>1</v>
      </c>
    </row>
    <row r="7120" spans="1:11">
      <c r="A7120" s="120">
        <v>55112</v>
      </c>
      <c r="B7120" s="121" t="s">
        <v>201</v>
      </c>
      <c r="C7120" s="121" t="s">
        <v>206</v>
      </c>
      <c r="D7120" s="121" t="s">
        <v>39</v>
      </c>
      <c r="E7120" s="121" t="s">
        <v>38</v>
      </c>
      <c r="F7120" s="122">
        <v>61274</v>
      </c>
      <c r="G7120" s="122">
        <v>219616</v>
      </c>
      <c r="H7120" s="120">
        <v>2019</v>
      </c>
      <c r="I7120" t="str">
        <f>IF(J7120="natural gas",VLOOKUP(D7120,'Cross-Page Data'!$I$4:$J$13,2,FALSE),IF(J7120="solar",VLOOKUP('Form 923'!D7120,'Cross-Page Data'!$I$14:$J$117,2,FALSE),J7120))</f>
        <v>natural gas nonpeaker - preexisting nonretiring</v>
      </c>
      <c r="J7120" t="str">
        <f>VLOOKUP(E7120,'Cross-Page Data'!$D$4:$F$48,3,FALSE)</f>
        <v>natural gas</v>
      </c>
      <c r="K7120" t="b">
        <f t="shared" si="111"/>
        <v>1</v>
      </c>
    </row>
    <row r="7121" spans="1:11">
      <c r="A7121" s="120">
        <v>55112</v>
      </c>
      <c r="B7121" s="121" t="s">
        <v>201</v>
      </c>
      <c r="C7121" s="121" t="s">
        <v>206</v>
      </c>
      <c r="D7121" s="121" t="s">
        <v>61</v>
      </c>
      <c r="E7121" s="121" t="s">
        <v>38</v>
      </c>
      <c r="F7121" s="122">
        <v>4988735</v>
      </c>
      <c r="G7121" s="122">
        <v>433457</v>
      </c>
      <c r="H7121" s="120">
        <v>2019</v>
      </c>
      <c r="I7121" t="str">
        <f>IF(J7121="natural gas",VLOOKUP(D7121,'Cross-Page Data'!$I$4:$J$13,2,FALSE),IF(J7121="solar",VLOOKUP('Form 923'!D7121,'Cross-Page Data'!$I$14:$J$117,2,FALSE),J7121))</f>
        <v>natural gas nonpeaker - preexisting nonretiring</v>
      </c>
      <c r="J7121" t="str">
        <f>VLOOKUP(E7121,'Cross-Page Data'!$D$4:$F$48,3,FALSE)</f>
        <v>natural gas</v>
      </c>
      <c r="K7121" t="b">
        <f t="shared" si="111"/>
        <v>1</v>
      </c>
    </row>
    <row r="7122" spans="1:11">
      <c r="A7122" s="120">
        <v>55116</v>
      </c>
      <c r="B7122" s="121" t="s">
        <v>201</v>
      </c>
      <c r="C7122" s="121" t="s">
        <v>202</v>
      </c>
      <c r="D7122" s="121" t="s">
        <v>73</v>
      </c>
      <c r="E7122" s="121" t="s">
        <v>70</v>
      </c>
      <c r="F7122" s="122">
        <v>14364</v>
      </c>
      <c r="G7122" s="122">
        <v>1319.637</v>
      </c>
      <c r="H7122" s="120">
        <v>2019</v>
      </c>
      <c r="I7122" t="str">
        <f>IF(J7122="natural gas",VLOOKUP(D7122,'Cross-Page Data'!$I$4:$J$13,2,FALSE),IF(J7122="solar",VLOOKUP('Form 923'!D7122,'Cross-Page Data'!$I$14:$J$117,2,FALSE),J7122))</f>
        <v>heavy or residual fuel oil</v>
      </c>
      <c r="J7122" t="str">
        <f>VLOOKUP(E7122,'Cross-Page Data'!$D$4:$F$48,3,FALSE)</f>
        <v>heavy or residual fuel oil</v>
      </c>
      <c r="K7122" t="b">
        <f t="shared" si="111"/>
        <v>1</v>
      </c>
    </row>
    <row r="7123" spans="1:11">
      <c r="A7123" s="120">
        <v>55116</v>
      </c>
      <c r="B7123" s="121" t="s">
        <v>201</v>
      </c>
      <c r="C7123" s="121" t="s">
        <v>202</v>
      </c>
      <c r="D7123" s="121" t="s">
        <v>73</v>
      </c>
      <c r="E7123" s="121" t="s">
        <v>38</v>
      </c>
      <c r="F7123" s="122">
        <v>10607280</v>
      </c>
      <c r="G7123" s="122">
        <v>958164.36</v>
      </c>
      <c r="H7123" s="120">
        <v>2019</v>
      </c>
      <c r="I7123" t="str">
        <f>IF(J7123="natural gas",VLOOKUP(D7123,'Cross-Page Data'!$I$4:$J$13,2,FALSE),IF(J7123="solar",VLOOKUP('Form 923'!D7123,'Cross-Page Data'!$I$14:$J$117,2,FALSE),J7123))</f>
        <v>natural gas peaker</v>
      </c>
      <c r="J7123" t="str">
        <f>VLOOKUP(E7123,'Cross-Page Data'!$D$4:$F$48,3,FALSE)</f>
        <v>natural gas</v>
      </c>
      <c r="K7123" t="b">
        <f t="shared" si="111"/>
        <v>1</v>
      </c>
    </row>
    <row r="7124" spans="1:11">
      <c r="A7124" s="120">
        <v>55117</v>
      </c>
      <c r="B7124" s="121" t="s">
        <v>205</v>
      </c>
      <c r="C7124" s="121" t="s">
        <v>209</v>
      </c>
      <c r="D7124" s="121" t="s">
        <v>39</v>
      </c>
      <c r="E7124" s="121" t="s">
        <v>38</v>
      </c>
      <c r="F7124" s="122">
        <v>0</v>
      </c>
      <c r="G7124" s="122">
        <v>565337.29</v>
      </c>
      <c r="H7124" s="120">
        <v>2019</v>
      </c>
      <c r="I7124" t="str">
        <f>IF(J7124="natural gas",VLOOKUP(D7124,'Cross-Page Data'!$I$4:$J$13,2,FALSE),IF(J7124="solar",VLOOKUP('Form 923'!D7124,'Cross-Page Data'!$I$14:$J$117,2,FALSE),J7124))</f>
        <v>natural gas nonpeaker - preexisting nonretiring</v>
      </c>
      <c r="J7124" t="str">
        <f>VLOOKUP(E7124,'Cross-Page Data'!$D$4:$F$48,3,FALSE)</f>
        <v>natural gas</v>
      </c>
      <c r="K7124" t="b">
        <f t="shared" si="111"/>
        <v>0</v>
      </c>
    </row>
    <row r="7125" spans="1:11">
      <c r="A7125" s="120">
        <v>55117</v>
      </c>
      <c r="B7125" s="121" t="s">
        <v>205</v>
      </c>
      <c r="C7125" s="121" t="s">
        <v>209</v>
      </c>
      <c r="D7125" s="121" t="s">
        <v>61</v>
      </c>
      <c r="E7125" s="121" t="s">
        <v>38</v>
      </c>
      <c r="F7125" s="122">
        <v>20601504</v>
      </c>
      <c r="G7125" s="122">
        <v>2348125.3</v>
      </c>
      <c r="H7125" s="120">
        <v>2019</v>
      </c>
      <c r="I7125" t="str">
        <f>IF(J7125="natural gas",VLOOKUP(D7125,'Cross-Page Data'!$I$4:$J$13,2,FALSE),IF(J7125="solar",VLOOKUP('Form 923'!D7125,'Cross-Page Data'!$I$14:$J$117,2,FALSE),J7125))</f>
        <v>natural gas nonpeaker - preexisting nonretiring</v>
      </c>
      <c r="J7125" t="str">
        <f>VLOOKUP(E7125,'Cross-Page Data'!$D$4:$F$48,3,FALSE)</f>
        <v>natural gas</v>
      </c>
      <c r="K7125" t="b">
        <f t="shared" si="111"/>
        <v>0</v>
      </c>
    </row>
    <row r="7126" spans="1:11">
      <c r="A7126" s="120">
        <v>55122</v>
      </c>
      <c r="B7126" s="121" t="s">
        <v>205</v>
      </c>
      <c r="C7126" s="121" t="s">
        <v>209</v>
      </c>
      <c r="D7126" s="121" t="s">
        <v>73</v>
      </c>
      <c r="E7126" s="121" t="s">
        <v>38</v>
      </c>
      <c r="F7126" s="122">
        <v>1938010</v>
      </c>
      <c r="G7126" s="122">
        <v>389647.02</v>
      </c>
      <c r="H7126" s="120">
        <v>2019</v>
      </c>
      <c r="I7126" t="str">
        <f>IF(J7126="natural gas",VLOOKUP(D7126,'Cross-Page Data'!$I$4:$J$13,2,FALSE),IF(J7126="solar",VLOOKUP('Form 923'!D7126,'Cross-Page Data'!$I$14:$J$117,2,FALSE),J7126))</f>
        <v>natural gas peaker</v>
      </c>
      <c r="J7126" t="str">
        <f>VLOOKUP(E7126,'Cross-Page Data'!$D$4:$F$48,3,FALSE)</f>
        <v>natural gas</v>
      </c>
      <c r="K7126" t="b">
        <f t="shared" si="111"/>
        <v>0</v>
      </c>
    </row>
    <row r="7127" spans="1:11">
      <c r="A7127" s="120">
        <v>55123</v>
      </c>
      <c r="B7127" s="121" t="s">
        <v>201</v>
      </c>
      <c r="C7127" s="121" t="s">
        <v>206</v>
      </c>
      <c r="D7127" s="121" t="s">
        <v>39</v>
      </c>
      <c r="E7127" s="121" t="s">
        <v>38</v>
      </c>
      <c r="F7127" s="122">
        <v>165394</v>
      </c>
      <c r="G7127" s="122">
        <v>1040032</v>
      </c>
      <c r="H7127" s="120">
        <v>2019</v>
      </c>
      <c r="I7127" t="str">
        <f>IF(J7127="natural gas",VLOOKUP(D7127,'Cross-Page Data'!$I$4:$J$13,2,FALSE),IF(J7127="solar",VLOOKUP('Form 923'!D7127,'Cross-Page Data'!$I$14:$J$117,2,FALSE),J7127))</f>
        <v>natural gas nonpeaker - preexisting nonretiring</v>
      </c>
      <c r="J7127" t="str">
        <f>VLOOKUP(E7127,'Cross-Page Data'!$D$4:$F$48,3,FALSE)</f>
        <v>natural gas</v>
      </c>
      <c r="K7127" t="b">
        <f t="shared" si="111"/>
        <v>1</v>
      </c>
    </row>
    <row r="7128" spans="1:11">
      <c r="A7128" s="120">
        <v>55123</v>
      </c>
      <c r="B7128" s="121" t="s">
        <v>201</v>
      </c>
      <c r="C7128" s="121" t="s">
        <v>206</v>
      </c>
      <c r="D7128" s="121" t="s">
        <v>61</v>
      </c>
      <c r="E7128" s="121" t="s">
        <v>38</v>
      </c>
      <c r="F7128" s="122">
        <v>20525211</v>
      </c>
      <c r="G7128" s="122">
        <v>1810006</v>
      </c>
      <c r="H7128" s="120">
        <v>2019</v>
      </c>
      <c r="I7128" t="str">
        <f>IF(J7128="natural gas",VLOOKUP(D7128,'Cross-Page Data'!$I$4:$J$13,2,FALSE),IF(J7128="solar",VLOOKUP('Form 923'!D7128,'Cross-Page Data'!$I$14:$J$117,2,FALSE),J7128))</f>
        <v>natural gas nonpeaker - preexisting nonretiring</v>
      </c>
      <c r="J7128" t="str">
        <f>VLOOKUP(E7128,'Cross-Page Data'!$D$4:$F$48,3,FALSE)</f>
        <v>natural gas</v>
      </c>
      <c r="K7128" t="b">
        <f t="shared" si="111"/>
        <v>1</v>
      </c>
    </row>
    <row r="7129" spans="1:11">
      <c r="A7129" s="120">
        <v>55124</v>
      </c>
      <c r="B7129" s="121" t="s">
        <v>201</v>
      </c>
      <c r="C7129" s="121" t="s">
        <v>206</v>
      </c>
      <c r="D7129" s="121" t="s">
        <v>39</v>
      </c>
      <c r="E7129" s="121" t="s">
        <v>38</v>
      </c>
      <c r="F7129" s="122">
        <v>3853786</v>
      </c>
      <c r="G7129" s="122">
        <v>1197097</v>
      </c>
      <c r="H7129" s="120">
        <v>2019</v>
      </c>
      <c r="I7129" t="str">
        <f>IF(J7129="natural gas",VLOOKUP(D7129,'Cross-Page Data'!$I$4:$J$13,2,FALSE),IF(J7129="solar",VLOOKUP('Form 923'!D7129,'Cross-Page Data'!$I$14:$J$117,2,FALSE),J7129))</f>
        <v>natural gas nonpeaker - preexisting nonretiring</v>
      </c>
      <c r="J7129" t="str">
        <f>VLOOKUP(E7129,'Cross-Page Data'!$D$4:$F$48,3,FALSE)</f>
        <v>natural gas</v>
      </c>
      <c r="K7129" t="b">
        <f t="shared" si="111"/>
        <v>1</v>
      </c>
    </row>
    <row r="7130" spans="1:11">
      <c r="A7130" s="120">
        <v>55124</v>
      </c>
      <c r="B7130" s="121" t="s">
        <v>201</v>
      </c>
      <c r="C7130" s="121" t="s">
        <v>206</v>
      </c>
      <c r="D7130" s="121" t="s">
        <v>61</v>
      </c>
      <c r="E7130" s="121" t="s">
        <v>38</v>
      </c>
      <c r="F7130" s="122">
        <v>17766763</v>
      </c>
      <c r="G7130" s="122">
        <v>1784120</v>
      </c>
      <c r="H7130" s="120">
        <v>2019</v>
      </c>
      <c r="I7130" t="str">
        <f>IF(J7130="natural gas",VLOOKUP(D7130,'Cross-Page Data'!$I$4:$J$13,2,FALSE),IF(J7130="solar",VLOOKUP('Form 923'!D7130,'Cross-Page Data'!$I$14:$J$117,2,FALSE),J7130))</f>
        <v>natural gas nonpeaker - preexisting nonretiring</v>
      </c>
      <c r="J7130" t="str">
        <f>VLOOKUP(E7130,'Cross-Page Data'!$D$4:$F$48,3,FALSE)</f>
        <v>natural gas</v>
      </c>
      <c r="K7130" t="b">
        <f t="shared" si="111"/>
        <v>1</v>
      </c>
    </row>
    <row r="7131" spans="1:11">
      <c r="A7131" s="120">
        <v>55125</v>
      </c>
      <c r="B7131" s="121" t="s">
        <v>201</v>
      </c>
      <c r="C7131" s="121" t="s">
        <v>206</v>
      </c>
      <c r="D7131" s="121" t="s">
        <v>128</v>
      </c>
      <c r="E7131" s="121" t="s">
        <v>180</v>
      </c>
      <c r="F7131" s="122">
        <v>512123</v>
      </c>
      <c r="G7131" s="122">
        <v>57529</v>
      </c>
      <c r="H7131" s="120">
        <v>2019</v>
      </c>
      <c r="I7131" t="str">
        <f>IF(J7131="natural gas",VLOOKUP(D7131,'Cross-Page Data'!$I$4:$J$13,2,FALSE),IF(J7131="solar",VLOOKUP('Form 923'!D7131,'Cross-Page Data'!$I$14:$J$117,2,FALSE),J7131))</f>
        <v>wind</v>
      </c>
      <c r="J7131" t="str">
        <f>VLOOKUP(E7131,'Cross-Page Data'!$D$4:$F$48,3,FALSE)</f>
        <v>wind</v>
      </c>
      <c r="K7131" t="b">
        <f t="shared" si="111"/>
        <v>1</v>
      </c>
    </row>
    <row r="7132" spans="1:11">
      <c r="A7132" s="120">
        <v>55126</v>
      </c>
      <c r="B7132" s="121" t="s">
        <v>201</v>
      </c>
      <c r="C7132" s="121" t="s">
        <v>206</v>
      </c>
      <c r="D7132" s="121" t="s">
        <v>56</v>
      </c>
      <c r="E7132" s="121" t="s">
        <v>38</v>
      </c>
      <c r="F7132" s="122">
        <v>27178978</v>
      </c>
      <c r="G7132" s="122">
        <v>3713789</v>
      </c>
      <c r="H7132" s="120">
        <v>2019</v>
      </c>
      <c r="I7132" t="str">
        <f>IF(J7132="natural gas",VLOOKUP(D7132,'Cross-Page Data'!$I$4:$J$13,2,FALSE),IF(J7132="solar",VLOOKUP('Form 923'!D7132,'Cross-Page Data'!$I$14:$J$117,2,FALSE),J7132))</f>
        <v>natural gas nonpeaker - preexisting nonretiring</v>
      </c>
      <c r="J7132" t="str">
        <f>VLOOKUP(E7132,'Cross-Page Data'!$D$4:$F$48,3,FALSE)</f>
        <v>natural gas</v>
      </c>
      <c r="K7132" t="b">
        <f t="shared" si="111"/>
        <v>1</v>
      </c>
    </row>
    <row r="7133" spans="1:11">
      <c r="A7133" s="120">
        <v>55126</v>
      </c>
      <c r="B7133" s="121" t="s">
        <v>201</v>
      </c>
      <c r="C7133" s="121" t="s">
        <v>206</v>
      </c>
      <c r="D7133" s="121" t="s">
        <v>56</v>
      </c>
      <c r="E7133" s="121" t="s">
        <v>146</v>
      </c>
      <c r="F7133" s="122">
        <v>0</v>
      </c>
      <c r="G7133" s="122">
        <v>0</v>
      </c>
      <c r="H7133" s="120">
        <v>2019</v>
      </c>
      <c r="I7133" t="str">
        <f>IF(J7133="natural gas",VLOOKUP(D7133,'Cross-Page Data'!$I$4:$J$13,2,FALSE),IF(J7133="solar",VLOOKUP('Form 923'!D7133,'Cross-Page Data'!$I$14:$J$117,2,FALSE),J7133))</f>
        <v>other</v>
      </c>
      <c r="J7133" t="str">
        <f>VLOOKUP(E7133,'Cross-Page Data'!$D$4:$F$48,3,FALSE)</f>
        <v>other</v>
      </c>
      <c r="K7133" t="b">
        <f t="shared" si="111"/>
        <v>1</v>
      </c>
    </row>
    <row r="7134" spans="1:11">
      <c r="A7134" s="120">
        <v>55127</v>
      </c>
      <c r="B7134" s="121" t="s">
        <v>201</v>
      </c>
      <c r="C7134" s="121" t="s">
        <v>206</v>
      </c>
      <c r="D7134" s="121" t="s">
        <v>73</v>
      </c>
      <c r="E7134" s="121" t="s">
        <v>38</v>
      </c>
      <c r="F7134" s="122">
        <v>3530297</v>
      </c>
      <c r="G7134" s="122">
        <v>332776</v>
      </c>
      <c r="H7134" s="120">
        <v>2019</v>
      </c>
      <c r="I7134" t="str">
        <f>IF(J7134="natural gas",VLOOKUP(D7134,'Cross-Page Data'!$I$4:$J$13,2,FALSE),IF(J7134="solar",VLOOKUP('Form 923'!D7134,'Cross-Page Data'!$I$14:$J$117,2,FALSE),J7134))</f>
        <v>natural gas peaker</v>
      </c>
      <c r="J7134" t="str">
        <f>VLOOKUP(E7134,'Cross-Page Data'!$D$4:$F$48,3,FALSE)</f>
        <v>natural gas</v>
      </c>
      <c r="K7134" t="b">
        <f t="shared" si="111"/>
        <v>1</v>
      </c>
    </row>
    <row r="7135" spans="1:11">
      <c r="A7135" s="120">
        <v>55128</v>
      </c>
      <c r="B7135" s="121" t="s">
        <v>201</v>
      </c>
      <c r="C7135" s="121" t="s">
        <v>206</v>
      </c>
      <c r="D7135" s="121" t="s">
        <v>73</v>
      </c>
      <c r="E7135" s="121" t="s">
        <v>38</v>
      </c>
      <c r="F7135" s="122">
        <v>4740129</v>
      </c>
      <c r="G7135" s="122">
        <v>458156</v>
      </c>
      <c r="H7135" s="120">
        <v>2019</v>
      </c>
      <c r="I7135" t="str">
        <f>IF(J7135="natural gas",VLOOKUP(D7135,'Cross-Page Data'!$I$4:$J$13,2,FALSE),IF(J7135="solar",VLOOKUP('Form 923'!D7135,'Cross-Page Data'!$I$14:$J$117,2,FALSE),J7135))</f>
        <v>natural gas peaker</v>
      </c>
      <c r="J7135" t="str">
        <f>VLOOKUP(E7135,'Cross-Page Data'!$D$4:$F$48,3,FALSE)</f>
        <v>natural gas</v>
      </c>
      <c r="K7135" t="b">
        <f t="shared" si="111"/>
        <v>1</v>
      </c>
    </row>
    <row r="7136" spans="1:11">
      <c r="A7136" s="120">
        <v>55129</v>
      </c>
      <c r="B7136" s="121" t="s">
        <v>201</v>
      </c>
      <c r="C7136" s="121" t="s">
        <v>202</v>
      </c>
      <c r="D7136" s="121" t="s">
        <v>39</v>
      </c>
      <c r="E7136" s="121" t="s">
        <v>38</v>
      </c>
      <c r="F7136" s="122">
        <v>1189930</v>
      </c>
      <c r="G7136" s="122">
        <v>908984</v>
      </c>
      <c r="H7136" s="120">
        <v>2019</v>
      </c>
      <c r="I7136" t="str">
        <f>IF(J7136="natural gas",VLOOKUP(D7136,'Cross-Page Data'!$I$4:$J$13,2,FALSE),IF(J7136="solar",VLOOKUP('Form 923'!D7136,'Cross-Page Data'!$I$14:$J$117,2,FALSE),J7136))</f>
        <v>natural gas nonpeaker - preexisting nonretiring</v>
      </c>
      <c r="J7136" t="str">
        <f>VLOOKUP(E7136,'Cross-Page Data'!$D$4:$F$48,3,FALSE)</f>
        <v>natural gas</v>
      </c>
      <c r="K7136" t="b">
        <f t="shared" si="111"/>
        <v>1</v>
      </c>
    </row>
    <row r="7137" spans="1:11">
      <c r="A7137" s="120">
        <v>55129</v>
      </c>
      <c r="B7137" s="121" t="s">
        <v>201</v>
      </c>
      <c r="C7137" s="121" t="s">
        <v>202</v>
      </c>
      <c r="D7137" s="121" t="s">
        <v>61</v>
      </c>
      <c r="E7137" s="121" t="s">
        <v>38</v>
      </c>
      <c r="F7137" s="122">
        <v>15271678</v>
      </c>
      <c r="G7137" s="122">
        <v>1311095</v>
      </c>
      <c r="H7137" s="120">
        <v>2019</v>
      </c>
      <c r="I7137" t="str">
        <f>IF(J7137="natural gas",VLOOKUP(D7137,'Cross-Page Data'!$I$4:$J$13,2,FALSE),IF(J7137="solar",VLOOKUP('Form 923'!D7137,'Cross-Page Data'!$I$14:$J$117,2,FALSE),J7137))</f>
        <v>natural gas nonpeaker - preexisting nonretiring</v>
      </c>
      <c r="J7137" t="str">
        <f>VLOOKUP(E7137,'Cross-Page Data'!$D$4:$F$48,3,FALSE)</f>
        <v>natural gas</v>
      </c>
      <c r="K7137" t="b">
        <f t="shared" si="111"/>
        <v>1</v>
      </c>
    </row>
    <row r="7138" spans="1:11">
      <c r="A7138" s="120">
        <v>55131</v>
      </c>
      <c r="B7138" s="121" t="s">
        <v>201</v>
      </c>
      <c r="C7138" s="121" t="s">
        <v>206</v>
      </c>
      <c r="D7138" s="121" t="s">
        <v>39</v>
      </c>
      <c r="E7138" s="121" t="s">
        <v>38</v>
      </c>
      <c r="F7138" s="122">
        <v>3618276</v>
      </c>
      <c r="G7138" s="122">
        <v>2272233</v>
      </c>
      <c r="H7138" s="120">
        <v>2019</v>
      </c>
      <c r="I7138" t="str">
        <f>IF(J7138="natural gas",VLOOKUP(D7138,'Cross-Page Data'!$I$4:$J$13,2,FALSE),IF(J7138="solar",VLOOKUP('Form 923'!D7138,'Cross-Page Data'!$I$14:$J$117,2,FALSE),J7138))</f>
        <v>natural gas nonpeaker - preexisting nonretiring</v>
      </c>
      <c r="J7138" t="str">
        <f>VLOOKUP(E7138,'Cross-Page Data'!$D$4:$F$48,3,FALSE)</f>
        <v>natural gas</v>
      </c>
      <c r="K7138" t="b">
        <f t="shared" si="111"/>
        <v>1</v>
      </c>
    </row>
    <row r="7139" spans="1:11">
      <c r="A7139" s="120">
        <v>55131</v>
      </c>
      <c r="B7139" s="121" t="s">
        <v>201</v>
      </c>
      <c r="C7139" s="121" t="s">
        <v>206</v>
      </c>
      <c r="D7139" s="121" t="s">
        <v>61</v>
      </c>
      <c r="E7139" s="121" t="s">
        <v>38</v>
      </c>
      <c r="F7139" s="122">
        <v>47143691</v>
      </c>
      <c r="G7139" s="122">
        <v>4333141</v>
      </c>
      <c r="H7139" s="120">
        <v>2019</v>
      </c>
      <c r="I7139" t="str">
        <f>IF(J7139="natural gas",VLOOKUP(D7139,'Cross-Page Data'!$I$4:$J$13,2,FALSE),IF(J7139="solar",VLOOKUP('Form 923'!D7139,'Cross-Page Data'!$I$14:$J$117,2,FALSE),J7139))</f>
        <v>natural gas nonpeaker - preexisting nonretiring</v>
      </c>
      <c r="J7139" t="str">
        <f>VLOOKUP(E7139,'Cross-Page Data'!$D$4:$F$48,3,FALSE)</f>
        <v>natural gas</v>
      </c>
      <c r="K7139" t="b">
        <f t="shared" si="111"/>
        <v>1</v>
      </c>
    </row>
    <row r="7140" spans="1:11">
      <c r="A7140" s="120">
        <v>55132</v>
      </c>
      <c r="B7140" s="121" t="s">
        <v>201</v>
      </c>
      <c r="C7140" s="121" t="s">
        <v>206</v>
      </c>
      <c r="D7140" s="121" t="s">
        <v>39</v>
      </c>
      <c r="E7140" s="121" t="s">
        <v>70</v>
      </c>
      <c r="F7140" s="122">
        <v>0</v>
      </c>
      <c r="G7140" s="122">
        <v>0</v>
      </c>
      <c r="H7140" s="120">
        <v>2019</v>
      </c>
      <c r="I7140" t="str">
        <f>IF(J7140="natural gas",VLOOKUP(D7140,'Cross-Page Data'!$I$4:$J$13,2,FALSE),IF(J7140="solar",VLOOKUP('Form 923'!D7140,'Cross-Page Data'!$I$14:$J$117,2,FALSE),J7140))</f>
        <v>heavy or residual fuel oil</v>
      </c>
      <c r="J7140" t="str">
        <f>VLOOKUP(E7140,'Cross-Page Data'!$D$4:$F$48,3,FALSE)</f>
        <v>heavy or residual fuel oil</v>
      </c>
      <c r="K7140" t="b">
        <f t="shared" si="111"/>
        <v>1</v>
      </c>
    </row>
    <row r="7141" spans="1:11">
      <c r="A7141" s="120">
        <v>55132</v>
      </c>
      <c r="B7141" s="121" t="s">
        <v>201</v>
      </c>
      <c r="C7141" s="121" t="s">
        <v>206</v>
      </c>
      <c r="D7141" s="121" t="s">
        <v>39</v>
      </c>
      <c r="E7141" s="121" t="s">
        <v>38</v>
      </c>
      <c r="F7141" s="122">
        <v>2555673</v>
      </c>
      <c r="G7141" s="122">
        <v>1614617</v>
      </c>
      <c r="H7141" s="120">
        <v>2019</v>
      </c>
      <c r="I7141" t="str">
        <f>IF(J7141="natural gas",VLOOKUP(D7141,'Cross-Page Data'!$I$4:$J$13,2,FALSE),IF(J7141="solar",VLOOKUP('Form 923'!D7141,'Cross-Page Data'!$I$14:$J$117,2,FALSE),J7141))</f>
        <v>natural gas nonpeaker - preexisting nonretiring</v>
      </c>
      <c r="J7141" t="str">
        <f>VLOOKUP(E7141,'Cross-Page Data'!$D$4:$F$48,3,FALSE)</f>
        <v>natural gas</v>
      </c>
      <c r="K7141" t="b">
        <f t="shared" si="111"/>
        <v>1</v>
      </c>
    </row>
    <row r="7142" spans="1:11">
      <c r="A7142" s="120">
        <v>55132</v>
      </c>
      <c r="B7142" s="121" t="s">
        <v>201</v>
      </c>
      <c r="C7142" s="121" t="s">
        <v>206</v>
      </c>
      <c r="D7142" s="121" t="s">
        <v>61</v>
      </c>
      <c r="E7142" s="121" t="s">
        <v>70</v>
      </c>
      <c r="F7142" s="122">
        <v>0</v>
      </c>
      <c r="G7142" s="122">
        <v>0</v>
      </c>
      <c r="H7142" s="120">
        <v>2019</v>
      </c>
      <c r="I7142" t="str">
        <f>IF(J7142="natural gas",VLOOKUP(D7142,'Cross-Page Data'!$I$4:$J$13,2,FALSE),IF(J7142="solar",VLOOKUP('Form 923'!D7142,'Cross-Page Data'!$I$14:$J$117,2,FALSE),J7142))</f>
        <v>heavy or residual fuel oil</v>
      </c>
      <c r="J7142" t="str">
        <f>VLOOKUP(E7142,'Cross-Page Data'!$D$4:$F$48,3,FALSE)</f>
        <v>heavy or residual fuel oil</v>
      </c>
      <c r="K7142" t="b">
        <f t="shared" si="111"/>
        <v>1</v>
      </c>
    </row>
    <row r="7143" spans="1:11">
      <c r="A7143" s="120">
        <v>55132</v>
      </c>
      <c r="B7143" s="121" t="s">
        <v>201</v>
      </c>
      <c r="C7143" s="121" t="s">
        <v>206</v>
      </c>
      <c r="D7143" s="121" t="s">
        <v>61</v>
      </c>
      <c r="E7143" s="121" t="s">
        <v>38</v>
      </c>
      <c r="F7143" s="122">
        <v>26165986</v>
      </c>
      <c r="G7143" s="122">
        <v>2289140</v>
      </c>
      <c r="H7143" s="120">
        <v>2019</v>
      </c>
      <c r="I7143" t="str">
        <f>IF(J7143="natural gas",VLOOKUP(D7143,'Cross-Page Data'!$I$4:$J$13,2,FALSE),IF(J7143="solar",VLOOKUP('Form 923'!D7143,'Cross-Page Data'!$I$14:$J$117,2,FALSE),J7143))</f>
        <v>natural gas nonpeaker - preexisting nonretiring</v>
      </c>
      <c r="J7143" t="str">
        <f>VLOOKUP(E7143,'Cross-Page Data'!$D$4:$F$48,3,FALSE)</f>
        <v>natural gas</v>
      </c>
      <c r="K7143" t="b">
        <f t="shared" si="111"/>
        <v>1</v>
      </c>
    </row>
    <row r="7144" ht="25.5" spans="1:11">
      <c r="A7144" s="120">
        <v>55133</v>
      </c>
      <c r="B7144" s="121" t="s">
        <v>201</v>
      </c>
      <c r="C7144" s="121" t="s">
        <v>211</v>
      </c>
      <c r="D7144" s="121" t="s">
        <v>79</v>
      </c>
      <c r="E7144" s="121" t="s">
        <v>70</v>
      </c>
      <c r="F7144" s="122">
        <v>1553</v>
      </c>
      <c r="G7144" s="122">
        <v>242</v>
      </c>
      <c r="H7144" s="120">
        <v>2019</v>
      </c>
      <c r="I7144" t="str">
        <f>IF(J7144="natural gas",VLOOKUP(D7144,'Cross-Page Data'!$I$4:$J$13,2,FALSE),IF(J7144="solar",VLOOKUP('Form 923'!D7144,'Cross-Page Data'!$I$14:$J$117,2,FALSE),J7144))</f>
        <v>heavy or residual fuel oil</v>
      </c>
      <c r="J7144" t="str">
        <f>VLOOKUP(E7144,'Cross-Page Data'!$D$4:$F$48,3,FALSE)</f>
        <v>heavy or residual fuel oil</v>
      </c>
      <c r="K7144" t="b">
        <f t="shared" si="111"/>
        <v>0</v>
      </c>
    </row>
    <row r="7145" ht="25.5" spans="1:11">
      <c r="A7145" s="120">
        <v>55133</v>
      </c>
      <c r="B7145" s="121" t="s">
        <v>201</v>
      </c>
      <c r="C7145" s="121" t="s">
        <v>211</v>
      </c>
      <c r="D7145" s="121" t="s">
        <v>79</v>
      </c>
      <c r="E7145" s="121" t="s">
        <v>38</v>
      </c>
      <c r="F7145" s="122">
        <v>0</v>
      </c>
      <c r="G7145" s="122">
        <v>0</v>
      </c>
      <c r="H7145" s="120">
        <v>2019</v>
      </c>
      <c r="I7145" t="str">
        <f>IF(J7145="natural gas",VLOOKUP(D7145,'Cross-Page Data'!$I$4:$J$13,2,FALSE),IF(J7145="solar",VLOOKUP('Form 923'!D7145,'Cross-Page Data'!$I$14:$J$117,2,FALSE),J7145))</f>
        <v>natural gas peaker</v>
      </c>
      <c r="J7145" t="str">
        <f>VLOOKUP(E7145,'Cross-Page Data'!$D$4:$F$48,3,FALSE)</f>
        <v>natural gas</v>
      </c>
      <c r="K7145" t="b">
        <f t="shared" si="111"/>
        <v>0</v>
      </c>
    </row>
    <row r="7146" spans="1:11">
      <c r="A7146" s="120">
        <v>55137</v>
      </c>
      <c r="B7146" s="121" t="s">
        <v>201</v>
      </c>
      <c r="C7146" s="121" t="s">
        <v>202</v>
      </c>
      <c r="D7146" s="121" t="s">
        <v>39</v>
      </c>
      <c r="E7146" s="121" t="s">
        <v>38</v>
      </c>
      <c r="F7146" s="122">
        <v>1001672</v>
      </c>
      <c r="G7146" s="122">
        <v>1547373</v>
      </c>
      <c r="H7146" s="120">
        <v>2019</v>
      </c>
      <c r="I7146" t="str">
        <f>IF(J7146="natural gas",VLOOKUP(D7146,'Cross-Page Data'!$I$4:$J$13,2,FALSE),IF(J7146="solar",VLOOKUP('Form 923'!D7146,'Cross-Page Data'!$I$14:$J$117,2,FALSE),J7146))</f>
        <v>natural gas nonpeaker - preexisting nonretiring</v>
      </c>
      <c r="J7146" t="str">
        <f>VLOOKUP(E7146,'Cross-Page Data'!$D$4:$F$48,3,FALSE)</f>
        <v>natural gas</v>
      </c>
      <c r="K7146" t="b">
        <f t="shared" si="111"/>
        <v>1</v>
      </c>
    </row>
    <row r="7147" spans="1:11">
      <c r="A7147" s="120">
        <v>55137</v>
      </c>
      <c r="B7147" s="121" t="s">
        <v>201</v>
      </c>
      <c r="C7147" s="121" t="s">
        <v>202</v>
      </c>
      <c r="D7147" s="121" t="s">
        <v>61</v>
      </c>
      <c r="E7147" s="121" t="s">
        <v>38</v>
      </c>
      <c r="F7147" s="122">
        <v>28717958</v>
      </c>
      <c r="G7147" s="122">
        <v>2534868</v>
      </c>
      <c r="H7147" s="120">
        <v>2019</v>
      </c>
      <c r="I7147" t="str">
        <f>IF(J7147="natural gas",VLOOKUP(D7147,'Cross-Page Data'!$I$4:$J$13,2,FALSE),IF(J7147="solar",VLOOKUP('Form 923'!D7147,'Cross-Page Data'!$I$14:$J$117,2,FALSE),J7147))</f>
        <v>natural gas nonpeaker - preexisting nonretiring</v>
      </c>
      <c r="J7147" t="str">
        <f>VLOOKUP(E7147,'Cross-Page Data'!$D$4:$F$48,3,FALSE)</f>
        <v>natural gas</v>
      </c>
      <c r="K7147" t="b">
        <f t="shared" si="111"/>
        <v>1</v>
      </c>
    </row>
    <row r="7148" spans="1:11">
      <c r="A7148" s="120">
        <v>55138</v>
      </c>
      <c r="B7148" s="121" t="s">
        <v>201</v>
      </c>
      <c r="C7148" s="121" t="s">
        <v>206</v>
      </c>
      <c r="D7148" s="121" t="s">
        <v>73</v>
      </c>
      <c r="E7148" s="121" t="s">
        <v>38</v>
      </c>
      <c r="F7148" s="122">
        <v>112329</v>
      </c>
      <c r="G7148" s="122">
        <v>8937</v>
      </c>
      <c r="H7148" s="120">
        <v>2019</v>
      </c>
      <c r="I7148" t="str">
        <f>IF(J7148="natural gas",VLOOKUP(D7148,'Cross-Page Data'!$I$4:$J$13,2,FALSE),IF(J7148="solar",VLOOKUP('Form 923'!D7148,'Cross-Page Data'!$I$14:$J$117,2,FALSE),J7148))</f>
        <v>natural gas peaker</v>
      </c>
      <c r="J7148" t="str">
        <f>VLOOKUP(E7148,'Cross-Page Data'!$D$4:$F$48,3,FALSE)</f>
        <v>natural gas</v>
      </c>
      <c r="K7148" t="b">
        <f t="shared" si="111"/>
        <v>1</v>
      </c>
    </row>
    <row r="7149" spans="1:11">
      <c r="A7149" s="120">
        <v>55139</v>
      </c>
      <c r="B7149" s="121" t="s">
        <v>201</v>
      </c>
      <c r="C7149" s="121" t="s">
        <v>206</v>
      </c>
      <c r="D7149" s="121" t="s">
        <v>39</v>
      </c>
      <c r="E7149" s="121" t="s">
        <v>38</v>
      </c>
      <c r="F7149" s="122">
        <v>200040</v>
      </c>
      <c r="G7149" s="122">
        <v>825125</v>
      </c>
      <c r="H7149" s="120">
        <v>2019</v>
      </c>
      <c r="I7149" t="str">
        <f>IF(J7149="natural gas",VLOOKUP(D7149,'Cross-Page Data'!$I$4:$J$13,2,FALSE),IF(J7149="solar",VLOOKUP('Form 923'!D7149,'Cross-Page Data'!$I$14:$J$117,2,FALSE),J7149))</f>
        <v>natural gas nonpeaker - preexisting nonretiring</v>
      </c>
      <c r="J7149" t="str">
        <f>VLOOKUP(E7149,'Cross-Page Data'!$D$4:$F$48,3,FALSE)</f>
        <v>natural gas</v>
      </c>
      <c r="K7149" t="b">
        <f t="shared" si="111"/>
        <v>1</v>
      </c>
    </row>
    <row r="7150" spans="1:11">
      <c r="A7150" s="120">
        <v>55139</v>
      </c>
      <c r="B7150" s="121" t="s">
        <v>201</v>
      </c>
      <c r="C7150" s="121" t="s">
        <v>206</v>
      </c>
      <c r="D7150" s="121" t="s">
        <v>61</v>
      </c>
      <c r="E7150" s="121" t="s">
        <v>38</v>
      </c>
      <c r="F7150" s="122">
        <v>16060912</v>
      </c>
      <c r="G7150" s="122">
        <v>1467009</v>
      </c>
      <c r="H7150" s="120">
        <v>2019</v>
      </c>
      <c r="I7150" t="str">
        <f>IF(J7150="natural gas",VLOOKUP(D7150,'Cross-Page Data'!$I$4:$J$13,2,FALSE),IF(J7150="solar",VLOOKUP('Form 923'!D7150,'Cross-Page Data'!$I$14:$J$117,2,FALSE),J7150))</f>
        <v>natural gas nonpeaker - preexisting nonretiring</v>
      </c>
      <c r="J7150" t="str">
        <f>VLOOKUP(E7150,'Cross-Page Data'!$D$4:$F$48,3,FALSE)</f>
        <v>natural gas</v>
      </c>
      <c r="K7150" t="b">
        <f t="shared" si="111"/>
        <v>1</v>
      </c>
    </row>
    <row r="7151" spans="1:11">
      <c r="A7151" s="120">
        <v>55141</v>
      </c>
      <c r="B7151" s="121" t="s">
        <v>201</v>
      </c>
      <c r="C7151" s="121" t="s">
        <v>202</v>
      </c>
      <c r="D7151" s="121" t="s">
        <v>73</v>
      </c>
      <c r="E7151" s="121" t="s">
        <v>38</v>
      </c>
      <c r="F7151" s="122">
        <v>6322294</v>
      </c>
      <c r="G7151" s="122">
        <v>561904</v>
      </c>
      <c r="H7151" s="120">
        <v>2019</v>
      </c>
      <c r="I7151" t="str">
        <f>IF(J7151="natural gas",VLOOKUP(D7151,'Cross-Page Data'!$I$4:$J$13,2,FALSE),IF(J7151="solar",VLOOKUP('Form 923'!D7151,'Cross-Page Data'!$I$14:$J$117,2,FALSE),J7151))</f>
        <v>natural gas peaker</v>
      </c>
      <c r="J7151" t="str">
        <f>VLOOKUP(E7151,'Cross-Page Data'!$D$4:$F$48,3,FALSE)</f>
        <v>natural gas</v>
      </c>
      <c r="K7151" t="b">
        <f t="shared" si="111"/>
        <v>1</v>
      </c>
    </row>
    <row r="7152" spans="1:11">
      <c r="A7152" s="120">
        <v>55144</v>
      </c>
      <c r="B7152" s="121" t="s">
        <v>201</v>
      </c>
      <c r="C7152" s="121" t="s">
        <v>206</v>
      </c>
      <c r="D7152" s="121" t="s">
        <v>56</v>
      </c>
      <c r="E7152" s="121" t="s">
        <v>38</v>
      </c>
      <c r="F7152" s="122">
        <v>23989759</v>
      </c>
      <c r="G7152" s="122">
        <v>3119338</v>
      </c>
      <c r="H7152" s="120">
        <v>2019</v>
      </c>
      <c r="I7152" t="str">
        <f>IF(J7152="natural gas",VLOOKUP(D7152,'Cross-Page Data'!$I$4:$J$13,2,FALSE),IF(J7152="solar",VLOOKUP('Form 923'!D7152,'Cross-Page Data'!$I$14:$J$117,2,FALSE),J7152))</f>
        <v>natural gas nonpeaker - preexisting nonretiring</v>
      </c>
      <c r="J7152" t="str">
        <f>VLOOKUP(E7152,'Cross-Page Data'!$D$4:$F$48,3,FALSE)</f>
        <v>natural gas</v>
      </c>
      <c r="K7152" t="b">
        <f t="shared" si="111"/>
        <v>1</v>
      </c>
    </row>
    <row r="7153" spans="1:11">
      <c r="A7153" s="120">
        <v>55146</v>
      </c>
      <c r="B7153" s="121" t="s">
        <v>201</v>
      </c>
      <c r="C7153" s="121" t="s">
        <v>206</v>
      </c>
      <c r="D7153" s="121" t="s">
        <v>39</v>
      </c>
      <c r="E7153" s="121" t="s">
        <v>38</v>
      </c>
      <c r="F7153" s="122">
        <v>2367396</v>
      </c>
      <c r="G7153" s="122">
        <v>1853134</v>
      </c>
      <c r="H7153" s="120">
        <v>2019</v>
      </c>
      <c r="I7153" t="str">
        <f>IF(J7153="natural gas",VLOOKUP(D7153,'Cross-Page Data'!$I$4:$J$13,2,FALSE),IF(J7153="solar",VLOOKUP('Form 923'!D7153,'Cross-Page Data'!$I$14:$J$117,2,FALSE),J7153))</f>
        <v>natural gas nonpeaker - preexisting nonretiring</v>
      </c>
      <c r="J7153" t="str">
        <f>VLOOKUP(E7153,'Cross-Page Data'!$D$4:$F$48,3,FALSE)</f>
        <v>natural gas</v>
      </c>
      <c r="K7153" t="b">
        <f t="shared" si="111"/>
        <v>1</v>
      </c>
    </row>
    <row r="7154" spans="1:11">
      <c r="A7154" s="120">
        <v>55146</v>
      </c>
      <c r="B7154" s="121" t="s">
        <v>201</v>
      </c>
      <c r="C7154" s="121" t="s">
        <v>206</v>
      </c>
      <c r="D7154" s="121" t="s">
        <v>61</v>
      </c>
      <c r="E7154" s="121" t="s">
        <v>38</v>
      </c>
      <c r="F7154" s="122">
        <v>31984238</v>
      </c>
      <c r="G7154" s="122">
        <v>2872663</v>
      </c>
      <c r="H7154" s="120">
        <v>2019</v>
      </c>
      <c r="I7154" t="str">
        <f>IF(J7154="natural gas",VLOOKUP(D7154,'Cross-Page Data'!$I$4:$J$13,2,FALSE),IF(J7154="solar",VLOOKUP('Form 923'!D7154,'Cross-Page Data'!$I$14:$J$117,2,FALSE),J7154))</f>
        <v>natural gas nonpeaker - preexisting nonretiring</v>
      </c>
      <c r="J7154" t="str">
        <f>VLOOKUP(E7154,'Cross-Page Data'!$D$4:$F$48,3,FALSE)</f>
        <v>natural gas</v>
      </c>
      <c r="K7154" t="b">
        <f t="shared" si="111"/>
        <v>1</v>
      </c>
    </row>
    <row r="7155" spans="1:11">
      <c r="A7155" s="120">
        <v>55148</v>
      </c>
      <c r="B7155" s="121" t="s">
        <v>201</v>
      </c>
      <c r="C7155" s="121" t="s">
        <v>202</v>
      </c>
      <c r="D7155" s="121" t="s">
        <v>73</v>
      </c>
      <c r="E7155" s="121" t="s">
        <v>38</v>
      </c>
      <c r="F7155" s="122">
        <v>662634</v>
      </c>
      <c r="G7155" s="122">
        <v>60793</v>
      </c>
      <c r="H7155" s="120">
        <v>2019</v>
      </c>
      <c r="I7155" t="str">
        <f>IF(J7155="natural gas",VLOOKUP(D7155,'Cross-Page Data'!$I$4:$J$13,2,FALSE),IF(J7155="solar",VLOOKUP('Form 923'!D7155,'Cross-Page Data'!$I$14:$J$117,2,FALSE),J7155))</f>
        <v>natural gas peaker</v>
      </c>
      <c r="J7155" t="str">
        <f>VLOOKUP(E7155,'Cross-Page Data'!$D$4:$F$48,3,FALSE)</f>
        <v>natural gas</v>
      </c>
      <c r="K7155" t="b">
        <f t="shared" si="111"/>
        <v>1</v>
      </c>
    </row>
    <row r="7156" spans="1:11">
      <c r="A7156" s="120">
        <v>55149</v>
      </c>
      <c r="B7156" s="121" t="s">
        <v>201</v>
      </c>
      <c r="C7156" s="121" t="s">
        <v>206</v>
      </c>
      <c r="D7156" s="121" t="s">
        <v>56</v>
      </c>
      <c r="E7156" s="121" t="s">
        <v>38</v>
      </c>
      <c r="F7156" s="122">
        <v>39730213</v>
      </c>
      <c r="G7156" s="122">
        <v>5322170</v>
      </c>
      <c r="H7156" s="120">
        <v>2019</v>
      </c>
      <c r="I7156" t="str">
        <f>IF(J7156="natural gas",VLOOKUP(D7156,'Cross-Page Data'!$I$4:$J$13,2,FALSE),IF(J7156="solar",VLOOKUP('Form 923'!D7156,'Cross-Page Data'!$I$14:$J$117,2,FALSE),J7156))</f>
        <v>natural gas nonpeaker - preexisting nonretiring</v>
      </c>
      <c r="J7156" t="str">
        <f>VLOOKUP(E7156,'Cross-Page Data'!$D$4:$F$48,3,FALSE)</f>
        <v>natural gas</v>
      </c>
      <c r="K7156" t="b">
        <f t="shared" si="111"/>
        <v>1</v>
      </c>
    </row>
    <row r="7157" spans="1:11">
      <c r="A7157" s="120">
        <v>55149</v>
      </c>
      <c r="B7157" s="121" t="s">
        <v>201</v>
      </c>
      <c r="C7157" s="121" t="s">
        <v>206</v>
      </c>
      <c r="D7157" s="121" t="s">
        <v>56</v>
      </c>
      <c r="E7157" s="121" t="s">
        <v>146</v>
      </c>
      <c r="F7157" s="122">
        <v>0</v>
      </c>
      <c r="G7157" s="122">
        <v>0</v>
      </c>
      <c r="H7157" s="120">
        <v>2019</v>
      </c>
      <c r="I7157" t="str">
        <f>IF(J7157="natural gas",VLOOKUP(D7157,'Cross-Page Data'!$I$4:$J$13,2,FALSE),IF(J7157="solar",VLOOKUP('Form 923'!D7157,'Cross-Page Data'!$I$14:$J$117,2,FALSE),J7157))</f>
        <v>other</v>
      </c>
      <c r="J7157" t="str">
        <f>VLOOKUP(E7157,'Cross-Page Data'!$D$4:$F$48,3,FALSE)</f>
        <v>other</v>
      </c>
      <c r="K7157" t="b">
        <f t="shared" si="111"/>
        <v>1</v>
      </c>
    </row>
    <row r="7158" spans="1:11">
      <c r="A7158" s="120">
        <v>55151</v>
      </c>
      <c r="B7158" s="121" t="s">
        <v>201</v>
      </c>
      <c r="C7158" s="121" t="s">
        <v>206</v>
      </c>
      <c r="D7158" s="121" t="s">
        <v>56</v>
      </c>
      <c r="E7158" s="121" t="s">
        <v>38</v>
      </c>
      <c r="F7158" s="122">
        <v>7723341</v>
      </c>
      <c r="G7158" s="122">
        <v>1036441</v>
      </c>
      <c r="H7158" s="120">
        <v>2019</v>
      </c>
      <c r="I7158" t="str">
        <f>IF(J7158="natural gas",VLOOKUP(D7158,'Cross-Page Data'!$I$4:$J$13,2,FALSE),IF(J7158="solar",VLOOKUP('Form 923'!D7158,'Cross-Page Data'!$I$14:$J$117,2,FALSE),J7158))</f>
        <v>natural gas nonpeaker - preexisting nonretiring</v>
      </c>
      <c r="J7158" t="str">
        <f>VLOOKUP(E7158,'Cross-Page Data'!$D$4:$F$48,3,FALSE)</f>
        <v>natural gas</v>
      </c>
      <c r="K7158" t="b">
        <f t="shared" si="111"/>
        <v>1</v>
      </c>
    </row>
    <row r="7159" spans="1:11">
      <c r="A7159" s="120">
        <v>55153</v>
      </c>
      <c r="B7159" s="121" t="s">
        <v>201</v>
      </c>
      <c r="C7159" s="121" t="s">
        <v>206</v>
      </c>
      <c r="D7159" s="121" t="s">
        <v>39</v>
      </c>
      <c r="E7159" s="121" t="s">
        <v>38</v>
      </c>
      <c r="F7159" s="122">
        <v>1120112</v>
      </c>
      <c r="G7159" s="122">
        <v>2073969</v>
      </c>
      <c r="H7159" s="120">
        <v>2019</v>
      </c>
      <c r="I7159" t="str">
        <f>IF(J7159="natural gas",VLOOKUP(D7159,'Cross-Page Data'!$I$4:$J$13,2,FALSE),IF(J7159="solar",VLOOKUP('Form 923'!D7159,'Cross-Page Data'!$I$14:$J$117,2,FALSE),J7159))</f>
        <v>natural gas nonpeaker - preexisting nonretiring</v>
      </c>
      <c r="J7159" t="str">
        <f>VLOOKUP(E7159,'Cross-Page Data'!$D$4:$F$48,3,FALSE)</f>
        <v>natural gas</v>
      </c>
      <c r="K7159" t="b">
        <f t="shared" si="111"/>
        <v>1</v>
      </c>
    </row>
    <row r="7160" spans="1:11">
      <c r="A7160" s="120">
        <v>55153</v>
      </c>
      <c r="B7160" s="121" t="s">
        <v>201</v>
      </c>
      <c r="C7160" s="121" t="s">
        <v>206</v>
      </c>
      <c r="D7160" s="121" t="s">
        <v>61</v>
      </c>
      <c r="E7160" s="121" t="s">
        <v>38</v>
      </c>
      <c r="F7160" s="122">
        <v>37706205</v>
      </c>
      <c r="G7160" s="122">
        <v>3429152</v>
      </c>
      <c r="H7160" s="120">
        <v>2019</v>
      </c>
      <c r="I7160" t="str">
        <f>IF(J7160="natural gas",VLOOKUP(D7160,'Cross-Page Data'!$I$4:$J$13,2,FALSE),IF(J7160="solar",VLOOKUP('Form 923'!D7160,'Cross-Page Data'!$I$14:$J$117,2,FALSE),J7160))</f>
        <v>natural gas nonpeaker - preexisting nonretiring</v>
      </c>
      <c r="J7160" t="str">
        <f>VLOOKUP(E7160,'Cross-Page Data'!$D$4:$F$48,3,FALSE)</f>
        <v>natural gas</v>
      </c>
      <c r="K7160" t="b">
        <f t="shared" si="111"/>
        <v>1</v>
      </c>
    </row>
    <row r="7161" spans="1:11">
      <c r="A7161" s="120">
        <v>55154</v>
      </c>
      <c r="B7161" s="121" t="s">
        <v>201</v>
      </c>
      <c r="C7161" s="121" t="s">
        <v>202</v>
      </c>
      <c r="D7161" s="121" t="s">
        <v>39</v>
      </c>
      <c r="E7161" s="121" t="s">
        <v>38</v>
      </c>
      <c r="F7161" s="122">
        <v>0</v>
      </c>
      <c r="G7161" s="122">
        <v>882023</v>
      </c>
      <c r="H7161" s="120">
        <v>2019</v>
      </c>
      <c r="I7161" t="str">
        <f>IF(J7161="natural gas",VLOOKUP(D7161,'Cross-Page Data'!$I$4:$J$13,2,FALSE),IF(J7161="solar",VLOOKUP('Form 923'!D7161,'Cross-Page Data'!$I$14:$J$117,2,FALSE),J7161))</f>
        <v>natural gas nonpeaker - preexisting nonretiring</v>
      </c>
      <c r="J7161" t="str">
        <f>VLOOKUP(E7161,'Cross-Page Data'!$D$4:$F$48,3,FALSE)</f>
        <v>natural gas</v>
      </c>
      <c r="K7161" t="b">
        <f t="shared" si="111"/>
        <v>1</v>
      </c>
    </row>
    <row r="7162" spans="1:11">
      <c r="A7162" s="120">
        <v>55154</v>
      </c>
      <c r="B7162" s="121" t="s">
        <v>201</v>
      </c>
      <c r="C7162" s="121" t="s">
        <v>202</v>
      </c>
      <c r="D7162" s="121" t="s">
        <v>61</v>
      </c>
      <c r="E7162" s="121" t="s">
        <v>38</v>
      </c>
      <c r="F7162" s="122">
        <v>17730938</v>
      </c>
      <c r="G7162" s="122">
        <v>1556483</v>
      </c>
      <c r="H7162" s="120">
        <v>2019</v>
      </c>
      <c r="I7162" t="str">
        <f>IF(J7162="natural gas",VLOOKUP(D7162,'Cross-Page Data'!$I$4:$J$13,2,FALSE),IF(J7162="solar",VLOOKUP('Form 923'!D7162,'Cross-Page Data'!$I$14:$J$117,2,FALSE),J7162))</f>
        <v>natural gas nonpeaker - preexisting nonretiring</v>
      </c>
      <c r="J7162" t="str">
        <f>VLOOKUP(E7162,'Cross-Page Data'!$D$4:$F$48,3,FALSE)</f>
        <v>natural gas</v>
      </c>
      <c r="K7162" t="b">
        <f t="shared" si="111"/>
        <v>1</v>
      </c>
    </row>
    <row r="7163" spans="1:11">
      <c r="A7163" s="120">
        <v>55155</v>
      </c>
      <c r="B7163" s="121" t="s">
        <v>201</v>
      </c>
      <c r="C7163" s="121" t="s">
        <v>206</v>
      </c>
      <c r="D7163" s="121" t="s">
        <v>79</v>
      </c>
      <c r="E7163" s="121" t="s">
        <v>90</v>
      </c>
      <c r="F7163" s="122">
        <v>132850</v>
      </c>
      <c r="G7163" s="122">
        <v>11921</v>
      </c>
      <c r="H7163" s="120">
        <v>2019</v>
      </c>
      <c r="I7163" t="str">
        <f>IF(J7163="natural gas",VLOOKUP(D7163,'Cross-Page Data'!$I$4:$J$13,2,FALSE),IF(J7163="solar",VLOOKUP('Form 923'!D7163,'Cross-Page Data'!$I$14:$J$117,2,FALSE),J7163))</f>
        <v>biomass</v>
      </c>
      <c r="J7163" t="str">
        <f>VLOOKUP(E7163,'Cross-Page Data'!$D$4:$F$48,3,FALSE)</f>
        <v>biomass</v>
      </c>
      <c r="K7163" t="b">
        <f t="shared" si="111"/>
        <v>1</v>
      </c>
    </row>
    <row r="7164" spans="1:11">
      <c r="A7164" s="120">
        <v>55156</v>
      </c>
      <c r="B7164" s="121" t="s">
        <v>201</v>
      </c>
      <c r="C7164" s="121" t="s">
        <v>206</v>
      </c>
      <c r="D7164" s="121" t="s">
        <v>79</v>
      </c>
      <c r="E7164" s="121" t="s">
        <v>90</v>
      </c>
      <c r="F7164" s="122">
        <v>608394</v>
      </c>
      <c r="G7164" s="122">
        <v>51893</v>
      </c>
      <c r="H7164" s="120">
        <v>2019</v>
      </c>
      <c r="I7164" t="str">
        <f>IF(J7164="natural gas",VLOOKUP(D7164,'Cross-Page Data'!$I$4:$J$13,2,FALSE),IF(J7164="solar",VLOOKUP('Form 923'!D7164,'Cross-Page Data'!$I$14:$J$117,2,FALSE),J7164))</f>
        <v>biomass</v>
      </c>
      <c r="J7164" t="str">
        <f>VLOOKUP(E7164,'Cross-Page Data'!$D$4:$F$48,3,FALSE)</f>
        <v>biomass</v>
      </c>
      <c r="K7164" t="b">
        <f t="shared" si="111"/>
        <v>1</v>
      </c>
    </row>
    <row r="7165" spans="1:11">
      <c r="A7165" s="120">
        <v>55161</v>
      </c>
      <c r="B7165" s="121" t="s">
        <v>201</v>
      </c>
      <c r="C7165" s="121" t="s">
        <v>206</v>
      </c>
      <c r="D7165" s="121" t="s">
        <v>79</v>
      </c>
      <c r="E7165" s="121" t="s">
        <v>90</v>
      </c>
      <c r="F7165" s="122">
        <v>206811</v>
      </c>
      <c r="G7165" s="122">
        <v>22541</v>
      </c>
      <c r="H7165" s="120">
        <v>2019</v>
      </c>
      <c r="I7165" t="str">
        <f>IF(J7165="natural gas",VLOOKUP(D7165,'Cross-Page Data'!$I$4:$J$13,2,FALSE),IF(J7165="solar",VLOOKUP('Form 923'!D7165,'Cross-Page Data'!$I$14:$J$117,2,FALSE),J7165))</f>
        <v>biomass</v>
      </c>
      <c r="J7165" t="str">
        <f>VLOOKUP(E7165,'Cross-Page Data'!$D$4:$F$48,3,FALSE)</f>
        <v>biomass</v>
      </c>
      <c r="K7165" t="b">
        <f t="shared" si="111"/>
        <v>1</v>
      </c>
    </row>
    <row r="7166" spans="1:11">
      <c r="A7166" s="120">
        <v>55164</v>
      </c>
      <c r="B7166" s="121" t="s">
        <v>201</v>
      </c>
      <c r="C7166" s="121" t="s">
        <v>202</v>
      </c>
      <c r="D7166" s="121" t="s">
        <v>73</v>
      </c>
      <c r="E7166" s="121" t="s">
        <v>38</v>
      </c>
      <c r="F7166" s="122">
        <v>1607313</v>
      </c>
      <c r="G7166" s="122">
        <v>145829</v>
      </c>
      <c r="H7166" s="120">
        <v>2019</v>
      </c>
      <c r="I7166" t="str">
        <f>IF(J7166="natural gas",VLOOKUP(D7166,'Cross-Page Data'!$I$4:$J$13,2,FALSE),IF(J7166="solar",VLOOKUP('Form 923'!D7166,'Cross-Page Data'!$I$14:$J$117,2,FALSE),J7166))</f>
        <v>natural gas peaker</v>
      </c>
      <c r="J7166" t="str">
        <f>VLOOKUP(E7166,'Cross-Page Data'!$D$4:$F$48,3,FALSE)</f>
        <v>natural gas</v>
      </c>
      <c r="K7166" t="b">
        <f t="shared" si="111"/>
        <v>1</v>
      </c>
    </row>
    <row r="7167" spans="1:11">
      <c r="A7167" s="120">
        <v>55165</v>
      </c>
      <c r="B7167" s="121" t="s">
        <v>201</v>
      </c>
      <c r="C7167" s="121" t="s">
        <v>202</v>
      </c>
      <c r="D7167" s="121" t="s">
        <v>73</v>
      </c>
      <c r="E7167" s="121" t="s">
        <v>38</v>
      </c>
      <c r="F7167" s="122">
        <v>1326908</v>
      </c>
      <c r="G7167" s="122">
        <v>117899</v>
      </c>
      <c r="H7167" s="120">
        <v>2019</v>
      </c>
      <c r="I7167" t="str">
        <f>IF(J7167="natural gas",VLOOKUP(D7167,'Cross-Page Data'!$I$4:$J$13,2,FALSE),IF(J7167="solar",VLOOKUP('Form 923'!D7167,'Cross-Page Data'!$I$14:$J$117,2,FALSE),J7167))</f>
        <v>natural gas peaker</v>
      </c>
      <c r="J7167" t="str">
        <f>VLOOKUP(E7167,'Cross-Page Data'!$D$4:$F$48,3,FALSE)</f>
        <v>natural gas</v>
      </c>
      <c r="K7167" t="b">
        <f t="shared" si="111"/>
        <v>1</v>
      </c>
    </row>
    <row r="7168" spans="1:11">
      <c r="A7168" s="120">
        <v>55166</v>
      </c>
      <c r="B7168" s="121" t="s">
        <v>201</v>
      </c>
      <c r="C7168" s="121" t="s">
        <v>206</v>
      </c>
      <c r="D7168" s="121" t="s">
        <v>73</v>
      </c>
      <c r="E7168" s="121" t="s">
        <v>70</v>
      </c>
      <c r="F7168" s="122">
        <v>21771</v>
      </c>
      <c r="G7168" s="122">
        <v>1981.767</v>
      </c>
      <c r="H7168" s="120">
        <v>2019</v>
      </c>
      <c r="I7168" t="str">
        <f>IF(J7168="natural gas",VLOOKUP(D7168,'Cross-Page Data'!$I$4:$J$13,2,FALSE),IF(J7168="solar",VLOOKUP('Form 923'!D7168,'Cross-Page Data'!$I$14:$J$117,2,FALSE),J7168))</f>
        <v>heavy or residual fuel oil</v>
      </c>
      <c r="J7168" t="str">
        <f>VLOOKUP(E7168,'Cross-Page Data'!$D$4:$F$48,3,FALSE)</f>
        <v>heavy or residual fuel oil</v>
      </c>
      <c r="K7168" t="b">
        <f t="shared" si="111"/>
        <v>1</v>
      </c>
    </row>
    <row r="7169" spans="1:11">
      <c r="A7169" s="120">
        <v>55166</v>
      </c>
      <c r="B7169" s="121" t="s">
        <v>201</v>
      </c>
      <c r="C7169" s="121" t="s">
        <v>206</v>
      </c>
      <c r="D7169" s="121" t="s">
        <v>73</v>
      </c>
      <c r="E7169" s="121" t="s">
        <v>38</v>
      </c>
      <c r="F7169" s="122">
        <v>4671400</v>
      </c>
      <c r="G7169" s="122">
        <v>423174.23</v>
      </c>
      <c r="H7169" s="120">
        <v>2019</v>
      </c>
      <c r="I7169" t="str">
        <f>IF(J7169="natural gas",VLOOKUP(D7169,'Cross-Page Data'!$I$4:$J$13,2,FALSE),IF(J7169="solar",VLOOKUP('Form 923'!D7169,'Cross-Page Data'!$I$14:$J$117,2,FALSE),J7169))</f>
        <v>natural gas peaker</v>
      </c>
      <c r="J7169" t="str">
        <f>VLOOKUP(E7169,'Cross-Page Data'!$D$4:$F$48,3,FALSE)</f>
        <v>natural gas</v>
      </c>
      <c r="K7169" t="b">
        <f t="shared" si="111"/>
        <v>1</v>
      </c>
    </row>
    <row r="7170" spans="1:11">
      <c r="A7170" s="120">
        <v>55168</v>
      </c>
      <c r="B7170" s="121" t="s">
        <v>201</v>
      </c>
      <c r="C7170" s="121" t="s">
        <v>206</v>
      </c>
      <c r="D7170" s="121" t="s">
        <v>39</v>
      </c>
      <c r="E7170" s="121" t="s">
        <v>38</v>
      </c>
      <c r="F7170" s="122">
        <v>1442117</v>
      </c>
      <c r="G7170" s="122">
        <v>736242</v>
      </c>
      <c r="H7170" s="120">
        <v>2019</v>
      </c>
      <c r="I7170" t="str">
        <f>IF(J7170="natural gas",VLOOKUP(D7170,'Cross-Page Data'!$I$4:$J$13,2,FALSE),IF(J7170="solar",VLOOKUP('Form 923'!D7170,'Cross-Page Data'!$I$14:$J$117,2,FALSE),J7170))</f>
        <v>natural gas nonpeaker - preexisting nonretiring</v>
      </c>
      <c r="J7170" t="str">
        <f>VLOOKUP(E7170,'Cross-Page Data'!$D$4:$F$48,3,FALSE)</f>
        <v>natural gas</v>
      </c>
      <c r="K7170" t="b">
        <f t="shared" si="111"/>
        <v>1</v>
      </c>
    </row>
    <row r="7171" spans="1:11">
      <c r="A7171" s="120">
        <v>55168</v>
      </c>
      <c r="B7171" s="121" t="s">
        <v>201</v>
      </c>
      <c r="C7171" s="121" t="s">
        <v>206</v>
      </c>
      <c r="D7171" s="121" t="s">
        <v>61</v>
      </c>
      <c r="E7171" s="121" t="s">
        <v>38</v>
      </c>
      <c r="F7171" s="122">
        <v>16854049</v>
      </c>
      <c r="G7171" s="122">
        <v>1574786</v>
      </c>
      <c r="H7171" s="120">
        <v>2019</v>
      </c>
      <c r="I7171" t="str">
        <f>IF(J7171="natural gas",VLOOKUP(D7171,'Cross-Page Data'!$I$4:$J$13,2,FALSE),IF(J7171="solar",VLOOKUP('Form 923'!D7171,'Cross-Page Data'!$I$14:$J$117,2,FALSE),J7171))</f>
        <v>natural gas nonpeaker - preexisting nonretiring</v>
      </c>
      <c r="J7171" t="str">
        <f>VLOOKUP(E7171,'Cross-Page Data'!$D$4:$F$48,3,FALSE)</f>
        <v>natural gas</v>
      </c>
      <c r="K7171" t="b">
        <f t="shared" si="111"/>
        <v>1</v>
      </c>
    </row>
    <row r="7172" spans="1:11">
      <c r="A7172" s="120">
        <v>55170</v>
      </c>
      <c r="B7172" s="121" t="s">
        <v>201</v>
      </c>
      <c r="C7172" s="121" t="s">
        <v>206</v>
      </c>
      <c r="D7172" s="121" t="s">
        <v>39</v>
      </c>
      <c r="E7172" s="121" t="s">
        <v>38</v>
      </c>
      <c r="F7172" s="122">
        <v>0</v>
      </c>
      <c r="G7172" s="122">
        <v>1081501</v>
      </c>
      <c r="H7172" s="120">
        <v>2019</v>
      </c>
      <c r="I7172" t="str">
        <f>IF(J7172="natural gas",VLOOKUP(D7172,'Cross-Page Data'!$I$4:$J$13,2,FALSE),IF(J7172="solar",VLOOKUP('Form 923'!D7172,'Cross-Page Data'!$I$14:$J$117,2,FALSE),J7172))</f>
        <v>natural gas nonpeaker - preexisting nonretiring</v>
      </c>
      <c r="J7172" t="str">
        <f>VLOOKUP(E7172,'Cross-Page Data'!$D$4:$F$48,3,FALSE)</f>
        <v>natural gas</v>
      </c>
      <c r="K7172" t="b">
        <f t="shared" si="111"/>
        <v>1</v>
      </c>
    </row>
    <row r="7173" spans="1:11">
      <c r="A7173" s="120">
        <v>55170</v>
      </c>
      <c r="B7173" s="121" t="s">
        <v>201</v>
      </c>
      <c r="C7173" s="121" t="s">
        <v>206</v>
      </c>
      <c r="D7173" s="121" t="s">
        <v>61</v>
      </c>
      <c r="E7173" s="121" t="s">
        <v>38</v>
      </c>
      <c r="F7173" s="122">
        <v>22340025</v>
      </c>
      <c r="G7173" s="122">
        <v>1944094</v>
      </c>
      <c r="H7173" s="120">
        <v>2019</v>
      </c>
      <c r="I7173" t="str">
        <f>IF(J7173="natural gas",VLOOKUP(D7173,'Cross-Page Data'!$I$4:$J$13,2,FALSE),IF(J7173="solar",VLOOKUP('Form 923'!D7173,'Cross-Page Data'!$I$14:$J$117,2,FALSE),J7173))</f>
        <v>natural gas nonpeaker - preexisting nonretiring</v>
      </c>
      <c r="J7173" t="str">
        <f>VLOOKUP(E7173,'Cross-Page Data'!$D$4:$F$48,3,FALSE)</f>
        <v>natural gas</v>
      </c>
      <c r="K7173" t="b">
        <f t="shared" si="111"/>
        <v>1</v>
      </c>
    </row>
    <row r="7174" spans="1:11">
      <c r="A7174" s="120">
        <v>55172</v>
      </c>
      <c r="B7174" s="121" t="s">
        <v>201</v>
      </c>
      <c r="C7174" s="121" t="s">
        <v>206</v>
      </c>
      <c r="D7174" s="121" t="s">
        <v>39</v>
      </c>
      <c r="E7174" s="121" t="s">
        <v>38</v>
      </c>
      <c r="F7174" s="122">
        <v>613682</v>
      </c>
      <c r="G7174" s="122">
        <v>1523067</v>
      </c>
      <c r="H7174" s="120">
        <v>2019</v>
      </c>
      <c r="I7174" t="str">
        <f>IF(J7174="natural gas",VLOOKUP(D7174,'Cross-Page Data'!$I$4:$J$13,2,FALSE),IF(J7174="solar",VLOOKUP('Form 923'!D7174,'Cross-Page Data'!$I$14:$J$117,2,FALSE),J7174))</f>
        <v>natural gas nonpeaker - preexisting nonretiring</v>
      </c>
      <c r="J7174" t="str">
        <f>VLOOKUP(E7174,'Cross-Page Data'!$D$4:$F$48,3,FALSE)</f>
        <v>natural gas</v>
      </c>
      <c r="K7174" t="b">
        <f t="shared" si="111"/>
        <v>1</v>
      </c>
    </row>
    <row r="7175" spans="1:11">
      <c r="A7175" s="120">
        <v>55172</v>
      </c>
      <c r="B7175" s="121" t="s">
        <v>201</v>
      </c>
      <c r="C7175" s="121" t="s">
        <v>206</v>
      </c>
      <c r="D7175" s="121" t="s">
        <v>61</v>
      </c>
      <c r="E7175" s="121" t="s">
        <v>38</v>
      </c>
      <c r="F7175" s="122">
        <v>29097922</v>
      </c>
      <c r="G7175" s="122">
        <v>2733832</v>
      </c>
      <c r="H7175" s="120">
        <v>2019</v>
      </c>
      <c r="I7175" t="str">
        <f>IF(J7175="natural gas",VLOOKUP(D7175,'Cross-Page Data'!$I$4:$J$13,2,FALSE),IF(J7175="solar",VLOOKUP('Form 923'!D7175,'Cross-Page Data'!$I$14:$J$117,2,FALSE),J7175))</f>
        <v>natural gas nonpeaker - preexisting nonretiring</v>
      </c>
      <c r="J7175" t="str">
        <f>VLOOKUP(E7175,'Cross-Page Data'!$D$4:$F$48,3,FALSE)</f>
        <v>natural gas</v>
      </c>
      <c r="K7175" t="b">
        <f t="shared" ref="K7175:K7238" si="112">IF(AND($N$6=FALSE,OR(C7175="Commercial NAICS Cogen",C7175="Industrial NAICS Cogen",C7175="NAICS-22 Cogen")),FALSE,IF(AND($N$7=FALSE,OR(C7175="Commercial NAICS Cogen",C7175="Commercial NAICS Non-Cogen",C7175="industrial NAICS Cogen",C7175="industrial NAICS non-cogen")),FALSE,TRUE))</f>
        <v>1</v>
      </c>
    </row>
    <row r="7176" spans="1:11">
      <c r="A7176" s="120">
        <v>55173</v>
      </c>
      <c r="B7176" s="121" t="s">
        <v>201</v>
      </c>
      <c r="C7176" s="121" t="s">
        <v>202</v>
      </c>
      <c r="D7176" s="121" t="s">
        <v>39</v>
      </c>
      <c r="E7176" s="121" t="s">
        <v>38</v>
      </c>
      <c r="F7176" s="122">
        <v>207410</v>
      </c>
      <c r="G7176" s="122">
        <v>1831493</v>
      </c>
      <c r="H7176" s="120">
        <v>2019</v>
      </c>
      <c r="I7176" t="str">
        <f>IF(J7176="natural gas",VLOOKUP(D7176,'Cross-Page Data'!$I$4:$J$13,2,FALSE),IF(J7176="solar",VLOOKUP('Form 923'!D7176,'Cross-Page Data'!$I$14:$J$117,2,FALSE),J7176))</f>
        <v>natural gas nonpeaker - preexisting nonretiring</v>
      </c>
      <c r="J7176" t="str">
        <f>VLOOKUP(E7176,'Cross-Page Data'!$D$4:$F$48,3,FALSE)</f>
        <v>natural gas</v>
      </c>
      <c r="K7176" t="b">
        <f t="shared" si="112"/>
        <v>1</v>
      </c>
    </row>
    <row r="7177" spans="1:11">
      <c r="A7177" s="120">
        <v>55173</v>
      </c>
      <c r="B7177" s="121" t="s">
        <v>201</v>
      </c>
      <c r="C7177" s="121" t="s">
        <v>202</v>
      </c>
      <c r="D7177" s="121" t="s">
        <v>61</v>
      </c>
      <c r="E7177" s="121" t="s">
        <v>38</v>
      </c>
      <c r="F7177" s="122">
        <v>35811105</v>
      </c>
      <c r="G7177" s="122">
        <v>2985308</v>
      </c>
      <c r="H7177" s="120">
        <v>2019</v>
      </c>
      <c r="I7177" t="str">
        <f>IF(J7177="natural gas",VLOOKUP(D7177,'Cross-Page Data'!$I$4:$J$13,2,FALSE),IF(J7177="solar",VLOOKUP('Form 923'!D7177,'Cross-Page Data'!$I$14:$J$117,2,FALSE),J7177))</f>
        <v>natural gas nonpeaker - preexisting nonretiring</v>
      </c>
      <c r="J7177" t="str">
        <f>VLOOKUP(E7177,'Cross-Page Data'!$D$4:$F$48,3,FALSE)</f>
        <v>natural gas</v>
      </c>
      <c r="K7177" t="b">
        <f t="shared" si="112"/>
        <v>1</v>
      </c>
    </row>
    <row r="7178" spans="1:11">
      <c r="A7178" s="120">
        <v>55176</v>
      </c>
      <c r="B7178" s="121" t="s">
        <v>205</v>
      </c>
      <c r="C7178" s="121" t="s">
        <v>208</v>
      </c>
      <c r="D7178" s="121" t="s">
        <v>39</v>
      </c>
      <c r="E7178" s="121" t="s">
        <v>38</v>
      </c>
      <c r="F7178" s="122">
        <v>1606370</v>
      </c>
      <c r="G7178" s="122">
        <v>526567.41</v>
      </c>
      <c r="H7178" s="120">
        <v>2019</v>
      </c>
      <c r="I7178" t="str">
        <f>IF(J7178="natural gas",VLOOKUP(D7178,'Cross-Page Data'!$I$4:$J$13,2,FALSE),IF(J7178="solar",VLOOKUP('Form 923'!D7178,'Cross-Page Data'!$I$14:$J$117,2,FALSE),J7178))</f>
        <v>natural gas nonpeaker - preexisting nonretiring</v>
      </c>
      <c r="J7178" t="str">
        <f>VLOOKUP(E7178,'Cross-Page Data'!$D$4:$F$48,3,FALSE)</f>
        <v>natural gas</v>
      </c>
      <c r="K7178" t="b">
        <f t="shared" si="112"/>
        <v>0</v>
      </c>
    </row>
    <row r="7179" spans="1:11">
      <c r="A7179" s="120">
        <v>55176</v>
      </c>
      <c r="B7179" s="121" t="s">
        <v>205</v>
      </c>
      <c r="C7179" s="121" t="s">
        <v>208</v>
      </c>
      <c r="D7179" s="121" t="s">
        <v>39</v>
      </c>
      <c r="E7179" s="121" t="s">
        <v>140</v>
      </c>
      <c r="F7179" s="122">
        <v>0</v>
      </c>
      <c r="G7179" s="122">
        <v>0</v>
      </c>
      <c r="H7179" s="120">
        <v>2019</v>
      </c>
      <c r="I7179" t="str">
        <f>IF(J7179="natural gas",VLOOKUP(D7179,'Cross-Page Data'!$I$4:$J$13,2,FALSE),IF(J7179="solar",VLOOKUP('Form 923'!D7179,'Cross-Page Data'!$I$14:$J$117,2,FALSE),J7179))</f>
        <v>other</v>
      </c>
      <c r="J7179" t="str">
        <f>VLOOKUP(E7179,'Cross-Page Data'!$D$4:$F$48,3,FALSE)</f>
        <v>other</v>
      </c>
      <c r="K7179" t="b">
        <f t="shared" si="112"/>
        <v>0</v>
      </c>
    </row>
    <row r="7180" spans="1:11">
      <c r="A7180" s="120">
        <v>55176</v>
      </c>
      <c r="B7180" s="121" t="s">
        <v>205</v>
      </c>
      <c r="C7180" s="121" t="s">
        <v>208</v>
      </c>
      <c r="D7180" s="121" t="s">
        <v>61</v>
      </c>
      <c r="E7180" s="121" t="s">
        <v>38</v>
      </c>
      <c r="F7180" s="122">
        <v>12420632</v>
      </c>
      <c r="G7180" s="122">
        <v>1945835.5</v>
      </c>
      <c r="H7180" s="120">
        <v>2019</v>
      </c>
      <c r="I7180" t="str">
        <f>IF(J7180="natural gas",VLOOKUP(D7180,'Cross-Page Data'!$I$4:$J$13,2,FALSE),IF(J7180="solar",VLOOKUP('Form 923'!D7180,'Cross-Page Data'!$I$14:$J$117,2,FALSE),J7180))</f>
        <v>natural gas nonpeaker - preexisting nonretiring</v>
      </c>
      <c r="J7180" t="str">
        <f>VLOOKUP(E7180,'Cross-Page Data'!$D$4:$F$48,3,FALSE)</f>
        <v>natural gas</v>
      </c>
      <c r="K7180" t="b">
        <f t="shared" si="112"/>
        <v>0</v>
      </c>
    </row>
    <row r="7181" spans="1:11">
      <c r="A7181" s="120">
        <v>55176</v>
      </c>
      <c r="B7181" s="121" t="s">
        <v>205</v>
      </c>
      <c r="C7181" s="121" t="s">
        <v>208</v>
      </c>
      <c r="D7181" s="121" t="s">
        <v>61</v>
      </c>
      <c r="E7181" s="121" t="s">
        <v>140</v>
      </c>
      <c r="F7181" s="122">
        <v>0</v>
      </c>
      <c r="G7181" s="122">
        <v>0</v>
      </c>
      <c r="H7181" s="120">
        <v>2019</v>
      </c>
      <c r="I7181" t="str">
        <f>IF(J7181="natural gas",VLOOKUP(D7181,'Cross-Page Data'!$I$4:$J$13,2,FALSE),IF(J7181="solar",VLOOKUP('Form 923'!D7181,'Cross-Page Data'!$I$14:$J$117,2,FALSE),J7181))</f>
        <v>other</v>
      </c>
      <c r="J7181" t="str">
        <f>VLOOKUP(E7181,'Cross-Page Data'!$D$4:$F$48,3,FALSE)</f>
        <v>other</v>
      </c>
      <c r="K7181" t="b">
        <f t="shared" si="112"/>
        <v>0</v>
      </c>
    </row>
    <row r="7182" spans="1:11">
      <c r="A7182" s="120">
        <v>55177</v>
      </c>
      <c r="B7182" s="121" t="s">
        <v>201</v>
      </c>
      <c r="C7182" s="121" t="s">
        <v>206</v>
      </c>
      <c r="D7182" s="121" t="s">
        <v>39</v>
      </c>
      <c r="E7182" s="121" t="s">
        <v>38</v>
      </c>
      <c r="F7182" s="122">
        <v>27454</v>
      </c>
      <c r="G7182" s="122">
        <v>609588</v>
      </c>
      <c r="H7182" s="120">
        <v>2019</v>
      </c>
      <c r="I7182" t="str">
        <f>IF(J7182="natural gas",VLOOKUP(D7182,'Cross-Page Data'!$I$4:$J$13,2,FALSE),IF(J7182="solar",VLOOKUP('Form 923'!D7182,'Cross-Page Data'!$I$14:$J$117,2,FALSE),J7182))</f>
        <v>natural gas nonpeaker - preexisting nonretiring</v>
      </c>
      <c r="J7182" t="str">
        <f>VLOOKUP(E7182,'Cross-Page Data'!$D$4:$F$48,3,FALSE)</f>
        <v>natural gas</v>
      </c>
      <c r="K7182" t="b">
        <f t="shared" si="112"/>
        <v>1</v>
      </c>
    </row>
    <row r="7183" spans="1:11">
      <c r="A7183" s="120">
        <v>55177</v>
      </c>
      <c r="B7183" s="121" t="s">
        <v>201</v>
      </c>
      <c r="C7183" s="121" t="s">
        <v>206</v>
      </c>
      <c r="D7183" s="121" t="s">
        <v>61</v>
      </c>
      <c r="E7183" s="121" t="s">
        <v>38</v>
      </c>
      <c r="F7183" s="122">
        <v>14963757</v>
      </c>
      <c r="G7183" s="122">
        <v>1276628</v>
      </c>
      <c r="H7183" s="120">
        <v>2019</v>
      </c>
      <c r="I7183" t="str">
        <f>IF(J7183="natural gas",VLOOKUP(D7183,'Cross-Page Data'!$I$4:$J$13,2,FALSE),IF(J7183="solar",VLOOKUP('Form 923'!D7183,'Cross-Page Data'!$I$14:$J$117,2,FALSE),J7183))</f>
        <v>natural gas nonpeaker - preexisting nonretiring</v>
      </c>
      <c r="J7183" t="str">
        <f>VLOOKUP(E7183,'Cross-Page Data'!$D$4:$F$48,3,FALSE)</f>
        <v>natural gas</v>
      </c>
      <c r="K7183" t="b">
        <f t="shared" si="112"/>
        <v>1</v>
      </c>
    </row>
    <row r="7184" spans="1:11">
      <c r="A7184" s="120">
        <v>55178</v>
      </c>
      <c r="B7184" s="121" t="s">
        <v>201</v>
      </c>
      <c r="C7184" s="121" t="s">
        <v>206</v>
      </c>
      <c r="D7184" s="121" t="s">
        <v>39</v>
      </c>
      <c r="E7184" s="121" t="s">
        <v>38</v>
      </c>
      <c r="F7184" s="122">
        <v>1379751</v>
      </c>
      <c r="G7184" s="122">
        <v>964837</v>
      </c>
      <c r="H7184" s="120">
        <v>2019</v>
      </c>
      <c r="I7184" t="str">
        <f>IF(J7184="natural gas",VLOOKUP(D7184,'Cross-Page Data'!$I$4:$J$13,2,FALSE),IF(J7184="solar",VLOOKUP('Form 923'!D7184,'Cross-Page Data'!$I$14:$J$117,2,FALSE),J7184))</f>
        <v>natural gas nonpeaker - preexisting nonretiring</v>
      </c>
      <c r="J7184" t="str">
        <f>VLOOKUP(E7184,'Cross-Page Data'!$D$4:$F$48,3,FALSE)</f>
        <v>natural gas</v>
      </c>
      <c r="K7184" t="b">
        <f t="shared" si="112"/>
        <v>1</v>
      </c>
    </row>
    <row r="7185" spans="1:11">
      <c r="A7185" s="120">
        <v>55178</v>
      </c>
      <c r="B7185" s="121" t="s">
        <v>201</v>
      </c>
      <c r="C7185" s="121" t="s">
        <v>206</v>
      </c>
      <c r="D7185" s="121" t="s">
        <v>61</v>
      </c>
      <c r="E7185" s="121" t="s">
        <v>38</v>
      </c>
      <c r="F7185" s="122">
        <v>19192253</v>
      </c>
      <c r="G7185" s="122">
        <v>1455686</v>
      </c>
      <c r="H7185" s="120">
        <v>2019</v>
      </c>
      <c r="I7185" t="str">
        <f>IF(J7185="natural gas",VLOOKUP(D7185,'Cross-Page Data'!$I$4:$J$13,2,FALSE),IF(J7185="solar",VLOOKUP('Form 923'!D7185,'Cross-Page Data'!$I$14:$J$117,2,FALSE),J7185))</f>
        <v>natural gas nonpeaker - preexisting nonretiring</v>
      </c>
      <c r="J7185" t="str">
        <f>VLOOKUP(E7185,'Cross-Page Data'!$D$4:$F$48,3,FALSE)</f>
        <v>natural gas</v>
      </c>
      <c r="K7185" t="b">
        <f t="shared" si="112"/>
        <v>1</v>
      </c>
    </row>
    <row r="7186" spans="1:11">
      <c r="A7186" s="120">
        <v>55179</v>
      </c>
      <c r="B7186" s="121" t="s">
        <v>201</v>
      </c>
      <c r="C7186" s="121" t="s">
        <v>206</v>
      </c>
      <c r="D7186" s="121" t="s">
        <v>39</v>
      </c>
      <c r="E7186" s="121" t="s">
        <v>38</v>
      </c>
      <c r="F7186" s="122">
        <v>252042</v>
      </c>
      <c r="G7186" s="122">
        <v>632494</v>
      </c>
      <c r="H7186" s="120">
        <v>2019</v>
      </c>
      <c r="I7186" t="str">
        <f>IF(J7186="natural gas",VLOOKUP(D7186,'Cross-Page Data'!$I$4:$J$13,2,FALSE),IF(J7186="solar",VLOOKUP('Form 923'!D7186,'Cross-Page Data'!$I$14:$J$117,2,FALSE),J7186))</f>
        <v>natural gas nonpeaker - preexisting nonretiring</v>
      </c>
      <c r="J7186" t="str">
        <f>VLOOKUP(E7186,'Cross-Page Data'!$D$4:$F$48,3,FALSE)</f>
        <v>natural gas</v>
      </c>
      <c r="K7186" t="b">
        <f t="shared" si="112"/>
        <v>1</v>
      </c>
    </row>
    <row r="7187" spans="1:11">
      <c r="A7187" s="120">
        <v>55179</v>
      </c>
      <c r="B7187" s="121" t="s">
        <v>201</v>
      </c>
      <c r="C7187" s="121" t="s">
        <v>206</v>
      </c>
      <c r="D7187" s="121" t="s">
        <v>61</v>
      </c>
      <c r="E7187" s="121" t="s">
        <v>38</v>
      </c>
      <c r="F7187" s="122">
        <v>12495167</v>
      </c>
      <c r="G7187" s="122">
        <v>1168875</v>
      </c>
      <c r="H7187" s="120">
        <v>2019</v>
      </c>
      <c r="I7187" t="str">
        <f>IF(J7187="natural gas",VLOOKUP(D7187,'Cross-Page Data'!$I$4:$J$13,2,FALSE),IF(J7187="solar",VLOOKUP('Form 923'!D7187,'Cross-Page Data'!$I$14:$J$117,2,FALSE),J7187))</f>
        <v>natural gas nonpeaker - preexisting nonretiring</v>
      </c>
      <c r="J7187" t="str">
        <f>VLOOKUP(E7187,'Cross-Page Data'!$D$4:$F$48,3,FALSE)</f>
        <v>natural gas</v>
      </c>
      <c r="K7187" t="b">
        <f t="shared" si="112"/>
        <v>1</v>
      </c>
    </row>
    <row r="7188" spans="1:11">
      <c r="A7188" s="120">
        <v>55182</v>
      </c>
      <c r="B7188" s="121" t="s">
        <v>201</v>
      </c>
      <c r="C7188" s="121" t="s">
        <v>206</v>
      </c>
      <c r="D7188" s="121" t="s">
        <v>39</v>
      </c>
      <c r="E7188" s="121" t="s">
        <v>38</v>
      </c>
      <c r="F7188" s="122">
        <v>1259367</v>
      </c>
      <c r="G7188" s="122">
        <v>904666</v>
      </c>
      <c r="H7188" s="120">
        <v>2019</v>
      </c>
      <c r="I7188" t="str">
        <f>IF(J7188="natural gas",VLOOKUP(D7188,'Cross-Page Data'!$I$4:$J$13,2,FALSE),IF(J7188="solar",VLOOKUP('Form 923'!D7188,'Cross-Page Data'!$I$14:$J$117,2,FALSE),J7188))</f>
        <v>natural gas nonpeaker - preexisting nonretiring</v>
      </c>
      <c r="J7188" t="str">
        <f>VLOOKUP(E7188,'Cross-Page Data'!$D$4:$F$48,3,FALSE)</f>
        <v>natural gas</v>
      </c>
      <c r="K7188" t="b">
        <f t="shared" si="112"/>
        <v>1</v>
      </c>
    </row>
    <row r="7189" spans="1:11">
      <c r="A7189" s="120">
        <v>55182</v>
      </c>
      <c r="B7189" s="121" t="s">
        <v>201</v>
      </c>
      <c r="C7189" s="121" t="s">
        <v>206</v>
      </c>
      <c r="D7189" s="121" t="s">
        <v>61</v>
      </c>
      <c r="E7189" s="121" t="s">
        <v>38</v>
      </c>
      <c r="F7189" s="122">
        <v>14274800</v>
      </c>
      <c r="G7189" s="122">
        <v>1283948</v>
      </c>
      <c r="H7189" s="120">
        <v>2019</v>
      </c>
      <c r="I7189" t="str">
        <f>IF(J7189="natural gas",VLOOKUP(D7189,'Cross-Page Data'!$I$4:$J$13,2,FALSE),IF(J7189="solar",VLOOKUP('Form 923'!D7189,'Cross-Page Data'!$I$14:$J$117,2,FALSE),J7189))</f>
        <v>natural gas nonpeaker - preexisting nonretiring</v>
      </c>
      <c r="J7189" t="str">
        <f>VLOOKUP(E7189,'Cross-Page Data'!$D$4:$F$48,3,FALSE)</f>
        <v>natural gas</v>
      </c>
      <c r="K7189" t="b">
        <f t="shared" si="112"/>
        <v>1</v>
      </c>
    </row>
    <row r="7190" spans="1:11">
      <c r="A7190" s="120">
        <v>55183</v>
      </c>
      <c r="B7190" s="121" t="s">
        <v>201</v>
      </c>
      <c r="C7190" s="121" t="s">
        <v>206</v>
      </c>
      <c r="D7190" s="121" t="s">
        <v>39</v>
      </c>
      <c r="E7190" s="121" t="s">
        <v>38</v>
      </c>
      <c r="F7190" s="122">
        <v>0</v>
      </c>
      <c r="G7190" s="122">
        <v>0</v>
      </c>
      <c r="H7190" s="120">
        <v>2019</v>
      </c>
      <c r="I7190" t="str">
        <f>IF(J7190="natural gas",VLOOKUP(D7190,'Cross-Page Data'!$I$4:$J$13,2,FALSE),IF(J7190="solar",VLOOKUP('Form 923'!D7190,'Cross-Page Data'!$I$14:$J$117,2,FALSE),J7190))</f>
        <v>natural gas nonpeaker - preexisting nonretiring</v>
      </c>
      <c r="J7190" t="str">
        <f>VLOOKUP(E7190,'Cross-Page Data'!$D$4:$F$48,3,FALSE)</f>
        <v>natural gas</v>
      </c>
      <c r="K7190" t="b">
        <f t="shared" si="112"/>
        <v>1</v>
      </c>
    </row>
    <row r="7191" spans="1:11">
      <c r="A7191" s="120">
        <v>55183</v>
      </c>
      <c r="B7191" s="121" t="s">
        <v>201</v>
      </c>
      <c r="C7191" s="121" t="s">
        <v>206</v>
      </c>
      <c r="D7191" s="121" t="s">
        <v>61</v>
      </c>
      <c r="E7191" s="121" t="s">
        <v>38</v>
      </c>
      <c r="F7191" s="122">
        <v>28309202</v>
      </c>
      <c r="G7191" s="122">
        <v>4090946</v>
      </c>
      <c r="H7191" s="120">
        <v>2019</v>
      </c>
      <c r="I7191" t="str">
        <f>IF(J7191="natural gas",VLOOKUP(D7191,'Cross-Page Data'!$I$4:$J$13,2,FALSE),IF(J7191="solar",VLOOKUP('Form 923'!D7191,'Cross-Page Data'!$I$14:$J$117,2,FALSE),J7191))</f>
        <v>natural gas nonpeaker - preexisting nonretiring</v>
      </c>
      <c r="J7191" t="str">
        <f>VLOOKUP(E7191,'Cross-Page Data'!$D$4:$F$48,3,FALSE)</f>
        <v>natural gas</v>
      </c>
      <c r="K7191" t="b">
        <f t="shared" si="112"/>
        <v>1</v>
      </c>
    </row>
    <row r="7192" spans="1:11">
      <c r="A7192" s="120">
        <v>55184</v>
      </c>
      <c r="B7192" s="121" t="s">
        <v>205</v>
      </c>
      <c r="C7192" s="121" t="s">
        <v>209</v>
      </c>
      <c r="D7192" s="121" t="s">
        <v>73</v>
      </c>
      <c r="E7192" s="121" t="s">
        <v>38</v>
      </c>
      <c r="F7192" s="122">
        <v>244986</v>
      </c>
      <c r="G7192" s="122">
        <v>47904</v>
      </c>
      <c r="H7192" s="120">
        <v>2019</v>
      </c>
      <c r="I7192" t="str">
        <f>IF(J7192="natural gas",VLOOKUP(D7192,'Cross-Page Data'!$I$4:$J$13,2,FALSE),IF(J7192="solar",VLOOKUP('Form 923'!D7192,'Cross-Page Data'!$I$14:$J$117,2,FALSE),J7192))</f>
        <v>natural gas peaker</v>
      </c>
      <c r="J7192" t="str">
        <f>VLOOKUP(E7192,'Cross-Page Data'!$D$4:$F$48,3,FALSE)</f>
        <v>natural gas</v>
      </c>
      <c r="K7192" t="b">
        <f t="shared" si="112"/>
        <v>0</v>
      </c>
    </row>
    <row r="7193" spans="1:11">
      <c r="A7193" s="120">
        <v>55187</v>
      </c>
      <c r="B7193" s="121" t="s">
        <v>205</v>
      </c>
      <c r="C7193" s="121" t="s">
        <v>208</v>
      </c>
      <c r="D7193" s="121" t="s">
        <v>39</v>
      </c>
      <c r="E7193" s="121" t="s">
        <v>38</v>
      </c>
      <c r="F7193" s="122">
        <v>2844757</v>
      </c>
      <c r="G7193" s="122">
        <v>783851</v>
      </c>
      <c r="H7193" s="120">
        <v>2019</v>
      </c>
      <c r="I7193" t="str">
        <f>IF(J7193="natural gas",VLOOKUP(D7193,'Cross-Page Data'!$I$4:$J$13,2,FALSE),IF(J7193="solar",VLOOKUP('Form 923'!D7193,'Cross-Page Data'!$I$14:$J$117,2,FALSE),J7193))</f>
        <v>natural gas nonpeaker - preexisting nonretiring</v>
      </c>
      <c r="J7193" t="str">
        <f>VLOOKUP(E7193,'Cross-Page Data'!$D$4:$F$48,3,FALSE)</f>
        <v>natural gas</v>
      </c>
      <c r="K7193" t="b">
        <f t="shared" si="112"/>
        <v>0</v>
      </c>
    </row>
    <row r="7194" spans="1:11">
      <c r="A7194" s="120">
        <v>55187</v>
      </c>
      <c r="B7194" s="121" t="s">
        <v>205</v>
      </c>
      <c r="C7194" s="121" t="s">
        <v>208</v>
      </c>
      <c r="D7194" s="121" t="s">
        <v>61</v>
      </c>
      <c r="E7194" s="121" t="s">
        <v>38</v>
      </c>
      <c r="F7194" s="122">
        <v>31106876</v>
      </c>
      <c r="G7194" s="122">
        <v>4753132</v>
      </c>
      <c r="H7194" s="120">
        <v>2019</v>
      </c>
      <c r="I7194" t="str">
        <f>IF(J7194="natural gas",VLOOKUP(D7194,'Cross-Page Data'!$I$4:$J$13,2,FALSE),IF(J7194="solar",VLOOKUP('Form 923'!D7194,'Cross-Page Data'!$I$14:$J$117,2,FALSE),J7194))</f>
        <v>natural gas nonpeaker - preexisting nonretiring</v>
      </c>
      <c r="J7194" t="str">
        <f>VLOOKUP(E7194,'Cross-Page Data'!$D$4:$F$48,3,FALSE)</f>
        <v>natural gas</v>
      </c>
      <c r="K7194" t="b">
        <f t="shared" si="112"/>
        <v>0</v>
      </c>
    </row>
    <row r="7195" spans="1:11">
      <c r="A7195" s="120">
        <v>55188</v>
      </c>
      <c r="B7195" s="121" t="s">
        <v>201</v>
      </c>
      <c r="C7195" s="121" t="s">
        <v>206</v>
      </c>
      <c r="D7195" s="121" t="s">
        <v>39</v>
      </c>
      <c r="E7195" s="121" t="s">
        <v>38</v>
      </c>
      <c r="F7195" s="122">
        <v>0</v>
      </c>
      <c r="G7195" s="122">
        <v>603695</v>
      </c>
      <c r="H7195" s="120">
        <v>2019</v>
      </c>
      <c r="I7195" t="str">
        <f>IF(J7195="natural gas",VLOOKUP(D7195,'Cross-Page Data'!$I$4:$J$13,2,FALSE),IF(J7195="solar",VLOOKUP('Form 923'!D7195,'Cross-Page Data'!$I$14:$J$117,2,FALSE),J7195))</f>
        <v>natural gas nonpeaker - preexisting nonretiring</v>
      </c>
      <c r="J7195" t="str">
        <f>VLOOKUP(E7195,'Cross-Page Data'!$D$4:$F$48,3,FALSE)</f>
        <v>natural gas</v>
      </c>
      <c r="K7195" t="b">
        <f t="shared" si="112"/>
        <v>1</v>
      </c>
    </row>
    <row r="7196" spans="1:11">
      <c r="A7196" s="120">
        <v>55188</v>
      </c>
      <c r="B7196" s="121" t="s">
        <v>201</v>
      </c>
      <c r="C7196" s="121" t="s">
        <v>206</v>
      </c>
      <c r="D7196" s="121" t="s">
        <v>61</v>
      </c>
      <c r="E7196" s="121" t="s">
        <v>38</v>
      </c>
      <c r="F7196" s="122">
        <v>11357544</v>
      </c>
      <c r="G7196" s="122">
        <v>1072183</v>
      </c>
      <c r="H7196" s="120">
        <v>2019</v>
      </c>
      <c r="I7196" t="str">
        <f>IF(J7196="natural gas",VLOOKUP(D7196,'Cross-Page Data'!$I$4:$J$13,2,FALSE),IF(J7196="solar",VLOOKUP('Form 923'!D7196,'Cross-Page Data'!$I$14:$J$117,2,FALSE),J7196))</f>
        <v>natural gas nonpeaker - preexisting nonretiring</v>
      </c>
      <c r="J7196" t="str">
        <f>VLOOKUP(E7196,'Cross-Page Data'!$D$4:$F$48,3,FALSE)</f>
        <v>natural gas</v>
      </c>
      <c r="K7196" t="b">
        <f t="shared" si="112"/>
        <v>1</v>
      </c>
    </row>
    <row r="7197" spans="1:11">
      <c r="A7197" s="120">
        <v>55193</v>
      </c>
      <c r="B7197" s="121" t="s">
        <v>201</v>
      </c>
      <c r="C7197" s="121" t="s">
        <v>206</v>
      </c>
      <c r="D7197" s="121" t="s">
        <v>39</v>
      </c>
      <c r="E7197" s="121" t="s">
        <v>38</v>
      </c>
      <c r="F7197" s="122">
        <v>0</v>
      </c>
      <c r="G7197" s="122">
        <v>1406608</v>
      </c>
      <c r="H7197" s="120">
        <v>2019</v>
      </c>
      <c r="I7197" t="str">
        <f>IF(J7197="natural gas",VLOOKUP(D7197,'Cross-Page Data'!$I$4:$J$13,2,FALSE),IF(J7197="solar",VLOOKUP('Form 923'!D7197,'Cross-Page Data'!$I$14:$J$117,2,FALSE),J7197))</f>
        <v>natural gas nonpeaker - preexisting nonretiring</v>
      </c>
      <c r="J7197" t="str">
        <f>VLOOKUP(E7197,'Cross-Page Data'!$D$4:$F$48,3,FALSE)</f>
        <v>natural gas</v>
      </c>
      <c r="K7197" t="b">
        <f t="shared" si="112"/>
        <v>1</v>
      </c>
    </row>
    <row r="7198" spans="1:11">
      <c r="A7198" s="120">
        <v>55193</v>
      </c>
      <c r="B7198" s="121" t="s">
        <v>201</v>
      </c>
      <c r="C7198" s="121" t="s">
        <v>206</v>
      </c>
      <c r="D7198" s="121" t="s">
        <v>61</v>
      </c>
      <c r="E7198" s="121" t="s">
        <v>38</v>
      </c>
      <c r="F7198" s="122">
        <v>27447752</v>
      </c>
      <c r="G7198" s="122">
        <v>2524335</v>
      </c>
      <c r="H7198" s="120">
        <v>2019</v>
      </c>
      <c r="I7198" t="str">
        <f>IF(J7198="natural gas",VLOOKUP(D7198,'Cross-Page Data'!$I$4:$J$13,2,FALSE),IF(J7198="solar",VLOOKUP('Form 923'!D7198,'Cross-Page Data'!$I$14:$J$117,2,FALSE),J7198))</f>
        <v>natural gas nonpeaker - preexisting nonretiring</v>
      </c>
      <c r="J7198" t="str">
        <f>VLOOKUP(E7198,'Cross-Page Data'!$D$4:$F$48,3,FALSE)</f>
        <v>natural gas</v>
      </c>
      <c r="K7198" t="b">
        <f t="shared" si="112"/>
        <v>1</v>
      </c>
    </row>
    <row r="7199" spans="1:11">
      <c r="A7199" s="120">
        <v>55196</v>
      </c>
      <c r="B7199" s="121" t="s">
        <v>201</v>
      </c>
      <c r="C7199" s="121" t="s">
        <v>206</v>
      </c>
      <c r="D7199" s="121" t="s">
        <v>73</v>
      </c>
      <c r="E7199" s="121" t="s">
        <v>70</v>
      </c>
      <c r="F7199" s="122">
        <v>0</v>
      </c>
      <c r="G7199" s="122">
        <v>0</v>
      </c>
      <c r="H7199" s="120">
        <v>2019</v>
      </c>
      <c r="I7199" t="str">
        <f>IF(J7199="natural gas",VLOOKUP(D7199,'Cross-Page Data'!$I$4:$J$13,2,FALSE),IF(J7199="solar",VLOOKUP('Form 923'!D7199,'Cross-Page Data'!$I$14:$J$117,2,FALSE),J7199))</f>
        <v>heavy or residual fuel oil</v>
      </c>
      <c r="J7199" t="str">
        <f>VLOOKUP(E7199,'Cross-Page Data'!$D$4:$F$48,3,FALSE)</f>
        <v>heavy or residual fuel oil</v>
      </c>
      <c r="K7199" t="b">
        <f t="shared" si="112"/>
        <v>1</v>
      </c>
    </row>
    <row r="7200" spans="1:11">
      <c r="A7200" s="120">
        <v>55196</v>
      </c>
      <c r="B7200" s="121" t="s">
        <v>201</v>
      </c>
      <c r="C7200" s="121" t="s">
        <v>206</v>
      </c>
      <c r="D7200" s="121" t="s">
        <v>73</v>
      </c>
      <c r="E7200" s="121" t="s">
        <v>38</v>
      </c>
      <c r="F7200" s="122">
        <v>1225642</v>
      </c>
      <c r="G7200" s="122">
        <v>122276</v>
      </c>
      <c r="H7200" s="120">
        <v>2019</v>
      </c>
      <c r="I7200" t="str">
        <f>IF(J7200="natural gas",VLOOKUP(D7200,'Cross-Page Data'!$I$4:$J$13,2,FALSE),IF(J7200="solar",VLOOKUP('Form 923'!D7200,'Cross-Page Data'!$I$14:$J$117,2,FALSE),J7200))</f>
        <v>natural gas peaker</v>
      </c>
      <c r="J7200" t="str">
        <f>VLOOKUP(E7200,'Cross-Page Data'!$D$4:$F$48,3,FALSE)</f>
        <v>natural gas</v>
      </c>
      <c r="K7200" t="b">
        <f t="shared" si="112"/>
        <v>1</v>
      </c>
    </row>
    <row r="7201" spans="1:11">
      <c r="A7201" s="120">
        <v>55197</v>
      </c>
      <c r="B7201" s="121" t="s">
        <v>201</v>
      </c>
      <c r="C7201" s="121" t="s">
        <v>202</v>
      </c>
      <c r="D7201" s="121" t="s">
        <v>39</v>
      </c>
      <c r="E7201" s="121" t="s">
        <v>38</v>
      </c>
      <c r="F7201" s="122">
        <v>10640957</v>
      </c>
      <c r="G7201" s="122">
        <v>1423257</v>
      </c>
      <c r="H7201" s="120">
        <v>2019</v>
      </c>
      <c r="I7201" t="str">
        <f>IF(J7201="natural gas",VLOOKUP(D7201,'Cross-Page Data'!$I$4:$J$13,2,FALSE),IF(J7201="solar",VLOOKUP('Form 923'!D7201,'Cross-Page Data'!$I$14:$J$117,2,FALSE),J7201))</f>
        <v>natural gas nonpeaker - preexisting nonretiring</v>
      </c>
      <c r="J7201" t="str">
        <f>VLOOKUP(E7201,'Cross-Page Data'!$D$4:$F$48,3,FALSE)</f>
        <v>natural gas</v>
      </c>
      <c r="K7201" t="b">
        <f t="shared" si="112"/>
        <v>1</v>
      </c>
    </row>
    <row r="7202" spans="1:11">
      <c r="A7202" s="120">
        <v>55197</v>
      </c>
      <c r="B7202" s="121" t="s">
        <v>201</v>
      </c>
      <c r="C7202" s="121" t="s">
        <v>202</v>
      </c>
      <c r="D7202" s="121" t="s">
        <v>61</v>
      </c>
      <c r="E7202" s="121" t="s">
        <v>38</v>
      </c>
      <c r="F7202" s="122">
        <v>16769757</v>
      </c>
      <c r="G7202" s="122">
        <v>2534826</v>
      </c>
      <c r="H7202" s="120">
        <v>2019</v>
      </c>
      <c r="I7202" t="str">
        <f>IF(J7202="natural gas",VLOOKUP(D7202,'Cross-Page Data'!$I$4:$J$13,2,FALSE),IF(J7202="solar",VLOOKUP('Form 923'!D7202,'Cross-Page Data'!$I$14:$J$117,2,FALSE),J7202))</f>
        <v>natural gas nonpeaker - preexisting nonretiring</v>
      </c>
      <c r="J7202" t="str">
        <f>VLOOKUP(E7202,'Cross-Page Data'!$D$4:$F$48,3,FALSE)</f>
        <v>natural gas</v>
      </c>
      <c r="K7202" t="b">
        <f t="shared" si="112"/>
        <v>1</v>
      </c>
    </row>
    <row r="7203" spans="1:11">
      <c r="A7203" s="120">
        <v>55198</v>
      </c>
      <c r="B7203" s="121" t="s">
        <v>201</v>
      </c>
      <c r="C7203" s="121" t="s">
        <v>206</v>
      </c>
      <c r="D7203" s="121" t="s">
        <v>73</v>
      </c>
      <c r="E7203" s="121" t="s">
        <v>38</v>
      </c>
      <c r="F7203" s="122">
        <v>4762833</v>
      </c>
      <c r="G7203" s="122">
        <v>376501</v>
      </c>
      <c r="H7203" s="120">
        <v>2019</v>
      </c>
      <c r="I7203" t="str">
        <f>IF(J7203="natural gas",VLOOKUP(D7203,'Cross-Page Data'!$I$4:$J$13,2,FALSE),IF(J7203="solar",VLOOKUP('Form 923'!D7203,'Cross-Page Data'!$I$14:$J$117,2,FALSE),J7203))</f>
        <v>natural gas peaker</v>
      </c>
      <c r="J7203" t="str">
        <f>VLOOKUP(E7203,'Cross-Page Data'!$D$4:$F$48,3,FALSE)</f>
        <v>natural gas</v>
      </c>
      <c r="K7203" t="b">
        <f t="shared" si="112"/>
        <v>1</v>
      </c>
    </row>
    <row r="7204" spans="1:11">
      <c r="A7204" s="120">
        <v>55199</v>
      </c>
      <c r="B7204" s="121" t="s">
        <v>201</v>
      </c>
      <c r="C7204" s="121" t="s">
        <v>206</v>
      </c>
      <c r="D7204" s="121" t="s">
        <v>73</v>
      </c>
      <c r="E7204" s="121" t="s">
        <v>38</v>
      </c>
      <c r="F7204" s="122">
        <v>3068322</v>
      </c>
      <c r="G7204" s="122">
        <v>249066</v>
      </c>
      <c r="H7204" s="120">
        <v>2019</v>
      </c>
      <c r="I7204" t="str">
        <f>IF(J7204="natural gas",VLOOKUP(D7204,'Cross-Page Data'!$I$4:$J$13,2,FALSE),IF(J7204="solar",VLOOKUP('Form 923'!D7204,'Cross-Page Data'!$I$14:$J$117,2,FALSE),J7204))</f>
        <v>natural gas peaker</v>
      </c>
      <c r="J7204" t="str">
        <f>VLOOKUP(E7204,'Cross-Page Data'!$D$4:$F$48,3,FALSE)</f>
        <v>natural gas</v>
      </c>
      <c r="K7204" t="b">
        <f t="shared" si="112"/>
        <v>1</v>
      </c>
    </row>
    <row r="7205" spans="1:11">
      <c r="A7205" s="120">
        <v>55200</v>
      </c>
      <c r="B7205" s="121" t="s">
        <v>201</v>
      </c>
      <c r="C7205" s="121" t="s">
        <v>206</v>
      </c>
      <c r="D7205" s="121" t="s">
        <v>39</v>
      </c>
      <c r="E7205" s="121" t="s">
        <v>38</v>
      </c>
      <c r="F7205" s="122">
        <v>44620</v>
      </c>
      <c r="G7205" s="122">
        <v>43424</v>
      </c>
      <c r="H7205" s="120">
        <v>2019</v>
      </c>
      <c r="I7205" t="str">
        <f>IF(J7205="natural gas",VLOOKUP(D7205,'Cross-Page Data'!$I$4:$J$13,2,FALSE),IF(J7205="solar",VLOOKUP('Form 923'!D7205,'Cross-Page Data'!$I$14:$J$117,2,FALSE),J7205))</f>
        <v>natural gas nonpeaker - preexisting nonretiring</v>
      </c>
      <c r="J7205" t="str">
        <f>VLOOKUP(E7205,'Cross-Page Data'!$D$4:$F$48,3,FALSE)</f>
        <v>natural gas</v>
      </c>
      <c r="K7205" t="b">
        <f t="shared" si="112"/>
        <v>1</v>
      </c>
    </row>
    <row r="7206" spans="1:11">
      <c r="A7206" s="120">
        <v>55200</v>
      </c>
      <c r="B7206" s="121" t="s">
        <v>201</v>
      </c>
      <c r="C7206" s="121" t="s">
        <v>206</v>
      </c>
      <c r="D7206" s="121" t="s">
        <v>61</v>
      </c>
      <c r="E7206" s="121" t="s">
        <v>38</v>
      </c>
      <c r="F7206" s="122">
        <v>1832015</v>
      </c>
      <c r="G7206" s="122">
        <v>164937</v>
      </c>
      <c r="H7206" s="120">
        <v>2019</v>
      </c>
      <c r="I7206" t="str">
        <f>IF(J7206="natural gas",VLOOKUP(D7206,'Cross-Page Data'!$I$4:$J$13,2,FALSE),IF(J7206="solar",VLOOKUP('Form 923'!D7206,'Cross-Page Data'!$I$14:$J$117,2,FALSE),J7206))</f>
        <v>natural gas nonpeaker - preexisting nonretiring</v>
      </c>
      <c r="J7206" t="str">
        <f>VLOOKUP(E7206,'Cross-Page Data'!$D$4:$F$48,3,FALSE)</f>
        <v>natural gas</v>
      </c>
      <c r="K7206" t="b">
        <f t="shared" si="112"/>
        <v>1</v>
      </c>
    </row>
    <row r="7207" spans="1:11">
      <c r="A7207" s="120">
        <v>55201</v>
      </c>
      <c r="B7207" s="121" t="s">
        <v>201</v>
      </c>
      <c r="C7207" s="121" t="s">
        <v>206</v>
      </c>
      <c r="D7207" s="121" t="s">
        <v>73</v>
      </c>
      <c r="E7207" s="121" t="s">
        <v>70</v>
      </c>
      <c r="F7207" s="122">
        <v>0</v>
      </c>
      <c r="G7207" s="122">
        <v>0</v>
      </c>
      <c r="H7207" s="120">
        <v>2019</v>
      </c>
      <c r="I7207" t="str">
        <f>IF(J7207="natural gas",VLOOKUP(D7207,'Cross-Page Data'!$I$4:$J$13,2,FALSE),IF(J7207="solar",VLOOKUP('Form 923'!D7207,'Cross-Page Data'!$I$14:$J$117,2,FALSE),J7207))</f>
        <v>heavy or residual fuel oil</v>
      </c>
      <c r="J7207" t="str">
        <f>VLOOKUP(E7207,'Cross-Page Data'!$D$4:$F$48,3,FALSE)</f>
        <v>heavy or residual fuel oil</v>
      </c>
      <c r="K7207" t="b">
        <f t="shared" si="112"/>
        <v>1</v>
      </c>
    </row>
    <row r="7208" spans="1:11">
      <c r="A7208" s="120">
        <v>55201</v>
      </c>
      <c r="B7208" s="121" t="s">
        <v>201</v>
      </c>
      <c r="C7208" s="121" t="s">
        <v>206</v>
      </c>
      <c r="D7208" s="121" t="s">
        <v>73</v>
      </c>
      <c r="E7208" s="121" t="s">
        <v>38</v>
      </c>
      <c r="F7208" s="122">
        <v>882270</v>
      </c>
      <c r="G7208" s="122">
        <v>75048</v>
      </c>
      <c r="H7208" s="120">
        <v>2019</v>
      </c>
      <c r="I7208" t="str">
        <f>IF(J7208="natural gas",VLOOKUP(D7208,'Cross-Page Data'!$I$4:$J$13,2,FALSE),IF(J7208="solar",VLOOKUP('Form 923'!D7208,'Cross-Page Data'!$I$14:$J$117,2,FALSE),J7208))</f>
        <v>natural gas peaker</v>
      </c>
      <c r="J7208" t="str">
        <f>VLOOKUP(E7208,'Cross-Page Data'!$D$4:$F$48,3,FALSE)</f>
        <v>natural gas</v>
      </c>
      <c r="K7208" t="b">
        <f t="shared" si="112"/>
        <v>1</v>
      </c>
    </row>
    <row r="7209" spans="1:11">
      <c r="A7209" s="120">
        <v>55202</v>
      </c>
      <c r="B7209" s="121" t="s">
        <v>201</v>
      </c>
      <c r="C7209" s="121" t="s">
        <v>202</v>
      </c>
      <c r="D7209" s="121" t="s">
        <v>73</v>
      </c>
      <c r="E7209" s="121" t="s">
        <v>38</v>
      </c>
      <c r="F7209" s="122">
        <v>786269</v>
      </c>
      <c r="G7209" s="122">
        <v>77350</v>
      </c>
      <c r="H7209" s="120">
        <v>2019</v>
      </c>
      <c r="I7209" t="str">
        <f>IF(J7209="natural gas",VLOOKUP(D7209,'Cross-Page Data'!$I$4:$J$13,2,FALSE),IF(J7209="solar",VLOOKUP('Form 923'!D7209,'Cross-Page Data'!$I$14:$J$117,2,FALSE),J7209))</f>
        <v>natural gas peaker</v>
      </c>
      <c r="J7209" t="str">
        <f>VLOOKUP(E7209,'Cross-Page Data'!$D$4:$F$48,3,FALSE)</f>
        <v>natural gas</v>
      </c>
      <c r="K7209" t="b">
        <f t="shared" si="112"/>
        <v>1</v>
      </c>
    </row>
    <row r="7210" spans="1:11">
      <c r="A7210" s="120">
        <v>55204</v>
      </c>
      <c r="B7210" s="121" t="s">
        <v>201</v>
      </c>
      <c r="C7210" s="121" t="s">
        <v>202</v>
      </c>
      <c r="D7210" s="121" t="s">
        <v>73</v>
      </c>
      <c r="E7210" s="121" t="s">
        <v>70</v>
      </c>
      <c r="F7210" s="122">
        <v>0</v>
      </c>
      <c r="G7210" s="122">
        <v>0</v>
      </c>
      <c r="H7210" s="120">
        <v>2019</v>
      </c>
      <c r="I7210" t="str">
        <f>IF(J7210="natural gas",VLOOKUP(D7210,'Cross-Page Data'!$I$4:$J$13,2,FALSE),IF(J7210="solar",VLOOKUP('Form 923'!D7210,'Cross-Page Data'!$I$14:$J$117,2,FALSE),J7210))</f>
        <v>heavy or residual fuel oil</v>
      </c>
      <c r="J7210" t="str">
        <f>VLOOKUP(E7210,'Cross-Page Data'!$D$4:$F$48,3,FALSE)</f>
        <v>heavy or residual fuel oil</v>
      </c>
      <c r="K7210" t="b">
        <f t="shared" si="112"/>
        <v>1</v>
      </c>
    </row>
    <row r="7211" spans="1:11">
      <c r="A7211" s="120">
        <v>55204</v>
      </c>
      <c r="B7211" s="121" t="s">
        <v>201</v>
      </c>
      <c r="C7211" s="121" t="s">
        <v>202</v>
      </c>
      <c r="D7211" s="121" t="s">
        <v>73</v>
      </c>
      <c r="E7211" s="121" t="s">
        <v>38</v>
      </c>
      <c r="F7211" s="122">
        <v>33363</v>
      </c>
      <c r="G7211" s="122">
        <v>150</v>
      </c>
      <c r="H7211" s="120">
        <v>2019</v>
      </c>
      <c r="I7211" t="str">
        <f>IF(J7211="natural gas",VLOOKUP(D7211,'Cross-Page Data'!$I$4:$J$13,2,FALSE),IF(J7211="solar",VLOOKUP('Form 923'!D7211,'Cross-Page Data'!$I$14:$J$117,2,FALSE),J7211))</f>
        <v>natural gas peaker</v>
      </c>
      <c r="J7211" t="str">
        <f>VLOOKUP(E7211,'Cross-Page Data'!$D$4:$F$48,3,FALSE)</f>
        <v>natural gas</v>
      </c>
      <c r="K7211" t="b">
        <f t="shared" si="112"/>
        <v>1</v>
      </c>
    </row>
    <row r="7212" spans="1:11">
      <c r="A7212" s="120">
        <v>55206</v>
      </c>
      <c r="B7212" s="121" t="s">
        <v>205</v>
      </c>
      <c r="C7212" s="121" t="s">
        <v>208</v>
      </c>
      <c r="D7212" s="121" t="s">
        <v>39</v>
      </c>
      <c r="E7212" s="121" t="s">
        <v>38</v>
      </c>
      <c r="F7212" s="122">
        <v>732331</v>
      </c>
      <c r="G7212" s="122">
        <v>337022</v>
      </c>
      <c r="H7212" s="120">
        <v>2019</v>
      </c>
      <c r="I7212" t="str">
        <f>IF(J7212="natural gas",VLOOKUP(D7212,'Cross-Page Data'!$I$4:$J$13,2,FALSE),IF(J7212="solar",VLOOKUP('Form 923'!D7212,'Cross-Page Data'!$I$14:$J$117,2,FALSE),J7212))</f>
        <v>natural gas nonpeaker - preexisting nonretiring</v>
      </c>
      <c r="J7212" t="str">
        <f>VLOOKUP(E7212,'Cross-Page Data'!$D$4:$F$48,3,FALSE)</f>
        <v>natural gas</v>
      </c>
      <c r="K7212" t="b">
        <f t="shared" si="112"/>
        <v>0</v>
      </c>
    </row>
    <row r="7213" spans="1:11">
      <c r="A7213" s="120">
        <v>55206</v>
      </c>
      <c r="B7213" s="121" t="s">
        <v>205</v>
      </c>
      <c r="C7213" s="121" t="s">
        <v>208</v>
      </c>
      <c r="D7213" s="121" t="s">
        <v>39</v>
      </c>
      <c r="E7213" s="121" t="s">
        <v>140</v>
      </c>
      <c r="F7213" s="122">
        <v>0</v>
      </c>
      <c r="G7213" s="122">
        <v>0</v>
      </c>
      <c r="H7213" s="120">
        <v>2019</v>
      </c>
      <c r="I7213" t="str">
        <f>IF(J7213="natural gas",VLOOKUP(D7213,'Cross-Page Data'!$I$4:$J$13,2,FALSE),IF(J7213="solar",VLOOKUP('Form 923'!D7213,'Cross-Page Data'!$I$14:$J$117,2,FALSE),J7213))</f>
        <v>other</v>
      </c>
      <c r="J7213" t="str">
        <f>VLOOKUP(E7213,'Cross-Page Data'!$D$4:$F$48,3,FALSE)</f>
        <v>other</v>
      </c>
      <c r="K7213" t="b">
        <f t="shared" si="112"/>
        <v>0</v>
      </c>
    </row>
    <row r="7214" spans="1:11">
      <c r="A7214" s="120">
        <v>55206</v>
      </c>
      <c r="B7214" s="121" t="s">
        <v>205</v>
      </c>
      <c r="C7214" s="121" t="s">
        <v>208</v>
      </c>
      <c r="D7214" s="121" t="s">
        <v>61</v>
      </c>
      <c r="E7214" s="121" t="s">
        <v>38</v>
      </c>
      <c r="F7214" s="122">
        <v>10409388</v>
      </c>
      <c r="G7214" s="122">
        <v>1654852</v>
      </c>
      <c r="H7214" s="120">
        <v>2019</v>
      </c>
      <c r="I7214" t="str">
        <f>IF(J7214="natural gas",VLOOKUP(D7214,'Cross-Page Data'!$I$4:$J$13,2,FALSE),IF(J7214="solar",VLOOKUP('Form 923'!D7214,'Cross-Page Data'!$I$14:$J$117,2,FALSE),J7214))</f>
        <v>natural gas nonpeaker - preexisting nonretiring</v>
      </c>
      <c r="J7214" t="str">
        <f>VLOOKUP(E7214,'Cross-Page Data'!$D$4:$F$48,3,FALSE)</f>
        <v>natural gas</v>
      </c>
      <c r="K7214" t="b">
        <f t="shared" si="112"/>
        <v>0</v>
      </c>
    </row>
    <row r="7215" spans="1:11">
      <c r="A7215" s="120">
        <v>55206</v>
      </c>
      <c r="B7215" s="121" t="s">
        <v>205</v>
      </c>
      <c r="C7215" s="121" t="s">
        <v>208</v>
      </c>
      <c r="D7215" s="121" t="s">
        <v>61</v>
      </c>
      <c r="E7215" s="121" t="s">
        <v>140</v>
      </c>
      <c r="F7215" s="122">
        <v>0</v>
      </c>
      <c r="G7215" s="122">
        <v>0</v>
      </c>
      <c r="H7215" s="120">
        <v>2019</v>
      </c>
      <c r="I7215" t="str">
        <f>IF(J7215="natural gas",VLOOKUP(D7215,'Cross-Page Data'!$I$4:$J$13,2,FALSE),IF(J7215="solar",VLOOKUP('Form 923'!D7215,'Cross-Page Data'!$I$14:$J$117,2,FALSE),J7215))</f>
        <v>other</v>
      </c>
      <c r="J7215" t="str">
        <f>VLOOKUP(E7215,'Cross-Page Data'!$D$4:$F$48,3,FALSE)</f>
        <v>other</v>
      </c>
      <c r="K7215" t="b">
        <f t="shared" si="112"/>
        <v>0</v>
      </c>
    </row>
    <row r="7216" spans="1:11">
      <c r="A7216" s="120">
        <v>55207</v>
      </c>
      <c r="B7216" s="121" t="s">
        <v>201</v>
      </c>
      <c r="C7216" s="121" t="s">
        <v>206</v>
      </c>
      <c r="D7216" s="121" t="s">
        <v>73</v>
      </c>
      <c r="E7216" s="121" t="s">
        <v>38</v>
      </c>
      <c r="F7216" s="122">
        <v>0</v>
      </c>
      <c r="G7216" s="122">
        <v>0</v>
      </c>
      <c r="H7216" s="120">
        <v>2019</v>
      </c>
      <c r="I7216" t="str">
        <f>IF(J7216="natural gas",VLOOKUP(D7216,'Cross-Page Data'!$I$4:$J$13,2,FALSE),IF(J7216="solar",VLOOKUP('Form 923'!D7216,'Cross-Page Data'!$I$14:$J$117,2,FALSE),J7216))</f>
        <v>natural gas peaker</v>
      </c>
      <c r="J7216" t="str">
        <f>VLOOKUP(E7216,'Cross-Page Data'!$D$4:$F$48,3,FALSE)</f>
        <v>natural gas</v>
      </c>
      <c r="K7216" t="b">
        <f t="shared" si="112"/>
        <v>1</v>
      </c>
    </row>
    <row r="7217" spans="1:11">
      <c r="A7217" s="120">
        <v>55208</v>
      </c>
      <c r="B7217" s="121" t="s">
        <v>201</v>
      </c>
      <c r="C7217" s="121" t="s">
        <v>206</v>
      </c>
      <c r="D7217" s="121" t="s">
        <v>128</v>
      </c>
      <c r="E7217" s="121" t="s">
        <v>180</v>
      </c>
      <c r="F7217" s="122">
        <v>1828489</v>
      </c>
      <c r="G7217" s="122">
        <v>205402</v>
      </c>
      <c r="H7217" s="120">
        <v>2019</v>
      </c>
      <c r="I7217" t="str">
        <f>IF(J7217="natural gas",VLOOKUP(D7217,'Cross-Page Data'!$I$4:$J$13,2,FALSE),IF(J7217="solar",VLOOKUP('Form 923'!D7217,'Cross-Page Data'!$I$14:$J$117,2,FALSE),J7217))</f>
        <v>wind</v>
      </c>
      <c r="J7217" t="str">
        <f>VLOOKUP(E7217,'Cross-Page Data'!$D$4:$F$48,3,FALSE)</f>
        <v>wind</v>
      </c>
      <c r="K7217" t="b">
        <f t="shared" si="112"/>
        <v>1</v>
      </c>
    </row>
    <row r="7218" spans="1:11">
      <c r="A7218" s="120">
        <v>55210</v>
      </c>
      <c r="B7218" s="121" t="s">
        <v>201</v>
      </c>
      <c r="C7218" s="121" t="s">
        <v>202</v>
      </c>
      <c r="D7218" s="121" t="s">
        <v>39</v>
      </c>
      <c r="E7218" s="121" t="s">
        <v>38</v>
      </c>
      <c r="F7218" s="122">
        <v>0</v>
      </c>
      <c r="G7218" s="122">
        <v>0</v>
      </c>
      <c r="H7218" s="120">
        <v>2019</v>
      </c>
      <c r="I7218" t="str">
        <f>IF(J7218="natural gas",VLOOKUP(D7218,'Cross-Page Data'!$I$4:$J$13,2,FALSE),IF(J7218="solar",VLOOKUP('Form 923'!D7218,'Cross-Page Data'!$I$14:$J$117,2,FALSE),J7218))</f>
        <v>natural gas nonpeaker - preexisting nonretiring</v>
      </c>
      <c r="J7218" t="str">
        <f>VLOOKUP(E7218,'Cross-Page Data'!$D$4:$F$48,3,FALSE)</f>
        <v>natural gas</v>
      </c>
      <c r="K7218" t="b">
        <f t="shared" si="112"/>
        <v>1</v>
      </c>
    </row>
    <row r="7219" spans="1:11">
      <c r="A7219" s="120">
        <v>55210</v>
      </c>
      <c r="B7219" s="121" t="s">
        <v>201</v>
      </c>
      <c r="C7219" s="121" t="s">
        <v>202</v>
      </c>
      <c r="D7219" s="121" t="s">
        <v>61</v>
      </c>
      <c r="E7219" s="121" t="s">
        <v>38</v>
      </c>
      <c r="F7219" s="122">
        <v>6752799</v>
      </c>
      <c r="G7219" s="122">
        <v>878017</v>
      </c>
      <c r="H7219" s="120">
        <v>2019</v>
      </c>
      <c r="I7219" t="str">
        <f>IF(J7219="natural gas",VLOOKUP(D7219,'Cross-Page Data'!$I$4:$J$13,2,FALSE),IF(J7219="solar",VLOOKUP('Form 923'!D7219,'Cross-Page Data'!$I$14:$J$117,2,FALSE),J7219))</f>
        <v>natural gas nonpeaker - preexisting nonretiring</v>
      </c>
      <c r="J7219" t="str">
        <f>VLOOKUP(E7219,'Cross-Page Data'!$D$4:$F$48,3,FALSE)</f>
        <v>natural gas</v>
      </c>
      <c r="K7219" t="b">
        <f t="shared" si="112"/>
        <v>1</v>
      </c>
    </row>
    <row r="7220" spans="1:11">
      <c r="A7220" s="120">
        <v>55211</v>
      </c>
      <c r="B7220" s="121" t="s">
        <v>201</v>
      </c>
      <c r="C7220" s="121" t="s">
        <v>206</v>
      </c>
      <c r="D7220" s="121" t="s">
        <v>56</v>
      </c>
      <c r="E7220" s="121" t="s">
        <v>38</v>
      </c>
      <c r="F7220" s="122">
        <v>14165392</v>
      </c>
      <c r="G7220" s="122">
        <v>1799773</v>
      </c>
      <c r="H7220" s="120">
        <v>2019</v>
      </c>
      <c r="I7220" t="str">
        <f>IF(J7220="natural gas",VLOOKUP(D7220,'Cross-Page Data'!$I$4:$J$13,2,FALSE),IF(J7220="solar",VLOOKUP('Form 923'!D7220,'Cross-Page Data'!$I$14:$J$117,2,FALSE),J7220))</f>
        <v>natural gas nonpeaker - preexisting nonretiring</v>
      </c>
      <c r="J7220" t="str">
        <f>VLOOKUP(E7220,'Cross-Page Data'!$D$4:$F$48,3,FALSE)</f>
        <v>natural gas</v>
      </c>
      <c r="K7220" t="b">
        <f t="shared" si="112"/>
        <v>1</v>
      </c>
    </row>
    <row r="7221" spans="1:11">
      <c r="A7221" s="120">
        <v>55212</v>
      </c>
      <c r="B7221" s="121" t="s">
        <v>201</v>
      </c>
      <c r="C7221" s="121" t="s">
        <v>206</v>
      </c>
      <c r="D7221" s="121" t="s">
        <v>56</v>
      </c>
      <c r="E7221" s="121" t="s">
        <v>38</v>
      </c>
      <c r="F7221" s="122">
        <v>12935883</v>
      </c>
      <c r="G7221" s="122">
        <v>1672360</v>
      </c>
      <c r="H7221" s="120">
        <v>2019</v>
      </c>
      <c r="I7221" t="str">
        <f>IF(J7221="natural gas",VLOOKUP(D7221,'Cross-Page Data'!$I$4:$J$13,2,FALSE),IF(J7221="solar",VLOOKUP('Form 923'!D7221,'Cross-Page Data'!$I$14:$J$117,2,FALSE),J7221))</f>
        <v>natural gas nonpeaker - preexisting nonretiring</v>
      </c>
      <c r="J7221" t="str">
        <f>VLOOKUP(E7221,'Cross-Page Data'!$D$4:$F$48,3,FALSE)</f>
        <v>natural gas</v>
      </c>
      <c r="K7221" t="b">
        <f t="shared" si="112"/>
        <v>1</v>
      </c>
    </row>
    <row r="7222" spans="1:11">
      <c r="A7222" s="120">
        <v>55215</v>
      </c>
      <c r="B7222" s="121" t="s">
        <v>201</v>
      </c>
      <c r="C7222" s="121" t="s">
        <v>206</v>
      </c>
      <c r="D7222" s="121" t="s">
        <v>39</v>
      </c>
      <c r="E7222" s="121" t="s">
        <v>38</v>
      </c>
      <c r="F7222" s="122">
        <v>5248693</v>
      </c>
      <c r="G7222" s="122">
        <v>2864880</v>
      </c>
      <c r="H7222" s="120">
        <v>2019</v>
      </c>
      <c r="I7222" t="str">
        <f>IF(J7222="natural gas",VLOOKUP(D7222,'Cross-Page Data'!$I$4:$J$13,2,FALSE),IF(J7222="solar",VLOOKUP('Form 923'!D7222,'Cross-Page Data'!$I$14:$J$117,2,FALSE),J7222))</f>
        <v>natural gas nonpeaker - preexisting nonretiring</v>
      </c>
      <c r="J7222" t="str">
        <f>VLOOKUP(E7222,'Cross-Page Data'!$D$4:$F$48,3,FALSE)</f>
        <v>natural gas</v>
      </c>
      <c r="K7222" t="b">
        <f t="shared" si="112"/>
        <v>1</v>
      </c>
    </row>
    <row r="7223" spans="1:11">
      <c r="A7223" s="120">
        <v>55215</v>
      </c>
      <c r="B7223" s="121" t="s">
        <v>201</v>
      </c>
      <c r="C7223" s="121" t="s">
        <v>206</v>
      </c>
      <c r="D7223" s="121" t="s">
        <v>61</v>
      </c>
      <c r="E7223" s="121" t="s">
        <v>38</v>
      </c>
      <c r="F7223" s="122">
        <v>46895939</v>
      </c>
      <c r="G7223" s="122">
        <v>4502070</v>
      </c>
      <c r="H7223" s="120">
        <v>2019</v>
      </c>
      <c r="I7223" t="str">
        <f>IF(J7223="natural gas",VLOOKUP(D7223,'Cross-Page Data'!$I$4:$J$13,2,FALSE),IF(J7223="solar",VLOOKUP('Form 923'!D7223,'Cross-Page Data'!$I$14:$J$117,2,FALSE),J7223))</f>
        <v>natural gas nonpeaker - preexisting nonretiring</v>
      </c>
      <c r="J7223" t="str">
        <f>VLOOKUP(E7223,'Cross-Page Data'!$D$4:$F$48,3,FALSE)</f>
        <v>natural gas</v>
      </c>
      <c r="K7223" t="b">
        <f t="shared" si="112"/>
        <v>1</v>
      </c>
    </row>
    <row r="7224" spans="1:11">
      <c r="A7224" s="120">
        <v>55216</v>
      </c>
      <c r="B7224" s="121" t="s">
        <v>205</v>
      </c>
      <c r="C7224" s="121" t="s">
        <v>208</v>
      </c>
      <c r="D7224" s="121" t="s">
        <v>39</v>
      </c>
      <c r="E7224" s="121" t="s">
        <v>38</v>
      </c>
      <c r="F7224" s="122">
        <v>550173</v>
      </c>
      <c r="G7224" s="122">
        <v>77635</v>
      </c>
      <c r="H7224" s="120">
        <v>2019</v>
      </c>
      <c r="I7224" t="str">
        <f>IF(J7224="natural gas",VLOOKUP(D7224,'Cross-Page Data'!$I$4:$J$13,2,FALSE),IF(J7224="solar",VLOOKUP('Form 923'!D7224,'Cross-Page Data'!$I$14:$J$117,2,FALSE),J7224))</f>
        <v>natural gas nonpeaker - preexisting nonretiring</v>
      </c>
      <c r="J7224" t="str">
        <f>VLOOKUP(E7224,'Cross-Page Data'!$D$4:$F$48,3,FALSE)</f>
        <v>natural gas</v>
      </c>
      <c r="K7224" t="b">
        <f t="shared" si="112"/>
        <v>0</v>
      </c>
    </row>
    <row r="7225" spans="1:11">
      <c r="A7225" s="120">
        <v>55216</v>
      </c>
      <c r="B7225" s="121" t="s">
        <v>205</v>
      </c>
      <c r="C7225" s="121" t="s">
        <v>208</v>
      </c>
      <c r="D7225" s="121" t="s">
        <v>39</v>
      </c>
      <c r="E7225" s="121" t="s">
        <v>140</v>
      </c>
      <c r="F7225" s="122">
        <v>0</v>
      </c>
      <c r="G7225" s="122">
        <v>0</v>
      </c>
      <c r="H7225" s="120">
        <v>2019</v>
      </c>
      <c r="I7225" t="str">
        <f>IF(J7225="natural gas",VLOOKUP(D7225,'Cross-Page Data'!$I$4:$J$13,2,FALSE),IF(J7225="solar",VLOOKUP('Form 923'!D7225,'Cross-Page Data'!$I$14:$J$117,2,FALSE),J7225))</f>
        <v>other</v>
      </c>
      <c r="J7225" t="str">
        <f>VLOOKUP(E7225,'Cross-Page Data'!$D$4:$F$48,3,FALSE)</f>
        <v>other</v>
      </c>
      <c r="K7225" t="b">
        <f t="shared" si="112"/>
        <v>0</v>
      </c>
    </row>
    <row r="7226" spans="1:11">
      <c r="A7226" s="120">
        <v>55216</v>
      </c>
      <c r="B7226" s="121" t="s">
        <v>205</v>
      </c>
      <c r="C7226" s="121" t="s">
        <v>208</v>
      </c>
      <c r="D7226" s="121" t="s">
        <v>61</v>
      </c>
      <c r="E7226" s="121" t="s">
        <v>38</v>
      </c>
      <c r="F7226" s="122">
        <v>4078008</v>
      </c>
      <c r="G7226" s="122">
        <v>575708</v>
      </c>
      <c r="H7226" s="120">
        <v>2019</v>
      </c>
      <c r="I7226" t="str">
        <f>IF(J7226="natural gas",VLOOKUP(D7226,'Cross-Page Data'!$I$4:$J$13,2,FALSE),IF(J7226="solar",VLOOKUP('Form 923'!D7226,'Cross-Page Data'!$I$14:$J$117,2,FALSE),J7226))</f>
        <v>natural gas nonpeaker - preexisting nonretiring</v>
      </c>
      <c r="J7226" t="str">
        <f>VLOOKUP(E7226,'Cross-Page Data'!$D$4:$F$48,3,FALSE)</f>
        <v>natural gas</v>
      </c>
      <c r="K7226" t="b">
        <f t="shared" si="112"/>
        <v>0</v>
      </c>
    </row>
    <row r="7227" spans="1:11">
      <c r="A7227" s="120">
        <v>55216</v>
      </c>
      <c r="B7227" s="121" t="s">
        <v>205</v>
      </c>
      <c r="C7227" s="121" t="s">
        <v>208</v>
      </c>
      <c r="D7227" s="121" t="s">
        <v>61</v>
      </c>
      <c r="E7227" s="121" t="s">
        <v>140</v>
      </c>
      <c r="F7227" s="122">
        <v>0</v>
      </c>
      <c r="G7227" s="122">
        <v>0</v>
      </c>
      <c r="H7227" s="120">
        <v>2019</v>
      </c>
      <c r="I7227" t="str">
        <f>IF(J7227="natural gas",VLOOKUP(D7227,'Cross-Page Data'!$I$4:$J$13,2,FALSE),IF(J7227="solar",VLOOKUP('Form 923'!D7227,'Cross-Page Data'!$I$14:$J$117,2,FALSE),J7227))</f>
        <v>other</v>
      </c>
      <c r="J7227" t="str">
        <f>VLOOKUP(E7227,'Cross-Page Data'!$D$4:$F$48,3,FALSE)</f>
        <v>other</v>
      </c>
      <c r="K7227" t="b">
        <f t="shared" si="112"/>
        <v>0</v>
      </c>
    </row>
    <row r="7228" spans="1:11">
      <c r="A7228" s="120">
        <v>55217</v>
      </c>
      <c r="B7228" s="121" t="s">
        <v>205</v>
      </c>
      <c r="C7228" s="121" t="s">
        <v>208</v>
      </c>
      <c r="D7228" s="121" t="s">
        <v>39</v>
      </c>
      <c r="E7228" s="121" t="s">
        <v>38</v>
      </c>
      <c r="F7228" s="122">
        <v>765107</v>
      </c>
      <c r="G7228" s="122">
        <v>926052</v>
      </c>
      <c r="H7228" s="120">
        <v>2019</v>
      </c>
      <c r="I7228" t="str">
        <f>IF(J7228="natural gas",VLOOKUP(D7228,'Cross-Page Data'!$I$4:$J$13,2,FALSE),IF(J7228="solar",VLOOKUP('Form 923'!D7228,'Cross-Page Data'!$I$14:$J$117,2,FALSE),J7228))</f>
        <v>natural gas nonpeaker - preexisting nonretiring</v>
      </c>
      <c r="J7228" t="str">
        <f>VLOOKUP(E7228,'Cross-Page Data'!$D$4:$F$48,3,FALSE)</f>
        <v>natural gas</v>
      </c>
      <c r="K7228" t="b">
        <f t="shared" si="112"/>
        <v>0</v>
      </c>
    </row>
    <row r="7229" spans="1:11">
      <c r="A7229" s="120">
        <v>55217</v>
      </c>
      <c r="B7229" s="121" t="s">
        <v>205</v>
      </c>
      <c r="C7229" s="121" t="s">
        <v>208</v>
      </c>
      <c r="D7229" s="121" t="s">
        <v>61</v>
      </c>
      <c r="E7229" s="121" t="s">
        <v>38</v>
      </c>
      <c r="F7229" s="122">
        <v>17304674</v>
      </c>
      <c r="G7229" s="122">
        <v>1781097</v>
      </c>
      <c r="H7229" s="120">
        <v>2019</v>
      </c>
      <c r="I7229" t="str">
        <f>IF(J7229="natural gas",VLOOKUP(D7229,'Cross-Page Data'!$I$4:$J$13,2,FALSE),IF(J7229="solar",VLOOKUP('Form 923'!D7229,'Cross-Page Data'!$I$14:$J$117,2,FALSE),J7229))</f>
        <v>natural gas nonpeaker - preexisting nonretiring</v>
      </c>
      <c r="J7229" t="str">
        <f>VLOOKUP(E7229,'Cross-Page Data'!$D$4:$F$48,3,FALSE)</f>
        <v>natural gas</v>
      </c>
      <c r="K7229" t="b">
        <f t="shared" si="112"/>
        <v>0</v>
      </c>
    </row>
    <row r="7230" spans="1:11">
      <c r="A7230" s="120">
        <v>55218</v>
      </c>
      <c r="B7230" s="121" t="s">
        <v>201</v>
      </c>
      <c r="C7230" s="121" t="s">
        <v>202</v>
      </c>
      <c r="D7230" s="121" t="s">
        <v>39</v>
      </c>
      <c r="E7230" s="121" t="s">
        <v>38</v>
      </c>
      <c r="F7230" s="122">
        <v>1137926</v>
      </c>
      <c r="G7230" s="122">
        <v>1098989</v>
      </c>
      <c r="H7230" s="120">
        <v>2019</v>
      </c>
      <c r="I7230" t="str">
        <f>IF(J7230="natural gas",VLOOKUP(D7230,'Cross-Page Data'!$I$4:$J$13,2,FALSE),IF(J7230="solar",VLOOKUP('Form 923'!D7230,'Cross-Page Data'!$I$14:$J$117,2,FALSE),J7230))</f>
        <v>natural gas nonpeaker - preexisting nonretiring</v>
      </c>
      <c r="J7230" t="str">
        <f>VLOOKUP(E7230,'Cross-Page Data'!$D$4:$F$48,3,FALSE)</f>
        <v>natural gas</v>
      </c>
      <c r="K7230" t="b">
        <f t="shared" si="112"/>
        <v>1</v>
      </c>
    </row>
    <row r="7231" spans="1:11">
      <c r="A7231" s="120">
        <v>55218</v>
      </c>
      <c r="B7231" s="121" t="s">
        <v>201</v>
      </c>
      <c r="C7231" s="121" t="s">
        <v>202</v>
      </c>
      <c r="D7231" s="121" t="s">
        <v>61</v>
      </c>
      <c r="E7231" s="121" t="s">
        <v>38</v>
      </c>
      <c r="F7231" s="122">
        <v>21403412</v>
      </c>
      <c r="G7231" s="122">
        <v>2076695</v>
      </c>
      <c r="H7231" s="120">
        <v>2019</v>
      </c>
      <c r="I7231" t="str">
        <f>IF(J7231="natural gas",VLOOKUP(D7231,'Cross-Page Data'!$I$4:$J$13,2,FALSE),IF(J7231="solar",VLOOKUP('Form 923'!D7231,'Cross-Page Data'!$I$14:$J$117,2,FALSE),J7231))</f>
        <v>natural gas nonpeaker - preexisting nonretiring</v>
      </c>
      <c r="J7231" t="str">
        <f>VLOOKUP(E7231,'Cross-Page Data'!$D$4:$F$48,3,FALSE)</f>
        <v>natural gas</v>
      </c>
      <c r="K7231" t="b">
        <f t="shared" si="112"/>
        <v>1</v>
      </c>
    </row>
    <row r="7232" spans="1:11">
      <c r="A7232" s="120">
        <v>55220</v>
      </c>
      <c r="B7232" s="121" t="s">
        <v>201</v>
      </c>
      <c r="C7232" s="121" t="s">
        <v>202</v>
      </c>
      <c r="D7232" s="121" t="s">
        <v>39</v>
      </c>
      <c r="E7232" s="121" t="s">
        <v>38</v>
      </c>
      <c r="F7232" s="122">
        <v>0</v>
      </c>
      <c r="G7232" s="122">
        <v>569455</v>
      </c>
      <c r="H7232" s="120">
        <v>2019</v>
      </c>
      <c r="I7232" t="str">
        <f>IF(J7232="natural gas",VLOOKUP(D7232,'Cross-Page Data'!$I$4:$J$13,2,FALSE),IF(J7232="solar",VLOOKUP('Form 923'!D7232,'Cross-Page Data'!$I$14:$J$117,2,FALSE),J7232))</f>
        <v>natural gas nonpeaker - preexisting nonretiring</v>
      </c>
      <c r="J7232" t="str">
        <f>VLOOKUP(E7232,'Cross-Page Data'!$D$4:$F$48,3,FALSE)</f>
        <v>natural gas</v>
      </c>
      <c r="K7232" t="b">
        <f t="shared" si="112"/>
        <v>1</v>
      </c>
    </row>
    <row r="7233" spans="1:11">
      <c r="A7233" s="120">
        <v>55220</v>
      </c>
      <c r="B7233" s="121" t="s">
        <v>201</v>
      </c>
      <c r="C7233" s="121" t="s">
        <v>202</v>
      </c>
      <c r="D7233" s="121" t="s">
        <v>61</v>
      </c>
      <c r="E7233" s="121" t="s">
        <v>38</v>
      </c>
      <c r="F7233" s="122">
        <v>11699165</v>
      </c>
      <c r="G7233" s="122">
        <v>1089421</v>
      </c>
      <c r="H7233" s="120">
        <v>2019</v>
      </c>
      <c r="I7233" t="str">
        <f>IF(J7233="natural gas",VLOOKUP(D7233,'Cross-Page Data'!$I$4:$J$13,2,FALSE),IF(J7233="solar",VLOOKUP('Form 923'!D7233,'Cross-Page Data'!$I$14:$J$117,2,FALSE),J7233))</f>
        <v>natural gas nonpeaker - preexisting nonretiring</v>
      </c>
      <c r="J7233" t="str">
        <f>VLOOKUP(E7233,'Cross-Page Data'!$D$4:$F$48,3,FALSE)</f>
        <v>natural gas</v>
      </c>
      <c r="K7233" t="b">
        <f t="shared" si="112"/>
        <v>1</v>
      </c>
    </row>
    <row r="7234" spans="1:11">
      <c r="A7234" s="120">
        <v>55221</v>
      </c>
      <c r="B7234" s="121" t="s">
        <v>201</v>
      </c>
      <c r="C7234" s="121" t="s">
        <v>202</v>
      </c>
      <c r="D7234" s="121" t="s">
        <v>39</v>
      </c>
      <c r="E7234" s="121" t="s">
        <v>38</v>
      </c>
      <c r="F7234" s="122">
        <v>0</v>
      </c>
      <c r="G7234" s="122">
        <v>80374</v>
      </c>
      <c r="H7234" s="120">
        <v>2019</v>
      </c>
      <c r="I7234" t="str">
        <f>IF(J7234="natural gas",VLOOKUP(D7234,'Cross-Page Data'!$I$4:$J$13,2,FALSE),IF(J7234="solar",VLOOKUP('Form 923'!D7234,'Cross-Page Data'!$I$14:$J$117,2,FALSE),J7234))</f>
        <v>natural gas nonpeaker - preexisting nonretiring</v>
      </c>
      <c r="J7234" t="str">
        <f>VLOOKUP(E7234,'Cross-Page Data'!$D$4:$F$48,3,FALSE)</f>
        <v>natural gas</v>
      </c>
      <c r="K7234" t="b">
        <f t="shared" si="112"/>
        <v>1</v>
      </c>
    </row>
    <row r="7235" spans="1:11">
      <c r="A7235" s="120">
        <v>55221</v>
      </c>
      <c r="B7235" s="121" t="s">
        <v>201</v>
      </c>
      <c r="C7235" s="121" t="s">
        <v>202</v>
      </c>
      <c r="D7235" s="121" t="s">
        <v>61</v>
      </c>
      <c r="E7235" s="121" t="s">
        <v>38</v>
      </c>
      <c r="F7235" s="122">
        <v>3193283</v>
      </c>
      <c r="G7235" s="122">
        <v>288566</v>
      </c>
      <c r="H7235" s="120">
        <v>2019</v>
      </c>
      <c r="I7235" t="str">
        <f>IF(J7235="natural gas",VLOOKUP(D7235,'Cross-Page Data'!$I$4:$J$13,2,FALSE),IF(J7235="solar",VLOOKUP('Form 923'!D7235,'Cross-Page Data'!$I$14:$J$117,2,FALSE),J7235))</f>
        <v>natural gas nonpeaker - preexisting nonretiring</v>
      </c>
      <c r="J7235" t="str">
        <f>VLOOKUP(E7235,'Cross-Page Data'!$D$4:$F$48,3,FALSE)</f>
        <v>natural gas</v>
      </c>
      <c r="K7235" t="b">
        <f t="shared" si="112"/>
        <v>1</v>
      </c>
    </row>
    <row r="7236" spans="1:11">
      <c r="A7236" s="120">
        <v>55223</v>
      </c>
      <c r="B7236" s="121" t="s">
        <v>201</v>
      </c>
      <c r="C7236" s="121" t="s">
        <v>206</v>
      </c>
      <c r="D7236" s="121" t="s">
        <v>39</v>
      </c>
      <c r="E7236" s="121" t="s">
        <v>38</v>
      </c>
      <c r="F7236" s="122">
        <v>0</v>
      </c>
      <c r="G7236" s="122">
        <v>511807</v>
      </c>
      <c r="H7236" s="120">
        <v>2019</v>
      </c>
      <c r="I7236" t="str">
        <f>IF(J7236="natural gas",VLOOKUP(D7236,'Cross-Page Data'!$I$4:$J$13,2,FALSE),IF(J7236="solar",VLOOKUP('Form 923'!D7236,'Cross-Page Data'!$I$14:$J$117,2,FALSE),J7236))</f>
        <v>natural gas nonpeaker - preexisting nonretiring</v>
      </c>
      <c r="J7236" t="str">
        <f>VLOOKUP(E7236,'Cross-Page Data'!$D$4:$F$48,3,FALSE)</f>
        <v>natural gas</v>
      </c>
      <c r="K7236" t="b">
        <f t="shared" si="112"/>
        <v>1</v>
      </c>
    </row>
    <row r="7237" spans="1:11">
      <c r="A7237" s="120">
        <v>55223</v>
      </c>
      <c r="B7237" s="121" t="s">
        <v>201</v>
      </c>
      <c r="C7237" s="121" t="s">
        <v>206</v>
      </c>
      <c r="D7237" s="121" t="s">
        <v>61</v>
      </c>
      <c r="E7237" s="121" t="s">
        <v>38</v>
      </c>
      <c r="F7237" s="122">
        <v>10837446</v>
      </c>
      <c r="G7237" s="122">
        <v>993168</v>
      </c>
      <c r="H7237" s="120">
        <v>2019</v>
      </c>
      <c r="I7237" t="str">
        <f>IF(J7237="natural gas",VLOOKUP(D7237,'Cross-Page Data'!$I$4:$J$13,2,FALSE),IF(J7237="solar",VLOOKUP('Form 923'!D7237,'Cross-Page Data'!$I$14:$J$117,2,FALSE),J7237))</f>
        <v>natural gas nonpeaker - preexisting nonretiring</v>
      </c>
      <c r="J7237" t="str">
        <f>VLOOKUP(E7237,'Cross-Page Data'!$D$4:$F$48,3,FALSE)</f>
        <v>natural gas</v>
      </c>
      <c r="K7237" t="b">
        <f t="shared" si="112"/>
        <v>1</v>
      </c>
    </row>
    <row r="7238" spans="1:11">
      <c r="A7238" s="120">
        <v>55224</v>
      </c>
      <c r="B7238" s="121" t="s">
        <v>201</v>
      </c>
      <c r="C7238" s="121" t="s">
        <v>202</v>
      </c>
      <c r="D7238" s="121" t="s">
        <v>73</v>
      </c>
      <c r="E7238" s="121" t="s">
        <v>38</v>
      </c>
      <c r="F7238" s="122">
        <v>1503558</v>
      </c>
      <c r="G7238" s="122">
        <v>114761</v>
      </c>
      <c r="H7238" s="120">
        <v>2019</v>
      </c>
      <c r="I7238" t="str">
        <f>IF(J7238="natural gas",VLOOKUP(D7238,'Cross-Page Data'!$I$4:$J$13,2,FALSE),IF(J7238="solar",VLOOKUP('Form 923'!D7238,'Cross-Page Data'!$I$14:$J$117,2,FALSE),J7238))</f>
        <v>natural gas peaker</v>
      </c>
      <c r="J7238" t="str">
        <f>VLOOKUP(E7238,'Cross-Page Data'!$D$4:$F$48,3,FALSE)</f>
        <v>natural gas</v>
      </c>
      <c r="K7238" t="b">
        <f t="shared" si="112"/>
        <v>1</v>
      </c>
    </row>
    <row r="7239" spans="1:11">
      <c r="A7239" s="120">
        <v>55225</v>
      </c>
      <c r="B7239" s="121" t="s">
        <v>201</v>
      </c>
      <c r="C7239" s="121" t="s">
        <v>206</v>
      </c>
      <c r="D7239" s="121" t="s">
        <v>39</v>
      </c>
      <c r="E7239" s="121" t="s">
        <v>38</v>
      </c>
      <c r="F7239" s="122">
        <v>1983426</v>
      </c>
      <c r="G7239" s="122">
        <v>2076836</v>
      </c>
      <c r="H7239" s="120">
        <v>2019</v>
      </c>
      <c r="I7239" t="str">
        <f>IF(J7239="natural gas",VLOOKUP(D7239,'Cross-Page Data'!$I$4:$J$13,2,FALSE),IF(J7239="solar",VLOOKUP('Form 923'!D7239,'Cross-Page Data'!$I$14:$J$117,2,FALSE),J7239))</f>
        <v>natural gas nonpeaker - preexisting nonretiring</v>
      </c>
      <c r="J7239" t="str">
        <f>VLOOKUP(E7239,'Cross-Page Data'!$D$4:$F$48,3,FALSE)</f>
        <v>natural gas</v>
      </c>
      <c r="K7239" t="b">
        <f t="shared" ref="K7239:K7302" si="113">IF(AND($N$6=FALSE,OR(C7239="Commercial NAICS Cogen",C7239="Industrial NAICS Cogen",C7239="NAICS-22 Cogen")),FALSE,IF(AND($N$7=FALSE,OR(C7239="Commercial NAICS Cogen",C7239="Commercial NAICS Non-Cogen",C7239="industrial NAICS Cogen",C7239="industrial NAICS non-cogen")),FALSE,TRUE))</f>
        <v>1</v>
      </c>
    </row>
    <row r="7240" spans="1:11">
      <c r="A7240" s="120">
        <v>55225</v>
      </c>
      <c r="B7240" s="121" t="s">
        <v>201</v>
      </c>
      <c r="C7240" s="121" t="s">
        <v>206</v>
      </c>
      <c r="D7240" s="121" t="s">
        <v>61</v>
      </c>
      <c r="E7240" s="121" t="s">
        <v>38</v>
      </c>
      <c r="F7240" s="122">
        <v>36821352</v>
      </c>
      <c r="G7240" s="122">
        <v>3281452</v>
      </c>
      <c r="H7240" s="120">
        <v>2019</v>
      </c>
      <c r="I7240" t="str">
        <f>IF(J7240="natural gas",VLOOKUP(D7240,'Cross-Page Data'!$I$4:$J$13,2,FALSE),IF(J7240="solar",VLOOKUP('Form 923'!D7240,'Cross-Page Data'!$I$14:$J$117,2,FALSE),J7240))</f>
        <v>natural gas nonpeaker - preexisting nonretiring</v>
      </c>
      <c r="J7240" t="str">
        <f>VLOOKUP(E7240,'Cross-Page Data'!$D$4:$F$48,3,FALSE)</f>
        <v>natural gas</v>
      </c>
      <c r="K7240" t="b">
        <f t="shared" si="113"/>
        <v>1</v>
      </c>
    </row>
    <row r="7241" spans="1:11">
      <c r="A7241" s="120">
        <v>55226</v>
      </c>
      <c r="B7241" s="121" t="s">
        <v>201</v>
      </c>
      <c r="C7241" s="121" t="s">
        <v>206</v>
      </c>
      <c r="D7241" s="121" t="s">
        <v>39</v>
      </c>
      <c r="E7241" s="121" t="s">
        <v>38</v>
      </c>
      <c r="F7241" s="122">
        <v>0</v>
      </c>
      <c r="G7241" s="122">
        <v>2657162</v>
      </c>
      <c r="H7241" s="120">
        <v>2019</v>
      </c>
      <c r="I7241" t="str">
        <f>IF(J7241="natural gas",VLOOKUP(D7241,'Cross-Page Data'!$I$4:$J$13,2,FALSE),IF(J7241="solar",VLOOKUP('Form 923'!D7241,'Cross-Page Data'!$I$14:$J$117,2,FALSE),J7241))</f>
        <v>natural gas nonpeaker - preexisting nonretiring</v>
      </c>
      <c r="J7241" t="str">
        <f>VLOOKUP(E7241,'Cross-Page Data'!$D$4:$F$48,3,FALSE)</f>
        <v>natural gas</v>
      </c>
      <c r="K7241" t="b">
        <f t="shared" si="113"/>
        <v>1</v>
      </c>
    </row>
    <row r="7242" spans="1:11">
      <c r="A7242" s="120">
        <v>55226</v>
      </c>
      <c r="B7242" s="121" t="s">
        <v>201</v>
      </c>
      <c r="C7242" s="121" t="s">
        <v>206</v>
      </c>
      <c r="D7242" s="121" t="s">
        <v>61</v>
      </c>
      <c r="E7242" s="121" t="s">
        <v>38</v>
      </c>
      <c r="F7242" s="122">
        <v>52871619</v>
      </c>
      <c r="G7242" s="122">
        <v>4724369</v>
      </c>
      <c r="H7242" s="120">
        <v>2019</v>
      </c>
      <c r="I7242" t="str">
        <f>IF(J7242="natural gas",VLOOKUP(D7242,'Cross-Page Data'!$I$4:$J$13,2,FALSE),IF(J7242="solar",VLOOKUP('Form 923'!D7242,'Cross-Page Data'!$I$14:$J$117,2,FALSE),J7242))</f>
        <v>natural gas nonpeaker - preexisting nonretiring</v>
      </c>
      <c r="J7242" t="str">
        <f>VLOOKUP(E7242,'Cross-Page Data'!$D$4:$F$48,3,FALSE)</f>
        <v>natural gas</v>
      </c>
      <c r="K7242" t="b">
        <f t="shared" si="113"/>
        <v>1</v>
      </c>
    </row>
    <row r="7243" spans="1:11">
      <c r="A7243" s="120">
        <v>55228</v>
      </c>
      <c r="B7243" s="121" t="s">
        <v>201</v>
      </c>
      <c r="C7243" s="121" t="s">
        <v>202</v>
      </c>
      <c r="D7243" s="121" t="s">
        <v>73</v>
      </c>
      <c r="E7243" s="121" t="s">
        <v>70</v>
      </c>
      <c r="F7243" s="122">
        <v>24329</v>
      </c>
      <c r="G7243" s="122">
        <v>2452.132</v>
      </c>
      <c r="H7243" s="120">
        <v>2019</v>
      </c>
      <c r="I7243" t="str">
        <f>IF(J7243="natural gas",VLOOKUP(D7243,'Cross-Page Data'!$I$4:$J$13,2,FALSE),IF(J7243="solar",VLOOKUP('Form 923'!D7243,'Cross-Page Data'!$I$14:$J$117,2,FALSE),J7243))</f>
        <v>heavy or residual fuel oil</v>
      </c>
      <c r="J7243" t="str">
        <f>VLOOKUP(E7243,'Cross-Page Data'!$D$4:$F$48,3,FALSE)</f>
        <v>heavy or residual fuel oil</v>
      </c>
      <c r="K7243" t="b">
        <f t="shared" si="113"/>
        <v>1</v>
      </c>
    </row>
    <row r="7244" spans="1:11">
      <c r="A7244" s="120">
        <v>55228</v>
      </c>
      <c r="B7244" s="121" t="s">
        <v>201</v>
      </c>
      <c r="C7244" s="121" t="s">
        <v>202</v>
      </c>
      <c r="D7244" s="121" t="s">
        <v>73</v>
      </c>
      <c r="E7244" s="121" t="s">
        <v>38</v>
      </c>
      <c r="F7244" s="122">
        <v>1868311</v>
      </c>
      <c r="G7244" s="122">
        <v>188299.87</v>
      </c>
      <c r="H7244" s="120">
        <v>2019</v>
      </c>
      <c r="I7244" t="str">
        <f>IF(J7244="natural gas",VLOOKUP(D7244,'Cross-Page Data'!$I$4:$J$13,2,FALSE),IF(J7244="solar",VLOOKUP('Form 923'!D7244,'Cross-Page Data'!$I$14:$J$117,2,FALSE),J7244))</f>
        <v>natural gas peaker</v>
      </c>
      <c r="J7244" t="str">
        <f>VLOOKUP(E7244,'Cross-Page Data'!$D$4:$F$48,3,FALSE)</f>
        <v>natural gas</v>
      </c>
      <c r="K7244" t="b">
        <f t="shared" si="113"/>
        <v>1</v>
      </c>
    </row>
    <row r="7245" spans="1:11">
      <c r="A7245" s="120">
        <v>55229</v>
      </c>
      <c r="B7245" s="121" t="s">
        <v>201</v>
      </c>
      <c r="C7245" s="121" t="s">
        <v>206</v>
      </c>
      <c r="D7245" s="121" t="s">
        <v>73</v>
      </c>
      <c r="E7245" s="121" t="s">
        <v>70</v>
      </c>
      <c r="F7245" s="122">
        <v>0</v>
      </c>
      <c r="G7245" s="122">
        <v>0</v>
      </c>
      <c r="H7245" s="120">
        <v>2019</v>
      </c>
      <c r="I7245" t="str">
        <f>IF(J7245="natural gas",VLOOKUP(D7245,'Cross-Page Data'!$I$4:$J$13,2,FALSE),IF(J7245="solar",VLOOKUP('Form 923'!D7245,'Cross-Page Data'!$I$14:$J$117,2,FALSE),J7245))</f>
        <v>heavy or residual fuel oil</v>
      </c>
      <c r="J7245" t="str">
        <f>VLOOKUP(E7245,'Cross-Page Data'!$D$4:$F$48,3,FALSE)</f>
        <v>heavy or residual fuel oil</v>
      </c>
      <c r="K7245" t="b">
        <f t="shared" si="113"/>
        <v>1</v>
      </c>
    </row>
    <row r="7246" spans="1:11">
      <c r="A7246" s="120">
        <v>55229</v>
      </c>
      <c r="B7246" s="121" t="s">
        <v>201</v>
      </c>
      <c r="C7246" s="121" t="s">
        <v>206</v>
      </c>
      <c r="D7246" s="121" t="s">
        <v>73</v>
      </c>
      <c r="E7246" s="121" t="s">
        <v>38</v>
      </c>
      <c r="F7246" s="122">
        <v>1625775</v>
      </c>
      <c r="G7246" s="122">
        <v>151435</v>
      </c>
      <c r="H7246" s="120">
        <v>2019</v>
      </c>
      <c r="I7246" t="str">
        <f>IF(J7246="natural gas",VLOOKUP(D7246,'Cross-Page Data'!$I$4:$J$13,2,FALSE),IF(J7246="solar",VLOOKUP('Form 923'!D7246,'Cross-Page Data'!$I$14:$J$117,2,FALSE),J7246))</f>
        <v>natural gas peaker</v>
      </c>
      <c r="J7246" t="str">
        <f>VLOOKUP(E7246,'Cross-Page Data'!$D$4:$F$48,3,FALSE)</f>
        <v>natural gas</v>
      </c>
      <c r="K7246" t="b">
        <f t="shared" si="113"/>
        <v>1</v>
      </c>
    </row>
    <row r="7247" spans="1:11">
      <c r="A7247" s="120">
        <v>55230</v>
      </c>
      <c r="B7247" s="121" t="s">
        <v>201</v>
      </c>
      <c r="C7247" s="121" t="s">
        <v>202</v>
      </c>
      <c r="D7247" s="121" t="s">
        <v>39</v>
      </c>
      <c r="E7247" s="121" t="s">
        <v>38</v>
      </c>
      <c r="F7247" s="122">
        <v>1584517</v>
      </c>
      <c r="G7247" s="122">
        <v>1666355</v>
      </c>
      <c r="H7247" s="120">
        <v>2019</v>
      </c>
      <c r="I7247" t="str">
        <f>IF(J7247="natural gas",VLOOKUP(D7247,'Cross-Page Data'!$I$4:$J$13,2,FALSE),IF(J7247="solar",VLOOKUP('Form 923'!D7247,'Cross-Page Data'!$I$14:$J$117,2,FALSE),J7247))</f>
        <v>natural gas nonpeaker - preexisting nonretiring</v>
      </c>
      <c r="J7247" t="str">
        <f>VLOOKUP(E7247,'Cross-Page Data'!$D$4:$F$48,3,FALSE)</f>
        <v>natural gas</v>
      </c>
      <c r="K7247" t="b">
        <f t="shared" si="113"/>
        <v>1</v>
      </c>
    </row>
    <row r="7248" spans="1:11">
      <c r="A7248" s="120">
        <v>55230</v>
      </c>
      <c r="B7248" s="121" t="s">
        <v>201</v>
      </c>
      <c r="C7248" s="121" t="s">
        <v>202</v>
      </c>
      <c r="D7248" s="121" t="s">
        <v>61</v>
      </c>
      <c r="E7248" s="121" t="s">
        <v>38</v>
      </c>
      <c r="F7248" s="122">
        <v>28485816</v>
      </c>
      <c r="G7248" s="122">
        <v>2400369</v>
      </c>
      <c r="H7248" s="120">
        <v>2019</v>
      </c>
      <c r="I7248" t="str">
        <f>IF(J7248="natural gas",VLOOKUP(D7248,'Cross-Page Data'!$I$4:$J$13,2,FALSE),IF(J7248="solar",VLOOKUP('Form 923'!D7248,'Cross-Page Data'!$I$14:$J$117,2,FALSE),J7248))</f>
        <v>natural gas nonpeaker - preexisting nonretiring</v>
      </c>
      <c r="J7248" t="str">
        <f>VLOOKUP(E7248,'Cross-Page Data'!$D$4:$F$48,3,FALSE)</f>
        <v>natural gas</v>
      </c>
      <c r="K7248" t="b">
        <f t="shared" si="113"/>
        <v>1</v>
      </c>
    </row>
    <row r="7249" spans="1:11">
      <c r="A7249" s="120">
        <v>55231</v>
      </c>
      <c r="B7249" s="121" t="s">
        <v>201</v>
      </c>
      <c r="C7249" s="121" t="s">
        <v>206</v>
      </c>
      <c r="D7249" s="121" t="s">
        <v>39</v>
      </c>
      <c r="E7249" s="121" t="s">
        <v>38</v>
      </c>
      <c r="F7249" s="122">
        <v>1140892</v>
      </c>
      <c r="G7249" s="122">
        <v>1462452</v>
      </c>
      <c r="H7249" s="120">
        <v>2019</v>
      </c>
      <c r="I7249" t="str">
        <f>IF(J7249="natural gas",VLOOKUP(D7249,'Cross-Page Data'!$I$4:$J$13,2,FALSE),IF(J7249="solar",VLOOKUP('Form 923'!D7249,'Cross-Page Data'!$I$14:$J$117,2,FALSE),J7249))</f>
        <v>natural gas nonpeaker - preexisting nonretiring</v>
      </c>
      <c r="J7249" t="str">
        <f>VLOOKUP(E7249,'Cross-Page Data'!$D$4:$F$48,3,FALSE)</f>
        <v>natural gas</v>
      </c>
      <c r="K7249" t="b">
        <f t="shared" si="113"/>
        <v>1</v>
      </c>
    </row>
    <row r="7250" spans="1:11">
      <c r="A7250" s="120">
        <v>55231</v>
      </c>
      <c r="B7250" s="121" t="s">
        <v>201</v>
      </c>
      <c r="C7250" s="121" t="s">
        <v>206</v>
      </c>
      <c r="D7250" s="121" t="s">
        <v>61</v>
      </c>
      <c r="E7250" s="121" t="s">
        <v>38</v>
      </c>
      <c r="F7250" s="122">
        <v>27033931</v>
      </c>
      <c r="G7250" s="122">
        <v>2466495</v>
      </c>
      <c r="H7250" s="120">
        <v>2019</v>
      </c>
      <c r="I7250" t="str">
        <f>IF(J7250="natural gas",VLOOKUP(D7250,'Cross-Page Data'!$I$4:$J$13,2,FALSE),IF(J7250="solar",VLOOKUP('Form 923'!D7250,'Cross-Page Data'!$I$14:$J$117,2,FALSE),J7250))</f>
        <v>natural gas nonpeaker - preexisting nonretiring</v>
      </c>
      <c r="J7250" t="str">
        <f>VLOOKUP(E7250,'Cross-Page Data'!$D$4:$F$48,3,FALSE)</f>
        <v>natural gas</v>
      </c>
      <c r="K7250" t="b">
        <f t="shared" si="113"/>
        <v>1</v>
      </c>
    </row>
    <row r="7251" spans="1:11">
      <c r="A7251" s="120">
        <v>55232</v>
      </c>
      <c r="B7251" s="121" t="s">
        <v>201</v>
      </c>
      <c r="C7251" s="121" t="s">
        <v>202</v>
      </c>
      <c r="D7251" s="121" t="s">
        <v>73</v>
      </c>
      <c r="E7251" s="121" t="s">
        <v>70</v>
      </c>
      <c r="F7251" s="122">
        <v>19688</v>
      </c>
      <c r="G7251" s="122">
        <v>1321.862</v>
      </c>
      <c r="H7251" s="120">
        <v>2019</v>
      </c>
      <c r="I7251" t="str">
        <f>IF(J7251="natural gas",VLOOKUP(D7251,'Cross-Page Data'!$I$4:$J$13,2,FALSE),IF(J7251="solar",VLOOKUP('Form 923'!D7251,'Cross-Page Data'!$I$14:$J$117,2,FALSE),J7251))</f>
        <v>heavy or residual fuel oil</v>
      </c>
      <c r="J7251" t="str">
        <f>VLOOKUP(E7251,'Cross-Page Data'!$D$4:$F$48,3,FALSE)</f>
        <v>heavy or residual fuel oil</v>
      </c>
      <c r="K7251" t="b">
        <f t="shared" si="113"/>
        <v>1</v>
      </c>
    </row>
    <row r="7252" spans="1:11">
      <c r="A7252" s="120">
        <v>55232</v>
      </c>
      <c r="B7252" s="121" t="s">
        <v>201</v>
      </c>
      <c r="C7252" s="121" t="s">
        <v>202</v>
      </c>
      <c r="D7252" s="121" t="s">
        <v>73</v>
      </c>
      <c r="E7252" s="121" t="s">
        <v>38</v>
      </c>
      <c r="F7252" s="122">
        <v>889860</v>
      </c>
      <c r="G7252" s="122">
        <v>71783.138</v>
      </c>
      <c r="H7252" s="120">
        <v>2019</v>
      </c>
      <c r="I7252" t="str">
        <f>IF(J7252="natural gas",VLOOKUP(D7252,'Cross-Page Data'!$I$4:$J$13,2,FALSE),IF(J7252="solar",VLOOKUP('Form 923'!D7252,'Cross-Page Data'!$I$14:$J$117,2,FALSE),J7252))</f>
        <v>natural gas peaker</v>
      </c>
      <c r="J7252" t="str">
        <f>VLOOKUP(E7252,'Cross-Page Data'!$D$4:$F$48,3,FALSE)</f>
        <v>natural gas</v>
      </c>
      <c r="K7252" t="b">
        <f t="shared" si="113"/>
        <v>1</v>
      </c>
    </row>
    <row r="7253" spans="1:11">
      <c r="A7253" s="120">
        <v>55233</v>
      </c>
      <c r="B7253" s="121" t="s">
        <v>201</v>
      </c>
      <c r="C7253" s="121" t="s">
        <v>206</v>
      </c>
      <c r="D7253" s="121" t="s">
        <v>73</v>
      </c>
      <c r="E7253" s="121" t="s">
        <v>38</v>
      </c>
      <c r="F7253" s="122">
        <v>1588468</v>
      </c>
      <c r="G7253" s="122">
        <v>101873</v>
      </c>
      <c r="H7253" s="120">
        <v>2019</v>
      </c>
      <c r="I7253" t="str">
        <f>IF(J7253="natural gas",VLOOKUP(D7253,'Cross-Page Data'!$I$4:$J$13,2,FALSE),IF(J7253="solar",VLOOKUP('Form 923'!D7253,'Cross-Page Data'!$I$14:$J$117,2,FALSE),J7253))</f>
        <v>natural gas peaker</v>
      </c>
      <c r="J7253" t="str">
        <f>VLOOKUP(E7253,'Cross-Page Data'!$D$4:$F$48,3,FALSE)</f>
        <v>natural gas</v>
      </c>
      <c r="K7253" t="b">
        <f t="shared" si="113"/>
        <v>1</v>
      </c>
    </row>
    <row r="7254" spans="1:11">
      <c r="A7254" s="120">
        <v>55234</v>
      </c>
      <c r="B7254" s="121" t="s">
        <v>201</v>
      </c>
      <c r="C7254" s="121" t="s">
        <v>202</v>
      </c>
      <c r="D7254" s="121" t="s">
        <v>73</v>
      </c>
      <c r="E7254" s="121" t="s">
        <v>38</v>
      </c>
      <c r="F7254" s="122">
        <v>226212</v>
      </c>
      <c r="G7254" s="122">
        <v>18748</v>
      </c>
      <c r="H7254" s="120">
        <v>2019</v>
      </c>
      <c r="I7254" t="str">
        <f>IF(J7254="natural gas",VLOOKUP(D7254,'Cross-Page Data'!$I$4:$J$13,2,FALSE),IF(J7254="solar",VLOOKUP('Form 923'!D7254,'Cross-Page Data'!$I$14:$J$117,2,FALSE),J7254))</f>
        <v>natural gas peaker</v>
      </c>
      <c r="J7254" t="str">
        <f>VLOOKUP(E7254,'Cross-Page Data'!$D$4:$F$48,3,FALSE)</f>
        <v>natural gas</v>
      </c>
      <c r="K7254" t="b">
        <f t="shared" si="113"/>
        <v>1</v>
      </c>
    </row>
    <row r="7255" spans="1:11">
      <c r="A7255" s="120">
        <v>55236</v>
      </c>
      <c r="B7255" s="121" t="s">
        <v>201</v>
      </c>
      <c r="C7255" s="121" t="s">
        <v>206</v>
      </c>
      <c r="D7255" s="121" t="s">
        <v>73</v>
      </c>
      <c r="E7255" s="121" t="s">
        <v>38</v>
      </c>
      <c r="F7255" s="122">
        <v>1831974</v>
      </c>
      <c r="G7255" s="122">
        <v>141054</v>
      </c>
      <c r="H7255" s="120">
        <v>2019</v>
      </c>
      <c r="I7255" t="str">
        <f>IF(J7255="natural gas",VLOOKUP(D7255,'Cross-Page Data'!$I$4:$J$13,2,FALSE),IF(J7255="solar",VLOOKUP('Form 923'!D7255,'Cross-Page Data'!$I$14:$J$117,2,FALSE),J7255))</f>
        <v>natural gas peaker</v>
      </c>
      <c r="J7255" t="str">
        <f>VLOOKUP(E7255,'Cross-Page Data'!$D$4:$F$48,3,FALSE)</f>
        <v>natural gas</v>
      </c>
      <c r="K7255" t="b">
        <f t="shared" si="113"/>
        <v>1</v>
      </c>
    </row>
    <row r="7256" spans="1:11">
      <c r="A7256" s="120">
        <v>55237</v>
      </c>
      <c r="B7256" s="121" t="s">
        <v>201</v>
      </c>
      <c r="C7256" s="121" t="s">
        <v>206</v>
      </c>
      <c r="D7256" s="121" t="s">
        <v>73</v>
      </c>
      <c r="E7256" s="121" t="s">
        <v>38</v>
      </c>
      <c r="F7256" s="122">
        <v>2455517</v>
      </c>
      <c r="G7256" s="122">
        <v>230943</v>
      </c>
      <c r="H7256" s="120">
        <v>2019</v>
      </c>
      <c r="I7256" t="str">
        <f>IF(J7256="natural gas",VLOOKUP(D7256,'Cross-Page Data'!$I$4:$J$13,2,FALSE),IF(J7256="solar",VLOOKUP('Form 923'!D7256,'Cross-Page Data'!$I$14:$J$117,2,FALSE),J7256))</f>
        <v>natural gas peaker</v>
      </c>
      <c r="J7256" t="str">
        <f>VLOOKUP(E7256,'Cross-Page Data'!$D$4:$F$48,3,FALSE)</f>
        <v>natural gas</v>
      </c>
      <c r="K7256" t="b">
        <f t="shared" si="113"/>
        <v>1</v>
      </c>
    </row>
    <row r="7257" spans="1:11">
      <c r="A7257" s="120">
        <v>55238</v>
      </c>
      <c r="B7257" s="121" t="s">
        <v>201</v>
      </c>
      <c r="C7257" s="121" t="s">
        <v>206</v>
      </c>
      <c r="D7257" s="121" t="s">
        <v>73</v>
      </c>
      <c r="E7257" s="121" t="s">
        <v>38</v>
      </c>
      <c r="F7257" s="122">
        <v>1416546</v>
      </c>
      <c r="G7257" s="122">
        <v>132219</v>
      </c>
      <c r="H7257" s="120">
        <v>2019</v>
      </c>
      <c r="I7257" t="str">
        <f>IF(J7257="natural gas",VLOOKUP(D7257,'Cross-Page Data'!$I$4:$J$13,2,FALSE),IF(J7257="solar",VLOOKUP('Form 923'!D7257,'Cross-Page Data'!$I$14:$J$117,2,FALSE),J7257))</f>
        <v>natural gas peaker</v>
      </c>
      <c r="J7257" t="str">
        <f>VLOOKUP(E7257,'Cross-Page Data'!$D$4:$F$48,3,FALSE)</f>
        <v>natural gas</v>
      </c>
      <c r="K7257" t="b">
        <f t="shared" si="113"/>
        <v>1</v>
      </c>
    </row>
    <row r="7258" spans="1:11">
      <c r="A7258" s="120">
        <v>55239</v>
      </c>
      <c r="B7258" s="121" t="s">
        <v>201</v>
      </c>
      <c r="C7258" s="121" t="s">
        <v>206</v>
      </c>
      <c r="D7258" s="121" t="s">
        <v>39</v>
      </c>
      <c r="E7258" s="121" t="s">
        <v>38</v>
      </c>
      <c r="F7258" s="122">
        <v>0</v>
      </c>
      <c r="G7258" s="122">
        <v>1760421</v>
      </c>
      <c r="H7258" s="120">
        <v>2019</v>
      </c>
      <c r="I7258" t="str">
        <f>IF(J7258="natural gas",VLOOKUP(D7258,'Cross-Page Data'!$I$4:$J$13,2,FALSE),IF(J7258="solar",VLOOKUP('Form 923'!D7258,'Cross-Page Data'!$I$14:$J$117,2,FALSE),J7258))</f>
        <v>natural gas nonpeaker - preexisting nonretiring</v>
      </c>
      <c r="J7258" t="str">
        <f>VLOOKUP(E7258,'Cross-Page Data'!$D$4:$F$48,3,FALSE)</f>
        <v>natural gas</v>
      </c>
      <c r="K7258" t="b">
        <f t="shared" si="113"/>
        <v>1</v>
      </c>
    </row>
    <row r="7259" spans="1:11">
      <c r="A7259" s="120">
        <v>55239</v>
      </c>
      <c r="B7259" s="121" t="s">
        <v>201</v>
      </c>
      <c r="C7259" s="121" t="s">
        <v>206</v>
      </c>
      <c r="D7259" s="121" t="s">
        <v>61</v>
      </c>
      <c r="E7259" s="121" t="s">
        <v>38</v>
      </c>
      <c r="F7259" s="122">
        <v>36267429</v>
      </c>
      <c r="G7259" s="122">
        <v>3331707</v>
      </c>
      <c r="H7259" s="120">
        <v>2019</v>
      </c>
      <c r="I7259" t="str">
        <f>IF(J7259="natural gas",VLOOKUP(D7259,'Cross-Page Data'!$I$4:$J$13,2,FALSE),IF(J7259="solar",VLOOKUP('Form 923'!D7259,'Cross-Page Data'!$I$14:$J$117,2,FALSE),J7259))</f>
        <v>natural gas nonpeaker - preexisting nonretiring</v>
      </c>
      <c r="J7259" t="str">
        <f>VLOOKUP(E7259,'Cross-Page Data'!$D$4:$F$48,3,FALSE)</f>
        <v>natural gas</v>
      </c>
      <c r="K7259" t="b">
        <f t="shared" si="113"/>
        <v>1</v>
      </c>
    </row>
    <row r="7260" spans="1:11">
      <c r="A7260" s="120">
        <v>55241</v>
      </c>
      <c r="B7260" s="121" t="s">
        <v>201</v>
      </c>
      <c r="C7260" s="121" t="s">
        <v>206</v>
      </c>
      <c r="D7260" s="121" t="s">
        <v>39</v>
      </c>
      <c r="E7260" s="121" t="s">
        <v>70</v>
      </c>
      <c r="F7260" s="122">
        <v>0</v>
      </c>
      <c r="G7260" s="122">
        <v>0</v>
      </c>
      <c r="H7260" s="120">
        <v>2019</v>
      </c>
      <c r="I7260" t="str">
        <f>IF(J7260="natural gas",VLOOKUP(D7260,'Cross-Page Data'!$I$4:$J$13,2,FALSE),IF(J7260="solar",VLOOKUP('Form 923'!D7260,'Cross-Page Data'!$I$14:$J$117,2,FALSE),J7260))</f>
        <v>heavy or residual fuel oil</v>
      </c>
      <c r="J7260" t="str">
        <f>VLOOKUP(E7260,'Cross-Page Data'!$D$4:$F$48,3,FALSE)</f>
        <v>heavy or residual fuel oil</v>
      </c>
      <c r="K7260" t="b">
        <f t="shared" si="113"/>
        <v>1</v>
      </c>
    </row>
    <row r="7261" spans="1:11">
      <c r="A7261" s="120">
        <v>55241</v>
      </c>
      <c r="B7261" s="121" t="s">
        <v>201</v>
      </c>
      <c r="C7261" s="121" t="s">
        <v>206</v>
      </c>
      <c r="D7261" s="121" t="s">
        <v>39</v>
      </c>
      <c r="E7261" s="121" t="s">
        <v>38</v>
      </c>
      <c r="F7261" s="122">
        <v>0</v>
      </c>
      <c r="G7261" s="122">
        <v>361517</v>
      </c>
      <c r="H7261" s="120">
        <v>2019</v>
      </c>
      <c r="I7261" t="str">
        <f>IF(J7261="natural gas",VLOOKUP(D7261,'Cross-Page Data'!$I$4:$J$13,2,FALSE),IF(J7261="solar",VLOOKUP('Form 923'!D7261,'Cross-Page Data'!$I$14:$J$117,2,FALSE),J7261))</f>
        <v>natural gas nonpeaker - preexisting nonretiring</v>
      </c>
      <c r="J7261" t="str">
        <f>VLOOKUP(E7261,'Cross-Page Data'!$D$4:$F$48,3,FALSE)</f>
        <v>natural gas</v>
      </c>
      <c r="K7261" t="b">
        <f t="shared" si="113"/>
        <v>1</v>
      </c>
    </row>
    <row r="7262" spans="1:11">
      <c r="A7262" s="120">
        <v>55241</v>
      </c>
      <c r="B7262" s="121" t="s">
        <v>201</v>
      </c>
      <c r="C7262" s="121" t="s">
        <v>206</v>
      </c>
      <c r="D7262" s="121" t="s">
        <v>61</v>
      </c>
      <c r="E7262" s="121" t="s">
        <v>70</v>
      </c>
      <c r="F7262" s="122">
        <v>0</v>
      </c>
      <c r="G7262" s="122">
        <v>0</v>
      </c>
      <c r="H7262" s="120">
        <v>2019</v>
      </c>
      <c r="I7262" t="str">
        <f>IF(J7262="natural gas",VLOOKUP(D7262,'Cross-Page Data'!$I$4:$J$13,2,FALSE),IF(J7262="solar",VLOOKUP('Form 923'!D7262,'Cross-Page Data'!$I$14:$J$117,2,FALSE),J7262))</f>
        <v>heavy or residual fuel oil</v>
      </c>
      <c r="J7262" t="str">
        <f>VLOOKUP(E7262,'Cross-Page Data'!$D$4:$F$48,3,FALSE)</f>
        <v>heavy or residual fuel oil</v>
      </c>
      <c r="K7262" t="b">
        <f t="shared" si="113"/>
        <v>1</v>
      </c>
    </row>
    <row r="7263" spans="1:11">
      <c r="A7263" s="120">
        <v>55241</v>
      </c>
      <c r="B7263" s="121" t="s">
        <v>201</v>
      </c>
      <c r="C7263" s="121" t="s">
        <v>206</v>
      </c>
      <c r="D7263" s="121" t="s">
        <v>61</v>
      </c>
      <c r="E7263" s="121" t="s">
        <v>38</v>
      </c>
      <c r="F7263" s="122">
        <v>8139745</v>
      </c>
      <c r="G7263" s="122">
        <v>726832</v>
      </c>
      <c r="H7263" s="120">
        <v>2019</v>
      </c>
      <c r="I7263" t="str">
        <f>IF(J7263="natural gas",VLOOKUP(D7263,'Cross-Page Data'!$I$4:$J$13,2,FALSE),IF(J7263="solar",VLOOKUP('Form 923'!D7263,'Cross-Page Data'!$I$14:$J$117,2,FALSE),J7263))</f>
        <v>natural gas nonpeaker - preexisting nonretiring</v>
      </c>
      <c r="J7263" t="str">
        <f>VLOOKUP(E7263,'Cross-Page Data'!$D$4:$F$48,3,FALSE)</f>
        <v>natural gas</v>
      </c>
      <c r="K7263" t="b">
        <f t="shared" si="113"/>
        <v>1</v>
      </c>
    </row>
    <row r="7264" spans="1:11">
      <c r="A7264" s="120">
        <v>55242</v>
      </c>
      <c r="B7264" s="121" t="s">
        <v>201</v>
      </c>
      <c r="C7264" s="121" t="s">
        <v>206</v>
      </c>
      <c r="D7264" s="121" t="s">
        <v>39</v>
      </c>
      <c r="E7264" s="121" t="s">
        <v>38</v>
      </c>
      <c r="F7264" s="122">
        <v>0</v>
      </c>
      <c r="G7264" s="122">
        <v>436603.96</v>
      </c>
      <c r="H7264" s="120">
        <v>2019</v>
      </c>
      <c r="I7264" t="str">
        <f>IF(J7264="natural gas",VLOOKUP(D7264,'Cross-Page Data'!$I$4:$J$13,2,FALSE),IF(J7264="solar",VLOOKUP('Form 923'!D7264,'Cross-Page Data'!$I$14:$J$117,2,FALSE),J7264))</f>
        <v>natural gas nonpeaker - preexisting nonretiring</v>
      </c>
      <c r="J7264" t="str">
        <f>VLOOKUP(E7264,'Cross-Page Data'!$D$4:$F$48,3,FALSE)</f>
        <v>natural gas</v>
      </c>
      <c r="K7264" t="b">
        <f t="shared" si="113"/>
        <v>1</v>
      </c>
    </row>
    <row r="7265" spans="1:11">
      <c r="A7265" s="120">
        <v>55242</v>
      </c>
      <c r="B7265" s="121" t="s">
        <v>201</v>
      </c>
      <c r="C7265" s="121" t="s">
        <v>206</v>
      </c>
      <c r="D7265" s="121" t="s">
        <v>61</v>
      </c>
      <c r="E7265" s="121" t="s">
        <v>38</v>
      </c>
      <c r="F7265" s="122">
        <v>10217147</v>
      </c>
      <c r="G7265" s="122">
        <v>899344</v>
      </c>
      <c r="H7265" s="120">
        <v>2019</v>
      </c>
      <c r="I7265" t="str">
        <f>IF(J7265="natural gas",VLOOKUP(D7265,'Cross-Page Data'!$I$4:$J$13,2,FALSE),IF(J7265="solar",VLOOKUP('Form 923'!D7265,'Cross-Page Data'!$I$14:$J$117,2,FALSE),J7265))</f>
        <v>natural gas nonpeaker - preexisting nonretiring</v>
      </c>
      <c r="J7265" t="str">
        <f>VLOOKUP(E7265,'Cross-Page Data'!$D$4:$F$48,3,FALSE)</f>
        <v>natural gas</v>
      </c>
      <c r="K7265" t="b">
        <f t="shared" si="113"/>
        <v>1</v>
      </c>
    </row>
    <row r="7266" spans="1:11">
      <c r="A7266" s="120">
        <v>55243</v>
      </c>
      <c r="B7266" s="121" t="s">
        <v>201</v>
      </c>
      <c r="C7266" s="121" t="s">
        <v>206</v>
      </c>
      <c r="D7266" s="121" t="s">
        <v>73</v>
      </c>
      <c r="E7266" s="121" t="s">
        <v>86</v>
      </c>
      <c r="F7266" s="122">
        <v>4621</v>
      </c>
      <c r="G7266" s="122">
        <v>309.254</v>
      </c>
      <c r="H7266" s="120">
        <v>2019</v>
      </c>
      <c r="I7266" t="str">
        <f>IF(J7266="natural gas",VLOOKUP(D7266,'Cross-Page Data'!$I$4:$J$13,2,FALSE),IF(J7266="solar",VLOOKUP('Form 923'!D7266,'Cross-Page Data'!$I$14:$J$117,2,FALSE),J7266))</f>
        <v>other</v>
      </c>
      <c r="J7266" t="str">
        <f>VLOOKUP(E7266,'Cross-Page Data'!$D$4:$F$48,3,FALSE)</f>
        <v>other</v>
      </c>
      <c r="K7266" t="b">
        <f t="shared" si="113"/>
        <v>1</v>
      </c>
    </row>
    <row r="7267" spans="1:11">
      <c r="A7267" s="120">
        <v>55243</v>
      </c>
      <c r="B7267" s="121" t="s">
        <v>201</v>
      </c>
      <c r="C7267" s="121" t="s">
        <v>206</v>
      </c>
      <c r="D7267" s="121" t="s">
        <v>73</v>
      </c>
      <c r="E7267" s="121" t="s">
        <v>38</v>
      </c>
      <c r="F7267" s="122">
        <v>250048</v>
      </c>
      <c r="G7267" s="122">
        <v>16737.746</v>
      </c>
      <c r="H7267" s="120">
        <v>2019</v>
      </c>
      <c r="I7267" t="str">
        <f>IF(J7267="natural gas",VLOOKUP(D7267,'Cross-Page Data'!$I$4:$J$13,2,FALSE),IF(J7267="solar",VLOOKUP('Form 923'!D7267,'Cross-Page Data'!$I$14:$J$117,2,FALSE),J7267))</f>
        <v>natural gas peaker</v>
      </c>
      <c r="J7267" t="str">
        <f>VLOOKUP(E7267,'Cross-Page Data'!$D$4:$F$48,3,FALSE)</f>
        <v>natural gas</v>
      </c>
      <c r="K7267" t="b">
        <f t="shared" si="113"/>
        <v>1</v>
      </c>
    </row>
    <row r="7268" spans="1:11">
      <c r="A7268" s="120">
        <v>55244</v>
      </c>
      <c r="B7268" s="121" t="s">
        <v>201</v>
      </c>
      <c r="C7268" s="121" t="s">
        <v>202</v>
      </c>
      <c r="D7268" s="121" t="s">
        <v>73</v>
      </c>
      <c r="E7268" s="121" t="s">
        <v>38</v>
      </c>
      <c r="F7268" s="122">
        <v>1227679</v>
      </c>
      <c r="G7268" s="122">
        <v>98761</v>
      </c>
      <c r="H7268" s="120">
        <v>2019</v>
      </c>
      <c r="I7268" t="str">
        <f>IF(J7268="natural gas",VLOOKUP(D7268,'Cross-Page Data'!$I$4:$J$13,2,FALSE),IF(J7268="solar",VLOOKUP('Form 923'!D7268,'Cross-Page Data'!$I$14:$J$117,2,FALSE),J7268))</f>
        <v>natural gas peaker</v>
      </c>
      <c r="J7268" t="str">
        <f>VLOOKUP(E7268,'Cross-Page Data'!$D$4:$F$48,3,FALSE)</f>
        <v>natural gas</v>
      </c>
      <c r="K7268" t="b">
        <f t="shared" si="113"/>
        <v>1</v>
      </c>
    </row>
    <row r="7269" spans="1:11">
      <c r="A7269" s="120">
        <v>55245</v>
      </c>
      <c r="B7269" s="121" t="s">
        <v>205</v>
      </c>
      <c r="C7269" s="121" t="s">
        <v>209</v>
      </c>
      <c r="D7269" s="121" t="s">
        <v>68</v>
      </c>
      <c r="E7269" s="121" t="s">
        <v>54</v>
      </c>
      <c r="F7269" s="122">
        <v>0</v>
      </c>
      <c r="G7269" s="122">
        <v>0</v>
      </c>
      <c r="H7269" s="120">
        <v>2019</v>
      </c>
      <c r="I7269" t="str">
        <f>IF(J7269="natural gas",VLOOKUP(D7269,'Cross-Page Data'!$I$4:$J$13,2,FALSE),IF(J7269="solar",VLOOKUP('Form 923'!D7269,'Cross-Page Data'!$I$14:$J$117,2,FALSE),J7269))</f>
        <v>hard coal</v>
      </c>
      <c r="J7269" t="str">
        <f>VLOOKUP(E7269,'Cross-Page Data'!$D$4:$F$48,3,FALSE)</f>
        <v>hard coal</v>
      </c>
      <c r="K7269" t="b">
        <f t="shared" si="113"/>
        <v>0</v>
      </c>
    </row>
    <row r="7270" spans="1:11">
      <c r="A7270" s="120">
        <v>55245</v>
      </c>
      <c r="B7270" s="121" t="s">
        <v>205</v>
      </c>
      <c r="C7270" s="121" t="s">
        <v>209</v>
      </c>
      <c r="D7270" s="121" t="s">
        <v>68</v>
      </c>
      <c r="E7270" s="121" t="s">
        <v>38</v>
      </c>
      <c r="F7270" s="122">
        <v>119491</v>
      </c>
      <c r="G7270" s="122">
        <v>27576.936</v>
      </c>
      <c r="H7270" s="120">
        <v>2019</v>
      </c>
      <c r="I7270" t="str">
        <f>IF(J7270="natural gas",VLOOKUP(D7270,'Cross-Page Data'!$I$4:$J$13,2,FALSE),IF(J7270="solar",VLOOKUP('Form 923'!D7270,'Cross-Page Data'!$I$14:$J$117,2,FALSE),J7270))</f>
        <v>natural gas nonpeaker - preexisting retiring</v>
      </c>
      <c r="J7270" t="str">
        <f>VLOOKUP(E7270,'Cross-Page Data'!$D$4:$F$48,3,FALSE)</f>
        <v>natural gas</v>
      </c>
      <c r="K7270" t="b">
        <f t="shared" si="113"/>
        <v>0</v>
      </c>
    </row>
    <row r="7271" spans="1:11">
      <c r="A7271" s="120">
        <v>55247</v>
      </c>
      <c r="B7271" s="121" t="s">
        <v>201</v>
      </c>
      <c r="C7271" s="121" t="s">
        <v>206</v>
      </c>
      <c r="D7271" s="121" t="s">
        <v>73</v>
      </c>
      <c r="E7271" s="121" t="s">
        <v>70</v>
      </c>
      <c r="F7271" s="122">
        <v>39091</v>
      </c>
      <c r="G7271" s="122">
        <v>3087.818</v>
      </c>
      <c r="H7271" s="120">
        <v>2019</v>
      </c>
      <c r="I7271" t="str">
        <f>IF(J7271="natural gas",VLOOKUP(D7271,'Cross-Page Data'!$I$4:$J$13,2,FALSE),IF(J7271="solar",VLOOKUP('Form 923'!D7271,'Cross-Page Data'!$I$14:$J$117,2,FALSE),J7271))</f>
        <v>heavy or residual fuel oil</v>
      </c>
      <c r="J7271" t="str">
        <f>VLOOKUP(E7271,'Cross-Page Data'!$D$4:$F$48,3,FALSE)</f>
        <v>heavy or residual fuel oil</v>
      </c>
      <c r="K7271" t="b">
        <f t="shared" si="113"/>
        <v>1</v>
      </c>
    </row>
    <row r="7272" spans="1:11">
      <c r="A7272" s="120">
        <v>55247</v>
      </c>
      <c r="B7272" s="121" t="s">
        <v>201</v>
      </c>
      <c r="C7272" s="121" t="s">
        <v>206</v>
      </c>
      <c r="D7272" s="121" t="s">
        <v>73</v>
      </c>
      <c r="E7272" s="121" t="s">
        <v>38</v>
      </c>
      <c r="F7272" s="122">
        <v>4895185</v>
      </c>
      <c r="G7272" s="122">
        <v>386663.18</v>
      </c>
      <c r="H7272" s="120">
        <v>2019</v>
      </c>
      <c r="I7272" t="str">
        <f>IF(J7272="natural gas",VLOOKUP(D7272,'Cross-Page Data'!$I$4:$J$13,2,FALSE),IF(J7272="solar",VLOOKUP('Form 923'!D7272,'Cross-Page Data'!$I$14:$J$117,2,FALSE),J7272))</f>
        <v>natural gas peaker</v>
      </c>
      <c r="J7272" t="str">
        <f>VLOOKUP(E7272,'Cross-Page Data'!$D$4:$F$48,3,FALSE)</f>
        <v>natural gas</v>
      </c>
      <c r="K7272" t="b">
        <f t="shared" si="113"/>
        <v>1</v>
      </c>
    </row>
    <row r="7273" spans="1:11">
      <c r="A7273" s="120">
        <v>55250</v>
      </c>
      <c r="B7273" s="121" t="s">
        <v>201</v>
      </c>
      <c r="C7273" s="121" t="s">
        <v>206</v>
      </c>
      <c r="D7273" s="121" t="s">
        <v>73</v>
      </c>
      <c r="E7273" s="121" t="s">
        <v>38</v>
      </c>
      <c r="F7273" s="122">
        <v>2684345</v>
      </c>
      <c r="G7273" s="122">
        <v>211479</v>
      </c>
      <c r="H7273" s="120">
        <v>2019</v>
      </c>
      <c r="I7273" t="str">
        <f>IF(J7273="natural gas",VLOOKUP(D7273,'Cross-Page Data'!$I$4:$J$13,2,FALSE),IF(J7273="solar",VLOOKUP('Form 923'!D7273,'Cross-Page Data'!$I$14:$J$117,2,FALSE),J7273))</f>
        <v>natural gas peaker</v>
      </c>
      <c r="J7273" t="str">
        <f>VLOOKUP(E7273,'Cross-Page Data'!$D$4:$F$48,3,FALSE)</f>
        <v>natural gas</v>
      </c>
      <c r="K7273" t="b">
        <f t="shared" si="113"/>
        <v>1</v>
      </c>
    </row>
    <row r="7274" spans="1:11">
      <c r="A7274" s="120">
        <v>55251</v>
      </c>
      <c r="B7274" s="121" t="s">
        <v>201</v>
      </c>
      <c r="C7274" s="121" t="s">
        <v>202</v>
      </c>
      <c r="D7274" s="121" t="s">
        <v>73</v>
      </c>
      <c r="E7274" s="121" t="s">
        <v>38</v>
      </c>
      <c r="F7274" s="122">
        <v>4937978</v>
      </c>
      <c r="G7274" s="122">
        <v>461137</v>
      </c>
      <c r="H7274" s="120">
        <v>2019</v>
      </c>
      <c r="I7274" t="str">
        <f>IF(J7274="natural gas",VLOOKUP(D7274,'Cross-Page Data'!$I$4:$J$13,2,FALSE),IF(J7274="solar",VLOOKUP('Form 923'!D7274,'Cross-Page Data'!$I$14:$J$117,2,FALSE),J7274))</f>
        <v>natural gas peaker</v>
      </c>
      <c r="J7274" t="str">
        <f>VLOOKUP(E7274,'Cross-Page Data'!$D$4:$F$48,3,FALSE)</f>
        <v>natural gas</v>
      </c>
      <c r="K7274" t="b">
        <f t="shared" si="113"/>
        <v>1</v>
      </c>
    </row>
    <row r="7275" spans="1:11">
      <c r="A7275" s="120">
        <v>55259</v>
      </c>
      <c r="B7275" s="121" t="s">
        <v>205</v>
      </c>
      <c r="C7275" s="121" t="s">
        <v>208</v>
      </c>
      <c r="D7275" s="121" t="s">
        <v>39</v>
      </c>
      <c r="E7275" s="121" t="s">
        <v>38</v>
      </c>
      <c r="F7275" s="122">
        <v>1820620</v>
      </c>
      <c r="G7275" s="122">
        <v>743727</v>
      </c>
      <c r="H7275" s="120">
        <v>2019</v>
      </c>
      <c r="I7275" t="str">
        <f>IF(J7275="natural gas",VLOOKUP(D7275,'Cross-Page Data'!$I$4:$J$13,2,FALSE),IF(J7275="solar",VLOOKUP('Form 923'!D7275,'Cross-Page Data'!$I$14:$J$117,2,FALSE),J7275))</f>
        <v>natural gas nonpeaker - preexisting nonretiring</v>
      </c>
      <c r="J7275" t="str">
        <f>VLOOKUP(E7275,'Cross-Page Data'!$D$4:$F$48,3,FALSE)</f>
        <v>natural gas</v>
      </c>
      <c r="K7275" t="b">
        <f t="shared" si="113"/>
        <v>0</v>
      </c>
    </row>
    <row r="7276" spans="1:11">
      <c r="A7276" s="120">
        <v>55259</v>
      </c>
      <c r="B7276" s="121" t="s">
        <v>205</v>
      </c>
      <c r="C7276" s="121" t="s">
        <v>208</v>
      </c>
      <c r="D7276" s="121" t="s">
        <v>61</v>
      </c>
      <c r="E7276" s="121" t="s">
        <v>38</v>
      </c>
      <c r="F7276" s="122">
        <v>20303157</v>
      </c>
      <c r="G7276" s="122">
        <v>2028425</v>
      </c>
      <c r="H7276" s="120">
        <v>2019</v>
      </c>
      <c r="I7276" t="str">
        <f>IF(J7276="natural gas",VLOOKUP(D7276,'Cross-Page Data'!$I$4:$J$13,2,FALSE),IF(J7276="solar",VLOOKUP('Form 923'!D7276,'Cross-Page Data'!$I$14:$J$117,2,FALSE),J7276))</f>
        <v>natural gas nonpeaker - preexisting nonretiring</v>
      </c>
      <c r="J7276" t="str">
        <f>VLOOKUP(E7276,'Cross-Page Data'!$D$4:$F$48,3,FALSE)</f>
        <v>natural gas</v>
      </c>
      <c r="K7276" t="b">
        <f t="shared" si="113"/>
        <v>0</v>
      </c>
    </row>
    <row r="7277" spans="1:11">
      <c r="A7277" s="120">
        <v>55262</v>
      </c>
      <c r="B7277" s="121" t="s">
        <v>201</v>
      </c>
      <c r="C7277" s="121" t="s">
        <v>202</v>
      </c>
      <c r="D7277" s="121" t="s">
        <v>73</v>
      </c>
      <c r="E7277" s="121" t="s">
        <v>38</v>
      </c>
      <c r="F7277" s="122">
        <v>42411</v>
      </c>
      <c r="G7277" s="122">
        <v>2533</v>
      </c>
      <c r="H7277" s="120">
        <v>2019</v>
      </c>
      <c r="I7277" t="str">
        <f>IF(J7277="natural gas",VLOOKUP(D7277,'Cross-Page Data'!$I$4:$J$13,2,FALSE),IF(J7277="solar",VLOOKUP('Form 923'!D7277,'Cross-Page Data'!$I$14:$J$117,2,FALSE),J7277))</f>
        <v>natural gas peaker</v>
      </c>
      <c r="J7277" t="str">
        <f>VLOOKUP(E7277,'Cross-Page Data'!$D$4:$F$48,3,FALSE)</f>
        <v>natural gas</v>
      </c>
      <c r="K7277" t="b">
        <f t="shared" si="113"/>
        <v>1</v>
      </c>
    </row>
    <row r="7278" spans="1:11">
      <c r="A7278" s="120">
        <v>55263</v>
      </c>
      <c r="B7278" s="121" t="s">
        <v>201</v>
      </c>
      <c r="C7278" s="121" t="s">
        <v>202</v>
      </c>
      <c r="D7278" s="121" t="s">
        <v>73</v>
      </c>
      <c r="E7278" s="121" t="s">
        <v>38</v>
      </c>
      <c r="F7278" s="122">
        <v>36290</v>
      </c>
      <c r="G7278" s="122">
        <v>1977</v>
      </c>
      <c r="H7278" s="120">
        <v>2019</v>
      </c>
      <c r="I7278" t="str">
        <f>IF(J7278="natural gas",VLOOKUP(D7278,'Cross-Page Data'!$I$4:$J$13,2,FALSE),IF(J7278="solar",VLOOKUP('Form 923'!D7278,'Cross-Page Data'!$I$14:$J$117,2,FALSE),J7278))</f>
        <v>natural gas peaker</v>
      </c>
      <c r="J7278" t="str">
        <f>VLOOKUP(E7278,'Cross-Page Data'!$D$4:$F$48,3,FALSE)</f>
        <v>natural gas</v>
      </c>
      <c r="K7278" t="b">
        <f t="shared" si="113"/>
        <v>1</v>
      </c>
    </row>
    <row r="7279" spans="1:11">
      <c r="A7279" s="120">
        <v>55264</v>
      </c>
      <c r="B7279" s="121" t="s">
        <v>201</v>
      </c>
      <c r="C7279" s="121" t="s">
        <v>202</v>
      </c>
      <c r="D7279" s="121" t="s">
        <v>73</v>
      </c>
      <c r="E7279" s="121" t="s">
        <v>38</v>
      </c>
      <c r="F7279" s="122">
        <v>37796</v>
      </c>
      <c r="G7279" s="122">
        <v>2197</v>
      </c>
      <c r="H7279" s="120">
        <v>2019</v>
      </c>
      <c r="I7279" t="str">
        <f>IF(J7279="natural gas",VLOOKUP(D7279,'Cross-Page Data'!$I$4:$J$13,2,FALSE),IF(J7279="solar",VLOOKUP('Form 923'!D7279,'Cross-Page Data'!$I$14:$J$117,2,FALSE),J7279))</f>
        <v>natural gas peaker</v>
      </c>
      <c r="J7279" t="str">
        <f>VLOOKUP(E7279,'Cross-Page Data'!$D$4:$F$48,3,FALSE)</f>
        <v>natural gas</v>
      </c>
      <c r="K7279" t="b">
        <f t="shared" si="113"/>
        <v>1</v>
      </c>
    </row>
    <row r="7280" spans="1:11">
      <c r="A7280" s="120">
        <v>55265</v>
      </c>
      <c r="B7280" s="121" t="s">
        <v>201</v>
      </c>
      <c r="C7280" s="121" t="s">
        <v>206</v>
      </c>
      <c r="D7280" s="121" t="s">
        <v>128</v>
      </c>
      <c r="E7280" s="121" t="s">
        <v>180</v>
      </c>
      <c r="F7280" s="122">
        <v>508490</v>
      </c>
      <c r="G7280" s="122">
        <v>57121</v>
      </c>
      <c r="H7280" s="120">
        <v>2019</v>
      </c>
      <c r="I7280" t="str">
        <f>IF(J7280="natural gas",VLOOKUP(D7280,'Cross-Page Data'!$I$4:$J$13,2,FALSE),IF(J7280="solar",VLOOKUP('Form 923'!D7280,'Cross-Page Data'!$I$14:$J$117,2,FALSE),J7280))</f>
        <v>wind</v>
      </c>
      <c r="J7280" t="str">
        <f>VLOOKUP(E7280,'Cross-Page Data'!$D$4:$F$48,3,FALSE)</f>
        <v>wind</v>
      </c>
      <c r="K7280" t="b">
        <f t="shared" si="113"/>
        <v>1</v>
      </c>
    </row>
    <row r="7281" spans="1:11">
      <c r="A7281" s="120">
        <v>55267</v>
      </c>
      <c r="B7281" s="121" t="s">
        <v>201</v>
      </c>
      <c r="C7281" s="121" t="s">
        <v>206</v>
      </c>
      <c r="D7281" s="121" t="s">
        <v>73</v>
      </c>
      <c r="E7281" s="121" t="s">
        <v>70</v>
      </c>
      <c r="F7281" s="122">
        <v>21376</v>
      </c>
      <c r="G7281" s="122">
        <v>1910.243</v>
      </c>
      <c r="H7281" s="120">
        <v>2019</v>
      </c>
      <c r="I7281" t="str">
        <f>IF(J7281="natural gas",VLOOKUP(D7281,'Cross-Page Data'!$I$4:$J$13,2,FALSE),IF(J7281="solar",VLOOKUP('Form 923'!D7281,'Cross-Page Data'!$I$14:$J$117,2,FALSE),J7281))</f>
        <v>heavy or residual fuel oil</v>
      </c>
      <c r="J7281" t="str">
        <f>VLOOKUP(E7281,'Cross-Page Data'!$D$4:$F$48,3,FALSE)</f>
        <v>heavy or residual fuel oil</v>
      </c>
      <c r="K7281" t="b">
        <f t="shared" si="113"/>
        <v>1</v>
      </c>
    </row>
    <row r="7282" spans="1:11">
      <c r="A7282" s="120">
        <v>55267</v>
      </c>
      <c r="B7282" s="121" t="s">
        <v>201</v>
      </c>
      <c r="C7282" s="121" t="s">
        <v>206</v>
      </c>
      <c r="D7282" s="121" t="s">
        <v>73</v>
      </c>
      <c r="E7282" s="121" t="s">
        <v>38</v>
      </c>
      <c r="F7282" s="122">
        <v>4116229</v>
      </c>
      <c r="G7282" s="122">
        <v>367816.76</v>
      </c>
      <c r="H7282" s="120">
        <v>2019</v>
      </c>
      <c r="I7282" t="str">
        <f>IF(J7282="natural gas",VLOOKUP(D7282,'Cross-Page Data'!$I$4:$J$13,2,FALSE),IF(J7282="solar",VLOOKUP('Form 923'!D7282,'Cross-Page Data'!$I$14:$J$117,2,FALSE),J7282))</f>
        <v>natural gas peaker</v>
      </c>
      <c r="J7282" t="str">
        <f>VLOOKUP(E7282,'Cross-Page Data'!$D$4:$F$48,3,FALSE)</f>
        <v>natural gas</v>
      </c>
      <c r="K7282" t="b">
        <f t="shared" si="113"/>
        <v>1</v>
      </c>
    </row>
    <row r="7283" spans="1:11">
      <c r="A7283" s="120">
        <v>55269</v>
      </c>
      <c r="B7283" s="121" t="s">
        <v>201</v>
      </c>
      <c r="C7283" s="121" t="s">
        <v>202</v>
      </c>
      <c r="D7283" s="121" t="s">
        <v>39</v>
      </c>
      <c r="E7283" s="121" t="s">
        <v>38</v>
      </c>
      <c r="F7283" s="122">
        <v>8272156</v>
      </c>
      <c r="G7283" s="122">
        <v>1200022</v>
      </c>
      <c r="H7283" s="120">
        <v>2019</v>
      </c>
      <c r="I7283" t="str">
        <f>IF(J7283="natural gas",VLOOKUP(D7283,'Cross-Page Data'!$I$4:$J$13,2,FALSE),IF(J7283="solar",VLOOKUP('Form 923'!D7283,'Cross-Page Data'!$I$14:$J$117,2,FALSE),J7283))</f>
        <v>natural gas nonpeaker - preexisting nonretiring</v>
      </c>
      <c r="J7283" t="str">
        <f>VLOOKUP(E7283,'Cross-Page Data'!$D$4:$F$48,3,FALSE)</f>
        <v>natural gas</v>
      </c>
      <c r="K7283" t="b">
        <f t="shared" si="113"/>
        <v>1</v>
      </c>
    </row>
    <row r="7284" spans="1:11">
      <c r="A7284" s="120">
        <v>55269</v>
      </c>
      <c r="B7284" s="121" t="s">
        <v>201</v>
      </c>
      <c r="C7284" s="121" t="s">
        <v>202</v>
      </c>
      <c r="D7284" s="121" t="s">
        <v>61</v>
      </c>
      <c r="E7284" s="121" t="s">
        <v>38</v>
      </c>
      <c r="F7284" s="122">
        <v>15390731</v>
      </c>
      <c r="G7284" s="122">
        <v>2233534</v>
      </c>
      <c r="H7284" s="120">
        <v>2019</v>
      </c>
      <c r="I7284" t="str">
        <f>IF(J7284="natural gas",VLOOKUP(D7284,'Cross-Page Data'!$I$4:$J$13,2,FALSE),IF(J7284="solar",VLOOKUP('Form 923'!D7284,'Cross-Page Data'!$I$14:$J$117,2,FALSE),J7284))</f>
        <v>natural gas nonpeaker - preexisting nonretiring</v>
      </c>
      <c r="J7284" t="str">
        <f>VLOOKUP(E7284,'Cross-Page Data'!$D$4:$F$48,3,FALSE)</f>
        <v>natural gas</v>
      </c>
      <c r="K7284" t="b">
        <f t="shared" si="113"/>
        <v>1</v>
      </c>
    </row>
    <row r="7285" spans="1:11">
      <c r="A7285" s="120">
        <v>55270</v>
      </c>
      <c r="B7285" s="121" t="s">
        <v>201</v>
      </c>
      <c r="C7285" s="121" t="s">
        <v>202</v>
      </c>
      <c r="D7285" s="121" t="s">
        <v>39</v>
      </c>
      <c r="E7285" s="121" t="s">
        <v>38</v>
      </c>
      <c r="F7285" s="122">
        <v>422204</v>
      </c>
      <c r="G7285" s="122">
        <v>454821</v>
      </c>
      <c r="H7285" s="120">
        <v>2019</v>
      </c>
      <c r="I7285" t="str">
        <f>IF(J7285="natural gas",VLOOKUP(D7285,'Cross-Page Data'!$I$4:$J$13,2,FALSE),IF(J7285="solar",VLOOKUP('Form 923'!D7285,'Cross-Page Data'!$I$14:$J$117,2,FALSE),J7285))</f>
        <v>natural gas nonpeaker - preexisting nonretiring</v>
      </c>
      <c r="J7285" t="str">
        <f>VLOOKUP(E7285,'Cross-Page Data'!$D$4:$F$48,3,FALSE)</f>
        <v>natural gas</v>
      </c>
      <c r="K7285" t="b">
        <f t="shared" si="113"/>
        <v>1</v>
      </c>
    </row>
    <row r="7286" spans="1:11">
      <c r="A7286" s="120">
        <v>55270</v>
      </c>
      <c r="B7286" s="121" t="s">
        <v>201</v>
      </c>
      <c r="C7286" s="121" t="s">
        <v>202</v>
      </c>
      <c r="D7286" s="121" t="s">
        <v>61</v>
      </c>
      <c r="E7286" s="121" t="s">
        <v>38</v>
      </c>
      <c r="F7286" s="122">
        <v>17009188</v>
      </c>
      <c r="G7286" s="122">
        <v>1721802</v>
      </c>
      <c r="H7286" s="120">
        <v>2019</v>
      </c>
      <c r="I7286" t="str">
        <f>IF(J7286="natural gas",VLOOKUP(D7286,'Cross-Page Data'!$I$4:$J$13,2,FALSE),IF(J7286="solar",VLOOKUP('Form 923'!D7286,'Cross-Page Data'!$I$14:$J$117,2,FALSE),J7286))</f>
        <v>natural gas nonpeaker - preexisting nonretiring</v>
      </c>
      <c r="J7286" t="str">
        <f>VLOOKUP(E7286,'Cross-Page Data'!$D$4:$F$48,3,FALSE)</f>
        <v>natural gas</v>
      </c>
      <c r="K7286" t="b">
        <f t="shared" si="113"/>
        <v>1</v>
      </c>
    </row>
    <row r="7287" spans="1:11">
      <c r="A7287" s="120">
        <v>55271</v>
      </c>
      <c r="B7287" s="121" t="s">
        <v>201</v>
      </c>
      <c r="C7287" s="121" t="s">
        <v>206</v>
      </c>
      <c r="D7287" s="121" t="s">
        <v>39</v>
      </c>
      <c r="E7287" s="121" t="s">
        <v>70</v>
      </c>
      <c r="F7287" s="122">
        <v>0</v>
      </c>
      <c r="G7287" s="122">
        <v>0</v>
      </c>
      <c r="H7287" s="120">
        <v>2019</v>
      </c>
      <c r="I7287" t="str">
        <f>IF(J7287="natural gas",VLOOKUP(D7287,'Cross-Page Data'!$I$4:$J$13,2,FALSE),IF(J7287="solar",VLOOKUP('Form 923'!D7287,'Cross-Page Data'!$I$14:$J$117,2,FALSE),J7287))</f>
        <v>heavy or residual fuel oil</v>
      </c>
      <c r="J7287" t="str">
        <f>VLOOKUP(E7287,'Cross-Page Data'!$D$4:$F$48,3,FALSE)</f>
        <v>heavy or residual fuel oil</v>
      </c>
      <c r="K7287" t="b">
        <f t="shared" si="113"/>
        <v>1</v>
      </c>
    </row>
    <row r="7288" spans="1:11">
      <c r="A7288" s="120">
        <v>55271</v>
      </c>
      <c r="B7288" s="121" t="s">
        <v>201</v>
      </c>
      <c r="C7288" s="121" t="s">
        <v>206</v>
      </c>
      <c r="D7288" s="121" t="s">
        <v>39</v>
      </c>
      <c r="E7288" s="121" t="s">
        <v>38</v>
      </c>
      <c r="F7288" s="122">
        <v>1214090</v>
      </c>
      <c r="G7288" s="122">
        <v>650596</v>
      </c>
      <c r="H7288" s="120">
        <v>2019</v>
      </c>
      <c r="I7288" t="str">
        <f>IF(J7288="natural gas",VLOOKUP(D7288,'Cross-Page Data'!$I$4:$J$13,2,FALSE),IF(J7288="solar",VLOOKUP('Form 923'!D7288,'Cross-Page Data'!$I$14:$J$117,2,FALSE),J7288))</f>
        <v>natural gas nonpeaker - preexisting nonretiring</v>
      </c>
      <c r="J7288" t="str">
        <f>VLOOKUP(E7288,'Cross-Page Data'!$D$4:$F$48,3,FALSE)</f>
        <v>natural gas</v>
      </c>
      <c r="K7288" t="b">
        <f t="shared" si="113"/>
        <v>1</v>
      </c>
    </row>
    <row r="7289" spans="1:11">
      <c r="A7289" s="120">
        <v>55271</v>
      </c>
      <c r="B7289" s="121" t="s">
        <v>201</v>
      </c>
      <c r="C7289" s="121" t="s">
        <v>206</v>
      </c>
      <c r="D7289" s="121" t="s">
        <v>61</v>
      </c>
      <c r="E7289" s="121" t="s">
        <v>70</v>
      </c>
      <c r="F7289" s="122">
        <v>0</v>
      </c>
      <c r="G7289" s="122">
        <v>0</v>
      </c>
      <c r="H7289" s="120">
        <v>2019</v>
      </c>
      <c r="I7289" t="str">
        <f>IF(J7289="natural gas",VLOOKUP(D7289,'Cross-Page Data'!$I$4:$J$13,2,FALSE),IF(J7289="solar",VLOOKUP('Form 923'!D7289,'Cross-Page Data'!$I$14:$J$117,2,FALSE),J7289))</f>
        <v>heavy or residual fuel oil</v>
      </c>
      <c r="J7289" t="str">
        <f>VLOOKUP(E7289,'Cross-Page Data'!$D$4:$F$48,3,FALSE)</f>
        <v>heavy or residual fuel oil</v>
      </c>
      <c r="K7289" t="b">
        <f t="shared" si="113"/>
        <v>1</v>
      </c>
    </row>
    <row r="7290" spans="1:11">
      <c r="A7290" s="120">
        <v>55271</v>
      </c>
      <c r="B7290" s="121" t="s">
        <v>201</v>
      </c>
      <c r="C7290" s="121" t="s">
        <v>206</v>
      </c>
      <c r="D7290" s="121" t="s">
        <v>61</v>
      </c>
      <c r="E7290" s="121" t="s">
        <v>38</v>
      </c>
      <c r="F7290" s="122">
        <v>11689404</v>
      </c>
      <c r="G7290" s="122">
        <v>1073389</v>
      </c>
      <c r="H7290" s="120">
        <v>2019</v>
      </c>
      <c r="I7290" t="str">
        <f>IF(J7290="natural gas",VLOOKUP(D7290,'Cross-Page Data'!$I$4:$J$13,2,FALSE),IF(J7290="solar",VLOOKUP('Form 923'!D7290,'Cross-Page Data'!$I$14:$J$117,2,FALSE),J7290))</f>
        <v>natural gas nonpeaker - preexisting nonretiring</v>
      </c>
      <c r="J7290" t="str">
        <f>VLOOKUP(E7290,'Cross-Page Data'!$D$4:$F$48,3,FALSE)</f>
        <v>natural gas</v>
      </c>
      <c r="K7290" t="b">
        <f t="shared" si="113"/>
        <v>1</v>
      </c>
    </row>
    <row r="7291" ht="25.5" spans="1:11">
      <c r="A7291" s="120">
        <v>55274</v>
      </c>
      <c r="B7291" s="121" t="s">
        <v>201</v>
      </c>
      <c r="C7291" s="121" t="s">
        <v>207</v>
      </c>
      <c r="D7291" s="121" t="s">
        <v>79</v>
      </c>
      <c r="E7291" s="121" t="s">
        <v>70</v>
      </c>
      <c r="F7291" s="122">
        <v>404</v>
      </c>
      <c r="G7291" s="122">
        <v>30</v>
      </c>
      <c r="H7291" s="120">
        <v>2019</v>
      </c>
      <c r="I7291" t="str">
        <f>IF(J7291="natural gas",VLOOKUP(D7291,'Cross-Page Data'!$I$4:$J$13,2,FALSE),IF(J7291="solar",VLOOKUP('Form 923'!D7291,'Cross-Page Data'!$I$14:$J$117,2,FALSE),J7291))</f>
        <v>heavy or residual fuel oil</v>
      </c>
      <c r="J7291" t="str">
        <f>VLOOKUP(E7291,'Cross-Page Data'!$D$4:$F$48,3,FALSE)</f>
        <v>heavy or residual fuel oil</v>
      </c>
      <c r="K7291" t="b">
        <f t="shared" si="113"/>
        <v>0</v>
      </c>
    </row>
    <row r="7292" spans="1:11">
      <c r="A7292" s="120">
        <v>55276</v>
      </c>
      <c r="B7292" s="121" t="s">
        <v>201</v>
      </c>
      <c r="C7292" s="121" t="s">
        <v>202</v>
      </c>
      <c r="D7292" s="121" t="s">
        <v>73</v>
      </c>
      <c r="E7292" s="121" t="s">
        <v>38</v>
      </c>
      <c r="F7292" s="122">
        <v>4381409</v>
      </c>
      <c r="G7292" s="122">
        <v>363635</v>
      </c>
      <c r="H7292" s="120">
        <v>2019</v>
      </c>
      <c r="I7292" t="str">
        <f>IF(J7292="natural gas",VLOOKUP(D7292,'Cross-Page Data'!$I$4:$J$13,2,FALSE),IF(J7292="solar",VLOOKUP('Form 923'!D7292,'Cross-Page Data'!$I$14:$J$117,2,FALSE),J7292))</f>
        <v>natural gas peaker</v>
      </c>
      <c r="J7292" t="str">
        <f>VLOOKUP(E7292,'Cross-Page Data'!$D$4:$F$48,3,FALSE)</f>
        <v>natural gas</v>
      </c>
      <c r="K7292" t="b">
        <f t="shared" si="113"/>
        <v>1</v>
      </c>
    </row>
    <row r="7293" spans="1:11">
      <c r="A7293" s="120">
        <v>55278</v>
      </c>
      <c r="B7293" s="121" t="s">
        <v>205</v>
      </c>
      <c r="C7293" s="121" t="s">
        <v>209</v>
      </c>
      <c r="D7293" s="121" t="s">
        <v>73</v>
      </c>
      <c r="E7293" s="121" t="s">
        <v>38</v>
      </c>
      <c r="F7293" s="122">
        <v>211927</v>
      </c>
      <c r="G7293" s="122">
        <v>30434.88</v>
      </c>
      <c r="H7293" s="120">
        <v>2019</v>
      </c>
      <c r="I7293" t="str">
        <f>IF(J7293="natural gas",VLOOKUP(D7293,'Cross-Page Data'!$I$4:$J$13,2,FALSE),IF(J7293="solar",VLOOKUP('Form 923'!D7293,'Cross-Page Data'!$I$14:$J$117,2,FALSE),J7293))</f>
        <v>natural gas peaker</v>
      </c>
      <c r="J7293" t="str">
        <f>VLOOKUP(E7293,'Cross-Page Data'!$D$4:$F$48,3,FALSE)</f>
        <v>natural gas</v>
      </c>
      <c r="K7293" t="b">
        <f t="shared" si="113"/>
        <v>0</v>
      </c>
    </row>
    <row r="7294" spans="1:11">
      <c r="A7294" s="120">
        <v>55278</v>
      </c>
      <c r="B7294" s="121" t="s">
        <v>205</v>
      </c>
      <c r="C7294" s="121" t="s">
        <v>209</v>
      </c>
      <c r="D7294" s="121" t="s">
        <v>68</v>
      </c>
      <c r="E7294" s="121" t="s">
        <v>178</v>
      </c>
      <c r="F7294" s="122">
        <v>0</v>
      </c>
      <c r="G7294" s="122">
        <v>0</v>
      </c>
      <c r="H7294" s="120">
        <v>2019</v>
      </c>
      <c r="I7294" t="str">
        <f>IF(J7294="natural gas",VLOOKUP(D7294,'Cross-Page Data'!$I$4:$J$13,2,FALSE),IF(J7294="solar",VLOOKUP('Form 923'!D7294,'Cross-Page Data'!$I$14:$J$117,2,FALSE),J7294))</f>
        <v>other</v>
      </c>
      <c r="J7294" t="str">
        <f>VLOOKUP(E7294,'Cross-Page Data'!$D$4:$F$48,3,FALSE)</f>
        <v>other</v>
      </c>
      <c r="K7294" t="b">
        <f t="shared" si="113"/>
        <v>0</v>
      </c>
    </row>
    <row r="7295" spans="1:11">
      <c r="A7295" s="120">
        <v>55279</v>
      </c>
      <c r="B7295" s="121" t="s">
        <v>201</v>
      </c>
      <c r="C7295" s="121" t="s">
        <v>206</v>
      </c>
      <c r="D7295" s="121" t="s">
        <v>73</v>
      </c>
      <c r="E7295" s="121" t="s">
        <v>38</v>
      </c>
      <c r="F7295" s="122">
        <v>6570759</v>
      </c>
      <c r="G7295" s="122">
        <v>650745</v>
      </c>
      <c r="H7295" s="120">
        <v>2019</v>
      </c>
      <c r="I7295" t="str">
        <f>IF(J7295="natural gas",VLOOKUP(D7295,'Cross-Page Data'!$I$4:$J$13,2,FALSE),IF(J7295="solar",VLOOKUP('Form 923'!D7295,'Cross-Page Data'!$I$14:$J$117,2,FALSE),J7295))</f>
        <v>natural gas peaker</v>
      </c>
      <c r="J7295" t="str">
        <f>VLOOKUP(E7295,'Cross-Page Data'!$D$4:$F$48,3,FALSE)</f>
        <v>natural gas</v>
      </c>
      <c r="K7295" t="b">
        <f t="shared" si="113"/>
        <v>1</v>
      </c>
    </row>
    <row r="7296" spans="1:11">
      <c r="A7296" s="120">
        <v>55281</v>
      </c>
      <c r="B7296" s="121" t="s">
        <v>201</v>
      </c>
      <c r="C7296" s="121" t="s">
        <v>206</v>
      </c>
      <c r="D7296" s="121" t="s">
        <v>73</v>
      </c>
      <c r="E7296" s="121" t="s">
        <v>38</v>
      </c>
      <c r="F7296" s="122">
        <v>632654</v>
      </c>
      <c r="G7296" s="122">
        <v>42137</v>
      </c>
      <c r="H7296" s="120">
        <v>2019</v>
      </c>
      <c r="I7296" t="str">
        <f>IF(J7296="natural gas",VLOOKUP(D7296,'Cross-Page Data'!$I$4:$J$13,2,FALSE),IF(J7296="solar",VLOOKUP('Form 923'!D7296,'Cross-Page Data'!$I$14:$J$117,2,FALSE),J7296))</f>
        <v>natural gas peaker</v>
      </c>
      <c r="J7296" t="str">
        <f>VLOOKUP(E7296,'Cross-Page Data'!$D$4:$F$48,3,FALSE)</f>
        <v>natural gas</v>
      </c>
      <c r="K7296" t="b">
        <f t="shared" si="113"/>
        <v>1</v>
      </c>
    </row>
    <row r="7297" spans="1:11">
      <c r="A7297" s="120">
        <v>55282</v>
      </c>
      <c r="B7297" s="121" t="s">
        <v>201</v>
      </c>
      <c r="C7297" s="121" t="s">
        <v>206</v>
      </c>
      <c r="D7297" s="121" t="s">
        <v>39</v>
      </c>
      <c r="E7297" s="121" t="s">
        <v>38</v>
      </c>
      <c r="F7297" s="122">
        <v>962461</v>
      </c>
      <c r="G7297" s="122">
        <v>1110679</v>
      </c>
      <c r="H7297" s="120">
        <v>2019</v>
      </c>
      <c r="I7297" t="str">
        <f>IF(J7297="natural gas",VLOOKUP(D7297,'Cross-Page Data'!$I$4:$J$13,2,FALSE),IF(J7297="solar",VLOOKUP('Form 923'!D7297,'Cross-Page Data'!$I$14:$J$117,2,FALSE),J7297))</f>
        <v>natural gas nonpeaker - preexisting nonretiring</v>
      </c>
      <c r="J7297" t="str">
        <f>VLOOKUP(E7297,'Cross-Page Data'!$D$4:$F$48,3,FALSE)</f>
        <v>natural gas</v>
      </c>
      <c r="K7297" t="b">
        <f t="shared" si="113"/>
        <v>1</v>
      </c>
    </row>
    <row r="7298" spans="1:11">
      <c r="A7298" s="120">
        <v>55282</v>
      </c>
      <c r="B7298" s="121" t="s">
        <v>201</v>
      </c>
      <c r="C7298" s="121" t="s">
        <v>206</v>
      </c>
      <c r="D7298" s="121" t="s">
        <v>61</v>
      </c>
      <c r="E7298" s="121" t="s">
        <v>38</v>
      </c>
      <c r="F7298" s="122">
        <v>20532549</v>
      </c>
      <c r="G7298" s="122">
        <v>1817816</v>
      </c>
      <c r="H7298" s="120">
        <v>2019</v>
      </c>
      <c r="I7298" t="str">
        <f>IF(J7298="natural gas",VLOOKUP(D7298,'Cross-Page Data'!$I$4:$J$13,2,FALSE),IF(J7298="solar",VLOOKUP('Form 923'!D7298,'Cross-Page Data'!$I$14:$J$117,2,FALSE),J7298))</f>
        <v>natural gas nonpeaker - preexisting nonretiring</v>
      </c>
      <c r="J7298" t="str">
        <f>VLOOKUP(E7298,'Cross-Page Data'!$D$4:$F$48,3,FALSE)</f>
        <v>natural gas</v>
      </c>
      <c r="K7298" t="b">
        <f t="shared" si="113"/>
        <v>1</v>
      </c>
    </row>
    <row r="7299" spans="1:11">
      <c r="A7299" s="120">
        <v>55283</v>
      </c>
      <c r="B7299" s="121" t="s">
        <v>201</v>
      </c>
      <c r="C7299" s="121" t="s">
        <v>202</v>
      </c>
      <c r="D7299" s="121" t="s">
        <v>39</v>
      </c>
      <c r="E7299" s="121" t="s">
        <v>38</v>
      </c>
      <c r="F7299" s="122">
        <v>821587</v>
      </c>
      <c r="G7299" s="122">
        <v>966853</v>
      </c>
      <c r="H7299" s="120">
        <v>2019</v>
      </c>
      <c r="I7299" t="str">
        <f>IF(J7299="natural gas",VLOOKUP(D7299,'Cross-Page Data'!$I$4:$J$13,2,FALSE),IF(J7299="solar",VLOOKUP('Form 923'!D7299,'Cross-Page Data'!$I$14:$J$117,2,FALSE),J7299))</f>
        <v>natural gas nonpeaker - preexisting nonretiring</v>
      </c>
      <c r="J7299" t="str">
        <f>VLOOKUP(E7299,'Cross-Page Data'!$D$4:$F$48,3,FALSE)</f>
        <v>natural gas</v>
      </c>
      <c r="K7299" t="b">
        <f t="shared" si="113"/>
        <v>1</v>
      </c>
    </row>
    <row r="7300" spans="1:11">
      <c r="A7300" s="120">
        <v>55283</v>
      </c>
      <c r="B7300" s="121" t="s">
        <v>201</v>
      </c>
      <c r="C7300" s="121" t="s">
        <v>202</v>
      </c>
      <c r="D7300" s="121" t="s">
        <v>61</v>
      </c>
      <c r="E7300" s="121" t="s">
        <v>38</v>
      </c>
      <c r="F7300" s="122">
        <v>18835547</v>
      </c>
      <c r="G7300" s="122">
        <v>1686963</v>
      </c>
      <c r="H7300" s="120">
        <v>2019</v>
      </c>
      <c r="I7300" t="str">
        <f>IF(J7300="natural gas",VLOOKUP(D7300,'Cross-Page Data'!$I$4:$J$13,2,FALSE),IF(J7300="solar",VLOOKUP('Form 923'!D7300,'Cross-Page Data'!$I$14:$J$117,2,FALSE),J7300))</f>
        <v>natural gas nonpeaker - preexisting nonretiring</v>
      </c>
      <c r="J7300" t="str">
        <f>VLOOKUP(E7300,'Cross-Page Data'!$D$4:$F$48,3,FALSE)</f>
        <v>natural gas</v>
      </c>
      <c r="K7300" t="b">
        <f t="shared" si="113"/>
        <v>1</v>
      </c>
    </row>
    <row r="7301" spans="1:11">
      <c r="A7301" s="120">
        <v>55284</v>
      </c>
      <c r="B7301" s="121" t="s">
        <v>201</v>
      </c>
      <c r="C7301" s="121" t="s">
        <v>206</v>
      </c>
      <c r="D7301" s="121" t="s">
        <v>73</v>
      </c>
      <c r="E7301" s="121" t="s">
        <v>38</v>
      </c>
      <c r="F7301" s="122">
        <v>2745950</v>
      </c>
      <c r="G7301" s="122">
        <v>245748</v>
      </c>
      <c r="H7301" s="120">
        <v>2019</v>
      </c>
      <c r="I7301" t="str">
        <f>IF(J7301="natural gas",VLOOKUP(D7301,'Cross-Page Data'!$I$4:$J$13,2,FALSE),IF(J7301="solar",VLOOKUP('Form 923'!D7301,'Cross-Page Data'!$I$14:$J$117,2,FALSE),J7301))</f>
        <v>natural gas peaker</v>
      </c>
      <c r="J7301" t="str">
        <f>VLOOKUP(E7301,'Cross-Page Data'!$D$4:$F$48,3,FALSE)</f>
        <v>natural gas</v>
      </c>
      <c r="K7301" t="b">
        <f t="shared" si="113"/>
        <v>1</v>
      </c>
    </row>
    <row r="7302" spans="1:11">
      <c r="A7302" s="120">
        <v>55285</v>
      </c>
      <c r="B7302" s="121" t="s">
        <v>201</v>
      </c>
      <c r="C7302" s="121" t="s">
        <v>206</v>
      </c>
      <c r="D7302" s="121" t="s">
        <v>73</v>
      </c>
      <c r="E7302" s="121" t="s">
        <v>38</v>
      </c>
      <c r="F7302" s="122">
        <v>1302354</v>
      </c>
      <c r="G7302" s="122">
        <v>115294</v>
      </c>
      <c r="H7302" s="120">
        <v>2019</v>
      </c>
      <c r="I7302" t="str">
        <f>IF(J7302="natural gas",VLOOKUP(D7302,'Cross-Page Data'!$I$4:$J$13,2,FALSE),IF(J7302="solar",VLOOKUP('Form 923'!D7302,'Cross-Page Data'!$I$14:$J$117,2,FALSE),J7302))</f>
        <v>natural gas peaker</v>
      </c>
      <c r="J7302" t="str">
        <f>VLOOKUP(E7302,'Cross-Page Data'!$D$4:$F$48,3,FALSE)</f>
        <v>natural gas</v>
      </c>
      <c r="K7302" t="b">
        <f t="shared" si="113"/>
        <v>1</v>
      </c>
    </row>
    <row r="7303" spans="1:11">
      <c r="A7303" s="120">
        <v>55286</v>
      </c>
      <c r="B7303" s="121" t="s">
        <v>201</v>
      </c>
      <c r="C7303" s="121" t="s">
        <v>206</v>
      </c>
      <c r="D7303" s="121" t="s">
        <v>73</v>
      </c>
      <c r="E7303" s="121" t="s">
        <v>70</v>
      </c>
      <c r="F7303" s="122">
        <v>202</v>
      </c>
      <c r="G7303" s="122">
        <v>18.219</v>
      </c>
      <c r="H7303" s="120">
        <v>2019</v>
      </c>
      <c r="I7303" t="str">
        <f>IF(J7303="natural gas",VLOOKUP(D7303,'Cross-Page Data'!$I$4:$J$13,2,FALSE),IF(J7303="solar",VLOOKUP('Form 923'!D7303,'Cross-Page Data'!$I$14:$J$117,2,FALSE),J7303))</f>
        <v>heavy or residual fuel oil</v>
      </c>
      <c r="J7303" t="str">
        <f>VLOOKUP(E7303,'Cross-Page Data'!$D$4:$F$48,3,FALSE)</f>
        <v>heavy or residual fuel oil</v>
      </c>
      <c r="K7303" t="b">
        <f t="shared" ref="K7303:K7366" si="114">IF(AND($N$6=FALSE,OR(C7303="Commercial NAICS Cogen",C7303="Industrial NAICS Cogen",C7303="NAICS-22 Cogen")),FALSE,IF(AND($N$7=FALSE,OR(C7303="Commercial NAICS Cogen",C7303="Commercial NAICS Non-Cogen",C7303="industrial NAICS Cogen",C7303="industrial NAICS non-cogen")),FALSE,TRUE))</f>
        <v>1</v>
      </c>
    </row>
    <row r="7304" spans="1:11">
      <c r="A7304" s="120">
        <v>55286</v>
      </c>
      <c r="B7304" s="121" t="s">
        <v>201</v>
      </c>
      <c r="C7304" s="121" t="s">
        <v>206</v>
      </c>
      <c r="D7304" s="121" t="s">
        <v>73</v>
      </c>
      <c r="E7304" s="121" t="s">
        <v>38</v>
      </c>
      <c r="F7304" s="122">
        <v>2077708</v>
      </c>
      <c r="G7304" s="122">
        <v>189345.78</v>
      </c>
      <c r="H7304" s="120">
        <v>2019</v>
      </c>
      <c r="I7304" t="str">
        <f>IF(J7304="natural gas",VLOOKUP(D7304,'Cross-Page Data'!$I$4:$J$13,2,FALSE),IF(J7304="solar",VLOOKUP('Form 923'!D7304,'Cross-Page Data'!$I$14:$J$117,2,FALSE),J7304))</f>
        <v>natural gas peaker</v>
      </c>
      <c r="J7304" t="str">
        <f>VLOOKUP(E7304,'Cross-Page Data'!$D$4:$F$48,3,FALSE)</f>
        <v>natural gas</v>
      </c>
      <c r="K7304" t="b">
        <f t="shared" si="114"/>
        <v>1</v>
      </c>
    </row>
    <row r="7305" spans="1:11">
      <c r="A7305" s="120">
        <v>55287</v>
      </c>
      <c r="B7305" s="121" t="s">
        <v>201</v>
      </c>
      <c r="C7305" s="121" t="s">
        <v>206</v>
      </c>
      <c r="D7305" s="121" t="s">
        <v>128</v>
      </c>
      <c r="E7305" s="121" t="s">
        <v>180</v>
      </c>
      <c r="F7305" s="122">
        <v>1216832</v>
      </c>
      <c r="G7305" s="122">
        <v>136692</v>
      </c>
      <c r="H7305" s="120">
        <v>2019</v>
      </c>
      <c r="I7305" t="str">
        <f>IF(J7305="natural gas",VLOOKUP(D7305,'Cross-Page Data'!$I$4:$J$13,2,FALSE),IF(J7305="solar",VLOOKUP('Form 923'!D7305,'Cross-Page Data'!$I$14:$J$117,2,FALSE),J7305))</f>
        <v>wind</v>
      </c>
      <c r="J7305" t="str">
        <f>VLOOKUP(E7305,'Cross-Page Data'!$D$4:$F$48,3,FALSE)</f>
        <v>wind</v>
      </c>
      <c r="K7305" t="b">
        <f t="shared" si="114"/>
        <v>1</v>
      </c>
    </row>
    <row r="7306" spans="1:11">
      <c r="A7306" s="120">
        <v>55288</v>
      </c>
      <c r="B7306" s="121" t="s">
        <v>201</v>
      </c>
      <c r="C7306" s="121" t="s">
        <v>206</v>
      </c>
      <c r="D7306" s="121" t="s">
        <v>116</v>
      </c>
      <c r="E7306" s="121" t="s">
        <v>170</v>
      </c>
      <c r="F7306" s="122">
        <v>278250</v>
      </c>
      <c r="G7306" s="122">
        <v>31257</v>
      </c>
      <c r="H7306" s="120">
        <v>2019</v>
      </c>
      <c r="I7306" t="str">
        <f>IF(J7306="natural gas",VLOOKUP(D7306,'Cross-Page Data'!$I$4:$J$13,2,FALSE),IF(J7306="solar",VLOOKUP('Form 923'!D7306,'Cross-Page Data'!$I$14:$J$117,2,FALSE),J7306))</f>
        <v>hydro</v>
      </c>
      <c r="J7306" t="str">
        <f>VLOOKUP(E7306,'Cross-Page Data'!$D$4:$F$48,3,FALSE)</f>
        <v>hydro</v>
      </c>
      <c r="K7306" t="b">
        <f t="shared" si="114"/>
        <v>1</v>
      </c>
    </row>
    <row r="7307" spans="1:11">
      <c r="A7307" s="120">
        <v>55292</v>
      </c>
      <c r="B7307" s="121" t="s">
        <v>201</v>
      </c>
      <c r="C7307" s="121" t="s">
        <v>206</v>
      </c>
      <c r="D7307" s="121" t="s">
        <v>39</v>
      </c>
      <c r="E7307" s="121" t="s">
        <v>38</v>
      </c>
      <c r="F7307" s="122">
        <v>0</v>
      </c>
      <c r="G7307" s="122">
        <v>749163</v>
      </c>
      <c r="H7307" s="120">
        <v>2019</v>
      </c>
      <c r="I7307" t="str">
        <f>IF(J7307="natural gas",VLOOKUP(D7307,'Cross-Page Data'!$I$4:$J$13,2,FALSE),IF(J7307="solar",VLOOKUP('Form 923'!D7307,'Cross-Page Data'!$I$14:$J$117,2,FALSE),J7307))</f>
        <v>natural gas nonpeaker - preexisting nonretiring</v>
      </c>
      <c r="J7307" t="str">
        <f>VLOOKUP(E7307,'Cross-Page Data'!$D$4:$F$48,3,FALSE)</f>
        <v>natural gas</v>
      </c>
      <c r="K7307" t="b">
        <f t="shared" si="114"/>
        <v>1</v>
      </c>
    </row>
    <row r="7308" spans="1:11">
      <c r="A7308" s="120">
        <v>55292</v>
      </c>
      <c r="B7308" s="121" t="s">
        <v>201</v>
      </c>
      <c r="C7308" s="121" t="s">
        <v>206</v>
      </c>
      <c r="D7308" s="121" t="s">
        <v>61</v>
      </c>
      <c r="E7308" s="121" t="s">
        <v>38</v>
      </c>
      <c r="F7308" s="122">
        <v>16690979</v>
      </c>
      <c r="G7308" s="122">
        <v>1395644</v>
      </c>
      <c r="H7308" s="120">
        <v>2019</v>
      </c>
      <c r="I7308" t="str">
        <f>IF(J7308="natural gas",VLOOKUP(D7308,'Cross-Page Data'!$I$4:$J$13,2,FALSE),IF(J7308="solar",VLOOKUP('Form 923'!D7308,'Cross-Page Data'!$I$14:$J$117,2,FALSE),J7308))</f>
        <v>natural gas nonpeaker - preexisting nonretiring</v>
      </c>
      <c r="J7308" t="str">
        <f>VLOOKUP(E7308,'Cross-Page Data'!$D$4:$F$48,3,FALSE)</f>
        <v>natural gas</v>
      </c>
      <c r="K7308" t="b">
        <f t="shared" si="114"/>
        <v>1</v>
      </c>
    </row>
    <row r="7309" spans="1:11">
      <c r="A7309" s="120">
        <v>55293</v>
      </c>
      <c r="B7309" s="121" t="s">
        <v>205</v>
      </c>
      <c r="C7309" s="121" t="s">
        <v>208</v>
      </c>
      <c r="D7309" s="121" t="s">
        <v>39</v>
      </c>
      <c r="E7309" s="121" t="s">
        <v>38</v>
      </c>
      <c r="F7309" s="122">
        <v>686941</v>
      </c>
      <c r="G7309" s="122">
        <v>1043349</v>
      </c>
      <c r="H7309" s="120">
        <v>2019</v>
      </c>
      <c r="I7309" t="str">
        <f>IF(J7309="natural gas",VLOOKUP(D7309,'Cross-Page Data'!$I$4:$J$13,2,FALSE),IF(J7309="solar",VLOOKUP('Form 923'!D7309,'Cross-Page Data'!$I$14:$J$117,2,FALSE),J7309))</f>
        <v>natural gas nonpeaker - preexisting nonretiring</v>
      </c>
      <c r="J7309" t="str">
        <f>VLOOKUP(E7309,'Cross-Page Data'!$D$4:$F$48,3,FALSE)</f>
        <v>natural gas</v>
      </c>
      <c r="K7309" t="b">
        <f t="shared" si="114"/>
        <v>0</v>
      </c>
    </row>
    <row r="7310" spans="1:11">
      <c r="A7310" s="120">
        <v>55293</v>
      </c>
      <c r="B7310" s="121" t="s">
        <v>205</v>
      </c>
      <c r="C7310" s="121" t="s">
        <v>208</v>
      </c>
      <c r="D7310" s="121" t="s">
        <v>61</v>
      </c>
      <c r="E7310" s="121" t="s">
        <v>38</v>
      </c>
      <c r="F7310" s="122">
        <v>21356162</v>
      </c>
      <c r="G7310" s="122">
        <v>2077991</v>
      </c>
      <c r="H7310" s="120">
        <v>2019</v>
      </c>
      <c r="I7310" t="str">
        <f>IF(J7310="natural gas",VLOOKUP(D7310,'Cross-Page Data'!$I$4:$J$13,2,FALSE),IF(J7310="solar",VLOOKUP('Form 923'!D7310,'Cross-Page Data'!$I$14:$J$117,2,FALSE),J7310))</f>
        <v>natural gas nonpeaker - preexisting nonretiring</v>
      </c>
      <c r="J7310" t="str">
        <f>VLOOKUP(E7310,'Cross-Page Data'!$D$4:$F$48,3,FALSE)</f>
        <v>natural gas</v>
      </c>
      <c r="K7310" t="b">
        <f t="shared" si="114"/>
        <v>0</v>
      </c>
    </row>
    <row r="7311" spans="1:11">
      <c r="A7311" s="120">
        <v>55294</v>
      </c>
      <c r="B7311" s="121" t="s">
        <v>201</v>
      </c>
      <c r="C7311" s="121" t="s">
        <v>206</v>
      </c>
      <c r="D7311" s="121" t="s">
        <v>39</v>
      </c>
      <c r="E7311" s="121" t="s">
        <v>38</v>
      </c>
      <c r="F7311" s="122">
        <v>0</v>
      </c>
      <c r="G7311" s="122">
        <v>336895</v>
      </c>
      <c r="H7311" s="120">
        <v>2019</v>
      </c>
      <c r="I7311" t="str">
        <f>IF(J7311="natural gas",VLOOKUP(D7311,'Cross-Page Data'!$I$4:$J$13,2,FALSE),IF(J7311="solar",VLOOKUP('Form 923'!D7311,'Cross-Page Data'!$I$14:$J$117,2,FALSE),J7311))</f>
        <v>natural gas nonpeaker - preexisting nonretiring</v>
      </c>
      <c r="J7311" t="str">
        <f>VLOOKUP(E7311,'Cross-Page Data'!$D$4:$F$48,3,FALSE)</f>
        <v>natural gas</v>
      </c>
      <c r="K7311" t="b">
        <f t="shared" si="114"/>
        <v>1</v>
      </c>
    </row>
    <row r="7312" spans="1:11">
      <c r="A7312" s="120">
        <v>55294</v>
      </c>
      <c r="B7312" s="121" t="s">
        <v>201</v>
      </c>
      <c r="C7312" s="121" t="s">
        <v>206</v>
      </c>
      <c r="D7312" s="121" t="s">
        <v>61</v>
      </c>
      <c r="E7312" s="121" t="s">
        <v>38</v>
      </c>
      <c r="F7312" s="122">
        <v>7081270</v>
      </c>
      <c r="G7312" s="122">
        <v>620160</v>
      </c>
      <c r="H7312" s="120">
        <v>2019</v>
      </c>
      <c r="I7312" t="str">
        <f>IF(J7312="natural gas",VLOOKUP(D7312,'Cross-Page Data'!$I$4:$J$13,2,FALSE),IF(J7312="solar",VLOOKUP('Form 923'!D7312,'Cross-Page Data'!$I$14:$J$117,2,FALSE),J7312))</f>
        <v>natural gas nonpeaker - preexisting nonretiring</v>
      </c>
      <c r="J7312" t="str">
        <f>VLOOKUP(E7312,'Cross-Page Data'!$D$4:$F$48,3,FALSE)</f>
        <v>natural gas</v>
      </c>
      <c r="K7312" t="b">
        <f t="shared" si="114"/>
        <v>1</v>
      </c>
    </row>
    <row r="7313" spans="1:11">
      <c r="A7313" s="120">
        <v>55295</v>
      </c>
      <c r="B7313" s="121" t="s">
        <v>201</v>
      </c>
      <c r="C7313" s="121" t="s">
        <v>206</v>
      </c>
      <c r="D7313" s="121" t="s">
        <v>39</v>
      </c>
      <c r="E7313" s="121" t="s">
        <v>38</v>
      </c>
      <c r="F7313" s="122">
        <v>100819</v>
      </c>
      <c r="G7313" s="122">
        <v>508560</v>
      </c>
      <c r="H7313" s="120">
        <v>2019</v>
      </c>
      <c r="I7313" t="str">
        <f>IF(J7313="natural gas",VLOOKUP(D7313,'Cross-Page Data'!$I$4:$J$13,2,FALSE),IF(J7313="solar",VLOOKUP('Form 923'!D7313,'Cross-Page Data'!$I$14:$J$117,2,FALSE),J7313))</f>
        <v>natural gas nonpeaker - preexisting nonretiring</v>
      </c>
      <c r="J7313" t="str">
        <f>VLOOKUP(E7313,'Cross-Page Data'!$D$4:$F$48,3,FALSE)</f>
        <v>natural gas</v>
      </c>
      <c r="K7313" t="b">
        <f t="shared" si="114"/>
        <v>1</v>
      </c>
    </row>
    <row r="7314" spans="1:11">
      <c r="A7314" s="120">
        <v>55295</v>
      </c>
      <c r="B7314" s="121" t="s">
        <v>201</v>
      </c>
      <c r="C7314" s="121" t="s">
        <v>206</v>
      </c>
      <c r="D7314" s="121" t="s">
        <v>61</v>
      </c>
      <c r="E7314" s="121" t="s">
        <v>38</v>
      </c>
      <c r="F7314" s="122">
        <v>10952478</v>
      </c>
      <c r="G7314" s="122">
        <v>960065</v>
      </c>
      <c r="H7314" s="120">
        <v>2019</v>
      </c>
      <c r="I7314" t="str">
        <f>IF(J7314="natural gas",VLOOKUP(D7314,'Cross-Page Data'!$I$4:$J$13,2,FALSE),IF(J7314="solar",VLOOKUP('Form 923'!D7314,'Cross-Page Data'!$I$14:$J$117,2,FALSE),J7314))</f>
        <v>natural gas nonpeaker - preexisting nonretiring</v>
      </c>
      <c r="J7314" t="str">
        <f>VLOOKUP(E7314,'Cross-Page Data'!$D$4:$F$48,3,FALSE)</f>
        <v>natural gas</v>
      </c>
      <c r="K7314" t="b">
        <f t="shared" si="114"/>
        <v>1</v>
      </c>
    </row>
    <row r="7315" spans="1:11">
      <c r="A7315" s="120">
        <v>55296</v>
      </c>
      <c r="B7315" s="121" t="s">
        <v>201</v>
      </c>
      <c r="C7315" s="121" t="s">
        <v>206</v>
      </c>
      <c r="D7315" s="121" t="s">
        <v>73</v>
      </c>
      <c r="E7315" s="121" t="s">
        <v>38</v>
      </c>
      <c r="F7315" s="122">
        <v>146726</v>
      </c>
      <c r="G7315" s="122">
        <v>14330</v>
      </c>
      <c r="H7315" s="120">
        <v>2019</v>
      </c>
      <c r="I7315" t="str">
        <f>IF(J7315="natural gas",VLOOKUP(D7315,'Cross-Page Data'!$I$4:$J$13,2,FALSE),IF(J7315="solar",VLOOKUP('Form 923'!D7315,'Cross-Page Data'!$I$14:$J$117,2,FALSE),J7315))</f>
        <v>natural gas peaker</v>
      </c>
      <c r="J7315" t="str">
        <f>VLOOKUP(E7315,'Cross-Page Data'!$D$4:$F$48,3,FALSE)</f>
        <v>natural gas</v>
      </c>
      <c r="K7315" t="b">
        <f t="shared" si="114"/>
        <v>1</v>
      </c>
    </row>
    <row r="7316" spans="1:11">
      <c r="A7316" s="120">
        <v>55297</v>
      </c>
      <c r="B7316" s="121" t="s">
        <v>201</v>
      </c>
      <c r="C7316" s="121" t="s">
        <v>206</v>
      </c>
      <c r="D7316" s="121" t="s">
        <v>39</v>
      </c>
      <c r="E7316" s="121" t="s">
        <v>38</v>
      </c>
      <c r="F7316" s="122">
        <v>1137566</v>
      </c>
      <c r="G7316" s="122">
        <v>2599134</v>
      </c>
      <c r="H7316" s="120">
        <v>2019</v>
      </c>
      <c r="I7316" t="str">
        <f>IF(J7316="natural gas",VLOOKUP(D7316,'Cross-Page Data'!$I$4:$J$13,2,FALSE),IF(J7316="solar",VLOOKUP('Form 923'!D7316,'Cross-Page Data'!$I$14:$J$117,2,FALSE),J7316))</f>
        <v>natural gas nonpeaker - preexisting nonretiring</v>
      </c>
      <c r="J7316" t="str">
        <f>VLOOKUP(E7316,'Cross-Page Data'!$D$4:$F$48,3,FALSE)</f>
        <v>natural gas</v>
      </c>
      <c r="K7316" t="b">
        <f t="shared" si="114"/>
        <v>1</v>
      </c>
    </row>
    <row r="7317" spans="1:11">
      <c r="A7317" s="120">
        <v>55297</v>
      </c>
      <c r="B7317" s="121" t="s">
        <v>201</v>
      </c>
      <c r="C7317" s="121" t="s">
        <v>206</v>
      </c>
      <c r="D7317" s="121" t="s">
        <v>61</v>
      </c>
      <c r="E7317" s="121" t="s">
        <v>38</v>
      </c>
      <c r="F7317" s="122">
        <v>52404934</v>
      </c>
      <c r="G7317" s="122">
        <v>4806636</v>
      </c>
      <c r="H7317" s="120">
        <v>2019</v>
      </c>
      <c r="I7317" t="str">
        <f>IF(J7317="natural gas",VLOOKUP(D7317,'Cross-Page Data'!$I$4:$J$13,2,FALSE),IF(J7317="solar",VLOOKUP('Form 923'!D7317,'Cross-Page Data'!$I$14:$J$117,2,FALSE),J7317))</f>
        <v>natural gas nonpeaker - preexisting nonretiring</v>
      </c>
      <c r="J7317" t="str">
        <f>VLOOKUP(E7317,'Cross-Page Data'!$D$4:$F$48,3,FALSE)</f>
        <v>natural gas</v>
      </c>
      <c r="K7317" t="b">
        <f t="shared" si="114"/>
        <v>1</v>
      </c>
    </row>
    <row r="7318" spans="1:11">
      <c r="A7318" s="120">
        <v>55298</v>
      </c>
      <c r="B7318" s="121" t="s">
        <v>201</v>
      </c>
      <c r="C7318" s="121" t="s">
        <v>206</v>
      </c>
      <c r="D7318" s="121" t="s">
        <v>39</v>
      </c>
      <c r="E7318" s="121" t="s">
        <v>38</v>
      </c>
      <c r="F7318" s="122">
        <v>781156</v>
      </c>
      <c r="G7318" s="122">
        <v>2477554</v>
      </c>
      <c r="H7318" s="120">
        <v>2019</v>
      </c>
      <c r="I7318" t="str">
        <f>IF(J7318="natural gas",VLOOKUP(D7318,'Cross-Page Data'!$I$4:$J$13,2,FALSE),IF(J7318="solar",VLOOKUP('Form 923'!D7318,'Cross-Page Data'!$I$14:$J$117,2,FALSE),J7318))</f>
        <v>natural gas nonpeaker - preexisting nonretiring</v>
      </c>
      <c r="J7318" t="str">
        <f>VLOOKUP(E7318,'Cross-Page Data'!$D$4:$F$48,3,FALSE)</f>
        <v>natural gas</v>
      </c>
      <c r="K7318" t="b">
        <f t="shared" si="114"/>
        <v>1</v>
      </c>
    </row>
    <row r="7319" spans="1:11">
      <c r="A7319" s="120">
        <v>55298</v>
      </c>
      <c r="B7319" s="121" t="s">
        <v>201</v>
      </c>
      <c r="C7319" s="121" t="s">
        <v>206</v>
      </c>
      <c r="D7319" s="121" t="s">
        <v>61</v>
      </c>
      <c r="E7319" s="121" t="s">
        <v>38</v>
      </c>
      <c r="F7319" s="122">
        <v>48932722</v>
      </c>
      <c r="G7319" s="122">
        <v>4543849</v>
      </c>
      <c r="H7319" s="120">
        <v>2019</v>
      </c>
      <c r="I7319" t="str">
        <f>IF(J7319="natural gas",VLOOKUP(D7319,'Cross-Page Data'!$I$4:$J$13,2,FALSE),IF(J7319="solar",VLOOKUP('Form 923'!D7319,'Cross-Page Data'!$I$14:$J$117,2,FALSE),J7319))</f>
        <v>natural gas nonpeaker - preexisting nonretiring</v>
      </c>
      <c r="J7319" t="str">
        <f>VLOOKUP(E7319,'Cross-Page Data'!$D$4:$F$48,3,FALSE)</f>
        <v>natural gas</v>
      </c>
      <c r="K7319" t="b">
        <f t="shared" si="114"/>
        <v>1</v>
      </c>
    </row>
    <row r="7320" spans="1:11">
      <c r="A7320" s="120">
        <v>55299</v>
      </c>
      <c r="B7320" s="121" t="s">
        <v>205</v>
      </c>
      <c r="C7320" s="121" t="s">
        <v>208</v>
      </c>
      <c r="D7320" s="121" t="s">
        <v>39</v>
      </c>
      <c r="E7320" s="121" t="s">
        <v>38</v>
      </c>
      <c r="F7320" s="122">
        <v>509024</v>
      </c>
      <c r="G7320" s="122">
        <v>739219.19</v>
      </c>
      <c r="H7320" s="120">
        <v>2019</v>
      </c>
      <c r="I7320" t="str">
        <f>IF(J7320="natural gas",VLOOKUP(D7320,'Cross-Page Data'!$I$4:$J$13,2,FALSE),IF(J7320="solar",VLOOKUP('Form 923'!D7320,'Cross-Page Data'!$I$14:$J$117,2,FALSE),J7320))</f>
        <v>natural gas nonpeaker - preexisting nonretiring</v>
      </c>
      <c r="J7320" t="str">
        <f>VLOOKUP(E7320,'Cross-Page Data'!$D$4:$F$48,3,FALSE)</f>
        <v>natural gas</v>
      </c>
      <c r="K7320" t="b">
        <f t="shared" si="114"/>
        <v>0</v>
      </c>
    </row>
    <row r="7321" spans="1:11">
      <c r="A7321" s="120">
        <v>55299</v>
      </c>
      <c r="B7321" s="121" t="s">
        <v>205</v>
      </c>
      <c r="C7321" s="121" t="s">
        <v>208</v>
      </c>
      <c r="D7321" s="121" t="s">
        <v>39</v>
      </c>
      <c r="E7321" s="121" t="s">
        <v>140</v>
      </c>
      <c r="F7321" s="122">
        <v>308385</v>
      </c>
      <c r="G7321" s="122">
        <v>95306.815</v>
      </c>
      <c r="H7321" s="120">
        <v>2019</v>
      </c>
      <c r="I7321" t="str">
        <f>IF(J7321="natural gas",VLOOKUP(D7321,'Cross-Page Data'!$I$4:$J$13,2,FALSE),IF(J7321="solar",VLOOKUP('Form 923'!D7321,'Cross-Page Data'!$I$14:$J$117,2,FALSE),J7321))</f>
        <v>other</v>
      </c>
      <c r="J7321" t="str">
        <f>VLOOKUP(E7321,'Cross-Page Data'!$D$4:$F$48,3,FALSE)</f>
        <v>other</v>
      </c>
      <c r="K7321" t="b">
        <f t="shared" si="114"/>
        <v>0</v>
      </c>
    </row>
    <row r="7322" spans="1:11">
      <c r="A7322" s="120">
        <v>55299</v>
      </c>
      <c r="B7322" s="121" t="s">
        <v>205</v>
      </c>
      <c r="C7322" s="121" t="s">
        <v>208</v>
      </c>
      <c r="D7322" s="121" t="s">
        <v>61</v>
      </c>
      <c r="E7322" s="121" t="s">
        <v>38</v>
      </c>
      <c r="F7322" s="122">
        <v>19090716</v>
      </c>
      <c r="G7322" s="122">
        <v>2994194.8</v>
      </c>
      <c r="H7322" s="120">
        <v>2019</v>
      </c>
      <c r="I7322" t="str">
        <f>IF(J7322="natural gas",VLOOKUP(D7322,'Cross-Page Data'!$I$4:$J$13,2,FALSE),IF(J7322="solar",VLOOKUP('Form 923'!D7322,'Cross-Page Data'!$I$14:$J$117,2,FALSE),J7322))</f>
        <v>natural gas nonpeaker - preexisting nonretiring</v>
      </c>
      <c r="J7322" t="str">
        <f>VLOOKUP(E7322,'Cross-Page Data'!$D$4:$F$48,3,FALSE)</f>
        <v>natural gas</v>
      </c>
      <c r="K7322" t="b">
        <f t="shared" si="114"/>
        <v>0</v>
      </c>
    </row>
    <row r="7323" spans="1:11">
      <c r="A7323" s="120">
        <v>55299</v>
      </c>
      <c r="B7323" s="121" t="s">
        <v>205</v>
      </c>
      <c r="C7323" s="121" t="s">
        <v>208</v>
      </c>
      <c r="D7323" s="121" t="s">
        <v>61</v>
      </c>
      <c r="E7323" s="121" t="s">
        <v>140</v>
      </c>
      <c r="F7323" s="122">
        <v>2016396</v>
      </c>
      <c r="G7323" s="122">
        <v>347523.22</v>
      </c>
      <c r="H7323" s="120">
        <v>2019</v>
      </c>
      <c r="I7323" t="str">
        <f>IF(J7323="natural gas",VLOOKUP(D7323,'Cross-Page Data'!$I$4:$J$13,2,FALSE),IF(J7323="solar",VLOOKUP('Form 923'!D7323,'Cross-Page Data'!$I$14:$J$117,2,FALSE),J7323))</f>
        <v>other</v>
      </c>
      <c r="J7323" t="str">
        <f>VLOOKUP(E7323,'Cross-Page Data'!$D$4:$F$48,3,FALSE)</f>
        <v>other</v>
      </c>
      <c r="K7323" t="b">
        <f t="shared" si="114"/>
        <v>0</v>
      </c>
    </row>
    <row r="7324" spans="1:11">
      <c r="A7324" s="120">
        <v>55304</v>
      </c>
      <c r="B7324" s="121" t="s">
        <v>201</v>
      </c>
      <c r="C7324" s="121" t="s">
        <v>206</v>
      </c>
      <c r="D7324" s="121" t="s">
        <v>73</v>
      </c>
      <c r="E7324" s="121" t="s">
        <v>70</v>
      </c>
      <c r="F7324" s="122">
        <v>0</v>
      </c>
      <c r="G7324" s="122">
        <v>0</v>
      </c>
      <c r="H7324" s="120">
        <v>2019</v>
      </c>
      <c r="I7324" t="str">
        <f>IF(J7324="natural gas",VLOOKUP(D7324,'Cross-Page Data'!$I$4:$J$13,2,FALSE),IF(J7324="solar",VLOOKUP('Form 923'!D7324,'Cross-Page Data'!$I$14:$J$117,2,FALSE),J7324))</f>
        <v>heavy or residual fuel oil</v>
      </c>
      <c r="J7324" t="str">
        <f>VLOOKUP(E7324,'Cross-Page Data'!$D$4:$F$48,3,FALSE)</f>
        <v>heavy or residual fuel oil</v>
      </c>
      <c r="K7324" t="b">
        <f t="shared" si="114"/>
        <v>1</v>
      </c>
    </row>
    <row r="7325" spans="1:11">
      <c r="A7325" s="120">
        <v>55304</v>
      </c>
      <c r="B7325" s="121" t="s">
        <v>201</v>
      </c>
      <c r="C7325" s="121" t="s">
        <v>206</v>
      </c>
      <c r="D7325" s="121" t="s">
        <v>73</v>
      </c>
      <c r="E7325" s="121" t="s">
        <v>38</v>
      </c>
      <c r="F7325" s="122">
        <v>2414375</v>
      </c>
      <c r="G7325" s="122">
        <v>248843</v>
      </c>
      <c r="H7325" s="120">
        <v>2019</v>
      </c>
      <c r="I7325" t="str">
        <f>IF(J7325="natural gas",VLOOKUP(D7325,'Cross-Page Data'!$I$4:$J$13,2,FALSE),IF(J7325="solar",VLOOKUP('Form 923'!D7325,'Cross-Page Data'!$I$14:$J$117,2,FALSE),J7325))</f>
        <v>natural gas peaker</v>
      </c>
      <c r="J7325" t="str">
        <f>VLOOKUP(E7325,'Cross-Page Data'!$D$4:$F$48,3,FALSE)</f>
        <v>natural gas</v>
      </c>
      <c r="K7325" t="b">
        <f t="shared" si="114"/>
        <v>1</v>
      </c>
    </row>
    <row r="7326" spans="1:11">
      <c r="A7326" s="120">
        <v>55306</v>
      </c>
      <c r="B7326" s="121" t="s">
        <v>201</v>
      </c>
      <c r="C7326" s="121" t="s">
        <v>202</v>
      </c>
      <c r="D7326" s="121" t="s">
        <v>39</v>
      </c>
      <c r="E7326" s="121" t="s">
        <v>38</v>
      </c>
      <c r="F7326" s="122">
        <v>1397076</v>
      </c>
      <c r="G7326" s="122">
        <v>434524</v>
      </c>
      <c r="H7326" s="120">
        <v>2019</v>
      </c>
      <c r="I7326" t="str">
        <f>IF(J7326="natural gas",VLOOKUP(D7326,'Cross-Page Data'!$I$4:$J$13,2,FALSE),IF(J7326="solar",VLOOKUP('Form 923'!D7326,'Cross-Page Data'!$I$14:$J$117,2,FALSE),J7326))</f>
        <v>natural gas nonpeaker - preexisting nonretiring</v>
      </c>
      <c r="J7326" t="str">
        <f>VLOOKUP(E7326,'Cross-Page Data'!$D$4:$F$48,3,FALSE)</f>
        <v>natural gas</v>
      </c>
      <c r="K7326" t="b">
        <f t="shared" si="114"/>
        <v>1</v>
      </c>
    </row>
    <row r="7327" spans="1:11">
      <c r="A7327" s="120">
        <v>55306</v>
      </c>
      <c r="B7327" s="121" t="s">
        <v>201</v>
      </c>
      <c r="C7327" s="121" t="s">
        <v>202</v>
      </c>
      <c r="D7327" s="121" t="s">
        <v>61</v>
      </c>
      <c r="E7327" s="121" t="s">
        <v>38</v>
      </c>
      <c r="F7327" s="122">
        <v>6752127</v>
      </c>
      <c r="G7327" s="122">
        <v>637464</v>
      </c>
      <c r="H7327" s="120">
        <v>2019</v>
      </c>
      <c r="I7327" t="str">
        <f>IF(J7327="natural gas",VLOOKUP(D7327,'Cross-Page Data'!$I$4:$J$13,2,FALSE),IF(J7327="solar",VLOOKUP('Form 923'!D7327,'Cross-Page Data'!$I$14:$J$117,2,FALSE),J7327))</f>
        <v>natural gas nonpeaker - preexisting nonretiring</v>
      </c>
      <c r="J7327" t="str">
        <f>VLOOKUP(E7327,'Cross-Page Data'!$D$4:$F$48,3,FALSE)</f>
        <v>natural gas</v>
      </c>
      <c r="K7327" t="b">
        <f t="shared" si="114"/>
        <v>1</v>
      </c>
    </row>
    <row r="7328" spans="1:11">
      <c r="A7328" s="120">
        <v>55308</v>
      </c>
      <c r="B7328" s="121" t="s">
        <v>205</v>
      </c>
      <c r="C7328" s="121" t="s">
        <v>209</v>
      </c>
      <c r="D7328" s="121" t="s">
        <v>73</v>
      </c>
      <c r="E7328" s="121" t="s">
        <v>38</v>
      </c>
      <c r="F7328" s="122">
        <v>870503</v>
      </c>
      <c r="G7328" s="122">
        <v>212522.8</v>
      </c>
      <c r="H7328" s="120">
        <v>2019</v>
      </c>
      <c r="I7328" t="str">
        <f>IF(J7328="natural gas",VLOOKUP(D7328,'Cross-Page Data'!$I$4:$J$13,2,FALSE),IF(J7328="solar",VLOOKUP('Form 923'!D7328,'Cross-Page Data'!$I$14:$J$117,2,FALSE),J7328))</f>
        <v>natural gas peaker</v>
      </c>
      <c r="J7328" t="str">
        <f>VLOOKUP(E7328,'Cross-Page Data'!$D$4:$F$48,3,FALSE)</f>
        <v>natural gas</v>
      </c>
      <c r="K7328" t="b">
        <f t="shared" si="114"/>
        <v>0</v>
      </c>
    </row>
    <row r="7329" spans="1:11">
      <c r="A7329" s="120">
        <v>55309</v>
      </c>
      <c r="B7329" s="121" t="s">
        <v>205</v>
      </c>
      <c r="C7329" s="121" t="s">
        <v>209</v>
      </c>
      <c r="D7329" s="121" t="s">
        <v>73</v>
      </c>
      <c r="E7329" s="121" t="s">
        <v>38</v>
      </c>
      <c r="F7329" s="122">
        <v>6198701</v>
      </c>
      <c r="G7329" s="122">
        <v>546872</v>
      </c>
      <c r="H7329" s="120">
        <v>2019</v>
      </c>
      <c r="I7329" t="str">
        <f>IF(J7329="natural gas",VLOOKUP(D7329,'Cross-Page Data'!$I$4:$J$13,2,FALSE),IF(J7329="solar",VLOOKUP('Form 923'!D7329,'Cross-Page Data'!$I$14:$J$117,2,FALSE),J7329))</f>
        <v>natural gas peaker</v>
      </c>
      <c r="J7329" t="str">
        <f>VLOOKUP(E7329,'Cross-Page Data'!$D$4:$F$48,3,FALSE)</f>
        <v>natural gas</v>
      </c>
      <c r="K7329" t="b">
        <f t="shared" si="114"/>
        <v>0</v>
      </c>
    </row>
    <row r="7330" spans="1:11">
      <c r="A7330" s="120">
        <v>55309</v>
      </c>
      <c r="B7330" s="121" t="s">
        <v>205</v>
      </c>
      <c r="C7330" s="121" t="s">
        <v>209</v>
      </c>
      <c r="D7330" s="121" t="s">
        <v>73</v>
      </c>
      <c r="E7330" s="121" t="s">
        <v>140</v>
      </c>
      <c r="F7330" s="122">
        <v>0</v>
      </c>
      <c r="G7330" s="122">
        <v>0</v>
      </c>
      <c r="H7330" s="120">
        <v>2019</v>
      </c>
      <c r="I7330" t="str">
        <f>IF(J7330="natural gas",VLOOKUP(D7330,'Cross-Page Data'!$I$4:$J$13,2,FALSE),IF(J7330="solar",VLOOKUP('Form 923'!D7330,'Cross-Page Data'!$I$14:$J$117,2,FALSE),J7330))</f>
        <v>other</v>
      </c>
      <c r="J7330" t="str">
        <f>VLOOKUP(E7330,'Cross-Page Data'!$D$4:$F$48,3,FALSE)</f>
        <v>other</v>
      </c>
      <c r="K7330" t="b">
        <f t="shared" si="114"/>
        <v>0</v>
      </c>
    </row>
    <row r="7331" spans="1:11">
      <c r="A7331" s="120">
        <v>55309</v>
      </c>
      <c r="B7331" s="121" t="s">
        <v>205</v>
      </c>
      <c r="C7331" s="121" t="s">
        <v>209</v>
      </c>
      <c r="D7331" s="121" t="s">
        <v>68</v>
      </c>
      <c r="E7331" s="121" t="s">
        <v>38</v>
      </c>
      <c r="F7331" s="122">
        <v>428643</v>
      </c>
      <c r="G7331" s="122">
        <v>64070.264</v>
      </c>
      <c r="H7331" s="120">
        <v>2019</v>
      </c>
      <c r="I7331" t="str">
        <f>IF(J7331="natural gas",VLOOKUP(D7331,'Cross-Page Data'!$I$4:$J$13,2,FALSE),IF(J7331="solar",VLOOKUP('Form 923'!D7331,'Cross-Page Data'!$I$14:$J$117,2,FALSE),J7331))</f>
        <v>natural gas nonpeaker - preexisting retiring</v>
      </c>
      <c r="J7331" t="str">
        <f>VLOOKUP(E7331,'Cross-Page Data'!$D$4:$F$48,3,FALSE)</f>
        <v>natural gas</v>
      </c>
      <c r="K7331" t="b">
        <f t="shared" si="114"/>
        <v>0</v>
      </c>
    </row>
    <row r="7332" spans="1:11">
      <c r="A7332" s="120">
        <v>55309</v>
      </c>
      <c r="B7332" s="121" t="s">
        <v>205</v>
      </c>
      <c r="C7332" s="121" t="s">
        <v>209</v>
      </c>
      <c r="D7332" s="121" t="s">
        <v>68</v>
      </c>
      <c r="E7332" s="121" t="s">
        <v>140</v>
      </c>
      <c r="F7332" s="122">
        <v>422638</v>
      </c>
      <c r="G7332" s="122">
        <v>63172.736</v>
      </c>
      <c r="H7332" s="120">
        <v>2019</v>
      </c>
      <c r="I7332" t="str">
        <f>IF(J7332="natural gas",VLOOKUP(D7332,'Cross-Page Data'!$I$4:$J$13,2,FALSE),IF(J7332="solar",VLOOKUP('Form 923'!D7332,'Cross-Page Data'!$I$14:$J$117,2,FALSE),J7332))</f>
        <v>other</v>
      </c>
      <c r="J7332" t="str">
        <f>VLOOKUP(E7332,'Cross-Page Data'!$D$4:$F$48,3,FALSE)</f>
        <v>other</v>
      </c>
      <c r="K7332" t="b">
        <f t="shared" si="114"/>
        <v>0</v>
      </c>
    </row>
    <row r="7333" spans="1:11">
      <c r="A7333" s="120">
        <v>55313</v>
      </c>
      <c r="B7333" s="121" t="s">
        <v>205</v>
      </c>
      <c r="C7333" s="121" t="s">
        <v>209</v>
      </c>
      <c r="D7333" s="121" t="s">
        <v>39</v>
      </c>
      <c r="E7333" s="121" t="s">
        <v>38</v>
      </c>
      <c r="F7333" s="122">
        <v>363719</v>
      </c>
      <c r="G7333" s="122">
        <v>688181.16</v>
      </c>
      <c r="H7333" s="120">
        <v>2019</v>
      </c>
      <c r="I7333" t="str">
        <f>IF(J7333="natural gas",VLOOKUP(D7333,'Cross-Page Data'!$I$4:$J$13,2,FALSE),IF(J7333="solar",VLOOKUP('Form 923'!D7333,'Cross-Page Data'!$I$14:$J$117,2,FALSE),J7333))</f>
        <v>natural gas nonpeaker - preexisting nonretiring</v>
      </c>
      <c r="J7333" t="str">
        <f>VLOOKUP(E7333,'Cross-Page Data'!$D$4:$F$48,3,FALSE)</f>
        <v>natural gas</v>
      </c>
      <c r="K7333" t="b">
        <f t="shared" si="114"/>
        <v>0</v>
      </c>
    </row>
    <row r="7334" spans="1:11">
      <c r="A7334" s="120">
        <v>55313</v>
      </c>
      <c r="B7334" s="121" t="s">
        <v>205</v>
      </c>
      <c r="C7334" s="121" t="s">
        <v>209</v>
      </c>
      <c r="D7334" s="121" t="s">
        <v>39</v>
      </c>
      <c r="E7334" s="121" t="s">
        <v>140</v>
      </c>
      <c r="F7334" s="122">
        <v>224533</v>
      </c>
      <c r="G7334" s="122">
        <v>44705.842</v>
      </c>
      <c r="H7334" s="120">
        <v>2019</v>
      </c>
      <c r="I7334" t="str">
        <f>IF(J7334="natural gas",VLOOKUP(D7334,'Cross-Page Data'!$I$4:$J$13,2,FALSE),IF(J7334="solar",VLOOKUP('Form 923'!D7334,'Cross-Page Data'!$I$14:$J$117,2,FALSE),J7334))</f>
        <v>other</v>
      </c>
      <c r="J7334" t="str">
        <f>VLOOKUP(E7334,'Cross-Page Data'!$D$4:$F$48,3,FALSE)</f>
        <v>other</v>
      </c>
      <c r="K7334" t="b">
        <f t="shared" si="114"/>
        <v>0</v>
      </c>
    </row>
    <row r="7335" spans="1:11">
      <c r="A7335" s="120">
        <v>55313</v>
      </c>
      <c r="B7335" s="121" t="s">
        <v>205</v>
      </c>
      <c r="C7335" s="121" t="s">
        <v>209</v>
      </c>
      <c r="D7335" s="121" t="s">
        <v>39</v>
      </c>
      <c r="E7335" s="121" t="s">
        <v>142</v>
      </c>
      <c r="F7335" s="122">
        <v>0</v>
      </c>
      <c r="G7335" s="122">
        <v>0</v>
      </c>
      <c r="H7335" s="120">
        <v>2019</v>
      </c>
      <c r="I7335" t="str">
        <f>IF(J7335="natural gas",VLOOKUP(D7335,'Cross-Page Data'!$I$4:$J$13,2,FALSE),IF(J7335="solar",VLOOKUP('Form 923'!D7335,'Cross-Page Data'!$I$14:$J$117,2,FALSE),J7335))</f>
        <v>other</v>
      </c>
      <c r="J7335" t="str">
        <f>VLOOKUP(E7335,'Cross-Page Data'!$D$4:$F$48,3,FALSE)</f>
        <v>other</v>
      </c>
      <c r="K7335" t="b">
        <f t="shared" si="114"/>
        <v>0</v>
      </c>
    </row>
    <row r="7336" spans="1:11">
      <c r="A7336" s="120">
        <v>55313</v>
      </c>
      <c r="B7336" s="121" t="s">
        <v>205</v>
      </c>
      <c r="C7336" s="121" t="s">
        <v>209</v>
      </c>
      <c r="D7336" s="121" t="s">
        <v>61</v>
      </c>
      <c r="E7336" s="121" t="s">
        <v>38</v>
      </c>
      <c r="F7336" s="122">
        <v>14928100</v>
      </c>
      <c r="G7336" s="122">
        <v>2263089</v>
      </c>
      <c r="H7336" s="120">
        <v>2019</v>
      </c>
      <c r="I7336" t="str">
        <f>IF(J7336="natural gas",VLOOKUP(D7336,'Cross-Page Data'!$I$4:$J$13,2,FALSE),IF(J7336="solar",VLOOKUP('Form 923'!D7336,'Cross-Page Data'!$I$14:$J$117,2,FALSE),J7336))</f>
        <v>natural gas nonpeaker - preexisting nonretiring</v>
      </c>
      <c r="J7336" t="str">
        <f>VLOOKUP(E7336,'Cross-Page Data'!$D$4:$F$48,3,FALSE)</f>
        <v>natural gas</v>
      </c>
      <c r="K7336" t="b">
        <f t="shared" si="114"/>
        <v>0</v>
      </c>
    </row>
    <row r="7337" spans="1:11">
      <c r="A7337" s="120">
        <v>55313</v>
      </c>
      <c r="B7337" s="121" t="s">
        <v>205</v>
      </c>
      <c r="C7337" s="121" t="s">
        <v>209</v>
      </c>
      <c r="D7337" s="121" t="s">
        <v>61</v>
      </c>
      <c r="E7337" s="121" t="s">
        <v>140</v>
      </c>
      <c r="F7337" s="122">
        <v>0</v>
      </c>
      <c r="G7337" s="122">
        <v>0</v>
      </c>
      <c r="H7337" s="120">
        <v>2019</v>
      </c>
      <c r="I7337" t="str">
        <f>IF(J7337="natural gas",VLOOKUP(D7337,'Cross-Page Data'!$I$4:$J$13,2,FALSE),IF(J7337="solar",VLOOKUP('Form 923'!D7337,'Cross-Page Data'!$I$14:$J$117,2,FALSE),J7337))</f>
        <v>other</v>
      </c>
      <c r="J7337" t="str">
        <f>VLOOKUP(E7337,'Cross-Page Data'!$D$4:$F$48,3,FALSE)</f>
        <v>other</v>
      </c>
      <c r="K7337" t="b">
        <f t="shared" si="114"/>
        <v>0</v>
      </c>
    </row>
    <row r="7338" spans="1:11">
      <c r="A7338" s="120">
        <v>55313</v>
      </c>
      <c r="B7338" s="121" t="s">
        <v>205</v>
      </c>
      <c r="C7338" s="121" t="s">
        <v>209</v>
      </c>
      <c r="D7338" s="121" t="s">
        <v>61</v>
      </c>
      <c r="E7338" s="121" t="s">
        <v>142</v>
      </c>
      <c r="F7338" s="122">
        <v>0</v>
      </c>
      <c r="G7338" s="122">
        <v>0</v>
      </c>
      <c r="H7338" s="120">
        <v>2019</v>
      </c>
      <c r="I7338" t="str">
        <f>IF(J7338="natural gas",VLOOKUP(D7338,'Cross-Page Data'!$I$4:$J$13,2,FALSE),IF(J7338="solar",VLOOKUP('Form 923'!D7338,'Cross-Page Data'!$I$14:$J$117,2,FALSE),J7338))</f>
        <v>other</v>
      </c>
      <c r="J7338" t="str">
        <f>VLOOKUP(E7338,'Cross-Page Data'!$D$4:$F$48,3,FALSE)</f>
        <v>other</v>
      </c>
      <c r="K7338" t="b">
        <f t="shared" si="114"/>
        <v>0</v>
      </c>
    </row>
    <row r="7339" spans="1:11">
      <c r="A7339" s="120">
        <v>55317</v>
      </c>
      <c r="B7339" s="121" t="s">
        <v>201</v>
      </c>
      <c r="C7339" s="121" t="s">
        <v>206</v>
      </c>
      <c r="D7339" s="121" t="s">
        <v>39</v>
      </c>
      <c r="E7339" s="121" t="s">
        <v>70</v>
      </c>
      <c r="F7339" s="122">
        <v>0</v>
      </c>
      <c r="G7339" s="122">
        <v>1410.322</v>
      </c>
      <c r="H7339" s="120">
        <v>2019</v>
      </c>
      <c r="I7339" t="str">
        <f>IF(J7339="natural gas",VLOOKUP(D7339,'Cross-Page Data'!$I$4:$J$13,2,FALSE),IF(J7339="solar",VLOOKUP('Form 923'!D7339,'Cross-Page Data'!$I$14:$J$117,2,FALSE),J7339))</f>
        <v>heavy or residual fuel oil</v>
      </c>
      <c r="J7339" t="str">
        <f>VLOOKUP(E7339,'Cross-Page Data'!$D$4:$F$48,3,FALSE)</f>
        <v>heavy or residual fuel oil</v>
      </c>
      <c r="K7339" t="b">
        <f t="shared" si="114"/>
        <v>1</v>
      </c>
    </row>
    <row r="7340" spans="1:11">
      <c r="A7340" s="120">
        <v>55317</v>
      </c>
      <c r="B7340" s="121" t="s">
        <v>201</v>
      </c>
      <c r="C7340" s="121" t="s">
        <v>206</v>
      </c>
      <c r="D7340" s="121" t="s">
        <v>39</v>
      </c>
      <c r="E7340" s="121" t="s">
        <v>38</v>
      </c>
      <c r="F7340" s="122">
        <v>105278</v>
      </c>
      <c r="G7340" s="122">
        <v>1437411.7</v>
      </c>
      <c r="H7340" s="120">
        <v>2019</v>
      </c>
      <c r="I7340" t="str">
        <f>IF(J7340="natural gas",VLOOKUP(D7340,'Cross-Page Data'!$I$4:$J$13,2,FALSE),IF(J7340="solar",VLOOKUP('Form 923'!D7340,'Cross-Page Data'!$I$14:$J$117,2,FALSE),J7340))</f>
        <v>natural gas nonpeaker - preexisting nonretiring</v>
      </c>
      <c r="J7340" t="str">
        <f>VLOOKUP(E7340,'Cross-Page Data'!$D$4:$F$48,3,FALSE)</f>
        <v>natural gas</v>
      </c>
      <c r="K7340" t="b">
        <f t="shared" si="114"/>
        <v>1</v>
      </c>
    </row>
    <row r="7341" spans="1:11">
      <c r="A7341" s="120">
        <v>55317</v>
      </c>
      <c r="B7341" s="121" t="s">
        <v>201</v>
      </c>
      <c r="C7341" s="121" t="s">
        <v>206</v>
      </c>
      <c r="D7341" s="121" t="s">
        <v>61</v>
      </c>
      <c r="E7341" s="121" t="s">
        <v>70</v>
      </c>
      <c r="F7341" s="122">
        <v>34464</v>
      </c>
      <c r="G7341" s="122">
        <v>3061.085</v>
      </c>
      <c r="H7341" s="120">
        <v>2019</v>
      </c>
      <c r="I7341" t="str">
        <f>IF(J7341="natural gas",VLOOKUP(D7341,'Cross-Page Data'!$I$4:$J$13,2,FALSE),IF(J7341="solar",VLOOKUP('Form 923'!D7341,'Cross-Page Data'!$I$14:$J$117,2,FALSE),J7341))</f>
        <v>heavy or residual fuel oil</v>
      </c>
      <c r="J7341" t="str">
        <f>VLOOKUP(E7341,'Cross-Page Data'!$D$4:$F$48,3,FALSE)</f>
        <v>heavy or residual fuel oil</v>
      </c>
      <c r="K7341" t="b">
        <f t="shared" si="114"/>
        <v>1</v>
      </c>
    </row>
    <row r="7342" spans="1:11">
      <c r="A7342" s="120">
        <v>55317</v>
      </c>
      <c r="B7342" s="121" t="s">
        <v>201</v>
      </c>
      <c r="C7342" s="121" t="s">
        <v>206</v>
      </c>
      <c r="D7342" s="121" t="s">
        <v>61</v>
      </c>
      <c r="E7342" s="121" t="s">
        <v>38</v>
      </c>
      <c r="F7342" s="122">
        <v>32652657</v>
      </c>
      <c r="G7342" s="122">
        <v>2961300.9</v>
      </c>
      <c r="H7342" s="120">
        <v>2019</v>
      </c>
      <c r="I7342" t="str">
        <f>IF(J7342="natural gas",VLOOKUP(D7342,'Cross-Page Data'!$I$4:$J$13,2,FALSE),IF(J7342="solar",VLOOKUP('Form 923'!D7342,'Cross-Page Data'!$I$14:$J$117,2,FALSE),J7342))</f>
        <v>natural gas nonpeaker - preexisting nonretiring</v>
      </c>
      <c r="J7342" t="str">
        <f>VLOOKUP(E7342,'Cross-Page Data'!$D$4:$F$48,3,FALSE)</f>
        <v>natural gas</v>
      </c>
      <c r="K7342" t="b">
        <f t="shared" si="114"/>
        <v>1</v>
      </c>
    </row>
    <row r="7343" ht="25.5" spans="1:11">
      <c r="A7343" s="120">
        <v>55319</v>
      </c>
      <c r="B7343" s="121" t="s">
        <v>201</v>
      </c>
      <c r="C7343" s="121" t="s">
        <v>207</v>
      </c>
      <c r="D7343" s="121" t="s">
        <v>79</v>
      </c>
      <c r="E7343" s="121" t="s">
        <v>70</v>
      </c>
      <c r="F7343" s="122">
        <v>487</v>
      </c>
      <c r="G7343" s="122">
        <v>0</v>
      </c>
      <c r="H7343" s="120">
        <v>2019</v>
      </c>
      <c r="I7343" t="str">
        <f>IF(J7343="natural gas",VLOOKUP(D7343,'Cross-Page Data'!$I$4:$J$13,2,FALSE),IF(J7343="solar",VLOOKUP('Form 923'!D7343,'Cross-Page Data'!$I$14:$J$117,2,FALSE),J7343))</f>
        <v>heavy or residual fuel oil</v>
      </c>
      <c r="J7343" t="str">
        <f>VLOOKUP(E7343,'Cross-Page Data'!$D$4:$F$48,3,FALSE)</f>
        <v>heavy or residual fuel oil</v>
      </c>
      <c r="K7343" t="b">
        <f t="shared" si="114"/>
        <v>0</v>
      </c>
    </row>
    <row r="7344" spans="1:11">
      <c r="A7344" s="120">
        <v>55320</v>
      </c>
      <c r="B7344" s="121" t="s">
        <v>201</v>
      </c>
      <c r="C7344" s="121" t="s">
        <v>206</v>
      </c>
      <c r="D7344" s="121" t="s">
        <v>39</v>
      </c>
      <c r="E7344" s="121" t="s">
        <v>38</v>
      </c>
      <c r="F7344" s="122">
        <v>527559</v>
      </c>
      <c r="G7344" s="122">
        <v>1053466</v>
      </c>
      <c r="H7344" s="120">
        <v>2019</v>
      </c>
      <c r="I7344" t="str">
        <f>IF(J7344="natural gas",VLOOKUP(D7344,'Cross-Page Data'!$I$4:$J$13,2,FALSE),IF(J7344="solar",VLOOKUP('Form 923'!D7344,'Cross-Page Data'!$I$14:$J$117,2,FALSE),J7344))</f>
        <v>natural gas nonpeaker - preexisting nonretiring</v>
      </c>
      <c r="J7344" t="str">
        <f>VLOOKUP(E7344,'Cross-Page Data'!$D$4:$F$48,3,FALSE)</f>
        <v>natural gas</v>
      </c>
      <c r="K7344" t="b">
        <f t="shared" si="114"/>
        <v>1</v>
      </c>
    </row>
    <row r="7345" spans="1:11">
      <c r="A7345" s="120">
        <v>55320</v>
      </c>
      <c r="B7345" s="121" t="s">
        <v>201</v>
      </c>
      <c r="C7345" s="121" t="s">
        <v>206</v>
      </c>
      <c r="D7345" s="121" t="s">
        <v>61</v>
      </c>
      <c r="E7345" s="121" t="s">
        <v>38</v>
      </c>
      <c r="F7345" s="122">
        <v>20095939</v>
      </c>
      <c r="G7345" s="122">
        <v>1787668</v>
      </c>
      <c r="H7345" s="120">
        <v>2019</v>
      </c>
      <c r="I7345" t="str">
        <f>IF(J7345="natural gas",VLOOKUP(D7345,'Cross-Page Data'!$I$4:$J$13,2,FALSE),IF(J7345="solar",VLOOKUP('Form 923'!D7345,'Cross-Page Data'!$I$14:$J$117,2,FALSE),J7345))</f>
        <v>natural gas nonpeaker - preexisting nonretiring</v>
      </c>
      <c r="J7345" t="str">
        <f>VLOOKUP(E7345,'Cross-Page Data'!$D$4:$F$48,3,FALSE)</f>
        <v>natural gas</v>
      </c>
      <c r="K7345" t="b">
        <f t="shared" si="114"/>
        <v>1</v>
      </c>
    </row>
    <row r="7346" spans="1:11">
      <c r="A7346" s="120">
        <v>55322</v>
      </c>
      <c r="B7346" s="121" t="s">
        <v>201</v>
      </c>
      <c r="C7346" s="121" t="s">
        <v>202</v>
      </c>
      <c r="D7346" s="121" t="s">
        <v>39</v>
      </c>
      <c r="E7346" s="121" t="s">
        <v>38</v>
      </c>
      <c r="F7346" s="122">
        <v>1693544</v>
      </c>
      <c r="G7346" s="122">
        <v>2403381</v>
      </c>
      <c r="H7346" s="120">
        <v>2019</v>
      </c>
      <c r="I7346" t="str">
        <f>IF(J7346="natural gas",VLOOKUP(D7346,'Cross-Page Data'!$I$4:$J$13,2,FALSE),IF(J7346="solar",VLOOKUP('Form 923'!D7346,'Cross-Page Data'!$I$14:$J$117,2,FALSE),J7346))</f>
        <v>natural gas nonpeaker - preexisting nonretiring</v>
      </c>
      <c r="J7346" t="str">
        <f>VLOOKUP(E7346,'Cross-Page Data'!$D$4:$F$48,3,FALSE)</f>
        <v>natural gas</v>
      </c>
      <c r="K7346" t="b">
        <f t="shared" si="114"/>
        <v>1</v>
      </c>
    </row>
    <row r="7347" spans="1:11">
      <c r="A7347" s="120">
        <v>55322</v>
      </c>
      <c r="B7347" s="121" t="s">
        <v>201</v>
      </c>
      <c r="C7347" s="121" t="s">
        <v>202</v>
      </c>
      <c r="D7347" s="121" t="s">
        <v>61</v>
      </c>
      <c r="E7347" s="121" t="s">
        <v>38</v>
      </c>
      <c r="F7347" s="122">
        <v>46630131</v>
      </c>
      <c r="G7347" s="122">
        <v>4175598</v>
      </c>
      <c r="H7347" s="120">
        <v>2019</v>
      </c>
      <c r="I7347" t="str">
        <f>IF(J7347="natural gas",VLOOKUP(D7347,'Cross-Page Data'!$I$4:$J$13,2,FALSE),IF(J7347="solar",VLOOKUP('Form 923'!D7347,'Cross-Page Data'!$I$14:$J$117,2,FALSE),J7347))</f>
        <v>natural gas nonpeaker - preexisting nonretiring</v>
      </c>
      <c r="J7347" t="str">
        <f>VLOOKUP(E7347,'Cross-Page Data'!$D$4:$F$48,3,FALSE)</f>
        <v>natural gas</v>
      </c>
      <c r="K7347" t="b">
        <f t="shared" si="114"/>
        <v>1</v>
      </c>
    </row>
    <row r="7348" spans="1:11">
      <c r="A7348" s="120">
        <v>55327</v>
      </c>
      <c r="B7348" s="121" t="s">
        <v>205</v>
      </c>
      <c r="C7348" s="121" t="s">
        <v>208</v>
      </c>
      <c r="D7348" s="121" t="s">
        <v>39</v>
      </c>
      <c r="E7348" s="121" t="s">
        <v>38</v>
      </c>
      <c r="F7348" s="122">
        <v>803867</v>
      </c>
      <c r="G7348" s="122">
        <v>1389655</v>
      </c>
      <c r="H7348" s="120">
        <v>2019</v>
      </c>
      <c r="I7348" t="str">
        <f>IF(J7348="natural gas",VLOOKUP(D7348,'Cross-Page Data'!$I$4:$J$13,2,FALSE),IF(J7348="solar",VLOOKUP('Form 923'!D7348,'Cross-Page Data'!$I$14:$J$117,2,FALSE),J7348))</f>
        <v>natural gas nonpeaker - preexisting nonretiring</v>
      </c>
      <c r="J7348" t="str">
        <f>VLOOKUP(E7348,'Cross-Page Data'!$D$4:$F$48,3,FALSE)</f>
        <v>natural gas</v>
      </c>
      <c r="K7348" t="b">
        <f t="shared" si="114"/>
        <v>0</v>
      </c>
    </row>
    <row r="7349" spans="1:11">
      <c r="A7349" s="120">
        <v>55327</v>
      </c>
      <c r="B7349" s="121" t="s">
        <v>205</v>
      </c>
      <c r="C7349" s="121" t="s">
        <v>208</v>
      </c>
      <c r="D7349" s="121" t="s">
        <v>61</v>
      </c>
      <c r="E7349" s="121" t="s">
        <v>38</v>
      </c>
      <c r="F7349" s="122">
        <v>30623229</v>
      </c>
      <c r="G7349" s="122">
        <v>3332275</v>
      </c>
      <c r="H7349" s="120">
        <v>2019</v>
      </c>
      <c r="I7349" t="str">
        <f>IF(J7349="natural gas",VLOOKUP(D7349,'Cross-Page Data'!$I$4:$J$13,2,FALSE),IF(J7349="solar",VLOOKUP('Form 923'!D7349,'Cross-Page Data'!$I$14:$J$117,2,FALSE),J7349))</f>
        <v>natural gas nonpeaker - preexisting nonretiring</v>
      </c>
      <c r="J7349" t="str">
        <f>VLOOKUP(E7349,'Cross-Page Data'!$D$4:$F$48,3,FALSE)</f>
        <v>natural gas</v>
      </c>
      <c r="K7349" t="b">
        <f t="shared" si="114"/>
        <v>0</v>
      </c>
    </row>
    <row r="7350" spans="1:11">
      <c r="A7350" s="120">
        <v>55328</v>
      </c>
      <c r="B7350" s="121" t="s">
        <v>201</v>
      </c>
      <c r="C7350" s="121" t="s">
        <v>206</v>
      </c>
      <c r="D7350" s="121" t="s">
        <v>39</v>
      </c>
      <c r="E7350" s="121" t="s">
        <v>38</v>
      </c>
      <c r="F7350" s="122">
        <v>2941597</v>
      </c>
      <c r="G7350" s="122">
        <v>1720592</v>
      </c>
      <c r="H7350" s="120">
        <v>2019</v>
      </c>
      <c r="I7350" t="str">
        <f>IF(J7350="natural gas",VLOOKUP(D7350,'Cross-Page Data'!$I$4:$J$13,2,FALSE),IF(J7350="solar",VLOOKUP('Form 923'!D7350,'Cross-Page Data'!$I$14:$J$117,2,FALSE),J7350))</f>
        <v>natural gas nonpeaker - preexisting nonretiring</v>
      </c>
      <c r="J7350" t="str">
        <f>VLOOKUP(E7350,'Cross-Page Data'!$D$4:$F$48,3,FALSE)</f>
        <v>natural gas</v>
      </c>
      <c r="K7350" t="b">
        <f t="shared" si="114"/>
        <v>1</v>
      </c>
    </row>
    <row r="7351" spans="1:11">
      <c r="A7351" s="120">
        <v>55328</v>
      </c>
      <c r="B7351" s="121" t="s">
        <v>201</v>
      </c>
      <c r="C7351" s="121" t="s">
        <v>206</v>
      </c>
      <c r="D7351" s="121" t="s">
        <v>61</v>
      </c>
      <c r="E7351" s="121" t="s">
        <v>38</v>
      </c>
      <c r="F7351" s="122">
        <v>28136190</v>
      </c>
      <c r="G7351" s="122">
        <v>2577672</v>
      </c>
      <c r="H7351" s="120">
        <v>2019</v>
      </c>
      <c r="I7351" t="str">
        <f>IF(J7351="natural gas",VLOOKUP(D7351,'Cross-Page Data'!$I$4:$J$13,2,FALSE),IF(J7351="solar",VLOOKUP('Form 923'!D7351,'Cross-Page Data'!$I$14:$J$117,2,FALSE),J7351))</f>
        <v>natural gas nonpeaker - preexisting nonretiring</v>
      </c>
      <c r="J7351" t="str">
        <f>VLOOKUP(E7351,'Cross-Page Data'!$D$4:$F$48,3,FALSE)</f>
        <v>natural gas</v>
      </c>
      <c r="K7351" t="b">
        <f t="shared" si="114"/>
        <v>1</v>
      </c>
    </row>
    <row r="7352" spans="1:11">
      <c r="A7352" s="120">
        <v>55332</v>
      </c>
      <c r="B7352" s="121" t="s">
        <v>201</v>
      </c>
      <c r="C7352" s="121" t="s">
        <v>206</v>
      </c>
      <c r="D7352" s="121" t="s">
        <v>73</v>
      </c>
      <c r="E7352" s="121" t="s">
        <v>38</v>
      </c>
      <c r="F7352" s="122">
        <v>2354339</v>
      </c>
      <c r="G7352" s="122">
        <v>223658</v>
      </c>
      <c r="H7352" s="120">
        <v>2019</v>
      </c>
      <c r="I7352" t="str">
        <f>IF(J7352="natural gas",VLOOKUP(D7352,'Cross-Page Data'!$I$4:$J$13,2,FALSE),IF(J7352="solar",VLOOKUP('Form 923'!D7352,'Cross-Page Data'!$I$14:$J$117,2,FALSE),J7352))</f>
        <v>natural gas peaker</v>
      </c>
      <c r="J7352" t="str">
        <f>VLOOKUP(E7352,'Cross-Page Data'!$D$4:$F$48,3,FALSE)</f>
        <v>natural gas</v>
      </c>
      <c r="K7352" t="b">
        <f t="shared" si="114"/>
        <v>1</v>
      </c>
    </row>
    <row r="7353" spans="1:11">
      <c r="A7353" s="120">
        <v>55333</v>
      </c>
      <c r="B7353" s="121" t="s">
        <v>201</v>
      </c>
      <c r="C7353" s="121" t="s">
        <v>206</v>
      </c>
      <c r="D7353" s="121" t="s">
        <v>39</v>
      </c>
      <c r="E7353" s="121" t="s">
        <v>38</v>
      </c>
      <c r="F7353" s="122">
        <v>298527</v>
      </c>
      <c r="G7353" s="122">
        <v>1278209</v>
      </c>
      <c r="H7353" s="120">
        <v>2019</v>
      </c>
      <c r="I7353" t="str">
        <f>IF(J7353="natural gas",VLOOKUP(D7353,'Cross-Page Data'!$I$4:$J$13,2,FALSE),IF(J7353="solar",VLOOKUP('Form 923'!D7353,'Cross-Page Data'!$I$14:$J$117,2,FALSE),J7353))</f>
        <v>natural gas nonpeaker - preexisting nonretiring</v>
      </c>
      <c r="J7353" t="str">
        <f>VLOOKUP(E7353,'Cross-Page Data'!$D$4:$F$48,3,FALSE)</f>
        <v>natural gas</v>
      </c>
      <c r="K7353" t="b">
        <f t="shared" si="114"/>
        <v>1</v>
      </c>
    </row>
    <row r="7354" spans="1:11">
      <c r="A7354" s="120">
        <v>55333</v>
      </c>
      <c r="B7354" s="121" t="s">
        <v>201</v>
      </c>
      <c r="C7354" s="121" t="s">
        <v>206</v>
      </c>
      <c r="D7354" s="121" t="s">
        <v>61</v>
      </c>
      <c r="E7354" s="121" t="s">
        <v>38</v>
      </c>
      <c r="F7354" s="122">
        <v>25875736</v>
      </c>
      <c r="G7354" s="122">
        <v>2255348</v>
      </c>
      <c r="H7354" s="120">
        <v>2019</v>
      </c>
      <c r="I7354" t="str">
        <f>IF(J7354="natural gas",VLOOKUP(D7354,'Cross-Page Data'!$I$4:$J$13,2,FALSE),IF(J7354="solar",VLOOKUP('Form 923'!D7354,'Cross-Page Data'!$I$14:$J$117,2,FALSE),J7354))</f>
        <v>natural gas nonpeaker - preexisting nonretiring</v>
      </c>
      <c r="J7354" t="str">
        <f>VLOOKUP(E7354,'Cross-Page Data'!$D$4:$F$48,3,FALSE)</f>
        <v>natural gas</v>
      </c>
      <c r="K7354" t="b">
        <f t="shared" si="114"/>
        <v>1</v>
      </c>
    </row>
    <row r="7355" spans="1:11">
      <c r="A7355" s="120">
        <v>55334</v>
      </c>
      <c r="B7355" s="121" t="s">
        <v>201</v>
      </c>
      <c r="C7355" s="121" t="s">
        <v>202</v>
      </c>
      <c r="D7355" s="121" t="s">
        <v>39</v>
      </c>
      <c r="E7355" s="121" t="s">
        <v>38</v>
      </c>
      <c r="F7355" s="122">
        <v>79601</v>
      </c>
      <c r="G7355" s="122">
        <v>510481</v>
      </c>
      <c r="H7355" s="120">
        <v>2019</v>
      </c>
      <c r="I7355" t="str">
        <f>IF(J7355="natural gas",VLOOKUP(D7355,'Cross-Page Data'!$I$4:$J$13,2,FALSE),IF(J7355="solar",VLOOKUP('Form 923'!D7355,'Cross-Page Data'!$I$14:$J$117,2,FALSE),J7355))</f>
        <v>natural gas nonpeaker - preexisting nonretiring</v>
      </c>
      <c r="J7355" t="str">
        <f>VLOOKUP(E7355,'Cross-Page Data'!$D$4:$F$48,3,FALSE)</f>
        <v>natural gas</v>
      </c>
      <c r="K7355" t="b">
        <f t="shared" si="114"/>
        <v>1</v>
      </c>
    </row>
    <row r="7356" spans="1:11">
      <c r="A7356" s="120">
        <v>55334</v>
      </c>
      <c r="B7356" s="121" t="s">
        <v>201</v>
      </c>
      <c r="C7356" s="121" t="s">
        <v>202</v>
      </c>
      <c r="D7356" s="121" t="s">
        <v>61</v>
      </c>
      <c r="E7356" s="121" t="s">
        <v>38</v>
      </c>
      <c r="F7356" s="122">
        <v>10181388</v>
      </c>
      <c r="G7356" s="122">
        <v>852942</v>
      </c>
      <c r="H7356" s="120">
        <v>2019</v>
      </c>
      <c r="I7356" t="str">
        <f>IF(J7356="natural gas",VLOOKUP(D7356,'Cross-Page Data'!$I$4:$J$13,2,FALSE),IF(J7356="solar",VLOOKUP('Form 923'!D7356,'Cross-Page Data'!$I$14:$J$117,2,FALSE),J7356))</f>
        <v>natural gas nonpeaker - preexisting nonretiring</v>
      </c>
      <c r="J7356" t="str">
        <f>VLOOKUP(E7356,'Cross-Page Data'!$D$4:$F$48,3,FALSE)</f>
        <v>natural gas</v>
      </c>
      <c r="K7356" t="b">
        <f t="shared" si="114"/>
        <v>1</v>
      </c>
    </row>
    <row r="7357" spans="1:11">
      <c r="A7357" s="120">
        <v>55337</v>
      </c>
      <c r="B7357" s="121" t="s">
        <v>201</v>
      </c>
      <c r="C7357" s="121" t="s">
        <v>206</v>
      </c>
      <c r="D7357" s="121" t="s">
        <v>39</v>
      </c>
      <c r="E7357" s="121" t="s">
        <v>38</v>
      </c>
      <c r="F7357" s="122">
        <v>0</v>
      </c>
      <c r="G7357" s="122">
        <v>1617076</v>
      </c>
      <c r="H7357" s="120">
        <v>2019</v>
      </c>
      <c r="I7357" t="str">
        <f>IF(J7357="natural gas",VLOOKUP(D7357,'Cross-Page Data'!$I$4:$J$13,2,FALSE),IF(J7357="solar",VLOOKUP('Form 923'!D7357,'Cross-Page Data'!$I$14:$J$117,2,FALSE),J7357))</f>
        <v>natural gas nonpeaker - preexisting nonretiring</v>
      </c>
      <c r="J7357" t="str">
        <f>VLOOKUP(E7357,'Cross-Page Data'!$D$4:$F$48,3,FALSE)</f>
        <v>natural gas</v>
      </c>
      <c r="K7357" t="b">
        <f t="shared" si="114"/>
        <v>1</v>
      </c>
    </row>
    <row r="7358" spans="1:11">
      <c r="A7358" s="120">
        <v>55337</v>
      </c>
      <c r="B7358" s="121" t="s">
        <v>201</v>
      </c>
      <c r="C7358" s="121" t="s">
        <v>206</v>
      </c>
      <c r="D7358" s="121" t="s">
        <v>61</v>
      </c>
      <c r="E7358" s="121" t="s">
        <v>38</v>
      </c>
      <c r="F7358" s="122">
        <v>36131593</v>
      </c>
      <c r="G7358" s="122">
        <v>3226426</v>
      </c>
      <c r="H7358" s="120">
        <v>2019</v>
      </c>
      <c r="I7358" t="str">
        <f>IF(J7358="natural gas",VLOOKUP(D7358,'Cross-Page Data'!$I$4:$J$13,2,FALSE),IF(J7358="solar",VLOOKUP('Form 923'!D7358,'Cross-Page Data'!$I$14:$J$117,2,FALSE),J7358))</f>
        <v>natural gas nonpeaker - preexisting nonretiring</v>
      </c>
      <c r="J7358" t="str">
        <f>VLOOKUP(E7358,'Cross-Page Data'!$D$4:$F$48,3,FALSE)</f>
        <v>natural gas</v>
      </c>
      <c r="K7358" t="b">
        <f t="shared" si="114"/>
        <v>1</v>
      </c>
    </row>
    <row r="7359" spans="1:11">
      <c r="A7359" s="120">
        <v>55340</v>
      </c>
      <c r="B7359" s="121" t="s">
        <v>201</v>
      </c>
      <c r="C7359" s="121" t="s">
        <v>202</v>
      </c>
      <c r="D7359" s="121" t="s">
        <v>39</v>
      </c>
      <c r="E7359" s="121" t="s">
        <v>70</v>
      </c>
      <c r="F7359" s="122">
        <v>0</v>
      </c>
      <c r="G7359" s="122">
        <v>1.692</v>
      </c>
      <c r="H7359" s="120">
        <v>2019</v>
      </c>
      <c r="I7359" t="str">
        <f>IF(J7359="natural gas",VLOOKUP(D7359,'Cross-Page Data'!$I$4:$J$13,2,FALSE),IF(J7359="solar",VLOOKUP('Form 923'!D7359,'Cross-Page Data'!$I$14:$J$117,2,FALSE),J7359))</f>
        <v>heavy or residual fuel oil</v>
      </c>
      <c r="J7359" t="str">
        <f>VLOOKUP(E7359,'Cross-Page Data'!$D$4:$F$48,3,FALSE)</f>
        <v>heavy or residual fuel oil</v>
      </c>
      <c r="K7359" t="b">
        <f t="shared" si="114"/>
        <v>1</v>
      </c>
    </row>
    <row r="7360" spans="1:11">
      <c r="A7360" s="120">
        <v>55340</v>
      </c>
      <c r="B7360" s="121" t="s">
        <v>201</v>
      </c>
      <c r="C7360" s="121" t="s">
        <v>202</v>
      </c>
      <c r="D7360" s="121" t="s">
        <v>39</v>
      </c>
      <c r="E7360" s="121" t="s">
        <v>38</v>
      </c>
      <c r="F7360" s="122">
        <v>0</v>
      </c>
      <c r="G7360" s="122">
        <v>1205078.3</v>
      </c>
      <c r="H7360" s="120">
        <v>2019</v>
      </c>
      <c r="I7360" t="str">
        <f>IF(J7360="natural gas",VLOOKUP(D7360,'Cross-Page Data'!$I$4:$J$13,2,FALSE),IF(J7360="solar",VLOOKUP('Form 923'!D7360,'Cross-Page Data'!$I$14:$J$117,2,FALSE),J7360))</f>
        <v>natural gas nonpeaker - preexisting nonretiring</v>
      </c>
      <c r="J7360" t="str">
        <f>VLOOKUP(E7360,'Cross-Page Data'!$D$4:$F$48,3,FALSE)</f>
        <v>natural gas</v>
      </c>
      <c r="K7360" t="b">
        <f t="shared" si="114"/>
        <v>1</v>
      </c>
    </row>
    <row r="7361" spans="1:11">
      <c r="A7361" s="120">
        <v>55340</v>
      </c>
      <c r="B7361" s="121" t="s">
        <v>201</v>
      </c>
      <c r="C7361" s="121" t="s">
        <v>202</v>
      </c>
      <c r="D7361" s="121" t="s">
        <v>61</v>
      </c>
      <c r="E7361" s="121" t="s">
        <v>70</v>
      </c>
      <c r="F7361" s="122">
        <v>35</v>
      </c>
      <c r="G7361" s="122">
        <v>3.069</v>
      </c>
      <c r="H7361" s="120">
        <v>2019</v>
      </c>
      <c r="I7361" t="str">
        <f>IF(J7361="natural gas",VLOOKUP(D7361,'Cross-Page Data'!$I$4:$J$13,2,FALSE),IF(J7361="solar",VLOOKUP('Form 923'!D7361,'Cross-Page Data'!$I$14:$J$117,2,FALSE),J7361))</f>
        <v>heavy or residual fuel oil</v>
      </c>
      <c r="J7361" t="str">
        <f>VLOOKUP(E7361,'Cross-Page Data'!$D$4:$F$48,3,FALSE)</f>
        <v>heavy or residual fuel oil</v>
      </c>
      <c r="K7361" t="b">
        <f t="shared" si="114"/>
        <v>1</v>
      </c>
    </row>
    <row r="7362" spans="1:11">
      <c r="A7362" s="120">
        <v>55340</v>
      </c>
      <c r="B7362" s="121" t="s">
        <v>201</v>
      </c>
      <c r="C7362" s="121" t="s">
        <v>202</v>
      </c>
      <c r="D7362" s="121" t="s">
        <v>61</v>
      </c>
      <c r="E7362" s="121" t="s">
        <v>38</v>
      </c>
      <c r="F7362" s="122">
        <v>23598488</v>
      </c>
      <c r="G7362" s="122">
        <v>2024044.9</v>
      </c>
      <c r="H7362" s="120">
        <v>2019</v>
      </c>
      <c r="I7362" t="str">
        <f>IF(J7362="natural gas",VLOOKUP(D7362,'Cross-Page Data'!$I$4:$J$13,2,FALSE),IF(J7362="solar",VLOOKUP('Form 923'!D7362,'Cross-Page Data'!$I$14:$J$117,2,FALSE),J7362))</f>
        <v>natural gas nonpeaker - preexisting nonretiring</v>
      </c>
      <c r="J7362" t="str">
        <f>VLOOKUP(E7362,'Cross-Page Data'!$D$4:$F$48,3,FALSE)</f>
        <v>natural gas</v>
      </c>
      <c r="K7362" t="b">
        <f t="shared" si="114"/>
        <v>1</v>
      </c>
    </row>
    <row r="7363" spans="1:11">
      <c r="A7363" s="120">
        <v>55342</v>
      </c>
      <c r="B7363" s="121" t="s">
        <v>201</v>
      </c>
      <c r="C7363" s="121" t="s">
        <v>206</v>
      </c>
      <c r="D7363" s="121" t="s">
        <v>128</v>
      </c>
      <c r="E7363" s="121" t="s">
        <v>180</v>
      </c>
      <c r="F7363" s="122">
        <v>101127</v>
      </c>
      <c r="G7363" s="122">
        <v>11360</v>
      </c>
      <c r="H7363" s="120">
        <v>2019</v>
      </c>
      <c r="I7363" t="str">
        <f>IF(J7363="natural gas",VLOOKUP(D7363,'Cross-Page Data'!$I$4:$J$13,2,FALSE),IF(J7363="solar",VLOOKUP('Form 923'!D7363,'Cross-Page Data'!$I$14:$J$117,2,FALSE),J7363))</f>
        <v>wind</v>
      </c>
      <c r="J7363" t="str">
        <f>VLOOKUP(E7363,'Cross-Page Data'!$D$4:$F$48,3,FALSE)</f>
        <v>wind</v>
      </c>
      <c r="K7363" t="b">
        <f t="shared" si="114"/>
        <v>1</v>
      </c>
    </row>
    <row r="7364" spans="1:11">
      <c r="A7364" s="120">
        <v>55343</v>
      </c>
      <c r="B7364" s="121" t="s">
        <v>201</v>
      </c>
      <c r="C7364" s="121" t="s">
        <v>202</v>
      </c>
      <c r="D7364" s="121" t="s">
        <v>39</v>
      </c>
      <c r="E7364" s="121" t="s">
        <v>38</v>
      </c>
      <c r="F7364" s="122">
        <v>0</v>
      </c>
      <c r="G7364" s="122">
        <v>877005</v>
      </c>
      <c r="H7364" s="120">
        <v>2019</v>
      </c>
      <c r="I7364" t="str">
        <f>IF(J7364="natural gas",VLOOKUP(D7364,'Cross-Page Data'!$I$4:$J$13,2,FALSE),IF(J7364="solar",VLOOKUP('Form 923'!D7364,'Cross-Page Data'!$I$14:$J$117,2,FALSE),J7364))</f>
        <v>natural gas nonpeaker - preexisting nonretiring</v>
      </c>
      <c r="J7364" t="str">
        <f>VLOOKUP(E7364,'Cross-Page Data'!$D$4:$F$48,3,FALSE)</f>
        <v>natural gas</v>
      </c>
      <c r="K7364" t="b">
        <f t="shared" si="114"/>
        <v>1</v>
      </c>
    </row>
    <row r="7365" spans="1:11">
      <c r="A7365" s="120">
        <v>55343</v>
      </c>
      <c r="B7365" s="121" t="s">
        <v>201</v>
      </c>
      <c r="C7365" s="121" t="s">
        <v>202</v>
      </c>
      <c r="D7365" s="121" t="s">
        <v>61</v>
      </c>
      <c r="E7365" s="121" t="s">
        <v>38</v>
      </c>
      <c r="F7365" s="122">
        <v>19846501</v>
      </c>
      <c r="G7365" s="122">
        <v>1761037</v>
      </c>
      <c r="H7365" s="120">
        <v>2019</v>
      </c>
      <c r="I7365" t="str">
        <f>IF(J7365="natural gas",VLOOKUP(D7365,'Cross-Page Data'!$I$4:$J$13,2,FALSE),IF(J7365="solar",VLOOKUP('Form 923'!D7365,'Cross-Page Data'!$I$14:$J$117,2,FALSE),J7365))</f>
        <v>natural gas nonpeaker - preexisting nonretiring</v>
      </c>
      <c r="J7365" t="str">
        <f>VLOOKUP(E7365,'Cross-Page Data'!$D$4:$F$48,3,FALSE)</f>
        <v>natural gas</v>
      </c>
      <c r="K7365" t="b">
        <f t="shared" si="114"/>
        <v>1</v>
      </c>
    </row>
    <row r="7366" spans="1:11">
      <c r="A7366" s="120">
        <v>55345</v>
      </c>
      <c r="B7366" s="121" t="s">
        <v>201</v>
      </c>
      <c r="C7366" s="121" t="s">
        <v>206</v>
      </c>
      <c r="D7366" s="121" t="s">
        <v>39</v>
      </c>
      <c r="E7366" s="121" t="s">
        <v>38</v>
      </c>
      <c r="F7366" s="122">
        <v>280013</v>
      </c>
      <c r="G7366" s="122">
        <v>286896</v>
      </c>
      <c r="H7366" s="120">
        <v>2019</v>
      </c>
      <c r="I7366" t="str">
        <f>IF(J7366="natural gas",VLOOKUP(D7366,'Cross-Page Data'!$I$4:$J$13,2,FALSE),IF(J7366="solar",VLOOKUP('Form 923'!D7366,'Cross-Page Data'!$I$14:$J$117,2,FALSE),J7366))</f>
        <v>natural gas nonpeaker - preexisting nonretiring</v>
      </c>
      <c r="J7366" t="str">
        <f>VLOOKUP(E7366,'Cross-Page Data'!$D$4:$F$48,3,FALSE)</f>
        <v>natural gas</v>
      </c>
      <c r="K7366" t="b">
        <f t="shared" si="114"/>
        <v>1</v>
      </c>
    </row>
    <row r="7367" spans="1:11">
      <c r="A7367" s="120">
        <v>55345</v>
      </c>
      <c r="B7367" s="121" t="s">
        <v>201</v>
      </c>
      <c r="C7367" s="121" t="s">
        <v>206</v>
      </c>
      <c r="D7367" s="121" t="s">
        <v>61</v>
      </c>
      <c r="E7367" s="121" t="s">
        <v>38</v>
      </c>
      <c r="F7367" s="122">
        <v>5210528</v>
      </c>
      <c r="G7367" s="122">
        <v>464907</v>
      </c>
      <c r="H7367" s="120">
        <v>2019</v>
      </c>
      <c r="I7367" t="str">
        <f>IF(J7367="natural gas",VLOOKUP(D7367,'Cross-Page Data'!$I$4:$J$13,2,FALSE),IF(J7367="solar",VLOOKUP('Form 923'!D7367,'Cross-Page Data'!$I$14:$J$117,2,FALSE),J7367))</f>
        <v>natural gas nonpeaker - preexisting nonretiring</v>
      </c>
      <c r="J7367" t="str">
        <f>VLOOKUP(E7367,'Cross-Page Data'!$D$4:$F$48,3,FALSE)</f>
        <v>natural gas</v>
      </c>
      <c r="K7367" t="b">
        <f t="shared" ref="K7367:K7430" si="115">IF(AND($N$6=FALSE,OR(C7367="Commercial NAICS Cogen",C7367="Industrial NAICS Cogen",C7367="NAICS-22 Cogen")),FALSE,IF(AND($N$7=FALSE,OR(C7367="Commercial NAICS Cogen",C7367="Commercial NAICS Non-Cogen",C7367="industrial NAICS Cogen",C7367="industrial NAICS non-cogen")),FALSE,TRUE))</f>
        <v>1</v>
      </c>
    </row>
    <row r="7368" spans="1:11">
      <c r="A7368" s="120">
        <v>55347</v>
      </c>
      <c r="B7368" s="121" t="s">
        <v>201</v>
      </c>
      <c r="C7368" s="121" t="s">
        <v>206</v>
      </c>
      <c r="D7368" s="121" t="s">
        <v>73</v>
      </c>
      <c r="E7368" s="121" t="s">
        <v>70</v>
      </c>
      <c r="F7368" s="122">
        <v>94409</v>
      </c>
      <c r="G7368" s="122">
        <v>8845.444</v>
      </c>
      <c r="H7368" s="120">
        <v>2019</v>
      </c>
      <c r="I7368" t="str">
        <f>IF(J7368="natural gas",VLOOKUP(D7368,'Cross-Page Data'!$I$4:$J$13,2,FALSE),IF(J7368="solar",VLOOKUP('Form 923'!D7368,'Cross-Page Data'!$I$14:$J$117,2,FALSE),J7368))</f>
        <v>heavy or residual fuel oil</v>
      </c>
      <c r="J7368" t="str">
        <f>VLOOKUP(E7368,'Cross-Page Data'!$D$4:$F$48,3,FALSE)</f>
        <v>heavy or residual fuel oil</v>
      </c>
      <c r="K7368" t="b">
        <f t="shared" si="115"/>
        <v>1</v>
      </c>
    </row>
    <row r="7369" spans="1:11">
      <c r="A7369" s="120">
        <v>55347</v>
      </c>
      <c r="B7369" s="121" t="s">
        <v>201</v>
      </c>
      <c r="C7369" s="121" t="s">
        <v>206</v>
      </c>
      <c r="D7369" s="121" t="s">
        <v>73</v>
      </c>
      <c r="E7369" s="121" t="s">
        <v>38</v>
      </c>
      <c r="F7369" s="122">
        <v>8606469</v>
      </c>
      <c r="G7369" s="122">
        <v>817331.56</v>
      </c>
      <c r="H7369" s="120">
        <v>2019</v>
      </c>
      <c r="I7369" t="str">
        <f>IF(J7369="natural gas",VLOOKUP(D7369,'Cross-Page Data'!$I$4:$J$13,2,FALSE),IF(J7369="solar",VLOOKUP('Form 923'!D7369,'Cross-Page Data'!$I$14:$J$117,2,FALSE),J7369))</f>
        <v>natural gas peaker</v>
      </c>
      <c r="J7369" t="str">
        <f>VLOOKUP(E7369,'Cross-Page Data'!$D$4:$F$48,3,FALSE)</f>
        <v>natural gas</v>
      </c>
      <c r="K7369" t="b">
        <f t="shared" si="115"/>
        <v>1</v>
      </c>
    </row>
    <row r="7370" spans="1:11">
      <c r="A7370" s="120">
        <v>55348</v>
      </c>
      <c r="B7370" s="121" t="s">
        <v>201</v>
      </c>
      <c r="C7370" s="121" t="s">
        <v>206</v>
      </c>
      <c r="D7370" s="121" t="s">
        <v>73</v>
      </c>
      <c r="E7370" s="121" t="s">
        <v>70</v>
      </c>
      <c r="F7370" s="122">
        <v>26994</v>
      </c>
      <c r="G7370" s="122">
        <v>2547.217</v>
      </c>
      <c r="H7370" s="120">
        <v>2019</v>
      </c>
      <c r="I7370" t="str">
        <f>IF(J7370="natural gas",VLOOKUP(D7370,'Cross-Page Data'!$I$4:$J$13,2,FALSE),IF(J7370="solar",VLOOKUP('Form 923'!D7370,'Cross-Page Data'!$I$14:$J$117,2,FALSE),J7370))</f>
        <v>heavy or residual fuel oil</v>
      </c>
      <c r="J7370" t="str">
        <f>VLOOKUP(E7370,'Cross-Page Data'!$D$4:$F$48,3,FALSE)</f>
        <v>heavy or residual fuel oil</v>
      </c>
      <c r="K7370" t="b">
        <f t="shared" si="115"/>
        <v>1</v>
      </c>
    </row>
    <row r="7371" spans="1:11">
      <c r="A7371" s="120">
        <v>55348</v>
      </c>
      <c r="B7371" s="121" t="s">
        <v>201</v>
      </c>
      <c r="C7371" s="121" t="s">
        <v>206</v>
      </c>
      <c r="D7371" s="121" t="s">
        <v>73</v>
      </c>
      <c r="E7371" s="121" t="s">
        <v>38</v>
      </c>
      <c r="F7371" s="122">
        <v>4227957</v>
      </c>
      <c r="G7371" s="122">
        <v>398971.78</v>
      </c>
      <c r="H7371" s="120">
        <v>2019</v>
      </c>
      <c r="I7371" t="str">
        <f>IF(J7371="natural gas",VLOOKUP(D7371,'Cross-Page Data'!$I$4:$J$13,2,FALSE),IF(J7371="solar",VLOOKUP('Form 923'!D7371,'Cross-Page Data'!$I$14:$J$117,2,FALSE),J7371))</f>
        <v>natural gas peaker</v>
      </c>
      <c r="J7371" t="str">
        <f>VLOOKUP(E7371,'Cross-Page Data'!$D$4:$F$48,3,FALSE)</f>
        <v>natural gas</v>
      </c>
      <c r="K7371" t="b">
        <f t="shared" si="115"/>
        <v>1</v>
      </c>
    </row>
    <row r="7372" spans="1:11">
      <c r="A7372" s="120">
        <v>55349</v>
      </c>
      <c r="B7372" s="121" t="s">
        <v>201</v>
      </c>
      <c r="C7372" s="121" t="s">
        <v>206</v>
      </c>
      <c r="D7372" s="121" t="s">
        <v>73</v>
      </c>
      <c r="E7372" s="121" t="s">
        <v>70</v>
      </c>
      <c r="F7372" s="122">
        <v>9608</v>
      </c>
      <c r="G7372" s="122">
        <v>928.928</v>
      </c>
      <c r="H7372" s="120">
        <v>2019</v>
      </c>
      <c r="I7372" t="str">
        <f>IF(J7372="natural gas",VLOOKUP(D7372,'Cross-Page Data'!$I$4:$J$13,2,FALSE),IF(J7372="solar",VLOOKUP('Form 923'!D7372,'Cross-Page Data'!$I$14:$J$117,2,FALSE),J7372))</f>
        <v>heavy or residual fuel oil</v>
      </c>
      <c r="J7372" t="str">
        <f>VLOOKUP(E7372,'Cross-Page Data'!$D$4:$F$48,3,FALSE)</f>
        <v>heavy or residual fuel oil</v>
      </c>
      <c r="K7372" t="b">
        <f t="shared" si="115"/>
        <v>1</v>
      </c>
    </row>
    <row r="7373" spans="1:11">
      <c r="A7373" s="120">
        <v>55349</v>
      </c>
      <c r="B7373" s="121" t="s">
        <v>201</v>
      </c>
      <c r="C7373" s="121" t="s">
        <v>206</v>
      </c>
      <c r="D7373" s="121" t="s">
        <v>73</v>
      </c>
      <c r="E7373" s="121" t="s">
        <v>38</v>
      </c>
      <c r="F7373" s="122">
        <v>9459462</v>
      </c>
      <c r="G7373" s="122">
        <v>909275.07</v>
      </c>
      <c r="H7373" s="120">
        <v>2019</v>
      </c>
      <c r="I7373" t="str">
        <f>IF(J7373="natural gas",VLOOKUP(D7373,'Cross-Page Data'!$I$4:$J$13,2,FALSE),IF(J7373="solar",VLOOKUP('Form 923'!D7373,'Cross-Page Data'!$I$14:$J$117,2,FALSE),J7373))</f>
        <v>natural gas peaker</v>
      </c>
      <c r="J7373" t="str">
        <f>VLOOKUP(E7373,'Cross-Page Data'!$D$4:$F$48,3,FALSE)</f>
        <v>natural gas</v>
      </c>
      <c r="K7373" t="b">
        <f t="shared" si="115"/>
        <v>1</v>
      </c>
    </row>
    <row r="7374" spans="1:11">
      <c r="A7374" s="120">
        <v>55350</v>
      </c>
      <c r="B7374" s="121" t="s">
        <v>201</v>
      </c>
      <c r="C7374" s="121" t="s">
        <v>202</v>
      </c>
      <c r="D7374" s="121" t="s">
        <v>39</v>
      </c>
      <c r="E7374" s="121" t="s">
        <v>38</v>
      </c>
      <c r="F7374" s="122">
        <v>0</v>
      </c>
      <c r="G7374" s="122">
        <v>1607769</v>
      </c>
      <c r="H7374" s="120">
        <v>2019</v>
      </c>
      <c r="I7374" t="str">
        <f>IF(J7374="natural gas",VLOOKUP(D7374,'Cross-Page Data'!$I$4:$J$13,2,FALSE),IF(J7374="solar",VLOOKUP('Form 923'!D7374,'Cross-Page Data'!$I$14:$J$117,2,FALSE),J7374))</f>
        <v>natural gas nonpeaker - preexisting nonretiring</v>
      </c>
      <c r="J7374" t="str">
        <f>VLOOKUP(E7374,'Cross-Page Data'!$D$4:$F$48,3,FALSE)</f>
        <v>natural gas</v>
      </c>
      <c r="K7374" t="b">
        <f t="shared" si="115"/>
        <v>1</v>
      </c>
    </row>
    <row r="7375" spans="1:11">
      <c r="A7375" s="120">
        <v>55350</v>
      </c>
      <c r="B7375" s="121" t="s">
        <v>201</v>
      </c>
      <c r="C7375" s="121" t="s">
        <v>202</v>
      </c>
      <c r="D7375" s="121" t="s">
        <v>61</v>
      </c>
      <c r="E7375" s="121" t="s">
        <v>38</v>
      </c>
      <c r="F7375" s="122">
        <v>30188699</v>
      </c>
      <c r="G7375" s="122">
        <v>2852103</v>
      </c>
      <c r="H7375" s="120">
        <v>2019</v>
      </c>
      <c r="I7375" t="str">
        <f>IF(J7375="natural gas",VLOOKUP(D7375,'Cross-Page Data'!$I$4:$J$13,2,FALSE),IF(J7375="solar",VLOOKUP('Form 923'!D7375,'Cross-Page Data'!$I$14:$J$117,2,FALSE),J7375))</f>
        <v>natural gas nonpeaker - preexisting nonretiring</v>
      </c>
      <c r="J7375" t="str">
        <f>VLOOKUP(E7375,'Cross-Page Data'!$D$4:$F$48,3,FALSE)</f>
        <v>natural gas</v>
      </c>
      <c r="K7375" t="b">
        <f t="shared" si="115"/>
        <v>1</v>
      </c>
    </row>
    <row r="7376" spans="1:11">
      <c r="A7376" s="120">
        <v>55357</v>
      </c>
      <c r="B7376" s="121" t="s">
        <v>201</v>
      </c>
      <c r="C7376" s="121" t="s">
        <v>206</v>
      </c>
      <c r="D7376" s="121" t="s">
        <v>39</v>
      </c>
      <c r="E7376" s="121" t="s">
        <v>38</v>
      </c>
      <c r="F7376" s="122">
        <v>842118</v>
      </c>
      <c r="G7376" s="122">
        <v>900461</v>
      </c>
      <c r="H7376" s="120">
        <v>2019</v>
      </c>
      <c r="I7376" t="str">
        <f>IF(J7376="natural gas",VLOOKUP(D7376,'Cross-Page Data'!$I$4:$J$13,2,FALSE),IF(J7376="solar",VLOOKUP('Form 923'!D7376,'Cross-Page Data'!$I$14:$J$117,2,FALSE),J7376))</f>
        <v>natural gas nonpeaker - preexisting nonretiring</v>
      </c>
      <c r="J7376" t="str">
        <f>VLOOKUP(E7376,'Cross-Page Data'!$D$4:$F$48,3,FALSE)</f>
        <v>natural gas</v>
      </c>
      <c r="K7376" t="b">
        <f t="shared" si="115"/>
        <v>1</v>
      </c>
    </row>
    <row r="7377" spans="1:11">
      <c r="A7377" s="120">
        <v>55357</v>
      </c>
      <c r="B7377" s="121" t="s">
        <v>201</v>
      </c>
      <c r="C7377" s="121" t="s">
        <v>206</v>
      </c>
      <c r="D7377" s="121" t="s">
        <v>61</v>
      </c>
      <c r="E7377" s="121" t="s">
        <v>38</v>
      </c>
      <c r="F7377" s="122">
        <v>16788239</v>
      </c>
      <c r="G7377" s="122">
        <v>1440953</v>
      </c>
      <c r="H7377" s="120">
        <v>2019</v>
      </c>
      <c r="I7377" t="str">
        <f>IF(J7377="natural gas",VLOOKUP(D7377,'Cross-Page Data'!$I$4:$J$13,2,FALSE),IF(J7377="solar",VLOOKUP('Form 923'!D7377,'Cross-Page Data'!$I$14:$J$117,2,FALSE),J7377))</f>
        <v>natural gas nonpeaker - preexisting nonretiring</v>
      </c>
      <c r="J7377" t="str">
        <f>VLOOKUP(E7377,'Cross-Page Data'!$D$4:$F$48,3,FALSE)</f>
        <v>natural gas</v>
      </c>
      <c r="K7377" t="b">
        <f t="shared" si="115"/>
        <v>1</v>
      </c>
    </row>
    <row r="7378" spans="1:11">
      <c r="A7378" s="120">
        <v>55358</v>
      </c>
      <c r="B7378" s="121" t="s">
        <v>201</v>
      </c>
      <c r="C7378" s="121" t="s">
        <v>206</v>
      </c>
      <c r="D7378" s="121" t="s">
        <v>39</v>
      </c>
      <c r="E7378" s="121" t="s">
        <v>38</v>
      </c>
      <c r="F7378" s="122">
        <v>3938373</v>
      </c>
      <c r="G7378" s="122">
        <v>2750653</v>
      </c>
      <c r="H7378" s="120">
        <v>2019</v>
      </c>
      <c r="I7378" t="str">
        <f>IF(J7378="natural gas",VLOOKUP(D7378,'Cross-Page Data'!$I$4:$J$13,2,FALSE),IF(J7378="solar",VLOOKUP('Form 923'!D7378,'Cross-Page Data'!$I$14:$J$117,2,FALSE),J7378))</f>
        <v>natural gas nonpeaker - preexisting nonretiring</v>
      </c>
      <c r="J7378" t="str">
        <f>VLOOKUP(E7378,'Cross-Page Data'!$D$4:$F$48,3,FALSE)</f>
        <v>natural gas</v>
      </c>
      <c r="K7378" t="b">
        <f t="shared" si="115"/>
        <v>1</v>
      </c>
    </row>
    <row r="7379" spans="1:11">
      <c r="A7379" s="120">
        <v>55358</v>
      </c>
      <c r="B7379" s="121" t="s">
        <v>201</v>
      </c>
      <c r="C7379" s="121" t="s">
        <v>206</v>
      </c>
      <c r="D7379" s="121" t="s">
        <v>61</v>
      </c>
      <c r="E7379" s="121" t="s">
        <v>38</v>
      </c>
      <c r="F7379" s="122">
        <v>48754202</v>
      </c>
      <c r="G7379" s="122">
        <v>4495960</v>
      </c>
      <c r="H7379" s="120">
        <v>2019</v>
      </c>
      <c r="I7379" t="str">
        <f>IF(J7379="natural gas",VLOOKUP(D7379,'Cross-Page Data'!$I$4:$J$13,2,FALSE),IF(J7379="solar",VLOOKUP('Form 923'!D7379,'Cross-Page Data'!$I$14:$J$117,2,FALSE),J7379))</f>
        <v>natural gas nonpeaker - preexisting nonretiring</v>
      </c>
      <c r="J7379" t="str">
        <f>VLOOKUP(E7379,'Cross-Page Data'!$D$4:$F$48,3,FALSE)</f>
        <v>natural gas</v>
      </c>
      <c r="K7379" t="b">
        <f t="shared" si="115"/>
        <v>1</v>
      </c>
    </row>
    <row r="7380" spans="1:11">
      <c r="A7380" s="120">
        <v>55364</v>
      </c>
      <c r="B7380" s="121" t="s">
        <v>201</v>
      </c>
      <c r="C7380" s="121" t="s">
        <v>202</v>
      </c>
      <c r="D7380" s="121" t="s">
        <v>39</v>
      </c>
      <c r="E7380" s="121" t="s">
        <v>38</v>
      </c>
      <c r="F7380" s="122">
        <v>100267</v>
      </c>
      <c r="G7380" s="122">
        <v>1264437</v>
      </c>
      <c r="H7380" s="120">
        <v>2019</v>
      </c>
      <c r="I7380" t="str">
        <f>IF(J7380="natural gas",VLOOKUP(D7380,'Cross-Page Data'!$I$4:$J$13,2,FALSE),IF(J7380="solar",VLOOKUP('Form 923'!D7380,'Cross-Page Data'!$I$14:$J$117,2,FALSE),J7380))</f>
        <v>natural gas nonpeaker - preexisting nonretiring</v>
      </c>
      <c r="J7380" t="str">
        <f>VLOOKUP(E7380,'Cross-Page Data'!$D$4:$F$48,3,FALSE)</f>
        <v>natural gas</v>
      </c>
      <c r="K7380" t="b">
        <f t="shared" si="115"/>
        <v>1</v>
      </c>
    </row>
    <row r="7381" spans="1:11">
      <c r="A7381" s="120">
        <v>55364</v>
      </c>
      <c r="B7381" s="121" t="s">
        <v>201</v>
      </c>
      <c r="C7381" s="121" t="s">
        <v>202</v>
      </c>
      <c r="D7381" s="121" t="s">
        <v>61</v>
      </c>
      <c r="E7381" s="121" t="s">
        <v>38</v>
      </c>
      <c r="F7381" s="122">
        <v>25969897</v>
      </c>
      <c r="G7381" s="122">
        <v>2452623</v>
      </c>
      <c r="H7381" s="120">
        <v>2019</v>
      </c>
      <c r="I7381" t="str">
        <f>IF(J7381="natural gas",VLOOKUP(D7381,'Cross-Page Data'!$I$4:$J$13,2,FALSE),IF(J7381="solar",VLOOKUP('Form 923'!D7381,'Cross-Page Data'!$I$14:$J$117,2,FALSE),J7381))</f>
        <v>natural gas nonpeaker - preexisting nonretiring</v>
      </c>
      <c r="J7381" t="str">
        <f>VLOOKUP(E7381,'Cross-Page Data'!$D$4:$F$48,3,FALSE)</f>
        <v>natural gas</v>
      </c>
      <c r="K7381" t="b">
        <f t="shared" si="115"/>
        <v>1</v>
      </c>
    </row>
    <row r="7382" spans="1:11">
      <c r="A7382" s="120">
        <v>55365</v>
      </c>
      <c r="B7382" s="121" t="s">
        <v>201</v>
      </c>
      <c r="C7382" s="121" t="s">
        <v>206</v>
      </c>
      <c r="D7382" s="121" t="s">
        <v>73</v>
      </c>
      <c r="E7382" s="121" t="s">
        <v>38</v>
      </c>
      <c r="F7382" s="122">
        <v>1190083</v>
      </c>
      <c r="G7382" s="122">
        <v>108099</v>
      </c>
      <c r="H7382" s="120">
        <v>2019</v>
      </c>
      <c r="I7382" t="str">
        <f>IF(J7382="natural gas",VLOOKUP(D7382,'Cross-Page Data'!$I$4:$J$13,2,FALSE),IF(J7382="solar",VLOOKUP('Form 923'!D7382,'Cross-Page Data'!$I$14:$J$117,2,FALSE),J7382))</f>
        <v>natural gas peaker</v>
      </c>
      <c r="J7382" t="str">
        <f>VLOOKUP(E7382,'Cross-Page Data'!$D$4:$F$48,3,FALSE)</f>
        <v>natural gas</v>
      </c>
      <c r="K7382" t="b">
        <f t="shared" si="115"/>
        <v>1</v>
      </c>
    </row>
    <row r="7383" spans="1:11">
      <c r="A7383" s="120">
        <v>55367</v>
      </c>
      <c r="B7383" s="121" t="s">
        <v>201</v>
      </c>
      <c r="C7383" s="121" t="s">
        <v>206</v>
      </c>
      <c r="D7383" s="121" t="s">
        <v>128</v>
      </c>
      <c r="E7383" s="121" t="s">
        <v>180</v>
      </c>
      <c r="F7383" s="122">
        <v>326685</v>
      </c>
      <c r="G7383" s="122">
        <v>36698</v>
      </c>
      <c r="H7383" s="120">
        <v>2019</v>
      </c>
      <c r="I7383" t="str">
        <f>IF(J7383="natural gas",VLOOKUP(D7383,'Cross-Page Data'!$I$4:$J$13,2,FALSE),IF(J7383="solar",VLOOKUP('Form 923'!D7383,'Cross-Page Data'!$I$14:$J$117,2,FALSE),J7383))</f>
        <v>wind</v>
      </c>
      <c r="J7383" t="str">
        <f>VLOOKUP(E7383,'Cross-Page Data'!$D$4:$F$48,3,FALSE)</f>
        <v>wind</v>
      </c>
      <c r="K7383" t="b">
        <f t="shared" si="115"/>
        <v>1</v>
      </c>
    </row>
    <row r="7384" spans="1:11">
      <c r="A7384" s="120">
        <v>55368</v>
      </c>
      <c r="B7384" s="121" t="s">
        <v>201</v>
      </c>
      <c r="C7384" s="121" t="s">
        <v>206</v>
      </c>
      <c r="D7384" s="121" t="s">
        <v>128</v>
      </c>
      <c r="E7384" s="121" t="s">
        <v>180</v>
      </c>
      <c r="F7384" s="122">
        <v>26715</v>
      </c>
      <c r="G7384" s="122">
        <v>3001</v>
      </c>
      <c r="H7384" s="120">
        <v>2019</v>
      </c>
      <c r="I7384" t="str">
        <f>IF(J7384="natural gas",VLOOKUP(D7384,'Cross-Page Data'!$I$4:$J$13,2,FALSE),IF(J7384="solar",VLOOKUP('Form 923'!D7384,'Cross-Page Data'!$I$14:$J$117,2,FALSE),J7384))</f>
        <v>wind</v>
      </c>
      <c r="J7384" t="str">
        <f>VLOOKUP(E7384,'Cross-Page Data'!$D$4:$F$48,3,FALSE)</f>
        <v>wind</v>
      </c>
      <c r="K7384" t="b">
        <f t="shared" si="115"/>
        <v>1</v>
      </c>
    </row>
    <row r="7385" spans="1:11">
      <c r="A7385" s="120">
        <v>55369</v>
      </c>
      <c r="B7385" s="121" t="s">
        <v>201</v>
      </c>
      <c r="C7385" s="121" t="s">
        <v>206</v>
      </c>
      <c r="D7385" s="121" t="s">
        <v>39</v>
      </c>
      <c r="E7385" s="121" t="s">
        <v>70</v>
      </c>
      <c r="F7385" s="122">
        <v>0</v>
      </c>
      <c r="G7385" s="122">
        <v>2110.312</v>
      </c>
      <c r="H7385" s="120">
        <v>2019</v>
      </c>
      <c r="I7385" t="str">
        <f>IF(J7385="natural gas",VLOOKUP(D7385,'Cross-Page Data'!$I$4:$J$13,2,FALSE),IF(J7385="solar",VLOOKUP('Form 923'!D7385,'Cross-Page Data'!$I$14:$J$117,2,FALSE),J7385))</f>
        <v>heavy or residual fuel oil</v>
      </c>
      <c r="J7385" t="str">
        <f>VLOOKUP(E7385,'Cross-Page Data'!$D$4:$F$48,3,FALSE)</f>
        <v>heavy or residual fuel oil</v>
      </c>
      <c r="K7385" t="b">
        <f t="shared" si="115"/>
        <v>1</v>
      </c>
    </row>
    <row r="7386" spans="1:11">
      <c r="A7386" s="120">
        <v>55369</v>
      </c>
      <c r="B7386" s="121" t="s">
        <v>201</v>
      </c>
      <c r="C7386" s="121" t="s">
        <v>206</v>
      </c>
      <c r="D7386" s="121" t="s">
        <v>39</v>
      </c>
      <c r="E7386" s="121" t="s">
        <v>183</v>
      </c>
      <c r="F7386" s="122">
        <v>0</v>
      </c>
      <c r="G7386" s="122">
        <v>110150.69</v>
      </c>
      <c r="H7386" s="120">
        <v>2019</v>
      </c>
      <c r="I7386" t="str">
        <f>IF(J7386="natural gas",VLOOKUP(D7386,'Cross-Page Data'!$I$4:$J$13,2,FALSE),IF(J7386="solar",VLOOKUP('Form 923'!D7386,'Cross-Page Data'!$I$14:$J$117,2,FALSE),J7386))</f>
        <v>crude oil</v>
      </c>
      <c r="J7386" t="str">
        <f>VLOOKUP(E7386,'Cross-Page Data'!$D$4:$F$48,3,FALSE)</f>
        <v>crude oil</v>
      </c>
      <c r="K7386" t="b">
        <f t="shared" si="115"/>
        <v>1</v>
      </c>
    </row>
    <row r="7387" spans="1:11">
      <c r="A7387" s="120">
        <v>55369</v>
      </c>
      <c r="B7387" s="121" t="s">
        <v>201</v>
      </c>
      <c r="C7387" s="121" t="s">
        <v>206</v>
      </c>
      <c r="D7387" s="121" t="s">
        <v>61</v>
      </c>
      <c r="E7387" s="121" t="s">
        <v>70</v>
      </c>
      <c r="F7387" s="122">
        <v>64349</v>
      </c>
      <c r="G7387" s="122">
        <v>5291.504</v>
      </c>
      <c r="H7387" s="120">
        <v>2019</v>
      </c>
      <c r="I7387" t="str">
        <f>IF(J7387="natural gas",VLOOKUP(D7387,'Cross-Page Data'!$I$4:$J$13,2,FALSE),IF(J7387="solar",VLOOKUP('Form 923'!D7387,'Cross-Page Data'!$I$14:$J$117,2,FALSE),J7387))</f>
        <v>heavy or residual fuel oil</v>
      </c>
      <c r="J7387" t="str">
        <f>VLOOKUP(E7387,'Cross-Page Data'!$D$4:$F$48,3,FALSE)</f>
        <v>heavy or residual fuel oil</v>
      </c>
      <c r="K7387" t="b">
        <f t="shared" si="115"/>
        <v>1</v>
      </c>
    </row>
    <row r="7388" spans="1:11">
      <c r="A7388" s="120">
        <v>55369</v>
      </c>
      <c r="B7388" s="121" t="s">
        <v>201</v>
      </c>
      <c r="C7388" s="121" t="s">
        <v>206</v>
      </c>
      <c r="D7388" s="121" t="s">
        <v>61</v>
      </c>
      <c r="E7388" s="121" t="s">
        <v>183</v>
      </c>
      <c r="F7388" s="122">
        <v>3301608</v>
      </c>
      <c r="G7388" s="122">
        <v>284732.5</v>
      </c>
      <c r="H7388" s="120">
        <v>2019</v>
      </c>
      <c r="I7388" t="str">
        <f>IF(J7388="natural gas",VLOOKUP(D7388,'Cross-Page Data'!$I$4:$J$13,2,FALSE),IF(J7388="solar",VLOOKUP('Form 923'!D7388,'Cross-Page Data'!$I$14:$J$117,2,FALSE),J7388))</f>
        <v>crude oil</v>
      </c>
      <c r="J7388" t="str">
        <f>VLOOKUP(E7388,'Cross-Page Data'!$D$4:$F$48,3,FALSE)</f>
        <v>crude oil</v>
      </c>
      <c r="K7388" t="b">
        <f t="shared" si="115"/>
        <v>1</v>
      </c>
    </row>
    <row r="7389" spans="1:11">
      <c r="A7389" s="120">
        <v>55370</v>
      </c>
      <c r="B7389" s="121" t="s">
        <v>201</v>
      </c>
      <c r="C7389" s="121" t="s">
        <v>206</v>
      </c>
      <c r="D7389" s="121" t="s">
        <v>33</v>
      </c>
      <c r="E7389" s="121" t="s">
        <v>99</v>
      </c>
      <c r="F7389" s="122">
        <v>0</v>
      </c>
      <c r="G7389" s="122">
        <v>-1930</v>
      </c>
      <c r="H7389" s="120">
        <v>2019</v>
      </c>
      <c r="I7389" t="str">
        <f>IF(J7389="natural gas",VLOOKUP(D7389,'Cross-Page Data'!$I$4:$J$13,2,FALSE),IF(J7389="solar",VLOOKUP('Form 923'!D7389,'Cross-Page Data'!$I$14:$J$117,2,FALSE),J7389))</f>
        <v>other</v>
      </c>
      <c r="J7389" t="str">
        <f>VLOOKUP(E7389,'Cross-Page Data'!$D$4:$F$48,3,FALSE)</f>
        <v>other</v>
      </c>
      <c r="K7389" t="b">
        <f t="shared" si="115"/>
        <v>1</v>
      </c>
    </row>
    <row r="7390" spans="1:11">
      <c r="A7390" s="120">
        <v>55372</v>
      </c>
      <c r="B7390" s="121" t="s">
        <v>201</v>
      </c>
      <c r="C7390" s="121" t="s">
        <v>206</v>
      </c>
      <c r="D7390" s="121" t="s">
        <v>39</v>
      </c>
      <c r="E7390" s="121" t="s">
        <v>38</v>
      </c>
      <c r="F7390" s="122">
        <v>0</v>
      </c>
      <c r="G7390" s="122">
        <v>0</v>
      </c>
      <c r="H7390" s="120">
        <v>2019</v>
      </c>
      <c r="I7390" t="str">
        <f>IF(J7390="natural gas",VLOOKUP(D7390,'Cross-Page Data'!$I$4:$J$13,2,FALSE),IF(J7390="solar",VLOOKUP('Form 923'!D7390,'Cross-Page Data'!$I$14:$J$117,2,FALSE),J7390))</f>
        <v>natural gas nonpeaker - preexisting nonretiring</v>
      </c>
      <c r="J7390" t="str">
        <f>VLOOKUP(E7390,'Cross-Page Data'!$D$4:$F$48,3,FALSE)</f>
        <v>natural gas</v>
      </c>
      <c r="K7390" t="b">
        <f t="shared" si="115"/>
        <v>1</v>
      </c>
    </row>
    <row r="7391" spans="1:11">
      <c r="A7391" s="120">
        <v>55372</v>
      </c>
      <c r="B7391" s="121" t="s">
        <v>201</v>
      </c>
      <c r="C7391" s="121" t="s">
        <v>206</v>
      </c>
      <c r="D7391" s="121" t="s">
        <v>61</v>
      </c>
      <c r="E7391" s="121" t="s">
        <v>38</v>
      </c>
      <c r="F7391" s="122">
        <v>0</v>
      </c>
      <c r="G7391" s="122">
        <v>0</v>
      </c>
      <c r="H7391" s="120">
        <v>2019</v>
      </c>
      <c r="I7391" t="str">
        <f>IF(J7391="natural gas",VLOOKUP(D7391,'Cross-Page Data'!$I$4:$J$13,2,FALSE),IF(J7391="solar",VLOOKUP('Form 923'!D7391,'Cross-Page Data'!$I$14:$J$117,2,FALSE),J7391))</f>
        <v>natural gas nonpeaker - preexisting nonretiring</v>
      </c>
      <c r="J7391" t="str">
        <f>VLOOKUP(E7391,'Cross-Page Data'!$D$4:$F$48,3,FALSE)</f>
        <v>natural gas</v>
      </c>
      <c r="K7391" t="b">
        <f t="shared" si="115"/>
        <v>1</v>
      </c>
    </row>
    <row r="7392" spans="1:11">
      <c r="A7392" s="120">
        <v>55375</v>
      </c>
      <c r="B7392" s="121" t="s">
        <v>201</v>
      </c>
      <c r="C7392" s="121" t="s">
        <v>206</v>
      </c>
      <c r="D7392" s="121" t="s">
        <v>39</v>
      </c>
      <c r="E7392" s="121" t="s">
        <v>70</v>
      </c>
      <c r="F7392" s="122">
        <v>0</v>
      </c>
      <c r="G7392" s="122">
        <v>14474.536</v>
      </c>
      <c r="H7392" s="120">
        <v>2019</v>
      </c>
      <c r="I7392" t="str">
        <f>IF(J7392="natural gas",VLOOKUP(D7392,'Cross-Page Data'!$I$4:$J$13,2,FALSE),IF(J7392="solar",VLOOKUP('Form 923'!D7392,'Cross-Page Data'!$I$14:$J$117,2,FALSE),J7392))</f>
        <v>heavy or residual fuel oil</v>
      </c>
      <c r="J7392" t="str">
        <f>VLOOKUP(E7392,'Cross-Page Data'!$D$4:$F$48,3,FALSE)</f>
        <v>heavy or residual fuel oil</v>
      </c>
      <c r="K7392" t="b">
        <f t="shared" si="115"/>
        <v>1</v>
      </c>
    </row>
    <row r="7393" spans="1:11">
      <c r="A7393" s="120">
        <v>55375</v>
      </c>
      <c r="B7393" s="121" t="s">
        <v>201</v>
      </c>
      <c r="C7393" s="121" t="s">
        <v>206</v>
      </c>
      <c r="D7393" s="121" t="s">
        <v>39</v>
      </c>
      <c r="E7393" s="121" t="s">
        <v>38</v>
      </c>
      <c r="F7393" s="122">
        <v>186469</v>
      </c>
      <c r="G7393" s="122">
        <v>1164541.5</v>
      </c>
      <c r="H7393" s="120">
        <v>2019</v>
      </c>
      <c r="I7393" t="str">
        <f>IF(J7393="natural gas",VLOOKUP(D7393,'Cross-Page Data'!$I$4:$J$13,2,FALSE),IF(J7393="solar",VLOOKUP('Form 923'!D7393,'Cross-Page Data'!$I$14:$J$117,2,FALSE),J7393))</f>
        <v>natural gas nonpeaker - preexisting nonretiring</v>
      </c>
      <c r="J7393" t="str">
        <f>VLOOKUP(E7393,'Cross-Page Data'!$D$4:$F$48,3,FALSE)</f>
        <v>natural gas</v>
      </c>
      <c r="K7393" t="b">
        <f t="shared" si="115"/>
        <v>1</v>
      </c>
    </row>
    <row r="7394" spans="1:11">
      <c r="A7394" s="120">
        <v>55375</v>
      </c>
      <c r="B7394" s="121" t="s">
        <v>201</v>
      </c>
      <c r="C7394" s="121" t="s">
        <v>206</v>
      </c>
      <c r="D7394" s="121" t="s">
        <v>61</v>
      </c>
      <c r="E7394" s="121" t="s">
        <v>70</v>
      </c>
      <c r="F7394" s="122">
        <v>293799</v>
      </c>
      <c r="G7394" s="122">
        <v>25929.725</v>
      </c>
      <c r="H7394" s="120">
        <v>2019</v>
      </c>
      <c r="I7394" t="str">
        <f>IF(J7394="natural gas",VLOOKUP(D7394,'Cross-Page Data'!$I$4:$J$13,2,FALSE),IF(J7394="solar",VLOOKUP('Form 923'!D7394,'Cross-Page Data'!$I$14:$J$117,2,FALSE),J7394))</f>
        <v>heavy or residual fuel oil</v>
      </c>
      <c r="J7394" t="str">
        <f>VLOOKUP(E7394,'Cross-Page Data'!$D$4:$F$48,3,FALSE)</f>
        <v>heavy or residual fuel oil</v>
      </c>
      <c r="K7394" t="b">
        <f t="shared" si="115"/>
        <v>1</v>
      </c>
    </row>
    <row r="7395" spans="1:11">
      <c r="A7395" s="120">
        <v>55375</v>
      </c>
      <c r="B7395" s="121" t="s">
        <v>201</v>
      </c>
      <c r="C7395" s="121" t="s">
        <v>206</v>
      </c>
      <c r="D7395" s="121" t="s">
        <v>61</v>
      </c>
      <c r="E7395" s="121" t="s">
        <v>38</v>
      </c>
      <c r="F7395" s="122">
        <v>22911284</v>
      </c>
      <c r="G7395" s="122">
        <v>1998548.3</v>
      </c>
      <c r="H7395" s="120">
        <v>2019</v>
      </c>
      <c r="I7395" t="str">
        <f>IF(J7395="natural gas",VLOOKUP(D7395,'Cross-Page Data'!$I$4:$J$13,2,FALSE),IF(J7395="solar",VLOOKUP('Form 923'!D7395,'Cross-Page Data'!$I$14:$J$117,2,FALSE),J7395))</f>
        <v>natural gas nonpeaker - preexisting nonretiring</v>
      </c>
      <c r="J7395" t="str">
        <f>VLOOKUP(E7395,'Cross-Page Data'!$D$4:$F$48,3,FALSE)</f>
        <v>natural gas</v>
      </c>
      <c r="K7395" t="b">
        <f t="shared" si="115"/>
        <v>1</v>
      </c>
    </row>
    <row r="7396" spans="1:11">
      <c r="A7396" s="120">
        <v>55377</v>
      </c>
      <c r="B7396" s="121" t="s">
        <v>201</v>
      </c>
      <c r="C7396" s="121" t="s">
        <v>206</v>
      </c>
      <c r="D7396" s="121" t="s">
        <v>73</v>
      </c>
      <c r="E7396" s="121" t="s">
        <v>70</v>
      </c>
      <c r="F7396" s="122">
        <v>0</v>
      </c>
      <c r="G7396" s="122">
        <v>0</v>
      </c>
      <c r="H7396" s="120">
        <v>2019</v>
      </c>
      <c r="I7396" t="str">
        <f>IF(J7396="natural gas",VLOOKUP(D7396,'Cross-Page Data'!$I$4:$J$13,2,FALSE),IF(J7396="solar",VLOOKUP('Form 923'!D7396,'Cross-Page Data'!$I$14:$J$117,2,FALSE),J7396))</f>
        <v>heavy or residual fuel oil</v>
      </c>
      <c r="J7396" t="str">
        <f>VLOOKUP(E7396,'Cross-Page Data'!$D$4:$F$48,3,FALSE)</f>
        <v>heavy or residual fuel oil</v>
      </c>
      <c r="K7396" t="b">
        <f t="shared" si="115"/>
        <v>1</v>
      </c>
    </row>
    <row r="7397" spans="1:11">
      <c r="A7397" s="120">
        <v>55377</v>
      </c>
      <c r="B7397" s="121" t="s">
        <v>201</v>
      </c>
      <c r="C7397" s="121" t="s">
        <v>206</v>
      </c>
      <c r="D7397" s="121" t="s">
        <v>73</v>
      </c>
      <c r="E7397" s="121" t="s">
        <v>38</v>
      </c>
      <c r="F7397" s="122">
        <v>1695856</v>
      </c>
      <c r="G7397" s="122">
        <v>162311</v>
      </c>
      <c r="H7397" s="120">
        <v>2019</v>
      </c>
      <c r="I7397" t="str">
        <f>IF(J7397="natural gas",VLOOKUP(D7397,'Cross-Page Data'!$I$4:$J$13,2,FALSE),IF(J7397="solar",VLOOKUP('Form 923'!D7397,'Cross-Page Data'!$I$14:$J$117,2,FALSE),J7397))</f>
        <v>natural gas peaker</v>
      </c>
      <c r="J7397" t="str">
        <f>VLOOKUP(E7397,'Cross-Page Data'!$D$4:$F$48,3,FALSE)</f>
        <v>natural gas</v>
      </c>
      <c r="K7397" t="b">
        <f t="shared" si="115"/>
        <v>1</v>
      </c>
    </row>
    <row r="7398" spans="1:11">
      <c r="A7398" s="120">
        <v>55380</v>
      </c>
      <c r="B7398" s="121" t="s">
        <v>201</v>
      </c>
      <c r="C7398" s="121" t="s">
        <v>202</v>
      </c>
      <c r="D7398" s="121" t="s">
        <v>39</v>
      </c>
      <c r="E7398" s="121" t="s">
        <v>38</v>
      </c>
      <c r="F7398" s="122">
        <v>0</v>
      </c>
      <c r="G7398" s="122">
        <v>4450361</v>
      </c>
      <c r="H7398" s="120">
        <v>2019</v>
      </c>
      <c r="I7398" t="str">
        <f>IF(J7398="natural gas",VLOOKUP(D7398,'Cross-Page Data'!$I$4:$J$13,2,FALSE),IF(J7398="solar",VLOOKUP('Form 923'!D7398,'Cross-Page Data'!$I$14:$J$117,2,FALSE),J7398))</f>
        <v>natural gas nonpeaker - preexisting nonretiring</v>
      </c>
      <c r="J7398" t="str">
        <f>VLOOKUP(E7398,'Cross-Page Data'!$D$4:$F$48,3,FALSE)</f>
        <v>natural gas</v>
      </c>
      <c r="K7398" t="b">
        <f t="shared" si="115"/>
        <v>1</v>
      </c>
    </row>
    <row r="7399" spans="1:11">
      <c r="A7399" s="120">
        <v>55380</v>
      </c>
      <c r="B7399" s="121" t="s">
        <v>201</v>
      </c>
      <c r="C7399" s="121" t="s">
        <v>202</v>
      </c>
      <c r="D7399" s="121" t="s">
        <v>61</v>
      </c>
      <c r="E7399" s="121" t="s">
        <v>38</v>
      </c>
      <c r="F7399" s="122">
        <v>81860945</v>
      </c>
      <c r="G7399" s="122">
        <v>6817134</v>
      </c>
      <c r="H7399" s="120">
        <v>2019</v>
      </c>
      <c r="I7399" t="str">
        <f>IF(J7399="natural gas",VLOOKUP(D7399,'Cross-Page Data'!$I$4:$J$13,2,FALSE),IF(J7399="solar",VLOOKUP('Form 923'!D7399,'Cross-Page Data'!$I$14:$J$117,2,FALSE),J7399))</f>
        <v>natural gas nonpeaker - preexisting nonretiring</v>
      </c>
      <c r="J7399" t="str">
        <f>VLOOKUP(E7399,'Cross-Page Data'!$D$4:$F$48,3,FALSE)</f>
        <v>natural gas</v>
      </c>
      <c r="K7399" t="b">
        <f t="shared" si="115"/>
        <v>1</v>
      </c>
    </row>
    <row r="7400" spans="1:11">
      <c r="A7400" s="120">
        <v>55381</v>
      </c>
      <c r="B7400" s="121" t="s">
        <v>201</v>
      </c>
      <c r="C7400" s="121" t="s">
        <v>206</v>
      </c>
      <c r="D7400" s="121" t="s">
        <v>73</v>
      </c>
      <c r="E7400" s="121" t="s">
        <v>70</v>
      </c>
      <c r="F7400" s="122">
        <v>155568</v>
      </c>
      <c r="G7400" s="122">
        <v>13750</v>
      </c>
      <c r="H7400" s="120">
        <v>2019</v>
      </c>
      <c r="I7400" t="str">
        <f>IF(J7400="natural gas",VLOOKUP(D7400,'Cross-Page Data'!$I$4:$J$13,2,FALSE),IF(J7400="solar",VLOOKUP('Form 923'!D7400,'Cross-Page Data'!$I$14:$J$117,2,FALSE),J7400))</f>
        <v>heavy or residual fuel oil</v>
      </c>
      <c r="J7400" t="str">
        <f>VLOOKUP(E7400,'Cross-Page Data'!$D$4:$F$48,3,FALSE)</f>
        <v>heavy or residual fuel oil</v>
      </c>
      <c r="K7400" t="b">
        <f t="shared" si="115"/>
        <v>1</v>
      </c>
    </row>
    <row r="7401" spans="1:11">
      <c r="A7401" s="120">
        <v>55382</v>
      </c>
      <c r="B7401" s="121" t="s">
        <v>201</v>
      </c>
      <c r="C7401" s="121" t="s">
        <v>202</v>
      </c>
      <c r="D7401" s="121" t="s">
        <v>39</v>
      </c>
      <c r="E7401" s="121" t="s">
        <v>38</v>
      </c>
      <c r="F7401" s="122">
        <v>3102084</v>
      </c>
      <c r="G7401" s="122">
        <v>2507045</v>
      </c>
      <c r="H7401" s="120">
        <v>2019</v>
      </c>
      <c r="I7401" t="str">
        <f>IF(J7401="natural gas",VLOOKUP(D7401,'Cross-Page Data'!$I$4:$J$13,2,FALSE),IF(J7401="solar",VLOOKUP('Form 923'!D7401,'Cross-Page Data'!$I$14:$J$117,2,FALSE),J7401))</f>
        <v>natural gas nonpeaker - preexisting nonretiring</v>
      </c>
      <c r="J7401" t="str">
        <f>VLOOKUP(E7401,'Cross-Page Data'!$D$4:$F$48,3,FALSE)</f>
        <v>natural gas</v>
      </c>
      <c r="K7401" t="b">
        <f t="shared" si="115"/>
        <v>1</v>
      </c>
    </row>
    <row r="7402" spans="1:11">
      <c r="A7402" s="120">
        <v>55382</v>
      </c>
      <c r="B7402" s="121" t="s">
        <v>201</v>
      </c>
      <c r="C7402" s="121" t="s">
        <v>202</v>
      </c>
      <c r="D7402" s="121" t="s">
        <v>61</v>
      </c>
      <c r="E7402" s="121" t="s">
        <v>38</v>
      </c>
      <c r="F7402" s="122">
        <v>43777364</v>
      </c>
      <c r="G7402" s="122">
        <v>3818881</v>
      </c>
      <c r="H7402" s="120">
        <v>2019</v>
      </c>
      <c r="I7402" t="str">
        <f>IF(J7402="natural gas",VLOOKUP(D7402,'Cross-Page Data'!$I$4:$J$13,2,FALSE),IF(J7402="solar",VLOOKUP('Form 923'!D7402,'Cross-Page Data'!$I$14:$J$117,2,FALSE),J7402))</f>
        <v>natural gas nonpeaker - preexisting nonretiring</v>
      </c>
      <c r="J7402" t="str">
        <f>VLOOKUP(E7402,'Cross-Page Data'!$D$4:$F$48,3,FALSE)</f>
        <v>natural gas</v>
      </c>
      <c r="K7402" t="b">
        <f t="shared" si="115"/>
        <v>1</v>
      </c>
    </row>
    <row r="7403" spans="1:11">
      <c r="A7403" s="120">
        <v>55386</v>
      </c>
      <c r="B7403" s="121" t="s">
        <v>205</v>
      </c>
      <c r="C7403" s="121" t="s">
        <v>202</v>
      </c>
      <c r="D7403" s="121" t="s">
        <v>39</v>
      </c>
      <c r="E7403" s="121" t="s">
        <v>70</v>
      </c>
      <c r="F7403" s="122">
        <v>0</v>
      </c>
      <c r="G7403" s="122">
        <v>223.153</v>
      </c>
      <c r="H7403" s="120">
        <v>2019</v>
      </c>
      <c r="I7403" t="str">
        <f>IF(J7403="natural gas",VLOOKUP(D7403,'Cross-Page Data'!$I$4:$J$13,2,FALSE),IF(J7403="solar",VLOOKUP('Form 923'!D7403,'Cross-Page Data'!$I$14:$J$117,2,FALSE),J7403))</f>
        <v>heavy or residual fuel oil</v>
      </c>
      <c r="J7403" t="str">
        <f>VLOOKUP(E7403,'Cross-Page Data'!$D$4:$F$48,3,FALSE)</f>
        <v>heavy or residual fuel oil</v>
      </c>
      <c r="K7403" t="b">
        <f t="shared" si="115"/>
        <v>1</v>
      </c>
    </row>
    <row r="7404" spans="1:11">
      <c r="A7404" s="120">
        <v>55386</v>
      </c>
      <c r="B7404" s="121" t="s">
        <v>205</v>
      </c>
      <c r="C7404" s="121" t="s">
        <v>202</v>
      </c>
      <c r="D7404" s="121" t="s">
        <v>39</v>
      </c>
      <c r="E7404" s="121" t="s">
        <v>38</v>
      </c>
      <c r="F7404" s="122">
        <v>0</v>
      </c>
      <c r="G7404" s="122">
        <v>1161648.8</v>
      </c>
      <c r="H7404" s="120">
        <v>2019</v>
      </c>
      <c r="I7404" t="str">
        <f>IF(J7404="natural gas",VLOOKUP(D7404,'Cross-Page Data'!$I$4:$J$13,2,FALSE),IF(J7404="solar",VLOOKUP('Form 923'!D7404,'Cross-Page Data'!$I$14:$J$117,2,FALSE),J7404))</f>
        <v>natural gas nonpeaker - preexisting nonretiring</v>
      </c>
      <c r="J7404" t="str">
        <f>VLOOKUP(E7404,'Cross-Page Data'!$D$4:$F$48,3,FALSE)</f>
        <v>natural gas</v>
      </c>
      <c r="K7404" t="b">
        <f t="shared" si="115"/>
        <v>1</v>
      </c>
    </row>
    <row r="7405" spans="1:11">
      <c r="A7405" s="120">
        <v>55386</v>
      </c>
      <c r="B7405" s="121" t="s">
        <v>205</v>
      </c>
      <c r="C7405" s="121" t="s">
        <v>202</v>
      </c>
      <c r="D7405" s="121" t="s">
        <v>61</v>
      </c>
      <c r="E7405" s="121" t="s">
        <v>70</v>
      </c>
      <c r="F7405" s="122">
        <v>3823</v>
      </c>
      <c r="G7405" s="122">
        <v>437.74</v>
      </c>
      <c r="H7405" s="120">
        <v>2019</v>
      </c>
      <c r="I7405" t="str">
        <f>IF(J7405="natural gas",VLOOKUP(D7405,'Cross-Page Data'!$I$4:$J$13,2,FALSE),IF(J7405="solar",VLOOKUP('Form 923'!D7405,'Cross-Page Data'!$I$14:$J$117,2,FALSE),J7405))</f>
        <v>heavy or residual fuel oil</v>
      </c>
      <c r="J7405" t="str">
        <f>VLOOKUP(E7405,'Cross-Page Data'!$D$4:$F$48,3,FALSE)</f>
        <v>heavy or residual fuel oil</v>
      </c>
      <c r="K7405" t="b">
        <f t="shared" si="115"/>
        <v>1</v>
      </c>
    </row>
    <row r="7406" spans="1:11">
      <c r="A7406" s="120">
        <v>55386</v>
      </c>
      <c r="B7406" s="121" t="s">
        <v>205</v>
      </c>
      <c r="C7406" s="121" t="s">
        <v>202</v>
      </c>
      <c r="D7406" s="121" t="s">
        <v>61</v>
      </c>
      <c r="E7406" s="121" t="s">
        <v>38</v>
      </c>
      <c r="F7406" s="122">
        <v>18716495</v>
      </c>
      <c r="G7406" s="122">
        <v>2088790.3</v>
      </c>
      <c r="H7406" s="120">
        <v>2019</v>
      </c>
      <c r="I7406" t="str">
        <f>IF(J7406="natural gas",VLOOKUP(D7406,'Cross-Page Data'!$I$4:$J$13,2,FALSE),IF(J7406="solar",VLOOKUP('Form 923'!D7406,'Cross-Page Data'!$I$14:$J$117,2,FALSE),J7406))</f>
        <v>natural gas nonpeaker - preexisting nonretiring</v>
      </c>
      <c r="J7406" t="str">
        <f>VLOOKUP(E7406,'Cross-Page Data'!$D$4:$F$48,3,FALSE)</f>
        <v>natural gas</v>
      </c>
      <c r="K7406" t="b">
        <f t="shared" si="115"/>
        <v>1</v>
      </c>
    </row>
    <row r="7407" ht="25.5" spans="1:11">
      <c r="A7407" s="120">
        <v>55390</v>
      </c>
      <c r="B7407" s="121" t="s">
        <v>201</v>
      </c>
      <c r="C7407" s="121" t="s">
        <v>207</v>
      </c>
      <c r="D7407" s="121" t="s">
        <v>79</v>
      </c>
      <c r="E7407" s="121" t="s">
        <v>70</v>
      </c>
      <c r="F7407" s="122">
        <v>359</v>
      </c>
      <c r="G7407" s="122">
        <v>26</v>
      </c>
      <c r="H7407" s="120">
        <v>2019</v>
      </c>
      <c r="I7407" t="str">
        <f>IF(J7407="natural gas",VLOOKUP(D7407,'Cross-Page Data'!$I$4:$J$13,2,FALSE),IF(J7407="solar",VLOOKUP('Form 923'!D7407,'Cross-Page Data'!$I$14:$J$117,2,FALSE),J7407))</f>
        <v>heavy or residual fuel oil</v>
      </c>
      <c r="J7407" t="str">
        <f>VLOOKUP(E7407,'Cross-Page Data'!$D$4:$F$48,3,FALSE)</f>
        <v>heavy or residual fuel oil</v>
      </c>
      <c r="K7407" t="b">
        <f t="shared" si="115"/>
        <v>0</v>
      </c>
    </row>
    <row r="7408" spans="1:11">
      <c r="A7408" s="120">
        <v>55391</v>
      </c>
      <c r="B7408" s="121" t="s">
        <v>201</v>
      </c>
      <c r="C7408" s="121" t="s">
        <v>206</v>
      </c>
      <c r="D7408" s="121" t="s">
        <v>73</v>
      </c>
      <c r="E7408" s="121" t="s">
        <v>70</v>
      </c>
      <c r="F7408" s="122">
        <v>11377</v>
      </c>
      <c r="G7408" s="122">
        <v>954.669</v>
      </c>
      <c r="H7408" s="120">
        <v>2019</v>
      </c>
      <c r="I7408" t="str">
        <f>IF(J7408="natural gas",VLOOKUP(D7408,'Cross-Page Data'!$I$4:$J$13,2,FALSE),IF(J7408="solar",VLOOKUP('Form 923'!D7408,'Cross-Page Data'!$I$14:$J$117,2,FALSE),J7408))</f>
        <v>heavy or residual fuel oil</v>
      </c>
      <c r="J7408" t="str">
        <f>VLOOKUP(E7408,'Cross-Page Data'!$D$4:$F$48,3,FALSE)</f>
        <v>heavy or residual fuel oil</v>
      </c>
      <c r="K7408" t="b">
        <f t="shared" si="115"/>
        <v>1</v>
      </c>
    </row>
    <row r="7409" spans="1:11">
      <c r="A7409" s="120">
        <v>55391</v>
      </c>
      <c r="B7409" s="121" t="s">
        <v>201</v>
      </c>
      <c r="C7409" s="121" t="s">
        <v>206</v>
      </c>
      <c r="D7409" s="121" t="s">
        <v>73</v>
      </c>
      <c r="E7409" s="121" t="s">
        <v>38</v>
      </c>
      <c r="F7409" s="122">
        <v>5272300</v>
      </c>
      <c r="G7409" s="122">
        <v>485822.33</v>
      </c>
      <c r="H7409" s="120">
        <v>2019</v>
      </c>
      <c r="I7409" t="str">
        <f>IF(J7409="natural gas",VLOOKUP(D7409,'Cross-Page Data'!$I$4:$J$13,2,FALSE),IF(J7409="solar",VLOOKUP('Form 923'!D7409,'Cross-Page Data'!$I$14:$J$117,2,FALSE),J7409))</f>
        <v>natural gas peaker</v>
      </c>
      <c r="J7409" t="str">
        <f>VLOOKUP(E7409,'Cross-Page Data'!$D$4:$F$48,3,FALSE)</f>
        <v>natural gas</v>
      </c>
      <c r="K7409" t="b">
        <f t="shared" si="115"/>
        <v>1</v>
      </c>
    </row>
    <row r="7410" spans="1:11">
      <c r="A7410" s="120">
        <v>55392</v>
      </c>
      <c r="B7410" s="121" t="s">
        <v>201</v>
      </c>
      <c r="C7410" s="121" t="s">
        <v>206</v>
      </c>
      <c r="D7410" s="121" t="s">
        <v>73</v>
      </c>
      <c r="E7410" s="121" t="s">
        <v>70</v>
      </c>
      <c r="F7410" s="122">
        <v>1615</v>
      </c>
      <c r="G7410" s="122">
        <v>131.722</v>
      </c>
      <c r="H7410" s="120">
        <v>2019</v>
      </c>
      <c r="I7410" t="str">
        <f>IF(J7410="natural gas",VLOOKUP(D7410,'Cross-Page Data'!$I$4:$J$13,2,FALSE),IF(J7410="solar",VLOOKUP('Form 923'!D7410,'Cross-Page Data'!$I$14:$J$117,2,FALSE),J7410))</f>
        <v>heavy or residual fuel oil</v>
      </c>
      <c r="J7410" t="str">
        <f>VLOOKUP(E7410,'Cross-Page Data'!$D$4:$F$48,3,FALSE)</f>
        <v>heavy or residual fuel oil</v>
      </c>
      <c r="K7410" t="b">
        <f t="shared" si="115"/>
        <v>1</v>
      </c>
    </row>
    <row r="7411" spans="1:11">
      <c r="A7411" s="120">
        <v>55392</v>
      </c>
      <c r="B7411" s="121" t="s">
        <v>201</v>
      </c>
      <c r="C7411" s="121" t="s">
        <v>206</v>
      </c>
      <c r="D7411" s="121" t="s">
        <v>73</v>
      </c>
      <c r="E7411" s="121" t="s">
        <v>38</v>
      </c>
      <c r="F7411" s="122">
        <v>7316125</v>
      </c>
      <c r="G7411" s="122">
        <v>597258.28</v>
      </c>
      <c r="H7411" s="120">
        <v>2019</v>
      </c>
      <c r="I7411" t="str">
        <f>IF(J7411="natural gas",VLOOKUP(D7411,'Cross-Page Data'!$I$4:$J$13,2,FALSE),IF(J7411="solar",VLOOKUP('Form 923'!D7411,'Cross-Page Data'!$I$14:$J$117,2,FALSE),J7411))</f>
        <v>natural gas peaker</v>
      </c>
      <c r="J7411" t="str">
        <f>VLOOKUP(E7411,'Cross-Page Data'!$D$4:$F$48,3,FALSE)</f>
        <v>natural gas</v>
      </c>
      <c r="K7411" t="b">
        <f t="shared" si="115"/>
        <v>1</v>
      </c>
    </row>
    <row r="7412" spans="1:11">
      <c r="A7412" s="120">
        <v>55393</v>
      </c>
      <c r="B7412" s="121" t="s">
        <v>201</v>
      </c>
      <c r="C7412" s="121" t="s">
        <v>206</v>
      </c>
      <c r="D7412" s="121" t="s">
        <v>39</v>
      </c>
      <c r="E7412" s="121" t="s">
        <v>38</v>
      </c>
      <c r="F7412" s="122">
        <v>445929</v>
      </c>
      <c r="G7412" s="122">
        <v>973926</v>
      </c>
      <c r="H7412" s="120">
        <v>2019</v>
      </c>
      <c r="I7412" t="str">
        <f>IF(J7412="natural gas",VLOOKUP(D7412,'Cross-Page Data'!$I$4:$J$13,2,FALSE),IF(J7412="solar",VLOOKUP('Form 923'!D7412,'Cross-Page Data'!$I$14:$J$117,2,FALSE),J7412))</f>
        <v>natural gas nonpeaker - preexisting nonretiring</v>
      </c>
      <c r="J7412" t="str">
        <f>VLOOKUP(E7412,'Cross-Page Data'!$D$4:$F$48,3,FALSE)</f>
        <v>natural gas</v>
      </c>
      <c r="K7412" t="b">
        <f t="shared" si="115"/>
        <v>1</v>
      </c>
    </row>
    <row r="7413" spans="1:11">
      <c r="A7413" s="120">
        <v>55393</v>
      </c>
      <c r="B7413" s="121" t="s">
        <v>201</v>
      </c>
      <c r="C7413" s="121" t="s">
        <v>206</v>
      </c>
      <c r="D7413" s="121" t="s">
        <v>61</v>
      </c>
      <c r="E7413" s="121" t="s">
        <v>38</v>
      </c>
      <c r="F7413" s="122">
        <v>18943595</v>
      </c>
      <c r="G7413" s="122">
        <v>1592155</v>
      </c>
      <c r="H7413" s="120">
        <v>2019</v>
      </c>
      <c r="I7413" t="str">
        <f>IF(J7413="natural gas",VLOOKUP(D7413,'Cross-Page Data'!$I$4:$J$13,2,FALSE),IF(J7413="solar",VLOOKUP('Form 923'!D7413,'Cross-Page Data'!$I$14:$J$117,2,FALSE),J7413))</f>
        <v>natural gas nonpeaker - preexisting nonretiring</v>
      </c>
      <c r="J7413" t="str">
        <f>VLOOKUP(E7413,'Cross-Page Data'!$D$4:$F$48,3,FALSE)</f>
        <v>natural gas</v>
      </c>
      <c r="K7413" t="b">
        <f t="shared" si="115"/>
        <v>1</v>
      </c>
    </row>
    <row r="7414" spans="1:11">
      <c r="A7414" s="120">
        <v>55395</v>
      </c>
      <c r="B7414" s="121" t="s">
        <v>201</v>
      </c>
      <c r="C7414" s="121" t="s">
        <v>202</v>
      </c>
      <c r="D7414" s="121" t="s">
        <v>73</v>
      </c>
      <c r="E7414" s="121" t="s">
        <v>38</v>
      </c>
      <c r="F7414" s="122">
        <v>1720804</v>
      </c>
      <c r="G7414" s="122">
        <v>126117</v>
      </c>
      <c r="H7414" s="120">
        <v>2019</v>
      </c>
      <c r="I7414" t="str">
        <f>IF(J7414="natural gas",VLOOKUP(D7414,'Cross-Page Data'!$I$4:$J$13,2,FALSE),IF(J7414="solar",VLOOKUP('Form 923'!D7414,'Cross-Page Data'!$I$14:$J$117,2,FALSE),J7414))</f>
        <v>natural gas peaker</v>
      </c>
      <c r="J7414" t="str">
        <f>VLOOKUP(E7414,'Cross-Page Data'!$D$4:$F$48,3,FALSE)</f>
        <v>natural gas</v>
      </c>
      <c r="K7414" t="b">
        <f t="shared" si="115"/>
        <v>1</v>
      </c>
    </row>
    <row r="7415" spans="1:11">
      <c r="A7415" s="120">
        <v>55396</v>
      </c>
      <c r="B7415" s="121" t="s">
        <v>201</v>
      </c>
      <c r="C7415" s="121" t="s">
        <v>206</v>
      </c>
      <c r="D7415" s="121" t="s">
        <v>128</v>
      </c>
      <c r="E7415" s="121" t="s">
        <v>180</v>
      </c>
      <c r="F7415" s="122">
        <v>144416</v>
      </c>
      <c r="G7415" s="122">
        <v>16223</v>
      </c>
      <c r="H7415" s="120">
        <v>2019</v>
      </c>
      <c r="I7415" t="str">
        <f>IF(J7415="natural gas",VLOOKUP(D7415,'Cross-Page Data'!$I$4:$J$13,2,FALSE),IF(J7415="solar",VLOOKUP('Form 923'!D7415,'Cross-Page Data'!$I$14:$J$117,2,FALSE),J7415))</f>
        <v>wind</v>
      </c>
      <c r="J7415" t="str">
        <f>VLOOKUP(E7415,'Cross-Page Data'!$D$4:$F$48,3,FALSE)</f>
        <v>wind</v>
      </c>
      <c r="K7415" t="b">
        <f t="shared" si="115"/>
        <v>1</v>
      </c>
    </row>
    <row r="7416" spans="1:11">
      <c r="A7416" s="120">
        <v>55397</v>
      </c>
      <c r="B7416" s="121" t="s">
        <v>201</v>
      </c>
      <c r="C7416" s="121" t="s">
        <v>206</v>
      </c>
      <c r="D7416" s="121" t="s">
        <v>39</v>
      </c>
      <c r="E7416" s="121" t="s">
        <v>38</v>
      </c>
      <c r="F7416" s="122">
        <v>3598178</v>
      </c>
      <c r="G7416" s="122">
        <v>1997192</v>
      </c>
      <c r="H7416" s="120">
        <v>2019</v>
      </c>
      <c r="I7416" t="str">
        <f>IF(J7416="natural gas",VLOOKUP(D7416,'Cross-Page Data'!$I$4:$J$13,2,FALSE),IF(J7416="solar",VLOOKUP('Form 923'!D7416,'Cross-Page Data'!$I$14:$J$117,2,FALSE),J7416))</f>
        <v>natural gas nonpeaker - preexisting nonretiring</v>
      </c>
      <c r="J7416" t="str">
        <f>VLOOKUP(E7416,'Cross-Page Data'!$D$4:$F$48,3,FALSE)</f>
        <v>natural gas</v>
      </c>
      <c r="K7416" t="b">
        <f t="shared" si="115"/>
        <v>1</v>
      </c>
    </row>
    <row r="7417" spans="1:11">
      <c r="A7417" s="120">
        <v>55397</v>
      </c>
      <c r="B7417" s="121" t="s">
        <v>201</v>
      </c>
      <c r="C7417" s="121" t="s">
        <v>206</v>
      </c>
      <c r="D7417" s="121" t="s">
        <v>61</v>
      </c>
      <c r="E7417" s="121" t="s">
        <v>38</v>
      </c>
      <c r="F7417" s="122">
        <v>32771278</v>
      </c>
      <c r="G7417" s="122">
        <v>3063197</v>
      </c>
      <c r="H7417" s="120">
        <v>2019</v>
      </c>
      <c r="I7417" t="str">
        <f>IF(J7417="natural gas",VLOOKUP(D7417,'Cross-Page Data'!$I$4:$J$13,2,FALSE),IF(J7417="solar",VLOOKUP('Form 923'!D7417,'Cross-Page Data'!$I$14:$J$117,2,FALSE),J7417))</f>
        <v>natural gas nonpeaker - preexisting nonretiring</v>
      </c>
      <c r="J7417" t="str">
        <f>VLOOKUP(E7417,'Cross-Page Data'!$D$4:$F$48,3,FALSE)</f>
        <v>natural gas</v>
      </c>
      <c r="K7417" t="b">
        <f t="shared" si="115"/>
        <v>1</v>
      </c>
    </row>
    <row r="7418" spans="1:11">
      <c r="A7418" s="120">
        <v>55400</v>
      </c>
      <c r="B7418" s="121" t="s">
        <v>205</v>
      </c>
      <c r="C7418" s="121" t="s">
        <v>208</v>
      </c>
      <c r="D7418" s="121" t="s">
        <v>39</v>
      </c>
      <c r="E7418" s="121" t="s">
        <v>38</v>
      </c>
      <c r="F7418" s="122">
        <v>1072559</v>
      </c>
      <c r="G7418" s="122">
        <v>1407129</v>
      </c>
      <c r="H7418" s="120">
        <v>2019</v>
      </c>
      <c r="I7418" t="str">
        <f>IF(J7418="natural gas",VLOOKUP(D7418,'Cross-Page Data'!$I$4:$J$13,2,FALSE),IF(J7418="solar",VLOOKUP('Form 923'!D7418,'Cross-Page Data'!$I$14:$J$117,2,FALSE),J7418))</f>
        <v>natural gas nonpeaker - preexisting nonretiring</v>
      </c>
      <c r="J7418" t="str">
        <f>VLOOKUP(E7418,'Cross-Page Data'!$D$4:$F$48,3,FALSE)</f>
        <v>natural gas</v>
      </c>
      <c r="K7418" t="b">
        <f t="shared" si="115"/>
        <v>0</v>
      </c>
    </row>
    <row r="7419" spans="1:11">
      <c r="A7419" s="120">
        <v>55400</v>
      </c>
      <c r="B7419" s="121" t="s">
        <v>205</v>
      </c>
      <c r="C7419" s="121" t="s">
        <v>208</v>
      </c>
      <c r="D7419" s="121" t="s">
        <v>61</v>
      </c>
      <c r="E7419" s="121" t="s">
        <v>38</v>
      </c>
      <c r="F7419" s="122">
        <v>23999703</v>
      </c>
      <c r="G7419" s="122">
        <v>2438537</v>
      </c>
      <c r="H7419" s="120">
        <v>2019</v>
      </c>
      <c r="I7419" t="str">
        <f>IF(J7419="natural gas",VLOOKUP(D7419,'Cross-Page Data'!$I$4:$J$13,2,FALSE),IF(J7419="solar",VLOOKUP('Form 923'!D7419,'Cross-Page Data'!$I$14:$J$117,2,FALSE),J7419))</f>
        <v>natural gas nonpeaker - preexisting nonretiring</v>
      </c>
      <c r="J7419" t="str">
        <f>VLOOKUP(E7419,'Cross-Page Data'!$D$4:$F$48,3,FALSE)</f>
        <v>natural gas</v>
      </c>
      <c r="K7419" t="b">
        <f t="shared" si="115"/>
        <v>0</v>
      </c>
    </row>
    <row r="7420" spans="1:11">
      <c r="A7420" s="120">
        <v>55401</v>
      </c>
      <c r="B7420" s="121" t="s">
        <v>201</v>
      </c>
      <c r="C7420" s="121" t="s">
        <v>206</v>
      </c>
      <c r="D7420" s="121" t="s">
        <v>73</v>
      </c>
      <c r="E7420" s="121" t="s">
        <v>38</v>
      </c>
      <c r="F7420" s="122">
        <v>6183506</v>
      </c>
      <c r="G7420" s="122">
        <v>572939</v>
      </c>
      <c r="H7420" s="120">
        <v>2019</v>
      </c>
      <c r="I7420" t="str">
        <f>IF(J7420="natural gas",VLOOKUP(D7420,'Cross-Page Data'!$I$4:$J$13,2,FALSE),IF(J7420="solar",VLOOKUP('Form 923'!D7420,'Cross-Page Data'!$I$14:$J$117,2,FALSE),J7420))</f>
        <v>natural gas peaker</v>
      </c>
      <c r="J7420" t="str">
        <f>VLOOKUP(E7420,'Cross-Page Data'!$D$4:$F$48,3,FALSE)</f>
        <v>natural gas</v>
      </c>
      <c r="K7420" t="b">
        <f t="shared" si="115"/>
        <v>1</v>
      </c>
    </row>
    <row r="7421" spans="1:11">
      <c r="A7421" s="120">
        <v>55402</v>
      </c>
      <c r="B7421" s="121" t="s">
        <v>201</v>
      </c>
      <c r="C7421" s="121" t="s">
        <v>202</v>
      </c>
      <c r="D7421" s="121" t="s">
        <v>73</v>
      </c>
      <c r="E7421" s="121" t="s">
        <v>38</v>
      </c>
      <c r="F7421" s="122">
        <v>8286154</v>
      </c>
      <c r="G7421" s="122">
        <v>742920</v>
      </c>
      <c r="H7421" s="120">
        <v>2019</v>
      </c>
      <c r="I7421" t="str">
        <f>IF(J7421="natural gas",VLOOKUP(D7421,'Cross-Page Data'!$I$4:$J$13,2,FALSE),IF(J7421="solar",VLOOKUP('Form 923'!D7421,'Cross-Page Data'!$I$14:$J$117,2,FALSE),J7421))</f>
        <v>natural gas peaker</v>
      </c>
      <c r="J7421" t="str">
        <f>VLOOKUP(E7421,'Cross-Page Data'!$D$4:$F$48,3,FALSE)</f>
        <v>natural gas</v>
      </c>
      <c r="K7421" t="b">
        <f t="shared" si="115"/>
        <v>1</v>
      </c>
    </row>
    <row r="7422" spans="1:11">
      <c r="A7422" s="120">
        <v>55404</v>
      </c>
      <c r="B7422" s="121" t="s">
        <v>205</v>
      </c>
      <c r="C7422" s="121" t="s">
        <v>208</v>
      </c>
      <c r="D7422" s="121" t="s">
        <v>39</v>
      </c>
      <c r="E7422" s="121" t="s">
        <v>38</v>
      </c>
      <c r="F7422" s="122">
        <v>859764</v>
      </c>
      <c r="G7422" s="122">
        <v>813467</v>
      </c>
      <c r="H7422" s="120">
        <v>2019</v>
      </c>
      <c r="I7422" t="str">
        <f>IF(J7422="natural gas",VLOOKUP(D7422,'Cross-Page Data'!$I$4:$J$13,2,FALSE),IF(J7422="solar",VLOOKUP('Form 923'!D7422,'Cross-Page Data'!$I$14:$J$117,2,FALSE),J7422))</f>
        <v>natural gas nonpeaker - preexisting nonretiring</v>
      </c>
      <c r="J7422" t="str">
        <f>VLOOKUP(E7422,'Cross-Page Data'!$D$4:$F$48,3,FALSE)</f>
        <v>natural gas</v>
      </c>
      <c r="K7422" t="b">
        <f t="shared" si="115"/>
        <v>0</v>
      </c>
    </row>
    <row r="7423" spans="1:11">
      <c r="A7423" s="120">
        <v>55404</v>
      </c>
      <c r="B7423" s="121" t="s">
        <v>205</v>
      </c>
      <c r="C7423" s="121" t="s">
        <v>208</v>
      </c>
      <c r="D7423" s="121" t="s">
        <v>61</v>
      </c>
      <c r="E7423" s="121" t="s">
        <v>38</v>
      </c>
      <c r="F7423" s="122">
        <v>18608534</v>
      </c>
      <c r="G7423" s="122">
        <v>2156960</v>
      </c>
      <c r="H7423" s="120">
        <v>2019</v>
      </c>
      <c r="I7423" t="str">
        <f>IF(J7423="natural gas",VLOOKUP(D7423,'Cross-Page Data'!$I$4:$J$13,2,FALSE),IF(J7423="solar",VLOOKUP('Form 923'!D7423,'Cross-Page Data'!$I$14:$J$117,2,FALSE),J7423))</f>
        <v>natural gas nonpeaker - preexisting nonretiring</v>
      </c>
      <c r="J7423" t="str">
        <f>VLOOKUP(E7423,'Cross-Page Data'!$D$4:$F$48,3,FALSE)</f>
        <v>natural gas</v>
      </c>
      <c r="K7423" t="b">
        <f t="shared" si="115"/>
        <v>0</v>
      </c>
    </row>
    <row r="7424" spans="1:11">
      <c r="A7424" s="120">
        <v>55405</v>
      </c>
      <c r="B7424" s="121" t="s">
        <v>201</v>
      </c>
      <c r="C7424" s="121" t="s">
        <v>206</v>
      </c>
      <c r="D7424" s="121" t="s">
        <v>39</v>
      </c>
      <c r="E7424" s="121" t="s">
        <v>70</v>
      </c>
      <c r="F7424" s="122">
        <v>0</v>
      </c>
      <c r="G7424" s="122">
        <v>0</v>
      </c>
      <c r="H7424" s="120">
        <v>2019</v>
      </c>
      <c r="I7424" t="str">
        <f>IF(J7424="natural gas",VLOOKUP(D7424,'Cross-Page Data'!$I$4:$J$13,2,FALSE),IF(J7424="solar",VLOOKUP('Form 923'!D7424,'Cross-Page Data'!$I$14:$J$117,2,FALSE),J7424))</f>
        <v>heavy or residual fuel oil</v>
      </c>
      <c r="J7424" t="str">
        <f>VLOOKUP(E7424,'Cross-Page Data'!$D$4:$F$48,3,FALSE)</f>
        <v>heavy or residual fuel oil</v>
      </c>
      <c r="K7424" t="b">
        <f t="shared" si="115"/>
        <v>1</v>
      </c>
    </row>
    <row r="7425" spans="1:11">
      <c r="A7425" s="120">
        <v>55405</v>
      </c>
      <c r="B7425" s="121" t="s">
        <v>201</v>
      </c>
      <c r="C7425" s="121" t="s">
        <v>206</v>
      </c>
      <c r="D7425" s="121" t="s">
        <v>39</v>
      </c>
      <c r="E7425" s="121" t="s">
        <v>38</v>
      </c>
      <c r="F7425" s="122">
        <v>0</v>
      </c>
      <c r="G7425" s="122">
        <v>1017181</v>
      </c>
      <c r="H7425" s="120">
        <v>2019</v>
      </c>
      <c r="I7425" t="str">
        <f>IF(J7425="natural gas",VLOOKUP(D7425,'Cross-Page Data'!$I$4:$J$13,2,FALSE),IF(J7425="solar",VLOOKUP('Form 923'!D7425,'Cross-Page Data'!$I$14:$J$117,2,FALSE),J7425))</f>
        <v>natural gas nonpeaker - preexisting nonretiring</v>
      </c>
      <c r="J7425" t="str">
        <f>VLOOKUP(E7425,'Cross-Page Data'!$D$4:$F$48,3,FALSE)</f>
        <v>natural gas</v>
      </c>
      <c r="K7425" t="b">
        <f t="shared" si="115"/>
        <v>1</v>
      </c>
    </row>
    <row r="7426" spans="1:11">
      <c r="A7426" s="120">
        <v>55405</v>
      </c>
      <c r="B7426" s="121" t="s">
        <v>201</v>
      </c>
      <c r="C7426" s="121" t="s">
        <v>206</v>
      </c>
      <c r="D7426" s="121" t="s">
        <v>61</v>
      </c>
      <c r="E7426" s="121" t="s">
        <v>70</v>
      </c>
      <c r="F7426" s="122">
        <v>0</v>
      </c>
      <c r="G7426" s="122">
        <v>0</v>
      </c>
      <c r="H7426" s="120">
        <v>2019</v>
      </c>
      <c r="I7426" t="str">
        <f>IF(J7426="natural gas",VLOOKUP(D7426,'Cross-Page Data'!$I$4:$J$13,2,FALSE),IF(J7426="solar",VLOOKUP('Form 923'!D7426,'Cross-Page Data'!$I$14:$J$117,2,FALSE),J7426))</f>
        <v>heavy or residual fuel oil</v>
      </c>
      <c r="J7426" t="str">
        <f>VLOOKUP(E7426,'Cross-Page Data'!$D$4:$F$48,3,FALSE)</f>
        <v>heavy or residual fuel oil</v>
      </c>
      <c r="K7426" t="b">
        <f t="shared" si="115"/>
        <v>1</v>
      </c>
    </row>
    <row r="7427" spans="1:11">
      <c r="A7427" s="120">
        <v>55405</v>
      </c>
      <c r="B7427" s="121" t="s">
        <v>201</v>
      </c>
      <c r="C7427" s="121" t="s">
        <v>206</v>
      </c>
      <c r="D7427" s="121" t="s">
        <v>61</v>
      </c>
      <c r="E7427" s="121" t="s">
        <v>38</v>
      </c>
      <c r="F7427" s="122">
        <v>21438792</v>
      </c>
      <c r="G7427" s="122">
        <v>1899966</v>
      </c>
      <c r="H7427" s="120">
        <v>2019</v>
      </c>
      <c r="I7427" t="str">
        <f>IF(J7427="natural gas",VLOOKUP(D7427,'Cross-Page Data'!$I$4:$J$13,2,FALSE),IF(J7427="solar",VLOOKUP('Form 923'!D7427,'Cross-Page Data'!$I$14:$J$117,2,FALSE),J7427))</f>
        <v>natural gas nonpeaker - preexisting nonretiring</v>
      </c>
      <c r="J7427" t="str">
        <f>VLOOKUP(E7427,'Cross-Page Data'!$D$4:$F$48,3,FALSE)</f>
        <v>natural gas</v>
      </c>
      <c r="K7427" t="b">
        <f t="shared" si="115"/>
        <v>1</v>
      </c>
    </row>
    <row r="7428" spans="1:11">
      <c r="A7428" s="120">
        <v>55406</v>
      </c>
      <c r="B7428" s="121" t="s">
        <v>201</v>
      </c>
      <c r="C7428" s="121" t="s">
        <v>206</v>
      </c>
      <c r="D7428" s="121" t="s">
        <v>39</v>
      </c>
      <c r="E7428" s="121" t="s">
        <v>38</v>
      </c>
      <c r="F7428" s="122">
        <v>4672</v>
      </c>
      <c r="G7428" s="122">
        <v>758628</v>
      </c>
      <c r="H7428" s="120">
        <v>2019</v>
      </c>
      <c r="I7428" t="str">
        <f>IF(J7428="natural gas",VLOOKUP(D7428,'Cross-Page Data'!$I$4:$J$13,2,FALSE),IF(J7428="solar",VLOOKUP('Form 923'!D7428,'Cross-Page Data'!$I$14:$J$117,2,FALSE),J7428))</f>
        <v>natural gas nonpeaker - preexisting nonretiring</v>
      </c>
      <c r="J7428" t="str">
        <f>VLOOKUP(E7428,'Cross-Page Data'!$D$4:$F$48,3,FALSE)</f>
        <v>natural gas</v>
      </c>
      <c r="K7428" t="b">
        <f t="shared" si="115"/>
        <v>1</v>
      </c>
    </row>
    <row r="7429" spans="1:11">
      <c r="A7429" s="120">
        <v>55406</v>
      </c>
      <c r="B7429" s="121" t="s">
        <v>201</v>
      </c>
      <c r="C7429" s="121" t="s">
        <v>206</v>
      </c>
      <c r="D7429" s="121" t="s">
        <v>61</v>
      </c>
      <c r="E7429" s="121" t="s">
        <v>38</v>
      </c>
      <c r="F7429" s="122">
        <v>15509082</v>
      </c>
      <c r="G7429" s="122">
        <v>1376399</v>
      </c>
      <c r="H7429" s="120">
        <v>2019</v>
      </c>
      <c r="I7429" t="str">
        <f>IF(J7429="natural gas",VLOOKUP(D7429,'Cross-Page Data'!$I$4:$J$13,2,FALSE),IF(J7429="solar",VLOOKUP('Form 923'!D7429,'Cross-Page Data'!$I$14:$J$117,2,FALSE),J7429))</f>
        <v>natural gas nonpeaker - preexisting nonretiring</v>
      </c>
      <c r="J7429" t="str">
        <f>VLOOKUP(E7429,'Cross-Page Data'!$D$4:$F$48,3,FALSE)</f>
        <v>natural gas</v>
      </c>
      <c r="K7429" t="b">
        <f t="shared" si="115"/>
        <v>1</v>
      </c>
    </row>
    <row r="7430" spans="1:11">
      <c r="A7430" s="120">
        <v>55409</v>
      </c>
      <c r="B7430" s="121" t="s">
        <v>201</v>
      </c>
      <c r="C7430" s="121" t="s">
        <v>206</v>
      </c>
      <c r="D7430" s="121" t="s">
        <v>73</v>
      </c>
      <c r="E7430" s="121" t="s">
        <v>70</v>
      </c>
      <c r="F7430" s="122">
        <v>32771</v>
      </c>
      <c r="G7430" s="122">
        <v>2454.316</v>
      </c>
      <c r="H7430" s="120">
        <v>2019</v>
      </c>
      <c r="I7430" t="str">
        <f>IF(J7430="natural gas",VLOOKUP(D7430,'Cross-Page Data'!$I$4:$J$13,2,FALSE),IF(J7430="solar",VLOOKUP('Form 923'!D7430,'Cross-Page Data'!$I$14:$J$117,2,FALSE),J7430))</f>
        <v>heavy or residual fuel oil</v>
      </c>
      <c r="J7430" t="str">
        <f>VLOOKUP(E7430,'Cross-Page Data'!$D$4:$F$48,3,FALSE)</f>
        <v>heavy or residual fuel oil</v>
      </c>
      <c r="K7430" t="b">
        <f t="shared" si="115"/>
        <v>1</v>
      </c>
    </row>
    <row r="7431" spans="1:11">
      <c r="A7431" s="120">
        <v>55409</v>
      </c>
      <c r="B7431" s="121" t="s">
        <v>201</v>
      </c>
      <c r="C7431" s="121" t="s">
        <v>206</v>
      </c>
      <c r="D7431" s="121" t="s">
        <v>73</v>
      </c>
      <c r="E7431" s="121" t="s">
        <v>38</v>
      </c>
      <c r="F7431" s="122">
        <v>3576477</v>
      </c>
      <c r="G7431" s="122">
        <v>332467.68</v>
      </c>
      <c r="H7431" s="120">
        <v>2019</v>
      </c>
      <c r="I7431" t="str">
        <f>IF(J7431="natural gas",VLOOKUP(D7431,'Cross-Page Data'!$I$4:$J$13,2,FALSE),IF(J7431="solar",VLOOKUP('Form 923'!D7431,'Cross-Page Data'!$I$14:$J$117,2,FALSE),J7431))</f>
        <v>natural gas peaker</v>
      </c>
      <c r="J7431" t="str">
        <f>VLOOKUP(E7431,'Cross-Page Data'!$D$4:$F$48,3,FALSE)</f>
        <v>natural gas</v>
      </c>
      <c r="K7431" t="b">
        <f t="shared" ref="K7431:K7494" si="116">IF(AND($N$6=FALSE,OR(C7431="Commercial NAICS Cogen",C7431="Industrial NAICS Cogen",C7431="NAICS-22 Cogen")),FALSE,IF(AND($N$7=FALSE,OR(C7431="Commercial NAICS Cogen",C7431="Commercial NAICS Non-Cogen",C7431="industrial NAICS Cogen",C7431="industrial NAICS non-cogen")),FALSE,TRUE))</f>
        <v>1</v>
      </c>
    </row>
    <row r="7432" spans="1:11">
      <c r="A7432" s="120">
        <v>55411</v>
      </c>
      <c r="B7432" s="121" t="s">
        <v>201</v>
      </c>
      <c r="C7432" s="121" t="s">
        <v>206</v>
      </c>
      <c r="D7432" s="121" t="s">
        <v>39</v>
      </c>
      <c r="E7432" s="121" t="s">
        <v>38</v>
      </c>
      <c r="F7432" s="122">
        <v>829702</v>
      </c>
      <c r="G7432" s="122">
        <v>1828107</v>
      </c>
      <c r="H7432" s="120">
        <v>2019</v>
      </c>
      <c r="I7432" t="str">
        <f>IF(J7432="natural gas",VLOOKUP(D7432,'Cross-Page Data'!$I$4:$J$13,2,FALSE),IF(J7432="solar",VLOOKUP('Form 923'!D7432,'Cross-Page Data'!$I$14:$J$117,2,FALSE),J7432))</f>
        <v>natural gas nonpeaker - preexisting nonretiring</v>
      </c>
      <c r="J7432" t="str">
        <f>VLOOKUP(E7432,'Cross-Page Data'!$D$4:$F$48,3,FALSE)</f>
        <v>natural gas</v>
      </c>
      <c r="K7432" t="b">
        <f t="shared" si="116"/>
        <v>1</v>
      </c>
    </row>
    <row r="7433" spans="1:11">
      <c r="A7433" s="120">
        <v>55411</v>
      </c>
      <c r="B7433" s="121" t="s">
        <v>201</v>
      </c>
      <c r="C7433" s="121" t="s">
        <v>206</v>
      </c>
      <c r="D7433" s="121" t="s">
        <v>61</v>
      </c>
      <c r="E7433" s="121" t="s">
        <v>38</v>
      </c>
      <c r="F7433" s="122">
        <v>36069174</v>
      </c>
      <c r="G7433" s="122">
        <v>3207066</v>
      </c>
      <c r="H7433" s="120">
        <v>2019</v>
      </c>
      <c r="I7433" t="str">
        <f>IF(J7433="natural gas",VLOOKUP(D7433,'Cross-Page Data'!$I$4:$J$13,2,FALSE),IF(J7433="solar",VLOOKUP('Form 923'!D7433,'Cross-Page Data'!$I$14:$J$117,2,FALSE),J7433))</f>
        <v>natural gas nonpeaker - preexisting nonretiring</v>
      </c>
      <c r="J7433" t="str">
        <f>VLOOKUP(E7433,'Cross-Page Data'!$D$4:$F$48,3,FALSE)</f>
        <v>natural gas</v>
      </c>
      <c r="K7433" t="b">
        <f t="shared" si="116"/>
        <v>1</v>
      </c>
    </row>
    <row r="7434" spans="1:11">
      <c r="A7434" s="120">
        <v>55412</v>
      </c>
      <c r="B7434" s="121" t="s">
        <v>201</v>
      </c>
      <c r="C7434" s="121" t="s">
        <v>202</v>
      </c>
      <c r="D7434" s="121" t="s">
        <v>39</v>
      </c>
      <c r="E7434" s="121" t="s">
        <v>38</v>
      </c>
      <c r="F7434" s="122">
        <v>1000324</v>
      </c>
      <c r="G7434" s="122">
        <v>900410</v>
      </c>
      <c r="H7434" s="120">
        <v>2019</v>
      </c>
      <c r="I7434" t="str">
        <f>IF(J7434="natural gas",VLOOKUP(D7434,'Cross-Page Data'!$I$4:$J$13,2,FALSE),IF(J7434="solar",VLOOKUP('Form 923'!D7434,'Cross-Page Data'!$I$14:$J$117,2,FALSE),J7434))</f>
        <v>natural gas nonpeaker - preexisting nonretiring</v>
      </c>
      <c r="J7434" t="str">
        <f>VLOOKUP(E7434,'Cross-Page Data'!$D$4:$F$48,3,FALSE)</f>
        <v>natural gas</v>
      </c>
      <c r="K7434" t="b">
        <f t="shared" si="116"/>
        <v>1</v>
      </c>
    </row>
    <row r="7435" spans="1:11">
      <c r="A7435" s="120">
        <v>55412</v>
      </c>
      <c r="B7435" s="121" t="s">
        <v>201</v>
      </c>
      <c r="C7435" s="121" t="s">
        <v>202</v>
      </c>
      <c r="D7435" s="121" t="s">
        <v>61</v>
      </c>
      <c r="E7435" s="121" t="s">
        <v>38</v>
      </c>
      <c r="F7435" s="122">
        <v>15132015</v>
      </c>
      <c r="G7435" s="122">
        <v>1313742</v>
      </c>
      <c r="H7435" s="120">
        <v>2019</v>
      </c>
      <c r="I7435" t="str">
        <f>IF(J7435="natural gas",VLOOKUP(D7435,'Cross-Page Data'!$I$4:$J$13,2,FALSE),IF(J7435="solar",VLOOKUP('Form 923'!D7435,'Cross-Page Data'!$I$14:$J$117,2,FALSE),J7435))</f>
        <v>natural gas nonpeaker - preexisting nonretiring</v>
      </c>
      <c r="J7435" t="str">
        <f>VLOOKUP(E7435,'Cross-Page Data'!$D$4:$F$48,3,FALSE)</f>
        <v>natural gas</v>
      </c>
      <c r="K7435" t="b">
        <f t="shared" si="116"/>
        <v>1</v>
      </c>
    </row>
    <row r="7436" spans="1:11">
      <c r="A7436" s="120">
        <v>55414</v>
      </c>
      <c r="B7436" s="121" t="s">
        <v>201</v>
      </c>
      <c r="C7436" s="121" t="s">
        <v>206</v>
      </c>
      <c r="D7436" s="121" t="s">
        <v>73</v>
      </c>
      <c r="E7436" s="121" t="s">
        <v>70</v>
      </c>
      <c r="F7436" s="122">
        <v>5475</v>
      </c>
      <c r="G7436" s="122">
        <v>490.442</v>
      </c>
      <c r="H7436" s="120">
        <v>2019</v>
      </c>
      <c r="I7436" t="str">
        <f>IF(J7436="natural gas",VLOOKUP(D7436,'Cross-Page Data'!$I$4:$J$13,2,FALSE),IF(J7436="solar",VLOOKUP('Form 923'!D7436,'Cross-Page Data'!$I$14:$J$117,2,FALSE),J7436))</f>
        <v>heavy or residual fuel oil</v>
      </c>
      <c r="J7436" t="str">
        <f>VLOOKUP(E7436,'Cross-Page Data'!$D$4:$F$48,3,FALSE)</f>
        <v>heavy or residual fuel oil</v>
      </c>
      <c r="K7436" t="b">
        <f t="shared" si="116"/>
        <v>1</v>
      </c>
    </row>
    <row r="7437" spans="1:11">
      <c r="A7437" s="120">
        <v>55414</v>
      </c>
      <c r="B7437" s="121" t="s">
        <v>201</v>
      </c>
      <c r="C7437" s="121" t="s">
        <v>206</v>
      </c>
      <c r="D7437" s="121" t="s">
        <v>73</v>
      </c>
      <c r="E7437" s="121" t="s">
        <v>38</v>
      </c>
      <c r="F7437" s="122">
        <v>2760994</v>
      </c>
      <c r="G7437" s="122">
        <v>252481.56</v>
      </c>
      <c r="H7437" s="120">
        <v>2019</v>
      </c>
      <c r="I7437" t="str">
        <f>IF(J7437="natural gas",VLOOKUP(D7437,'Cross-Page Data'!$I$4:$J$13,2,FALSE),IF(J7437="solar",VLOOKUP('Form 923'!D7437,'Cross-Page Data'!$I$14:$J$117,2,FALSE),J7437))</f>
        <v>natural gas peaker</v>
      </c>
      <c r="J7437" t="str">
        <f>VLOOKUP(E7437,'Cross-Page Data'!$D$4:$F$48,3,FALSE)</f>
        <v>natural gas</v>
      </c>
      <c r="K7437" t="b">
        <f t="shared" si="116"/>
        <v>1</v>
      </c>
    </row>
    <row r="7438" spans="1:11">
      <c r="A7438" s="120">
        <v>55415</v>
      </c>
      <c r="B7438" s="121" t="s">
        <v>201</v>
      </c>
      <c r="C7438" s="121" t="s">
        <v>206</v>
      </c>
      <c r="D7438" s="121" t="s">
        <v>73</v>
      </c>
      <c r="E7438" s="121" t="s">
        <v>70</v>
      </c>
      <c r="F7438" s="122">
        <v>20790</v>
      </c>
      <c r="G7438" s="122">
        <v>1923.249</v>
      </c>
      <c r="H7438" s="120">
        <v>2019</v>
      </c>
      <c r="I7438" t="str">
        <f>IF(J7438="natural gas",VLOOKUP(D7438,'Cross-Page Data'!$I$4:$J$13,2,FALSE),IF(J7438="solar",VLOOKUP('Form 923'!D7438,'Cross-Page Data'!$I$14:$J$117,2,FALSE),J7438))</f>
        <v>heavy or residual fuel oil</v>
      </c>
      <c r="J7438" t="str">
        <f>VLOOKUP(E7438,'Cross-Page Data'!$D$4:$F$48,3,FALSE)</f>
        <v>heavy or residual fuel oil</v>
      </c>
      <c r="K7438" t="b">
        <f t="shared" si="116"/>
        <v>1</v>
      </c>
    </row>
    <row r="7439" spans="1:11">
      <c r="A7439" s="120">
        <v>55415</v>
      </c>
      <c r="B7439" s="121" t="s">
        <v>201</v>
      </c>
      <c r="C7439" s="121" t="s">
        <v>206</v>
      </c>
      <c r="D7439" s="121" t="s">
        <v>73</v>
      </c>
      <c r="E7439" s="121" t="s">
        <v>38</v>
      </c>
      <c r="F7439" s="122">
        <v>8728773</v>
      </c>
      <c r="G7439" s="122">
        <v>807981.75</v>
      </c>
      <c r="H7439" s="120">
        <v>2019</v>
      </c>
      <c r="I7439" t="str">
        <f>IF(J7439="natural gas",VLOOKUP(D7439,'Cross-Page Data'!$I$4:$J$13,2,FALSE),IF(J7439="solar",VLOOKUP('Form 923'!D7439,'Cross-Page Data'!$I$14:$J$117,2,FALSE),J7439))</f>
        <v>natural gas peaker</v>
      </c>
      <c r="J7439" t="str">
        <f>VLOOKUP(E7439,'Cross-Page Data'!$D$4:$F$48,3,FALSE)</f>
        <v>natural gas</v>
      </c>
      <c r="K7439" t="b">
        <f t="shared" si="116"/>
        <v>1</v>
      </c>
    </row>
    <row r="7440" spans="1:11">
      <c r="A7440" s="120">
        <v>55417</v>
      </c>
      <c r="B7440" s="121" t="s">
        <v>201</v>
      </c>
      <c r="C7440" s="121" t="s">
        <v>202</v>
      </c>
      <c r="D7440" s="121" t="s">
        <v>73</v>
      </c>
      <c r="E7440" s="121" t="s">
        <v>38</v>
      </c>
      <c r="F7440" s="122">
        <v>33247</v>
      </c>
      <c r="G7440" s="122">
        <v>2369</v>
      </c>
      <c r="H7440" s="120">
        <v>2019</v>
      </c>
      <c r="I7440" t="str">
        <f>IF(J7440="natural gas",VLOOKUP(D7440,'Cross-Page Data'!$I$4:$J$13,2,FALSE),IF(J7440="solar",VLOOKUP('Form 923'!D7440,'Cross-Page Data'!$I$14:$J$117,2,FALSE),J7440))</f>
        <v>natural gas peaker</v>
      </c>
      <c r="J7440" t="str">
        <f>VLOOKUP(E7440,'Cross-Page Data'!$D$4:$F$48,3,FALSE)</f>
        <v>natural gas</v>
      </c>
      <c r="K7440" t="b">
        <f t="shared" si="116"/>
        <v>1</v>
      </c>
    </row>
    <row r="7441" spans="1:11">
      <c r="A7441" s="120">
        <v>55418</v>
      </c>
      <c r="B7441" s="121" t="s">
        <v>201</v>
      </c>
      <c r="C7441" s="121" t="s">
        <v>202</v>
      </c>
      <c r="D7441" s="121" t="s">
        <v>39</v>
      </c>
      <c r="E7441" s="121" t="s">
        <v>38</v>
      </c>
      <c r="F7441" s="122">
        <v>2531585</v>
      </c>
      <c r="G7441" s="122">
        <v>1241708</v>
      </c>
      <c r="H7441" s="120">
        <v>2019</v>
      </c>
      <c r="I7441" t="str">
        <f>IF(J7441="natural gas",VLOOKUP(D7441,'Cross-Page Data'!$I$4:$J$13,2,FALSE),IF(J7441="solar",VLOOKUP('Form 923'!D7441,'Cross-Page Data'!$I$14:$J$117,2,FALSE),J7441))</f>
        <v>natural gas nonpeaker - preexisting nonretiring</v>
      </c>
      <c r="J7441" t="str">
        <f>VLOOKUP(E7441,'Cross-Page Data'!$D$4:$F$48,3,FALSE)</f>
        <v>natural gas</v>
      </c>
      <c r="K7441" t="b">
        <f t="shared" si="116"/>
        <v>1</v>
      </c>
    </row>
    <row r="7442" spans="1:11">
      <c r="A7442" s="120">
        <v>55418</v>
      </c>
      <c r="B7442" s="121" t="s">
        <v>201</v>
      </c>
      <c r="C7442" s="121" t="s">
        <v>202</v>
      </c>
      <c r="D7442" s="121" t="s">
        <v>61</v>
      </c>
      <c r="E7442" s="121" t="s">
        <v>38</v>
      </c>
      <c r="F7442" s="122">
        <v>19278104</v>
      </c>
      <c r="G7442" s="122">
        <v>1695997</v>
      </c>
      <c r="H7442" s="120">
        <v>2019</v>
      </c>
      <c r="I7442" t="str">
        <f>IF(J7442="natural gas",VLOOKUP(D7442,'Cross-Page Data'!$I$4:$J$13,2,FALSE),IF(J7442="solar",VLOOKUP('Form 923'!D7442,'Cross-Page Data'!$I$14:$J$117,2,FALSE),J7442))</f>
        <v>natural gas nonpeaker - preexisting nonretiring</v>
      </c>
      <c r="J7442" t="str">
        <f>VLOOKUP(E7442,'Cross-Page Data'!$D$4:$F$48,3,FALSE)</f>
        <v>natural gas</v>
      </c>
      <c r="K7442" t="b">
        <f t="shared" si="116"/>
        <v>1</v>
      </c>
    </row>
    <row r="7443" spans="1:11">
      <c r="A7443" s="120">
        <v>55419</v>
      </c>
      <c r="B7443" s="121" t="s">
        <v>205</v>
      </c>
      <c r="C7443" s="121" t="s">
        <v>209</v>
      </c>
      <c r="D7443" s="121" t="s">
        <v>39</v>
      </c>
      <c r="E7443" s="121" t="s">
        <v>38</v>
      </c>
      <c r="F7443" s="122">
        <v>0</v>
      </c>
      <c r="G7443" s="122">
        <v>217347.02</v>
      </c>
      <c r="H7443" s="120">
        <v>2019</v>
      </c>
      <c r="I7443" t="str">
        <f>IF(J7443="natural gas",VLOOKUP(D7443,'Cross-Page Data'!$I$4:$J$13,2,FALSE),IF(J7443="solar",VLOOKUP('Form 923'!D7443,'Cross-Page Data'!$I$14:$J$117,2,FALSE),J7443))</f>
        <v>natural gas nonpeaker - preexisting nonretiring</v>
      </c>
      <c r="J7443" t="str">
        <f>VLOOKUP(E7443,'Cross-Page Data'!$D$4:$F$48,3,FALSE)</f>
        <v>natural gas</v>
      </c>
      <c r="K7443" t="b">
        <f t="shared" si="116"/>
        <v>0</v>
      </c>
    </row>
    <row r="7444" spans="1:11">
      <c r="A7444" s="120">
        <v>55419</v>
      </c>
      <c r="B7444" s="121" t="s">
        <v>205</v>
      </c>
      <c r="C7444" s="121" t="s">
        <v>209</v>
      </c>
      <c r="D7444" s="121" t="s">
        <v>39</v>
      </c>
      <c r="E7444" s="121" t="s">
        <v>140</v>
      </c>
      <c r="F7444" s="122">
        <v>312229</v>
      </c>
      <c r="G7444" s="122">
        <v>34545.976</v>
      </c>
      <c r="H7444" s="120">
        <v>2019</v>
      </c>
      <c r="I7444" t="str">
        <f>IF(J7444="natural gas",VLOOKUP(D7444,'Cross-Page Data'!$I$4:$J$13,2,FALSE),IF(J7444="solar",VLOOKUP('Form 923'!D7444,'Cross-Page Data'!$I$14:$J$117,2,FALSE),J7444))</f>
        <v>other</v>
      </c>
      <c r="J7444" t="str">
        <f>VLOOKUP(E7444,'Cross-Page Data'!$D$4:$F$48,3,FALSE)</f>
        <v>other</v>
      </c>
      <c r="K7444" t="b">
        <f t="shared" si="116"/>
        <v>0</v>
      </c>
    </row>
    <row r="7445" spans="1:11">
      <c r="A7445" s="120">
        <v>55419</v>
      </c>
      <c r="B7445" s="121" t="s">
        <v>205</v>
      </c>
      <c r="C7445" s="121" t="s">
        <v>209</v>
      </c>
      <c r="D7445" s="121" t="s">
        <v>39</v>
      </c>
      <c r="E7445" s="121" t="s">
        <v>142</v>
      </c>
      <c r="F7445" s="122">
        <v>0</v>
      </c>
      <c r="G7445" s="122">
        <v>0</v>
      </c>
      <c r="H7445" s="120">
        <v>2019</v>
      </c>
      <c r="I7445" t="str">
        <f>IF(J7445="natural gas",VLOOKUP(D7445,'Cross-Page Data'!$I$4:$J$13,2,FALSE),IF(J7445="solar",VLOOKUP('Form 923'!D7445,'Cross-Page Data'!$I$14:$J$117,2,FALSE),J7445))</f>
        <v>other</v>
      </c>
      <c r="J7445" t="str">
        <f>VLOOKUP(E7445,'Cross-Page Data'!$D$4:$F$48,3,FALSE)</f>
        <v>other</v>
      </c>
      <c r="K7445" t="b">
        <f t="shared" si="116"/>
        <v>0</v>
      </c>
    </row>
    <row r="7446" spans="1:11">
      <c r="A7446" s="120">
        <v>55419</v>
      </c>
      <c r="B7446" s="121" t="s">
        <v>205</v>
      </c>
      <c r="C7446" s="121" t="s">
        <v>209</v>
      </c>
      <c r="D7446" s="121" t="s">
        <v>61</v>
      </c>
      <c r="E7446" s="121" t="s">
        <v>38</v>
      </c>
      <c r="F7446" s="122">
        <v>41332604</v>
      </c>
      <c r="G7446" s="122">
        <v>5089884.6</v>
      </c>
      <c r="H7446" s="120">
        <v>2019</v>
      </c>
      <c r="I7446" t="str">
        <f>IF(J7446="natural gas",VLOOKUP(D7446,'Cross-Page Data'!$I$4:$J$13,2,FALSE),IF(J7446="solar",VLOOKUP('Form 923'!D7446,'Cross-Page Data'!$I$14:$J$117,2,FALSE),J7446))</f>
        <v>natural gas nonpeaker - preexisting nonretiring</v>
      </c>
      <c r="J7446" t="str">
        <f>VLOOKUP(E7446,'Cross-Page Data'!$D$4:$F$48,3,FALSE)</f>
        <v>natural gas</v>
      </c>
      <c r="K7446" t="b">
        <f t="shared" si="116"/>
        <v>0</v>
      </c>
    </row>
    <row r="7447" spans="1:11">
      <c r="A7447" s="120">
        <v>55419</v>
      </c>
      <c r="B7447" s="121" t="s">
        <v>205</v>
      </c>
      <c r="C7447" s="121" t="s">
        <v>209</v>
      </c>
      <c r="D7447" s="121" t="s">
        <v>61</v>
      </c>
      <c r="E7447" s="121" t="s">
        <v>140</v>
      </c>
      <c r="F7447" s="122">
        <v>706</v>
      </c>
      <c r="G7447" s="122">
        <v>91.376</v>
      </c>
      <c r="H7447" s="120">
        <v>2019</v>
      </c>
      <c r="I7447" t="str">
        <f>IF(J7447="natural gas",VLOOKUP(D7447,'Cross-Page Data'!$I$4:$J$13,2,FALSE),IF(J7447="solar",VLOOKUP('Form 923'!D7447,'Cross-Page Data'!$I$14:$J$117,2,FALSE),J7447))</f>
        <v>other</v>
      </c>
      <c r="J7447" t="str">
        <f>VLOOKUP(E7447,'Cross-Page Data'!$D$4:$F$48,3,FALSE)</f>
        <v>other</v>
      </c>
      <c r="K7447" t="b">
        <f t="shared" si="116"/>
        <v>0</v>
      </c>
    </row>
    <row r="7448" spans="1:11">
      <c r="A7448" s="120">
        <v>55419</v>
      </c>
      <c r="B7448" s="121" t="s">
        <v>205</v>
      </c>
      <c r="C7448" s="121" t="s">
        <v>209</v>
      </c>
      <c r="D7448" s="121" t="s">
        <v>61</v>
      </c>
      <c r="E7448" s="121" t="s">
        <v>142</v>
      </c>
      <c r="F7448" s="122">
        <v>0</v>
      </c>
      <c r="G7448" s="122">
        <v>0</v>
      </c>
      <c r="H7448" s="120">
        <v>2019</v>
      </c>
      <c r="I7448" t="str">
        <f>IF(J7448="natural gas",VLOOKUP(D7448,'Cross-Page Data'!$I$4:$J$13,2,FALSE),IF(J7448="solar",VLOOKUP('Form 923'!D7448,'Cross-Page Data'!$I$14:$J$117,2,FALSE),J7448))</f>
        <v>other</v>
      </c>
      <c r="J7448" t="str">
        <f>VLOOKUP(E7448,'Cross-Page Data'!$D$4:$F$48,3,FALSE)</f>
        <v>other</v>
      </c>
      <c r="K7448" t="b">
        <f t="shared" si="116"/>
        <v>0</v>
      </c>
    </row>
    <row r="7449" spans="1:11">
      <c r="A7449" s="120">
        <v>55429</v>
      </c>
      <c r="B7449" s="121" t="s">
        <v>205</v>
      </c>
      <c r="C7449" s="121" t="s">
        <v>209</v>
      </c>
      <c r="D7449" s="121" t="s">
        <v>68</v>
      </c>
      <c r="E7449" s="121" t="s">
        <v>59</v>
      </c>
      <c r="F7449" s="122">
        <v>958902</v>
      </c>
      <c r="G7449" s="122">
        <v>210778.52</v>
      </c>
      <c r="H7449" s="120">
        <v>2019</v>
      </c>
      <c r="I7449" t="str">
        <f>IF(J7449="natural gas",VLOOKUP(D7449,'Cross-Page Data'!$I$4:$J$13,2,FALSE),IF(J7449="solar",VLOOKUP('Form 923'!D7449,'Cross-Page Data'!$I$14:$J$117,2,FALSE),J7449))</f>
        <v>biomass</v>
      </c>
      <c r="J7449" t="str">
        <f>VLOOKUP(E7449,'Cross-Page Data'!$D$4:$F$48,3,FALSE)</f>
        <v>biomass</v>
      </c>
      <c r="K7449" t="b">
        <f t="shared" si="116"/>
        <v>0</v>
      </c>
    </row>
    <row r="7450" spans="1:11">
      <c r="A7450" s="120">
        <v>55429</v>
      </c>
      <c r="B7450" s="121" t="s">
        <v>205</v>
      </c>
      <c r="C7450" s="121" t="s">
        <v>209</v>
      </c>
      <c r="D7450" s="121" t="s">
        <v>68</v>
      </c>
      <c r="E7450" s="121" t="s">
        <v>38</v>
      </c>
      <c r="F7450" s="122">
        <v>104178</v>
      </c>
      <c r="G7450" s="122">
        <v>22899.53</v>
      </c>
      <c r="H7450" s="120">
        <v>2019</v>
      </c>
      <c r="I7450" t="str">
        <f>IF(J7450="natural gas",VLOOKUP(D7450,'Cross-Page Data'!$I$4:$J$13,2,FALSE),IF(J7450="solar",VLOOKUP('Form 923'!D7450,'Cross-Page Data'!$I$14:$J$117,2,FALSE),J7450))</f>
        <v>natural gas nonpeaker - preexisting retiring</v>
      </c>
      <c r="J7450" t="str">
        <f>VLOOKUP(E7450,'Cross-Page Data'!$D$4:$F$48,3,FALSE)</f>
        <v>natural gas</v>
      </c>
      <c r="K7450" t="b">
        <f t="shared" si="116"/>
        <v>0</v>
      </c>
    </row>
    <row r="7451" spans="1:11">
      <c r="A7451" s="120">
        <v>55429</v>
      </c>
      <c r="B7451" s="121" t="s">
        <v>205</v>
      </c>
      <c r="C7451" s="121" t="s">
        <v>209</v>
      </c>
      <c r="D7451" s="121" t="s">
        <v>68</v>
      </c>
      <c r="E7451" s="121" t="s">
        <v>176</v>
      </c>
      <c r="F7451" s="122">
        <v>288267</v>
      </c>
      <c r="G7451" s="122">
        <v>63364.953</v>
      </c>
      <c r="H7451" s="120">
        <v>2019</v>
      </c>
      <c r="I7451" t="str">
        <f>IF(J7451="natural gas",VLOOKUP(D7451,'Cross-Page Data'!$I$4:$J$13,2,FALSE),IF(J7451="solar",VLOOKUP('Form 923'!D7451,'Cross-Page Data'!$I$14:$J$117,2,FALSE),J7451))</f>
        <v>biomass</v>
      </c>
      <c r="J7451" t="str">
        <f>VLOOKUP(E7451,'Cross-Page Data'!$D$4:$F$48,3,FALSE)</f>
        <v>biomass</v>
      </c>
      <c r="K7451" t="b">
        <f t="shared" si="116"/>
        <v>0</v>
      </c>
    </row>
    <row r="7452" spans="1:11">
      <c r="A7452" s="120">
        <v>55433</v>
      </c>
      <c r="B7452" s="121" t="s">
        <v>201</v>
      </c>
      <c r="C7452" s="121" t="s">
        <v>206</v>
      </c>
      <c r="D7452" s="121" t="s">
        <v>73</v>
      </c>
      <c r="E7452" s="121" t="s">
        <v>38</v>
      </c>
      <c r="F7452" s="122">
        <v>1059860</v>
      </c>
      <c r="G7452" s="122">
        <v>84608</v>
      </c>
      <c r="H7452" s="120">
        <v>2019</v>
      </c>
      <c r="I7452" t="str">
        <f>IF(J7452="natural gas",VLOOKUP(D7452,'Cross-Page Data'!$I$4:$J$13,2,FALSE),IF(J7452="solar",VLOOKUP('Form 923'!D7452,'Cross-Page Data'!$I$14:$J$117,2,FALSE),J7452))</f>
        <v>natural gas peaker</v>
      </c>
      <c r="J7452" t="str">
        <f>VLOOKUP(E7452,'Cross-Page Data'!$D$4:$F$48,3,FALSE)</f>
        <v>natural gas</v>
      </c>
      <c r="K7452" t="b">
        <f t="shared" si="116"/>
        <v>1</v>
      </c>
    </row>
    <row r="7453" spans="1:11">
      <c r="A7453" s="120">
        <v>55438</v>
      </c>
      <c r="B7453" s="121" t="s">
        <v>201</v>
      </c>
      <c r="C7453" s="121" t="s">
        <v>206</v>
      </c>
      <c r="D7453" s="121" t="s">
        <v>73</v>
      </c>
      <c r="E7453" s="121" t="s">
        <v>38</v>
      </c>
      <c r="F7453" s="122">
        <v>3123143</v>
      </c>
      <c r="G7453" s="122">
        <v>255682</v>
      </c>
      <c r="H7453" s="120">
        <v>2019</v>
      </c>
      <c r="I7453" t="str">
        <f>IF(J7453="natural gas",VLOOKUP(D7453,'Cross-Page Data'!$I$4:$J$13,2,FALSE),IF(J7453="solar",VLOOKUP('Form 923'!D7453,'Cross-Page Data'!$I$14:$J$117,2,FALSE),J7453))</f>
        <v>natural gas peaker</v>
      </c>
      <c r="J7453" t="str">
        <f>VLOOKUP(E7453,'Cross-Page Data'!$D$4:$F$48,3,FALSE)</f>
        <v>natural gas</v>
      </c>
      <c r="K7453" t="b">
        <f t="shared" si="116"/>
        <v>1</v>
      </c>
    </row>
    <row r="7454" spans="1:11">
      <c r="A7454" s="120">
        <v>55439</v>
      </c>
      <c r="B7454" s="121" t="s">
        <v>201</v>
      </c>
      <c r="C7454" s="121" t="s">
        <v>206</v>
      </c>
      <c r="D7454" s="121" t="s">
        <v>39</v>
      </c>
      <c r="E7454" s="121" t="s">
        <v>70</v>
      </c>
      <c r="F7454" s="122">
        <v>0</v>
      </c>
      <c r="G7454" s="122">
        <v>1955.433</v>
      </c>
      <c r="H7454" s="120">
        <v>2019</v>
      </c>
      <c r="I7454" t="str">
        <f>IF(J7454="natural gas",VLOOKUP(D7454,'Cross-Page Data'!$I$4:$J$13,2,FALSE),IF(J7454="solar",VLOOKUP('Form 923'!D7454,'Cross-Page Data'!$I$14:$J$117,2,FALSE),J7454))</f>
        <v>heavy or residual fuel oil</v>
      </c>
      <c r="J7454" t="str">
        <f>VLOOKUP(E7454,'Cross-Page Data'!$D$4:$F$48,3,FALSE)</f>
        <v>heavy or residual fuel oil</v>
      </c>
      <c r="K7454" t="b">
        <f t="shared" si="116"/>
        <v>1</v>
      </c>
    </row>
    <row r="7455" spans="1:11">
      <c r="A7455" s="120">
        <v>55439</v>
      </c>
      <c r="B7455" s="121" t="s">
        <v>201</v>
      </c>
      <c r="C7455" s="121" t="s">
        <v>206</v>
      </c>
      <c r="D7455" s="121" t="s">
        <v>39</v>
      </c>
      <c r="E7455" s="121" t="s">
        <v>38</v>
      </c>
      <c r="F7455" s="122">
        <v>3353509</v>
      </c>
      <c r="G7455" s="122">
        <v>2278755.6</v>
      </c>
      <c r="H7455" s="120">
        <v>2019</v>
      </c>
      <c r="I7455" t="str">
        <f>IF(J7455="natural gas",VLOOKUP(D7455,'Cross-Page Data'!$I$4:$J$13,2,FALSE),IF(J7455="solar",VLOOKUP('Form 923'!D7455,'Cross-Page Data'!$I$14:$J$117,2,FALSE),J7455))</f>
        <v>natural gas nonpeaker - preexisting nonretiring</v>
      </c>
      <c r="J7455" t="str">
        <f>VLOOKUP(E7455,'Cross-Page Data'!$D$4:$F$48,3,FALSE)</f>
        <v>natural gas</v>
      </c>
      <c r="K7455" t="b">
        <f t="shared" si="116"/>
        <v>1</v>
      </c>
    </row>
    <row r="7456" spans="1:11">
      <c r="A7456" s="120">
        <v>55439</v>
      </c>
      <c r="B7456" s="121" t="s">
        <v>201</v>
      </c>
      <c r="C7456" s="121" t="s">
        <v>206</v>
      </c>
      <c r="D7456" s="121" t="s">
        <v>61</v>
      </c>
      <c r="E7456" s="121" t="s">
        <v>70</v>
      </c>
      <c r="F7456" s="122">
        <v>39593</v>
      </c>
      <c r="G7456" s="122">
        <v>3678.635</v>
      </c>
      <c r="H7456" s="120">
        <v>2019</v>
      </c>
      <c r="I7456" t="str">
        <f>IF(J7456="natural gas",VLOOKUP(D7456,'Cross-Page Data'!$I$4:$J$13,2,FALSE),IF(J7456="solar",VLOOKUP('Form 923'!D7456,'Cross-Page Data'!$I$14:$J$117,2,FALSE),J7456))</f>
        <v>heavy or residual fuel oil</v>
      </c>
      <c r="J7456" t="str">
        <f>VLOOKUP(E7456,'Cross-Page Data'!$D$4:$F$48,3,FALSE)</f>
        <v>heavy or residual fuel oil</v>
      </c>
      <c r="K7456" t="b">
        <f t="shared" si="116"/>
        <v>1</v>
      </c>
    </row>
    <row r="7457" spans="1:11">
      <c r="A7457" s="120">
        <v>55439</v>
      </c>
      <c r="B7457" s="121" t="s">
        <v>201</v>
      </c>
      <c r="C7457" s="121" t="s">
        <v>206</v>
      </c>
      <c r="D7457" s="121" t="s">
        <v>61</v>
      </c>
      <c r="E7457" s="121" t="s">
        <v>38</v>
      </c>
      <c r="F7457" s="122">
        <v>39035706</v>
      </c>
      <c r="G7457" s="122">
        <v>3653640.4</v>
      </c>
      <c r="H7457" s="120">
        <v>2019</v>
      </c>
      <c r="I7457" t="str">
        <f>IF(J7457="natural gas",VLOOKUP(D7457,'Cross-Page Data'!$I$4:$J$13,2,FALSE),IF(J7457="solar",VLOOKUP('Form 923'!D7457,'Cross-Page Data'!$I$14:$J$117,2,FALSE),J7457))</f>
        <v>natural gas nonpeaker - preexisting nonretiring</v>
      </c>
      <c r="J7457" t="str">
        <f>VLOOKUP(E7457,'Cross-Page Data'!$D$4:$F$48,3,FALSE)</f>
        <v>natural gas</v>
      </c>
      <c r="K7457" t="b">
        <f t="shared" si="116"/>
        <v>1</v>
      </c>
    </row>
    <row r="7458" spans="1:11">
      <c r="A7458" s="120">
        <v>55440</v>
      </c>
      <c r="B7458" s="121" t="s">
        <v>201</v>
      </c>
      <c r="C7458" s="121" t="s">
        <v>206</v>
      </c>
      <c r="D7458" s="121" t="s">
        <v>39</v>
      </c>
      <c r="E7458" s="121" t="s">
        <v>70</v>
      </c>
      <c r="F7458" s="122">
        <v>0</v>
      </c>
      <c r="G7458" s="122">
        <v>0</v>
      </c>
      <c r="H7458" s="120">
        <v>2019</v>
      </c>
      <c r="I7458" t="str">
        <f>IF(J7458="natural gas",VLOOKUP(D7458,'Cross-Page Data'!$I$4:$J$13,2,FALSE),IF(J7458="solar",VLOOKUP('Form 923'!D7458,'Cross-Page Data'!$I$14:$J$117,2,FALSE),J7458))</f>
        <v>heavy or residual fuel oil</v>
      </c>
      <c r="J7458" t="str">
        <f>VLOOKUP(E7458,'Cross-Page Data'!$D$4:$F$48,3,FALSE)</f>
        <v>heavy or residual fuel oil</v>
      </c>
      <c r="K7458" t="b">
        <f t="shared" si="116"/>
        <v>1</v>
      </c>
    </row>
    <row r="7459" spans="1:11">
      <c r="A7459" s="120">
        <v>55440</v>
      </c>
      <c r="B7459" s="121" t="s">
        <v>201</v>
      </c>
      <c r="C7459" s="121" t="s">
        <v>206</v>
      </c>
      <c r="D7459" s="121" t="s">
        <v>39</v>
      </c>
      <c r="E7459" s="121" t="s">
        <v>38</v>
      </c>
      <c r="F7459" s="122">
        <v>3382375</v>
      </c>
      <c r="G7459" s="122">
        <v>1983148</v>
      </c>
      <c r="H7459" s="120">
        <v>2019</v>
      </c>
      <c r="I7459" t="str">
        <f>IF(J7459="natural gas",VLOOKUP(D7459,'Cross-Page Data'!$I$4:$J$13,2,FALSE),IF(J7459="solar",VLOOKUP('Form 923'!D7459,'Cross-Page Data'!$I$14:$J$117,2,FALSE),J7459))</f>
        <v>natural gas nonpeaker - preexisting nonretiring</v>
      </c>
      <c r="J7459" t="str">
        <f>VLOOKUP(E7459,'Cross-Page Data'!$D$4:$F$48,3,FALSE)</f>
        <v>natural gas</v>
      </c>
      <c r="K7459" t="b">
        <f t="shared" si="116"/>
        <v>1</v>
      </c>
    </row>
    <row r="7460" spans="1:11">
      <c r="A7460" s="120">
        <v>55440</v>
      </c>
      <c r="B7460" s="121" t="s">
        <v>201</v>
      </c>
      <c r="C7460" s="121" t="s">
        <v>206</v>
      </c>
      <c r="D7460" s="121" t="s">
        <v>61</v>
      </c>
      <c r="E7460" s="121" t="s">
        <v>70</v>
      </c>
      <c r="F7460" s="122">
        <v>0</v>
      </c>
      <c r="G7460" s="122">
        <v>0</v>
      </c>
      <c r="H7460" s="120">
        <v>2019</v>
      </c>
      <c r="I7460" t="str">
        <f>IF(J7460="natural gas",VLOOKUP(D7460,'Cross-Page Data'!$I$4:$J$13,2,FALSE),IF(J7460="solar",VLOOKUP('Form 923'!D7460,'Cross-Page Data'!$I$14:$J$117,2,FALSE),J7460))</f>
        <v>heavy or residual fuel oil</v>
      </c>
      <c r="J7460" t="str">
        <f>VLOOKUP(E7460,'Cross-Page Data'!$D$4:$F$48,3,FALSE)</f>
        <v>heavy or residual fuel oil</v>
      </c>
      <c r="K7460" t="b">
        <f t="shared" si="116"/>
        <v>1</v>
      </c>
    </row>
    <row r="7461" spans="1:11">
      <c r="A7461" s="120">
        <v>55440</v>
      </c>
      <c r="B7461" s="121" t="s">
        <v>201</v>
      </c>
      <c r="C7461" s="121" t="s">
        <v>206</v>
      </c>
      <c r="D7461" s="121" t="s">
        <v>61</v>
      </c>
      <c r="E7461" s="121" t="s">
        <v>38</v>
      </c>
      <c r="F7461" s="122">
        <v>32261689</v>
      </c>
      <c r="G7461" s="122">
        <v>2849598</v>
      </c>
      <c r="H7461" s="120">
        <v>2019</v>
      </c>
      <c r="I7461" t="str">
        <f>IF(J7461="natural gas",VLOOKUP(D7461,'Cross-Page Data'!$I$4:$J$13,2,FALSE),IF(J7461="solar",VLOOKUP('Form 923'!D7461,'Cross-Page Data'!$I$14:$J$117,2,FALSE),J7461))</f>
        <v>natural gas nonpeaker - preexisting nonretiring</v>
      </c>
      <c r="J7461" t="str">
        <f>VLOOKUP(E7461,'Cross-Page Data'!$D$4:$F$48,3,FALSE)</f>
        <v>natural gas</v>
      </c>
      <c r="K7461" t="b">
        <f t="shared" si="116"/>
        <v>1</v>
      </c>
    </row>
    <row r="7462" spans="1:11">
      <c r="A7462" s="120">
        <v>55447</v>
      </c>
      <c r="B7462" s="121" t="s">
        <v>201</v>
      </c>
      <c r="C7462" s="121" t="s">
        <v>202</v>
      </c>
      <c r="D7462" s="121" t="s">
        <v>73</v>
      </c>
      <c r="E7462" s="121" t="s">
        <v>38</v>
      </c>
      <c r="F7462" s="122">
        <v>84232</v>
      </c>
      <c r="G7462" s="122">
        <v>6856</v>
      </c>
      <c r="H7462" s="120">
        <v>2019</v>
      </c>
      <c r="I7462" t="str">
        <f>IF(J7462="natural gas",VLOOKUP(D7462,'Cross-Page Data'!$I$4:$J$13,2,FALSE),IF(J7462="solar",VLOOKUP('Form 923'!D7462,'Cross-Page Data'!$I$14:$J$117,2,FALSE),J7462))</f>
        <v>natural gas peaker</v>
      </c>
      <c r="J7462" t="str">
        <f>VLOOKUP(E7462,'Cross-Page Data'!$D$4:$F$48,3,FALSE)</f>
        <v>natural gas</v>
      </c>
      <c r="K7462" t="b">
        <f t="shared" si="116"/>
        <v>1</v>
      </c>
    </row>
    <row r="7463" spans="1:11">
      <c r="A7463" s="120">
        <v>55451</v>
      </c>
      <c r="B7463" s="121" t="s">
        <v>201</v>
      </c>
      <c r="C7463" s="121" t="s">
        <v>202</v>
      </c>
      <c r="D7463" s="121" t="s">
        <v>39</v>
      </c>
      <c r="E7463" s="121" t="s">
        <v>38</v>
      </c>
      <c r="F7463" s="122">
        <v>10395805</v>
      </c>
      <c r="G7463" s="122">
        <v>1486543</v>
      </c>
      <c r="H7463" s="120">
        <v>2019</v>
      </c>
      <c r="I7463" t="str">
        <f>IF(J7463="natural gas",VLOOKUP(D7463,'Cross-Page Data'!$I$4:$J$13,2,FALSE),IF(J7463="solar",VLOOKUP('Form 923'!D7463,'Cross-Page Data'!$I$14:$J$117,2,FALSE),J7463))</f>
        <v>natural gas nonpeaker - preexisting nonretiring</v>
      </c>
      <c r="J7463" t="str">
        <f>VLOOKUP(E7463,'Cross-Page Data'!$D$4:$F$48,3,FALSE)</f>
        <v>natural gas</v>
      </c>
      <c r="K7463" t="b">
        <f t="shared" si="116"/>
        <v>1</v>
      </c>
    </row>
    <row r="7464" spans="1:11">
      <c r="A7464" s="120">
        <v>55451</v>
      </c>
      <c r="B7464" s="121" t="s">
        <v>201</v>
      </c>
      <c r="C7464" s="121" t="s">
        <v>202</v>
      </c>
      <c r="D7464" s="121" t="s">
        <v>61</v>
      </c>
      <c r="E7464" s="121" t="s">
        <v>38</v>
      </c>
      <c r="F7464" s="122">
        <v>15963365</v>
      </c>
      <c r="G7464" s="122">
        <v>2281824</v>
      </c>
      <c r="H7464" s="120">
        <v>2019</v>
      </c>
      <c r="I7464" t="str">
        <f>IF(J7464="natural gas",VLOOKUP(D7464,'Cross-Page Data'!$I$4:$J$13,2,FALSE),IF(J7464="solar",VLOOKUP('Form 923'!D7464,'Cross-Page Data'!$I$14:$J$117,2,FALSE),J7464))</f>
        <v>natural gas nonpeaker - preexisting nonretiring</v>
      </c>
      <c r="J7464" t="str">
        <f>VLOOKUP(E7464,'Cross-Page Data'!$D$4:$F$48,3,FALSE)</f>
        <v>natural gas</v>
      </c>
      <c r="K7464" t="b">
        <f t="shared" si="116"/>
        <v>1</v>
      </c>
    </row>
    <row r="7465" spans="1:11">
      <c r="A7465" s="120">
        <v>55453</v>
      </c>
      <c r="B7465" s="121" t="s">
        <v>201</v>
      </c>
      <c r="C7465" s="121" t="s">
        <v>206</v>
      </c>
      <c r="D7465" s="121" t="s">
        <v>73</v>
      </c>
      <c r="E7465" s="121" t="s">
        <v>38</v>
      </c>
      <c r="F7465" s="122">
        <v>580995</v>
      </c>
      <c r="G7465" s="122">
        <v>46774</v>
      </c>
      <c r="H7465" s="120">
        <v>2019</v>
      </c>
      <c r="I7465" t="str">
        <f>IF(J7465="natural gas",VLOOKUP(D7465,'Cross-Page Data'!$I$4:$J$13,2,FALSE),IF(J7465="solar",VLOOKUP('Form 923'!D7465,'Cross-Page Data'!$I$14:$J$117,2,FALSE),J7465))</f>
        <v>natural gas peaker</v>
      </c>
      <c r="J7465" t="str">
        <f>VLOOKUP(E7465,'Cross-Page Data'!$D$4:$F$48,3,FALSE)</f>
        <v>natural gas</v>
      </c>
      <c r="K7465" t="b">
        <f t="shared" si="116"/>
        <v>1</v>
      </c>
    </row>
    <row r="7466" spans="1:11">
      <c r="A7466" s="120">
        <v>55455</v>
      </c>
      <c r="B7466" s="121" t="s">
        <v>201</v>
      </c>
      <c r="C7466" s="121" t="s">
        <v>202</v>
      </c>
      <c r="D7466" s="121" t="s">
        <v>39</v>
      </c>
      <c r="E7466" s="121" t="s">
        <v>38</v>
      </c>
      <c r="F7466" s="122">
        <v>0</v>
      </c>
      <c r="G7466" s="122">
        <v>1682628</v>
      </c>
      <c r="H7466" s="120">
        <v>2019</v>
      </c>
      <c r="I7466" t="str">
        <f>IF(J7466="natural gas",VLOOKUP(D7466,'Cross-Page Data'!$I$4:$J$13,2,FALSE),IF(J7466="solar",VLOOKUP('Form 923'!D7466,'Cross-Page Data'!$I$14:$J$117,2,FALSE),J7466))</f>
        <v>natural gas nonpeaker - preexisting nonretiring</v>
      </c>
      <c r="J7466" t="str">
        <f>VLOOKUP(E7466,'Cross-Page Data'!$D$4:$F$48,3,FALSE)</f>
        <v>natural gas</v>
      </c>
      <c r="K7466" t="b">
        <f t="shared" si="116"/>
        <v>1</v>
      </c>
    </row>
    <row r="7467" spans="1:11">
      <c r="A7467" s="120">
        <v>55455</v>
      </c>
      <c r="B7467" s="121" t="s">
        <v>201</v>
      </c>
      <c r="C7467" s="121" t="s">
        <v>202</v>
      </c>
      <c r="D7467" s="121" t="s">
        <v>61</v>
      </c>
      <c r="E7467" s="121" t="s">
        <v>38</v>
      </c>
      <c r="F7467" s="122">
        <v>34914009</v>
      </c>
      <c r="G7467" s="122">
        <v>2967598</v>
      </c>
      <c r="H7467" s="120">
        <v>2019</v>
      </c>
      <c r="I7467" t="str">
        <f>IF(J7467="natural gas",VLOOKUP(D7467,'Cross-Page Data'!$I$4:$J$13,2,FALSE),IF(J7467="solar",VLOOKUP('Form 923'!D7467,'Cross-Page Data'!$I$14:$J$117,2,FALSE),J7467))</f>
        <v>natural gas nonpeaker - preexisting nonretiring</v>
      </c>
      <c r="J7467" t="str">
        <f>VLOOKUP(E7467,'Cross-Page Data'!$D$4:$F$48,3,FALSE)</f>
        <v>natural gas</v>
      </c>
      <c r="K7467" t="b">
        <f t="shared" si="116"/>
        <v>1</v>
      </c>
    </row>
    <row r="7468" spans="1:11">
      <c r="A7468" s="120">
        <v>55457</v>
      </c>
      <c r="B7468" s="121" t="s">
        <v>201</v>
      </c>
      <c r="C7468" s="121" t="s">
        <v>202</v>
      </c>
      <c r="D7468" s="121" t="s">
        <v>39</v>
      </c>
      <c r="E7468" s="121" t="s">
        <v>38</v>
      </c>
      <c r="F7468" s="122">
        <v>0</v>
      </c>
      <c r="G7468" s="122">
        <v>1048291</v>
      </c>
      <c r="H7468" s="120">
        <v>2019</v>
      </c>
      <c r="I7468" t="str">
        <f>IF(J7468="natural gas",VLOOKUP(D7468,'Cross-Page Data'!$I$4:$J$13,2,FALSE),IF(J7468="solar",VLOOKUP('Form 923'!D7468,'Cross-Page Data'!$I$14:$J$117,2,FALSE),J7468))</f>
        <v>natural gas nonpeaker - preexisting nonretiring</v>
      </c>
      <c r="J7468" t="str">
        <f>VLOOKUP(E7468,'Cross-Page Data'!$D$4:$F$48,3,FALSE)</f>
        <v>natural gas</v>
      </c>
      <c r="K7468" t="b">
        <f t="shared" si="116"/>
        <v>1</v>
      </c>
    </row>
    <row r="7469" spans="1:11">
      <c r="A7469" s="120">
        <v>55457</v>
      </c>
      <c r="B7469" s="121" t="s">
        <v>201</v>
      </c>
      <c r="C7469" s="121" t="s">
        <v>202</v>
      </c>
      <c r="D7469" s="121" t="s">
        <v>61</v>
      </c>
      <c r="E7469" s="121" t="s">
        <v>38</v>
      </c>
      <c r="F7469" s="122">
        <v>20556927</v>
      </c>
      <c r="G7469" s="122">
        <v>1908175</v>
      </c>
      <c r="H7469" s="120">
        <v>2019</v>
      </c>
      <c r="I7469" t="str">
        <f>IF(J7469="natural gas",VLOOKUP(D7469,'Cross-Page Data'!$I$4:$J$13,2,FALSE),IF(J7469="solar",VLOOKUP('Form 923'!D7469,'Cross-Page Data'!$I$14:$J$117,2,FALSE),J7469))</f>
        <v>natural gas nonpeaker - preexisting nonretiring</v>
      </c>
      <c r="J7469" t="str">
        <f>VLOOKUP(E7469,'Cross-Page Data'!$D$4:$F$48,3,FALSE)</f>
        <v>natural gas</v>
      </c>
      <c r="K7469" t="b">
        <f t="shared" si="116"/>
        <v>1</v>
      </c>
    </row>
    <row r="7470" spans="1:11">
      <c r="A7470" s="120">
        <v>55463</v>
      </c>
      <c r="B7470" s="121" t="s">
        <v>201</v>
      </c>
      <c r="C7470" s="121" t="s">
        <v>202</v>
      </c>
      <c r="D7470" s="121" t="s">
        <v>39</v>
      </c>
      <c r="E7470" s="121" t="s">
        <v>38</v>
      </c>
      <c r="F7470" s="122">
        <v>1049372</v>
      </c>
      <c r="G7470" s="122">
        <v>2614274</v>
      </c>
      <c r="H7470" s="120">
        <v>2019</v>
      </c>
      <c r="I7470" t="str">
        <f>IF(J7470="natural gas",VLOOKUP(D7470,'Cross-Page Data'!$I$4:$J$13,2,FALSE),IF(J7470="solar",VLOOKUP('Form 923'!D7470,'Cross-Page Data'!$I$14:$J$117,2,FALSE),J7470))</f>
        <v>natural gas nonpeaker - preexisting nonretiring</v>
      </c>
      <c r="J7470" t="str">
        <f>VLOOKUP(E7470,'Cross-Page Data'!$D$4:$F$48,3,FALSE)</f>
        <v>natural gas</v>
      </c>
      <c r="K7470" t="b">
        <f t="shared" si="116"/>
        <v>1</v>
      </c>
    </row>
    <row r="7471" spans="1:11">
      <c r="A7471" s="120">
        <v>55463</v>
      </c>
      <c r="B7471" s="121" t="s">
        <v>201</v>
      </c>
      <c r="C7471" s="121" t="s">
        <v>202</v>
      </c>
      <c r="D7471" s="121" t="s">
        <v>61</v>
      </c>
      <c r="E7471" s="121" t="s">
        <v>38</v>
      </c>
      <c r="F7471" s="122">
        <v>46645619</v>
      </c>
      <c r="G7471" s="122">
        <v>3920052</v>
      </c>
      <c r="H7471" s="120">
        <v>2019</v>
      </c>
      <c r="I7471" t="str">
        <f>IF(J7471="natural gas",VLOOKUP(D7471,'Cross-Page Data'!$I$4:$J$13,2,FALSE),IF(J7471="solar",VLOOKUP('Form 923'!D7471,'Cross-Page Data'!$I$14:$J$117,2,FALSE),J7471))</f>
        <v>natural gas nonpeaker - preexisting nonretiring</v>
      </c>
      <c r="J7471" t="str">
        <f>VLOOKUP(E7471,'Cross-Page Data'!$D$4:$F$48,3,FALSE)</f>
        <v>natural gas</v>
      </c>
      <c r="K7471" t="b">
        <f t="shared" si="116"/>
        <v>1</v>
      </c>
    </row>
    <row r="7472" spans="1:11">
      <c r="A7472" s="120">
        <v>55464</v>
      </c>
      <c r="B7472" s="121" t="s">
        <v>205</v>
      </c>
      <c r="C7472" s="121" t="s">
        <v>208</v>
      </c>
      <c r="D7472" s="121" t="s">
        <v>39</v>
      </c>
      <c r="E7472" s="121" t="s">
        <v>38</v>
      </c>
      <c r="F7472" s="122">
        <v>5961673</v>
      </c>
      <c r="G7472" s="122">
        <v>1040449</v>
      </c>
      <c r="H7472" s="120">
        <v>2019</v>
      </c>
      <c r="I7472" t="str">
        <f>IF(J7472="natural gas",VLOOKUP(D7472,'Cross-Page Data'!$I$4:$J$13,2,FALSE),IF(J7472="solar",VLOOKUP('Form 923'!D7472,'Cross-Page Data'!$I$14:$J$117,2,FALSE),J7472))</f>
        <v>natural gas nonpeaker - preexisting nonretiring</v>
      </c>
      <c r="J7472" t="str">
        <f>VLOOKUP(E7472,'Cross-Page Data'!$D$4:$F$48,3,FALSE)</f>
        <v>natural gas</v>
      </c>
      <c r="K7472" t="b">
        <f t="shared" si="116"/>
        <v>0</v>
      </c>
    </row>
    <row r="7473" spans="1:11">
      <c r="A7473" s="120">
        <v>55464</v>
      </c>
      <c r="B7473" s="121" t="s">
        <v>205</v>
      </c>
      <c r="C7473" s="121" t="s">
        <v>208</v>
      </c>
      <c r="D7473" s="121" t="s">
        <v>61</v>
      </c>
      <c r="E7473" s="121" t="s">
        <v>38</v>
      </c>
      <c r="F7473" s="122">
        <v>38597228</v>
      </c>
      <c r="G7473" s="122">
        <v>5769021</v>
      </c>
      <c r="H7473" s="120">
        <v>2019</v>
      </c>
      <c r="I7473" t="str">
        <f>IF(J7473="natural gas",VLOOKUP(D7473,'Cross-Page Data'!$I$4:$J$13,2,FALSE),IF(J7473="solar",VLOOKUP('Form 923'!D7473,'Cross-Page Data'!$I$14:$J$117,2,FALSE),J7473))</f>
        <v>natural gas nonpeaker - preexisting nonretiring</v>
      </c>
      <c r="J7473" t="str">
        <f>VLOOKUP(E7473,'Cross-Page Data'!$D$4:$F$48,3,FALSE)</f>
        <v>natural gas</v>
      </c>
      <c r="K7473" t="b">
        <f t="shared" si="116"/>
        <v>0</v>
      </c>
    </row>
    <row r="7474" spans="1:11">
      <c r="A7474" s="120">
        <v>55467</v>
      </c>
      <c r="B7474" s="121" t="s">
        <v>201</v>
      </c>
      <c r="C7474" s="121" t="s">
        <v>202</v>
      </c>
      <c r="D7474" s="121" t="s">
        <v>39</v>
      </c>
      <c r="E7474" s="121" t="s">
        <v>38</v>
      </c>
      <c r="F7474" s="122">
        <v>0</v>
      </c>
      <c r="G7474" s="122">
        <v>1290879</v>
      </c>
      <c r="H7474" s="120">
        <v>2019</v>
      </c>
      <c r="I7474" t="str">
        <f>IF(J7474="natural gas",VLOOKUP(D7474,'Cross-Page Data'!$I$4:$J$13,2,FALSE),IF(J7474="solar",VLOOKUP('Form 923'!D7474,'Cross-Page Data'!$I$14:$J$117,2,FALSE),J7474))</f>
        <v>natural gas nonpeaker - preexisting nonretiring</v>
      </c>
      <c r="J7474" t="str">
        <f>VLOOKUP(E7474,'Cross-Page Data'!$D$4:$F$48,3,FALSE)</f>
        <v>natural gas</v>
      </c>
      <c r="K7474" t="b">
        <f t="shared" si="116"/>
        <v>1</v>
      </c>
    </row>
    <row r="7475" spans="1:11">
      <c r="A7475" s="120">
        <v>55467</v>
      </c>
      <c r="B7475" s="121" t="s">
        <v>201</v>
      </c>
      <c r="C7475" s="121" t="s">
        <v>202</v>
      </c>
      <c r="D7475" s="121" t="s">
        <v>61</v>
      </c>
      <c r="E7475" s="121" t="s">
        <v>38</v>
      </c>
      <c r="F7475" s="122">
        <v>26447493</v>
      </c>
      <c r="G7475" s="122">
        <v>2304584</v>
      </c>
      <c r="H7475" s="120">
        <v>2019</v>
      </c>
      <c r="I7475" t="str">
        <f>IF(J7475="natural gas",VLOOKUP(D7475,'Cross-Page Data'!$I$4:$J$13,2,FALSE),IF(J7475="solar",VLOOKUP('Form 923'!D7475,'Cross-Page Data'!$I$14:$J$117,2,FALSE),J7475))</f>
        <v>natural gas nonpeaker - preexisting nonretiring</v>
      </c>
      <c r="J7475" t="str">
        <f>VLOOKUP(E7475,'Cross-Page Data'!$D$4:$F$48,3,FALSE)</f>
        <v>natural gas</v>
      </c>
      <c r="K7475" t="b">
        <f t="shared" si="116"/>
        <v>1</v>
      </c>
    </row>
    <row r="7476" spans="1:11">
      <c r="A7476" s="120">
        <v>55470</v>
      </c>
      <c r="B7476" s="121" t="s">
        <v>205</v>
      </c>
      <c r="C7476" s="121" t="s">
        <v>209</v>
      </c>
      <c r="D7476" s="121" t="s">
        <v>39</v>
      </c>
      <c r="E7476" s="121" t="s">
        <v>38</v>
      </c>
      <c r="F7476" s="122">
        <v>261456</v>
      </c>
      <c r="G7476" s="122">
        <v>378801.01</v>
      </c>
      <c r="H7476" s="120">
        <v>2019</v>
      </c>
      <c r="I7476" t="str">
        <f>IF(J7476="natural gas",VLOOKUP(D7476,'Cross-Page Data'!$I$4:$J$13,2,FALSE),IF(J7476="solar",VLOOKUP('Form 923'!D7476,'Cross-Page Data'!$I$14:$J$117,2,FALSE),J7476))</f>
        <v>natural gas nonpeaker - preexisting nonretiring</v>
      </c>
      <c r="J7476" t="str">
        <f>VLOOKUP(E7476,'Cross-Page Data'!$D$4:$F$48,3,FALSE)</f>
        <v>natural gas</v>
      </c>
      <c r="K7476" t="b">
        <f t="shared" si="116"/>
        <v>0</v>
      </c>
    </row>
    <row r="7477" spans="1:11">
      <c r="A7477" s="120">
        <v>55470</v>
      </c>
      <c r="B7477" s="121" t="s">
        <v>205</v>
      </c>
      <c r="C7477" s="121" t="s">
        <v>209</v>
      </c>
      <c r="D7477" s="121" t="s">
        <v>39</v>
      </c>
      <c r="E7477" s="121" t="s">
        <v>140</v>
      </c>
      <c r="F7477" s="122">
        <v>292394</v>
      </c>
      <c r="G7477" s="122">
        <v>59575.993</v>
      </c>
      <c r="H7477" s="120">
        <v>2019</v>
      </c>
      <c r="I7477" t="str">
        <f>IF(J7477="natural gas",VLOOKUP(D7477,'Cross-Page Data'!$I$4:$J$13,2,FALSE),IF(J7477="solar",VLOOKUP('Form 923'!D7477,'Cross-Page Data'!$I$14:$J$117,2,FALSE),J7477))</f>
        <v>other</v>
      </c>
      <c r="J7477" t="str">
        <f>VLOOKUP(E7477,'Cross-Page Data'!$D$4:$F$48,3,FALSE)</f>
        <v>other</v>
      </c>
      <c r="K7477" t="b">
        <f t="shared" si="116"/>
        <v>0</v>
      </c>
    </row>
    <row r="7478" spans="1:11">
      <c r="A7478" s="120">
        <v>55470</v>
      </c>
      <c r="B7478" s="121" t="s">
        <v>205</v>
      </c>
      <c r="C7478" s="121" t="s">
        <v>209</v>
      </c>
      <c r="D7478" s="121" t="s">
        <v>61</v>
      </c>
      <c r="E7478" s="121" t="s">
        <v>38</v>
      </c>
      <c r="F7478" s="122">
        <v>19515551</v>
      </c>
      <c r="G7478" s="122">
        <v>3572204</v>
      </c>
      <c r="H7478" s="120">
        <v>2019</v>
      </c>
      <c r="I7478" t="str">
        <f>IF(J7478="natural gas",VLOOKUP(D7478,'Cross-Page Data'!$I$4:$J$13,2,FALSE),IF(J7478="solar",VLOOKUP('Form 923'!D7478,'Cross-Page Data'!$I$14:$J$117,2,FALSE),J7478))</f>
        <v>natural gas nonpeaker - preexisting nonretiring</v>
      </c>
      <c r="J7478" t="str">
        <f>VLOOKUP(E7478,'Cross-Page Data'!$D$4:$F$48,3,FALSE)</f>
        <v>natural gas</v>
      </c>
      <c r="K7478" t="b">
        <f t="shared" si="116"/>
        <v>0</v>
      </c>
    </row>
    <row r="7479" spans="1:11">
      <c r="A7479" s="120">
        <v>55470</v>
      </c>
      <c r="B7479" s="121" t="s">
        <v>205</v>
      </c>
      <c r="C7479" s="121" t="s">
        <v>209</v>
      </c>
      <c r="D7479" s="121" t="s">
        <v>61</v>
      </c>
      <c r="E7479" s="121" t="s">
        <v>140</v>
      </c>
      <c r="F7479" s="122">
        <v>0</v>
      </c>
      <c r="G7479" s="122">
        <v>0</v>
      </c>
      <c r="H7479" s="120">
        <v>2019</v>
      </c>
      <c r="I7479" t="str">
        <f>IF(J7479="natural gas",VLOOKUP(D7479,'Cross-Page Data'!$I$4:$J$13,2,FALSE),IF(J7479="solar",VLOOKUP('Form 923'!D7479,'Cross-Page Data'!$I$14:$J$117,2,FALSE),J7479))</f>
        <v>other</v>
      </c>
      <c r="J7479" t="str">
        <f>VLOOKUP(E7479,'Cross-Page Data'!$D$4:$F$48,3,FALSE)</f>
        <v>other</v>
      </c>
      <c r="K7479" t="b">
        <f t="shared" si="116"/>
        <v>0</v>
      </c>
    </row>
    <row r="7480" spans="1:11">
      <c r="A7480" s="120">
        <v>55477</v>
      </c>
      <c r="B7480" s="121" t="s">
        <v>201</v>
      </c>
      <c r="C7480" s="121" t="s">
        <v>202</v>
      </c>
      <c r="D7480" s="121" t="s">
        <v>73</v>
      </c>
      <c r="E7480" s="121" t="s">
        <v>38</v>
      </c>
      <c r="F7480" s="122">
        <v>187144</v>
      </c>
      <c r="G7480" s="122">
        <v>16426</v>
      </c>
      <c r="H7480" s="120">
        <v>2019</v>
      </c>
      <c r="I7480" t="str">
        <f>IF(J7480="natural gas",VLOOKUP(D7480,'Cross-Page Data'!$I$4:$J$13,2,FALSE),IF(J7480="solar",VLOOKUP('Form 923'!D7480,'Cross-Page Data'!$I$14:$J$117,2,FALSE),J7480))</f>
        <v>natural gas peaker</v>
      </c>
      <c r="J7480" t="str">
        <f>VLOOKUP(E7480,'Cross-Page Data'!$D$4:$F$48,3,FALSE)</f>
        <v>natural gas</v>
      </c>
      <c r="K7480" t="b">
        <f t="shared" si="116"/>
        <v>1</v>
      </c>
    </row>
    <row r="7481" spans="1:11">
      <c r="A7481" s="120">
        <v>55478</v>
      </c>
      <c r="B7481" s="121" t="s">
        <v>201</v>
      </c>
      <c r="C7481" s="121" t="s">
        <v>202</v>
      </c>
      <c r="D7481" s="121" t="s">
        <v>73</v>
      </c>
      <c r="E7481" s="121" t="s">
        <v>38</v>
      </c>
      <c r="F7481" s="122">
        <v>252868</v>
      </c>
      <c r="G7481" s="122">
        <v>22324</v>
      </c>
      <c r="H7481" s="120">
        <v>2019</v>
      </c>
      <c r="I7481" t="str">
        <f>IF(J7481="natural gas",VLOOKUP(D7481,'Cross-Page Data'!$I$4:$J$13,2,FALSE),IF(J7481="solar",VLOOKUP('Form 923'!D7481,'Cross-Page Data'!$I$14:$J$117,2,FALSE),J7481))</f>
        <v>natural gas peaker</v>
      </c>
      <c r="J7481" t="str">
        <f>VLOOKUP(E7481,'Cross-Page Data'!$D$4:$F$48,3,FALSE)</f>
        <v>natural gas</v>
      </c>
      <c r="K7481" t="b">
        <f t="shared" si="116"/>
        <v>1</v>
      </c>
    </row>
    <row r="7482" spans="1:11">
      <c r="A7482" s="120">
        <v>55479</v>
      </c>
      <c r="B7482" s="121" t="s">
        <v>201</v>
      </c>
      <c r="C7482" s="121" t="s">
        <v>206</v>
      </c>
      <c r="D7482" s="121" t="s">
        <v>68</v>
      </c>
      <c r="E7482" s="121" t="s">
        <v>38</v>
      </c>
      <c r="F7482" s="122">
        <v>17379</v>
      </c>
      <c r="G7482" s="122">
        <v>1420.581</v>
      </c>
      <c r="H7482" s="120">
        <v>2019</v>
      </c>
      <c r="I7482" t="str">
        <f>IF(J7482="natural gas",VLOOKUP(D7482,'Cross-Page Data'!$I$4:$J$13,2,FALSE),IF(J7482="solar",VLOOKUP('Form 923'!D7482,'Cross-Page Data'!$I$14:$J$117,2,FALSE),J7482))</f>
        <v>natural gas nonpeaker - preexisting retiring</v>
      </c>
      <c r="J7482" t="str">
        <f>VLOOKUP(E7482,'Cross-Page Data'!$D$4:$F$48,3,FALSE)</f>
        <v>natural gas</v>
      </c>
      <c r="K7482" t="b">
        <f t="shared" si="116"/>
        <v>1</v>
      </c>
    </row>
    <row r="7483" spans="1:11">
      <c r="A7483" s="120">
        <v>55479</v>
      </c>
      <c r="B7483" s="121" t="s">
        <v>201</v>
      </c>
      <c r="C7483" s="121" t="s">
        <v>206</v>
      </c>
      <c r="D7483" s="121" t="s">
        <v>68</v>
      </c>
      <c r="E7483" s="121" t="s">
        <v>162</v>
      </c>
      <c r="F7483" s="122">
        <v>8504555</v>
      </c>
      <c r="G7483" s="122">
        <v>701956.42</v>
      </c>
      <c r="H7483" s="120">
        <v>2019</v>
      </c>
      <c r="I7483" t="str">
        <f>IF(J7483="natural gas",VLOOKUP(D7483,'Cross-Page Data'!$I$4:$J$13,2,FALSE),IF(J7483="solar",VLOOKUP('Form 923'!D7483,'Cross-Page Data'!$I$14:$J$117,2,FALSE),J7483))</f>
        <v>hard coal</v>
      </c>
      <c r="J7483" t="str">
        <f>VLOOKUP(E7483,'Cross-Page Data'!$D$4:$F$48,3,FALSE)</f>
        <v>hard coal</v>
      </c>
      <c r="K7483" t="b">
        <f t="shared" si="116"/>
        <v>1</v>
      </c>
    </row>
    <row r="7484" spans="1:11">
      <c r="A7484" s="120">
        <v>55480</v>
      </c>
      <c r="B7484" s="121" t="s">
        <v>201</v>
      </c>
      <c r="C7484" s="121" t="s">
        <v>206</v>
      </c>
      <c r="D7484" s="121" t="s">
        <v>39</v>
      </c>
      <c r="E7484" s="121" t="s">
        <v>38</v>
      </c>
      <c r="F7484" s="122">
        <v>7417166</v>
      </c>
      <c r="G7484" s="122">
        <v>4218384</v>
      </c>
      <c r="H7484" s="120">
        <v>2019</v>
      </c>
      <c r="I7484" t="str">
        <f>IF(J7484="natural gas",VLOOKUP(D7484,'Cross-Page Data'!$I$4:$J$13,2,FALSE),IF(J7484="solar",VLOOKUP('Form 923'!D7484,'Cross-Page Data'!$I$14:$J$117,2,FALSE),J7484))</f>
        <v>natural gas nonpeaker - preexisting nonretiring</v>
      </c>
      <c r="J7484" t="str">
        <f>VLOOKUP(E7484,'Cross-Page Data'!$D$4:$F$48,3,FALSE)</f>
        <v>natural gas</v>
      </c>
      <c r="K7484" t="b">
        <f t="shared" si="116"/>
        <v>1</v>
      </c>
    </row>
    <row r="7485" spans="1:11">
      <c r="A7485" s="120">
        <v>55480</v>
      </c>
      <c r="B7485" s="121" t="s">
        <v>201</v>
      </c>
      <c r="C7485" s="121" t="s">
        <v>206</v>
      </c>
      <c r="D7485" s="121" t="s">
        <v>61</v>
      </c>
      <c r="E7485" s="121" t="s">
        <v>38</v>
      </c>
      <c r="F7485" s="122">
        <v>70408014</v>
      </c>
      <c r="G7485" s="122">
        <v>6308335</v>
      </c>
      <c r="H7485" s="120">
        <v>2019</v>
      </c>
      <c r="I7485" t="str">
        <f>IF(J7485="natural gas",VLOOKUP(D7485,'Cross-Page Data'!$I$4:$J$13,2,FALSE),IF(J7485="solar",VLOOKUP('Form 923'!D7485,'Cross-Page Data'!$I$14:$J$117,2,FALSE),J7485))</f>
        <v>natural gas nonpeaker - preexisting nonretiring</v>
      </c>
      <c r="J7485" t="str">
        <f>VLOOKUP(E7485,'Cross-Page Data'!$D$4:$F$48,3,FALSE)</f>
        <v>natural gas</v>
      </c>
      <c r="K7485" t="b">
        <f t="shared" si="116"/>
        <v>1</v>
      </c>
    </row>
    <row r="7486" spans="1:11">
      <c r="A7486" s="120">
        <v>55481</v>
      </c>
      <c r="B7486" s="121" t="s">
        <v>201</v>
      </c>
      <c r="C7486" s="121" t="s">
        <v>206</v>
      </c>
      <c r="D7486" s="121" t="s">
        <v>39</v>
      </c>
      <c r="E7486" s="121" t="s">
        <v>38</v>
      </c>
      <c r="F7486" s="122">
        <v>4206793</v>
      </c>
      <c r="G7486" s="122">
        <v>1477955</v>
      </c>
      <c r="H7486" s="120">
        <v>2019</v>
      </c>
      <c r="I7486" t="str">
        <f>IF(J7486="natural gas",VLOOKUP(D7486,'Cross-Page Data'!$I$4:$J$13,2,FALSE),IF(J7486="solar",VLOOKUP('Form 923'!D7486,'Cross-Page Data'!$I$14:$J$117,2,FALSE),J7486))</f>
        <v>natural gas nonpeaker - preexisting nonretiring</v>
      </c>
      <c r="J7486" t="str">
        <f>VLOOKUP(E7486,'Cross-Page Data'!$D$4:$F$48,3,FALSE)</f>
        <v>natural gas</v>
      </c>
      <c r="K7486" t="b">
        <f t="shared" si="116"/>
        <v>1</v>
      </c>
    </row>
    <row r="7487" spans="1:11">
      <c r="A7487" s="120">
        <v>55481</v>
      </c>
      <c r="B7487" s="121" t="s">
        <v>201</v>
      </c>
      <c r="C7487" s="121" t="s">
        <v>206</v>
      </c>
      <c r="D7487" s="121" t="s">
        <v>61</v>
      </c>
      <c r="E7487" s="121" t="s">
        <v>38</v>
      </c>
      <c r="F7487" s="122">
        <v>20736274</v>
      </c>
      <c r="G7487" s="122">
        <v>1936746</v>
      </c>
      <c r="H7487" s="120">
        <v>2019</v>
      </c>
      <c r="I7487" t="str">
        <f>IF(J7487="natural gas",VLOOKUP(D7487,'Cross-Page Data'!$I$4:$J$13,2,FALSE),IF(J7487="solar",VLOOKUP('Form 923'!D7487,'Cross-Page Data'!$I$14:$J$117,2,FALSE),J7487))</f>
        <v>natural gas nonpeaker - preexisting nonretiring</v>
      </c>
      <c r="J7487" t="str">
        <f>VLOOKUP(E7487,'Cross-Page Data'!$D$4:$F$48,3,FALSE)</f>
        <v>natural gas</v>
      </c>
      <c r="K7487" t="b">
        <f t="shared" si="116"/>
        <v>1</v>
      </c>
    </row>
    <row r="7488" spans="1:11">
      <c r="A7488" s="120">
        <v>55482</v>
      </c>
      <c r="B7488" s="121" t="s">
        <v>201</v>
      </c>
      <c r="C7488" s="121" t="s">
        <v>202</v>
      </c>
      <c r="D7488" s="121" t="s">
        <v>39</v>
      </c>
      <c r="E7488" s="121" t="s">
        <v>38</v>
      </c>
      <c r="F7488" s="122">
        <v>736324</v>
      </c>
      <c r="G7488" s="122">
        <v>643584</v>
      </c>
      <c r="H7488" s="120">
        <v>2019</v>
      </c>
      <c r="I7488" t="str">
        <f>IF(J7488="natural gas",VLOOKUP(D7488,'Cross-Page Data'!$I$4:$J$13,2,FALSE),IF(J7488="solar",VLOOKUP('Form 923'!D7488,'Cross-Page Data'!$I$14:$J$117,2,FALSE),J7488))</f>
        <v>natural gas nonpeaker - preexisting nonretiring</v>
      </c>
      <c r="J7488" t="str">
        <f>VLOOKUP(E7488,'Cross-Page Data'!$D$4:$F$48,3,FALSE)</f>
        <v>natural gas</v>
      </c>
      <c r="K7488" t="b">
        <f t="shared" si="116"/>
        <v>1</v>
      </c>
    </row>
    <row r="7489" spans="1:11">
      <c r="A7489" s="120">
        <v>55482</v>
      </c>
      <c r="B7489" s="121" t="s">
        <v>201</v>
      </c>
      <c r="C7489" s="121" t="s">
        <v>202</v>
      </c>
      <c r="D7489" s="121" t="s">
        <v>61</v>
      </c>
      <c r="E7489" s="121" t="s">
        <v>38</v>
      </c>
      <c r="F7489" s="122">
        <v>12549922</v>
      </c>
      <c r="G7489" s="122">
        <v>1261589</v>
      </c>
      <c r="H7489" s="120">
        <v>2019</v>
      </c>
      <c r="I7489" t="str">
        <f>IF(J7489="natural gas",VLOOKUP(D7489,'Cross-Page Data'!$I$4:$J$13,2,FALSE),IF(J7489="solar",VLOOKUP('Form 923'!D7489,'Cross-Page Data'!$I$14:$J$117,2,FALSE),J7489))</f>
        <v>natural gas nonpeaker - preexisting nonretiring</v>
      </c>
      <c r="J7489" t="str">
        <f>VLOOKUP(E7489,'Cross-Page Data'!$D$4:$F$48,3,FALSE)</f>
        <v>natural gas</v>
      </c>
      <c r="K7489" t="b">
        <f t="shared" si="116"/>
        <v>1</v>
      </c>
    </row>
    <row r="7490" spans="1:11">
      <c r="A7490" s="120">
        <v>55496</v>
      </c>
      <c r="B7490" s="121" t="s">
        <v>201</v>
      </c>
      <c r="C7490" s="121" t="s">
        <v>202</v>
      </c>
      <c r="D7490" s="121" t="s">
        <v>73</v>
      </c>
      <c r="E7490" s="121" t="s">
        <v>38</v>
      </c>
      <c r="F7490" s="122">
        <v>66521</v>
      </c>
      <c r="G7490" s="122">
        <v>4921</v>
      </c>
      <c r="H7490" s="120">
        <v>2019</v>
      </c>
      <c r="I7490" t="str">
        <f>IF(J7490="natural gas",VLOOKUP(D7490,'Cross-Page Data'!$I$4:$J$13,2,FALSE),IF(J7490="solar",VLOOKUP('Form 923'!D7490,'Cross-Page Data'!$I$14:$J$117,2,FALSE),J7490))</f>
        <v>natural gas peaker</v>
      </c>
      <c r="J7490" t="str">
        <f>VLOOKUP(E7490,'Cross-Page Data'!$D$4:$F$48,3,FALSE)</f>
        <v>natural gas</v>
      </c>
      <c r="K7490" t="b">
        <f t="shared" si="116"/>
        <v>1</v>
      </c>
    </row>
    <row r="7491" spans="1:11">
      <c r="A7491" s="120">
        <v>55499</v>
      </c>
      <c r="B7491" s="121" t="s">
        <v>201</v>
      </c>
      <c r="C7491" s="121" t="s">
        <v>206</v>
      </c>
      <c r="D7491" s="121" t="s">
        <v>73</v>
      </c>
      <c r="E7491" s="121" t="s">
        <v>38</v>
      </c>
      <c r="F7491" s="122">
        <v>87279</v>
      </c>
      <c r="G7491" s="122">
        <v>7997</v>
      </c>
      <c r="H7491" s="120">
        <v>2019</v>
      </c>
      <c r="I7491" t="str">
        <f>IF(J7491="natural gas",VLOOKUP(D7491,'Cross-Page Data'!$I$4:$J$13,2,FALSE),IF(J7491="solar",VLOOKUP('Form 923'!D7491,'Cross-Page Data'!$I$14:$J$117,2,FALSE),J7491))</f>
        <v>natural gas peaker</v>
      </c>
      <c r="J7491" t="str">
        <f>VLOOKUP(E7491,'Cross-Page Data'!$D$4:$F$48,3,FALSE)</f>
        <v>natural gas</v>
      </c>
      <c r="K7491" t="b">
        <f t="shared" si="116"/>
        <v>1</v>
      </c>
    </row>
    <row r="7492" spans="1:11">
      <c r="A7492" s="120">
        <v>55501</v>
      </c>
      <c r="B7492" s="121" t="s">
        <v>201</v>
      </c>
      <c r="C7492" s="121" t="s">
        <v>206</v>
      </c>
      <c r="D7492" s="121" t="s">
        <v>39</v>
      </c>
      <c r="E7492" s="121" t="s">
        <v>38</v>
      </c>
      <c r="F7492" s="122">
        <v>4852352</v>
      </c>
      <c r="G7492" s="122">
        <v>2333340</v>
      </c>
      <c r="H7492" s="120">
        <v>2019</v>
      </c>
      <c r="I7492" t="str">
        <f>IF(J7492="natural gas",VLOOKUP(D7492,'Cross-Page Data'!$I$4:$J$13,2,FALSE),IF(J7492="solar",VLOOKUP('Form 923'!D7492,'Cross-Page Data'!$I$14:$J$117,2,FALSE),J7492))</f>
        <v>natural gas nonpeaker - preexisting nonretiring</v>
      </c>
      <c r="J7492" t="str">
        <f>VLOOKUP(E7492,'Cross-Page Data'!$D$4:$F$48,3,FALSE)</f>
        <v>natural gas</v>
      </c>
      <c r="K7492" t="b">
        <f t="shared" si="116"/>
        <v>1</v>
      </c>
    </row>
    <row r="7493" spans="1:11">
      <c r="A7493" s="120">
        <v>55501</v>
      </c>
      <c r="B7493" s="121" t="s">
        <v>201</v>
      </c>
      <c r="C7493" s="121" t="s">
        <v>206</v>
      </c>
      <c r="D7493" s="121" t="s">
        <v>61</v>
      </c>
      <c r="E7493" s="121" t="s">
        <v>38</v>
      </c>
      <c r="F7493" s="122">
        <v>36797894</v>
      </c>
      <c r="G7493" s="122">
        <v>3167541</v>
      </c>
      <c r="H7493" s="120">
        <v>2019</v>
      </c>
      <c r="I7493" t="str">
        <f>IF(J7493="natural gas",VLOOKUP(D7493,'Cross-Page Data'!$I$4:$J$13,2,FALSE),IF(J7493="solar",VLOOKUP('Form 923'!D7493,'Cross-Page Data'!$I$14:$J$117,2,FALSE),J7493))</f>
        <v>natural gas nonpeaker - preexisting nonretiring</v>
      </c>
      <c r="J7493" t="str">
        <f>VLOOKUP(E7493,'Cross-Page Data'!$D$4:$F$48,3,FALSE)</f>
        <v>natural gas</v>
      </c>
      <c r="K7493" t="b">
        <f t="shared" si="116"/>
        <v>1</v>
      </c>
    </row>
    <row r="7494" spans="1:11">
      <c r="A7494" s="120">
        <v>55502</v>
      </c>
      <c r="B7494" s="121" t="s">
        <v>201</v>
      </c>
      <c r="C7494" s="121" t="s">
        <v>206</v>
      </c>
      <c r="D7494" s="121" t="s">
        <v>39</v>
      </c>
      <c r="E7494" s="121" t="s">
        <v>38</v>
      </c>
      <c r="F7494" s="122">
        <v>1473239</v>
      </c>
      <c r="G7494" s="122">
        <v>2856697</v>
      </c>
      <c r="H7494" s="120">
        <v>2019</v>
      </c>
      <c r="I7494" t="str">
        <f>IF(J7494="natural gas",VLOOKUP(D7494,'Cross-Page Data'!$I$4:$J$13,2,FALSE),IF(J7494="solar",VLOOKUP('Form 923'!D7494,'Cross-Page Data'!$I$14:$J$117,2,FALSE),J7494))</f>
        <v>natural gas nonpeaker - preexisting nonretiring</v>
      </c>
      <c r="J7494" t="str">
        <f>VLOOKUP(E7494,'Cross-Page Data'!$D$4:$F$48,3,FALSE)</f>
        <v>natural gas</v>
      </c>
      <c r="K7494" t="b">
        <f t="shared" si="116"/>
        <v>1</v>
      </c>
    </row>
    <row r="7495" spans="1:11">
      <c r="A7495" s="120">
        <v>55502</v>
      </c>
      <c r="B7495" s="121" t="s">
        <v>201</v>
      </c>
      <c r="C7495" s="121" t="s">
        <v>206</v>
      </c>
      <c r="D7495" s="121" t="s">
        <v>61</v>
      </c>
      <c r="E7495" s="121" t="s">
        <v>38</v>
      </c>
      <c r="F7495" s="122">
        <v>54456593</v>
      </c>
      <c r="G7495" s="122">
        <v>5055445</v>
      </c>
      <c r="H7495" s="120">
        <v>2019</v>
      </c>
      <c r="I7495" t="str">
        <f>IF(J7495="natural gas",VLOOKUP(D7495,'Cross-Page Data'!$I$4:$J$13,2,FALSE),IF(J7495="solar",VLOOKUP('Form 923'!D7495,'Cross-Page Data'!$I$14:$J$117,2,FALSE),J7495))</f>
        <v>natural gas nonpeaker - preexisting nonretiring</v>
      </c>
      <c r="J7495" t="str">
        <f>VLOOKUP(E7495,'Cross-Page Data'!$D$4:$F$48,3,FALSE)</f>
        <v>natural gas</v>
      </c>
      <c r="K7495" t="b">
        <f t="shared" ref="K7495:K7558" si="117">IF(AND($N$6=FALSE,OR(C7495="Commercial NAICS Cogen",C7495="Industrial NAICS Cogen",C7495="NAICS-22 Cogen")),FALSE,IF(AND($N$7=FALSE,OR(C7495="Commercial NAICS Cogen",C7495="Commercial NAICS Non-Cogen",C7495="industrial NAICS Cogen",C7495="industrial NAICS non-cogen")),FALSE,TRUE))</f>
        <v>1</v>
      </c>
    </row>
    <row r="7496" spans="1:11">
      <c r="A7496" s="120">
        <v>55503</v>
      </c>
      <c r="B7496" s="121" t="s">
        <v>201</v>
      </c>
      <c r="C7496" s="121" t="s">
        <v>206</v>
      </c>
      <c r="D7496" s="121" t="s">
        <v>39</v>
      </c>
      <c r="E7496" s="121" t="s">
        <v>38</v>
      </c>
      <c r="F7496" s="122">
        <v>1369111</v>
      </c>
      <c r="G7496" s="122">
        <v>2205885</v>
      </c>
      <c r="H7496" s="120">
        <v>2019</v>
      </c>
      <c r="I7496" t="str">
        <f>IF(J7496="natural gas",VLOOKUP(D7496,'Cross-Page Data'!$I$4:$J$13,2,FALSE),IF(J7496="solar",VLOOKUP('Form 923'!D7496,'Cross-Page Data'!$I$14:$J$117,2,FALSE),J7496))</f>
        <v>natural gas nonpeaker - preexisting nonretiring</v>
      </c>
      <c r="J7496" t="str">
        <f>VLOOKUP(E7496,'Cross-Page Data'!$D$4:$F$48,3,FALSE)</f>
        <v>natural gas</v>
      </c>
      <c r="K7496" t="b">
        <f t="shared" si="117"/>
        <v>1</v>
      </c>
    </row>
    <row r="7497" spans="1:11">
      <c r="A7497" s="120">
        <v>55503</v>
      </c>
      <c r="B7497" s="121" t="s">
        <v>201</v>
      </c>
      <c r="C7497" s="121" t="s">
        <v>206</v>
      </c>
      <c r="D7497" s="121" t="s">
        <v>61</v>
      </c>
      <c r="E7497" s="121" t="s">
        <v>38</v>
      </c>
      <c r="F7497" s="122">
        <v>41123317</v>
      </c>
      <c r="G7497" s="122">
        <v>3853529</v>
      </c>
      <c r="H7497" s="120">
        <v>2019</v>
      </c>
      <c r="I7497" t="str">
        <f>IF(J7497="natural gas",VLOOKUP(D7497,'Cross-Page Data'!$I$4:$J$13,2,FALSE),IF(J7497="solar",VLOOKUP('Form 923'!D7497,'Cross-Page Data'!$I$14:$J$117,2,FALSE),J7497))</f>
        <v>natural gas nonpeaker - preexisting nonretiring</v>
      </c>
      <c r="J7497" t="str">
        <f>VLOOKUP(E7497,'Cross-Page Data'!$D$4:$F$48,3,FALSE)</f>
        <v>natural gas</v>
      </c>
      <c r="K7497" t="b">
        <f t="shared" si="117"/>
        <v>1</v>
      </c>
    </row>
    <row r="7498" spans="1:11">
      <c r="A7498" s="120">
        <v>55504</v>
      </c>
      <c r="B7498" s="121" t="s">
        <v>201</v>
      </c>
      <c r="C7498" s="121" t="s">
        <v>202</v>
      </c>
      <c r="D7498" s="121" t="s">
        <v>73</v>
      </c>
      <c r="E7498" s="121" t="s">
        <v>70</v>
      </c>
      <c r="F7498" s="122">
        <v>9429</v>
      </c>
      <c r="G7498" s="122">
        <v>814.469</v>
      </c>
      <c r="H7498" s="120">
        <v>2019</v>
      </c>
      <c r="I7498" t="str">
        <f>IF(J7498="natural gas",VLOOKUP(D7498,'Cross-Page Data'!$I$4:$J$13,2,FALSE),IF(J7498="solar",VLOOKUP('Form 923'!D7498,'Cross-Page Data'!$I$14:$J$117,2,FALSE),J7498))</f>
        <v>heavy or residual fuel oil</v>
      </c>
      <c r="J7498" t="str">
        <f>VLOOKUP(E7498,'Cross-Page Data'!$D$4:$F$48,3,FALSE)</f>
        <v>heavy or residual fuel oil</v>
      </c>
      <c r="K7498" t="b">
        <f t="shared" si="117"/>
        <v>1</v>
      </c>
    </row>
    <row r="7499" spans="1:11">
      <c r="A7499" s="120">
        <v>55504</v>
      </c>
      <c r="B7499" s="121" t="s">
        <v>201</v>
      </c>
      <c r="C7499" s="121" t="s">
        <v>202</v>
      </c>
      <c r="D7499" s="121" t="s">
        <v>73</v>
      </c>
      <c r="E7499" s="121" t="s">
        <v>38</v>
      </c>
      <c r="F7499" s="122">
        <v>764623</v>
      </c>
      <c r="G7499" s="122">
        <v>66061.531</v>
      </c>
      <c r="H7499" s="120">
        <v>2019</v>
      </c>
      <c r="I7499" t="str">
        <f>IF(J7499="natural gas",VLOOKUP(D7499,'Cross-Page Data'!$I$4:$J$13,2,FALSE),IF(J7499="solar",VLOOKUP('Form 923'!D7499,'Cross-Page Data'!$I$14:$J$117,2,FALSE),J7499))</f>
        <v>natural gas peaker</v>
      </c>
      <c r="J7499" t="str">
        <f>VLOOKUP(E7499,'Cross-Page Data'!$D$4:$F$48,3,FALSE)</f>
        <v>natural gas</v>
      </c>
      <c r="K7499" t="b">
        <f t="shared" si="117"/>
        <v>1</v>
      </c>
    </row>
    <row r="7500" spans="1:11">
      <c r="A7500" s="120">
        <v>55505</v>
      </c>
      <c r="B7500" s="121" t="s">
        <v>201</v>
      </c>
      <c r="C7500" s="121" t="s">
        <v>202</v>
      </c>
      <c r="D7500" s="121" t="s">
        <v>73</v>
      </c>
      <c r="E7500" s="121" t="s">
        <v>70</v>
      </c>
      <c r="F7500" s="122">
        <v>9512</v>
      </c>
      <c r="G7500" s="122">
        <v>776.226</v>
      </c>
      <c r="H7500" s="120">
        <v>2019</v>
      </c>
      <c r="I7500" t="str">
        <f>IF(J7500="natural gas",VLOOKUP(D7500,'Cross-Page Data'!$I$4:$J$13,2,FALSE),IF(J7500="solar",VLOOKUP('Form 923'!D7500,'Cross-Page Data'!$I$14:$J$117,2,FALSE),J7500))</f>
        <v>heavy or residual fuel oil</v>
      </c>
      <c r="J7500" t="str">
        <f>VLOOKUP(E7500,'Cross-Page Data'!$D$4:$F$48,3,FALSE)</f>
        <v>heavy or residual fuel oil</v>
      </c>
      <c r="K7500" t="b">
        <f t="shared" si="117"/>
        <v>1</v>
      </c>
    </row>
    <row r="7501" spans="1:11">
      <c r="A7501" s="120">
        <v>55505</v>
      </c>
      <c r="B7501" s="121" t="s">
        <v>201</v>
      </c>
      <c r="C7501" s="121" t="s">
        <v>202</v>
      </c>
      <c r="D7501" s="121" t="s">
        <v>73</v>
      </c>
      <c r="E7501" s="121" t="s">
        <v>38</v>
      </c>
      <c r="F7501" s="122">
        <v>1133320</v>
      </c>
      <c r="G7501" s="122">
        <v>92508.774</v>
      </c>
      <c r="H7501" s="120">
        <v>2019</v>
      </c>
      <c r="I7501" t="str">
        <f>IF(J7501="natural gas",VLOOKUP(D7501,'Cross-Page Data'!$I$4:$J$13,2,FALSE),IF(J7501="solar",VLOOKUP('Form 923'!D7501,'Cross-Page Data'!$I$14:$J$117,2,FALSE),J7501))</f>
        <v>natural gas peaker</v>
      </c>
      <c r="J7501" t="str">
        <f>VLOOKUP(E7501,'Cross-Page Data'!$D$4:$F$48,3,FALSE)</f>
        <v>natural gas</v>
      </c>
      <c r="K7501" t="b">
        <f t="shared" si="117"/>
        <v>1</v>
      </c>
    </row>
    <row r="7502" spans="1:11">
      <c r="A7502" s="120">
        <v>55508</v>
      </c>
      <c r="B7502" s="121" t="s">
        <v>201</v>
      </c>
      <c r="C7502" s="121" t="s">
        <v>206</v>
      </c>
      <c r="D7502" s="121" t="s">
        <v>73</v>
      </c>
      <c r="E7502" s="121" t="s">
        <v>38</v>
      </c>
      <c r="F7502" s="122">
        <v>76041</v>
      </c>
      <c r="G7502" s="122">
        <v>6627</v>
      </c>
      <c r="H7502" s="120">
        <v>2019</v>
      </c>
      <c r="I7502" t="str">
        <f>IF(J7502="natural gas",VLOOKUP(D7502,'Cross-Page Data'!$I$4:$J$13,2,FALSE),IF(J7502="solar",VLOOKUP('Form 923'!D7502,'Cross-Page Data'!$I$14:$J$117,2,FALSE),J7502))</f>
        <v>natural gas peaker</v>
      </c>
      <c r="J7502" t="str">
        <f>VLOOKUP(E7502,'Cross-Page Data'!$D$4:$F$48,3,FALSE)</f>
        <v>natural gas</v>
      </c>
      <c r="K7502" t="b">
        <f t="shared" si="117"/>
        <v>1</v>
      </c>
    </row>
    <row r="7503" spans="1:11">
      <c r="A7503" s="120">
        <v>55510</v>
      </c>
      <c r="B7503" s="121" t="s">
        <v>201</v>
      </c>
      <c r="C7503" s="121" t="s">
        <v>206</v>
      </c>
      <c r="D7503" s="121" t="s">
        <v>73</v>
      </c>
      <c r="E7503" s="121" t="s">
        <v>38</v>
      </c>
      <c r="F7503" s="122">
        <v>88002</v>
      </c>
      <c r="G7503" s="122">
        <v>8892</v>
      </c>
      <c r="H7503" s="120">
        <v>2019</v>
      </c>
      <c r="I7503" t="str">
        <f>IF(J7503="natural gas",VLOOKUP(D7503,'Cross-Page Data'!$I$4:$J$13,2,FALSE),IF(J7503="solar",VLOOKUP('Form 923'!D7503,'Cross-Page Data'!$I$14:$J$117,2,FALSE),J7503))</f>
        <v>natural gas peaker</v>
      </c>
      <c r="J7503" t="str">
        <f>VLOOKUP(E7503,'Cross-Page Data'!$D$4:$F$48,3,FALSE)</f>
        <v>natural gas</v>
      </c>
      <c r="K7503" t="b">
        <f t="shared" si="117"/>
        <v>1</v>
      </c>
    </row>
    <row r="7504" spans="1:11">
      <c r="A7504" s="120">
        <v>55512</v>
      </c>
      <c r="B7504" s="121" t="s">
        <v>201</v>
      </c>
      <c r="C7504" s="121" t="s">
        <v>202</v>
      </c>
      <c r="D7504" s="121" t="s">
        <v>73</v>
      </c>
      <c r="E7504" s="121" t="s">
        <v>38</v>
      </c>
      <c r="F7504" s="122">
        <v>81743</v>
      </c>
      <c r="G7504" s="122">
        <v>7037</v>
      </c>
      <c r="H7504" s="120">
        <v>2019</v>
      </c>
      <c r="I7504" t="str">
        <f>IF(J7504="natural gas",VLOOKUP(D7504,'Cross-Page Data'!$I$4:$J$13,2,FALSE),IF(J7504="solar",VLOOKUP('Form 923'!D7504,'Cross-Page Data'!$I$14:$J$117,2,FALSE),J7504))</f>
        <v>natural gas peaker</v>
      </c>
      <c r="J7504" t="str">
        <f>VLOOKUP(E7504,'Cross-Page Data'!$D$4:$F$48,3,FALSE)</f>
        <v>natural gas</v>
      </c>
      <c r="K7504" t="b">
        <f t="shared" si="117"/>
        <v>1</v>
      </c>
    </row>
    <row r="7505" spans="1:11">
      <c r="A7505" s="120">
        <v>55513</v>
      </c>
      <c r="B7505" s="121" t="s">
        <v>201</v>
      </c>
      <c r="C7505" s="121" t="s">
        <v>206</v>
      </c>
      <c r="D7505" s="121" t="s">
        <v>73</v>
      </c>
      <c r="E7505" s="121" t="s">
        <v>38</v>
      </c>
      <c r="F7505" s="122">
        <v>61039</v>
      </c>
      <c r="G7505" s="122">
        <v>5493</v>
      </c>
      <c r="H7505" s="120">
        <v>2019</v>
      </c>
      <c r="I7505" t="str">
        <f>IF(J7505="natural gas",VLOOKUP(D7505,'Cross-Page Data'!$I$4:$J$13,2,FALSE),IF(J7505="solar",VLOOKUP('Form 923'!D7505,'Cross-Page Data'!$I$14:$J$117,2,FALSE),J7505))</f>
        <v>natural gas peaker</v>
      </c>
      <c r="J7505" t="str">
        <f>VLOOKUP(E7505,'Cross-Page Data'!$D$4:$F$48,3,FALSE)</f>
        <v>natural gas</v>
      </c>
      <c r="K7505" t="b">
        <f t="shared" si="117"/>
        <v>1</v>
      </c>
    </row>
    <row r="7506" spans="1:11">
      <c r="A7506" s="120">
        <v>55514</v>
      </c>
      <c r="B7506" s="121" t="s">
        <v>201</v>
      </c>
      <c r="C7506" s="121" t="s">
        <v>202</v>
      </c>
      <c r="D7506" s="121" t="s">
        <v>39</v>
      </c>
      <c r="E7506" s="121" t="s">
        <v>38</v>
      </c>
      <c r="F7506" s="122">
        <v>41111</v>
      </c>
      <c r="G7506" s="122">
        <v>670990</v>
      </c>
      <c r="H7506" s="120">
        <v>2019</v>
      </c>
      <c r="I7506" t="str">
        <f>IF(J7506="natural gas",VLOOKUP(D7506,'Cross-Page Data'!$I$4:$J$13,2,FALSE),IF(J7506="solar",VLOOKUP('Form 923'!D7506,'Cross-Page Data'!$I$14:$J$117,2,FALSE),J7506))</f>
        <v>natural gas nonpeaker - preexisting nonretiring</v>
      </c>
      <c r="J7506" t="str">
        <f>VLOOKUP(E7506,'Cross-Page Data'!$D$4:$F$48,3,FALSE)</f>
        <v>natural gas</v>
      </c>
      <c r="K7506" t="b">
        <f t="shared" si="117"/>
        <v>1</v>
      </c>
    </row>
    <row r="7507" spans="1:11">
      <c r="A7507" s="120">
        <v>55514</v>
      </c>
      <c r="B7507" s="121" t="s">
        <v>201</v>
      </c>
      <c r="C7507" s="121" t="s">
        <v>202</v>
      </c>
      <c r="D7507" s="121" t="s">
        <v>61</v>
      </c>
      <c r="E7507" s="121" t="s">
        <v>38</v>
      </c>
      <c r="F7507" s="122">
        <v>15026594</v>
      </c>
      <c r="G7507" s="122">
        <v>1438072</v>
      </c>
      <c r="H7507" s="120">
        <v>2019</v>
      </c>
      <c r="I7507" t="str">
        <f>IF(J7507="natural gas",VLOOKUP(D7507,'Cross-Page Data'!$I$4:$J$13,2,FALSE),IF(J7507="solar",VLOOKUP('Form 923'!D7507,'Cross-Page Data'!$I$14:$J$117,2,FALSE),J7507))</f>
        <v>natural gas nonpeaker - preexisting nonretiring</v>
      </c>
      <c r="J7507" t="str">
        <f>VLOOKUP(E7507,'Cross-Page Data'!$D$4:$F$48,3,FALSE)</f>
        <v>natural gas</v>
      </c>
      <c r="K7507" t="b">
        <f t="shared" si="117"/>
        <v>1</v>
      </c>
    </row>
    <row r="7508" spans="1:11">
      <c r="A7508" s="120">
        <v>55516</v>
      </c>
      <c r="B7508" s="121" t="s">
        <v>201</v>
      </c>
      <c r="C7508" s="121" t="s">
        <v>206</v>
      </c>
      <c r="D7508" s="121" t="s">
        <v>39</v>
      </c>
      <c r="E7508" s="121" t="s">
        <v>38</v>
      </c>
      <c r="F7508" s="122">
        <v>4324586</v>
      </c>
      <c r="G7508" s="122">
        <v>2071873</v>
      </c>
      <c r="H7508" s="120">
        <v>2019</v>
      </c>
      <c r="I7508" t="str">
        <f>IF(J7508="natural gas",VLOOKUP(D7508,'Cross-Page Data'!$I$4:$J$13,2,FALSE),IF(J7508="solar",VLOOKUP('Form 923'!D7508,'Cross-Page Data'!$I$14:$J$117,2,FALSE),J7508))</f>
        <v>natural gas nonpeaker - preexisting nonretiring</v>
      </c>
      <c r="J7508" t="str">
        <f>VLOOKUP(E7508,'Cross-Page Data'!$D$4:$F$48,3,FALSE)</f>
        <v>natural gas</v>
      </c>
      <c r="K7508" t="b">
        <f t="shared" si="117"/>
        <v>1</v>
      </c>
    </row>
    <row r="7509" spans="1:11">
      <c r="A7509" s="120">
        <v>55516</v>
      </c>
      <c r="B7509" s="121" t="s">
        <v>201</v>
      </c>
      <c r="C7509" s="121" t="s">
        <v>206</v>
      </c>
      <c r="D7509" s="121" t="s">
        <v>61</v>
      </c>
      <c r="E7509" s="121" t="s">
        <v>38</v>
      </c>
      <c r="F7509" s="122">
        <v>31205788</v>
      </c>
      <c r="G7509" s="122">
        <v>2975485</v>
      </c>
      <c r="H7509" s="120">
        <v>2019</v>
      </c>
      <c r="I7509" t="str">
        <f>IF(J7509="natural gas",VLOOKUP(D7509,'Cross-Page Data'!$I$4:$J$13,2,FALSE),IF(J7509="solar",VLOOKUP('Form 923'!D7509,'Cross-Page Data'!$I$14:$J$117,2,FALSE),J7509))</f>
        <v>natural gas nonpeaker - preexisting nonretiring</v>
      </c>
      <c r="J7509" t="str">
        <f>VLOOKUP(E7509,'Cross-Page Data'!$D$4:$F$48,3,FALSE)</f>
        <v>natural gas</v>
      </c>
      <c r="K7509" t="b">
        <f t="shared" si="117"/>
        <v>1</v>
      </c>
    </row>
    <row r="7510" spans="1:11">
      <c r="A7510" s="120">
        <v>55517</v>
      </c>
      <c r="B7510" s="121" t="s">
        <v>201</v>
      </c>
      <c r="C7510" s="121" t="s">
        <v>206</v>
      </c>
      <c r="D7510" s="121" t="s">
        <v>73</v>
      </c>
      <c r="E7510" s="121" t="s">
        <v>38</v>
      </c>
      <c r="F7510" s="122">
        <v>1054988</v>
      </c>
      <c r="G7510" s="122">
        <v>105704</v>
      </c>
      <c r="H7510" s="120">
        <v>2019</v>
      </c>
      <c r="I7510" t="str">
        <f>IF(J7510="natural gas",VLOOKUP(D7510,'Cross-Page Data'!$I$4:$J$13,2,FALSE),IF(J7510="solar",VLOOKUP('Form 923'!D7510,'Cross-Page Data'!$I$14:$J$117,2,FALSE),J7510))</f>
        <v>natural gas peaker</v>
      </c>
      <c r="J7510" t="str">
        <f>VLOOKUP(E7510,'Cross-Page Data'!$D$4:$F$48,3,FALSE)</f>
        <v>natural gas</v>
      </c>
      <c r="K7510" t="b">
        <f t="shared" si="117"/>
        <v>1</v>
      </c>
    </row>
    <row r="7511" spans="1:11">
      <c r="A7511" s="120">
        <v>55518</v>
      </c>
      <c r="B7511" s="121" t="s">
        <v>201</v>
      </c>
      <c r="C7511" s="121" t="s">
        <v>206</v>
      </c>
      <c r="D7511" s="121" t="s">
        <v>39</v>
      </c>
      <c r="E7511" s="121" t="s">
        <v>38</v>
      </c>
      <c r="F7511" s="122">
        <v>1621362</v>
      </c>
      <c r="G7511" s="122">
        <v>1243651</v>
      </c>
      <c r="H7511" s="120">
        <v>2019</v>
      </c>
      <c r="I7511" t="str">
        <f>IF(J7511="natural gas",VLOOKUP(D7511,'Cross-Page Data'!$I$4:$J$13,2,FALSE),IF(J7511="solar",VLOOKUP('Form 923'!D7511,'Cross-Page Data'!$I$14:$J$117,2,FALSE),J7511))</f>
        <v>natural gas nonpeaker - preexisting nonretiring</v>
      </c>
      <c r="J7511" t="str">
        <f>VLOOKUP(E7511,'Cross-Page Data'!$D$4:$F$48,3,FALSE)</f>
        <v>natural gas</v>
      </c>
      <c r="K7511" t="b">
        <f t="shared" si="117"/>
        <v>1</v>
      </c>
    </row>
    <row r="7512" spans="1:11">
      <c r="A7512" s="120">
        <v>55518</v>
      </c>
      <c r="B7512" s="121" t="s">
        <v>201</v>
      </c>
      <c r="C7512" s="121" t="s">
        <v>206</v>
      </c>
      <c r="D7512" s="121" t="s">
        <v>61</v>
      </c>
      <c r="E7512" s="121" t="s">
        <v>38</v>
      </c>
      <c r="F7512" s="122">
        <v>23615060</v>
      </c>
      <c r="G7512" s="122">
        <v>2093775</v>
      </c>
      <c r="H7512" s="120">
        <v>2019</v>
      </c>
      <c r="I7512" t="str">
        <f>IF(J7512="natural gas",VLOOKUP(D7512,'Cross-Page Data'!$I$4:$J$13,2,FALSE),IF(J7512="solar",VLOOKUP('Form 923'!D7512,'Cross-Page Data'!$I$14:$J$117,2,FALSE),J7512))</f>
        <v>natural gas nonpeaker - preexisting nonretiring</v>
      </c>
      <c r="J7512" t="str">
        <f>VLOOKUP(E7512,'Cross-Page Data'!$D$4:$F$48,3,FALSE)</f>
        <v>natural gas</v>
      </c>
      <c r="K7512" t="b">
        <f t="shared" si="117"/>
        <v>1</v>
      </c>
    </row>
    <row r="7513" spans="1:11">
      <c r="A7513" s="120">
        <v>55522</v>
      </c>
      <c r="B7513" s="121" t="s">
        <v>201</v>
      </c>
      <c r="C7513" s="121" t="s">
        <v>202</v>
      </c>
      <c r="D7513" s="121" t="s">
        <v>73</v>
      </c>
      <c r="E7513" s="121" t="s">
        <v>38</v>
      </c>
      <c r="F7513" s="122">
        <v>3204019</v>
      </c>
      <c r="G7513" s="122">
        <v>303204</v>
      </c>
      <c r="H7513" s="120">
        <v>2019</v>
      </c>
      <c r="I7513" t="str">
        <f>IF(J7513="natural gas",VLOOKUP(D7513,'Cross-Page Data'!$I$4:$J$13,2,FALSE),IF(J7513="solar",VLOOKUP('Form 923'!D7513,'Cross-Page Data'!$I$14:$J$117,2,FALSE),J7513))</f>
        <v>natural gas peaker</v>
      </c>
      <c r="J7513" t="str">
        <f>VLOOKUP(E7513,'Cross-Page Data'!$D$4:$F$48,3,FALSE)</f>
        <v>natural gas</v>
      </c>
      <c r="K7513" t="b">
        <f t="shared" si="117"/>
        <v>1</v>
      </c>
    </row>
    <row r="7514" spans="1:11">
      <c r="A7514" s="120">
        <v>55524</v>
      </c>
      <c r="B7514" s="121" t="s">
        <v>201</v>
      </c>
      <c r="C7514" s="121" t="s">
        <v>206</v>
      </c>
      <c r="D7514" s="121" t="s">
        <v>39</v>
      </c>
      <c r="E7514" s="121" t="s">
        <v>70</v>
      </c>
      <c r="F7514" s="122">
        <v>0</v>
      </c>
      <c r="G7514" s="122">
        <v>6112.444</v>
      </c>
      <c r="H7514" s="120">
        <v>2019</v>
      </c>
      <c r="I7514" t="str">
        <f>IF(J7514="natural gas",VLOOKUP(D7514,'Cross-Page Data'!$I$4:$J$13,2,FALSE),IF(J7514="solar",VLOOKUP('Form 923'!D7514,'Cross-Page Data'!$I$14:$J$117,2,FALSE),J7514))</f>
        <v>heavy or residual fuel oil</v>
      </c>
      <c r="J7514" t="str">
        <f>VLOOKUP(E7514,'Cross-Page Data'!$D$4:$F$48,3,FALSE)</f>
        <v>heavy or residual fuel oil</v>
      </c>
      <c r="K7514" t="b">
        <f t="shared" si="117"/>
        <v>1</v>
      </c>
    </row>
    <row r="7515" spans="1:11">
      <c r="A7515" s="120">
        <v>55524</v>
      </c>
      <c r="B7515" s="121" t="s">
        <v>201</v>
      </c>
      <c r="C7515" s="121" t="s">
        <v>206</v>
      </c>
      <c r="D7515" s="121" t="s">
        <v>39</v>
      </c>
      <c r="E7515" s="121" t="s">
        <v>38</v>
      </c>
      <c r="F7515" s="122">
        <v>2340279</v>
      </c>
      <c r="G7515" s="122">
        <v>1943628.6</v>
      </c>
      <c r="H7515" s="120">
        <v>2019</v>
      </c>
      <c r="I7515" t="str">
        <f>IF(J7515="natural gas",VLOOKUP(D7515,'Cross-Page Data'!$I$4:$J$13,2,FALSE),IF(J7515="solar",VLOOKUP('Form 923'!D7515,'Cross-Page Data'!$I$14:$J$117,2,FALSE),J7515))</f>
        <v>natural gas nonpeaker - preexisting nonretiring</v>
      </c>
      <c r="J7515" t="str">
        <f>VLOOKUP(E7515,'Cross-Page Data'!$D$4:$F$48,3,FALSE)</f>
        <v>natural gas</v>
      </c>
      <c r="K7515" t="b">
        <f t="shared" si="117"/>
        <v>1</v>
      </c>
    </row>
    <row r="7516" spans="1:11">
      <c r="A7516" s="120">
        <v>55524</v>
      </c>
      <c r="B7516" s="121" t="s">
        <v>201</v>
      </c>
      <c r="C7516" s="121" t="s">
        <v>206</v>
      </c>
      <c r="D7516" s="121" t="s">
        <v>61</v>
      </c>
      <c r="E7516" s="121" t="s">
        <v>70</v>
      </c>
      <c r="F7516" s="122">
        <v>129304</v>
      </c>
      <c r="G7516" s="122">
        <v>11692.922</v>
      </c>
      <c r="H7516" s="120">
        <v>2019</v>
      </c>
      <c r="I7516" t="str">
        <f>IF(J7516="natural gas",VLOOKUP(D7516,'Cross-Page Data'!$I$4:$J$13,2,FALSE),IF(J7516="solar",VLOOKUP('Form 923'!D7516,'Cross-Page Data'!$I$14:$J$117,2,FALSE),J7516))</f>
        <v>heavy or residual fuel oil</v>
      </c>
      <c r="J7516" t="str">
        <f>VLOOKUP(E7516,'Cross-Page Data'!$D$4:$F$48,3,FALSE)</f>
        <v>heavy or residual fuel oil</v>
      </c>
      <c r="K7516" t="b">
        <f t="shared" si="117"/>
        <v>1</v>
      </c>
    </row>
    <row r="7517" spans="1:11">
      <c r="A7517" s="120">
        <v>55524</v>
      </c>
      <c r="B7517" s="121" t="s">
        <v>201</v>
      </c>
      <c r="C7517" s="121" t="s">
        <v>206</v>
      </c>
      <c r="D7517" s="121" t="s">
        <v>61</v>
      </c>
      <c r="E7517" s="121" t="s">
        <v>38</v>
      </c>
      <c r="F7517" s="122">
        <v>35939148</v>
      </c>
      <c r="G7517" s="122">
        <v>3379139.1</v>
      </c>
      <c r="H7517" s="120">
        <v>2019</v>
      </c>
      <c r="I7517" t="str">
        <f>IF(J7517="natural gas",VLOOKUP(D7517,'Cross-Page Data'!$I$4:$J$13,2,FALSE),IF(J7517="solar",VLOOKUP('Form 923'!D7517,'Cross-Page Data'!$I$14:$J$117,2,FALSE),J7517))</f>
        <v>natural gas nonpeaker - preexisting nonretiring</v>
      </c>
      <c r="J7517" t="str">
        <f>VLOOKUP(E7517,'Cross-Page Data'!$D$4:$F$48,3,FALSE)</f>
        <v>natural gas</v>
      </c>
      <c r="K7517" t="b">
        <f t="shared" si="117"/>
        <v>1</v>
      </c>
    </row>
    <row r="7518" ht="25.5" spans="1:11">
      <c r="A7518" s="120">
        <v>55525</v>
      </c>
      <c r="B7518" s="121" t="s">
        <v>205</v>
      </c>
      <c r="C7518" s="121" t="s">
        <v>210</v>
      </c>
      <c r="D7518" s="121" t="s">
        <v>79</v>
      </c>
      <c r="E7518" s="121" t="s">
        <v>38</v>
      </c>
      <c r="F7518" s="122">
        <v>28111</v>
      </c>
      <c r="G7518" s="122">
        <v>5298.828</v>
      </c>
      <c r="H7518" s="120">
        <v>2019</v>
      </c>
      <c r="I7518" t="str">
        <f>IF(J7518="natural gas",VLOOKUP(D7518,'Cross-Page Data'!$I$4:$J$13,2,FALSE),IF(J7518="solar",VLOOKUP('Form 923'!D7518,'Cross-Page Data'!$I$14:$J$117,2,FALSE),J7518))</f>
        <v>natural gas peaker</v>
      </c>
      <c r="J7518" t="str">
        <f>VLOOKUP(E7518,'Cross-Page Data'!$D$4:$F$48,3,FALSE)</f>
        <v>natural gas</v>
      </c>
      <c r="K7518" t="b">
        <f t="shared" si="117"/>
        <v>0</v>
      </c>
    </row>
    <row r="7519" ht="25.5" spans="1:11">
      <c r="A7519" s="120">
        <v>55525</v>
      </c>
      <c r="B7519" s="121" t="s">
        <v>205</v>
      </c>
      <c r="C7519" s="121" t="s">
        <v>210</v>
      </c>
      <c r="D7519" s="121" t="s">
        <v>79</v>
      </c>
      <c r="E7519" s="121" t="s">
        <v>130</v>
      </c>
      <c r="F7519" s="122">
        <v>101922</v>
      </c>
      <c r="G7519" s="122">
        <v>19212.172</v>
      </c>
      <c r="H7519" s="120">
        <v>2019</v>
      </c>
      <c r="I7519" t="str">
        <f>IF(J7519="natural gas",VLOOKUP(D7519,'Cross-Page Data'!$I$4:$J$13,2,FALSE),IF(J7519="solar",VLOOKUP('Form 923'!D7519,'Cross-Page Data'!$I$14:$J$117,2,FALSE),J7519))</f>
        <v>biomass</v>
      </c>
      <c r="J7519" t="str">
        <f>VLOOKUP(E7519,'Cross-Page Data'!$D$4:$F$48,3,FALSE)</f>
        <v>biomass</v>
      </c>
      <c r="K7519" t="b">
        <f t="shared" si="117"/>
        <v>0</v>
      </c>
    </row>
    <row r="7520" spans="1:11">
      <c r="A7520" s="120">
        <v>55534</v>
      </c>
      <c r="B7520" s="121" t="s">
        <v>201</v>
      </c>
      <c r="C7520" s="121" t="s">
        <v>202</v>
      </c>
      <c r="D7520" s="121" t="s">
        <v>79</v>
      </c>
      <c r="E7520" s="121" t="s">
        <v>70</v>
      </c>
      <c r="F7520" s="122">
        <v>929</v>
      </c>
      <c r="G7520" s="122">
        <v>38</v>
      </c>
      <c r="H7520" s="120">
        <v>2019</v>
      </c>
      <c r="I7520" t="str">
        <f>IF(J7520="natural gas",VLOOKUP(D7520,'Cross-Page Data'!$I$4:$J$13,2,FALSE),IF(J7520="solar",VLOOKUP('Form 923'!D7520,'Cross-Page Data'!$I$14:$J$117,2,FALSE),J7520))</f>
        <v>heavy or residual fuel oil</v>
      </c>
      <c r="J7520" t="str">
        <f>VLOOKUP(E7520,'Cross-Page Data'!$D$4:$F$48,3,FALSE)</f>
        <v>heavy or residual fuel oil</v>
      </c>
      <c r="K7520" t="b">
        <f t="shared" si="117"/>
        <v>1</v>
      </c>
    </row>
    <row r="7521" spans="1:11">
      <c r="A7521" s="120">
        <v>55538</v>
      </c>
      <c r="B7521" s="121" t="s">
        <v>201</v>
      </c>
      <c r="C7521" s="121" t="s">
        <v>206</v>
      </c>
      <c r="D7521" s="121" t="s">
        <v>73</v>
      </c>
      <c r="E7521" s="121" t="s">
        <v>38</v>
      </c>
      <c r="F7521" s="122">
        <v>181243</v>
      </c>
      <c r="G7521" s="122">
        <v>17393</v>
      </c>
      <c r="H7521" s="120">
        <v>2019</v>
      </c>
      <c r="I7521" t="str">
        <f>IF(J7521="natural gas",VLOOKUP(D7521,'Cross-Page Data'!$I$4:$J$13,2,FALSE),IF(J7521="solar",VLOOKUP('Form 923'!D7521,'Cross-Page Data'!$I$14:$J$117,2,FALSE),J7521))</f>
        <v>natural gas peaker</v>
      </c>
      <c r="J7521" t="str">
        <f>VLOOKUP(E7521,'Cross-Page Data'!$D$4:$F$48,3,FALSE)</f>
        <v>natural gas</v>
      </c>
      <c r="K7521" t="b">
        <f t="shared" si="117"/>
        <v>1</v>
      </c>
    </row>
    <row r="7522" spans="1:11">
      <c r="A7522" s="120">
        <v>55540</v>
      </c>
      <c r="B7522" s="121" t="s">
        <v>201</v>
      </c>
      <c r="C7522" s="121" t="s">
        <v>206</v>
      </c>
      <c r="D7522" s="121" t="s">
        <v>73</v>
      </c>
      <c r="E7522" s="121" t="s">
        <v>38</v>
      </c>
      <c r="F7522" s="122">
        <v>64178</v>
      </c>
      <c r="G7522" s="122">
        <v>3885</v>
      </c>
      <c r="H7522" s="120">
        <v>2019</v>
      </c>
      <c r="I7522" t="str">
        <f>IF(J7522="natural gas",VLOOKUP(D7522,'Cross-Page Data'!$I$4:$J$13,2,FALSE),IF(J7522="solar",VLOOKUP('Form 923'!D7522,'Cross-Page Data'!$I$14:$J$117,2,FALSE),J7522))</f>
        <v>natural gas peaker</v>
      </c>
      <c r="J7522" t="str">
        <f>VLOOKUP(E7522,'Cross-Page Data'!$D$4:$F$48,3,FALSE)</f>
        <v>natural gas</v>
      </c>
      <c r="K7522" t="b">
        <f t="shared" si="117"/>
        <v>1</v>
      </c>
    </row>
    <row r="7523" spans="1:11">
      <c r="A7523" s="120">
        <v>55541</v>
      </c>
      <c r="B7523" s="121" t="s">
        <v>201</v>
      </c>
      <c r="C7523" s="121" t="s">
        <v>206</v>
      </c>
      <c r="D7523" s="121" t="s">
        <v>73</v>
      </c>
      <c r="E7523" s="121" t="s">
        <v>38</v>
      </c>
      <c r="F7523" s="122">
        <v>99759</v>
      </c>
      <c r="G7523" s="122">
        <v>34089</v>
      </c>
      <c r="H7523" s="120">
        <v>2019</v>
      </c>
      <c r="I7523" t="str">
        <f>IF(J7523="natural gas",VLOOKUP(D7523,'Cross-Page Data'!$I$4:$J$13,2,FALSE),IF(J7523="solar",VLOOKUP('Form 923'!D7523,'Cross-Page Data'!$I$14:$J$117,2,FALSE),J7523))</f>
        <v>natural gas peaker</v>
      </c>
      <c r="J7523" t="str">
        <f>VLOOKUP(E7523,'Cross-Page Data'!$D$4:$F$48,3,FALSE)</f>
        <v>natural gas</v>
      </c>
      <c r="K7523" t="b">
        <f t="shared" si="117"/>
        <v>1</v>
      </c>
    </row>
    <row r="7524" spans="1:11">
      <c r="A7524" s="120">
        <v>55542</v>
      </c>
      <c r="B7524" s="121" t="s">
        <v>201</v>
      </c>
      <c r="C7524" s="121" t="s">
        <v>206</v>
      </c>
      <c r="D7524" s="121" t="s">
        <v>73</v>
      </c>
      <c r="E7524" s="121" t="s">
        <v>70</v>
      </c>
      <c r="F7524" s="122">
        <v>0</v>
      </c>
      <c r="G7524" s="122">
        <v>0</v>
      </c>
      <c r="H7524" s="120">
        <v>2019</v>
      </c>
      <c r="I7524" t="str">
        <f>IF(J7524="natural gas",VLOOKUP(D7524,'Cross-Page Data'!$I$4:$J$13,2,FALSE),IF(J7524="solar",VLOOKUP('Form 923'!D7524,'Cross-Page Data'!$I$14:$J$117,2,FALSE),J7524))</f>
        <v>heavy or residual fuel oil</v>
      </c>
      <c r="J7524" t="str">
        <f>VLOOKUP(E7524,'Cross-Page Data'!$D$4:$F$48,3,FALSE)</f>
        <v>heavy or residual fuel oil</v>
      </c>
      <c r="K7524" t="b">
        <f t="shared" si="117"/>
        <v>1</v>
      </c>
    </row>
    <row r="7525" spans="1:11">
      <c r="A7525" s="120">
        <v>55542</v>
      </c>
      <c r="B7525" s="121" t="s">
        <v>201</v>
      </c>
      <c r="C7525" s="121" t="s">
        <v>206</v>
      </c>
      <c r="D7525" s="121" t="s">
        <v>73</v>
      </c>
      <c r="E7525" s="121" t="s">
        <v>38</v>
      </c>
      <c r="F7525" s="122">
        <v>554944</v>
      </c>
      <c r="G7525" s="122">
        <v>52624</v>
      </c>
      <c r="H7525" s="120">
        <v>2019</v>
      </c>
      <c r="I7525" t="str">
        <f>IF(J7525="natural gas",VLOOKUP(D7525,'Cross-Page Data'!$I$4:$J$13,2,FALSE),IF(J7525="solar",VLOOKUP('Form 923'!D7525,'Cross-Page Data'!$I$14:$J$117,2,FALSE),J7525))</f>
        <v>natural gas peaker</v>
      </c>
      <c r="J7525" t="str">
        <f>VLOOKUP(E7525,'Cross-Page Data'!$D$4:$F$48,3,FALSE)</f>
        <v>natural gas</v>
      </c>
      <c r="K7525" t="b">
        <f t="shared" si="117"/>
        <v>1</v>
      </c>
    </row>
    <row r="7526" spans="1:11">
      <c r="A7526" s="120">
        <v>55544</v>
      </c>
      <c r="B7526" s="121" t="s">
        <v>201</v>
      </c>
      <c r="C7526" s="121" t="s">
        <v>206</v>
      </c>
      <c r="D7526" s="121" t="s">
        <v>73</v>
      </c>
      <c r="E7526" s="121" t="s">
        <v>38</v>
      </c>
      <c r="F7526" s="122">
        <v>954993</v>
      </c>
      <c r="G7526" s="122">
        <v>82086.76</v>
      </c>
      <c r="H7526" s="120">
        <v>2019</v>
      </c>
      <c r="I7526" t="str">
        <f>IF(J7526="natural gas",VLOOKUP(D7526,'Cross-Page Data'!$I$4:$J$13,2,FALSE),IF(J7526="solar",VLOOKUP('Form 923'!D7526,'Cross-Page Data'!$I$14:$J$117,2,FALSE),J7526))</f>
        <v>natural gas peaker</v>
      </c>
      <c r="J7526" t="str">
        <f>VLOOKUP(E7526,'Cross-Page Data'!$D$4:$F$48,3,FALSE)</f>
        <v>natural gas</v>
      </c>
      <c r="K7526" t="b">
        <f t="shared" si="117"/>
        <v>1</v>
      </c>
    </row>
    <row r="7527" spans="1:11">
      <c r="A7527" s="120">
        <v>55545</v>
      </c>
      <c r="B7527" s="121" t="s">
        <v>201</v>
      </c>
      <c r="C7527" s="121" t="s">
        <v>206</v>
      </c>
      <c r="D7527" s="121" t="s">
        <v>39</v>
      </c>
      <c r="E7527" s="121" t="s">
        <v>38</v>
      </c>
      <c r="F7527" s="122">
        <v>0</v>
      </c>
      <c r="G7527" s="122">
        <v>990606</v>
      </c>
      <c r="H7527" s="120">
        <v>2019</v>
      </c>
      <c r="I7527" t="str">
        <f>IF(J7527="natural gas",VLOOKUP(D7527,'Cross-Page Data'!$I$4:$J$13,2,FALSE),IF(J7527="solar",VLOOKUP('Form 923'!D7527,'Cross-Page Data'!$I$14:$J$117,2,FALSE),J7527))</f>
        <v>natural gas nonpeaker - preexisting nonretiring</v>
      </c>
      <c r="J7527" t="str">
        <f>VLOOKUP(E7527,'Cross-Page Data'!$D$4:$F$48,3,FALSE)</f>
        <v>natural gas</v>
      </c>
      <c r="K7527" t="b">
        <f t="shared" si="117"/>
        <v>1</v>
      </c>
    </row>
    <row r="7528" spans="1:11">
      <c r="A7528" s="120">
        <v>55545</v>
      </c>
      <c r="B7528" s="121" t="s">
        <v>201</v>
      </c>
      <c r="C7528" s="121" t="s">
        <v>206</v>
      </c>
      <c r="D7528" s="121" t="s">
        <v>61</v>
      </c>
      <c r="E7528" s="121" t="s">
        <v>38</v>
      </c>
      <c r="F7528" s="122">
        <v>20546899</v>
      </c>
      <c r="G7528" s="122">
        <v>1731547</v>
      </c>
      <c r="H7528" s="120">
        <v>2019</v>
      </c>
      <c r="I7528" t="str">
        <f>IF(J7528="natural gas",VLOOKUP(D7528,'Cross-Page Data'!$I$4:$J$13,2,FALSE),IF(J7528="solar",VLOOKUP('Form 923'!D7528,'Cross-Page Data'!$I$14:$J$117,2,FALSE),J7528))</f>
        <v>natural gas nonpeaker - preexisting nonretiring</v>
      </c>
      <c r="J7528" t="str">
        <f>VLOOKUP(E7528,'Cross-Page Data'!$D$4:$F$48,3,FALSE)</f>
        <v>natural gas</v>
      </c>
      <c r="K7528" t="b">
        <f t="shared" si="117"/>
        <v>1</v>
      </c>
    </row>
    <row r="7529" spans="1:11">
      <c r="A7529" s="120">
        <v>55556</v>
      </c>
      <c r="B7529" s="121" t="s">
        <v>201</v>
      </c>
      <c r="C7529" s="121" t="s">
        <v>206</v>
      </c>
      <c r="D7529" s="121" t="s">
        <v>79</v>
      </c>
      <c r="E7529" s="121" t="s">
        <v>90</v>
      </c>
      <c r="F7529" s="122">
        <v>214609</v>
      </c>
      <c r="G7529" s="122">
        <v>15330</v>
      </c>
      <c r="H7529" s="120">
        <v>2019</v>
      </c>
      <c r="I7529" t="str">
        <f>IF(J7529="natural gas",VLOOKUP(D7529,'Cross-Page Data'!$I$4:$J$13,2,FALSE),IF(J7529="solar",VLOOKUP('Form 923'!D7529,'Cross-Page Data'!$I$14:$J$117,2,FALSE),J7529))</f>
        <v>biomass</v>
      </c>
      <c r="J7529" t="str">
        <f>VLOOKUP(E7529,'Cross-Page Data'!$D$4:$F$48,3,FALSE)</f>
        <v>biomass</v>
      </c>
      <c r="K7529" t="b">
        <f t="shared" si="117"/>
        <v>1</v>
      </c>
    </row>
    <row r="7530" spans="1:11">
      <c r="A7530" s="120">
        <v>55557</v>
      </c>
      <c r="B7530" s="121" t="s">
        <v>205</v>
      </c>
      <c r="C7530" s="121" t="s">
        <v>209</v>
      </c>
      <c r="D7530" s="121" t="s">
        <v>68</v>
      </c>
      <c r="E7530" s="121" t="s">
        <v>38</v>
      </c>
      <c r="F7530" s="122">
        <v>0</v>
      </c>
      <c r="G7530" s="122">
        <v>0</v>
      </c>
      <c r="H7530" s="120">
        <v>2019</v>
      </c>
      <c r="I7530" t="str">
        <f>IF(J7530="natural gas",VLOOKUP(D7530,'Cross-Page Data'!$I$4:$J$13,2,FALSE),IF(J7530="solar",VLOOKUP('Form 923'!D7530,'Cross-Page Data'!$I$14:$J$117,2,FALSE),J7530))</f>
        <v>natural gas nonpeaker - preexisting retiring</v>
      </c>
      <c r="J7530" t="str">
        <f>VLOOKUP(E7530,'Cross-Page Data'!$D$4:$F$48,3,FALSE)</f>
        <v>natural gas</v>
      </c>
      <c r="K7530" t="b">
        <f t="shared" si="117"/>
        <v>0</v>
      </c>
    </row>
    <row r="7531" spans="1:11">
      <c r="A7531" s="120">
        <v>55557</v>
      </c>
      <c r="B7531" s="121" t="s">
        <v>205</v>
      </c>
      <c r="C7531" s="121" t="s">
        <v>209</v>
      </c>
      <c r="D7531" s="121" t="s">
        <v>68</v>
      </c>
      <c r="E7531" s="121" t="s">
        <v>178</v>
      </c>
      <c r="F7531" s="122">
        <v>1741489</v>
      </c>
      <c r="G7531" s="122">
        <v>195629</v>
      </c>
      <c r="H7531" s="120">
        <v>2019</v>
      </c>
      <c r="I7531" t="str">
        <f>IF(J7531="natural gas",VLOOKUP(D7531,'Cross-Page Data'!$I$4:$J$13,2,FALSE),IF(J7531="solar",VLOOKUP('Form 923'!D7531,'Cross-Page Data'!$I$14:$J$117,2,FALSE),J7531))</f>
        <v>other</v>
      </c>
      <c r="J7531" t="str">
        <f>VLOOKUP(E7531,'Cross-Page Data'!$D$4:$F$48,3,FALSE)</f>
        <v>other</v>
      </c>
      <c r="K7531" t="b">
        <f t="shared" si="117"/>
        <v>0</v>
      </c>
    </row>
    <row r="7532" spans="1:11">
      <c r="A7532" s="120">
        <v>55558</v>
      </c>
      <c r="B7532" s="121" t="s">
        <v>205</v>
      </c>
      <c r="C7532" s="121" t="s">
        <v>209</v>
      </c>
      <c r="D7532" s="121" t="s">
        <v>39</v>
      </c>
      <c r="E7532" s="121" t="s">
        <v>38</v>
      </c>
      <c r="F7532" s="122">
        <v>230002</v>
      </c>
      <c r="G7532" s="122">
        <v>31592</v>
      </c>
      <c r="H7532" s="120">
        <v>2019</v>
      </c>
      <c r="I7532" t="str">
        <f>IF(J7532="natural gas",VLOOKUP(D7532,'Cross-Page Data'!$I$4:$J$13,2,FALSE),IF(J7532="solar",VLOOKUP('Form 923'!D7532,'Cross-Page Data'!$I$14:$J$117,2,FALSE),J7532))</f>
        <v>natural gas nonpeaker - preexisting nonretiring</v>
      </c>
      <c r="J7532" t="str">
        <f>VLOOKUP(E7532,'Cross-Page Data'!$D$4:$F$48,3,FALSE)</f>
        <v>natural gas</v>
      </c>
      <c r="K7532" t="b">
        <f t="shared" si="117"/>
        <v>0</v>
      </c>
    </row>
    <row r="7533" spans="1:11">
      <c r="A7533" s="120">
        <v>55558</v>
      </c>
      <c r="B7533" s="121" t="s">
        <v>205</v>
      </c>
      <c r="C7533" s="121" t="s">
        <v>209</v>
      </c>
      <c r="D7533" s="121" t="s">
        <v>61</v>
      </c>
      <c r="E7533" s="121" t="s">
        <v>70</v>
      </c>
      <c r="F7533" s="122">
        <v>0</v>
      </c>
      <c r="G7533" s="122">
        <v>0</v>
      </c>
      <c r="H7533" s="120">
        <v>2019</v>
      </c>
      <c r="I7533" t="str">
        <f>IF(J7533="natural gas",VLOOKUP(D7533,'Cross-Page Data'!$I$4:$J$13,2,FALSE),IF(J7533="solar",VLOOKUP('Form 923'!D7533,'Cross-Page Data'!$I$14:$J$117,2,FALSE),J7533))</f>
        <v>heavy or residual fuel oil</v>
      </c>
      <c r="J7533" t="str">
        <f>VLOOKUP(E7533,'Cross-Page Data'!$D$4:$F$48,3,FALSE)</f>
        <v>heavy or residual fuel oil</v>
      </c>
      <c r="K7533" t="b">
        <f t="shared" si="117"/>
        <v>0</v>
      </c>
    </row>
    <row r="7534" spans="1:11">
      <c r="A7534" s="120">
        <v>55558</v>
      </c>
      <c r="B7534" s="121" t="s">
        <v>205</v>
      </c>
      <c r="C7534" s="121" t="s">
        <v>209</v>
      </c>
      <c r="D7534" s="121" t="s">
        <v>61</v>
      </c>
      <c r="E7534" s="121" t="s">
        <v>38</v>
      </c>
      <c r="F7534" s="122">
        <v>2714775</v>
      </c>
      <c r="G7534" s="122">
        <v>330895</v>
      </c>
      <c r="H7534" s="120">
        <v>2019</v>
      </c>
      <c r="I7534" t="str">
        <f>IF(J7534="natural gas",VLOOKUP(D7534,'Cross-Page Data'!$I$4:$J$13,2,FALSE),IF(J7534="solar",VLOOKUP('Form 923'!D7534,'Cross-Page Data'!$I$14:$J$117,2,FALSE),J7534))</f>
        <v>natural gas nonpeaker - preexisting nonretiring</v>
      </c>
      <c r="J7534" t="str">
        <f>VLOOKUP(E7534,'Cross-Page Data'!$D$4:$F$48,3,FALSE)</f>
        <v>natural gas</v>
      </c>
      <c r="K7534" t="b">
        <f t="shared" si="117"/>
        <v>0</v>
      </c>
    </row>
    <row r="7535" spans="1:11">
      <c r="A7535" s="120">
        <v>55560</v>
      </c>
      <c r="B7535" s="121" t="s">
        <v>201</v>
      </c>
      <c r="C7535" s="121" t="s">
        <v>206</v>
      </c>
      <c r="D7535" s="121" t="s">
        <v>128</v>
      </c>
      <c r="E7535" s="121" t="s">
        <v>180</v>
      </c>
      <c r="F7535" s="122">
        <v>2871982</v>
      </c>
      <c r="G7535" s="122">
        <v>322622</v>
      </c>
      <c r="H7535" s="120">
        <v>2019</v>
      </c>
      <c r="I7535" t="str">
        <f>IF(J7535="natural gas",VLOOKUP(D7535,'Cross-Page Data'!$I$4:$J$13,2,FALSE),IF(J7535="solar",VLOOKUP('Form 923'!D7535,'Cross-Page Data'!$I$14:$J$117,2,FALSE),J7535))</f>
        <v>wind</v>
      </c>
      <c r="J7535" t="str">
        <f>VLOOKUP(E7535,'Cross-Page Data'!$D$4:$F$48,3,FALSE)</f>
        <v>wind</v>
      </c>
      <c r="K7535" t="b">
        <f t="shared" si="117"/>
        <v>1</v>
      </c>
    </row>
    <row r="7536" spans="1:11">
      <c r="A7536" s="120">
        <v>55561</v>
      </c>
      <c r="B7536" s="121" t="s">
        <v>201</v>
      </c>
      <c r="C7536" s="121" t="s">
        <v>206</v>
      </c>
      <c r="D7536" s="121" t="s">
        <v>128</v>
      </c>
      <c r="E7536" s="121" t="s">
        <v>180</v>
      </c>
      <c r="F7536" s="122">
        <v>32351</v>
      </c>
      <c r="G7536" s="122">
        <v>3634</v>
      </c>
      <c r="H7536" s="120">
        <v>2019</v>
      </c>
      <c r="I7536" t="str">
        <f>IF(J7536="natural gas",VLOOKUP(D7536,'Cross-Page Data'!$I$4:$J$13,2,FALSE),IF(J7536="solar",VLOOKUP('Form 923'!D7536,'Cross-Page Data'!$I$14:$J$117,2,FALSE),J7536))</f>
        <v>wind</v>
      </c>
      <c r="J7536" t="str">
        <f>VLOOKUP(E7536,'Cross-Page Data'!$D$4:$F$48,3,FALSE)</f>
        <v>wind</v>
      </c>
      <c r="K7536" t="b">
        <f t="shared" si="117"/>
        <v>1</v>
      </c>
    </row>
    <row r="7537" spans="1:11">
      <c r="A7537" s="120">
        <v>55562</v>
      </c>
      <c r="B7537" s="121" t="s">
        <v>201</v>
      </c>
      <c r="C7537" s="121" t="s">
        <v>206</v>
      </c>
      <c r="D7537" s="121" t="s">
        <v>128</v>
      </c>
      <c r="E7537" s="121" t="s">
        <v>180</v>
      </c>
      <c r="F7537" s="122">
        <v>34951</v>
      </c>
      <c r="G7537" s="122">
        <v>3926</v>
      </c>
      <c r="H7537" s="120">
        <v>2019</v>
      </c>
      <c r="I7537" t="str">
        <f>IF(J7537="natural gas",VLOOKUP(D7537,'Cross-Page Data'!$I$4:$J$13,2,FALSE),IF(J7537="solar",VLOOKUP('Form 923'!D7537,'Cross-Page Data'!$I$14:$J$117,2,FALSE),J7537))</f>
        <v>wind</v>
      </c>
      <c r="J7537" t="str">
        <f>VLOOKUP(E7537,'Cross-Page Data'!$D$4:$F$48,3,FALSE)</f>
        <v>wind</v>
      </c>
      <c r="K7537" t="b">
        <f t="shared" si="117"/>
        <v>1</v>
      </c>
    </row>
    <row r="7538" spans="1:11">
      <c r="A7538" s="120">
        <v>55563</v>
      </c>
      <c r="B7538" s="121" t="s">
        <v>201</v>
      </c>
      <c r="C7538" s="121" t="s">
        <v>206</v>
      </c>
      <c r="D7538" s="121" t="s">
        <v>128</v>
      </c>
      <c r="E7538" s="121" t="s">
        <v>180</v>
      </c>
      <c r="F7538" s="122">
        <v>34265</v>
      </c>
      <c r="G7538" s="122">
        <v>3849</v>
      </c>
      <c r="H7538" s="120">
        <v>2019</v>
      </c>
      <c r="I7538" t="str">
        <f>IF(J7538="natural gas",VLOOKUP(D7538,'Cross-Page Data'!$I$4:$J$13,2,FALSE),IF(J7538="solar",VLOOKUP('Form 923'!D7538,'Cross-Page Data'!$I$14:$J$117,2,FALSE),J7538))</f>
        <v>wind</v>
      </c>
      <c r="J7538" t="str">
        <f>VLOOKUP(E7538,'Cross-Page Data'!$D$4:$F$48,3,FALSE)</f>
        <v>wind</v>
      </c>
      <c r="K7538" t="b">
        <f t="shared" si="117"/>
        <v>1</v>
      </c>
    </row>
    <row r="7539" spans="1:11">
      <c r="A7539" s="120">
        <v>55564</v>
      </c>
      <c r="B7539" s="121" t="s">
        <v>201</v>
      </c>
      <c r="C7539" s="121" t="s">
        <v>206</v>
      </c>
      <c r="D7539" s="121" t="s">
        <v>128</v>
      </c>
      <c r="E7539" s="121" t="s">
        <v>180</v>
      </c>
      <c r="F7539" s="122">
        <v>34051</v>
      </c>
      <c r="G7539" s="122">
        <v>3825</v>
      </c>
      <c r="H7539" s="120">
        <v>2019</v>
      </c>
      <c r="I7539" t="str">
        <f>IF(J7539="natural gas",VLOOKUP(D7539,'Cross-Page Data'!$I$4:$J$13,2,FALSE),IF(J7539="solar",VLOOKUP('Form 923'!D7539,'Cross-Page Data'!$I$14:$J$117,2,FALSE),J7539))</f>
        <v>wind</v>
      </c>
      <c r="J7539" t="str">
        <f>VLOOKUP(E7539,'Cross-Page Data'!$D$4:$F$48,3,FALSE)</f>
        <v>wind</v>
      </c>
      <c r="K7539" t="b">
        <f t="shared" si="117"/>
        <v>1</v>
      </c>
    </row>
    <row r="7540" spans="1:11">
      <c r="A7540" s="120">
        <v>55565</v>
      </c>
      <c r="B7540" s="121" t="s">
        <v>201</v>
      </c>
      <c r="C7540" s="121" t="s">
        <v>206</v>
      </c>
      <c r="D7540" s="121" t="s">
        <v>128</v>
      </c>
      <c r="E7540" s="121" t="s">
        <v>180</v>
      </c>
      <c r="F7540" s="122">
        <v>35429</v>
      </c>
      <c r="G7540" s="122">
        <v>3980</v>
      </c>
      <c r="H7540" s="120">
        <v>2019</v>
      </c>
      <c r="I7540" t="str">
        <f>IF(J7540="natural gas",VLOOKUP(D7540,'Cross-Page Data'!$I$4:$J$13,2,FALSE),IF(J7540="solar",VLOOKUP('Form 923'!D7540,'Cross-Page Data'!$I$14:$J$117,2,FALSE),J7540))</f>
        <v>wind</v>
      </c>
      <c r="J7540" t="str">
        <f>VLOOKUP(E7540,'Cross-Page Data'!$D$4:$F$48,3,FALSE)</f>
        <v>wind</v>
      </c>
      <c r="K7540" t="b">
        <f t="shared" si="117"/>
        <v>1</v>
      </c>
    </row>
    <row r="7541" spans="1:11">
      <c r="A7541" s="120">
        <v>55566</v>
      </c>
      <c r="B7541" s="121" t="s">
        <v>201</v>
      </c>
      <c r="C7541" s="121" t="s">
        <v>206</v>
      </c>
      <c r="D7541" s="121" t="s">
        <v>128</v>
      </c>
      <c r="E7541" s="121" t="s">
        <v>180</v>
      </c>
      <c r="F7541" s="122">
        <v>28762</v>
      </c>
      <c r="G7541" s="122">
        <v>3231</v>
      </c>
      <c r="H7541" s="120">
        <v>2019</v>
      </c>
      <c r="I7541" t="str">
        <f>IF(J7541="natural gas",VLOOKUP(D7541,'Cross-Page Data'!$I$4:$J$13,2,FALSE),IF(J7541="solar",VLOOKUP('Form 923'!D7541,'Cross-Page Data'!$I$14:$J$117,2,FALSE),J7541))</f>
        <v>wind</v>
      </c>
      <c r="J7541" t="str">
        <f>VLOOKUP(E7541,'Cross-Page Data'!$D$4:$F$48,3,FALSE)</f>
        <v>wind</v>
      </c>
      <c r="K7541" t="b">
        <f t="shared" si="117"/>
        <v>1</v>
      </c>
    </row>
    <row r="7542" spans="1:11">
      <c r="A7542" s="120">
        <v>55567</v>
      </c>
      <c r="B7542" s="121" t="s">
        <v>201</v>
      </c>
      <c r="C7542" s="121" t="s">
        <v>206</v>
      </c>
      <c r="D7542" s="121" t="s">
        <v>128</v>
      </c>
      <c r="E7542" s="121" t="s">
        <v>180</v>
      </c>
      <c r="F7542" s="122">
        <v>37923</v>
      </c>
      <c r="G7542" s="122">
        <v>4260</v>
      </c>
      <c r="H7542" s="120">
        <v>2019</v>
      </c>
      <c r="I7542" t="str">
        <f>IF(J7542="natural gas",VLOOKUP(D7542,'Cross-Page Data'!$I$4:$J$13,2,FALSE),IF(J7542="solar",VLOOKUP('Form 923'!D7542,'Cross-Page Data'!$I$14:$J$117,2,FALSE),J7542))</f>
        <v>wind</v>
      </c>
      <c r="J7542" t="str">
        <f>VLOOKUP(E7542,'Cross-Page Data'!$D$4:$F$48,3,FALSE)</f>
        <v>wind</v>
      </c>
      <c r="K7542" t="b">
        <f t="shared" si="117"/>
        <v>1</v>
      </c>
    </row>
    <row r="7543" spans="1:11">
      <c r="A7543" s="120">
        <v>55568</v>
      </c>
      <c r="B7543" s="121" t="s">
        <v>201</v>
      </c>
      <c r="C7543" s="121" t="s">
        <v>206</v>
      </c>
      <c r="D7543" s="121" t="s">
        <v>128</v>
      </c>
      <c r="E7543" s="121" t="s">
        <v>180</v>
      </c>
      <c r="F7543" s="122">
        <v>38170</v>
      </c>
      <c r="G7543" s="122">
        <v>4288</v>
      </c>
      <c r="H7543" s="120">
        <v>2019</v>
      </c>
      <c r="I7543" t="str">
        <f>IF(J7543="natural gas",VLOOKUP(D7543,'Cross-Page Data'!$I$4:$J$13,2,FALSE),IF(J7543="solar",VLOOKUP('Form 923'!D7543,'Cross-Page Data'!$I$14:$J$117,2,FALSE),J7543))</f>
        <v>wind</v>
      </c>
      <c r="J7543" t="str">
        <f>VLOOKUP(E7543,'Cross-Page Data'!$D$4:$F$48,3,FALSE)</f>
        <v>wind</v>
      </c>
      <c r="K7543" t="b">
        <f t="shared" si="117"/>
        <v>1</v>
      </c>
    </row>
    <row r="7544" spans="1:11">
      <c r="A7544" s="120">
        <v>55569</v>
      </c>
      <c r="B7544" s="121" t="s">
        <v>201</v>
      </c>
      <c r="C7544" s="121" t="s">
        <v>206</v>
      </c>
      <c r="D7544" s="121" t="s">
        <v>128</v>
      </c>
      <c r="E7544" s="121" t="s">
        <v>180</v>
      </c>
      <c r="F7544" s="122">
        <v>39053</v>
      </c>
      <c r="G7544" s="122">
        <v>4387</v>
      </c>
      <c r="H7544" s="120">
        <v>2019</v>
      </c>
      <c r="I7544" t="str">
        <f>IF(J7544="natural gas",VLOOKUP(D7544,'Cross-Page Data'!$I$4:$J$13,2,FALSE),IF(J7544="solar",VLOOKUP('Form 923'!D7544,'Cross-Page Data'!$I$14:$J$117,2,FALSE),J7544))</f>
        <v>wind</v>
      </c>
      <c r="J7544" t="str">
        <f>VLOOKUP(E7544,'Cross-Page Data'!$D$4:$F$48,3,FALSE)</f>
        <v>wind</v>
      </c>
      <c r="K7544" t="b">
        <f t="shared" si="117"/>
        <v>1</v>
      </c>
    </row>
    <row r="7545" spans="1:11">
      <c r="A7545" s="120">
        <v>55570</v>
      </c>
      <c r="B7545" s="121" t="s">
        <v>201</v>
      </c>
      <c r="C7545" s="121" t="s">
        <v>206</v>
      </c>
      <c r="D7545" s="121" t="s">
        <v>128</v>
      </c>
      <c r="E7545" s="121" t="s">
        <v>180</v>
      </c>
      <c r="F7545" s="122">
        <v>34923</v>
      </c>
      <c r="G7545" s="122">
        <v>3923</v>
      </c>
      <c r="H7545" s="120">
        <v>2019</v>
      </c>
      <c r="I7545" t="str">
        <f>IF(J7545="natural gas",VLOOKUP(D7545,'Cross-Page Data'!$I$4:$J$13,2,FALSE),IF(J7545="solar",VLOOKUP('Form 923'!D7545,'Cross-Page Data'!$I$14:$J$117,2,FALSE),J7545))</f>
        <v>wind</v>
      </c>
      <c r="J7545" t="str">
        <f>VLOOKUP(E7545,'Cross-Page Data'!$D$4:$F$48,3,FALSE)</f>
        <v>wind</v>
      </c>
      <c r="K7545" t="b">
        <f t="shared" si="117"/>
        <v>1</v>
      </c>
    </row>
    <row r="7546" spans="1:11">
      <c r="A7546" s="120">
        <v>55571</v>
      </c>
      <c r="B7546" s="121" t="s">
        <v>201</v>
      </c>
      <c r="C7546" s="121" t="s">
        <v>206</v>
      </c>
      <c r="D7546" s="121" t="s">
        <v>128</v>
      </c>
      <c r="E7546" s="121" t="s">
        <v>180</v>
      </c>
      <c r="F7546" s="122">
        <v>39561</v>
      </c>
      <c r="G7546" s="122">
        <v>4444</v>
      </c>
      <c r="H7546" s="120">
        <v>2019</v>
      </c>
      <c r="I7546" t="str">
        <f>IF(J7546="natural gas",VLOOKUP(D7546,'Cross-Page Data'!$I$4:$J$13,2,FALSE),IF(J7546="solar",VLOOKUP('Form 923'!D7546,'Cross-Page Data'!$I$14:$J$117,2,FALSE),J7546))</f>
        <v>wind</v>
      </c>
      <c r="J7546" t="str">
        <f>VLOOKUP(E7546,'Cross-Page Data'!$D$4:$F$48,3,FALSE)</f>
        <v>wind</v>
      </c>
      <c r="K7546" t="b">
        <f t="shared" si="117"/>
        <v>1</v>
      </c>
    </row>
    <row r="7547" spans="1:11">
      <c r="A7547" s="120">
        <v>55572</v>
      </c>
      <c r="B7547" s="121" t="s">
        <v>201</v>
      </c>
      <c r="C7547" s="121" t="s">
        <v>206</v>
      </c>
      <c r="D7547" s="121" t="s">
        <v>128</v>
      </c>
      <c r="E7547" s="121" t="s">
        <v>180</v>
      </c>
      <c r="F7547" s="122">
        <v>34594</v>
      </c>
      <c r="G7547" s="122">
        <v>3886</v>
      </c>
      <c r="H7547" s="120">
        <v>2019</v>
      </c>
      <c r="I7547" t="str">
        <f>IF(J7547="natural gas",VLOOKUP(D7547,'Cross-Page Data'!$I$4:$J$13,2,FALSE),IF(J7547="solar",VLOOKUP('Form 923'!D7547,'Cross-Page Data'!$I$14:$J$117,2,FALSE),J7547))</f>
        <v>wind</v>
      </c>
      <c r="J7547" t="str">
        <f>VLOOKUP(E7547,'Cross-Page Data'!$D$4:$F$48,3,FALSE)</f>
        <v>wind</v>
      </c>
      <c r="K7547" t="b">
        <f t="shared" si="117"/>
        <v>1</v>
      </c>
    </row>
    <row r="7548" spans="1:11">
      <c r="A7548" s="120">
        <v>55573</v>
      </c>
      <c r="B7548" s="121" t="s">
        <v>201</v>
      </c>
      <c r="C7548" s="121" t="s">
        <v>206</v>
      </c>
      <c r="D7548" s="121" t="s">
        <v>128</v>
      </c>
      <c r="E7548" s="121" t="s">
        <v>180</v>
      </c>
      <c r="F7548" s="122">
        <v>39144</v>
      </c>
      <c r="G7548" s="122">
        <v>4397</v>
      </c>
      <c r="H7548" s="120">
        <v>2019</v>
      </c>
      <c r="I7548" t="str">
        <f>IF(J7548="natural gas",VLOOKUP(D7548,'Cross-Page Data'!$I$4:$J$13,2,FALSE),IF(J7548="solar",VLOOKUP('Form 923'!D7548,'Cross-Page Data'!$I$14:$J$117,2,FALSE),J7548))</f>
        <v>wind</v>
      </c>
      <c r="J7548" t="str">
        <f>VLOOKUP(E7548,'Cross-Page Data'!$D$4:$F$48,3,FALSE)</f>
        <v>wind</v>
      </c>
      <c r="K7548" t="b">
        <f t="shared" si="117"/>
        <v>1</v>
      </c>
    </row>
    <row r="7549" spans="1:11">
      <c r="A7549" s="120">
        <v>55574</v>
      </c>
      <c r="B7549" s="121" t="s">
        <v>201</v>
      </c>
      <c r="C7549" s="121" t="s">
        <v>206</v>
      </c>
      <c r="D7549" s="121" t="s">
        <v>128</v>
      </c>
      <c r="E7549" s="121" t="s">
        <v>180</v>
      </c>
      <c r="F7549" s="122">
        <v>38580</v>
      </c>
      <c r="G7549" s="122">
        <v>4334</v>
      </c>
      <c r="H7549" s="120">
        <v>2019</v>
      </c>
      <c r="I7549" t="str">
        <f>IF(J7549="natural gas",VLOOKUP(D7549,'Cross-Page Data'!$I$4:$J$13,2,FALSE),IF(J7549="solar",VLOOKUP('Form 923'!D7549,'Cross-Page Data'!$I$14:$J$117,2,FALSE),J7549))</f>
        <v>wind</v>
      </c>
      <c r="J7549" t="str">
        <f>VLOOKUP(E7549,'Cross-Page Data'!$D$4:$F$48,3,FALSE)</f>
        <v>wind</v>
      </c>
      <c r="K7549" t="b">
        <f t="shared" si="117"/>
        <v>1</v>
      </c>
    </row>
    <row r="7550" spans="1:11">
      <c r="A7550" s="120">
        <v>55576</v>
      </c>
      <c r="B7550" s="121" t="s">
        <v>201</v>
      </c>
      <c r="C7550" s="121" t="s">
        <v>206</v>
      </c>
      <c r="D7550" s="121" t="s">
        <v>128</v>
      </c>
      <c r="E7550" s="121" t="s">
        <v>180</v>
      </c>
      <c r="F7550" s="122">
        <v>34657</v>
      </c>
      <c r="G7550" s="122">
        <v>3893</v>
      </c>
      <c r="H7550" s="120">
        <v>2019</v>
      </c>
      <c r="I7550" t="str">
        <f>IF(J7550="natural gas",VLOOKUP(D7550,'Cross-Page Data'!$I$4:$J$13,2,FALSE),IF(J7550="solar",VLOOKUP('Form 923'!D7550,'Cross-Page Data'!$I$14:$J$117,2,FALSE),J7550))</f>
        <v>wind</v>
      </c>
      <c r="J7550" t="str">
        <f>VLOOKUP(E7550,'Cross-Page Data'!$D$4:$F$48,3,FALSE)</f>
        <v>wind</v>
      </c>
      <c r="K7550" t="b">
        <f t="shared" si="117"/>
        <v>1</v>
      </c>
    </row>
    <row r="7551" spans="1:11">
      <c r="A7551" s="120">
        <v>55579</v>
      </c>
      <c r="B7551" s="121" t="s">
        <v>201</v>
      </c>
      <c r="C7551" s="121" t="s">
        <v>206</v>
      </c>
      <c r="D7551" s="121" t="s">
        <v>128</v>
      </c>
      <c r="E7551" s="121" t="s">
        <v>180</v>
      </c>
      <c r="F7551" s="122">
        <v>1052590</v>
      </c>
      <c r="G7551" s="122">
        <v>118242</v>
      </c>
      <c r="H7551" s="120">
        <v>2019</v>
      </c>
      <c r="I7551" t="str">
        <f>IF(J7551="natural gas",VLOOKUP(D7551,'Cross-Page Data'!$I$4:$J$13,2,FALSE),IF(J7551="solar",VLOOKUP('Form 923'!D7551,'Cross-Page Data'!$I$14:$J$117,2,FALSE),J7551))</f>
        <v>wind</v>
      </c>
      <c r="J7551" t="str">
        <f>VLOOKUP(E7551,'Cross-Page Data'!$D$4:$F$48,3,FALSE)</f>
        <v>wind</v>
      </c>
      <c r="K7551" t="b">
        <f t="shared" si="117"/>
        <v>1</v>
      </c>
    </row>
    <row r="7552" spans="1:11">
      <c r="A7552" s="120">
        <v>55581</v>
      </c>
      <c r="B7552" s="121" t="s">
        <v>201</v>
      </c>
      <c r="C7552" s="121" t="s">
        <v>206</v>
      </c>
      <c r="D7552" s="121" t="s">
        <v>128</v>
      </c>
      <c r="E7552" s="121" t="s">
        <v>180</v>
      </c>
      <c r="F7552" s="122">
        <v>4489100</v>
      </c>
      <c r="G7552" s="122">
        <v>504280</v>
      </c>
      <c r="H7552" s="120">
        <v>2019</v>
      </c>
      <c r="I7552" t="str">
        <f>IF(J7552="natural gas",VLOOKUP(D7552,'Cross-Page Data'!$I$4:$J$13,2,FALSE),IF(J7552="solar",VLOOKUP('Form 923'!D7552,'Cross-Page Data'!$I$14:$J$117,2,FALSE),J7552))</f>
        <v>wind</v>
      </c>
      <c r="J7552" t="str">
        <f>VLOOKUP(E7552,'Cross-Page Data'!$D$4:$F$48,3,FALSE)</f>
        <v>wind</v>
      </c>
      <c r="K7552" t="b">
        <f t="shared" si="117"/>
        <v>1</v>
      </c>
    </row>
    <row r="7553" spans="1:11">
      <c r="A7553" s="120">
        <v>55589</v>
      </c>
      <c r="B7553" s="121" t="s">
        <v>201</v>
      </c>
      <c r="C7553" s="121" t="s">
        <v>206</v>
      </c>
      <c r="D7553" s="121" t="s">
        <v>73</v>
      </c>
      <c r="E7553" s="121" t="s">
        <v>90</v>
      </c>
      <c r="F7553" s="122">
        <v>351579</v>
      </c>
      <c r="G7553" s="122">
        <v>16361</v>
      </c>
      <c r="H7553" s="120">
        <v>2019</v>
      </c>
      <c r="I7553" t="str">
        <f>IF(J7553="natural gas",VLOOKUP(D7553,'Cross-Page Data'!$I$4:$J$13,2,FALSE),IF(J7553="solar",VLOOKUP('Form 923'!D7553,'Cross-Page Data'!$I$14:$J$117,2,FALSE),J7553))</f>
        <v>biomass</v>
      </c>
      <c r="J7553" t="str">
        <f>VLOOKUP(E7553,'Cross-Page Data'!$D$4:$F$48,3,FALSE)</f>
        <v>biomass</v>
      </c>
      <c r="K7553" t="b">
        <f t="shared" si="117"/>
        <v>1</v>
      </c>
    </row>
    <row r="7554" spans="1:11">
      <c r="A7554" s="120">
        <v>55596</v>
      </c>
      <c r="B7554" s="121" t="s">
        <v>201</v>
      </c>
      <c r="C7554" s="121" t="s">
        <v>206</v>
      </c>
      <c r="D7554" s="121" t="s">
        <v>39</v>
      </c>
      <c r="E7554" s="121" t="s">
        <v>70</v>
      </c>
      <c r="F7554" s="122">
        <v>0</v>
      </c>
      <c r="G7554" s="122">
        <v>0</v>
      </c>
      <c r="H7554" s="120">
        <v>2019</v>
      </c>
      <c r="I7554" t="str">
        <f>IF(J7554="natural gas",VLOOKUP(D7554,'Cross-Page Data'!$I$4:$J$13,2,FALSE),IF(J7554="solar",VLOOKUP('Form 923'!D7554,'Cross-Page Data'!$I$14:$J$117,2,FALSE),J7554))</f>
        <v>heavy or residual fuel oil</v>
      </c>
      <c r="J7554" t="str">
        <f>VLOOKUP(E7554,'Cross-Page Data'!$D$4:$F$48,3,FALSE)</f>
        <v>heavy or residual fuel oil</v>
      </c>
      <c r="K7554" t="b">
        <f t="shared" si="117"/>
        <v>1</v>
      </c>
    </row>
    <row r="7555" spans="1:11">
      <c r="A7555" s="120">
        <v>55596</v>
      </c>
      <c r="B7555" s="121" t="s">
        <v>201</v>
      </c>
      <c r="C7555" s="121" t="s">
        <v>206</v>
      </c>
      <c r="D7555" s="121" t="s">
        <v>39</v>
      </c>
      <c r="E7555" s="121" t="s">
        <v>90</v>
      </c>
      <c r="F7555" s="122">
        <v>356161</v>
      </c>
      <c r="G7555" s="122">
        <v>30023</v>
      </c>
      <c r="H7555" s="120">
        <v>2019</v>
      </c>
      <c r="I7555" t="str">
        <f>IF(J7555="natural gas",VLOOKUP(D7555,'Cross-Page Data'!$I$4:$J$13,2,FALSE),IF(J7555="solar",VLOOKUP('Form 923'!D7555,'Cross-Page Data'!$I$14:$J$117,2,FALSE),J7555))</f>
        <v>biomass</v>
      </c>
      <c r="J7555" t="str">
        <f>VLOOKUP(E7555,'Cross-Page Data'!$D$4:$F$48,3,FALSE)</f>
        <v>biomass</v>
      </c>
      <c r="K7555" t="b">
        <f t="shared" si="117"/>
        <v>1</v>
      </c>
    </row>
    <row r="7556" spans="1:11">
      <c r="A7556" s="120">
        <v>55596</v>
      </c>
      <c r="B7556" s="121" t="s">
        <v>201</v>
      </c>
      <c r="C7556" s="121" t="s">
        <v>206</v>
      </c>
      <c r="D7556" s="121" t="s">
        <v>61</v>
      </c>
      <c r="E7556" s="121" t="s">
        <v>70</v>
      </c>
      <c r="F7556" s="122">
        <v>0</v>
      </c>
      <c r="G7556" s="122">
        <v>0</v>
      </c>
      <c r="H7556" s="120">
        <v>2019</v>
      </c>
      <c r="I7556" t="str">
        <f>IF(J7556="natural gas",VLOOKUP(D7556,'Cross-Page Data'!$I$4:$J$13,2,FALSE),IF(J7556="solar",VLOOKUP('Form 923'!D7556,'Cross-Page Data'!$I$14:$J$117,2,FALSE),J7556))</f>
        <v>heavy or residual fuel oil</v>
      </c>
      <c r="J7556" t="str">
        <f>VLOOKUP(E7556,'Cross-Page Data'!$D$4:$F$48,3,FALSE)</f>
        <v>heavy or residual fuel oil</v>
      </c>
      <c r="K7556" t="b">
        <f t="shared" si="117"/>
        <v>1</v>
      </c>
    </row>
    <row r="7557" spans="1:11">
      <c r="A7557" s="120">
        <v>55596</v>
      </c>
      <c r="B7557" s="121" t="s">
        <v>201</v>
      </c>
      <c r="C7557" s="121" t="s">
        <v>206</v>
      </c>
      <c r="D7557" s="121" t="s">
        <v>61</v>
      </c>
      <c r="E7557" s="121" t="s">
        <v>86</v>
      </c>
      <c r="F7557" s="122">
        <v>0</v>
      </c>
      <c r="G7557" s="122">
        <v>0</v>
      </c>
      <c r="H7557" s="120">
        <v>2019</v>
      </c>
      <c r="I7557" t="str">
        <f>IF(J7557="natural gas",VLOOKUP(D7557,'Cross-Page Data'!$I$4:$J$13,2,FALSE),IF(J7557="solar",VLOOKUP('Form 923'!D7557,'Cross-Page Data'!$I$14:$J$117,2,FALSE),J7557))</f>
        <v>other</v>
      </c>
      <c r="J7557" t="str">
        <f>VLOOKUP(E7557,'Cross-Page Data'!$D$4:$F$48,3,FALSE)</f>
        <v>other</v>
      </c>
      <c r="K7557" t="b">
        <f t="shared" si="117"/>
        <v>1</v>
      </c>
    </row>
    <row r="7558" spans="1:11">
      <c r="A7558" s="120">
        <v>55596</v>
      </c>
      <c r="B7558" s="121" t="s">
        <v>201</v>
      </c>
      <c r="C7558" s="121" t="s">
        <v>206</v>
      </c>
      <c r="D7558" s="121" t="s">
        <v>61</v>
      </c>
      <c r="E7558" s="121" t="s">
        <v>90</v>
      </c>
      <c r="F7558" s="122">
        <v>1769997</v>
      </c>
      <c r="G7558" s="122">
        <v>102020</v>
      </c>
      <c r="H7558" s="120">
        <v>2019</v>
      </c>
      <c r="I7558" t="str">
        <f>IF(J7558="natural gas",VLOOKUP(D7558,'Cross-Page Data'!$I$4:$J$13,2,FALSE),IF(J7558="solar",VLOOKUP('Form 923'!D7558,'Cross-Page Data'!$I$14:$J$117,2,FALSE),J7558))</f>
        <v>biomass</v>
      </c>
      <c r="J7558" t="str">
        <f>VLOOKUP(E7558,'Cross-Page Data'!$D$4:$F$48,3,FALSE)</f>
        <v>biomass</v>
      </c>
      <c r="K7558" t="b">
        <f t="shared" si="117"/>
        <v>1</v>
      </c>
    </row>
    <row r="7559" spans="1:11">
      <c r="A7559" s="120">
        <v>55597</v>
      </c>
      <c r="B7559" s="121" t="s">
        <v>201</v>
      </c>
      <c r="C7559" s="121" t="s">
        <v>206</v>
      </c>
      <c r="D7559" s="121" t="s">
        <v>73</v>
      </c>
      <c r="E7559" s="121" t="s">
        <v>90</v>
      </c>
      <c r="F7559" s="122">
        <v>361721</v>
      </c>
      <c r="G7559" s="122">
        <v>18048</v>
      </c>
      <c r="H7559" s="120">
        <v>2019</v>
      </c>
      <c r="I7559" t="str">
        <f>IF(J7559="natural gas",VLOOKUP(D7559,'Cross-Page Data'!$I$4:$J$13,2,FALSE),IF(J7559="solar",VLOOKUP('Form 923'!D7559,'Cross-Page Data'!$I$14:$J$117,2,FALSE),J7559))</f>
        <v>biomass</v>
      </c>
      <c r="J7559" t="str">
        <f>VLOOKUP(E7559,'Cross-Page Data'!$D$4:$F$48,3,FALSE)</f>
        <v>biomass</v>
      </c>
      <c r="K7559" t="b">
        <f t="shared" ref="K7559:K7622" si="118">IF(AND($N$6=FALSE,OR(C7559="Commercial NAICS Cogen",C7559="Industrial NAICS Cogen",C7559="NAICS-22 Cogen")),FALSE,IF(AND($N$7=FALSE,OR(C7559="Commercial NAICS Cogen",C7559="Commercial NAICS Non-Cogen",C7559="industrial NAICS Cogen",C7559="industrial NAICS non-cogen")),FALSE,TRUE))</f>
        <v>1</v>
      </c>
    </row>
    <row r="7560" spans="1:11">
      <c r="A7560" s="120">
        <v>55597</v>
      </c>
      <c r="B7560" s="121" t="s">
        <v>201</v>
      </c>
      <c r="C7560" s="121" t="s">
        <v>206</v>
      </c>
      <c r="D7560" s="121" t="s">
        <v>79</v>
      </c>
      <c r="E7560" s="121" t="s">
        <v>90</v>
      </c>
      <c r="F7560" s="122">
        <v>146491</v>
      </c>
      <c r="G7560" s="122">
        <v>9445</v>
      </c>
      <c r="H7560" s="120">
        <v>2019</v>
      </c>
      <c r="I7560" t="str">
        <f>IF(J7560="natural gas",VLOOKUP(D7560,'Cross-Page Data'!$I$4:$J$13,2,FALSE),IF(J7560="solar",VLOOKUP('Form 923'!D7560,'Cross-Page Data'!$I$14:$J$117,2,FALSE),J7560))</f>
        <v>biomass</v>
      </c>
      <c r="J7560" t="str">
        <f>VLOOKUP(E7560,'Cross-Page Data'!$D$4:$F$48,3,FALSE)</f>
        <v>biomass</v>
      </c>
      <c r="K7560" t="b">
        <f t="shared" si="118"/>
        <v>1</v>
      </c>
    </row>
    <row r="7561" spans="1:11">
      <c r="A7561" s="120">
        <v>55599</v>
      </c>
      <c r="B7561" s="121" t="s">
        <v>201</v>
      </c>
      <c r="C7561" s="121" t="s">
        <v>206</v>
      </c>
      <c r="D7561" s="121" t="s">
        <v>73</v>
      </c>
      <c r="E7561" s="121" t="s">
        <v>70</v>
      </c>
      <c r="F7561" s="122">
        <v>0</v>
      </c>
      <c r="G7561" s="122">
        <v>0</v>
      </c>
      <c r="H7561" s="120">
        <v>2019</v>
      </c>
      <c r="I7561" t="str">
        <f>IF(J7561="natural gas",VLOOKUP(D7561,'Cross-Page Data'!$I$4:$J$13,2,FALSE),IF(J7561="solar",VLOOKUP('Form 923'!D7561,'Cross-Page Data'!$I$14:$J$117,2,FALSE),J7561))</f>
        <v>heavy or residual fuel oil</v>
      </c>
      <c r="J7561" t="str">
        <f>VLOOKUP(E7561,'Cross-Page Data'!$D$4:$F$48,3,FALSE)</f>
        <v>heavy or residual fuel oil</v>
      </c>
      <c r="K7561" t="b">
        <f t="shared" si="118"/>
        <v>1</v>
      </c>
    </row>
    <row r="7562" spans="1:11">
      <c r="A7562" s="120">
        <v>55599</v>
      </c>
      <c r="B7562" s="121" t="s">
        <v>201</v>
      </c>
      <c r="C7562" s="121" t="s">
        <v>206</v>
      </c>
      <c r="D7562" s="121" t="s">
        <v>73</v>
      </c>
      <c r="E7562" s="121" t="s">
        <v>90</v>
      </c>
      <c r="F7562" s="122">
        <v>418041</v>
      </c>
      <c r="G7562" s="122">
        <v>25653</v>
      </c>
      <c r="H7562" s="120">
        <v>2019</v>
      </c>
      <c r="I7562" t="str">
        <f>IF(J7562="natural gas",VLOOKUP(D7562,'Cross-Page Data'!$I$4:$J$13,2,FALSE),IF(J7562="solar",VLOOKUP('Form 923'!D7562,'Cross-Page Data'!$I$14:$J$117,2,FALSE),J7562))</f>
        <v>biomass</v>
      </c>
      <c r="J7562" t="str">
        <f>VLOOKUP(E7562,'Cross-Page Data'!$D$4:$F$48,3,FALSE)</f>
        <v>biomass</v>
      </c>
      <c r="K7562" t="b">
        <f t="shared" si="118"/>
        <v>1</v>
      </c>
    </row>
    <row r="7563" spans="1:11">
      <c r="A7563" s="120">
        <v>55600</v>
      </c>
      <c r="B7563" s="121" t="s">
        <v>205</v>
      </c>
      <c r="C7563" s="121" t="s">
        <v>208</v>
      </c>
      <c r="D7563" s="121" t="s">
        <v>73</v>
      </c>
      <c r="E7563" s="121" t="s">
        <v>70</v>
      </c>
      <c r="F7563" s="122">
        <v>0</v>
      </c>
      <c r="G7563" s="122">
        <v>0</v>
      </c>
      <c r="H7563" s="120">
        <v>2019</v>
      </c>
      <c r="I7563" t="str">
        <f>IF(J7563="natural gas",VLOOKUP(D7563,'Cross-Page Data'!$I$4:$J$13,2,FALSE),IF(J7563="solar",VLOOKUP('Form 923'!D7563,'Cross-Page Data'!$I$14:$J$117,2,FALSE),J7563))</f>
        <v>heavy or residual fuel oil</v>
      </c>
      <c r="J7563" t="str">
        <f>VLOOKUP(E7563,'Cross-Page Data'!$D$4:$F$48,3,FALSE)</f>
        <v>heavy or residual fuel oil</v>
      </c>
      <c r="K7563" t="b">
        <f t="shared" si="118"/>
        <v>0</v>
      </c>
    </row>
    <row r="7564" spans="1:11">
      <c r="A7564" s="120">
        <v>55600</v>
      </c>
      <c r="B7564" s="121" t="s">
        <v>205</v>
      </c>
      <c r="C7564" s="121" t="s">
        <v>208</v>
      </c>
      <c r="D7564" s="121" t="s">
        <v>73</v>
      </c>
      <c r="E7564" s="121" t="s">
        <v>86</v>
      </c>
      <c r="F7564" s="122">
        <v>0</v>
      </c>
      <c r="G7564" s="122">
        <v>0</v>
      </c>
      <c r="H7564" s="120">
        <v>2019</v>
      </c>
      <c r="I7564" t="str">
        <f>IF(J7564="natural gas",VLOOKUP(D7564,'Cross-Page Data'!$I$4:$J$13,2,FALSE),IF(J7564="solar",VLOOKUP('Form 923'!D7564,'Cross-Page Data'!$I$14:$J$117,2,FALSE),J7564))</f>
        <v>other</v>
      </c>
      <c r="J7564" t="str">
        <f>VLOOKUP(E7564,'Cross-Page Data'!$D$4:$F$48,3,FALSE)</f>
        <v>other</v>
      </c>
      <c r="K7564" t="b">
        <f t="shared" si="118"/>
        <v>0</v>
      </c>
    </row>
    <row r="7565" spans="1:11">
      <c r="A7565" s="120">
        <v>55600</v>
      </c>
      <c r="B7565" s="121" t="s">
        <v>205</v>
      </c>
      <c r="C7565" s="121" t="s">
        <v>208</v>
      </c>
      <c r="D7565" s="121" t="s">
        <v>73</v>
      </c>
      <c r="E7565" s="121" t="s">
        <v>38</v>
      </c>
      <c r="F7565" s="122">
        <v>0</v>
      </c>
      <c r="G7565" s="122">
        <v>0</v>
      </c>
      <c r="H7565" s="120">
        <v>2019</v>
      </c>
      <c r="I7565" t="str">
        <f>IF(J7565="natural gas",VLOOKUP(D7565,'Cross-Page Data'!$I$4:$J$13,2,FALSE),IF(J7565="solar",VLOOKUP('Form 923'!D7565,'Cross-Page Data'!$I$14:$J$117,2,FALSE),J7565))</f>
        <v>natural gas peaker</v>
      </c>
      <c r="J7565" t="str">
        <f>VLOOKUP(E7565,'Cross-Page Data'!$D$4:$F$48,3,FALSE)</f>
        <v>natural gas</v>
      </c>
      <c r="K7565" t="b">
        <f t="shared" si="118"/>
        <v>0</v>
      </c>
    </row>
    <row r="7566" spans="1:11">
      <c r="A7566" s="120">
        <v>55601</v>
      </c>
      <c r="B7566" s="121" t="s">
        <v>201</v>
      </c>
      <c r="C7566" s="121" t="s">
        <v>206</v>
      </c>
      <c r="D7566" s="121" t="s">
        <v>79</v>
      </c>
      <c r="E7566" s="121" t="s">
        <v>90</v>
      </c>
      <c r="F7566" s="122">
        <v>510176</v>
      </c>
      <c r="G7566" s="122">
        <v>44276</v>
      </c>
      <c r="H7566" s="120">
        <v>2019</v>
      </c>
      <c r="I7566" t="str">
        <f>IF(J7566="natural gas",VLOOKUP(D7566,'Cross-Page Data'!$I$4:$J$13,2,FALSE),IF(J7566="solar",VLOOKUP('Form 923'!D7566,'Cross-Page Data'!$I$14:$J$117,2,FALSE),J7566))</f>
        <v>biomass</v>
      </c>
      <c r="J7566" t="str">
        <f>VLOOKUP(E7566,'Cross-Page Data'!$D$4:$F$48,3,FALSE)</f>
        <v>biomass</v>
      </c>
      <c r="K7566" t="b">
        <f t="shared" si="118"/>
        <v>1</v>
      </c>
    </row>
    <row r="7567" spans="1:11">
      <c r="A7567" s="120">
        <v>55602</v>
      </c>
      <c r="B7567" s="121" t="s">
        <v>201</v>
      </c>
      <c r="C7567" s="121" t="s">
        <v>206</v>
      </c>
      <c r="D7567" s="121" t="s">
        <v>79</v>
      </c>
      <c r="E7567" s="121" t="s">
        <v>90</v>
      </c>
      <c r="F7567" s="122">
        <v>270073</v>
      </c>
      <c r="G7567" s="122">
        <v>26540</v>
      </c>
      <c r="H7567" s="120">
        <v>2019</v>
      </c>
      <c r="I7567" t="str">
        <f>IF(J7567="natural gas",VLOOKUP(D7567,'Cross-Page Data'!$I$4:$J$13,2,FALSE),IF(J7567="solar",VLOOKUP('Form 923'!D7567,'Cross-Page Data'!$I$14:$J$117,2,FALSE),J7567))</f>
        <v>biomass</v>
      </c>
      <c r="J7567" t="str">
        <f>VLOOKUP(E7567,'Cross-Page Data'!$D$4:$F$48,3,FALSE)</f>
        <v>biomass</v>
      </c>
      <c r="K7567" t="b">
        <f t="shared" si="118"/>
        <v>1</v>
      </c>
    </row>
    <row r="7568" spans="1:11">
      <c r="A7568" s="120">
        <v>55602</v>
      </c>
      <c r="B7568" s="121" t="s">
        <v>201</v>
      </c>
      <c r="C7568" s="121" t="s">
        <v>206</v>
      </c>
      <c r="D7568" s="121" t="s">
        <v>79</v>
      </c>
      <c r="E7568" s="121" t="s">
        <v>38</v>
      </c>
      <c r="F7568" s="122">
        <v>0</v>
      </c>
      <c r="G7568" s="122">
        <v>0</v>
      </c>
      <c r="H7568" s="120">
        <v>2019</v>
      </c>
      <c r="I7568" t="str">
        <f>IF(J7568="natural gas",VLOOKUP(D7568,'Cross-Page Data'!$I$4:$J$13,2,FALSE),IF(J7568="solar",VLOOKUP('Form 923'!D7568,'Cross-Page Data'!$I$14:$J$117,2,FALSE),J7568))</f>
        <v>natural gas peaker</v>
      </c>
      <c r="J7568" t="str">
        <f>VLOOKUP(E7568,'Cross-Page Data'!$D$4:$F$48,3,FALSE)</f>
        <v>natural gas</v>
      </c>
      <c r="K7568" t="b">
        <f t="shared" si="118"/>
        <v>1</v>
      </c>
    </row>
    <row r="7569" spans="1:11">
      <c r="A7569" s="120">
        <v>55603</v>
      </c>
      <c r="B7569" s="121" t="s">
        <v>201</v>
      </c>
      <c r="C7569" s="121" t="s">
        <v>206</v>
      </c>
      <c r="D7569" s="121" t="s">
        <v>79</v>
      </c>
      <c r="E7569" s="121" t="s">
        <v>90</v>
      </c>
      <c r="F7569" s="122">
        <v>273092</v>
      </c>
      <c r="G7569" s="122">
        <v>23619</v>
      </c>
      <c r="H7569" s="120">
        <v>2019</v>
      </c>
      <c r="I7569" t="str">
        <f>IF(J7569="natural gas",VLOOKUP(D7569,'Cross-Page Data'!$I$4:$J$13,2,FALSE),IF(J7569="solar",VLOOKUP('Form 923'!D7569,'Cross-Page Data'!$I$14:$J$117,2,FALSE),J7569))</f>
        <v>biomass</v>
      </c>
      <c r="J7569" t="str">
        <f>VLOOKUP(E7569,'Cross-Page Data'!$D$4:$F$48,3,FALSE)</f>
        <v>biomass</v>
      </c>
      <c r="K7569" t="b">
        <f t="shared" si="118"/>
        <v>1</v>
      </c>
    </row>
    <row r="7570" spans="1:11">
      <c r="A7570" s="120">
        <v>55607</v>
      </c>
      <c r="B7570" s="121" t="s">
        <v>201</v>
      </c>
      <c r="C7570" s="121" t="s">
        <v>202</v>
      </c>
      <c r="D7570" s="121" t="s">
        <v>128</v>
      </c>
      <c r="E7570" s="121" t="s">
        <v>180</v>
      </c>
      <c r="F7570" s="122">
        <v>1079875</v>
      </c>
      <c r="G7570" s="122">
        <v>121307</v>
      </c>
      <c r="H7570" s="120">
        <v>2019</v>
      </c>
      <c r="I7570" t="str">
        <f>IF(J7570="natural gas",VLOOKUP(D7570,'Cross-Page Data'!$I$4:$J$13,2,FALSE),IF(J7570="solar",VLOOKUP('Form 923'!D7570,'Cross-Page Data'!$I$14:$J$117,2,FALSE),J7570))</f>
        <v>wind</v>
      </c>
      <c r="J7570" t="str">
        <f>VLOOKUP(E7570,'Cross-Page Data'!$D$4:$F$48,3,FALSE)</f>
        <v>wind</v>
      </c>
      <c r="K7570" t="b">
        <f t="shared" si="118"/>
        <v>1</v>
      </c>
    </row>
    <row r="7571" spans="1:11">
      <c r="A7571" s="120">
        <v>55608</v>
      </c>
      <c r="B7571" s="121" t="s">
        <v>201</v>
      </c>
      <c r="C7571" s="121" t="s">
        <v>206</v>
      </c>
      <c r="D7571" s="121" t="s">
        <v>128</v>
      </c>
      <c r="E7571" s="121" t="s">
        <v>180</v>
      </c>
      <c r="F7571" s="122">
        <v>47411</v>
      </c>
      <c r="G7571" s="122">
        <v>5326</v>
      </c>
      <c r="H7571" s="120">
        <v>2019</v>
      </c>
      <c r="I7571" t="str">
        <f>IF(J7571="natural gas",VLOOKUP(D7571,'Cross-Page Data'!$I$4:$J$13,2,FALSE),IF(J7571="solar",VLOOKUP('Form 923'!D7571,'Cross-Page Data'!$I$14:$J$117,2,FALSE),J7571))</f>
        <v>wind</v>
      </c>
      <c r="J7571" t="str">
        <f>VLOOKUP(E7571,'Cross-Page Data'!$D$4:$F$48,3,FALSE)</f>
        <v>wind</v>
      </c>
      <c r="K7571" t="b">
        <f t="shared" si="118"/>
        <v>1</v>
      </c>
    </row>
    <row r="7572" spans="1:11">
      <c r="A7572" s="120">
        <v>55609</v>
      </c>
      <c r="B7572" s="121" t="s">
        <v>201</v>
      </c>
      <c r="C7572" s="121" t="s">
        <v>206</v>
      </c>
      <c r="D7572" s="121" t="s">
        <v>128</v>
      </c>
      <c r="E7572" s="121" t="s">
        <v>180</v>
      </c>
      <c r="F7572" s="122">
        <v>331235</v>
      </c>
      <c r="G7572" s="122">
        <v>37209</v>
      </c>
      <c r="H7572" s="120">
        <v>2019</v>
      </c>
      <c r="I7572" t="str">
        <f>IF(J7572="natural gas",VLOOKUP(D7572,'Cross-Page Data'!$I$4:$J$13,2,FALSE),IF(J7572="solar",VLOOKUP('Form 923'!D7572,'Cross-Page Data'!$I$14:$J$117,2,FALSE),J7572))</f>
        <v>wind</v>
      </c>
      <c r="J7572" t="str">
        <f>VLOOKUP(E7572,'Cross-Page Data'!$D$4:$F$48,3,FALSE)</f>
        <v>wind</v>
      </c>
      <c r="K7572" t="b">
        <f t="shared" si="118"/>
        <v>1</v>
      </c>
    </row>
    <row r="7573" spans="1:11">
      <c r="A7573" s="120">
        <v>55610</v>
      </c>
      <c r="B7573" s="121" t="s">
        <v>201</v>
      </c>
      <c r="C7573" s="121" t="s">
        <v>206</v>
      </c>
      <c r="D7573" s="121" t="s">
        <v>128</v>
      </c>
      <c r="E7573" s="121" t="s">
        <v>180</v>
      </c>
      <c r="F7573" s="122">
        <v>457293</v>
      </c>
      <c r="G7573" s="122">
        <v>51370</v>
      </c>
      <c r="H7573" s="120">
        <v>2019</v>
      </c>
      <c r="I7573" t="str">
        <f>IF(J7573="natural gas",VLOOKUP(D7573,'Cross-Page Data'!$I$4:$J$13,2,FALSE),IF(J7573="solar",VLOOKUP('Form 923'!D7573,'Cross-Page Data'!$I$14:$J$117,2,FALSE),J7573))</f>
        <v>wind</v>
      </c>
      <c r="J7573" t="str">
        <f>VLOOKUP(E7573,'Cross-Page Data'!$D$4:$F$48,3,FALSE)</f>
        <v>wind</v>
      </c>
      <c r="K7573" t="b">
        <f t="shared" si="118"/>
        <v>1</v>
      </c>
    </row>
    <row r="7574" spans="1:11">
      <c r="A7574" s="120">
        <v>55618</v>
      </c>
      <c r="B7574" s="121" t="s">
        <v>201</v>
      </c>
      <c r="C7574" s="121" t="s">
        <v>206</v>
      </c>
      <c r="D7574" s="121" t="s">
        <v>73</v>
      </c>
      <c r="E7574" s="121" t="s">
        <v>90</v>
      </c>
      <c r="F7574" s="122">
        <v>340969</v>
      </c>
      <c r="G7574" s="122">
        <v>18317</v>
      </c>
      <c r="H7574" s="120">
        <v>2019</v>
      </c>
      <c r="I7574" t="str">
        <f>IF(J7574="natural gas",VLOOKUP(D7574,'Cross-Page Data'!$I$4:$J$13,2,FALSE),IF(J7574="solar",VLOOKUP('Form 923'!D7574,'Cross-Page Data'!$I$14:$J$117,2,FALSE),J7574))</f>
        <v>biomass</v>
      </c>
      <c r="J7574" t="str">
        <f>VLOOKUP(E7574,'Cross-Page Data'!$D$4:$F$48,3,FALSE)</f>
        <v>biomass</v>
      </c>
      <c r="K7574" t="b">
        <f t="shared" si="118"/>
        <v>1</v>
      </c>
    </row>
    <row r="7575" ht="25.5" spans="1:11">
      <c r="A7575" s="120">
        <v>55619</v>
      </c>
      <c r="B7575" s="121" t="s">
        <v>201</v>
      </c>
      <c r="C7575" s="121" t="s">
        <v>207</v>
      </c>
      <c r="D7575" s="121" t="s">
        <v>79</v>
      </c>
      <c r="E7575" s="121" t="s">
        <v>70</v>
      </c>
      <c r="F7575" s="122">
        <v>0</v>
      </c>
      <c r="G7575" s="122">
        <v>0</v>
      </c>
      <c r="H7575" s="120">
        <v>2019</v>
      </c>
      <c r="I7575" t="str">
        <f>IF(J7575="natural gas",VLOOKUP(D7575,'Cross-Page Data'!$I$4:$J$13,2,FALSE),IF(J7575="solar",VLOOKUP('Form 923'!D7575,'Cross-Page Data'!$I$14:$J$117,2,FALSE),J7575))</f>
        <v>heavy or residual fuel oil</v>
      </c>
      <c r="J7575" t="str">
        <f>VLOOKUP(E7575,'Cross-Page Data'!$D$4:$F$48,3,FALSE)</f>
        <v>heavy or residual fuel oil</v>
      </c>
      <c r="K7575" t="b">
        <f t="shared" si="118"/>
        <v>0</v>
      </c>
    </row>
    <row r="7576" ht="25.5" spans="1:11">
      <c r="A7576" s="120">
        <v>55619</v>
      </c>
      <c r="B7576" s="121" t="s">
        <v>201</v>
      </c>
      <c r="C7576" s="121" t="s">
        <v>207</v>
      </c>
      <c r="D7576" s="121" t="s">
        <v>79</v>
      </c>
      <c r="E7576" s="121" t="s">
        <v>38</v>
      </c>
      <c r="F7576" s="122">
        <v>0</v>
      </c>
      <c r="G7576" s="122">
        <v>0</v>
      </c>
      <c r="H7576" s="120">
        <v>2019</v>
      </c>
      <c r="I7576" t="str">
        <f>IF(J7576="natural gas",VLOOKUP(D7576,'Cross-Page Data'!$I$4:$J$13,2,FALSE),IF(J7576="solar",VLOOKUP('Form 923'!D7576,'Cross-Page Data'!$I$14:$J$117,2,FALSE),J7576))</f>
        <v>natural gas peaker</v>
      </c>
      <c r="J7576" t="str">
        <f>VLOOKUP(E7576,'Cross-Page Data'!$D$4:$F$48,3,FALSE)</f>
        <v>natural gas</v>
      </c>
      <c r="K7576" t="b">
        <f t="shared" si="118"/>
        <v>0</v>
      </c>
    </row>
    <row r="7577" spans="1:11">
      <c r="A7577" s="120">
        <v>55620</v>
      </c>
      <c r="B7577" s="121" t="s">
        <v>201</v>
      </c>
      <c r="C7577" s="121" t="s">
        <v>202</v>
      </c>
      <c r="D7577" s="121" t="s">
        <v>39</v>
      </c>
      <c r="E7577" s="121" t="s">
        <v>38</v>
      </c>
      <c r="F7577" s="122">
        <v>1372963</v>
      </c>
      <c r="G7577" s="122">
        <v>1092777</v>
      </c>
      <c r="H7577" s="120">
        <v>2019</v>
      </c>
      <c r="I7577" t="str">
        <f>IF(J7577="natural gas",VLOOKUP(D7577,'Cross-Page Data'!$I$4:$J$13,2,FALSE),IF(J7577="solar",VLOOKUP('Form 923'!D7577,'Cross-Page Data'!$I$14:$J$117,2,FALSE),J7577))</f>
        <v>natural gas nonpeaker - preexisting nonretiring</v>
      </c>
      <c r="J7577" t="str">
        <f>VLOOKUP(E7577,'Cross-Page Data'!$D$4:$F$48,3,FALSE)</f>
        <v>natural gas</v>
      </c>
      <c r="K7577" t="b">
        <f t="shared" si="118"/>
        <v>1</v>
      </c>
    </row>
    <row r="7578" spans="1:11">
      <c r="A7578" s="120">
        <v>55620</v>
      </c>
      <c r="B7578" s="121" t="s">
        <v>201</v>
      </c>
      <c r="C7578" s="121" t="s">
        <v>202</v>
      </c>
      <c r="D7578" s="121" t="s">
        <v>61</v>
      </c>
      <c r="E7578" s="121" t="s">
        <v>38</v>
      </c>
      <c r="F7578" s="122">
        <v>19412604</v>
      </c>
      <c r="G7578" s="122">
        <v>1702344</v>
      </c>
      <c r="H7578" s="120">
        <v>2019</v>
      </c>
      <c r="I7578" t="str">
        <f>IF(J7578="natural gas",VLOOKUP(D7578,'Cross-Page Data'!$I$4:$J$13,2,FALSE),IF(J7578="solar",VLOOKUP('Form 923'!D7578,'Cross-Page Data'!$I$14:$J$117,2,FALSE),J7578))</f>
        <v>natural gas nonpeaker - preexisting nonretiring</v>
      </c>
      <c r="J7578" t="str">
        <f>VLOOKUP(E7578,'Cross-Page Data'!$D$4:$F$48,3,FALSE)</f>
        <v>natural gas</v>
      </c>
      <c r="K7578" t="b">
        <f t="shared" si="118"/>
        <v>1</v>
      </c>
    </row>
    <row r="7579" spans="1:11">
      <c r="A7579" s="120">
        <v>55620</v>
      </c>
      <c r="B7579" s="121" t="s">
        <v>201</v>
      </c>
      <c r="C7579" s="121" t="s">
        <v>202</v>
      </c>
      <c r="D7579" s="121" t="s">
        <v>73</v>
      </c>
      <c r="E7579" s="121" t="s">
        <v>38</v>
      </c>
      <c r="F7579" s="122">
        <v>165710</v>
      </c>
      <c r="G7579" s="122">
        <v>428</v>
      </c>
      <c r="H7579" s="120">
        <v>2019</v>
      </c>
      <c r="I7579" t="str">
        <f>IF(J7579="natural gas",VLOOKUP(D7579,'Cross-Page Data'!$I$4:$J$13,2,FALSE),IF(J7579="solar",VLOOKUP('Form 923'!D7579,'Cross-Page Data'!$I$14:$J$117,2,FALSE),J7579))</f>
        <v>natural gas peaker</v>
      </c>
      <c r="J7579" t="str">
        <f>VLOOKUP(E7579,'Cross-Page Data'!$D$4:$F$48,3,FALSE)</f>
        <v>natural gas</v>
      </c>
      <c r="K7579" t="b">
        <f t="shared" si="118"/>
        <v>1</v>
      </c>
    </row>
    <row r="7580" spans="1:11">
      <c r="A7580" s="120">
        <v>55622</v>
      </c>
      <c r="B7580" s="121" t="s">
        <v>201</v>
      </c>
      <c r="C7580" s="121" t="s">
        <v>202</v>
      </c>
      <c r="D7580" s="121" t="s">
        <v>73</v>
      </c>
      <c r="E7580" s="121" t="s">
        <v>38</v>
      </c>
      <c r="F7580" s="122">
        <v>1972911</v>
      </c>
      <c r="G7580" s="122">
        <v>191170</v>
      </c>
      <c r="H7580" s="120">
        <v>2019</v>
      </c>
      <c r="I7580" t="str">
        <f>IF(J7580="natural gas",VLOOKUP(D7580,'Cross-Page Data'!$I$4:$J$13,2,FALSE),IF(J7580="solar",VLOOKUP('Form 923'!D7580,'Cross-Page Data'!$I$14:$J$117,2,FALSE),J7580))</f>
        <v>natural gas peaker</v>
      </c>
      <c r="J7580" t="str">
        <f>VLOOKUP(E7580,'Cross-Page Data'!$D$4:$F$48,3,FALSE)</f>
        <v>natural gas</v>
      </c>
      <c r="K7580" t="b">
        <f t="shared" si="118"/>
        <v>1</v>
      </c>
    </row>
    <row r="7581" spans="1:11">
      <c r="A7581" s="120">
        <v>55625</v>
      </c>
      <c r="B7581" s="121" t="s">
        <v>201</v>
      </c>
      <c r="C7581" s="121" t="s">
        <v>206</v>
      </c>
      <c r="D7581" s="121" t="s">
        <v>73</v>
      </c>
      <c r="E7581" s="121" t="s">
        <v>38</v>
      </c>
      <c r="F7581" s="122">
        <v>137866</v>
      </c>
      <c r="G7581" s="122">
        <v>11763</v>
      </c>
      <c r="H7581" s="120">
        <v>2019</v>
      </c>
      <c r="I7581" t="str">
        <f>IF(J7581="natural gas",VLOOKUP(D7581,'Cross-Page Data'!$I$4:$J$13,2,FALSE),IF(J7581="solar",VLOOKUP('Form 923'!D7581,'Cross-Page Data'!$I$14:$J$117,2,FALSE),J7581))</f>
        <v>natural gas peaker</v>
      </c>
      <c r="J7581" t="str">
        <f>VLOOKUP(E7581,'Cross-Page Data'!$D$4:$F$48,3,FALSE)</f>
        <v>natural gas</v>
      </c>
      <c r="K7581" t="b">
        <f t="shared" si="118"/>
        <v>1</v>
      </c>
    </row>
    <row r="7582" spans="1:11">
      <c r="A7582" s="120">
        <v>55626</v>
      </c>
      <c r="B7582" s="121" t="s">
        <v>201</v>
      </c>
      <c r="C7582" s="121" t="s">
        <v>206</v>
      </c>
      <c r="D7582" s="121" t="s">
        <v>73</v>
      </c>
      <c r="E7582" s="121" t="s">
        <v>38</v>
      </c>
      <c r="F7582" s="122">
        <v>145407</v>
      </c>
      <c r="G7582" s="122">
        <v>12245</v>
      </c>
      <c r="H7582" s="120">
        <v>2019</v>
      </c>
      <c r="I7582" t="str">
        <f>IF(J7582="natural gas",VLOOKUP(D7582,'Cross-Page Data'!$I$4:$J$13,2,FALSE),IF(J7582="solar",VLOOKUP('Form 923'!D7582,'Cross-Page Data'!$I$14:$J$117,2,FALSE),J7582))</f>
        <v>natural gas peaker</v>
      </c>
      <c r="J7582" t="str">
        <f>VLOOKUP(E7582,'Cross-Page Data'!$D$4:$F$48,3,FALSE)</f>
        <v>natural gas</v>
      </c>
      <c r="K7582" t="b">
        <f t="shared" si="118"/>
        <v>1</v>
      </c>
    </row>
    <row r="7583" spans="1:11">
      <c r="A7583" s="120">
        <v>55627</v>
      </c>
      <c r="B7583" s="121" t="s">
        <v>201</v>
      </c>
      <c r="C7583" s="121" t="s">
        <v>206</v>
      </c>
      <c r="D7583" s="121" t="s">
        <v>73</v>
      </c>
      <c r="E7583" s="121" t="s">
        <v>38</v>
      </c>
      <c r="F7583" s="122">
        <v>133095</v>
      </c>
      <c r="G7583" s="122">
        <v>11509</v>
      </c>
      <c r="H7583" s="120">
        <v>2019</v>
      </c>
      <c r="I7583" t="str">
        <f>IF(J7583="natural gas",VLOOKUP(D7583,'Cross-Page Data'!$I$4:$J$13,2,FALSE),IF(J7583="solar",VLOOKUP('Form 923'!D7583,'Cross-Page Data'!$I$14:$J$117,2,FALSE),J7583))</f>
        <v>natural gas peaker</v>
      </c>
      <c r="J7583" t="str">
        <f>VLOOKUP(E7583,'Cross-Page Data'!$D$4:$F$48,3,FALSE)</f>
        <v>natural gas</v>
      </c>
      <c r="K7583" t="b">
        <f t="shared" si="118"/>
        <v>1</v>
      </c>
    </row>
    <row r="7584" spans="1:11">
      <c r="A7584" s="120">
        <v>55640</v>
      </c>
      <c r="B7584" s="121" t="s">
        <v>201</v>
      </c>
      <c r="C7584" s="121" t="s">
        <v>206</v>
      </c>
      <c r="D7584" s="121" t="s">
        <v>73</v>
      </c>
      <c r="E7584" s="121" t="s">
        <v>38</v>
      </c>
      <c r="F7584" s="122">
        <v>6401924</v>
      </c>
      <c r="G7584" s="122">
        <v>522159</v>
      </c>
      <c r="H7584" s="120">
        <v>2019</v>
      </c>
      <c r="I7584" t="str">
        <f>IF(J7584="natural gas",VLOOKUP(D7584,'Cross-Page Data'!$I$4:$J$13,2,FALSE),IF(J7584="solar",VLOOKUP('Form 923'!D7584,'Cross-Page Data'!$I$14:$J$117,2,FALSE),J7584))</f>
        <v>natural gas peaker</v>
      </c>
      <c r="J7584" t="str">
        <f>VLOOKUP(E7584,'Cross-Page Data'!$D$4:$F$48,3,FALSE)</f>
        <v>natural gas</v>
      </c>
      <c r="K7584" t="b">
        <f t="shared" si="118"/>
        <v>1</v>
      </c>
    </row>
    <row r="7585" spans="1:11">
      <c r="A7585" s="120">
        <v>55641</v>
      </c>
      <c r="B7585" s="121" t="s">
        <v>201</v>
      </c>
      <c r="C7585" s="121" t="s">
        <v>202</v>
      </c>
      <c r="D7585" s="121" t="s">
        <v>39</v>
      </c>
      <c r="E7585" s="121" t="s">
        <v>38</v>
      </c>
      <c r="F7585" s="122">
        <v>3039006</v>
      </c>
      <c r="G7585" s="122">
        <v>1660129</v>
      </c>
      <c r="H7585" s="120">
        <v>2019</v>
      </c>
      <c r="I7585" t="str">
        <f>IF(J7585="natural gas",VLOOKUP(D7585,'Cross-Page Data'!$I$4:$J$13,2,FALSE),IF(J7585="solar",VLOOKUP('Form 923'!D7585,'Cross-Page Data'!$I$14:$J$117,2,FALSE),J7585))</f>
        <v>natural gas nonpeaker - preexisting nonretiring</v>
      </c>
      <c r="J7585" t="str">
        <f>VLOOKUP(E7585,'Cross-Page Data'!$D$4:$F$48,3,FALSE)</f>
        <v>natural gas</v>
      </c>
      <c r="K7585" t="b">
        <f t="shared" si="118"/>
        <v>1</v>
      </c>
    </row>
    <row r="7586" spans="1:11">
      <c r="A7586" s="120">
        <v>55641</v>
      </c>
      <c r="B7586" s="121" t="s">
        <v>201</v>
      </c>
      <c r="C7586" s="121" t="s">
        <v>202</v>
      </c>
      <c r="D7586" s="121" t="s">
        <v>61</v>
      </c>
      <c r="E7586" s="121" t="s">
        <v>38</v>
      </c>
      <c r="F7586" s="122">
        <v>26485478</v>
      </c>
      <c r="G7586" s="122">
        <v>2382459</v>
      </c>
      <c r="H7586" s="120">
        <v>2019</v>
      </c>
      <c r="I7586" t="str">
        <f>IF(J7586="natural gas",VLOOKUP(D7586,'Cross-Page Data'!$I$4:$J$13,2,FALSE),IF(J7586="solar",VLOOKUP('Form 923'!D7586,'Cross-Page Data'!$I$14:$J$117,2,FALSE),J7586))</f>
        <v>natural gas nonpeaker - preexisting nonretiring</v>
      </c>
      <c r="J7586" t="str">
        <f>VLOOKUP(E7586,'Cross-Page Data'!$D$4:$F$48,3,FALSE)</f>
        <v>natural gas</v>
      </c>
      <c r="K7586" t="b">
        <f t="shared" si="118"/>
        <v>1</v>
      </c>
    </row>
    <row r="7587" spans="1:11">
      <c r="A7587" s="120">
        <v>55645</v>
      </c>
      <c r="B7587" s="121" t="s">
        <v>201</v>
      </c>
      <c r="C7587" s="121" t="s">
        <v>202</v>
      </c>
      <c r="D7587" s="121" t="s">
        <v>73</v>
      </c>
      <c r="E7587" s="121" t="s">
        <v>70</v>
      </c>
      <c r="F7587" s="122">
        <v>4098</v>
      </c>
      <c r="G7587" s="122">
        <v>318.232</v>
      </c>
      <c r="H7587" s="120">
        <v>2019</v>
      </c>
      <c r="I7587" t="str">
        <f>IF(J7587="natural gas",VLOOKUP(D7587,'Cross-Page Data'!$I$4:$J$13,2,FALSE),IF(J7587="solar",VLOOKUP('Form 923'!D7587,'Cross-Page Data'!$I$14:$J$117,2,FALSE),J7587))</f>
        <v>heavy or residual fuel oil</v>
      </c>
      <c r="J7587" t="str">
        <f>VLOOKUP(E7587,'Cross-Page Data'!$D$4:$F$48,3,FALSE)</f>
        <v>heavy or residual fuel oil</v>
      </c>
      <c r="K7587" t="b">
        <f t="shared" si="118"/>
        <v>1</v>
      </c>
    </row>
    <row r="7588" spans="1:11">
      <c r="A7588" s="120">
        <v>55645</v>
      </c>
      <c r="B7588" s="121" t="s">
        <v>201</v>
      </c>
      <c r="C7588" s="121" t="s">
        <v>202</v>
      </c>
      <c r="D7588" s="121" t="s">
        <v>73</v>
      </c>
      <c r="E7588" s="121" t="s">
        <v>38</v>
      </c>
      <c r="F7588" s="122">
        <v>5161830</v>
      </c>
      <c r="G7588" s="122">
        <v>427557.77</v>
      </c>
      <c r="H7588" s="120">
        <v>2019</v>
      </c>
      <c r="I7588" t="str">
        <f>IF(J7588="natural gas",VLOOKUP(D7588,'Cross-Page Data'!$I$4:$J$13,2,FALSE),IF(J7588="solar",VLOOKUP('Form 923'!D7588,'Cross-Page Data'!$I$14:$J$117,2,FALSE),J7588))</f>
        <v>natural gas peaker</v>
      </c>
      <c r="J7588" t="str">
        <f>VLOOKUP(E7588,'Cross-Page Data'!$D$4:$F$48,3,FALSE)</f>
        <v>natural gas</v>
      </c>
      <c r="K7588" t="b">
        <f t="shared" si="118"/>
        <v>1</v>
      </c>
    </row>
    <row r="7589" spans="1:11">
      <c r="A7589" s="120">
        <v>55650</v>
      </c>
      <c r="B7589" s="121" t="s">
        <v>201</v>
      </c>
      <c r="C7589" s="121" t="s">
        <v>206</v>
      </c>
      <c r="D7589" s="121" t="s">
        <v>79</v>
      </c>
      <c r="E7589" s="121" t="s">
        <v>38</v>
      </c>
      <c r="F7589" s="122">
        <v>38324</v>
      </c>
      <c r="G7589" s="122">
        <v>3941</v>
      </c>
      <c r="H7589" s="120">
        <v>2019</v>
      </c>
      <c r="I7589" t="str">
        <f>IF(J7589="natural gas",VLOOKUP(D7589,'Cross-Page Data'!$I$4:$J$13,2,FALSE),IF(J7589="solar",VLOOKUP('Form 923'!D7589,'Cross-Page Data'!$I$14:$J$117,2,FALSE),J7589))</f>
        <v>natural gas peaker</v>
      </c>
      <c r="J7589" t="str">
        <f>VLOOKUP(E7589,'Cross-Page Data'!$D$4:$F$48,3,FALSE)</f>
        <v>natural gas</v>
      </c>
      <c r="K7589" t="b">
        <f t="shared" si="118"/>
        <v>1</v>
      </c>
    </row>
    <row r="7590" spans="1:11">
      <c r="A7590" s="120">
        <v>55651</v>
      </c>
      <c r="B7590" s="121" t="s">
        <v>201</v>
      </c>
      <c r="C7590" s="121" t="s">
        <v>202</v>
      </c>
      <c r="D7590" s="121" t="s">
        <v>73</v>
      </c>
      <c r="E7590" s="121" t="s">
        <v>38</v>
      </c>
      <c r="F7590" s="122">
        <v>2266361</v>
      </c>
      <c r="G7590" s="122">
        <v>171223</v>
      </c>
      <c r="H7590" s="120">
        <v>2019</v>
      </c>
      <c r="I7590" t="str">
        <f>IF(J7590="natural gas",VLOOKUP(D7590,'Cross-Page Data'!$I$4:$J$13,2,FALSE),IF(J7590="solar",VLOOKUP('Form 923'!D7590,'Cross-Page Data'!$I$14:$J$117,2,FALSE),J7590))</f>
        <v>natural gas peaker</v>
      </c>
      <c r="J7590" t="str">
        <f>VLOOKUP(E7590,'Cross-Page Data'!$D$4:$F$48,3,FALSE)</f>
        <v>natural gas</v>
      </c>
      <c r="K7590" t="b">
        <f t="shared" si="118"/>
        <v>1</v>
      </c>
    </row>
    <row r="7591" spans="1:11">
      <c r="A7591" s="120">
        <v>55654</v>
      </c>
      <c r="B7591" s="121" t="s">
        <v>201</v>
      </c>
      <c r="C7591" s="121" t="s">
        <v>206</v>
      </c>
      <c r="D7591" s="121" t="s">
        <v>73</v>
      </c>
      <c r="E7591" s="121" t="s">
        <v>70</v>
      </c>
      <c r="F7591" s="122">
        <v>0</v>
      </c>
      <c r="G7591" s="122">
        <v>0</v>
      </c>
      <c r="H7591" s="120">
        <v>2019</v>
      </c>
      <c r="I7591" t="str">
        <f>IF(J7591="natural gas",VLOOKUP(D7591,'Cross-Page Data'!$I$4:$J$13,2,FALSE),IF(J7591="solar",VLOOKUP('Form 923'!D7591,'Cross-Page Data'!$I$14:$J$117,2,FALSE),J7591))</f>
        <v>heavy or residual fuel oil</v>
      </c>
      <c r="J7591" t="str">
        <f>VLOOKUP(E7591,'Cross-Page Data'!$D$4:$F$48,3,FALSE)</f>
        <v>heavy or residual fuel oil</v>
      </c>
      <c r="K7591" t="b">
        <f t="shared" si="118"/>
        <v>1</v>
      </c>
    </row>
    <row r="7592" spans="1:11">
      <c r="A7592" s="120">
        <v>55654</v>
      </c>
      <c r="B7592" s="121" t="s">
        <v>201</v>
      </c>
      <c r="C7592" s="121" t="s">
        <v>206</v>
      </c>
      <c r="D7592" s="121" t="s">
        <v>73</v>
      </c>
      <c r="E7592" s="121" t="s">
        <v>38</v>
      </c>
      <c r="F7592" s="122">
        <v>2252737</v>
      </c>
      <c r="G7592" s="122">
        <v>222211</v>
      </c>
      <c r="H7592" s="120">
        <v>2019</v>
      </c>
      <c r="I7592" t="str">
        <f>IF(J7592="natural gas",VLOOKUP(D7592,'Cross-Page Data'!$I$4:$J$13,2,FALSE),IF(J7592="solar",VLOOKUP('Form 923'!D7592,'Cross-Page Data'!$I$14:$J$117,2,FALSE),J7592))</f>
        <v>natural gas peaker</v>
      </c>
      <c r="J7592" t="str">
        <f>VLOOKUP(E7592,'Cross-Page Data'!$D$4:$F$48,3,FALSE)</f>
        <v>natural gas</v>
      </c>
      <c r="K7592" t="b">
        <f t="shared" si="118"/>
        <v>1</v>
      </c>
    </row>
    <row r="7593" spans="1:11">
      <c r="A7593" s="120">
        <v>55655</v>
      </c>
      <c r="B7593" s="121" t="s">
        <v>201</v>
      </c>
      <c r="C7593" s="121" t="s">
        <v>202</v>
      </c>
      <c r="D7593" s="121" t="s">
        <v>73</v>
      </c>
      <c r="E7593" s="121" t="s">
        <v>38</v>
      </c>
      <c r="F7593" s="122">
        <v>1538308</v>
      </c>
      <c r="G7593" s="122">
        <v>134862</v>
      </c>
      <c r="H7593" s="120">
        <v>2019</v>
      </c>
      <c r="I7593" t="str">
        <f>IF(J7593="natural gas",VLOOKUP(D7593,'Cross-Page Data'!$I$4:$J$13,2,FALSE),IF(J7593="solar",VLOOKUP('Form 923'!D7593,'Cross-Page Data'!$I$14:$J$117,2,FALSE),J7593))</f>
        <v>natural gas peaker</v>
      </c>
      <c r="J7593" t="str">
        <f>VLOOKUP(E7593,'Cross-Page Data'!$D$4:$F$48,3,FALSE)</f>
        <v>natural gas</v>
      </c>
      <c r="K7593" t="b">
        <f t="shared" si="118"/>
        <v>1</v>
      </c>
    </row>
    <row r="7594" spans="1:11">
      <c r="A7594" s="120">
        <v>55656</v>
      </c>
      <c r="B7594" s="121" t="s">
        <v>201</v>
      </c>
      <c r="C7594" s="121" t="s">
        <v>206</v>
      </c>
      <c r="D7594" s="121" t="s">
        <v>39</v>
      </c>
      <c r="E7594" s="121" t="s">
        <v>38</v>
      </c>
      <c r="F7594" s="122">
        <v>0</v>
      </c>
      <c r="G7594" s="122">
        <v>1400353</v>
      </c>
      <c r="H7594" s="120">
        <v>2019</v>
      </c>
      <c r="I7594" t="str">
        <f>IF(J7594="natural gas",VLOOKUP(D7594,'Cross-Page Data'!$I$4:$J$13,2,FALSE),IF(J7594="solar",VLOOKUP('Form 923'!D7594,'Cross-Page Data'!$I$14:$J$117,2,FALSE),J7594))</f>
        <v>natural gas nonpeaker - preexisting nonretiring</v>
      </c>
      <c r="J7594" t="str">
        <f>VLOOKUP(E7594,'Cross-Page Data'!$D$4:$F$48,3,FALSE)</f>
        <v>natural gas</v>
      </c>
      <c r="K7594" t="b">
        <f t="shared" si="118"/>
        <v>1</v>
      </c>
    </row>
    <row r="7595" spans="1:11">
      <c r="A7595" s="120">
        <v>55656</v>
      </c>
      <c r="B7595" s="121" t="s">
        <v>201</v>
      </c>
      <c r="C7595" s="121" t="s">
        <v>206</v>
      </c>
      <c r="D7595" s="121" t="s">
        <v>61</v>
      </c>
      <c r="E7595" s="121" t="s">
        <v>38</v>
      </c>
      <c r="F7595" s="122">
        <v>28614660</v>
      </c>
      <c r="G7595" s="122">
        <v>2660444</v>
      </c>
      <c r="H7595" s="120">
        <v>2019</v>
      </c>
      <c r="I7595" t="str">
        <f>IF(J7595="natural gas",VLOOKUP(D7595,'Cross-Page Data'!$I$4:$J$13,2,FALSE),IF(J7595="solar",VLOOKUP('Form 923'!D7595,'Cross-Page Data'!$I$14:$J$117,2,FALSE),J7595))</f>
        <v>natural gas nonpeaker - preexisting nonretiring</v>
      </c>
      <c r="J7595" t="str">
        <f>VLOOKUP(E7595,'Cross-Page Data'!$D$4:$F$48,3,FALSE)</f>
        <v>natural gas</v>
      </c>
      <c r="K7595" t="b">
        <f t="shared" si="118"/>
        <v>1</v>
      </c>
    </row>
    <row r="7596" spans="1:11">
      <c r="A7596" s="120">
        <v>55661</v>
      </c>
      <c r="B7596" s="121" t="s">
        <v>201</v>
      </c>
      <c r="C7596" s="121" t="s">
        <v>206</v>
      </c>
      <c r="D7596" s="121" t="s">
        <v>39</v>
      </c>
      <c r="E7596" s="121" t="s">
        <v>70</v>
      </c>
      <c r="F7596" s="122">
        <v>0</v>
      </c>
      <c r="G7596" s="122">
        <v>2414.693</v>
      </c>
      <c r="H7596" s="120">
        <v>2019</v>
      </c>
      <c r="I7596" t="str">
        <f>IF(J7596="natural gas",VLOOKUP(D7596,'Cross-Page Data'!$I$4:$J$13,2,FALSE),IF(J7596="solar",VLOOKUP('Form 923'!D7596,'Cross-Page Data'!$I$14:$J$117,2,FALSE),J7596))</f>
        <v>heavy or residual fuel oil</v>
      </c>
      <c r="J7596" t="str">
        <f>VLOOKUP(E7596,'Cross-Page Data'!$D$4:$F$48,3,FALSE)</f>
        <v>heavy or residual fuel oil</v>
      </c>
      <c r="K7596" t="b">
        <f t="shared" si="118"/>
        <v>1</v>
      </c>
    </row>
    <row r="7597" spans="1:11">
      <c r="A7597" s="120">
        <v>55661</v>
      </c>
      <c r="B7597" s="121" t="s">
        <v>201</v>
      </c>
      <c r="C7597" s="121" t="s">
        <v>206</v>
      </c>
      <c r="D7597" s="121" t="s">
        <v>39</v>
      </c>
      <c r="E7597" s="121" t="s">
        <v>38</v>
      </c>
      <c r="F7597" s="122">
        <v>32122</v>
      </c>
      <c r="G7597" s="122">
        <v>191237.31</v>
      </c>
      <c r="H7597" s="120">
        <v>2019</v>
      </c>
      <c r="I7597" t="str">
        <f>IF(J7597="natural gas",VLOOKUP(D7597,'Cross-Page Data'!$I$4:$J$13,2,FALSE),IF(J7597="solar",VLOOKUP('Form 923'!D7597,'Cross-Page Data'!$I$14:$J$117,2,FALSE),J7597))</f>
        <v>natural gas nonpeaker - preexisting nonretiring</v>
      </c>
      <c r="J7597" t="str">
        <f>VLOOKUP(E7597,'Cross-Page Data'!$D$4:$F$48,3,FALSE)</f>
        <v>natural gas</v>
      </c>
      <c r="K7597" t="b">
        <f t="shared" si="118"/>
        <v>1</v>
      </c>
    </row>
    <row r="7598" spans="1:11">
      <c r="A7598" s="120">
        <v>55661</v>
      </c>
      <c r="B7598" s="121" t="s">
        <v>201</v>
      </c>
      <c r="C7598" s="121" t="s">
        <v>206</v>
      </c>
      <c r="D7598" s="121" t="s">
        <v>61</v>
      </c>
      <c r="E7598" s="121" t="s">
        <v>70</v>
      </c>
      <c r="F7598" s="122">
        <v>50602</v>
      </c>
      <c r="G7598" s="122">
        <v>4371.976</v>
      </c>
      <c r="H7598" s="120">
        <v>2019</v>
      </c>
      <c r="I7598" t="str">
        <f>IF(J7598="natural gas",VLOOKUP(D7598,'Cross-Page Data'!$I$4:$J$13,2,FALSE),IF(J7598="solar",VLOOKUP('Form 923'!D7598,'Cross-Page Data'!$I$14:$J$117,2,FALSE),J7598))</f>
        <v>heavy or residual fuel oil</v>
      </c>
      <c r="J7598" t="str">
        <f>VLOOKUP(E7598,'Cross-Page Data'!$D$4:$F$48,3,FALSE)</f>
        <v>heavy or residual fuel oil</v>
      </c>
      <c r="K7598" t="b">
        <f t="shared" si="118"/>
        <v>1</v>
      </c>
    </row>
    <row r="7599" spans="1:11">
      <c r="A7599" s="120">
        <v>55661</v>
      </c>
      <c r="B7599" s="121" t="s">
        <v>201</v>
      </c>
      <c r="C7599" s="121" t="s">
        <v>206</v>
      </c>
      <c r="D7599" s="121" t="s">
        <v>61</v>
      </c>
      <c r="E7599" s="121" t="s">
        <v>38</v>
      </c>
      <c r="F7599" s="122">
        <v>3821162</v>
      </c>
      <c r="G7599" s="122">
        <v>319785.02</v>
      </c>
      <c r="H7599" s="120">
        <v>2019</v>
      </c>
      <c r="I7599" t="str">
        <f>IF(J7599="natural gas",VLOOKUP(D7599,'Cross-Page Data'!$I$4:$J$13,2,FALSE),IF(J7599="solar",VLOOKUP('Form 923'!D7599,'Cross-Page Data'!$I$14:$J$117,2,FALSE),J7599))</f>
        <v>natural gas nonpeaker - preexisting nonretiring</v>
      </c>
      <c r="J7599" t="str">
        <f>VLOOKUP(E7599,'Cross-Page Data'!$D$4:$F$48,3,FALSE)</f>
        <v>natural gas</v>
      </c>
      <c r="K7599" t="b">
        <f t="shared" si="118"/>
        <v>1</v>
      </c>
    </row>
    <row r="7600" spans="1:11">
      <c r="A7600" s="120">
        <v>55662</v>
      </c>
      <c r="B7600" s="121" t="s">
        <v>201</v>
      </c>
      <c r="C7600" s="121" t="s">
        <v>202</v>
      </c>
      <c r="D7600" s="121" t="s">
        <v>39</v>
      </c>
      <c r="E7600" s="121" t="s">
        <v>70</v>
      </c>
      <c r="F7600" s="122">
        <v>0</v>
      </c>
      <c r="G7600" s="122">
        <v>0</v>
      </c>
      <c r="H7600" s="120">
        <v>2019</v>
      </c>
      <c r="I7600" t="str">
        <f>IF(J7600="natural gas",VLOOKUP(D7600,'Cross-Page Data'!$I$4:$J$13,2,FALSE),IF(J7600="solar",VLOOKUP('Form 923'!D7600,'Cross-Page Data'!$I$14:$J$117,2,FALSE),J7600))</f>
        <v>heavy or residual fuel oil</v>
      </c>
      <c r="J7600" t="str">
        <f>VLOOKUP(E7600,'Cross-Page Data'!$D$4:$F$48,3,FALSE)</f>
        <v>heavy or residual fuel oil</v>
      </c>
      <c r="K7600" t="b">
        <f t="shared" si="118"/>
        <v>1</v>
      </c>
    </row>
    <row r="7601" spans="1:11">
      <c r="A7601" s="120">
        <v>55662</v>
      </c>
      <c r="B7601" s="121" t="s">
        <v>201</v>
      </c>
      <c r="C7601" s="121" t="s">
        <v>202</v>
      </c>
      <c r="D7601" s="121" t="s">
        <v>39</v>
      </c>
      <c r="E7601" s="121" t="s">
        <v>38</v>
      </c>
      <c r="F7601" s="122">
        <v>0</v>
      </c>
      <c r="G7601" s="122">
        <v>875209</v>
      </c>
      <c r="H7601" s="120">
        <v>2019</v>
      </c>
      <c r="I7601" t="str">
        <f>IF(J7601="natural gas",VLOOKUP(D7601,'Cross-Page Data'!$I$4:$J$13,2,FALSE),IF(J7601="solar",VLOOKUP('Form 923'!D7601,'Cross-Page Data'!$I$14:$J$117,2,FALSE),J7601))</f>
        <v>natural gas nonpeaker - preexisting nonretiring</v>
      </c>
      <c r="J7601" t="str">
        <f>VLOOKUP(E7601,'Cross-Page Data'!$D$4:$F$48,3,FALSE)</f>
        <v>natural gas</v>
      </c>
      <c r="K7601" t="b">
        <f t="shared" si="118"/>
        <v>1</v>
      </c>
    </row>
    <row r="7602" spans="1:11">
      <c r="A7602" s="120">
        <v>55662</v>
      </c>
      <c r="B7602" s="121" t="s">
        <v>201</v>
      </c>
      <c r="C7602" s="121" t="s">
        <v>202</v>
      </c>
      <c r="D7602" s="121" t="s">
        <v>61</v>
      </c>
      <c r="E7602" s="121" t="s">
        <v>70</v>
      </c>
      <c r="F7602" s="122">
        <v>0</v>
      </c>
      <c r="G7602" s="122">
        <v>0</v>
      </c>
      <c r="H7602" s="120">
        <v>2019</v>
      </c>
      <c r="I7602" t="str">
        <f>IF(J7602="natural gas",VLOOKUP(D7602,'Cross-Page Data'!$I$4:$J$13,2,FALSE),IF(J7602="solar",VLOOKUP('Form 923'!D7602,'Cross-Page Data'!$I$14:$J$117,2,FALSE),J7602))</f>
        <v>heavy or residual fuel oil</v>
      </c>
      <c r="J7602" t="str">
        <f>VLOOKUP(E7602,'Cross-Page Data'!$D$4:$F$48,3,FALSE)</f>
        <v>heavy or residual fuel oil</v>
      </c>
      <c r="K7602" t="b">
        <f t="shared" si="118"/>
        <v>1</v>
      </c>
    </row>
    <row r="7603" spans="1:11">
      <c r="A7603" s="120">
        <v>55662</v>
      </c>
      <c r="B7603" s="121" t="s">
        <v>201</v>
      </c>
      <c r="C7603" s="121" t="s">
        <v>202</v>
      </c>
      <c r="D7603" s="121" t="s">
        <v>61</v>
      </c>
      <c r="E7603" s="121" t="s">
        <v>38</v>
      </c>
      <c r="F7603" s="122">
        <v>17947578</v>
      </c>
      <c r="G7603" s="122">
        <v>1556327</v>
      </c>
      <c r="H7603" s="120">
        <v>2019</v>
      </c>
      <c r="I7603" t="str">
        <f>IF(J7603="natural gas",VLOOKUP(D7603,'Cross-Page Data'!$I$4:$J$13,2,FALSE),IF(J7603="solar",VLOOKUP('Form 923'!D7603,'Cross-Page Data'!$I$14:$J$117,2,FALSE),J7603))</f>
        <v>natural gas nonpeaker - preexisting nonretiring</v>
      </c>
      <c r="J7603" t="str">
        <f>VLOOKUP(E7603,'Cross-Page Data'!$D$4:$F$48,3,FALSE)</f>
        <v>natural gas</v>
      </c>
      <c r="K7603" t="b">
        <f t="shared" si="118"/>
        <v>1</v>
      </c>
    </row>
    <row r="7604" spans="1:11">
      <c r="A7604" s="120">
        <v>55664</v>
      </c>
      <c r="B7604" s="121" t="s">
        <v>201</v>
      </c>
      <c r="C7604" s="121" t="s">
        <v>202</v>
      </c>
      <c r="D7604" s="121" t="s">
        <v>39</v>
      </c>
      <c r="E7604" s="121" t="s">
        <v>38</v>
      </c>
      <c r="F7604" s="122">
        <v>696995</v>
      </c>
      <c r="G7604" s="122">
        <v>994943</v>
      </c>
      <c r="H7604" s="120">
        <v>2019</v>
      </c>
      <c r="I7604" t="str">
        <f>IF(J7604="natural gas",VLOOKUP(D7604,'Cross-Page Data'!$I$4:$J$13,2,FALSE),IF(J7604="solar",VLOOKUP('Form 923'!D7604,'Cross-Page Data'!$I$14:$J$117,2,FALSE),J7604))</f>
        <v>natural gas nonpeaker - preexisting nonretiring</v>
      </c>
      <c r="J7604" t="str">
        <f>VLOOKUP(E7604,'Cross-Page Data'!$D$4:$F$48,3,FALSE)</f>
        <v>natural gas</v>
      </c>
      <c r="K7604" t="b">
        <f t="shared" si="118"/>
        <v>1</v>
      </c>
    </row>
    <row r="7605" spans="1:11">
      <c r="A7605" s="120">
        <v>55664</v>
      </c>
      <c r="B7605" s="121" t="s">
        <v>201</v>
      </c>
      <c r="C7605" s="121" t="s">
        <v>202</v>
      </c>
      <c r="D7605" s="121" t="s">
        <v>61</v>
      </c>
      <c r="E7605" s="121" t="s">
        <v>38</v>
      </c>
      <c r="F7605" s="122">
        <v>18417059</v>
      </c>
      <c r="G7605" s="122">
        <v>1617619</v>
      </c>
      <c r="H7605" s="120">
        <v>2019</v>
      </c>
      <c r="I7605" t="str">
        <f>IF(J7605="natural gas",VLOOKUP(D7605,'Cross-Page Data'!$I$4:$J$13,2,FALSE),IF(J7605="solar",VLOOKUP('Form 923'!D7605,'Cross-Page Data'!$I$14:$J$117,2,FALSE),J7605))</f>
        <v>natural gas nonpeaker - preexisting nonretiring</v>
      </c>
      <c r="J7605" t="str">
        <f>VLOOKUP(E7605,'Cross-Page Data'!$D$4:$F$48,3,FALSE)</f>
        <v>natural gas</v>
      </c>
      <c r="K7605" t="b">
        <f t="shared" si="118"/>
        <v>1</v>
      </c>
    </row>
    <row r="7606" spans="1:11">
      <c r="A7606" s="120">
        <v>55667</v>
      </c>
      <c r="B7606" s="121" t="s">
        <v>201</v>
      </c>
      <c r="C7606" s="121" t="s">
        <v>206</v>
      </c>
      <c r="D7606" s="121" t="s">
        <v>39</v>
      </c>
      <c r="E7606" s="121" t="s">
        <v>38</v>
      </c>
      <c r="F7606" s="122">
        <v>4486430</v>
      </c>
      <c r="G7606" s="122">
        <v>1017197</v>
      </c>
      <c r="H7606" s="120">
        <v>2019</v>
      </c>
      <c r="I7606" t="str">
        <f>IF(J7606="natural gas",VLOOKUP(D7606,'Cross-Page Data'!$I$4:$J$13,2,FALSE),IF(J7606="solar",VLOOKUP('Form 923'!D7606,'Cross-Page Data'!$I$14:$J$117,2,FALSE),J7606))</f>
        <v>natural gas nonpeaker - preexisting nonretiring</v>
      </c>
      <c r="J7606" t="str">
        <f>VLOOKUP(E7606,'Cross-Page Data'!$D$4:$F$48,3,FALSE)</f>
        <v>natural gas</v>
      </c>
      <c r="K7606" t="b">
        <f t="shared" si="118"/>
        <v>1</v>
      </c>
    </row>
    <row r="7607" spans="1:11">
      <c r="A7607" s="120">
        <v>55667</v>
      </c>
      <c r="B7607" s="121" t="s">
        <v>201</v>
      </c>
      <c r="C7607" s="121" t="s">
        <v>206</v>
      </c>
      <c r="D7607" s="121" t="s">
        <v>61</v>
      </c>
      <c r="E7607" s="121" t="s">
        <v>38</v>
      </c>
      <c r="F7607" s="122">
        <v>13177634</v>
      </c>
      <c r="G7607" s="122">
        <v>1384614</v>
      </c>
      <c r="H7607" s="120">
        <v>2019</v>
      </c>
      <c r="I7607" t="str">
        <f>IF(J7607="natural gas",VLOOKUP(D7607,'Cross-Page Data'!$I$4:$J$13,2,FALSE),IF(J7607="solar",VLOOKUP('Form 923'!D7607,'Cross-Page Data'!$I$14:$J$117,2,FALSE),J7607))</f>
        <v>natural gas nonpeaker - preexisting nonretiring</v>
      </c>
      <c r="J7607" t="str">
        <f>VLOOKUP(E7607,'Cross-Page Data'!$D$4:$F$48,3,FALSE)</f>
        <v>natural gas</v>
      </c>
      <c r="K7607" t="b">
        <f t="shared" si="118"/>
        <v>1</v>
      </c>
    </row>
    <row r="7608" spans="1:11">
      <c r="A7608" s="120">
        <v>55672</v>
      </c>
      <c r="B7608" s="121" t="s">
        <v>201</v>
      </c>
      <c r="C7608" s="121" t="s">
        <v>206</v>
      </c>
      <c r="D7608" s="121" t="s">
        <v>73</v>
      </c>
      <c r="E7608" s="121" t="s">
        <v>38</v>
      </c>
      <c r="F7608" s="122">
        <v>835738</v>
      </c>
      <c r="G7608" s="122">
        <v>93046</v>
      </c>
      <c r="H7608" s="120">
        <v>2019</v>
      </c>
      <c r="I7608" t="str">
        <f>IF(J7608="natural gas",VLOOKUP(D7608,'Cross-Page Data'!$I$4:$J$13,2,FALSE),IF(J7608="solar",VLOOKUP('Form 923'!D7608,'Cross-Page Data'!$I$14:$J$117,2,FALSE),J7608))</f>
        <v>natural gas peaker</v>
      </c>
      <c r="J7608" t="str">
        <f>VLOOKUP(E7608,'Cross-Page Data'!$D$4:$F$48,3,FALSE)</f>
        <v>natural gas</v>
      </c>
      <c r="K7608" t="b">
        <f t="shared" si="118"/>
        <v>1</v>
      </c>
    </row>
    <row r="7609" spans="1:11">
      <c r="A7609" s="120">
        <v>55684</v>
      </c>
      <c r="B7609" s="121" t="s">
        <v>201</v>
      </c>
      <c r="C7609" s="121" t="s">
        <v>206</v>
      </c>
      <c r="D7609" s="121" t="s">
        <v>116</v>
      </c>
      <c r="E7609" s="121" t="s">
        <v>170</v>
      </c>
      <c r="F7609" s="122">
        <v>69799</v>
      </c>
      <c r="G7609" s="122">
        <v>7841</v>
      </c>
      <c r="H7609" s="120">
        <v>2019</v>
      </c>
      <c r="I7609" t="str">
        <f>IF(J7609="natural gas",VLOOKUP(D7609,'Cross-Page Data'!$I$4:$J$13,2,FALSE),IF(J7609="solar",VLOOKUP('Form 923'!D7609,'Cross-Page Data'!$I$14:$J$117,2,FALSE),J7609))</f>
        <v>hydro</v>
      </c>
      <c r="J7609" t="str">
        <f>VLOOKUP(E7609,'Cross-Page Data'!$D$4:$F$48,3,FALSE)</f>
        <v>hydro</v>
      </c>
      <c r="K7609" t="b">
        <f t="shared" si="118"/>
        <v>1</v>
      </c>
    </row>
    <row r="7610" spans="1:11">
      <c r="A7610" s="120">
        <v>55685</v>
      </c>
      <c r="B7610" s="121" t="s">
        <v>201</v>
      </c>
      <c r="C7610" s="121" t="s">
        <v>206</v>
      </c>
      <c r="D7610" s="121" t="s">
        <v>116</v>
      </c>
      <c r="E7610" s="121" t="s">
        <v>170</v>
      </c>
      <c r="F7610" s="122">
        <v>59411</v>
      </c>
      <c r="G7610" s="122">
        <v>6674</v>
      </c>
      <c r="H7610" s="120">
        <v>2019</v>
      </c>
      <c r="I7610" t="str">
        <f>IF(J7610="natural gas",VLOOKUP(D7610,'Cross-Page Data'!$I$4:$J$13,2,FALSE),IF(J7610="solar",VLOOKUP('Form 923'!D7610,'Cross-Page Data'!$I$14:$J$117,2,FALSE),J7610))</f>
        <v>hydro</v>
      </c>
      <c r="J7610" t="str">
        <f>VLOOKUP(E7610,'Cross-Page Data'!$D$4:$F$48,3,FALSE)</f>
        <v>hydro</v>
      </c>
      <c r="K7610" t="b">
        <f t="shared" si="118"/>
        <v>1</v>
      </c>
    </row>
    <row r="7611" spans="1:11">
      <c r="A7611" s="120">
        <v>55687</v>
      </c>
      <c r="B7611" s="121" t="s">
        <v>201</v>
      </c>
      <c r="C7611" s="121" t="s">
        <v>202</v>
      </c>
      <c r="D7611" s="121" t="s">
        <v>39</v>
      </c>
      <c r="E7611" s="121" t="s">
        <v>38</v>
      </c>
      <c r="F7611" s="122">
        <v>650027</v>
      </c>
      <c r="G7611" s="122">
        <v>831578</v>
      </c>
      <c r="H7611" s="120">
        <v>2019</v>
      </c>
      <c r="I7611" t="str">
        <f>IF(J7611="natural gas",VLOOKUP(D7611,'Cross-Page Data'!$I$4:$J$13,2,FALSE),IF(J7611="solar",VLOOKUP('Form 923'!D7611,'Cross-Page Data'!$I$14:$J$117,2,FALSE),J7611))</f>
        <v>natural gas nonpeaker - preexisting nonretiring</v>
      </c>
      <c r="J7611" t="str">
        <f>VLOOKUP(E7611,'Cross-Page Data'!$D$4:$F$48,3,FALSE)</f>
        <v>natural gas</v>
      </c>
      <c r="K7611" t="b">
        <f t="shared" si="118"/>
        <v>1</v>
      </c>
    </row>
    <row r="7612" spans="1:11">
      <c r="A7612" s="120">
        <v>55687</v>
      </c>
      <c r="B7612" s="121" t="s">
        <v>201</v>
      </c>
      <c r="C7612" s="121" t="s">
        <v>202</v>
      </c>
      <c r="D7612" s="121" t="s">
        <v>61</v>
      </c>
      <c r="E7612" s="121" t="s">
        <v>38</v>
      </c>
      <c r="F7612" s="122">
        <v>16712860</v>
      </c>
      <c r="G7612" s="122">
        <v>1408768</v>
      </c>
      <c r="H7612" s="120">
        <v>2019</v>
      </c>
      <c r="I7612" t="str">
        <f>IF(J7612="natural gas",VLOOKUP(D7612,'Cross-Page Data'!$I$4:$J$13,2,FALSE),IF(J7612="solar",VLOOKUP('Form 923'!D7612,'Cross-Page Data'!$I$14:$J$117,2,FALSE),J7612))</f>
        <v>natural gas nonpeaker - preexisting nonretiring</v>
      </c>
      <c r="J7612" t="str">
        <f>VLOOKUP(E7612,'Cross-Page Data'!$D$4:$F$48,3,FALSE)</f>
        <v>natural gas</v>
      </c>
      <c r="K7612" t="b">
        <f t="shared" si="118"/>
        <v>1</v>
      </c>
    </row>
    <row r="7613" spans="1:11">
      <c r="A7613" s="120">
        <v>55690</v>
      </c>
      <c r="B7613" s="121" t="s">
        <v>201</v>
      </c>
      <c r="C7613" s="121" t="s">
        <v>206</v>
      </c>
      <c r="D7613" s="121" t="s">
        <v>39</v>
      </c>
      <c r="E7613" s="121" t="s">
        <v>70</v>
      </c>
      <c r="F7613" s="122">
        <v>0</v>
      </c>
      <c r="G7613" s="122">
        <v>3757.891</v>
      </c>
      <c r="H7613" s="120">
        <v>2019</v>
      </c>
      <c r="I7613" t="str">
        <f>IF(J7613="natural gas",VLOOKUP(D7613,'Cross-Page Data'!$I$4:$J$13,2,FALSE),IF(J7613="solar",VLOOKUP('Form 923'!D7613,'Cross-Page Data'!$I$14:$J$117,2,FALSE),J7613))</f>
        <v>heavy or residual fuel oil</v>
      </c>
      <c r="J7613" t="str">
        <f>VLOOKUP(E7613,'Cross-Page Data'!$D$4:$F$48,3,FALSE)</f>
        <v>heavy or residual fuel oil</v>
      </c>
      <c r="K7613" t="b">
        <f t="shared" si="118"/>
        <v>1</v>
      </c>
    </row>
    <row r="7614" spans="1:11">
      <c r="A7614" s="120">
        <v>55690</v>
      </c>
      <c r="B7614" s="121" t="s">
        <v>201</v>
      </c>
      <c r="C7614" s="121" t="s">
        <v>206</v>
      </c>
      <c r="D7614" s="121" t="s">
        <v>39</v>
      </c>
      <c r="E7614" s="121" t="s">
        <v>38</v>
      </c>
      <c r="F7614" s="122">
        <v>0</v>
      </c>
      <c r="G7614" s="122">
        <v>1727528.1</v>
      </c>
      <c r="H7614" s="120">
        <v>2019</v>
      </c>
      <c r="I7614" t="str">
        <f>IF(J7614="natural gas",VLOOKUP(D7614,'Cross-Page Data'!$I$4:$J$13,2,FALSE),IF(J7614="solar",VLOOKUP('Form 923'!D7614,'Cross-Page Data'!$I$14:$J$117,2,FALSE),J7614))</f>
        <v>natural gas nonpeaker - preexisting nonretiring</v>
      </c>
      <c r="J7614" t="str">
        <f>VLOOKUP(E7614,'Cross-Page Data'!$D$4:$F$48,3,FALSE)</f>
        <v>natural gas</v>
      </c>
      <c r="K7614" t="b">
        <f t="shared" si="118"/>
        <v>1</v>
      </c>
    </row>
    <row r="7615" spans="1:11">
      <c r="A7615" s="120">
        <v>55690</v>
      </c>
      <c r="B7615" s="121" t="s">
        <v>201</v>
      </c>
      <c r="C7615" s="121" t="s">
        <v>206</v>
      </c>
      <c r="D7615" s="121" t="s">
        <v>61</v>
      </c>
      <c r="E7615" s="121" t="s">
        <v>70</v>
      </c>
      <c r="F7615" s="122">
        <v>89166</v>
      </c>
      <c r="G7615" s="122">
        <v>6815.863</v>
      </c>
      <c r="H7615" s="120">
        <v>2019</v>
      </c>
      <c r="I7615" t="str">
        <f>IF(J7615="natural gas",VLOOKUP(D7615,'Cross-Page Data'!$I$4:$J$13,2,FALSE),IF(J7615="solar",VLOOKUP('Form 923'!D7615,'Cross-Page Data'!$I$14:$J$117,2,FALSE),J7615))</f>
        <v>heavy or residual fuel oil</v>
      </c>
      <c r="J7615" t="str">
        <f>VLOOKUP(E7615,'Cross-Page Data'!$D$4:$F$48,3,FALSE)</f>
        <v>heavy or residual fuel oil</v>
      </c>
      <c r="K7615" t="b">
        <f t="shared" si="118"/>
        <v>1</v>
      </c>
    </row>
    <row r="7616" spans="1:11">
      <c r="A7616" s="120">
        <v>55690</v>
      </c>
      <c r="B7616" s="121" t="s">
        <v>201</v>
      </c>
      <c r="C7616" s="121" t="s">
        <v>206</v>
      </c>
      <c r="D7616" s="121" t="s">
        <v>61</v>
      </c>
      <c r="E7616" s="121" t="s">
        <v>38</v>
      </c>
      <c r="F7616" s="122">
        <v>38325572</v>
      </c>
      <c r="G7616" s="122">
        <v>2983891.1</v>
      </c>
      <c r="H7616" s="120">
        <v>2019</v>
      </c>
      <c r="I7616" t="str">
        <f>IF(J7616="natural gas",VLOOKUP(D7616,'Cross-Page Data'!$I$4:$J$13,2,FALSE),IF(J7616="solar",VLOOKUP('Form 923'!D7616,'Cross-Page Data'!$I$14:$J$117,2,FALSE),J7616))</f>
        <v>natural gas nonpeaker - preexisting nonretiring</v>
      </c>
      <c r="J7616" t="str">
        <f>VLOOKUP(E7616,'Cross-Page Data'!$D$4:$F$48,3,FALSE)</f>
        <v>natural gas</v>
      </c>
      <c r="K7616" t="b">
        <f t="shared" si="118"/>
        <v>1</v>
      </c>
    </row>
    <row r="7617" spans="1:11">
      <c r="A7617" s="120">
        <v>55694</v>
      </c>
      <c r="B7617" s="121" t="s">
        <v>201</v>
      </c>
      <c r="C7617" s="121" t="s">
        <v>202</v>
      </c>
      <c r="D7617" s="121" t="s">
        <v>39</v>
      </c>
      <c r="E7617" s="121" t="s">
        <v>38</v>
      </c>
      <c r="F7617" s="122">
        <v>7718424</v>
      </c>
      <c r="G7617" s="122">
        <v>1096777</v>
      </c>
      <c r="H7617" s="120">
        <v>2019</v>
      </c>
      <c r="I7617" t="str">
        <f>IF(J7617="natural gas",VLOOKUP(D7617,'Cross-Page Data'!$I$4:$J$13,2,FALSE),IF(J7617="solar",VLOOKUP('Form 923'!D7617,'Cross-Page Data'!$I$14:$J$117,2,FALSE),J7617))</f>
        <v>natural gas nonpeaker - preexisting nonretiring</v>
      </c>
      <c r="J7617" t="str">
        <f>VLOOKUP(E7617,'Cross-Page Data'!$D$4:$F$48,3,FALSE)</f>
        <v>natural gas</v>
      </c>
      <c r="K7617" t="b">
        <f t="shared" si="118"/>
        <v>1</v>
      </c>
    </row>
    <row r="7618" spans="1:11">
      <c r="A7618" s="120">
        <v>55694</v>
      </c>
      <c r="B7618" s="121" t="s">
        <v>201</v>
      </c>
      <c r="C7618" s="121" t="s">
        <v>202</v>
      </c>
      <c r="D7618" s="121" t="s">
        <v>61</v>
      </c>
      <c r="E7618" s="121" t="s">
        <v>38</v>
      </c>
      <c r="F7618" s="122">
        <v>13637114</v>
      </c>
      <c r="G7618" s="122">
        <v>1939881</v>
      </c>
      <c r="H7618" s="120">
        <v>2019</v>
      </c>
      <c r="I7618" t="str">
        <f>IF(J7618="natural gas",VLOOKUP(D7618,'Cross-Page Data'!$I$4:$J$13,2,FALSE),IF(J7618="solar",VLOOKUP('Form 923'!D7618,'Cross-Page Data'!$I$14:$J$117,2,FALSE),J7618))</f>
        <v>natural gas nonpeaker - preexisting nonretiring</v>
      </c>
      <c r="J7618" t="str">
        <f>VLOOKUP(E7618,'Cross-Page Data'!$D$4:$F$48,3,FALSE)</f>
        <v>natural gas</v>
      </c>
      <c r="K7618" t="b">
        <f t="shared" si="118"/>
        <v>1</v>
      </c>
    </row>
    <row r="7619" spans="1:11">
      <c r="A7619" s="120">
        <v>55698</v>
      </c>
      <c r="B7619" s="121" t="s">
        <v>201</v>
      </c>
      <c r="C7619" s="121" t="s">
        <v>206</v>
      </c>
      <c r="D7619" s="121" t="s">
        <v>73</v>
      </c>
      <c r="E7619" s="121" t="s">
        <v>38</v>
      </c>
      <c r="F7619" s="122">
        <v>129874</v>
      </c>
      <c r="G7619" s="122">
        <v>10679</v>
      </c>
      <c r="H7619" s="120">
        <v>2019</v>
      </c>
      <c r="I7619" t="str">
        <f>IF(J7619="natural gas",VLOOKUP(D7619,'Cross-Page Data'!$I$4:$J$13,2,FALSE),IF(J7619="solar",VLOOKUP('Form 923'!D7619,'Cross-Page Data'!$I$14:$J$117,2,FALSE),J7619))</f>
        <v>natural gas peaker</v>
      </c>
      <c r="J7619" t="str">
        <f>VLOOKUP(E7619,'Cross-Page Data'!$D$4:$F$48,3,FALSE)</f>
        <v>natural gas</v>
      </c>
      <c r="K7619" t="b">
        <f t="shared" si="118"/>
        <v>1</v>
      </c>
    </row>
    <row r="7620" spans="1:11">
      <c r="A7620" s="120">
        <v>55701</v>
      </c>
      <c r="B7620" s="121" t="s">
        <v>201</v>
      </c>
      <c r="C7620" s="121" t="s">
        <v>202</v>
      </c>
      <c r="D7620" s="121" t="s">
        <v>39</v>
      </c>
      <c r="E7620" s="121" t="s">
        <v>38</v>
      </c>
      <c r="F7620" s="122">
        <v>3261540</v>
      </c>
      <c r="G7620" s="122">
        <v>0</v>
      </c>
      <c r="H7620" s="120">
        <v>2019</v>
      </c>
      <c r="I7620" t="str">
        <f>IF(J7620="natural gas",VLOOKUP(D7620,'Cross-Page Data'!$I$4:$J$13,2,FALSE),IF(J7620="solar",VLOOKUP('Form 923'!D7620,'Cross-Page Data'!$I$14:$J$117,2,FALSE),J7620))</f>
        <v>natural gas nonpeaker - preexisting nonretiring</v>
      </c>
      <c r="J7620" t="str">
        <f>VLOOKUP(E7620,'Cross-Page Data'!$D$4:$F$48,3,FALSE)</f>
        <v>natural gas</v>
      </c>
      <c r="K7620" t="b">
        <f t="shared" si="118"/>
        <v>1</v>
      </c>
    </row>
    <row r="7621" spans="1:11">
      <c r="A7621" s="120">
        <v>55701</v>
      </c>
      <c r="B7621" s="121" t="s">
        <v>201</v>
      </c>
      <c r="C7621" s="121" t="s">
        <v>202</v>
      </c>
      <c r="D7621" s="121" t="s">
        <v>61</v>
      </c>
      <c r="E7621" s="121" t="s">
        <v>38</v>
      </c>
      <c r="F7621" s="122">
        <v>22368745</v>
      </c>
      <c r="G7621" s="122">
        <v>1905391</v>
      </c>
      <c r="H7621" s="120">
        <v>2019</v>
      </c>
      <c r="I7621" t="str">
        <f>IF(J7621="natural gas",VLOOKUP(D7621,'Cross-Page Data'!$I$4:$J$13,2,FALSE),IF(J7621="solar",VLOOKUP('Form 923'!D7621,'Cross-Page Data'!$I$14:$J$117,2,FALSE),J7621))</f>
        <v>natural gas nonpeaker - preexisting nonretiring</v>
      </c>
      <c r="J7621" t="str">
        <f>VLOOKUP(E7621,'Cross-Page Data'!$D$4:$F$48,3,FALSE)</f>
        <v>natural gas</v>
      </c>
      <c r="K7621" t="b">
        <f t="shared" si="118"/>
        <v>1</v>
      </c>
    </row>
    <row r="7622" spans="1:11">
      <c r="A7622" s="120">
        <v>55706</v>
      </c>
      <c r="B7622" s="121" t="s">
        <v>201</v>
      </c>
      <c r="C7622" s="121" t="s">
        <v>202</v>
      </c>
      <c r="D7622" s="121" t="s">
        <v>39</v>
      </c>
      <c r="E7622" s="121" t="s">
        <v>38</v>
      </c>
      <c r="F7622" s="122">
        <v>2897</v>
      </c>
      <c r="G7622" s="122">
        <v>1612177</v>
      </c>
      <c r="H7622" s="120">
        <v>2019</v>
      </c>
      <c r="I7622" t="str">
        <f>IF(J7622="natural gas",VLOOKUP(D7622,'Cross-Page Data'!$I$4:$J$13,2,FALSE),IF(J7622="solar",VLOOKUP('Form 923'!D7622,'Cross-Page Data'!$I$14:$J$117,2,FALSE),J7622))</f>
        <v>natural gas nonpeaker - preexisting nonretiring</v>
      </c>
      <c r="J7622" t="str">
        <f>VLOOKUP(E7622,'Cross-Page Data'!$D$4:$F$48,3,FALSE)</f>
        <v>natural gas</v>
      </c>
      <c r="K7622" t="b">
        <f t="shared" si="118"/>
        <v>1</v>
      </c>
    </row>
    <row r="7623" spans="1:11">
      <c r="A7623" s="120">
        <v>55706</v>
      </c>
      <c r="B7623" s="121" t="s">
        <v>201</v>
      </c>
      <c r="C7623" s="121" t="s">
        <v>202</v>
      </c>
      <c r="D7623" s="121" t="s">
        <v>61</v>
      </c>
      <c r="E7623" s="121" t="s">
        <v>38</v>
      </c>
      <c r="F7623" s="122">
        <v>31980905</v>
      </c>
      <c r="G7623" s="122">
        <v>2937896</v>
      </c>
      <c r="H7623" s="120">
        <v>2019</v>
      </c>
      <c r="I7623" t="str">
        <f>IF(J7623="natural gas",VLOOKUP(D7623,'Cross-Page Data'!$I$4:$J$13,2,FALSE),IF(J7623="solar",VLOOKUP('Form 923'!D7623,'Cross-Page Data'!$I$14:$J$117,2,FALSE),J7623))</f>
        <v>natural gas nonpeaker - preexisting nonretiring</v>
      </c>
      <c r="J7623" t="str">
        <f>VLOOKUP(E7623,'Cross-Page Data'!$D$4:$F$48,3,FALSE)</f>
        <v>natural gas</v>
      </c>
      <c r="K7623" t="b">
        <f t="shared" ref="K7623:K7686" si="119">IF(AND($N$6=FALSE,OR(C7623="Commercial NAICS Cogen",C7623="Industrial NAICS Cogen",C7623="NAICS-22 Cogen")),FALSE,IF(AND($N$7=FALSE,OR(C7623="Commercial NAICS Cogen",C7623="Commercial NAICS Non-Cogen",C7623="industrial NAICS Cogen",C7623="industrial NAICS non-cogen")),FALSE,TRUE))</f>
        <v>1</v>
      </c>
    </row>
    <row r="7624" spans="1:11">
      <c r="A7624" s="120">
        <v>55708</v>
      </c>
      <c r="B7624" s="121" t="s">
        <v>201</v>
      </c>
      <c r="C7624" s="121" t="s">
        <v>202</v>
      </c>
      <c r="D7624" s="121" t="s">
        <v>68</v>
      </c>
      <c r="E7624" s="121" t="s">
        <v>137</v>
      </c>
      <c r="F7624" s="122">
        <v>0</v>
      </c>
      <c r="G7624" s="122">
        <v>0</v>
      </c>
      <c r="H7624" s="120">
        <v>2019</v>
      </c>
      <c r="I7624" t="str">
        <f>IF(J7624="natural gas",VLOOKUP(D7624,'Cross-Page Data'!$I$4:$J$13,2,FALSE),IF(J7624="solar",VLOOKUP('Form 923'!D7624,'Cross-Page Data'!$I$14:$J$117,2,FALSE),J7624))</f>
        <v>biomass</v>
      </c>
      <c r="J7624" t="str">
        <f>VLOOKUP(E7624,'Cross-Page Data'!$D$4:$F$48,3,FALSE)</f>
        <v>biomass</v>
      </c>
      <c r="K7624" t="b">
        <f t="shared" si="119"/>
        <v>1</v>
      </c>
    </row>
    <row r="7625" spans="1:11">
      <c r="A7625" s="120">
        <v>55708</v>
      </c>
      <c r="B7625" s="121" t="s">
        <v>201</v>
      </c>
      <c r="C7625" s="121" t="s">
        <v>202</v>
      </c>
      <c r="D7625" s="121" t="s">
        <v>68</v>
      </c>
      <c r="E7625" s="121" t="s">
        <v>176</v>
      </c>
      <c r="F7625" s="122">
        <v>1465893</v>
      </c>
      <c r="G7625" s="122">
        <v>71646</v>
      </c>
      <c r="H7625" s="120">
        <v>2019</v>
      </c>
      <c r="I7625" t="str">
        <f>IF(J7625="natural gas",VLOOKUP(D7625,'Cross-Page Data'!$I$4:$J$13,2,FALSE),IF(J7625="solar",VLOOKUP('Form 923'!D7625,'Cross-Page Data'!$I$14:$J$117,2,FALSE),J7625))</f>
        <v>biomass</v>
      </c>
      <c r="J7625" t="str">
        <f>VLOOKUP(E7625,'Cross-Page Data'!$D$4:$F$48,3,FALSE)</f>
        <v>biomass</v>
      </c>
      <c r="K7625" t="b">
        <f t="shared" si="119"/>
        <v>1</v>
      </c>
    </row>
    <row r="7626" spans="1:11">
      <c r="A7626" s="120">
        <v>55710</v>
      </c>
      <c r="B7626" s="121" t="s">
        <v>201</v>
      </c>
      <c r="C7626" s="121" t="s">
        <v>206</v>
      </c>
      <c r="D7626" s="121" t="s">
        <v>39</v>
      </c>
      <c r="E7626" s="121" t="s">
        <v>70</v>
      </c>
      <c r="F7626" s="122">
        <v>0</v>
      </c>
      <c r="G7626" s="122">
        <v>0</v>
      </c>
      <c r="H7626" s="120">
        <v>2019</v>
      </c>
      <c r="I7626" t="str">
        <f>IF(J7626="natural gas",VLOOKUP(D7626,'Cross-Page Data'!$I$4:$J$13,2,FALSE),IF(J7626="solar",VLOOKUP('Form 923'!D7626,'Cross-Page Data'!$I$14:$J$117,2,FALSE),J7626))</f>
        <v>heavy or residual fuel oil</v>
      </c>
      <c r="J7626" t="str">
        <f>VLOOKUP(E7626,'Cross-Page Data'!$D$4:$F$48,3,FALSE)</f>
        <v>heavy or residual fuel oil</v>
      </c>
      <c r="K7626" t="b">
        <f t="shared" si="119"/>
        <v>1</v>
      </c>
    </row>
    <row r="7627" spans="1:11">
      <c r="A7627" s="120">
        <v>55710</v>
      </c>
      <c r="B7627" s="121" t="s">
        <v>201</v>
      </c>
      <c r="C7627" s="121" t="s">
        <v>206</v>
      </c>
      <c r="D7627" s="121" t="s">
        <v>39</v>
      </c>
      <c r="E7627" s="121" t="s">
        <v>38</v>
      </c>
      <c r="F7627" s="122">
        <v>0</v>
      </c>
      <c r="G7627" s="122">
        <v>1456245</v>
      </c>
      <c r="H7627" s="120">
        <v>2019</v>
      </c>
      <c r="I7627" t="str">
        <f>IF(J7627="natural gas",VLOOKUP(D7627,'Cross-Page Data'!$I$4:$J$13,2,FALSE),IF(J7627="solar",VLOOKUP('Form 923'!D7627,'Cross-Page Data'!$I$14:$J$117,2,FALSE),J7627))</f>
        <v>natural gas nonpeaker - preexisting nonretiring</v>
      </c>
      <c r="J7627" t="str">
        <f>VLOOKUP(E7627,'Cross-Page Data'!$D$4:$F$48,3,FALSE)</f>
        <v>natural gas</v>
      </c>
      <c r="K7627" t="b">
        <f t="shared" si="119"/>
        <v>1</v>
      </c>
    </row>
    <row r="7628" spans="1:11">
      <c r="A7628" s="120">
        <v>55710</v>
      </c>
      <c r="B7628" s="121" t="s">
        <v>201</v>
      </c>
      <c r="C7628" s="121" t="s">
        <v>206</v>
      </c>
      <c r="D7628" s="121" t="s">
        <v>61</v>
      </c>
      <c r="E7628" s="121" t="s">
        <v>70</v>
      </c>
      <c r="F7628" s="122">
        <v>0</v>
      </c>
      <c r="G7628" s="122">
        <v>0</v>
      </c>
      <c r="H7628" s="120">
        <v>2019</v>
      </c>
      <c r="I7628" t="str">
        <f>IF(J7628="natural gas",VLOOKUP(D7628,'Cross-Page Data'!$I$4:$J$13,2,FALSE),IF(J7628="solar",VLOOKUP('Form 923'!D7628,'Cross-Page Data'!$I$14:$J$117,2,FALSE),J7628))</f>
        <v>heavy or residual fuel oil</v>
      </c>
      <c r="J7628" t="str">
        <f>VLOOKUP(E7628,'Cross-Page Data'!$D$4:$F$48,3,FALSE)</f>
        <v>heavy or residual fuel oil</v>
      </c>
      <c r="K7628" t="b">
        <f t="shared" si="119"/>
        <v>1</v>
      </c>
    </row>
    <row r="7629" spans="1:11">
      <c r="A7629" s="120">
        <v>55710</v>
      </c>
      <c r="B7629" s="121" t="s">
        <v>201</v>
      </c>
      <c r="C7629" s="121" t="s">
        <v>206</v>
      </c>
      <c r="D7629" s="121" t="s">
        <v>61</v>
      </c>
      <c r="E7629" s="121" t="s">
        <v>38</v>
      </c>
      <c r="F7629" s="122">
        <v>30811075</v>
      </c>
      <c r="G7629" s="122">
        <v>2884547</v>
      </c>
      <c r="H7629" s="120">
        <v>2019</v>
      </c>
      <c r="I7629" t="str">
        <f>IF(J7629="natural gas",VLOOKUP(D7629,'Cross-Page Data'!$I$4:$J$13,2,FALSE),IF(J7629="solar",VLOOKUP('Form 923'!D7629,'Cross-Page Data'!$I$14:$J$117,2,FALSE),J7629))</f>
        <v>natural gas nonpeaker - preexisting nonretiring</v>
      </c>
      <c r="J7629" t="str">
        <f>VLOOKUP(E7629,'Cross-Page Data'!$D$4:$F$48,3,FALSE)</f>
        <v>natural gas</v>
      </c>
      <c r="K7629" t="b">
        <f t="shared" si="119"/>
        <v>1</v>
      </c>
    </row>
    <row r="7630" spans="1:11">
      <c r="A7630" s="120">
        <v>55714</v>
      </c>
      <c r="B7630" s="121" t="s">
        <v>201</v>
      </c>
      <c r="C7630" s="121" t="s">
        <v>202</v>
      </c>
      <c r="D7630" s="121" t="s">
        <v>39</v>
      </c>
      <c r="E7630" s="121" t="s">
        <v>38</v>
      </c>
      <c r="F7630" s="122">
        <v>141932</v>
      </c>
      <c r="G7630" s="122">
        <v>612419</v>
      </c>
      <c r="H7630" s="120">
        <v>2019</v>
      </c>
      <c r="I7630" t="str">
        <f>IF(J7630="natural gas",VLOOKUP(D7630,'Cross-Page Data'!$I$4:$J$13,2,FALSE),IF(J7630="solar",VLOOKUP('Form 923'!D7630,'Cross-Page Data'!$I$14:$J$117,2,FALSE),J7630))</f>
        <v>natural gas nonpeaker - preexisting nonretiring</v>
      </c>
      <c r="J7630" t="str">
        <f>VLOOKUP(E7630,'Cross-Page Data'!$D$4:$F$48,3,FALSE)</f>
        <v>natural gas</v>
      </c>
      <c r="K7630" t="b">
        <f t="shared" si="119"/>
        <v>1</v>
      </c>
    </row>
    <row r="7631" spans="1:11">
      <c r="A7631" s="120">
        <v>55714</v>
      </c>
      <c r="B7631" s="121" t="s">
        <v>201</v>
      </c>
      <c r="C7631" s="121" t="s">
        <v>202</v>
      </c>
      <c r="D7631" s="121" t="s">
        <v>61</v>
      </c>
      <c r="E7631" s="121" t="s">
        <v>38</v>
      </c>
      <c r="F7631" s="122">
        <v>12092430</v>
      </c>
      <c r="G7631" s="122">
        <v>1093159</v>
      </c>
      <c r="H7631" s="120">
        <v>2019</v>
      </c>
      <c r="I7631" t="str">
        <f>IF(J7631="natural gas",VLOOKUP(D7631,'Cross-Page Data'!$I$4:$J$13,2,FALSE),IF(J7631="solar",VLOOKUP('Form 923'!D7631,'Cross-Page Data'!$I$14:$J$117,2,FALSE),J7631))</f>
        <v>natural gas nonpeaker - preexisting nonretiring</v>
      </c>
      <c r="J7631" t="str">
        <f>VLOOKUP(E7631,'Cross-Page Data'!$D$4:$F$48,3,FALSE)</f>
        <v>natural gas</v>
      </c>
      <c r="K7631" t="b">
        <f t="shared" si="119"/>
        <v>1</v>
      </c>
    </row>
    <row r="7632" spans="1:11">
      <c r="A7632" s="120">
        <v>55718</v>
      </c>
      <c r="B7632" s="121" t="s">
        <v>201</v>
      </c>
      <c r="C7632" s="121" t="s">
        <v>202</v>
      </c>
      <c r="D7632" s="121" t="s">
        <v>73</v>
      </c>
      <c r="E7632" s="121" t="s">
        <v>38</v>
      </c>
      <c r="F7632" s="122">
        <v>3158586</v>
      </c>
      <c r="G7632" s="122">
        <v>269245</v>
      </c>
      <c r="H7632" s="120">
        <v>2019</v>
      </c>
      <c r="I7632" t="str">
        <f>IF(J7632="natural gas",VLOOKUP(D7632,'Cross-Page Data'!$I$4:$J$13,2,FALSE),IF(J7632="solar",VLOOKUP('Form 923'!D7632,'Cross-Page Data'!$I$14:$J$117,2,FALSE),J7632))</f>
        <v>natural gas peaker</v>
      </c>
      <c r="J7632" t="str">
        <f>VLOOKUP(E7632,'Cross-Page Data'!$D$4:$F$48,3,FALSE)</f>
        <v>natural gas</v>
      </c>
      <c r="K7632" t="b">
        <f t="shared" si="119"/>
        <v>1</v>
      </c>
    </row>
    <row r="7633" spans="1:11">
      <c r="A7633" s="120">
        <v>55719</v>
      </c>
      <c r="B7633" s="121" t="s">
        <v>201</v>
      </c>
      <c r="C7633" s="121" t="s">
        <v>206</v>
      </c>
      <c r="D7633" s="121" t="s">
        <v>128</v>
      </c>
      <c r="E7633" s="121" t="s">
        <v>180</v>
      </c>
      <c r="F7633" s="122">
        <v>1750106</v>
      </c>
      <c r="G7633" s="122">
        <v>196597</v>
      </c>
      <c r="H7633" s="120">
        <v>2019</v>
      </c>
      <c r="I7633" t="str">
        <f>IF(J7633="natural gas",VLOOKUP(D7633,'Cross-Page Data'!$I$4:$J$13,2,FALSE),IF(J7633="solar",VLOOKUP('Form 923'!D7633,'Cross-Page Data'!$I$14:$J$117,2,FALSE),J7633))</f>
        <v>wind</v>
      </c>
      <c r="J7633" t="str">
        <f>VLOOKUP(E7633,'Cross-Page Data'!$D$4:$F$48,3,FALSE)</f>
        <v>wind</v>
      </c>
      <c r="K7633" t="b">
        <f t="shared" si="119"/>
        <v>1</v>
      </c>
    </row>
    <row r="7634" spans="1:11">
      <c r="A7634" s="120">
        <v>55733</v>
      </c>
      <c r="B7634" s="121" t="s">
        <v>201</v>
      </c>
      <c r="C7634" s="121" t="s">
        <v>202</v>
      </c>
      <c r="D7634" s="121" t="s">
        <v>73</v>
      </c>
      <c r="E7634" s="121" t="s">
        <v>38</v>
      </c>
      <c r="F7634" s="122">
        <v>3412966</v>
      </c>
      <c r="G7634" s="122">
        <v>317878</v>
      </c>
      <c r="H7634" s="120">
        <v>2019</v>
      </c>
      <c r="I7634" t="str">
        <f>IF(J7634="natural gas",VLOOKUP(D7634,'Cross-Page Data'!$I$4:$J$13,2,FALSE),IF(J7634="solar",VLOOKUP('Form 923'!D7634,'Cross-Page Data'!$I$14:$J$117,2,FALSE),J7634))</f>
        <v>natural gas peaker</v>
      </c>
      <c r="J7634" t="str">
        <f>VLOOKUP(E7634,'Cross-Page Data'!$D$4:$F$48,3,FALSE)</f>
        <v>natural gas</v>
      </c>
      <c r="K7634" t="b">
        <f t="shared" si="119"/>
        <v>1</v>
      </c>
    </row>
    <row r="7635" spans="1:11">
      <c r="A7635" s="120">
        <v>55734</v>
      </c>
      <c r="B7635" s="121" t="s">
        <v>201</v>
      </c>
      <c r="C7635" s="121" t="s">
        <v>206</v>
      </c>
      <c r="D7635" s="121" t="s">
        <v>128</v>
      </c>
      <c r="E7635" s="121" t="s">
        <v>180</v>
      </c>
      <c r="F7635" s="122">
        <v>1837506</v>
      </c>
      <c r="G7635" s="122">
        <v>206415</v>
      </c>
      <c r="H7635" s="120">
        <v>2019</v>
      </c>
      <c r="I7635" t="str">
        <f>IF(J7635="natural gas",VLOOKUP(D7635,'Cross-Page Data'!$I$4:$J$13,2,FALSE),IF(J7635="solar",VLOOKUP('Form 923'!D7635,'Cross-Page Data'!$I$14:$J$117,2,FALSE),J7635))</f>
        <v>wind</v>
      </c>
      <c r="J7635" t="str">
        <f>VLOOKUP(E7635,'Cross-Page Data'!$D$4:$F$48,3,FALSE)</f>
        <v>wind</v>
      </c>
      <c r="K7635" t="b">
        <f t="shared" si="119"/>
        <v>1</v>
      </c>
    </row>
    <row r="7636" spans="1:11">
      <c r="A7636" s="120">
        <v>55736</v>
      </c>
      <c r="B7636" s="121" t="s">
        <v>201</v>
      </c>
      <c r="C7636" s="121" t="s">
        <v>206</v>
      </c>
      <c r="D7636" s="121" t="s">
        <v>39</v>
      </c>
      <c r="E7636" s="121" t="s">
        <v>38</v>
      </c>
      <c r="F7636" s="122">
        <v>7334109</v>
      </c>
      <c r="G7636" s="122">
        <v>3946756</v>
      </c>
      <c r="H7636" s="120">
        <v>2019</v>
      </c>
      <c r="I7636" t="str">
        <f>IF(J7636="natural gas",VLOOKUP(D7636,'Cross-Page Data'!$I$4:$J$13,2,FALSE),IF(J7636="solar",VLOOKUP('Form 923'!D7636,'Cross-Page Data'!$I$14:$J$117,2,FALSE),J7636))</f>
        <v>natural gas nonpeaker - preexisting nonretiring</v>
      </c>
      <c r="J7636" t="str">
        <f>VLOOKUP(E7636,'Cross-Page Data'!$D$4:$F$48,3,FALSE)</f>
        <v>natural gas</v>
      </c>
      <c r="K7636" t="b">
        <f t="shared" si="119"/>
        <v>1</v>
      </c>
    </row>
    <row r="7637" spans="1:11">
      <c r="A7637" s="120">
        <v>55736</v>
      </c>
      <c r="B7637" s="121" t="s">
        <v>201</v>
      </c>
      <c r="C7637" s="121" t="s">
        <v>206</v>
      </c>
      <c r="D7637" s="121" t="s">
        <v>61</v>
      </c>
      <c r="E7637" s="121" t="s">
        <v>38</v>
      </c>
      <c r="F7637" s="122">
        <v>63031586</v>
      </c>
      <c r="G7637" s="122">
        <v>5905326</v>
      </c>
      <c r="H7637" s="120">
        <v>2019</v>
      </c>
      <c r="I7637" t="str">
        <f>IF(J7637="natural gas",VLOOKUP(D7637,'Cross-Page Data'!$I$4:$J$13,2,FALSE),IF(J7637="solar",VLOOKUP('Form 923'!D7637,'Cross-Page Data'!$I$14:$J$117,2,FALSE),J7637))</f>
        <v>natural gas nonpeaker - preexisting nonretiring</v>
      </c>
      <c r="J7637" t="str">
        <f>VLOOKUP(E7637,'Cross-Page Data'!$D$4:$F$48,3,FALSE)</f>
        <v>natural gas</v>
      </c>
      <c r="K7637" t="b">
        <f t="shared" si="119"/>
        <v>1</v>
      </c>
    </row>
    <row r="7638" spans="1:11">
      <c r="A7638" s="120">
        <v>55738</v>
      </c>
      <c r="B7638" s="121" t="s">
        <v>201</v>
      </c>
      <c r="C7638" s="121" t="s">
        <v>206</v>
      </c>
      <c r="D7638" s="121" t="s">
        <v>73</v>
      </c>
      <c r="E7638" s="121" t="s">
        <v>38</v>
      </c>
      <c r="F7638" s="122">
        <v>3365274</v>
      </c>
      <c r="G7638" s="122">
        <v>343967</v>
      </c>
      <c r="H7638" s="120">
        <v>2019</v>
      </c>
      <c r="I7638" t="str">
        <f>IF(J7638="natural gas",VLOOKUP(D7638,'Cross-Page Data'!$I$4:$J$13,2,FALSE),IF(J7638="solar",VLOOKUP('Form 923'!D7638,'Cross-Page Data'!$I$14:$J$117,2,FALSE),J7638))</f>
        <v>natural gas peaker</v>
      </c>
      <c r="J7638" t="str">
        <f>VLOOKUP(E7638,'Cross-Page Data'!$D$4:$F$48,3,FALSE)</f>
        <v>natural gas</v>
      </c>
      <c r="K7638" t="b">
        <f t="shared" si="119"/>
        <v>1</v>
      </c>
    </row>
    <row r="7639" spans="1:11">
      <c r="A7639" s="120">
        <v>55739</v>
      </c>
      <c r="B7639" s="121" t="s">
        <v>201</v>
      </c>
      <c r="C7639" s="121" t="s">
        <v>206</v>
      </c>
      <c r="D7639" s="121" t="s">
        <v>128</v>
      </c>
      <c r="E7639" s="121" t="s">
        <v>180</v>
      </c>
      <c r="F7639" s="122">
        <v>660894</v>
      </c>
      <c r="G7639" s="122">
        <v>74241</v>
      </c>
      <c r="H7639" s="120">
        <v>2019</v>
      </c>
      <c r="I7639" t="str">
        <f>IF(J7639="natural gas",VLOOKUP(D7639,'Cross-Page Data'!$I$4:$J$13,2,FALSE),IF(J7639="solar",VLOOKUP('Form 923'!D7639,'Cross-Page Data'!$I$14:$J$117,2,FALSE),J7639))</f>
        <v>wind</v>
      </c>
      <c r="J7639" t="str">
        <f>VLOOKUP(E7639,'Cross-Page Data'!$D$4:$F$48,3,FALSE)</f>
        <v>wind</v>
      </c>
      <c r="K7639" t="b">
        <f t="shared" si="119"/>
        <v>1</v>
      </c>
    </row>
    <row r="7640" spans="1:11">
      <c r="A7640" s="120">
        <v>55740</v>
      </c>
      <c r="B7640" s="121" t="s">
        <v>201</v>
      </c>
      <c r="C7640" s="121" t="s">
        <v>206</v>
      </c>
      <c r="D7640" s="121" t="s">
        <v>128</v>
      </c>
      <c r="E7640" s="121" t="s">
        <v>180</v>
      </c>
      <c r="F7640" s="122">
        <v>1212844</v>
      </c>
      <c r="G7640" s="122">
        <v>136244</v>
      </c>
      <c r="H7640" s="120">
        <v>2019</v>
      </c>
      <c r="I7640" t="str">
        <f>IF(J7640="natural gas",VLOOKUP(D7640,'Cross-Page Data'!$I$4:$J$13,2,FALSE),IF(J7640="solar",VLOOKUP('Form 923'!D7640,'Cross-Page Data'!$I$14:$J$117,2,FALSE),J7640))</f>
        <v>wind</v>
      </c>
      <c r="J7640" t="str">
        <f>VLOOKUP(E7640,'Cross-Page Data'!$D$4:$F$48,3,FALSE)</f>
        <v>wind</v>
      </c>
      <c r="K7640" t="b">
        <f t="shared" si="119"/>
        <v>1</v>
      </c>
    </row>
    <row r="7641" spans="1:11">
      <c r="A7641" s="120">
        <v>55742</v>
      </c>
      <c r="B7641" s="121" t="s">
        <v>201</v>
      </c>
      <c r="C7641" s="121" t="s">
        <v>202</v>
      </c>
      <c r="D7641" s="121" t="s">
        <v>128</v>
      </c>
      <c r="E7641" s="121" t="s">
        <v>180</v>
      </c>
      <c r="F7641" s="122">
        <v>404221</v>
      </c>
      <c r="G7641" s="122">
        <v>45408</v>
      </c>
      <c r="H7641" s="120">
        <v>2019</v>
      </c>
      <c r="I7641" t="str">
        <f>IF(J7641="natural gas",VLOOKUP(D7641,'Cross-Page Data'!$I$4:$J$13,2,FALSE),IF(J7641="solar",VLOOKUP('Form 923'!D7641,'Cross-Page Data'!$I$14:$J$117,2,FALSE),J7641))</f>
        <v>wind</v>
      </c>
      <c r="J7641" t="str">
        <f>VLOOKUP(E7641,'Cross-Page Data'!$D$4:$F$48,3,FALSE)</f>
        <v>wind</v>
      </c>
      <c r="K7641" t="b">
        <f t="shared" si="119"/>
        <v>1</v>
      </c>
    </row>
    <row r="7642" spans="1:11">
      <c r="A7642" s="120">
        <v>55747</v>
      </c>
      <c r="B7642" s="121" t="s">
        <v>201</v>
      </c>
      <c r="C7642" s="121" t="s">
        <v>206</v>
      </c>
      <c r="D7642" s="121" t="s">
        <v>128</v>
      </c>
      <c r="E7642" s="121" t="s">
        <v>180</v>
      </c>
      <c r="F7642" s="122">
        <v>1853894</v>
      </c>
      <c r="G7642" s="122">
        <v>208256</v>
      </c>
      <c r="H7642" s="120">
        <v>2019</v>
      </c>
      <c r="I7642" t="str">
        <f>IF(J7642="natural gas",VLOOKUP(D7642,'Cross-Page Data'!$I$4:$J$13,2,FALSE),IF(J7642="solar",VLOOKUP('Form 923'!D7642,'Cross-Page Data'!$I$14:$J$117,2,FALSE),J7642))</f>
        <v>wind</v>
      </c>
      <c r="J7642" t="str">
        <f>VLOOKUP(E7642,'Cross-Page Data'!$D$4:$F$48,3,FALSE)</f>
        <v>wind</v>
      </c>
      <c r="K7642" t="b">
        <f t="shared" si="119"/>
        <v>1</v>
      </c>
    </row>
    <row r="7643" spans="1:11">
      <c r="A7643" s="120">
        <v>55748</v>
      </c>
      <c r="B7643" s="121" t="s">
        <v>201</v>
      </c>
      <c r="C7643" s="121" t="s">
        <v>206</v>
      </c>
      <c r="D7643" s="121" t="s">
        <v>39</v>
      </c>
      <c r="E7643" s="121" t="s">
        <v>38</v>
      </c>
      <c r="F7643" s="122">
        <v>246966</v>
      </c>
      <c r="G7643" s="122">
        <v>67059</v>
      </c>
      <c r="H7643" s="120">
        <v>2019</v>
      </c>
      <c r="I7643" t="str">
        <f>IF(J7643="natural gas",VLOOKUP(D7643,'Cross-Page Data'!$I$4:$J$13,2,FALSE),IF(J7643="solar",VLOOKUP('Form 923'!D7643,'Cross-Page Data'!$I$14:$J$117,2,FALSE),J7643))</f>
        <v>natural gas nonpeaker - preexisting nonretiring</v>
      </c>
      <c r="J7643" t="str">
        <f>VLOOKUP(E7643,'Cross-Page Data'!$D$4:$F$48,3,FALSE)</f>
        <v>natural gas</v>
      </c>
      <c r="K7643" t="b">
        <f t="shared" si="119"/>
        <v>1</v>
      </c>
    </row>
    <row r="7644" spans="1:11">
      <c r="A7644" s="120">
        <v>55748</v>
      </c>
      <c r="B7644" s="121" t="s">
        <v>201</v>
      </c>
      <c r="C7644" s="121" t="s">
        <v>206</v>
      </c>
      <c r="D7644" s="121" t="s">
        <v>61</v>
      </c>
      <c r="E7644" s="121" t="s">
        <v>38</v>
      </c>
      <c r="F7644" s="122">
        <v>1577194</v>
      </c>
      <c r="G7644" s="122">
        <v>148493</v>
      </c>
      <c r="H7644" s="120">
        <v>2019</v>
      </c>
      <c r="I7644" t="str">
        <f>IF(J7644="natural gas",VLOOKUP(D7644,'Cross-Page Data'!$I$4:$J$13,2,FALSE),IF(J7644="solar",VLOOKUP('Form 923'!D7644,'Cross-Page Data'!$I$14:$J$117,2,FALSE),J7644))</f>
        <v>natural gas nonpeaker - preexisting nonretiring</v>
      </c>
      <c r="J7644" t="str">
        <f>VLOOKUP(E7644,'Cross-Page Data'!$D$4:$F$48,3,FALSE)</f>
        <v>natural gas</v>
      </c>
      <c r="K7644" t="b">
        <f t="shared" si="119"/>
        <v>1</v>
      </c>
    </row>
    <row r="7645" ht="25.5" spans="1:11">
      <c r="A7645" s="120">
        <v>55752</v>
      </c>
      <c r="B7645" s="121" t="s">
        <v>201</v>
      </c>
      <c r="C7645" s="121" t="s">
        <v>207</v>
      </c>
      <c r="D7645" s="121" t="s">
        <v>79</v>
      </c>
      <c r="E7645" s="121" t="s">
        <v>90</v>
      </c>
      <c r="F7645" s="122">
        <v>195327</v>
      </c>
      <c r="G7645" s="122">
        <v>12592</v>
      </c>
      <c r="H7645" s="120">
        <v>2019</v>
      </c>
      <c r="I7645" t="str">
        <f>IF(J7645="natural gas",VLOOKUP(D7645,'Cross-Page Data'!$I$4:$J$13,2,FALSE),IF(J7645="solar",VLOOKUP('Form 923'!D7645,'Cross-Page Data'!$I$14:$J$117,2,FALSE),J7645))</f>
        <v>biomass</v>
      </c>
      <c r="J7645" t="str">
        <f>VLOOKUP(E7645,'Cross-Page Data'!$D$4:$F$48,3,FALSE)</f>
        <v>biomass</v>
      </c>
      <c r="K7645" t="b">
        <f t="shared" si="119"/>
        <v>0</v>
      </c>
    </row>
    <row r="7646" ht="25.5" spans="1:11">
      <c r="A7646" s="120">
        <v>55753</v>
      </c>
      <c r="B7646" s="121" t="s">
        <v>201</v>
      </c>
      <c r="C7646" s="121" t="s">
        <v>207</v>
      </c>
      <c r="D7646" s="121" t="s">
        <v>79</v>
      </c>
      <c r="E7646" s="121" t="s">
        <v>90</v>
      </c>
      <c r="F7646" s="122">
        <v>181446</v>
      </c>
      <c r="G7646" s="122">
        <v>12977</v>
      </c>
      <c r="H7646" s="120">
        <v>2019</v>
      </c>
      <c r="I7646" t="str">
        <f>IF(J7646="natural gas",VLOOKUP(D7646,'Cross-Page Data'!$I$4:$J$13,2,FALSE),IF(J7646="solar",VLOOKUP('Form 923'!D7646,'Cross-Page Data'!$I$14:$J$117,2,FALSE),J7646))</f>
        <v>biomass</v>
      </c>
      <c r="J7646" t="str">
        <f>VLOOKUP(E7646,'Cross-Page Data'!$D$4:$F$48,3,FALSE)</f>
        <v>biomass</v>
      </c>
      <c r="K7646" t="b">
        <f t="shared" si="119"/>
        <v>0</v>
      </c>
    </row>
    <row r="7647" spans="1:11">
      <c r="A7647" s="120">
        <v>55757</v>
      </c>
      <c r="B7647" s="121" t="s">
        <v>201</v>
      </c>
      <c r="C7647" s="121" t="s">
        <v>206</v>
      </c>
      <c r="D7647" s="121" t="s">
        <v>79</v>
      </c>
      <c r="E7647" s="121" t="s">
        <v>90</v>
      </c>
      <c r="F7647" s="122">
        <v>567097</v>
      </c>
      <c r="G7647" s="122">
        <v>39257</v>
      </c>
      <c r="H7647" s="120">
        <v>2019</v>
      </c>
      <c r="I7647" t="str">
        <f>IF(J7647="natural gas",VLOOKUP(D7647,'Cross-Page Data'!$I$4:$J$13,2,FALSE),IF(J7647="solar",VLOOKUP('Form 923'!D7647,'Cross-Page Data'!$I$14:$J$117,2,FALSE),J7647))</f>
        <v>biomass</v>
      </c>
      <c r="J7647" t="str">
        <f>VLOOKUP(E7647,'Cross-Page Data'!$D$4:$F$48,3,FALSE)</f>
        <v>biomass</v>
      </c>
      <c r="K7647" t="b">
        <f t="shared" si="119"/>
        <v>1</v>
      </c>
    </row>
    <row r="7648" spans="1:11">
      <c r="A7648" s="120">
        <v>55765</v>
      </c>
      <c r="B7648" s="121" t="s">
        <v>201</v>
      </c>
      <c r="C7648" s="121" t="s">
        <v>206</v>
      </c>
      <c r="D7648" s="121" t="s">
        <v>73</v>
      </c>
      <c r="E7648" s="121" t="s">
        <v>90</v>
      </c>
      <c r="F7648" s="122">
        <v>614406</v>
      </c>
      <c r="G7648" s="122">
        <v>26640</v>
      </c>
      <c r="H7648" s="120">
        <v>2019</v>
      </c>
      <c r="I7648" t="str">
        <f>IF(J7648="natural gas",VLOOKUP(D7648,'Cross-Page Data'!$I$4:$J$13,2,FALSE),IF(J7648="solar",VLOOKUP('Form 923'!D7648,'Cross-Page Data'!$I$14:$J$117,2,FALSE),J7648))</f>
        <v>biomass</v>
      </c>
      <c r="J7648" t="str">
        <f>VLOOKUP(E7648,'Cross-Page Data'!$D$4:$F$48,3,FALSE)</f>
        <v>biomass</v>
      </c>
      <c r="K7648" t="b">
        <f t="shared" si="119"/>
        <v>1</v>
      </c>
    </row>
    <row r="7649" ht="25.5" spans="1:11">
      <c r="A7649" s="120">
        <v>55766</v>
      </c>
      <c r="B7649" s="121" t="s">
        <v>201</v>
      </c>
      <c r="C7649" s="121" t="s">
        <v>207</v>
      </c>
      <c r="D7649" s="121" t="s">
        <v>79</v>
      </c>
      <c r="E7649" s="121" t="s">
        <v>90</v>
      </c>
      <c r="F7649" s="122">
        <v>859524</v>
      </c>
      <c r="G7649" s="122">
        <v>68961</v>
      </c>
      <c r="H7649" s="120">
        <v>2019</v>
      </c>
      <c r="I7649" t="str">
        <f>IF(J7649="natural gas",VLOOKUP(D7649,'Cross-Page Data'!$I$4:$J$13,2,FALSE),IF(J7649="solar",VLOOKUP('Form 923'!D7649,'Cross-Page Data'!$I$14:$J$117,2,FALSE),J7649))</f>
        <v>biomass</v>
      </c>
      <c r="J7649" t="str">
        <f>VLOOKUP(E7649,'Cross-Page Data'!$D$4:$F$48,3,FALSE)</f>
        <v>biomass</v>
      </c>
      <c r="K7649" t="b">
        <f t="shared" si="119"/>
        <v>0</v>
      </c>
    </row>
    <row r="7650" spans="1:11">
      <c r="A7650" s="120">
        <v>55769</v>
      </c>
      <c r="B7650" s="121" t="s">
        <v>201</v>
      </c>
      <c r="C7650" s="121" t="s">
        <v>206</v>
      </c>
      <c r="D7650" s="121" t="s">
        <v>128</v>
      </c>
      <c r="E7650" s="121" t="s">
        <v>180</v>
      </c>
      <c r="F7650" s="122">
        <v>167616</v>
      </c>
      <c r="G7650" s="122">
        <v>18829</v>
      </c>
      <c r="H7650" s="120">
        <v>2019</v>
      </c>
      <c r="I7650" t="str">
        <f>IF(J7650="natural gas",VLOOKUP(D7650,'Cross-Page Data'!$I$4:$J$13,2,FALSE),IF(J7650="solar",VLOOKUP('Form 923'!D7650,'Cross-Page Data'!$I$14:$J$117,2,FALSE),J7650))</f>
        <v>wind</v>
      </c>
      <c r="J7650" t="str">
        <f>VLOOKUP(E7650,'Cross-Page Data'!$D$4:$F$48,3,FALSE)</f>
        <v>wind</v>
      </c>
      <c r="K7650" t="b">
        <f t="shared" si="119"/>
        <v>1</v>
      </c>
    </row>
    <row r="7651" spans="1:11">
      <c r="A7651" s="120">
        <v>55770</v>
      </c>
      <c r="B7651" s="121" t="s">
        <v>201</v>
      </c>
      <c r="C7651" s="121" t="s">
        <v>206</v>
      </c>
      <c r="D7651" s="121" t="s">
        <v>79</v>
      </c>
      <c r="E7651" s="121" t="s">
        <v>90</v>
      </c>
      <c r="F7651" s="122">
        <v>55690</v>
      </c>
      <c r="G7651" s="122">
        <v>5431</v>
      </c>
      <c r="H7651" s="120">
        <v>2019</v>
      </c>
      <c r="I7651" t="str">
        <f>IF(J7651="natural gas",VLOOKUP(D7651,'Cross-Page Data'!$I$4:$J$13,2,FALSE),IF(J7651="solar",VLOOKUP('Form 923'!D7651,'Cross-Page Data'!$I$14:$J$117,2,FALSE),J7651))</f>
        <v>biomass</v>
      </c>
      <c r="J7651" t="str">
        <f>VLOOKUP(E7651,'Cross-Page Data'!$D$4:$F$48,3,FALSE)</f>
        <v>biomass</v>
      </c>
      <c r="K7651" t="b">
        <f t="shared" si="119"/>
        <v>1</v>
      </c>
    </row>
    <row r="7652" spans="1:11">
      <c r="A7652" s="120">
        <v>55773</v>
      </c>
      <c r="B7652" s="121" t="s">
        <v>201</v>
      </c>
      <c r="C7652" s="121" t="s">
        <v>206</v>
      </c>
      <c r="D7652" s="121" t="s">
        <v>73</v>
      </c>
      <c r="E7652" s="121" t="s">
        <v>90</v>
      </c>
      <c r="F7652" s="122">
        <v>663631</v>
      </c>
      <c r="G7652" s="122">
        <v>27580</v>
      </c>
      <c r="H7652" s="120">
        <v>2019</v>
      </c>
      <c r="I7652" t="str">
        <f>IF(J7652="natural gas",VLOOKUP(D7652,'Cross-Page Data'!$I$4:$J$13,2,FALSE),IF(J7652="solar",VLOOKUP('Form 923'!D7652,'Cross-Page Data'!$I$14:$J$117,2,FALSE),J7652))</f>
        <v>biomass</v>
      </c>
      <c r="J7652" t="str">
        <f>VLOOKUP(E7652,'Cross-Page Data'!$D$4:$F$48,3,FALSE)</f>
        <v>biomass</v>
      </c>
      <c r="K7652" t="b">
        <f t="shared" si="119"/>
        <v>1</v>
      </c>
    </row>
    <row r="7653" spans="1:11">
      <c r="A7653" s="120">
        <v>55782</v>
      </c>
      <c r="B7653" s="121" t="s">
        <v>201</v>
      </c>
      <c r="C7653" s="121" t="s">
        <v>206</v>
      </c>
      <c r="D7653" s="121" t="s">
        <v>128</v>
      </c>
      <c r="E7653" s="121" t="s">
        <v>180</v>
      </c>
      <c r="F7653" s="122">
        <v>13015</v>
      </c>
      <c r="G7653" s="122">
        <v>1462</v>
      </c>
      <c r="H7653" s="120">
        <v>2019</v>
      </c>
      <c r="I7653" t="str">
        <f>IF(J7653="natural gas",VLOOKUP(D7653,'Cross-Page Data'!$I$4:$J$13,2,FALSE),IF(J7653="solar",VLOOKUP('Form 923'!D7653,'Cross-Page Data'!$I$14:$J$117,2,FALSE),J7653))</f>
        <v>wind</v>
      </c>
      <c r="J7653" t="str">
        <f>VLOOKUP(E7653,'Cross-Page Data'!$D$4:$F$48,3,FALSE)</f>
        <v>wind</v>
      </c>
      <c r="K7653" t="b">
        <f t="shared" si="119"/>
        <v>1</v>
      </c>
    </row>
    <row r="7654" spans="1:11">
      <c r="A7654" s="120">
        <v>55786</v>
      </c>
      <c r="B7654" s="121" t="s">
        <v>201</v>
      </c>
      <c r="C7654" s="121" t="s">
        <v>206</v>
      </c>
      <c r="D7654" s="121" t="s">
        <v>73</v>
      </c>
      <c r="E7654" s="121" t="s">
        <v>38</v>
      </c>
      <c r="F7654" s="122">
        <v>626835</v>
      </c>
      <c r="G7654" s="122">
        <v>60588</v>
      </c>
      <c r="H7654" s="120">
        <v>2019</v>
      </c>
      <c r="I7654" t="str">
        <f>IF(J7654="natural gas",VLOOKUP(D7654,'Cross-Page Data'!$I$4:$J$13,2,FALSE),IF(J7654="solar",VLOOKUP('Form 923'!D7654,'Cross-Page Data'!$I$14:$J$117,2,FALSE),J7654))</f>
        <v>natural gas peaker</v>
      </c>
      <c r="J7654" t="str">
        <f>VLOOKUP(E7654,'Cross-Page Data'!$D$4:$F$48,3,FALSE)</f>
        <v>natural gas</v>
      </c>
      <c r="K7654" t="b">
        <f t="shared" si="119"/>
        <v>1</v>
      </c>
    </row>
    <row r="7655" spans="1:11">
      <c r="A7655" s="120">
        <v>55787</v>
      </c>
      <c r="B7655" s="121" t="s">
        <v>201</v>
      </c>
      <c r="C7655" s="121" t="s">
        <v>206</v>
      </c>
      <c r="D7655" s="121" t="s">
        <v>73</v>
      </c>
      <c r="E7655" s="121" t="s">
        <v>70</v>
      </c>
      <c r="F7655" s="122">
        <v>0</v>
      </c>
      <c r="G7655" s="122">
        <v>0</v>
      </c>
      <c r="H7655" s="120">
        <v>2019</v>
      </c>
      <c r="I7655" t="str">
        <f>IF(J7655="natural gas",VLOOKUP(D7655,'Cross-Page Data'!$I$4:$J$13,2,FALSE),IF(J7655="solar",VLOOKUP('Form 923'!D7655,'Cross-Page Data'!$I$14:$J$117,2,FALSE),J7655))</f>
        <v>heavy or residual fuel oil</v>
      </c>
      <c r="J7655" t="str">
        <f>VLOOKUP(E7655,'Cross-Page Data'!$D$4:$F$48,3,FALSE)</f>
        <v>heavy or residual fuel oil</v>
      </c>
      <c r="K7655" t="b">
        <f t="shared" si="119"/>
        <v>1</v>
      </c>
    </row>
    <row r="7656" spans="1:11">
      <c r="A7656" s="120">
        <v>55787</v>
      </c>
      <c r="B7656" s="121" t="s">
        <v>201</v>
      </c>
      <c r="C7656" s="121" t="s">
        <v>206</v>
      </c>
      <c r="D7656" s="121" t="s">
        <v>73</v>
      </c>
      <c r="E7656" s="121" t="s">
        <v>86</v>
      </c>
      <c r="F7656" s="122">
        <v>22172</v>
      </c>
      <c r="G7656" s="122">
        <v>4757</v>
      </c>
      <c r="H7656" s="120">
        <v>2019</v>
      </c>
      <c r="I7656" t="str">
        <f>IF(J7656="natural gas",VLOOKUP(D7656,'Cross-Page Data'!$I$4:$J$13,2,FALSE),IF(J7656="solar",VLOOKUP('Form 923'!D7656,'Cross-Page Data'!$I$14:$J$117,2,FALSE),J7656))</f>
        <v>other</v>
      </c>
      <c r="J7656" t="str">
        <f>VLOOKUP(E7656,'Cross-Page Data'!$D$4:$F$48,3,FALSE)</f>
        <v>other</v>
      </c>
      <c r="K7656" t="b">
        <f t="shared" si="119"/>
        <v>1</v>
      </c>
    </row>
    <row r="7657" spans="1:11">
      <c r="A7657" s="120">
        <v>55790</v>
      </c>
      <c r="B7657" s="121" t="s">
        <v>201</v>
      </c>
      <c r="C7657" s="121" t="s">
        <v>206</v>
      </c>
      <c r="D7657" s="121" t="s">
        <v>128</v>
      </c>
      <c r="E7657" s="121" t="s">
        <v>180</v>
      </c>
      <c r="F7657" s="122">
        <v>704406</v>
      </c>
      <c r="G7657" s="122">
        <v>79129</v>
      </c>
      <c r="H7657" s="120">
        <v>2019</v>
      </c>
      <c r="I7657" t="str">
        <f>IF(J7657="natural gas",VLOOKUP(D7657,'Cross-Page Data'!$I$4:$J$13,2,FALSE),IF(J7657="solar",VLOOKUP('Form 923'!D7657,'Cross-Page Data'!$I$14:$J$117,2,FALSE),J7657))</f>
        <v>wind</v>
      </c>
      <c r="J7657" t="str">
        <f>VLOOKUP(E7657,'Cross-Page Data'!$D$4:$F$48,3,FALSE)</f>
        <v>wind</v>
      </c>
      <c r="K7657" t="b">
        <f t="shared" si="119"/>
        <v>1</v>
      </c>
    </row>
    <row r="7658" spans="1:11">
      <c r="A7658" s="120">
        <v>55795</v>
      </c>
      <c r="B7658" s="121" t="s">
        <v>201</v>
      </c>
      <c r="C7658" s="121" t="s">
        <v>206</v>
      </c>
      <c r="D7658" s="121" t="s">
        <v>128</v>
      </c>
      <c r="E7658" s="121" t="s">
        <v>180</v>
      </c>
      <c r="F7658" s="122">
        <v>1278363</v>
      </c>
      <c r="G7658" s="122">
        <v>143604</v>
      </c>
      <c r="H7658" s="120">
        <v>2019</v>
      </c>
      <c r="I7658" t="str">
        <f>IF(J7658="natural gas",VLOOKUP(D7658,'Cross-Page Data'!$I$4:$J$13,2,FALSE),IF(J7658="solar",VLOOKUP('Form 923'!D7658,'Cross-Page Data'!$I$14:$J$117,2,FALSE),J7658))</f>
        <v>wind</v>
      </c>
      <c r="J7658" t="str">
        <f>VLOOKUP(E7658,'Cross-Page Data'!$D$4:$F$48,3,FALSE)</f>
        <v>wind</v>
      </c>
      <c r="K7658" t="b">
        <f t="shared" si="119"/>
        <v>1</v>
      </c>
    </row>
    <row r="7659" spans="1:11">
      <c r="A7659" s="120">
        <v>55796</v>
      </c>
      <c r="B7659" s="121" t="s">
        <v>201</v>
      </c>
      <c r="C7659" s="121" t="s">
        <v>206</v>
      </c>
      <c r="D7659" s="121" t="s">
        <v>128</v>
      </c>
      <c r="E7659" s="121" t="s">
        <v>180</v>
      </c>
      <c r="F7659" s="122">
        <v>1343928</v>
      </c>
      <c r="G7659" s="122">
        <v>150969</v>
      </c>
      <c r="H7659" s="120">
        <v>2019</v>
      </c>
      <c r="I7659" t="str">
        <f>IF(J7659="natural gas",VLOOKUP(D7659,'Cross-Page Data'!$I$4:$J$13,2,FALSE),IF(J7659="solar",VLOOKUP('Form 923'!D7659,'Cross-Page Data'!$I$14:$J$117,2,FALSE),J7659))</f>
        <v>wind</v>
      </c>
      <c r="J7659" t="str">
        <f>VLOOKUP(E7659,'Cross-Page Data'!$D$4:$F$48,3,FALSE)</f>
        <v>wind</v>
      </c>
      <c r="K7659" t="b">
        <f t="shared" si="119"/>
        <v>1</v>
      </c>
    </row>
    <row r="7660" spans="1:11">
      <c r="A7660" s="120">
        <v>55799</v>
      </c>
      <c r="B7660" s="121" t="s">
        <v>205</v>
      </c>
      <c r="C7660" s="121" t="s">
        <v>209</v>
      </c>
      <c r="D7660" s="121" t="s">
        <v>73</v>
      </c>
      <c r="E7660" s="121" t="s">
        <v>38</v>
      </c>
      <c r="F7660" s="122">
        <v>657571</v>
      </c>
      <c r="G7660" s="122">
        <v>139762.7</v>
      </c>
      <c r="H7660" s="120">
        <v>2019</v>
      </c>
      <c r="I7660" t="str">
        <f>IF(J7660="natural gas",VLOOKUP(D7660,'Cross-Page Data'!$I$4:$J$13,2,FALSE),IF(J7660="solar",VLOOKUP('Form 923'!D7660,'Cross-Page Data'!$I$14:$J$117,2,FALSE),J7660))</f>
        <v>natural gas peaker</v>
      </c>
      <c r="J7660" t="str">
        <f>VLOOKUP(E7660,'Cross-Page Data'!$D$4:$F$48,3,FALSE)</f>
        <v>natural gas</v>
      </c>
      <c r="K7660" t="b">
        <f t="shared" si="119"/>
        <v>0</v>
      </c>
    </row>
    <row r="7661" spans="1:11">
      <c r="A7661" s="120">
        <v>55801</v>
      </c>
      <c r="B7661" s="121" t="s">
        <v>205</v>
      </c>
      <c r="C7661" s="121" t="s">
        <v>208</v>
      </c>
      <c r="D7661" s="121" t="s">
        <v>39</v>
      </c>
      <c r="E7661" s="121" t="s">
        <v>38</v>
      </c>
      <c r="F7661" s="122">
        <v>338872</v>
      </c>
      <c r="G7661" s="122">
        <v>1483568</v>
      </c>
      <c r="H7661" s="120">
        <v>2019</v>
      </c>
      <c r="I7661" t="str">
        <f>IF(J7661="natural gas",VLOOKUP(D7661,'Cross-Page Data'!$I$4:$J$13,2,FALSE),IF(J7661="solar",VLOOKUP('Form 923'!D7661,'Cross-Page Data'!$I$14:$J$117,2,FALSE),J7661))</f>
        <v>natural gas nonpeaker - preexisting nonretiring</v>
      </c>
      <c r="J7661" t="str">
        <f>VLOOKUP(E7661,'Cross-Page Data'!$D$4:$F$48,3,FALSE)</f>
        <v>natural gas</v>
      </c>
      <c r="K7661" t="b">
        <f t="shared" si="119"/>
        <v>0</v>
      </c>
    </row>
    <row r="7662" spans="1:11">
      <c r="A7662" s="120">
        <v>55801</v>
      </c>
      <c r="B7662" s="121" t="s">
        <v>205</v>
      </c>
      <c r="C7662" s="121" t="s">
        <v>208</v>
      </c>
      <c r="D7662" s="121" t="s">
        <v>39</v>
      </c>
      <c r="E7662" s="121" t="s">
        <v>140</v>
      </c>
      <c r="F7662" s="122">
        <v>0</v>
      </c>
      <c r="G7662" s="122">
        <v>0</v>
      </c>
      <c r="H7662" s="120">
        <v>2019</v>
      </c>
      <c r="I7662" t="str">
        <f>IF(J7662="natural gas",VLOOKUP(D7662,'Cross-Page Data'!$I$4:$J$13,2,FALSE),IF(J7662="solar",VLOOKUP('Form 923'!D7662,'Cross-Page Data'!$I$14:$J$117,2,FALSE),J7662))</f>
        <v>other</v>
      </c>
      <c r="J7662" t="str">
        <f>VLOOKUP(E7662,'Cross-Page Data'!$D$4:$F$48,3,FALSE)</f>
        <v>other</v>
      </c>
      <c r="K7662" t="b">
        <f t="shared" si="119"/>
        <v>0</v>
      </c>
    </row>
    <row r="7663" spans="1:11">
      <c r="A7663" s="120">
        <v>55801</v>
      </c>
      <c r="B7663" s="121" t="s">
        <v>205</v>
      </c>
      <c r="C7663" s="121" t="s">
        <v>208</v>
      </c>
      <c r="D7663" s="121" t="s">
        <v>61</v>
      </c>
      <c r="E7663" s="121" t="s">
        <v>38</v>
      </c>
      <c r="F7663" s="122">
        <v>32239807</v>
      </c>
      <c r="G7663" s="122">
        <v>2986866</v>
      </c>
      <c r="H7663" s="120">
        <v>2019</v>
      </c>
      <c r="I7663" t="str">
        <f>IF(J7663="natural gas",VLOOKUP(D7663,'Cross-Page Data'!$I$4:$J$13,2,FALSE),IF(J7663="solar",VLOOKUP('Form 923'!D7663,'Cross-Page Data'!$I$14:$J$117,2,FALSE),J7663))</f>
        <v>natural gas nonpeaker - preexisting nonretiring</v>
      </c>
      <c r="J7663" t="str">
        <f>VLOOKUP(E7663,'Cross-Page Data'!$D$4:$F$48,3,FALSE)</f>
        <v>natural gas</v>
      </c>
      <c r="K7663" t="b">
        <f t="shared" si="119"/>
        <v>0</v>
      </c>
    </row>
    <row r="7664" spans="1:11">
      <c r="A7664" s="120">
        <v>55801</v>
      </c>
      <c r="B7664" s="121" t="s">
        <v>205</v>
      </c>
      <c r="C7664" s="121" t="s">
        <v>208</v>
      </c>
      <c r="D7664" s="121" t="s">
        <v>61</v>
      </c>
      <c r="E7664" s="121" t="s">
        <v>140</v>
      </c>
      <c r="F7664" s="122">
        <v>0</v>
      </c>
      <c r="G7664" s="122">
        <v>0</v>
      </c>
      <c r="H7664" s="120">
        <v>2019</v>
      </c>
      <c r="I7664" t="str">
        <f>IF(J7664="natural gas",VLOOKUP(D7664,'Cross-Page Data'!$I$4:$J$13,2,FALSE),IF(J7664="solar",VLOOKUP('Form 923'!D7664,'Cross-Page Data'!$I$14:$J$117,2,FALSE),J7664))</f>
        <v>other</v>
      </c>
      <c r="J7664" t="str">
        <f>VLOOKUP(E7664,'Cross-Page Data'!$D$4:$F$48,3,FALSE)</f>
        <v>other</v>
      </c>
      <c r="K7664" t="b">
        <f t="shared" si="119"/>
        <v>0</v>
      </c>
    </row>
    <row r="7665" spans="1:11">
      <c r="A7665" s="120">
        <v>55802</v>
      </c>
      <c r="B7665" s="121" t="s">
        <v>201</v>
      </c>
      <c r="C7665" s="121" t="s">
        <v>206</v>
      </c>
      <c r="D7665" s="121" t="s">
        <v>73</v>
      </c>
      <c r="E7665" s="121" t="s">
        <v>38</v>
      </c>
      <c r="F7665" s="122">
        <v>936481</v>
      </c>
      <c r="G7665" s="122">
        <v>80233</v>
      </c>
      <c r="H7665" s="120">
        <v>2019</v>
      </c>
      <c r="I7665" t="str">
        <f>IF(J7665="natural gas",VLOOKUP(D7665,'Cross-Page Data'!$I$4:$J$13,2,FALSE),IF(J7665="solar",VLOOKUP('Form 923'!D7665,'Cross-Page Data'!$I$14:$J$117,2,FALSE),J7665))</f>
        <v>natural gas peaker</v>
      </c>
      <c r="J7665" t="str">
        <f>VLOOKUP(E7665,'Cross-Page Data'!$D$4:$F$48,3,FALSE)</f>
        <v>natural gas</v>
      </c>
      <c r="K7665" t="b">
        <f t="shared" si="119"/>
        <v>1</v>
      </c>
    </row>
    <row r="7666" spans="1:11">
      <c r="A7666" s="120">
        <v>55803</v>
      </c>
      <c r="B7666" s="121" t="s">
        <v>201</v>
      </c>
      <c r="C7666" s="121" t="s">
        <v>206</v>
      </c>
      <c r="D7666" s="121" t="s">
        <v>128</v>
      </c>
      <c r="E7666" s="121" t="s">
        <v>180</v>
      </c>
      <c r="F7666" s="122">
        <v>69232</v>
      </c>
      <c r="G7666" s="122">
        <v>7777</v>
      </c>
      <c r="H7666" s="120">
        <v>2019</v>
      </c>
      <c r="I7666" t="str">
        <f>IF(J7666="natural gas",VLOOKUP(D7666,'Cross-Page Data'!$I$4:$J$13,2,FALSE),IF(J7666="solar",VLOOKUP('Form 923'!D7666,'Cross-Page Data'!$I$14:$J$117,2,FALSE),J7666))</f>
        <v>wind</v>
      </c>
      <c r="J7666" t="str">
        <f>VLOOKUP(E7666,'Cross-Page Data'!$D$4:$F$48,3,FALSE)</f>
        <v>wind</v>
      </c>
      <c r="K7666" t="b">
        <f t="shared" si="119"/>
        <v>1</v>
      </c>
    </row>
    <row r="7667" spans="1:11">
      <c r="A7667" s="120">
        <v>55804</v>
      </c>
      <c r="B7667" s="121" t="s">
        <v>201</v>
      </c>
      <c r="C7667" s="121" t="s">
        <v>206</v>
      </c>
      <c r="D7667" s="121" t="s">
        <v>128</v>
      </c>
      <c r="E7667" s="121" t="s">
        <v>180</v>
      </c>
      <c r="F7667" s="122">
        <v>1104552</v>
      </c>
      <c r="G7667" s="122">
        <v>124079</v>
      </c>
      <c r="H7667" s="120">
        <v>2019</v>
      </c>
      <c r="I7667" t="str">
        <f>IF(J7667="natural gas",VLOOKUP(D7667,'Cross-Page Data'!$I$4:$J$13,2,FALSE),IF(J7667="solar",VLOOKUP('Form 923'!D7667,'Cross-Page Data'!$I$14:$J$117,2,FALSE),J7667))</f>
        <v>wind</v>
      </c>
      <c r="J7667" t="str">
        <f>VLOOKUP(E7667,'Cross-Page Data'!$D$4:$F$48,3,FALSE)</f>
        <v>wind</v>
      </c>
      <c r="K7667" t="b">
        <f t="shared" si="119"/>
        <v>1</v>
      </c>
    </row>
    <row r="7668" spans="1:11">
      <c r="A7668" s="120">
        <v>55805</v>
      </c>
      <c r="B7668" s="121" t="s">
        <v>201</v>
      </c>
      <c r="C7668" s="121" t="s">
        <v>206</v>
      </c>
      <c r="D7668" s="121" t="s">
        <v>128</v>
      </c>
      <c r="E7668" s="121" t="s">
        <v>180</v>
      </c>
      <c r="F7668" s="122">
        <v>176224</v>
      </c>
      <c r="G7668" s="122">
        <v>19796</v>
      </c>
      <c r="H7668" s="120">
        <v>2019</v>
      </c>
      <c r="I7668" t="str">
        <f>IF(J7668="natural gas",VLOOKUP(D7668,'Cross-Page Data'!$I$4:$J$13,2,FALSE),IF(J7668="solar",VLOOKUP('Form 923'!D7668,'Cross-Page Data'!$I$14:$J$117,2,FALSE),J7668))</f>
        <v>wind</v>
      </c>
      <c r="J7668" t="str">
        <f>VLOOKUP(E7668,'Cross-Page Data'!$D$4:$F$48,3,FALSE)</f>
        <v>wind</v>
      </c>
      <c r="K7668" t="b">
        <f t="shared" si="119"/>
        <v>1</v>
      </c>
    </row>
    <row r="7669" spans="1:11">
      <c r="A7669" s="120">
        <v>55807</v>
      </c>
      <c r="B7669" s="121" t="s">
        <v>201</v>
      </c>
      <c r="C7669" s="121" t="s">
        <v>206</v>
      </c>
      <c r="D7669" s="121" t="s">
        <v>73</v>
      </c>
      <c r="E7669" s="121" t="s">
        <v>38</v>
      </c>
      <c r="F7669" s="122">
        <v>339254</v>
      </c>
      <c r="G7669" s="122">
        <v>30535</v>
      </c>
      <c r="H7669" s="120">
        <v>2019</v>
      </c>
      <c r="I7669" t="str">
        <f>IF(J7669="natural gas",VLOOKUP(D7669,'Cross-Page Data'!$I$4:$J$13,2,FALSE),IF(J7669="solar",VLOOKUP('Form 923'!D7669,'Cross-Page Data'!$I$14:$J$117,2,FALSE),J7669))</f>
        <v>natural gas peaker</v>
      </c>
      <c r="J7669" t="str">
        <f>VLOOKUP(E7669,'Cross-Page Data'!$D$4:$F$48,3,FALSE)</f>
        <v>natural gas</v>
      </c>
      <c r="K7669" t="b">
        <f t="shared" si="119"/>
        <v>1</v>
      </c>
    </row>
    <row r="7670" spans="1:11">
      <c r="A7670" s="120">
        <v>55809</v>
      </c>
      <c r="B7670" s="121" t="s">
        <v>201</v>
      </c>
      <c r="C7670" s="121" t="s">
        <v>206</v>
      </c>
      <c r="D7670" s="121" t="s">
        <v>128</v>
      </c>
      <c r="E7670" s="121" t="s">
        <v>180</v>
      </c>
      <c r="F7670" s="122">
        <v>26358</v>
      </c>
      <c r="G7670" s="122">
        <v>2961</v>
      </c>
      <c r="H7670" s="120">
        <v>2019</v>
      </c>
      <c r="I7670" t="str">
        <f>IF(J7670="natural gas",VLOOKUP(D7670,'Cross-Page Data'!$I$4:$J$13,2,FALSE),IF(J7670="solar",VLOOKUP('Form 923'!D7670,'Cross-Page Data'!$I$14:$J$117,2,FALSE),J7670))</f>
        <v>wind</v>
      </c>
      <c r="J7670" t="str">
        <f>VLOOKUP(E7670,'Cross-Page Data'!$D$4:$F$48,3,FALSE)</f>
        <v>wind</v>
      </c>
      <c r="K7670" t="b">
        <f t="shared" si="119"/>
        <v>1</v>
      </c>
    </row>
    <row r="7671" spans="1:11">
      <c r="A7671" s="120">
        <v>55810</v>
      </c>
      <c r="B7671" s="121" t="s">
        <v>201</v>
      </c>
      <c r="C7671" s="121" t="s">
        <v>206</v>
      </c>
      <c r="D7671" s="121" t="s">
        <v>73</v>
      </c>
      <c r="E7671" s="121" t="s">
        <v>38</v>
      </c>
      <c r="F7671" s="122">
        <v>315962</v>
      </c>
      <c r="G7671" s="122">
        <v>26677</v>
      </c>
      <c r="H7671" s="120">
        <v>2019</v>
      </c>
      <c r="I7671" t="str">
        <f>IF(J7671="natural gas",VLOOKUP(D7671,'Cross-Page Data'!$I$4:$J$13,2,FALSE),IF(J7671="solar",VLOOKUP('Form 923'!D7671,'Cross-Page Data'!$I$14:$J$117,2,FALSE),J7671))</f>
        <v>natural gas peaker</v>
      </c>
      <c r="J7671" t="str">
        <f>VLOOKUP(E7671,'Cross-Page Data'!$D$4:$F$48,3,FALSE)</f>
        <v>natural gas</v>
      </c>
      <c r="K7671" t="b">
        <f t="shared" si="119"/>
        <v>1</v>
      </c>
    </row>
    <row r="7672" spans="1:11">
      <c r="A7672" s="120">
        <v>55811</v>
      </c>
      <c r="B7672" s="121" t="s">
        <v>201</v>
      </c>
      <c r="C7672" s="121" t="s">
        <v>206</v>
      </c>
      <c r="D7672" s="121" t="s">
        <v>73</v>
      </c>
      <c r="E7672" s="121" t="s">
        <v>38</v>
      </c>
      <c r="F7672" s="122">
        <v>67883</v>
      </c>
      <c r="G7672" s="122">
        <v>6056</v>
      </c>
      <c r="H7672" s="120">
        <v>2019</v>
      </c>
      <c r="I7672" t="str">
        <f>IF(J7672="natural gas",VLOOKUP(D7672,'Cross-Page Data'!$I$4:$J$13,2,FALSE),IF(J7672="solar",VLOOKUP('Form 923'!D7672,'Cross-Page Data'!$I$14:$J$117,2,FALSE),J7672))</f>
        <v>natural gas peaker</v>
      </c>
      <c r="J7672" t="str">
        <f>VLOOKUP(E7672,'Cross-Page Data'!$D$4:$F$48,3,FALSE)</f>
        <v>natural gas</v>
      </c>
      <c r="K7672" t="b">
        <f t="shared" si="119"/>
        <v>1</v>
      </c>
    </row>
    <row r="7673" spans="1:11">
      <c r="A7673" s="120">
        <v>55813</v>
      </c>
      <c r="B7673" s="121" t="s">
        <v>201</v>
      </c>
      <c r="C7673" s="121" t="s">
        <v>206</v>
      </c>
      <c r="D7673" s="121" t="s">
        <v>73</v>
      </c>
      <c r="E7673" s="121" t="s">
        <v>38</v>
      </c>
      <c r="F7673" s="122">
        <v>326885</v>
      </c>
      <c r="G7673" s="122">
        <v>28997</v>
      </c>
      <c r="H7673" s="120">
        <v>2019</v>
      </c>
      <c r="I7673" t="str">
        <f>IF(J7673="natural gas",VLOOKUP(D7673,'Cross-Page Data'!$I$4:$J$13,2,FALSE),IF(J7673="solar",VLOOKUP('Form 923'!D7673,'Cross-Page Data'!$I$14:$J$117,2,FALSE),J7673))</f>
        <v>natural gas peaker</v>
      </c>
      <c r="J7673" t="str">
        <f>VLOOKUP(E7673,'Cross-Page Data'!$D$4:$F$48,3,FALSE)</f>
        <v>natural gas</v>
      </c>
      <c r="K7673" t="b">
        <f t="shared" si="119"/>
        <v>1</v>
      </c>
    </row>
    <row r="7674" spans="1:11">
      <c r="A7674" s="120">
        <v>55816</v>
      </c>
      <c r="B7674" s="121" t="s">
        <v>201</v>
      </c>
      <c r="C7674" s="121" t="s">
        <v>206</v>
      </c>
      <c r="D7674" s="121" t="s">
        <v>128</v>
      </c>
      <c r="E7674" s="121" t="s">
        <v>180</v>
      </c>
      <c r="F7674" s="122">
        <v>590906</v>
      </c>
      <c r="G7674" s="122">
        <v>66379</v>
      </c>
      <c r="H7674" s="120">
        <v>2019</v>
      </c>
      <c r="I7674" t="str">
        <f>IF(J7674="natural gas",VLOOKUP(D7674,'Cross-Page Data'!$I$4:$J$13,2,FALSE),IF(J7674="solar",VLOOKUP('Form 923'!D7674,'Cross-Page Data'!$I$14:$J$117,2,FALSE),J7674))</f>
        <v>wind</v>
      </c>
      <c r="J7674" t="str">
        <f>VLOOKUP(E7674,'Cross-Page Data'!$D$4:$F$48,3,FALSE)</f>
        <v>wind</v>
      </c>
      <c r="K7674" t="b">
        <f t="shared" si="119"/>
        <v>1</v>
      </c>
    </row>
    <row r="7675" spans="1:11">
      <c r="A7675" s="120">
        <v>55818</v>
      </c>
      <c r="B7675" s="121" t="s">
        <v>201</v>
      </c>
      <c r="C7675" s="121" t="s">
        <v>206</v>
      </c>
      <c r="D7675" s="121" t="s">
        <v>39</v>
      </c>
      <c r="E7675" s="121" t="s">
        <v>38</v>
      </c>
      <c r="F7675" s="122">
        <v>32068</v>
      </c>
      <c r="G7675" s="122">
        <v>466032</v>
      </c>
      <c r="H7675" s="120">
        <v>2019</v>
      </c>
      <c r="I7675" t="str">
        <f>IF(J7675="natural gas",VLOOKUP(D7675,'Cross-Page Data'!$I$4:$J$13,2,FALSE),IF(J7675="solar",VLOOKUP('Form 923'!D7675,'Cross-Page Data'!$I$14:$J$117,2,FALSE),J7675))</f>
        <v>natural gas nonpeaker - preexisting nonretiring</v>
      </c>
      <c r="J7675" t="str">
        <f>VLOOKUP(E7675,'Cross-Page Data'!$D$4:$F$48,3,FALSE)</f>
        <v>natural gas</v>
      </c>
      <c r="K7675" t="b">
        <f t="shared" si="119"/>
        <v>1</v>
      </c>
    </row>
    <row r="7676" spans="1:11">
      <c r="A7676" s="120">
        <v>55818</v>
      </c>
      <c r="B7676" s="121" t="s">
        <v>201</v>
      </c>
      <c r="C7676" s="121" t="s">
        <v>206</v>
      </c>
      <c r="D7676" s="121" t="s">
        <v>61</v>
      </c>
      <c r="E7676" s="121" t="s">
        <v>38</v>
      </c>
      <c r="F7676" s="122">
        <v>9378361</v>
      </c>
      <c r="G7676" s="122">
        <v>877502</v>
      </c>
      <c r="H7676" s="120">
        <v>2019</v>
      </c>
      <c r="I7676" t="str">
        <f>IF(J7676="natural gas",VLOOKUP(D7676,'Cross-Page Data'!$I$4:$J$13,2,FALSE),IF(J7676="solar",VLOOKUP('Form 923'!D7676,'Cross-Page Data'!$I$14:$J$117,2,FALSE),J7676))</f>
        <v>natural gas nonpeaker - preexisting nonretiring</v>
      </c>
      <c r="J7676" t="str">
        <f>VLOOKUP(E7676,'Cross-Page Data'!$D$4:$F$48,3,FALSE)</f>
        <v>natural gas</v>
      </c>
      <c r="K7676" t="b">
        <f t="shared" si="119"/>
        <v>1</v>
      </c>
    </row>
    <row r="7677" spans="1:11">
      <c r="A7677" s="120">
        <v>55821</v>
      </c>
      <c r="B7677" s="121" t="s">
        <v>201</v>
      </c>
      <c r="C7677" s="121" t="s">
        <v>206</v>
      </c>
      <c r="D7677" s="121" t="s">
        <v>39</v>
      </c>
      <c r="E7677" s="121" t="s">
        <v>70</v>
      </c>
      <c r="F7677" s="122">
        <v>0</v>
      </c>
      <c r="G7677" s="122">
        <v>0</v>
      </c>
      <c r="H7677" s="120">
        <v>2019</v>
      </c>
      <c r="I7677" t="str">
        <f>IF(J7677="natural gas",VLOOKUP(D7677,'Cross-Page Data'!$I$4:$J$13,2,FALSE),IF(J7677="solar",VLOOKUP('Form 923'!D7677,'Cross-Page Data'!$I$14:$J$117,2,FALSE),J7677))</f>
        <v>heavy or residual fuel oil</v>
      </c>
      <c r="J7677" t="str">
        <f>VLOOKUP(E7677,'Cross-Page Data'!$D$4:$F$48,3,FALSE)</f>
        <v>heavy or residual fuel oil</v>
      </c>
      <c r="K7677" t="b">
        <f t="shared" si="119"/>
        <v>1</v>
      </c>
    </row>
    <row r="7678" spans="1:11">
      <c r="A7678" s="120">
        <v>55821</v>
      </c>
      <c r="B7678" s="121" t="s">
        <v>201</v>
      </c>
      <c r="C7678" s="121" t="s">
        <v>206</v>
      </c>
      <c r="D7678" s="121" t="s">
        <v>39</v>
      </c>
      <c r="E7678" s="121" t="s">
        <v>38</v>
      </c>
      <c r="F7678" s="122">
        <v>539526</v>
      </c>
      <c r="G7678" s="122">
        <v>586601</v>
      </c>
      <c r="H7678" s="120">
        <v>2019</v>
      </c>
      <c r="I7678" t="str">
        <f>IF(J7678="natural gas",VLOOKUP(D7678,'Cross-Page Data'!$I$4:$J$13,2,FALSE),IF(J7678="solar",VLOOKUP('Form 923'!D7678,'Cross-Page Data'!$I$14:$J$117,2,FALSE),J7678))</f>
        <v>natural gas nonpeaker - preexisting nonretiring</v>
      </c>
      <c r="J7678" t="str">
        <f>VLOOKUP(E7678,'Cross-Page Data'!$D$4:$F$48,3,FALSE)</f>
        <v>natural gas</v>
      </c>
      <c r="K7678" t="b">
        <f t="shared" si="119"/>
        <v>1</v>
      </c>
    </row>
    <row r="7679" spans="1:11">
      <c r="A7679" s="120">
        <v>55821</v>
      </c>
      <c r="B7679" s="121" t="s">
        <v>201</v>
      </c>
      <c r="C7679" s="121" t="s">
        <v>206</v>
      </c>
      <c r="D7679" s="121" t="s">
        <v>61</v>
      </c>
      <c r="E7679" s="121" t="s">
        <v>70</v>
      </c>
      <c r="F7679" s="122">
        <v>0</v>
      </c>
      <c r="G7679" s="122">
        <v>0</v>
      </c>
      <c r="H7679" s="120">
        <v>2019</v>
      </c>
      <c r="I7679" t="str">
        <f>IF(J7679="natural gas",VLOOKUP(D7679,'Cross-Page Data'!$I$4:$J$13,2,FALSE),IF(J7679="solar",VLOOKUP('Form 923'!D7679,'Cross-Page Data'!$I$14:$J$117,2,FALSE),J7679))</f>
        <v>heavy or residual fuel oil</v>
      </c>
      <c r="J7679" t="str">
        <f>VLOOKUP(E7679,'Cross-Page Data'!$D$4:$F$48,3,FALSE)</f>
        <v>heavy or residual fuel oil</v>
      </c>
      <c r="K7679" t="b">
        <f t="shared" si="119"/>
        <v>1</v>
      </c>
    </row>
    <row r="7680" spans="1:11">
      <c r="A7680" s="120">
        <v>55821</v>
      </c>
      <c r="B7680" s="121" t="s">
        <v>201</v>
      </c>
      <c r="C7680" s="121" t="s">
        <v>206</v>
      </c>
      <c r="D7680" s="121" t="s">
        <v>61</v>
      </c>
      <c r="E7680" s="121" t="s">
        <v>38</v>
      </c>
      <c r="F7680" s="122">
        <v>11381166</v>
      </c>
      <c r="G7680" s="122">
        <v>1005483</v>
      </c>
      <c r="H7680" s="120">
        <v>2019</v>
      </c>
      <c r="I7680" t="str">
        <f>IF(J7680="natural gas",VLOOKUP(D7680,'Cross-Page Data'!$I$4:$J$13,2,FALSE),IF(J7680="solar",VLOOKUP('Form 923'!D7680,'Cross-Page Data'!$I$14:$J$117,2,FALSE),J7680))</f>
        <v>natural gas nonpeaker - preexisting nonretiring</v>
      </c>
      <c r="J7680" t="str">
        <f>VLOOKUP(E7680,'Cross-Page Data'!$D$4:$F$48,3,FALSE)</f>
        <v>natural gas</v>
      </c>
      <c r="K7680" t="b">
        <f t="shared" si="119"/>
        <v>1</v>
      </c>
    </row>
    <row r="7681" ht="25.5" spans="1:11">
      <c r="A7681" s="120">
        <v>55824</v>
      </c>
      <c r="B7681" s="121" t="s">
        <v>201</v>
      </c>
      <c r="C7681" s="121" t="s">
        <v>207</v>
      </c>
      <c r="D7681" s="121" t="s">
        <v>79</v>
      </c>
      <c r="E7681" s="121" t="s">
        <v>70</v>
      </c>
      <c r="F7681" s="122">
        <v>406</v>
      </c>
      <c r="G7681" s="122">
        <v>47</v>
      </c>
      <c r="H7681" s="120">
        <v>2019</v>
      </c>
      <c r="I7681" t="str">
        <f>IF(J7681="natural gas",VLOOKUP(D7681,'Cross-Page Data'!$I$4:$J$13,2,FALSE),IF(J7681="solar",VLOOKUP('Form 923'!D7681,'Cross-Page Data'!$I$14:$J$117,2,FALSE),J7681))</f>
        <v>heavy or residual fuel oil</v>
      </c>
      <c r="J7681" t="str">
        <f>VLOOKUP(E7681,'Cross-Page Data'!$D$4:$F$48,3,FALSE)</f>
        <v>heavy or residual fuel oil</v>
      </c>
      <c r="K7681" t="b">
        <f t="shared" si="119"/>
        <v>0</v>
      </c>
    </row>
    <row r="7682" spans="1:11">
      <c r="A7682" s="120">
        <v>55835</v>
      </c>
      <c r="B7682" s="121" t="s">
        <v>201</v>
      </c>
      <c r="C7682" s="121" t="s">
        <v>202</v>
      </c>
      <c r="D7682" s="121" t="s">
        <v>39</v>
      </c>
      <c r="E7682" s="121" t="s">
        <v>38</v>
      </c>
      <c r="F7682" s="122">
        <v>1617217</v>
      </c>
      <c r="G7682" s="122">
        <v>1010109</v>
      </c>
      <c r="H7682" s="120">
        <v>2019</v>
      </c>
      <c r="I7682" t="str">
        <f>IF(J7682="natural gas",VLOOKUP(D7682,'Cross-Page Data'!$I$4:$J$13,2,FALSE),IF(J7682="solar",VLOOKUP('Form 923'!D7682,'Cross-Page Data'!$I$14:$J$117,2,FALSE),J7682))</f>
        <v>natural gas nonpeaker - preexisting nonretiring</v>
      </c>
      <c r="J7682" t="str">
        <f>VLOOKUP(E7682,'Cross-Page Data'!$D$4:$F$48,3,FALSE)</f>
        <v>natural gas</v>
      </c>
      <c r="K7682" t="b">
        <f t="shared" si="119"/>
        <v>1</v>
      </c>
    </row>
    <row r="7683" spans="1:11">
      <c r="A7683" s="120">
        <v>55835</v>
      </c>
      <c r="B7683" s="121" t="s">
        <v>201</v>
      </c>
      <c r="C7683" s="121" t="s">
        <v>202</v>
      </c>
      <c r="D7683" s="121" t="s">
        <v>61</v>
      </c>
      <c r="E7683" s="121" t="s">
        <v>38</v>
      </c>
      <c r="F7683" s="122">
        <v>18452678</v>
      </c>
      <c r="G7683" s="122">
        <v>1521573</v>
      </c>
      <c r="H7683" s="120">
        <v>2019</v>
      </c>
      <c r="I7683" t="str">
        <f>IF(J7683="natural gas",VLOOKUP(D7683,'Cross-Page Data'!$I$4:$J$13,2,FALSE),IF(J7683="solar",VLOOKUP('Form 923'!D7683,'Cross-Page Data'!$I$14:$J$117,2,FALSE),J7683))</f>
        <v>natural gas nonpeaker - preexisting nonretiring</v>
      </c>
      <c r="J7683" t="str">
        <f>VLOOKUP(E7683,'Cross-Page Data'!$D$4:$F$48,3,FALSE)</f>
        <v>natural gas</v>
      </c>
      <c r="K7683" t="b">
        <f t="shared" si="119"/>
        <v>1</v>
      </c>
    </row>
    <row r="7684" spans="1:11">
      <c r="A7684" s="120">
        <v>55836</v>
      </c>
      <c r="B7684" s="121" t="s">
        <v>201</v>
      </c>
      <c r="C7684" s="121" t="s">
        <v>202</v>
      </c>
      <c r="D7684" s="121" t="s">
        <v>73</v>
      </c>
      <c r="E7684" s="121" t="s">
        <v>70</v>
      </c>
      <c r="F7684" s="122">
        <v>6396</v>
      </c>
      <c r="G7684" s="122">
        <v>553.81</v>
      </c>
      <c r="H7684" s="120">
        <v>2019</v>
      </c>
      <c r="I7684" t="str">
        <f>IF(J7684="natural gas",VLOOKUP(D7684,'Cross-Page Data'!$I$4:$J$13,2,FALSE),IF(J7684="solar",VLOOKUP('Form 923'!D7684,'Cross-Page Data'!$I$14:$J$117,2,FALSE),J7684))</f>
        <v>heavy or residual fuel oil</v>
      </c>
      <c r="J7684" t="str">
        <f>VLOOKUP(E7684,'Cross-Page Data'!$D$4:$F$48,3,FALSE)</f>
        <v>heavy or residual fuel oil</v>
      </c>
      <c r="K7684" t="b">
        <f t="shared" si="119"/>
        <v>1</v>
      </c>
    </row>
    <row r="7685" spans="1:11">
      <c r="A7685" s="120">
        <v>55836</v>
      </c>
      <c r="B7685" s="121" t="s">
        <v>201</v>
      </c>
      <c r="C7685" s="121" t="s">
        <v>202</v>
      </c>
      <c r="D7685" s="121" t="s">
        <v>73</v>
      </c>
      <c r="E7685" s="121" t="s">
        <v>38</v>
      </c>
      <c r="F7685" s="122">
        <v>85079</v>
      </c>
      <c r="G7685" s="122">
        <v>7365.19</v>
      </c>
      <c r="H7685" s="120">
        <v>2019</v>
      </c>
      <c r="I7685" t="str">
        <f>IF(J7685="natural gas",VLOOKUP(D7685,'Cross-Page Data'!$I$4:$J$13,2,FALSE),IF(J7685="solar",VLOOKUP('Form 923'!D7685,'Cross-Page Data'!$I$14:$J$117,2,FALSE),J7685))</f>
        <v>natural gas peaker</v>
      </c>
      <c r="J7685" t="str">
        <f>VLOOKUP(E7685,'Cross-Page Data'!$D$4:$F$48,3,FALSE)</f>
        <v>natural gas</v>
      </c>
      <c r="K7685" t="b">
        <f t="shared" si="119"/>
        <v>1</v>
      </c>
    </row>
    <row r="7686" spans="1:11">
      <c r="A7686" s="120">
        <v>55841</v>
      </c>
      <c r="B7686" s="121" t="s">
        <v>201</v>
      </c>
      <c r="C7686" s="121" t="s">
        <v>202</v>
      </c>
      <c r="D7686" s="121" t="s">
        <v>39</v>
      </c>
      <c r="E7686" s="121" t="s">
        <v>38</v>
      </c>
      <c r="F7686" s="122">
        <v>655531</v>
      </c>
      <c r="G7686" s="122">
        <v>679384</v>
      </c>
      <c r="H7686" s="120">
        <v>2019</v>
      </c>
      <c r="I7686" t="str">
        <f>IF(J7686="natural gas",VLOOKUP(D7686,'Cross-Page Data'!$I$4:$J$13,2,FALSE),IF(J7686="solar",VLOOKUP('Form 923'!D7686,'Cross-Page Data'!$I$14:$J$117,2,FALSE),J7686))</f>
        <v>natural gas nonpeaker - preexisting nonretiring</v>
      </c>
      <c r="J7686" t="str">
        <f>VLOOKUP(E7686,'Cross-Page Data'!$D$4:$F$48,3,FALSE)</f>
        <v>natural gas</v>
      </c>
      <c r="K7686" t="b">
        <f t="shared" si="119"/>
        <v>1</v>
      </c>
    </row>
    <row r="7687" spans="1:11">
      <c r="A7687" s="120">
        <v>55841</v>
      </c>
      <c r="B7687" s="121" t="s">
        <v>201</v>
      </c>
      <c r="C7687" s="121" t="s">
        <v>202</v>
      </c>
      <c r="D7687" s="121" t="s">
        <v>61</v>
      </c>
      <c r="E7687" s="121" t="s">
        <v>38</v>
      </c>
      <c r="F7687" s="122">
        <v>13163457</v>
      </c>
      <c r="G7687" s="122">
        <v>1115634</v>
      </c>
      <c r="H7687" s="120">
        <v>2019</v>
      </c>
      <c r="I7687" t="str">
        <f>IF(J7687="natural gas",VLOOKUP(D7687,'Cross-Page Data'!$I$4:$J$13,2,FALSE),IF(J7687="solar",VLOOKUP('Form 923'!D7687,'Cross-Page Data'!$I$14:$J$117,2,FALSE),J7687))</f>
        <v>natural gas nonpeaker - preexisting nonretiring</v>
      </c>
      <c r="J7687" t="str">
        <f>VLOOKUP(E7687,'Cross-Page Data'!$D$4:$F$48,3,FALSE)</f>
        <v>natural gas</v>
      </c>
      <c r="K7687" t="b">
        <f t="shared" ref="K7687:K7750" si="120">IF(AND($N$6=FALSE,OR(C7687="Commercial NAICS Cogen",C7687="Industrial NAICS Cogen",C7687="NAICS-22 Cogen")),FALSE,IF(AND($N$7=FALSE,OR(C7687="Commercial NAICS Cogen",C7687="Commercial NAICS Non-Cogen",C7687="industrial NAICS Cogen",C7687="industrial NAICS non-cogen")),FALSE,TRUE))</f>
        <v>1</v>
      </c>
    </row>
    <row r="7688" spans="1:11">
      <c r="A7688" s="120">
        <v>55847</v>
      </c>
      <c r="B7688" s="121" t="s">
        <v>201</v>
      </c>
      <c r="C7688" s="121" t="s">
        <v>206</v>
      </c>
      <c r="D7688" s="121" t="s">
        <v>73</v>
      </c>
      <c r="E7688" s="121" t="s">
        <v>38</v>
      </c>
      <c r="F7688" s="122">
        <v>146038</v>
      </c>
      <c r="G7688" s="122">
        <v>12321</v>
      </c>
      <c r="H7688" s="120">
        <v>2019</v>
      </c>
      <c r="I7688" t="str">
        <f>IF(J7688="natural gas",VLOOKUP(D7688,'Cross-Page Data'!$I$4:$J$13,2,FALSE),IF(J7688="solar",VLOOKUP('Form 923'!D7688,'Cross-Page Data'!$I$14:$J$117,2,FALSE),J7688))</f>
        <v>natural gas peaker</v>
      </c>
      <c r="J7688" t="str">
        <f>VLOOKUP(E7688,'Cross-Page Data'!$D$4:$F$48,3,FALSE)</f>
        <v>natural gas</v>
      </c>
      <c r="K7688" t="b">
        <f t="shared" si="120"/>
        <v>1</v>
      </c>
    </row>
    <row r="7689" spans="1:11">
      <c r="A7689" s="120">
        <v>55851</v>
      </c>
      <c r="B7689" s="121" t="s">
        <v>205</v>
      </c>
      <c r="C7689" s="121" t="s">
        <v>209</v>
      </c>
      <c r="D7689" s="121" t="s">
        <v>73</v>
      </c>
      <c r="E7689" s="121" t="s">
        <v>38</v>
      </c>
      <c r="F7689" s="122">
        <v>1257965</v>
      </c>
      <c r="G7689" s="122">
        <v>276082.76</v>
      </c>
      <c r="H7689" s="120">
        <v>2019</v>
      </c>
      <c r="I7689" t="str">
        <f>IF(J7689="natural gas",VLOOKUP(D7689,'Cross-Page Data'!$I$4:$J$13,2,FALSE),IF(J7689="solar",VLOOKUP('Form 923'!D7689,'Cross-Page Data'!$I$14:$J$117,2,FALSE),J7689))</f>
        <v>natural gas peaker</v>
      </c>
      <c r="J7689" t="str">
        <f>VLOOKUP(E7689,'Cross-Page Data'!$D$4:$F$48,3,FALSE)</f>
        <v>natural gas</v>
      </c>
      <c r="K7689" t="b">
        <f t="shared" si="120"/>
        <v>0</v>
      </c>
    </row>
    <row r="7690" spans="1:11">
      <c r="A7690" s="120">
        <v>55851</v>
      </c>
      <c r="B7690" s="121" t="s">
        <v>205</v>
      </c>
      <c r="C7690" s="121" t="s">
        <v>209</v>
      </c>
      <c r="D7690" s="121" t="s">
        <v>73</v>
      </c>
      <c r="E7690" s="121" t="s">
        <v>140</v>
      </c>
      <c r="F7690" s="122">
        <v>288640</v>
      </c>
      <c r="G7690" s="122">
        <v>63166.244</v>
      </c>
      <c r="H7690" s="120">
        <v>2019</v>
      </c>
      <c r="I7690" t="str">
        <f>IF(J7690="natural gas",VLOOKUP(D7690,'Cross-Page Data'!$I$4:$J$13,2,FALSE),IF(J7690="solar",VLOOKUP('Form 923'!D7690,'Cross-Page Data'!$I$14:$J$117,2,FALSE),J7690))</f>
        <v>other</v>
      </c>
      <c r="J7690" t="str">
        <f>VLOOKUP(E7690,'Cross-Page Data'!$D$4:$F$48,3,FALSE)</f>
        <v>other</v>
      </c>
      <c r="K7690" t="b">
        <f t="shared" si="120"/>
        <v>0</v>
      </c>
    </row>
    <row r="7691" spans="1:11">
      <c r="A7691" s="120">
        <v>55853</v>
      </c>
      <c r="B7691" s="121" t="s">
        <v>201</v>
      </c>
      <c r="C7691" s="121" t="s">
        <v>206</v>
      </c>
      <c r="D7691" s="121" t="s">
        <v>56</v>
      </c>
      <c r="E7691" s="121" t="s">
        <v>38</v>
      </c>
      <c r="F7691" s="122">
        <v>250859</v>
      </c>
      <c r="G7691" s="122">
        <v>33125</v>
      </c>
      <c r="H7691" s="120">
        <v>2019</v>
      </c>
      <c r="I7691" t="str">
        <f>IF(J7691="natural gas",VLOOKUP(D7691,'Cross-Page Data'!$I$4:$J$13,2,FALSE),IF(J7691="solar",VLOOKUP('Form 923'!D7691,'Cross-Page Data'!$I$14:$J$117,2,FALSE),J7691))</f>
        <v>natural gas nonpeaker - preexisting nonretiring</v>
      </c>
      <c r="J7691" t="str">
        <f>VLOOKUP(E7691,'Cross-Page Data'!$D$4:$F$48,3,FALSE)</f>
        <v>natural gas</v>
      </c>
      <c r="K7691" t="b">
        <f t="shared" si="120"/>
        <v>1</v>
      </c>
    </row>
    <row r="7692" spans="1:11">
      <c r="A7692" s="120">
        <v>55855</v>
      </c>
      <c r="B7692" s="121" t="s">
        <v>201</v>
      </c>
      <c r="C7692" s="121" t="s">
        <v>206</v>
      </c>
      <c r="D7692" s="121" t="s">
        <v>73</v>
      </c>
      <c r="E7692" s="121" t="s">
        <v>38</v>
      </c>
      <c r="F7692" s="122">
        <v>83841</v>
      </c>
      <c r="G7692" s="122">
        <v>7008</v>
      </c>
      <c r="H7692" s="120">
        <v>2019</v>
      </c>
      <c r="I7692" t="str">
        <f>IF(J7692="natural gas",VLOOKUP(D7692,'Cross-Page Data'!$I$4:$J$13,2,FALSE),IF(J7692="solar",VLOOKUP('Form 923'!D7692,'Cross-Page Data'!$I$14:$J$117,2,FALSE),J7692))</f>
        <v>natural gas peaker</v>
      </c>
      <c r="J7692" t="str">
        <f>VLOOKUP(E7692,'Cross-Page Data'!$D$4:$F$48,3,FALSE)</f>
        <v>natural gas</v>
      </c>
      <c r="K7692" t="b">
        <f t="shared" si="120"/>
        <v>1</v>
      </c>
    </row>
    <row r="7693" spans="1:11">
      <c r="A7693" s="120">
        <v>55856</v>
      </c>
      <c r="B7693" s="121" t="s">
        <v>201</v>
      </c>
      <c r="C7693" s="121" t="s">
        <v>206</v>
      </c>
      <c r="D7693" s="121" t="s">
        <v>68</v>
      </c>
      <c r="E7693" s="121" t="s">
        <v>54</v>
      </c>
      <c r="F7693" s="122">
        <v>115370811</v>
      </c>
      <c r="G7693" s="122">
        <v>12027671</v>
      </c>
      <c r="H7693" s="120">
        <v>2019</v>
      </c>
      <c r="I7693" t="str">
        <f>IF(J7693="natural gas",VLOOKUP(D7693,'Cross-Page Data'!$I$4:$J$13,2,FALSE),IF(J7693="solar",VLOOKUP('Form 923'!D7693,'Cross-Page Data'!$I$14:$J$117,2,FALSE),J7693))</f>
        <v>hard coal</v>
      </c>
      <c r="J7693" t="str">
        <f>VLOOKUP(E7693,'Cross-Page Data'!$D$4:$F$48,3,FALSE)</f>
        <v>hard coal</v>
      </c>
      <c r="K7693" t="b">
        <f t="shared" si="120"/>
        <v>1</v>
      </c>
    </row>
    <row r="7694" spans="1:11">
      <c r="A7694" s="120">
        <v>55856</v>
      </c>
      <c r="B7694" s="121" t="s">
        <v>201</v>
      </c>
      <c r="C7694" s="121" t="s">
        <v>206</v>
      </c>
      <c r="D7694" s="121" t="s">
        <v>68</v>
      </c>
      <c r="E7694" s="121" t="s">
        <v>38</v>
      </c>
      <c r="F7694" s="122">
        <v>244545</v>
      </c>
      <c r="G7694" s="122">
        <v>25419.271</v>
      </c>
      <c r="H7694" s="120">
        <v>2019</v>
      </c>
      <c r="I7694" t="str">
        <f>IF(J7694="natural gas",VLOOKUP(D7694,'Cross-Page Data'!$I$4:$J$13,2,FALSE),IF(J7694="solar",VLOOKUP('Form 923'!D7694,'Cross-Page Data'!$I$14:$J$117,2,FALSE),J7694))</f>
        <v>natural gas nonpeaker - preexisting retiring</v>
      </c>
      <c r="J7694" t="str">
        <f>VLOOKUP(E7694,'Cross-Page Data'!$D$4:$F$48,3,FALSE)</f>
        <v>natural gas</v>
      </c>
      <c r="K7694" t="b">
        <f t="shared" si="120"/>
        <v>1</v>
      </c>
    </row>
    <row r="7695" spans="1:11">
      <c r="A7695" s="120">
        <v>55857</v>
      </c>
      <c r="B7695" s="121" t="s">
        <v>205</v>
      </c>
      <c r="C7695" s="121" t="s">
        <v>209</v>
      </c>
      <c r="D7695" s="121" t="s">
        <v>73</v>
      </c>
      <c r="E7695" s="121" t="s">
        <v>38</v>
      </c>
      <c r="F7695" s="122">
        <v>392951</v>
      </c>
      <c r="G7695" s="122">
        <v>97862</v>
      </c>
      <c r="H7695" s="120">
        <v>2019</v>
      </c>
      <c r="I7695" t="str">
        <f>IF(J7695="natural gas",VLOOKUP(D7695,'Cross-Page Data'!$I$4:$J$13,2,FALSE),IF(J7695="solar",VLOOKUP('Form 923'!D7695,'Cross-Page Data'!$I$14:$J$117,2,FALSE),J7695))</f>
        <v>natural gas peaker</v>
      </c>
      <c r="J7695" t="str">
        <f>VLOOKUP(E7695,'Cross-Page Data'!$D$4:$F$48,3,FALSE)</f>
        <v>natural gas</v>
      </c>
      <c r="K7695" t="b">
        <f t="shared" si="120"/>
        <v>0</v>
      </c>
    </row>
    <row r="7696" spans="1:11">
      <c r="A7696" s="120">
        <v>55860</v>
      </c>
      <c r="B7696" s="121" t="s">
        <v>201</v>
      </c>
      <c r="C7696" s="121" t="s">
        <v>206</v>
      </c>
      <c r="D7696" s="121" t="s">
        <v>116</v>
      </c>
      <c r="E7696" s="121" t="s">
        <v>170</v>
      </c>
      <c r="F7696" s="122">
        <v>76689</v>
      </c>
      <c r="G7696" s="122">
        <v>8615</v>
      </c>
      <c r="H7696" s="120">
        <v>2019</v>
      </c>
      <c r="I7696" t="str">
        <f>IF(J7696="natural gas",VLOOKUP(D7696,'Cross-Page Data'!$I$4:$J$13,2,FALSE),IF(J7696="solar",VLOOKUP('Form 923'!D7696,'Cross-Page Data'!$I$14:$J$117,2,FALSE),J7696))</f>
        <v>hydro</v>
      </c>
      <c r="J7696" t="str">
        <f>VLOOKUP(E7696,'Cross-Page Data'!$D$4:$F$48,3,FALSE)</f>
        <v>hydro</v>
      </c>
      <c r="K7696" t="b">
        <f t="shared" si="120"/>
        <v>1</v>
      </c>
    </row>
    <row r="7697" spans="1:11">
      <c r="A7697" s="120">
        <v>55861</v>
      </c>
      <c r="B7697" s="121" t="s">
        <v>205</v>
      </c>
      <c r="C7697" s="121" t="s">
        <v>209</v>
      </c>
      <c r="D7697" s="121" t="s">
        <v>68</v>
      </c>
      <c r="E7697" s="121" t="s">
        <v>38</v>
      </c>
      <c r="F7697" s="122">
        <v>203049</v>
      </c>
      <c r="G7697" s="122">
        <v>17853</v>
      </c>
      <c r="H7697" s="120">
        <v>2019</v>
      </c>
      <c r="I7697" t="str">
        <f>IF(J7697="natural gas",VLOOKUP(D7697,'Cross-Page Data'!$I$4:$J$13,2,FALSE),IF(J7697="solar",VLOOKUP('Form 923'!D7697,'Cross-Page Data'!$I$14:$J$117,2,FALSE),J7697))</f>
        <v>natural gas nonpeaker - preexisting retiring</v>
      </c>
      <c r="J7697" t="str">
        <f>VLOOKUP(E7697,'Cross-Page Data'!$D$4:$F$48,3,FALSE)</f>
        <v>natural gas</v>
      </c>
      <c r="K7697" t="b">
        <f t="shared" si="120"/>
        <v>0</v>
      </c>
    </row>
    <row r="7698" ht="25.5" spans="1:11">
      <c r="A7698" s="120">
        <v>55864</v>
      </c>
      <c r="B7698" s="121" t="s">
        <v>201</v>
      </c>
      <c r="C7698" s="121" t="s">
        <v>211</v>
      </c>
      <c r="D7698" s="121" t="s">
        <v>116</v>
      </c>
      <c r="E7698" s="121" t="s">
        <v>170</v>
      </c>
      <c r="F7698" s="122">
        <v>7342</v>
      </c>
      <c r="G7698" s="122">
        <v>825</v>
      </c>
      <c r="H7698" s="120">
        <v>2019</v>
      </c>
      <c r="I7698" t="str">
        <f>IF(J7698="natural gas",VLOOKUP(D7698,'Cross-Page Data'!$I$4:$J$13,2,FALSE),IF(J7698="solar",VLOOKUP('Form 923'!D7698,'Cross-Page Data'!$I$14:$J$117,2,FALSE),J7698))</f>
        <v>hydro</v>
      </c>
      <c r="J7698" t="str">
        <f>VLOOKUP(E7698,'Cross-Page Data'!$D$4:$F$48,3,FALSE)</f>
        <v>hydro</v>
      </c>
      <c r="K7698" t="b">
        <f t="shared" si="120"/>
        <v>0</v>
      </c>
    </row>
    <row r="7699" spans="1:11">
      <c r="A7699" s="120">
        <v>55866</v>
      </c>
      <c r="B7699" s="121" t="s">
        <v>201</v>
      </c>
      <c r="C7699" s="121" t="s">
        <v>206</v>
      </c>
      <c r="D7699" s="121" t="s">
        <v>79</v>
      </c>
      <c r="E7699" s="121" t="s">
        <v>38</v>
      </c>
      <c r="F7699" s="122">
        <v>1447458</v>
      </c>
      <c r="G7699" s="122">
        <v>156356</v>
      </c>
      <c r="H7699" s="120">
        <v>2019</v>
      </c>
      <c r="I7699" t="str">
        <f>IF(J7699="natural gas",VLOOKUP(D7699,'Cross-Page Data'!$I$4:$J$13,2,FALSE),IF(J7699="solar",VLOOKUP('Form 923'!D7699,'Cross-Page Data'!$I$14:$J$117,2,FALSE),J7699))</f>
        <v>natural gas peaker</v>
      </c>
      <c r="J7699" t="str">
        <f>VLOOKUP(E7699,'Cross-Page Data'!$D$4:$F$48,3,FALSE)</f>
        <v>natural gas</v>
      </c>
      <c r="K7699" t="b">
        <f t="shared" si="120"/>
        <v>1</v>
      </c>
    </row>
    <row r="7700" spans="1:11">
      <c r="A7700" s="120">
        <v>55871</v>
      </c>
      <c r="B7700" s="121" t="s">
        <v>201</v>
      </c>
      <c r="C7700" s="121" t="s">
        <v>206</v>
      </c>
      <c r="D7700" s="121" t="s">
        <v>128</v>
      </c>
      <c r="E7700" s="121" t="s">
        <v>180</v>
      </c>
      <c r="F7700" s="122">
        <v>409636</v>
      </c>
      <c r="G7700" s="122">
        <v>46016</v>
      </c>
      <c r="H7700" s="120">
        <v>2019</v>
      </c>
      <c r="I7700" t="str">
        <f>IF(J7700="natural gas",VLOOKUP(D7700,'Cross-Page Data'!$I$4:$J$13,2,FALSE),IF(J7700="solar",VLOOKUP('Form 923'!D7700,'Cross-Page Data'!$I$14:$J$117,2,FALSE),J7700))</f>
        <v>wind</v>
      </c>
      <c r="J7700" t="str">
        <f>VLOOKUP(E7700,'Cross-Page Data'!$D$4:$F$48,3,FALSE)</f>
        <v>wind</v>
      </c>
      <c r="K7700" t="b">
        <f t="shared" si="120"/>
        <v>1</v>
      </c>
    </row>
    <row r="7701" spans="1:11">
      <c r="A7701" s="120">
        <v>55874</v>
      </c>
      <c r="B7701" s="121" t="s">
        <v>201</v>
      </c>
      <c r="C7701" s="121" t="s">
        <v>206</v>
      </c>
      <c r="D7701" s="121" t="s">
        <v>73</v>
      </c>
      <c r="E7701" s="121" t="s">
        <v>38</v>
      </c>
      <c r="F7701" s="122">
        <v>36552</v>
      </c>
      <c r="G7701" s="122">
        <v>2307</v>
      </c>
      <c r="H7701" s="120">
        <v>2019</v>
      </c>
      <c r="I7701" t="str">
        <f>IF(J7701="natural gas",VLOOKUP(D7701,'Cross-Page Data'!$I$4:$J$13,2,FALSE),IF(J7701="solar",VLOOKUP('Form 923'!D7701,'Cross-Page Data'!$I$14:$J$117,2,FALSE),J7701))</f>
        <v>natural gas peaker</v>
      </c>
      <c r="J7701" t="str">
        <f>VLOOKUP(E7701,'Cross-Page Data'!$D$4:$F$48,3,FALSE)</f>
        <v>natural gas</v>
      </c>
      <c r="K7701" t="b">
        <f t="shared" si="120"/>
        <v>1</v>
      </c>
    </row>
    <row r="7702" ht="25.5" spans="1:11">
      <c r="A7702" s="120">
        <v>55880</v>
      </c>
      <c r="B7702" s="121" t="s">
        <v>201</v>
      </c>
      <c r="C7702" s="121" t="s">
        <v>207</v>
      </c>
      <c r="D7702" s="121" t="s">
        <v>79</v>
      </c>
      <c r="E7702" s="121" t="s">
        <v>90</v>
      </c>
      <c r="F7702" s="122">
        <v>12266</v>
      </c>
      <c r="G7702" s="122">
        <v>548</v>
      </c>
      <c r="H7702" s="120">
        <v>2019</v>
      </c>
      <c r="I7702" t="str">
        <f>IF(J7702="natural gas",VLOOKUP(D7702,'Cross-Page Data'!$I$4:$J$13,2,FALSE),IF(J7702="solar",VLOOKUP('Form 923'!D7702,'Cross-Page Data'!$I$14:$J$117,2,FALSE),J7702))</f>
        <v>biomass</v>
      </c>
      <c r="J7702" t="str">
        <f>VLOOKUP(E7702,'Cross-Page Data'!$D$4:$F$48,3,FALSE)</f>
        <v>biomass</v>
      </c>
      <c r="K7702" t="b">
        <f t="shared" si="120"/>
        <v>0</v>
      </c>
    </row>
    <row r="7703" spans="1:11">
      <c r="A7703" s="120">
        <v>55882</v>
      </c>
      <c r="B7703" s="121" t="s">
        <v>205</v>
      </c>
      <c r="C7703" s="121" t="s">
        <v>209</v>
      </c>
      <c r="D7703" s="121" t="s">
        <v>68</v>
      </c>
      <c r="E7703" s="121" t="s">
        <v>176</v>
      </c>
      <c r="F7703" s="122">
        <v>538252</v>
      </c>
      <c r="G7703" s="122">
        <v>117831</v>
      </c>
      <c r="H7703" s="120">
        <v>2019</v>
      </c>
      <c r="I7703" t="str">
        <f>IF(J7703="natural gas",VLOOKUP(D7703,'Cross-Page Data'!$I$4:$J$13,2,FALSE),IF(J7703="solar",VLOOKUP('Form 923'!D7703,'Cross-Page Data'!$I$14:$J$117,2,FALSE),J7703))</f>
        <v>biomass</v>
      </c>
      <c r="J7703" t="str">
        <f>VLOOKUP(E7703,'Cross-Page Data'!$D$4:$F$48,3,FALSE)</f>
        <v>biomass</v>
      </c>
      <c r="K7703" t="b">
        <f t="shared" si="120"/>
        <v>0</v>
      </c>
    </row>
    <row r="7704" spans="1:11">
      <c r="A7704" s="120">
        <v>55885</v>
      </c>
      <c r="B7704" s="121" t="s">
        <v>201</v>
      </c>
      <c r="C7704" s="121" t="s">
        <v>206</v>
      </c>
      <c r="D7704" s="121" t="s">
        <v>79</v>
      </c>
      <c r="E7704" s="121" t="s">
        <v>90</v>
      </c>
      <c r="F7704" s="122">
        <v>214289</v>
      </c>
      <c r="G7704" s="122">
        <v>12586</v>
      </c>
      <c r="H7704" s="120">
        <v>2019</v>
      </c>
      <c r="I7704" t="str">
        <f>IF(J7704="natural gas",VLOOKUP(D7704,'Cross-Page Data'!$I$4:$J$13,2,FALSE),IF(J7704="solar",VLOOKUP('Form 923'!D7704,'Cross-Page Data'!$I$14:$J$117,2,FALSE),J7704))</f>
        <v>biomass</v>
      </c>
      <c r="J7704" t="str">
        <f>VLOOKUP(E7704,'Cross-Page Data'!$D$4:$F$48,3,FALSE)</f>
        <v>biomass</v>
      </c>
      <c r="K7704" t="b">
        <f t="shared" si="120"/>
        <v>1</v>
      </c>
    </row>
    <row r="7705" spans="1:11">
      <c r="A7705" s="120">
        <v>55925</v>
      </c>
      <c r="B7705" s="121" t="s">
        <v>201</v>
      </c>
      <c r="C7705" s="121" t="s">
        <v>206</v>
      </c>
      <c r="D7705" s="121" t="s">
        <v>79</v>
      </c>
      <c r="E7705" s="121" t="s">
        <v>90</v>
      </c>
      <c r="F7705" s="122">
        <v>389767</v>
      </c>
      <c r="G7705" s="122">
        <v>32030</v>
      </c>
      <c r="H7705" s="120">
        <v>2019</v>
      </c>
      <c r="I7705" t="str">
        <f>IF(J7705="natural gas",VLOOKUP(D7705,'Cross-Page Data'!$I$4:$J$13,2,FALSE),IF(J7705="solar",VLOOKUP('Form 923'!D7705,'Cross-Page Data'!$I$14:$J$117,2,FALSE),J7705))</f>
        <v>biomass</v>
      </c>
      <c r="J7705" t="str">
        <f>VLOOKUP(E7705,'Cross-Page Data'!$D$4:$F$48,3,FALSE)</f>
        <v>biomass</v>
      </c>
      <c r="K7705" t="b">
        <f t="shared" si="120"/>
        <v>1</v>
      </c>
    </row>
    <row r="7706" spans="1:11">
      <c r="A7706" s="120">
        <v>55927</v>
      </c>
      <c r="B7706" s="121" t="s">
        <v>201</v>
      </c>
      <c r="C7706" s="121" t="s">
        <v>202</v>
      </c>
      <c r="D7706" s="121" t="s">
        <v>39</v>
      </c>
      <c r="E7706" s="121" t="s">
        <v>70</v>
      </c>
      <c r="F7706" s="122">
        <v>0</v>
      </c>
      <c r="G7706" s="122">
        <v>99.783</v>
      </c>
      <c r="H7706" s="120">
        <v>2019</v>
      </c>
      <c r="I7706" t="str">
        <f>IF(J7706="natural gas",VLOOKUP(D7706,'Cross-Page Data'!$I$4:$J$13,2,FALSE),IF(J7706="solar",VLOOKUP('Form 923'!D7706,'Cross-Page Data'!$I$14:$J$117,2,FALSE),J7706))</f>
        <v>heavy or residual fuel oil</v>
      </c>
      <c r="J7706" t="str">
        <f>VLOOKUP(E7706,'Cross-Page Data'!$D$4:$F$48,3,FALSE)</f>
        <v>heavy or residual fuel oil</v>
      </c>
      <c r="K7706" t="b">
        <f t="shared" si="120"/>
        <v>1</v>
      </c>
    </row>
    <row r="7707" spans="1:11">
      <c r="A7707" s="120">
        <v>55927</v>
      </c>
      <c r="B7707" s="121" t="s">
        <v>201</v>
      </c>
      <c r="C7707" s="121" t="s">
        <v>202</v>
      </c>
      <c r="D7707" s="121" t="s">
        <v>39</v>
      </c>
      <c r="E7707" s="121" t="s">
        <v>38</v>
      </c>
      <c r="F7707" s="122">
        <v>0</v>
      </c>
      <c r="G7707" s="122">
        <v>1973717.2</v>
      </c>
      <c r="H7707" s="120">
        <v>2019</v>
      </c>
      <c r="I7707" t="str">
        <f>IF(J7707="natural gas",VLOOKUP(D7707,'Cross-Page Data'!$I$4:$J$13,2,FALSE),IF(J7707="solar",VLOOKUP('Form 923'!D7707,'Cross-Page Data'!$I$14:$J$117,2,FALSE),J7707))</f>
        <v>natural gas nonpeaker - preexisting nonretiring</v>
      </c>
      <c r="J7707" t="str">
        <f>VLOOKUP(E7707,'Cross-Page Data'!$D$4:$F$48,3,FALSE)</f>
        <v>natural gas</v>
      </c>
      <c r="K7707" t="b">
        <f t="shared" si="120"/>
        <v>1</v>
      </c>
    </row>
    <row r="7708" spans="1:11">
      <c r="A7708" s="120">
        <v>55927</v>
      </c>
      <c r="B7708" s="121" t="s">
        <v>201</v>
      </c>
      <c r="C7708" s="121" t="s">
        <v>202</v>
      </c>
      <c r="D7708" s="121" t="s">
        <v>61</v>
      </c>
      <c r="E7708" s="121" t="s">
        <v>70</v>
      </c>
      <c r="F7708" s="122">
        <v>1976</v>
      </c>
      <c r="G7708" s="122">
        <v>167.857</v>
      </c>
      <c r="H7708" s="120">
        <v>2019</v>
      </c>
      <c r="I7708" t="str">
        <f>IF(J7708="natural gas",VLOOKUP(D7708,'Cross-Page Data'!$I$4:$J$13,2,FALSE),IF(J7708="solar",VLOOKUP('Form 923'!D7708,'Cross-Page Data'!$I$14:$J$117,2,FALSE),J7708))</f>
        <v>heavy or residual fuel oil</v>
      </c>
      <c r="J7708" t="str">
        <f>VLOOKUP(E7708,'Cross-Page Data'!$D$4:$F$48,3,FALSE)</f>
        <v>heavy or residual fuel oil</v>
      </c>
      <c r="K7708" t="b">
        <f t="shared" si="120"/>
        <v>1</v>
      </c>
    </row>
    <row r="7709" spans="1:11">
      <c r="A7709" s="120">
        <v>55927</v>
      </c>
      <c r="B7709" s="121" t="s">
        <v>201</v>
      </c>
      <c r="C7709" s="121" t="s">
        <v>202</v>
      </c>
      <c r="D7709" s="121" t="s">
        <v>61</v>
      </c>
      <c r="E7709" s="121" t="s">
        <v>38</v>
      </c>
      <c r="F7709" s="122">
        <v>38351481</v>
      </c>
      <c r="G7709" s="122">
        <v>3210201.1</v>
      </c>
      <c r="H7709" s="120">
        <v>2019</v>
      </c>
      <c r="I7709" t="str">
        <f>IF(J7709="natural gas",VLOOKUP(D7709,'Cross-Page Data'!$I$4:$J$13,2,FALSE),IF(J7709="solar",VLOOKUP('Form 923'!D7709,'Cross-Page Data'!$I$14:$J$117,2,FALSE),J7709))</f>
        <v>natural gas nonpeaker - preexisting nonretiring</v>
      </c>
      <c r="J7709" t="str">
        <f>VLOOKUP(E7709,'Cross-Page Data'!$D$4:$F$48,3,FALSE)</f>
        <v>natural gas</v>
      </c>
      <c r="K7709" t="b">
        <f t="shared" si="120"/>
        <v>1</v>
      </c>
    </row>
    <row r="7710" spans="1:11">
      <c r="A7710" s="120">
        <v>55928</v>
      </c>
      <c r="B7710" s="121" t="s">
        <v>201</v>
      </c>
      <c r="C7710" s="121" t="s">
        <v>202</v>
      </c>
      <c r="D7710" s="121" t="s">
        <v>79</v>
      </c>
      <c r="E7710" s="121" t="s">
        <v>70</v>
      </c>
      <c r="F7710" s="122">
        <v>1252</v>
      </c>
      <c r="G7710" s="122">
        <v>125</v>
      </c>
      <c r="H7710" s="120">
        <v>2019</v>
      </c>
      <c r="I7710" t="str">
        <f>IF(J7710="natural gas",VLOOKUP(D7710,'Cross-Page Data'!$I$4:$J$13,2,FALSE),IF(J7710="solar",VLOOKUP('Form 923'!D7710,'Cross-Page Data'!$I$14:$J$117,2,FALSE),J7710))</f>
        <v>heavy or residual fuel oil</v>
      </c>
      <c r="J7710" t="str">
        <f>VLOOKUP(E7710,'Cross-Page Data'!$D$4:$F$48,3,FALSE)</f>
        <v>heavy or residual fuel oil</v>
      </c>
      <c r="K7710" t="b">
        <f t="shared" si="120"/>
        <v>1</v>
      </c>
    </row>
    <row r="7711" spans="1:11">
      <c r="A7711" s="120">
        <v>55928</v>
      </c>
      <c r="B7711" s="121" t="s">
        <v>201</v>
      </c>
      <c r="C7711" s="121" t="s">
        <v>202</v>
      </c>
      <c r="D7711" s="121" t="s">
        <v>79</v>
      </c>
      <c r="E7711" s="121" t="s">
        <v>134</v>
      </c>
      <c r="F7711" s="122">
        <v>0</v>
      </c>
      <c r="G7711" s="122">
        <v>0</v>
      </c>
      <c r="H7711" s="120">
        <v>2019</v>
      </c>
      <c r="I7711" t="str">
        <f>IF(J7711="natural gas",VLOOKUP(D7711,'Cross-Page Data'!$I$4:$J$13,2,FALSE),IF(J7711="solar",VLOOKUP('Form 923'!D7711,'Cross-Page Data'!$I$14:$J$117,2,FALSE),J7711))</f>
        <v>biomass</v>
      </c>
      <c r="J7711" t="str">
        <f>VLOOKUP(E7711,'Cross-Page Data'!$D$4:$F$48,3,FALSE)</f>
        <v>biomass</v>
      </c>
      <c r="K7711" t="b">
        <f t="shared" si="120"/>
        <v>1</v>
      </c>
    </row>
    <row r="7712" spans="1:11">
      <c r="A7712" s="120">
        <v>55931</v>
      </c>
      <c r="B7712" s="121" t="s">
        <v>201</v>
      </c>
      <c r="C7712" s="121" t="s">
        <v>206</v>
      </c>
      <c r="D7712" s="121" t="s">
        <v>116</v>
      </c>
      <c r="E7712" s="121" t="s">
        <v>170</v>
      </c>
      <c r="F7712" s="122">
        <v>76462</v>
      </c>
      <c r="G7712" s="122">
        <v>8589</v>
      </c>
      <c r="H7712" s="120">
        <v>2019</v>
      </c>
      <c r="I7712" t="str">
        <f>IF(J7712="natural gas",VLOOKUP(D7712,'Cross-Page Data'!$I$4:$J$13,2,FALSE),IF(J7712="solar",VLOOKUP('Form 923'!D7712,'Cross-Page Data'!$I$14:$J$117,2,FALSE),J7712))</f>
        <v>hydro</v>
      </c>
      <c r="J7712" t="str">
        <f>VLOOKUP(E7712,'Cross-Page Data'!$D$4:$F$48,3,FALSE)</f>
        <v>hydro</v>
      </c>
      <c r="K7712" t="b">
        <f t="shared" si="120"/>
        <v>1</v>
      </c>
    </row>
    <row r="7713" spans="1:11">
      <c r="A7713" s="120">
        <v>55933</v>
      </c>
      <c r="B7713" s="121" t="s">
        <v>201</v>
      </c>
      <c r="C7713" s="121" t="s">
        <v>206</v>
      </c>
      <c r="D7713" s="121" t="s">
        <v>39</v>
      </c>
      <c r="E7713" s="121" t="s">
        <v>38</v>
      </c>
      <c r="F7713" s="122">
        <v>350479</v>
      </c>
      <c r="G7713" s="122">
        <v>336964</v>
      </c>
      <c r="H7713" s="120">
        <v>2019</v>
      </c>
      <c r="I7713" t="str">
        <f>IF(J7713="natural gas",VLOOKUP(D7713,'Cross-Page Data'!$I$4:$J$13,2,FALSE),IF(J7713="solar",VLOOKUP('Form 923'!D7713,'Cross-Page Data'!$I$14:$J$117,2,FALSE),J7713))</f>
        <v>natural gas nonpeaker - preexisting nonretiring</v>
      </c>
      <c r="J7713" t="str">
        <f>VLOOKUP(E7713,'Cross-Page Data'!$D$4:$F$48,3,FALSE)</f>
        <v>natural gas</v>
      </c>
      <c r="K7713" t="b">
        <f t="shared" si="120"/>
        <v>1</v>
      </c>
    </row>
    <row r="7714" spans="1:11">
      <c r="A7714" s="120">
        <v>55933</v>
      </c>
      <c r="B7714" s="121" t="s">
        <v>201</v>
      </c>
      <c r="C7714" s="121" t="s">
        <v>206</v>
      </c>
      <c r="D7714" s="121" t="s">
        <v>61</v>
      </c>
      <c r="E7714" s="121" t="s">
        <v>38</v>
      </c>
      <c r="F7714" s="122">
        <v>6769453</v>
      </c>
      <c r="G7714" s="122">
        <v>527438</v>
      </c>
      <c r="H7714" s="120">
        <v>2019</v>
      </c>
      <c r="I7714" t="str">
        <f>IF(J7714="natural gas",VLOOKUP(D7714,'Cross-Page Data'!$I$4:$J$13,2,FALSE),IF(J7714="solar",VLOOKUP('Form 923'!D7714,'Cross-Page Data'!$I$14:$J$117,2,FALSE),J7714))</f>
        <v>natural gas nonpeaker - preexisting nonretiring</v>
      </c>
      <c r="J7714" t="str">
        <f>VLOOKUP(E7714,'Cross-Page Data'!$D$4:$F$48,3,FALSE)</f>
        <v>natural gas</v>
      </c>
      <c r="K7714" t="b">
        <f t="shared" si="120"/>
        <v>1</v>
      </c>
    </row>
    <row r="7715" spans="1:11">
      <c r="A7715" s="120">
        <v>55934</v>
      </c>
      <c r="B7715" s="121" t="s">
        <v>201</v>
      </c>
      <c r="C7715" s="121" t="s">
        <v>206</v>
      </c>
      <c r="D7715" s="121" t="s">
        <v>73</v>
      </c>
      <c r="E7715" s="121" t="s">
        <v>38</v>
      </c>
      <c r="F7715" s="122">
        <v>7495</v>
      </c>
      <c r="G7715" s="122">
        <v>495</v>
      </c>
      <c r="H7715" s="120">
        <v>2019</v>
      </c>
      <c r="I7715" t="str">
        <f>IF(J7715="natural gas",VLOOKUP(D7715,'Cross-Page Data'!$I$4:$J$13,2,FALSE),IF(J7715="solar",VLOOKUP('Form 923'!D7715,'Cross-Page Data'!$I$14:$J$117,2,FALSE),J7715))</f>
        <v>natural gas peaker</v>
      </c>
      <c r="J7715" t="str">
        <f>VLOOKUP(E7715,'Cross-Page Data'!$D$4:$F$48,3,FALSE)</f>
        <v>natural gas</v>
      </c>
      <c r="K7715" t="b">
        <f t="shared" si="120"/>
        <v>1</v>
      </c>
    </row>
    <row r="7716" spans="1:11">
      <c r="A7716" s="120">
        <v>55935</v>
      </c>
      <c r="B7716" s="121" t="s">
        <v>201</v>
      </c>
      <c r="C7716" s="121" t="s">
        <v>206</v>
      </c>
      <c r="D7716" s="121" t="s">
        <v>73</v>
      </c>
      <c r="E7716" s="121" t="s">
        <v>38</v>
      </c>
      <c r="F7716" s="122">
        <v>6274</v>
      </c>
      <c r="G7716" s="122">
        <v>414</v>
      </c>
      <c r="H7716" s="120">
        <v>2019</v>
      </c>
      <c r="I7716" t="str">
        <f>IF(J7716="natural gas",VLOOKUP(D7716,'Cross-Page Data'!$I$4:$J$13,2,FALSE),IF(J7716="solar",VLOOKUP('Form 923'!D7716,'Cross-Page Data'!$I$14:$J$117,2,FALSE),J7716))</f>
        <v>natural gas peaker</v>
      </c>
      <c r="J7716" t="str">
        <f>VLOOKUP(E7716,'Cross-Page Data'!$D$4:$F$48,3,FALSE)</f>
        <v>natural gas</v>
      </c>
      <c r="K7716" t="b">
        <f t="shared" si="120"/>
        <v>1</v>
      </c>
    </row>
    <row r="7717" spans="1:11">
      <c r="A7717" s="120">
        <v>55936</v>
      </c>
      <c r="B7717" s="121" t="s">
        <v>201</v>
      </c>
      <c r="C7717" s="121" t="s">
        <v>206</v>
      </c>
      <c r="D7717" s="121" t="s">
        <v>73</v>
      </c>
      <c r="E7717" s="121" t="s">
        <v>38</v>
      </c>
      <c r="F7717" s="122">
        <v>899915</v>
      </c>
      <c r="G7717" s="122">
        <v>85390</v>
      </c>
      <c r="H7717" s="120">
        <v>2019</v>
      </c>
      <c r="I7717" t="str">
        <f>IF(J7717="natural gas",VLOOKUP(D7717,'Cross-Page Data'!$I$4:$J$13,2,FALSE),IF(J7717="solar",VLOOKUP('Form 923'!D7717,'Cross-Page Data'!$I$14:$J$117,2,FALSE),J7717))</f>
        <v>natural gas peaker</v>
      </c>
      <c r="J7717" t="str">
        <f>VLOOKUP(E7717,'Cross-Page Data'!$D$4:$F$48,3,FALSE)</f>
        <v>natural gas</v>
      </c>
      <c r="K7717" t="b">
        <f t="shared" si="120"/>
        <v>1</v>
      </c>
    </row>
    <row r="7718" spans="1:11">
      <c r="A7718" s="120">
        <v>55938</v>
      </c>
      <c r="B7718" s="121" t="s">
        <v>201</v>
      </c>
      <c r="C7718" s="121" t="s">
        <v>206</v>
      </c>
      <c r="D7718" s="121" t="s">
        <v>73</v>
      </c>
      <c r="E7718" s="121" t="s">
        <v>38</v>
      </c>
      <c r="F7718" s="122">
        <v>755236</v>
      </c>
      <c r="G7718" s="122">
        <v>71728</v>
      </c>
      <c r="H7718" s="120">
        <v>2019</v>
      </c>
      <c r="I7718" t="str">
        <f>IF(J7718="natural gas",VLOOKUP(D7718,'Cross-Page Data'!$I$4:$J$13,2,FALSE),IF(J7718="solar",VLOOKUP('Form 923'!D7718,'Cross-Page Data'!$I$14:$J$117,2,FALSE),J7718))</f>
        <v>natural gas peaker</v>
      </c>
      <c r="J7718" t="str">
        <f>VLOOKUP(E7718,'Cross-Page Data'!$D$4:$F$48,3,FALSE)</f>
        <v>natural gas</v>
      </c>
      <c r="K7718" t="b">
        <f t="shared" si="120"/>
        <v>1</v>
      </c>
    </row>
    <row r="7719" spans="1:11">
      <c r="A7719" s="120">
        <v>55939</v>
      </c>
      <c r="B7719" s="121" t="s">
        <v>201</v>
      </c>
      <c r="C7719" s="121" t="s">
        <v>202</v>
      </c>
      <c r="D7719" s="121" t="s">
        <v>39</v>
      </c>
      <c r="E7719" s="121" t="s">
        <v>70</v>
      </c>
      <c r="F7719" s="122">
        <v>0</v>
      </c>
      <c r="G7719" s="122">
        <v>0</v>
      </c>
      <c r="H7719" s="120">
        <v>2019</v>
      </c>
      <c r="I7719" t="str">
        <f>IF(J7719="natural gas",VLOOKUP(D7719,'Cross-Page Data'!$I$4:$J$13,2,FALSE),IF(J7719="solar",VLOOKUP('Form 923'!D7719,'Cross-Page Data'!$I$14:$J$117,2,FALSE),J7719))</f>
        <v>heavy or residual fuel oil</v>
      </c>
      <c r="J7719" t="str">
        <f>VLOOKUP(E7719,'Cross-Page Data'!$D$4:$F$48,3,FALSE)</f>
        <v>heavy or residual fuel oil</v>
      </c>
      <c r="K7719" t="b">
        <f t="shared" si="120"/>
        <v>1</v>
      </c>
    </row>
    <row r="7720" spans="1:11">
      <c r="A7720" s="120">
        <v>55939</v>
      </c>
      <c r="B7720" s="121" t="s">
        <v>201</v>
      </c>
      <c r="C7720" s="121" t="s">
        <v>202</v>
      </c>
      <c r="D7720" s="121" t="s">
        <v>39</v>
      </c>
      <c r="E7720" s="121" t="s">
        <v>38</v>
      </c>
      <c r="F7720" s="122">
        <v>0</v>
      </c>
      <c r="G7720" s="122">
        <v>0</v>
      </c>
      <c r="H7720" s="120">
        <v>2019</v>
      </c>
      <c r="I7720" t="str">
        <f>IF(J7720="natural gas",VLOOKUP(D7720,'Cross-Page Data'!$I$4:$J$13,2,FALSE),IF(J7720="solar",VLOOKUP('Form 923'!D7720,'Cross-Page Data'!$I$14:$J$117,2,FALSE),J7720))</f>
        <v>natural gas nonpeaker - preexisting nonretiring</v>
      </c>
      <c r="J7720" t="str">
        <f>VLOOKUP(E7720,'Cross-Page Data'!$D$4:$F$48,3,FALSE)</f>
        <v>natural gas</v>
      </c>
      <c r="K7720" t="b">
        <f t="shared" si="120"/>
        <v>1</v>
      </c>
    </row>
    <row r="7721" spans="1:11">
      <c r="A7721" s="120">
        <v>55939</v>
      </c>
      <c r="B7721" s="121" t="s">
        <v>201</v>
      </c>
      <c r="C7721" s="121" t="s">
        <v>202</v>
      </c>
      <c r="D7721" s="121" t="s">
        <v>61</v>
      </c>
      <c r="E7721" s="121" t="s">
        <v>70</v>
      </c>
      <c r="F7721" s="122">
        <v>0</v>
      </c>
      <c r="G7721" s="122">
        <v>0</v>
      </c>
      <c r="H7721" s="120">
        <v>2019</v>
      </c>
      <c r="I7721" t="str">
        <f>IF(J7721="natural gas",VLOOKUP(D7721,'Cross-Page Data'!$I$4:$J$13,2,FALSE),IF(J7721="solar",VLOOKUP('Form 923'!D7721,'Cross-Page Data'!$I$14:$J$117,2,FALSE),J7721))</f>
        <v>heavy or residual fuel oil</v>
      </c>
      <c r="J7721" t="str">
        <f>VLOOKUP(E7721,'Cross-Page Data'!$D$4:$F$48,3,FALSE)</f>
        <v>heavy or residual fuel oil</v>
      </c>
      <c r="K7721" t="b">
        <f t="shared" si="120"/>
        <v>1</v>
      </c>
    </row>
    <row r="7722" spans="1:11">
      <c r="A7722" s="120">
        <v>55939</v>
      </c>
      <c r="B7722" s="121" t="s">
        <v>201</v>
      </c>
      <c r="C7722" s="121" t="s">
        <v>202</v>
      </c>
      <c r="D7722" s="121" t="s">
        <v>61</v>
      </c>
      <c r="E7722" s="121" t="s">
        <v>38</v>
      </c>
      <c r="F7722" s="122">
        <v>60231966</v>
      </c>
      <c r="G7722" s="122">
        <v>8769572</v>
      </c>
      <c r="H7722" s="120">
        <v>2019</v>
      </c>
      <c r="I7722" t="str">
        <f>IF(J7722="natural gas",VLOOKUP(D7722,'Cross-Page Data'!$I$4:$J$13,2,FALSE),IF(J7722="solar",VLOOKUP('Form 923'!D7722,'Cross-Page Data'!$I$14:$J$117,2,FALSE),J7722))</f>
        <v>natural gas nonpeaker - preexisting nonretiring</v>
      </c>
      <c r="J7722" t="str">
        <f>VLOOKUP(E7722,'Cross-Page Data'!$D$4:$F$48,3,FALSE)</f>
        <v>natural gas</v>
      </c>
      <c r="K7722" t="b">
        <f t="shared" si="120"/>
        <v>1</v>
      </c>
    </row>
    <row r="7723" spans="1:11">
      <c r="A7723" s="120">
        <v>55944</v>
      </c>
      <c r="B7723" s="121" t="s">
        <v>201</v>
      </c>
      <c r="C7723" s="121" t="s">
        <v>206</v>
      </c>
      <c r="D7723" s="121" t="s">
        <v>128</v>
      </c>
      <c r="E7723" s="121" t="s">
        <v>180</v>
      </c>
      <c r="F7723" s="122">
        <v>22076</v>
      </c>
      <c r="G7723" s="122">
        <v>2480</v>
      </c>
      <c r="H7723" s="120">
        <v>2019</v>
      </c>
      <c r="I7723" t="str">
        <f>IF(J7723="natural gas",VLOOKUP(D7723,'Cross-Page Data'!$I$4:$J$13,2,FALSE),IF(J7723="solar",VLOOKUP('Form 923'!D7723,'Cross-Page Data'!$I$14:$J$117,2,FALSE),J7723))</f>
        <v>wind</v>
      </c>
      <c r="J7723" t="str">
        <f>VLOOKUP(E7723,'Cross-Page Data'!$D$4:$F$48,3,FALSE)</f>
        <v>wind</v>
      </c>
      <c r="K7723" t="b">
        <f t="shared" si="120"/>
        <v>1</v>
      </c>
    </row>
    <row r="7724" spans="1:11">
      <c r="A7724" s="120">
        <v>55950</v>
      </c>
      <c r="B7724" s="121" t="s">
        <v>205</v>
      </c>
      <c r="C7724" s="121" t="s">
        <v>209</v>
      </c>
      <c r="D7724" s="121" t="s">
        <v>73</v>
      </c>
      <c r="E7724" s="121" t="s">
        <v>38</v>
      </c>
      <c r="F7724" s="122">
        <v>0</v>
      </c>
      <c r="G7724" s="122">
        <v>0</v>
      </c>
      <c r="H7724" s="120">
        <v>2019</v>
      </c>
      <c r="I7724" t="str">
        <f>IF(J7724="natural gas",VLOOKUP(D7724,'Cross-Page Data'!$I$4:$J$13,2,FALSE),IF(J7724="solar",VLOOKUP('Form 923'!D7724,'Cross-Page Data'!$I$14:$J$117,2,FALSE),J7724))</f>
        <v>natural gas peaker</v>
      </c>
      <c r="J7724" t="str">
        <f>VLOOKUP(E7724,'Cross-Page Data'!$D$4:$F$48,3,FALSE)</f>
        <v>natural gas</v>
      </c>
      <c r="K7724" t="b">
        <f t="shared" si="120"/>
        <v>0</v>
      </c>
    </row>
    <row r="7725" spans="1:11">
      <c r="A7725" s="120">
        <v>55951</v>
      </c>
      <c r="B7725" s="121" t="s">
        <v>201</v>
      </c>
      <c r="C7725" s="121" t="s">
        <v>202</v>
      </c>
      <c r="D7725" s="121" t="s">
        <v>73</v>
      </c>
      <c r="E7725" s="121" t="s">
        <v>38</v>
      </c>
      <c r="F7725" s="122">
        <v>4497</v>
      </c>
      <c r="G7725" s="122">
        <v>4041</v>
      </c>
      <c r="H7725" s="120">
        <v>2019</v>
      </c>
      <c r="I7725" t="str">
        <f>IF(J7725="natural gas",VLOOKUP(D7725,'Cross-Page Data'!$I$4:$J$13,2,FALSE),IF(J7725="solar",VLOOKUP('Form 923'!D7725,'Cross-Page Data'!$I$14:$J$117,2,FALSE),J7725))</f>
        <v>natural gas peaker</v>
      </c>
      <c r="J7725" t="str">
        <f>VLOOKUP(E7725,'Cross-Page Data'!$D$4:$F$48,3,FALSE)</f>
        <v>natural gas</v>
      </c>
      <c r="K7725" t="b">
        <f t="shared" si="120"/>
        <v>1</v>
      </c>
    </row>
    <row r="7726" spans="1:11">
      <c r="A7726" s="120">
        <v>55953</v>
      </c>
      <c r="B7726" s="121" t="s">
        <v>201</v>
      </c>
      <c r="C7726" s="121" t="s">
        <v>202</v>
      </c>
      <c r="D7726" s="121" t="s">
        <v>79</v>
      </c>
      <c r="E7726" s="121" t="s">
        <v>70</v>
      </c>
      <c r="F7726" s="122">
        <v>726</v>
      </c>
      <c r="G7726" s="122">
        <v>28</v>
      </c>
      <c r="H7726" s="120">
        <v>2019</v>
      </c>
      <c r="I7726" t="str">
        <f>IF(J7726="natural gas",VLOOKUP(D7726,'Cross-Page Data'!$I$4:$J$13,2,FALSE),IF(J7726="solar",VLOOKUP('Form 923'!D7726,'Cross-Page Data'!$I$14:$J$117,2,FALSE),J7726))</f>
        <v>heavy or residual fuel oil</v>
      </c>
      <c r="J7726" t="str">
        <f>VLOOKUP(E7726,'Cross-Page Data'!$D$4:$F$48,3,FALSE)</f>
        <v>heavy or residual fuel oil</v>
      </c>
      <c r="K7726" t="b">
        <f t="shared" si="120"/>
        <v>1</v>
      </c>
    </row>
    <row r="7727" spans="1:11">
      <c r="A7727" s="120">
        <v>55954</v>
      </c>
      <c r="B7727" s="121" t="s">
        <v>201</v>
      </c>
      <c r="C7727" s="121" t="s">
        <v>202</v>
      </c>
      <c r="D7727" s="121" t="s">
        <v>79</v>
      </c>
      <c r="E7727" s="121" t="s">
        <v>70</v>
      </c>
      <c r="F7727" s="122">
        <v>990</v>
      </c>
      <c r="G7727" s="122">
        <v>62</v>
      </c>
      <c r="H7727" s="120">
        <v>2019</v>
      </c>
      <c r="I7727" t="str">
        <f>IF(J7727="natural gas",VLOOKUP(D7727,'Cross-Page Data'!$I$4:$J$13,2,FALSE),IF(J7727="solar",VLOOKUP('Form 923'!D7727,'Cross-Page Data'!$I$14:$J$117,2,FALSE),J7727))</f>
        <v>heavy or residual fuel oil</v>
      </c>
      <c r="J7727" t="str">
        <f>VLOOKUP(E7727,'Cross-Page Data'!$D$4:$F$48,3,FALSE)</f>
        <v>heavy or residual fuel oil</v>
      </c>
      <c r="K7727" t="b">
        <f t="shared" si="120"/>
        <v>1</v>
      </c>
    </row>
    <row r="7728" spans="1:11">
      <c r="A7728" s="120">
        <v>55963</v>
      </c>
      <c r="B7728" s="121" t="s">
        <v>201</v>
      </c>
      <c r="C7728" s="121" t="s">
        <v>206</v>
      </c>
      <c r="D7728" s="121" t="s">
        <v>73</v>
      </c>
      <c r="E7728" s="121" t="s">
        <v>38</v>
      </c>
      <c r="F7728" s="122">
        <v>222067</v>
      </c>
      <c r="G7728" s="122">
        <v>20041</v>
      </c>
      <c r="H7728" s="120">
        <v>2019</v>
      </c>
      <c r="I7728" t="str">
        <f>IF(J7728="natural gas",VLOOKUP(D7728,'Cross-Page Data'!$I$4:$J$13,2,FALSE),IF(J7728="solar",VLOOKUP('Form 923'!D7728,'Cross-Page Data'!$I$14:$J$117,2,FALSE),J7728))</f>
        <v>natural gas peaker</v>
      </c>
      <c r="J7728" t="str">
        <f>VLOOKUP(E7728,'Cross-Page Data'!$D$4:$F$48,3,FALSE)</f>
        <v>natural gas</v>
      </c>
      <c r="K7728" t="b">
        <f t="shared" si="120"/>
        <v>1</v>
      </c>
    </row>
    <row r="7729" spans="1:11">
      <c r="A7729" s="120">
        <v>55965</v>
      </c>
      <c r="B7729" s="121" t="s">
        <v>201</v>
      </c>
      <c r="C7729" s="121" t="s">
        <v>206</v>
      </c>
      <c r="D7729" s="121" t="s">
        <v>39</v>
      </c>
      <c r="E7729" s="121" t="s">
        <v>38</v>
      </c>
      <c r="F7729" s="122">
        <v>3875043</v>
      </c>
      <c r="G7729" s="122">
        <v>3223242</v>
      </c>
      <c r="H7729" s="120">
        <v>2019</v>
      </c>
      <c r="I7729" t="str">
        <f>IF(J7729="natural gas",VLOOKUP(D7729,'Cross-Page Data'!$I$4:$J$13,2,FALSE),IF(J7729="solar",VLOOKUP('Form 923'!D7729,'Cross-Page Data'!$I$14:$J$117,2,FALSE),J7729))</f>
        <v>natural gas nonpeaker - preexisting nonretiring</v>
      </c>
      <c r="J7729" t="str">
        <f>VLOOKUP(E7729,'Cross-Page Data'!$D$4:$F$48,3,FALSE)</f>
        <v>natural gas</v>
      </c>
      <c r="K7729" t="b">
        <f t="shared" si="120"/>
        <v>1</v>
      </c>
    </row>
    <row r="7730" spans="1:11">
      <c r="A7730" s="120">
        <v>55965</v>
      </c>
      <c r="B7730" s="121" t="s">
        <v>201</v>
      </c>
      <c r="C7730" s="121" t="s">
        <v>206</v>
      </c>
      <c r="D7730" s="121" t="s">
        <v>61</v>
      </c>
      <c r="E7730" s="121" t="s">
        <v>38</v>
      </c>
      <c r="F7730" s="122">
        <v>58074863</v>
      </c>
      <c r="G7730" s="122">
        <v>5623521</v>
      </c>
      <c r="H7730" s="120">
        <v>2019</v>
      </c>
      <c r="I7730" t="str">
        <f>IF(J7730="natural gas",VLOOKUP(D7730,'Cross-Page Data'!$I$4:$J$13,2,FALSE),IF(J7730="solar",VLOOKUP('Form 923'!D7730,'Cross-Page Data'!$I$14:$J$117,2,FALSE),J7730))</f>
        <v>natural gas nonpeaker - preexisting nonretiring</v>
      </c>
      <c r="J7730" t="str">
        <f>VLOOKUP(E7730,'Cross-Page Data'!$D$4:$F$48,3,FALSE)</f>
        <v>natural gas</v>
      </c>
      <c r="K7730" t="b">
        <f t="shared" si="120"/>
        <v>1</v>
      </c>
    </row>
    <row r="7731" spans="1:11">
      <c r="A7731" s="120">
        <v>55966</v>
      </c>
      <c r="B7731" s="121" t="s">
        <v>201</v>
      </c>
      <c r="C7731" s="121" t="s">
        <v>202</v>
      </c>
      <c r="D7731" s="121" t="s">
        <v>39</v>
      </c>
      <c r="E7731" s="121" t="s">
        <v>38</v>
      </c>
      <c r="F7731" s="122">
        <v>33243</v>
      </c>
      <c r="G7731" s="122">
        <v>75328</v>
      </c>
      <c r="H7731" s="120">
        <v>2019</v>
      </c>
      <c r="I7731" t="str">
        <f>IF(J7731="natural gas",VLOOKUP(D7731,'Cross-Page Data'!$I$4:$J$13,2,FALSE),IF(J7731="solar",VLOOKUP('Form 923'!D7731,'Cross-Page Data'!$I$14:$J$117,2,FALSE),J7731))</f>
        <v>natural gas nonpeaker - preexisting nonretiring</v>
      </c>
      <c r="J7731" t="str">
        <f>VLOOKUP(E7731,'Cross-Page Data'!$D$4:$F$48,3,FALSE)</f>
        <v>natural gas</v>
      </c>
      <c r="K7731" t="b">
        <f t="shared" si="120"/>
        <v>1</v>
      </c>
    </row>
    <row r="7732" spans="1:11">
      <c r="A7732" s="120">
        <v>55966</v>
      </c>
      <c r="B7732" s="121" t="s">
        <v>201</v>
      </c>
      <c r="C7732" s="121" t="s">
        <v>202</v>
      </c>
      <c r="D7732" s="121" t="s">
        <v>61</v>
      </c>
      <c r="E7732" s="121" t="s">
        <v>38</v>
      </c>
      <c r="F7732" s="122">
        <v>2355238</v>
      </c>
      <c r="G7732" s="122">
        <v>164217</v>
      </c>
      <c r="H7732" s="120">
        <v>2019</v>
      </c>
      <c r="I7732" t="str">
        <f>IF(J7732="natural gas",VLOOKUP(D7732,'Cross-Page Data'!$I$4:$J$13,2,FALSE),IF(J7732="solar",VLOOKUP('Form 923'!D7732,'Cross-Page Data'!$I$14:$J$117,2,FALSE),J7732))</f>
        <v>natural gas nonpeaker - preexisting nonretiring</v>
      </c>
      <c r="J7732" t="str">
        <f>VLOOKUP(E7732,'Cross-Page Data'!$D$4:$F$48,3,FALSE)</f>
        <v>natural gas</v>
      </c>
      <c r="K7732" t="b">
        <f t="shared" si="120"/>
        <v>1</v>
      </c>
    </row>
    <row r="7733" spans="1:11">
      <c r="A7733" s="120">
        <v>55968</v>
      </c>
      <c r="B7733" s="121" t="s">
        <v>201</v>
      </c>
      <c r="C7733" s="121" t="s">
        <v>206</v>
      </c>
      <c r="D7733" s="121" t="s">
        <v>128</v>
      </c>
      <c r="E7733" s="121" t="s">
        <v>180</v>
      </c>
      <c r="F7733" s="122">
        <v>5163952</v>
      </c>
      <c r="G7733" s="122">
        <v>580089</v>
      </c>
      <c r="H7733" s="120">
        <v>2019</v>
      </c>
      <c r="I7733" t="str">
        <f>IF(J7733="natural gas",VLOOKUP(D7733,'Cross-Page Data'!$I$4:$J$13,2,FALSE),IF(J7733="solar",VLOOKUP('Form 923'!D7733,'Cross-Page Data'!$I$14:$J$117,2,FALSE),J7733))</f>
        <v>wind</v>
      </c>
      <c r="J7733" t="str">
        <f>VLOOKUP(E7733,'Cross-Page Data'!$D$4:$F$48,3,FALSE)</f>
        <v>wind</v>
      </c>
      <c r="K7733" t="b">
        <f t="shared" si="120"/>
        <v>1</v>
      </c>
    </row>
    <row r="7734" spans="1:11">
      <c r="A7734" s="120">
        <v>55969</v>
      </c>
      <c r="B7734" s="121" t="s">
        <v>201</v>
      </c>
      <c r="C7734" s="121" t="s">
        <v>206</v>
      </c>
      <c r="D7734" s="121" t="s">
        <v>73</v>
      </c>
      <c r="E7734" s="121" t="s">
        <v>70</v>
      </c>
      <c r="F7734" s="122">
        <v>0</v>
      </c>
      <c r="G7734" s="122">
        <v>0</v>
      </c>
      <c r="H7734" s="120">
        <v>2019</v>
      </c>
      <c r="I7734" t="str">
        <f>IF(J7734="natural gas",VLOOKUP(D7734,'Cross-Page Data'!$I$4:$J$13,2,FALSE),IF(J7734="solar",VLOOKUP('Form 923'!D7734,'Cross-Page Data'!$I$14:$J$117,2,FALSE),J7734))</f>
        <v>heavy or residual fuel oil</v>
      </c>
      <c r="J7734" t="str">
        <f>VLOOKUP(E7734,'Cross-Page Data'!$D$4:$F$48,3,FALSE)</f>
        <v>heavy or residual fuel oil</v>
      </c>
      <c r="K7734" t="b">
        <f t="shared" si="120"/>
        <v>1</v>
      </c>
    </row>
    <row r="7735" spans="1:11">
      <c r="A7735" s="120">
        <v>55969</v>
      </c>
      <c r="B7735" s="121" t="s">
        <v>201</v>
      </c>
      <c r="C7735" s="121" t="s">
        <v>206</v>
      </c>
      <c r="D7735" s="121" t="s">
        <v>73</v>
      </c>
      <c r="E7735" s="121" t="s">
        <v>86</v>
      </c>
      <c r="F7735" s="122">
        <v>335409</v>
      </c>
      <c r="G7735" s="122">
        <v>30547</v>
      </c>
      <c r="H7735" s="120">
        <v>2019</v>
      </c>
      <c r="I7735" t="str">
        <f>IF(J7735="natural gas",VLOOKUP(D7735,'Cross-Page Data'!$I$4:$J$13,2,FALSE),IF(J7735="solar",VLOOKUP('Form 923'!D7735,'Cross-Page Data'!$I$14:$J$117,2,FALSE),J7735))</f>
        <v>other</v>
      </c>
      <c r="J7735" t="str">
        <f>VLOOKUP(E7735,'Cross-Page Data'!$D$4:$F$48,3,FALSE)</f>
        <v>other</v>
      </c>
      <c r="K7735" t="b">
        <f t="shared" si="120"/>
        <v>1</v>
      </c>
    </row>
    <row r="7736" spans="1:11">
      <c r="A7736" s="120">
        <v>55970</v>
      </c>
      <c r="B7736" s="121" t="s">
        <v>201</v>
      </c>
      <c r="C7736" s="121" t="s">
        <v>202</v>
      </c>
      <c r="D7736" s="121" t="s">
        <v>39</v>
      </c>
      <c r="E7736" s="121" t="s">
        <v>38</v>
      </c>
      <c r="F7736" s="122">
        <v>0</v>
      </c>
      <c r="G7736" s="122">
        <v>954267.71</v>
      </c>
      <c r="H7736" s="120">
        <v>2019</v>
      </c>
      <c r="I7736" t="str">
        <f>IF(J7736="natural gas",VLOOKUP(D7736,'Cross-Page Data'!$I$4:$J$13,2,FALSE),IF(J7736="solar",VLOOKUP('Form 923'!D7736,'Cross-Page Data'!$I$14:$J$117,2,FALSE),J7736))</f>
        <v>natural gas nonpeaker - preexisting nonretiring</v>
      </c>
      <c r="J7736" t="str">
        <f>VLOOKUP(E7736,'Cross-Page Data'!$D$4:$F$48,3,FALSE)</f>
        <v>natural gas</v>
      </c>
      <c r="K7736" t="b">
        <f t="shared" si="120"/>
        <v>1</v>
      </c>
    </row>
    <row r="7737" spans="1:11">
      <c r="A7737" s="120">
        <v>55970</v>
      </c>
      <c r="B7737" s="121" t="s">
        <v>201</v>
      </c>
      <c r="C7737" s="121" t="s">
        <v>202</v>
      </c>
      <c r="D7737" s="121" t="s">
        <v>39</v>
      </c>
      <c r="E7737" s="121" t="s">
        <v>130</v>
      </c>
      <c r="F7737" s="122">
        <v>0</v>
      </c>
      <c r="G7737" s="122">
        <v>12320.292</v>
      </c>
      <c r="H7737" s="120">
        <v>2019</v>
      </c>
      <c r="I7737" t="str">
        <f>IF(J7737="natural gas",VLOOKUP(D7737,'Cross-Page Data'!$I$4:$J$13,2,FALSE),IF(J7737="solar",VLOOKUP('Form 923'!D7737,'Cross-Page Data'!$I$14:$J$117,2,FALSE),J7737))</f>
        <v>biomass</v>
      </c>
      <c r="J7737" t="str">
        <f>VLOOKUP(E7737,'Cross-Page Data'!$D$4:$F$48,3,FALSE)</f>
        <v>biomass</v>
      </c>
      <c r="K7737" t="b">
        <f t="shared" si="120"/>
        <v>1</v>
      </c>
    </row>
    <row r="7738" spans="1:11">
      <c r="A7738" s="120">
        <v>55970</v>
      </c>
      <c r="B7738" s="121" t="s">
        <v>201</v>
      </c>
      <c r="C7738" s="121" t="s">
        <v>202</v>
      </c>
      <c r="D7738" s="121" t="s">
        <v>61</v>
      </c>
      <c r="E7738" s="121" t="s">
        <v>38</v>
      </c>
      <c r="F7738" s="122">
        <v>18387601</v>
      </c>
      <c r="G7738" s="122">
        <v>1762452.7</v>
      </c>
      <c r="H7738" s="120">
        <v>2019</v>
      </c>
      <c r="I7738" t="str">
        <f>IF(J7738="natural gas",VLOOKUP(D7738,'Cross-Page Data'!$I$4:$J$13,2,FALSE),IF(J7738="solar",VLOOKUP('Form 923'!D7738,'Cross-Page Data'!$I$14:$J$117,2,FALSE),J7738))</f>
        <v>natural gas nonpeaker - preexisting nonretiring</v>
      </c>
      <c r="J7738" t="str">
        <f>VLOOKUP(E7738,'Cross-Page Data'!$D$4:$F$48,3,FALSE)</f>
        <v>natural gas</v>
      </c>
      <c r="K7738" t="b">
        <f t="shared" si="120"/>
        <v>1</v>
      </c>
    </row>
    <row r="7739" spans="1:11">
      <c r="A7739" s="120">
        <v>55970</v>
      </c>
      <c r="B7739" s="121" t="s">
        <v>201</v>
      </c>
      <c r="C7739" s="121" t="s">
        <v>202</v>
      </c>
      <c r="D7739" s="121" t="s">
        <v>61</v>
      </c>
      <c r="E7739" s="121" t="s">
        <v>130</v>
      </c>
      <c r="F7739" s="122">
        <v>236681</v>
      </c>
      <c r="G7739" s="122">
        <v>22132.302</v>
      </c>
      <c r="H7739" s="120">
        <v>2019</v>
      </c>
      <c r="I7739" t="str">
        <f>IF(J7739="natural gas",VLOOKUP(D7739,'Cross-Page Data'!$I$4:$J$13,2,FALSE),IF(J7739="solar",VLOOKUP('Form 923'!D7739,'Cross-Page Data'!$I$14:$J$117,2,FALSE),J7739))</f>
        <v>biomass</v>
      </c>
      <c r="J7739" t="str">
        <f>VLOOKUP(E7739,'Cross-Page Data'!$D$4:$F$48,3,FALSE)</f>
        <v>biomass</v>
      </c>
      <c r="K7739" t="b">
        <f t="shared" si="120"/>
        <v>1</v>
      </c>
    </row>
    <row r="7740" spans="1:11">
      <c r="A7740" s="120">
        <v>55972</v>
      </c>
      <c r="B7740" s="121" t="s">
        <v>201</v>
      </c>
      <c r="C7740" s="121" t="s">
        <v>202</v>
      </c>
      <c r="D7740" s="121" t="s">
        <v>73</v>
      </c>
      <c r="E7740" s="121" t="s">
        <v>38</v>
      </c>
      <c r="F7740" s="122">
        <v>2218816</v>
      </c>
      <c r="G7740" s="122">
        <v>195085</v>
      </c>
      <c r="H7740" s="120">
        <v>2019</v>
      </c>
      <c r="I7740" t="str">
        <f>IF(J7740="natural gas",VLOOKUP(D7740,'Cross-Page Data'!$I$4:$J$13,2,FALSE),IF(J7740="solar",VLOOKUP('Form 923'!D7740,'Cross-Page Data'!$I$14:$J$117,2,FALSE),J7740))</f>
        <v>natural gas peaker</v>
      </c>
      <c r="J7740" t="str">
        <f>VLOOKUP(E7740,'Cross-Page Data'!$D$4:$F$48,3,FALSE)</f>
        <v>natural gas</v>
      </c>
      <c r="K7740" t="b">
        <f t="shared" si="120"/>
        <v>1</v>
      </c>
    </row>
    <row r="7741" spans="1:11">
      <c r="A7741" s="120">
        <v>55976</v>
      </c>
      <c r="B7741" s="121" t="s">
        <v>201</v>
      </c>
      <c r="C7741" s="121" t="s">
        <v>206</v>
      </c>
      <c r="D7741" s="121" t="s">
        <v>39</v>
      </c>
      <c r="E7741" s="121" t="s">
        <v>38</v>
      </c>
      <c r="F7741" s="122">
        <v>1574996</v>
      </c>
      <c r="G7741" s="122">
        <v>2093761</v>
      </c>
      <c r="H7741" s="120">
        <v>2019</v>
      </c>
      <c r="I7741" t="str">
        <f>IF(J7741="natural gas",VLOOKUP(D7741,'Cross-Page Data'!$I$4:$J$13,2,FALSE),IF(J7741="solar",VLOOKUP('Form 923'!D7741,'Cross-Page Data'!$I$14:$J$117,2,FALSE),J7741))</f>
        <v>natural gas nonpeaker - preexisting nonretiring</v>
      </c>
      <c r="J7741" t="str">
        <f>VLOOKUP(E7741,'Cross-Page Data'!$D$4:$F$48,3,FALSE)</f>
        <v>natural gas</v>
      </c>
      <c r="K7741" t="b">
        <f t="shared" si="120"/>
        <v>1</v>
      </c>
    </row>
    <row r="7742" spans="1:11">
      <c r="A7742" s="120">
        <v>55976</v>
      </c>
      <c r="B7742" s="121" t="s">
        <v>201</v>
      </c>
      <c r="C7742" s="121" t="s">
        <v>206</v>
      </c>
      <c r="D7742" s="121" t="s">
        <v>61</v>
      </c>
      <c r="E7742" s="121" t="s">
        <v>38</v>
      </c>
      <c r="F7742" s="122">
        <v>39787309</v>
      </c>
      <c r="G7742" s="122">
        <v>3770192</v>
      </c>
      <c r="H7742" s="120">
        <v>2019</v>
      </c>
      <c r="I7742" t="str">
        <f>IF(J7742="natural gas",VLOOKUP(D7742,'Cross-Page Data'!$I$4:$J$13,2,FALSE),IF(J7742="solar",VLOOKUP('Form 923'!D7742,'Cross-Page Data'!$I$14:$J$117,2,FALSE),J7742))</f>
        <v>natural gas nonpeaker - preexisting nonretiring</v>
      </c>
      <c r="J7742" t="str">
        <f>VLOOKUP(E7742,'Cross-Page Data'!$D$4:$F$48,3,FALSE)</f>
        <v>natural gas</v>
      </c>
      <c r="K7742" t="b">
        <f t="shared" si="120"/>
        <v>1</v>
      </c>
    </row>
    <row r="7743" spans="1:11">
      <c r="A7743" s="120">
        <v>55977</v>
      </c>
      <c r="B7743" s="121" t="s">
        <v>201</v>
      </c>
      <c r="C7743" s="121" t="s">
        <v>202</v>
      </c>
      <c r="D7743" s="121" t="s">
        <v>39</v>
      </c>
      <c r="E7743" s="121" t="s">
        <v>38</v>
      </c>
      <c r="F7743" s="122">
        <v>634723</v>
      </c>
      <c r="G7743" s="122">
        <v>133015</v>
      </c>
      <c r="H7743" s="120">
        <v>2019</v>
      </c>
      <c r="I7743" t="str">
        <f>IF(J7743="natural gas",VLOOKUP(D7743,'Cross-Page Data'!$I$4:$J$13,2,FALSE),IF(J7743="solar",VLOOKUP('Form 923'!D7743,'Cross-Page Data'!$I$14:$J$117,2,FALSE),J7743))</f>
        <v>natural gas nonpeaker - preexisting nonretiring</v>
      </c>
      <c r="J7743" t="str">
        <f>VLOOKUP(E7743,'Cross-Page Data'!$D$4:$F$48,3,FALSE)</f>
        <v>natural gas</v>
      </c>
      <c r="K7743" t="b">
        <f t="shared" si="120"/>
        <v>1</v>
      </c>
    </row>
    <row r="7744" spans="1:11">
      <c r="A7744" s="120">
        <v>55977</v>
      </c>
      <c r="B7744" s="121" t="s">
        <v>201</v>
      </c>
      <c r="C7744" s="121" t="s">
        <v>202</v>
      </c>
      <c r="D7744" s="121" t="s">
        <v>61</v>
      </c>
      <c r="E7744" s="121" t="s">
        <v>38</v>
      </c>
      <c r="F7744" s="122">
        <v>2475825</v>
      </c>
      <c r="G7744" s="122">
        <v>265733</v>
      </c>
      <c r="H7744" s="120">
        <v>2019</v>
      </c>
      <c r="I7744" t="str">
        <f>IF(J7744="natural gas",VLOOKUP(D7744,'Cross-Page Data'!$I$4:$J$13,2,FALSE),IF(J7744="solar",VLOOKUP('Form 923'!D7744,'Cross-Page Data'!$I$14:$J$117,2,FALSE),J7744))</f>
        <v>natural gas nonpeaker - preexisting nonretiring</v>
      </c>
      <c r="J7744" t="str">
        <f>VLOOKUP(E7744,'Cross-Page Data'!$D$4:$F$48,3,FALSE)</f>
        <v>natural gas</v>
      </c>
      <c r="K7744" t="b">
        <f t="shared" si="120"/>
        <v>1</v>
      </c>
    </row>
    <row r="7745" spans="1:11">
      <c r="A7745" s="120">
        <v>55980</v>
      </c>
      <c r="B7745" s="121" t="s">
        <v>201</v>
      </c>
      <c r="C7745" s="121" t="s">
        <v>206</v>
      </c>
      <c r="D7745" s="121" t="s">
        <v>128</v>
      </c>
      <c r="E7745" s="121" t="s">
        <v>180</v>
      </c>
      <c r="F7745" s="122">
        <v>33008</v>
      </c>
      <c r="G7745" s="122">
        <v>3708</v>
      </c>
      <c r="H7745" s="120">
        <v>2019</v>
      </c>
      <c r="I7745" t="str">
        <f>IF(J7745="natural gas",VLOOKUP(D7745,'Cross-Page Data'!$I$4:$J$13,2,FALSE),IF(J7745="solar",VLOOKUP('Form 923'!D7745,'Cross-Page Data'!$I$14:$J$117,2,FALSE),J7745))</f>
        <v>wind</v>
      </c>
      <c r="J7745" t="str">
        <f>VLOOKUP(E7745,'Cross-Page Data'!$D$4:$F$48,3,FALSE)</f>
        <v>wind</v>
      </c>
      <c r="K7745" t="b">
        <f t="shared" si="120"/>
        <v>1</v>
      </c>
    </row>
    <row r="7746" spans="1:11">
      <c r="A7746" s="120">
        <v>55981</v>
      </c>
      <c r="B7746" s="121" t="s">
        <v>201</v>
      </c>
      <c r="C7746" s="121" t="s">
        <v>206</v>
      </c>
      <c r="D7746" s="121" t="s">
        <v>128</v>
      </c>
      <c r="E7746" s="121" t="s">
        <v>180</v>
      </c>
      <c r="F7746" s="122">
        <v>12757</v>
      </c>
      <c r="G7746" s="122">
        <v>1433</v>
      </c>
      <c r="H7746" s="120">
        <v>2019</v>
      </c>
      <c r="I7746" t="str">
        <f>IF(J7746="natural gas",VLOOKUP(D7746,'Cross-Page Data'!$I$4:$J$13,2,FALSE),IF(J7746="solar",VLOOKUP('Form 923'!D7746,'Cross-Page Data'!$I$14:$J$117,2,FALSE),J7746))</f>
        <v>wind</v>
      </c>
      <c r="J7746" t="str">
        <f>VLOOKUP(E7746,'Cross-Page Data'!$D$4:$F$48,3,FALSE)</f>
        <v>wind</v>
      </c>
      <c r="K7746" t="b">
        <f t="shared" si="120"/>
        <v>1</v>
      </c>
    </row>
    <row r="7747" spans="1:11">
      <c r="A7747" s="120">
        <v>55983</v>
      </c>
      <c r="B7747" s="121" t="s">
        <v>201</v>
      </c>
      <c r="C7747" s="121" t="s">
        <v>206</v>
      </c>
      <c r="D7747" s="121" t="s">
        <v>68</v>
      </c>
      <c r="E7747" s="121" t="s">
        <v>76</v>
      </c>
      <c r="F7747" s="122">
        <v>2863461</v>
      </c>
      <c r="G7747" s="122">
        <v>321665</v>
      </c>
      <c r="H7747" s="120">
        <v>2019</v>
      </c>
      <c r="I7747" t="str">
        <f>IF(J7747="natural gas",VLOOKUP(D7747,'Cross-Page Data'!$I$4:$J$13,2,FALSE),IF(J7747="solar",VLOOKUP('Form 923'!D7747,'Cross-Page Data'!$I$14:$J$117,2,FALSE),J7747))</f>
        <v>geothermal</v>
      </c>
      <c r="J7747" t="str">
        <f>VLOOKUP(E7747,'Cross-Page Data'!$D$4:$F$48,3,FALSE)</f>
        <v>geothermal</v>
      </c>
      <c r="K7747" t="b">
        <f t="shared" si="120"/>
        <v>1</v>
      </c>
    </row>
    <row r="7748" spans="1:11">
      <c r="A7748" s="120">
        <v>55984</v>
      </c>
      <c r="B7748" s="121" t="s">
        <v>201</v>
      </c>
      <c r="C7748" s="121" t="s">
        <v>206</v>
      </c>
      <c r="D7748" s="121" t="s">
        <v>68</v>
      </c>
      <c r="E7748" s="121" t="s">
        <v>76</v>
      </c>
      <c r="F7748" s="122">
        <v>630483</v>
      </c>
      <c r="G7748" s="122">
        <v>70825</v>
      </c>
      <c r="H7748" s="120">
        <v>2019</v>
      </c>
      <c r="I7748" t="str">
        <f>IF(J7748="natural gas",VLOOKUP(D7748,'Cross-Page Data'!$I$4:$J$13,2,FALSE),IF(J7748="solar",VLOOKUP('Form 923'!D7748,'Cross-Page Data'!$I$14:$J$117,2,FALSE),J7748))</f>
        <v>geothermal</v>
      </c>
      <c r="J7748" t="str">
        <f>VLOOKUP(E7748,'Cross-Page Data'!$D$4:$F$48,3,FALSE)</f>
        <v>geothermal</v>
      </c>
      <c r="K7748" t="b">
        <f t="shared" si="120"/>
        <v>1</v>
      </c>
    </row>
    <row r="7749" spans="1:11">
      <c r="A7749" s="120">
        <v>55985</v>
      </c>
      <c r="B7749" s="121" t="s">
        <v>201</v>
      </c>
      <c r="C7749" s="121" t="s">
        <v>202</v>
      </c>
      <c r="D7749" s="121" t="s">
        <v>39</v>
      </c>
      <c r="E7749" s="121" t="s">
        <v>38</v>
      </c>
      <c r="F7749" s="122">
        <v>163358</v>
      </c>
      <c r="G7749" s="122">
        <v>443227</v>
      </c>
      <c r="H7749" s="120">
        <v>2019</v>
      </c>
      <c r="I7749" t="str">
        <f>IF(J7749="natural gas",VLOOKUP(D7749,'Cross-Page Data'!$I$4:$J$13,2,FALSE),IF(J7749="solar",VLOOKUP('Form 923'!D7749,'Cross-Page Data'!$I$14:$J$117,2,FALSE),J7749))</f>
        <v>natural gas nonpeaker - preexisting nonretiring</v>
      </c>
      <c r="J7749" t="str">
        <f>VLOOKUP(E7749,'Cross-Page Data'!$D$4:$F$48,3,FALSE)</f>
        <v>natural gas</v>
      </c>
      <c r="K7749" t="b">
        <f t="shared" si="120"/>
        <v>1</v>
      </c>
    </row>
    <row r="7750" spans="1:11">
      <c r="A7750" s="120">
        <v>55985</v>
      </c>
      <c r="B7750" s="121" t="s">
        <v>201</v>
      </c>
      <c r="C7750" s="121" t="s">
        <v>202</v>
      </c>
      <c r="D7750" s="121" t="s">
        <v>61</v>
      </c>
      <c r="E7750" s="121" t="s">
        <v>38</v>
      </c>
      <c r="F7750" s="122">
        <v>8357555</v>
      </c>
      <c r="G7750" s="122">
        <v>739585</v>
      </c>
      <c r="H7750" s="120">
        <v>2019</v>
      </c>
      <c r="I7750" t="str">
        <f>IF(J7750="natural gas",VLOOKUP(D7750,'Cross-Page Data'!$I$4:$J$13,2,FALSE),IF(J7750="solar",VLOOKUP('Form 923'!D7750,'Cross-Page Data'!$I$14:$J$117,2,FALSE),J7750))</f>
        <v>natural gas nonpeaker - preexisting nonretiring</v>
      </c>
      <c r="J7750" t="str">
        <f>VLOOKUP(E7750,'Cross-Page Data'!$D$4:$F$48,3,FALSE)</f>
        <v>natural gas</v>
      </c>
      <c r="K7750" t="b">
        <f t="shared" si="120"/>
        <v>1</v>
      </c>
    </row>
    <row r="7751" spans="1:11">
      <c r="A7751" s="120">
        <v>55986</v>
      </c>
      <c r="B7751" s="121" t="s">
        <v>201</v>
      </c>
      <c r="C7751" s="121" t="s">
        <v>206</v>
      </c>
      <c r="D7751" s="121" t="s">
        <v>128</v>
      </c>
      <c r="E7751" s="121" t="s">
        <v>180</v>
      </c>
      <c r="F7751" s="122">
        <v>1162974</v>
      </c>
      <c r="G7751" s="122">
        <v>130642</v>
      </c>
      <c r="H7751" s="120">
        <v>2019</v>
      </c>
      <c r="I7751" t="str">
        <f>IF(J7751="natural gas",VLOOKUP(D7751,'Cross-Page Data'!$I$4:$J$13,2,FALSE),IF(J7751="solar",VLOOKUP('Form 923'!D7751,'Cross-Page Data'!$I$14:$J$117,2,FALSE),J7751))</f>
        <v>wind</v>
      </c>
      <c r="J7751" t="str">
        <f>VLOOKUP(E7751,'Cross-Page Data'!$D$4:$F$48,3,FALSE)</f>
        <v>wind</v>
      </c>
      <c r="K7751" t="b">
        <f t="shared" ref="K7751:K7814" si="121">IF(AND($N$6=FALSE,OR(C7751="Commercial NAICS Cogen",C7751="Industrial NAICS Cogen",C7751="NAICS-22 Cogen")),FALSE,IF(AND($N$7=FALSE,OR(C7751="Commercial NAICS Cogen",C7751="Commercial NAICS Non-Cogen",C7751="industrial NAICS Cogen",C7751="industrial NAICS non-cogen")),FALSE,TRUE))</f>
        <v>1</v>
      </c>
    </row>
    <row r="7752" spans="1:11">
      <c r="A7752" s="120">
        <v>55987</v>
      </c>
      <c r="B7752" s="121" t="s">
        <v>201</v>
      </c>
      <c r="C7752" s="121" t="s">
        <v>202</v>
      </c>
      <c r="D7752" s="121" t="s">
        <v>79</v>
      </c>
      <c r="E7752" s="121" t="s">
        <v>70</v>
      </c>
      <c r="F7752" s="122">
        <v>102</v>
      </c>
      <c r="G7752" s="122">
        <v>10</v>
      </c>
      <c r="H7752" s="120">
        <v>2019</v>
      </c>
      <c r="I7752" t="str">
        <f>IF(J7752="natural gas",VLOOKUP(D7752,'Cross-Page Data'!$I$4:$J$13,2,FALSE),IF(J7752="solar",VLOOKUP('Form 923'!D7752,'Cross-Page Data'!$I$14:$J$117,2,FALSE),J7752))</f>
        <v>heavy or residual fuel oil</v>
      </c>
      <c r="J7752" t="str">
        <f>VLOOKUP(E7752,'Cross-Page Data'!$D$4:$F$48,3,FALSE)</f>
        <v>heavy or residual fuel oil</v>
      </c>
      <c r="K7752" t="b">
        <f t="shared" si="121"/>
        <v>1</v>
      </c>
    </row>
    <row r="7753" spans="1:11">
      <c r="A7753" s="120">
        <v>55989</v>
      </c>
      <c r="B7753" s="121" t="s">
        <v>201</v>
      </c>
      <c r="C7753" s="121" t="s">
        <v>206</v>
      </c>
      <c r="D7753" s="121" t="s">
        <v>128</v>
      </c>
      <c r="E7753" s="121" t="s">
        <v>180</v>
      </c>
      <c r="F7753" s="122">
        <v>1993666</v>
      </c>
      <c r="G7753" s="122">
        <v>223957</v>
      </c>
      <c r="H7753" s="120">
        <v>2019</v>
      </c>
      <c r="I7753" t="str">
        <f>IF(J7753="natural gas",VLOOKUP(D7753,'Cross-Page Data'!$I$4:$J$13,2,FALSE),IF(J7753="solar",VLOOKUP('Form 923'!D7753,'Cross-Page Data'!$I$14:$J$117,2,FALSE),J7753))</f>
        <v>wind</v>
      </c>
      <c r="J7753" t="str">
        <f>VLOOKUP(E7753,'Cross-Page Data'!$D$4:$F$48,3,FALSE)</f>
        <v>wind</v>
      </c>
      <c r="K7753" t="b">
        <f t="shared" si="121"/>
        <v>1</v>
      </c>
    </row>
    <row r="7754" spans="1:11">
      <c r="A7754" s="120">
        <v>55990</v>
      </c>
      <c r="B7754" s="121" t="s">
        <v>205</v>
      </c>
      <c r="C7754" s="121" t="s">
        <v>208</v>
      </c>
      <c r="D7754" s="121" t="s">
        <v>39</v>
      </c>
      <c r="E7754" s="121" t="s">
        <v>38</v>
      </c>
      <c r="F7754" s="122">
        <v>17415</v>
      </c>
      <c r="G7754" s="122">
        <v>4281</v>
      </c>
      <c r="H7754" s="120">
        <v>2019</v>
      </c>
      <c r="I7754" t="str">
        <f>IF(J7754="natural gas",VLOOKUP(D7754,'Cross-Page Data'!$I$4:$J$13,2,FALSE),IF(J7754="solar",VLOOKUP('Form 923'!D7754,'Cross-Page Data'!$I$14:$J$117,2,FALSE),J7754))</f>
        <v>natural gas nonpeaker - preexisting nonretiring</v>
      </c>
      <c r="J7754" t="str">
        <f>VLOOKUP(E7754,'Cross-Page Data'!$D$4:$F$48,3,FALSE)</f>
        <v>natural gas</v>
      </c>
      <c r="K7754" t="b">
        <f t="shared" si="121"/>
        <v>0</v>
      </c>
    </row>
    <row r="7755" spans="1:11">
      <c r="A7755" s="120">
        <v>55990</v>
      </c>
      <c r="B7755" s="121" t="s">
        <v>205</v>
      </c>
      <c r="C7755" s="121" t="s">
        <v>208</v>
      </c>
      <c r="D7755" s="121" t="s">
        <v>61</v>
      </c>
      <c r="E7755" s="121" t="s">
        <v>38</v>
      </c>
      <c r="F7755" s="122">
        <v>765648</v>
      </c>
      <c r="G7755" s="122">
        <v>188374</v>
      </c>
      <c r="H7755" s="120">
        <v>2019</v>
      </c>
      <c r="I7755" t="str">
        <f>IF(J7755="natural gas",VLOOKUP(D7755,'Cross-Page Data'!$I$4:$J$13,2,FALSE),IF(J7755="solar",VLOOKUP('Form 923'!D7755,'Cross-Page Data'!$I$14:$J$117,2,FALSE),J7755))</f>
        <v>natural gas nonpeaker - preexisting nonretiring</v>
      </c>
      <c r="J7755" t="str">
        <f>VLOOKUP(E7755,'Cross-Page Data'!$D$4:$F$48,3,FALSE)</f>
        <v>natural gas</v>
      </c>
      <c r="K7755" t="b">
        <f t="shared" si="121"/>
        <v>0</v>
      </c>
    </row>
    <row r="7756" spans="1:11">
      <c r="A7756" s="120">
        <v>55991</v>
      </c>
      <c r="B7756" s="121" t="s">
        <v>201</v>
      </c>
      <c r="C7756" s="121" t="s">
        <v>206</v>
      </c>
      <c r="D7756" s="121" t="s">
        <v>120</v>
      </c>
      <c r="E7756" s="121" t="s">
        <v>76</v>
      </c>
      <c r="F7756" s="122">
        <v>935798</v>
      </c>
      <c r="G7756" s="122">
        <v>105122</v>
      </c>
      <c r="H7756" s="120">
        <v>2019</v>
      </c>
      <c r="I7756" t="str">
        <f>IF(J7756="natural gas",VLOOKUP(D7756,'Cross-Page Data'!$I$4:$J$13,2,FALSE),IF(J7756="solar",VLOOKUP('Form 923'!D7756,'Cross-Page Data'!$I$14:$J$117,2,FALSE),J7756))</f>
        <v>geothermal</v>
      </c>
      <c r="J7756" t="str">
        <f>VLOOKUP(E7756,'Cross-Page Data'!$D$4:$F$48,3,FALSE)</f>
        <v>geothermal</v>
      </c>
      <c r="K7756" t="b">
        <f t="shared" si="121"/>
        <v>1</v>
      </c>
    </row>
    <row r="7757" spans="1:11">
      <c r="A7757" s="120">
        <v>55992</v>
      </c>
      <c r="B7757" s="121" t="s">
        <v>201</v>
      </c>
      <c r="C7757" s="121" t="s">
        <v>206</v>
      </c>
      <c r="D7757" s="121" t="s">
        <v>128</v>
      </c>
      <c r="E7757" s="121" t="s">
        <v>180</v>
      </c>
      <c r="F7757" s="122">
        <v>4706239</v>
      </c>
      <c r="G7757" s="122">
        <v>528672</v>
      </c>
      <c r="H7757" s="120">
        <v>2019</v>
      </c>
      <c r="I7757" t="str">
        <f>IF(J7757="natural gas",VLOOKUP(D7757,'Cross-Page Data'!$I$4:$J$13,2,FALSE),IF(J7757="solar",VLOOKUP('Form 923'!D7757,'Cross-Page Data'!$I$14:$J$117,2,FALSE),J7757))</f>
        <v>wind</v>
      </c>
      <c r="J7757" t="str">
        <f>VLOOKUP(E7757,'Cross-Page Data'!$D$4:$F$48,3,FALSE)</f>
        <v>wind</v>
      </c>
      <c r="K7757" t="b">
        <f t="shared" si="121"/>
        <v>1</v>
      </c>
    </row>
    <row r="7758" spans="1:11">
      <c r="A7758" s="120">
        <v>55995</v>
      </c>
      <c r="B7758" s="121" t="s">
        <v>201</v>
      </c>
      <c r="C7758" s="121" t="s">
        <v>202</v>
      </c>
      <c r="D7758" s="121" t="s">
        <v>128</v>
      </c>
      <c r="E7758" s="121" t="s">
        <v>180</v>
      </c>
      <c r="F7758" s="122">
        <v>155947</v>
      </c>
      <c r="G7758" s="122">
        <v>17518</v>
      </c>
      <c r="H7758" s="120">
        <v>2019</v>
      </c>
      <c r="I7758" t="str">
        <f>IF(J7758="natural gas",VLOOKUP(D7758,'Cross-Page Data'!$I$4:$J$13,2,FALSE),IF(J7758="solar",VLOOKUP('Form 923'!D7758,'Cross-Page Data'!$I$14:$J$117,2,FALSE),J7758))</f>
        <v>wind</v>
      </c>
      <c r="J7758" t="str">
        <f>VLOOKUP(E7758,'Cross-Page Data'!$D$4:$F$48,3,FALSE)</f>
        <v>wind</v>
      </c>
      <c r="K7758" t="b">
        <f t="shared" si="121"/>
        <v>1</v>
      </c>
    </row>
    <row r="7759" spans="1:11">
      <c r="A7759" s="120">
        <v>55996</v>
      </c>
      <c r="B7759" s="121" t="s">
        <v>201</v>
      </c>
      <c r="C7759" s="121" t="s">
        <v>206</v>
      </c>
      <c r="D7759" s="121" t="s">
        <v>79</v>
      </c>
      <c r="E7759" s="121" t="s">
        <v>70</v>
      </c>
      <c r="F7759" s="122">
        <v>433</v>
      </c>
      <c r="G7759" s="122">
        <v>28.42</v>
      </c>
      <c r="H7759" s="120">
        <v>2019</v>
      </c>
      <c r="I7759" t="str">
        <f>IF(J7759="natural gas",VLOOKUP(D7759,'Cross-Page Data'!$I$4:$J$13,2,FALSE),IF(J7759="solar",VLOOKUP('Form 923'!D7759,'Cross-Page Data'!$I$14:$J$117,2,FALSE),J7759))</f>
        <v>heavy or residual fuel oil</v>
      </c>
      <c r="J7759" t="str">
        <f>VLOOKUP(E7759,'Cross-Page Data'!$D$4:$F$48,3,FALSE)</f>
        <v>heavy or residual fuel oil</v>
      </c>
      <c r="K7759" t="b">
        <f t="shared" si="121"/>
        <v>1</v>
      </c>
    </row>
    <row r="7760" spans="1:11">
      <c r="A7760" s="120">
        <v>55997</v>
      </c>
      <c r="B7760" s="121" t="s">
        <v>201</v>
      </c>
      <c r="C7760" s="121" t="s">
        <v>202</v>
      </c>
      <c r="D7760" s="121" t="s">
        <v>79</v>
      </c>
      <c r="E7760" s="121" t="s">
        <v>70</v>
      </c>
      <c r="F7760" s="122">
        <v>938</v>
      </c>
      <c r="G7760" s="122">
        <v>103.566</v>
      </c>
      <c r="H7760" s="120">
        <v>2019</v>
      </c>
      <c r="I7760" t="str">
        <f>IF(J7760="natural gas",VLOOKUP(D7760,'Cross-Page Data'!$I$4:$J$13,2,FALSE),IF(J7760="solar",VLOOKUP('Form 923'!D7760,'Cross-Page Data'!$I$14:$J$117,2,FALSE),J7760))</f>
        <v>heavy or residual fuel oil</v>
      </c>
      <c r="J7760" t="str">
        <f>VLOOKUP(E7760,'Cross-Page Data'!$D$4:$F$48,3,FALSE)</f>
        <v>heavy or residual fuel oil</v>
      </c>
      <c r="K7760" t="b">
        <f t="shared" si="121"/>
        <v>1</v>
      </c>
    </row>
    <row r="7761" spans="1:11">
      <c r="A7761" s="120">
        <v>55997</v>
      </c>
      <c r="B7761" s="121" t="s">
        <v>201</v>
      </c>
      <c r="C7761" s="121" t="s">
        <v>202</v>
      </c>
      <c r="D7761" s="121" t="s">
        <v>79</v>
      </c>
      <c r="E7761" s="121" t="s">
        <v>38</v>
      </c>
      <c r="F7761" s="122">
        <v>29093</v>
      </c>
      <c r="G7761" s="122">
        <v>3212.434</v>
      </c>
      <c r="H7761" s="120">
        <v>2019</v>
      </c>
      <c r="I7761" t="str">
        <f>IF(J7761="natural gas",VLOOKUP(D7761,'Cross-Page Data'!$I$4:$J$13,2,FALSE),IF(J7761="solar",VLOOKUP('Form 923'!D7761,'Cross-Page Data'!$I$14:$J$117,2,FALSE),J7761))</f>
        <v>natural gas peaker</v>
      </c>
      <c r="J7761" t="str">
        <f>VLOOKUP(E7761,'Cross-Page Data'!$D$4:$F$48,3,FALSE)</f>
        <v>natural gas</v>
      </c>
      <c r="K7761" t="b">
        <f t="shared" si="121"/>
        <v>1</v>
      </c>
    </row>
    <row r="7762" spans="1:11">
      <c r="A7762" s="120">
        <v>55998</v>
      </c>
      <c r="B7762" s="121" t="s">
        <v>201</v>
      </c>
      <c r="C7762" s="121" t="s">
        <v>202</v>
      </c>
      <c r="D7762" s="121" t="s">
        <v>73</v>
      </c>
      <c r="E7762" s="121" t="s">
        <v>70</v>
      </c>
      <c r="F7762" s="122">
        <v>0</v>
      </c>
      <c r="G7762" s="122">
        <v>-262</v>
      </c>
      <c r="H7762" s="120">
        <v>2019</v>
      </c>
      <c r="I7762" t="str">
        <f>IF(J7762="natural gas",VLOOKUP(D7762,'Cross-Page Data'!$I$4:$J$13,2,FALSE),IF(J7762="solar",VLOOKUP('Form 923'!D7762,'Cross-Page Data'!$I$14:$J$117,2,FALSE),J7762))</f>
        <v>heavy or residual fuel oil</v>
      </c>
      <c r="J7762" t="str">
        <f>VLOOKUP(E7762,'Cross-Page Data'!$D$4:$F$48,3,FALSE)</f>
        <v>heavy or residual fuel oil</v>
      </c>
      <c r="K7762" t="b">
        <f t="shared" si="121"/>
        <v>1</v>
      </c>
    </row>
    <row r="7763" spans="1:11">
      <c r="A7763" s="120">
        <v>55998</v>
      </c>
      <c r="B7763" s="121" t="s">
        <v>201</v>
      </c>
      <c r="C7763" s="121" t="s">
        <v>202</v>
      </c>
      <c r="D7763" s="121" t="s">
        <v>79</v>
      </c>
      <c r="E7763" s="121" t="s">
        <v>70</v>
      </c>
      <c r="F7763" s="122">
        <v>0</v>
      </c>
      <c r="G7763" s="122">
        <v>-53</v>
      </c>
      <c r="H7763" s="120">
        <v>2019</v>
      </c>
      <c r="I7763" t="str">
        <f>IF(J7763="natural gas",VLOOKUP(D7763,'Cross-Page Data'!$I$4:$J$13,2,FALSE),IF(J7763="solar",VLOOKUP('Form 923'!D7763,'Cross-Page Data'!$I$14:$J$117,2,FALSE),J7763))</f>
        <v>heavy or residual fuel oil</v>
      </c>
      <c r="J7763" t="str">
        <f>VLOOKUP(E7763,'Cross-Page Data'!$D$4:$F$48,3,FALSE)</f>
        <v>heavy or residual fuel oil</v>
      </c>
      <c r="K7763" t="b">
        <f t="shared" si="121"/>
        <v>1</v>
      </c>
    </row>
    <row r="7764" spans="1:11">
      <c r="A7764" s="120">
        <v>56001</v>
      </c>
      <c r="B7764" s="121" t="s">
        <v>201</v>
      </c>
      <c r="C7764" s="121" t="s">
        <v>206</v>
      </c>
      <c r="D7764" s="121" t="s">
        <v>128</v>
      </c>
      <c r="E7764" s="121" t="s">
        <v>180</v>
      </c>
      <c r="F7764" s="122">
        <v>1141887</v>
      </c>
      <c r="G7764" s="122">
        <v>128273</v>
      </c>
      <c r="H7764" s="120">
        <v>2019</v>
      </c>
      <c r="I7764" t="str">
        <f>IF(J7764="natural gas",VLOOKUP(D7764,'Cross-Page Data'!$I$4:$J$13,2,FALSE),IF(J7764="solar",VLOOKUP('Form 923'!D7764,'Cross-Page Data'!$I$14:$J$117,2,FALSE),J7764))</f>
        <v>wind</v>
      </c>
      <c r="J7764" t="str">
        <f>VLOOKUP(E7764,'Cross-Page Data'!$D$4:$F$48,3,FALSE)</f>
        <v>wind</v>
      </c>
      <c r="K7764" t="b">
        <f t="shared" si="121"/>
        <v>1</v>
      </c>
    </row>
    <row r="7765" spans="1:11">
      <c r="A7765" s="120">
        <v>56002</v>
      </c>
      <c r="B7765" s="121" t="s">
        <v>201</v>
      </c>
      <c r="C7765" s="121" t="s">
        <v>206</v>
      </c>
      <c r="D7765" s="121" t="s">
        <v>128</v>
      </c>
      <c r="E7765" s="121" t="s">
        <v>180</v>
      </c>
      <c r="F7765" s="122">
        <v>61220</v>
      </c>
      <c r="G7765" s="122">
        <v>6877</v>
      </c>
      <c r="H7765" s="120">
        <v>2019</v>
      </c>
      <c r="I7765" t="str">
        <f>IF(J7765="natural gas",VLOOKUP(D7765,'Cross-Page Data'!$I$4:$J$13,2,FALSE),IF(J7765="solar",VLOOKUP('Form 923'!D7765,'Cross-Page Data'!$I$14:$J$117,2,FALSE),J7765))</f>
        <v>wind</v>
      </c>
      <c r="J7765" t="str">
        <f>VLOOKUP(E7765,'Cross-Page Data'!$D$4:$F$48,3,FALSE)</f>
        <v>wind</v>
      </c>
      <c r="K7765" t="b">
        <f t="shared" si="121"/>
        <v>1</v>
      </c>
    </row>
    <row r="7766" spans="1:11">
      <c r="A7766" s="120">
        <v>56004</v>
      </c>
      <c r="B7766" s="121" t="s">
        <v>201</v>
      </c>
      <c r="C7766" s="121" t="s">
        <v>202</v>
      </c>
      <c r="D7766" s="121" t="s">
        <v>73</v>
      </c>
      <c r="E7766" s="121" t="s">
        <v>70</v>
      </c>
      <c r="F7766" s="122">
        <v>5144</v>
      </c>
      <c r="G7766" s="122">
        <v>321.44</v>
      </c>
      <c r="H7766" s="120">
        <v>2019</v>
      </c>
      <c r="I7766" t="str">
        <f>IF(J7766="natural gas",VLOOKUP(D7766,'Cross-Page Data'!$I$4:$J$13,2,FALSE),IF(J7766="solar",VLOOKUP('Form 923'!D7766,'Cross-Page Data'!$I$14:$J$117,2,FALSE),J7766))</f>
        <v>heavy or residual fuel oil</v>
      </c>
      <c r="J7766" t="str">
        <f>VLOOKUP(E7766,'Cross-Page Data'!$D$4:$F$48,3,FALSE)</f>
        <v>heavy or residual fuel oil</v>
      </c>
      <c r="K7766" t="b">
        <f t="shared" si="121"/>
        <v>1</v>
      </c>
    </row>
    <row r="7767" spans="1:11">
      <c r="A7767" s="120">
        <v>56004</v>
      </c>
      <c r="B7767" s="121" t="s">
        <v>201</v>
      </c>
      <c r="C7767" s="121" t="s">
        <v>202</v>
      </c>
      <c r="D7767" s="121" t="s">
        <v>79</v>
      </c>
      <c r="E7767" s="121" t="s">
        <v>70</v>
      </c>
      <c r="F7767" s="122">
        <v>3067</v>
      </c>
      <c r="G7767" s="122">
        <v>294</v>
      </c>
      <c r="H7767" s="120">
        <v>2019</v>
      </c>
      <c r="I7767" t="str">
        <f>IF(J7767="natural gas",VLOOKUP(D7767,'Cross-Page Data'!$I$4:$J$13,2,FALSE),IF(J7767="solar",VLOOKUP('Form 923'!D7767,'Cross-Page Data'!$I$14:$J$117,2,FALSE),J7767))</f>
        <v>heavy or residual fuel oil</v>
      </c>
      <c r="J7767" t="str">
        <f>VLOOKUP(E7767,'Cross-Page Data'!$D$4:$F$48,3,FALSE)</f>
        <v>heavy or residual fuel oil</v>
      </c>
      <c r="K7767" t="b">
        <f t="shared" si="121"/>
        <v>1</v>
      </c>
    </row>
    <row r="7768" spans="1:11">
      <c r="A7768" s="120">
        <v>56005</v>
      </c>
      <c r="B7768" s="121" t="s">
        <v>201</v>
      </c>
      <c r="C7768" s="121" t="s">
        <v>202</v>
      </c>
      <c r="D7768" s="121" t="s">
        <v>73</v>
      </c>
      <c r="E7768" s="121" t="s">
        <v>70</v>
      </c>
      <c r="F7768" s="122">
        <v>5023</v>
      </c>
      <c r="G7768" s="122">
        <v>313.6</v>
      </c>
      <c r="H7768" s="120">
        <v>2019</v>
      </c>
      <c r="I7768" t="str">
        <f>IF(J7768="natural gas",VLOOKUP(D7768,'Cross-Page Data'!$I$4:$J$13,2,FALSE),IF(J7768="solar",VLOOKUP('Form 923'!D7768,'Cross-Page Data'!$I$14:$J$117,2,FALSE),J7768))</f>
        <v>heavy or residual fuel oil</v>
      </c>
      <c r="J7768" t="str">
        <f>VLOOKUP(E7768,'Cross-Page Data'!$D$4:$F$48,3,FALSE)</f>
        <v>heavy or residual fuel oil</v>
      </c>
      <c r="K7768" t="b">
        <f t="shared" si="121"/>
        <v>1</v>
      </c>
    </row>
    <row r="7769" spans="1:11">
      <c r="A7769" s="120">
        <v>56005</v>
      </c>
      <c r="B7769" s="121" t="s">
        <v>201</v>
      </c>
      <c r="C7769" s="121" t="s">
        <v>202</v>
      </c>
      <c r="D7769" s="121" t="s">
        <v>79</v>
      </c>
      <c r="E7769" s="121" t="s">
        <v>70</v>
      </c>
      <c r="F7769" s="122">
        <v>1177</v>
      </c>
      <c r="G7769" s="122">
        <v>113.68</v>
      </c>
      <c r="H7769" s="120">
        <v>2019</v>
      </c>
      <c r="I7769" t="str">
        <f>IF(J7769="natural gas",VLOOKUP(D7769,'Cross-Page Data'!$I$4:$J$13,2,FALSE),IF(J7769="solar",VLOOKUP('Form 923'!D7769,'Cross-Page Data'!$I$14:$J$117,2,FALSE),J7769))</f>
        <v>heavy or residual fuel oil</v>
      </c>
      <c r="J7769" t="str">
        <f>VLOOKUP(E7769,'Cross-Page Data'!$D$4:$F$48,3,FALSE)</f>
        <v>heavy or residual fuel oil</v>
      </c>
      <c r="K7769" t="b">
        <f t="shared" si="121"/>
        <v>1</v>
      </c>
    </row>
    <row r="7770" spans="1:11">
      <c r="A7770" s="120">
        <v>56010</v>
      </c>
      <c r="B7770" s="121" t="s">
        <v>201</v>
      </c>
      <c r="C7770" s="121" t="s">
        <v>206</v>
      </c>
      <c r="D7770" s="121" t="s">
        <v>128</v>
      </c>
      <c r="E7770" s="121" t="s">
        <v>180</v>
      </c>
      <c r="F7770" s="122">
        <v>1782083</v>
      </c>
      <c r="G7770" s="122">
        <v>200189</v>
      </c>
      <c r="H7770" s="120">
        <v>2019</v>
      </c>
      <c r="I7770" t="str">
        <f>IF(J7770="natural gas",VLOOKUP(D7770,'Cross-Page Data'!$I$4:$J$13,2,FALSE),IF(J7770="solar",VLOOKUP('Form 923'!D7770,'Cross-Page Data'!$I$14:$J$117,2,FALSE),J7770))</f>
        <v>wind</v>
      </c>
      <c r="J7770" t="str">
        <f>VLOOKUP(E7770,'Cross-Page Data'!$D$4:$F$48,3,FALSE)</f>
        <v>wind</v>
      </c>
      <c r="K7770" t="b">
        <f t="shared" si="121"/>
        <v>1</v>
      </c>
    </row>
    <row r="7771" spans="1:11">
      <c r="A7771" s="120">
        <v>56011</v>
      </c>
      <c r="B7771" s="121" t="s">
        <v>201</v>
      </c>
      <c r="C7771" s="121" t="s">
        <v>206</v>
      </c>
      <c r="D7771" s="121" t="s">
        <v>128</v>
      </c>
      <c r="E7771" s="121" t="s">
        <v>180</v>
      </c>
      <c r="F7771" s="122">
        <v>994157</v>
      </c>
      <c r="G7771" s="122">
        <v>111678</v>
      </c>
      <c r="H7771" s="120">
        <v>2019</v>
      </c>
      <c r="I7771" t="str">
        <f>IF(J7771="natural gas",VLOOKUP(D7771,'Cross-Page Data'!$I$4:$J$13,2,FALSE),IF(J7771="solar",VLOOKUP('Form 923'!D7771,'Cross-Page Data'!$I$14:$J$117,2,FALSE),J7771))</f>
        <v>wind</v>
      </c>
      <c r="J7771" t="str">
        <f>VLOOKUP(E7771,'Cross-Page Data'!$D$4:$F$48,3,FALSE)</f>
        <v>wind</v>
      </c>
      <c r="K7771" t="b">
        <f t="shared" si="121"/>
        <v>1</v>
      </c>
    </row>
    <row r="7772" spans="1:11">
      <c r="A7772" s="120">
        <v>56012</v>
      </c>
      <c r="B7772" s="121" t="s">
        <v>201</v>
      </c>
      <c r="C7772" s="121" t="s">
        <v>206</v>
      </c>
      <c r="D7772" s="121" t="s">
        <v>128</v>
      </c>
      <c r="E7772" s="121" t="s">
        <v>180</v>
      </c>
      <c r="F7772" s="122">
        <v>1268054</v>
      </c>
      <c r="G7772" s="122">
        <v>142446</v>
      </c>
      <c r="H7772" s="120">
        <v>2019</v>
      </c>
      <c r="I7772" t="str">
        <f>IF(J7772="natural gas",VLOOKUP(D7772,'Cross-Page Data'!$I$4:$J$13,2,FALSE),IF(J7772="solar",VLOOKUP('Form 923'!D7772,'Cross-Page Data'!$I$14:$J$117,2,FALSE),J7772))</f>
        <v>wind</v>
      </c>
      <c r="J7772" t="str">
        <f>VLOOKUP(E7772,'Cross-Page Data'!$D$4:$F$48,3,FALSE)</f>
        <v>wind</v>
      </c>
      <c r="K7772" t="b">
        <f t="shared" si="121"/>
        <v>1</v>
      </c>
    </row>
    <row r="7773" spans="1:11">
      <c r="A7773" s="120">
        <v>56015</v>
      </c>
      <c r="B7773" s="121" t="s">
        <v>201</v>
      </c>
      <c r="C7773" s="121" t="s">
        <v>206</v>
      </c>
      <c r="D7773" s="121" t="s">
        <v>73</v>
      </c>
      <c r="E7773" s="121" t="s">
        <v>70</v>
      </c>
      <c r="F7773" s="122">
        <v>151</v>
      </c>
      <c r="G7773" s="122">
        <v>0</v>
      </c>
      <c r="H7773" s="120">
        <v>2019</v>
      </c>
      <c r="I7773" t="str">
        <f>IF(J7773="natural gas",VLOOKUP(D7773,'Cross-Page Data'!$I$4:$J$13,2,FALSE),IF(J7773="solar",VLOOKUP('Form 923'!D7773,'Cross-Page Data'!$I$14:$J$117,2,FALSE),J7773))</f>
        <v>heavy or residual fuel oil</v>
      </c>
      <c r="J7773" t="str">
        <f>VLOOKUP(E7773,'Cross-Page Data'!$D$4:$F$48,3,FALSE)</f>
        <v>heavy or residual fuel oil</v>
      </c>
      <c r="K7773" t="b">
        <f t="shared" si="121"/>
        <v>1</v>
      </c>
    </row>
    <row r="7774" ht="25.5" spans="1:11">
      <c r="A7774" s="120">
        <v>56016</v>
      </c>
      <c r="B7774" s="121" t="s">
        <v>201</v>
      </c>
      <c r="C7774" s="121" t="s">
        <v>207</v>
      </c>
      <c r="D7774" s="121" t="s">
        <v>79</v>
      </c>
      <c r="E7774" s="121" t="s">
        <v>70</v>
      </c>
      <c r="F7774" s="122">
        <v>2068</v>
      </c>
      <c r="G7774" s="122">
        <v>149.886</v>
      </c>
      <c r="H7774" s="120">
        <v>2019</v>
      </c>
      <c r="I7774" t="str">
        <f>IF(J7774="natural gas",VLOOKUP(D7774,'Cross-Page Data'!$I$4:$J$13,2,FALSE),IF(J7774="solar",VLOOKUP('Form 923'!D7774,'Cross-Page Data'!$I$14:$J$117,2,FALSE),J7774))</f>
        <v>heavy or residual fuel oil</v>
      </c>
      <c r="J7774" t="str">
        <f>VLOOKUP(E7774,'Cross-Page Data'!$D$4:$F$48,3,FALSE)</f>
        <v>heavy or residual fuel oil</v>
      </c>
      <c r="K7774" t="b">
        <f t="shared" si="121"/>
        <v>0</v>
      </c>
    </row>
    <row r="7775" ht="25.5" spans="1:11">
      <c r="A7775" s="120">
        <v>56016</v>
      </c>
      <c r="B7775" s="121" t="s">
        <v>201</v>
      </c>
      <c r="C7775" s="121" t="s">
        <v>207</v>
      </c>
      <c r="D7775" s="121" t="s">
        <v>79</v>
      </c>
      <c r="E7775" s="121" t="s">
        <v>38</v>
      </c>
      <c r="F7775" s="122">
        <v>3246</v>
      </c>
      <c r="G7775" s="122">
        <v>239.114</v>
      </c>
      <c r="H7775" s="120">
        <v>2019</v>
      </c>
      <c r="I7775" t="str">
        <f>IF(J7775="natural gas",VLOOKUP(D7775,'Cross-Page Data'!$I$4:$J$13,2,FALSE),IF(J7775="solar",VLOOKUP('Form 923'!D7775,'Cross-Page Data'!$I$14:$J$117,2,FALSE),J7775))</f>
        <v>natural gas peaker</v>
      </c>
      <c r="J7775" t="str">
        <f>VLOOKUP(E7775,'Cross-Page Data'!$D$4:$F$48,3,FALSE)</f>
        <v>natural gas</v>
      </c>
      <c r="K7775" t="b">
        <f t="shared" si="121"/>
        <v>0</v>
      </c>
    </row>
    <row r="7776" spans="1:11">
      <c r="A7776" s="120">
        <v>56018</v>
      </c>
      <c r="B7776" s="121" t="s">
        <v>201</v>
      </c>
      <c r="C7776" s="121" t="s">
        <v>202</v>
      </c>
      <c r="D7776" s="121" t="s">
        <v>73</v>
      </c>
      <c r="E7776" s="121" t="s">
        <v>38</v>
      </c>
      <c r="F7776" s="122">
        <v>539076</v>
      </c>
      <c r="G7776" s="122">
        <v>53719</v>
      </c>
      <c r="H7776" s="120">
        <v>2019</v>
      </c>
      <c r="I7776" t="str">
        <f>IF(J7776="natural gas",VLOOKUP(D7776,'Cross-Page Data'!$I$4:$J$13,2,FALSE),IF(J7776="solar",VLOOKUP('Form 923'!D7776,'Cross-Page Data'!$I$14:$J$117,2,FALSE),J7776))</f>
        <v>natural gas peaker</v>
      </c>
      <c r="J7776" t="str">
        <f>VLOOKUP(E7776,'Cross-Page Data'!$D$4:$F$48,3,FALSE)</f>
        <v>natural gas</v>
      </c>
      <c r="K7776" t="b">
        <f t="shared" si="121"/>
        <v>1</v>
      </c>
    </row>
    <row r="7777" spans="1:11">
      <c r="A7777" s="120">
        <v>56022</v>
      </c>
      <c r="B7777" s="121" t="s">
        <v>201</v>
      </c>
      <c r="C7777" s="121" t="s">
        <v>202</v>
      </c>
      <c r="D7777" s="121" t="s">
        <v>79</v>
      </c>
      <c r="E7777" s="121" t="s">
        <v>70</v>
      </c>
      <c r="F7777" s="122">
        <v>0</v>
      </c>
      <c r="G7777" s="122">
        <v>0</v>
      </c>
      <c r="H7777" s="120">
        <v>2019</v>
      </c>
      <c r="I7777" t="str">
        <f>IF(J7777="natural gas",VLOOKUP(D7777,'Cross-Page Data'!$I$4:$J$13,2,FALSE),IF(J7777="solar",VLOOKUP('Form 923'!D7777,'Cross-Page Data'!$I$14:$J$117,2,FALSE),J7777))</f>
        <v>heavy or residual fuel oil</v>
      </c>
      <c r="J7777" t="str">
        <f>VLOOKUP(E7777,'Cross-Page Data'!$D$4:$F$48,3,FALSE)</f>
        <v>heavy or residual fuel oil</v>
      </c>
      <c r="K7777" t="b">
        <f t="shared" si="121"/>
        <v>1</v>
      </c>
    </row>
    <row r="7778" spans="1:11">
      <c r="A7778" s="120">
        <v>56025</v>
      </c>
      <c r="B7778" s="121" t="s">
        <v>201</v>
      </c>
      <c r="C7778" s="121" t="s">
        <v>202</v>
      </c>
      <c r="D7778" s="121" t="s">
        <v>79</v>
      </c>
      <c r="E7778" s="121" t="s">
        <v>70</v>
      </c>
      <c r="F7778" s="122">
        <v>306</v>
      </c>
      <c r="G7778" s="122">
        <v>-142</v>
      </c>
      <c r="H7778" s="120">
        <v>2019</v>
      </c>
      <c r="I7778" t="str">
        <f>IF(J7778="natural gas",VLOOKUP(D7778,'Cross-Page Data'!$I$4:$J$13,2,FALSE),IF(J7778="solar",VLOOKUP('Form 923'!D7778,'Cross-Page Data'!$I$14:$J$117,2,FALSE),J7778))</f>
        <v>heavy or residual fuel oil</v>
      </c>
      <c r="J7778" t="str">
        <f>VLOOKUP(E7778,'Cross-Page Data'!$D$4:$F$48,3,FALSE)</f>
        <v>heavy or residual fuel oil</v>
      </c>
      <c r="K7778" t="b">
        <f t="shared" si="121"/>
        <v>1</v>
      </c>
    </row>
    <row r="7779" spans="1:11">
      <c r="A7779" s="120">
        <v>56026</v>
      </c>
      <c r="B7779" s="121" t="s">
        <v>201</v>
      </c>
      <c r="C7779" s="121" t="s">
        <v>202</v>
      </c>
      <c r="D7779" s="121" t="s">
        <v>39</v>
      </c>
      <c r="E7779" s="121" t="s">
        <v>38</v>
      </c>
      <c r="F7779" s="122">
        <v>40864</v>
      </c>
      <c r="G7779" s="122">
        <v>146918</v>
      </c>
      <c r="H7779" s="120">
        <v>2019</v>
      </c>
      <c r="I7779" t="str">
        <f>IF(J7779="natural gas",VLOOKUP(D7779,'Cross-Page Data'!$I$4:$J$13,2,FALSE),IF(J7779="solar",VLOOKUP('Form 923'!D7779,'Cross-Page Data'!$I$14:$J$117,2,FALSE),J7779))</f>
        <v>natural gas nonpeaker - preexisting nonretiring</v>
      </c>
      <c r="J7779" t="str">
        <f>VLOOKUP(E7779,'Cross-Page Data'!$D$4:$F$48,3,FALSE)</f>
        <v>natural gas</v>
      </c>
      <c r="K7779" t="b">
        <f t="shared" si="121"/>
        <v>1</v>
      </c>
    </row>
    <row r="7780" spans="1:11">
      <c r="A7780" s="120">
        <v>56026</v>
      </c>
      <c r="B7780" s="121" t="s">
        <v>201</v>
      </c>
      <c r="C7780" s="121" t="s">
        <v>202</v>
      </c>
      <c r="D7780" s="121" t="s">
        <v>61</v>
      </c>
      <c r="E7780" s="121" t="s">
        <v>38</v>
      </c>
      <c r="F7780" s="122">
        <v>5625719</v>
      </c>
      <c r="G7780" s="122">
        <v>512155</v>
      </c>
      <c r="H7780" s="120">
        <v>2019</v>
      </c>
      <c r="I7780" t="str">
        <f>IF(J7780="natural gas",VLOOKUP(D7780,'Cross-Page Data'!$I$4:$J$13,2,FALSE),IF(J7780="solar",VLOOKUP('Form 923'!D7780,'Cross-Page Data'!$I$14:$J$117,2,FALSE),J7780))</f>
        <v>natural gas nonpeaker - preexisting nonretiring</v>
      </c>
      <c r="J7780" t="str">
        <f>VLOOKUP(E7780,'Cross-Page Data'!$D$4:$F$48,3,FALSE)</f>
        <v>natural gas</v>
      </c>
      <c r="K7780" t="b">
        <f t="shared" si="121"/>
        <v>1</v>
      </c>
    </row>
    <row r="7781" spans="1:11">
      <c r="A7781" s="120">
        <v>56031</v>
      </c>
      <c r="B7781" s="121" t="s">
        <v>201</v>
      </c>
      <c r="C7781" s="121" t="s">
        <v>202</v>
      </c>
      <c r="D7781" s="121" t="s">
        <v>39</v>
      </c>
      <c r="E7781" s="121" t="s">
        <v>70</v>
      </c>
      <c r="F7781" s="122">
        <v>0</v>
      </c>
      <c r="G7781" s="122">
        <v>0</v>
      </c>
      <c r="H7781" s="120">
        <v>2019</v>
      </c>
      <c r="I7781" t="str">
        <f>IF(J7781="natural gas",VLOOKUP(D7781,'Cross-Page Data'!$I$4:$J$13,2,FALSE),IF(J7781="solar",VLOOKUP('Form 923'!D7781,'Cross-Page Data'!$I$14:$J$117,2,FALSE),J7781))</f>
        <v>heavy or residual fuel oil</v>
      </c>
      <c r="J7781" t="str">
        <f>VLOOKUP(E7781,'Cross-Page Data'!$D$4:$F$48,3,FALSE)</f>
        <v>heavy or residual fuel oil</v>
      </c>
      <c r="K7781" t="b">
        <f t="shared" si="121"/>
        <v>1</v>
      </c>
    </row>
    <row r="7782" spans="1:11">
      <c r="A7782" s="120">
        <v>56031</v>
      </c>
      <c r="B7782" s="121" t="s">
        <v>201</v>
      </c>
      <c r="C7782" s="121" t="s">
        <v>202</v>
      </c>
      <c r="D7782" s="121" t="s">
        <v>39</v>
      </c>
      <c r="E7782" s="121" t="s">
        <v>38</v>
      </c>
      <c r="F7782" s="122">
        <v>1491360</v>
      </c>
      <c r="G7782" s="122">
        <v>1605157</v>
      </c>
      <c r="H7782" s="120">
        <v>2019</v>
      </c>
      <c r="I7782" t="str">
        <f>IF(J7782="natural gas",VLOOKUP(D7782,'Cross-Page Data'!$I$4:$J$13,2,FALSE),IF(J7782="solar",VLOOKUP('Form 923'!D7782,'Cross-Page Data'!$I$14:$J$117,2,FALSE),J7782))</f>
        <v>natural gas nonpeaker - preexisting nonretiring</v>
      </c>
      <c r="J7782" t="str">
        <f>VLOOKUP(E7782,'Cross-Page Data'!$D$4:$F$48,3,FALSE)</f>
        <v>natural gas</v>
      </c>
      <c r="K7782" t="b">
        <f t="shared" si="121"/>
        <v>1</v>
      </c>
    </row>
    <row r="7783" spans="1:11">
      <c r="A7783" s="120">
        <v>56031</v>
      </c>
      <c r="B7783" s="121" t="s">
        <v>201</v>
      </c>
      <c r="C7783" s="121" t="s">
        <v>202</v>
      </c>
      <c r="D7783" s="121" t="s">
        <v>61</v>
      </c>
      <c r="E7783" s="121" t="s">
        <v>70</v>
      </c>
      <c r="F7783" s="122">
        <v>0</v>
      </c>
      <c r="G7783" s="122">
        <v>0</v>
      </c>
      <c r="H7783" s="120">
        <v>2019</v>
      </c>
      <c r="I7783" t="str">
        <f>IF(J7783="natural gas",VLOOKUP(D7783,'Cross-Page Data'!$I$4:$J$13,2,FALSE),IF(J7783="solar",VLOOKUP('Form 923'!D7783,'Cross-Page Data'!$I$14:$J$117,2,FALSE),J7783))</f>
        <v>heavy or residual fuel oil</v>
      </c>
      <c r="J7783" t="str">
        <f>VLOOKUP(E7783,'Cross-Page Data'!$D$4:$F$48,3,FALSE)</f>
        <v>heavy or residual fuel oil</v>
      </c>
      <c r="K7783" t="b">
        <f t="shared" si="121"/>
        <v>1</v>
      </c>
    </row>
    <row r="7784" spans="1:11">
      <c r="A7784" s="120">
        <v>56031</v>
      </c>
      <c r="B7784" s="121" t="s">
        <v>201</v>
      </c>
      <c r="C7784" s="121" t="s">
        <v>202</v>
      </c>
      <c r="D7784" s="121" t="s">
        <v>61</v>
      </c>
      <c r="E7784" s="121" t="s">
        <v>38</v>
      </c>
      <c r="F7784" s="122">
        <v>28217141</v>
      </c>
      <c r="G7784" s="122">
        <v>2705945</v>
      </c>
      <c r="H7784" s="120">
        <v>2019</v>
      </c>
      <c r="I7784" t="str">
        <f>IF(J7784="natural gas",VLOOKUP(D7784,'Cross-Page Data'!$I$4:$J$13,2,FALSE),IF(J7784="solar",VLOOKUP('Form 923'!D7784,'Cross-Page Data'!$I$14:$J$117,2,FALSE),J7784))</f>
        <v>natural gas nonpeaker - preexisting nonretiring</v>
      </c>
      <c r="J7784" t="str">
        <f>VLOOKUP(E7784,'Cross-Page Data'!$D$4:$F$48,3,FALSE)</f>
        <v>natural gas</v>
      </c>
      <c r="K7784" t="b">
        <f t="shared" si="121"/>
        <v>1</v>
      </c>
    </row>
    <row r="7785" spans="1:11">
      <c r="A7785" s="120">
        <v>56032</v>
      </c>
      <c r="B7785" s="121" t="s">
        <v>201</v>
      </c>
      <c r="C7785" s="121" t="s">
        <v>206</v>
      </c>
      <c r="D7785" s="121" t="s">
        <v>73</v>
      </c>
      <c r="E7785" s="121" t="s">
        <v>86</v>
      </c>
      <c r="F7785" s="122">
        <v>661</v>
      </c>
      <c r="G7785" s="122">
        <v>61.453</v>
      </c>
      <c r="H7785" s="120">
        <v>2019</v>
      </c>
      <c r="I7785" t="str">
        <f>IF(J7785="natural gas",VLOOKUP(D7785,'Cross-Page Data'!$I$4:$J$13,2,FALSE),IF(J7785="solar",VLOOKUP('Form 923'!D7785,'Cross-Page Data'!$I$14:$J$117,2,FALSE),J7785))</f>
        <v>other</v>
      </c>
      <c r="J7785" t="str">
        <f>VLOOKUP(E7785,'Cross-Page Data'!$D$4:$F$48,3,FALSE)</f>
        <v>other</v>
      </c>
      <c r="K7785" t="b">
        <f t="shared" si="121"/>
        <v>1</v>
      </c>
    </row>
    <row r="7786" spans="1:11">
      <c r="A7786" s="120">
        <v>56032</v>
      </c>
      <c r="B7786" s="121" t="s">
        <v>201</v>
      </c>
      <c r="C7786" s="121" t="s">
        <v>206</v>
      </c>
      <c r="D7786" s="121" t="s">
        <v>73</v>
      </c>
      <c r="E7786" s="121" t="s">
        <v>38</v>
      </c>
      <c r="F7786" s="122">
        <v>428541</v>
      </c>
      <c r="G7786" s="122">
        <v>39853.547</v>
      </c>
      <c r="H7786" s="120">
        <v>2019</v>
      </c>
      <c r="I7786" t="str">
        <f>IF(J7786="natural gas",VLOOKUP(D7786,'Cross-Page Data'!$I$4:$J$13,2,FALSE),IF(J7786="solar",VLOOKUP('Form 923'!D7786,'Cross-Page Data'!$I$14:$J$117,2,FALSE),J7786))</f>
        <v>natural gas peaker</v>
      </c>
      <c r="J7786" t="str">
        <f>VLOOKUP(E7786,'Cross-Page Data'!$D$4:$F$48,3,FALSE)</f>
        <v>natural gas</v>
      </c>
      <c r="K7786" t="b">
        <f t="shared" si="121"/>
        <v>1</v>
      </c>
    </row>
    <row r="7787" spans="1:11">
      <c r="A7787" s="120">
        <v>56035</v>
      </c>
      <c r="B7787" s="121" t="s">
        <v>205</v>
      </c>
      <c r="C7787" s="121" t="s">
        <v>208</v>
      </c>
      <c r="D7787" s="121" t="s">
        <v>79</v>
      </c>
      <c r="E7787" s="121" t="s">
        <v>70</v>
      </c>
      <c r="F7787" s="122">
        <v>2644</v>
      </c>
      <c r="G7787" s="122">
        <v>310</v>
      </c>
      <c r="H7787" s="120">
        <v>2019</v>
      </c>
      <c r="I7787" t="str">
        <f>IF(J7787="natural gas",VLOOKUP(D7787,'Cross-Page Data'!$I$4:$J$13,2,FALSE),IF(J7787="solar",VLOOKUP('Form 923'!D7787,'Cross-Page Data'!$I$14:$J$117,2,FALSE),J7787))</f>
        <v>heavy or residual fuel oil</v>
      </c>
      <c r="J7787" t="str">
        <f>VLOOKUP(E7787,'Cross-Page Data'!$D$4:$F$48,3,FALSE)</f>
        <v>heavy or residual fuel oil</v>
      </c>
      <c r="K7787" t="b">
        <f t="shared" si="121"/>
        <v>0</v>
      </c>
    </row>
    <row r="7788" ht="25.5" spans="1:11">
      <c r="A7788" s="120">
        <v>56036</v>
      </c>
      <c r="B7788" s="121" t="s">
        <v>205</v>
      </c>
      <c r="C7788" s="121" t="s">
        <v>210</v>
      </c>
      <c r="D7788" s="121" t="s">
        <v>79</v>
      </c>
      <c r="E7788" s="121" t="s">
        <v>70</v>
      </c>
      <c r="F7788" s="122">
        <v>1313</v>
      </c>
      <c r="G7788" s="122">
        <v>228.23</v>
      </c>
      <c r="H7788" s="120">
        <v>2019</v>
      </c>
      <c r="I7788" t="str">
        <f>IF(J7788="natural gas",VLOOKUP(D7788,'Cross-Page Data'!$I$4:$J$13,2,FALSE),IF(J7788="solar",VLOOKUP('Form 923'!D7788,'Cross-Page Data'!$I$14:$J$117,2,FALSE),J7788))</f>
        <v>heavy or residual fuel oil</v>
      </c>
      <c r="J7788" t="str">
        <f>VLOOKUP(E7788,'Cross-Page Data'!$D$4:$F$48,3,FALSE)</f>
        <v>heavy or residual fuel oil</v>
      </c>
      <c r="K7788" t="b">
        <f t="shared" si="121"/>
        <v>0</v>
      </c>
    </row>
    <row r="7789" ht="25.5" spans="1:11">
      <c r="A7789" s="120">
        <v>56036</v>
      </c>
      <c r="B7789" s="121" t="s">
        <v>205</v>
      </c>
      <c r="C7789" s="121" t="s">
        <v>210</v>
      </c>
      <c r="D7789" s="121" t="s">
        <v>79</v>
      </c>
      <c r="E7789" s="121" t="s">
        <v>38</v>
      </c>
      <c r="F7789" s="122">
        <v>0</v>
      </c>
      <c r="G7789" s="122">
        <v>0</v>
      </c>
      <c r="H7789" s="120">
        <v>2019</v>
      </c>
      <c r="I7789" t="str">
        <f>IF(J7789="natural gas",VLOOKUP(D7789,'Cross-Page Data'!$I$4:$J$13,2,FALSE),IF(J7789="solar",VLOOKUP('Form 923'!D7789,'Cross-Page Data'!$I$14:$J$117,2,FALSE),J7789))</f>
        <v>natural gas peaker</v>
      </c>
      <c r="J7789" t="str">
        <f>VLOOKUP(E7789,'Cross-Page Data'!$D$4:$F$48,3,FALSE)</f>
        <v>natural gas</v>
      </c>
      <c r="K7789" t="b">
        <f t="shared" si="121"/>
        <v>0</v>
      </c>
    </row>
    <row r="7790" ht="25.5" spans="1:11">
      <c r="A7790" s="120">
        <v>56036</v>
      </c>
      <c r="B7790" s="121" t="s">
        <v>205</v>
      </c>
      <c r="C7790" s="121" t="s">
        <v>210</v>
      </c>
      <c r="D7790" s="121" t="s">
        <v>79</v>
      </c>
      <c r="E7790" s="121" t="s">
        <v>130</v>
      </c>
      <c r="F7790" s="122">
        <v>119353</v>
      </c>
      <c r="G7790" s="122">
        <v>20736.77</v>
      </c>
      <c r="H7790" s="120">
        <v>2019</v>
      </c>
      <c r="I7790" t="str">
        <f>IF(J7790="natural gas",VLOOKUP(D7790,'Cross-Page Data'!$I$4:$J$13,2,FALSE),IF(J7790="solar",VLOOKUP('Form 923'!D7790,'Cross-Page Data'!$I$14:$J$117,2,FALSE),J7790))</f>
        <v>biomass</v>
      </c>
      <c r="J7790" t="str">
        <f>VLOOKUP(E7790,'Cross-Page Data'!$D$4:$F$48,3,FALSE)</f>
        <v>biomass</v>
      </c>
      <c r="K7790" t="b">
        <f t="shared" si="121"/>
        <v>0</v>
      </c>
    </row>
    <row r="7791" spans="1:11">
      <c r="A7791" s="120">
        <v>56038</v>
      </c>
      <c r="B7791" s="121" t="s">
        <v>205</v>
      </c>
      <c r="C7791" s="121" t="s">
        <v>208</v>
      </c>
      <c r="D7791" s="121" t="s">
        <v>73</v>
      </c>
      <c r="E7791" s="121" t="s">
        <v>70</v>
      </c>
      <c r="F7791" s="122">
        <v>1079</v>
      </c>
      <c r="G7791" s="122">
        <v>275.324</v>
      </c>
      <c r="H7791" s="120">
        <v>2019</v>
      </c>
      <c r="I7791" t="str">
        <f>IF(J7791="natural gas",VLOOKUP(D7791,'Cross-Page Data'!$I$4:$J$13,2,FALSE),IF(J7791="solar",VLOOKUP('Form 923'!D7791,'Cross-Page Data'!$I$14:$J$117,2,FALSE),J7791))</f>
        <v>heavy or residual fuel oil</v>
      </c>
      <c r="J7791" t="str">
        <f>VLOOKUP(E7791,'Cross-Page Data'!$D$4:$F$48,3,FALSE)</f>
        <v>heavy or residual fuel oil</v>
      </c>
      <c r="K7791" t="b">
        <f t="shared" si="121"/>
        <v>0</v>
      </c>
    </row>
    <row r="7792" spans="1:11">
      <c r="A7792" s="120">
        <v>56038</v>
      </c>
      <c r="B7792" s="121" t="s">
        <v>205</v>
      </c>
      <c r="C7792" s="121" t="s">
        <v>208</v>
      </c>
      <c r="D7792" s="121" t="s">
        <v>73</v>
      </c>
      <c r="E7792" s="121" t="s">
        <v>38</v>
      </c>
      <c r="F7792" s="122">
        <v>231843</v>
      </c>
      <c r="G7792" s="122">
        <v>59115.676</v>
      </c>
      <c r="H7792" s="120">
        <v>2019</v>
      </c>
      <c r="I7792" t="str">
        <f>IF(J7792="natural gas",VLOOKUP(D7792,'Cross-Page Data'!$I$4:$J$13,2,FALSE),IF(J7792="solar",VLOOKUP('Form 923'!D7792,'Cross-Page Data'!$I$14:$J$117,2,FALSE),J7792))</f>
        <v>natural gas peaker</v>
      </c>
      <c r="J7792" t="str">
        <f>VLOOKUP(E7792,'Cross-Page Data'!$D$4:$F$48,3,FALSE)</f>
        <v>natural gas</v>
      </c>
      <c r="K7792" t="b">
        <f t="shared" si="121"/>
        <v>0</v>
      </c>
    </row>
    <row r="7793" spans="1:11">
      <c r="A7793" s="120">
        <v>56038</v>
      </c>
      <c r="B7793" s="121" t="s">
        <v>205</v>
      </c>
      <c r="C7793" s="121" t="s">
        <v>208</v>
      </c>
      <c r="D7793" s="121" t="s">
        <v>68</v>
      </c>
      <c r="E7793" s="121" t="s">
        <v>70</v>
      </c>
      <c r="F7793" s="122">
        <v>0</v>
      </c>
      <c r="G7793" s="122">
        <v>0</v>
      </c>
      <c r="H7793" s="120">
        <v>2019</v>
      </c>
      <c r="I7793" t="str">
        <f>IF(J7793="natural gas",VLOOKUP(D7793,'Cross-Page Data'!$I$4:$J$13,2,FALSE),IF(J7793="solar",VLOOKUP('Form 923'!D7793,'Cross-Page Data'!$I$14:$J$117,2,FALSE),J7793))</f>
        <v>heavy or residual fuel oil</v>
      </c>
      <c r="J7793" t="str">
        <f>VLOOKUP(E7793,'Cross-Page Data'!$D$4:$F$48,3,FALSE)</f>
        <v>heavy or residual fuel oil</v>
      </c>
      <c r="K7793" t="b">
        <f t="shared" si="121"/>
        <v>0</v>
      </c>
    </row>
    <row r="7794" spans="1:11">
      <c r="A7794" s="120">
        <v>56038</v>
      </c>
      <c r="B7794" s="121" t="s">
        <v>205</v>
      </c>
      <c r="C7794" s="121" t="s">
        <v>208</v>
      </c>
      <c r="D7794" s="121" t="s">
        <v>68</v>
      </c>
      <c r="E7794" s="121" t="s">
        <v>38</v>
      </c>
      <c r="F7794" s="122">
        <v>0</v>
      </c>
      <c r="G7794" s="122">
        <v>10481</v>
      </c>
      <c r="H7794" s="120">
        <v>2019</v>
      </c>
      <c r="I7794" t="str">
        <f>IF(J7794="natural gas",VLOOKUP(D7794,'Cross-Page Data'!$I$4:$J$13,2,FALSE),IF(J7794="solar",VLOOKUP('Form 923'!D7794,'Cross-Page Data'!$I$14:$J$117,2,FALSE),J7794))</f>
        <v>natural gas nonpeaker - preexisting retiring</v>
      </c>
      <c r="J7794" t="str">
        <f>VLOOKUP(E7794,'Cross-Page Data'!$D$4:$F$48,3,FALSE)</f>
        <v>natural gas</v>
      </c>
      <c r="K7794" t="b">
        <f t="shared" si="121"/>
        <v>0</v>
      </c>
    </row>
    <row r="7795" spans="1:11">
      <c r="A7795" s="120">
        <v>56039</v>
      </c>
      <c r="B7795" s="121" t="s">
        <v>201</v>
      </c>
      <c r="C7795" s="121" t="s">
        <v>202</v>
      </c>
      <c r="D7795" s="121" t="s">
        <v>73</v>
      </c>
      <c r="E7795" s="121" t="s">
        <v>38</v>
      </c>
      <c r="F7795" s="122">
        <v>47554</v>
      </c>
      <c r="G7795" s="122">
        <v>3543.68</v>
      </c>
      <c r="H7795" s="120">
        <v>2019</v>
      </c>
      <c r="I7795" t="str">
        <f>IF(J7795="natural gas",VLOOKUP(D7795,'Cross-Page Data'!$I$4:$J$13,2,FALSE),IF(J7795="solar",VLOOKUP('Form 923'!D7795,'Cross-Page Data'!$I$14:$J$117,2,FALSE),J7795))</f>
        <v>natural gas peaker</v>
      </c>
      <c r="J7795" t="str">
        <f>VLOOKUP(E7795,'Cross-Page Data'!$D$4:$F$48,3,FALSE)</f>
        <v>natural gas</v>
      </c>
      <c r="K7795" t="b">
        <f t="shared" si="121"/>
        <v>1</v>
      </c>
    </row>
    <row r="7796" spans="1:11">
      <c r="A7796" s="120">
        <v>56041</v>
      </c>
      <c r="B7796" s="121" t="s">
        <v>201</v>
      </c>
      <c r="C7796" s="121" t="s">
        <v>206</v>
      </c>
      <c r="D7796" s="121" t="s">
        <v>39</v>
      </c>
      <c r="E7796" s="121" t="s">
        <v>38</v>
      </c>
      <c r="F7796" s="122">
        <v>27639</v>
      </c>
      <c r="G7796" s="122">
        <v>215182</v>
      </c>
      <c r="H7796" s="120">
        <v>2019</v>
      </c>
      <c r="I7796" t="str">
        <f>IF(J7796="natural gas",VLOOKUP(D7796,'Cross-Page Data'!$I$4:$J$13,2,FALSE),IF(J7796="solar",VLOOKUP('Form 923'!D7796,'Cross-Page Data'!$I$14:$J$117,2,FALSE),J7796))</f>
        <v>natural gas nonpeaker - preexisting nonretiring</v>
      </c>
      <c r="J7796" t="str">
        <f>VLOOKUP(E7796,'Cross-Page Data'!$D$4:$F$48,3,FALSE)</f>
        <v>natural gas</v>
      </c>
      <c r="K7796" t="b">
        <f t="shared" si="121"/>
        <v>1</v>
      </c>
    </row>
    <row r="7797" spans="1:11">
      <c r="A7797" s="120">
        <v>56041</v>
      </c>
      <c r="B7797" s="121" t="s">
        <v>201</v>
      </c>
      <c r="C7797" s="121" t="s">
        <v>206</v>
      </c>
      <c r="D7797" s="121" t="s">
        <v>39</v>
      </c>
      <c r="E7797" s="121" t="s">
        <v>130</v>
      </c>
      <c r="F7797" s="122">
        <v>0</v>
      </c>
      <c r="G7797" s="122">
        <v>0</v>
      </c>
      <c r="H7797" s="120">
        <v>2019</v>
      </c>
      <c r="I7797" t="str">
        <f>IF(J7797="natural gas",VLOOKUP(D7797,'Cross-Page Data'!$I$4:$J$13,2,FALSE),IF(J7797="solar",VLOOKUP('Form 923'!D7797,'Cross-Page Data'!$I$14:$J$117,2,FALSE),J7797))</f>
        <v>biomass</v>
      </c>
      <c r="J7797" t="str">
        <f>VLOOKUP(E7797,'Cross-Page Data'!$D$4:$F$48,3,FALSE)</f>
        <v>biomass</v>
      </c>
      <c r="K7797" t="b">
        <f t="shared" si="121"/>
        <v>1</v>
      </c>
    </row>
    <row r="7798" spans="1:11">
      <c r="A7798" s="120">
        <v>56041</v>
      </c>
      <c r="B7798" s="121" t="s">
        <v>201</v>
      </c>
      <c r="C7798" s="121" t="s">
        <v>206</v>
      </c>
      <c r="D7798" s="121" t="s">
        <v>61</v>
      </c>
      <c r="E7798" s="121" t="s">
        <v>38</v>
      </c>
      <c r="F7798" s="122">
        <v>4992407</v>
      </c>
      <c r="G7798" s="122">
        <v>393778</v>
      </c>
      <c r="H7798" s="120">
        <v>2019</v>
      </c>
      <c r="I7798" t="str">
        <f>IF(J7798="natural gas",VLOOKUP(D7798,'Cross-Page Data'!$I$4:$J$13,2,FALSE),IF(J7798="solar",VLOOKUP('Form 923'!D7798,'Cross-Page Data'!$I$14:$J$117,2,FALSE),J7798))</f>
        <v>natural gas nonpeaker - preexisting nonretiring</v>
      </c>
      <c r="J7798" t="str">
        <f>VLOOKUP(E7798,'Cross-Page Data'!$D$4:$F$48,3,FALSE)</f>
        <v>natural gas</v>
      </c>
      <c r="K7798" t="b">
        <f t="shared" si="121"/>
        <v>1</v>
      </c>
    </row>
    <row r="7799" spans="1:11">
      <c r="A7799" s="120">
        <v>56041</v>
      </c>
      <c r="B7799" s="121" t="s">
        <v>201</v>
      </c>
      <c r="C7799" s="121" t="s">
        <v>206</v>
      </c>
      <c r="D7799" s="121" t="s">
        <v>61</v>
      </c>
      <c r="E7799" s="121" t="s">
        <v>130</v>
      </c>
      <c r="F7799" s="122">
        <v>0</v>
      </c>
      <c r="G7799" s="122">
        <v>0</v>
      </c>
      <c r="H7799" s="120">
        <v>2019</v>
      </c>
      <c r="I7799" t="str">
        <f>IF(J7799="natural gas",VLOOKUP(D7799,'Cross-Page Data'!$I$4:$J$13,2,FALSE),IF(J7799="solar",VLOOKUP('Form 923'!D7799,'Cross-Page Data'!$I$14:$J$117,2,FALSE),J7799))</f>
        <v>biomass</v>
      </c>
      <c r="J7799" t="str">
        <f>VLOOKUP(E7799,'Cross-Page Data'!$D$4:$F$48,3,FALSE)</f>
        <v>biomass</v>
      </c>
      <c r="K7799" t="b">
        <f t="shared" si="121"/>
        <v>1</v>
      </c>
    </row>
    <row r="7800" spans="1:11">
      <c r="A7800" s="120">
        <v>56046</v>
      </c>
      <c r="B7800" s="121" t="s">
        <v>201</v>
      </c>
      <c r="C7800" s="121" t="s">
        <v>202</v>
      </c>
      <c r="D7800" s="121" t="s">
        <v>39</v>
      </c>
      <c r="E7800" s="121" t="s">
        <v>38</v>
      </c>
      <c r="F7800" s="122">
        <v>581</v>
      </c>
      <c r="G7800" s="122">
        <v>615298</v>
      </c>
      <c r="H7800" s="120">
        <v>2019</v>
      </c>
      <c r="I7800" t="str">
        <f>IF(J7800="natural gas",VLOOKUP(D7800,'Cross-Page Data'!$I$4:$J$13,2,FALSE),IF(J7800="solar",VLOOKUP('Form 923'!D7800,'Cross-Page Data'!$I$14:$J$117,2,FALSE),J7800))</f>
        <v>natural gas nonpeaker - preexisting nonretiring</v>
      </c>
      <c r="J7800" t="str">
        <f>VLOOKUP(E7800,'Cross-Page Data'!$D$4:$F$48,3,FALSE)</f>
        <v>natural gas</v>
      </c>
      <c r="K7800" t="b">
        <f t="shared" si="121"/>
        <v>1</v>
      </c>
    </row>
    <row r="7801" spans="1:11">
      <c r="A7801" s="120">
        <v>56046</v>
      </c>
      <c r="B7801" s="121" t="s">
        <v>201</v>
      </c>
      <c r="C7801" s="121" t="s">
        <v>202</v>
      </c>
      <c r="D7801" s="121" t="s">
        <v>39</v>
      </c>
      <c r="E7801" s="121" t="s">
        <v>130</v>
      </c>
      <c r="F7801" s="122">
        <v>0</v>
      </c>
      <c r="G7801" s="122">
        <v>0</v>
      </c>
      <c r="H7801" s="120">
        <v>2019</v>
      </c>
      <c r="I7801" t="str">
        <f>IF(J7801="natural gas",VLOOKUP(D7801,'Cross-Page Data'!$I$4:$J$13,2,FALSE),IF(J7801="solar",VLOOKUP('Form 923'!D7801,'Cross-Page Data'!$I$14:$J$117,2,FALSE),J7801))</f>
        <v>biomass</v>
      </c>
      <c r="J7801" t="str">
        <f>VLOOKUP(E7801,'Cross-Page Data'!$D$4:$F$48,3,FALSE)</f>
        <v>biomass</v>
      </c>
      <c r="K7801" t="b">
        <f t="shared" si="121"/>
        <v>1</v>
      </c>
    </row>
    <row r="7802" spans="1:11">
      <c r="A7802" s="120">
        <v>56046</v>
      </c>
      <c r="B7802" s="121" t="s">
        <v>201</v>
      </c>
      <c r="C7802" s="121" t="s">
        <v>202</v>
      </c>
      <c r="D7802" s="121" t="s">
        <v>61</v>
      </c>
      <c r="E7802" s="121" t="s">
        <v>38</v>
      </c>
      <c r="F7802" s="122">
        <v>11528886</v>
      </c>
      <c r="G7802" s="122">
        <v>955748</v>
      </c>
      <c r="H7802" s="120">
        <v>2019</v>
      </c>
      <c r="I7802" t="str">
        <f>IF(J7802="natural gas",VLOOKUP(D7802,'Cross-Page Data'!$I$4:$J$13,2,FALSE),IF(J7802="solar",VLOOKUP('Form 923'!D7802,'Cross-Page Data'!$I$14:$J$117,2,FALSE),J7802))</f>
        <v>natural gas nonpeaker - preexisting nonretiring</v>
      </c>
      <c r="J7802" t="str">
        <f>VLOOKUP(E7802,'Cross-Page Data'!$D$4:$F$48,3,FALSE)</f>
        <v>natural gas</v>
      </c>
      <c r="K7802" t="b">
        <f t="shared" si="121"/>
        <v>1</v>
      </c>
    </row>
    <row r="7803" spans="1:11">
      <c r="A7803" s="120">
        <v>56046</v>
      </c>
      <c r="B7803" s="121" t="s">
        <v>201</v>
      </c>
      <c r="C7803" s="121" t="s">
        <v>202</v>
      </c>
      <c r="D7803" s="121" t="s">
        <v>61</v>
      </c>
      <c r="E7803" s="121" t="s">
        <v>130</v>
      </c>
      <c r="F7803" s="122">
        <v>0</v>
      </c>
      <c r="G7803" s="122">
        <v>0</v>
      </c>
      <c r="H7803" s="120">
        <v>2019</v>
      </c>
      <c r="I7803" t="str">
        <f>IF(J7803="natural gas",VLOOKUP(D7803,'Cross-Page Data'!$I$4:$J$13,2,FALSE),IF(J7803="solar",VLOOKUP('Form 923'!D7803,'Cross-Page Data'!$I$14:$J$117,2,FALSE),J7803))</f>
        <v>biomass</v>
      </c>
      <c r="J7803" t="str">
        <f>VLOOKUP(E7803,'Cross-Page Data'!$D$4:$F$48,3,FALSE)</f>
        <v>biomass</v>
      </c>
      <c r="K7803" t="b">
        <f t="shared" si="121"/>
        <v>1</v>
      </c>
    </row>
    <row r="7804" spans="1:11">
      <c r="A7804" s="120">
        <v>56047</v>
      </c>
      <c r="B7804" s="121" t="s">
        <v>201</v>
      </c>
      <c r="C7804" s="121" t="s">
        <v>206</v>
      </c>
      <c r="D7804" s="121" t="s">
        <v>39</v>
      </c>
      <c r="E7804" s="121" t="s">
        <v>70</v>
      </c>
      <c r="F7804" s="122">
        <v>0</v>
      </c>
      <c r="G7804" s="122">
        <v>552.846</v>
      </c>
      <c r="H7804" s="120">
        <v>2019</v>
      </c>
      <c r="I7804" t="str">
        <f>IF(J7804="natural gas",VLOOKUP(D7804,'Cross-Page Data'!$I$4:$J$13,2,FALSE),IF(J7804="solar",VLOOKUP('Form 923'!D7804,'Cross-Page Data'!$I$14:$J$117,2,FALSE),J7804))</f>
        <v>heavy or residual fuel oil</v>
      </c>
      <c r="J7804" t="str">
        <f>VLOOKUP(E7804,'Cross-Page Data'!$D$4:$F$48,3,FALSE)</f>
        <v>heavy or residual fuel oil</v>
      </c>
      <c r="K7804" t="b">
        <f t="shared" si="121"/>
        <v>1</v>
      </c>
    </row>
    <row r="7805" spans="1:11">
      <c r="A7805" s="120">
        <v>56047</v>
      </c>
      <c r="B7805" s="121" t="s">
        <v>201</v>
      </c>
      <c r="C7805" s="121" t="s">
        <v>206</v>
      </c>
      <c r="D7805" s="121" t="s">
        <v>39</v>
      </c>
      <c r="E7805" s="121" t="s">
        <v>38</v>
      </c>
      <c r="F7805" s="122">
        <v>283121</v>
      </c>
      <c r="G7805" s="122">
        <v>1201136.2</v>
      </c>
      <c r="H7805" s="120">
        <v>2019</v>
      </c>
      <c r="I7805" t="str">
        <f>IF(J7805="natural gas",VLOOKUP(D7805,'Cross-Page Data'!$I$4:$J$13,2,FALSE),IF(J7805="solar",VLOOKUP('Form 923'!D7805,'Cross-Page Data'!$I$14:$J$117,2,FALSE),J7805))</f>
        <v>natural gas nonpeaker - preexisting nonretiring</v>
      </c>
      <c r="J7805" t="str">
        <f>VLOOKUP(E7805,'Cross-Page Data'!$D$4:$F$48,3,FALSE)</f>
        <v>natural gas</v>
      </c>
      <c r="K7805" t="b">
        <f t="shared" si="121"/>
        <v>1</v>
      </c>
    </row>
    <row r="7806" spans="1:11">
      <c r="A7806" s="120">
        <v>56047</v>
      </c>
      <c r="B7806" s="121" t="s">
        <v>201</v>
      </c>
      <c r="C7806" s="121" t="s">
        <v>206</v>
      </c>
      <c r="D7806" s="121" t="s">
        <v>61</v>
      </c>
      <c r="E7806" s="121" t="s">
        <v>70</v>
      </c>
      <c r="F7806" s="122">
        <v>12737</v>
      </c>
      <c r="G7806" s="122">
        <v>1260.809</v>
      </c>
      <c r="H7806" s="120">
        <v>2019</v>
      </c>
      <c r="I7806" t="str">
        <f>IF(J7806="natural gas",VLOOKUP(D7806,'Cross-Page Data'!$I$4:$J$13,2,FALSE),IF(J7806="solar",VLOOKUP('Form 923'!D7806,'Cross-Page Data'!$I$14:$J$117,2,FALSE),J7806))</f>
        <v>heavy or residual fuel oil</v>
      </c>
      <c r="J7806" t="str">
        <f>VLOOKUP(E7806,'Cross-Page Data'!$D$4:$F$48,3,FALSE)</f>
        <v>heavy or residual fuel oil</v>
      </c>
      <c r="K7806" t="b">
        <f t="shared" si="121"/>
        <v>1</v>
      </c>
    </row>
    <row r="7807" spans="1:11">
      <c r="A7807" s="120">
        <v>56047</v>
      </c>
      <c r="B7807" s="121" t="s">
        <v>201</v>
      </c>
      <c r="C7807" s="121" t="s">
        <v>206</v>
      </c>
      <c r="D7807" s="121" t="s">
        <v>61</v>
      </c>
      <c r="E7807" s="121" t="s">
        <v>38</v>
      </c>
      <c r="F7807" s="122">
        <v>25966763</v>
      </c>
      <c r="G7807" s="122">
        <v>2664818.2</v>
      </c>
      <c r="H7807" s="120">
        <v>2019</v>
      </c>
      <c r="I7807" t="str">
        <f>IF(J7807="natural gas",VLOOKUP(D7807,'Cross-Page Data'!$I$4:$J$13,2,FALSE),IF(J7807="solar",VLOOKUP('Form 923'!D7807,'Cross-Page Data'!$I$14:$J$117,2,FALSE),J7807))</f>
        <v>natural gas nonpeaker - preexisting nonretiring</v>
      </c>
      <c r="J7807" t="str">
        <f>VLOOKUP(E7807,'Cross-Page Data'!$D$4:$F$48,3,FALSE)</f>
        <v>natural gas</v>
      </c>
      <c r="K7807" t="b">
        <f t="shared" si="121"/>
        <v>1</v>
      </c>
    </row>
    <row r="7808" ht="25.5" spans="1:11">
      <c r="A7808" s="120">
        <v>56050</v>
      </c>
      <c r="B7808" s="121" t="s">
        <v>205</v>
      </c>
      <c r="C7808" s="121" t="s">
        <v>210</v>
      </c>
      <c r="D7808" s="121" t="s">
        <v>79</v>
      </c>
      <c r="E7808" s="121" t="s">
        <v>38</v>
      </c>
      <c r="F7808" s="122">
        <v>0</v>
      </c>
      <c r="G7808" s="122">
        <v>0</v>
      </c>
      <c r="H7808" s="120">
        <v>2019</v>
      </c>
      <c r="I7808" t="str">
        <f>IF(J7808="natural gas",VLOOKUP(D7808,'Cross-Page Data'!$I$4:$J$13,2,FALSE),IF(J7808="solar",VLOOKUP('Form 923'!D7808,'Cross-Page Data'!$I$14:$J$117,2,FALSE),J7808))</f>
        <v>natural gas peaker</v>
      </c>
      <c r="J7808" t="str">
        <f>VLOOKUP(E7808,'Cross-Page Data'!$D$4:$F$48,3,FALSE)</f>
        <v>natural gas</v>
      </c>
      <c r="K7808" t="b">
        <f t="shared" si="121"/>
        <v>0</v>
      </c>
    </row>
    <row r="7809" ht="25.5" spans="1:11">
      <c r="A7809" s="120">
        <v>56051</v>
      </c>
      <c r="B7809" s="121" t="s">
        <v>201</v>
      </c>
      <c r="C7809" s="121" t="s">
        <v>211</v>
      </c>
      <c r="D7809" s="121" t="s">
        <v>73</v>
      </c>
      <c r="E7809" s="121" t="s">
        <v>38</v>
      </c>
      <c r="F7809" s="122">
        <v>3224345</v>
      </c>
      <c r="G7809" s="122">
        <v>309014</v>
      </c>
      <c r="H7809" s="120">
        <v>2019</v>
      </c>
      <c r="I7809" t="str">
        <f>IF(J7809="natural gas",VLOOKUP(D7809,'Cross-Page Data'!$I$4:$J$13,2,FALSE),IF(J7809="solar",VLOOKUP('Form 923'!D7809,'Cross-Page Data'!$I$14:$J$117,2,FALSE),J7809))</f>
        <v>natural gas peaker</v>
      </c>
      <c r="J7809" t="str">
        <f>VLOOKUP(E7809,'Cross-Page Data'!$D$4:$F$48,3,FALSE)</f>
        <v>natural gas</v>
      </c>
      <c r="K7809" t="b">
        <f t="shared" si="121"/>
        <v>0</v>
      </c>
    </row>
    <row r="7810" spans="1:11">
      <c r="A7810" s="120">
        <v>56052</v>
      </c>
      <c r="B7810" s="121" t="s">
        <v>201</v>
      </c>
      <c r="C7810" s="121" t="s">
        <v>206</v>
      </c>
      <c r="D7810" s="121" t="s">
        <v>128</v>
      </c>
      <c r="E7810" s="121" t="s">
        <v>180</v>
      </c>
      <c r="F7810" s="122">
        <v>632460</v>
      </c>
      <c r="G7810" s="122">
        <v>71047</v>
      </c>
      <c r="H7810" s="120">
        <v>2019</v>
      </c>
      <c r="I7810" t="str">
        <f>IF(J7810="natural gas",VLOOKUP(D7810,'Cross-Page Data'!$I$4:$J$13,2,FALSE),IF(J7810="solar",VLOOKUP('Form 923'!D7810,'Cross-Page Data'!$I$14:$J$117,2,FALSE),J7810))</f>
        <v>wind</v>
      </c>
      <c r="J7810" t="str">
        <f>VLOOKUP(E7810,'Cross-Page Data'!$D$4:$F$48,3,FALSE)</f>
        <v>wind</v>
      </c>
      <c r="K7810" t="b">
        <f t="shared" si="121"/>
        <v>1</v>
      </c>
    </row>
    <row r="7811" spans="1:11">
      <c r="A7811" s="120">
        <v>56053</v>
      </c>
      <c r="B7811" s="121" t="s">
        <v>201</v>
      </c>
      <c r="C7811" s="121" t="s">
        <v>202</v>
      </c>
      <c r="D7811" s="121" t="s">
        <v>79</v>
      </c>
      <c r="E7811" s="121" t="s">
        <v>70</v>
      </c>
      <c r="F7811" s="122">
        <v>390</v>
      </c>
      <c r="G7811" s="122">
        <v>36</v>
      </c>
      <c r="H7811" s="120">
        <v>2019</v>
      </c>
      <c r="I7811" t="str">
        <f>IF(J7811="natural gas",VLOOKUP(D7811,'Cross-Page Data'!$I$4:$J$13,2,FALSE),IF(J7811="solar",VLOOKUP('Form 923'!D7811,'Cross-Page Data'!$I$14:$J$117,2,FALSE),J7811))</f>
        <v>heavy or residual fuel oil</v>
      </c>
      <c r="J7811" t="str">
        <f>VLOOKUP(E7811,'Cross-Page Data'!$D$4:$F$48,3,FALSE)</f>
        <v>heavy or residual fuel oil</v>
      </c>
      <c r="K7811" t="b">
        <f t="shared" si="121"/>
        <v>1</v>
      </c>
    </row>
    <row r="7812" spans="1:11">
      <c r="A7812" s="120">
        <v>56054</v>
      </c>
      <c r="B7812" s="121" t="s">
        <v>201</v>
      </c>
      <c r="C7812" s="121" t="s">
        <v>206</v>
      </c>
      <c r="D7812" s="121" t="s">
        <v>128</v>
      </c>
      <c r="E7812" s="121" t="s">
        <v>180</v>
      </c>
      <c r="F7812" s="122">
        <v>733329</v>
      </c>
      <c r="G7812" s="122">
        <v>82378</v>
      </c>
      <c r="H7812" s="120">
        <v>2019</v>
      </c>
      <c r="I7812" t="str">
        <f>IF(J7812="natural gas",VLOOKUP(D7812,'Cross-Page Data'!$I$4:$J$13,2,FALSE),IF(J7812="solar",VLOOKUP('Form 923'!D7812,'Cross-Page Data'!$I$14:$J$117,2,FALSE),J7812))</f>
        <v>wind</v>
      </c>
      <c r="J7812" t="str">
        <f>VLOOKUP(E7812,'Cross-Page Data'!$D$4:$F$48,3,FALSE)</f>
        <v>wind</v>
      </c>
      <c r="K7812" t="b">
        <f t="shared" si="121"/>
        <v>1</v>
      </c>
    </row>
    <row r="7813" spans="1:11">
      <c r="A7813" s="120">
        <v>56055</v>
      </c>
      <c r="B7813" s="121" t="s">
        <v>201</v>
      </c>
      <c r="C7813" s="121" t="s">
        <v>202</v>
      </c>
      <c r="D7813" s="121" t="s">
        <v>79</v>
      </c>
      <c r="E7813" s="121" t="s">
        <v>70</v>
      </c>
      <c r="F7813" s="122">
        <v>1430</v>
      </c>
      <c r="G7813" s="122">
        <v>125</v>
      </c>
      <c r="H7813" s="120">
        <v>2019</v>
      </c>
      <c r="I7813" t="str">
        <f>IF(J7813="natural gas",VLOOKUP(D7813,'Cross-Page Data'!$I$4:$J$13,2,FALSE),IF(J7813="solar",VLOOKUP('Form 923'!D7813,'Cross-Page Data'!$I$14:$J$117,2,FALSE),J7813))</f>
        <v>heavy or residual fuel oil</v>
      </c>
      <c r="J7813" t="str">
        <f>VLOOKUP(E7813,'Cross-Page Data'!$D$4:$F$48,3,FALSE)</f>
        <v>heavy or residual fuel oil</v>
      </c>
      <c r="K7813" t="b">
        <f t="shared" si="121"/>
        <v>1</v>
      </c>
    </row>
    <row r="7814" spans="1:11">
      <c r="A7814" s="120">
        <v>56059</v>
      </c>
      <c r="B7814" s="121" t="s">
        <v>201</v>
      </c>
      <c r="C7814" s="121" t="s">
        <v>202</v>
      </c>
      <c r="D7814" s="121" t="s">
        <v>79</v>
      </c>
      <c r="E7814" s="121" t="s">
        <v>70</v>
      </c>
      <c r="F7814" s="122">
        <v>56</v>
      </c>
      <c r="G7814" s="122">
        <v>-39</v>
      </c>
      <c r="H7814" s="120">
        <v>2019</v>
      </c>
      <c r="I7814" t="str">
        <f>IF(J7814="natural gas",VLOOKUP(D7814,'Cross-Page Data'!$I$4:$J$13,2,FALSE),IF(J7814="solar",VLOOKUP('Form 923'!D7814,'Cross-Page Data'!$I$14:$J$117,2,FALSE),J7814))</f>
        <v>heavy or residual fuel oil</v>
      </c>
      <c r="J7814" t="str">
        <f>VLOOKUP(E7814,'Cross-Page Data'!$D$4:$F$48,3,FALSE)</f>
        <v>heavy or residual fuel oil</v>
      </c>
      <c r="K7814" t="b">
        <f t="shared" si="121"/>
        <v>1</v>
      </c>
    </row>
    <row r="7815" spans="1:11">
      <c r="A7815" s="120">
        <v>56062</v>
      </c>
      <c r="B7815" s="121" t="s">
        <v>201</v>
      </c>
      <c r="C7815" s="121" t="s">
        <v>202</v>
      </c>
      <c r="D7815" s="121" t="s">
        <v>79</v>
      </c>
      <c r="E7815" s="121" t="s">
        <v>70</v>
      </c>
      <c r="F7815" s="122">
        <v>62</v>
      </c>
      <c r="G7815" s="122">
        <v>-40</v>
      </c>
      <c r="H7815" s="120">
        <v>2019</v>
      </c>
      <c r="I7815" t="str">
        <f>IF(J7815="natural gas",VLOOKUP(D7815,'Cross-Page Data'!$I$4:$J$13,2,FALSE),IF(J7815="solar",VLOOKUP('Form 923'!D7815,'Cross-Page Data'!$I$14:$J$117,2,FALSE),J7815))</f>
        <v>heavy or residual fuel oil</v>
      </c>
      <c r="J7815" t="str">
        <f>VLOOKUP(E7815,'Cross-Page Data'!$D$4:$F$48,3,FALSE)</f>
        <v>heavy or residual fuel oil</v>
      </c>
      <c r="K7815" t="b">
        <f t="shared" ref="K7815:K7878" si="122">IF(AND($N$6=FALSE,OR(C7815="Commercial NAICS Cogen",C7815="Industrial NAICS Cogen",C7815="NAICS-22 Cogen")),FALSE,IF(AND($N$7=FALSE,OR(C7815="Commercial NAICS Cogen",C7815="Commercial NAICS Non-Cogen",C7815="industrial NAICS Cogen",C7815="industrial NAICS non-cogen")),FALSE,TRUE))</f>
        <v>1</v>
      </c>
    </row>
    <row r="7816" spans="1:11">
      <c r="A7816" s="120">
        <v>56063</v>
      </c>
      <c r="B7816" s="121" t="s">
        <v>201</v>
      </c>
      <c r="C7816" s="121" t="s">
        <v>202</v>
      </c>
      <c r="D7816" s="121" t="s">
        <v>79</v>
      </c>
      <c r="E7816" s="121" t="s">
        <v>70</v>
      </c>
      <c r="F7816" s="122">
        <v>19</v>
      </c>
      <c r="G7816" s="122">
        <v>-44</v>
      </c>
      <c r="H7816" s="120">
        <v>2019</v>
      </c>
      <c r="I7816" t="str">
        <f>IF(J7816="natural gas",VLOOKUP(D7816,'Cross-Page Data'!$I$4:$J$13,2,FALSE),IF(J7816="solar",VLOOKUP('Form 923'!D7816,'Cross-Page Data'!$I$14:$J$117,2,FALSE),J7816))</f>
        <v>heavy or residual fuel oil</v>
      </c>
      <c r="J7816" t="str">
        <f>VLOOKUP(E7816,'Cross-Page Data'!$D$4:$F$48,3,FALSE)</f>
        <v>heavy or residual fuel oil</v>
      </c>
      <c r="K7816" t="b">
        <f t="shared" si="122"/>
        <v>1</v>
      </c>
    </row>
    <row r="7817" spans="1:11">
      <c r="A7817" s="120">
        <v>56064</v>
      </c>
      <c r="B7817" s="121" t="s">
        <v>201</v>
      </c>
      <c r="C7817" s="121" t="s">
        <v>202</v>
      </c>
      <c r="D7817" s="121" t="s">
        <v>79</v>
      </c>
      <c r="E7817" s="121" t="s">
        <v>70</v>
      </c>
      <c r="F7817" s="122">
        <v>56</v>
      </c>
      <c r="G7817" s="122">
        <v>-26</v>
      </c>
      <c r="H7817" s="120">
        <v>2019</v>
      </c>
      <c r="I7817" t="str">
        <f>IF(J7817="natural gas",VLOOKUP(D7817,'Cross-Page Data'!$I$4:$J$13,2,FALSE),IF(J7817="solar",VLOOKUP('Form 923'!D7817,'Cross-Page Data'!$I$14:$J$117,2,FALSE),J7817))</f>
        <v>heavy or residual fuel oil</v>
      </c>
      <c r="J7817" t="str">
        <f>VLOOKUP(E7817,'Cross-Page Data'!$D$4:$F$48,3,FALSE)</f>
        <v>heavy or residual fuel oil</v>
      </c>
      <c r="K7817" t="b">
        <f t="shared" si="122"/>
        <v>1</v>
      </c>
    </row>
    <row r="7818" spans="1:11">
      <c r="A7818" s="120">
        <v>56067</v>
      </c>
      <c r="B7818" s="121" t="s">
        <v>201</v>
      </c>
      <c r="C7818" s="121" t="s">
        <v>202</v>
      </c>
      <c r="D7818" s="121" t="s">
        <v>79</v>
      </c>
      <c r="E7818" s="121" t="s">
        <v>70</v>
      </c>
      <c r="F7818" s="122">
        <v>56</v>
      </c>
      <c r="G7818" s="122">
        <v>-33</v>
      </c>
      <c r="H7818" s="120">
        <v>2019</v>
      </c>
      <c r="I7818" t="str">
        <f>IF(J7818="natural gas",VLOOKUP(D7818,'Cross-Page Data'!$I$4:$J$13,2,FALSE),IF(J7818="solar",VLOOKUP('Form 923'!D7818,'Cross-Page Data'!$I$14:$J$117,2,FALSE),J7818))</f>
        <v>heavy or residual fuel oil</v>
      </c>
      <c r="J7818" t="str">
        <f>VLOOKUP(E7818,'Cross-Page Data'!$D$4:$F$48,3,FALSE)</f>
        <v>heavy or residual fuel oil</v>
      </c>
      <c r="K7818" t="b">
        <f t="shared" si="122"/>
        <v>1</v>
      </c>
    </row>
    <row r="7819" spans="1:11">
      <c r="A7819" s="120">
        <v>56068</v>
      </c>
      <c r="B7819" s="121" t="s">
        <v>201</v>
      </c>
      <c r="C7819" s="121" t="s">
        <v>202</v>
      </c>
      <c r="D7819" s="121" t="s">
        <v>68</v>
      </c>
      <c r="E7819" s="121" t="s">
        <v>54</v>
      </c>
      <c r="F7819" s="122">
        <v>11088598</v>
      </c>
      <c r="G7819" s="122">
        <v>1208380.5</v>
      </c>
      <c r="H7819" s="120">
        <v>2019</v>
      </c>
      <c r="I7819" t="str">
        <f>IF(J7819="natural gas",VLOOKUP(D7819,'Cross-Page Data'!$I$4:$J$13,2,FALSE),IF(J7819="solar",VLOOKUP('Form 923'!D7819,'Cross-Page Data'!$I$14:$J$117,2,FALSE),J7819))</f>
        <v>hard coal</v>
      </c>
      <c r="J7819" t="str">
        <f>VLOOKUP(E7819,'Cross-Page Data'!$D$4:$F$48,3,FALSE)</f>
        <v>hard coal</v>
      </c>
      <c r="K7819" t="b">
        <f t="shared" si="122"/>
        <v>1</v>
      </c>
    </row>
    <row r="7820" spans="1:11">
      <c r="A7820" s="120">
        <v>56068</v>
      </c>
      <c r="B7820" s="121" t="s">
        <v>201</v>
      </c>
      <c r="C7820" s="121" t="s">
        <v>202</v>
      </c>
      <c r="D7820" s="121" t="s">
        <v>68</v>
      </c>
      <c r="E7820" s="121" t="s">
        <v>38</v>
      </c>
      <c r="F7820" s="122">
        <v>181487</v>
      </c>
      <c r="G7820" s="122">
        <v>19439.946</v>
      </c>
      <c r="H7820" s="120">
        <v>2019</v>
      </c>
      <c r="I7820" t="str">
        <f>IF(J7820="natural gas",VLOOKUP(D7820,'Cross-Page Data'!$I$4:$J$13,2,FALSE),IF(J7820="solar",VLOOKUP('Form 923'!D7820,'Cross-Page Data'!$I$14:$J$117,2,FALSE),J7820))</f>
        <v>natural gas nonpeaker - preexisting retiring</v>
      </c>
      <c r="J7820" t="str">
        <f>VLOOKUP(E7820,'Cross-Page Data'!$D$4:$F$48,3,FALSE)</f>
        <v>natural gas</v>
      </c>
      <c r="K7820" t="b">
        <f t="shared" si="122"/>
        <v>1</v>
      </c>
    </row>
    <row r="7821" spans="1:11">
      <c r="A7821" s="120">
        <v>56068</v>
      </c>
      <c r="B7821" s="121" t="s">
        <v>201</v>
      </c>
      <c r="C7821" s="121" t="s">
        <v>202</v>
      </c>
      <c r="D7821" s="121" t="s">
        <v>68</v>
      </c>
      <c r="E7821" s="121" t="s">
        <v>150</v>
      </c>
      <c r="F7821" s="122">
        <v>58647670</v>
      </c>
      <c r="G7821" s="122">
        <v>6350075.6</v>
      </c>
      <c r="H7821" s="120">
        <v>2019</v>
      </c>
      <c r="I7821" t="str">
        <f>IF(J7821="natural gas",VLOOKUP(D7821,'Cross-Page Data'!$I$4:$J$13,2,FALSE),IF(J7821="solar",VLOOKUP('Form 923'!D7821,'Cross-Page Data'!$I$14:$J$117,2,FALSE),J7821))</f>
        <v>hard coal</v>
      </c>
      <c r="J7821" t="str">
        <f>VLOOKUP(E7821,'Cross-Page Data'!$D$4:$F$48,3,FALSE)</f>
        <v>hard coal</v>
      </c>
      <c r="K7821" t="b">
        <f t="shared" si="122"/>
        <v>1</v>
      </c>
    </row>
    <row r="7822" spans="1:11">
      <c r="A7822" s="120">
        <v>56068</v>
      </c>
      <c r="B7822" s="121" t="s">
        <v>201</v>
      </c>
      <c r="C7822" s="121" t="s">
        <v>202</v>
      </c>
      <c r="D7822" s="121" t="s">
        <v>68</v>
      </c>
      <c r="E7822" s="121" t="s">
        <v>162</v>
      </c>
      <c r="F7822" s="122">
        <v>0</v>
      </c>
      <c r="G7822" s="122">
        <v>0</v>
      </c>
      <c r="H7822" s="120">
        <v>2019</v>
      </c>
      <c r="I7822" t="str">
        <f>IF(J7822="natural gas",VLOOKUP(D7822,'Cross-Page Data'!$I$4:$J$13,2,FALSE),IF(J7822="solar",VLOOKUP('Form 923'!D7822,'Cross-Page Data'!$I$14:$J$117,2,FALSE),J7822))</f>
        <v>hard coal</v>
      </c>
      <c r="J7822" t="str">
        <f>VLOOKUP(E7822,'Cross-Page Data'!$D$4:$F$48,3,FALSE)</f>
        <v>hard coal</v>
      </c>
      <c r="K7822" t="b">
        <f t="shared" si="122"/>
        <v>1</v>
      </c>
    </row>
    <row r="7823" spans="1:11">
      <c r="A7823" s="120">
        <v>56069</v>
      </c>
      <c r="B7823" s="121" t="s">
        <v>201</v>
      </c>
      <c r="C7823" s="121" t="s">
        <v>206</v>
      </c>
      <c r="D7823" s="121" t="s">
        <v>79</v>
      </c>
      <c r="E7823" s="121" t="s">
        <v>90</v>
      </c>
      <c r="F7823" s="122">
        <v>207356</v>
      </c>
      <c r="G7823" s="122">
        <v>18434</v>
      </c>
      <c r="H7823" s="120">
        <v>2019</v>
      </c>
      <c r="I7823" t="str">
        <f>IF(J7823="natural gas",VLOOKUP(D7823,'Cross-Page Data'!$I$4:$J$13,2,FALSE),IF(J7823="solar",VLOOKUP('Form 923'!D7823,'Cross-Page Data'!$I$14:$J$117,2,FALSE),J7823))</f>
        <v>biomass</v>
      </c>
      <c r="J7823" t="str">
        <f>VLOOKUP(E7823,'Cross-Page Data'!$D$4:$F$48,3,FALSE)</f>
        <v>biomass</v>
      </c>
      <c r="K7823" t="b">
        <f t="shared" si="122"/>
        <v>1</v>
      </c>
    </row>
    <row r="7824" spans="1:11">
      <c r="A7824" s="120">
        <v>56070</v>
      </c>
      <c r="B7824" s="121" t="s">
        <v>201</v>
      </c>
      <c r="C7824" s="121" t="s">
        <v>202</v>
      </c>
      <c r="D7824" s="121" t="s">
        <v>79</v>
      </c>
      <c r="E7824" s="121" t="s">
        <v>70</v>
      </c>
      <c r="F7824" s="122">
        <v>7369</v>
      </c>
      <c r="G7824" s="122">
        <v>696</v>
      </c>
      <c r="H7824" s="120">
        <v>2019</v>
      </c>
      <c r="I7824" t="str">
        <f>IF(J7824="natural gas",VLOOKUP(D7824,'Cross-Page Data'!$I$4:$J$13,2,FALSE),IF(J7824="solar",VLOOKUP('Form 923'!D7824,'Cross-Page Data'!$I$14:$J$117,2,FALSE),J7824))</f>
        <v>heavy or residual fuel oil</v>
      </c>
      <c r="J7824" t="str">
        <f>VLOOKUP(E7824,'Cross-Page Data'!$D$4:$F$48,3,FALSE)</f>
        <v>heavy or residual fuel oil</v>
      </c>
      <c r="K7824" t="b">
        <f t="shared" si="122"/>
        <v>1</v>
      </c>
    </row>
    <row r="7825" spans="1:11">
      <c r="A7825" s="120">
        <v>56073</v>
      </c>
      <c r="B7825" s="121" t="s">
        <v>201</v>
      </c>
      <c r="C7825" s="121" t="s">
        <v>206</v>
      </c>
      <c r="D7825" s="121" t="s">
        <v>79</v>
      </c>
      <c r="E7825" s="121" t="s">
        <v>38</v>
      </c>
      <c r="F7825" s="122">
        <v>123</v>
      </c>
      <c r="G7825" s="122">
        <v>12.74</v>
      </c>
      <c r="H7825" s="120">
        <v>2019</v>
      </c>
      <c r="I7825" t="str">
        <f>IF(J7825="natural gas",VLOOKUP(D7825,'Cross-Page Data'!$I$4:$J$13,2,FALSE),IF(J7825="solar",VLOOKUP('Form 923'!D7825,'Cross-Page Data'!$I$14:$J$117,2,FALSE),J7825))</f>
        <v>natural gas peaker</v>
      </c>
      <c r="J7825" t="str">
        <f>VLOOKUP(E7825,'Cross-Page Data'!$D$4:$F$48,3,FALSE)</f>
        <v>natural gas</v>
      </c>
      <c r="K7825" t="b">
        <f t="shared" si="122"/>
        <v>1</v>
      </c>
    </row>
    <row r="7826" spans="1:11">
      <c r="A7826" s="120">
        <v>56074</v>
      </c>
      <c r="B7826" s="121" t="s">
        <v>201</v>
      </c>
      <c r="C7826" s="121" t="s">
        <v>206</v>
      </c>
      <c r="D7826" s="121" t="s">
        <v>79</v>
      </c>
      <c r="E7826" s="121" t="s">
        <v>70</v>
      </c>
      <c r="F7826" s="122">
        <v>29</v>
      </c>
      <c r="G7826" s="122">
        <v>1.96</v>
      </c>
      <c r="H7826" s="120">
        <v>2019</v>
      </c>
      <c r="I7826" t="str">
        <f>IF(J7826="natural gas",VLOOKUP(D7826,'Cross-Page Data'!$I$4:$J$13,2,FALSE),IF(J7826="solar",VLOOKUP('Form 923'!D7826,'Cross-Page Data'!$I$14:$J$117,2,FALSE),J7826))</f>
        <v>heavy or residual fuel oil</v>
      </c>
      <c r="J7826" t="str">
        <f>VLOOKUP(E7826,'Cross-Page Data'!$D$4:$F$48,3,FALSE)</f>
        <v>heavy or residual fuel oil</v>
      </c>
      <c r="K7826" t="b">
        <f t="shared" si="122"/>
        <v>1</v>
      </c>
    </row>
    <row r="7827" spans="1:11">
      <c r="A7827" s="120">
        <v>56075</v>
      </c>
      <c r="B7827" s="121" t="s">
        <v>201</v>
      </c>
      <c r="C7827" s="121" t="s">
        <v>206</v>
      </c>
      <c r="D7827" s="121" t="s">
        <v>128</v>
      </c>
      <c r="E7827" s="121" t="s">
        <v>180</v>
      </c>
      <c r="F7827" s="122">
        <v>2640173</v>
      </c>
      <c r="G7827" s="122">
        <v>296582</v>
      </c>
      <c r="H7827" s="120">
        <v>2019</v>
      </c>
      <c r="I7827" t="str">
        <f>IF(J7827="natural gas",VLOOKUP(D7827,'Cross-Page Data'!$I$4:$J$13,2,FALSE),IF(J7827="solar",VLOOKUP('Form 923'!D7827,'Cross-Page Data'!$I$14:$J$117,2,FALSE),J7827))</f>
        <v>wind</v>
      </c>
      <c r="J7827" t="str">
        <f>VLOOKUP(E7827,'Cross-Page Data'!$D$4:$F$48,3,FALSE)</f>
        <v>wind</v>
      </c>
      <c r="K7827" t="b">
        <f t="shared" si="122"/>
        <v>1</v>
      </c>
    </row>
    <row r="7828" spans="1:11">
      <c r="A7828" s="120">
        <v>56076</v>
      </c>
      <c r="B7828" s="121" t="s">
        <v>205</v>
      </c>
      <c r="C7828" s="121" t="s">
        <v>209</v>
      </c>
      <c r="D7828" s="121" t="s">
        <v>68</v>
      </c>
      <c r="E7828" s="121" t="s">
        <v>38</v>
      </c>
      <c r="F7828" s="122">
        <v>1933</v>
      </c>
      <c r="G7828" s="122">
        <v>373.892</v>
      </c>
      <c r="H7828" s="120">
        <v>2019</v>
      </c>
      <c r="I7828" t="str">
        <f>IF(J7828="natural gas",VLOOKUP(D7828,'Cross-Page Data'!$I$4:$J$13,2,FALSE),IF(J7828="solar",VLOOKUP('Form 923'!D7828,'Cross-Page Data'!$I$14:$J$117,2,FALSE),J7828))</f>
        <v>natural gas nonpeaker - preexisting retiring</v>
      </c>
      <c r="J7828" t="str">
        <f>VLOOKUP(E7828,'Cross-Page Data'!$D$4:$F$48,3,FALSE)</f>
        <v>natural gas</v>
      </c>
      <c r="K7828" t="b">
        <f t="shared" si="122"/>
        <v>0</v>
      </c>
    </row>
    <row r="7829" spans="1:11">
      <c r="A7829" s="120">
        <v>56076</v>
      </c>
      <c r="B7829" s="121" t="s">
        <v>205</v>
      </c>
      <c r="C7829" s="121" t="s">
        <v>209</v>
      </c>
      <c r="D7829" s="121" t="s">
        <v>68</v>
      </c>
      <c r="E7829" s="121" t="s">
        <v>140</v>
      </c>
      <c r="F7829" s="122">
        <v>13737</v>
      </c>
      <c r="G7829" s="122">
        <v>2657.108</v>
      </c>
      <c r="H7829" s="120">
        <v>2019</v>
      </c>
      <c r="I7829" t="str">
        <f>IF(J7829="natural gas",VLOOKUP(D7829,'Cross-Page Data'!$I$4:$J$13,2,FALSE),IF(J7829="solar",VLOOKUP('Form 923'!D7829,'Cross-Page Data'!$I$14:$J$117,2,FALSE),J7829))</f>
        <v>other</v>
      </c>
      <c r="J7829" t="str">
        <f>VLOOKUP(E7829,'Cross-Page Data'!$D$4:$F$48,3,FALSE)</f>
        <v>other</v>
      </c>
      <c r="K7829" t="b">
        <f t="shared" si="122"/>
        <v>0</v>
      </c>
    </row>
    <row r="7830" spans="1:11">
      <c r="A7830" s="120">
        <v>56078</v>
      </c>
      <c r="B7830" s="121" t="s">
        <v>201</v>
      </c>
      <c r="C7830" s="121" t="s">
        <v>202</v>
      </c>
      <c r="D7830" s="121" t="s">
        <v>39</v>
      </c>
      <c r="E7830" s="121" t="s">
        <v>38</v>
      </c>
      <c r="F7830" s="122">
        <v>0</v>
      </c>
      <c r="G7830" s="122">
        <v>427298</v>
      </c>
      <c r="H7830" s="120">
        <v>2019</v>
      </c>
      <c r="I7830" t="str">
        <f>IF(J7830="natural gas",VLOOKUP(D7830,'Cross-Page Data'!$I$4:$J$13,2,FALSE),IF(J7830="solar",VLOOKUP('Form 923'!D7830,'Cross-Page Data'!$I$14:$J$117,2,FALSE),J7830))</f>
        <v>natural gas nonpeaker - preexisting nonretiring</v>
      </c>
      <c r="J7830" t="str">
        <f>VLOOKUP(E7830,'Cross-Page Data'!$D$4:$F$48,3,FALSE)</f>
        <v>natural gas</v>
      </c>
      <c r="K7830" t="b">
        <f t="shared" si="122"/>
        <v>1</v>
      </c>
    </row>
    <row r="7831" spans="1:11">
      <c r="A7831" s="120">
        <v>56078</v>
      </c>
      <c r="B7831" s="121" t="s">
        <v>201</v>
      </c>
      <c r="C7831" s="121" t="s">
        <v>202</v>
      </c>
      <c r="D7831" s="121" t="s">
        <v>61</v>
      </c>
      <c r="E7831" s="121" t="s">
        <v>38</v>
      </c>
      <c r="F7831" s="122">
        <v>8130704</v>
      </c>
      <c r="G7831" s="122">
        <v>616835</v>
      </c>
      <c r="H7831" s="120">
        <v>2019</v>
      </c>
      <c r="I7831" t="str">
        <f>IF(J7831="natural gas",VLOOKUP(D7831,'Cross-Page Data'!$I$4:$J$13,2,FALSE),IF(J7831="solar",VLOOKUP('Form 923'!D7831,'Cross-Page Data'!$I$14:$J$117,2,FALSE),J7831))</f>
        <v>natural gas nonpeaker - preexisting nonretiring</v>
      </c>
      <c r="J7831" t="str">
        <f>VLOOKUP(E7831,'Cross-Page Data'!$D$4:$F$48,3,FALSE)</f>
        <v>natural gas</v>
      </c>
      <c r="K7831" t="b">
        <f t="shared" si="122"/>
        <v>1</v>
      </c>
    </row>
    <row r="7832" ht="25.5" spans="1:11">
      <c r="A7832" s="120">
        <v>56080</v>
      </c>
      <c r="B7832" s="121" t="s">
        <v>205</v>
      </c>
      <c r="C7832" s="121" t="s">
        <v>210</v>
      </c>
      <c r="D7832" s="121" t="s">
        <v>79</v>
      </c>
      <c r="E7832" s="121" t="s">
        <v>70</v>
      </c>
      <c r="F7832" s="122">
        <v>150</v>
      </c>
      <c r="G7832" s="122">
        <v>17.555</v>
      </c>
      <c r="H7832" s="120">
        <v>2019</v>
      </c>
      <c r="I7832" t="str">
        <f>IF(J7832="natural gas",VLOOKUP(D7832,'Cross-Page Data'!$I$4:$J$13,2,FALSE),IF(J7832="solar",VLOOKUP('Form 923'!D7832,'Cross-Page Data'!$I$14:$J$117,2,FALSE),J7832))</f>
        <v>heavy or residual fuel oil</v>
      </c>
      <c r="J7832" t="str">
        <f>VLOOKUP(E7832,'Cross-Page Data'!$D$4:$F$48,3,FALSE)</f>
        <v>heavy or residual fuel oil</v>
      </c>
      <c r="K7832" t="b">
        <f t="shared" si="122"/>
        <v>0</v>
      </c>
    </row>
    <row r="7833" ht="25.5" spans="1:11">
      <c r="A7833" s="120">
        <v>56080</v>
      </c>
      <c r="B7833" s="121" t="s">
        <v>205</v>
      </c>
      <c r="C7833" s="121" t="s">
        <v>210</v>
      </c>
      <c r="D7833" s="121" t="s">
        <v>79</v>
      </c>
      <c r="E7833" s="121" t="s">
        <v>38</v>
      </c>
      <c r="F7833" s="122">
        <v>186060</v>
      </c>
      <c r="G7833" s="122">
        <v>21850.107</v>
      </c>
      <c r="H7833" s="120">
        <v>2019</v>
      </c>
      <c r="I7833" t="str">
        <f>IF(J7833="natural gas",VLOOKUP(D7833,'Cross-Page Data'!$I$4:$J$13,2,FALSE),IF(J7833="solar",VLOOKUP('Form 923'!D7833,'Cross-Page Data'!$I$14:$J$117,2,FALSE),J7833))</f>
        <v>natural gas peaker</v>
      </c>
      <c r="J7833" t="str">
        <f>VLOOKUP(E7833,'Cross-Page Data'!$D$4:$F$48,3,FALSE)</f>
        <v>natural gas</v>
      </c>
      <c r="K7833" t="b">
        <f t="shared" si="122"/>
        <v>0</v>
      </c>
    </row>
    <row r="7834" ht="25.5" spans="1:11">
      <c r="A7834" s="120">
        <v>56080</v>
      </c>
      <c r="B7834" s="121" t="s">
        <v>205</v>
      </c>
      <c r="C7834" s="121" t="s">
        <v>210</v>
      </c>
      <c r="D7834" s="121" t="s">
        <v>79</v>
      </c>
      <c r="E7834" s="121" t="s">
        <v>130</v>
      </c>
      <c r="F7834" s="122">
        <v>158535</v>
      </c>
      <c r="G7834" s="122">
        <v>18601.338</v>
      </c>
      <c r="H7834" s="120">
        <v>2019</v>
      </c>
      <c r="I7834" t="str">
        <f>IF(J7834="natural gas",VLOOKUP(D7834,'Cross-Page Data'!$I$4:$J$13,2,FALSE),IF(J7834="solar",VLOOKUP('Form 923'!D7834,'Cross-Page Data'!$I$14:$J$117,2,FALSE),J7834))</f>
        <v>biomass</v>
      </c>
      <c r="J7834" t="str">
        <f>VLOOKUP(E7834,'Cross-Page Data'!$D$4:$F$48,3,FALSE)</f>
        <v>biomass</v>
      </c>
      <c r="K7834" t="b">
        <f t="shared" si="122"/>
        <v>0</v>
      </c>
    </row>
    <row r="7835" spans="1:11">
      <c r="A7835" s="120">
        <v>56081</v>
      </c>
      <c r="B7835" s="121" t="s">
        <v>201</v>
      </c>
      <c r="C7835" s="121" t="s">
        <v>206</v>
      </c>
      <c r="D7835" s="121" t="s">
        <v>128</v>
      </c>
      <c r="E7835" s="121" t="s">
        <v>180</v>
      </c>
      <c r="F7835" s="122">
        <v>2057251</v>
      </c>
      <c r="G7835" s="122">
        <v>231100</v>
      </c>
      <c r="H7835" s="120">
        <v>2019</v>
      </c>
      <c r="I7835" t="str">
        <f>IF(J7835="natural gas",VLOOKUP(D7835,'Cross-Page Data'!$I$4:$J$13,2,FALSE),IF(J7835="solar",VLOOKUP('Form 923'!D7835,'Cross-Page Data'!$I$14:$J$117,2,FALSE),J7835))</f>
        <v>wind</v>
      </c>
      <c r="J7835" t="str">
        <f>VLOOKUP(E7835,'Cross-Page Data'!$D$4:$F$48,3,FALSE)</f>
        <v>wind</v>
      </c>
      <c r="K7835" t="b">
        <f t="shared" si="122"/>
        <v>1</v>
      </c>
    </row>
    <row r="7836" ht="25.5" spans="1:11">
      <c r="A7836" s="120">
        <v>56090</v>
      </c>
      <c r="B7836" s="121" t="s">
        <v>201</v>
      </c>
      <c r="C7836" s="121" t="s">
        <v>211</v>
      </c>
      <c r="D7836" s="121" t="s">
        <v>73</v>
      </c>
      <c r="E7836" s="121" t="s">
        <v>140</v>
      </c>
      <c r="F7836" s="122">
        <v>442468</v>
      </c>
      <c r="G7836" s="122">
        <v>28555</v>
      </c>
      <c r="H7836" s="120">
        <v>2019</v>
      </c>
      <c r="I7836" t="str">
        <f>IF(J7836="natural gas",VLOOKUP(D7836,'Cross-Page Data'!$I$4:$J$13,2,FALSE),IF(J7836="solar",VLOOKUP('Form 923'!D7836,'Cross-Page Data'!$I$14:$J$117,2,FALSE),J7836))</f>
        <v>other</v>
      </c>
      <c r="J7836" t="str">
        <f>VLOOKUP(E7836,'Cross-Page Data'!$D$4:$F$48,3,FALSE)</f>
        <v>other</v>
      </c>
      <c r="K7836" t="b">
        <f t="shared" si="122"/>
        <v>0</v>
      </c>
    </row>
    <row r="7837" spans="1:11">
      <c r="A7837" s="120">
        <v>56092</v>
      </c>
      <c r="B7837" s="121" t="s">
        <v>201</v>
      </c>
      <c r="C7837" s="121" t="s">
        <v>206</v>
      </c>
      <c r="D7837" s="121" t="s">
        <v>128</v>
      </c>
      <c r="E7837" s="121" t="s">
        <v>180</v>
      </c>
      <c r="F7837" s="122">
        <v>859158</v>
      </c>
      <c r="G7837" s="122">
        <v>96513</v>
      </c>
      <c r="H7837" s="120">
        <v>2019</v>
      </c>
      <c r="I7837" t="str">
        <f>IF(J7837="natural gas",VLOOKUP(D7837,'Cross-Page Data'!$I$4:$J$13,2,FALSE),IF(J7837="solar",VLOOKUP('Form 923'!D7837,'Cross-Page Data'!$I$14:$J$117,2,FALSE),J7837))</f>
        <v>wind</v>
      </c>
      <c r="J7837" t="str">
        <f>VLOOKUP(E7837,'Cross-Page Data'!$D$4:$F$48,3,FALSE)</f>
        <v>wind</v>
      </c>
      <c r="K7837" t="b">
        <f t="shared" si="122"/>
        <v>1</v>
      </c>
    </row>
    <row r="7838" spans="1:11">
      <c r="A7838" s="120">
        <v>56093</v>
      </c>
      <c r="B7838" s="121" t="s">
        <v>201</v>
      </c>
      <c r="C7838" s="121" t="s">
        <v>206</v>
      </c>
      <c r="D7838" s="121" t="s">
        <v>128</v>
      </c>
      <c r="E7838" s="121" t="s">
        <v>180</v>
      </c>
      <c r="F7838" s="122">
        <v>3061158</v>
      </c>
      <c r="G7838" s="122">
        <v>343873</v>
      </c>
      <c r="H7838" s="120">
        <v>2019</v>
      </c>
      <c r="I7838" t="str">
        <f>IF(J7838="natural gas",VLOOKUP(D7838,'Cross-Page Data'!$I$4:$J$13,2,FALSE),IF(J7838="solar",VLOOKUP('Form 923'!D7838,'Cross-Page Data'!$I$14:$J$117,2,FALSE),J7838))</f>
        <v>wind</v>
      </c>
      <c r="J7838" t="str">
        <f>VLOOKUP(E7838,'Cross-Page Data'!$D$4:$F$48,3,FALSE)</f>
        <v>wind</v>
      </c>
      <c r="K7838" t="b">
        <f t="shared" si="122"/>
        <v>1</v>
      </c>
    </row>
    <row r="7839" spans="1:11">
      <c r="A7839" s="120">
        <v>56094</v>
      </c>
      <c r="B7839" s="121" t="s">
        <v>201</v>
      </c>
      <c r="C7839" s="121" t="s">
        <v>206</v>
      </c>
      <c r="D7839" s="121" t="s">
        <v>128</v>
      </c>
      <c r="E7839" s="121" t="s">
        <v>180</v>
      </c>
      <c r="F7839" s="122">
        <v>1627366</v>
      </c>
      <c r="G7839" s="122">
        <v>182809</v>
      </c>
      <c r="H7839" s="120">
        <v>2019</v>
      </c>
      <c r="I7839" t="str">
        <f>IF(J7839="natural gas",VLOOKUP(D7839,'Cross-Page Data'!$I$4:$J$13,2,FALSE),IF(J7839="solar",VLOOKUP('Form 923'!D7839,'Cross-Page Data'!$I$14:$J$117,2,FALSE),J7839))</f>
        <v>wind</v>
      </c>
      <c r="J7839" t="str">
        <f>VLOOKUP(E7839,'Cross-Page Data'!$D$4:$F$48,3,FALSE)</f>
        <v>wind</v>
      </c>
      <c r="K7839" t="b">
        <f t="shared" si="122"/>
        <v>1</v>
      </c>
    </row>
    <row r="7840" spans="1:11">
      <c r="A7840" s="120">
        <v>56097</v>
      </c>
      <c r="B7840" s="121" t="s">
        <v>201</v>
      </c>
      <c r="C7840" s="121" t="s">
        <v>206</v>
      </c>
      <c r="D7840" s="121" t="s">
        <v>128</v>
      </c>
      <c r="E7840" s="121" t="s">
        <v>180</v>
      </c>
      <c r="F7840" s="122">
        <v>5430755</v>
      </c>
      <c r="G7840" s="122">
        <v>610060</v>
      </c>
      <c r="H7840" s="120">
        <v>2019</v>
      </c>
      <c r="I7840" t="str">
        <f>IF(J7840="natural gas",VLOOKUP(D7840,'Cross-Page Data'!$I$4:$J$13,2,FALSE),IF(J7840="solar",VLOOKUP('Form 923'!D7840,'Cross-Page Data'!$I$14:$J$117,2,FALSE),J7840))</f>
        <v>wind</v>
      </c>
      <c r="J7840" t="str">
        <f>VLOOKUP(E7840,'Cross-Page Data'!$D$4:$F$48,3,FALSE)</f>
        <v>wind</v>
      </c>
      <c r="K7840" t="b">
        <f t="shared" si="122"/>
        <v>1</v>
      </c>
    </row>
    <row r="7841" spans="1:11">
      <c r="A7841" s="120">
        <v>56098</v>
      </c>
      <c r="B7841" s="121" t="s">
        <v>201</v>
      </c>
      <c r="C7841" s="121" t="s">
        <v>202</v>
      </c>
      <c r="D7841" s="121" t="s">
        <v>79</v>
      </c>
      <c r="E7841" s="121" t="s">
        <v>70</v>
      </c>
      <c r="F7841" s="122">
        <v>148</v>
      </c>
      <c r="G7841" s="122">
        <v>16</v>
      </c>
      <c r="H7841" s="120">
        <v>2019</v>
      </c>
      <c r="I7841" t="str">
        <f>IF(J7841="natural gas",VLOOKUP(D7841,'Cross-Page Data'!$I$4:$J$13,2,FALSE),IF(J7841="solar",VLOOKUP('Form 923'!D7841,'Cross-Page Data'!$I$14:$J$117,2,FALSE),J7841))</f>
        <v>heavy or residual fuel oil</v>
      </c>
      <c r="J7841" t="str">
        <f>VLOOKUP(E7841,'Cross-Page Data'!$D$4:$F$48,3,FALSE)</f>
        <v>heavy or residual fuel oil</v>
      </c>
      <c r="K7841" t="b">
        <f t="shared" si="122"/>
        <v>1</v>
      </c>
    </row>
    <row r="7842" spans="1:11">
      <c r="A7842" s="120">
        <v>56099</v>
      </c>
      <c r="B7842" s="121" t="s">
        <v>201</v>
      </c>
      <c r="C7842" s="121" t="s">
        <v>206</v>
      </c>
      <c r="D7842" s="121" t="s">
        <v>128</v>
      </c>
      <c r="E7842" s="121" t="s">
        <v>180</v>
      </c>
      <c r="F7842" s="122">
        <v>1206310</v>
      </c>
      <c r="G7842" s="122">
        <v>135510</v>
      </c>
      <c r="H7842" s="120">
        <v>2019</v>
      </c>
      <c r="I7842" t="str">
        <f>IF(J7842="natural gas",VLOOKUP(D7842,'Cross-Page Data'!$I$4:$J$13,2,FALSE),IF(J7842="solar",VLOOKUP('Form 923'!D7842,'Cross-Page Data'!$I$14:$J$117,2,FALSE),J7842))</f>
        <v>wind</v>
      </c>
      <c r="J7842" t="str">
        <f>VLOOKUP(E7842,'Cross-Page Data'!$D$4:$F$48,3,FALSE)</f>
        <v>wind</v>
      </c>
      <c r="K7842" t="b">
        <f t="shared" si="122"/>
        <v>1</v>
      </c>
    </row>
    <row r="7843" spans="1:11">
      <c r="A7843" s="120">
        <v>56100</v>
      </c>
      <c r="B7843" s="121" t="s">
        <v>201</v>
      </c>
      <c r="C7843" s="121" t="s">
        <v>202</v>
      </c>
      <c r="D7843" s="121" t="s">
        <v>79</v>
      </c>
      <c r="E7843" s="121" t="s">
        <v>70</v>
      </c>
      <c r="F7843" s="122">
        <v>528</v>
      </c>
      <c r="G7843" s="122">
        <v>49</v>
      </c>
      <c r="H7843" s="120">
        <v>2019</v>
      </c>
      <c r="I7843" t="str">
        <f>IF(J7843="natural gas",VLOOKUP(D7843,'Cross-Page Data'!$I$4:$J$13,2,FALSE),IF(J7843="solar",VLOOKUP('Form 923'!D7843,'Cross-Page Data'!$I$14:$J$117,2,FALSE),J7843))</f>
        <v>heavy or residual fuel oil</v>
      </c>
      <c r="J7843" t="str">
        <f>VLOOKUP(E7843,'Cross-Page Data'!$D$4:$F$48,3,FALSE)</f>
        <v>heavy or residual fuel oil</v>
      </c>
      <c r="K7843" t="b">
        <f t="shared" si="122"/>
        <v>1</v>
      </c>
    </row>
    <row r="7844" spans="1:11">
      <c r="A7844" s="120">
        <v>56102</v>
      </c>
      <c r="B7844" s="121" t="s">
        <v>201</v>
      </c>
      <c r="C7844" s="121" t="s">
        <v>202</v>
      </c>
      <c r="D7844" s="121" t="s">
        <v>39</v>
      </c>
      <c r="E7844" s="121" t="s">
        <v>38</v>
      </c>
      <c r="F7844" s="122">
        <v>0</v>
      </c>
      <c r="G7844" s="122">
        <v>1014752</v>
      </c>
      <c r="H7844" s="120">
        <v>2019</v>
      </c>
      <c r="I7844" t="str">
        <f>IF(J7844="natural gas",VLOOKUP(D7844,'Cross-Page Data'!$I$4:$J$13,2,FALSE),IF(J7844="solar",VLOOKUP('Form 923'!D7844,'Cross-Page Data'!$I$14:$J$117,2,FALSE),J7844))</f>
        <v>natural gas nonpeaker - preexisting nonretiring</v>
      </c>
      <c r="J7844" t="str">
        <f>VLOOKUP(E7844,'Cross-Page Data'!$D$4:$F$48,3,FALSE)</f>
        <v>natural gas</v>
      </c>
      <c r="K7844" t="b">
        <f t="shared" si="122"/>
        <v>1</v>
      </c>
    </row>
    <row r="7845" spans="1:11">
      <c r="A7845" s="120">
        <v>56102</v>
      </c>
      <c r="B7845" s="121" t="s">
        <v>201</v>
      </c>
      <c r="C7845" s="121" t="s">
        <v>202</v>
      </c>
      <c r="D7845" s="121" t="s">
        <v>61</v>
      </c>
      <c r="E7845" s="121" t="s">
        <v>38</v>
      </c>
      <c r="F7845" s="122">
        <v>21574477</v>
      </c>
      <c r="G7845" s="122">
        <v>1902764</v>
      </c>
      <c r="H7845" s="120">
        <v>2019</v>
      </c>
      <c r="I7845" t="str">
        <f>IF(J7845="natural gas",VLOOKUP(D7845,'Cross-Page Data'!$I$4:$J$13,2,FALSE),IF(J7845="solar",VLOOKUP('Form 923'!D7845,'Cross-Page Data'!$I$14:$J$117,2,FALSE),J7845))</f>
        <v>natural gas nonpeaker - preexisting nonretiring</v>
      </c>
      <c r="J7845" t="str">
        <f>VLOOKUP(E7845,'Cross-Page Data'!$D$4:$F$48,3,FALSE)</f>
        <v>natural gas</v>
      </c>
      <c r="K7845" t="b">
        <f t="shared" si="122"/>
        <v>1</v>
      </c>
    </row>
    <row r="7846" spans="1:11">
      <c r="A7846" s="120">
        <v>56106</v>
      </c>
      <c r="B7846" s="121" t="s">
        <v>201</v>
      </c>
      <c r="C7846" s="121" t="s">
        <v>206</v>
      </c>
      <c r="D7846" s="121" t="s">
        <v>128</v>
      </c>
      <c r="E7846" s="121" t="s">
        <v>180</v>
      </c>
      <c r="F7846" s="122">
        <v>1034022</v>
      </c>
      <c r="G7846" s="122">
        <v>116156</v>
      </c>
      <c r="H7846" s="120">
        <v>2019</v>
      </c>
      <c r="I7846" t="str">
        <f>IF(J7846="natural gas",VLOOKUP(D7846,'Cross-Page Data'!$I$4:$J$13,2,FALSE),IF(J7846="solar",VLOOKUP('Form 923'!D7846,'Cross-Page Data'!$I$14:$J$117,2,FALSE),J7846))</f>
        <v>wind</v>
      </c>
      <c r="J7846" t="str">
        <f>VLOOKUP(E7846,'Cross-Page Data'!$D$4:$F$48,3,FALSE)</f>
        <v>wind</v>
      </c>
      <c r="K7846" t="b">
        <f t="shared" si="122"/>
        <v>1</v>
      </c>
    </row>
    <row r="7847" spans="1:11">
      <c r="A7847" s="120">
        <v>56108</v>
      </c>
      <c r="B7847" s="121" t="s">
        <v>201</v>
      </c>
      <c r="C7847" s="121" t="s">
        <v>202</v>
      </c>
      <c r="D7847" s="121" t="s">
        <v>73</v>
      </c>
      <c r="E7847" s="121" t="s">
        <v>38</v>
      </c>
      <c r="F7847" s="122">
        <v>217526</v>
      </c>
      <c r="G7847" s="122">
        <v>16122</v>
      </c>
      <c r="H7847" s="120">
        <v>2019</v>
      </c>
      <c r="I7847" t="str">
        <f>IF(J7847="natural gas",VLOOKUP(D7847,'Cross-Page Data'!$I$4:$J$13,2,FALSE),IF(J7847="solar",VLOOKUP('Form 923'!D7847,'Cross-Page Data'!$I$14:$J$117,2,FALSE),J7847))</f>
        <v>natural gas peaker</v>
      </c>
      <c r="J7847" t="str">
        <f>VLOOKUP(E7847,'Cross-Page Data'!$D$4:$F$48,3,FALSE)</f>
        <v>natural gas</v>
      </c>
      <c r="K7847" t="b">
        <f t="shared" si="122"/>
        <v>1</v>
      </c>
    </row>
    <row r="7848" spans="1:11">
      <c r="A7848" s="120">
        <v>56111</v>
      </c>
      <c r="B7848" s="121" t="s">
        <v>201</v>
      </c>
      <c r="C7848" s="121" t="s">
        <v>206</v>
      </c>
      <c r="D7848" s="121" t="s">
        <v>128</v>
      </c>
      <c r="E7848" s="121" t="s">
        <v>180</v>
      </c>
      <c r="F7848" s="122">
        <v>3472154</v>
      </c>
      <c r="G7848" s="122">
        <v>390042</v>
      </c>
      <c r="H7848" s="120">
        <v>2019</v>
      </c>
      <c r="I7848" t="str">
        <f>IF(J7848="natural gas",VLOOKUP(D7848,'Cross-Page Data'!$I$4:$J$13,2,FALSE),IF(J7848="solar",VLOOKUP('Form 923'!D7848,'Cross-Page Data'!$I$14:$J$117,2,FALSE),J7848))</f>
        <v>wind</v>
      </c>
      <c r="J7848" t="str">
        <f>VLOOKUP(E7848,'Cross-Page Data'!$D$4:$F$48,3,FALSE)</f>
        <v>wind</v>
      </c>
      <c r="K7848" t="b">
        <f t="shared" si="122"/>
        <v>1</v>
      </c>
    </row>
    <row r="7849" spans="1:11">
      <c r="A7849" s="120">
        <v>56112</v>
      </c>
      <c r="B7849" s="121" t="s">
        <v>201</v>
      </c>
      <c r="C7849" s="121" t="s">
        <v>206</v>
      </c>
      <c r="D7849" s="121" t="s">
        <v>128</v>
      </c>
      <c r="E7849" s="121" t="s">
        <v>180</v>
      </c>
      <c r="F7849" s="122">
        <v>604179</v>
      </c>
      <c r="G7849" s="122">
        <v>67870</v>
      </c>
      <c r="H7849" s="120">
        <v>2019</v>
      </c>
      <c r="I7849" t="str">
        <f>IF(J7849="natural gas",VLOOKUP(D7849,'Cross-Page Data'!$I$4:$J$13,2,FALSE),IF(J7849="solar",VLOOKUP('Form 923'!D7849,'Cross-Page Data'!$I$14:$J$117,2,FALSE),J7849))</f>
        <v>wind</v>
      </c>
      <c r="J7849" t="str">
        <f>VLOOKUP(E7849,'Cross-Page Data'!$D$4:$F$48,3,FALSE)</f>
        <v>wind</v>
      </c>
      <c r="K7849" t="b">
        <f t="shared" si="122"/>
        <v>1</v>
      </c>
    </row>
    <row r="7850" spans="1:11">
      <c r="A7850" s="120">
        <v>56113</v>
      </c>
      <c r="B7850" s="121" t="s">
        <v>201</v>
      </c>
      <c r="C7850" s="121" t="s">
        <v>206</v>
      </c>
      <c r="D7850" s="121" t="s">
        <v>79</v>
      </c>
      <c r="E7850" s="121" t="s">
        <v>90</v>
      </c>
      <c r="F7850" s="122">
        <v>426121</v>
      </c>
      <c r="G7850" s="122">
        <v>34439</v>
      </c>
      <c r="H7850" s="120">
        <v>2019</v>
      </c>
      <c r="I7850" t="str">
        <f>IF(J7850="natural gas",VLOOKUP(D7850,'Cross-Page Data'!$I$4:$J$13,2,FALSE),IF(J7850="solar",VLOOKUP('Form 923'!D7850,'Cross-Page Data'!$I$14:$J$117,2,FALSE),J7850))</f>
        <v>biomass</v>
      </c>
      <c r="J7850" t="str">
        <f>VLOOKUP(E7850,'Cross-Page Data'!$D$4:$F$48,3,FALSE)</f>
        <v>biomass</v>
      </c>
      <c r="K7850" t="b">
        <f t="shared" si="122"/>
        <v>1</v>
      </c>
    </row>
    <row r="7851" spans="1:11">
      <c r="A7851" s="120">
        <v>56114</v>
      </c>
      <c r="B7851" s="121" t="s">
        <v>201</v>
      </c>
      <c r="C7851" s="121" t="s">
        <v>202</v>
      </c>
      <c r="D7851" s="121" t="s">
        <v>79</v>
      </c>
      <c r="E7851" s="121" t="s">
        <v>70</v>
      </c>
      <c r="F7851" s="122">
        <v>0</v>
      </c>
      <c r="G7851" s="122">
        <v>0</v>
      </c>
      <c r="H7851" s="120">
        <v>2019</v>
      </c>
      <c r="I7851" t="str">
        <f>IF(J7851="natural gas",VLOOKUP(D7851,'Cross-Page Data'!$I$4:$J$13,2,FALSE),IF(J7851="solar",VLOOKUP('Form 923'!D7851,'Cross-Page Data'!$I$14:$J$117,2,FALSE),J7851))</f>
        <v>heavy or residual fuel oil</v>
      </c>
      <c r="J7851" t="str">
        <f>VLOOKUP(E7851,'Cross-Page Data'!$D$4:$F$48,3,FALSE)</f>
        <v>heavy or residual fuel oil</v>
      </c>
      <c r="K7851" t="b">
        <f t="shared" si="122"/>
        <v>1</v>
      </c>
    </row>
    <row r="7852" spans="1:11">
      <c r="A7852" s="120">
        <v>56116</v>
      </c>
      <c r="B7852" s="121" t="s">
        <v>201</v>
      </c>
      <c r="C7852" s="121" t="s">
        <v>202</v>
      </c>
      <c r="D7852" s="121" t="s">
        <v>79</v>
      </c>
      <c r="E7852" s="121" t="s">
        <v>70</v>
      </c>
      <c r="F7852" s="122">
        <v>737</v>
      </c>
      <c r="G7852" s="122">
        <v>64</v>
      </c>
      <c r="H7852" s="120">
        <v>2019</v>
      </c>
      <c r="I7852" t="str">
        <f>IF(J7852="natural gas",VLOOKUP(D7852,'Cross-Page Data'!$I$4:$J$13,2,FALSE),IF(J7852="solar",VLOOKUP('Form 923'!D7852,'Cross-Page Data'!$I$14:$J$117,2,FALSE),J7852))</f>
        <v>heavy or residual fuel oil</v>
      </c>
      <c r="J7852" t="str">
        <f>VLOOKUP(E7852,'Cross-Page Data'!$D$4:$F$48,3,FALSE)</f>
        <v>heavy or residual fuel oil</v>
      </c>
      <c r="K7852" t="b">
        <f t="shared" si="122"/>
        <v>1</v>
      </c>
    </row>
    <row r="7853" spans="1:11">
      <c r="A7853" s="120">
        <v>56117</v>
      </c>
      <c r="B7853" s="121" t="s">
        <v>201</v>
      </c>
      <c r="C7853" s="121" t="s">
        <v>202</v>
      </c>
      <c r="D7853" s="121" t="s">
        <v>79</v>
      </c>
      <c r="E7853" s="121" t="s">
        <v>70</v>
      </c>
      <c r="F7853" s="122">
        <v>342</v>
      </c>
      <c r="G7853" s="122">
        <v>27</v>
      </c>
      <c r="H7853" s="120">
        <v>2019</v>
      </c>
      <c r="I7853" t="str">
        <f>IF(J7853="natural gas",VLOOKUP(D7853,'Cross-Page Data'!$I$4:$J$13,2,FALSE),IF(J7853="solar",VLOOKUP('Form 923'!D7853,'Cross-Page Data'!$I$14:$J$117,2,FALSE),J7853))</f>
        <v>heavy or residual fuel oil</v>
      </c>
      <c r="J7853" t="str">
        <f>VLOOKUP(E7853,'Cross-Page Data'!$D$4:$F$48,3,FALSE)</f>
        <v>heavy or residual fuel oil</v>
      </c>
      <c r="K7853" t="b">
        <f t="shared" si="122"/>
        <v>1</v>
      </c>
    </row>
    <row r="7854" spans="1:11">
      <c r="A7854" s="120">
        <v>56118</v>
      </c>
      <c r="B7854" s="121" t="s">
        <v>201</v>
      </c>
      <c r="C7854" s="121" t="s">
        <v>202</v>
      </c>
      <c r="D7854" s="121" t="s">
        <v>79</v>
      </c>
      <c r="E7854" s="121" t="s">
        <v>70</v>
      </c>
      <c r="F7854" s="122">
        <v>223</v>
      </c>
      <c r="G7854" s="122">
        <v>18</v>
      </c>
      <c r="H7854" s="120">
        <v>2019</v>
      </c>
      <c r="I7854" t="str">
        <f>IF(J7854="natural gas",VLOOKUP(D7854,'Cross-Page Data'!$I$4:$J$13,2,FALSE),IF(J7854="solar",VLOOKUP('Form 923'!D7854,'Cross-Page Data'!$I$14:$J$117,2,FALSE),J7854))</f>
        <v>heavy or residual fuel oil</v>
      </c>
      <c r="J7854" t="str">
        <f>VLOOKUP(E7854,'Cross-Page Data'!$D$4:$F$48,3,FALSE)</f>
        <v>heavy or residual fuel oil</v>
      </c>
      <c r="K7854" t="b">
        <f t="shared" si="122"/>
        <v>1</v>
      </c>
    </row>
    <row r="7855" spans="1:11">
      <c r="A7855" s="120">
        <v>56119</v>
      </c>
      <c r="B7855" s="121" t="s">
        <v>205</v>
      </c>
      <c r="C7855" s="121" t="s">
        <v>208</v>
      </c>
      <c r="D7855" s="121" t="s">
        <v>39</v>
      </c>
      <c r="E7855" s="121" t="s">
        <v>90</v>
      </c>
      <c r="F7855" s="122">
        <v>0</v>
      </c>
      <c r="G7855" s="122">
        <v>14738</v>
      </c>
      <c r="H7855" s="120">
        <v>2019</v>
      </c>
      <c r="I7855" t="str">
        <f>IF(J7855="natural gas",VLOOKUP(D7855,'Cross-Page Data'!$I$4:$J$13,2,FALSE),IF(J7855="solar",VLOOKUP('Form 923'!D7855,'Cross-Page Data'!$I$14:$J$117,2,FALSE),J7855))</f>
        <v>biomass</v>
      </c>
      <c r="J7855" t="str">
        <f>VLOOKUP(E7855,'Cross-Page Data'!$D$4:$F$48,3,FALSE)</f>
        <v>biomass</v>
      </c>
      <c r="K7855" t="b">
        <f t="shared" si="122"/>
        <v>0</v>
      </c>
    </row>
    <row r="7856" spans="1:11">
      <c r="A7856" s="120">
        <v>56119</v>
      </c>
      <c r="B7856" s="121" t="s">
        <v>205</v>
      </c>
      <c r="C7856" s="121" t="s">
        <v>208</v>
      </c>
      <c r="D7856" s="121" t="s">
        <v>39</v>
      </c>
      <c r="E7856" s="121" t="s">
        <v>38</v>
      </c>
      <c r="F7856" s="122">
        <v>0</v>
      </c>
      <c r="G7856" s="122">
        <v>0</v>
      </c>
      <c r="H7856" s="120">
        <v>2019</v>
      </c>
      <c r="I7856" t="str">
        <f>IF(J7856="natural gas",VLOOKUP(D7856,'Cross-Page Data'!$I$4:$J$13,2,FALSE),IF(J7856="solar",VLOOKUP('Form 923'!D7856,'Cross-Page Data'!$I$14:$J$117,2,FALSE),J7856))</f>
        <v>natural gas nonpeaker - preexisting nonretiring</v>
      </c>
      <c r="J7856" t="str">
        <f>VLOOKUP(E7856,'Cross-Page Data'!$D$4:$F$48,3,FALSE)</f>
        <v>natural gas</v>
      </c>
      <c r="K7856" t="b">
        <f t="shared" si="122"/>
        <v>0</v>
      </c>
    </row>
    <row r="7857" spans="1:11">
      <c r="A7857" s="120">
        <v>56119</v>
      </c>
      <c r="B7857" s="121" t="s">
        <v>205</v>
      </c>
      <c r="C7857" s="121" t="s">
        <v>208</v>
      </c>
      <c r="D7857" s="121" t="s">
        <v>61</v>
      </c>
      <c r="E7857" s="121" t="s">
        <v>90</v>
      </c>
      <c r="F7857" s="122">
        <v>443394</v>
      </c>
      <c r="G7857" s="122">
        <v>56735</v>
      </c>
      <c r="H7857" s="120">
        <v>2019</v>
      </c>
      <c r="I7857" t="str">
        <f>IF(J7857="natural gas",VLOOKUP(D7857,'Cross-Page Data'!$I$4:$J$13,2,FALSE),IF(J7857="solar",VLOOKUP('Form 923'!D7857,'Cross-Page Data'!$I$14:$J$117,2,FALSE),J7857))</f>
        <v>biomass</v>
      </c>
      <c r="J7857" t="str">
        <f>VLOOKUP(E7857,'Cross-Page Data'!$D$4:$F$48,3,FALSE)</f>
        <v>biomass</v>
      </c>
      <c r="K7857" t="b">
        <f t="shared" si="122"/>
        <v>0</v>
      </c>
    </row>
    <row r="7858" spans="1:11">
      <c r="A7858" s="120">
        <v>56119</v>
      </c>
      <c r="B7858" s="121" t="s">
        <v>205</v>
      </c>
      <c r="C7858" s="121" t="s">
        <v>208</v>
      </c>
      <c r="D7858" s="121" t="s">
        <v>61</v>
      </c>
      <c r="E7858" s="121" t="s">
        <v>38</v>
      </c>
      <c r="F7858" s="122">
        <v>0</v>
      </c>
      <c r="G7858" s="122">
        <v>0</v>
      </c>
      <c r="H7858" s="120">
        <v>2019</v>
      </c>
      <c r="I7858" t="str">
        <f>IF(J7858="natural gas",VLOOKUP(D7858,'Cross-Page Data'!$I$4:$J$13,2,FALSE),IF(J7858="solar",VLOOKUP('Form 923'!D7858,'Cross-Page Data'!$I$14:$J$117,2,FALSE),J7858))</f>
        <v>natural gas nonpeaker - preexisting nonretiring</v>
      </c>
      <c r="J7858" t="str">
        <f>VLOOKUP(E7858,'Cross-Page Data'!$D$4:$F$48,3,FALSE)</f>
        <v>natural gas</v>
      </c>
      <c r="K7858" t="b">
        <f t="shared" si="122"/>
        <v>0</v>
      </c>
    </row>
    <row r="7859" spans="1:11">
      <c r="A7859" s="120">
        <v>56120</v>
      </c>
      <c r="B7859" s="121" t="s">
        <v>201</v>
      </c>
      <c r="C7859" s="121" t="s">
        <v>202</v>
      </c>
      <c r="D7859" s="121" t="s">
        <v>73</v>
      </c>
      <c r="E7859" s="121" t="s">
        <v>90</v>
      </c>
      <c r="F7859" s="122">
        <v>285435</v>
      </c>
      <c r="G7859" s="122">
        <v>16453</v>
      </c>
      <c r="H7859" s="120">
        <v>2019</v>
      </c>
      <c r="I7859" t="str">
        <f>IF(J7859="natural gas",VLOOKUP(D7859,'Cross-Page Data'!$I$4:$J$13,2,FALSE),IF(J7859="solar",VLOOKUP('Form 923'!D7859,'Cross-Page Data'!$I$14:$J$117,2,FALSE),J7859))</f>
        <v>biomass</v>
      </c>
      <c r="J7859" t="str">
        <f>VLOOKUP(E7859,'Cross-Page Data'!$D$4:$F$48,3,FALSE)</f>
        <v>biomass</v>
      </c>
      <c r="K7859" t="b">
        <f t="shared" si="122"/>
        <v>1</v>
      </c>
    </row>
    <row r="7860" spans="1:11">
      <c r="A7860" s="120">
        <v>56120</v>
      </c>
      <c r="B7860" s="121" t="s">
        <v>201</v>
      </c>
      <c r="C7860" s="121" t="s">
        <v>202</v>
      </c>
      <c r="D7860" s="121" t="s">
        <v>79</v>
      </c>
      <c r="E7860" s="121" t="s">
        <v>90</v>
      </c>
      <c r="F7860" s="122">
        <v>107810</v>
      </c>
      <c r="G7860" s="122">
        <v>6214</v>
      </c>
      <c r="H7860" s="120">
        <v>2019</v>
      </c>
      <c r="I7860" t="str">
        <f>IF(J7860="natural gas",VLOOKUP(D7860,'Cross-Page Data'!$I$4:$J$13,2,FALSE),IF(J7860="solar",VLOOKUP('Form 923'!D7860,'Cross-Page Data'!$I$14:$J$117,2,FALSE),J7860))</f>
        <v>biomass</v>
      </c>
      <c r="J7860" t="str">
        <f>VLOOKUP(E7860,'Cross-Page Data'!$D$4:$F$48,3,FALSE)</f>
        <v>biomass</v>
      </c>
      <c r="K7860" t="b">
        <f t="shared" si="122"/>
        <v>1</v>
      </c>
    </row>
    <row r="7861" spans="1:11">
      <c r="A7861" s="120">
        <v>56121</v>
      </c>
      <c r="B7861" s="121" t="s">
        <v>201</v>
      </c>
      <c r="C7861" s="121" t="s">
        <v>202</v>
      </c>
      <c r="D7861" s="121" t="s">
        <v>79</v>
      </c>
      <c r="E7861" s="121" t="s">
        <v>90</v>
      </c>
      <c r="F7861" s="122">
        <v>81871</v>
      </c>
      <c r="G7861" s="122">
        <v>7284</v>
      </c>
      <c r="H7861" s="120">
        <v>2019</v>
      </c>
      <c r="I7861" t="str">
        <f>IF(J7861="natural gas",VLOOKUP(D7861,'Cross-Page Data'!$I$4:$J$13,2,FALSE),IF(J7861="solar",VLOOKUP('Form 923'!D7861,'Cross-Page Data'!$I$14:$J$117,2,FALSE),J7861))</f>
        <v>biomass</v>
      </c>
      <c r="J7861" t="str">
        <f>VLOOKUP(E7861,'Cross-Page Data'!$D$4:$F$48,3,FALSE)</f>
        <v>biomass</v>
      </c>
      <c r="K7861" t="b">
        <f t="shared" si="122"/>
        <v>1</v>
      </c>
    </row>
    <row r="7862" spans="1:11">
      <c r="A7862" s="120">
        <v>56122</v>
      </c>
      <c r="B7862" s="121" t="s">
        <v>201</v>
      </c>
      <c r="C7862" s="121" t="s">
        <v>202</v>
      </c>
      <c r="D7862" s="121" t="s">
        <v>73</v>
      </c>
      <c r="E7862" s="121" t="s">
        <v>90</v>
      </c>
      <c r="F7862" s="122">
        <v>9606</v>
      </c>
      <c r="G7862" s="122">
        <v>704</v>
      </c>
      <c r="H7862" s="120">
        <v>2019</v>
      </c>
      <c r="I7862" t="str">
        <f>IF(J7862="natural gas",VLOOKUP(D7862,'Cross-Page Data'!$I$4:$J$13,2,FALSE),IF(J7862="solar",VLOOKUP('Form 923'!D7862,'Cross-Page Data'!$I$14:$J$117,2,FALSE),J7862))</f>
        <v>biomass</v>
      </c>
      <c r="J7862" t="str">
        <f>VLOOKUP(E7862,'Cross-Page Data'!$D$4:$F$48,3,FALSE)</f>
        <v>biomass</v>
      </c>
      <c r="K7862" t="b">
        <f t="shared" si="122"/>
        <v>1</v>
      </c>
    </row>
    <row r="7863" spans="1:11">
      <c r="A7863" s="120">
        <v>56122</v>
      </c>
      <c r="B7863" s="121" t="s">
        <v>201</v>
      </c>
      <c r="C7863" s="121" t="s">
        <v>202</v>
      </c>
      <c r="D7863" s="121" t="s">
        <v>79</v>
      </c>
      <c r="E7863" s="121" t="s">
        <v>90</v>
      </c>
      <c r="F7863" s="122">
        <v>185377</v>
      </c>
      <c r="G7863" s="122">
        <v>13593</v>
      </c>
      <c r="H7863" s="120">
        <v>2019</v>
      </c>
      <c r="I7863" t="str">
        <f>IF(J7863="natural gas",VLOOKUP(D7863,'Cross-Page Data'!$I$4:$J$13,2,FALSE),IF(J7863="solar",VLOOKUP('Form 923'!D7863,'Cross-Page Data'!$I$14:$J$117,2,FALSE),J7863))</f>
        <v>biomass</v>
      </c>
      <c r="J7863" t="str">
        <f>VLOOKUP(E7863,'Cross-Page Data'!$D$4:$F$48,3,FALSE)</f>
        <v>biomass</v>
      </c>
      <c r="K7863" t="b">
        <f t="shared" si="122"/>
        <v>1</v>
      </c>
    </row>
    <row r="7864" spans="1:11">
      <c r="A7864" s="120">
        <v>56125</v>
      </c>
      <c r="B7864" s="121" t="s">
        <v>201</v>
      </c>
      <c r="C7864" s="121" t="s">
        <v>206</v>
      </c>
      <c r="D7864" s="121" t="s">
        <v>116</v>
      </c>
      <c r="E7864" s="121" t="s">
        <v>170</v>
      </c>
      <c r="F7864" s="122">
        <v>7265</v>
      </c>
      <c r="G7864" s="122">
        <v>816</v>
      </c>
      <c r="H7864" s="120">
        <v>2019</v>
      </c>
      <c r="I7864" t="str">
        <f>IF(J7864="natural gas",VLOOKUP(D7864,'Cross-Page Data'!$I$4:$J$13,2,FALSE),IF(J7864="solar",VLOOKUP('Form 923'!D7864,'Cross-Page Data'!$I$14:$J$117,2,FALSE),J7864))</f>
        <v>hydro</v>
      </c>
      <c r="J7864" t="str">
        <f>VLOOKUP(E7864,'Cross-Page Data'!$D$4:$F$48,3,FALSE)</f>
        <v>hydro</v>
      </c>
      <c r="K7864" t="b">
        <f t="shared" si="122"/>
        <v>1</v>
      </c>
    </row>
    <row r="7865" spans="1:11">
      <c r="A7865" s="120">
        <v>56126</v>
      </c>
      <c r="B7865" s="121" t="s">
        <v>201</v>
      </c>
      <c r="C7865" s="121" t="s">
        <v>202</v>
      </c>
      <c r="D7865" s="121" t="s">
        <v>79</v>
      </c>
      <c r="E7865" s="121" t="s">
        <v>70</v>
      </c>
      <c r="F7865" s="122">
        <v>0</v>
      </c>
      <c r="G7865" s="122">
        <v>0</v>
      </c>
      <c r="H7865" s="120">
        <v>2019</v>
      </c>
      <c r="I7865" t="str">
        <f>IF(J7865="natural gas",VLOOKUP(D7865,'Cross-Page Data'!$I$4:$J$13,2,FALSE),IF(J7865="solar",VLOOKUP('Form 923'!D7865,'Cross-Page Data'!$I$14:$J$117,2,FALSE),J7865))</f>
        <v>heavy or residual fuel oil</v>
      </c>
      <c r="J7865" t="str">
        <f>VLOOKUP(E7865,'Cross-Page Data'!$D$4:$F$48,3,FALSE)</f>
        <v>heavy or residual fuel oil</v>
      </c>
      <c r="K7865" t="b">
        <f t="shared" si="122"/>
        <v>1</v>
      </c>
    </row>
    <row r="7866" spans="1:11">
      <c r="A7866" s="120">
        <v>56128</v>
      </c>
      <c r="B7866" s="121" t="s">
        <v>201</v>
      </c>
      <c r="C7866" s="121" t="s">
        <v>202</v>
      </c>
      <c r="D7866" s="121" t="s">
        <v>79</v>
      </c>
      <c r="E7866" s="121" t="s">
        <v>70</v>
      </c>
      <c r="F7866" s="122">
        <v>0</v>
      </c>
      <c r="G7866" s="122">
        <v>0</v>
      </c>
      <c r="H7866" s="120">
        <v>2019</v>
      </c>
      <c r="I7866" t="str">
        <f>IF(J7866="natural gas",VLOOKUP(D7866,'Cross-Page Data'!$I$4:$J$13,2,FALSE),IF(J7866="solar",VLOOKUP('Form 923'!D7866,'Cross-Page Data'!$I$14:$J$117,2,FALSE),J7866))</f>
        <v>heavy or residual fuel oil</v>
      </c>
      <c r="J7866" t="str">
        <f>VLOOKUP(E7866,'Cross-Page Data'!$D$4:$F$48,3,FALSE)</f>
        <v>heavy or residual fuel oil</v>
      </c>
      <c r="K7866" t="b">
        <f t="shared" si="122"/>
        <v>1</v>
      </c>
    </row>
    <row r="7867" spans="1:11">
      <c r="A7867" s="120">
        <v>56129</v>
      </c>
      <c r="B7867" s="121" t="s">
        <v>201</v>
      </c>
      <c r="C7867" s="121" t="s">
        <v>202</v>
      </c>
      <c r="D7867" s="121" t="s">
        <v>79</v>
      </c>
      <c r="E7867" s="121" t="s">
        <v>70</v>
      </c>
      <c r="F7867" s="122">
        <v>1710</v>
      </c>
      <c r="G7867" s="122">
        <v>3</v>
      </c>
      <c r="H7867" s="120">
        <v>2019</v>
      </c>
      <c r="I7867" t="str">
        <f>IF(J7867="natural gas",VLOOKUP(D7867,'Cross-Page Data'!$I$4:$J$13,2,FALSE),IF(J7867="solar",VLOOKUP('Form 923'!D7867,'Cross-Page Data'!$I$14:$J$117,2,FALSE),J7867))</f>
        <v>heavy or residual fuel oil</v>
      </c>
      <c r="J7867" t="str">
        <f>VLOOKUP(E7867,'Cross-Page Data'!$D$4:$F$48,3,FALSE)</f>
        <v>heavy or residual fuel oil</v>
      </c>
      <c r="K7867" t="b">
        <f t="shared" si="122"/>
        <v>1</v>
      </c>
    </row>
    <row r="7868" spans="1:11">
      <c r="A7868" s="120">
        <v>56131</v>
      </c>
      <c r="B7868" s="121" t="s">
        <v>201</v>
      </c>
      <c r="C7868" s="121" t="s">
        <v>202</v>
      </c>
      <c r="D7868" s="121" t="s">
        <v>79</v>
      </c>
      <c r="E7868" s="121" t="s">
        <v>70</v>
      </c>
      <c r="F7868" s="122">
        <v>1710</v>
      </c>
      <c r="G7868" s="122">
        <v>3</v>
      </c>
      <c r="H7868" s="120">
        <v>2019</v>
      </c>
      <c r="I7868" t="str">
        <f>IF(J7868="natural gas",VLOOKUP(D7868,'Cross-Page Data'!$I$4:$J$13,2,FALSE),IF(J7868="solar",VLOOKUP('Form 923'!D7868,'Cross-Page Data'!$I$14:$J$117,2,FALSE),J7868))</f>
        <v>heavy or residual fuel oil</v>
      </c>
      <c r="J7868" t="str">
        <f>VLOOKUP(E7868,'Cross-Page Data'!$D$4:$F$48,3,FALSE)</f>
        <v>heavy or residual fuel oil</v>
      </c>
      <c r="K7868" t="b">
        <f t="shared" si="122"/>
        <v>1</v>
      </c>
    </row>
    <row r="7869" spans="1:11">
      <c r="A7869" s="120">
        <v>56132</v>
      </c>
      <c r="B7869" s="121" t="s">
        <v>201</v>
      </c>
      <c r="C7869" s="121" t="s">
        <v>202</v>
      </c>
      <c r="D7869" s="121" t="s">
        <v>79</v>
      </c>
      <c r="E7869" s="121" t="s">
        <v>70</v>
      </c>
      <c r="F7869" s="122">
        <v>1710</v>
      </c>
      <c r="G7869" s="122">
        <v>3</v>
      </c>
      <c r="H7869" s="120">
        <v>2019</v>
      </c>
      <c r="I7869" t="str">
        <f>IF(J7869="natural gas",VLOOKUP(D7869,'Cross-Page Data'!$I$4:$J$13,2,FALSE),IF(J7869="solar",VLOOKUP('Form 923'!D7869,'Cross-Page Data'!$I$14:$J$117,2,FALSE),J7869))</f>
        <v>heavy or residual fuel oil</v>
      </c>
      <c r="J7869" t="str">
        <f>VLOOKUP(E7869,'Cross-Page Data'!$D$4:$F$48,3,FALSE)</f>
        <v>heavy or residual fuel oil</v>
      </c>
      <c r="K7869" t="b">
        <f t="shared" si="122"/>
        <v>1</v>
      </c>
    </row>
    <row r="7870" ht="25.5" spans="1:11">
      <c r="A7870" s="120">
        <v>56134</v>
      </c>
      <c r="B7870" s="121" t="s">
        <v>205</v>
      </c>
      <c r="C7870" s="121" t="s">
        <v>210</v>
      </c>
      <c r="D7870" s="121" t="s">
        <v>79</v>
      </c>
      <c r="E7870" s="121" t="s">
        <v>70</v>
      </c>
      <c r="F7870" s="122">
        <v>57</v>
      </c>
      <c r="G7870" s="122">
        <v>3.757</v>
      </c>
      <c r="H7870" s="120">
        <v>2019</v>
      </c>
      <c r="I7870" t="str">
        <f>IF(J7870="natural gas",VLOOKUP(D7870,'Cross-Page Data'!$I$4:$J$13,2,FALSE),IF(J7870="solar",VLOOKUP('Form 923'!D7870,'Cross-Page Data'!$I$14:$J$117,2,FALSE),J7870))</f>
        <v>heavy or residual fuel oil</v>
      </c>
      <c r="J7870" t="str">
        <f>VLOOKUP(E7870,'Cross-Page Data'!$D$4:$F$48,3,FALSE)</f>
        <v>heavy or residual fuel oil</v>
      </c>
      <c r="K7870" t="b">
        <f t="shared" si="122"/>
        <v>0</v>
      </c>
    </row>
    <row r="7871" ht="25.5" spans="1:11">
      <c r="A7871" s="120">
        <v>56134</v>
      </c>
      <c r="B7871" s="121" t="s">
        <v>205</v>
      </c>
      <c r="C7871" s="121" t="s">
        <v>210</v>
      </c>
      <c r="D7871" s="121" t="s">
        <v>79</v>
      </c>
      <c r="E7871" s="121" t="s">
        <v>38</v>
      </c>
      <c r="F7871" s="122">
        <v>3375</v>
      </c>
      <c r="G7871" s="122">
        <v>222.901</v>
      </c>
      <c r="H7871" s="120">
        <v>2019</v>
      </c>
      <c r="I7871" t="str">
        <f>IF(J7871="natural gas",VLOOKUP(D7871,'Cross-Page Data'!$I$4:$J$13,2,FALSE),IF(J7871="solar",VLOOKUP('Form 923'!D7871,'Cross-Page Data'!$I$14:$J$117,2,FALSE),J7871))</f>
        <v>natural gas peaker</v>
      </c>
      <c r="J7871" t="str">
        <f>VLOOKUP(E7871,'Cross-Page Data'!$D$4:$F$48,3,FALSE)</f>
        <v>natural gas</v>
      </c>
      <c r="K7871" t="b">
        <f t="shared" si="122"/>
        <v>0</v>
      </c>
    </row>
    <row r="7872" ht="25.5" spans="1:11">
      <c r="A7872" s="120">
        <v>56134</v>
      </c>
      <c r="B7872" s="121" t="s">
        <v>205</v>
      </c>
      <c r="C7872" s="121" t="s">
        <v>210</v>
      </c>
      <c r="D7872" s="121" t="s">
        <v>79</v>
      </c>
      <c r="E7872" s="121" t="s">
        <v>130</v>
      </c>
      <c r="F7872" s="122">
        <v>109745</v>
      </c>
      <c r="G7872" s="122">
        <v>7249.762</v>
      </c>
      <c r="H7872" s="120">
        <v>2019</v>
      </c>
      <c r="I7872" t="str">
        <f>IF(J7872="natural gas",VLOOKUP(D7872,'Cross-Page Data'!$I$4:$J$13,2,FALSE),IF(J7872="solar",VLOOKUP('Form 923'!D7872,'Cross-Page Data'!$I$14:$J$117,2,FALSE),J7872))</f>
        <v>biomass</v>
      </c>
      <c r="J7872" t="str">
        <f>VLOOKUP(E7872,'Cross-Page Data'!$D$4:$F$48,3,FALSE)</f>
        <v>biomass</v>
      </c>
      <c r="K7872" t="b">
        <f t="shared" si="122"/>
        <v>0</v>
      </c>
    </row>
    <row r="7873" spans="1:11">
      <c r="A7873" s="120">
        <v>56135</v>
      </c>
      <c r="B7873" s="121" t="s">
        <v>201</v>
      </c>
      <c r="C7873" s="121" t="s">
        <v>202</v>
      </c>
      <c r="D7873" s="121" t="s">
        <v>73</v>
      </c>
      <c r="E7873" s="121" t="s">
        <v>38</v>
      </c>
      <c r="F7873" s="122">
        <v>151878</v>
      </c>
      <c r="G7873" s="122">
        <v>12155</v>
      </c>
      <c r="H7873" s="120">
        <v>2019</v>
      </c>
      <c r="I7873" t="str">
        <f>IF(J7873="natural gas",VLOOKUP(D7873,'Cross-Page Data'!$I$4:$J$13,2,FALSE),IF(J7873="solar",VLOOKUP('Form 923'!D7873,'Cross-Page Data'!$I$14:$J$117,2,FALSE),J7873))</f>
        <v>natural gas peaker</v>
      </c>
      <c r="J7873" t="str">
        <f>VLOOKUP(E7873,'Cross-Page Data'!$D$4:$F$48,3,FALSE)</f>
        <v>natural gas</v>
      </c>
      <c r="K7873" t="b">
        <f t="shared" si="122"/>
        <v>1</v>
      </c>
    </row>
    <row r="7874" spans="1:11">
      <c r="A7874" s="120">
        <v>56138</v>
      </c>
      <c r="B7874" s="121" t="s">
        <v>201</v>
      </c>
      <c r="C7874" s="121" t="s">
        <v>202</v>
      </c>
      <c r="D7874" s="121" t="s">
        <v>79</v>
      </c>
      <c r="E7874" s="121" t="s">
        <v>70</v>
      </c>
      <c r="F7874" s="122">
        <v>339</v>
      </c>
      <c r="G7874" s="122">
        <v>39</v>
      </c>
      <c r="H7874" s="120">
        <v>2019</v>
      </c>
      <c r="I7874" t="str">
        <f>IF(J7874="natural gas",VLOOKUP(D7874,'Cross-Page Data'!$I$4:$J$13,2,FALSE),IF(J7874="solar",VLOOKUP('Form 923'!D7874,'Cross-Page Data'!$I$14:$J$117,2,FALSE),J7874))</f>
        <v>heavy or residual fuel oil</v>
      </c>
      <c r="J7874" t="str">
        <f>VLOOKUP(E7874,'Cross-Page Data'!$D$4:$F$48,3,FALSE)</f>
        <v>heavy or residual fuel oil</v>
      </c>
      <c r="K7874" t="b">
        <f t="shared" si="122"/>
        <v>1</v>
      </c>
    </row>
    <row r="7875" spans="1:11">
      <c r="A7875" s="120">
        <v>56139</v>
      </c>
      <c r="B7875" s="121" t="s">
        <v>205</v>
      </c>
      <c r="C7875" s="121" t="s">
        <v>209</v>
      </c>
      <c r="D7875" s="121" t="s">
        <v>84</v>
      </c>
      <c r="E7875" s="121" t="s">
        <v>38</v>
      </c>
      <c r="F7875" s="122">
        <v>0</v>
      </c>
      <c r="G7875" s="122">
        <v>0</v>
      </c>
      <c r="H7875" s="120">
        <v>2019</v>
      </c>
      <c r="I7875" t="str">
        <f>IF(J7875="natural gas",VLOOKUP(D7875,'Cross-Page Data'!$I$4:$J$13,2,FALSE),IF(J7875="solar",VLOOKUP('Form 923'!D7875,'Cross-Page Data'!$I$14:$J$117,2,FALSE),J7875))</f>
        <v>other</v>
      </c>
      <c r="J7875" t="str">
        <f>VLOOKUP(E7875,'Cross-Page Data'!$D$4:$F$48,3,FALSE)</f>
        <v>natural gas</v>
      </c>
      <c r="K7875" t="b">
        <f t="shared" si="122"/>
        <v>0</v>
      </c>
    </row>
    <row r="7876" spans="1:11">
      <c r="A7876" s="120">
        <v>56139</v>
      </c>
      <c r="B7876" s="121" t="s">
        <v>205</v>
      </c>
      <c r="C7876" s="121" t="s">
        <v>209</v>
      </c>
      <c r="D7876" s="121" t="s">
        <v>84</v>
      </c>
      <c r="E7876" s="121" t="s">
        <v>142</v>
      </c>
      <c r="F7876" s="122">
        <v>160103</v>
      </c>
      <c r="G7876" s="122">
        <v>14077</v>
      </c>
      <c r="H7876" s="120">
        <v>2019</v>
      </c>
      <c r="I7876" t="str">
        <f>IF(J7876="natural gas",VLOOKUP(D7876,'Cross-Page Data'!$I$4:$J$13,2,FALSE),IF(J7876="solar",VLOOKUP('Form 923'!D7876,'Cross-Page Data'!$I$14:$J$117,2,FALSE),J7876))</f>
        <v>other</v>
      </c>
      <c r="J7876" t="str">
        <f>VLOOKUP(E7876,'Cross-Page Data'!$D$4:$F$48,3,FALSE)</f>
        <v>other</v>
      </c>
      <c r="K7876" t="b">
        <f t="shared" si="122"/>
        <v>0</v>
      </c>
    </row>
    <row r="7877" spans="1:11">
      <c r="A7877" s="120">
        <v>56142</v>
      </c>
      <c r="B7877" s="121" t="s">
        <v>201</v>
      </c>
      <c r="C7877" s="121" t="s">
        <v>206</v>
      </c>
      <c r="D7877" s="121" t="s">
        <v>128</v>
      </c>
      <c r="E7877" s="121" t="s">
        <v>180</v>
      </c>
      <c r="F7877" s="122">
        <v>1793824</v>
      </c>
      <c r="G7877" s="122">
        <v>201508</v>
      </c>
      <c r="H7877" s="120">
        <v>2019</v>
      </c>
      <c r="I7877" t="str">
        <f>IF(J7877="natural gas",VLOOKUP(D7877,'Cross-Page Data'!$I$4:$J$13,2,FALSE),IF(J7877="solar",VLOOKUP('Form 923'!D7877,'Cross-Page Data'!$I$14:$J$117,2,FALSE),J7877))</f>
        <v>wind</v>
      </c>
      <c r="J7877" t="str">
        <f>VLOOKUP(E7877,'Cross-Page Data'!$D$4:$F$48,3,FALSE)</f>
        <v>wind</v>
      </c>
      <c r="K7877" t="b">
        <f t="shared" si="122"/>
        <v>1</v>
      </c>
    </row>
    <row r="7878" spans="1:11">
      <c r="A7878" s="120">
        <v>56143</v>
      </c>
      <c r="B7878" s="121" t="s">
        <v>201</v>
      </c>
      <c r="C7878" s="121" t="s">
        <v>202</v>
      </c>
      <c r="D7878" s="121" t="s">
        <v>73</v>
      </c>
      <c r="E7878" s="121" t="s">
        <v>38</v>
      </c>
      <c r="F7878" s="122">
        <v>840412</v>
      </c>
      <c r="G7878" s="122">
        <v>79777</v>
      </c>
      <c r="H7878" s="120">
        <v>2019</v>
      </c>
      <c r="I7878" t="str">
        <f>IF(J7878="natural gas",VLOOKUP(D7878,'Cross-Page Data'!$I$4:$J$13,2,FALSE),IF(J7878="solar",VLOOKUP('Form 923'!D7878,'Cross-Page Data'!$I$14:$J$117,2,FALSE),J7878))</f>
        <v>natural gas peaker</v>
      </c>
      <c r="J7878" t="str">
        <f>VLOOKUP(E7878,'Cross-Page Data'!$D$4:$F$48,3,FALSE)</f>
        <v>natural gas</v>
      </c>
      <c r="K7878" t="b">
        <f t="shared" si="122"/>
        <v>1</v>
      </c>
    </row>
    <row r="7879" spans="1:11">
      <c r="A7879" s="120">
        <v>56144</v>
      </c>
      <c r="B7879" s="121" t="s">
        <v>201</v>
      </c>
      <c r="C7879" s="121" t="s">
        <v>202</v>
      </c>
      <c r="D7879" s="121" t="s">
        <v>73</v>
      </c>
      <c r="E7879" s="121" t="s">
        <v>38</v>
      </c>
      <c r="F7879" s="122">
        <v>10990</v>
      </c>
      <c r="G7879" s="122">
        <v>792</v>
      </c>
      <c r="H7879" s="120">
        <v>2019</v>
      </c>
      <c r="I7879" t="str">
        <f>IF(J7879="natural gas",VLOOKUP(D7879,'Cross-Page Data'!$I$4:$J$13,2,FALSE),IF(J7879="solar",VLOOKUP('Form 923'!D7879,'Cross-Page Data'!$I$14:$J$117,2,FALSE),J7879))</f>
        <v>natural gas peaker</v>
      </c>
      <c r="J7879" t="str">
        <f>VLOOKUP(E7879,'Cross-Page Data'!$D$4:$F$48,3,FALSE)</f>
        <v>natural gas</v>
      </c>
      <c r="K7879" t="b">
        <f t="shared" ref="K7879:K7942" si="123">IF(AND($N$6=FALSE,OR(C7879="Commercial NAICS Cogen",C7879="Industrial NAICS Cogen",C7879="NAICS-22 Cogen")),FALSE,IF(AND($N$7=FALSE,OR(C7879="Commercial NAICS Cogen",C7879="Commercial NAICS Non-Cogen",C7879="industrial NAICS Cogen",C7879="industrial NAICS non-cogen")),FALSE,TRUE))</f>
        <v>1</v>
      </c>
    </row>
    <row r="7880" spans="1:11">
      <c r="A7880" s="120">
        <v>56146</v>
      </c>
      <c r="B7880" s="121" t="s">
        <v>201</v>
      </c>
      <c r="C7880" s="121" t="s">
        <v>202</v>
      </c>
      <c r="D7880" s="121" t="s">
        <v>79</v>
      </c>
      <c r="E7880" s="121" t="s">
        <v>70</v>
      </c>
      <c r="F7880" s="122">
        <v>16614</v>
      </c>
      <c r="G7880" s="122">
        <v>1713</v>
      </c>
      <c r="H7880" s="120">
        <v>2019</v>
      </c>
      <c r="I7880" t="str">
        <f>IF(J7880="natural gas",VLOOKUP(D7880,'Cross-Page Data'!$I$4:$J$13,2,FALSE),IF(J7880="solar",VLOOKUP('Form 923'!D7880,'Cross-Page Data'!$I$14:$J$117,2,FALSE),J7880))</f>
        <v>heavy or residual fuel oil</v>
      </c>
      <c r="J7880" t="str">
        <f>VLOOKUP(E7880,'Cross-Page Data'!$D$4:$F$48,3,FALSE)</f>
        <v>heavy or residual fuel oil</v>
      </c>
      <c r="K7880" t="b">
        <f t="shared" si="123"/>
        <v>1</v>
      </c>
    </row>
    <row r="7881" spans="1:11">
      <c r="A7881" s="120">
        <v>56147</v>
      </c>
      <c r="B7881" s="121" t="s">
        <v>201</v>
      </c>
      <c r="C7881" s="121" t="s">
        <v>202</v>
      </c>
      <c r="D7881" s="121" t="s">
        <v>79</v>
      </c>
      <c r="E7881" s="121" t="s">
        <v>70</v>
      </c>
      <c r="F7881" s="122">
        <v>0</v>
      </c>
      <c r="G7881" s="122">
        <v>0</v>
      </c>
      <c r="H7881" s="120">
        <v>2019</v>
      </c>
      <c r="I7881" t="str">
        <f>IF(J7881="natural gas",VLOOKUP(D7881,'Cross-Page Data'!$I$4:$J$13,2,FALSE),IF(J7881="solar",VLOOKUP('Form 923'!D7881,'Cross-Page Data'!$I$14:$J$117,2,FALSE),J7881))</f>
        <v>heavy or residual fuel oil</v>
      </c>
      <c r="J7881" t="str">
        <f>VLOOKUP(E7881,'Cross-Page Data'!$D$4:$F$48,3,FALSE)</f>
        <v>heavy or residual fuel oil</v>
      </c>
      <c r="K7881" t="b">
        <f t="shared" si="123"/>
        <v>1</v>
      </c>
    </row>
    <row r="7882" spans="1:11">
      <c r="A7882" s="120">
        <v>56148</v>
      </c>
      <c r="B7882" s="121" t="s">
        <v>201</v>
      </c>
      <c r="C7882" s="121" t="s">
        <v>202</v>
      </c>
      <c r="D7882" s="121" t="s">
        <v>79</v>
      </c>
      <c r="E7882" s="121" t="s">
        <v>70</v>
      </c>
      <c r="F7882" s="122">
        <v>308</v>
      </c>
      <c r="G7882" s="122">
        <v>31</v>
      </c>
      <c r="H7882" s="120">
        <v>2019</v>
      </c>
      <c r="I7882" t="str">
        <f>IF(J7882="natural gas",VLOOKUP(D7882,'Cross-Page Data'!$I$4:$J$13,2,FALSE),IF(J7882="solar",VLOOKUP('Form 923'!D7882,'Cross-Page Data'!$I$14:$J$117,2,FALSE),J7882))</f>
        <v>heavy or residual fuel oil</v>
      </c>
      <c r="J7882" t="str">
        <f>VLOOKUP(E7882,'Cross-Page Data'!$D$4:$F$48,3,FALSE)</f>
        <v>heavy or residual fuel oil</v>
      </c>
      <c r="K7882" t="b">
        <f t="shared" si="123"/>
        <v>1</v>
      </c>
    </row>
    <row r="7883" spans="1:11">
      <c r="A7883" s="120">
        <v>56150</v>
      </c>
      <c r="B7883" s="121" t="s">
        <v>201</v>
      </c>
      <c r="C7883" s="121" t="s">
        <v>202</v>
      </c>
      <c r="D7883" s="121" t="s">
        <v>39</v>
      </c>
      <c r="E7883" s="121" t="s">
        <v>70</v>
      </c>
      <c r="F7883" s="122">
        <v>0</v>
      </c>
      <c r="G7883" s="122">
        <v>0</v>
      </c>
      <c r="H7883" s="120">
        <v>2019</v>
      </c>
      <c r="I7883" t="str">
        <f>IF(J7883="natural gas",VLOOKUP(D7883,'Cross-Page Data'!$I$4:$J$13,2,FALSE),IF(J7883="solar",VLOOKUP('Form 923'!D7883,'Cross-Page Data'!$I$14:$J$117,2,FALSE),J7883))</f>
        <v>heavy or residual fuel oil</v>
      </c>
      <c r="J7883" t="str">
        <f>VLOOKUP(E7883,'Cross-Page Data'!$D$4:$F$48,3,FALSE)</f>
        <v>heavy or residual fuel oil</v>
      </c>
      <c r="K7883" t="b">
        <f t="shared" si="123"/>
        <v>1</v>
      </c>
    </row>
    <row r="7884" spans="1:11">
      <c r="A7884" s="120">
        <v>56150</v>
      </c>
      <c r="B7884" s="121" t="s">
        <v>201</v>
      </c>
      <c r="C7884" s="121" t="s">
        <v>202</v>
      </c>
      <c r="D7884" s="121" t="s">
        <v>39</v>
      </c>
      <c r="E7884" s="121" t="s">
        <v>38</v>
      </c>
      <c r="F7884" s="122">
        <v>6092375</v>
      </c>
      <c r="G7884" s="122">
        <v>3262541</v>
      </c>
      <c r="H7884" s="120">
        <v>2019</v>
      </c>
      <c r="I7884" t="str">
        <f>IF(J7884="natural gas",VLOOKUP(D7884,'Cross-Page Data'!$I$4:$J$13,2,FALSE),IF(J7884="solar",VLOOKUP('Form 923'!D7884,'Cross-Page Data'!$I$14:$J$117,2,FALSE),J7884))</f>
        <v>natural gas nonpeaker - preexisting nonretiring</v>
      </c>
      <c r="J7884" t="str">
        <f>VLOOKUP(E7884,'Cross-Page Data'!$D$4:$F$48,3,FALSE)</f>
        <v>natural gas</v>
      </c>
      <c r="K7884" t="b">
        <f t="shared" si="123"/>
        <v>1</v>
      </c>
    </row>
    <row r="7885" spans="1:11">
      <c r="A7885" s="120">
        <v>56150</v>
      </c>
      <c r="B7885" s="121" t="s">
        <v>201</v>
      </c>
      <c r="C7885" s="121" t="s">
        <v>202</v>
      </c>
      <c r="D7885" s="121" t="s">
        <v>61</v>
      </c>
      <c r="E7885" s="121" t="s">
        <v>70</v>
      </c>
      <c r="F7885" s="122">
        <v>0</v>
      </c>
      <c r="G7885" s="122">
        <v>0</v>
      </c>
      <c r="H7885" s="120">
        <v>2019</v>
      </c>
      <c r="I7885" t="str">
        <f>IF(J7885="natural gas",VLOOKUP(D7885,'Cross-Page Data'!$I$4:$J$13,2,FALSE),IF(J7885="solar",VLOOKUP('Form 923'!D7885,'Cross-Page Data'!$I$14:$J$117,2,FALSE),J7885))</f>
        <v>heavy or residual fuel oil</v>
      </c>
      <c r="J7885" t="str">
        <f>VLOOKUP(E7885,'Cross-Page Data'!$D$4:$F$48,3,FALSE)</f>
        <v>heavy or residual fuel oil</v>
      </c>
      <c r="K7885" t="b">
        <f t="shared" si="123"/>
        <v>1</v>
      </c>
    </row>
    <row r="7886" spans="1:11">
      <c r="A7886" s="120">
        <v>56150</v>
      </c>
      <c r="B7886" s="121" t="s">
        <v>201</v>
      </c>
      <c r="C7886" s="121" t="s">
        <v>202</v>
      </c>
      <c r="D7886" s="121" t="s">
        <v>61</v>
      </c>
      <c r="E7886" s="121" t="s">
        <v>38</v>
      </c>
      <c r="F7886" s="122">
        <v>53154902</v>
      </c>
      <c r="G7886" s="122">
        <v>5172241</v>
      </c>
      <c r="H7886" s="120">
        <v>2019</v>
      </c>
      <c r="I7886" t="str">
        <f>IF(J7886="natural gas",VLOOKUP(D7886,'Cross-Page Data'!$I$4:$J$13,2,FALSE),IF(J7886="solar",VLOOKUP('Form 923'!D7886,'Cross-Page Data'!$I$14:$J$117,2,FALSE),J7886))</f>
        <v>natural gas nonpeaker - preexisting nonretiring</v>
      </c>
      <c r="J7886" t="str">
        <f>VLOOKUP(E7886,'Cross-Page Data'!$D$4:$F$48,3,FALSE)</f>
        <v>natural gas</v>
      </c>
      <c r="K7886" t="b">
        <f t="shared" si="123"/>
        <v>1</v>
      </c>
    </row>
    <row r="7887" spans="1:11">
      <c r="A7887" s="120">
        <v>56151</v>
      </c>
      <c r="B7887" s="121" t="s">
        <v>201</v>
      </c>
      <c r="C7887" s="121" t="s">
        <v>202</v>
      </c>
      <c r="D7887" s="121" t="s">
        <v>73</v>
      </c>
      <c r="E7887" s="121" t="s">
        <v>38</v>
      </c>
      <c r="F7887" s="122">
        <v>1017462</v>
      </c>
      <c r="G7887" s="122">
        <v>81882</v>
      </c>
      <c r="H7887" s="120">
        <v>2019</v>
      </c>
      <c r="I7887" t="str">
        <f>IF(J7887="natural gas",VLOOKUP(D7887,'Cross-Page Data'!$I$4:$J$13,2,FALSE),IF(J7887="solar",VLOOKUP('Form 923'!D7887,'Cross-Page Data'!$I$14:$J$117,2,FALSE),J7887))</f>
        <v>natural gas peaker</v>
      </c>
      <c r="J7887" t="str">
        <f>VLOOKUP(E7887,'Cross-Page Data'!$D$4:$F$48,3,FALSE)</f>
        <v>natural gas</v>
      </c>
      <c r="K7887" t="b">
        <f t="shared" si="123"/>
        <v>1</v>
      </c>
    </row>
    <row r="7888" spans="1:11">
      <c r="A7888" s="120">
        <v>56152</v>
      </c>
      <c r="B7888" s="121" t="s">
        <v>205</v>
      </c>
      <c r="C7888" s="121" t="s">
        <v>209</v>
      </c>
      <c r="D7888" s="121" t="s">
        <v>39</v>
      </c>
      <c r="E7888" s="121" t="s">
        <v>38</v>
      </c>
      <c r="F7888" s="122">
        <v>0</v>
      </c>
      <c r="G7888" s="122">
        <v>194135.8</v>
      </c>
      <c r="H7888" s="120">
        <v>2019</v>
      </c>
      <c r="I7888" t="str">
        <f>IF(J7888="natural gas",VLOOKUP(D7888,'Cross-Page Data'!$I$4:$J$13,2,FALSE),IF(J7888="solar",VLOOKUP('Form 923'!D7888,'Cross-Page Data'!$I$14:$J$117,2,FALSE),J7888))</f>
        <v>natural gas nonpeaker - preexisting nonretiring</v>
      </c>
      <c r="J7888" t="str">
        <f>VLOOKUP(E7888,'Cross-Page Data'!$D$4:$F$48,3,FALSE)</f>
        <v>natural gas</v>
      </c>
      <c r="K7888" t="b">
        <f t="shared" si="123"/>
        <v>0</v>
      </c>
    </row>
    <row r="7889" spans="1:11">
      <c r="A7889" s="120">
        <v>56152</v>
      </c>
      <c r="B7889" s="121" t="s">
        <v>205</v>
      </c>
      <c r="C7889" s="121" t="s">
        <v>209</v>
      </c>
      <c r="D7889" s="121" t="s">
        <v>61</v>
      </c>
      <c r="E7889" s="121" t="s">
        <v>38</v>
      </c>
      <c r="F7889" s="122">
        <v>5225871</v>
      </c>
      <c r="G7889" s="122">
        <v>849320.36</v>
      </c>
      <c r="H7889" s="120">
        <v>2019</v>
      </c>
      <c r="I7889" t="str">
        <f>IF(J7889="natural gas",VLOOKUP(D7889,'Cross-Page Data'!$I$4:$J$13,2,FALSE),IF(J7889="solar",VLOOKUP('Form 923'!D7889,'Cross-Page Data'!$I$14:$J$117,2,FALSE),J7889))</f>
        <v>natural gas nonpeaker - preexisting nonretiring</v>
      </c>
      <c r="J7889" t="str">
        <f>VLOOKUP(E7889,'Cross-Page Data'!$D$4:$F$48,3,FALSE)</f>
        <v>natural gas</v>
      </c>
      <c r="K7889" t="b">
        <f t="shared" si="123"/>
        <v>0</v>
      </c>
    </row>
    <row r="7890" spans="1:11">
      <c r="A7890" s="120">
        <v>56153</v>
      </c>
      <c r="B7890" s="121" t="s">
        <v>201</v>
      </c>
      <c r="C7890" s="121" t="s">
        <v>206</v>
      </c>
      <c r="D7890" s="121" t="s">
        <v>128</v>
      </c>
      <c r="E7890" s="121" t="s">
        <v>180</v>
      </c>
      <c r="F7890" s="122">
        <v>287543</v>
      </c>
      <c r="G7890" s="122">
        <v>32301</v>
      </c>
      <c r="H7890" s="120">
        <v>2019</v>
      </c>
      <c r="I7890" t="str">
        <f>IF(J7890="natural gas",VLOOKUP(D7890,'Cross-Page Data'!$I$4:$J$13,2,FALSE),IF(J7890="solar",VLOOKUP('Form 923'!D7890,'Cross-Page Data'!$I$14:$J$117,2,FALSE),J7890))</f>
        <v>wind</v>
      </c>
      <c r="J7890" t="str">
        <f>VLOOKUP(E7890,'Cross-Page Data'!$D$4:$F$48,3,FALSE)</f>
        <v>wind</v>
      </c>
      <c r="K7890" t="b">
        <f t="shared" si="123"/>
        <v>1</v>
      </c>
    </row>
    <row r="7891" spans="1:11">
      <c r="A7891" s="120">
        <v>56160</v>
      </c>
      <c r="B7891" s="121" t="s">
        <v>201</v>
      </c>
      <c r="C7891" s="121" t="s">
        <v>206</v>
      </c>
      <c r="D7891" s="121" t="s">
        <v>128</v>
      </c>
      <c r="E7891" s="121" t="s">
        <v>180</v>
      </c>
      <c r="F7891" s="122">
        <v>1580897</v>
      </c>
      <c r="G7891" s="122">
        <v>177589</v>
      </c>
      <c r="H7891" s="120">
        <v>2019</v>
      </c>
      <c r="I7891" t="str">
        <f>IF(J7891="natural gas",VLOOKUP(D7891,'Cross-Page Data'!$I$4:$J$13,2,FALSE),IF(J7891="solar",VLOOKUP('Form 923'!D7891,'Cross-Page Data'!$I$14:$J$117,2,FALSE),J7891))</f>
        <v>wind</v>
      </c>
      <c r="J7891" t="str">
        <f>VLOOKUP(E7891,'Cross-Page Data'!$D$4:$F$48,3,FALSE)</f>
        <v>wind</v>
      </c>
      <c r="K7891" t="b">
        <f t="shared" si="123"/>
        <v>1</v>
      </c>
    </row>
    <row r="7892" spans="1:11">
      <c r="A7892" s="120">
        <v>56162</v>
      </c>
      <c r="B7892" s="121" t="s">
        <v>201</v>
      </c>
      <c r="C7892" s="121" t="s">
        <v>202</v>
      </c>
      <c r="D7892" s="121" t="s">
        <v>128</v>
      </c>
      <c r="E7892" s="121" t="s">
        <v>180</v>
      </c>
      <c r="F7892" s="122">
        <v>1132877</v>
      </c>
      <c r="G7892" s="122">
        <v>127261</v>
      </c>
      <c r="H7892" s="120">
        <v>2019</v>
      </c>
      <c r="I7892" t="str">
        <f>IF(J7892="natural gas",VLOOKUP(D7892,'Cross-Page Data'!$I$4:$J$13,2,FALSE),IF(J7892="solar",VLOOKUP('Form 923'!D7892,'Cross-Page Data'!$I$14:$J$117,2,FALSE),J7892))</f>
        <v>wind</v>
      </c>
      <c r="J7892" t="str">
        <f>VLOOKUP(E7892,'Cross-Page Data'!$D$4:$F$48,3,FALSE)</f>
        <v>wind</v>
      </c>
      <c r="K7892" t="b">
        <f t="shared" si="123"/>
        <v>1</v>
      </c>
    </row>
    <row r="7893" spans="1:11">
      <c r="A7893" s="120">
        <v>56163</v>
      </c>
      <c r="B7893" s="121" t="s">
        <v>205</v>
      </c>
      <c r="C7893" s="121" t="s">
        <v>209</v>
      </c>
      <c r="D7893" s="121" t="s">
        <v>73</v>
      </c>
      <c r="E7893" s="121" t="s">
        <v>38</v>
      </c>
      <c r="F7893" s="122">
        <v>114332</v>
      </c>
      <c r="G7893" s="122">
        <v>27477</v>
      </c>
      <c r="H7893" s="120">
        <v>2019</v>
      </c>
      <c r="I7893" t="str">
        <f>IF(J7893="natural gas",VLOOKUP(D7893,'Cross-Page Data'!$I$4:$J$13,2,FALSE),IF(J7893="solar",VLOOKUP('Form 923'!D7893,'Cross-Page Data'!$I$14:$J$117,2,FALSE),J7893))</f>
        <v>natural gas peaker</v>
      </c>
      <c r="J7893" t="str">
        <f>VLOOKUP(E7893,'Cross-Page Data'!$D$4:$F$48,3,FALSE)</f>
        <v>natural gas</v>
      </c>
      <c r="K7893" t="b">
        <f t="shared" si="123"/>
        <v>0</v>
      </c>
    </row>
    <row r="7894" spans="1:11">
      <c r="A7894" s="120">
        <v>56163</v>
      </c>
      <c r="B7894" s="121" t="s">
        <v>205</v>
      </c>
      <c r="C7894" s="121" t="s">
        <v>209</v>
      </c>
      <c r="D7894" s="121" t="s">
        <v>68</v>
      </c>
      <c r="E7894" s="121" t="s">
        <v>54</v>
      </c>
      <c r="F7894" s="122">
        <v>0</v>
      </c>
      <c r="G7894" s="122">
        <v>0</v>
      </c>
      <c r="H7894" s="120">
        <v>2019</v>
      </c>
      <c r="I7894" t="str">
        <f>IF(J7894="natural gas",VLOOKUP(D7894,'Cross-Page Data'!$I$4:$J$13,2,FALSE),IF(J7894="solar",VLOOKUP('Form 923'!D7894,'Cross-Page Data'!$I$14:$J$117,2,FALSE),J7894))</f>
        <v>hard coal</v>
      </c>
      <c r="J7894" t="str">
        <f>VLOOKUP(E7894,'Cross-Page Data'!$D$4:$F$48,3,FALSE)</f>
        <v>hard coal</v>
      </c>
      <c r="K7894" t="b">
        <f t="shared" si="123"/>
        <v>0</v>
      </c>
    </row>
    <row r="7895" spans="1:11">
      <c r="A7895" s="120">
        <v>56163</v>
      </c>
      <c r="B7895" s="121" t="s">
        <v>205</v>
      </c>
      <c r="C7895" s="121" t="s">
        <v>209</v>
      </c>
      <c r="D7895" s="121" t="s">
        <v>68</v>
      </c>
      <c r="E7895" s="121" t="s">
        <v>38</v>
      </c>
      <c r="F7895" s="122">
        <v>0</v>
      </c>
      <c r="G7895" s="122">
        <v>0</v>
      </c>
      <c r="H7895" s="120">
        <v>2019</v>
      </c>
      <c r="I7895" t="str">
        <f>IF(J7895="natural gas",VLOOKUP(D7895,'Cross-Page Data'!$I$4:$J$13,2,FALSE),IF(J7895="solar",VLOOKUP('Form 923'!D7895,'Cross-Page Data'!$I$14:$J$117,2,FALSE),J7895))</f>
        <v>natural gas nonpeaker - preexisting retiring</v>
      </c>
      <c r="J7895" t="str">
        <f>VLOOKUP(E7895,'Cross-Page Data'!$D$4:$F$48,3,FALSE)</f>
        <v>natural gas</v>
      </c>
      <c r="K7895" t="b">
        <f t="shared" si="123"/>
        <v>0</v>
      </c>
    </row>
    <row r="7896" spans="1:11">
      <c r="A7896" s="120">
        <v>56163</v>
      </c>
      <c r="B7896" s="121" t="s">
        <v>205</v>
      </c>
      <c r="C7896" s="121" t="s">
        <v>209</v>
      </c>
      <c r="D7896" s="121" t="s">
        <v>68</v>
      </c>
      <c r="E7896" s="121" t="s">
        <v>178</v>
      </c>
      <c r="F7896" s="122">
        <v>1243805</v>
      </c>
      <c r="G7896" s="122">
        <v>139722</v>
      </c>
      <c r="H7896" s="120">
        <v>2019</v>
      </c>
      <c r="I7896" t="str">
        <f>IF(J7896="natural gas",VLOOKUP(D7896,'Cross-Page Data'!$I$4:$J$13,2,FALSE),IF(J7896="solar",VLOOKUP('Form 923'!D7896,'Cross-Page Data'!$I$14:$J$117,2,FALSE),J7896))</f>
        <v>other</v>
      </c>
      <c r="J7896" t="str">
        <f>VLOOKUP(E7896,'Cross-Page Data'!$D$4:$F$48,3,FALSE)</f>
        <v>other</v>
      </c>
      <c r="K7896" t="b">
        <f t="shared" si="123"/>
        <v>0</v>
      </c>
    </row>
    <row r="7897" spans="1:11">
      <c r="A7897" s="120">
        <v>56164</v>
      </c>
      <c r="B7897" s="121" t="s">
        <v>201</v>
      </c>
      <c r="C7897" s="121" t="s">
        <v>202</v>
      </c>
      <c r="D7897" s="121" t="s">
        <v>39</v>
      </c>
      <c r="E7897" s="121" t="s">
        <v>70</v>
      </c>
      <c r="F7897" s="122">
        <v>0</v>
      </c>
      <c r="G7897" s="122">
        <v>0</v>
      </c>
      <c r="H7897" s="120">
        <v>2019</v>
      </c>
      <c r="I7897" t="str">
        <f>IF(J7897="natural gas",VLOOKUP(D7897,'Cross-Page Data'!$I$4:$J$13,2,FALSE),IF(J7897="solar",VLOOKUP('Form 923'!D7897,'Cross-Page Data'!$I$14:$J$117,2,FALSE),J7897))</f>
        <v>heavy or residual fuel oil</v>
      </c>
      <c r="J7897" t="str">
        <f>VLOOKUP(E7897,'Cross-Page Data'!$D$4:$F$48,3,FALSE)</f>
        <v>heavy or residual fuel oil</v>
      </c>
      <c r="K7897" t="b">
        <f t="shared" si="123"/>
        <v>1</v>
      </c>
    </row>
    <row r="7898" spans="1:11">
      <c r="A7898" s="120">
        <v>56164</v>
      </c>
      <c r="B7898" s="121" t="s">
        <v>201</v>
      </c>
      <c r="C7898" s="121" t="s">
        <v>202</v>
      </c>
      <c r="D7898" s="121" t="s">
        <v>39</v>
      </c>
      <c r="E7898" s="121" t="s">
        <v>38</v>
      </c>
      <c r="F7898" s="122">
        <v>101920</v>
      </c>
      <c r="G7898" s="122">
        <v>262423</v>
      </c>
      <c r="H7898" s="120">
        <v>2019</v>
      </c>
      <c r="I7898" t="str">
        <f>IF(J7898="natural gas",VLOOKUP(D7898,'Cross-Page Data'!$I$4:$J$13,2,FALSE),IF(J7898="solar",VLOOKUP('Form 923'!D7898,'Cross-Page Data'!$I$14:$J$117,2,FALSE),J7898))</f>
        <v>natural gas nonpeaker - preexisting nonretiring</v>
      </c>
      <c r="J7898" t="str">
        <f>VLOOKUP(E7898,'Cross-Page Data'!$D$4:$F$48,3,FALSE)</f>
        <v>natural gas</v>
      </c>
      <c r="K7898" t="b">
        <f t="shared" si="123"/>
        <v>1</v>
      </c>
    </row>
    <row r="7899" spans="1:11">
      <c r="A7899" s="120">
        <v>56164</v>
      </c>
      <c r="B7899" s="121" t="s">
        <v>201</v>
      </c>
      <c r="C7899" s="121" t="s">
        <v>202</v>
      </c>
      <c r="D7899" s="121" t="s">
        <v>61</v>
      </c>
      <c r="E7899" s="121" t="s">
        <v>70</v>
      </c>
      <c r="F7899" s="122">
        <v>0</v>
      </c>
      <c r="G7899" s="122">
        <v>0</v>
      </c>
      <c r="H7899" s="120">
        <v>2019</v>
      </c>
      <c r="I7899" t="str">
        <f>IF(J7899="natural gas",VLOOKUP(D7899,'Cross-Page Data'!$I$4:$J$13,2,FALSE),IF(J7899="solar",VLOOKUP('Form 923'!D7899,'Cross-Page Data'!$I$14:$J$117,2,FALSE),J7899))</f>
        <v>heavy or residual fuel oil</v>
      </c>
      <c r="J7899" t="str">
        <f>VLOOKUP(E7899,'Cross-Page Data'!$D$4:$F$48,3,FALSE)</f>
        <v>heavy or residual fuel oil</v>
      </c>
      <c r="K7899" t="b">
        <f t="shared" si="123"/>
        <v>1</v>
      </c>
    </row>
    <row r="7900" spans="1:11">
      <c r="A7900" s="120">
        <v>56164</v>
      </c>
      <c r="B7900" s="121" t="s">
        <v>201</v>
      </c>
      <c r="C7900" s="121" t="s">
        <v>202</v>
      </c>
      <c r="D7900" s="121" t="s">
        <v>61</v>
      </c>
      <c r="E7900" s="121" t="s">
        <v>38</v>
      </c>
      <c r="F7900" s="122">
        <v>5436300</v>
      </c>
      <c r="G7900" s="122">
        <v>488843</v>
      </c>
      <c r="H7900" s="120">
        <v>2019</v>
      </c>
      <c r="I7900" t="str">
        <f>IF(J7900="natural gas",VLOOKUP(D7900,'Cross-Page Data'!$I$4:$J$13,2,FALSE),IF(J7900="solar",VLOOKUP('Form 923'!D7900,'Cross-Page Data'!$I$14:$J$117,2,FALSE),J7900))</f>
        <v>natural gas nonpeaker - preexisting nonretiring</v>
      </c>
      <c r="J7900" t="str">
        <f>VLOOKUP(E7900,'Cross-Page Data'!$D$4:$F$48,3,FALSE)</f>
        <v>natural gas</v>
      </c>
      <c r="K7900" t="b">
        <f t="shared" si="123"/>
        <v>1</v>
      </c>
    </row>
    <row r="7901" spans="1:11">
      <c r="A7901" s="120">
        <v>56172</v>
      </c>
      <c r="B7901" s="121" t="s">
        <v>201</v>
      </c>
      <c r="C7901" s="121" t="s">
        <v>206</v>
      </c>
      <c r="D7901" s="121" t="s">
        <v>128</v>
      </c>
      <c r="E7901" s="121" t="s">
        <v>180</v>
      </c>
      <c r="F7901" s="122">
        <v>1038010</v>
      </c>
      <c r="G7901" s="122">
        <v>116604</v>
      </c>
      <c r="H7901" s="120">
        <v>2019</v>
      </c>
      <c r="I7901" t="str">
        <f>IF(J7901="natural gas",VLOOKUP(D7901,'Cross-Page Data'!$I$4:$J$13,2,FALSE),IF(J7901="solar",VLOOKUP('Form 923'!D7901,'Cross-Page Data'!$I$14:$J$117,2,FALSE),J7901))</f>
        <v>wind</v>
      </c>
      <c r="J7901" t="str">
        <f>VLOOKUP(E7901,'Cross-Page Data'!$D$4:$F$48,3,FALSE)</f>
        <v>wind</v>
      </c>
      <c r="K7901" t="b">
        <f t="shared" si="123"/>
        <v>1</v>
      </c>
    </row>
    <row r="7902" spans="1:11">
      <c r="A7902" s="120">
        <v>56173</v>
      </c>
      <c r="B7902" s="121" t="s">
        <v>201</v>
      </c>
      <c r="C7902" s="121" t="s">
        <v>206</v>
      </c>
      <c r="D7902" s="121" t="s">
        <v>128</v>
      </c>
      <c r="E7902" s="121" t="s">
        <v>180</v>
      </c>
      <c r="F7902" s="122">
        <v>3704548</v>
      </c>
      <c r="G7902" s="122">
        <v>416148</v>
      </c>
      <c r="H7902" s="120">
        <v>2019</v>
      </c>
      <c r="I7902" t="str">
        <f>IF(J7902="natural gas",VLOOKUP(D7902,'Cross-Page Data'!$I$4:$J$13,2,FALSE),IF(J7902="solar",VLOOKUP('Form 923'!D7902,'Cross-Page Data'!$I$14:$J$117,2,FALSE),J7902))</f>
        <v>wind</v>
      </c>
      <c r="J7902" t="str">
        <f>VLOOKUP(E7902,'Cross-Page Data'!$D$4:$F$48,3,FALSE)</f>
        <v>wind</v>
      </c>
      <c r="K7902" t="b">
        <f t="shared" si="123"/>
        <v>1</v>
      </c>
    </row>
    <row r="7903" spans="1:11">
      <c r="A7903" s="120">
        <v>56174</v>
      </c>
      <c r="B7903" s="121" t="s">
        <v>201</v>
      </c>
      <c r="C7903" s="121" t="s">
        <v>206</v>
      </c>
      <c r="D7903" s="121" t="s">
        <v>128</v>
      </c>
      <c r="E7903" s="121" t="s">
        <v>180</v>
      </c>
      <c r="F7903" s="122">
        <v>1168431</v>
      </c>
      <c r="G7903" s="122">
        <v>131255</v>
      </c>
      <c r="H7903" s="120">
        <v>2019</v>
      </c>
      <c r="I7903" t="str">
        <f>IF(J7903="natural gas",VLOOKUP(D7903,'Cross-Page Data'!$I$4:$J$13,2,FALSE),IF(J7903="solar",VLOOKUP('Form 923'!D7903,'Cross-Page Data'!$I$14:$J$117,2,FALSE),J7903))</f>
        <v>wind</v>
      </c>
      <c r="J7903" t="str">
        <f>VLOOKUP(E7903,'Cross-Page Data'!$D$4:$F$48,3,FALSE)</f>
        <v>wind</v>
      </c>
      <c r="K7903" t="b">
        <f t="shared" si="123"/>
        <v>1</v>
      </c>
    </row>
    <row r="7904" spans="1:11">
      <c r="A7904" s="120">
        <v>56177</v>
      </c>
      <c r="B7904" s="121" t="s">
        <v>201</v>
      </c>
      <c r="C7904" s="121" t="s">
        <v>202</v>
      </c>
      <c r="D7904" s="121" t="s">
        <v>39</v>
      </c>
      <c r="E7904" s="121" t="s">
        <v>38</v>
      </c>
      <c r="F7904" s="122">
        <v>449791</v>
      </c>
      <c r="G7904" s="122">
        <v>174240</v>
      </c>
      <c r="H7904" s="120">
        <v>2019</v>
      </c>
      <c r="I7904" t="str">
        <f>IF(J7904="natural gas",VLOOKUP(D7904,'Cross-Page Data'!$I$4:$J$13,2,FALSE),IF(J7904="solar",VLOOKUP('Form 923'!D7904,'Cross-Page Data'!$I$14:$J$117,2,FALSE),J7904))</f>
        <v>natural gas nonpeaker - preexisting nonretiring</v>
      </c>
      <c r="J7904" t="str">
        <f>VLOOKUP(E7904,'Cross-Page Data'!$D$4:$F$48,3,FALSE)</f>
        <v>natural gas</v>
      </c>
      <c r="K7904" t="b">
        <f t="shared" si="123"/>
        <v>1</v>
      </c>
    </row>
    <row r="7905" spans="1:11">
      <c r="A7905" s="120">
        <v>56177</v>
      </c>
      <c r="B7905" s="121" t="s">
        <v>201</v>
      </c>
      <c r="C7905" s="121" t="s">
        <v>202</v>
      </c>
      <c r="D7905" s="121" t="s">
        <v>61</v>
      </c>
      <c r="E7905" s="121" t="s">
        <v>38</v>
      </c>
      <c r="F7905" s="122">
        <v>3136024</v>
      </c>
      <c r="G7905" s="122">
        <v>245154</v>
      </c>
      <c r="H7905" s="120">
        <v>2019</v>
      </c>
      <c r="I7905" t="str">
        <f>IF(J7905="natural gas",VLOOKUP(D7905,'Cross-Page Data'!$I$4:$J$13,2,FALSE),IF(J7905="solar",VLOOKUP('Form 923'!D7905,'Cross-Page Data'!$I$14:$J$117,2,FALSE),J7905))</f>
        <v>natural gas nonpeaker - preexisting nonretiring</v>
      </c>
      <c r="J7905" t="str">
        <f>VLOOKUP(E7905,'Cross-Page Data'!$D$4:$F$48,3,FALSE)</f>
        <v>natural gas</v>
      </c>
      <c r="K7905" t="b">
        <f t="shared" si="123"/>
        <v>1</v>
      </c>
    </row>
    <row r="7906" spans="1:11">
      <c r="A7906" s="120">
        <v>56181</v>
      </c>
      <c r="B7906" s="121" t="s">
        <v>201</v>
      </c>
      <c r="C7906" s="121" t="s">
        <v>202</v>
      </c>
      <c r="D7906" s="121" t="s">
        <v>79</v>
      </c>
      <c r="E7906" s="121" t="s">
        <v>70</v>
      </c>
      <c r="F7906" s="122">
        <v>1380</v>
      </c>
      <c r="G7906" s="122">
        <v>139</v>
      </c>
      <c r="H7906" s="120">
        <v>2019</v>
      </c>
      <c r="I7906" t="str">
        <f>IF(J7906="natural gas",VLOOKUP(D7906,'Cross-Page Data'!$I$4:$J$13,2,FALSE),IF(J7906="solar",VLOOKUP('Form 923'!D7906,'Cross-Page Data'!$I$14:$J$117,2,FALSE),J7906))</f>
        <v>heavy or residual fuel oil</v>
      </c>
      <c r="J7906" t="str">
        <f>VLOOKUP(E7906,'Cross-Page Data'!$D$4:$F$48,3,FALSE)</f>
        <v>heavy or residual fuel oil</v>
      </c>
      <c r="K7906" t="b">
        <f t="shared" si="123"/>
        <v>1</v>
      </c>
    </row>
    <row r="7907" spans="1:11">
      <c r="A7907" s="120">
        <v>56184</v>
      </c>
      <c r="B7907" s="121" t="s">
        <v>201</v>
      </c>
      <c r="C7907" s="121" t="s">
        <v>206</v>
      </c>
      <c r="D7907" s="121" t="s">
        <v>79</v>
      </c>
      <c r="E7907" s="121" t="s">
        <v>38</v>
      </c>
      <c r="F7907" s="122">
        <v>123673</v>
      </c>
      <c r="G7907" s="122">
        <v>12280</v>
      </c>
      <c r="H7907" s="120">
        <v>2019</v>
      </c>
      <c r="I7907" t="str">
        <f>IF(J7907="natural gas",VLOOKUP(D7907,'Cross-Page Data'!$I$4:$J$13,2,FALSE),IF(J7907="solar",VLOOKUP('Form 923'!D7907,'Cross-Page Data'!$I$14:$J$117,2,FALSE),J7907))</f>
        <v>natural gas peaker</v>
      </c>
      <c r="J7907" t="str">
        <f>VLOOKUP(E7907,'Cross-Page Data'!$D$4:$F$48,3,FALSE)</f>
        <v>natural gas</v>
      </c>
      <c r="K7907" t="b">
        <f t="shared" si="123"/>
        <v>1</v>
      </c>
    </row>
    <row r="7908" spans="1:11">
      <c r="A7908" s="120">
        <v>56185</v>
      </c>
      <c r="B7908" s="121" t="s">
        <v>201</v>
      </c>
      <c r="C7908" s="121" t="s">
        <v>206</v>
      </c>
      <c r="D7908" s="121" t="s">
        <v>79</v>
      </c>
      <c r="E7908" s="121" t="s">
        <v>38</v>
      </c>
      <c r="F7908" s="122">
        <v>129985</v>
      </c>
      <c r="G7908" s="122">
        <v>12526</v>
      </c>
      <c r="H7908" s="120">
        <v>2019</v>
      </c>
      <c r="I7908" t="str">
        <f>IF(J7908="natural gas",VLOOKUP(D7908,'Cross-Page Data'!$I$4:$J$13,2,FALSE),IF(J7908="solar",VLOOKUP('Form 923'!D7908,'Cross-Page Data'!$I$14:$J$117,2,FALSE),J7908))</f>
        <v>natural gas peaker</v>
      </c>
      <c r="J7908" t="str">
        <f>VLOOKUP(E7908,'Cross-Page Data'!$D$4:$F$48,3,FALSE)</f>
        <v>natural gas</v>
      </c>
      <c r="K7908" t="b">
        <f t="shared" si="123"/>
        <v>1</v>
      </c>
    </row>
    <row r="7909" spans="1:11">
      <c r="A7909" s="120">
        <v>56189</v>
      </c>
      <c r="B7909" s="121" t="s">
        <v>201</v>
      </c>
      <c r="C7909" s="121" t="s">
        <v>206</v>
      </c>
      <c r="D7909" s="121" t="s">
        <v>73</v>
      </c>
      <c r="E7909" s="121" t="s">
        <v>70</v>
      </c>
      <c r="F7909" s="122">
        <v>14866</v>
      </c>
      <c r="G7909" s="122">
        <v>1243</v>
      </c>
      <c r="H7909" s="120">
        <v>2019</v>
      </c>
      <c r="I7909" t="str">
        <f>IF(J7909="natural gas",VLOOKUP(D7909,'Cross-Page Data'!$I$4:$J$13,2,FALSE),IF(J7909="solar",VLOOKUP('Form 923'!D7909,'Cross-Page Data'!$I$14:$J$117,2,FALSE),J7909))</f>
        <v>heavy or residual fuel oil</v>
      </c>
      <c r="J7909" t="str">
        <f>VLOOKUP(E7909,'Cross-Page Data'!$D$4:$F$48,3,FALSE)</f>
        <v>heavy or residual fuel oil</v>
      </c>
      <c r="K7909" t="b">
        <f t="shared" si="123"/>
        <v>1</v>
      </c>
    </row>
    <row r="7910" ht="25.5" spans="1:11">
      <c r="A7910" s="120">
        <v>56190</v>
      </c>
      <c r="B7910" s="121" t="s">
        <v>205</v>
      </c>
      <c r="C7910" s="121" t="s">
        <v>210</v>
      </c>
      <c r="D7910" s="121" t="s">
        <v>73</v>
      </c>
      <c r="E7910" s="121" t="s">
        <v>70</v>
      </c>
      <c r="F7910" s="122">
        <v>0</v>
      </c>
      <c r="G7910" s="122">
        <v>0</v>
      </c>
      <c r="H7910" s="120">
        <v>2019</v>
      </c>
      <c r="I7910" t="str">
        <f>IF(J7910="natural gas",VLOOKUP(D7910,'Cross-Page Data'!$I$4:$J$13,2,FALSE),IF(J7910="solar",VLOOKUP('Form 923'!D7910,'Cross-Page Data'!$I$14:$J$117,2,FALSE),J7910))</f>
        <v>heavy or residual fuel oil</v>
      </c>
      <c r="J7910" t="str">
        <f>VLOOKUP(E7910,'Cross-Page Data'!$D$4:$F$48,3,FALSE)</f>
        <v>heavy or residual fuel oil</v>
      </c>
      <c r="K7910" t="b">
        <f t="shared" si="123"/>
        <v>0</v>
      </c>
    </row>
    <row r="7911" ht="25.5" spans="1:11">
      <c r="A7911" s="120">
        <v>56190</v>
      </c>
      <c r="B7911" s="121" t="s">
        <v>205</v>
      </c>
      <c r="C7911" s="121" t="s">
        <v>210</v>
      </c>
      <c r="D7911" s="121" t="s">
        <v>73</v>
      </c>
      <c r="E7911" s="121" t="s">
        <v>38</v>
      </c>
      <c r="F7911" s="122">
        <v>113968</v>
      </c>
      <c r="G7911" s="122">
        <v>26187.56</v>
      </c>
      <c r="H7911" s="120">
        <v>2019</v>
      </c>
      <c r="I7911" t="str">
        <f>IF(J7911="natural gas",VLOOKUP(D7911,'Cross-Page Data'!$I$4:$J$13,2,FALSE),IF(J7911="solar",VLOOKUP('Form 923'!D7911,'Cross-Page Data'!$I$14:$J$117,2,FALSE),J7911))</f>
        <v>natural gas peaker</v>
      </c>
      <c r="J7911" t="str">
        <f>VLOOKUP(E7911,'Cross-Page Data'!$D$4:$F$48,3,FALSE)</f>
        <v>natural gas</v>
      </c>
      <c r="K7911" t="b">
        <f t="shared" si="123"/>
        <v>0</v>
      </c>
    </row>
    <row r="7912" ht="25.5" spans="1:11">
      <c r="A7912" s="120">
        <v>56190</v>
      </c>
      <c r="B7912" s="121" t="s">
        <v>205</v>
      </c>
      <c r="C7912" s="121" t="s">
        <v>210</v>
      </c>
      <c r="D7912" s="121" t="s">
        <v>68</v>
      </c>
      <c r="E7912" s="121" t="s">
        <v>38</v>
      </c>
      <c r="F7912" s="122">
        <v>12442</v>
      </c>
      <c r="G7912" s="122">
        <v>3212.644</v>
      </c>
      <c r="H7912" s="120">
        <v>2019</v>
      </c>
      <c r="I7912" t="str">
        <f>IF(J7912="natural gas",VLOOKUP(D7912,'Cross-Page Data'!$I$4:$J$13,2,FALSE),IF(J7912="solar",VLOOKUP('Form 923'!D7912,'Cross-Page Data'!$I$14:$J$117,2,FALSE),J7912))</f>
        <v>natural gas nonpeaker - preexisting retiring</v>
      </c>
      <c r="J7912" t="str">
        <f>VLOOKUP(E7912,'Cross-Page Data'!$D$4:$F$48,3,FALSE)</f>
        <v>natural gas</v>
      </c>
      <c r="K7912" t="b">
        <f t="shared" si="123"/>
        <v>0</v>
      </c>
    </row>
    <row r="7913" ht="25.5" spans="1:11">
      <c r="A7913" s="120">
        <v>56190</v>
      </c>
      <c r="B7913" s="121" t="s">
        <v>205</v>
      </c>
      <c r="C7913" s="121" t="s">
        <v>210</v>
      </c>
      <c r="D7913" s="121" t="s">
        <v>68</v>
      </c>
      <c r="E7913" s="121" t="s">
        <v>176</v>
      </c>
      <c r="F7913" s="122">
        <v>0</v>
      </c>
      <c r="G7913" s="122">
        <v>0.966</v>
      </c>
      <c r="H7913" s="120">
        <v>2019</v>
      </c>
      <c r="I7913" t="str">
        <f>IF(J7913="natural gas",VLOOKUP(D7913,'Cross-Page Data'!$I$4:$J$13,2,FALSE),IF(J7913="solar",VLOOKUP('Form 923'!D7913,'Cross-Page Data'!$I$14:$J$117,2,FALSE),J7913))</f>
        <v>biomass</v>
      </c>
      <c r="J7913" t="str">
        <f>VLOOKUP(E7913,'Cross-Page Data'!$D$4:$F$48,3,FALSE)</f>
        <v>biomass</v>
      </c>
      <c r="K7913" t="b">
        <f t="shared" si="123"/>
        <v>0</v>
      </c>
    </row>
    <row r="7914" spans="1:11">
      <c r="A7914" s="120">
        <v>56192</v>
      </c>
      <c r="B7914" s="121" t="s">
        <v>205</v>
      </c>
      <c r="C7914" s="121" t="s">
        <v>209</v>
      </c>
      <c r="D7914" s="121" t="s">
        <v>68</v>
      </c>
      <c r="E7914" s="121" t="s">
        <v>59</v>
      </c>
      <c r="F7914" s="122">
        <v>409936</v>
      </c>
      <c r="G7914" s="122">
        <v>90766.671</v>
      </c>
      <c r="H7914" s="120">
        <v>2019</v>
      </c>
      <c r="I7914" t="str">
        <f>IF(J7914="natural gas",VLOOKUP(D7914,'Cross-Page Data'!$I$4:$J$13,2,FALSE),IF(J7914="solar",VLOOKUP('Form 923'!D7914,'Cross-Page Data'!$I$14:$J$117,2,FALSE),J7914))</f>
        <v>biomass</v>
      </c>
      <c r="J7914" t="str">
        <f>VLOOKUP(E7914,'Cross-Page Data'!$D$4:$F$48,3,FALSE)</f>
        <v>biomass</v>
      </c>
      <c r="K7914" t="b">
        <f t="shared" si="123"/>
        <v>0</v>
      </c>
    </row>
    <row r="7915" spans="1:11">
      <c r="A7915" s="120">
        <v>56192</v>
      </c>
      <c r="B7915" s="121" t="s">
        <v>205</v>
      </c>
      <c r="C7915" s="121" t="s">
        <v>209</v>
      </c>
      <c r="D7915" s="121" t="s">
        <v>68</v>
      </c>
      <c r="E7915" s="121" t="s">
        <v>38</v>
      </c>
      <c r="F7915" s="122">
        <v>161925</v>
      </c>
      <c r="G7915" s="122">
        <v>35857.842</v>
      </c>
      <c r="H7915" s="120">
        <v>2019</v>
      </c>
      <c r="I7915" t="str">
        <f>IF(J7915="natural gas",VLOOKUP(D7915,'Cross-Page Data'!$I$4:$J$13,2,FALSE),IF(J7915="solar",VLOOKUP('Form 923'!D7915,'Cross-Page Data'!$I$14:$J$117,2,FALSE),J7915))</f>
        <v>natural gas nonpeaker - preexisting retiring</v>
      </c>
      <c r="J7915" t="str">
        <f>VLOOKUP(E7915,'Cross-Page Data'!$D$4:$F$48,3,FALSE)</f>
        <v>natural gas</v>
      </c>
      <c r="K7915" t="b">
        <f t="shared" si="123"/>
        <v>0</v>
      </c>
    </row>
    <row r="7916" spans="1:11">
      <c r="A7916" s="120">
        <v>56192</v>
      </c>
      <c r="B7916" s="121" t="s">
        <v>205</v>
      </c>
      <c r="C7916" s="121" t="s">
        <v>209</v>
      </c>
      <c r="D7916" s="121" t="s">
        <v>68</v>
      </c>
      <c r="E7916" s="121" t="s">
        <v>137</v>
      </c>
      <c r="F7916" s="122">
        <v>108454</v>
      </c>
      <c r="G7916" s="122">
        <v>24014.487</v>
      </c>
      <c r="H7916" s="120">
        <v>2019</v>
      </c>
      <c r="I7916" t="str">
        <f>IF(J7916="natural gas",VLOOKUP(D7916,'Cross-Page Data'!$I$4:$J$13,2,FALSE),IF(J7916="solar",VLOOKUP('Form 923'!D7916,'Cross-Page Data'!$I$14:$J$117,2,FALSE),J7916))</f>
        <v>biomass</v>
      </c>
      <c r="J7916" t="str">
        <f>VLOOKUP(E7916,'Cross-Page Data'!$D$4:$F$48,3,FALSE)</f>
        <v>biomass</v>
      </c>
      <c r="K7916" t="b">
        <f t="shared" si="123"/>
        <v>0</v>
      </c>
    </row>
    <row r="7917" spans="1:11">
      <c r="A7917" s="120">
        <v>56192</v>
      </c>
      <c r="B7917" s="121" t="s">
        <v>205</v>
      </c>
      <c r="C7917" s="121" t="s">
        <v>209</v>
      </c>
      <c r="D7917" s="121" t="s">
        <v>68</v>
      </c>
      <c r="E7917" s="121" t="s">
        <v>152</v>
      </c>
      <c r="F7917" s="122">
        <v>0</v>
      </c>
      <c r="G7917" s="122">
        <v>0</v>
      </c>
      <c r="H7917" s="120">
        <v>2019</v>
      </c>
      <c r="I7917" t="str">
        <f>IF(J7917="natural gas",VLOOKUP(D7917,'Cross-Page Data'!$I$4:$J$13,2,FALSE),IF(J7917="solar",VLOOKUP('Form 923'!D7917,'Cross-Page Data'!$I$14:$J$117,2,FALSE),J7917))</f>
        <v>heavy or residual fuel oil</v>
      </c>
      <c r="J7917" t="str">
        <f>VLOOKUP(E7917,'Cross-Page Data'!$D$4:$F$48,3,FALSE)</f>
        <v>heavy or residual fuel oil</v>
      </c>
      <c r="K7917" t="b">
        <f t="shared" si="123"/>
        <v>0</v>
      </c>
    </row>
    <row r="7918" spans="1:11">
      <c r="A7918" s="120">
        <v>56192</v>
      </c>
      <c r="B7918" s="121" t="s">
        <v>205</v>
      </c>
      <c r="C7918" s="121" t="s">
        <v>209</v>
      </c>
      <c r="D7918" s="121" t="s">
        <v>68</v>
      </c>
      <c r="E7918" s="121" t="s">
        <v>160</v>
      </c>
      <c r="F7918" s="122">
        <v>0</v>
      </c>
      <c r="G7918" s="122">
        <v>0</v>
      </c>
      <c r="H7918" s="120">
        <v>2019</v>
      </c>
      <c r="I7918" t="str">
        <f>IF(J7918="natural gas",VLOOKUP(D7918,'Cross-Page Data'!$I$4:$J$13,2,FALSE),IF(J7918="solar",VLOOKUP('Form 923'!D7918,'Cross-Page Data'!$I$14:$J$117,2,FALSE),J7918))</f>
        <v>biomass</v>
      </c>
      <c r="J7918" t="str">
        <f>VLOOKUP(E7918,'Cross-Page Data'!$D$4:$F$48,3,FALSE)</f>
        <v>biomass</v>
      </c>
      <c r="K7918" t="b">
        <f t="shared" si="123"/>
        <v>0</v>
      </c>
    </row>
    <row r="7919" spans="1:11">
      <c r="A7919" s="120">
        <v>56194</v>
      </c>
      <c r="B7919" s="121" t="s">
        <v>201</v>
      </c>
      <c r="C7919" s="121" t="s">
        <v>202</v>
      </c>
      <c r="D7919" s="121" t="s">
        <v>79</v>
      </c>
      <c r="E7919" s="121" t="s">
        <v>70</v>
      </c>
      <c r="F7919" s="122">
        <v>958</v>
      </c>
      <c r="G7919" s="122">
        <v>-35</v>
      </c>
      <c r="H7919" s="120">
        <v>2019</v>
      </c>
      <c r="I7919" t="str">
        <f>IF(J7919="natural gas",VLOOKUP(D7919,'Cross-Page Data'!$I$4:$J$13,2,FALSE),IF(J7919="solar",VLOOKUP('Form 923'!D7919,'Cross-Page Data'!$I$14:$J$117,2,FALSE),J7919))</f>
        <v>heavy or residual fuel oil</v>
      </c>
      <c r="J7919" t="str">
        <f>VLOOKUP(E7919,'Cross-Page Data'!$D$4:$F$48,3,FALSE)</f>
        <v>heavy or residual fuel oil</v>
      </c>
      <c r="K7919" t="b">
        <f t="shared" si="123"/>
        <v>1</v>
      </c>
    </row>
    <row r="7920" spans="1:11">
      <c r="A7920" s="120">
        <v>56195</v>
      </c>
      <c r="B7920" s="121" t="s">
        <v>201</v>
      </c>
      <c r="C7920" s="121" t="s">
        <v>206</v>
      </c>
      <c r="D7920" s="121" t="s">
        <v>128</v>
      </c>
      <c r="E7920" s="121" t="s">
        <v>180</v>
      </c>
      <c r="F7920" s="122">
        <v>779826</v>
      </c>
      <c r="G7920" s="122">
        <v>87601</v>
      </c>
      <c r="H7920" s="120">
        <v>2019</v>
      </c>
      <c r="I7920" t="str">
        <f>IF(J7920="natural gas",VLOOKUP(D7920,'Cross-Page Data'!$I$4:$J$13,2,FALSE),IF(J7920="solar",VLOOKUP('Form 923'!D7920,'Cross-Page Data'!$I$14:$J$117,2,FALSE),J7920))</f>
        <v>wind</v>
      </c>
      <c r="J7920" t="str">
        <f>VLOOKUP(E7920,'Cross-Page Data'!$D$4:$F$48,3,FALSE)</f>
        <v>wind</v>
      </c>
      <c r="K7920" t="b">
        <f t="shared" si="123"/>
        <v>1</v>
      </c>
    </row>
    <row r="7921" spans="1:11">
      <c r="A7921" s="120">
        <v>56196</v>
      </c>
      <c r="B7921" s="121" t="s">
        <v>201</v>
      </c>
      <c r="C7921" s="121" t="s">
        <v>202</v>
      </c>
      <c r="D7921" s="121" t="s">
        <v>39</v>
      </c>
      <c r="E7921" s="121" t="s">
        <v>70</v>
      </c>
      <c r="F7921" s="122">
        <v>0</v>
      </c>
      <c r="G7921" s="122">
        <v>15152.1</v>
      </c>
      <c r="H7921" s="120">
        <v>2019</v>
      </c>
      <c r="I7921" t="str">
        <f>IF(J7921="natural gas",VLOOKUP(D7921,'Cross-Page Data'!$I$4:$J$13,2,FALSE),IF(J7921="solar",VLOOKUP('Form 923'!D7921,'Cross-Page Data'!$I$14:$J$117,2,FALSE),J7921))</f>
        <v>heavy or residual fuel oil</v>
      </c>
      <c r="J7921" t="str">
        <f>VLOOKUP(E7921,'Cross-Page Data'!$D$4:$F$48,3,FALSE)</f>
        <v>heavy or residual fuel oil</v>
      </c>
      <c r="K7921" t="b">
        <f t="shared" si="123"/>
        <v>1</v>
      </c>
    </row>
    <row r="7922" spans="1:11">
      <c r="A7922" s="120">
        <v>56196</v>
      </c>
      <c r="B7922" s="121" t="s">
        <v>201</v>
      </c>
      <c r="C7922" s="121" t="s">
        <v>202</v>
      </c>
      <c r="D7922" s="121" t="s">
        <v>39</v>
      </c>
      <c r="E7922" s="121" t="s">
        <v>38</v>
      </c>
      <c r="F7922" s="122">
        <v>0</v>
      </c>
      <c r="G7922" s="122">
        <v>925555.9</v>
      </c>
      <c r="H7922" s="120">
        <v>2019</v>
      </c>
      <c r="I7922" t="str">
        <f>IF(J7922="natural gas",VLOOKUP(D7922,'Cross-Page Data'!$I$4:$J$13,2,FALSE),IF(J7922="solar",VLOOKUP('Form 923'!D7922,'Cross-Page Data'!$I$14:$J$117,2,FALSE),J7922))</f>
        <v>natural gas nonpeaker - preexisting nonretiring</v>
      </c>
      <c r="J7922" t="str">
        <f>VLOOKUP(E7922,'Cross-Page Data'!$D$4:$F$48,3,FALSE)</f>
        <v>natural gas</v>
      </c>
      <c r="K7922" t="b">
        <f t="shared" si="123"/>
        <v>1</v>
      </c>
    </row>
    <row r="7923" spans="1:11">
      <c r="A7923" s="120">
        <v>56196</v>
      </c>
      <c r="B7923" s="121" t="s">
        <v>201</v>
      </c>
      <c r="C7923" s="121" t="s">
        <v>202</v>
      </c>
      <c r="D7923" s="121" t="s">
        <v>61</v>
      </c>
      <c r="E7923" s="121" t="s">
        <v>70</v>
      </c>
      <c r="F7923" s="122">
        <v>296086</v>
      </c>
      <c r="G7923" s="122">
        <v>23441.96</v>
      </c>
      <c r="H7923" s="120">
        <v>2019</v>
      </c>
      <c r="I7923" t="str">
        <f>IF(J7923="natural gas",VLOOKUP(D7923,'Cross-Page Data'!$I$4:$J$13,2,FALSE),IF(J7923="solar",VLOOKUP('Form 923'!D7923,'Cross-Page Data'!$I$14:$J$117,2,FALSE),J7923))</f>
        <v>heavy or residual fuel oil</v>
      </c>
      <c r="J7923" t="str">
        <f>VLOOKUP(E7923,'Cross-Page Data'!$D$4:$F$48,3,FALSE)</f>
        <v>heavy or residual fuel oil</v>
      </c>
      <c r="K7923" t="b">
        <f t="shared" si="123"/>
        <v>1</v>
      </c>
    </row>
    <row r="7924" spans="1:11">
      <c r="A7924" s="120">
        <v>56196</v>
      </c>
      <c r="B7924" s="121" t="s">
        <v>201</v>
      </c>
      <c r="C7924" s="121" t="s">
        <v>202</v>
      </c>
      <c r="D7924" s="121" t="s">
        <v>61</v>
      </c>
      <c r="E7924" s="121" t="s">
        <v>38</v>
      </c>
      <c r="F7924" s="122">
        <v>18382973</v>
      </c>
      <c r="G7924" s="122">
        <v>1482315</v>
      </c>
      <c r="H7924" s="120">
        <v>2019</v>
      </c>
      <c r="I7924" t="str">
        <f>IF(J7924="natural gas",VLOOKUP(D7924,'Cross-Page Data'!$I$4:$J$13,2,FALSE),IF(J7924="solar",VLOOKUP('Form 923'!D7924,'Cross-Page Data'!$I$14:$J$117,2,FALSE),J7924))</f>
        <v>natural gas nonpeaker - preexisting nonretiring</v>
      </c>
      <c r="J7924" t="str">
        <f>VLOOKUP(E7924,'Cross-Page Data'!$D$4:$F$48,3,FALSE)</f>
        <v>natural gas</v>
      </c>
      <c r="K7924" t="b">
        <f t="shared" si="123"/>
        <v>1</v>
      </c>
    </row>
    <row r="7925" spans="1:11">
      <c r="A7925" s="120">
        <v>56199</v>
      </c>
      <c r="B7925" s="121" t="s">
        <v>201</v>
      </c>
      <c r="C7925" s="121" t="s">
        <v>206</v>
      </c>
      <c r="D7925" s="121" t="s">
        <v>128</v>
      </c>
      <c r="E7925" s="121" t="s">
        <v>180</v>
      </c>
      <c r="F7925" s="122">
        <v>42837</v>
      </c>
      <c r="G7925" s="122">
        <v>4812</v>
      </c>
      <c r="H7925" s="120">
        <v>2019</v>
      </c>
      <c r="I7925" t="str">
        <f>IF(J7925="natural gas",VLOOKUP(D7925,'Cross-Page Data'!$I$4:$J$13,2,FALSE),IF(J7925="solar",VLOOKUP('Form 923'!D7925,'Cross-Page Data'!$I$14:$J$117,2,FALSE),J7925))</f>
        <v>wind</v>
      </c>
      <c r="J7925" t="str">
        <f>VLOOKUP(E7925,'Cross-Page Data'!$D$4:$F$48,3,FALSE)</f>
        <v>wind</v>
      </c>
      <c r="K7925" t="b">
        <f t="shared" si="123"/>
        <v>1</v>
      </c>
    </row>
    <row r="7926" spans="1:11">
      <c r="A7926" s="120">
        <v>56200</v>
      </c>
      <c r="B7926" s="121" t="s">
        <v>201</v>
      </c>
      <c r="C7926" s="121" t="s">
        <v>206</v>
      </c>
      <c r="D7926" s="121" t="s">
        <v>128</v>
      </c>
      <c r="E7926" s="121" t="s">
        <v>180</v>
      </c>
      <c r="F7926" s="122">
        <v>20030</v>
      </c>
      <c r="G7926" s="122">
        <v>2250</v>
      </c>
      <c r="H7926" s="120">
        <v>2019</v>
      </c>
      <c r="I7926" t="str">
        <f>IF(J7926="natural gas",VLOOKUP(D7926,'Cross-Page Data'!$I$4:$J$13,2,FALSE),IF(J7926="solar",VLOOKUP('Form 923'!D7926,'Cross-Page Data'!$I$14:$J$117,2,FALSE),J7926))</f>
        <v>wind</v>
      </c>
      <c r="J7926" t="str">
        <f>VLOOKUP(E7926,'Cross-Page Data'!$D$4:$F$48,3,FALSE)</f>
        <v>wind</v>
      </c>
      <c r="K7926" t="b">
        <f t="shared" si="123"/>
        <v>1</v>
      </c>
    </row>
    <row r="7927" spans="1:11">
      <c r="A7927" s="120">
        <v>56201</v>
      </c>
      <c r="B7927" s="121" t="s">
        <v>201</v>
      </c>
      <c r="C7927" s="121" t="s">
        <v>206</v>
      </c>
      <c r="D7927" s="121" t="s">
        <v>128</v>
      </c>
      <c r="E7927" s="121" t="s">
        <v>180</v>
      </c>
      <c r="F7927" s="122">
        <v>44528</v>
      </c>
      <c r="G7927" s="122">
        <v>5002</v>
      </c>
      <c r="H7927" s="120">
        <v>2019</v>
      </c>
      <c r="I7927" t="str">
        <f>IF(J7927="natural gas",VLOOKUP(D7927,'Cross-Page Data'!$I$4:$J$13,2,FALSE),IF(J7927="solar",VLOOKUP('Form 923'!D7927,'Cross-Page Data'!$I$14:$J$117,2,FALSE),J7927))</f>
        <v>wind</v>
      </c>
      <c r="J7927" t="str">
        <f>VLOOKUP(E7927,'Cross-Page Data'!$D$4:$F$48,3,FALSE)</f>
        <v>wind</v>
      </c>
      <c r="K7927" t="b">
        <f t="shared" si="123"/>
        <v>1</v>
      </c>
    </row>
    <row r="7928" spans="1:11">
      <c r="A7928" s="120">
        <v>56202</v>
      </c>
      <c r="B7928" s="121" t="s">
        <v>201</v>
      </c>
      <c r="C7928" s="121" t="s">
        <v>206</v>
      </c>
      <c r="D7928" s="121" t="s">
        <v>128</v>
      </c>
      <c r="E7928" s="121" t="s">
        <v>180</v>
      </c>
      <c r="F7928" s="122">
        <v>37541</v>
      </c>
      <c r="G7928" s="122">
        <v>4217</v>
      </c>
      <c r="H7928" s="120">
        <v>2019</v>
      </c>
      <c r="I7928" t="str">
        <f>IF(J7928="natural gas",VLOOKUP(D7928,'Cross-Page Data'!$I$4:$J$13,2,FALSE),IF(J7928="solar",VLOOKUP('Form 923'!D7928,'Cross-Page Data'!$I$14:$J$117,2,FALSE),J7928))</f>
        <v>wind</v>
      </c>
      <c r="J7928" t="str">
        <f>VLOOKUP(E7928,'Cross-Page Data'!$D$4:$F$48,3,FALSE)</f>
        <v>wind</v>
      </c>
      <c r="K7928" t="b">
        <f t="shared" si="123"/>
        <v>1</v>
      </c>
    </row>
    <row r="7929" spans="1:11">
      <c r="A7929" s="120">
        <v>56203</v>
      </c>
      <c r="B7929" s="121" t="s">
        <v>201</v>
      </c>
      <c r="C7929" s="121" t="s">
        <v>206</v>
      </c>
      <c r="D7929" s="121" t="s">
        <v>128</v>
      </c>
      <c r="E7929" s="121" t="s">
        <v>180</v>
      </c>
      <c r="F7929" s="122">
        <v>15705</v>
      </c>
      <c r="G7929" s="122">
        <v>1764</v>
      </c>
      <c r="H7929" s="120">
        <v>2019</v>
      </c>
      <c r="I7929" t="str">
        <f>IF(J7929="natural gas",VLOOKUP(D7929,'Cross-Page Data'!$I$4:$J$13,2,FALSE),IF(J7929="solar",VLOOKUP('Form 923'!D7929,'Cross-Page Data'!$I$14:$J$117,2,FALSE),J7929))</f>
        <v>wind</v>
      </c>
      <c r="J7929" t="str">
        <f>VLOOKUP(E7929,'Cross-Page Data'!$D$4:$F$48,3,FALSE)</f>
        <v>wind</v>
      </c>
      <c r="K7929" t="b">
        <f t="shared" si="123"/>
        <v>1</v>
      </c>
    </row>
    <row r="7930" spans="1:11">
      <c r="A7930" s="120">
        <v>56204</v>
      </c>
      <c r="B7930" s="121" t="s">
        <v>201</v>
      </c>
      <c r="C7930" s="121" t="s">
        <v>206</v>
      </c>
      <c r="D7930" s="121" t="s">
        <v>128</v>
      </c>
      <c r="E7930" s="121" t="s">
        <v>180</v>
      </c>
      <c r="F7930" s="122">
        <v>45703</v>
      </c>
      <c r="G7930" s="122">
        <v>5134</v>
      </c>
      <c r="H7930" s="120">
        <v>2019</v>
      </c>
      <c r="I7930" t="str">
        <f>IF(J7930="natural gas",VLOOKUP(D7930,'Cross-Page Data'!$I$4:$J$13,2,FALSE),IF(J7930="solar",VLOOKUP('Form 923'!D7930,'Cross-Page Data'!$I$14:$J$117,2,FALSE),J7930))</f>
        <v>wind</v>
      </c>
      <c r="J7930" t="str">
        <f>VLOOKUP(E7930,'Cross-Page Data'!$D$4:$F$48,3,FALSE)</f>
        <v>wind</v>
      </c>
      <c r="K7930" t="b">
        <f t="shared" si="123"/>
        <v>1</v>
      </c>
    </row>
    <row r="7931" spans="1:11">
      <c r="A7931" s="120">
        <v>56205</v>
      </c>
      <c r="B7931" s="121" t="s">
        <v>201</v>
      </c>
      <c r="C7931" s="121" t="s">
        <v>206</v>
      </c>
      <c r="D7931" s="121" t="s">
        <v>128</v>
      </c>
      <c r="E7931" s="121" t="s">
        <v>180</v>
      </c>
      <c r="F7931" s="122">
        <v>30721</v>
      </c>
      <c r="G7931" s="122">
        <v>3451</v>
      </c>
      <c r="H7931" s="120">
        <v>2019</v>
      </c>
      <c r="I7931" t="str">
        <f>IF(J7931="natural gas",VLOOKUP(D7931,'Cross-Page Data'!$I$4:$J$13,2,FALSE),IF(J7931="solar",VLOOKUP('Form 923'!D7931,'Cross-Page Data'!$I$14:$J$117,2,FALSE),J7931))</f>
        <v>wind</v>
      </c>
      <c r="J7931" t="str">
        <f>VLOOKUP(E7931,'Cross-Page Data'!$D$4:$F$48,3,FALSE)</f>
        <v>wind</v>
      </c>
      <c r="K7931" t="b">
        <f t="shared" si="123"/>
        <v>1</v>
      </c>
    </row>
    <row r="7932" spans="1:11">
      <c r="A7932" s="120">
        <v>56206</v>
      </c>
      <c r="B7932" s="121" t="s">
        <v>201</v>
      </c>
      <c r="C7932" s="121" t="s">
        <v>206</v>
      </c>
      <c r="D7932" s="121" t="s">
        <v>128</v>
      </c>
      <c r="E7932" s="121" t="s">
        <v>180</v>
      </c>
      <c r="F7932" s="122">
        <v>40985</v>
      </c>
      <c r="G7932" s="122">
        <v>4604</v>
      </c>
      <c r="H7932" s="120">
        <v>2019</v>
      </c>
      <c r="I7932" t="str">
        <f>IF(J7932="natural gas",VLOOKUP(D7932,'Cross-Page Data'!$I$4:$J$13,2,FALSE),IF(J7932="solar",VLOOKUP('Form 923'!D7932,'Cross-Page Data'!$I$14:$J$117,2,FALSE),J7932))</f>
        <v>wind</v>
      </c>
      <c r="J7932" t="str">
        <f>VLOOKUP(E7932,'Cross-Page Data'!$D$4:$F$48,3,FALSE)</f>
        <v>wind</v>
      </c>
      <c r="K7932" t="b">
        <f t="shared" si="123"/>
        <v>1</v>
      </c>
    </row>
    <row r="7933" spans="1:11">
      <c r="A7933" s="120">
        <v>56207</v>
      </c>
      <c r="B7933" s="121" t="s">
        <v>201</v>
      </c>
      <c r="C7933" s="121" t="s">
        <v>206</v>
      </c>
      <c r="D7933" s="121" t="s">
        <v>128</v>
      </c>
      <c r="E7933" s="121" t="s">
        <v>180</v>
      </c>
      <c r="F7933" s="122">
        <v>7939</v>
      </c>
      <c r="G7933" s="122">
        <v>892</v>
      </c>
      <c r="H7933" s="120">
        <v>2019</v>
      </c>
      <c r="I7933" t="str">
        <f>IF(J7933="natural gas",VLOOKUP(D7933,'Cross-Page Data'!$I$4:$J$13,2,FALSE),IF(J7933="solar",VLOOKUP('Form 923'!D7933,'Cross-Page Data'!$I$14:$J$117,2,FALSE),J7933))</f>
        <v>wind</v>
      </c>
      <c r="J7933" t="str">
        <f>VLOOKUP(E7933,'Cross-Page Data'!$D$4:$F$48,3,FALSE)</f>
        <v>wind</v>
      </c>
      <c r="K7933" t="b">
        <f t="shared" si="123"/>
        <v>1</v>
      </c>
    </row>
    <row r="7934" spans="1:11">
      <c r="A7934" s="120">
        <v>56208</v>
      </c>
      <c r="B7934" s="121" t="s">
        <v>201</v>
      </c>
      <c r="C7934" s="121" t="s">
        <v>206</v>
      </c>
      <c r="D7934" s="121" t="s">
        <v>128</v>
      </c>
      <c r="E7934" s="121" t="s">
        <v>180</v>
      </c>
      <c r="F7934" s="122">
        <v>7939</v>
      </c>
      <c r="G7934" s="122">
        <v>892</v>
      </c>
      <c r="H7934" s="120">
        <v>2019</v>
      </c>
      <c r="I7934" t="str">
        <f>IF(J7934="natural gas",VLOOKUP(D7934,'Cross-Page Data'!$I$4:$J$13,2,FALSE),IF(J7934="solar",VLOOKUP('Form 923'!D7934,'Cross-Page Data'!$I$14:$J$117,2,FALSE),J7934))</f>
        <v>wind</v>
      </c>
      <c r="J7934" t="str">
        <f>VLOOKUP(E7934,'Cross-Page Data'!$D$4:$F$48,3,FALSE)</f>
        <v>wind</v>
      </c>
      <c r="K7934" t="b">
        <f t="shared" si="123"/>
        <v>1</v>
      </c>
    </row>
    <row r="7935" spans="1:11">
      <c r="A7935" s="120">
        <v>56209</v>
      </c>
      <c r="B7935" s="121" t="s">
        <v>201</v>
      </c>
      <c r="C7935" s="121" t="s">
        <v>206</v>
      </c>
      <c r="D7935" s="121" t="s">
        <v>128</v>
      </c>
      <c r="E7935" s="121" t="s">
        <v>180</v>
      </c>
      <c r="F7935" s="122">
        <v>46379</v>
      </c>
      <c r="G7935" s="122">
        <v>5210</v>
      </c>
      <c r="H7935" s="120">
        <v>2019</v>
      </c>
      <c r="I7935" t="str">
        <f>IF(J7935="natural gas",VLOOKUP(D7935,'Cross-Page Data'!$I$4:$J$13,2,FALSE),IF(J7935="solar",VLOOKUP('Form 923'!D7935,'Cross-Page Data'!$I$14:$J$117,2,FALSE),J7935))</f>
        <v>wind</v>
      </c>
      <c r="J7935" t="str">
        <f>VLOOKUP(E7935,'Cross-Page Data'!$D$4:$F$48,3,FALSE)</f>
        <v>wind</v>
      </c>
      <c r="K7935" t="b">
        <f t="shared" si="123"/>
        <v>1</v>
      </c>
    </row>
    <row r="7936" spans="1:11">
      <c r="A7936" s="120">
        <v>56210</v>
      </c>
      <c r="B7936" s="121" t="s">
        <v>201</v>
      </c>
      <c r="C7936" s="121" t="s">
        <v>206</v>
      </c>
      <c r="D7936" s="121" t="s">
        <v>128</v>
      </c>
      <c r="E7936" s="121" t="s">
        <v>180</v>
      </c>
      <c r="F7936" s="122">
        <v>7939</v>
      </c>
      <c r="G7936" s="122">
        <v>892</v>
      </c>
      <c r="H7936" s="120">
        <v>2019</v>
      </c>
      <c r="I7936" t="str">
        <f>IF(J7936="natural gas",VLOOKUP(D7936,'Cross-Page Data'!$I$4:$J$13,2,FALSE),IF(J7936="solar",VLOOKUP('Form 923'!D7936,'Cross-Page Data'!$I$14:$J$117,2,FALSE),J7936))</f>
        <v>wind</v>
      </c>
      <c r="J7936" t="str">
        <f>VLOOKUP(E7936,'Cross-Page Data'!$D$4:$F$48,3,FALSE)</f>
        <v>wind</v>
      </c>
      <c r="K7936" t="b">
        <f t="shared" si="123"/>
        <v>1</v>
      </c>
    </row>
    <row r="7937" spans="1:11">
      <c r="A7937" s="120">
        <v>56211</v>
      </c>
      <c r="B7937" s="121" t="s">
        <v>201</v>
      </c>
      <c r="C7937" s="121" t="s">
        <v>206</v>
      </c>
      <c r="D7937" s="121" t="s">
        <v>128</v>
      </c>
      <c r="E7937" s="121" t="s">
        <v>180</v>
      </c>
      <c r="F7937" s="122">
        <v>1338165</v>
      </c>
      <c r="G7937" s="122">
        <v>150322</v>
      </c>
      <c r="H7937" s="120">
        <v>2019</v>
      </c>
      <c r="I7937" t="str">
        <f>IF(J7937="natural gas",VLOOKUP(D7937,'Cross-Page Data'!$I$4:$J$13,2,FALSE),IF(J7937="solar",VLOOKUP('Form 923'!D7937,'Cross-Page Data'!$I$14:$J$117,2,FALSE),J7937))</f>
        <v>wind</v>
      </c>
      <c r="J7937" t="str">
        <f>VLOOKUP(E7937,'Cross-Page Data'!$D$4:$F$48,3,FALSE)</f>
        <v>wind</v>
      </c>
      <c r="K7937" t="b">
        <f t="shared" si="123"/>
        <v>1</v>
      </c>
    </row>
    <row r="7938" spans="1:11">
      <c r="A7938" s="120">
        <v>56212</v>
      </c>
      <c r="B7938" s="121" t="s">
        <v>201</v>
      </c>
      <c r="C7938" s="121" t="s">
        <v>206</v>
      </c>
      <c r="D7938" s="121" t="s">
        <v>128</v>
      </c>
      <c r="E7938" s="121" t="s">
        <v>180</v>
      </c>
      <c r="F7938" s="122">
        <v>3245971</v>
      </c>
      <c r="G7938" s="122">
        <v>364634</v>
      </c>
      <c r="H7938" s="120">
        <v>2019</v>
      </c>
      <c r="I7938" t="str">
        <f>IF(J7938="natural gas",VLOOKUP(D7938,'Cross-Page Data'!$I$4:$J$13,2,FALSE),IF(J7938="solar",VLOOKUP('Form 923'!D7938,'Cross-Page Data'!$I$14:$J$117,2,FALSE),J7938))</f>
        <v>wind</v>
      </c>
      <c r="J7938" t="str">
        <f>VLOOKUP(E7938,'Cross-Page Data'!$D$4:$F$48,3,FALSE)</f>
        <v>wind</v>
      </c>
      <c r="K7938" t="b">
        <f t="shared" si="123"/>
        <v>1</v>
      </c>
    </row>
    <row r="7939" spans="1:11">
      <c r="A7939" s="120">
        <v>56223</v>
      </c>
      <c r="B7939" s="121" t="s">
        <v>201</v>
      </c>
      <c r="C7939" s="121" t="s">
        <v>202</v>
      </c>
      <c r="D7939" s="121" t="s">
        <v>73</v>
      </c>
      <c r="E7939" s="121" t="s">
        <v>38</v>
      </c>
      <c r="F7939" s="122">
        <v>0</v>
      </c>
      <c r="G7939" s="122">
        <v>0</v>
      </c>
      <c r="H7939" s="120">
        <v>2019</v>
      </c>
      <c r="I7939" t="str">
        <f>IF(J7939="natural gas",VLOOKUP(D7939,'Cross-Page Data'!$I$4:$J$13,2,FALSE),IF(J7939="solar",VLOOKUP('Form 923'!D7939,'Cross-Page Data'!$I$14:$J$117,2,FALSE),J7939))</f>
        <v>natural gas peaker</v>
      </c>
      <c r="J7939" t="str">
        <f>VLOOKUP(E7939,'Cross-Page Data'!$D$4:$F$48,3,FALSE)</f>
        <v>natural gas</v>
      </c>
      <c r="K7939" t="b">
        <f t="shared" si="123"/>
        <v>1</v>
      </c>
    </row>
    <row r="7940" spans="1:11">
      <c r="A7940" s="120">
        <v>56224</v>
      </c>
      <c r="B7940" s="121" t="s">
        <v>201</v>
      </c>
      <c r="C7940" s="121" t="s">
        <v>206</v>
      </c>
      <c r="D7940" s="121" t="s">
        <v>68</v>
      </c>
      <c r="E7940" s="121" t="s">
        <v>70</v>
      </c>
      <c r="F7940" s="122">
        <v>23619</v>
      </c>
      <c r="G7940" s="122">
        <v>2233.757</v>
      </c>
      <c r="H7940" s="120">
        <v>2019</v>
      </c>
      <c r="I7940" t="str">
        <f>IF(J7940="natural gas",VLOOKUP(D7940,'Cross-Page Data'!$I$4:$J$13,2,FALSE),IF(J7940="solar",VLOOKUP('Form 923'!D7940,'Cross-Page Data'!$I$14:$J$117,2,FALSE),J7940))</f>
        <v>heavy or residual fuel oil</v>
      </c>
      <c r="J7940" t="str">
        <f>VLOOKUP(E7940,'Cross-Page Data'!$D$4:$F$48,3,FALSE)</f>
        <v>heavy or residual fuel oil</v>
      </c>
      <c r="K7940" t="b">
        <f t="shared" si="123"/>
        <v>1</v>
      </c>
    </row>
    <row r="7941" spans="1:11">
      <c r="A7941" s="120">
        <v>56224</v>
      </c>
      <c r="B7941" s="121" t="s">
        <v>201</v>
      </c>
      <c r="C7941" s="121" t="s">
        <v>206</v>
      </c>
      <c r="D7941" s="121" t="s">
        <v>68</v>
      </c>
      <c r="E7941" s="121" t="s">
        <v>162</v>
      </c>
      <c r="F7941" s="122">
        <v>10777607</v>
      </c>
      <c r="G7941" s="122">
        <v>1046847.2</v>
      </c>
      <c r="H7941" s="120">
        <v>2019</v>
      </c>
      <c r="I7941" t="str">
        <f>IF(J7941="natural gas",VLOOKUP(D7941,'Cross-Page Data'!$I$4:$J$13,2,FALSE),IF(J7941="solar",VLOOKUP('Form 923'!D7941,'Cross-Page Data'!$I$14:$J$117,2,FALSE),J7941))</f>
        <v>hard coal</v>
      </c>
      <c r="J7941" t="str">
        <f>VLOOKUP(E7941,'Cross-Page Data'!$D$4:$F$48,3,FALSE)</f>
        <v>hard coal</v>
      </c>
      <c r="K7941" t="b">
        <f t="shared" si="123"/>
        <v>1</v>
      </c>
    </row>
    <row r="7942" spans="1:11">
      <c r="A7942" s="120">
        <v>56226</v>
      </c>
      <c r="B7942" s="121" t="s">
        <v>201</v>
      </c>
      <c r="C7942" s="121" t="s">
        <v>202</v>
      </c>
      <c r="D7942" s="121" t="s">
        <v>128</v>
      </c>
      <c r="E7942" s="121" t="s">
        <v>180</v>
      </c>
      <c r="F7942" s="122">
        <v>99980</v>
      </c>
      <c r="G7942" s="122">
        <v>11231</v>
      </c>
      <c r="H7942" s="120">
        <v>2019</v>
      </c>
      <c r="I7942" t="str">
        <f>IF(J7942="natural gas",VLOOKUP(D7942,'Cross-Page Data'!$I$4:$J$13,2,FALSE),IF(J7942="solar",VLOOKUP('Form 923'!D7942,'Cross-Page Data'!$I$14:$J$117,2,FALSE),J7942))</f>
        <v>wind</v>
      </c>
      <c r="J7942" t="str">
        <f>VLOOKUP(E7942,'Cross-Page Data'!$D$4:$F$48,3,FALSE)</f>
        <v>wind</v>
      </c>
      <c r="K7942" t="b">
        <f t="shared" si="123"/>
        <v>1</v>
      </c>
    </row>
    <row r="7943" spans="1:11">
      <c r="A7943" s="120">
        <v>56227</v>
      </c>
      <c r="B7943" s="121" t="s">
        <v>201</v>
      </c>
      <c r="C7943" s="121" t="s">
        <v>202</v>
      </c>
      <c r="D7943" s="121" t="s">
        <v>39</v>
      </c>
      <c r="E7943" s="121" t="s">
        <v>38</v>
      </c>
      <c r="F7943" s="122">
        <v>551693</v>
      </c>
      <c r="G7943" s="122">
        <v>1006975</v>
      </c>
      <c r="H7943" s="120">
        <v>2019</v>
      </c>
      <c r="I7943" t="str">
        <f>IF(J7943="natural gas",VLOOKUP(D7943,'Cross-Page Data'!$I$4:$J$13,2,FALSE),IF(J7943="solar",VLOOKUP('Form 923'!D7943,'Cross-Page Data'!$I$14:$J$117,2,FALSE),J7943))</f>
        <v>natural gas nonpeaker - preexisting nonretiring</v>
      </c>
      <c r="J7943" t="str">
        <f>VLOOKUP(E7943,'Cross-Page Data'!$D$4:$F$48,3,FALSE)</f>
        <v>natural gas</v>
      </c>
      <c r="K7943" t="b">
        <f t="shared" ref="K7943:K8006" si="124">IF(AND($N$6=FALSE,OR(C7943="Commercial NAICS Cogen",C7943="Industrial NAICS Cogen",C7943="NAICS-22 Cogen")),FALSE,IF(AND($N$7=FALSE,OR(C7943="Commercial NAICS Cogen",C7943="Commercial NAICS Non-Cogen",C7943="industrial NAICS Cogen",C7943="industrial NAICS non-cogen")),FALSE,TRUE))</f>
        <v>1</v>
      </c>
    </row>
    <row r="7944" spans="1:11">
      <c r="A7944" s="120">
        <v>56227</v>
      </c>
      <c r="B7944" s="121" t="s">
        <v>201</v>
      </c>
      <c r="C7944" s="121" t="s">
        <v>202</v>
      </c>
      <c r="D7944" s="121" t="s">
        <v>61</v>
      </c>
      <c r="E7944" s="121" t="s">
        <v>38</v>
      </c>
      <c r="F7944" s="122">
        <v>18501534</v>
      </c>
      <c r="G7944" s="122">
        <v>1730971</v>
      </c>
      <c r="H7944" s="120">
        <v>2019</v>
      </c>
      <c r="I7944" t="str">
        <f>IF(J7944="natural gas",VLOOKUP(D7944,'Cross-Page Data'!$I$4:$J$13,2,FALSE),IF(J7944="solar",VLOOKUP('Form 923'!D7944,'Cross-Page Data'!$I$14:$J$117,2,FALSE),J7944))</f>
        <v>natural gas nonpeaker - preexisting nonretiring</v>
      </c>
      <c r="J7944" t="str">
        <f>VLOOKUP(E7944,'Cross-Page Data'!$D$4:$F$48,3,FALSE)</f>
        <v>natural gas</v>
      </c>
      <c r="K7944" t="b">
        <f t="shared" si="124"/>
        <v>1</v>
      </c>
    </row>
    <row r="7945" spans="1:11">
      <c r="A7945" s="120">
        <v>56228</v>
      </c>
      <c r="B7945" s="121" t="s">
        <v>201</v>
      </c>
      <c r="C7945" s="121" t="s">
        <v>202</v>
      </c>
      <c r="D7945" s="121" t="s">
        <v>101</v>
      </c>
      <c r="E7945" s="121" t="s">
        <v>92</v>
      </c>
      <c r="F7945" s="122">
        <v>46380</v>
      </c>
      <c r="G7945" s="122">
        <v>5210</v>
      </c>
      <c r="H7945" s="120">
        <v>2019</v>
      </c>
      <c r="I7945" t="str">
        <f>IF(J7945="natural gas",VLOOKUP(D7945,'Cross-Page Data'!$I$4:$J$13,2,FALSE),IF(J7945="solar",VLOOKUP('Form 923'!D7945,'Cross-Page Data'!$I$14:$J$117,2,FALSE),J7945))</f>
        <v>solar pv</v>
      </c>
      <c r="J7945" t="str">
        <f>VLOOKUP(E7945,'Cross-Page Data'!$D$4:$F$48,3,FALSE)</f>
        <v>solar</v>
      </c>
      <c r="K7945" t="b">
        <f t="shared" si="124"/>
        <v>1</v>
      </c>
    </row>
    <row r="7946" ht="25.5" spans="1:11">
      <c r="A7946" s="120">
        <v>56229</v>
      </c>
      <c r="B7946" s="121" t="s">
        <v>205</v>
      </c>
      <c r="C7946" s="121" t="s">
        <v>210</v>
      </c>
      <c r="D7946" s="121" t="s">
        <v>56</v>
      </c>
      <c r="E7946" s="121" t="s">
        <v>38</v>
      </c>
      <c r="F7946" s="122">
        <v>252048</v>
      </c>
      <c r="G7946" s="122">
        <v>55890.43</v>
      </c>
      <c r="H7946" s="120">
        <v>2019</v>
      </c>
      <c r="I7946" t="str">
        <f>IF(J7946="natural gas",VLOOKUP(D7946,'Cross-Page Data'!$I$4:$J$13,2,FALSE),IF(J7946="solar",VLOOKUP('Form 923'!D7946,'Cross-Page Data'!$I$14:$J$117,2,FALSE),J7946))</f>
        <v>natural gas nonpeaker - preexisting nonretiring</v>
      </c>
      <c r="J7946" t="str">
        <f>VLOOKUP(E7946,'Cross-Page Data'!$D$4:$F$48,3,FALSE)</f>
        <v>natural gas</v>
      </c>
      <c r="K7946" t="b">
        <f t="shared" si="124"/>
        <v>0</v>
      </c>
    </row>
    <row r="7947" ht="25.5" spans="1:11">
      <c r="A7947" s="120">
        <v>56231</v>
      </c>
      <c r="B7947" s="121" t="s">
        <v>201</v>
      </c>
      <c r="C7947" s="121" t="s">
        <v>207</v>
      </c>
      <c r="D7947" s="121" t="s">
        <v>79</v>
      </c>
      <c r="E7947" s="121" t="s">
        <v>70</v>
      </c>
      <c r="F7947" s="122">
        <v>71</v>
      </c>
      <c r="G7947" s="122">
        <v>4</v>
      </c>
      <c r="H7947" s="120">
        <v>2019</v>
      </c>
      <c r="I7947" t="str">
        <f>IF(J7947="natural gas",VLOOKUP(D7947,'Cross-Page Data'!$I$4:$J$13,2,FALSE),IF(J7947="solar",VLOOKUP('Form 923'!D7947,'Cross-Page Data'!$I$14:$J$117,2,FALSE),J7947))</f>
        <v>heavy or residual fuel oil</v>
      </c>
      <c r="J7947" t="str">
        <f>VLOOKUP(E7947,'Cross-Page Data'!$D$4:$F$48,3,FALSE)</f>
        <v>heavy or residual fuel oil</v>
      </c>
      <c r="K7947" t="b">
        <f t="shared" si="124"/>
        <v>0</v>
      </c>
    </row>
    <row r="7948" spans="1:11">
      <c r="A7948" s="120">
        <v>56232</v>
      </c>
      <c r="B7948" s="121" t="s">
        <v>201</v>
      </c>
      <c r="C7948" s="121" t="s">
        <v>202</v>
      </c>
      <c r="D7948" s="121" t="s">
        <v>73</v>
      </c>
      <c r="E7948" s="121" t="s">
        <v>38</v>
      </c>
      <c r="F7948" s="122">
        <v>748794</v>
      </c>
      <c r="G7948" s="122">
        <v>73629</v>
      </c>
      <c r="H7948" s="120">
        <v>2019</v>
      </c>
      <c r="I7948" t="str">
        <f>IF(J7948="natural gas",VLOOKUP(D7948,'Cross-Page Data'!$I$4:$J$13,2,FALSE),IF(J7948="solar",VLOOKUP('Form 923'!D7948,'Cross-Page Data'!$I$14:$J$117,2,FALSE),J7948))</f>
        <v>natural gas peaker</v>
      </c>
      <c r="J7948" t="str">
        <f>VLOOKUP(E7948,'Cross-Page Data'!$D$4:$F$48,3,FALSE)</f>
        <v>natural gas</v>
      </c>
      <c r="K7948" t="b">
        <f t="shared" si="124"/>
        <v>1</v>
      </c>
    </row>
    <row r="7949" ht="25.5" spans="1:11">
      <c r="A7949" s="120">
        <v>56233</v>
      </c>
      <c r="B7949" s="121" t="s">
        <v>201</v>
      </c>
      <c r="C7949" s="121" t="s">
        <v>211</v>
      </c>
      <c r="D7949" s="121" t="s">
        <v>39</v>
      </c>
      <c r="E7949" s="121" t="s">
        <v>38</v>
      </c>
      <c r="F7949" s="122">
        <v>0</v>
      </c>
      <c r="G7949" s="122">
        <v>27528</v>
      </c>
      <c r="H7949" s="120">
        <v>2019</v>
      </c>
      <c r="I7949" t="str">
        <f>IF(J7949="natural gas",VLOOKUP(D7949,'Cross-Page Data'!$I$4:$J$13,2,FALSE),IF(J7949="solar",VLOOKUP('Form 923'!D7949,'Cross-Page Data'!$I$14:$J$117,2,FALSE),J7949))</f>
        <v>natural gas nonpeaker - preexisting nonretiring</v>
      </c>
      <c r="J7949" t="str">
        <f>VLOOKUP(E7949,'Cross-Page Data'!$D$4:$F$48,3,FALSE)</f>
        <v>natural gas</v>
      </c>
      <c r="K7949" t="b">
        <f t="shared" si="124"/>
        <v>0</v>
      </c>
    </row>
    <row r="7950" ht="25.5" spans="1:11">
      <c r="A7950" s="120">
        <v>56233</v>
      </c>
      <c r="B7950" s="121" t="s">
        <v>201</v>
      </c>
      <c r="C7950" s="121" t="s">
        <v>211</v>
      </c>
      <c r="D7950" s="121" t="s">
        <v>61</v>
      </c>
      <c r="E7950" s="121" t="s">
        <v>38</v>
      </c>
      <c r="F7950" s="122">
        <v>5915864</v>
      </c>
      <c r="G7950" s="122">
        <v>621213</v>
      </c>
      <c r="H7950" s="120">
        <v>2019</v>
      </c>
      <c r="I7950" t="str">
        <f>IF(J7950="natural gas",VLOOKUP(D7950,'Cross-Page Data'!$I$4:$J$13,2,FALSE),IF(J7950="solar",VLOOKUP('Form 923'!D7950,'Cross-Page Data'!$I$14:$J$117,2,FALSE),J7950))</f>
        <v>natural gas nonpeaker - preexisting nonretiring</v>
      </c>
      <c r="J7950" t="str">
        <f>VLOOKUP(E7950,'Cross-Page Data'!$D$4:$F$48,3,FALSE)</f>
        <v>natural gas</v>
      </c>
      <c r="K7950" t="b">
        <f t="shared" si="124"/>
        <v>0</v>
      </c>
    </row>
    <row r="7951" spans="1:11">
      <c r="A7951" s="120">
        <v>56234</v>
      </c>
      <c r="B7951" s="121" t="s">
        <v>201</v>
      </c>
      <c r="C7951" s="121" t="s">
        <v>206</v>
      </c>
      <c r="D7951" s="121" t="s">
        <v>39</v>
      </c>
      <c r="E7951" s="121" t="s">
        <v>70</v>
      </c>
      <c r="F7951" s="122">
        <v>0</v>
      </c>
      <c r="G7951" s="122">
        <v>97.608</v>
      </c>
      <c r="H7951" s="120">
        <v>2019</v>
      </c>
      <c r="I7951" t="str">
        <f>IF(J7951="natural gas",VLOOKUP(D7951,'Cross-Page Data'!$I$4:$J$13,2,FALSE),IF(J7951="solar",VLOOKUP('Form 923'!D7951,'Cross-Page Data'!$I$14:$J$117,2,FALSE),J7951))</f>
        <v>heavy or residual fuel oil</v>
      </c>
      <c r="J7951" t="str">
        <f>VLOOKUP(E7951,'Cross-Page Data'!$D$4:$F$48,3,FALSE)</f>
        <v>heavy or residual fuel oil</v>
      </c>
      <c r="K7951" t="b">
        <f t="shared" si="124"/>
        <v>1</v>
      </c>
    </row>
    <row r="7952" spans="1:11">
      <c r="A7952" s="120">
        <v>56234</v>
      </c>
      <c r="B7952" s="121" t="s">
        <v>201</v>
      </c>
      <c r="C7952" s="121" t="s">
        <v>206</v>
      </c>
      <c r="D7952" s="121" t="s">
        <v>39</v>
      </c>
      <c r="E7952" s="121" t="s">
        <v>38</v>
      </c>
      <c r="F7952" s="122">
        <v>1321546</v>
      </c>
      <c r="G7952" s="122">
        <v>872284.39</v>
      </c>
      <c r="H7952" s="120">
        <v>2019</v>
      </c>
      <c r="I7952" t="str">
        <f>IF(J7952="natural gas",VLOOKUP(D7952,'Cross-Page Data'!$I$4:$J$13,2,FALSE),IF(J7952="solar",VLOOKUP('Form 923'!D7952,'Cross-Page Data'!$I$14:$J$117,2,FALSE),J7952))</f>
        <v>natural gas nonpeaker - preexisting nonretiring</v>
      </c>
      <c r="J7952" t="str">
        <f>VLOOKUP(E7952,'Cross-Page Data'!$D$4:$F$48,3,FALSE)</f>
        <v>natural gas</v>
      </c>
      <c r="K7952" t="b">
        <f t="shared" si="124"/>
        <v>1</v>
      </c>
    </row>
    <row r="7953" spans="1:11">
      <c r="A7953" s="120">
        <v>56234</v>
      </c>
      <c r="B7953" s="121" t="s">
        <v>201</v>
      </c>
      <c r="C7953" s="121" t="s">
        <v>206</v>
      </c>
      <c r="D7953" s="121" t="s">
        <v>61</v>
      </c>
      <c r="E7953" s="121" t="s">
        <v>70</v>
      </c>
      <c r="F7953" s="122">
        <v>1882</v>
      </c>
      <c r="G7953" s="122">
        <v>166.213</v>
      </c>
      <c r="H7953" s="120">
        <v>2019</v>
      </c>
      <c r="I7953" t="str">
        <f>IF(J7953="natural gas",VLOOKUP(D7953,'Cross-Page Data'!$I$4:$J$13,2,FALSE),IF(J7953="solar",VLOOKUP('Form 923'!D7953,'Cross-Page Data'!$I$14:$J$117,2,FALSE),J7953))</f>
        <v>heavy or residual fuel oil</v>
      </c>
      <c r="J7953" t="str">
        <f>VLOOKUP(E7953,'Cross-Page Data'!$D$4:$F$48,3,FALSE)</f>
        <v>heavy or residual fuel oil</v>
      </c>
      <c r="K7953" t="b">
        <f t="shared" si="124"/>
        <v>1</v>
      </c>
    </row>
    <row r="7954" spans="1:11">
      <c r="A7954" s="120">
        <v>56234</v>
      </c>
      <c r="B7954" s="121" t="s">
        <v>201</v>
      </c>
      <c r="C7954" s="121" t="s">
        <v>206</v>
      </c>
      <c r="D7954" s="121" t="s">
        <v>61</v>
      </c>
      <c r="E7954" s="121" t="s">
        <v>38</v>
      </c>
      <c r="F7954" s="122">
        <v>14978189</v>
      </c>
      <c r="G7954" s="122">
        <v>1313556.8</v>
      </c>
      <c r="H7954" s="120">
        <v>2019</v>
      </c>
      <c r="I7954" t="str">
        <f>IF(J7954="natural gas",VLOOKUP(D7954,'Cross-Page Data'!$I$4:$J$13,2,FALSE),IF(J7954="solar",VLOOKUP('Form 923'!D7954,'Cross-Page Data'!$I$14:$J$117,2,FALSE),J7954))</f>
        <v>natural gas nonpeaker - preexisting nonretiring</v>
      </c>
      <c r="J7954" t="str">
        <f>VLOOKUP(E7954,'Cross-Page Data'!$D$4:$F$48,3,FALSE)</f>
        <v>natural gas</v>
      </c>
      <c r="K7954" t="b">
        <f t="shared" si="124"/>
        <v>1</v>
      </c>
    </row>
    <row r="7955" spans="1:11">
      <c r="A7955" s="120">
        <v>56237</v>
      </c>
      <c r="B7955" s="121" t="s">
        <v>201</v>
      </c>
      <c r="C7955" s="121" t="s">
        <v>202</v>
      </c>
      <c r="D7955" s="121" t="s">
        <v>39</v>
      </c>
      <c r="E7955" s="121" t="s">
        <v>38</v>
      </c>
      <c r="F7955" s="122">
        <v>0</v>
      </c>
      <c r="G7955" s="122">
        <v>1650628</v>
      </c>
      <c r="H7955" s="120">
        <v>2019</v>
      </c>
      <c r="I7955" t="str">
        <f>IF(J7955="natural gas",VLOOKUP(D7955,'Cross-Page Data'!$I$4:$J$13,2,FALSE),IF(J7955="solar",VLOOKUP('Form 923'!D7955,'Cross-Page Data'!$I$14:$J$117,2,FALSE),J7955))</f>
        <v>natural gas nonpeaker - preexisting nonretiring</v>
      </c>
      <c r="J7955" t="str">
        <f>VLOOKUP(E7955,'Cross-Page Data'!$D$4:$F$48,3,FALSE)</f>
        <v>natural gas</v>
      </c>
      <c r="K7955" t="b">
        <f t="shared" si="124"/>
        <v>1</v>
      </c>
    </row>
    <row r="7956" spans="1:11">
      <c r="A7956" s="120">
        <v>56237</v>
      </c>
      <c r="B7956" s="121" t="s">
        <v>201</v>
      </c>
      <c r="C7956" s="121" t="s">
        <v>202</v>
      </c>
      <c r="D7956" s="121" t="s">
        <v>61</v>
      </c>
      <c r="E7956" s="121" t="s">
        <v>38</v>
      </c>
      <c r="F7956" s="122">
        <v>38483754</v>
      </c>
      <c r="G7956" s="122">
        <v>3413274</v>
      </c>
      <c r="H7956" s="120">
        <v>2019</v>
      </c>
      <c r="I7956" t="str">
        <f>IF(J7956="natural gas",VLOOKUP(D7956,'Cross-Page Data'!$I$4:$J$13,2,FALSE),IF(J7956="solar",VLOOKUP('Form 923'!D7956,'Cross-Page Data'!$I$14:$J$117,2,FALSE),J7956))</f>
        <v>natural gas nonpeaker - preexisting nonretiring</v>
      </c>
      <c r="J7956" t="str">
        <f>VLOOKUP(E7956,'Cross-Page Data'!$D$4:$F$48,3,FALSE)</f>
        <v>natural gas</v>
      </c>
      <c r="K7956" t="b">
        <f t="shared" si="124"/>
        <v>1</v>
      </c>
    </row>
    <row r="7957" spans="1:11">
      <c r="A7957" s="120">
        <v>56238</v>
      </c>
      <c r="B7957" s="121" t="s">
        <v>201</v>
      </c>
      <c r="C7957" s="121" t="s">
        <v>202</v>
      </c>
      <c r="D7957" s="121" t="s">
        <v>73</v>
      </c>
      <c r="E7957" s="121" t="s">
        <v>38</v>
      </c>
      <c r="F7957" s="122">
        <v>1194789</v>
      </c>
      <c r="G7957" s="122">
        <v>119402</v>
      </c>
      <c r="H7957" s="120">
        <v>2019</v>
      </c>
      <c r="I7957" t="str">
        <f>IF(J7957="natural gas",VLOOKUP(D7957,'Cross-Page Data'!$I$4:$J$13,2,FALSE),IF(J7957="solar",VLOOKUP('Form 923'!D7957,'Cross-Page Data'!$I$14:$J$117,2,FALSE),J7957))</f>
        <v>natural gas peaker</v>
      </c>
      <c r="J7957" t="str">
        <f>VLOOKUP(E7957,'Cross-Page Data'!$D$4:$F$48,3,FALSE)</f>
        <v>natural gas</v>
      </c>
      <c r="K7957" t="b">
        <f t="shared" si="124"/>
        <v>1</v>
      </c>
    </row>
    <row r="7958" spans="1:11">
      <c r="A7958" s="120">
        <v>56239</v>
      </c>
      <c r="B7958" s="121" t="s">
        <v>201</v>
      </c>
      <c r="C7958" s="121" t="s">
        <v>206</v>
      </c>
      <c r="D7958" s="121" t="s">
        <v>73</v>
      </c>
      <c r="E7958" s="121" t="s">
        <v>38</v>
      </c>
      <c r="F7958" s="122">
        <v>176005</v>
      </c>
      <c r="G7958" s="122">
        <v>16323.34</v>
      </c>
      <c r="H7958" s="120">
        <v>2019</v>
      </c>
      <c r="I7958" t="str">
        <f>IF(J7958="natural gas",VLOOKUP(D7958,'Cross-Page Data'!$I$4:$J$13,2,FALSE),IF(J7958="solar",VLOOKUP('Form 923'!D7958,'Cross-Page Data'!$I$14:$J$117,2,FALSE),J7958))</f>
        <v>natural gas peaker</v>
      </c>
      <c r="J7958" t="str">
        <f>VLOOKUP(E7958,'Cross-Page Data'!$D$4:$F$48,3,FALSE)</f>
        <v>natural gas</v>
      </c>
      <c r="K7958" t="b">
        <f t="shared" si="124"/>
        <v>1</v>
      </c>
    </row>
    <row r="7959" spans="1:11">
      <c r="A7959" s="120">
        <v>56240</v>
      </c>
      <c r="B7959" s="121" t="s">
        <v>201</v>
      </c>
      <c r="C7959" s="121" t="s">
        <v>206</v>
      </c>
      <c r="D7959" s="121" t="s">
        <v>128</v>
      </c>
      <c r="E7959" s="121" t="s">
        <v>180</v>
      </c>
      <c r="F7959" s="122">
        <v>3190094</v>
      </c>
      <c r="G7959" s="122">
        <v>358357</v>
      </c>
      <c r="H7959" s="120">
        <v>2019</v>
      </c>
      <c r="I7959" t="str">
        <f>IF(J7959="natural gas",VLOOKUP(D7959,'Cross-Page Data'!$I$4:$J$13,2,FALSE),IF(J7959="solar",VLOOKUP('Form 923'!D7959,'Cross-Page Data'!$I$14:$J$117,2,FALSE),J7959))</f>
        <v>wind</v>
      </c>
      <c r="J7959" t="str">
        <f>VLOOKUP(E7959,'Cross-Page Data'!$D$4:$F$48,3,FALSE)</f>
        <v>wind</v>
      </c>
      <c r="K7959" t="b">
        <f t="shared" si="124"/>
        <v>1</v>
      </c>
    </row>
    <row r="7960" spans="1:11">
      <c r="A7960" s="120">
        <v>56241</v>
      </c>
      <c r="B7960" s="121" t="s">
        <v>201</v>
      </c>
      <c r="C7960" s="121" t="s">
        <v>206</v>
      </c>
      <c r="D7960" s="121" t="s">
        <v>73</v>
      </c>
      <c r="E7960" s="121" t="s">
        <v>70</v>
      </c>
      <c r="F7960" s="122">
        <v>34974</v>
      </c>
      <c r="G7960" s="122">
        <v>2744.465</v>
      </c>
      <c r="H7960" s="120">
        <v>2019</v>
      </c>
      <c r="I7960" t="str">
        <f>IF(J7960="natural gas",VLOOKUP(D7960,'Cross-Page Data'!$I$4:$J$13,2,FALSE),IF(J7960="solar",VLOOKUP('Form 923'!D7960,'Cross-Page Data'!$I$14:$J$117,2,FALSE),J7960))</f>
        <v>heavy or residual fuel oil</v>
      </c>
      <c r="J7960" t="str">
        <f>VLOOKUP(E7960,'Cross-Page Data'!$D$4:$F$48,3,FALSE)</f>
        <v>heavy or residual fuel oil</v>
      </c>
      <c r="K7960" t="b">
        <f t="shared" si="124"/>
        <v>1</v>
      </c>
    </row>
    <row r="7961" spans="1:11">
      <c r="A7961" s="120">
        <v>56241</v>
      </c>
      <c r="B7961" s="121" t="s">
        <v>201</v>
      </c>
      <c r="C7961" s="121" t="s">
        <v>206</v>
      </c>
      <c r="D7961" s="121" t="s">
        <v>73</v>
      </c>
      <c r="E7961" s="121" t="s">
        <v>38</v>
      </c>
      <c r="F7961" s="122">
        <v>1095398</v>
      </c>
      <c r="G7961" s="122">
        <v>100453.54</v>
      </c>
      <c r="H7961" s="120">
        <v>2019</v>
      </c>
      <c r="I7961" t="str">
        <f>IF(J7961="natural gas",VLOOKUP(D7961,'Cross-Page Data'!$I$4:$J$13,2,FALSE),IF(J7961="solar",VLOOKUP('Form 923'!D7961,'Cross-Page Data'!$I$14:$J$117,2,FALSE),J7961))</f>
        <v>natural gas peaker</v>
      </c>
      <c r="J7961" t="str">
        <f>VLOOKUP(E7961,'Cross-Page Data'!$D$4:$F$48,3,FALSE)</f>
        <v>natural gas</v>
      </c>
      <c r="K7961" t="b">
        <f t="shared" si="124"/>
        <v>1</v>
      </c>
    </row>
    <row r="7962" ht="25.5" spans="1:11">
      <c r="A7962" s="120">
        <v>56242</v>
      </c>
      <c r="B7962" s="121" t="s">
        <v>201</v>
      </c>
      <c r="C7962" s="121" t="s">
        <v>207</v>
      </c>
      <c r="D7962" s="121" t="s">
        <v>79</v>
      </c>
      <c r="E7962" s="121" t="s">
        <v>70</v>
      </c>
      <c r="F7962" s="122">
        <v>336</v>
      </c>
      <c r="G7962" s="122">
        <v>78</v>
      </c>
      <c r="H7962" s="120">
        <v>2019</v>
      </c>
      <c r="I7962" t="str">
        <f>IF(J7962="natural gas",VLOOKUP(D7962,'Cross-Page Data'!$I$4:$J$13,2,FALSE),IF(J7962="solar",VLOOKUP('Form 923'!D7962,'Cross-Page Data'!$I$14:$J$117,2,FALSE),J7962))</f>
        <v>heavy or residual fuel oil</v>
      </c>
      <c r="J7962" t="str">
        <f>VLOOKUP(E7962,'Cross-Page Data'!$D$4:$F$48,3,FALSE)</f>
        <v>heavy or residual fuel oil</v>
      </c>
      <c r="K7962" t="b">
        <f t="shared" si="124"/>
        <v>0</v>
      </c>
    </row>
    <row r="7963" ht="25.5" spans="1:11">
      <c r="A7963" s="120">
        <v>56244</v>
      </c>
      <c r="B7963" s="121" t="s">
        <v>201</v>
      </c>
      <c r="C7963" s="121" t="s">
        <v>207</v>
      </c>
      <c r="D7963" s="121" t="s">
        <v>79</v>
      </c>
      <c r="E7963" s="121" t="s">
        <v>70</v>
      </c>
      <c r="F7963" s="122">
        <v>128</v>
      </c>
      <c r="G7963" s="122">
        <v>14.7</v>
      </c>
      <c r="H7963" s="120">
        <v>2019</v>
      </c>
      <c r="I7963" t="str">
        <f>IF(J7963="natural gas",VLOOKUP(D7963,'Cross-Page Data'!$I$4:$J$13,2,FALSE),IF(J7963="solar",VLOOKUP('Form 923'!D7963,'Cross-Page Data'!$I$14:$J$117,2,FALSE),J7963))</f>
        <v>heavy or residual fuel oil</v>
      </c>
      <c r="J7963" t="str">
        <f>VLOOKUP(E7963,'Cross-Page Data'!$D$4:$F$48,3,FALSE)</f>
        <v>heavy or residual fuel oil</v>
      </c>
      <c r="K7963" t="b">
        <f t="shared" si="124"/>
        <v>0</v>
      </c>
    </row>
    <row r="7964" ht="25.5" spans="1:11">
      <c r="A7964" s="120">
        <v>56245</v>
      </c>
      <c r="B7964" s="121" t="s">
        <v>201</v>
      </c>
      <c r="C7964" s="121" t="s">
        <v>207</v>
      </c>
      <c r="D7964" s="121" t="s">
        <v>79</v>
      </c>
      <c r="E7964" s="121" t="s">
        <v>70</v>
      </c>
      <c r="F7964" s="122">
        <v>217</v>
      </c>
      <c r="G7964" s="122">
        <v>23</v>
      </c>
      <c r="H7964" s="120">
        <v>2019</v>
      </c>
      <c r="I7964" t="str">
        <f>IF(J7964="natural gas",VLOOKUP(D7964,'Cross-Page Data'!$I$4:$J$13,2,FALSE),IF(J7964="solar",VLOOKUP('Form 923'!D7964,'Cross-Page Data'!$I$14:$J$117,2,FALSE),J7964))</f>
        <v>heavy or residual fuel oil</v>
      </c>
      <c r="J7964" t="str">
        <f>VLOOKUP(E7964,'Cross-Page Data'!$D$4:$F$48,3,FALSE)</f>
        <v>heavy or residual fuel oil</v>
      </c>
      <c r="K7964" t="b">
        <f t="shared" si="124"/>
        <v>0</v>
      </c>
    </row>
    <row r="7965" ht="25.5" spans="1:11">
      <c r="A7965" s="120">
        <v>56247</v>
      </c>
      <c r="B7965" s="121" t="s">
        <v>201</v>
      </c>
      <c r="C7965" s="121" t="s">
        <v>207</v>
      </c>
      <c r="D7965" s="121" t="s">
        <v>79</v>
      </c>
      <c r="E7965" s="121" t="s">
        <v>70</v>
      </c>
      <c r="F7965" s="122">
        <v>1687</v>
      </c>
      <c r="G7965" s="122">
        <v>172</v>
      </c>
      <c r="H7965" s="120">
        <v>2019</v>
      </c>
      <c r="I7965" t="str">
        <f>IF(J7965="natural gas",VLOOKUP(D7965,'Cross-Page Data'!$I$4:$J$13,2,FALSE),IF(J7965="solar",VLOOKUP('Form 923'!D7965,'Cross-Page Data'!$I$14:$J$117,2,FALSE),J7965))</f>
        <v>heavy or residual fuel oil</v>
      </c>
      <c r="J7965" t="str">
        <f>VLOOKUP(E7965,'Cross-Page Data'!$D$4:$F$48,3,FALSE)</f>
        <v>heavy or residual fuel oil</v>
      </c>
      <c r="K7965" t="b">
        <f t="shared" si="124"/>
        <v>0</v>
      </c>
    </row>
    <row r="7966" spans="1:11">
      <c r="A7966" s="120">
        <v>56248</v>
      </c>
      <c r="B7966" s="121" t="s">
        <v>205</v>
      </c>
      <c r="C7966" s="121" t="s">
        <v>209</v>
      </c>
      <c r="D7966" s="121" t="s">
        <v>73</v>
      </c>
      <c r="E7966" s="121" t="s">
        <v>38</v>
      </c>
      <c r="F7966" s="122">
        <v>2606514</v>
      </c>
      <c r="G7966" s="122">
        <v>587644</v>
      </c>
      <c r="H7966" s="120">
        <v>2019</v>
      </c>
      <c r="I7966" t="str">
        <f>IF(J7966="natural gas",VLOOKUP(D7966,'Cross-Page Data'!$I$4:$J$13,2,FALSE),IF(J7966="solar",VLOOKUP('Form 923'!D7966,'Cross-Page Data'!$I$14:$J$117,2,FALSE),J7966))</f>
        <v>natural gas peaker</v>
      </c>
      <c r="J7966" t="str">
        <f>VLOOKUP(E7966,'Cross-Page Data'!$D$4:$F$48,3,FALSE)</f>
        <v>natural gas</v>
      </c>
      <c r="K7966" t="b">
        <f t="shared" si="124"/>
        <v>0</v>
      </c>
    </row>
    <row r="7967" spans="1:11">
      <c r="A7967" s="120">
        <v>56250</v>
      </c>
      <c r="B7967" s="121" t="s">
        <v>201</v>
      </c>
      <c r="C7967" s="121" t="s">
        <v>206</v>
      </c>
      <c r="D7967" s="121" t="s">
        <v>79</v>
      </c>
      <c r="E7967" s="121" t="s">
        <v>90</v>
      </c>
      <c r="F7967" s="122">
        <v>984318</v>
      </c>
      <c r="G7967" s="122">
        <v>79070</v>
      </c>
      <c r="H7967" s="120">
        <v>2019</v>
      </c>
      <c r="I7967" t="str">
        <f>IF(J7967="natural gas",VLOOKUP(D7967,'Cross-Page Data'!$I$4:$J$13,2,FALSE),IF(J7967="solar",VLOOKUP('Form 923'!D7967,'Cross-Page Data'!$I$14:$J$117,2,FALSE),J7967))</f>
        <v>biomass</v>
      </c>
      <c r="J7967" t="str">
        <f>VLOOKUP(E7967,'Cross-Page Data'!$D$4:$F$48,3,FALSE)</f>
        <v>biomass</v>
      </c>
      <c r="K7967" t="b">
        <f t="shared" si="124"/>
        <v>1</v>
      </c>
    </row>
    <row r="7968" spans="1:11">
      <c r="A7968" s="120">
        <v>56251</v>
      </c>
      <c r="B7968" s="121" t="s">
        <v>201</v>
      </c>
      <c r="C7968" s="121" t="s">
        <v>202</v>
      </c>
      <c r="D7968" s="121" t="s">
        <v>128</v>
      </c>
      <c r="E7968" s="121" t="s">
        <v>180</v>
      </c>
      <c r="F7968" s="122">
        <v>4345599</v>
      </c>
      <c r="G7968" s="122">
        <v>488160</v>
      </c>
      <c r="H7968" s="120">
        <v>2019</v>
      </c>
      <c r="I7968" t="str">
        <f>IF(J7968="natural gas",VLOOKUP(D7968,'Cross-Page Data'!$I$4:$J$13,2,FALSE),IF(J7968="solar",VLOOKUP('Form 923'!D7968,'Cross-Page Data'!$I$14:$J$117,2,FALSE),J7968))</f>
        <v>wind</v>
      </c>
      <c r="J7968" t="str">
        <f>VLOOKUP(E7968,'Cross-Page Data'!$D$4:$F$48,3,FALSE)</f>
        <v>wind</v>
      </c>
      <c r="K7968" t="b">
        <f t="shared" si="124"/>
        <v>1</v>
      </c>
    </row>
    <row r="7969" spans="1:11">
      <c r="A7969" s="120">
        <v>56252</v>
      </c>
      <c r="B7969" s="121" t="s">
        <v>201</v>
      </c>
      <c r="C7969" s="121" t="s">
        <v>202</v>
      </c>
      <c r="D7969" s="121" t="s">
        <v>128</v>
      </c>
      <c r="E7969" s="121" t="s">
        <v>180</v>
      </c>
      <c r="F7969" s="122">
        <v>4774044</v>
      </c>
      <c r="G7969" s="122">
        <v>536289</v>
      </c>
      <c r="H7969" s="120">
        <v>2019</v>
      </c>
      <c r="I7969" t="str">
        <f>IF(J7969="natural gas",VLOOKUP(D7969,'Cross-Page Data'!$I$4:$J$13,2,FALSE),IF(J7969="solar",VLOOKUP('Form 923'!D7969,'Cross-Page Data'!$I$14:$J$117,2,FALSE),J7969))</f>
        <v>wind</v>
      </c>
      <c r="J7969" t="str">
        <f>VLOOKUP(E7969,'Cross-Page Data'!$D$4:$F$48,3,FALSE)</f>
        <v>wind</v>
      </c>
      <c r="K7969" t="b">
        <f t="shared" si="124"/>
        <v>1</v>
      </c>
    </row>
    <row r="7970" spans="1:11">
      <c r="A7970" s="120">
        <v>56253</v>
      </c>
      <c r="B7970" s="121" t="s">
        <v>201</v>
      </c>
      <c r="C7970" s="121" t="s">
        <v>202</v>
      </c>
      <c r="D7970" s="121" t="s">
        <v>73</v>
      </c>
      <c r="E7970" s="121" t="s">
        <v>38</v>
      </c>
      <c r="F7970" s="122">
        <v>643758</v>
      </c>
      <c r="G7970" s="122">
        <v>78347</v>
      </c>
      <c r="H7970" s="120">
        <v>2019</v>
      </c>
      <c r="I7970" t="str">
        <f>IF(J7970="natural gas",VLOOKUP(D7970,'Cross-Page Data'!$I$4:$J$13,2,FALSE),IF(J7970="solar",VLOOKUP('Form 923'!D7970,'Cross-Page Data'!$I$14:$J$117,2,FALSE),J7970))</f>
        <v>natural gas peaker</v>
      </c>
      <c r="J7970" t="str">
        <f>VLOOKUP(E7970,'Cross-Page Data'!$D$4:$F$48,3,FALSE)</f>
        <v>natural gas</v>
      </c>
      <c r="K7970" t="b">
        <f t="shared" si="124"/>
        <v>1</v>
      </c>
    </row>
    <row r="7971" spans="1:11">
      <c r="A7971" s="120">
        <v>56255</v>
      </c>
      <c r="B7971" s="121" t="s">
        <v>201</v>
      </c>
      <c r="C7971" s="121" t="s">
        <v>202</v>
      </c>
      <c r="D7971" s="121" t="s">
        <v>128</v>
      </c>
      <c r="E7971" s="121" t="s">
        <v>180</v>
      </c>
      <c r="F7971" s="122">
        <v>3008816</v>
      </c>
      <c r="G7971" s="122">
        <v>337993</v>
      </c>
      <c r="H7971" s="120">
        <v>2019</v>
      </c>
      <c r="I7971" t="str">
        <f>IF(J7971="natural gas",VLOOKUP(D7971,'Cross-Page Data'!$I$4:$J$13,2,FALSE),IF(J7971="solar",VLOOKUP('Form 923'!D7971,'Cross-Page Data'!$I$14:$J$117,2,FALSE),J7971))</f>
        <v>wind</v>
      </c>
      <c r="J7971" t="str">
        <f>VLOOKUP(E7971,'Cross-Page Data'!$D$4:$F$48,3,FALSE)</f>
        <v>wind</v>
      </c>
      <c r="K7971" t="b">
        <f t="shared" si="124"/>
        <v>1</v>
      </c>
    </row>
    <row r="7972" spans="1:11">
      <c r="A7972" s="120">
        <v>56258</v>
      </c>
      <c r="B7972" s="121" t="s">
        <v>201</v>
      </c>
      <c r="C7972" s="121" t="s">
        <v>202</v>
      </c>
      <c r="D7972" s="121" t="s">
        <v>73</v>
      </c>
      <c r="E7972" s="121" t="s">
        <v>70</v>
      </c>
      <c r="F7972" s="122">
        <v>26250</v>
      </c>
      <c r="G7972" s="122">
        <v>2880.835</v>
      </c>
      <c r="H7972" s="120">
        <v>2019</v>
      </c>
      <c r="I7972" t="str">
        <f>IF(J7972="natural gas",VLOOKUP(D7972,'Cross-Page Data'!$I$4:$J$13,2,FALSE),IF(J7972="solar",VLOOKUP('Form 923'!D7972,'Cross-Page Data'!$I$14:$J$117,2,FALSE),J7972))</f>
        <v>heavy or residual fuel oil</v>
      </c>
      <c r="J7972" t="str">
        <f>VLOOKUP(E7972,'Cross-Page Data'!$D$4:$F$48,3,FALSE)</f>
        <v>heavy or residual fuel oil</v>
      </c>
      <c r="K7972" t="b">
        <f t="shared" si="124"/>
        <v>1</v>
      </c>
    </row>
    <row r="7973" spans="1:11">
      <c r="A7973" s="120">
        <v>56258</v>
      </c>
      <c r="B7973" s="121" t="s">
        <v>201</v>
      </c>
      <c r="C7973" s="121" t="s">
        <v>202</v>
      </c>
      <c r="D7973" s="121" t="s">
        <v>73</v>
      </c>
      <c r="E7973" s="121" t="s">
        <v>142</v>
      </c>
      <c r="F7973" s="122">
        <v>1565440</v>
      </c>
      <c r="G7973" s="122">
        <v>171400.17</v>
      </c>
      <c r="H7973" s="120">
        <v>2019</v>
      </c>
      <c r="I7973" t="str">
        <f>IF(J7973="natural gas",VLOOKUP(D7973,'Cross-Page Data'!$I$4:$J$13,2,FALSE),IF(J7973="solar",VLOOKUP('Form 923'!D7973,'Cross-Page Data'!$I$14:$J$117,2,FALSE),J7973))</f>
        <v>other</v>
      </c>
      <c r="J7973" t="str">
        <f>VLOOKUP(E7973,'Cross-Page Data'!$D$4:$F$48,3,FALSE)</f>
        <v>other</v>
      </c>
      <c r="K7973" t="b">
        <f t="shared" si="124"/>
        <v>1</v>
      </c>
    </row>
    <row r="7974" spans="1:11">
      <c r="A7974" s="120">
        <v>56259</v>
      </c>
      <c r="B7974" s="121" t="s">
        <v>205</v>
      </c>
      <c r="C7974" s="121" t="s">
        <v>208</v>
      </c>
      <c r="D7974" s="121" t="s">
        <v>39</v>
      </c>
      <c r="E7974" s="121" t="s">
        <v>70</v>
      </c>
      <c r="F7974" s="122">
        <v>0</v>
      </c>
      <c r="G7974" s="122">
        <v>1318.999</v>
      </c>
      <c r="H7974" s="120">
        <v>2019</v>
      </c>
      <c r="I7974" t="str">
        <f>IF(J7974="natural gas",VLOOKUP(D7974,'Cross-Page Data'!$I$4:$J$13,2,FALSE),IF(J7974="solar",VLOOKUP('Form 923'!D7974,'Cross-Page Data'!$I$14:$J$117,2,FALSE),J7974))</f>
        <v>heavy or residual fuel oil</v>
      </c>
      <c r="J7974" t="str">
        <f>VLOOKUP(E7974,'Cross-Page Data'!$D$4:$F$48,3,FALSE)</f>
        <v>heavy or residual fuel oil</v>
      </c>
      <c r="K7974" t="b">
        <f t="shared" si="124"/>
        <v>0</v>
      </c>
    </row>
    <row r="7975" spans="1:11">
      <c r="A7975" s="120">
        <v>56259</v>
      </c>
      <c r="B7975" s="121" t="s">
        <v>205</v>
      </c>
      <c r="C7975" s="121" t="s">
        <v>208</v>
      </c>
      <c r="D7975" s="121" t="s">
        <v>39</v>
      </c>
      <c r="E7975" s="121" t="s">
        <v>38</v>
      </c>
      <c r="F7975" s="122">
        <v>1102896</v>
      </c>
      <c r="G7975" s="122">
        <v>951950</v>
      </c>
      <c r="H7975" s="120">
        <v>2019</v>
      </c>
      <c r="I7975" t="str">
        <f>IF(J7975="natural gas",VLOOKUP(D7975,'Cross-Page Data'!$I$4:$J$13,2,FALSE),IF(J7975="solar",VLOOKUP('Form 923'!D7975,'Cross-Page Data'!$I$14:$J$117,2,FALSE),J7975))</f>
        <v>natural gas nonpeaker - preexisting nonretiring</v>
      </c>
      <c r="J7975" t="str">
        <f>VLOOKUP(E7975,'Cross-Page Data'!$D$4:$F$48,3,FALSE)</f>
        <v>natural gas</v>
      </c>
      <c r="K7975" t="b">
        <f t="shared" si="124"/>
        <v>0</v>
      </c>
    </row>
    <row r="7976" spans="1:11">
      <c r="A7976" s="120">
        <v>56259</v>
      </c>
      <c r="B7976" s="121" t="s">
        <v>205</v>
      </c>
      <c r="C7976" s="121" t="s">
        <v>208</v>
      </c>
      <c r="D7976" s="121" t="s">
        <v>61</v>
      </c>
      <c r="E7976" s="121" t="s">
        <v>70</v>
      </c>
      <c r="F7976" s="122">
        <v>26017</v>
      </c>
      <c r="G7976" s="122">
        <v>2282.285</v>
      </c>
      <c r="H7976" s="120">
        <v>2019</v>
      </c>
      <c r="I7976" t="str">
        <f>IF(J7976="natural gas",VLOOKUP(D7976,'Cross-Page Data'!$I$4:$J$13,2,FALSE),IF(J7976="solar",VLOOKUP('Form 923'!D7976,'Cross-Page Data'!$I$14:$J$117,2,FALSE),J7976))</f>
        <v>heavy or residual fuel oil</v>
      </c>
      <c r="J7976" t="str">
        <f>VLOOKUP(E7976,'Cross-Page Data'!$D$4:$F$48,3,FALSE)</f>
        <v>heavy or residual fuel oil</v>
      </c>
      <c r="K7976" t="b">
        <f t="shared" si="124"/>
        <v>0</v>
      </c>
    </row>
    <row r="7977" spans="1:11">
      <c r="A7977" s="120">
        <v>56259</v>
      </c>
      <c r="B7977" s="121" t="s">
        <v>205</v>
      </c>
      <c r="C7977" s="121" t="s">
        <v>208</v>
      </c>
      <c r="D7977" s="121" t="s">
        <v>61</v>
      </c>
      <c r="E7977" s="121" t="s">
        <v>38</v>
      </c>
      <c r="F7977" s="122">
        <v>16948359</v>
      </c>
      <c r="G7977" s="122">
        <v>1508362.7</v>
      </c>
      <c r="H7977" s="120">
        <v>2019</v>
      </c>
      <c r="I7977" t="str">
        <f>IF(J7977="natural gas",VLOOKUP(D7977,'Cross-Page Data'!$I$4:$J$13,2,FALSE),IF(J7977="solar",VLOOKUP('Form 923'!D7977,'Cross-Page Data'!$I$14:$J$117,2,FALSE),J7977))</f>
        <v>natural gas nonpeaker - preexisting nonretiring</v>
      </c>
      <c r="J7977" t="str">
        <f>VLOOKUP(E7977,'Cross-Page Data'!$D$4:$F$48,3,FALSE)</f>
        <v>natural gas</v>
      </c>
      <c r="K7977" t="b">
        <f t="shared" si="124"/>
        <v>0</v>
      </c>
    </row>
    <row r="7978" spans="1:11">
      <c r="A7978" s="120">
        <v>56260</v>
      </c>
      <c r="B7978" s="121" t="s">
        <v>201</v>
      </c>
      <c r="C7978" s="121" t="s">
        <v>202</v>
      </c>
      <c r="D7978" s="121" t="s">
        <v>79</v>
      </c>
      <c r="E7978" s="121" t="s">
        <v>70</v>
      </c>
      <c r="F7978" s="122">
        <v>2194</v>
      </c>
      <c r="G7978" s="122">
        <v>146</v>
      </c>
      <c r="H7978" s="120">
        <v>2019</v>
      </c>
      <c r="I7978" t="str">
        <f>IF(J7978="natural gas",VLOOKUP(D7978,'Cross-Page Data'!$I$4:$J$13,2,FALSE),IF(J7978="solar",VLOOKUP('Form 923'!D7978,'Cross-Page Data'!$I$14:$J$117,2,FALSE),J7978))</f>
        <v>heavy or residual fuel oil</v>
      </c>
      <c r="J7978" t="str">
        <f>VLOOKUP(E7978,'Cross-Page Data'!$D$4:$F$48,3,FALSE)</f>
        <v>heavy or residual fuel oil</v>
      </c>
      <c r="K7978" t="b">
        <f t="shared" si="124"/>
        <v>1</v>
      </c>
    </row>
    <row r="7979" spans="1:11">
      <c r="A7979" s="120">
        <v>56261</v>
      </c>
      <c r="B7979" s="121" t="s">
        <v>201</v>
      </c>
      <c r="C7979" s="121" t="s">
        <v>202</v>
      </c>
      <c r="D7979" s="121" t="s">
        <v>79</v>
      </c>
      <c r="E7979" s="121" t="s">
        <v>70</v>
      </c>
      <c r="F7979" s="122">
        <v>109</v>
      </c>
      <c r="G7979" s="122">
        <v>-58</v>
      </c>
      <c r="H7979" s="120">
        <v>2019</v>
      </c>
      <c r="I7979" t="str">
        <f>IF(J7979="natural gas",VLOOKUP(D7979,'Cross-Page Data'!$I$4:$J$13,2,FALSE),IF(J7979="solar",VLOOKUP('Form 923'!D7979,'Cross-Page Data'!$I$14:$J$117,2,FALSE),J7979))</f>
        <v>heavy or residual fuel oil</v>
      </c>
      <c r="J7979" t="str">
        <f>VLOOKUP(E7979,'Cross-Page Data'!$D$4:$F$48,3,FALSE)</f>
        <v>heavy or residual fuel oil</v>
      </c>
      <c r="K7979" t="b">
        <f t="shared" si="124"/>
        <v>1</v>
      </c>
    </row>
    <row r="7980" spans="1:11">
      <c r="A7980" s="120">
        <v>56262</v>
      </c>
      <c r="B7980" s="121" t="s">
        <v>201</v>
      </c>
      <c r="C7980" s="121" t="s">
        <v>202</v>
      </c>
      <c r="D7980" s="121" t="s">
        <v>79</v>
      </c>
      <c r="E7980" s="121" t="s">
        <v>70</v>
      </c>
      <c r="F7980" s="122">
        <v>2362</v>
      </c>
      <c r="G7980" s="122">
        <v>122</v>
      </c>
      <c r="H7980" s="120">
        <v>2019</v>
      </c>
      <c r="I7980" t="str">
        <f>IF(J7980="natural gas",VLOOKUP(D7980,'Cross-Page Data'!$I$4:$J$13,2,FALSE),IF(J7980="solar",VLOOKUP('Form 923'!D7980,'Cross-Page Data'!$I$14:$J$117,2,FALSE),J7980))</f>
        <v>heavy or residual fuel oil</v>
      </c>
      <c r="J7980" t="str">
        <f>VLOOKUP(E7980,'Cross-Page Data'!$D$4:$F$48,3,FALSE)</f>
        <v>heavy or residual fuel oil</v>
      </c>
      <c r="K7980" t="b">
        <f t="shared" si="124"/>
        <v>1</v>
      </c>
    </row>
    <row r="7981" spans="1:11">
      <c r="A7981" s="120">
        <v>56263</v>
      </c>
      <c r="B7981" s="121" t="s">
        <v>201</v>
      </c>
      <c r="C7981" s="121" t="s">
        <v>202</v>
      </c>
      <c r="D7981" s="121" t="s">
        <v>79</v>
      </c>
      <c r="E7981" s="121" t="s">
        <v>70</v>
      </c>
      <c r="F7981" s="122">
        <v>2362</v>
      </c>
      <c r="G7981" s="122">
        <v>168</v>
      </c>
      <c r="H7981" s="120">
        <v>2019</v>
      </c>
      <c r="I7981" t="str">
        <f>IF(J7981="natural gas",VLOOKUP(D7981,'Cross-Page Data'!$I$4:$J$13,2,FALSE),IF(J7981="solar",VLOOKUP('Form 923'!D7981,'Cross-Page Data'!$I$14:$J$117,2,FALSE),J7981))</f>
        <v>heavy or residual fuel oil</v>
      </c>
      <c r="J7981" t="str">
        <f>VLOOKUP(E7981,'Cross-Page Data'!$D$4:$F$48,3,FALSE)</f>
        <v>heavy or residual fuel oil</v>
      </c>
      <c r="K7981" t="b">
        <f t="shared" si="124"/>
        <v>1</v>
      </c>
    </row>
    <row r="7982" spans="1:11">
      <c r="A7982" s="120">
        <v>56265</v>
      </c>
      <c r="B7982" s="121" t="s">
        <v>201</v>
      </c>
      <c r="C7982" s="121" t="s">
        <v>202</v>
      </c>
      <c r="D7982" s="121" t="s">
        <v>116</v>
      </c>
      <c r="E7982" s="121" t="s">
        <v>170</v>
      </c>
      <c r="F7982" s="122">
        <v>39820</v>
      </c>
      <c r="G7982" s="122">
        <v>4473</v>
      </c>
      <c r="H7982" s="120">
        <v>2019</v>
      </c>
      <c r="I7982" t="str">
        <f>IF(J7982="natural gas",VLOOKUP(D7982,'Cross-Page Data'!$I$4:$J$13,2,FALSE),IF(J7982="solar",VLOOKUP('Form 923'!D7982,'Cross-Page Data'!$I$14:$J$117,2,FALSE),J7982))</f>
        <v>hydro</v>
      </c>
      <c r="J7982" t="str">
        <f>VLOOKUP(E7982,'Cross-Page Data'!$D$4:$F$48,3,FALSE)</f>
        <v>hydro</v>
      </c>
      <c r="K7982" t="b">
        <f t="shared" si="124"/>
        <v>1</v>
      </c>
    </row>
    <row r="7983" spans="1:11">
      <c r="A7983" s="120">
        <v>56266</v>
      </c>
      <c r="B7983" s="121" t="s">
        <v>201</v>
      </c>
      <c r="C7983" s="121" t="s">
        <v>202</v>
      </c>
      <c r="D7983" s="121" t="s">
        <v>79</v>
      </c>
      <c r="E7983" s="121" t="s">
        <v>70</v>
      </c>
      <c r="F7983" s="122">
        <v>72</v>
      </c>
      <c r="G7983" s="122">
        <v>7</v>
      </c>
      <c r="H7983" s="120">
        <v>2019</v>
      </c>
      <c r="I7983" t="str">
        <f>IF(J7983="natural gas",VLOOKUP(D7983,'Cross-Page Data'!$I$4:$J$13,2,FALSE),IF(J7983="solar",VLOOKUP('Form 923'!D7983,'Cross-Page Data'!$I$14:$J$117,2,FALSE),J7983))</f>
        <v>heavy or residual fuel oil</v>
      </c>
      <c r="J7983" t="str">
        <f>VLOOKUP(E7983,'Cross-Page Data'!$D$4:$F$48,3,FALSE)</f>
        <v>heavy or residual fuel oil</v>
      </c>
      <c r="K7983" t="b">
        <f t="shared" si="124"/>
        <v>1</v>
      </c>
    </row>
    <row r="7984" spans="1:11">
      <c r="A7984" s="120">
        <v>56269</v>
      </c>
      <c r="B7984" s="121" t="s">
        <v>201</v>
      </c>
      <c r="C7984" s="121" t="s">
        <v>202</v>
      </c>
      <c r="D7984" s="121" t="s">
        <v>79</v>
      </c>
      <c r="E7984" s="121" t="s">
        <v>70</v>
      </c>
      <c r="F7984" s="122">
        <v>592</v>
      </c>
      <c r="G7984" s="122">
        <v>46</v>
      </c>
      <c r="H7984" s="120">
        <v>2019</v>
      </c>
      <c r="I7984" t="str">
        <f>IF(J7984="natural gas",VLOOKUP(D7984,'Cross-Page Data'!$I$4:$J$13,2,FALSE),IF(J7984="solar",VLOOKUP('Form 923'!D7984,'Cross-Page Data'!$I$14:$J$117,2,FALSE),J7984))</f>
        <v>heavy or residual fuel oil</v>
      </c>
      <c r="J7984" t="str">
        <f>VLOOKUP(E7984,'Cross-Page Data'!$D$4:$F$48,3,FALSE)</f>
        <v>heavy or residual fuel oil</v>
      </c>
      <c r="K7984" t="b">
        <f t="shared" si="124"/>
        <v>1</v>
      </c>
    </row>
    <row r="7985" spans="1:11">
      <c r="A7985" s="120">
        <v>56270</v>
      </c>
      <c r="B7985" s="121" t="s">
        <v>201</v>
      </c>
      <c r="C7985" s="121" t="s">
        <v>206</v>
      </c>
      <c r="D7985" s="121" t="s">
        <v>128</v>
      </c>
      <c r="E7985" s="121" t="s">
        <v>180</v>
      </c>
      <c r="F7985" s="122">
        <v>3797798</v>
      </c>
      <c r="G7985" s="122">
        <v>426623</v>
      </c>
      <c r="H7985" s="120">
        <v>2019</v>
      </c>
      <c r="I7985" t="str">
        <f>IF(J7985="natural gas",VLOOKUP(D7985,'Cross-Page Data'!$I$4:$J$13,2,FALSE),IF(J7985="solar",VLOOKUP('Form 923'!D7985,'Cross-Page Data'!$I$14:$J$117,2,FALSE),J7985))</f>
        <v>wind</v>
      </c>
      <c r="J7985" t="str">
        <f>VLOOKUP(E7985,'Cross-Page Data'!$D$4:$F$48,3,FALSE)</f>
        <v>wind</v>
      </c>
      <c r="K7985" t="b">
        <f t="shared" si="124"/>
        <v>1</v>
      </c>
    </row>
    <row r="7986" spans="1:11">
      <c r="A7986" s="120">
        <v>56271</v>
      </c>
      <c r="B7986" s="121" t="s">
        <v>201</v>
      </c>
      <c r="C7986" s="121" t="s">
        <v>206</v>
      </c>
      <c r="D7986" s="121" t="s">
        <v>128</v>
      </c>
      <c r="E7986" s="121" t="s">
        <v>180</v>
      </c>
      <c r="F7986" s="122">
        <v>480734</v>
      </c>
      <c r="G7986" s="122">
        <v>54003</v>
      </c>
      <c r="H7986" s="120">
        <v>2019</v>
      </c>
      <c r="I7986" t="str">
        <f>IF(J7986="natural gas",VLOOKUP(D7986,'Cross-Page Data'!$I$4:$J$13,2,FALSE),IF(J7986="solar",VLOOKUP('Form 923'!D7986,'Cross-Page Data'!$I$14:$J$117,2,FALSE),J7986))</f>
        <v>wind</v>
      </c>
      <c r="J7986" t="str">
        <f>VLOOKUP(E7986,'Cross-Page Data'!$D$4:$F$48,3,FALSE)</f>
        <v>wind</v>
      </c>
      <c r="K7986" t="b">
        <f t="shared" si="124"/>
        <v>1</v>
      </c>
    </row>
    <row r="7987" spans="1:11">
      <c r="A7987" s="120">
        <v>56273</v>
      </c>
      <c r="B7987" s="121" t="s">
        <v>201</v>
      </c>
      <c r="C7987" s="121" t="s">
        <v>206</v>
      </c>
      <c r="D7987" s="121" t="s">
        <v>128</v>
      </c>
      <c r="E7987" s="121" t="s">
        <v>180</v>
      </c>
      <c r="F7987" s="122">
        <v>4559862</v>
      </c>
      <c r="G7987" s="122">
        <v>512229</v>
      </c>
      <c r="H7987" s="120">
        <v>2019</v>
      </c>
      <c r="I7987" t="str">
        <f>IF(J7987="natural gas",VLOOKUP(D7987,'Cross-Page Data'!$I$4:$J$13,2,FALSE),IF(J7987="solar",VLOOKUP('Form 923'!D7987,'Cross-Page Data'!$I$14:$J$117,2,FALSE),J7987))</f>
        <v>wind</v>
      </c>
      <c r="J7987" t="str">
        <f>VLOOKUP(E7987,'Cross-Page Data'!$D$4:$F$48,3,FALSE)</f>
        <v>wind</v>
      </c>
      <c r="K7987" t="b">
        <f t="shared" si="124"/>
        <v>1</v>
      </c>
    </row>
    <row r="7988" spans="1:11">
      <c r="A7988" s="120">
        <v>56274</v>
      </c>
      <c r="B7988" s="121" t="s">
        <v>201</v>
      </c>
      <c r="C7988" s="121" t="s">
        <v>206</v>
      </c>
      <c r="D7988" s="121" t="s">
        <v>79</v>
      </c>
      <c r="E7988" s="121" t="s">
        <v>70</v>
      </c>
      <c r="F7988" s="122">
        <v>161</v>
      </c>
      <c r="G7988" s="122">
        <v>16</v>
      </c>
      <c r="H7988" s="120">
        <v>2019</v>
      </c>
      <c r="I7988" t="str">
        <f>IF(J7988="natural gas",VLOOKUP(D7988,'Cross-Page Data'!$I$4:$J$13,2,FALSE),IF(J7988="solar",VLOOKUP('Form 923'!D7988,'Cross-Page Data'!$I$14:$J$117,2,FALSE),J7988))</f>
        <v>heavy or residual fuel oil</v>
      </c>
      <c r="J7988" t="str">
        <f>VLOOKUP(E7988,'Cross-Page Data'!$D$4:$F$48,3,FALSE)</f>
        <v>heavy or residual fuel oil</v>
      </c>
      <c r="K7988" t="b">
        <f t="shared" si="124"/>
        <v>1</v>
      </c>
    </row>
    <row r="7989" spans="1:11">
      <c r="A7989" s="120">
        <v>56275</v>
      </c>
      <c r="B7989" s="121" t="s">
        <v>201</v>
      </c>
      <c r="C7989" s="121" t="s">
        <v>206</v>
      </c>
      <c r="D7989" s="121" t="s">
        <v>128</v>
      </c>
      <c r="E7989" s="121" t="s">
        <v>180</v>
      </c>
      <c r="F7989" s="122">
        <v>18134</v>
      </c>
      <c r="G7989" s="122">
        <v>2037</v>
      </c>
      <c r="H7989" s="120">
        <v>2019</v>
      </c>
      <c r="I7989" t="str">
        <f>IF(J7989="natural gas",VLOOKUP(D7989,'Cross-Page Data'!$I$4:$J$13,2,FALSE),IF(J7989="solar",VLOOKUP('Form 923'!D7989,'Cross-Page Data'!$I$14:$J$117,2,FALSE),J7989))</f>
        <v>wind</v>
      </c>
      <c r="J7989" t="str">
        <f>VLOOKUP(E7989,'Cross-Page Data'!$D$4:$F$48,3,FALSE)</f>
        <v>wind</v>
      </c>
      <c r="K7989" t="b">
        <f t="shared" si="124"/>
        <v>1</v>
      </c>
    </row>
    <row r="7990" spans="1:11">
      <c r="A7990" s="120">
        <v>56276</v>
      </c>
      <c r="B7990" s="121" t="s">
        <v>201</v>
      </c>
      <c r="C7990" s="121" t="s">
        <v>206</v>
      </c>
      <c r="D7990" s="121" t="s">
        <v>128</v>
      </c>
      <c r="E7990" s="121" t="s">
        <v>180</v>
      </c>
      <c r="F7990" s="122">
        <v>14768</v>
      </c>
      <c r="G7990" s="122">
        <v>1659</v>
      </c>
      <c r="H7990" s="120">
        <v>2019</v>
      </c>
      <c r="I7990" t="str">
        <f>IF(J7990="natural gas",VLOOKUP(D7990,'Cross-Page Data'!$I$4:$J$13,2,FALSE),IF(J7990="solar",VLOOKUP('Form 923'!D7990,'Cross-Page Data'!$I$14:$J$117,2,FALSE),J7990))</f>
        <v>wind</v>
      </c>
      <c r="J7990" t="str">
        <f>VLOOKUP(E7990,'Cross-Page Data'!$D$4:$F$48,3,FALSE)</f>
        <v>wind</v>
      </c>
      <c r="K7990" t="b">
        <f t="shared" si="124"/>
        <v>1</v>
      </c>
    </row>
    <row r="7991" spans="1:11">
      <c r="A7991" s="120">
        <v>56277</v>
      </c>
      <c r="B7991" s="121" t="s">
        <v>201</v>
      </c>
      <c r="C7991" s="121" t="s">
        <v>202</v>
      </c>
      <c r="D7991" s="121" t="s">
        <v>79</v>
      </c>
      <c r="E7991" s="121" t="s">
        <v>90</v>
      </c>
      <c r="F7991" s="122">
        <v>389004</v>
      </c>
      <c r="G7991" s="122">
        <v>29622</v>
      </c>
      <c r="H7991" s="120">
        <v>2019</v>
      </c>
      <c r="I7991" t="str">
        <f>IF(J7991="natural gas",VLOOKUP(D7991,'Cross-Page Data'!$I$4:$J$13,2,FALSE),IF(J7991="solar",VLOOKUP('Form 923'!D7991,'Cross-Page Data'!$I$14:$J$117,2,FALSE),J7991))</f>
        <v>biomass</v>
      </c>
      <c r="J7991" t="str">
        <f>VLOOKUP(E7991,'Cross-Page Data'!$D$4:$F$48,3,FALSE)</f>
        <v>biomass</v>
      </c>
      <c r="K7991" t="b">
        <f t="shared" si="124"/>
        <v>1</v>
      </c>
    </row>
    <row r="7992" spans="1:11">
      <c r="A7992" s="120">
        <v>56278</v>
      </c>
      <c r="B7992" s="121" t="s">
        <v>201</v>
      </c>
      <c r="C7992" s="121" t="s">
        <v>202</v>
      </c>
      <c r="D7992" s="121" t="s">
        <v>79</v>
      </c>
      <c r="E7992" s="121" t="s">
        <v>90</v>
      </c>
      <c r="F7992" s="122">
        <v>180503</v>
      </c>
      <c r="G7992" s="122">
        <v>14893</v>
      </c>
      <c r="H7992" s="120">
        <v>2019</v>
      </c>
      <c r="I7992" t="str">
        <f>IF(J7992="natural gas",VLOOKUP(D7992,'Cross-Page Data'!$I$4:$J$13,2,FALSE),IF(J7992="solar",VLOOKUP('Form 923'!D7992,'Cross-Page Data'!$I$14:$J$117,2,FALSE),J7992))</f>
        <v>biomass</v>
      </c>
      <c r="J7992" t="str">
        <f>VLOOKUP(E7992,'Cross-Page Data'!$D$4:$F$48,3,FALSE)</f>
        <v>biomass</v>
      </c>
      <c r="K7992" t="b">
        <f t="shared" si="124"/>
        <v>1</v>
      </c>
    </row>
    <row r="7993" spans="1:11">
      <c r="A7993" s="120">
        <v>56279</v>
      </c>
      <c r="B7993" s="121" t="s">
        <v>201</v>
      </c>
      <c r="C7993" s="121" t="s">
        <v>202</v>
      </c>
      <c r="D7993" s="121" t="s">
        <v>79</v>
      </c>
      <c r="E7993" s="121" t="s">
        <v>90</v>
      </c>
      <c r="F7993" s="122">
        <v>222504</v>
      </c>
      <c r="G7993" s="122">
        <v>18669</v>
      </c>
      <c r="H7993" s="120">
        <v>2019</v>
      </c>
      <c r="I7993" t="str">
        <f>IF(J7993="natural gas",VLOOKUP(D7993,'Cross-Page Data'!$I$4:$J$13,2,FALSE),IF(J7993="solar",VLOOKUP('Form 923'!D7993,'Cross-Page Data'!$I$14:$J$117,2,FALSE),J7993))</f>
        <v>biomass</v>
      </c>
      <c r="J7993" t="str">
        <f>VLOOKUP(E7993,'Cross-Page Data'!$D$4:$F$48,3,FALSE)</f>
        <v>biomass</v>
      </c>
      <c r="K7993" t="b">
        <f t="shared" si="124"/>
        <v>1</v>
      </c>
    </row>
    <row r="7994" spans="1:11">
      <c r="A7994" s="120">
        <v>56280</v>
      </c>
      <c r="B7994" s="121" t="s">
        <v>201</v>
      </c>
      <c r="C7994" s="121" t="s">
        <v>202</v>
      </c>
      <c r="D7994" s="121" t="s">
        <v>79</v>
      </c>
      <c r="E7994" s="121" t="s">
        <v>90</v>
      </c>
      <c r="F7994" s="122">
        <v>5281</v>
      </c>
      <c r="G7994" s="122">
        <v>393</v>
      </c>
      <c r="H7994" s="120">
        <v>2019</v>
      </c>
      <c r="I7994" t="str">
        <f>IF(J7994="natural gas",VLOOKUP(D7994,'Cross-Page Data'!$I$4:$J$13,2,FALSE),IF(J7994="solar",VLOOKUP('Form 923'!D7994,'Cross-Page Data'!$I$14:$J$117,2,FALSE),J7994))</f>
        <v>biomass</v>
      </c>
      <c r="J7994" t="str">
        <f>VLOOKUP(E7994,'Cross-Page Data'!$D$4:$F$48,3,FALSE)</f>
        <v>biomass</v>
      </c>
      <c r="K7994" t="b">
        <f t="shared" si="124"/>
        <v>1</v>
      </c>
    </row>
    <row r="7995" spans="1:11">
      <c r="A7995" s="120">
        <v>56283</v>
      </c>
      <c r="B7995" s="121" t="s">
        <v>201</v>
      </c>
      <c r="C7995" s="121" t="s">
        <v>202</v>
      </c>
      <c r="D7995" s="121" t="s">
        <v>73</v>
      </c>
      <c r="E7995" s="121" t="s">
        <v>38</v>
      </c>
      <c r="F7995" s="122">
        <v>261455</v>
      </c>
      <c r="G7995" s="122">
        <v>21668</v>
      </c>
      <c r="H7995" s="120">
        <v>2019</v>
      </c>
      <c r="I7995" t="str">
        <f>IF(J7995="natural gas",VLOOKUP(D7995,'Cross-Page Data'!$I$4:$J$13,2,FALSE),IF(J7995="solar",VLOOKUP('Form 923'!D7995,'Cross-Page Data'!$I$14:$J$117,2,FALSE),J7995))</f>
        <v>natural gas peaker</v>
      </c>
      <c r="J7995" t="str">
        <f>VLOOKUP(E7995,'Cross-Page Data'!$D$4:$F$48,3,FALSE)</f>
        <v>natural gas</v>
      </c>
      <c r="K7995" t="b">
        <f t="shared" si="124"/>
        <v>1</v>
      </c>
    </row>
    <row r="7996" ht="25.5" spans="1:11">
      <c r="A7996" s="120">
        <v>56288</v>
      </c>
      <c r="B7996" s="121" t="s">
        <v>201</v>
      </c>
      <c r="C7996" s="121" t="s">
        <v>207</v>
      </c>
      <c r="D7996" s="121" t="s">
        <v>79</v>
      </c>
      <c r="E7996" s="121" t="s">
        <v>70</v>
      </c>
      <c r="F7996" s="122">
        <v>1344</v>
      </c>
      <c r="G7996" s="122">
        <v>137</v>
      </c>
      <c r="H7996" s="120">
        <v>2019</v>
      </c>
      <c r="I7996" t="str">
        <f>IF(J7996="natural gas",VLOOKUP(D7996,'Cross-Page Data'!$I$4:$J$13,2,FALSE),IF(J7996="solar",VLOOKUP('Form 923'!D7996,'Cross-Page Data'!$I$14:$J$117,2,FALSE),J7996))</f>
        <v>heavy or residual fuel oil</v>
      </c>
      <c r="J7996" t="str">
        <f>VLOOKUP(E7996,'Cross-Page Data'!$D$4:$F$48,3,FALSE)</f>
        <v>heavy or residual fuel oil</v>
      </c>
      <c r="K7996" t="b">
        <f t="shared" si="124"/>
        <v>0</v>
      </c>
    </row>
    <row r="7997" ht="25.5" spans="1:11">
      <c r="A7997" s="120">
        <v>56289</v>
      </c>
      <c r="B7997" s="121" t="s">
        <v>201</v>
      </c>
      <c r="C7997" s="121" t="s">
        <v>207</v>
      </c>
      <c r="D7997" s="121" t="s">
        <v>79</v>
      </c>
      <c r="E7997" s="121" t="s">
        <v>70</v>
      </c>
      <c r="F7997" s="122">
        <v>1410</v>
      </c>
      <c r="G7997" s="122">
        <v>139</v>
      </c>
      <c r="H7997" s="120">
        <v>2019</v>
      </c>
      <c r="I7997" t="str">
        <f>IF(J7997="natural gas",VLOOKUP(D7997,'Cross-Page Data'!$I$4:$J$13,2,FALSE),IF(J7997="solar",VLOOKUP('Form 923'!D7997,'Cross-Page Data'!$I$14:$J$117,2,FALSE),J7997))</f>
        <v>heavy or residual fuel oil</v>
      </c>
      <c r="J7997" t="str">
        <f>VLOOKUP(E7997,'Cross-Page Data'!$D$4:$F$48,3,FALSE)</f>
        <v>heavy or residual fuel oil</v>
      </c>
      <c r="K7997" t="b">
        <f t="shared" si="124"/>
        <v>0</v>
      </c>
    </row>
    <row r="7998" spans="1:11">
      <c r="A7998" s="120">
        <v>56290</v>
      </c>
      <c r="B7998" s="121" t="s">
        <v>201</v>
      </c>
      <c r="C7998" s="121" t="s">
        <v>206</v>
      </c>
      <c r="D7998" s="121" t="s">
        <v>128</v>
      </c>
      <c r="E7998" s="121" t="s">
        <v>180</v>
      </c>
      <c r="F7998" s="122">
        <v>6560374</v>
      </c>
      <c r="G7998" s="122">
        <v>736955</v>
      </c>
      <c r="H7998" s="120">
        <v>2019</v>
      </c>
      <c r="I7998" t="str">
        <f>IF(J7998="natural gas",VLOOKUP(D7998,'Cross-Page Data'!$I$4:$J$13,2,FALSE),IF(J7998="solar",VLOOKUP('Form 923'!D7998,'Cross-Page Data'!$I$14:$J$117,2,FALSE),J7998))</f>
        <v>wind</v>
      </c>
      <c r="J7998" t="str">
        <f>VLOOKUP(E7998,'Cross-Page Data'!$D$4:$F$48,3,FALSE)</f>
        <v>wind</v>
      </c>
      <c r="K7998" t="b">
        <f t="shared" si="124"/>
        <v>1</v>
      </c>
    </row>
    <row r="7999" spans="1:11">
      <c r="A7999" s="120">
        <v>56291</v>
      </c>
      <c r="B7999" s="121" t="s">
        <v>201</v>
      </c>
      <c r="C7999" s="121" t="s">
        <v>206</v>
      </c>
      <c r="D7999" s="121" t="s">
        <v>128</v>
      </c>
      <c r="E7999" s="121" t="s">
        <v>180</v>
      </c>
      <c r="F7999" s="122">
        <v>22196809</v>
      </c>
      <c r="G7999" s="122">
        <v>2493463</v>
      </c>
      <c r="H7999" s="120">
        <v>2019</v>
      </c>
      <c r="I7999" t="str">
        <f>IF(J7999="natural gas",VLOOKUP(D7999,'Cross-Page Data'!$I$4:$J$13,2,FALSE),IF(J7999="solar",VLOOKUP('Form 923'!D7999,'Cross-Page Data'!$I$14:$J$117,2,FALSE),J7999))</f>
        <v>wind</v>
      </c>
      <c r="J7999" t="str">
        <f>VLOOKUP(E7999,'Cross-Page Data'!$D$4:$F$48,3,FALSE)</f>
        <v>wind</v>
      </c>
      <c r="K7999" t="b">
        <f t="shared" si="124"/>
        <v>1</v>
      </c>
    </row>
    <row r="8000" spans="1:11">
      <c r="A8000" s="120">
        <v>56293</v>
      </c>
      <c r="B8000" s="121" t="s">
        <v>201</v>
      </c>
      <c r="C8000" s="121" t="s">
        <v>206</v>
      </c>
      <c r="D8000" s="121" t="s">
        <v>128</v>
      </c>
      <c r="E8000" s="121" t="s">
        <v>180</v>
      </c>
      <c r="F8000" s="122">
        <v>2855745</v>
      </c>
      <c r="G8000" s="122">
        <v>320798</v>
      </c>
      <c r="H8000" s="120">
        <v>2019</v>
      </c>
      <c r="I8000" t="str">
        <f>IF(J8000="natural gas",VLOOKUP(D8000,'Cross-Page Data'!$I$4:$J$13,2,FALSE),IF(J8000="solar",VLOOKUP('Form 923'!D8000,'Cross-Page Data'!$I$14:$J$117,2,FALSE),J8000))</f>
        <v>wind</v>
      </c>
      <c r="J8000" t="str">
        <f>VLOOKUP(E8000,'Cross-Page Data'!$D$4:$F$48,3,FALSE)</f>
        <v>wind</v>
      </c>
      <c r="K8000" t="b">
        <f t="shared" si="124"/>
        <v>1</v>
      </c>
    </row>
    <row r="8001" ht="25.5" spans="1:11">
      <c r="A8001" s="120">
        <v>56294</v>
      </c>
      <c r="B8001" s="121" t="s">
        <v>201</v>
      </c>
      <c r="C8001" s="121" t="s">
        <v>211</v>
      </c>
      <c r="D8001" s="121" t="s">
        <v>84</v>
      </c>
      <c r="E8001" s="121" t="s">
        <v>178</v>
      </c>
      <c r="F8001" s="122">
        <v>530862</v>
      </c>
      <c r="G8001" s="122">
        <v>59634</v>
      </c>
      <c r="H8001" s="120">
        <v>2019</v>
      </c>
      <c r="I8001" t="str">
        <f>IF(J8001="natural gas",VLOOKUP(D8001,'Cross-Page Data'!$I$4:$J$13,2,FALSE),IF(J8001="solar",VLOOKUP('Form 923'!D8001,'Cross-Page Data'!$I$14:$J$117,2,FALSE),J8001))</f>
        <v>other</v>
      </c>
      <c r="J8001" t="str">
        <f>VLOOKUP(E8001,'Cross-Page Data'!$D$4:$F$48,3,FALSE)</f>
        <v>other</v>
      </c>
      <c r="K8001" t="b">
        <f t="shared" si="124"/>
        <v>0</v>
      </c>
    </row>
    <row r="8002" spans="1:11">
      <c r="A8002" s="120">
        <v>56295</v>
      </c>
      <c r="B8002" s="121" t="s">
        <v>201</v>
      </c>
      <c r="C8002" s="121" t="s">
        <v>206</v>
      </c>
      <c r="D8002" s="121" t="s">
        <v>128</v>
      </c>
      <c r="E8002" s="121" t="s">
        <v>180</v>
      </c>
      <c r="F8002" s="122">
        <v>1396582</v>
      </c>
      <c r="G8002" s="122">
        <v>156884</v>
      </c>
      <c r="H8002" s="120">
        <v>2019</v>
      </c>
      <c r="I8002" t="str">
        <f>IF(J8002="natural gas",VLOOKUP(D8002,'Cross-Page Data'!$I$4:$J$13,2,FALSE),IF(J8002="solar",VLOOKUP('Form 923'!D8002,'Cross-Page Data'!$I$14:$J$117,2,FALSE),J8002))</f>
        <v>wind</v>
      </c>
      <c r="J8002" t="str">
        <f>VLOOKUP(E8002,'Cross-Page Data'!$D$4:$F$48,3,FALSE)</f>
        <v>wind</v>
      </c>
      <c r="K8002" t="b">
        <f t="shared" si="124"/>
        <v>1</v>
      </c>
    </row>
    <row r="8003" spans="1:11">
      <c r="A8003" s="120">
        <v>56296</v>
      </c>
      <c r="B8003" s="121" t="s">
        <v>201</v>
      </c>
      <c r="C8003" s="121" t="s">
        <v>206</v>
      </c>
      <c r="D8003" s="121" t="s">
        <v>128</v>
      </c>
      <c r="E8003" s="121" t="s">
        <v>180</v>
      </c>
      <c r="F8003" s="122">
        <v>2500349</v>
      </c>
      <c r="G8003" s="122">
        <v>280875</v>
      </c>
      <c r="H8003" s="120">
        <v>2019</v>
      </c>
      <c r="I8003" t="str">
        <f>IF(J8003="natural gas",VLOOKUP(D8003,'Cross-Page Data'!$I$4:$J$13,2,FALSE),IF(J8003="solar",VLOOKUP('Form 923'!D8003,'Cross-Page Data'!$I$14:$J$117,2,FALSE),J8003))</f>
        <v>wind</v>
      </c>
      <c r="J8003" t="str">
        <f>VLOOKUP(E8003,'Cross-Page Data'!$D$4:$F$48,3,FALSE)</f>
        <v>wind</v>
      </c>
      <c r="K8003" t="b">
        <f t="shared" si="124"/>
        <v>1</v>
      </c>
    </row>
    <row r="8004" spans="1:11">
      <c r="A8004" s="120">
        <v>56297</v>
      </c>
      <c r="B8004" s="121" t="s">
        <v>201</v>
      </c>
      <c r="C8004" s="121" t="s">
        <v>206</v>
      </c>
      <c r="D8004" s="121" t="s">
        <v>128</v>
      </c>
      <c r="E8004" s="121" t="s">
        <v>180</v>
      </c>
      <c r="F8004" s="122">
        <v>1354946</v>
      </c>
      <c r="G8004" s="122">
        <v>152207</v>
      </c>
      <c r="H8004" s="120">
        <v>2019</v>
      </c>
      <c r="I8004" t="str">
        <f>IF(J8004="natural gas",VLOOKUP(D8004,'Cross-Page Data'!$I$4:$J$13,2,FALSE),IF(J8004="solar",VLOOKUP('Form 923'!D8004,'Cross-Page Data'!$I$14:$J$117,2,FALSE),J8004))</f>
        <v>wind</v>
      </c>
      <c r="J8004" t="str">
        <f>VLOOKUP(E8004,'Cross-Page Data'!$D$4:$F$48,3,FALSE)</f>
        <v>wind</v>
      </c>
      <c r="K8004" t="b">
        <f t="shared" si="124"/>
        <v>1</v>
      </c>
    </row>
    <row r="8005" spans="1:11">
      <c r="A8005" s="120">
        <v>56298</v>
      </c>
      <c r="B8005" s="121" t="s">
        <v>201</v>
      </c>
      <c r="C8005" s="121" t="s">
        <v>202</v>
      </c>
      <c r="D8005" s="121" t="s">
        <v>39</v>
      </c>
      <c r="E8005" s="121" t="s">
        <v>38</v>
      </c>
      <c r="F8005" s="122">
        <v>170114</v>
      </c>
      <c r="G8005" s="122">
        <v>107773</v>
      </c>
      <c r="H8005" s="120">
        <v>2019</v>
      </c>
      <c r="I8005" t="str">
        <f>IF(J8005="natural gas",VLOOKUP(D8005,'Cross-Page Data'!$I$4:$J$13,2,FALSE),IF(J8005="solar",VLOOKUP('Form 923'!D8005,'Cross-Page Data'!$I$14:$J$117,2,FALSE),J8005))</f>
        <v>natural gas nonpeaker - preexisting nonretiring</v>
      </c>
      <c r="J8005" t="str">
        <f>VLOOKUP(E8005,'Cross-Page Data'!$D$4:$F$48,3,FALSE)</f>
        <v>natural gas</v>
      </c>
      <c r="K8005" t="b">
        <f t="shared" si="124"/>
        <v>1</v>
      </c>
    </row>
    <row r="8006" spans="1:11">
      <c r="A8006" s="120">
        <v>56298</v>
      </c>
      <c r="B8006" s="121" t="s">
        <v>201</v>
      </c>
      <c r="C8006" s="121" t="s">
        <v>202</v>
      </c>
      <c r="D8006" s="121" t="s">
        <v>61</v>
      </c>
      <c r="E8006" s="121" t="s">
        <v>38</v>
      </c>
      <c r="F8006" s="122">
        <v>2297687</v>
      </c>
      <c r="G8006" s="122">
        <v>186364</v>
      </c>
      <c r="H8006" s="120">
        <v>2019</v>
      </c>
      <c r="I8006" t="str">
        <f>IF(J8006="natural gas",VLOOKUP(D8006,'Cross-Page Data'!$I$4:$J$13,2,FALSE),IF(J8006="solar",VLOOKUP('Form 923'!D8006,'Cross-Page Data'!$I$14:$J$117,2,FALSE),J8006))</f>
        <v>natural gas nonpeaker - preexisting nonretiring</v>
      </c>
      <c r="J8006" t="str">
        <f>VLOOKUP(E8006,'Cross-Page Data'!$D$4:$F$48,3,FALSE)</f>
        <v>natural gas</v>
      </c>
      <c r="K8006" t="b">
        <f t="shared" si="124"/>
        <v>1</v>
      </c>
    </row>
    <row r="8007" spans="1:11">
      <c r="A8007" s="120">
        <v>56299</v>
      </c>
      <c r="B8007" s="121" t="s">
        <v>201</v>
      </c>
      <c r="C8007" s="121" t="s">
        <v>206</v>
      </c>
      <c r="D8007" s="121" t="s">
        <v>128</v>
      </c>
      <c r="E8007" s="121" t="s">
        <v>180</v>
      </c>
      <c r="F8007" s="122">
        <v>410802</v>
      </c>
      <c r="G8007" s="122">
        <v>46147</v>
      </c>
      <c r="H8007" s="120">
        <v>2019</v>
      </c>
      <c r="I8007" t="str">
        <f>IF(J8007="natural gas",VLOOKUP(D8007,'Cross-Page Data'!$I$4:$J$13,2,FALSE),IF(J8007="solar",VLOOKUP('Form 923'!D8007,'Cross-Page Data'!$I$14:$J$117,2,FALSE),J8007))</f>
        <v>wind</v>
      </c>
      <c r="J8007" t="str">
        <f>VLOOKUP(E8007,'Cross-Page Data'!$D$4:$F$48,3,FALSE)</f>
        <v>wind</v>
      </c>
      <c r="K8007" t="b">
        <f t="shared" ref="K8007:K8070" si="125">IF(AND($N$6=FALSE,OR(C8007="Commercial NAICS Cogen",C8007="Industrial NAICS Cogen",C8007="NAICS-22 Cogen")),FALSE,IF(AND($N$7=FALSE,OR(C8007="Commercial NAICS Cogen",C8007="Commercial NAICS Non-Cogen",C8007="industrial NAICS Cogen",C8007="industrial NAICS non-cogen")),FALSE,TRUE))</f>
        <v>1</v>
      </c>
    </row>
    <row r="8008" spans="1:11">
      <c r="A8008" s="120">
        <v>56300</v>
      </c>
      <c r="B8008" s="121" t="s">
        <v>201</v>
      </c>
      <c r="C8008" s="121" t="s">
        <v>206</v>
      </c>
      <c r="D8008" s="121" t="s">
        <v>128</v>
      </c>
      <c r="E8008" s="121" t="s">
        <v>180</v>
      </c>
      <c r="F8008" s="122">
        <v>186372</v>
      </c>
      <c r="G8008" s="122">
        <v>20936</v>
      </c>
      <c r="H8008" s="120">
        <v>2019</v>
      </c>
      <c r="I8008" t="str">
        <f>IF(J8008="natural gas",VLOOKUP(D8008,'Cross-Page Data'!$I$4:$J$13,2,FALSE),IF(J8008="solar",VLOOKUP('Form 923'!D8008,'Cross-Page Data'!$I$14:$J$117,2,FALSE),J8008))</f>
        <v>wind</v>
      </c>
      <c r="J8008" t="str">
        <f>VLOOKUP(E8008,'Cross-Page Data'!$D$4:$F$48,3,FALSE)</f>
        <v>wind</v>
      </c>
      <c r="K8008" t="b">
        <f t="shared" si="125"/>
        <v>1</v>
      </c>
    </row>
    <row r="8009" spans="1:11">
      <c r="A8009" s="120">
        <v>56301</v>
      </c>
      <c r="B8009" s="121" t="s">
        <v>201</v>
      </c>
      <c r="C8009" s="121" t="s">
        <v>206</v>
      </c>
      <c r="D8009" s="121" t="s">
        <v>128</v>
      </c>
      <c r="E8009" s="121" t="s">
        <v>180</v>
      </c>
      <c r="F8009" s="122">
        <v>1459002</v>
      </c>
      <c r="G8009" s="122">
        <v>163896</v>
      </c>
      <c r="H8009" s="120">
        <v>2019</v>
      </c>
      <c r="I8009" t="str">
        <f>IF(J8009="natural gas",VLOOKUP(D8009,'Cross-Page Data'!$I$4:$J$13,2,FALSE),IF(J8009="solar",VLOOKUP('Form 923'!D8009,'Cross-Page Data'!$I$14:$J$117,2,FALSE),J8009))</f>
        <v>wind</v>
      </c>
      <c r="J8009" t="str">
        <f>VLOOKUP(E8009,'Cross-Page Data'!$D$4:$F$48,3,FALSE)</f>
        <v>wind</v>
      </c>
      <c r="K8009" t="b">
        <f t="shared" si="125"/>
        <v>1</v>
      </c>
    </row>
    <row r="8010" spans="1:11">
      <c r="A8010" s="120">
        <v>56302</v>
      </c>
      <c r="B8010" s="121" t="s">
        <v>201</v>
      </c>
      <c r="C8010" s="121" t="s">
        <v>206</v>
      </c>
      <c r="D8010" s="121" t="s">
        <v>128</v>
      </c>
      <c r="E8010" s="121" t="s">
        <v>180</v>
      </c>
      <c r="F8010" s="122">
        <v>1323923</v>
      </c>
      <c r="G8010" s="122">
        <v>148722</v>
      </c>
      <c r="H8010" s="120">
        <v>2019</v>
      </c>
      <c r="I8010" t="str">
        <f>IF(J8010="natural gas",VLOOKUP(D8010,'Cross-Page Data'!$I$4:$J$13,2,FALSE),IF(J8010="solar",VLOOKUP('Form 923'!D8010,'Cross-Page Data'!$I$14:$J$117,2,FALSE),J8010))</f>
        <v>wind</v>
      </c>
      <c r="J8010" t="str">
        <f>VLOOKUP(E8010,'Cross-Page Data'!$D$4:$F$48,3,FALSE)</f>
        <v>wind</v>
      </c>
      <c r="K8010" t="b">
        <f t="shared" si="125"/>
        <v>1</v>
      </c>
    </row>
    <row r="8011" spans="1:11">
      <c r="A8011" s="120">
        <v>56303</v>
      </c>
      <c r="B8011" s="121" t="s">
        <v>201</v>
      </c>
      <c r="C8011" s="121" t="s">
        <v>206</v>
      </c>
      <c r="D8011" s="121" t="s">
        <v>128</v>
      </c>
      <c r="E8011" s="121" t="s">
        <v>180</v>
      </c>
      <c r="F8011" s="122">
        <v>3416623</v>
      </c>
      <c r="G8011" s="122">
        <v>383804</v>
      </c>
      <c r="H8011" s="120">
        <v>2019</v>
      </c>
      <c r="I8011" t="str">
        <f>IF(J8011="natural gas",VLOOKUP(D8011,'Cross-Page Data'!$I$4:$J$13,2,FALSE),IF(J8011="solar",VLOOKUP('Form 923'!D8011,'Cross-Page Data'!$I$14:$J$117,2,FALSE),J8011))</f>
        <v>wind</v>
      </c>
      <c r="J8011" t="str">
        <f>VLOOKUP(E8011,'Cross-Page Data'!$D$4:$F$48,3,FALSE)</f>
        <v>wind</v>
      </c>
      <c r="K8011" t="b">
        <f t="shared" si="125"/>
        <v>1</v>
      </c>
    </row>
    <row r="8012" spans="1:11">
      <c r="A8012" s="120">
        <v>56304</v>
      </c>
      <c r="B8012" s="121" t="s">
        <v>201</v>
      </c>
      <c r="C8012" s="121" t="s">
        <v>206</v>
      </c>
      <c r="D8012" s="121" t="s">
        <v>128</v>
      </c>
      <c r="E8012" s="121" t="s">
        <v>180</v>
      </c>
      <c r="F8012" s="122">
        <v>3594895</v>
      </c>
      <c r="G8012" s="122">
        <v>403830</v>
      </c>
      <c r="H8012" s="120">
        <v>2019</v>
      </c>
      <c r="I8012" t="str">
        <f>IF(J8012="natural gas",VLOOKUP(D8012,'Cross-Page Data'!$I$4:$J$13,2,FALSE),IF(J8012="solar",VLOOKUP('Form 923'!D8012,'Cross-Page Data'!$I$14:$J$117,2,FALSE),J8012))</f>
        <v>wind</v>
      </c>
      <c r="J8012" t="str">
        <f>VLOOKUP(E8012,'Cross-Page Data'!$D$4:$F$48,3,FALSE)</f>
        <v>wind</v>
      </c>
      <c r="K8012" t="b">
        <f t="shared" si="125"/>
        <v>1</v>
      </c>
    </row>
    <row r="8013" spans="1:11">
      <c r="A8013" s="120">
        <v>56307</v>
      </c>
      <c r="B8013" s="121" t="s">
        <v>201</v>
      </c>
      <c r="C8013" s="121" t="s">
        <v>206</v>
      </c>
      <c r="D8013" s="121" t="s">
        <v>128</v>
      </c>
      <c r="E8013" s="121" t="s">
        <v>180</v>
      </c>
      <c r="F8013" s="122">
        <v>406011</v>
      </c>
      <c r="G8013" s="122">
        <v>45609</v>
      </c>
      <c r="H8013" s="120">
        <v>2019</v>
      </c>
      <c r="I8013" t="str">
        <f>IF(J8013="natural gas",VLOOKUP(D8013,'Cross-Page Data'!$I$4:$J$13,2,FALSE),IF(J8013="solar",VLOOKUP('Form 923'!D8013,'Cross-Page Data'!$I$14:$J$117,2,FALSE),J8013))</f>
        <v>wind</v>
      </c>
      <c r="J8013" t="str">
        <f>VLOOKUP(E8013,'Cross-Page Data'!$D$4:$F$48,3,FALSE)</f>
        <v>wind</v>
      </c>
      <c r="K8013" t="b">
        <f t="shared" si="125"/>
        <v>1</v>
      </c>
    </row>
    <row r="8014" spans="1:11">
      <c r="A8014" s="120">
        <v>56308</v>
      </c>
      <c r="B8014" s="121" t="s">
        <v>201</v>
      </c>
      <c r="C8014" s="121" t="s">
        <v>206</v>
      </c>
      <c r="D8014" s="121" t="s">
        <v>128</v>
      </c>
      <c r="E8014" s="121" t="s">
        <v>180</v>
      </c>
      <c r="F8014" s="122">
        <v>218402</v>
      </c>
      <c r="G8014" s="122">
        <v>24534</v>
      </c>
      <c r="H8014" s="120">
        <v>2019</v>
      </c>
      <c r="I8014" t="str">
        <f>IF(J8014="natural gas",VLOOKUP(D8014,'Cross-Page Data'!$I$4:$J$13,2,FALSE),IF(J8014="solar",VLOOKUP('Form 923'!D8014,'Cross-Page Data'!$I$14:$J$117,2,FALSE),J8014))</f>
        <v>wind</v>
      </c>
      <c r="J8014" t="str">
        <f>VLOOKUP(E8014,'Cross-Page Data'!$D$4:$F$48,3,FALSE)</f>
        <v>wind</v>
      </c>
      <c r="K8014" t="b">
        <f t="shared" si="125"/>
        <v>1</v>
      </c>
    </row>
    <row r="8015" spans="1:11">
      <c r="A8015" s="120">
        <v>56309</v>
      </c>
      <c r="B8015" s="121" t="s">
        <v>205</v>
      </c>
      <c r="C8015" s="121" t="s">
        <v>208</v>
      </c>
      <c r="D8015" s="121" t="s">
        <v>39</v>
      </c>
      <c r="E8015" s="121" t="s">
        <v>38</v>
      </c>
      <c r="F8015" s="122">
        <v>0</v>
      </c>
      <c r="G8015" s="122">
        <v>0</v>
      </c>
      <c r="H8015" s="120">
        <v>2019</v>
      </c>
      <c r="I8015" t="str">
        <f>IF(J8015="natural gas",VLOOKUP(D8015,'Cross-Page Data'!$I$4:$J$13,2,FALSE),IF(J8015="solar",VLOOKUP('Form 923'!D8015,'Cross-Page Data'!$I$14:$J$117,2,FALSE),J8015))</f>
        <v>natural gas nonpeaker - preexisting nonretiring</v>
      </c>
      <c r="J8015" t="str">
        <f>VLOOKUP(E8015,'Cross-Page Data'!$D$4:$F$48,3,FALSE)</f>
        <v>natural gas</v>
      </c>
      <c r="K8015" t="b">
        <f t="shared" si="125"/>
        <v>0</v>
      </c>
    </row>
    <row r="8016" spans="1:11">
      <c r="A8016" s="120">
        <v>56309</v>
      </c>
      <c r="B8016" s="121" t="s">
        <v>205</v>
      </c>
      <c r="C8016" s="121" t="s">
        <v>208</v>
      </c>
      <c r="D8016" s="121" t="s">
        <v>56</v>
      </c>
      <c r="E8016" s="121" t="s">
        <v>38</v>
      </c>
      <c r="F8016" s="122">
        <v>104956</v>
      </c>
      <c r="G8016" s="122">
        <v>19528</v>
      </c>
      <c r="H8016" s="120">
        <v>2019</v>
      </c>
      <c r="I8016" t="str">
        <f>IF(J8016="natural gas",VLOOKUP(D8016,'Cross-Page Data'!$I$4:$J$13,2,FALSE),IF(J8016="solar",VLOOKUP('Form 923'!D8016,'Cross-Page Data'!$I$14:$J$117,2,FALSE),J8016))</f>
        <v>natural gas nonpeaker - preexisting nonretiring</v>
      </c>
      <c r="J8016" t="str">
        <f>VLOOKUP(E8016,'Cross-Page Data'!$D$4:$F$48,3,FALSE)</f>
        <v>natural gas</v>
      </c>
      <c r="K8016" t="b">
        <f t="shared" si="125"/>
        <v>0</v>
      </c>
    </row>
    <row r="8017" spans="1:11">
      <c r="A8017" s="120">
        <v>56309</v>
      </c>
      <c r="B8017" s="121" t="s">
        <v>205</v>
      </c>
      <c r="C8017" s="121" t="s">
        <v>208</v>
      </c>
      <c r="D8017" s="121" t="s">
        <v>79</v>
      </c>
      <c r="E8017" s="121" t="s">
        <v>70</v>
      </c>
      <c r="F8017" s="122">
        <v>0</v>
      </c>
      <c r="G8017" s="122">
        <v>0</v>
      </c>
      <c r="H8017" s="120">
        <v>2019</v>
      </c>
      <c r="I8017" t="str">
        <f>IF(J8017="natural gas",VLOOKUP(D8017,'Cross-Page Data'!$I$4:$J$13,2,FALSE),IF(J8017="solar",VLOOKUP('Form 923'!D8017,'Cross-Page Data'!$I$14:$J$117,2,FALSE),J8017))</f>
        <v>heavy or residual fuel oil</v>
      </c>
      <c r="J8017" t="str">
        <f>VLOOKUP(E8017,'Cross-Page Data'!$D$4:$F$48,3,FALSE)</f>
        <v>heavy or residual fuel oil</v>
      </c>
      <c r="K8017" t="b">
        <f t="shared" si="125"/>
        <v>0</v>
      </c>
    </row>
    <row r="8018" spans="1:11">
      <c r="A8018" s="120">
        <v>56309</v>
      </c>
      <c r="B8018" s="121" t="s">
        <v>205</v>
      </c>
      <c r="C8018" s="121" t="s">
        <v>208</v>
      </c>
      <c r="D8018" s="121" t="s">
        <v>68</v>
      </c>
      <c r="E8018" s="121" t="s">
        <v>38</v>
      </c>
      <c r="F8018" s="122">
        <v>0</v>
      </c>
      <c r="G8018" s="122">
        <v>0</v>
      </c>
      <c r="H8018" s="120">
        <v>2019</v>
      </c>
      <c r="I8018" t="str">
        <f>IF(J8018="natural gas",VLOOKUP(D8018,'Cross-Page Data'!$I$4:$J$13,2,FALSE),IF(J8018="solar",VLOOKUP('Form 923'!D8018,'Cross-Page Data'!$I$14:$J$117,2,FALSE),J8018))</f>
        <v>natural gas nonpeaker - preexisting retiring</v>
      </c>
      <c r="J8018" t="str">
        <f>VLOOKUP(E8018,'Cross-Page Data'!$D$4:$F$48,3,FALSE)</f>
        <v>natural gas</v>
      </c>
      <c r="K8018" t="b">
        <f t="shared" si="125"/>
        <v>0</v>
      </c>
    </row>
    <row r="8019" spans="1:11">
      <c r="A8019" s="120">
        <v>56311</v>
      </c>
      <c r="B8019" s="121" t="s">
        <v>201</v>
      </c>
      <c r="C8019" s="121" t="s">
        <v>206</v>
      </c>
      <c r="D8019" s="121" t="s">
        <v>128</v>
      </c>
      <c r="E8019" s="121" t="s">
        <v>180</v>
      </c>
      <c r="F8019" s="122">
        <v>3885803</v>
      </c>
      <c r="G8019" s="122">
        <v>436509</v>
      </c>
      <c r="H8019" s="120">
        <v>2019</v>
      </c>
      <c r="I8019" t="str">
        <f>IF(J8019="natural gas",VLOOKUP(D8019,'Cross-Page Data'!$I$4:$J$13,2,FALSE),IF(J8019="solar",VLOOKUP('Form 923'!D8019,'Cross-Page Data'!$I$14:$J$117,2,FALSE),J8019))</f>
        <v>wind</v>
      </c>
      <c r="J8019" t="str">
        <f>VLOOKUP(E8019,'Cross-Page Data'!$D$4:$F$48,3,FALSE)</f>
        <v>wind</v>
      </c>
      <c r="K8019" t="b">
        <f t="shared" si="125"/>
        <v>1</v>
      </c>
    </row>
    <row r="8020" spans="1:11">
      <c r="A8020" s="120">
        <v>56312</v>
      </c>
      <c r="B8020" s="121" t="s">
        <v>205</v>
      </c>
      <c r="C8020" s="121" t="s">
        <v>209</v>
      </c>
      <c r="D8020" s="121" t="s">
        <v>73</v>
      </c>
      <c r="E8020" s="121" t="s">
        <v>38</v>
      </c>
      <c r="F8020" s="122">
        <v>2637067</v>
      </c>
      <c r="G8020" s="122">
        <v>400335.38</v>
      </c>
      <c r="H8020" s="120">
        <v>2019</v>
      </c>
      <c r="I8020" t="str">
        <f>IF(J8020="natural gas",VLOOKUP(D8020,'Cross-Page Data'!$I$4:$J$13,2,FALSE),IF(J8020="solar",VLOOKUP('Form 923'!D8020,'Cross-Page Data'!$I$14:$J$117,2,FALSE),J8020))</f>
        <v>natural gas peaker</v>
      </c>
      <c r="J8020" t="str">
        <f>VLOOKUP(E8020,'Cross-Page Data'!$D$4:$F$48,3,FALSE)</f>
        <v>natural gas</v>
      </c>
      <c r="K8020" t="b">
        <f t="shared" si="125"/>
        <v>0</v>
      </c>
    </row>
    <row r="8021" spans="1:11">
      <c r="A8021" s="120">
        <v>56312</v>
      </c>
      <c r="B8021" s="121" t="s">
        <v>205</v>
      </c>
      <c r="C8021" s="121" t="s">
        <v>209</v>
      </c>
      <c r="D8021" s="121" t="s">
        <v>73</v>
      </c>
      <c r="E8021" s="121" t="s">
        <v>140</v>
      </c>
      <c r="F8021" s="122">
        <v>1821459</v>
      </c>
      <c r="G8021" s="122">
        <v>276512.62</v>
      </c>
      <c r="H8021" s="120">
        <v>2019</v>
      </c>
      <c r="I8021" t="str">
        <f>IF(J8021="natural gas",VLOOKUP(D8021,'Cross-Page Data'!$I$4:$J$13,2,FALSE),IF(J8021="solar",VLOOKUP('Form 923'!D8021,'Cross-Page Data'!$I$14:$J$117,2,FALSE),J8021))</f>
        <v>other</v>
      </c>
      <c r="J8021" t="str">
        <f>VLOOKUP(E8021,'Cross-Page Data'!$D$4:$F$48,3,FALSE)</f>
        <v>other</v>
      </c>
      <c r="K8021" t="b">
        <f t="shared" si="125"/>
        <v>0</v>
      </c>
    </row>
    <row r="8022" ht="25.5" spans="1:11">
      <c r="A8022" s="120">
        <v>56313</v>
      </c>
      <c r="B8022" s="121" t="s">
        <v>201</v>
      </c>
      <c r="C8022" s="121" t="s">
        <v>211</v>
      </c>
      <c r="D8022" s="121" t="s">
        <v>116</v>
      </c>
      <c r="E8022" s="121" t="s">
        <v>170</v>
      </c>
      <c r="F8022" s="122">
        <v>0</v>
      </c>
      <c r="G8022" s="122">
        <v>0</v>
      </c>
      <c r="H8022" s="120">
        <v>2019</v>
      </c>
      <c r="I8022" t="str">
        <f>IF(J8022="natural gas",VLOOKUP(D8022,'Cross-Page Data'!$I$4:$J$13,2,FALSE),IF(J8022="solar",VLOOKUP('Form 923'!D8022,'Cross-Page Data'!$I$14:$J$117,2,FALSE),J8022))</f>
        <v>hydro</v>
      </c>
      <c r="J8022" t="str">
        <f>VLOOKUP(E8022,'Cross-Page Data'!$D$4:$F$48,3,FALSE)</f>
        <v>hydro</v>
      </c>
      <c r="K8022" t="b">
        <f t="shared" si="125"/>
        <v>0</v>
      </c>
    </row>
    <row r="8023" ht="25.5" spans="1:11">
      <c r="A8023" s="120">
        <v>56314</v>
      </c>
      <c r="B8023" s="121" t="s">
        <v>201</v>
      </c>
      <c r="C8023" s="121" t="s">
        <v>211</v>
      </c>
      <c r="D8023" s="121" t="s">
        <v>116</v>
      </c>
      <c r="E8023" s="121" t="s">
        <v>170</v>
      </c>
      <c r="F8023" s="122">
        <v>0</v>
      </c>
      <c r="G8023" s="122">
        <v>0</v>
      </c>
      <c r="H8023" s="120">
        <v>2019</v>
      </c>
      <c r="I8023" t="str">
        <f>IF(J8023="natural gas",VLOOKUP(D8023,'Cross-Page Data'!$I$4:$J$13,2,FALSE),IF(J8023="solar",VLOOKUP('Form 923'!D8023,'Cross-Page Data'!$I$14:$J$117,2,FALSE),J8023))</f>
        <v>hydro</v>
      </c>
      <c r="J8023" t="str">
        <f>VLOOKUP(E8023,'Cross-Page Data'!$D$4:$F$48,3,FALSE)</f>
        <v>hydro</v>
      </c>
      <c r="K8023" t="b">
        <f t="shared" si="125"/>
        <v>0</v>
      </c>
    </row>
    <row r="8024" spans="1:11">
      <c r="A8024" s="120">
        <v>56317</v>
      </c>
      <c r="B8024" s="121" t="s">
        <v>201</v>
      </c>
      <c r="C8024" s="121" t="s">
        <v>206</v>
      </c>
      <c r="D8024" s="121" t="s">
        <v>120</v>
      </c>
      <c r="E8024" s="121" t="s">
        <v>76</v>
      </c>
      <c r="F8024" s="122">
        <v>851154</v>
      </c>
      <c r="G8024" s="122">
        <v>95614</v>
      </c>
      <c r="H8024" s="120">
        <v>2019</v>
      </c>
      <c r="I8024" t="str">
        <f>IF(J8024="natural gas",VLOOKUP(D8024,'Cross-Page Data'!$I$4:$J$13,2,FALSE),IF(J8024="solar",VLOOKUP('Form 923'!D8024,'Cross-Page Data'!$I$14:$J$117,2,FALSE),J8024))</f>
        <v>geothermal</v>
      </c>
      <c r="J8024" t="str">
        <f>VLOOKUP(E8024,'Cross-Page Data'!$D$4:$F$48,3,FALSE)</f>
        <v>geothermal</v>
      </c>
      <c r="K8024" t="b">
        <f t="shared" si="125"/>
        <v>1</v>
      </c>
    </row>
    <row r="8025" spans="1:11">
      <c r="A8025" s="120">
        <v>56319</v>
      </c>
      <c r="B8025" s="121" t="s">
        <v>201</v>
      </c>
      <c r="C8025" s="121" t="s">
        <v>202</v>
      </c>
      <c r="D8025" s="121" t="s">
        <v>68</v>
      </c>
      <c r="E8025" s="121" t="s">
        <v>38</v>
      </c>
      <c r="F8025" s="122">
        <v>21189</v>
      </c>
      <c r="G8025" s="122">
        <v>1781.574</v>
      </c>
      <c r="H8025" s="120">
        <v>2019</v>
      </c>
      <c r="I8025" t="str">
        <f>IF(J8025="natural gas",VLOOKUP(D8025,'Cross-Page Data'!$I$4:$J$13,2,FALSE),IF(J8025="solar",VLOOKUP('Form 923'!D8025,'Cross-Page Data'!$I$14:$J$117,2,FALSE),J8025))</f>
        <v>natural gas nonpeaker - preexisting retiring</v>
      </c>
      <c r="J8025" t="str">
        <f>VLOOKUP(E8025,'Cross-Page Data'!$D$4:$F$48,3,FALSE)</f>
        <v>natural gas</v>
      </c>
      <c r="K8025" t="b">
        <f t="shared" si="125"/>
        <v>1</v>
      </c>
    </row>
    <row r="8026" spans="1:11">
      <c r="A8026" s="120">
        <v>56319</v>
      </c>
      <c r="B8026" s="121" t="s">
        <v>201</v>
      </c>
      <c r="C8026" s="121" t="s">
        <v>202</v>
      </c>
      <c r="D8026" s="121" t="s">
        <v>68</v>
      </c>
      <c r="E8026" s="121" t="s">
        <v>162</v>
      </c>
      <c r="F8026" s="122">
        <v>8714173</v>
      </c>
      <c r="G8026" s="122">
        <v>728938.43</v>
      </c>
      <c r="H8026" s="120">
        <v>2019</v>
      </c>
      <c r="I8026" t="str">
        <f>IF(J8026="natural gas",VLOOKUP(D8026,'Cross-Page Data'!$I$4:$J$13,2,FALSE),IF(J8026="solar",VLOOKUP('Form 923'!D8026,'Cross-Page Data'!$I$14:$J$117,2,FALSE),J8026))</f>
        <v>hard coal</v>
      </c>
      <c r="J8026" t="str">
        <f>VLOOKUP(E8026,'Cross-Page Data'!$D$4:$F$48,3,FALSE)</f>
        <v>hard coal</v>
      </c>
      <c r="K8026" t="b">
        <f t="shared" si="125"/>
        <v>1</v>
      </c>
    </row>
    <row r="8027" spans="1:11">
      <c r="A8027" s="120">
        <v>56320</v>
      </c>
      <c r="B8027" s="121" t="s">
        <v>201</v>
      </c>
      <c r="C8027" s="121" t="s">
        <v>206</v>
      </c>
      <c r="D8027" s="121" t="s">
        <v>128</v>
      </c>
      <c r="E8027" s="121" t="s">
        <v>180</v>
      </c>
      <c r="F8027" s="122">
        <v>1523640</v>
      </c>
      <c r="G8027" s="122">
        <v>171157</v>
      </c>
      <c r="H8027" s="120">
        <v>2019</v>
      </c>
      <c r="I8027" t="str">
        <f>IF(J8027="natural gas",VLOOKUP(D8027,'Cross-Page Data'!$I$4:$J$13,2,FALSE),IF(J8027="solar",VLOOKUP('Form 923'!D8027,'Cross-Page Data'!$I$14:$J$117,2,FALSE),J8027))</f>
        <v>wind</v>
      </c>
      <c r="J8027" t="str">
        <f>VLOOKUP(E8027,'Cross-Page Data'!$D$4:$F$48,3,FALSE)</f>
        <v>wind</v>
      </c>
      <c r="K8027" t="b">
        <f t="shared" si="125"/>
        <v>1</v>
      </c>
    </row>
    <row r="8028" spans="1:11">
      <c r="A8028" s="120">
        <v>56321</v>
      </c>
      <c r="B8028" s="121" t="s">
        <v>201</v>
      </c>
      <c r="C8028" s="121" t="s">
        <v>206</v>
      </c>
      <c r="D8028" s="121" t="s">
        <v>120</v>
      </c>
      <c r="E8028" s="121" t="s">
        <v>76</v>
      </c>
      <c r="F8028" s="122">
        <v>1207253</v>
      </c>
      <c r="G8028" s="122">
        <v>135616</v>
      </c>
      <c r="H8028" s="120">
        <v>2019</v>
      </c>
      <c r="I8028" t="str">
        <f>IF(J8028="natural gas",VLOOKUP(D8028,'Cross-Page Data'!$I$4:$J$13,2,FALSE),IF(J8028="solar",VLOOKUP('Form 923'!D8028,'Cross-Page Data'!$I$14:$J$117,2,FALSE),J8028))</f>
        <v>geothermal</v>
      </c>
      <c r="J8028" t="str">
        <f>VLOOKUP(E8028,'Cross-Page Data'!$D$4:$F$48,3,FALSE)</f>
        <v>geothermal</v>
      </c>
      <c r="K8028" t="b">
        <f t="shared" si="125"/>
        <v>1</v>
      </c>
    </row>
    <row r="8029" spans="1:11">
      <c r="A8029" s="120">
        <v>56322</v>
      </c>
      <c r="B8029" s="121" t="s">
        <v>201</v>
      </c>
      <c r="C8029" s="121" t="s">
        <v>202</v>
      </c>
      <c r="D8029" s="121" t="s">
        <v>101</v>
      </c>
      <c r="E8029" s="121" t="s">
        <v>92</v>
      </c>
      <c r="F8029" s="122">
        <v>3461</v>
      </c>
      <c r="G8029" s="122">
        <v>389</v>
      </c>
      <c r="H8029" s="120">
        <v>2019</v>
      </c>
      <c r="I8029" t="str">
        <f>IF(J8029="natural gas",VLOOKUP(D8029,'Cross-Page Data'!$I$4:$J$13,2,FALSE),IF(J8029="solar",VLOOKUP('Form 923'!D8029,'Cross-Page Data'!$I$14:$J$117,2,FALSE),J8029))</f>
        <v>solar pv</v>
      </c>
      <c r="J8029" t="str">
        <f>VLOOKUP(E8029,'Cross-Page Data'!$D$4:$F$48,3,FALSE)</f>
        <v>solar</v>
      </c>
      <c r="K8029" t="b">
        <f t="shared" si="125"/>
        <v>1</v>
      </c>
    </row>
    <row r="8030" spans="1:11">
      <c r="A8030" s="120">
        <v>56322</v>
      </c>
      <c r="B8030" s="121" t="s">
        <v>201</v>
      </c>
      <c r="C8030" s="121" t="s">
        <v>202</v>
      </c>
      <c r="D8030" s="121" t="s">
        <v>128</v>
      </c>
      <c r="E8030" s="121" t="s">
        <v>180</v>
      </c>
      <c r="F8030" s="122">
        <v>5455911</v>
      </c>
      <c r="G8030" s="122">
        <v>612886</v>
      </c>
      <c r="H8030" s="120">
        <v>2019</v>
      </c>
      <c r="I8030" t="str">
        <f>IF(J8030="natural gas",VLOOKUP(D8030,'Cross-Page Data'!$I$4:$J$13,2,FALSE),IF(J8030="solar",VLOOKUP('Form 923'!D8030,'Cross-Page Data'!$I$14:$J$117,2,FALSE),J8030))</f>
        <v>wind</v>
      </c>
      <c r="J8030" t="str">
        <f>VLOOKUP(E8030,'Cross-Page Data'!$D$4:$F$48,3,FALSE)</f>
        <v>wind</v>
      </c>
      <c r="K8030" t="b">
        <f t="shared" si="125"/>
        <v>1</v>
      </c>
    </row>
    <row r="8031" spans="1:11">
      <c r="A8031" s="120">
        <v>56323</v>
      </c>
      <c r="B8031" s="121" t="s">
        <v>201</v>
      </c>
      <c r="C8031" s="121" t="s">
        <v>206</v>
      </c>
      <c r="D8031" s="121" t="s">
        <v>79</v>
      </c>
      <c r="E8031" s="121" t="s">
        <v>90</v>
      </c>
      <c r="F8031" s="122">
        <v>364772</v>
      </c>
      <c r="G8031" s="122">
        <v>30887</v>
      </c>
      <c r="H8031" s="120">
        <v>2019</v>
      </c>
      <c r="I8031" t="str">
        <f>IF(J8031="natural gas",VLOOKUP(D8031,'Cross-Page Data'!$I$4:$J$13,2,FALSE),IF(J8031="solar",VLOOKUP('Form 923'!D8031,'Cross-Page Data'!$I$14:$J$117,2,FALSE),J8031))</f>
        <v>biomass</v>
      </c>
      <c r="J8031" t="str">
        <f>VLOOKUP(E8031,'Cross-Page Data'!$D$4:$F$48,3,FALSE)</f>
        <v>biomass</v>
      </c>
      <c r="K8031" t="b">
        <f t="shared" si="125"/>
        <v>1</v>
      </c>
    </row>
    <row r="8032" spans="1:11">
      <c r="A8032" s="120">
        <v>56324</v>
      </c>
      <c r="B8032" s="121" t="s">
        <v>201</v>
      </c>
      <c r="C8032" s="121" t="s">
        <v>206</v>
      </c>
      <c r="D8032" s="121" t="s">
        <v>79</v>
      </c>
      <c r="E8032" s="121" t="s">
        <v>90</v>
      </c>
      <c r="F8032" s="122">
        <v>353176</v>
      </c>
      <c r="G8032" s="122">
        <v>25901</v>
      </c>
      <c r="H8032" s="120">
        <v>2019</v>
      </c>
      <c r="I8032" t="str">
        <f>IF(J8032="natural gas",VLOOKUP(D8032,'Cross-Page Data'!$I$4:$J$13,2,FALSE),IF(J8032="solar",VLOOKUP('Form 923'!D8032,'Cross-Page Data'!$I$14:$J$117,2,FALSE),J8032))</f>
        <v>biomass</v>
      </c>
      <c r="J8032" t="str">
        <f>VLOOKUP(E8032,'Cross-Page Data'!$D$4:$F$48,3,FALSE)</f>
        <v>biomass</v>
      </c>
      <c r="K8032" t="b">
        <f t="shared" si="125"/>
        <v>1</v>
      </c>
    </row>
    <row r="8033" spans="1:11">
      <c r="A8033" s="120">
        <v>56325</v>
      </c>
      <c r="B8033" s="121" t="s">
        <v>201</v>
      </c>
      <c r="C8033" s="121" t="s">
        <v>202</v>
      </c>
      <c r="D8033" s="121" t="s">
        <v>73</v>
      </c>
      <c r="E8033" s="121" t="s">
        <v>70</v>
      </c>
      <c r="F8033" s="122">
        <v>944</v>
      </c>
      <c r="G8033" s="122">
        <v>-133</v>
      </c>
      <c r="H8033" s="120">
        <v>2019</v>
      </c>
      <c r="I8033" t="str">
        <f>IF(J8033="natural gas",VLOOKUP(D8033,'Cross-Page Data'!$I$4:$J$13,2,FALSE),IF(J8033="solar",VLOOKUP('Form 923'!D8033,'Cross-Page Data'!$I$14:$J$117,2,FALSE),J8033))</f>
        <v>heavy or residual fuel oil</v>
      </c>
      <c r="J8033" t="str">
        <f>VLOOKUP(E8033,'Cross-Page Data'!$D$4:$F$48,3,FALSE)</f>
        <v>heavy or residual fuel oil</v>
      </c>
      <c r="K8033" t="b">
        <f t="shared" si="125"/>
        <v>1</v>
      </c>
    </row>
    <row r="8034" spans="1:11">
      <c r="A8034" s="120">
        <v>56326</v>
      </c>
      <c r="B8034" s="121" t="s">
        <v>201</v>
      </c>
      <c r="C8034" s="121" t="s">
        <v>202</v>
      </c>
      <c r="D8034" s="121" t="s">
        <v>73</v>
      </c>
      <c r="E8034" s="121" t="s">
        <v>38</v>
      </c>
      <c r="F8034" s="122">
        <v>19333757</v>
      </c>
      <c r="G8034" s="122">
        <v>1757444</v>
      </c>
      <c r="H8034" s="120">
        <v>2019</v>
      </c>
      <c r="I8034" t="str">
        <f>IF(J8034="natural gas",VLOOKUP(D8034,'Cross-Page Data'!$I$4:$J$13,2,FALSE),IF(J8034="solar",VLOOKUP('Form 923'!D8034,'Cross-Page Data'!$I$14:$J$117,2,FALSE),J8034))</f>
        <v>natural gas peaker</v>
      </c>
      <c r="J8034" t="str">
        <f>VLOOKUP(E8034,'Cross-Page Data'!$D$4:$F$48,3,FALSE)</f>
        <v>natural gas</v>
      </c>
      <c r="K8034" t="b">
        <f t="shared" si="125"/>
        <v>1</v>
      </c>
    </row>
    <row r="8035" spans="1:11">
      <c r="A8035" s="120">
        <v>56327</v>
      </c>
      <c r="B8035" s="121" t="s">
        <v>201</v>
      </c>
      <c r="C8035" s="121" t="s">
        <v>202</v>
      </c>
      <c r="D8035" s="121" t="s">
        <v>79</v>
      </c>
      <c r="E8035" s="121" t="s">
        <v>90</v>
      </c>
      <c r="F8035" s="122">
        <v>238504</v>
      </c>
      <c r="G8035" s="122">
        <v>19128</v>
      </c>
      <c r="H8035" s="120">
        <v>2019</v>
      </c>
      <c r="I8035" t="str">
        <f>IF(J8035="natural gas",VLOOKUP(D8035,'Cross-Page Data'!$I$4:$J$13,2,FALSE),IF(J8035="solar",VLOOKUP('Form 923'!D8035,'Cross-Page Data'!$I$14:$J$117,2,FALSE),J8035))</f>
        <v>biomass</v>
      </c>
      <c r="J8035" t="str">
        <f>VLOOKUP(E8035,'Cross-Page Data'!$D$4:$F$48,3,FALSE)</f>
        <v>biomass</v>
      </c>
      <c r="K8035" t="b">
        <f t="shared" si="125"/>
        <v>1</v>
      </c>
    </row>
    <row r="8036" spans="1:11">
      <c r="A8036" s="120">
        <v>56328</v>
      </c>
      <c r="B8036" s="121" t="s">
        <v>201</v>
      </c>
      <c r="C8036" s="121" t="s">
        <v>202</v>
      </c>
      <c r="D8036" s="121" t="s">
        <v>73</v>
      </c>
      <c r="E8036" s="121" t="s">
        <v>38</v>
      </c>
      <c r="F8036" s="122">
        <v>1894615</v>
      </c>
      <c r="G8036" s="122">
        <v>155985</v>
      </c>
      <c r="H8036" s="120">
        <v>2019</v>
      </c>
      <c r="I8036" t="str">
        <f>IF(J8036="natural gas",VLOOKUP(D8036,'Cross-Page Data'!$I$4:$J$13,2,FALSE),IF(J8036="solar",VLOOKUP('Form 923'!D8036,'Cross-Page Data'!$I$14:$J$117,2,FALSE),J8036))</f>
        <v>natural gas peaker</v>
      </c>
      <c r="J8036" t="str">
        <f>VLOOKUP(E8036,'Cross-Page Data'!$D$4:$F$48,3,FALSE)</f>
        <v>natural gas</v>
      </c>
      <c r="K8036" t="b">
        <f t="shared" si="125"/>
        <v>1</v>
      </c>
    </row>
    <row r="8037" spans="1:11">
      <c r="A8037" s="120">
        <v>56329</v>
      </c>
      <c r="B8037" s="121" t="s">
        <v>201</v>
      </c>
      <c r="C8037" s="121" t="s">
        <v>202</v>
      </c>
      <c r="D8037" s="121" t="s">
        <v>73</v>
      </c>
      <c r="E8037" s="121" t="s">
        <v>70</v>
      </c>
      <c r="F8037" s="122">
        <v>1601663</v>
      </c>
      <c r="G8037" s="122">
        <v>93751.967</v>
      </c>
      <c r="H8037" s="120">
        <v>2019</v>
      </c>
      <c r="I8037" t="str">
        <f>IF(J8037="natural gas",VLOOKUP(D8037,'Cross-Page Data'!$I$4:$J$13,2,FALSE),IF(J8037="solar",VLOOKUP('Form 923'!D8037,'Cross-Page Data'!$I$14:$J$117,2,FALSE),J8037))</f>
        <v>heavy or residual fuel oil</v>
      </c>
      <c r="J8037" t="str">
        <f>VLOOKUP(E8037,'Cross-Page Data'!$D$4:$F$48,3,FALSE)</f>
        <v>heavy or residual fuel oil</v>
      </c>
      <c r="K8037" t="b">
        <f t="shared" si="125"/>
        <v>1</v>
      </c>
    </row>
    <row r="8038" spans="1:11">
      <c r="A8038" s="120">
        <v>56329</v>
      </c>
      <c r="B8038" s="121" t="s">
        <v>201</v>
      </c>
      <c r="C8038" s="121" t="s">
        <v>202</v>
      </c>
      <c r="D8038" s="121" t="s">
        <v>73</v>
      </c>
      <c r="E8038" s="121" t="s">
        <v>134</v>
      </c>
      <c r="F8038" s="122">
        <v>101934</v>
      </c>
      <c r="G8038" s="122">
        <v>5480.033</v>
      </c>
      <c r="H8038" s="120">
        <v>2019</v>
      </c>
      <c r="I8038" t="str">
        <f>IF(J8038="natural gas",VLOOKUP(D8038,'Cross-Page Data'!$I$4:$J$13,2,FALSE),IF(J8038="solar",VLOOKUP('Form 923'!D8038,'Cross-Page Data'!$I$14:$J$117,2,FALSE),J8038))</f>
        <v>biomass</v>
      </c>
      <c r="J8038" t="str">
        <f>VLOOKUP(E8038,'Cross-Page Data'!$D$4:$F$48,3,FALSE)</f>
        <v>biomass</v>
      </c>
      <c r="K8038" t="b">
        <f t="shared" si="125"/>
        <v>1</v>
      </c>
    </row>
    <row r="8039" spans="1:11">
      <c r="A8039" s="120">
        <v>56333</v>
      </c>
      <c r="B8039" s="121" t="s">
        <v>201</v>
      </c>
      <c r="C8039" s="121" t="s">
        <v>206</v>
      </c>
      <c r="D8039" s="121" t="s">
        <v>116</v>
      </c>
      <c r="E8039" s="121" t="s">
        <v>170</v>
      </c>
      <c r="F8039" s="122">
        <v>1556461</v>
      </c>
      <c r="G8039" s="122">
        <v>174844</v>
      </c>
      <c r="H8039" s="120">
        <v>2019</v>
      </c>
      <c r="I8039" t="str">
        <f>IF(J8039="natural gas",VLOOKUP(D8039,'Cross-Page Data'!$I$4:$J$13,2,FALSE),IF(J8039="solar",VLOOKUP('Form 923'!D8039,'Cross-Page Data'!$I$14:$J$117,2,FALSE),J8039))</f>
        <v>hydro</v>
      </c>
      <c r="J8039" t="str">
        <f>VLOOKUP(E8039,'Cross-Page Data'!$D$4:$F$48,3,FALSE)</f>
        <v>hydro</v>
      </c>
      <c r="K8039" t="b">
        <f t="shared" si="125"/>
        <v>1</v>
      </c>
    </row>
    <row r="8040" spans="1:11">
      <c r="A8040" s="120">
        <v>56335</v>
      </c>
      <c r="B8040" s="121" t="s">
        <v>201</v>
      </c>
      <c r="C8040" s="121" t="s">
        <v>206</v>
      </c>
      <c r="D8040" s="121" t="s">
        <v>128</v>
      </c>
      <c r="E8040" s="121" t="s">
        <v>180</v>
      </c>
      <c r="F8040" s="122">
        <v>4133358</v>
      </c>
      <c r="G8040" s="122">
        <v>464318</v>
      </c>
      <c r="H8040" s="120">
        <v>2019</v>
      </c>
      <c r="I8040" t="str">
        <f>IF(J8040="natural gas",VLOOKUP(D8040,'Cross-Page Data'!$I$4:$J$13,2,FALSE),IF(J8040="solar",VLOOKUP('Form 923'!D8040,'Cross-Page Data'!$I$14:$J$117,2,FALSE),J8040))</f>
        <v>wind</v>
      </c>
      <c r="J8040" t="str">
        <f>VLOOKUP(E8040,'Cross-Page Data'!$D$4:$F$48,3,FALSE)</f>
        <v>wind</v>
      </c>
      <c r="K8040" t="b">
        <f t="shared" si="125"/>
        <v>1</v>
      </c>
    </row>
    <row r="8041" spans="1:11">
      <c r="A8041" s="120">
        <v>56336</v>
      </c>
      <c r="B8041" s="121" t="s">
        <v>201</v>
      </c>
      <c r="C8041" s="121" t="s">
        <v>206</v>
      </c>
      <c r="D8041" s="121" t="s">
        <v>128</v>
      </c>
      <c r="E8041" s="121" t="s">
        <v>180</v>
      </c>
      <c r="F8041" s="122">
        <v>2513997</v>
      </c>
      <c r="G8041" s="122">
        <v>282408</v>
      </c>
      <c r="H8041" s="120">
        <v>2019</v>
      </c>
      <c r="I8041" t="str">
        <f>IF(J8041="natural gas",VLOOKUP(D8041,'Cross-Page Data'!$I$4:$J$13,2,FALSE),IF(J8041="solar",VLOOKUP('Form 923'!D8041,'Cross-Page Data'!$I$14:$J$117,2,FALSE),J8041))</f>
        <v>wind</v>
      </c>
      <c r="J8041" t="str">
        <f>VLOOKUP(E8041,'Cross-Page Data'!$D$4:$F$48,3,FALSE)</f>
        <v>wind</v>
      </c>
      <c r="K8041" t="b">
        <f t="shared" si="125"/>
        <v>1</v>
      </c>
    </row>
    <row r="8042" spans="1:11">
      <c r="A8042" s="120">
        <v>56337</v>
      </c>
      <c r="B8042" s="121" t="s">
        <v>201</v>
      </c>
      <c r="C8042" s="121" t="s">
        <v>206</v>
      </c>
      <c r="D8042" s="121" t="s">
        <v>128</v>
      </c>
      <c r="E8042" s="121" t="s">
        <v>180</v>
      </c>
      <c r="F8042" s="122">
        <v>6278643</v>
      </c>
      <c r="G8042" s="122">
        <v>705307</v>
      </c>
      <c r="H8042" s="120">
        <v>2019</v>
      </c>
      <c r="I8042" t="str">
        <f>IF(J8042="natural gas",VLOOKUP(D8042,'Cross-Page Data'!$I$4:$J$13,2,FALSE),IF(J8042="solar",VLOOKUP('Form 923'!D8042,'Cross-Page Data'!$I$14:$J$117,2,FALSE),J8042))</f>
        <v>wind</v>
      </c>
      <c r="J8042" t="str">
        <f>VLOOKUP(E8042,'Cross-Page Data'!$D$4:$F$48,3,FALSE)</f>
        <v>wind</v>
      </c>
      <c r="K8042" t="b">
        <f t="shared" si="125"/>
        <v>1</v>
      </c>
    </row>
    <row r="8043" spans="1:11">
      <c r="A8043" s="120">
        <v>56338</v>
      </c>
      <c r="B8043" s="121" t="s">
        <v>201</v>
      </c>
      <c r="C8043" s="121" t="s">
        <v>206</v>
      </c>
      <c r="D8043" s="121" t="s">
        <v>128</v>
      </c>
      <c r="E8043" s="121" t="s">
        <v>180</v>
      </c>
      <c r="F8043" s="122">
        <v>5022293</v>
      </c>
      <c r="G8043" s="122">
        <v>564176</v>
      </c>
      <c r="H8043" s="120">
        <v>2019</v>
      </c>
      <c r="I8043" t="str">
        <f>IF(J8043="natural gas",VLOOKUP(D8043,'Cross-Page Data'!$I$4:$J$13,2,FALSE),IF(J8043="solar",VLOOKUP('Form 923'!D8043,'Cross-Page Data'!$I$14:$J$117,2,FALSE),J8043))</f>
        <v>wind</v>
      </c>
      <c r="J8043" t="str">
        <f>VLOOKUP(E8043,'Cross-Page Data'!$D$4:$F$48,3,FALSE)</f>
        <v>wind</v>
      </c>
      <c r="K8043" t="b">
        <f t="shared" si="125"/>
        <v>1</v>
      </c>
    </row>
    <row r="8044" spans="1:11">
      <c r="A8044" s="120">
        <v>56339</v>
      </c>
      <c r="B8044" s="121" t="s">
        <v>201</v>
      </c>
      <c r="C8044" s="121" t="s">
        <v>202</v>
      </c>
      <c r="D8044" s="121" t="s">
        <v>79</v>
      </c>
      <c r="E8044" s="121" t="s">
        <v>70</v>
      </c>
      <c r="F8044" s="122">
        <v>1519</v>
      </c>
      <c r="G8044" s="122">
        <v>132</v>
      </c>
      <c r="H8044" s="120">
        <v>2019</v>
      </c>
      <c r="I8044" t="str">
        <f>IF(J8044="natural gas",VLOOKUP(D8044,'Cross-Page Data'!$I$4:$J$13,2,FALSE),IF(J8044="solar",VLOOKUP('Form 923'!D8044,'Cross-Page Data'!$I$14:$J$117,2,FALSE),J8044))</f>
        <v>heavy or residual fuel oil</v>
      </c>
      <c r="J8044" t="str">
        <f>VLOOKUP(E8044,'Cross-Page Data'!$D$4:$F$48,3,FALSE)</f>
        <v>heavy or residual fuel oil</v>
      </c>
      <c r="K8044" t="b">
        <f t="shared" si="125"/>
        <v>1</v>
      </c>
    </row>
    <row r="8045" spans="1:11">
      <c r="A8045" s="120">
        <v>56340</v>
      </c>
      <c r="B8045" s="121" t="s">
        <v>201</v>
      </c>
      <c r="C8045" s="121" t="s">
        <v>202</v>
      </c>
      <c r="D8045" s="121" t="s">
        <v>79</v>
      </c>
      <c r="E8045" s="121" t="s">
        <v>70</v>
      </c>
      <c r="F8045" s="122">
        <v>969</v>
      </c>
      <c r="G8045" s="122">
        <v>63</v>
      </c>
      <c r="H8045" s="120">
        <v>2019</v>
      </c>
      <c r="I8045" t="str">
        <f>IF(J8045="natural gas",VLOOKUP(D8045,'Cross-Page Data'!$I$4:$J$13,2,FALSE),IF(J8045="solar",VLOOKUP('Form 923'!D8045,'Cross-Page Data'!$I$14:$J$117,2,FALSE),J8045))</f>
        <v>heavy or residual fuel oil</v>
      </c>
      <c r="J8045" t="str">
        <f>VLOOKUP(E8045,'Cross-Page Data'!$D$4:$F$48,3,FALSE)</f>
        <v>heavy or residual fuel oil</v>
      </c>
      <c r="K8045" t="b">
        <f t="shared" si="125"/>
        <v>1</v>
      </c>
    </row>
    <row r="8046" spans="1:11">
      <c r="A8046" s="120">
        <v>56341</v>
      </c>
      <c r="B8046" s="121" t="s">
        <v>201</v>
      </c>
      <c r="C8046" s="121" t="s">
        <v>202</v>
      </c>
      <c r="D8046" s="121" t="s">
        <v>79</v>
      </c>
      <c r="E8046" s="121" t="s">
        <v>70</v>
      </c>
      <c r="F8046" s="122">
        <v>1079</v>
      </c>
      <c r="G8046" s="122">
        <v>74</v>
      </c>
      <c r="H8046" s="120">
        <v>2019</v>
      </c>
      <c r="I8046" t="str">
        <f>IF(J8046="natural gas",VLOOKUP(D8046,'Cross-Page Data'!$I$4:$J$13,2,FALSE),IF(J8046="solar",VLOOKUP('Form 923'!D8046,'Cross-Page Data'!$I$14:$J$117,2,FALSE),J8046))</f>
        <v>heavy or residual fuel oil</v>
      </c>
      <c r="J8046" t="str">
        <f>VLOOKUP(E8046,'Cross-Page Data'!$D$4:$F$48,3,FALSE)</f>
        <v>heavy or residual fuel oil</v>
      </c>
      <c r="K8046" t="b">
        <f t="shared" si="125"/>
        <v>1</v>
      </c>
    </row>
    <row r="8047" spans="1:11">
      <c r="A8047" s="120">
        <v>56342</v>
      </c>
      <c r="B8047" s="121" t="s">
        <v>201</v>
      </c>
      <c r="C8047" s="121" t="s">
        <v>202</v>
      </c>
      <c r="D8047" s="121" t="s">
        <v>79</v>
      </c>
      <c r="E8047" s="121" t="s">
        <v>70</v>
      </c>
      <c r="F8047" s="122">
        <v>1128</v>
      </c>
      <c r="G8047" s="122">
        <v>84</v>
      </c>
      <c r="H8047" s="120">
        <v>2019</v>
      </c>
      <c r="I8047" t="str">
        <f>IF(J8047="natural gas",VLOOKUP(D8047,'Cross-Page Data'!$I$4:$J$13,2,FALSE),IF(J8047="solar",VLOOKUP('Form 923'!D8047,'Cross-Page Data'!$I$14:$J$117,2,FALSE),J8047))</f>
        <v>heavy or residual fuel oil</v>
      </c>
      <c r="J8047" t="str">
        <f>VLOOKUP(E8047,'Cross-Page Data'!$D$4:$F$48,3,FALSE)</f>
        <v>heavy or residual fuel oil</v>
      </c>
      <c r="K8047" t="b">
        <f t="shared" si="125"/>
        <v>1</v>
      </c>
    </row>
    <row r="8048" spans="1:11">
      <c r="A8048" s="120">
        <v>56343</v>
      </c>
      <c r="B8048" s="121" t="s">
        <v>201</v>
      </c>
      <c r="C8048" s="121" t="s">
        <v>202</v>
      </c>
      <c r="D8048" s="121" t="s">
        <v>79</v>
      </c>
      <c r="E8048" s="121" t="s">
        <v>70</v>
      </c>
      <c r="F8048" s="122">
        <v>780</v>
      </c>
      <c r="G8048" s="122">
        <v>46</v>
      </c>
      <c r="H8048" s="120">
        <v>2019</v>
      </c>
      <c r="I8048" t="str">
        <f>IF(J8048="natural gas",VLOOKUP(D8048,'Cross-Page Data'!$I$4:$J$13,2,FALSE),IF(J8048="solar",VLOOKUP('Form 923'!D8048,'Cross-Page Data'!$I$14:$J$117,2,FALSE),J8048))</f>
        <v>heavy or residual fuel oil</v>
      </c>
      <c r="J8048" t="str">
        <f>VLOOKUP(E8048,'Cross-Page Data'!$D$4:$F$48,3,FALSE)</f>
        <v>heavy or residual fuel oil</v>
      </c>
      <c r="K8048" t="b">
        <f t="shared" si="125"/>
        <v>1</v>
      </c>
    </row>
    <row r="8049" spans="1:11">
      <c r="A8049" s="120">
        <v>56344</v>
      </c>
      <c r="B8049" s="121" t="s">
        <v>201</v>
      </c>
      <c r="C8049" s="121" t="s">
        <v>202</v>
      </c>
      <c r="D8049" s="121" t="s">
        <v>79</v>
      </c>
      <c r="E8049" s="121" t="s">
        <v>70</v>
      </c>
      <c r="F8049" s="122">
        <v>56</v>
      </c>
      <c r="G8049" s="122">
        <v>-31</v>
      </c>
      <c r="H8049" s="120">
        <v>2019</v>
      </c>
      <c r="I8049" t="str">
        <f>IF(J8049="natural gas",VLOOKUP(D8049,'Cross-Page Data'!$I$4:$J$13,2,FALSE),IF(J8049="solar",VLOOKUP('Form 923'!D8049,'Cross-Page Data'!$I$14:$J$117,2,FALSE),J8049))</f>
        <v>heavy or residual fuel oil</v>
      </c>
      <c r="J8049" t="str">
        <f>VLOOKUP(E8049,'Cross-Page Data'!$D$4:$F$48,3,FALSE)</f>
        <v>heavy or residual fuel oil</v>
      </c>
      <c r="K8049" t="b">
        <f t="shared" si="125"/>
        <v>1</v>
      </c>
    </row>
    <row r="8050" spans="1:11">
      <c r="A8050" s="120">
        <v>56345</v>
      </c>
      <c r="B8050" s="121" t="s">
        <v>201</v>
      </c>
      <c r="C8050" s="121" t="s">
        <v>202</v>
      </c>
      <c r="D8050" s="121" t="s">
        <v>79</v>
      </c>
      <c r="E8050" s="121" t="s">
        <v>70</v>
      </c>
      <c r="F8050" s="122">
        <v>37</v>
      </c>
      <c r="G8050" s="122">
        <v>-37</v>
      </c>
      <c r="H8050" s="120">
        <v>2019</v>
      </c>
      <c r="I8050" t="str">
        <f>IF(J8050="natural gas",VLOOKUP(D8050,'Cross-Page Data'!$I$4:$J$13,2,FALSE),IF(J8050="solar",VLOOKUP('Form 923'!D8050,'Cross-Page Data'!$I$14:$J$117,2,FALSE),J8050))</f>
        <v>heavy or residual fuel oil</v>
      </c>
      <c r="J8050" t="str">
        <f>VLOOKUP(E8050,'Cross-Page Data'!$D$4:$F$48,3,FALSE)</f>
        <v>heavy or residual fuel oil</v>
      </c>
      <c r="K8050" t="b">
        <f t="shared" si="125"/>
        <v>1</v>
      </c>
    </row>
    <row r="8051" spans="1:11">
      <c r="A8051" s="120">
        <v>56346</v>
      </c>
      <c r="B8051" s="121" t="s">
        <v>201</v>
      </c>
      <c r="C8051" s="121" t="s">
        <v>202</v>
      </c>
      <c r="D8051" s="121" t="s">
        <v>79</v>
      </c>
      <c r="E8051" s="121" t="s">
        <v>38</v>
      </c>
      <c r="F8051" s="122">
        <v>7580</v>
      </c>
      <c r="G8051" s="122">
        <v>385</v>
      </c>
      <c r="H8051" s="120">
        <v>2019</v>
      </c>
      <c r="I8051" t="str">
        <f>IF(J8051="natural gas",VLOOKUP(D8051,'Cross-Page Data'!$I$4:$J$13,2,FALSE),IF(J8051="solar",VLOOKUP('Form 923'!D8051,'Cross-Page Data'!$I$14:$J$117,2,FALSE),J8051))</f>
        <v>natural gas peaker</v>
      </c>
      <c r="J8051" t="str">
        <f>VLOOKUP(E8051,'Cross-Page Data'!$D$4:$F$48,3,FALSE)</f>
        <v>natural gas</v>
      </c>
      <c r="K8051" t="b">
        <f t="shared" si="125"/>
        <v>1</v>
      </c>
    </row>
    <row r="8052" spans="1:11">
      <c r="A8052" s="120">
        <v>56347</v>
      </c>
      <c r="B8052" s="121" t="s">
        <v>201</v>
      </c>
      <c r="C8052" s="121" t="s">
        <v>202</v>
      </c>
      <c r="D8052" s="121" t="s">
        <v>128</v>
      </c>
      <c r="E8052" s="121" t="s">
        <v>180</v>
      </c>
      <c r="F8052" s="122">
        <v>1570562</v>
      </c>
      <c r="G8052" s="122">
        <v>176428</v>
      </c>
      <c r="H8052" s="120">
        <v>2019</v>
      </c>
      <c r="I8052" t="str">
        <f>IF(J8052="natural gas",VLOOKUP(D8052,'Cross-Page Data'!$I$4:$J$13,2,FALSE),IF(J8052="solar",VLOOKUP('Form 923'!D8052,'Cross-Page Data'!$I$14:$J$117,2,FALSE),J8052))</f>
        <v>wind</v>
      </c>
      <c r="J8052" t="str">
        <f>VLOOKUP(E8052,'Cross-Page Data'!$D$4:$F$48,3,FALSE)</f>
        <v>wind</v>
      </c>
      <c r="K8052" t="b">
        <f t="shared" si="125"/>
        <v>1</v>
      </c>
    </row>
    <row r="8053" spans="1:11">
      <c r="A8053" s="120">
        <v>56348</v>
      </c>
      <c r="B8053" s="121" t="s">
        <v>201</v>
      </c>
      <c r="C8053" s="121" t="s">
        <v>202</v>
      </c>
      <c r="D8053" s="121" t="s">
        <v>79</v>
      </c>
      <c r="E8053" s="121" t="s">
        <v>70</v>
      </c>
      <c r="F8053" s="122">
        <v>377</v>
      </c>
      <c r="G8053" s="122">
        <v>35</v>
      </c>
      <c r="H8053" s="120">
        <v>2019</v>
      </c>
      <c r="I8053" t="str">
        <f>IF(J8053="natural gas",VLOOKUP(D8053,'Cross-Page Data'!$I$4:$J$13,2,FALSE),IF(J8053="solar",VLOOKUP('Form 923'!D8053,'Cross-Page Data'!$I$14:$J$117,2,FALSE),J8053))</f>
        <v>heavy or residual fuel oil</v>
      </c>
      <c r="J8053" t="str">
        <f>VLOOKUP(E8053,'Cross-Page Data'!$D$4:$F$48,3,FALSE)</f>
        <v>heavy or residual fuel oil</v>
      </c>
      <c r="K8053" t="b">
        <f t="shared" si="125"/>
        <v>1</v>
      </c>
    </row>
    <row r="8054" spans="1:11">
      <c r="A8054" s="120">
        <v>56349</v>
      </c>
      <c r="B8054" s="121" t="s">
        <v>201</v>
      </c>
      <c r="C8054" s="121" t="s">
        <v>206</v>
      </c>
      <c r="D8054" s="121" t="s">
        <v>39</v>
      </c>
      <c r="E8054" s="121" t="s">
        <v>38</v>
      </c>
      <c r="F8054" s="122">
        <v>1464143</v>
      </c>
      <c r="G8054" s="122">
        <v>831073</v>
      </c>
      <c r="H8054" s="120">
        <v>2019</v>
      </c>
      <c r="I8054" t="str">
        <f>IF(J8054="natural gas",VLOOKUP(D8054,'Cross-Page Data'!$I$4:$J$13,2,FALSE),IF(J8054="solar",VLOOKUP('Form 923'!D8054,'Cross-Page Data'!$I$14:$J$117,2,FALSE),J8054))</f>
        <v>natural gas nonpeaker - preexisting nonretiring</v>
      </c>
      <c r="J8054" t="str">
        <f>VLOOKUP(E8054,'Cross-Page Data'!$D$4:$F$48,3,FALSE)</f>
        <v>natural gas</v>
      </c>
      <c r="K8054" t="b">
        <f t="shared" si="125"/>
        <v>1</v>
      </c>
    </row>
    <row r="8055" spans="1:11">
      <c r="A8055" s="120">
        <v>56349</v>
      </c>
      <c r="B8055" s="121" t="s">
        <v>201</v>
      </c>
      <c r="C8055" s="121" t="s">
        <v>206</v>
      </c>
      <c r="D8055" s="121" t="s">
        <v>61</v>
      </c>
      <c r="E8055" s="121" t="s">
        <v>38</v>
      </c>
      <c r="F8055" s="122">
        <v>17432398</v>
      </c>
      <c r="G8055" s="122">
        <v>1370996</v>
      </c>
      <c r="H8055" s="120">
        <v>2019</v>
      </c>
      <c r="I8055" t="str">
        <f>IF(J8055="natural gas",VLOOKUP(D8055,'Cross-Page Data'!$I$4:$J$13,2,FALSE),IF(J8055="solar",VLOOKUP('Form 923'!D8055,'Cross-Page Data'!$I$14:$J$117,2,FALSE),J8055))</f>
        <v>natural gas nonpeaker - preexisting nonretiring</v>
      </c>
      <c r="J8055" t="str">
        <f>VLOOKUP(E8055,'Cross-Page Data'!$D$4:$F$48,3,FALSE)</f>
        <v>natural gas</v>
      </c>
      <c r="K8055" t="b">
        <f t="shared" si="125"/>
        <v>1</v>
      </c>
    </row>
    <row r="8056" spans="1:11">
      <c r="A8056" s="120">
        <v>56350</v>
      </c>
      <c r="B8056" s="121" t="s">
        <v>201</v>
      </c>
      <c r="C8056" s="121" t="s">
        <v>206</v>
      </c>
      <c r="D8056" s="121" t="s">
        <v>39</v>
      </c>
      <c r="E8056" s="121" t="s">
        <v>38</v>
      </c>
      <c r="F8056" s="122">
        <v>572784</v>
      </c>
      <c r="G8056" s="122">
        <v>867309</v>
      </c>
      <c r="H8056" s="120">
        <v>2019</v>
      </c>
      <c r="I8056" t="str">
        <f>IF(J8056="natural gas",VLOOKUP(D8056,'Cross-Page Data'!$I$4:$J$13,2,FALSE),IF(J8056="solar",VLOOKUP('Form 923'!D8056,'Cross-Page Data'!$I$14:$J$117,2,FALSE),J8056))</f>
        <v>natural gas nonpeaker - preexisting nonretiring</v>
      </c>
      <c r="J8056" t="str">
        <f>VLOOKUP(E8056,'Cross-Page Data'!$D$4:$F$48,3,FALSE)</f>
        <v>natural gas</v>
      </c>
      <c r="K8056" t="b">
        <f t="shared" si="125"/>
        <v>1</v>
      </c>
    </row>
    <row r="8057" spans="1:11">
      <c r="A8057" s="120">
        <v>56350</v>
      </c>
      <c r="B8057" s="121" t="s">
        <v>201</v>
      </c>
      <c r="C8057" s="121" t="s">
        <v>206</v>
      </c>
      <c r="D8057" s="121" t="s">
        <v>61</v>
      </c>
      <c r="E8057" s="121" t="s">
        <v>38</v>
      </c>
      <c r="F8057" s="122">
        <v>16906011</v>
      </c>
      <c r="G8057" s="122">
        <v>1243156</v>
      </c>
      <c r="H8057" s="120">
        <v>2019</v>
      </c>
      <c r="I8057" t="str">
        <f>IF(J8057="natural gas",VLOOKUP(D8057,'Cross-Page Data'!$I$4:$J$13,2,FALSE),IF(J8057="solar",VLOOKUP('Form 923'!D8057,'Cross-Page Data'!$I$14:$J$117,2,FALSE),J8057))</f>
        <v>natural gas nonpeaker - preexisting nonretiring</v>
      </c>
      <c r="J8057" t="str">
        <f>VLOOKUP(E8057,'Cross-Page Data'!$D$4:$F$48,3,FALSE)</f>
        <v>natural gas</v>
      </c>
      <c r="K8057" t="b">
        <f t="shared" si="125"/>
        <v>1</v>
      </c>
    </row>
    <row r="8058" spans="1:11">
      <c r="A8058" s="120">
        <v>56351</v>
      </c>
      <c r="B8058" s="121" t="s">
        <v>201</v>
      </c>
      <c r="C8058" s="121" t="s">
        <v>202</v>
      </c>
      <c r="D8058" s="121" t="s">
        <v>128</v>
      </c>
      <c r="E8058" s="121" t="s">
        <v>180</v>
      </c>
      <c r="F8058" s="122">
        <v>3326170</v>
      </c>
      <c r="G8058" s="122">
        <v>373643</v>
      </c>
      <c r="H8058" s="120">
        <v>2019</v>
      </c>
      <c r="I8058" t="str">
        <f>IF(J8058="natural gas",VLOOKUP(D8058,'Cross-Page Data'!$I$4:$J$13,2,FALSE),IF(J8058="solar",VLOOKUP('Form 923'!D8058,'Cross-Page Data'!$I$14:$J$117,2,FALSE),J8058))</f>
        <v>wind</v>
      </c>
      <c r="J8058" t="str">
        <f>VLOOKUP(E8058,'Cross-Page Data'!$D$4:$F$48,3,FALSE)</f>
        <v>wind</v>
      </c>
      <c r="K8058" t="b">
        <f t="shared" si="125"/>
        <v>1</v>
      </c>
    </row>
    <row r="8059" spans="1:11">
      <c r="A8059" s="120">
        <v>56355</v>
      </c>
      <c r="B8059" s="121" t="s">
        <v>201</v>
      </c>
      <c r="C8059" s="121" t="s">
        <v>202</v>
      </c>
      <c r="D8059" s="121" t="s">
        <v>128</v>
      </c>
      <c r="E8059" s="121" t="s">
        <v>180</v>
      </c>
      <c r="F8059" s="122">
        <v>5038747</v>
      </c>
      <c r="G8059" s="122">
        <v>566024</v>
      </c>
      <c r="H8059" s="120">
        <v>2019</v>
      </c>
      <c r="I8059" t="str">
        <f>IF(J8059="natural gas",VLOOKUP(D8059,'Cross-Page Data'!$I$4:$J$13,2,FALSE),IF(J8059="solar",VLOOKUP('Form 923'!D8059,'Cross-Page Data'!$I$14:$J$117,2,FALSE),J8059))</f>
        <v>wind</v>
      </c>
      <c r="J8059" t="str">
        <f>VLOOKUP(E8059,'Cross-Page Data'!$D$4:$F$48,3,FALSE)</f>
        <v>wind</v>
      </c>
      <c r="K8059" t="b">
        <f t="shared" si="125"/>
        <v>1</v>
      </c>
    </row>
    <row r="8060" spans="1:11">
      <c r="A8060" s="120">
        <v>56356</v>
      </c>
      <c r="B8060" s="121" t="s">
        <v>205</v>
      </c>
      <c r="C8060" s="121" t="s">
        <v>202</v>
      </c>
      <c r="D8060" s="121" t="s">
        <v>39</v>
      </c>
      <c r="E8060" s="121" t="s">
        <v>38</v>
      </c>
      <c r="F8060" s="122">
        <v>0</v>
      </c>
      <c r="G8060" s="122">
        <v>1934.18</v>
      </c>
      <c r="H8060" s="120">
        <v>2019</v>
      </c>
      <c r="I8060" t="str">
        <f>IF(J8060="natural gas",VLOOKUP(D8060,'Cross-Page Data'!$I$4:$J$13,2,FALSE),IF(J8060="solar",VLOOKUP('Form 923'!D8060,'Cross-Page Data'!$I$14:$J$117,2,FALSE),J8060))</f>
        <v>natural gas nonpeaker - preexisting nonretiring</v>
      </c>
      <c r="J8060" t="str">
        <f>VLOOKUP(E8060,'Cross-Page Data'!$D$4:$F$48,3,FALSE)</f>
        <v>natural gas</v>
      </c>
      <c r="K8060" t="b">
        <f t="shared" si="125"/>
        <v>1</v>
      </c>
    </row>
    <row r="8061" spans="1:11">
      <c r="A8061" s="120">
        <v>56356</v>
      </c>
      <c r="B8061" s="121" t="s">
        <v>205</v>
      </c>
      <c r="C8061" s="121" t="s">
        <v>202</v>
      </c>
      <c r="D8061" s="121" t="s">
        <v>61</v>
      </c>
      <c r="E8061" s="121" t="s">
        <v>38</v>
      </c>
      <c r="F8061" s="122">
        <v>63106</v>
      </c>
      <c r="G8061" s="122">
        <v>6318.58</v>
      </c>
      <c r="H8061" s="120">
        <v>2019</v>
      </c>
      <c r="I8061" t="str">
        <f>IF(J8061="natural gas",VLOOKUP(D8061,'Cross-Page Data'!$I$4:$J$13,2,FALSE),IF(J8061="solar",VLOOKUP('Form 923'!D8061,'Cross-Page Data'!$I$14:$J$117,2,FALSE),J8061))</f>
        <v>natural gas nonpeaker - preexisting nonretiring</v>
      </c>
      <c r="J8061" t="str">
        <f>VLOOKUP(E8061,'Cross-Page Data'!$D$4:$F$48,3,FALSE)</f>
        <v>natural gas</v>
      </c>
      <c r="K8061" t="b">
        <f t="shared" si="125"/>
        <v>1</v>
      </c>
    </row>
    <row r="8062" spans="1:11">
      <c r="A8062" s="120">
        <v>56357</v>
      </c>
      <c r="B8062" s="121" t="s">
        <v>201</v>
      </c>
      <c r="C8062" s="121" t="s">
        <v>206</v>
      </c>
      <c r="D8062" s="121" t="s">
        <v>128</v>
      </c>
      <c r="E8062" s="121" t="s">
        <v>180</v>
      </c>
      <c r="F8062" s="122">
        <v>1160838</v>
      </c>
      <c r="G8062" s="122">
        <v>130402</v>
      </c>
      <c r="H8062" s="120">
        <v>2019</v>
      </c>
      <c r="I8062" t="str">
        <f>IF(J8062="natural gas",VLOOKUP(D8062,'Cross-Page Data'!$I$4:$J$13,2,FALSE),IF(J8062="solar",VLOOKUP('Form 923'!D8062,'Cross-Page Data'!$I$14:$J$117,2,FALSE),J8062))</f>
        <v>wind</v>
      </c>
      <c r="J8062" t="str">
        <f>VLOOKUP(E8062,'Cross-Page Data'!$D$4:$F$48,3,FALSE)</f>
        <v>wind</v>
      </c>
      <c r="K8062" t="b">
        <f t="shared" si="125"/>
        <v>1</v>
      </c>
    </row>
    <row r="8063" spans="1:11">
      <c r="A8063" s="120">
        <v>56359</v>
      </c>
      <c r="B8063" s="121" t="s">
        <v>201</v>
      </c>
      <c r="C8063" s="121" t="s">
        <v>206</v>
      </c>
      <c r="D8063" s="121" t="s">
        <v>128</v>
      </c>
      <c r="E8063" s="121" t="s">
        <v>180</v>
      </c>
      <c r="F8063" s="122">
        <v>1723651</v>
      </c>
      <c r="G8063" s="122">
        <v>193625</v>
      </c>
      <c r="H8063" s="120">
        <v>2019</v>
      </c>
      <c r="I8063" t="str">
        <f>IF(J8063="natural gas",VLOOKUP(D8063,'Cross-Page Data'!$I$4:$J$13,2,FALSE),IF(J8063="solar",VLOOKUP('Form 923'!D8063,'Cross-Page Data'!$I$14:$J$117,2,FALSE),J8063))</f>
        <v>wind</v>
      </c>
      <c r="J8063" t="str">
        <f>VLOOKUP(E8063,'Cross-Page Data'!$D$4:$F$48,3,FALSE)</f>
        <v>wind</v>
      </c>
      <c r="K8063" t="b">
        <f t="shared" si="125"/>
        <v>1</v>
      </c>
    </row>
    <row r="8064" spans="1:11">
      <c r="A8064" s="120">
        <v>56360</v>
      </c>
      <c r="B8064" s="121" t="s">
        <v>201</v>
      </c>
      <c r="C8064" s="121" t="s">
        <v>202</v>
      </c>
      <c r="D8064" s="121" t="s">
        <v>128</v>
      </c>
      <c r="E8064" s="121" t="s">
        <v>180</v>
      </c>
      <c r="F8064" s="122">
        <v>873810</v>
      </c>
      <c r="G8064" s="122">
        <v>98159</v>
      </c>
      <c r="H8064" s="120">
        <v>2019</v>
      </c>
      <c r="I8064" t="str">
        <f>IF(J8064="natural gas",VLOOKUP(D8064,'Cross-Page Data'!$I$4:$J$13,2,FALSE),IF(J8064="solar",VLOOKUP('Form 923'!D8064,'Cross-Page Data'!$I$14:$J$117,2,FALSE),J8064))</f>
        <v>wind</v>
      </c>
      <c r="J8064" t="str">
        <f>VLOOKUP(E8064,'Cross-Page Data'!$D$4:$F$48,3,FALSE)</f>
        <v>wind</v>
      </c>
      <c r="K8064" t="b">
        <f t="shared" si="125"/>
        <v>1</v>
      </c>
    </row>
    <row r="8065" spans="1:11">
      <c r="A8065" s="120">
        <v>56361</v>
      </c>
      <c r="B8065" s="121" t="s">
        <v>201</v>
      </c>
      <c r="C8065" s="121" t="s">
        <v>206</v>
      </c>
      <c r="D8065" s="121" t="s">
        <v>128</v>
      </c>
      <c r="E8065" s="121" t="s">
        <v>180</v>
      </c>
      <c r="F8065" s="122">
        <v>3976195</v>
      </c>
      <c r="G8065" s="122">
        <v>446663</v>
      </c>
      <c r="H8065" s="120">
        <v>2019</v>
      </c>
      <c r="I8065" t="str">
        <f>IF(J8065="natural gas",VLOOKUP(D8065,'Cross-Page Data'!$I$4:$J$13,2,FALSE),IF(J8065="solar",VLOOKUP('Form 923'!D8065,'Cross-Page Data'!$I$14:$J$117,2,FALSE),J8065))</f>
        <v>wind</v>
      </c>
      <c r="J8065" t="str">
        <f>VLOOKUP(E8065,'Cross-Page Data'!$D$4:$F$48,3,FALSE)</f>
        <v>wind</v>
      </c>
      <c r="K8065" t="b">
        <f t="shared" si="125"/>
        <v>1</v>
      </c>
    </row>
    <row r="8066" spans="1:11">
      <c r="A8066" s="120">
        <v>56362</v>
      </c>
      <c r="B8066" s="121" t="s">
        <v>201</v>
      </c>
      <c r="C8066" s="121" t="s">
        <v>206</v>
      </c>
      <c r="D8066" s="121" t="s">
        <v>128</v>
      </c>
      <c r="E8066" s="121" t="s">
        <v>180</v>
      </c>
      <c r="F8066" s="122">
        <v>3398144</v>
      </c>
      <c r="G8066" s="122">
        <v>381728</v>
      </c>
      <c r="H8066" s="120">
        <v>2019</v>
      </c>
      <c r="I8066" t="str">
        <f>IF(J8066="natural gas",VLOOKUP(D8066,'Cross-Page Data'!$I$4:$J$13,2,FALSE),IF(J8066="solar",VLOOKUP('Form 923'!D8066,'Cross-Page Data'!$I$14:$J$117,2,FALSE),J8066))</f>
        <v>wind</v>
      </c>
      <c r="J8066" t="str">
        <f>VLOOKUP(E8066,'Cross-Page Data'!$D$4:$F$48,3,FALSE)</f>
        <v>wind</v>
      </c>
      <c r="K8066" t="b">
        <f t="shared" si="125"/>
        <v>1</v>
      </c>
    </row>
    <row r="8067" spans="1:11">
      <c r="A8067" s="120">
        <v>56363</v>
      </c>
      <c r="B8067" s="121" t="s">
        <v>201</v>
      </c>
      <c r="C8067" s="121" t="s">
        <v>202</v>
      </c>
      <c r="D8067" s="121" t="s">
        <v>79</v>
      </c>
      <c r="E8067" s="121" t="s">
        <v>70</v>
      </c>
      <c r="F8067" s="122">
        <v>0</v>
      </c>
      <c r="G8067" s="122">
        <v>0</v>
      </c>
      <c r="H8067" s="120">
        <v>2019</v>
      </c>
      <c r="I8067" t="str">
        <f>IF(J8067="natural gas",VLOOKUP(D8067,'Cross-Page Data'!$I$4:$J$13,2,FALSE),IF(J8067="solar",VLOOKUP('Form 923'!D8067,'Cross-Page Data'!$I$14:$J$117,2,FALSE),J8067))</f>
        <v>heavy or residual fuel oil</v>
      </c>
      <c r="J8067" t="str">
        <f>VLOOKUP(E8067,'Cross-Page Data'!$D$4:$F$48,3,FALSE)</f>
        <v>heavy or residual fuel oil</v>
      </c>
      <c r="K8067" t="b">
        <f t="shared" si="125"/>
        <v>1</v>
      </c>
    </row>
    <row r="8068" spans="1:11">
      <c r="A8068" s="120">
        <v>56364</v>
      </c>
      <c r="B8068" s="121" t="s">
        <v>201</v>
      </c>
      <c r="C8068" s="121" t="s">
        <v>202</v>
      </c>
      <c r="D8068" s="121" t="s">
        <v>79</v>
      </c>
      <c r="E8068" s="121" t="s">
        <v>70</v>
      </c>
      <c r="F8068" s="122">
        <v>0</v>
      </c>
      <c r="G8068" s="122">
        <v>0</v>
      </c>
      <c r="H8068" s="120">
        <v>2019</v>
      </c>
      <c r="I8068" t="str">
        <f>IF(J8068="natural gas",VLOOKUP(D8068,'Cross-Page Data'!$I$4:$J$13,2,FALSE),IF(J8068="solar",VLOOKUP('Form 923'!D8068,'Cross-Page Data'!$I$14:$J$117,2,FALSE),J8068))</f>
        <v>heavy or residual fuel oil</v>
      </c>
      <c r="J8068" t="str">
        <f>VLOOKUP(E8068,'Cross-Page Data'!$D$4:$F$48,3,FALSE)</f>
        <v>heavy or residual fuel oil</v>
      </c>
      <c r="K8068" t="b">
        <f t="shared" si="125"/>
        <v>1</v>
      </c>
    </row>
    <row r="8069" spans="1:11">
      <c r="A8069" s="120">
        <v>56365</v>
      </c>
      <c r="B8069" s="121" t="s">
        <v>201</v>
      </c>
      <c r="C8069" s="121" t="s">
        <v>202</v>
      </c>
      <c r="D8069" s="121" t="s">
        <v>79</v>
      </c>
      <c r="E8069" s="121" t="s">
        <v>70</v>
      </c>
      <c r="F8069" s="122">
        <v>1150</v>
      </c>
      <c r="G8069" s="122">
        <v>82</v>
      </c>
      <c r="H8069" s="120">
        <v>2019</v>
      </c>
      <c r="I8069" t="str">
        <f>IF(J8069="natural gas",VLOOKUP(D8069,'Cross-Page Data'!$I$4:$J$13,2,FALSE),IF(J8069="solar",VLOOKUP('Form 923'!D8069,'Cross-Page Data'!$I$14:$J$117,2,FALSE),J8069))</f>
        <v>heavy or residual fuel oil</v>
      </c>
      <c r="J8069" t="str">
        <f>VLOOKUP(E8069,'Cross-Page Data'!$D$4:$F$48,3,FALSE)</f>
        <v>heavy or residual fuel oil</v>
      </c>
      <c r="K8069" t="b">
        <f t="shared" si="125"/>
        <v>1</v>
      </c>
    </row>
    <row r="8070" spans="1:11">
      <c r="A8070" s="120">
        <v>56367</v>
      </c>
      <c r="B8070" s="121" t="s">
        <v>201</v>
      </c>
      <c r="C8070" s="121" t="s">
        <v>202</v>
      </c>
      <c r="D8070" s="121" t="s">
        <v>79</v>
      </c>
      <c r="E8070" s="121" t="s">
        <v>70</v>
      </c>
      <c r="F8070" s="122">
        <v>2944</v>
      </c>
      <c r="G8070" s="122">
        <v>292</v>
      </c>
      <c r="H8070" s="120">
        <v>2019</v>
      </c>
      <c r="I8070" t="str">
        <f>IF(J8070="natural gas",VLOOKUP(D8070,'Cross-Page Data'!$I$4:$J$13,2,FALSE),IF(J8070="solar",VLOOKUP('Form 923'!D8070,'Cross-Page Data'!$I$14:$J$117,2,FALSE),J8070))</f>
        <v>heavy or residual fuel oil</v>
      </c>
      <c r="J8070" t="str">
        <f>VLOOKUP(E8070,'Cross-Page Data'!$D$4:$F$48,3,FALSE)</f>
        <v>heavy or residual fuel oil</v>
      </c>
      <c r="K8070" t="b">
        <f t="shared" si="125"/>
        <v>1</v>
      </c>
    </row>
    <row r="8071" spans="1:11">
      <c r="A8071" s="120">
        <v>56368</v>
      </c>
      <c r="B8071" s="121" t="s">
        <v>201</v>
      </c>
      <c r="C8071" s="121" t="s">
        <v>202</v>
      </c>
      <c r="D8071" s="121" t="s">
        <v>79</v>
      </c>
      <c r="E8071" s="121" t="s">
        <v>70</v>
      </c>
      <c r="F8071" s="122">
        <v>60</v>
      </c>
      <c r="G8071" s="122">
        <v>5</v>
      </c>
      <c r="H8071" s="120">
        <v>2019</v>
      </c>
      <c r="I8071" t="str">
        <f>IF(J8071="natural gas",VLOOKUP(D8071,'Cross-Page Data'!$I$4:$J$13,2,FALSE),IF(J8071="solar",VLOOKUP('Form 923'!D8071,'Cross-Page Data'!$I$14:$J$117,2,FALSE),J8071))</f>
        <v>heavy or residual fuel oil</v>
      </c>
      <c r="J8071" t="str">
        <f>VLOOKUP(E8071,'Cross-Page Data'!$D$4:$F$48,3,FALSE)</f>
        <v>heavy or residual fuel oil</v>
      </c>
      <c r="K8071" t="b">
        <f t="shared" ref="K8071:K8134" si="126">IF(AND($N$6=FALSE,OR(C8071="Commercial NAICS Cogen",C8071="Industrial NAICS Cogen",C8071="NAICS-22 Cogen")),FALSE,IF(AND($N$7=FALSE,OR(C8071="Commercial NAICS Cogen",C8071="Commercial NAICS Non-Cogen",C8071="industrial NAICS Cogen",C8071="industrial NAICS non-cogen")),FALSE,TRUE))</f>
        <v>1</v>
      </c>
    </row>
    <row r="8072" spans="1:11">
      <c r="A8072" s="120">
        <v>56369</v>
      </c>
      <c r="B8072" s="121" t="s">
        <v>201</v>
      </c>
      <c r="C8072" s="121" t="s">
        <v>206</v>
      </c>
      <c r="D8072" s="121" t="s">
        <v>128</v>
      </c>
      <c r="E8072" s="121" t="s">
        <v>180</v>
      </c>
      <c r="F8072" s="122">
        <v>796355</v>
      </c>
      <c r="G8072" s="122">
        <v>89458</v>
      </c>
      <c r="H8072" s="120">
        <v>2019</v>
      </c>
      <c r="I8072" t="str">
        <f>IF(J8072="natural gas",VLOOKUP(D8072,'Cross-Page Data'!$I$4:$J$13,2,FALSE),IF(J8072="solar",VLOOKUP('Form 923'!D8072,'Cross-Page Data'!$I$14:$J$117,2,FALSE),J8072))</f>
        <v>wind</v>
      </c>
      <c r="J8072" t="str">
        <f>VLOOKUP(E8072,'Cross-Page Data'!$D$4:$F$48,3,FALSE)</f>
        <v>wind</v>
      </c>
      <c r="K8072" t="b">
        <f t="shared" si="126"/>
        <v>1</v>
      </c>
    </row>
    <row r="8073" spans="1:11">
      <c r="A8073" s="120">
        <v>56371</v>
      </c>
      <c r="B8073" s="121" t="s">
        <v>201</v>
      </c>
      <c r="C8073" s="121" t="s">
        <v>206</v>
      </c>
      <c r="D8073" s="121" t="s">
        <v>128</v>
      </c>
      <c r="E8073" s="121" t="s">
        <v>180</v>
      </c>
      <c r="F8073" s="122">
        <v>6300372</v>
      </c>
      <c r="G8073" s="122">
        <v>707748</v>
      </c>
      <c r="H8073" s="120">
        <v>2019</v>
      </c>
      <c r="I8073" t="str">
        <f>IF(J8073="natural gas",VLOOKUP(D8073,'Cross-Page Data'!$I$4:$J$13,2,FALSE),IF(J8073="solar",VLOOKUP('Form 923'!D8073,'Cross-Page Data'!$I$14:$J$117,2,FALSE),J8073))</f>
        <v>wind</v>
      </c>
      <c r="J8073" t="str">
        <f>VLOOKUP(E8073,'Cross-Page Data'!$D$4:$F$48,3,FALSE)</f>
        <v>wind</v>
      </c>
      <c r="K8073" t="b">
        <f t="shared" si="126"/>
        <v>1</v>
      </c>
    </row>
    <row r="8074" spans="1:11">
      <c r="A8074" s="120">
        <v>56372</v>
      </c>
      <c r="B8074" s="121" t="s">
        <v>201</v>
      </c>
      <c r="C8074" s="121" t="s">
        <v>206</v>
      </c>
      <c r="D8074" s="121" t="s">
        <v>128</v>
      </c>
      <c r="E8074" s="121" t="s">
        <v>180</v>
      </c>
      <c r="F8074" s="122">
        <v>1939533</v>
      </c>
      <c r="G8074" s="122">
        <v>217876</v>
      </c>
      <c r="H8074" s="120">
        <v>2019</v>
      </c>
      <c r="I8074" t="str">
        <f>IF(J8074="natural gas",VLOOKUP(D8074,'Cross-Page Data'!$I$4:$J$13,2,FALSE),IF(J8074="solar",VLOOKUP('Form 923'!D8074,'Cross-Page Data'!$I$14:$J$117,2,FALSE),J8074))</f>
        <v>wind</v>
      </c>
      <c r="J8074" t="str">
        <f>VLOOKUP(E8074,'Cross-Page Data'!$D$4:$F$48,3,FALSE)</f>
        <v>wind</v>
      </c>
      <c r="K8074" t="b">
        <f t="shared" si="126"/>
        <v>1</v>
      </c>
    </row>
    <row r="8075" spans="1:11">
      <c r="A8075" s="120">
        <v>56374</v>
      </c>
      <c r="B8075" s="121" t="s">
        <v>205</v>
      </c>
      <c r="C8075" s="121" t="s">
        <v>202</v>
      </c>
      <c r="D8075" s="121" t="s">
        <v>73</v>
      </c>
      <c r="E8075" s="121" t="s">
        <v>38</v>
      </c>
      <c r="F8075" s="122">
        <v>318260</v>
      </c>
      <c r="G8075" s="122">
        <v>27532</v>
      </c>
      <c r="H8075" s="120">
        <v>2019</v>
      </c>
      <c r="I8075" t="str">
        <f>IF(J8075="natural gas",VLOOKUP(D8075,'Cross-Page Data'!$I$4:$J$13,2,FALSE),IF(J8075="solar",VLOOKUP('Form 923'!D8075,'Cross-Page Data'!$I$14:$J$117,2,FALSE),J8075))</f>
        <v>natural gas peaker</v>
      </c>
      <c r="J8075" t="str">
        <f>VLOOKUP(E8075,'Cross-Page Data'!$D$4:$F$48,3,FALSE)</f>
        <v>natural gas</v>
      </c>
      <c r="K8075" t="b">
        <f t="shared" si="126"/>
        <v>1</v>
      </c>
    </row>
    <row r="8076" spans="1:11">
      <c r="A8076" s="120">
        <v>56374</v>
      </c>
      <c r="B8076" s="121" t="s">
        <v>205</v>
      </c>
      <c r="C8076" s="121" t="s">
        <v>202</v>
      </c>
      <c r="D8076" s="121" t="s">
        <v>79</v>
      </c>
      <c r="E8076" s="121" t="s">
        <v>70</v>
      </c>
      <c r="F8076" s="122">
        <v>195</v>
      </c>
      <c r="G8076" s="122">
        <v>23</v>
      </c>
      <c r="H8076" s="120">
        <v>2019</v>
      </c>
      <c r="I8076" t="str">
        <f>IF(J8076="natural gas",VLOOKUP(D8076,'Cross-Page Data'!$I$4:$J$13,2,FALSE),IF(J8076="solar",VLOOKUP('Form 923'!D8076,'Cross-Page Data'!$I$14:$J$117,2,FALSE),J8076))</f>
        <v>heavy or residual fuel oil</v>
      </c>
      <c r="J8076" t="str">
        <f>VLOOKUP(E8076,'Cross-Page Data'!$D$4:$F$48,3,FALSE)</f>
        <v>heavy or residual fuel oil</v>
      </c>
      <c r="K8076" t="b">
        <f t="shared" si="126"/>
        <v>1</v>
      </c>
    </row>
    <row r="8077" spans="1:11">
      <c r="A8077" s="120">
        <v>56376</v>
      </c>
      <c r="B8077" s="121" t="s">
        <v>201</v>
      </c>
      <c r="C8077" s="121" t="s">
        <v>202</v>
      </c>
      <c r="D8077" s="121" t="s">
        <v>128</v>
      </c>
      <c r="E8077" s="121" t="s">
        <v>180</v>
      </c>
      <c r="F8077" s="122">
        <v>23733</v>
      </c>
      <c r="G8077" s="122">
        <v>2666</v>
      </c>
      <c r="H8077" s="120">
        <v>2019</v>
      </c>
      <c r="I8077" t="str">
        <f>IF(J8077="natural gas",VLOOKUP(D8077,'Cross-Page Data'!$I$4:$J$13,2,FALSE),IF(J8077="solar",VLOOKUP('Form 923'!D8077,'Cross-Page Data'!$I$14:$J$117,2,FALSE),J8077))</f>
        <v>wind</v>
      </c>
      <c r="J8077" t="str">
        <f>VLOOKUP(E8077,'Cross-Page Data'!$D$4:$F$48,3,FALSE)</f>
        <v>wind</v>
      </c>
      <c r="K8077" t="b">
        <f t="shared" si="126"/>
        <v>1</v>
      </c>
    </row>
    <row r="8078" spans="1:11">
      <c r="A8078" s="120">
        <v>56377</v>
      </c>
      <c r="B8078" s="121" t="s">
        <v>201</v>
      </c>
      <c r="C8078" s="121" t="s">
        <v>206</v>
      </c>
      <c r="D8078" s="121" t="s">
        <v>128</v>
      </c>
      <c r="E8078" s="121" t="s">
        <v>180</v>
      </c>
      <c r="F8078" s="122">
        <v>3930787</v>
      </c>
      <c r="G8078" s="122">
        <v>441562</v>
      </c>
      <c r="H8078" s="120">
        <v>2019</v>
      </c>
      <c r="I8078" t="str">
        <f>IF(J8078="natural gas",VLOOKUP(D8078,'Cross-Page Data'!$I$4:$J$13,2,FALSE),IF(J8078="solar",VLOOKUP('Form 923'!D8078,'Cross-Page Data'!$I$14:$J$117,2,FALSE),J8078))</f>
        <v>wind</v>
      </c>
      <c r="J8078" t="str">
        <f>VLOOKUP(E8078,'Cross-Page Data'!$D$4:$F$48,3,FALSE)</f>
        <v>wind</v>
      </c>
      <c r="K8078" t="b">
        <f t="shared" si="126"/>
        <v>1</v>
      </c>
    </row>
    <row r="8079" spans="1:11">
      <c r="A8079" s="120">
        <v>56378</v>
      </c>
      <c r="B8079" s="121" t="s">
        <v>201</v>
      </c>
      <c r="C8079" s="121" t="s">
        <v>206</v>
      </c>
      <c r="D8079" s="121" t="s">
        <v>128</v>
      </c>
      <c r="E8079" s="121" t="s">
        <v>180</v>
      </c>
      <c r="F8079" s="122">
        <v>989199</v>
      </c>
      <c r="G8079" s="122">
        <v>111121</v>
      </c>
      <c r="H8079" s="120">
        <v>2019</v>
      </c>
      <c r="I8079" t="str">
        <f>IF(J8079="natural gas",VLOOKUP(D8079,'Cross-Page Data'!$I$4:$J$13,2,FALSE),IF(J8079="solar",VLOOKUP('Form 923'!D8079,'Cross-Page Data'!$I$14:$J$117,2,FALSE),J8079))</f>
        <v>wind</v>
      </c>
      <c r="J8079" t="str">
        <f>VLOOKUP(E8079,'Cross-Page Data'!$D$4:$F$48,3,FALSE)</f>
        <v>wind</v>
      </c>
      <c r="K8079" t="b">
        <f t="shared" si="126"/>
        <v>1</v>
      </c>
    </row>
    <row r="8080" spans="1:11">
      <c r="A8080" s="120">
        <v>56379</v>
      </c>
      <c r="B8080" s="121" t="s">
        <v>201</v>
      </c>
      <c r="C8080" s="121" t="s">
        <v>202</v>
      </c>
      <c r="D8080" s="121" t="s">
        <v>128</v>
      </c>
      <c r="E8080" s="121" t="s">
        <v>180</v>
      </c>
      <c r="F8080" s="122">
        <v>3071172</v>
      </c>
      <c r="G8080" s="122">
        <v>344998</v>
      </c>
      <c r="H8080" s="120">
        <v>2019</v>
      </c>
      <c r="I8080" t="str">
        <f>IF(J8080="natural gas",VLOOKUP(D8080,'Cross-Page Data'!$I$4:$J$13,2,FALSE),IF(J8080="solar",VLOOKUP('Form 923'!D8080,'Cross-Page Data'!$I$14:$J$117,2,FALSE),J8080))</f>
        <v>wind</v>
      </c>
      <c r="J8080" t="str">
        <f>VLOOKUP(E8080,'Cross-Page Data'!$D$4:$F$48,3,FALSE)</f>
        <v>wind</v>
      </c>
      <c r="K8080" t="b">
        <f t="shared" si="126"/>
        <v>1</v>
      </c>
    </row>
    <row r="8081" spans="1:11">
      <c r="A8081" s="120">
        <v>56380</v>
      </c>
      <c r="B8081" s="121" t="s">
        <v>201</v>
      </c>
      <c r="C8081" s="121" t="s">
        <v>202</v>
      </c>
      <c r="D8081" s="121" t="s">
        <v>128</v>
      </c>
      <c r="E8081" s="121" t="s">
        <v>180</v>
      </c>
      <c r="F8081" s="122">
        <v>2342283</v>
      </c>
      <c r="G8081" s="122">
        <v>263119</v>
      </c>
      <c r="H8081" s="120">
        <v>2019</v>
      </c>
      <c r="I8081" t="str">
        <f>IF(J8081="natural gas",VLOOKUP(D8081,'Cross-Page Data'!$I$4:$J$13,2,FALSE),IF(J8081="solar",VLOOKUP('Form 923'!D8081,'Cross-Page Data'!$I$14:$J$117,2,FALSE),J8081))</f>
        <v>wind</v>
      </c>
      <c r="J8081" t="str">
        <f>VLOOKUP(E8081,'Cross-Page Data'!$D$4:$F$48,3,FALSE)</f>
        <v>wind</v>
      </c>
      <c r="K8081" t="b">
        <f t="shared" si="126"/>
        <v>1</v>
      </c>
    </row>
    <row r="8082" spans="1:11">
      <c r="A8082" s="120">
        <v>56383</v>
      </c>
      <c r="B8082" s="121" t="s">
        <v>201</v>
      </c>
      <c r="C8082" s="121" t="s">
        <v>206</v>
      </c>
      <c r="D8082" s="121" t="s">
        <v>128</v>
      </c>
      <c r="E8082" s="121" t="s">
        <v>180</v>
      </c>
      <c r="F8082" s="122">
        <v>1407531</v>
      </c>
      <c r="G8082" s="122">
        <v>158114</v>
      </c>
      <c r="H8082" s="120">
        <v>2019</v>
      </c>
      <c r="I8082" t="str">
        <f>IF(J8082="natural gas",VLOOKUP(D8082,'Cross-Page Data'!$I$4:$J$13,2,FALSE),IF(J8082="solar",VLOOKUP('Form 923'!D8082,'Cross-Page Data'!$I$14:$J$117,2,FALSE),J8082))</f>
        <v>wind</v>
      </c>
      <c r="J8082" t="str">
        <f>VLOOKUP(E8082,'Cross-Page Data'!$D$4:$F$48,3,FALSE)</f>
        <v>wind</v>
      </c>
      <c r="K8082" t="b">
        <f t="shared" si="126"/>
        <v>1</v>
      </c>
    </row>
    <row r="8083" spans="1:11">
      <c r="A8083" s="120">
        <v>56386</v>
      </c>
      <c r="B8083" s="121" t="s">
        <v>201</v>
      </c>
      <c r="C8083" s="121" t="s">
        <v>202</v>
      </c>
      <c r="D8083" s="121" t="s">
        <v>128</v>
      </c>
      <c r="E8083" s="121" t="s">
        <v>180</v>
      </c>
      <c r="F8083" s="122">
        <v>594288</v>
      </c>
      <c r="G8083" s="122">
        <v>66759</v>
      </c>
      <c r="H8083" s="120">
        <v>2019</v>
      </c>
      <c r="I8083" t="str">
        <f>IF(J8083="natural gas",VLOOKUP(D8083,'Cross-Page Data'!$I$4:$J$13,2,FALSE),IF(J8083="solar",VLOOKUP('Form 923'!D8083,'Cross-Page Data'!$I$14:$J$117,2,FALSE),J8083))</f>
        <v>wind</v>
      </c>
      <c r="J8083" t="str">
        <f>VLOOKUP(E8083,'Cross-Page Data'!$D$4:$F$48,3,FALSE)</f>
        <v>wind</v>
      </c>
      <c r="K8083" t="b">
        <f t="shared" si="126"/>
        <v>1</v>
      </c>
    </row>
    <row r="8084" spans="1:11">
      <c r="A8084" s="120">
        <v>56391</v>
      </c>
      <c r="B8084" s="121" t="s">
        <v>201</v>
      </c>
      <c r="C8084" s="121" t="s">
        <v>202</v>
      </c>
      <c r="D8084" s="121" t="s">
        <v>128</v>
      </c>
      <c r="E8084" s="121" t="s">
        <v>180</v>
      </c>
      <c r="F8084" s="122">
        <v>2863017</v>
      </c>
      <c r="G8084" s="122">
        <v>321615</v>
      </c>
      <c r="H8084" s="120">
        <v>2019</v>
      </c>
      <c r="I8084" t="str">
        <f>IF(J8084="natural gas",VLOOKUP(D8084,'Cross-Page Data'!$I$4:$J$13,2,FALSE),IF(J8084="solar",VLOOKUP('Form 923'!D8084,'Cross-Page Data'!$I$14:$J$117,2,FALSE),J8084))</f>
        <v>wind</v>
      </c>
      <c r="J8084" t="str">
        <f>VLOOKUP(E8084,'Cross-Page Data'!$D$4:$F$48,3,FALSE)</f>
        <v>wind</v>
      </c>
      <c r="K8084" t="b">
        <f t="shared" si="126"/>
        <v>1</v>
      </c>
    </row>
    <row r="8085" spans="1:11">
      <c r="A8085" s="120">
        <v>56392</v>
      </c>
      <c r="B8085" s="121" t="s">
        <v>201</v>
      </c>
      <c r="C8085" s="121" t="s">
        <v>206</v>
      </c>
      <c r="D8085" s="121" t="s">
        <v>128</v>
      </c>
      <c r="E8085" s="121" t="s">
        <v>180</v>
      </c>
      <c r="F8085" s="122">
        <v>1307874</v>
      </c>
      <c r="G8085" s="122">
        <v>146919</v>
      </c>
      <c r="H8085" s="120">
        <v>2019</v>
      </c>
      <c r="I8085" t="str">
        <f>IF(J8085="natural gas",VLOOKUP(D8085,'Cross-Page Data'!$I$4:$J$13,2,FALSE),IF(J8085="solar",VLOOKUP('Form 923'!D8085,'Cross-Page Data'!$I$14:$J$117,2,FALSE),J8085))</f>
        <v>wind</v>
      </c>
      <c r="J8085" t="str">
        <f>VLOOKUP(E8085,'Cross-Page Data'!$D$4:$F$48,3,FALSE)</f>
        <v>wind</v>
      </c>
      <c r="K8085" t="b">
        <f t="shared" si="126"/>
        <v>1</v>
      </c>
    </row>
    <row r="8086" spans="1:11">
      <c r="A8086" s="120">
        <v>56394</v>
      </c>
      <c r="B8086" s="121" t="s">
        <v>201</v>
      </c>
      <c r="C8086" s="121" t="s">
        <v>206</v>
      </c>
      <c r="D8086" s="121" t="s">
        <v>128</v>
      </c>
      <c r="E8086" s="121" t="s">
        <v>180</v>
      </c>
      <c r="F8086" s="122">
        <v>2989132</v>
      </c>
      <c r="G8086" s="122">
        <v>335782</v>
      </c>
      <c r="H8086" s="120">
        <v>2019</v>
      </c>
      <c r="I8086" t="str">
        <f>IF(J8086="natural gas",VLOOKUP(D8086,'Cross-Page Data'!$I$4:$J$13,2,FALSE),IF(J8086="solar",VLOOKUP('Form 923'!D8086,'Cross-Page Data'!$I$14:$J$117,2,FALSE),J8086))</f>
        <v>wind</v>
      </c>
      <c r="J8086" t="str">
        <f>VLOOKUP(E8086,'Cross-Page Data'!$D$4:$F$48,3,FALSE)</f>
        <v>wind</v>
      </c>
      <c r="K8086" t="b">
        <f t="shared" si="126"/>
        <v>1</v>
      </c>
    </row>
    <row r="8087" spans="1:11">
      <c r="A8087" s="120">
        <v>56395</v>
      </c>
      <c r="B8087" s="121" t="s">
        <v>201</v>
      </c>
      <c r="C8087" s="121" t="s">
        <v>206</v>
      </c>
      <c r="D8087" s="121" t="s">
        <v>128</v>
      </c>
      <c r="E8087" s="121" t="s">
        <v>180</v>
      </c>
      <c r="F8087" s="122">
        <v>4559231</v>
      </c>
      <c r="G8087" s="122">
        <v>512158</v>
      </c>
      <c r="H8087" s="120">
        <v>2019</v>
      </c>
      <c r="I8087" t="str">
        <f>IF(J8087="natural gas",VLOOKUP(D8087,'Cross-Page Data'!$I$4:$J$13,2,FALSE),IF(J8087="solar",VLOOKUP('Form 923'!D8087,'Cross-Page Data'!$I$14:$J$117,2,FALSE),J8087))</f>
        <v>wind</v>
      </c>
      <c r="J8087" t="str">
        <f>VLOOKUP(E8087,'Cross-Page Data'!$D$4:$F$48,3,FALSE)</f>
        <v>wind</v>
      </c>
      <c r="K8087" t="b">
        <f t="shared" si="126"/>
        <v>1</v>
      </c>
    </row>
    <row r="8088" spans="1:11">
      <c r="A8088" s="120">
        <v>56397</v>
      </c>
      <c r="B8088" s="121" t="s">
        <v>201</v>
      </c>
      <c r="C8088" s="121" t="s">
        <v>206</v>
      </c>
      <c r="D8088" s="121" t="s">
        <v>73</v>
      </c>
      <c r="E8088" s="121" t="s">
        <v>38</v>
      </c>
      <c r="F8088" s="122">
        <v>193859</v>
      </c>
      <c r="G8088" s="122">
        <v>19446</v>
      </c>
      <c r="H8088" s="120">
        <v>2019</v>
      </c>
      <c r="I8088" t="str">
        <f>IF(J8088="natural gas",VLOOKUP(D8088,'Cross-Page Data'!$I$4:$J$13,2,FALSE),IF(J8088="solar",VLOOKUP('Form 923'!D8088,'Cross-Page Data'!$I$14:$J$117,2,FALSE),J8088))</f>
        <v>natural gas peaker</v>
      </c>
      <c r="J8088" t="str">
        <f>VLOOKUP(E8088,'Cross-Page Data'!$D$4:$F$48,3,FALSE)</f>
        <v>natural gas</v>
      </c>
      <c r="K8088" t="b">
        <f t="shared" si="126"/>
        <v>1</v>
      </c>
    </row>
    <row r="8089" spans="1:11">
      <c r="A8089" s="120">
        <v>56399</v>
      </c>
      <c r="B8089" s="121" t="s">
        <v>201</v>
      </c>
      <c r="C8089" s="121" t="s">
        <v>206</v>
      </c>
      <c r="D8089" s="121" t="s">
        <v>128</v>
      </c>
      <c r="E8089" s="121" t="s">
        <v>180</v>
      </c>
      <c r="F8089" s="122">
        <v>592150</v>
      </c>
      <c r="G8089" s="122">
        <v>66519</v>
      </c>
      <c r="H8089" s="120">
        <v>2019</v>
      </c>
      <c r="I8089" t="str">
        <f>IF(J8089="natural gas",VLOOKUP(D8089,'Cross-Page Data'!$I$4:$J$13,2,FALSE),IF(J8089="solar",VLOOKUP('Form 923'!D8089,'Cross-Page Data'!$I$14:$J$117,2,FALSE),J8089))</f>
        <v>wind</v>
      </c>
      <c r="J8089" t="str">
        <f>VLOOKUP(E8089,'Cross-Page Data'!$D$4:$F$48,3,FALSE)</f>
        <v>wind</v>
      </c>
      <c r="K8089" t="b">
        <f t="shared" si="126"/>
        <v>1</v>
      </c>
    </row>
    <row r="8090" spans="1:11">
      <c r="A8090" s="120">
        <v>56400</v>
      </c>
      <c r="B8090" s="121" t="s">
        <v>201</v>
      </c>
      <c r="C8090" s="121" t="s">
        <v>202</v>
      </c>
      <c r="D8090" s="121" t="s">
        <v>39</v>
      </c>
      <c r="E8090" s="121" t="s">
        <v>70</v>
      </c>
      <c r="F8090" s="122">
        <v>0</v>
      </c>
      <c r="G8090" s="122">
        <v>0</v>
      </c>
      <c r="H8090" s="120">
        <v>2019</v>
      </c>
      <c r="I8090" t="str">
        <f>IF(J8090="natural gas",VLOOKUP(D8090,'Cross-Page Data'!$I$4:$J$13,2,FALSE),IF(J8090="solar",VLOOKUP('Form 923'!D8090,'Cross-Page Data'!$I$14:$J$117,2,FALSE),J8090))</f>
        <v>heavy or residual fuel oil</v>
      </c>
      <c r="J8090" t="str">
        <f>VLOOKUP(E8090,'Cross-Page Data'!$D$4:$F$48,3,FALSE)</f>
        <v>heavy or residual fuel oil</v>
      </c>
      <c r="K8090" t="b">
        <f t="shared" si="126"/>
        <v>1</v>
      </c>
    </row>
    <row r="8091" spans="1:11">
      <c r="A8091" s="120">
        <v>56400</v>
      </c>
      <c r="B8091" s="121" t="s">
        <v>201</v>
      </c>
      <c r="C8091" s="121" t="s">
        <v>202</v>
      </c>
      <c r="D8091" s="121" t="s">
        <v>39</v>
      </c>
      <c r="E8091" s="121" t="s">
        <v>38</v>
      </c>
      <c r="F8091" s="122">
        <v>573167</v>
      </c>
      <c r="G8091" s="122">
        <v>699526</v>
      </c>
      <c r="H8091" s="120">
        <v>2019</v>
      </c>
      <c r="I8091" t="str">
        <f>IF(J8091="natural gas",VLOOKUP(D8091,'Cross-Page Data'!$I$4:$J$13,2,FALSE),IF(J8091="solar",VLOOKUP('Form 923'!D8091,'Cross-Page Data'!$I$14:$J$117,2,FALSE),J8091))</f>
        <v>natural gas nonpeaker - preexisting nonretiring</v>
      </c>
      <c r="J8091" t="str">
        <f>VLOOKUP(E8091,'Cross-Page Data'!$D$4:$F$48,3,FALSE)</f>
        <v>natural gas</v>
      </c>
      <c r="K8091" t="b">
        <f t="shared" si="126"/>
        <v>1</v>
      </c>
    </row>
    <row r="8092" spans="1:11">
      <c r="A8092" s="120">
        <v>56400</v>
      </c>
      <c r="B8092" s="121" t="s">
        <v>201</v>
      </c>
      <c r="C8092" s="121" t="s">
        <v>202</v>
      </c>
      <c r="D8092" s="121" t="s">
        <v>61</v>
      </c>
      <c r="E8092" s="121" t="s">
        <v>70</v>
      </c>
      <c r="F8092" s="122">
        <v>0</v>
      </c>
      <c r="G8092" s="122">
        <v>0</v>
      </c>
      <c r="H8092" s="120">
        <v>2019</v>
      </c>
      <c r="I8092" t="str">
        <f>IF(J8092="natural gas",VLOOKUP(D8092,'Cross-Page Data'!$I$4:$J$13,2,FALSE),IF(J8092="solar",VLOOKUP('Form 923'!D8092,'Cross-Page Data'!$I$14:$J$117,2,FALSE),J8092))</f>
        <v>heavy or residual fuel oil</v>
      </c>
      <c r="J8092" t="str">
        <f>VLOOKUP(E8092,'Cross-Page Data'!$D$4:$F$48,3,FALSE)</f>
        <v>heavy or residual fuel oil</v>
      </c>
      <c r="K8092" t="b">
        <f t="shared" si="126"/>
        <v>1</v>
      </c>
    </row>
    <row r="8093" spans="1:11">
      <c r="A8093" s="120">
        <v>56400</v>
      </c>
      <c r="B8093" s="121" t="s">
        <v>201</v>
      </c>
      <c r="C8093" s="121" t="s">
        <v>202</v>
      </c>
      <c r="D8093" s="121" t="s">
        <v>61</v>
      </c>
      <c r="E8093" s="121" t="s">
        <v>38</v>
      </c>
      <c r="F8093" s="122">
        <v>12371412</v>
      </c>
      <c r="G8093" s="122">
        <v>1088219</v>
      </c>
      <c r="H8093" s="120">
        <v>2019</v>
      </c>
      <c r="I8093" t="str">
        <f>IF(J8093="natural gas",VLOOKUP(D8093,'Cross-Page Data'!$I$4:$J$13,2,FALSE),IF(J8093="solar",VLOOKUP('Form 923'!D8093,'Cross-Page Data'!$I$14:$J$117,2,FALSE),J8093))</f>
        <v>natural gas nonpeaker - preexisting nonretiring</v>
      </c>
      <c r="J8093" t="str">
        <f>VLOOKUP(E8093,'Cross-Page Data'!$D$4:$F$48,3,FALSE)</f>
        <v>natural gas</v>
      </c>
      <c r="K8093" t="b">
        <f t="shared" si="126"/>
        <v>1</v>
      </c>
    </row>
    <row r="8094" spans="1:11">
      <c r="A8094" s="120">
        <v>56404</v>
      </c>
      <c r="B8094" s="121" t="s">
        <v>201</v>
      </c>
      <c r="C8094" s="121" t="s">
        <v>202</v>
      </c>
      <c r="D8094" s="121" t="s">
        <v>79</v>
      </c>
      <c r="E8094" s="121" t="s">
        <v>90</v>
      </c>
      <c r="F8094" s="122">
        <v>111089</v>
      </c>
      <c r="G8094" s="122">
        <v>10176</v>
      </c>
      <c r="H8094" s="120">
        <v>2019</v>
      </c>
      <c r="I8094" t="str">
        <f>IF(J8094="natural gas",VLOOKUP(D8094,'Cross-Page Data'!$I$4:$J$13,2,FALSE),IF(J8094="solar",VLOOKUP('Form 923'!D8094,'Cross-Page Data'!$I$14:$J$117,2,FALSE),J8094))</f>
        <v>biomass</v>
      </c>
      <c r="J8094" t="str">
        <f>VLOOKUP(E8094,'Cross-Page Data'!$D$4:$F$48,3,FALSE)</f>
        <v>biomass</v>
      </c>
      <c r="K8094" t="b">
        <f t="shared" si="126"/>
        <v>1</v>
      </c>
    </row>
    <row r="8095" spans="1:11">
      <c r="A8095" s="120">
        <v>56405</v>
      </c>
      <c r="B8095" s="121" t="s">
        <v>201</v>
      </c>
      <c r="C8095" s="121" t="s">
        <v>206</v>
      </c>
      <c r="D8095" s="121" t="s">
        <v>68</v>
      </c>
      <c r="E8095" s="121" t="s">
        <v>38</v>
      </c>
      <c r="F8095" s="122">
        <v>29088</v>
      </c>
      <c r="G8095" s="122">
        <v>2307</v>
      </c>
      <c r="H8095" s="120">
        <v>2019</v>
      </c>
      <c r="I8095" t="str">
        <f>IF(J8095="natural gas",VLOOKUP(D8095,'Cross-Page Data'!$I$4:$J$13,2,FALSE),IF(J8095="solar",VLOOKUP('Form 923'!D8095,'Cross-Page Data'!$I$14:$J$117,2,FALSE),J8095))</f>
        <v>natural gas nonpeaker - preexisting retiring</v>
      </c>
      <c r="J8095" t="str">
        <f>VLOOKUP(E8095,'Cross-Page Data'!$D$4:$F$48,3,FALSE)</f>
        <v>natural gas</v>
      </c>
      <c r="K8095" t="b">
        <f t="shared" si="126"/>
        <v>1</v>
      </c>
    </row>
    <row r="8096" spans="1:11">
      <c r="A8096" s="120">
        <v>56405</v>
      </c>
      <c r="B8096" s="121" t="s">
        <v>201</v>
      </c>
      <c r="C8096" s="121" t="s">
        <v>206</v>
      </c>
      <c r="D8096" s="121" t="s">
        <v>68</v>
      </c>
      <c r="E8096" s="121" t="s">
        <v>92</v>
      </c>
      <c r="F8096" s="122">
        <v>981367</v>
      </c>
      <c r="G8096" s="122">
        <v>110241</v>
      </c>
      <c r="H8096" s="120">
        <v>2019</v>
      </c>
      <c r="I8096" t="str">
        <f>IF(J8096="natural gas",VLOOKUP(D8096,'Cross-Page Data'!$I$4:$J$13,2,FALSE),IF(J8096="solar",VLOOKUP('Form 923'!D8096,'Cross-Page Data'!$I$14:$J$117,2,FALSE),J8096))</f>
        <v>solar thermal</v>
      </c>
      <c r="J8096" t="str">
        <f>VLOOKUP(E8096,'Cross-Page Data'!$D$4:$F$48,3,FALSE)</f>
        <v>solar</v>
      </c>
      <c r="K8096" t="b">
        <f t="shared" si="126"/>
        <v>1</v>
      </c>
    </row>
    <row r="8097" spans="1:11">
      <c r="A8097" s="120">
        <v>56406</v>
      </c>
      <c r="B8097" s="121" t="s">
        <v>205</v>
      </c>
      <c r="C8097" s="121" t="s">
        <v>209</v>
      </c>
      <c r="D8097" s="121" t="s">
        <v>68</v>
      </c>
      <c r="E8097" s="121" t="s">
        <v>176</v>
      </c>
      <c r="F8097" s="122">
        <v>746695</v>
      </c>
      <c r="G8097" s="122">
        <v>164459</v>
      </c>
      <c r="H8097" s="120">
        <v>2019</v>
      </c>
      <c r="I8097" t="str">
        <f>IF(J8097="natural gas",VLOOKUP(D8097,'Cross-Page Data'!$I$4:$J$13,2,FALSE),IF(J8097="solar",VLOOKUP('Form 923'!D8097,'Cross-Page Data'!$I$14:$J$117,2,FALSE),J8097))</f>
        <v>biomass</v>
      </c>
      <c r="J8097" t="str">
        <f>VLOOKUP(E8097,'Cross-Page Data'!$D$4:$F$48,3,FALSE)</f>
        <v>biomass</v>
      </c>
      <c r="K8097" t="b">
        <f t="shared" si="126"/>
        <v>0</v>
      </c>
    </row>
    <row r="8098" spans="1:11">
      <c r="A8098" s="120">
        <v>56407</v>
      </c>
      <c r="B8098" s="121" t="s">
        <v>201</v>
      </c>
      <c r="C8098" s="121" t="s">
        <v>202</v>
      </c>
      <c r="D8098" s="121" t="s">
        <v>39</v>
      </c>
      <c r="E8098" s="121" t="s">
        <v>70</v>
      </c>
      <c r="F8098" s="122">
        <v>0</v>
      </c>
      <c r="G8098" s="122">
        <v>6240.144</v>
      </c>
      <c r="H8098" s="120">
        <v>2019</v>
      </c>
      <c r="I8098" t="str">
        <f>IF(J8098="natural gas",VLOOKUP(D8098,'Cross-Page Data'!$I$4:$J$13,2,FALSE),IF(J8098="solar",VLOOKUP('Form 923'!D8098,'Cross-Page Data'!$I$14:$J$117,2,FALSE),J8098))</f>
        <v>heavy or residual fuel oil</v>
      </c>
      <c r="J8098" t="str">
        <f>VLOOKUP(E8098,'Cross-Page Data'!$D$4:$F$48,3,FALSE)</f>
        <v>heavy or residual fuel oil</v>
      </c>
      <c r="K8098" t="b">
        <f t="shared" si="126"/>
        <v>1</v>
      </c>
    </row>
    <row r="8099" spans="1:11">
      <c r="A8099" s="120">
        <v>56407</v>
      </c>
      <c r="B8099" s="121" t="s">
        <v>201</v>
      </c>
      <c r="C8099" s="121" t="s">
        <v>202</v>
      </c>
      <c r="D8099" s="121" t="s">
        <v>39</v>
      </c>
      <c r="E8099" s="121" t="s">
        <v>38</v>
      </c>
      <c r="F8099" s="122">
        <v>0</v>
      </c>
      <c r="G8099" s="122">
        <v>7761153.9</v>
      </c>
      <c r="H8099" s="120">
        <v>2019</v>
      </c>
      <c r="I8099" t="str">
        <f>IF(J8099="natural gas",VLOOKUP(D8099,'Cross-Page Data'!$I$4:$J$13,2,FALSE),IF(J8099="solar",VLOOKUP('Form 923'!D8099,'Cross-Page Data'!$I$14:$J$117,2,FALSE),J8099))</f>
        <v>natural gas nonpeaker - preexisting nonretiring</v>
      </c>
      <c r="J8099" t="str">
        <f>VLOOKUP(E8099,'Cross-Page Data'!$D$4:$F$48,3,FALSE)</f>
        <v>natural gas</v>
      </c>
      <c r="K8099" t="b">
        <f t="shared" si="126"/>
        <v>1</v>
      </c>
    </row>
    <row r="8100" spans="1:11">
      <c r="A8100" s="120">
        <v>56407</v>
      </c>
      <c r="B8100" s="121" t="s">
        <v>201</v>
      </c>
      <c r="C8100" s="121" t="s">
        <v>202</v>
      </c>
      <c r="D8100" s="121" t="s">
        <v>61</v>
      </c>
      <c r="E8100" s="121" t="s">
        <v>70</v>
      </c>
      <c r="F8100" s="122">
        <v>118312</v>
      </c>
      <c r="G8100" s="122">
        <v>10867.884</v>
      </c>
      <c r="H8100" s="120">
        <v>2019</v>
      </c>
      <c r="I8100" t="str">
        <f>IF(J8100="natural gas",VLOOKUP(D8100,'Cross-Page Data'!$I$4:$J$13,2,FALSE),IF(J8100="solar",VLOOKUP('Form 923'!D8100,'Cross-Page Data'!$I$14:$J$117,2,FALSE),J8100))</f>
        <v>heavy or residual fuel oil</v>
      </c>
      <c r="J8100" t="str">
        <f>VLOOKUP(E8100,'Cross-Page Data'!$D$4:$F$48,3,FALSE)</f>
        <v>heavy or residual fuel oil</v>
      </c>
      <c r="K8100" t="b">
        <f t="shared" si="126"/>
        <v>1</v>
      </c>
    </row>
    <row r="8101" spans="1:11">
      <c r="A8101" s="120">
        <v>56407</v>
      </c>
      <c r="B8101" s="121" t="s">
        <v>201</v>
      </c>
      <c r="C8101" s="121" t="s">
        <v>202</v>
      </c>
      <c r="D8101" s="121" t="s">
        <v>61</v>
      </c>
      <c r="E8101" s="121" t="s">
        <v>38</v>
      </c>
      <c r="F8101" s="122">
        <v>149105021</v>
      </c>
      <c r="G8101" s="122">
        <v>13707740</v>
      </c>
      <c r="H8101" s="120">
        <v>2019</v>
      </c>
      <c r="I8101" t="str">
        <f>IF(J8101="natural gas",VLOOKUP(D8101,'Cross-Page Data'!$I$4:$J$13,2,FALSE),IF(J8101="solar",VLOOKUP('Form 923'!D8101,'Cross-Page Data'!$I$14:$J$117,2,FALSE),J8101))</f>
        <v>natural gas nonpeaker - preexisting nonretiring</v>
      </c>
      <c r="J8101" t="str">
        <f>VLOOKUP(E8101,'Cross-Page Data'!$D$4:$F$48,3,FALSE)</f>
        <v>natural gas</v>
      </c>
      <c r="K8101" t="b">
        <f t="shared" si="126"/>
        <v>1</v>
      </c>
    </row>
    <row r="8102" spans="1:11">
      <c r="A8102" s="120">
        <v>56408</v>
      </c>
      <c r="B8102" s="121" t="s">
        <v>201</v>
      </c>
      <c r="C8102" s="121" t="s">
        <v>206</v>
      </c>
      <c r="D8102" s="121" t="s">
        <v>128</v>
      </c>
      <c r="E8102" s="121" t="s">
        <v>180</v>
      </c>
      <c r="F8102" s="122">
        <v>137588</v>
      </c>
      <c r="G8102" s="122">
        <v>15456</v>
      </c>
      <c r="H8102" s="120">
        <v>2019</v>
      </c>
      <c r="I8102" t="str">
        <f>IF(J8102="natural gas",VLOOKUP(D8102,'Cross-Page Data'!$I$4:$J$13,2,FALSE),IF(J8102="solar",VLOOKUP('Form 923'!D8102,'Cross-Page Data'!$I$14:$J$117,2,FALSE),J8102))</f>
        <v>wind</v>
      </c>
      <c r="J8102" t="str">
        <f>VLOOKUP(E8102,'Cross-Page Data'!$D$4:$F$48,3,FALSE)</f>
        <v>wind</v>
      </c>
      <c r="K8102" t="b">
        <f t="shared" si="126"/>
        <v>1</v>
      </c>
    </row>
    <row r="8103" spans="1:11">
      <c r="A8103" s="120">
        <v>56409</v>
      </c>
      <c r="B8103" s="121" t="s">
        <v>201</v>
      </c>
      <c r="C8103" s="121" t="s">
        <v>206</v>
      </c>
      <c r="D8103" s="121" t="s">
        <v>128</v>
      </c>
      <c r="E8103" s="121" t="s">
        <v>180</v>
      </c>
      <c r="F8103" s="122">
        <v>40210</v>
      </c>
      <c r="G8103" s="122">
        <v>4517</v>
      </c>
      <c r="H8103" s="120">
        <v>2019</v>
      </c>
      <c r="I8103" t="str">
        <f>IF(J8103="natural gas",VLOOKUP(D8103,'Cross-Page Data'!$I$4:$J$13,2,FALSE),IF(J8103="solar",VLOOKUP('Form 923'!D8103,'Cross-Page Data'!$I$14:$J$117,2,FALSE),J8103))</f>
        <v>wind</v>
      </c>
      <c r="J8103" t="str">
        <f>VLOOKUP(E8103,'Cross-Page Data'!$D$4:$F$48,3,FALSE)</f>
        <v>wind</v>
      </c>
      <c r="K8103" t="b">
        <f t="shared" si="126"/>
        <v>1</v>
      </c>
    </row>
    <row r="8104" spans="1:11">
      <c r="A8104" s="120">
        <v>56410</v>
      </c>
      <c r="B8104" s="121" t="s">
        <v>201</v>
      </c>
      <c r="C8104" s="121" t="s">
        <v>206</v>
      </c>
      <c r="D8104" s="121" t="s">
        <v>128</v>
      </c>
      <c r="E8104" s="121" t="s">
        <v>180</v>
      </c>
      <c r="F8104" s="122">
        <v>31878</v>
      </c>
      <c r="G8104" s="122">
        <v>3581</v>
      </c>
      <c r="H8104" s="120">
        <v>2019</v>
      </c>
      <c r="I8104" t="str">
        <f>IF(J8104="natural gas",VLOOKUP(D8104,'Cross-Page Data'!$I$4:$J$13,2,FALSE),IF(J8104="solar",VLOOKUP('Form 923'!D8104,'Cross-Page Data'!$I$14:$J$117,2,FALSE),J8104))</f>
        <v>wind</v>
      </c>
      <c r="J8104" t="str">
        <f>VLOOKUP(E8104,'Cross-Page Data'!$D$4:$F$48,3,FALSE)</f>
        <v>wind</v>
      </c>
      <c r="K8104" t="b">
        <f t="shared" si="126"/>
        <v>1</v>
      </c>
    </row>
    <row r="8105" spans="1:11">
      <c r="A8105" s="120">
        <v>56411</v>
      </c>
      <c r="B8105" s="121" t="s">
        <v>201</v>
      </c>
      <c r="C8105" s="121" t="s">
        <v>206</v>
      </c>
      <c r="D8105" s="121" t="s">
        <v>128</v>
      </c>
      <c r="E8105" s="121" t="s">
        <v>180</v>
      </c>
      <c r="F8105" s="122">
        <v>38999</v>
      </c>
      <c r="G8105" s="122">
        <v>4381</v>
      </c>
      <c r="H8105" s="120">
        <v>2019</v>
      </c>
      <c r="I8105" t="str">
        <f>IF(J8105="natural gas",VLOOKUP(D8105,'Cross-Page Data'!$I$4:$J$13,2,FALSE),IF(J8105="solar",VLOOKUP('Form 923'!D8105,'Cross-Page Data'!$I$14:$J$117,2,FALSE),J8105))</f>
        <v>wind</v>
      </c>
      <c r="J8105" t="str">
        <f>VLOOKUP(E8105,'Cross-Page Data'!$D$4:$F$48,3,FALSE)</f>
        <v>wind</v>
      </c>
      <c r="K8105" t="b">
        <f t="shared" si="126"/>
        <v>1</v>
      </c>
    </row>
    <row r="8106" spans="1:11">
      <c r="A8106" s="120">
        <v>56412</v>
      </c>
      <c r="B8106" s="121" t="s">
        <v>201</v>
      </c>
      <c r="C8106" s="121" t="s">
        <v>206</v>
      </c>
      <c r="D8106" s="121" t="s">
        <v>128</v>
      </c>
      <c r="E8106" s="121" t="s">
        <v>180</v>
      </c>
      <c r="F8106" s="122">
        <v>38786</v>
      </c>
      <c r="G8106" s="122">
        <v>4357</v>
      </c>
      <c r="H8106" s="120">
        <v>2019</v>
      </c>
      <c r="I8106" t="str">
        <f>IF(J8106="natural gas",VLOOKUP(D8106,'Cross-Page Data'!$I$4:$J$13,2,FALSE),IF(J8106="solar",VLOOKUP('Form 923'!D8106,'Cross-Page Data'!$I$14:$J$117,2,FALSE),J8106))</f>
        <v>wind</v>
      </c>
      <c r="J8106" t="str">
        <f>VLOOKUP(E8106,'Cross-Page Data'!$D$4:$F$48,3,FALSE)</f>
        <v>wind</v>
      </c>
      <c r="K8106" t="b">
        <f t="shared" si="126"/>
        <v>1</v>
      </c>
    </row>
    <row r="8107" spans="1:11">
      <c r="A8107" s="120">
        <v>56413</v>
      </c>
      <c r="B8107" s="121" t="s">
        <v>201</v>
      </c>
      <c r="C8107" s="121" t="s">
        <v>206</v>
      </c>
      <c r="D8107" s="121" t="s">
        <v>128</v>
      </c>
      <c r="E8107" s="121" t="s">
        <v>180</v>
      </c>
      <c r="F8107" s="122">
        <v>38100</v>
      </c>
      <c r="G8107" s="122">
        <v>4280</v>
      </c>
      <c r="H8107" s="120">
        <v>2019</v>
      </c>
      <c r="I8107" t="str">
        <f>IF(J8107="natural gas",VLOOKUP(D8107,'Cross-Page Data'!$I$4:$J$13,2,FALSE),IF(J8107="solar",VLOOKUP('Form 923'!D8107,'Cross-Page Data'!$I$14:$J$117,2,FALSE),J8107))</f>
        <v>wind</v>
      </c>
      <c r="J8107" t="str">
        <f>VLOOKUP(E8107,'Cross-Page Data'!$D$4:$F$48,3,FALSE)</f>
        <v>wind</v>
      </c>
      <c r="K8107" t="b">
        <f t="shared" si="126"/>
        <v>1</v>
      </c>
    </row>
    <row r="8108" spans="1:11">
      <c r="A8108" s="120">
        <v>56414</v>
      </c>
      <c r="B8108" s="121" t="s">
        <v>201</v>
      </c>
      <c r="C8108" s="121" t="s">
        <v>202</v>
      </c>
      <c r="D8108" s="121" t="s">
        <v>128</v>
      </c>
      <c r="E8108" s="121" t="s">
        <v>180</v>
      </c>
      <c r="F8108" s="122">
        <v>74732</v>
      </c>
      <c r="G8108" s="122">
        <v>8395</v>
      </c>
      <c r="H8108" s="120">
        <v>2019</v>
      </c>
      <c r="I8108" t="str">
        <f>IF(J8108="natural gas",VLOOKUP(D8108,'Cross-Page Data'!$I$4:$J$13,2,FALSE),IF(J8108="solar",VLOOKUP('Form 923'!D8108,'Cross-Page Data'!$I$14:$J$117,2,FALSE),J8108))</f>
        <v>wind</v>
      </c>
      <c r="J8108" t="str">
        <f>VLOOKUP(E8108,'Cross-Page Data'!$D$4:$F$48,3,FALSE)</f>
        <v>wind</v>
      </c>
      <c r="K8108" t="b">
        <f t="shared" si="126"/>
        <v>1</v>
      </c>
    </row>
    <row r="8109" spans="1:11">
      <c r="A8109" s="120">
        <v>56415</v>
      </c>
      <c r="B8109" s="121" t="s">
        <v>201</v>
      </c>
      <c r="C8109" s="121" t="s">
        <v>202</v>
      </c>
      <c r="D8109" s="121" t="s">
        <v>128</v>
      </c>
      <c r="E8109" s="121" t="s">
        <v>180</v>
      </c>
      <c r="F8109" s="122">
        <v>119367</v>
      </c>
      <c r="G8109" s="122">
        <v>13409</v>
      </c>
      <c r="H8109" s="120">
        <v>2019</v>
      </c>
      <c r="I8109" t="str">
        <f>IF(J8109="natural gas",VLOOKUP(D8109,'Cross-Page Data'!$I$4:$J$13,2,FALSE),IF(J8109="solar",VLOOKUP('Form 923'!D8109,'Cross-Page Data'!$I$14:$J$117,2,FALSE),J8109))</f>
        <v>wind</v>
      </c>
      <c r="J8109" t="str">
        <f>VLOOKUP(E8109,'Cross-Page Data'!$D$4:$F$48,3,FALSE)</f>
        <v>wind</v>
      </c>
      <c r="K8109" t="b">
        <f t="shared" si="126"/>
        <v>1</v>
      </c>
    </row>
    <row r="8110" spans="1:11">
      <c r="A8110" s="120">
        <v>56416</v>
      </c>
      <c r="B8110" s="121" t="s">
        <v>201</v>
      </c>
      <c r="C8110" s="121" t="s">
        <v>206</v>
      </c>
      <c r="D8110" s="121" t="s">
        <v>128</v>
      </c>
      <c r="E8110" s="121" t="s">
        <v>180</v>
      </c>
      <c r="F8110" s="122">
        <v>1452023</v>
      </c>
      <c r="G8110" s="122">
        <v>163112</v>
      </c>
      <c r="H8110" s="120">
        <v>2019</v>
      </c>
      <c r="I8110" t="str">
        <f>IF(J8110="natural gas",VLOOKUP(D8110,'Cross-Page Data'!$I$4:$J$13,2,FALSE),IF(J8110="solar",VLOOKUP('Form 923'!D8110,'Cross-Page Data'!$I$14:$J$117,2,FALSE),J8110))</f>
        <v>wind</v>
      </c>
      <c r="J8110" t="str">
        <f>VLOOKUP(E8110,'Cross-Page Data'!$D$4:$F$48,3,FALSE)</f>
        <v>wind</v>
      </c>
      <c r="K8110" t="b">
        <f t="shared" si="126"/>
        <v>1</v>
      </c>
    </row>
    <row r="8111" spans="1:11">
      <c r="A8111" s="120">
        <v>56419</v>
      </c>
      <c r="B8111" s="121" t="s">
        <v>201</v>
      </c>
      <c r="C8111" s="121" t="s">
        <v>206</v>
      </c>
      <c r="D8111" s="121" t="s">
        <v>79</v>
      </c>
      <c r="E8111" s="121" t="s">
        <v>90</v>
      </c>
      <c r="F8111" s="122">
        <v>90332</v>
      </c>
      <c r="G8111" s="122">
        <v>9849</v>
      </c>
      <c r="H8111" s="120">
        <v>2019</v>
      </c>
      <c r="I8111" t="str">
        <f>IF(J8111="natural gas",VLOOKUP(D8111,'Cross-Page Data'!$I$4:$J$13,2,FALSE),IF(J8111="solar",VLOOKUP('Form 923'!D8111,'Cross-Page Data'!$I$14:$J$117,2,FALSE),J8111))</f>
        <v>biomass</v>
      </c>
      <c r="J8111" t="str">
        <f>VLOOKUP(E8111,'Cross-Page Data'!$D$4:$F$48,3,FALSE)</f>
        <v>biomass</v>
      </c>
      <c r="K8111" t="b">
        <f t="shared" si="126"/>
        <v>1</v>
      </c>
    </row>
    <row r="8112" spans="1:11">
      <c r="A8112" s="120">
        <v>56420</v>
      </c>
      <c r="B8112" s="121" t="s">
        <v>201</v>
      </c>
      <c r="C8112" s="121" t="s">
        <v>202</v>
      </c>
      <c r="D8112" s="121" t="s">
        <v>79</v>
      </c>
      <c r="E8112" s="121" t="s">
        <v>70</v>
      </c>
      <c r="F8112" s="122">
        <v>0</v>
      </c>
      <c r="G8112" s="122">
        <v>0</v>
      </c>
      <c r="H8112" s="120">
        <v>2019</v>
      </c>
      <c r="I8112" t="str">
        <f>IF(J8112="natural gas",VLOOKUP(D8112,'Cross-Page Data'!$I$4:$J$13,2,FALSE),IF(J8112="solar",VLOOKUP('Form 923'!D8112,'Cross-Page Data'!$I$14:$J$117,2,FALSE),J8112))</f>
        <v>heavy or residual fuel oil</v>
      </c>
      <c r="J8112" t="str">
        <f>VLOOKUP(E8112,'Cross-Page Data'!$D$4:$F$48,3,FALSE)</f>
        <v>heavy or residual fuel oil</v>
      </c>
      <c r="K8112" t="b">
        <f t="shared" si="126"/>
        <v>1</v>
      </c>
    </row>
    <row r="8113" spans="1:11">
      <c r="A8113" s="120">
        <v>56421</v>
      </c>
      <c r="B8113" s="121" t="s">
        <v>201</v>
      </c>
      <c r="C8113" s="121" t="s">
        <v>202</v>
      </c>
      <c r="D8113" s="121" t="s">
        <v>79</v>
      </c>
      <c r="E8113" s="121" t="s">
        <v>70</v>
      </c>
      <c r="F8113" s="122">
        <v>108</v>
      </c>
      <c r="G8113" s="122">
        <v>4.9</v>
      </c>
      <c r="H8113" s="120">
        <v>2019</v>
      </c>
      <c r="I8113" t="str">
        <f>IF(J8113="natural gas",VLOOKUP(D8113,'Cross-Page Data'!$I$4:$J$13,2,FALSE),IF(J8113="solar",VLOOKUP('Form 923'!D8113,'Cross-Page Data'!$I$14:$J$117,2,FALSE),J8113))</f>
        <v>heavy or residual fuel oil</v>
      </c>
      <c r="J8113" t="str">
        <f>VLOOKUP(E8113,'Cross-Page Data'!$D$4:$F$48,3,FALSE)</f>
        <v>heavy or residual fuel oil</v>
      </c>
      <c r="K8113" t="b">
        <f t="shared" si="126"/>
        <v>1</v>
      </c>
    </row>
    <row r="8114" spans="1:11">
      <c r="A8114" s="120">
        <v>56422</v>
      </c>
      <c r="B8114" s="121" t="s">
        <v>201</v>
      </c>
      <c r="C8114" s="121" t="s">
        <v>202</v>
      </c>
      <c r="D8114" s="121" t="s">
        <v>79</v>
      </c>
      <c r="E8114" s="121" t="s">
        <v>70</v>
      </c>
      <c r="F8114" s="122">
        <v>18</v>
      </c>
      <c r="G8114" s="122">
        <v>1.96</v>
      </c>
      <c r="H8114" s="120">
        <v>2019</v>
      </c>
      <c r="I8114" t="str">
        <f>IF(J8114="natural gas",VLOOKUP(D8114,'Cross-Page Data'!$I$4:$J$13,2,FALSE),IF(J8114="solar",VLOOKUP('Form 923'!D8114,'Cross-Page Data'!$I$14:$J$117,2,FALSE),J8114))</f>
        <v>heavy or residual fuel oil</v>
      </c>
      <c r="J8114" t="str">
        <f>VLOOKUP(E8114,'Cross-Page Data'!$D$4:$F$48,3,FALSE)</f>
        <v>heavy or residual fuel oil</v>
      </c>
      <c r="K8114" t="b">
        <f t="shared" si="126"/>
        <v>1</v>
      </c>
    </row>
    <row r="8115" spans="1:11">
      <c r="A8115" s="120">
        <v>56423</v>
      </c>
      <c r="B8115" s="121" t="s">
        <v>201</v>
      </c>
      <c r="C8115" s="121" t="s">
        <v>202</v>
      </c>
      <c r="D8115" s="121" t="s">
        <v>79</v>
      </c>
      <c r="E8115" s="121" t="s">
        <v>70</v>
      </c>
      <c r="F8115" s="122">
        <v>120</v>
      </c>
      <c r="G8115" s="122">
        <v>5.88</v>
      </c>
      <c r="H8115" s="120">
        <v>2019</v>
      </c>
      <c r="I8115" t="str">
        <f>IF(J8115="natural gas",VLOOKUP(D8115,'Cross-Page Data'!$I$4:$J$13,2,FALSE),IF(J8115="solar",VLOOKUP('Form 923'!D8115,'Cross-Page Data'!$I$14:$J$117,2,FALSE),J8115))</f>
        <v>heavy or residual fuel oil</v>
      </c>
      <c r="J8115" t="str">
        <f>VLOOKUP(E8115,'Cross-Page Data'!$D$4:$F$48,3,FALSE)</f>
        <v>heavy or residual fuel oil</v>
      </c>
      <c r="K8115" t="b">
        <f t="shared" si="126"/>
        <v>1</v>
      </c>
    </row>
    <row r="8116" spans="1:11">
      <c r="A8116" s="120">
        <v>56424</v>
      </c>
      <c r="B8116" s="121" t="s">
        <v>201</v>
      </c>
      <c r="C8116" s="121" t="s">
        <v>206</v>
      </c>
      <c r="D8116" s="121" t="s">
        <v>128</v>
      </c>
      <c r="E8116" s="121" t="s">
        <v>180</v>
      </c>
      <c r="F8116" s="122">
        <v>2306331</v>
      </c>
      <c r="G8116" s="122">
        <v>259080</v>
      </c>
      <c r="H8116" s="120">
        <v>2019</v>
      </c>
      <c r="I8116" t="str">
        <f>IF(J8116="natural gas",VLOOKUP(D8116,'Cross-Page Data'!$I$4:$J$13,2,FALSE),IF(J8116="solar",VLOOKUP('Form 923'!D8116,'Cross-Page Data'!$I$14:$J$117,2,FALSE),J8116))</f>
        <v>wind</v>
      </c>
      <c r="J8116" t="str">
        <f>VLOOKUP(E8116,'Cross-Page Data'!$D$4:$F$48,3,FALSE)</f>
        <v>wind</v>
      </c>
      <c r="K8116" t="b">
        <f t="shared" si="126"/>
        <v>1</v>
      </c>
    </row>
    <row r="8117" spans="1:11">
      <c r="A8117" s="120">
        <v>56426</v>
      </c>
      <c r="B8117" s="121" t="s">
        <v>201</v>
      </c>
      <c r="C8117" s="121" t="s">
        <v>206</v>
      </c>
      <c r="D8117" s="121" t="s">
        <v>79</v>
      </c>
      <c r="E8117" s="121" t="s">
        <v>90</v>
      </c>
      <c r="F8117" s="122">
        <v>443281</v>
      </c>
      <c r="G8117" s="122">
        <v>41235</v>
      </c>
      <c r="H8117" s="120">
        <v>2019</v>
      </c>
      <c r="I8117" t="str">
        <f>IF(J8117="natural gas",VLOOKUP(D8117,'Cross-Page Data'!$I$4:$J$13,2,FALSE),IF(J8117="solar",VLOOKUP('Form 923'!D8117,'Cross-Page Data'!$I$14:$J$117,2,FALSE),J8117))</f>
        <v>biomass</v>
      </c>
      <c r="J8117" t="str">
        <f>VLOOKUP(E8117,'Cross-Page Data'!$D$4:$F$48,3,FALSE)</f>
        <v>biomass</v>
      </c>
      <c r="K8117" t="b">
        <f t="shared" si="126"/>
        <v>1</v>
      </c>
    </row>
    <row r="8118" spans="1:11">
      <c r="A8118" s="120">
        <v>56427</v>
      </c>
      <c r="B8118" s="121" t="s">
        <v>201</v>
      </c>
      <c r="C8118" s="121" t="s">
        <v>206</v>
      </c>
      <c r="D8118" s="121" t="s">
        <v>79</v>
      </c>
      <c r="E8118" s="121" t="s">
        <v>90</v>
      </c>
      <c r="F8118" s="122">
        <v>155289</v>
      </c>
      <c r="G8118" s="122">
        <v>11479</v>
      </c>
      <c r="H8118" s="120">
        <v>2019</v>
      </c>
      <c r="I8118" t="str">
        <f>IF(J8118="natural gas",VLOOKUP(D8118,'Cross-Page Data'!$I$4:$J$13,2,FALSE),IF(J8118="solar",VLOOKUP('Form 923'!D8118,'Cross-Page Data'!$I$14:$J$117,2,FALSE),J8118))</f>
        <v>biomass</v>
      </c>
      <c r="J8118" t="str">
        <f>VLOOKUP(E8118,'Cross-Page Data'!$D$4:$F$48,3,FALSE)</f>
        <v>biomass</v>
      </c>
      <c r="K8118" t="b">
        <f t="shared" si="126"/>
        <v>1</v>
      </c>
    </row>
    <row r="8119" spans="1:11">
      <c r="A8119" s="120">
        <v>56428</v>
      </c>
      <c r="B8119" s="121" t="s">
        <v>201</v>
      </c>
      <c r="C8119" s="121" t="s">
        <v>206</v>
      </c>
      <c r="D8119" s="121" t="s">
        <v>79</v>
      </c>
      <c r="E8119" s="121" t="s">
        <v>90</v>
      </c>
      <c r="F8119" s="122">
        <v>228421</v>
      </c>
      <c r="G8119" s="122">
        <v>18702</v>
      </c>
      <c r="H8119" s="120">
        <v>2019</v>
      </c>
      <c r="I8119" t="str">
        <f>IF(J8119="natural gas",VLOOKUP(D8119,'Cross-Page Data'!$I$4:$J$13,2,FALSE),IF(J8119="solar",VLOOKUP('Form 923'!D8119,'Cross-Page Data'!$I$14:$J$117,2,FALSE),J8119))</f>
        <v>biomass</v>
      </c>
      <c r="J8119" t="str">
        <f>VLOOKUP(E8119,'Cross-Page Data'!$D$4:$F$48,3,FALSE)</f>
        <v>biomass</v>
      </c>
      <c r="K8119" t="b">
        <f t="shared" si="126"/>
        <v>1</v>
      </c>
    </row>
    <row r="8120" spans="1:11">
      <c r="A8120" s="120">
        <v>56429</v>
      </c>
      <c r="B8120" s="121" t="s">
        <v>201</v>
      </c>
      <c r="C8120" s="121" t="s">
        <v>206</v>
      </c>
      <c r="D8120" s="121" t="s">
        <v>79</v>
      </c>
      <c r="E8120" s="121" t="s">
        <v>90</v>
      </c>
      <c r="F8120" s="122">
        <v>320896</v>
      </c>
      <c r="G8120" s="122">
        <v>28856</v>
      </c>
      <c r="H8120" s="120">
        <v>2019</v>
      </c>
      <c r="I8120" t="str">
        <f>IF(J8120="natural gas",VLOOKUP(D8120,'Cross-Page Data'!$I$4:$J$13,2,FALSE),IF(J8120="solar",VLOOKUP('Form 923'!D8120,'Cross-Page Data'!$I$14:$J$117,2,FALSE),J8120))</f>
        <v>biomass</v>
      </c>
      <c r="J8120" t="str">
        <f>VLOOKUP(E8120,'Cross-Page Data'!$D$4:$F$48,3,FALSE)</f>
        <v>biomass</v>
      </c>
      <c r="K8120" t="b">
        <f t="shared" si="126"/>
        <v>1</v>
      </c>
    </row>
    <row r="8121" spans="1:11">
      <c r="A8121" s="120">
        <v>56430</v>
      </c>
      <c r="B8121" s="121" t="s">
        <v>201</v>
      </c>
      <c r="C8121" s="121" t="s">
        <v>206</v>
      </c>
      <c r="D8121" s="121" t="s">
        <v>79</v>
      </c>
      <c r="E8121" s="121" t="s">
        <v>90</v>
      </c>
      <c r="F8121" s="122">
        <v>256425</v>
      </c>
      <c r="G8121" s="122">
        <v>22721</v>
      </c>
      <c r="H8121" s="120">
        <v>2019</v>
      </c>
      <c r="I8121" t="str">
        <f>IF(J8121="natural gas",VLOOKUP(D8121,'Cross-Page Data'!$I$4:$J$13,2,FALSE),IF(J8121="solar",VLOOKUP('Form 923'!D8121,'Cross-Page Data'!$I$14:$J$117,2,FALSE),J8121))</f>
        <v>biomass</v>
      </c>
      <c r="J8121" t="str">
        <f>VLOOKUP(E8121,'Cross-Page Data'!$D$4:$F$48,3,FALSE)</f>
        <v>biomass</v>
      </c>
      <c r="K8121" t="b">
        <f t="shared" si="126"/>
        <v>1</v>
      </c>
    </row>
    <row r="8122" spans="1:11">
      <c r="A8122" s="120">
        <v>56432</v>
      </c>
      <c r="B8122" s="121" t="s">
        <v>201</v>
      </c>
      <c r="C8122" s="121" t="s">
        <v>206</v>
      </c>
      <c r="D8122" s="121" t="s">
        <v>128</v>
      </c>
      <c r="E8122" s="121" t="s">
        <v>180</v>
      </c>
      <c r="F8122" s="122">
        <v>3927697</v>
      </c>
      <c r="G8122" s="122">
        <v>441215</v>
      </c>
      <c r="H8122" s="120">
        <v>2019</v>
      </c>
      <c r="I8122" t="str">
        <f>IF(J8122="natural gas",VLOOKUP(D8122,'Cross-Page Data'!$I$4:$J$13,2,FALSE),IF(J8122="solar",VLOOKUP('Form 923'!D8122,'Cross-Page Data'!$I$14:$J$117,2,FALSE),J8122))</f>
        <v>wind</v>
      </c>
      <c r="J8122" t="str">
        <f>VLOOKUP(E8122,'Cross-Page Data'!$D$4:$F$48,3,FALSE)</f>
        <v>wind</v>
      </c>
      <c r="K8122" t="b">
        <f t="shared" si="126"/>
        <v>1</v>
      </c>
    </row>
    <row r="8123" spans="1:11">
      <c r="A8123" s="120">
        <v>56433</v>
      </c>
      <c r="B8123" s="121" t="s">
        <v>201</v>
      </c>
      <c r="C8123" s="121" t="s">
        <v>202</v>
      </c>
      <c r="D8123" s="121" t="s">
        <v>128</v>
      </c>
      <c r="E8123" s="121" t="s">
        <v>180</v>
      </c>
      <c r="F8123" s="122">
        <v>2295140</v>
      </c>
      <c r="G8123" s="122">
        <v>257823</v>
      </c>
      <c r="H8123" s="120">
        <v>2019</v>
      </c>
      <c r="I8123" t="str">
        <f>IF(J8123="natural gas",VLOOKUP(D8123,'Cross-Page Data'!$I$4:$J$13,2,FALSE),IF(J8123="solar",VLOOKUP('Form 923'!D8123,'Cross-Page Data'!$I$14:$J$117,2,FALSE),J8123))</f>
        <v>wind</v>
      </c>
      <c r="J8123" t="str">
        <f>VLOOKUP(E8123,'Cross-Page Data'!$D$4:$F$48,3,FALSE)</f>
        <v>wind</v>
      </c>
      <c r="K8123" t="b">
        <f t="shared" si="126"/>
        <v>1</v>
      </c>
    </row>
    <row r="8124" spans="1:11">
      <c r="A8124" s="120">
        <v>56434</v>
      </c>
      <c r="B8124" s="121" t="s">
        <v>201</v>
      </c>
      <c r="C8124" s="121" t="s">
        <v>206</v>
      </c>
      <c r="D8124" s="121" t="s">
        <v>128</v>
      </c>
      <c r="E8124" s="121" t="s">
        <v>180</v>
      </c>
      <c r="F8124" s="122">
        <v>499457</v>
      </c>
      <c r="G8124" s="122">
        <v>56106</v>
      </c>
      <c r="H8124" s="120">
        <v>2019</v>
      </c>
      <c r="I8124" t="str">
        <f>IF(J8124="natural gas",VLOOKUP(D8124,'Cross-Page Data'!$I$4:$J$13,2,FALSE),IF(J8124="solar",VLOOKUP('Form 923'!D8124,'Cross-Page Data'!$I$14:$J$117,2,FALSE),J8124))</f>
        <v>wind</v>
      </c>
      <c r="J8124" t="str">
        <f>VLOOKUP(E8124,'Cross-Page Data'!$D$4:$F$48,3,FALSE)</f>
        <v>wind</v>
      </c>
      <c r="K8124" t="b">
        <f t="shared" si="126"/>
        <v>1</v>
      </c>
    </row>
    <row r="8125" spans="1:11">
      <c r="A8125" s="120">
        <v>56435</v>
      </c>
      <c r="B8125" s="121" t="s">
        <v>201</v>
      </c>
      <c r="C8125" s="121" t="s">
        <v>206</v>
      </c>
      <c r="D8125" s="121" t="s">
        <v>128</v>
      </c>
      <c r="E8125" s="121" t="s">
        <v>180</v>
      </c>
      <c r="F8125" s="122">
        <v>269009</v>
      </c>
      <c r="G8125" s="122">
        <v>30219</v>
      </c>
      <c r="H8125" s="120">
        <v>2019</v>
      </c>
      <c r="I8125" t="str">
        <f>IF(J8125="natural gas",VLOOKUP(D8125,'Cross-Page Data'!$I$4:$J$13,2,FALSE),IF(J8125="solar",VLOOKUP('Form 923'!D8125,'Cross-Page Data'!$I$14:$J$117,2,FALSE),J8125))</f>
        <v>wind</v>
      </c>
      <c r="J8125" t="str">
        <f>VLOOKUP(E8125,'Cross-Page Data'!$D$4:$F$48,3,FALSE)</f>
        <v>wind</v>
      </c>
      <c r="K8125" t="b">
        <f t="shared" si="126"/>
        <v>1</v>
      </c>
    </row>
    <row r="8126" spans="1:11">
      <c r="A8126" s="120">
        <v>56437</v>
      </c>
      <c r="B8126" s="121" t="s">
        <v>201</v>
      </c>
      <c r="C8126" s="121" t="s">
        <v>206</v>
      </c>
      <c r="D8126" s="121" t="s">
        <v>128</v>
      </c>
      <c r="E8126" s="121" t="s">
        <v>180</v>
      </c>
      <c r="F8126" s="122">
        <v>408112</v>
      </c>
      <c r="G8126" s="122">
        <v>45845</v>
      </c>
      <c r="H8126" s="120">
        <v>2019</v>
      </c>
      <c r="I8126" t="str">
        <f>IF(J8126="natural gas",VLOOKUP(D8126,'Cross-Page Data'!$I$4:$J$13,2,FALSE),IF(J8126="solar",VLOOKUP('Form 923'!D8126,'Cross-Page Data'!$I$14:$J$117,2,FALSE),J8126))</f>
        <v>wind</v>
      </c>
      <c r="J8126" t="str">
        <f>VLOOKUP(E8126,'Cross-Page Data'!$D$4:$F$48,3,FALSE)</f>
        <v>wind</v>
      </c>
      <c r="K8126" t="b">
        <f t="shared" si="126"/>
        <v>1</v>
      </c>
    </row>
    <row r="8127" spans="1:11">
      <c r="A8127" s="120">
        <v>56439</v>
      </c>
      <c r="B8127" s="121" t="s">
        <v>201</v>
      </c>
      <c r="C8127" s="121" t="s">
        <v>206</v>
      </c>
      <c r="D8127" s="121" t="s">
        <v>128</v>
      </c>
      <c r="E8127" s="121" t="s">
        <v>180</v>
      </c>
      <c r="F8127" s="122">
        <v>324807</v>
      </c>
      <c r="G8127" s="122">
        <v>36487</v>
      </c>
      <c r="H8127" s="120">
        <v>2019</v>
      </c>
      <c r="I8127" t="str">
        <f>IF(J8127="natural gas",VLOOKUP(D8127,'Cross-Page Data'!$I$4:$J$13,2,FALSE),IF(J8127="solar",VLOOKUP('Form 923'!D8127,'Cross-Page Data'!$I$14:$J$117,2,FALSE),J8127))</f>
        <v>wind</v>
      </c>
      <c r="J8127" t="str">
        <f>VLOOKUP(E8127,'Cross-Page Data'!$D$4:$F$48,3,FALSE)</f>
        <v>wind</v>
      </c>
      <c r="K8127" t="b">
        <f t="shared" si="126"/>
        <v>1</v>
      </c>
    </row>
    <row r="8128" spans="1:11">
      <c r="A8128" s="120">
        <v>56440</v>
      </c>
      <c r="B8128" s="121" t="s">
        <v>201</v>
      </c>
      <c r="C8128" s="121" t="s">
        <v>206</v>
      </c>
      <c r="D8128" s="121" t="s">
        <v>128</v>
      </c>
      <c r="E8128" s="121" t="s">
        <v>180</v>
      </c>
      <c r="F8128" s="122">
        <v>281979</v>
      </c>
      <c r="G8128" s="122">
        <v>31676</v>
      </c>
      <c r="H8128" s="120">
        <v>2019</v>
      </c>
      <c r="I8128" t="str">
        <f>IF(J8128="natural gas",VLOOKUP(D8128,'Cross-Page Data'!$I$4:$J$13,2,FALSE),IF(J8128="solar",VLOOKUP('Form 923'!D8128,'Cross-Page Data'!$I$14:$J$117,2,FALSE),J8128))</f>
        <v>wind</v>
      </c>
      <c r="J8128" t="str">
        <f>VLOOKUP(E8128,'Cross-Page Data'!$D$4:$F$48,3,FALSE)</f>
        <v>wind</v>
      </c>
      <c r="K8128" t="b">
        <f t="shared" si="126"/>
        <v>1</v>
      </c>
    </row>
    <row r="8129" spans="1:11">
      <c r="A8129" s="120">
        <v>56441</v>
      </c>
      <c r="B8129" s="121" t="s">
        <v>201</v>
      </c>
      <c r="C8129" s="121" t="s">
        <v>206</v>
      </c>
      <c r="D8129" s="121" t="s">
        <v>128</v>
      </c>
      <c r="E8129" s="121" t="s">
        <v>180</v>
      </c>
      <c r="F8129" s="122">
        <v>538170</v>
      </c>
      <c r="G8129" s="122">
        <v>60455</v>
      </c>
      <c r="H8129" s="120">
        <v>2019</v>
      </c>
      <c r="I8129" t="str">
        <f>IF(J8129="natural gas",VLOOKUP(D8129,'Cross-Page Data'!$I$4:$J$13,2,FALSE),IF(J8129="solar",VLOOKUP('Form 923'!D8129,'Cross-Page Data'!$I$14:$J$117,2,FALSE),J8129))</f>
        <v>wind</v>
      </c>
      <c r="J8129" t="str">
        <f>VLOOKUP(E8129,'Cross-Page Data'!$D$4:$F$48,3,FALSE)</f>
        <v>wind</v>
      </c>
      <c r="K8129" t="b">
        <f t="shared" si="126"/>
        <v>1</v>
      </c>
    </row>
    <row r="8130" spans="1:11">
      <c r="A8130" s="120">
        <v>56442</v>
      </c>
      <c r="B8130" s="121" t="s">
        <v>201</v>
      </c>
      <c r="C8130" s="121" t="s">
        <v>206</v>
      </c>
      <c r="D8130" s="121" t="s">
        <v>128</v>
      </c>
      <c r="E8130" s="121" t="s">
        <v>180</v>
      </c>
      <c r="F8130" s="122">
        <v>273345</v>
      </c>
      <c r="G8130" s="122">
        <v>30706</v>
      </c>
      <c r="H8130" s="120">
        <v>2019</v>
      </c>
      <c r="I8130" t="str">
        <f>IF(J8130="natural gas",VLOOKUP(D8130,'Cross-Page Data'!$I$4:$J$13,2,FALSE),IF(J8130="solar",VLOOKUP('Form 923'!D8130,'Cross-Page Data'!$I$14:$J$117,2,FALSE),J8130))</f>
        <v>wind</v>
      </c>
      <c r="J8130" t="str">
        <f>VLOOKUP(E8130,'Cross-Page Data'!$D$4:$F$48,3,FALSE)</f>
        <v>wind</v>
      </c>
      <c r="K8130" t="b">
        <f t="shared" si="126"/>
        <v>1</v>
      </c>
    </row>
    <row r="8131" spans="1:11">
      <c r="A8131" s="120">
        <v>56443</v>
      </c>
      <c r="B8131" s="121" t="s">
        <v>201</v>
      </c>
      <c r="C8131" s="121" t="s">
        <v>206</v>
      </c>
      <c r="D8131" s="121" t="s">
        <v>128</v>
      </c>
      <c r="E8131" s="121" t="s">
        <v>180</v>
      </c>
      <c r="F8131" s="122">
        <v>257408</v>
      </c>
      <c r="G8131" s="122">
        <v>28916</v>
      </c>
      <c r="H8131" s="120">
        <v>2019</v>
      </c>
      <c r="I8131" t="str">
        <f>IF(J8131="natural gas",VLOOKUP(D8131,'Cross-Page Data'!$I$4:$J$13,2,FALSE),IF(J8131="solar",VLOOKUP('Form 923'!D8131,'Cross-Page Data'!$I$14:$J$117,2,FALSE),J8131))</f>
        <v>wind</v>
      </c>
      <c r="J8131" t="str">
        <f>VLOOKUP(E8131,'Cross-Page Data'!$D$4:$F$48,3,FALSE)</f>
        <v>wind</v>
      </c>
      <c r="K8131" t="b">
        <f t="shared" si="126"/>
        <v>1</v>
      </c>
    </row>
    <row r="8132" spans="1:11">
      <c r="A8132" s="120">
        <v>56445</v>
      </c>
      <c r="B8132" s="121" t="s">
        <v>201</v>
      </c>
      <c r="C8132" s="121" t="s">
        <v>206</v>
      </c>
      <c r="D8132" s="121" t="s">
        <v>73</v>
      </c>
      <c r="E8132" s="121" t="s">
        <v>70</v>
      </c>
      <c r="F8132" s="122">
        <v>0</v>
      </c>
      <c r="G8132" s="122">
        <v>0</v>
      </c>
      <c r="H8132" s="120">
        <v>2019</v>
      </c>
      <c r="I8132" t="str">
        <f>IF(J8132="natural gas",VLOOKUP(D8132,'Cross-Page Data'!$I$4:$J$13,2,FALSE),IF(J8132="solar",VLOOKUP('Form 923'!D8132,'Cross-Page Data'!$I$14:$J$117,2,FALSE),J8132))</f>
        <v>heavy or residual fuel oil</v>
      </c>
      <c r="J8132" t="str">
        <f>VLOOKUP(E8132,'Cross-Page Data'!$D$4:$F$48,3,FALSE)</f>
        <v>heavy or residual fuel oil</v>
      </c>
      <c r="K8132" t="b">
        <f t="shared" si="126"/>
        <v>1</v>
      </c>
    </row>
    <row r="8133" spans="1:11">
      <c r="A8133" s="120">
        <v>56445</v>
      </c>
      <c r="B8133" s="121" t="s">
        <v>201</v>
      </c>
      <c r="C8133" s="121" t="s">
        <v>206</v>
      </c>
      <c r="D8133" s="121" t="s">
        <v>73</v>
      </c>
      <c r="E8133" s="121" t="s">
        <v>38</v>
      </c>
      <c r="F8133" s="122">
        <v>3051930</v>
      </c>
      <c r="G8133" s="122">
        <v>270184</v>
      </c>
      <c r="H8133" s="120">
        <v>2019</v>
      </c>
      <c r="I8133" t="str">
        <f>IF(J8133="natural gas",VLOOKUP(D8133,'Cross-Page Data'!$I$4:$J$13,2,FALSE),IF(J8133="solar",VLOOKUP('Form 923'!D8133,'Cross-Page Data'!$I$14:$J$117,2,FALSE),J8133))</f>
        <v>natural gas peaker</v>
      </c>
      <c r="J8133" t="str">
        <f>VLOOKUP(E8133,'Cross-Page Data'!$D$4:$F$48,3,FALSE)</f>
        <v>natural gas</v>
      </c>
      <c r="K8133" t="b">
        <f t="shared" si="126"/>
        <v>1</v>
      </c>
    </row>
    <row r="8134" spans="1:11">
      <c r="A8134" s="120">
        <v>56446</v>
      </c>
      <c r="B8134" s="121" t="s">
        <v>201</v>
      </c>
      <c r="C8134" s="121" t="s">
        <v>206</v>
      </c>
      <c r="D8134" s="121" t="s">
        <v>128</v>
      </c>
      <c r="E8134" s="121" t="s">
        <v>180</v>
      </c>
      <c r="F8134" s="122">
        <v>782263</v>
      </c>
      <c r="G8134" s="122">
        <v>87875</v>
      </c>
      <c r="H8134" s="120">
        <v>2019</v>
      </c>
      <c r="I8134" t="str">
        <f>IF(J8134="natural gas",VLOOKUP(D8134,'Cross-Page Data'!$I$4:$J$13,2,FALSE),IF(J8134="solar",VLOOKUP('Form 923'!D8134,'Cross-Page Data'!$I$14:$J$117,2,FALSE),J8134))</f>
        <v>wind</v>
      </c>
      <c r="J8134" t="str">
        <f>VLOOKUP(E8134,'Cross-Page Data'!$D$4:$F$48,3,FALSE)</f>
        <v>wind</v>
      </c>
      <c r="K8134" t="b">
        <f t="shared" si="126"/>
        <v>1</v>
      </c>
    </row>
    <row r="8135" spans="1:11">
      <c r="A8135" s="120">
        <v>56447</v>
      </c>
      <c r="B8135" s="121" t="s">
        <v>201</v>
      </c>
      <c r="C8135" s="121" t="s">
        <v>206</v>
      </c>
      <c r="D8135" s="121" t="s">
        <v>128</v>
      </c>
      <c r="E8135" s="121" t="s">
        <v>180</v>
      </c>
      <c r="F8135" s="122">
        <v>280076</v>
      </c>
      <c r="G8135" s="122">
        <v>31462</v>
      </c>
      <c r="H8135" s="120">
        <v>2019</v>
      </c>
      <c r="I8135" t="str">
        <f>IF(J8135="natural gas",VLOOKUP(D8135,'Cross-Page Data'!$I$4:$J$13,2,FALSE),IF(J8135="solar",VLOOKUP('Form 923'!D8135,'Cross-Page Data'!$I$14:$J$117,2,FALSE),J8135))</f>
        <v>wind</v>
      </c>
      <c r="J8135" t="str">
        <f>VLOOKUP(E8135,'Cross-Page Data'!$D$4:$F$48,3,FALSE)</f>
        <v>wind</v>
      </c>
      <c r="K8135" t="b">
        <f t="shared" ref="K8135:K8198" si="127">IF(AND($N$6=FALSE,OR(C8135="Commercial NAICS Cogen",C8135="Industrial NAICS Cogen",C8135="NAICS-22 Cogen")),FALSE,IF(AND($N$7=FALSE,OR(C8135="Commercial NAICS Cogen",C8135="Commercial NAICS Non-Cogen",C8135="industrial NAICS Cogen",C8135="industrial NAICS non-cogen")),FALSE,TRUE))</f>
        <v>1</v>
      </c>
    </row>
    <row r="8136" spans="1:11">
      <c r="A8136" s="120">
        <v>56448</v>
      </c>
      <c r="B8136" s="121" t="s">
        <v>201</v>
      </c>
      <c r="C8136" s="121" t="s">
        <v>206</v>
      </c>
      <c r="D8136" s="121" t="s">
        <v>128</v>
      </c>
      <c r="E8136" s="121" t="s">
        <v>180</v>
      </c>
      <c r="F8136" s="122">
        <v>1240209</v>
      </c>
      <c r="G8136" s="122">
        <v>139318</v>
      </c>
      <c r="H8136" s="120">
        <v>2019</v>
      </c>
      <c r="I8136" t="str">
        <f>IF(J8136="natural gas",VLOOKUP(D8136,'Cross-Page Data'!$I$4:$J$13,2,FALSE),IF(J8136="solar",VLOOKUP('Form 923'!D8136,'Cross-Page Data'!$I$14:$J$117,2,FALSE),J8136))</f>
        <v>wind</v>
      </c>
      <c r="J8136" t="str">
        <f>VLOOKUP(E8136,'Cross-Page Data'!$D$4:$F$48,3,FALSE)</f>
        <v>wind</v>
      </c>
      <c r="K8136" t="b">
        <f t="shared" si="127"/>
        <v>1</v>
      </c>
    </row>
    <row r="8137" spans="1:11">
      <c r="A8137" s="120">
        <v>56449</v>
      </c>
      <c r="B8137" s="121" t="s">
        <v>201</v>
      </c>
      <c r="C8137" s="121" t="s">
        <v>206</v>
      </c>
      <c r="D8137" s="121" t="s">
        <v>128</v>
      </c>
      <c r="E8137" s="121" t="s">
        <v>180</v>
      </c>
      <c r="F8137" s="122">
        <v>790934</v>
      </c>
      <c r="G8137" s="122">
        <v>88849</v>
      </c>
      <c r="H8137" s="120">
        <v>2019</v>
      </c>
      <c r="I8137" t="str">
        <f>IF(J8137="natural gas",VLOOKUP(D8137,'Cross-Page Data'!$I$4:$J$13,2,FALSE),IF(J8137="solar",VLOOKUP('Form 923'!D8137,'Cross-Page Data'!$I$14:$J$117,2,FALSE),J8137))</f>
        <v>wind</v>
      </c>
      <c r="J8137" t="str">
        <f>VLOOKUP(E8137,'Cross-Page Data'!$D$4:$F$48,3,FALSE)</f>
        <v>wind</v>
      </c>
      <c r="K8137" t="b">
        <f t="shared" si="127"/>
        <v>1</v>
      </c>
    </row>
    <row r="8138" spans="1:11">
      <c r="A8138" s="120">
        <v>56450</v>
      </c>
      <c r="B8138" s="121" t="s">
        <v>201</v>
      </c>
      <c r="C8138" s="121" t="s">
        <v>206</v>
      </c>
      <c r="D8138" s="121" t="s">
        <v>128</v>
      </c>
      <c r="E8138" s="121" t="s">
        <v>180</v>
      </c>
      <c r="F8138" s="122">
        <v>1800679</v>
      </c>
      <c r="G8138" s="122">
        <v>202278</v>
      </c>
      <c r="H8138" s="120">
        <v>2019</v>
      </c>
      <c r="I8138" t="str">
        <f>IF(J8138="natural gas",VLOOKUP(D8138,'Cross-Page Data'!$I$4:$J$13,2,FALSE),IF(J8138="solar",VLOOKUP('Form 923'!D8138,'Cross-Page Data'!$I$14:$J$117,2,FALSE),J8138))</f>
        <v>wind</v>
      </c>
      <c r="J8138" t="str">
        <f>VLOOKUP(E8138,'Cross-Page Data'!$D$4:$F$48,3,FALSE)</f>
        <v>wind</v>
      </c>
      <c r="K8138" t="b">
        <f t="shared" si="127"/>
        <v>1</v>
      </c>
    </row>
    <row r="8139" spans="1:11">
      <c r="A8139" s="120">
        <v>56451</v>
      </c>
      <c r="B8139" s="121" t="s">
        <v>201</v>
      </c>
      <c r="C8139" s="121" t="s">
        <v>206</v>
      </c>
      <c r="D8139" s="121" t="s">
        <v>128</v>
      </c>
      <c r="E8139" s="121" t="s">
        <v>180</v>
      </c>
      <c r="F8139" s="122">
        <v>1728022</v>
      </c>
      <c r="G8139" s="122">
        <v>194116</v>
      </c>
      <c r="H8139" s="120">
        <v>2019</v>
      </c>
      <c r="I8139" t="str">
        <f>IF(J8139="natural gas",VLOOKUP(D8139,'Cross-Page Data'!$I$4:$J$13,2,FALSE),IF(J8139="solar",VLOOKUP('Form 923'!D8139,'Cross-Page Data'!$I$14:$J$117,2,FALSE),J8139))</f>
        <v>wind</v>
      </c>
      <c r="J8139" t="str">
        <f>VLOOKUP(E8139,'Cross-Page Data'!$D$4:$F$48,3,FALSE)</f>
        <v>wind</v>
      </c>
      <c r="K8139" t="b">
        <f t="shared" si="127"/>
        <v>1</v>
      </c>
    </row>
    <row r="8140" spans="1:11">
      <c r="A8140" s="120">
        <v>56456</v>
      </c>
      <c r="B8140" s="121" t="s">
        <v>201</v>
      </c>
      <c r="C8140" s="121" t="s">
        <v>206</v>
      </c>
      <c r="D8140" s="121" t="s">
        <v>68</v>
      </c>
      <c r="E8140" s="121" t="s">
        <v>70</v>
      </c>
      <c r="F8140" s="122">
        <v>113396</v>
      </c>
      <c r="G8140" s="122">
        <v>11560.769</v>
      </c>
      <c r="H8140" s="120">
        <v>2019</v>
      </c>
      <c r="I8140" t="str">
        <f>IF(J8140="natural gas",VLOOKUP(D8140,'Cross-Page Data'!$I$4:$J$13,2,FALSE),IF(J8140="solar",VLOOKUP('Form 923'!D8140,'Cross-Page Data'!$I$14:$J$117,2,FALSE),J8140))</f>
        <v>heavy or residual fuel oil</v>
      </c>
      <c r="J8140" t="str">
        <f>VLOOKUP(E8140,'Cross-Page Data'!$D$4:$F$48,3,FALSE)</f>
        <v>heavy or residual fuel oil</v>
      </c>
      <c r="K8140" t="b">
        <f t="shared" si="127"/>
        <v>1</v>
      </c>
    </row>
    <row r="8141" spans="1:11">
      <c r="A8141" s="120">
        <v>56456</v>
      </c>
      <c r="B8141" s="121" t="s">
        <v>201</v>
      </c>
      <c r="C8141" s="121" t="s">
        <v>206</v>
      </c>
      <c r="D8141" s="121" t="s">
        <v>68</v>
      </c>
      <c r="E8141" s="121" t="s">
        <v>162</v>
      </c>
      <c r="F8141" s="122">
        <v>38346311</v>
      </c>
      <c r="G8141" s="122">
        <v>3933048.2</v>
      </c>
      <c r="H8141" s="120">
        <v>2019</v>
      </c>
      <c r="I8141" t="str">
        <f>IF(J8141="natural gas",VLOOKUP(D8141,'Cross-Page Data'!$I$4:$J$13,2,FALSE),IF(J8141="solar",VLOOKUP('Form 923'!D8141,'Cross-Page Data'!$I$14:$J$117,2,FALSE),J8141))</f>
        <v>hard coal</v>
      </c>
      <c r="J8141" t="str">
        <f>VLOOKUP(E8141,'Cross-Page Data'!$D$4:$F$48,3,FALSE)</f>
        <v>hard coal</v>
      </c>
      <c r="K8141" t="b">
        <f t="shared" si="127"/>
        <v>1</v>
      </c>
    </row>
    <row r="8142" spans="1:11">
      <c r="A8142" s="120">
        <v>56457</v>
      </c>
      <c r="B8142" s="121" t="s">
        <v>201</v>
      </c>
      <c r="C8142" s="121" t="s">
        <v>206</v>
      </c>
      <c r="D8142" s="121" t="s">
        <v>128</v>
      </c>
      <c r="E8142" s="121" t="s">
        <v>180</v>
      </c>
      <c r="F8142" s="122">
        <v>3028203</v>
      </c>
      <c r="G8142" s="122">
        <v>340171</v>
      </c>
      <c r="H8142" s="120">
        <v>2019</v>
      </c>
      <c r="I8142" t="str">
        <f>IF(J8142="natural gas",VLOOKUP(D8142,'Cross-Page Data'!$I$4:$J$13,2,FALSE),IF(J8142="solar",VLOOKUP('Form 923'!D8142,'Cross-Page Data'!$I$14:$J$117,2,FALSE),J8142))</f>
        <v>wind</v>
      </c>
      <c r="J8142" t="str">
        <f>VLOOKUP(E8142,'Cross-Page Data'!$D$4:$F$48,3,FALSE)</f>
        <v>wind</v>
      </c>
      <c r="K8142" t="b">
        <f t="shared" si="127"/>
        <v>1</v>
      </c>
    </row>
    <row r="8143" spans="1:11">
      <c r="A8143" s="120">
        <v>56458</v>
      </c>
      <c r="B8143" s="121" t="s">
        <v>201</v>
      </c>
      <c r="C8143" s="121" t="s">
        <v>206</v>
      </c>
      <c r="D8143" s="121" t="s">
        <v>39</v>
      </c>
      <c r="E8143" s="121" t="s">
        <v>38</v>
      </c>
      <c r="F8143" s="122">
        <v>2283793</v>
      </c>
      <c r="G8143" s="122">
        <v>1353859</v>
      </c>
      <c r="H8143" s="120">
        <v>2019</v>
      </c>
      <c r="I8143" t="str">
        <f>IF(J8143="natural gas",VLOOKUP(D8143,'Cross-Page Data'!$I$4:$J$13,2,FALSE),IF(J8143="solar",VLOOKUP('Form 923'!D8143,'Cross-Page Data'!$I$14:$J$117,2,FALSE),J8143))</f>
        <v>natural gas nonpeaker - preexisting nonretiring</v>
      </c>
      <c r="J8143" t="str">
        <f>VLOOKUP(E8143,'Cross-Page Data'!$D$4:$F$48,3,FALSE)</f>
        <v>natural gas</v>
      </c>
      <c r="K8143" t="b">
        <f t="shared" si="127"/>
        <v>1</v>
      </c>
    </row>
    <row r="8144" spans="1:11">
      <c r="A8144" s="120">
        <v>56458</v>
      </c>
      <c r="B8144" s="121" t="s">
        <v>201</v>
      </c>
      <c r="C8144" s="121" t="s">
        <v>206</v>
      </c>
      <c r="D8144" s="121" t="s">
        <v>61</v>
      </c>
      <c r="E8144" s="121" t="s">
        <v>38</v>
      </c>
      <c r="F8144" s="122">
        <v>22851969</v>
      </c>
      <c r="G8144" s="122">
        <v>2010219</v>
      </c>
      <c r="H8144" s="120">
        <v>2019</v>
      </c>
      <c r="I8144" t="str">
        <f>IF(J8144="natural gas",VLOOKUP(D8144,'Cross-Page Data'!$I$4:$J$13,2,FALSE),IF(J8144="solar",VLOOKUP('Form 923'!D8144,'Cross-Page Data'!$I$14:$J$117,2,FALSE),J8144))</f>
        <v>natural gas nonpeaker - preexisting nonretiring</v>
      </c>
      <c r="J8144" t="str">
        <f>VLOOKUP(E8144,'Cross-Page Data'!$D$4:$F$48,3,FALSE)</f>
        <v>natural gas</v>
      </c>
      <c r="K8144" t="b">
        <f t="shared" si="127"/>
        <v>1</v>
      </c>
    </row>
    <row r="8145" spans="1:11">
      <c r="A8145" s="120">
        <v>56458</v>
      </c>
      <c r="B8145" s="121" t="s">
        <v>201</v>
      </c>
      <c r="C8145" s="121" t="s">
        <v>206</v>
      </c>
      <c r="D8145" s="121" t="s">
        <v>73</v>
      </c>
      <c r="E8145" s="121" t="s">
        <v>38</v>
      </c>
      <c r="F8145" s="122">
        <v>3428</v>
      </c>
      <c r="G8145" s="122">
        <v>201</v>
      </c>
      <c r="H8145" s="120">
        <v>2019</v>
      </c>
      <c r="I8145" t="str">
        <f>IF(J8145="natural gas",VLOOKUP(D8145,'Cross-Page Data'!$I$4:$J$13,2,FALSE),IF(J8145="solar",VLOOKUP('Form 923'!D8145,'Cross-Page Data'!$I$14:$J$117,2,FALSE),J8145))</f>
        <v>natural gas peaker</v>
      </c>
      <c r="J8145" t="str">
        <f>VLOOKUP(E8145,'Cross-Page Data'!$D$4:$F$48,3,FALSE)</f>
        <v>natural gas</v>
      </c>
      <c r="K8145" t="b">
        <f t="shared" si="127"/>
        <v>1</v>
      </c>
    </row>
    <row r="8146" spans="1:11">
      <c r="A8146" s="120">
        <v>56459</v>
      </c>
      <c r="B8146" s="121" t="s">
        <v>201</v>
      </c>
      <c r="C8146" s="121" t="s">
        <v>206</v>
      </c>
      <c r="D8146" s="121" t="s">
        <v>128</v>
      </c>
      <c r="E8146" s="121" t="s">
        <v>180</v>
      </c>
      <c r="F8146" s="122">
        <v>4137810</v>
      </c>
      <c r="G8146" s="122">
        <v>464818</v>
      </c>
      <c r="H8146" s="120">
        <v>2019</v>
      </c>
      <c r="I8146" t="str">
        <f>IF(J8146="natural gas",VLOOKUP(D8146,'Cross-Page Data'!$I$4:$J$13,2,FALSE),IF(J8146="solar",VLOOKUP('Form 923'!D8146,'Cross-Page Data'!$I$14:$J$117,2,FALSE),J8146))</f>
        <v>wind</v>
      </c>
      <c r="J8146" t="str">
        <f>VLOOKUP(E8146,'Cross-Page Data'!$D$4:$F$48,3,FALSE)</f>
        <v>wind</v>
      </c>
      <c r="K8146" t="b">
        <f t="shared" si="127"/>
        <v>1</v>
      </c>
    </row>
    <row r="8147" spans="1:11">
      <c r="A8147" s="120">
        <v>56460</v>
      </c>
      <c r="B8147" s="121" t="s">
        <v>201</v>
      </c>
      <c r="C8147" s="121" t="s">
        <v>206</v>
      </c>
      <c r="D8147" s="121" t="s">
        <v>128</v>
      </c>
      <c r="E8147" s="121" t="s">
        <v>180</v>
      </c>
      <c r="F8147" s="122">
        <v>2133694</v>
      </c>
      <c r="G8147" s="122">
        <v>239687</v>
      </c>
      <c r="H8147" s="120">
        <v>2019</v>
      </c>
      <c r="I8147" t="str">
        <f>IF(J8147="natural gas",VLOOKUP(D8147,'Cross-Page Data'!$I$4:$J$13,2,FALSE),IF(J8147="solar",VLOOKUP('Form 923'!D8147,'Cross-Page Data'!$I$14:$J$117,2,FALSE),J8147))</f>
        <v>wind</v>
      </c>
      <c r="J8147" t="str">
        <f>VLOOKUP(E8147,'Cross-Page Data'!$D$4:$F$48,3,FALSE)</f>
        <v>wind</v>
      </c>
      <c r="K8147" t="b">
        <f t="shared" si="127"/>
        <v>1</v>
      </c>
    </row>
    <row r="8148" ht="25.5" spans="1:11">
      <c r="A8148" s="120">
        <v>56461</v>
      </c>
      <c r="B8148" s="121" t="s">
        <v>201</v>
      </c>
      <c r="C8148" s="121" t="s">
        <v>207</v>
      </c>
      <c r="D8148" s="121" t="s">
        <v>79</v>
      </c>
      <c r="E8148" s="121" t="s">
        <v>90</v>
      </c>
      <c r="F8148" s="122">
        <v>172479</v>
      </c>
      <c r="G8148" s="122">
        <v>13989</v>
      </c>
      <c r="H8148" s="120">
        <v>2019</v>
      </c>
      <c r="I8148" t="str">
        <f>IF(J8148="natural gas",VLOOKUP(D8148,'Cross-Page Data'!$I$4:$J$13,2,FALSE),IF(J8148="solar",VLOOKUP('Form 923'!D8148,'Cross-Page Data'!$I$14:$J$117,2,FALSE),J8148))</f>
        <v>biomass</v>
      </c>
      <c r="J8148" t="str">
        <f>VLOOKUP(E8148,'Cross-Page Data'!$D$4:$F$48,3,FALSE)</f>
        <v>biomass</v>
      </c>
      <c r="K8148" t="b">
        <f t="shared" si="127"/>
        <v>0</v>
      </c>
    </row>
    <row r="8149" ht="25.5" spans="1:11">
      <c r="A8149" s="120">
        <v>56461</v>
      </c>
      <c r="B8149" s="121" t="s">
        <v>201</v>
      </c>
      <c r="C8149" s="121" t="s">
        <v>207</v>
      </c>
      <c r="D8149" s="121" t="s">
        <v>79</v>
      </c>
      <c r="E8149" s="121" t="s">
        <v>38</v>
      </c>
      <c r="F8149" s="122">
        <v>0</v>
      </c>
      <c r="G8149" s="122">
        <v>0</v>
      </c>
      <c r="H8149" s="120">
        <v>2019</v>
      </c>
      <c r="I8149" t="str">
        <f>IF(J8149="natural gas",VLOOKUP(D8149,'Cross-Page Data'!$I$4:$J$13,2,FALSE),IF(J8149="solar",VLOOKUP('Form 923'!D8149,'Cross-Page Data'!$I$14:$J$117,2,FALSE),J8149))</f>
        <v>natural gas peaker</v>
      </c>
      <c r="J8149" t="str">
        <f>VLOOKUP(E8149,'Cross-Page Data'!$D$4:$F$48,3,FALSE)</f>
        <v>natural gas</v>
      </c>
      <c r="K8149" t="b">
        <f t="shared" si="127"/>
        <v>0</v>
      </c>
    </row>
    <row r="8150" spans="1:11">
      <c r="A8150" s="120">
        <v>56462</v>
      </c>
      <c r="B8150" s="121" t="s">
        <v>201</v>
      </c>
      <c r="C8150" s="121" t="s">
        <v>202</v>
      </c>
      <c r="D8150" s="121" t="s">
        <v>79</v>
      </c>
      <c r="E8150" s="121" t="s">
        <v>70</v>
      </c>
      <c r="F8150" s="122">
        <v>0</v>
      </c>
      <c r="G8150" s="122">
        <v>0</v>
      </c>
      <c r="H8150" s="120">
        <v>2019</v>
      </c>
      <c r="I8150" t="str">
        <f>IF(J8150="natural gas",VLOOKUP(D8150,'Cross-Page Data'!$I$4:$J$13,2,FALSE),IF(J8150="solar",VLOOKUP('Form 923'!D8150,'Cross-Page Data'!$I$14:$J$117,2,FALSE),J8150))</f>
        <v>heavy or residual fuel oil</v>
      </c>
      <c r="J8150" t="str">
        <f>VLOOKUP(E8150,'Cross-Page Data'!$D$4:$F$48,3,FALSE)</f>
        <v>heavy or residual fuel oil</v>
      </c>
      <c r="K8150" t="b">
        <f t="shared" si="127"/>
        <v>1</v>
      </c>
    </row>
    <row r="8151" spans="1:11">
      <c r="A8151" s="120">
        <v>56462</v>
      </c>
      <c r="B8151" s="121" t="s">
        <v>201</v>
      </c>
      <c r="C8151" s="121" t="s">
        <v>202</v>
      </c>
      <c r="D8151" s="121" t="s">
        <v>79</v>
      </c>
      <c r="E8151" s="121" t="s">
        <v>38</v>
      </c>
      <c r="F8151" s="122">
        <v>35080</v>
      </c>
      <c r="G8151" s="122">
        <v>4140</v>
      </c>
      <c r="H8151" s="120">
        <v>2019</v>
      </c>
      <c r="I8151" t="str">
        <f>IF(J8151="natural gas",VLOOKUP(D8151,'Cross-Page Data'!$I$4:$J$13,2,FALSE),IF(J8151="solar",VLOOKUP('Form 923'!D8151,'Cross-Page Data'!$I$14:$J$117,2,FALSE),J8151))</f>
        <v>natural gas peaker</v>
      </c>
      <c r="J8151" t="str">
        <f>VLOOKUP(E8151,'Cross-Page Data'!$D$4:$F$48,3,FALSE)</f>
        <v>natural gas</v>
      </c>
      <c r="K8151" t="b">
        <f t="shared" si="127"/>
        <v>1</v>
      </c>
    </row>
    <row r="8152" spans="1:11">
      <c r="A8152" s="120">
        <v>56463</v>
      </c>
      <c r="B8152" s="121" t="s">
        <v>201</v>
      </c>
      <c r="C8152" s="121" t="s">
        <v>202</v>
      </c>
      <c r="D8152" s="121" t="s">
        <v>79</v>
      </c>
      <c r="E8152" s="121" t="s">
        <v>90</v>
      </c>
      <c r="F8152" s="122">
        <v>270008</v>
      </c>
      <c r="G8152" s="122">
        <v>21819</v>
      </c>
      <c r="H8152" s="120">
        <v>2019</v>
      </c>
      <c r="I8152" t="str">
        <f>IF(J8152="natural gas",VLOOKUP(D8152,'Cross-Page Data'!$I$4:$J$13,2,FALSE),IF(J8152="solar",VLOOKUP('Form 923'!D8152,'Cross-Page Data'!$I$14:$J$117,2,FALSE),J8152))</f>
        <v>biomass</v>
      </c>
      <c r="J8152" t="str">
        <f>VLOOKUP(E8152,'Cross-Page Data'!$D$4:$F$48,3,FALSE)</f>
        <v>biomass</v>
      </c>
      <c r="K8152" t="b">
        <f t="shared" si="127"/>
        <v>1</v>
      </c>
    </row>
    <row r="8153" spans="1:11">
      <c r="A8153" s="120">
        <v>56464</v>
      </c>
      <c r="B8153" s="121" t="s">
        <v>201</v>
      </c>
      <c r="C8153" s="121" t="s">
        <v>202</v>
      </c>
      <c r="D8153" s="121" t="s">
        <v>79</v>
      </c>
      <c r="E8153" s="121" t="s">
        <v>90</v>
      </c>
      <c r="F8153" s="122">
        <v>256690</v>
      </c>
      <c r="G8153" s="122">
        <v>20742</v>
      </c>
      <c r="H8153" s="120">
        <v>2019</v>
      </c>
      <c r="I8153" t="str">
        <f>IF(J8153="natural gas",VLOOKUP(D8153,'Cross-Page Data'!$I$4:$J$13,2,FALSE),IF(J8153="solar",VLOOKUP('Form 923'!D8153,'Cross-Page Data'!$I$14:$J$117,2,FALSE),J8153))</f>
        <v>biomass</v>
      </c>
      <c r="J8153" t="str">
        <f>VLOOKUP(E8153,'Cross-Page Data'!$D$4:$F$48,3,FALSE)</f>
        <v>biomass</v>
      </c>
      <c r="K8153" t="b">
        <f t="shared" si="127"/>
        <v>1</v>
      </c>
    </row>
    <row r="8154" spans="1:11">
      <c r="A8154" s="120">
        <v>56465</v>
      </c>
      <c r="B8154" s="121" t="s">
        <v>201</v>
      </c>
      <c r="C8154" s="121" t="s">
        <v>202</v>
      </c>
      <c r="D8154" s="121" t="s">
        <v>79</v>
      </c>
      <c r="E8154" s="121" t="s">
        <v>90</v>
      </c>
      <c r="F8154" s="122">
        <v>1090605</v>
      </c>
      <c r="G8154" s="122">
        <v>95548</v>
      </c>
      <c r="H8154" s="120">
        <v>2019</v>
      </c>
      <c r="I8154" t="str">
        <f>IF(J8154="natural gas",VLOOKUP(D8154,'Cross-Page Data'!$I$4:$J$13,2,FALSE),IF(J8154="solar",VLOOKUP('Form 923'!D8154,'Cross-Page Data'!$I$14:$J$117,2,FALSE),J8154))</f>
        <v>biomass</v>
      </c>
      <c r="J8154" t="str">
        <f>VLOOKUP(E8154,'Cross-Page Data'!$D$4:$F$48,3,FALSE)</f>
        <v>biomass</v>
      </c>
      <c r="K8154" t="b">
        <f t="shared" si="127"/>
        <v>1</v>
      </c>
    </row>
    <row r="8155" spans="1:11">
      <c r="A8155" s="120">
        <v>56466</v>
      </c>
      <c r="B8155" s="121" t="s">
        <v>201</v>
      </c>
      <c r="C8155" s="121" t="s">
        <v>202</v>
      </c>
      <c r="D8155" s="121" t="s">
        <v>128</v>
      </c>
      <c r="E8155" s="121" t="s">
        <v>180</v>
      </c>
      <c r="F8155" s="122">
        <v>2089601</v>
      </c>
      <c r="G8155" s="122">
        <v>234734</v>
      </c>
      <c r="H8155" s="120">
        <v>2019</v>
      </c>
      <c r="I8155" t="str">
        <f>IF(J8155="natural gas",VLOOKUP(D8155,'Cross-Page Data'!$I$4:$J$13,2,FALSE),IF(J8155="solar",VLOOKUP('Form 923'!D8155,'Cross-Page Data'!$I$14:$J$117,2,FALSE),J8155))</f>
        <v>wind</v>
      </c>
      <c r="J8155" t="str">
        <f>VLOOKUP(E8155,'Cross-Page Data'!$D$4:$F$48,3,FALSE)</f>
        <v>wind</v>
      </c>
      <c r="K8155" t="b">
        <f t="shared" si="127"/>
        <v>1</v>
      </c>
    </row>
    <row r="8156" spans="1:11">
      <c r="A8156" s="120">
        <v>56467</v>
      </c>
      <c r="B8156" s="121" t="s">
        <v>201</v>
      </c>
      <c r="C8156" s="121" t="s">
        <v>206</v>
      </c>
      <c r="D8156" s="121" t="s">
        <v>39</v>
      </c>
      <c r="E8156" s="121" t="s">
        <v>38</v>
      </c>
      <c r="F8156" s="122">
        <v>199537</v>
      </c>
      <c r="G8156" s="122">
        <v>323240</v>
      </c>
      <c r="H8156" s="120">
        <v>2019</v>
      </c>
      <c r="I8156" t="str">
        <f>IF(J8156="natural gas",VLOOKUP(D8156,'Cross-Page Data'!$I$4:$J$13,2,FALSE),IF(J8156="solar",VLOOKUP('Form 923'!D8156,'Cross-Page Data'!$I$14:$J$117,2,FALSE),J8156))</f>
        <v>natural gas nonpeaker - preexisting nonretiring</v>
      </c>
      <c r="J8156" t="str">
        <f>VLOOKUP(E8156,'Cross-Page Data'!$D$4:$F$48,3,FALSE)</f>
        <v>natural gas</v>
      </c>
      <c r="K8156" t="b">
        <f t="shared" si="127"/>
        <v>1</v>
      </c>
    </row>
    <row r="8157" spans="1:11">
      <c r="A8157" s="120">
        <v>56467</v>
      </c>
      <c r="B8157" s="121" t="s">
        <v>201</v>
      </c>
      <c r="C8157" s="121" t="s">
        <v>206</v>
      </c>
      <c r="D8157" s="121" t="s">
        <v>61</v>
      </c>
      <c r="E8157" s="121" t="s">
        <v>38</v>
      </c>
      <c r="F8157" s="122">
        <v>6635261</v>
      </c>
      <c r="G8157" s="122">
        <v>561724</v>
      </c>
      <c r="H8157" s="120">
        <v>2019</v>
      </c>
      <c r="I8157" t="str">
        <f>IF(J8157="natural gas",VLOOKUP(D8157,'Cross-Page Data'!$I$4:$J$13,2,FALSE),IF(J8157="solar",VLOOKUP('Form 923'!D8157,'Cross-Page Data'!$I$14:$J$117,2,FALSE),J8157))</f>
        <v>natural gas nonpeaker - preexisting nonretiring</v>
      </c>
      <c r="J8157" t="str">
        <f>VLOOKUP(E8157,'Cross-Page Data'!$D$4:$F$48,3,FALSE)</f>
        <v>natural gas</v>
      </c>
      <c r="K8157" t="b">
        <f t="shared" si="127"/>
        <v>1</v>
      </c>
    </row>
    <row r="8158" spans="1:11">
      <c r="A8158" s="120">
        <v>56468</v>
      </c>
      <c r="B8158" s="121" t="s">
        <v>201</v>
      </c>
      <c r="C8158" s="121" t="s">
        <v>206</v>
      </c>
      <c r="D8158" s="121" t="s">
        <v>128</v>
      </c>
      <c r="E8158" s="121" t="s">
        <v>180</v>
      </c>
      <c r="F8158" s="122">
        <v>6230412</v>
      </c>
      <c r="G8158" s="122">
        <v>699889</v>
      </c>
      <c r="H8158" s="120">
        <v>2019</v>
      </c>
      <c r="I8158" t="str">
        <f>IF(J8158="natural gas",VLOOKUP(D8158,'Cross-Page Data'!$I$4:$J$13,2,FALSE),IF(J8158="solar",VLOOKUP('Form 923'!D8158,'Cross-Page Data'!$I$14:$J$117,2,FALSE),J8158))</f>
        <v>wind</v>
      </c>
      <c r="J8158" t="str">
        <f>VLOOKUP(E8158,'Cross-Page Data'!$D$4:$F$48,3,FALSE)</f>
        <v>wind</v>
      </c>
      <c r="K8158" t="b">
        <f t="shared" si="127"/>
        <v>1</v>
      </c>
    </row>
    <row r="8159" spans="1:11">
      <c r="A8159" s="120">
        <v>56470</v>
      </c>
      <c r="B8159" s="121" t="s">
        <v>201</v>
      </c>
      <c r="C8159" s="121" t="s">
        <v>206</v>
      </c>
      <c r="D8159" s="121" t="s">
        <v>128</v>
      </c>
      <c r="E8159" s="121" t="s">
        <v>180</v>
      </c>
      <c r="F8159" s="122">
        <v>552450</v>
      </c>
      <c r="G8159" s="122">
        <v>62059</v>
      </c>
      <c r="H8159" s="120">
        <v>2019</v>
      </c>
      <c r="I8159" t="str">
        <f>IF(J8159="natural gas",VLOOKUP(D8159,'Cross-Page Data'!$I$4:$J$13,2,FALSE),IF(J8159="solar",VLOOKUP('Form 923'!D8159,'Cross-Page Data'!$I$14:$J$117,2,FALSE),J8159))</f>
        <v>wind</v>
      </c>
      <c r="J8159" t="str">
        <f>VLOOKUP(E8159,'Cross-Page Data'!$D$4:$F$48,3,FALSE)</f>
        <v>wind</v>
      </c>
      <c r="K8159" t="b">
        <f t="shared" si="127"/>
        <v>1</v>
      </c>
    </row>
    <row r="8160" spans="1:11">
      <c r="A8160" s="120">
        <v>56471</v>
      </c>
      <c r="B8160" s="121" t="s">
        <v>201</v>
      </c>
      <c r="C8160" s="121" t="s">
        <v>202</v>
      </c>
      <c r="D8160" s="121" t="s">
        <v>73</v>
      </c>
      <c r="E8160" s="121" t="s">
        <v>38</v>
      </c>
      <c r="F8160" s="122">
        <v>198800</v>
      </c>
      <c r="G8160" s="122">
        <v>19740</v>
      </c>
      <c r="H8160" s="120">
        <v>2019</v>
      </c>
      <c r="I8160" t="str">
        <f>IF(J8160="natural gas",VLOOKUP(D8160,'Cross-Page Data'!$I$4:$J$13,2,FALSE),IF(J8160="solar",VLOOKUP('Form 923'!D8160,'Cross-Page Data'!$I$14:$J$117,2,FALSE),J8160))</f>
        <v>natural gas peaker</v>
      </c>
      <c r="J8160" t="str">
        <f>VLOOKUP(E8160,'Cross-Page Data'!$D$4:$F$48,3,FALSE)</f>
        <v>natural gas</v>
      </c>
      <c r="K8160" t="b">
        <f t="shared" si="127"/>
        <v>1</v>
      </c>
    </row>
    <row r="8161" spans="1:11">
      <c r="A8161" s="120">
        <v>56472</v>
      </c>
      <c r="B8161" s="121" t="s">
        <v>201</v>
      </c>
      <c r="C8161" s="121" t="s">
        <v>202</v>
      </c>
      <c r="D8161" s="121" t="s">
        <v>33</v>
      </c>
      <c r="E8161" s="121" t="s">
        <v>99</v>
      </c>
      <c r="F8161" s="122">
        <v>0</v>
      </c>
      <c r="G8161" s="122">
        <v>0</v>
      </c>
      <c r="H8161" s="120">
        <v>2019</v>
      </c>
      <c r="I8161" t="str">
        <f>IF(J8161="natural gas",VLOOKUP(D8161,'Cross-Page Data'!$I$4:$J$13,2,FALSE),IF(J8161="solar",VLOOKUP('Form 923'!D8161,'Cross-Page Data'!$I$14:$J$117,2,FALSE),J8161))</f>
        <v>other</v>
      </c>
      <c r="J8161" t="str">
        <f>VLOOKUP(E8161,'Cross-Page Data'!$D$4:$F$48,3,FALSE)</f>
        <v>other</v>
      </c>
      <c r="K8161" t="b">
        <f t="shared" si="127"/>
        <v>1</v>
      </c>
    </row>
    <row r="8162" spans="1:11">
      <c r="A8162" s="120">
        <v>56472</v>
      </c>
      <c r="B8162" s="121" t="s">
        <v>201</v>
      </c>
      <c r="C8162" s="121" t="s">
        <v>202</v>
      </c>
      <c r="D8162" s="121" t="s">
        <v>73</v>
      </c>
      <c r="E8162" s="121" t="s">
        <v>38</v>
      </c>
      <c r="F8162" s="122">
        <v>96390</v>
      </c>
      <c r="G8162" s="122">
        <v>6993</v>
      </c>
      <c r="H8162" s="120">
        <v>2019</v>
      </c>
      <c r="I8162" t="str">
        <f>IF(J8162="natural gas",VLOOKUP(D8162,'Cross-Page Data'!$I$4:$J$13,2,FALSE),IF(J8162="solar",VLOOKUP('Form 923'!D8162,'Cross-Page Data'!$I$14:$J$117,2,FALSE),J8162))</f>
        <v>natural gas peaker</v>
      </c>
      <c r="J8162" t="str">
        <f>VLOOKUP(E8162,'Cross-Page Data'!$D$4:$F$48,3,FALSE)</f>
        <v>natural gas</v>
      </c>
      <c r="K8162" t="b">
        <f t="shared" si="127"/>
        <v>1</v>
      </c>
    </row>
    <row r="8163" spans="1:11">
      <c r="A8163" s="120">
        <v>56473</v>
      </c>
      <c r="B8163" s="121" t="s">
        <v>201</v>
      </c>
      <c r="C8163" s="121" t="s">
        <v>202</v>
      </c>
      <c r="D8163" s="121" t="s">
        <v>73</v>
      </c>
      <c r="E8163" s="121" t="s">
        <v>38</v>
      </c>
      <c r="F8163" s="122">
        <v>171486</v>
      </c>
      <c r="G8163" s="122">
        <v>16605</v>
      </c>
      <c r="H8163" s="120">
        <v>2019</v>
      </c>
      <c r="I8163" t="str">
        <f>IF(J8163="natural gas",VLOOKUP(D8163,'Cross-Page Data'!$I$4:$J$13,2,FALSE),IF(J8163="solar",VLOOKUP('Form 923'!D8163,'Cross-Page Data'!$I$14:$J$117,2,FALSE),J8163))</f>
        <v>natural gas peaker</v>
      </c>
      <c r="J8163" t="str">
        <f>VLOOKUP(E8163,'Cross-Page Data'!$D$4:$F$48,3,FALSE)</f>
        <v>natural gas</v>
      </c>
      <c r="K8163" t="b">
        <f t="shared" si="127"/>
        <v>1</v>
      </c>
    </row>
    <row r="8164" spans="1:11">
      <c r="A8164" s="120">
        <v>56474</v>
      </c>
      <c r="B8164" s="121" t="s">
        <v>201</v>
      </c>
      <c r="C8164" s="121" t="s">
        <v>202</v>
      </c>
      <c r="D8164" s="121" t="s">
        <v>73</v>
      </c>
      <c r="E8164" s="121" t="s">
        <v>38</v>
      </c>
      <c r="F8164" s="122">
        <v>195473</v>
      </c>
      <c r="G8164" s="122">
        <v>18884</v>
      </c>
      <c r="H8164" s="120">
        <v>2019</v>
      </c>
      <c r="I8164" t="str">
        <f>IF(J8164="natural gas",VLOOKUP(D8164,'Cross-Page Data'!$I$4:$J$13,2,FALSE),IF(J8164="solar",VLOOKUP('Form 923'!D8164,'Cross-Page Data'!$I$14:$J$117,2,FALSE),J8164))</f>
        <v>natural gas peaker</v>
      </c>
      <c r="J8164" t="str">
        <f>VLOOKUP(E8164,'Cross-Page Data'!$D$4:$F$48,3,FALSE)</f>
        <v>natural gas</v>
      </c>
      <c r="K8164" t="b">
        <f t="shared" si="127"/>
        <v>1</v>
      </c>
    </row>
    <row r="8165" spans="1:11">
      <c r="A8165" s="120">
        <v>56475</v>
      </c>
      <c r="B8165" s="121" t="s">
        <v>201</v>
      </c>
      <c r="C8165" s="121" t="s">
        <v>202</v>
      </c>
      <c r="D8165" s="121" t="s">
        <v>33</v>
      </c>
      <c r="E8165" s="121" t="s">
        <v>99</v>
      </c>
      <c r="F8165" s="122">
        <v>0</v>
      </c>
      <c r="G8165" s="122">
        <v>0</v>
      </c>
      <c r="H8165" s="120">
        <v>2019</v>
      </c>
      <c r="I8165" t="str">
        <f>IF(J8165="natural gas",VLOOKUP(D8165,'Cross-Page Data'!$I$4:$J$13,2,FALSE),IF(J8165="solar",VLOOKUP('Form 923'!D8165,'Cross-Page Data'!$I$14:$J$117,2,FALSE),J8165))</f>
        <v>other</v>
      </c>
      <c r="J8165" t="str">
        <f>VLOOKUP(E8165,'Cross-Page Data'!$D$4:$F$48,3,FALSE)</f>
        <v>other</v>
      </c>
      <c r="K8165" t="b">
        <f t="shared" si="127"/>
        <v>1</v>
      </c>
    </row>
    <row r="8166" spans="1:11">
      <c r="A8166" s="120">
        <v>56475</v>
      </c>
      <c r="B8166" s="121" t="s">
        <v>201</v>
      </c>
      <c r="C8166" s="121" t="s">
        <v>202</v>
      </c>
      <c r="D8166" s="121" t="s">
        <v>73</v>
      </c>
      <c r="E8166" s="121" t="s">
        <v>38</v>
      </c>
      <c r="F8166" s="122">
        <v>127880</v>
      </c>
      <c r="G8166" s="122">
        <v>10361</v>
      </c>
      <c r="H8166" s="120">
        <v>2019</v>
      </c>
      <c r="I8166" t="str">
        <f>IF(J8166="natural gas",VLOOKUP(D8166,'Cross-Page Data'!$I$4:$J$13,2,FALSE),IF(J8166="solar",VLOOKUP('Form 923'!D8166,'Cross-Page Data'!$I$14:$J$117,2,FALSE),J8166))</f>
        <v>natural gas peaker</v>
      </c>
      <c r="J8166" t="str">
        <f>VLOOKUP(E8166,'Cross-Page Data'!$D$4:$F$48,3,FALSE)</f>
        <v>natural gas</v>
      </c>
      <c r="K8166" t="b">
        <f t="shared" si="127"/>
        <v>1</v>
      </c>
    </row>
    <row r="8167" spans="1:11">
      <c r="A8167" s="120">
        <v>56476</v>
      </c>
      <c r="B8167" s="121" t="s">
        <v>201</v>
      </c>
      <c r="C8167" s="121" t="s">
        <v>202</v>
      </c>
      <c r="D8167" s="121" t="s">
        <v>39</v>
      </c>
      <c r="E8167" s="121" t="s">
        <v>38</v>
      </c>
      <c r="F8167" s="122">
        <v>1110935</v>
      </c>
      <c r="G8167" s="122">
        <v>1074132</v>
      </c>
      <c r="H8167" s="120">
        <v>2019</v>
      </c>
      <c r="I8167" t="str">
        <f>IF(J8167="natural gas",VLOOKUP(D8167,'Cross-Page Data'!$I$4:$J$13,2,FALSE),IF(J8167="solar",VLOOKUP('Form 923'!D8167,'Cross-Page Data'!$I$14:$J$117,2,FALSE),J8167))</f>
        <v>natural gas nonpeaker - preexisting nonretiring</v>
      </c>
      <c r="J8167" t="str">
        <f>VLOOKUP(E8167,'Cross-Page Data'!$D$4:$F$48,3,FALSE)</f>
        <v>natural gas</v>
      </c>
      <c r="K8167" t="b">
        <f t="shared" si="127"/>
        <v>1</v>
      </c>
    </row>
    <row r="8168" spans="1:11">
      <c r="A8168" s="120">
        <v>56476</v>
      </c>
      <c r="B8168" s="121" t="s">
        <v>201</v>
      </c>
      <c r="C8168" s="121" t="s">
        <v>202</v>
      </c>
      <c r="D8168" s="121" t="s">
        <v>39</v>
      </c>
      <c r="E8168" s="121" t="s">
        <v>130</v>
      </c>
      <c r="F8168" s="122">
        <v>0</v>
      </c>
      <c r="G8168" s="122">
        <v>0</v>
      </c>
      <c r="H8168" s="120">
        <v>2019</v>
      </c>
      <c r="I8168" t="str">
        <f>IF(J8168="natural gas",VLOOKUP(D8168,'Cross-Page Data'!$I$4:$J$13,2,FALSE),IF(J8168="solar",VLOOKUP('Form 923'!D8168,'Cross-Page Data'!$I$14:$J$117,2,FALSE),J8168))</f>
        <v>biomass</v>
      </c>
      <c r="J8168" t="str">
        <f>VLOOKUP(E8168,'Cross-Page Data'!$D$4:$F$48,3,FALSE)</f>
        <v>biomass</v>
      </c>
      <c r="K8168" t="b">
        <f t="shared" si="127"/>
        <v>1</v>
      </c>
    </row>
    <row r="8169" spans="1:11">
      <c r="A8169" s="120">
        <v>56476</v>
      </c>
      <c r="B8169" s="121" t="s">
        <v>201</v>
      </c>
      <c r="C8169" s="121" t="s">
        <v>202</v>
      </c>
      <c r="D8169" s="121" t="s">
        <v>61</v>
      </c>
      <c r="E8169" s="121" t="s">
        <v>38</v>
      </c>
      <c r="F8169" s="122">
        <v>19556016</v>
      </c>
      <c r="G8169" s="122">
        <v>1798726</v>
      </c>
      <c r="H8169" s="120">
        <v>2019</v>
      </c>
      <c r="I8169" t="str">
        <f>IF(J8169="natural gas",VLOOKUP(D8169,'Cross-Page Data'!$I$4:$J$13,2,FALSE),IF(J8169="solar",VLOOKUP('Form 923'!D8169,'Cross-Page Data'!$I$14:$J$117,2,FALSE),J8169))</f>
        <v>natural gas nonpeaker - preexisting nonretiring</v>
      </c>
      <c r="J8169" t="str">
        <f>VLOOKUP(E8169,'Cross-Page Data'!$D$4:$F$48,3,FALSE)</f>
        <v>natural gas</v>
      </c>
      <c r="K8169" t="b">
        <f t="shared" si="127"/>
        <v>1</v>
      </c>
    </row>
    <row r="8170" spans="1:11">
      <c r="A8170" s="120">
        <v>56476</v>
      </c>
      <c r="B8170" s="121" t="s">
        <v>201</v>
      </c>
      <c r="C8170" s="121" t="s">
        <v>202</v>
      </c>
      <c r="D8170" s="121" t="s">
        <v>61</v>
      </c>
      <c r="E8170" s="121" t="s">
        <v>130</v>
      </c>
      <c r="F8170" s="122">
        <v>0</v>
      </c>
      <c r="G8170" s="122">
        <v>0</v>
      </c>
      <c r="H8170" s="120">
        <v>2019</v>
      </c>
      <c r="I8170" t="str">
        <f>IF(J8170="natural gas",VLOOKUP(D8170,'Cross-Page Data'!$I$4:$J$13,2,FALSE),IF(J8170="solar",VLOOKUP('Form 923'!D8170,'Cross-Page Data'!$I$14:$J$117,2,FALSE),J8170))</f>
        <v>biomass</v>
      </c>
      <c r="J8170" t="str">
        <f>VLOOKUP(E8170,'Cross-Page Data'!$D$4:$F$48,3,FALSE)</f>
        <v>biomass</v>
      </c>
      <c r="K8170" t="b">
        <f t="shared" si="127"/>
        <v>1</v>
      </c>
    </row>
    <row r="8171" spans="1:11">
      <c r="A8171" s="120">
        <v>56478</v>
      </c>
      <c r="B8171" s="121" t="s">
        <v>205</v>
      </c>
      <c r="C8171" s="121" t="s">
        <v>202</v>
      </c>
      <c r="D8171" s="121" t="s">
        <v>73</v>
      </c>
      <c r="E8171" s="121" t="s">
        <v>38</v>
      </c>
      <c r="F8171" s="122">
        <v>475405</v>
      </c>
      <c r="G8171" s="122">
        <v>111968</v>
      </c>
      <c r="H8171" s="120">
        <v>2019</v>
      </c>
      <c r="I8171" t="str">
        <f>IF(J8171="natural gas",VLOOKUP(D8171,'Cross-Page Data'!$I$4:$J$13,2,FALSE),IF(J8171="solar",VLOOKUP('Form 923'!D8171,'Cross-Page Data'!$I$14:$J$117,2,FALSE),J8171))</f>
        <v>natural gas peaker</v>
      </c>
      <c r="J8171" t="str">
        <f>VLOOKUP(E8171,'Cross-Page Data'!$D$4:$F$48,3,FALSE)</f>
        <v>natural gas</v>
      </c>
      <c r="K8171" t="b">
        <f t="shared" si="127"/>
        <v>1</v>
      </c>
    </row>
    <row r="8172" spans="1:11">
      <c r="A8172" s="120">
        <v>56479</v>
      </c>
      <c r="B8172" s="121" t="s">
        <v>201</v>
      </c>
      <c r="C8172" s="121" t="s">
        <v>206</v>
      </c>
      <c r="D8172" s="121" t="s">
        <v>128</v>
      </c>
      <c r="E8172" s="121" t="s">
        <v>180</v>
      </c>
      <c r="F8172" s="122">
        <v>1916075</v>
      </c>
      <c r="G8172" s="122">
        <v>215241</v>
      </c>
      <c r="H8172" s="120">
        <v>2019</v>
      </c>
      <c r="I8172" t="str">
        <f>IF(J8172="natural gas",VLOOKUP(D8172,'Cross-Page Data'!$I$4:$J$13,2,FALSE),IF(J8172="solar",VLOOKUP('Form 923'!D8172,'Cross-Page Data'!$I$14:$J$117,2,FALSE),J8172))</f>
        <v>wind</v>
      </c>
      <c r="J8172" t="str">
        <f>VLOOKUP(E8172,'Cross-Page Data'!$D$4:$F$48,3,FALSE)</f>
        <v>wind</v>
      </c>
      <c r="K8172" t="b">
        <f t="shared" si="127"/>
        <v>1</v>
      </c>
    </row>
    <row r="8173" spans="1:11">
      <c r="A8173" s="120">
        <v>56480</v>
      </c>
      <c r="B8173" s="121" t="s">
        <v>201</v>
      </c>
      <c r="C8173" s="121" t="s">
        <v>202</v>
      </c>
      <c r="D8173" s="121" t="s">
        <v>73</v>
      </c>
      <c r="E8173" s="121" t="s">
        <v>70</v>
      </c>
      <c r="F8173" s="122">
        <v>0</v>
      </c>
      <c r="G8173" s="122">
        <v>0</v>
      </c>
      <c r="H8173" s="120">
        <v>2019</v>
      </c>
      <c r="I8173" t="str">
        <f>IF(J8173="natural gas",VLOOKUP(D8173,'Cross-Page Data'!$I$4:$J$13,2,FALSE),IF(J8173="solar",VLOOKUP('Form 923'!D8173,'Cross-Page Data'!$I$14:$J$117,2,FALSE),J8173))</f>
        <v>heavy or residual fuel oil</v>
      </c>
      <c r="J8173" t="str">
        <f>VLOOKUP(E8173,'Cross-Page Data'!$D$4:$F$48,3,FALSE)</f>
        <v>heavy or residual fuel oil</v>
      </c>
      <c r="K8173" t="b">
        <f t="shared" si="127"/>
        <v>1</v>
      </c>
    </row>
    <row r="8174" spans="1:11">
      <c r="A8174" s="120">
        <v>56480</v>
      </c>
      <c r="B8174" s="121" t="s">
        <v>201</v>
      </c>
      <c r="C8174" s="121" t="s">
        <v>202</v>
      </c>
      <c r="D8174" s="121" t="s">
        <v>73</v>
      </c>
      <c r="E8174" s="121" t="s">
        <v>38</v>
      </c>
      <c r="F8174" s="122">
        <v>11126</v>
      </c>
      <c r="G8174" s="122">
        <v>970</v>
      </c>
      <c r="H8174" s="120">
        <v>2019</v>
      </c>
      <c r="I8174" t="str">
        <f>IF(J8174="natural gas",VLOOKUP(D8174,'Cross-Page Data'!$I$4:$J$13,2,FALSE),IF(J8174="solar",VLOOKUP('Form 923'!D8174,'Cross-Page Data'!$I$14:$J$117,2,FALSE),J8174))</f>
        <v>natural gas peaker</v>
      </c>
      <c r="J8174" t="str">
        <f>VLOOKUP(E8174,'Cross-Page Data'!$D$4:$F$48,3,FALSE)</f>
        <v>natural gas</v>
      </c>
      <c r="K8174" t="b">
        <f t="shared" si="127"/>
        <v>1</v>
      </c>
    </row>
    <row r="8175" spans="1:11">
      <c r="A8175" s="120">
        <v>56481</v>
      </c>
      <c r="B8175" s="121" t="s">
        <v>201</v>
      </c>
      <c r="C8175" s="121" t="s">
        <v>206</v>
      </c>
      <c r="D8175" s="121" t="s">
        <v>101</v>
      </c>
      <c r="E8175" s="121" t="s">
        <v>92</v>
      </c>
      <c r="F8175" s="122">
        <v>138133</v>
      </c>
      <c r="G8175" s="122">
        <v>15517</v>
      </c>
      <c r="H8175" s="120">
        <v>2019</v>
      </c>
      <c r="I8175" t="str">
        <f>IF(J8175="natural gas",VLOOKUP(D8175,'Cross-Page Data'!$I$4:$J$13,2,FALSE),IF(J8175="solar",VLOOKUP('Form 923'!D8175,'Cross-Page Data'!$I$14:$J$117,2,FALSE),J8175))</f>
        <v>solar pv</v>
      </c>
      <c r="J8175" t="str">
        <f>VLOOKUP(E8175,'Cross-Page Data'!$D$4:$F$48,3,FALSE)</f>
        <v>solar</v>
      </c>
      <c r="K8175" t="b">
        <f t="shared" si="127"/>
        <v>1</v>
      </c>
    </row>
    <row r="8176" spans="1:11">
      <c r="A8176" s="120">
        <v>56482</v>
      </c>
      <c r="B8176" s="121" t="s">
        <v>201</v>
      </c>
      <c r="C8176" s="121" t="s">
        <v>202</v>
      </c>
      <c r="D8176" s="121" t="s">
        <v>73</v>
      </c>
      <c r="E8176" s="121" t="s">
        <v>38</v>
      </c>
      <c r="F8176" s="122">
        <v>1007101</v>
      </c>
      <c r="G8176" s="122">
        <v>98009</v>
      </c>
      <c r="H8176" s="120">
        <v>2019</v>
      </c>
      <c r="I8176" t="str">
        <f>IF(J8176="natural gas",VLOOKUP(D8176,'Cross-Page Data'!$I$4:$J$13,2,FALSE),IF(J8176="solar",VLOOKUP('Form 923'!D8176,'Cross-Page Data'!$I$14:$J$117,2,FALSE),J8176))</f>
        <v>natural gas peaker</v>
      </c>
      <c r="J8176" t="str">
        <f>VLOOKUP(E8176,'Cross-Page Data'!$D$4:$F$48,3,FALSE)</f>
        <v>natural gas</v>
      </c>
      <c r="K8176" t="b">
        <f t="shared" si="127"/>
        <v>1</v>
      </c>
    </row>
    <row r="8177" spans="1:11">
      <c r="A8177" s="120">
        <v>56483</v>
      </c>
      <c r="B8177" s="121" t="s">
        <v>201</v>
      </c>
      <c r="C8177" s="121" t="s">
        <v>206</v>
      </c>
      <c r="D8177" s="121" t="s">
        <v>128</v>
      </c>
      <c r="E8177" s="121" t="s">
        <v>180</v>
      </c>
      <c r="F8177" s="122">
        <v>4702508</v>
      </c>
      <c r="G8177" s="122">
        <v>528253</v>
      </c>
      <c r="H8177" s="120">
        <v>2019</v>
      </c>
      <c r="I8177" t="str">
        <f>IF(J8177="natural gas",VLOOKUP(D8177,'Cross-Page Data'!$I$4:$J$13,2,FALSE),IF(J8177="solar",VLOOKUP('Form 923'!D8177,'Cross-Page Data'!$I$14:$J$117,2,FALSE),J8177))</f>
        <v>wind</v>
      </c>
      <c r="J8177" t="str">
        <f>VLOOKUP(E8177,'Cross-Page Data'!$D$4:$F$48,3,FALSE)</f>
        <v>wind</v>
      </c>
      <c r="K8177" t="b">
        <f t="shared" si="127"/>
        <v>1</v>
      </c>
    </row>
    <row r="8178" spans="1:11">
      <c r="A8178" s="120">
        <v>56484</v>
      </c>
      <c r="B8178" s="121" t="s">
        <v>201</v>
      </c>
      <c r="C8178" s="121" t="s">
        <v>206</v>
      </c>
      <c r="D8178" s="121" t="s">
        <v>128</v>
      </c>
      <c r="E8178" s="121" t="s">
        <v>180</v>
      </c>
      <c r="F8178" s="122">
        <v>5422032</v>
      </c>
      <c r="G8178" s="122">
        <v>609080</v>
      </c>
      <c r="H8178" s="120">
        <v>2019</v>
      </c>
      <c r="I8178" t="str">
        <f>IF(J8178="natural gas",VLOOKUP(D8178,'Cross-Page Data'!$I$4:$J$13,2,FALSE),IF(J8178="solar",VLOOKUP('Form 923'!D8178,'Cross-Page Data'!$I$14:$J$117,2,FALSE),J8178))</f>
        <v>wind</v>
      </c>
      <c r="J8178" t="str">
        <f>VLOOKUP(E8178,'Cross-Page Data'!$D$4:$F$48,3,FALSE)</f>
        <v>wind</v>
      </c>
      <c r="K8178" t="b">
        <f t="shared" si="127"/>
        <v>1</v>
      </c>
    </row>
    <row r="8179" spans="1:11">
      <c r="A8179" s="120">
        <v>56485</v>
      </c>
      <c r="B8179" s="121" t="s">
        <v>201</v>
      </c>
      <c r="C8179" s="121" t="s">
        <v>202</v>
      </c>
      <c r="D8179" s="121" t="s">
        <v>128</v>
      </c>
      <c r="E8179" s="121" t="s">
        <v>180</v>
      </c>
      <c r="F8179" s="122">
        <v>8752116</v>
      </c>
      <c r="G8179" s="122">
        <v>983163</v>
      </c>
      <c r="H8179" s="120">
        <v>2019</v>
      </c>
      <c r="I8179" t="str">
        <f>IF(J8179="natural gas",VLOOKUP(D8179,'Cross-Page Data'!$I$4:$J$13,2,FALSE),IF(J8179="solar",VLOOKUP('Form 923'!D8179,'Cross-Page Data'!$I$14:$J$117,2,FALSE),J8179))</f>
        <v>wind</v>
      </c>
      <c r="J8179" t="str">
        <f>VLOOKUP(E8179,'Cross-Page Data'!$D$4:$F$48,3,FALSE)</f>
        <v>wind</v>
      </c>
      <c r="K8179" t="b">
        <f t="shared" si="127"/>
        <v>1</v>
      </c>
    </row>
    <row r="8180" spans="1:11">
      <c r="A8180" s="120">
        <v>56487</v>
      </c>
      <c r="B8180" s="121" t="s">
        <v>201</v>
      </c>
      <c r="C8180" s="121" t="s">
        <v>206</v>
      </c>
      <c r="D8180" s="121" t="s">
        <v>128</v>
      </c>
      <c r="E8180" s="121" t="s">
        <v>180</v>
      </c>
      <c r="F8180" s="122">
        <v>4425950</v>
      </c>
      <c r="G8180" s="122">
        <v>497186</v>
      </c>
      <c r="H8180" s="120">
        <v>2019</v>
      </c>
      <c r="I8180" t="str">
        <f>IF(J8180="natural gas",VLOOKUP(D8180,'Cross-Page Data'!$I$4:$J$13,2,FALSE),IF(J8180="solar",VLOOKUP('Form 923'!D8180,'Cross-Page Data'!$I$14:$J$117,2,FALSE),J8180))</f>
        <v>wind</v>
      </c>
      <c r="J8180" t="str">
        <f>VLOOKUP(E8180,'Cross-Page Data'!$D$4:$F$48,3,FALSE)</f>
        <v>wind</v>
      </c>
      <c r="K8180" t="b">
        <f t="shared" si="127"/>
        <v>1</v>
      </c>
    </row>
    <row r="8181" spans="1:11">
      <c r="A8181" s="120">
        <v>56488</v>
      </c>
      <c r="B8181" s="121" t="s">
        <v>201</v>
      </c>
      <c r="C8181" s="121" t="s">
        <v>206</v>
      </c>
      <c r="D8181" s="121" t="s">
        <v>128</v>
      </c>
      <c r="E8181" s="121" t="s">
        <v>180</v>
      </c>
      <c r="F8181" s="122">
        <v>2964419</v>
      </c>
      <c r="G8181" s="122">
        <v>333006</v>
      </c>
      <c r="H8181" s="120">
        <v>2019</v>
      </c>
      <c r="I8181" t="str">
        <f>IF(J8181="natural gas",VLOOKUP(D8181,'Cross-Page Data'!$I$4:$J$13,2,FALSE),IF(J8181="solar",VLOOKUP('Form 923'!D8181,'Cross-Page Data'!$I$14:$J$117,2,FALSE),J8181))</f>
        <v>wind</v>
      </c>
      <c r="J8181" t="str">
        <f>VLOOKUP(E8181,'Cross-Page Data'!$D$4:$F$48,3,FALSE)</f>
        <v>wind</v>
      </c>
      <c r="K8181" t="b">
        <f t="shared" si="127"/>
        <v>1</v>
      </c>
    </row>
    <row r="8182" spans="1:11">
      <c r="A8182" s="120">
        <v>56489</v>
      </c>
      <c r="B8182" s="121" t="s">
        <v>201</v>
      </c>
      <c r="C8182" s="121" t="s">
        <v>202</v>
      </c>
      <c r="D8182" s="121" t="s">
        <v>73</v>
      </c>
      <c r="E8182" s="121" t="s">
        <v>38</v>
      </c>
      <c r="F8182" s="122">
        <v>159007</v>
      </c>
      <c r="G8182" s="122">
        <v>13825</v>
      </c>
      <c r="H8182" s="120">
        <v>2019</v>
      </c>
      <c r="I8182" t="str">
        <f>IF(J8182="natural gas",VLOOKUP(D8182,'Cross-Page Data'!$I$4:$J$13,2,FALSE),IF(J8182="solar",VLOOKUP('Form 923'!D8182,'Cross-Page Data'!$I$14:$J$117,2,FALSE),J8182))</f>
        <v>natural gas peaker</v>
      </c>
      <c r="J8182" t="str">
        <f>VLOOKUP(E8182,'Cross-Page Data'!$D$4:$F$48,3,FALSE)</f>
        <v>natural gas</v>
      </c>
      <c r="K8182" t="b">
        <f t="shared" si="127"/>
        <v>1</v>
      </c>
    </row>
    <row r="8183" spans="1:11">
      <c r="A8183" s="120">
        <v>56491</v>
      </c>
      <c r="B8183" s="121" t="s">
        <v>201</v>
      </c>
      <c r="C8183" s="121" t="s">
        <v>202</v>
      </c>
      <c r="D8183" s="121" t="s">
        <v>79</v>
      </c>
      <c r="E8183" s="121" t="s">
        <v>70</v>
      </c>
      <c r="F8183" s="122">
        <v>0</v>
      </c>
      <c r="G8183" s="122">
        <v>0</v>
      </c>
      <c r="H8183" s="120">
        <v>2019</v>
      </c>
      <c r="I8183" t="str">
        <f>IF(J8183="natural gas",VLOOKUP(D8183,'Cross-Page Data'!$I$4:$J$13,2,FALSE),IF(J8183="solar",VLOOKUP('Form 923'!D8183,'Cross-Page Data'!$I$14:$J$117,2,FALSE),J8183))</f>
        <v>heavy or residual fuel oil</v>
      </c>
      <c r="J8183" t="str">
        <f>VLOOKUP(E8183,'Cross-Page Data'!$D$4:$F$48,3,FALSE)</f>
        <v>heavy or residual fuel oil</v>
      </c>
      <c r="K8183" t="b">
        <f t="shared" si="127"/>
        <v>1</v>
      </c>
    </row>
    <row r="8184" spans="1:11">
      <c r="A8184" s="120">
        <v>56493</v>
      </c>
      <c r="B8184" s="121" t="s">
        <v>201</v>
      </c>
      <c r="C8184" s="121" t="s">
        <v>206</v>
      </c>
      <c r="D8184" s="121" t="s">
        <v>128</v>
      </c>
      <c r="E8184" s="121" t="s">
        <v>180</v>
      </c>
      <c r="F8184" s="122">
        <v>338063</v>
      </c>
      <c r="G8184" s="122">
        <v>37976</v>
      </c>
      <c r="H8184" s="120">
        <v>2019</v>
      </c>
      <c r="I8184" t="str">
        <f>IF(J8184="natural gas",VLOOKUP(D8184,'Cross-Page Data'!$I$4:$J$13,2,FALSE),IF(J8184="solar",VLOOKUP('Form 923'!D8184,'Cross-Page Data'!$I$14:$J$117,2,FALSE),J8184))</f>
        <v>wind</v>
      </c>
      <c r="J8184" t="str">
        <f>VLOOKUP(E8184,'Cross-Page Data'!$D$4:$F$48,3,FALSE)</f>
        <v>wind</v>
      </c>
      <c r="K8184" t="b">
        <f t="shared" si="127"/>
        <v>1</v>
      </c>
    </row>
    <row r="8185" spans="1:11">
      <c r="A8185" s="120">
        <v>56494</v>
      </c>
      <c r="B8185" s="121" t="s">
        <v>201</v>
      </c>
      <c r="C8185" s="121" t="s">
        <v>206</v>
      </c>
      <c r="D8185" s="121" t="s">
        <v>128</v>
      </c>
      <c r="E8185" s="121" t="s">
        <v>180</v>
      </c>
      <c r="F8185" s="122">
        <v>2704607</v>
      </c>
      <c r="G8185" s="122">
        <v>303820</v>
      </c>
      <c r="H8185" s="120">
        <v>2019</v>
      </c>
      <c r="I8185" t="str">
        <f>IF(J8185="natural gas",VLOOKUP(D8185,'Cross-Page Data'!$I$4:$J$13,2,FALSE),IF(J8185="solar",VLOOKUP('Form 923'!D8185,'Cross-Page Data'!$I$14:$J$117,2,FALSE),J8185))</f>
        <v>wind</v>
      </c>
      <c r="J8185" t="str">
        <f>VLOOKUP(E8185,'Cross-Page Data'!$D$4:$F$48,3,FALSE)</f>
        <v>wind</v>
      </c>
      <c r="K8185" t="b">
        <f t="shared" si="127"/>
        <v>1</v>
      </c>
    </row>
    <row r="8186" spans="1:11">
      <c r="A8186" s="120">
        <v>56495</v>
      </c>
      <c r="B8186" s="121" t="s">
        <v>201</v>
      </c>
      <c r="C8186" s="121" t="s">
        <v>206</v>
      </c>
      <c r="D8186" s="121" t="s">
        <v>128</v>
      </c>
      <c r="E8186" s="121" t="s">
        <v>180</v>
      </c>
      <c r="F8186" s="122">
        <v>5160400</v>
      </c>
      <c r="G8186" s="122">
        <v>579690</v>
      </c>
      <c r="H8186" s="120">
        <v>2019</v>
      </c>
      <c r="I8186" t="str">
        <f>IF(J8186="natural gas",VLOOKUP(D8186,'Cross-Page Data'!$I$4:$J$13,2,FALSE),IF(J8186="solar",VLOOKUP('Form 923'!D8186,'Cross-Page Data'!$I$14:$J$117,2,FALSE),J8186))</f>
        <v>wind</v>
      </c>
      <c r="J8186" t="str">
        <f>VLOOKUP(E8186,'Cross-Page Data'!$D$4:$F$48,3,FALSE)</f>
        <v>wind</v>
      </c>
      <c r="K8186" t="b">
        <f t="shared" si="127"/>
        <v>1</v>
      </c>
    </row>
    <row r="8187" ht="25.5" spans="1:11">
      <c r="A8187" s="120">
        <v>56496</v>
      </c>
      <c r="B8187" s="121" t="s">
        <v>201</v>
      </c>
      <c r="C8187" s="121" t="s">
        <v>211</v>
      </c>
      <c r="D8187" s="121" t="s">
        <v>68</v>
      </c>
      <c r="E8187" s="121" t="s">
        <v>38</v>
      </c>
      <c r="F8187" s="122">
        <v>0</v>
      </c>
      <c r="G8187" s="122">
        <v>0</v>
      </c>
      <c r="H8187" s="120">
        <v>2019</v>
      </c>
      <c r="I8187" t="str">
        <f>IF(J8187="natural gas",VLOOKUP(D8187,'Cross-Page Data'!$I$4:$J$13,2,FALSE),IF(J8187="solar",VLOOKUP('Form 923'!D8187,'Cross-Page Data'!$I$14:$J$117,2,FALSE),J8187))</f>
        <v>natural gas nonpeaker - preexisting retiring</v>
      </c>
      <c r="J8187" t="str">
        <f>VLOOKUP(E8187,'Cross-Page Data'!$D$4:$F$48,3,FALSE)</f>
        <v>natural gas</v>
      </c>
      <c r="K8187" t="b">
        <f t="shared" si="127"/>
        <v>0</v>
      </c>
    </row>
    <row r="8188" ht="25.5" spans="1:11">
      <c r="A8188" s="120">
        <v>56496</v>
      </c>
      <c r="B8188" s="121" t="s">
        <v>201</v>
      </c>
      <c r="C8188" s="121" t="s">
        <v>211</v>
      </c>
      <c r="D8188" s="121" t="s">
        <v>68</v>
      </c>
      <c r="E8188" s="121" t="s">
        <v>140</v>
      </c>
      <c r="F8188" s="122">
        <v>0</v>
      </c>
      <c r="G8188" s="122">
        <v>0</v>
      </c>
      <c r="H8188" s="120">
        <v>2019</v>
      </c>
      <c r="I8188" t="str">
        <f>IF(J8188="natural gas",VLOOKUP(D8188,'Cross-Page Data'!$I$4:$J$13,2,FALSE),IF(J8188="solar",VLOOKUP('Form 923'!D8188,'Cross-Page Data'!$I$14:$J$117,2,FALSE),J8188))</f>
        <v>other</v>
      </c>
      <c r="J8188" t="str">
        <f>VLOOKUP(E8188,'Cross-Page Data'!$D$4:$F$48,3,FALSE)</f>
        <v>other</v>
      </c>
      <c r="K8188" t="b">
        <f t="shared" si="127"/>
        <v>0</v>
      </c>
    </row>
    <row r="8189" ht="25.5" spans="1:11">
      <c r="A8189" s="120">
        <v>56496</v>
      </c>
      <c r="B8189" s="121" t="s">
        <v>201</v>
      </c>
      <c r="C8189" s="121" t="s">
        <v>211</v>
      </c>
      <c r="D8189" s="121" t="s">
        <v>68</v>
      </c>
      <c r="E8189" s="121" t="s">
        <v>152</v>
      </c>
      <c r="F8189" s="122">
        <v>0</v>
      </c>
      <c r="G8189" s="122">
        <v>0</v>
      </c>
      <c r="H8189" s="120">
        <v>2019</v>
      </c>
      <c r="I8189" t="str">
        <f>IF(J8189="natural gas",VLOOKUP(D8189,'Cross-Page Data'!$I$4:$J$13,2,FALSE),IF(J8189="solar",VLOOKUP('Form 923'!D8189,'Cross-Page Data'!$I$14:$J$117,2,FALSE),J8189))</f>
        <v>heavy or residual fuel oil</v>
      </c>
      <c r="J8189" t="str">
        <f>VLOOKUP(E8189,'Cross-Page Data'!$D$4:$F$48,3,FALSE)</f>
        <v>heavy or residual fuel oil</v>
      </c>
      <c r="K8189" t="b">
        <f t="shared" si="127"/>
        <v>0</v>
      </c>
    </row>
    <row r="8190" spans="1:11">
      <c r="A8190" s="120">
        <v>56497</v>
      </c>
      <c r="B8190" s="121" t="s">
        <v>201</v>
      </c>
      <c r="C8190" s="121" t="s">
        <v>202</v>
      </c>
      <c r="D8190" s="121" t="s">
        <v>79</v>
      </c>
      <c r="E8190" s="121" t="s">
        <v>38</v>
      </c>
      <c r="F8190" s="122">
        <v>950349</v>
      </c>
      <c r="G8190" s="122">
        <v>103269</v>
      </c>
      <c r="H8190" s="120">
        <v>2019</v>
      </c>
      <c r="I8190" t="str">
        <f>IF(J8190="natural gas",VLOOKUP(D8190,'Cross-Page Data'!$I$4:$J$13,2,FALSE),IF(J8190="solar",VLOOKUP('Form 923'!D8190,'Cross-Page Data'!$I$14:$J$117,2,FALSE),J8190))</f>
        <v>natural gas peaker</v>
      </c>
      <c r="J8190" t="str">
        <f>VLOOKUP(E8190,'Cross-Page Data'!$D$4:$F$48,3,FALSE)</f>
        <v>natural gas</v>
      </c>
      <c r="K8190" t="b">
        <f t="shared" si="127"/>
        <v>1</v>
      </c>
    </row>
    <row r="8191" spans="1:11">
      <c r="A8191" s="120">
        <v>56498</v>
      </c>
      <c r="B8191" s="121" t="s">
        <v>201</v>
      </c>
      <c r="C8191" s="121" t="s">
        <v>206</v>
      </c>
      <c r="D8191" s="121" t="s">
        <v>116</v>
      </c>
      <c r="E8191" s="121" t="s">
        <v>170</v>
      </c>
      <c r="F8191" s="122">
        <v>40461</v>
      </c>
      <c r="G8191" s="122">
        <v>4545</v>
      </c>
      <c r="H8191" s="120">
        <v>2019</v>
      </c>
      <c r="I8191" t="str">
        <f>IF(J8191="natural gas",VLOOKUP(D8191,'Cross-Page Data'!$I$4:$J$13,2,FALSE),IF(J8191="solar",VLOOKUP('Form 923'!D8191,'Cross-Page Data'!$I$14:$J$117,2,FALSE),J8191))</f>
        <v>hydro</v>
      </c>
      <c r="J8191" t="str">
        <f>VLOOKUP(E8191,'Cross-Page Data'!$D$4:$F$48,3,FALSE)</f>
        <v>hydro</v>
      </c>
      <c r="K8191" t="b">
        <f t="shared" si="127"/>
        <v>1</v>
      </c>
    </row>
    <row r="8192" spans="1:11">
      <c r="A8192" s="120">
        <v>56499</v>
      </c>
      <c r="B8192" s="121" t="s">
        <v>201</v>
      </c>
      <c r="C8192" s="121" t="s">
        <v>206</v>
      </c>
      <c r="D8192" s="121" t="s">
        <v>116</v>
      </c>
      <c r="E8192" s="121" t="s">
        <v>170</v>
      </c>
      <c r="F8192" s="122">
        <v>496420</v>
      </c>
      <c r="G8192" s="122">
        <v>55765</v>
      </c>
      <c r="H8192" s="120">
        <v>2019</v>
      </c>
      <c r="I8192" t="str">
        <f>IF(J8192="natural gas",VLOOKUP(D8192,'Cross-Page Data'!$I$4:$J$13,2,FALSE),IF(J8192="solar",VLOOKUP('Form 923'!D8192,'Cross-Page Data'!$I$14:$J$117,2,FALSE),J8192))</f>
        <v>hydro</v>
      </c>
      <c r="J8192" t="str">
        <f>VLOOKUP(E8192,'Cross-Page Data'!$D$4:$F$48,3,FALSE)</f>
        <v>hydro</v>
      </c>
      <c r="K8192" t="b">
        <f t="shared" si="127"/>
        <v>1</v>
      </c>
    </row>
    <row r="8193" ht="25.5" spans="1:11">
      <c r="A8193" s="120">
        <v>56500</v>
      </c>
      <c r="B8193" s="121" t="s">
        <v>201</v>
      </c>
      <c r="C8193" s="121" t="s">
        <v>211</v>
      </c>
      <c r="D8193" s="121" t="s">
        <v>79</v>
      </c>
      <c r="E8193" s="121" t="s">
        <v>38</v>
      </c>
      <c r="F8193" s="122">
        <v>2750024</v>
      </c>
      <c r="G8193" s="122">
        <v>309793</v>
      </c>
      <c r="H8193" s="120">
        <v>2019</v>
      </c>
      <c r="I8193" t="str">
        <f>IF(J8193="natural gas",VLOOKUP(D8193,'Cross-Page Data'!$I$4:$J$13,2,FALSE),IF(J8193="solar",VLOOKUP('Form 923'!D8193,'Cross-Page Data'!$I$14:$J$117,2,FALSE),J8193))</f>
        <v>natural gas peaker</v>
      </c>
      <c r="J8193" t="str">
        <f>VLOOKUP(E8193,'Cross-Page Data'!$D$4:$F$48,3,FALSE)</f>
        <v>natural gas</v>
      </c>
      <c r="K8193" t="b">
        <f t="shared" si="127"/>
        <v>0</v>
      </c>
    </row>
    <row r="8194" ht="25.5" spans="1:11">
      <c r="A8194" s="120">
        <v>56500</v>
      </c>
      <c r="B8194" s="121" t="s">
        <v>201</v>
      </c>
      <c r="C8194" s="121" t="s">
        <v>211</v>
      </c>
      <c r="D8194" s="121" t="s">
        <v>101</v>
      </c>
      <c r="E8194" s="121" t="s">
        <v>92</v>
      </c>
      <c r="F8194" s="122">
        <v>21748</v>
      </c>
      <c r="G8194" s="122">
        <v>2443</v>
      </c>
      <c r="H8194" s="120">
        <v>2019</v>
      </c>
      <c r="I8194" t="str">
        <f>IF(J8194="natural gas",VLOOKUP(D8194,'Cross-Page Data'!$I$4:$J$13,2,FALSE),IF(J8194="solar",VLOOKUP('Form 923'!D8194,'Cross-Page Data'!$I$14:$J$117,2,FALSE),J8194))</f>
        <v>solar pv</v>
      </c>
      <c r="J8194" t="str">
        <f>VLOOKUP(E8194,'Cross-Page Data'!$D$4:$F$48,3,FALSE)</f>
        <v>solar</v>
      </c>
      <c r="K8194" t="b">
        <f t="shared" si="127"/>
        <v>0</v>
      </c>
    </row>
    <row r="8195" spans="1:11">
      <c r="A8195" s="120">
        <v>56501</v>
      </c>
      <c r="B8195" s="121" t="s">
        <v>201</v>
      </c>
      <c r="C8195" s="121" t="s">
        <v>202</v>
      </c>
      <c r="D8195" s="121" t="s">
        <v>128</v>
      </c>
      <c r="E8195" s="121" t="s">
        <v>180</v>
      </c>
      <c r="F8195" s="122">
        <v>6360033</v>
      </c>
      <c r="G8195" s="122">
        <v>714450</v>
      </c>
      <c r="H8195" s="120">
        <v>2019</v>
      </c>
      <c r="I8195" t="str">
        <f>IF(J8195="natural gas",VLOOKUP(D8195,'Cross-Page Data'!$I$4:$J$13,2,FALSE),IF(J8195="solar",VLOOKUP('Form 923'!D8195,'Cross-Page Data'!$I$14:$J$117,2,FALSE),J8195))</f>
        <v>wind</v>
      </c>
      <c r="J8195" t="str">
        <f>VLOOKUP(E8195,'Cross-Page Data'!$D$4:$F$48,3,FALSE)</f>
        <v>wind</v>
      </c>
      <c r="K8195" t="b">
        <f t="shared" si="127"/>
        <v>1</v>
      </c>
    </row>
    <row r="8196" spans="1:11">
      <c r="A8196" s="120">
        <v>56502</v>
      </c>
      <c r="B8196" s="121" t="s">
        <v>201</v>
      </c>
      <c r="C8196" s="121" t="s">
        <v>202</v>
      </c>
      <c r="D8196" s="121" t="s">
        <v>73</v>
      </c>
      <c r="E8196" s="121" t="s">
        <v>38</v>
      </c>
      <c r="F8196" s="122">
        <v>7458493</v>
      </c>
      <c r="G8196" s="122">
        <v>701397</v>
      </c>
      <c r="H8196" s="120">
        <v>2019</v>
      </c>
      <c r="I8196" t="str">
        <f>IF(J8196="natural gas",VLOOKUP(D8196,'Cross-Page Data'!$I$4:$J$13,2,FALSE),IF(J8196="solar",VLOOKUP('Form 923'!D8196,'Cross-Page Data'!$I$14:$J$117,2,FALSE),J8196))</f>
        <v>natural gas peaker</v>
      </c>
      <c r="J8196" t="str">
        <f>VLOOKUP(E8196,'Cross-Page Data'!$D$4:$F$48,3,FALSE)</f>
        <v>natural gas</v>
      </c>
      <c r="K8196" t="b">
        <f t="shared" si="127"/>
        <v>1</v>
      </c>
    </row>
    <row r="8197" spans="1:11">
      <c r="A8197" s="120">
        <v>56503</v>
      </c>
      <c r="B8197" s="121" t="s">
        <v>201</v>
      </c>
      <c r="C8197" s="121" t="s">
        <v>202</v>
      </c>
      <c r="D8197" s="121" t="s">
        <v>79</v>
      </c>
      <c r="E8197" s="121" t="s">
        <v>38</v>
      </c>
      <c r="F8197" s="122">
        <v>20483</v>
      </c>
      <c r="G8197" s="122">
        <v>1774</v>
      </c>
      <c r="H8197" s="120">
        <v>2019</v>
      </c>
      <c r="I8197" t="str">
        <f>IF(J8197="natural gas",VLOOKUP(D8197,'Cross-Page Data'!$I$4:$J$13,2,FALSE),IF(J8197="solar",VLOOKUP('Form 923'!D8197,'Cross-Page Data'!$I$14:$J$117,2,FALSE),J8197))</f>
        <v>natural gas peaker</v>
      </c>
      <c r="J8197" t="str">
        <f>VLOOKUP(E8197,'Cross-Page Data'!$D$4:$F$48,3,FALSE)</f>
        <v>natural gas</v>
      </c>
      <c r="K8197" t="b">
        <f t="shared" si="127"/>
        <v>1</v>
      </c>
    </row>
    <row r="8198" spans="1:11">
      <c r="A8198" s="120">
        <v>56504</v>
      </c>
      <c r="B8198" s="121" t="s">
        <v>201</v>
      </c>
      <c r="C8198" s="121" t="s">
        <v>202</v>
      </c>
      <c r="D8198" s="121" t="s">
        <v>79</v>
      </c>
      <c r="E8198" s="121" t="s">
        <v>38</v>
      </c>
      <c r="F8198" s="122">
        <v>1541</v>
      </c>
      <c r="G8198" s="122">
        <v>136</v>
      </c>
      <c r="H8198" s="120">
        <v>2019</v>
      </c>
      <c r="I8198" t="str">
        <f>IF(J8198="natural gas",VLOOKUP(D8198,'Cross-Page Data'!$I$4:$J$13,2,FALSE),IF(J8198="solar",VLOOKUP('Form 923'!D8198,'Cross-Page Data'!$I$14:$J$117,2,FALSE),J8198))</f>
        <v>natural gas peaker</v>
      </c>
      <c r="J8198" t="str">
        <f>VLOOKUP(E8198,'Cross-Page Data'!$D$4:$F$48,3,FALSE)</f>
        <v>natural gas</v>
      </c>
      <c r="K8198" t="b">
        <f t="shared" si="127"/>
        <v>1</v>
      </c>
    </row>
    <row r="8199" spans="1:11">
      <c r="A8199" s="120">
        <v>56505</v>
      </c>
      <c r="B8199" s="121" t="s">
        <v>201</v>
      </c>
      <c r="C8199" s="121" t="s">
        <v>202</v>
      </c>
      <c r="D8199" s="121" t="s">
        <v>73</v>
      </c>
      <c r="E8199" s="121" t="s">
        <v>70</v>
      </c>
      <c r="F8199" s="122">
        <v>3038</v>
      </c>
      <c r="G8199" s="122">
        <v>283.877</v>
      </c>
      <c r="H8199" s="120">
        <v>2019</v>
      </c>
      <c r="I8199" t="str">
        <f>IF(J8199="natural gas",VLOOKUP(D8199,'Cross-Page Data'!$I$4:$J$13,2,FALSE),IF(J8199="solar",VLOOKUP('Form 923'!D8199,'Cross-Page Data'!$I$14:$J$117,2,FALSE),J8199))</f>
        <v>heavy or residual fuel oil</v>
      </c>
      <c r="J8199" t="str">
        <f>VLOOKUP(E8199,'Cross-Page Data'!$D$4:$F$48,3,FALSE)</f>
        <v>heavy or residual fuel oil</v>
      </c>
      <c r="K8199" t="b">
        <f t="shared" ref="K8199:K8262" si="128">IF(AND($N$6=FALSE,OR(C8199="Commercial NAICS Cogen",C8199="Industrial NAICS Cogen",C8199="NAICS-22 Cogen")),FALSE,IF(AND($N$7=FALSE,OR(C8199="Commercial NAICS Cogen",C8199="Commercial NAICS Non-Cogen",C8199="industrial NAICS Cogen",C8199="industrial NAICS non-cogen")),FALSE,TRUE))</f>
        <v>1</v>
      </c>
    </row>
    <row r="8200" spans="1:11">
      <c r="A8200" s="120">
        <v>56505</v>
      </c>
      <c r="B8200" s="121" t="s">
        <v>201</v>
      </c>
      <c r="C8200" s="121" t="s">
        <v>202</v>
      </c>
      <c r="D8200" s="121" t="s">
        <v>73</v>
      </c>
      <c r="E8200" s="121" t="s">
        <v>38</v>
      </c>
      <c r="F8200" s="122">
        <v>288568</v>
      </c>
      <c r="G8200" s="122">
        <v>26982.123</v>
      </c>
      <c r="H8200" s="120">
        <v>2019</v>
      </c>
      <c r="I8200" t="str">
        <f>IF(J8200="natural gas",VLOOKUP(D8200,'Cross-Page Data'!$I$4:$J$13,2,FALSE),IF(J8200="solar",VLOOKUP('Form 923'!D8200,'Cross-Page Data'!$I$14:$J$117,2,FALSE),J8200))</f>
        <v>natural gas peaker</v>
      </c>
      <c r="J8200" t="str">
        <f>VLOOKUP(E8200,'Cross-Page Data'!$D$4:$F$48,3,FALSE)</f>
        <v>natural gas</v>
      </c>
      <c r="K8200" t="b">
        <f t="shared" si="128"/>
        <v>1</v>
      </c>
    </row>
    <row r="8201" spans="1:11">
      <c r="A8201" s="120">
        <v>56506</v>
      </c>
      <c r="B8201" s="121" t="s">
        <v>201</v>
      </c>
      <c r="C8201" s="121" t="s">
        <v>206</v>
      </c>
      <c r="D8201" s="121" t="s">
        <v>128</v>
      </c>
      <c r="E8201" s="121" t="s">
        <v>180</v>
      </c>
      <c r="F8201" s="122">
        <v>2953428</v>
      </c>
      <c r="G8201" s="122">
        <v>331771</v>
      </c>
      <c r="H8201" s="120">
        <v>2019</v>
      </c>
      <c r="I8201" t="str">
        <f>IF(J8201="natural gas",VLOOKUP(D8201,'Cross-Page Data'!$I$4:$J$13,2,FALSE),IF(J8201="solar",VLOOKUP('Form 923'!D8201,'Cross-Page Data'!$I$14:$J$117,2,FALSE),J8201))</f>
        <v>wind</v>
      </c>
      <c r="J8201" t="str">
        <f>VLOOKUP(E8201,'Cross-Page Data'!$D$4:$F$48,3,FALSE)</f>
        <v>wind</v>
      </c>
      <c r="K8201" t="b">
        <f t="shared" si="128"/>
        <v>1</v>
      </c>
    </row>
    <row r="8202" spans="1:11">
      <c r="A8202" s="120">
        <v>56509</v>
      </c>
      <c r="B8202" s="121" t="s">
        <v>205</v>
      </c>
      <c r="C8202" s="121" t="s">
        <v>209</v>
      </c>
      <c r="D8202" s="121" t="s">
        <v>73</v>
      </c>
      <c r="E8202" s="121" t="s">
        <v>38</v>
      </c>
      <c r="F8202" s="122">
        <v>2026431</v>
      </c>
      <c r="G8202" s="122">
        <v>177731.06</v>
      </c>
      <c r="H8202" s="120">
        <v>2019</v>
      </c>
      <c r="I8202" t="str">
        <f>IF(J8202="natural gas",VLOOKUP(D8202,'Cross-Page Data'!$I$4:$J$13,2,FALSE),IF(J8202="solar",VLOOKUP('Form 923'!D8202,'Cross-Page Data'!$I$14:$J$117,2,FALSE),J8202))</f>
        <v>natural gas peaker</v>
      </c>
      <c r="J8202" t="str">
        <f>VLOOKUP(E8202,'Cross-Page Data'!$D$4:$F$48,3,FALSE)</f>
        <v>natural gas</v>
      </c>
      <c r="K8202" t="b">
        <f t="shared" si="128"/>
        <v>0</v>
      </c>
    </row>
    <row r="8203" spans="1:11">
      <c r="A8203" s="120">
        <v>56509</v>
      </c>
      <c r="B8203" s="121" t="s">
        <v>205</v>
      </c>
      <c r="C8203" s="121" t="s">
        <v>209</v>
      </c>
      <c r="D8203" s="121" t="s">
        <v>73</v>
      </c>
      <c r="E8203" s="121" t="s">
        <v>140</v>
      </c>
      <c r="F8203" s="122">
        <v>193923</v>
      </c>
      <c r="G8203" s="122">
        <v>17022.38</v>
      </c>
      <c r="H8203" s="120">
        <v>2019</v>
      </c>
      <c r="I8203" t="str">
        <f>IF(J8203="natural gas",VLOOKUP(D8203,'Cross-Page Data'!$I$4:$J$13,2,FALSE),IF(J8203="solar",VLOOKUP('Form 923'!D8203,'Cross-Page Data'!$I$14:$J$117,2,FALSE),J8203))</f>
        <v>other</v>
      </c>
      <c r="J8203" t="str">
        <f>VLOOKUP(E8203,'Cross-Page Data'!$D$4:$F$48,3,FALSE)</f>
        <v>other</v>
      </c>
      <c r="K8203" t="b">
        <f t="shared" si="128"/>
        <v>0</v>
      </c>
    </row>
    <row r="8204" spans="1:11">
      <c r="A8204" s="120">
        <v>56510</v>
      </c>
      <c r="B8204" s="121" t="s">
        <v>205</v>
      </c>
      <c r="C8204" s="121" t="s">
        <v>208</v>
      </c>
      <c r="D8204" s="121" t="s">
        <v>79</v>
      </c>
      <c r="E8204" s="121" t="s">
        <v>90</v>
      </c>
      <c r="F8204" s="122">
        <v>121399</v>
      </c>
      <c r="G8204" s="122">
        <v>10874</v>
      </c>
      <c r="H8204" s="120">
        <v>2019</v>
      </c>
      <c r="I8204" t="str">
        <f>IF(J8204="natural gas",VLOOKUP(D8204,'Cross-Page Data'!$I$4:$J$13,2,FALSE),IF(J8204="solar",VLOOKUP('Form 923'!D8204,'Cross-Page Data'!$I$14:$J$117,2,FALSE),J8204))</f>
        <v>biomass</v>
      </c>
      <c r="J8204" t="str">
        <f>VLOOKUP(E8204,'Cross-Page Data'!$D$4:$F$48,3,FALSE)</f>
        <v>biomass</v>
      </c>
      <c r="K8204" t="b">
        <f t="shared" si="128"/>
        <v>0</v>
      </c>
    </row>
    <row r="8205" spans="1:11">
      <c r="A8205" s="120">
        <v>56511</v>
      </c>
      <c r="B8205" s="121" t="s">
        <v>201</v>
      </c>
      <c r="C8205" s="121" t="s">
        <v>206</v>
      </c>
      <c r="D8205" s="121" t="s">
        <v>79</v>
      </c>
      <c r="E8205" s="121" t="s">
        <v>90</v>
      </c>
      <c r="F8205" s="122">
        <v>61466</v>
      </c>
      <c r="G8205" s="122">
        <v>5383</v>
      </c>
      <c r="H8205" s="120">
        <v>2019</v>
      </c>
      <c r="I8205" t="str">
        <f>IF(J8205="natural gas",VLOOKUP(D8205,'Cross-Page Data'!$I$4:$J$13,2,FALSE),IF(J8205="solar",VLOOKUP('Form 923'!D8205,'Cross-Page Data'!$I$14:$J$117,2,FALSE),J8205))</f>
        <v>biomass</v>
      </c>
      <c r="J8205" t="str">
        <f>VLOOKUP(E8205,'Cross-Page Data'!$D$4:$F$48,3,FALSE)</f>
        <v>biomass</v>
      </c>
      <c r="K8205" t="b">
        <f t="shared" si="128"/>
        <v>1</v>
      </c>
    </row>
    <row r="8206" spans="1:11">
      <c r="A8206" s="120">
        <v>56512</v>
      </c>
      <c r="B8206" s="121" t="s">
        <v>201</v>
      </c>
      <c r="C8206" s="121" t="s">
        <v>206</v>
      </c>
      <c r="D8206" s="121" t="s">
        <v>79</v>
      </c>
      <c r="E8206" s="121" t="s">
        <v>90</v>
      </c>
      <c r="F8206" s="122">
        <v>175727</v>
      </c>
      <c r="G8206" s="122">
        <v>15390</v>
      </c>
      <c r="H8206" s="120">
        <v>2019</v>
      </c>
      <c r="I8206" t="str">
        <f>IF(J8206="natural gas",VLOOKUP(D8206,'Cross-Page Data'!$I$4:$J$13,2,FALSE),IF(J8206="solar",VLOOKUP('Form 923'!D8206,'Cross-Page Data'!$I$14:$J$117,2,FALSE),J8206))</f>
        <v>biomass</v>
      </c>
      <c r="J8206" t="str">
        <f>VLOOKUP(E8206,'Cross-Page Data'!$D$4:$F$48,3,FALSE)</f>
        <v>biomass</v>
      </c>
      <c r="K8206" t="b">
        <f t="shared" si="128"/>
        <v>1</v>
      </c>
    </row>
    <row r="8207" spans="1:11">
      <c r="A8207" s="120">
        <v>56513</v>
      </c>
      <c r="B8207" s="121" t="s">
        <v>201</v>
      </c>
      <c r="C8207" s="121" t="s">
        <v>206</v>
      </c>
      <c r="D8207" s="121" t="s">
        <v>79</v>
      </c>
      <c r="E8207" s="121" t="s">
        <v>38</v>
      </c>
      <c r="F8207" s="122">
        <v>3629</v>
      </c>
      <c r="G8207" s="122">
        <v>324</v>
      </c>
      <c r="H8207" s="120">
        <v>2019</v>
      </c>
      <c r="I8207" t="str">
        <f>IF(J8207="natural gas",VLOOKUP(D8207,'Cross-Page Data'!$I$4:$J$13,2,FALSE),IF(J8207="solar",VLOOKUP('Form 923'!D8207,'Cross-Page Data'!$I$14:$J$117,2,FALSE),J8207))</f>
        <v>natural gas peaker</v>
      </c>
      <c r="J8207" t="str">
        <f>VLOOKUP(E8207,'Cross-Page Data'!$D$4:$F$48,3,FALSE)</f>
        <v>natural gas</v>
      </c>
      <c r="K8207" t="b">
        <f t="shared" si="128"/>
        <v>1</v>
      </c>
    </row>
    <row r="8208" spans="1:11">
      <c r="A8208" s="120">
        <v>56516</v>
      </c>
      <c r="B8208" s="121" t="s">
        <v>201</v>
      </c>
      <c r="C8208" s="121" t="s">
        <v>206</v>
      </c>
      <c r="D8208" s="121" t="s">
        <v>79</v>
      </c>
      <c r="E8208" s="121" t="s">
        <v>38</v>
      </c>
      <c r="F8208" s="122">
        <v>59321</v>
      </c>
      <c r="G8208" s="122">
        <v>6413</v>
      </c>
      <c r="H8208" s="120">
        <v>2019</v>
      </c>
      <c r="I8208" t="str">
        <f>IF(J8208="natural gas",VLOOKUP(D8208,'Cross-Page Data'!$I$4:$J$13,2,FALSE),IF(J8208="solar",VLOOKUP('Form 923'!D8208,'Cross-Page Data'!$I$14:$J$117,2,FALSE),J8208))</f>
        <v>natural gas peaker</v>
      </c>
      <c r="J8208" t="str">
        <f>VLOOKUP(E8208,'Cross-Page Data'!$D$4:$F$48,3,FALSE)</f>
        <v>natural gas</v>
      </c>
      <c r="K8208" t="b">
        <f t="shared" si="128"/>
        <v>1</v>
      </c>
    </row>
    <row r="8209" spans="1:11">
      <c r="A8209" s="120">
        <v>56517</v>
      </c>
      <c r="B8209" s="121" t="s">
        <v>201</v>
      </c>
      <c r="C8209" s="121" t="s">
        <v>202</v>
      </c>
      <c r="D8209" s="121" t="s">
        <v>79</v>
      </c>
      <c r="E8209" s="121" t="s">
        <v>70</v>
      </c>
      <c r="F8209" s="122">
        <v>18</v>
      </c>
      <c r="G8209" s="122">
        <v>1</v>
      </c>
      <c r="H8209" s="120">
        <v>2019</v>
      </c>
      <c r="I8209" t="str">
        <f>IF(J8209="natural gas",VLOOKUP(D8209,'Cross-Page Data'!$I$4:$J$13,2,FALSE),IF(J8209="solar",VLOOKUP('Form 923'!D8209,'Cross-Page Data'!$I$14:$J$117,2,FALSE),J8209))</f>
        <v>heavy or residual fuel oil</v>
      </c>
      <c r="J8209" t="str">
        <f>VLOOKUP(E8209,'Cross-Page Data'!$D$4:$F$48,3,FALSE)</f>
        <v>heavy or residual fuel oil</v>
      </c>
      <c r="K8209" t="b">
        <f t="shared" si="128"/>
        <v>1</v>
      </c>
    </row>
    <row r="8210" spans="1:11">
      <c r="A8210" s="120">
        <v>56518</v>
      </c>
      <c r="B8210" s="121" t="s">
        <v>205</v>
      </c>
      <c r="C8210" s="121" t="s">
        <v>202</v>
      </c>
      <c r="D8210" s="121" t="s">
        <v>73</v>
      </c>
      <c r="E8210" s="121" t="s">
        <v>38</v>
      </c>
      <c r="F8210" s="122">
        <v>20490</v>
      </c>
      <c r="G8210" s="122">
        <v>2740</v>
      </c>
      <c r="H8210" s="120">
        <v>2019</v>
      </c>
      <c r="I8210" t="str">
        <f>IF(J8210="natural gas",VLOOKUP(D8210,'Cross-Page Data'!$I$4:$J$13,2,FALSE),IF(J8210="solar",VLOOKUP('Form 923'!D8210,'Cross-Page Data'!$I$14:$J$117,2,FALSE),J8210))</f>
        <v>natural gas peaker</v>
      </c>
      <c r="J8210" t="str">
        <f>VLOOKUP(E8210,'Cross-Page Data'!$D$4:$F$48,3,FALSE)</f>
        <v>natural gas</v>
      </c>
      <c r="K8210" t="b">
        <f t="shared" si="128"/>
        <v>1</v>
      </c>
    </row>
    <row r="8211" spans="1:11">
      <c r="A8211" s="120">
        <v>56518</v>
      </c>
      <c r="B8211" s="121" t="s">
        <v>205</v>
      </c>
      <c r="C8211" s="121" t="s">
        <v>202</v>
      </c>
      <c r="D8211" s="121" t="s">
        <v>79</v>
      </c>
      <c r="E8211" s="121" t="s">
        <v>70</v>
      </c>
      <c r="F8211" s="122">
        <v>0</v>
      </c>
      <c r="G8211" s="122">
        <v>0</v>
      </c>
      <c r="H8211" s="120">
        <v>2019</v>
      </c>
      <c r="I8211" t="str">
        <f>IF(J8211="natural gas",VLOOKUP(D8211,'Cross-Page Data'!$I$4:$J$13,2,FALSE),IF(J8211="solar",VLOOKUP('Form 923'!D8211,'Cross-Page Data'!$I$14:$J$117,2,FALSE),J8211))</f>
        <v>heavy or residual fuel oil</v>
      </c>
      <c r="J8211" t="str">
        <f>VLOOKUP(E8211,'Cross-Page Data'!$D$4:$F$48,3,FALSE)</f>
        <v>heavy or residual fuel oil</v>
      </c>
      <c r="K8211" t="b">
        <f t="shared" si="128"/>
        <v>1</v>
      </c>
    </row>
    <row r="8212" spans="1:11">
      <c r="A8212" s="120">
        <v>56518</v>
      </c>
      <c r="B8212" s="121" t="s">
        <v>205</v>
      </c>
      <c r="C8212" s="121" t="s">
        <v>202</v>
      </c>
      <c r="D8212" s="121" t="s">
        <v>79</v>
      </c>
      <c r="E8212" s="121" t="s">
        <v>38</v>
      </c>
      <c r="F8212" s="122">
        <v>185197</v>
      </c>
      <c r="G8212" s="122">
        <v>30691</v>
      </c>
      <c r="H8212" s="120">
        <v>2019</v>
      </c>
      <c r="I8212" t="str">
        <f>IF(J8212="natural gas",VLOOKUP(D8212,'Cross-Page Data'!$I$4:$J$13,2,FALSE),IF(J8212="solar",VLOOKUP('Form 923'!D8212,'Cross-Page Data'!$I$14:$J$117,2,FALSE),J8212))</f>
        <v>natural gas peaker</v>
      </c>
      <c r="J8212" t="str">
        <f>VLOOKUP(E8212,'Cross-Page Data'!$D$4:$F$48,3,FALSE)</f>
        <v>natural gas</v>
      </c>
      <c r="K8212" t="b">
        <f t="shared" si="128"/>
        <v>1</v>
      </c>
    </row>
    <row r="8213" spans="1:11">
      <c r="A8213" s="120">
        <v>56519</v>
      </c>
      <c r="B8213" s="121" t="s">
        <v>201</v>
      </c>
      <c r="C8213" s="121" t="s">
        <v>202</v>
      </c>
      <c r="D8213" s="121" t="s">
        <v>79</v>
      </c>
      <c r="E8213" s="121" t="s">
        <v>70</v>
      </c>
      <c r="F8213" s="122">
        <v>882</v>
      </c>
      <c r="G8213" s="122">
        <v>86</v>
      </c>
      <c r="H8213" s="120">
        <v>2019</v>
      </c>
      <c r="I8213" t="str">
        <f>IF(J8213="natural gas",VLOOKUP(D8213,'Cross-Page Data'!$I$4:$J$13,2,FALSE),IF(J8213="solar",VLOOKUP('Form 923'!D8213,'Cross-Page Data'!$I$14:$J$117,2,FALSE),J8213))</f>
        <v>heavy or residual fuel oil</v>
      </c>
      <c r="J8213" t="str">
        <f>VLOOKUP(E8213,'Cross-Page Data'!$D$4:$F$48,3,FALSE)</f>
        <v>heavy or residual fuel oil</v>
      </c>
      <c r="K8213" t="b">
        <f t="shared" si="128"/>
        <v>1</v>
      </c>
    </row>
    <row r="8214" spans="1:11">
      <c r="A8214" s="120">
        <v>56520</v>
      </c>
      <c r="B8214" s="121" t="s">
        <v>201</v>
      </c>
      <c r="C8214" s="121" t="s">
        <v>206</v>
      </c>
      <c r="D8214" s="121" t="s">
        <v>79</v>
      </c>
      <c r="E8214" s="121" t="s">
        <v>90</v>
      </c>
      <c r="F8214" s="122">
        <v>427426</v>
      </c>
      <c r="G8214" s="122">
        <v>35157</v>
      </c>
      <c r="H8214" s="120">
        <v>2019</v>
      </c>
      <c r="I8214" t="str">
        <f>IF(J8214="natural gas",VLOOKUP(D8214,'Cross-Page Data'!$I$4:$J$13,2,FALSE),IF(J8214="solar",VLOOKUP('Form 923'!D8214,'Cross-Page Data'!$I$14:$J$117,2,FALSE),J8214))</f>
        <v>biomass</v>
      </c>
      <c r="J8214" t="str">
        <f>VLOOKUP(E8214,'Cross-Page Data'!$D$4:$F$48,3,FALSE)</f>
        <v>biomass</v>
      </c>
      <c r="K8214" t="b">
        <f t="shared" si="128"/>
        <v>1</v>
      </c>
    </row>
    <row r="8215" spans="1:11">
      <c r="A8215" s="120">
        <v>56521</v>
      </c>
      <c r="B8215" s="121" t="s">
        <v>201</v>
      </c>
      <c r="C8215" s="121" t="s">
        <v>206</v>
      </c>
      <c r="D8215" s="121" t="s">
        <v>79</v>
      </c>
      <c r="E8215" s="121" t="s">
        <v>90</v>
      </c>
      <c r="F8215" s="122">
        <v>202321</v>
      </c>
      <c r="G8215" s="122">
        <v>16940</v>
      </c>
      <c r="H8215" s="120">
        <v>2019</v>
      </c>
      <c r="I8215" t="str">
        <f>IF(J8215="natural gas",VLOOKUP(D8215,'Cross-Page Data'!$I$4:$J$13,2,FALSE),IF(J8215="solar",VLOOKUP('Form 923'!D8215,'Cross-Page Data'!$I$14:$J$117,2,FALSE),J8215))</f>
        <v>biomass</v>
      </c>
      <c r="J8215" t="str">
        <f>VLOOKUP(E8215,'Cross-Page Data'!$D$4:$F$48,3,FALSE)</f>
        <v>biomass</v>
      </c>
      <c r="K8215" t="b">
        <f t="shared" si="128"/>
        <v>1</v>
      </c>
    </row>
    <row r="8216" spans="1:11">
      <c r="A8216" s="120">
        <v>56522</v>
      </c>
      <c r="B8216" s="121" t="s">
        <v>201</v>
      </c>
      <c r="C8216" s="121" t="s">
        <v>206</v>
      </c>
      <c r="D8216" s="121" t="s">
        <v>79</v>
      </c>
      <c r="E8216" s="121" t="s">
        <v>90</v>
      </c>
      <c r="F8216" s="122">
        <v>433032</v>
      </c>
      <c r="G8216" s="122">
        <v>36013</v>
      </c>
      <c r="H8216" s="120">
        <v>2019</v>
      </c>
      <c r="I8216" t="str">
        <f>IF(J8216="natural gas",VLOOKUP(D8216,'Cross-Page Data'!$I$4:$J$13,2,FALSE),IF(J8216="solar",VLOOKUP('Form 923'!D8216,'Cross-Page Data'!$I$14:$J$117,2,FALSE),J8216))</f>
        <v>biomass</v>
      </c>
      <c r="J8216" t="str">
        <f>VLOOKUP(E8216,'Cross-Page Data'!$D$4:$F$48,3,FALSE)</f>
        <v>biomass</v>
      </c>
      <c r="K8216" t="b">
        <f t="shared" si="128"/>
        <v>1</v>
      </c>
    </row>
    <row r="8217" spans="1:11">
      <c r="A8217" s="120">
        <v>56523</v>
      </c>
      <c r="B8217" s="121" t="s">
        <v>201</v>
      </c>
      <c r="C8217" s="121" t="s">
        <v>206</v>
      </c>
      <c r="D8217" s="121" t="s">
        <v>79</v>
      </c>
      <c r="E8217" s="121" t="s">
        <v>90</v>
      </c>
      <c r="F8217" s="122">
        <v>385802</v>
      </c>
      <c r="G8217" s="122">
        <v>31926</v>
      </c>
      <c r="H8217" s="120">
        <v>2019</v>
      </c>
      <c r="I8217" t="str">
        <f>IF(J8217="natural gas",VLOOKUP(D8217,'Cross-Page Data'!$I$4:$J$13,2,FALSE),IF(J8217="solar",VLOOKUP('Form 923'!D8217,'Cross-Page Data'!$I$14:$J$117,2,FALSE),J8217))</f>
        <v>biomass</v>
      </c>
      <c r="J8217" t="str">
        <f>VLOOKUP(E8217,'Cross-Page Data'!$D$4:$F$48,3,FALSE)</f>
        <v>biomass</v>
      </c>
      <c r="K8217" t="b">
        <f t="shared" si="128"/>
        <v>1</v>
      </c>
    </row>
    <row r="8218" spans="1:11">
      <c r="A8218" s="120">
        <v>56524</v>
      </c>
      <c r="B8218" s="121" t="s">
        <v>201</v>
      </c>
      <c r="C8218" s="121" t="s">
        <v>206</v>
      </c>
      <c r="D8218" s="121" t="s">
        <v>79</v>
      </c>
      <c r="E8218" s="121" t="s">
        <v>90</v>
      </c>
      <c r="F8218" s="122">
        <v>409207</v>
      </c>
      <c r="G8218" s="122">
        <v>34976</v>
      </c>
      <c r="H8218" s="120">
        <v>2019</v>
      </c>
      <c r="I8218" t="str">
        <f>IF(J8218="natural gas",VLOOKUP(D8218,'Cross-Page Data'!$I$4:$J$13,2,FALSE),IF(J8218="solar",VLOOKUP('Form 923'!D8218,'Cross-Page Data'!$I$14:$J$117,2,FALSE),J8218))</f>
        <v>biomass</v>
      </c>
      <c r="J8218" t="str">
        <f>VLOOKUP(E8218,'Cross-Page Data'!$D$4:$F$48,3,FALSE)</f>
        <v>biomass</v>
      </c>
      <c r="K8218" t="b">
        <f t="shared" si="128"/>
        <v>1</v>
      </c>
    </row>
    <row r="8219" spans="1:11">
      <c r="A8219" s="120">
        <v>56525</v>
      </c>
      <c r="B8219" s="121" t="s">
        <v>201</v>
      </c>
      <c r="C8219" s="121" t="s">
        <v>206</v>
      </c>
      <c r="D8219" s="121" t="s">
        <v>79</v>
      </c>
      <c r="E8219" s="121" t="s">
        <v>90</v>
      </c>
      <c r="F8219" s="122">
        <v>237213</v>
      </c>
      <c r="G8219" s="122">
        <v>19094</v>
      </c>
      <c r="H8219" s="120">
        <v>2019</v>
      </c>
      <c r="I8219" t="str">
        <f>IF(J8219="natural gas",VLOOKUP(D8219,'Cross-Page Data'!$I$4:$J$13,2,FALSE),IF(J8219="solar",VLOOKUP('Form 923'!D8219,'Cross-Page Data'!$I$14:$J$117,2,FALSE),J8219))</f>
        <v>biomass</v>
      </c>
      <c r="J8219" t="str">
        <f>VLOOKUP(E8219,'Cross-Page Data'!$D$4:$F$48,3,FALSE)</f>
        <v>biomass</v>
      </c>
      <c r="K8219" t="b">
        <f t="shared" si="128"/>
        <v>1</v>
      </c>
    </row>
    <row r="8220" spans="1:11">
      <c r="A8220" s="120">
        <v>56526</v>
      </c>
      <c r="B8220" s="121" t="s">
        <v>201</v>
      </c>
      <c r="C8220" s="121" t="s">
        <v>206</v>
      </c>
      <c r="D8220" s="121" t="s">
        <v>79</v>
      </c>
      <c r="E8220" s="121" t="s">
        <v>90</v>
      </c>
      <c r="F8220" s="122">
        <v>491407</v>
      </c>
      <c r="G8220" s="122">
        <v>41689</v>
      </c>
      <c r="H8220" s="120">
        <v>2019</v>
      </c>
      <c r="I8220" t="str">
        <f>IF(J8220="natural gas",VLOOKUP(D8220,'Cross-Page Data'!$I$4:$J$13,2,FALSE),IF(J8220="solar",VLOOKUP('Form 923'!D8220,'Cross-Page Data'!$I$14:$J$117,2,FALSE),J8220))</f>
        <v>biomass</v>
      </c>
      <c r="J8220" t="str">
        <f>VLOOKUP(E8220,'Cross-Page Data'!$D$4:$F$48,3,FALSE)</f>
        <v>biomass</v>
      </c>
      <c r="K8220" t="b">
        <f t="shared" si="128"/>
        <v>1</v>
      </c>
    </row>
    <row r="8221" spans="1:11">
      <c r="A8221" s="120">
        <v>56527</v>
      </c>
      <c r="B8221" s="121" t="s">
        <v>201</v>
      </c>
      <c r="C8221" s="121" t="s">
        <v>206</v>
      </c>
      <c r="D8221" s="121" t="s">
        <v>79</v>
      </c>
      <c r="E8221" s="121" t="s">
        <v>90</v>
      </c>
      <c r="F8221" s="122">
        <v>417539</v>
      </c>
      <c r="G8221" s="122">
        <v>37641</v>
      </c>
      <c r="H8221" s="120">
        <v>2019</v>
      </c>
      <c r="I8221" t="str">
        <f>IF(J8221="natural gas",VLOOKUP(D8221,'Cross-Page Data'!$I$4:$J$13,2,FALSE),IF(J8221="solar",VLOOKUP('Form 923'!D8221,'Cross-Page Data'!$I$14:$J$117,2,FALSE),J8221))</f>
        <v>biomass</v>
      </c>
      <c r="J8221" t="str">
        <f>VLOOKUP(E8221,'Cross-Page Data'!$D$4:$F$48,3,FALSE)</f>
        <v>biomass</v>
      </c>
      <c r="K8221" t="b">
        <f t="shared" si="128"/>
        <v>1</v>
      </c>
    </row>
    <row r="8222" spans="1:11">
      <c r="A8222" s="120">
        <v>56528</v>
      </c>
      <c r="B8222" s="121" t="s">
        <v>201</v>
      </c>
      <c r="C8222" s="121" t="s">
        <v>206</v>
      </c>
      <c r="D8222" s="121" t="s">
        <v>79</v>
      </c>
      <c r="E8222" s="121" t="s">
        <v>90</v>
      </c>
      <c r="F8222" s="122">
        <v>421985</v>
      </c>
      <c r="G8222" s="122">
        <v>38959</v>
      </c>
      <c r="H8222" s="120">
        <v>2019</v>
      </c>
      <c r="I8222" t="str">
        <f>IF(J8222="natural gas",VLOOKUP(D8222,'Cross-Page Data'!$I$4:$J$13,2,FALSE),IF(J8222="solar",VLOOKUP('Form 923'!D8222,'Cross-Page Data'!$I$14:$J$117,2,FALSE),J8222))</f>
        <v>biomass</v>
      </c>
      <c r="J8222" t="str">
        <f>VLOOKUP(E8222,'Cross-Page Data'!$D$4:$F$48,3,FALSE)</f>
        <v>biomass</v>
      </c>
      <c r="K8222" t="b">
        <f t="shared" si="128"/>
        <v>1</v>
      </c>
    </row>
    <row r="8223" spans="1:11">
      <c r="A8223" s="120">
        <v>56529</v>
      </c>
      <c r="B8223" s="121" t="s">
        <v>201</v>
      </c>
      <c r="C8223" s="121" t="s">
        <v>206</v>
      </c>
      <c r="D8223" s="121" t="s">
        <v>79</v>
      </c>
      <c r="E8223" s="121" t="s">
        <v>90</v>
      </c>
      <c r="F8223" s="122">
        <v>285534</v>
      </c>
      <c r="G8223" s="122">
        <v>23587</v>
      </c>
      <c r="H8223" s="120">
        <v>2019</v>
      </c>
      <c r="I8223" t="str">
        <f>IF(J8223="natural gas",VLOOKUP(D8223,'Cross-Page Data'!$I$4:$J$13,2,FALSE),IF(J8223="solar",VLOOKUP('Form 923'!D8223,'Cross-Page Data'!$I$14:$J$117,2,FALSE),J8223))</f>
        <v>biomass</v>
      </c>
      <c r="J8223" t="str">
        <f>VLOOKUP(E8223,'Cross-Page Data'!$D$4:$F$48,3,FALSE)</f>
        <v>biomass</v>
      </c>
      <c r="K8223" t="b">
        <f t="shared" si="128"/>
        <v>1</v>
      </c>
    </row>
    <row r="8224" spans="1:11">
      <c r="A8224" s="120">
        <v>56530</v>
      </c>
      <c r="B8224" s="121" t="s">
        <v>201</v>
      </c>
      <c r="C8224" s="121" t="s">
        <v>206</v>
      </c>
      <c r="D8224" s="121" t="s">
        <v>79</v>
      </c>
      <c r="E8224" s="121" t="s">
        <v>90</v>
      </c>
      <c r="F8224" s="122">
        <v>249509</v>
      </c>
      <c r="G8224" s="122">
        <v>20520</v>
      </c>
      <c r="H8224" s="120">
        <v>2019</v>
      </c>
      <c r="I8224" t="str">
        <f>IF(J8224="natural gas",VLOOKUP(D8224,'Cross-Page Data'!$I$4:$J$13,2,FALSE),IF(J8224="solar",VLOOKUP('Form 923'!D8224,'Cross-Page Data'!$I$14:$J$117,2,FALSE),J8224))</f>
        <v>biomass</v>
      </c>
      <c r="J8224" t="str">
        <f>VLOOKUP(E8224,'Cross-Page Data'!$D$4:$F$48,3,FALSE)</f>
        <v>biomass</v>
      </c>
      <c r="K8224" t="b">
        <f t="shared" si="128"/>
        <v>1</v>
      </c>
    </row>
    <row r="8225" spans="1:11">
      <c r="A8225" s="120">
        <v>56531</v>
      </c>
      <c r="B8225" s="121" t="s">
        <v>201</v>
      </c>
      <c r="C8225" s="121" t="s">
        <v>206</v>
      </c>
      <c r="D8225" s="121" t="s">
        <v>79</v>
      </c>
      <c r="E8225" s="121" t="s">
        <v>90</v>
      </c>
      <c r="F8225" s="122">
        <v>435706</v>
      </c>
      <c r="G8225" s="122">
        <v>36945</v>
      </c>
      <c r="H8225" s="120">
        <v>2019</v>
      </c>
      <c r="I8225" t="str">
        <f>IF(J8225="natural gas",VLOOKUP(D8225,'Cross-Page Data'!$I$4:$J$13,2,FALSE),IF(J8225="solar",VLOOKUP('Form 923'!D8225,'Cross-Page Data'!$I$14:$J$117,2,FALSE),J8225))</f>
        <v>biomass</v>
      </c>
      <c r="J8225" t="str">
        <f>VLOOKUP(E8225,'Cross-Page Data'!$D$4:$F$48,3,FALSE)</f>
        <v>biomass</v>
      </c>
      <c r="K8225" t="b">
        <f t="shared" si="128"/>
        <v>1</v>
      </c>
    </row>
    <row r="8226" spans="1:11">
      <c r="A8226" s="120">
        <v>56532</v>
      </c>
      <c r="B8226" s="121" t="s">
        <v>201</v>
      </c>
      <c r="C8226" s="121" t="s">
        <v>202</v>
      </c>
      <c r="D8226" s="121" t="s">
        <v>39</v>
      </c>
      <c r="E8226" s="121" t="s">
        <v>38</v>
      </c>
      <c r="F8226" s="122">
        <v>2183376</v>
      </c>
      <c r="G8226" s="122">
        <v>1282952</v>
      </c>
      <c r="H8226" s="120">
        <v>2019</v>
      </c>
      <c r="I8226" t="str">
        <f>IF(J8226="natural gas",VLOOKUP(D8226,'Cross-Page Data'!$I$4:$J$13,2,FALSE),IF(J8226="solar",VLOOKUP('Form 923'!D8226,'Cross-Page Data'!$I$14:$J$117,2,FALSE),J8226))</f>
        <v>natural gas nonpeaker - preexisting nonretiring</v>
      </c>
      <c r="J8226" t="str">
        <f>VLOOKUP(E8226,'Cross-Page Data'!$D$4:$F$48,3,FALSE)</f>
        <v>natural gas</v>
      </c>
      <c r="K8226" t="b">
        <f t="shared" si="128"/>
        <v>1</v>
      </c>
    </row>
    <row r="8227" spans="1:11">
      <c r="A8227" s="120">
        <v>56532</v>
      </c>
      <c r="B8227" s="121" t="s">
        <v>201</v>
      </c>
      <c r="C8227" s="121" t="s">
        <v>202</v>
      </c>
      <c r="D8227" s="121" t="s">
        <v>39</v>
      </c>
      <c r="E8227" s="121" t="s">
        <v>130</v>
      </c>
      <c r="F8227" s="122">
        <v>0</v>
      </c>
      <c r="G8227" s="122">
        <v>0</v>
      </c>
      <c r="H8227" s="120">
        <v>2019</v>
      </c>
      <c r="I8227" t="str">
        <f>IF(J8227="natural gas",VLOOKUP(D8227,'Cross-Page Data'!$I$4:$J$13,2,FALSE),IF(J8227="solar",VLOOKUP('Form 923'!D8227,'Cross-Page Data'!$I$14:$J$117,2,FALSE),J8227))</f>
        <v>biomass</v>
      </c>
      <c r="J8227" t="str">
        <f>VLOOKUP(E8227,'Cross-Page Data'!$D$4:$F$48,3,FALSE)</f>
        <v>biomass</v>
      </c>
      <c r="K8227" t="b">
        <f t="shared" si="128"/>
        <v>1</v>
      </c>
    </row>
    <row r="8228" spans="1:11">
      <c r="A8228" s="120">
        <v>56532</v>
      </c>
      <c r="B8228" s="121" t="s">
        <v>201</v>
      </c>
      <c r="C8228" s="121" t="s">
        <v>202</v>
      </c>
      <c r="D8228" s="121" t="s">
        <v>61</v>
      </c>
      <c r="E8228" s="121" t="s">
        <v>38</v>
      </c>
      <c r="F8228" s="122">
        <v>19593962</v>
      </c>
      <c r="G8228" s="122">
        <v>1745409</v>
      </c>
      <c r="H8228" s="120">
        <v>2019</v>
      </c>
      <c r="I8228" t="str">
        <f>IF(J8228="natural gas",VLOOKUP(D8228,'Cross-Page Data'!$I$4:$J$13,2,FALSE),IF(J8228="solar",VLOOKUP('Form 923'!D8228,'Cross-Page Data'!$I$14:$J$117,2,FALSE),J8228))</f>
        <v>natural gas nonpeaker - preexisting nonretiring</v>
      </c>
      <c r="J8228" t="str">
        <f>VLOOKUP(E8228,'Cross-Page Data'!$D$4:$F$48,3,FALSE)</f>
        <v>natural gas</v>
      </c>
      <c r="K8228" t="b">
        <f t="shared" si="128"/>
        <v>1</v>
      </c>
    </row>
    <row r="8229" spans="1:11">
      <c r="A8229" s="120">
        <v>56532</v>
      </c>
      <c r="B8229" s="121" t="s">
        <v>201</v>
      </c>
      <c r="C8229" s="121" t="s">
        <v>202</v>
      </c>
      <c r="D8229" s="121" t="s">
        <v>61</v>
      </c>
      <c r="E8229" s="121" t="s">
        <v>130</v>
      </c>
      <c r="F8229" s="122">
        <v>0</v>
      </c>
      <c r="G8229" s="122">
        <v>0</v>
      </c>
      <c r="H8229" s="120">
        <v>2019</v>
      </c>
      <c r="I8229" t="str">
        <f>IF(J8229="natural gas",VLOOKUP(D8229,'Cross-Page Data'!$I$4:$J$13,2,FALSE),IF(J8229="solar",VLOOKUP('Form 923'!D8229,'Cross-Page Data'!$I$14:$J$117,2,FALSE),J8229))</f>
        <v>biomass</v>
      </c>
      <c r="J8229" t="str">
        <f>VLOOKUP(E8229,'Cross-Page Data'!$D$4:$F$48,3,FALSE)</f>
        <v>biomass</v>
      </c>
      <c r="K8229" t="b">
        <f t="shared" si="128"/>
        <v>1</v>
      </c>
    </row>
    <row r="8230" spans="1:11">
      <c r="A8230" s="120">
        <v>56536</v>
      </c>
      <c r="B8230" s="121" t="s">
        <v>201</v>
      </c>
      <c r="C8230" s="121" t="s">
        <v>206</v>
      </c>
      <c r="D8230" s="121" t="s">
        <v>128</v>
      </c>
      <c r="E8230" s="121" t="s">
        <v>180</v>
      </c>
      <c r="F8230" s="122">
        <v>909445</v>
      </c>
      <c r="G8230" s="122">
        <v>102162</v>
      </c>
      <c r="H8230" s="120">
        <v>2019</v>
      </c>
      <c r="I8230" t="str">
        <f>IF(J8230="natural gas",VLOOKUP(D8230,'Cross-Page Data'!$I$4:$J$13,2,FALSE),IF(J8230="solar",VLOOKUP('Form 923'!D8230,'Cross-Page Data'!$I$14:$J$117,2,FALSE),J8230))</f>
        <v>wind</v>
      </c>
      <c r="J8230" t="str">
        <f>VLOOKUP(E8230,'Cross-Page Data'!$D$4:$F$48,3,FALSE)</f>
        <v>wind</v>
      </c>
      <c r="K8230" t="b">
        <f t="shared" si="128"/>
        <v>1</v>
      </c>
    </row>
    <row r="8231" spans="1:11">
      <c r="A8231" s="120">
        <v>56537</v>
      </c>
      <c r="B8231" s="121" t="s">
        <v>201</v>
      </c>
      <c r="C8231" s="121" t="s">
        <v>206</v>
      </c>
      <c r="D8231" s="121" t="s">
        <v>128</v>
      </c>
      <c r="E8231" s="121" t="s">
        <v>180</v>
      </c>
      <c r="F8231" s="122">
        <v>902798</v>
      </c>
      <c r="G8231" s="122">
        <v>101415</v>
      </c>
      <c r="H8231" s="120">
        <v>2019</v>
      </c>
      <c r="I8231" t="str">
        <f>IF(J8231="natural gas",VLOOKUP(D8231,'Cross-Page Data'!$I$4:$J$13,2,FALSE),IF(J8231="solar",VLOOKUP('Form 923'!D8231,'Cross-Page Data'!$I$14:$J$117,2,FALSE),J8231))</f>
        <v>wind</v>
      </c>
      <c r="J8231" t="str">
        <f>VLOOKUP(E8231,'Cross-Page Data'!$D$4:$F$48,3,FALSE)</f>
        <v>wind</v>
      </c>
      <c r="K8231" t="b">
        <f t="shared" si="128"/>
        <v>1</v>
      </c>
    </row>
    <row r="8232" spans="1:11">
      <c r="A8232" s="120">
        <v>56538</v>
      </c>
      <c r="B8232" s="121" t="s">
        <v>201</v>
      </c>
      <c r="C8232" s="121" t="s">
        <v>206</v>
      </c>
      <c r="D8232" s="121" t="s">
        <v>128</v>
      </c>
      <c r="E8232" s="121" t="s">
        <v>180</v>
      </c>
      <c r="F8232" s="122">
        <v>78249</v>
      </c>
      <c r="G8232" s="122">
        <v>8790</v>
      </c>
      <c r="H8232" s="120">
        <v>2019</v>
      </c>
      <c r="I8232" t="str">
        <f>IF(J8232="natural gas",VLOOKUP(D8232,'Cross-Page Data'!$I$4:$J$13,2,FALSE),IF(J8232="solar",VLOOKUP('Form 923'!D8232,'Cross-Page Data'!$I$14:$J$117,2,FALSE),J8232))</f>
        <v>wind</v>
      </c>
      <c r="J8232" t="str">
        <f>VLOOKUP(E8232,'Cross-Page Data'!$D$4:$F$48,3,FALSE)</f>
        <v>wind</v>
      </c>
      <c r="K8232" t="b">
        <f t="shared" si="128"/>
        <v>1</v>
      </c>
    </row>
    <row r="8233" spans="1:11">
      <c r="A8233" s="120">
        <v>56540</v>
      </c>
      <c r="B8233" s="121" t="s">
        <v>201</v>
      </c>
      <c r="C8233" s="121" t="s">
        <v>206</v>
      </c>
      <c r="D8233" s="121" t="s">
        <v>120</v>
      </c>
      <c r="E8233" s="121" t="s">
        <v>76</v>
      </c>
      <c r="F8233" s="122">
        <v>354576</v>
      </c>
      <c r="G8233" s="122">
        <v>39831</v>
      </c>
      <c r="H8233" s="120">
        <v>2019</v>
      </c>
      <c r="I8233" t="str">
        <f>IF(J8233="natural gas",VLOOKUP(D8233,'Cross-Page Data'!$I$4:$J$13,2,FALSE),IF(J8233="solar",VLOOKUP('Form 923'!D8233,'Cross-Page Data'!$I$14:$J$117,2,FALSE),J8233))</f>
        <v>geothermal</v>
      </c>
      <c r="J8233" t="str">
        <f>VLOOKUP(E8233,'Cross-Page Data'!$D$4:$F$48,3,FALSE)</f>
        <v>geothermal</v>
      </c>
      <c r="K8233" t="b">
        <f t="shared" si="128"/>
        <v>1</v>
      </c>
    </row>
    <row r="8234" spans="1:11">
      <c r="A8234" s="120">
        <v>56541</v>
      </c>
      <c r="B8234" s="121" t="s">
        <v>201</v>
      </c>
      <c r="C8234" s="121" t="s">
        <v>206</v>
      </c>
      <c r="D8234" s="121" t="s">
        <v>120</v>
      </c>
      <c r="E8234" s="121" t="s">
        <v>76</v>
      </c>
      <c r="F8234" s="122">
        <v>1128134</v>
      </c>
      <c r="G8234" s="122">
        <v>126728</v>
      </c>
      <c r="H8234" s="120">
        <v>2019</v>
      </c>
      <c r="I8234" t="str">
        <f>IF(J8234="natural gas",VLOOKUP(D8234,'Cross-Page Data'!$I$4:$J$13,2,FALSE),IF(J8234="solar",VLOOKUP('Form 923'!D8234,'Cross-Page Data'!$I$14:$J$117,2,FALSE),J8234))</f>
        <v>geothermal</v>
      </c>
      <c r="J8234" t="str">
        <f>VLOOKUP(E8234,'Cross-Page Data'!$D$4:$F$48,3,FALSE)</f>
        <v>geothermal</v>
      </c>
      <c r="K8234" t="b">
        <f t="shared" si="128"/>
        <v>1</v>
      </c>
    </row>
    <row r="8235" spans="1:11">
      <c r="A8235" s="120">
        <v>56542</v>
      </c>
      <c r="B8235" s="121" t="s">
        <v>201</v>
      </c>
      <c r="C8235" s="121" t="s">
        <v>202</v>
      </c>
      <c r="D8235" s="121" t="s">
        <v>116</v>
      </c>
      <c r="E8235" s="121" t="s">
        <v>170</v>
      </c>
      <c r="F8235" s="122">
        <v>95616</v>
      </c>
      <c r="G8235" s="122">
        <v>10741</v>
      </c>
      <c r="H8235" s="120">
        <v>2019</v>
      </c>
      <c r="I8235" t="str">
        <f>IF(J8235="natural gas",VLOOKUP(D8235,'Cross-Page Data'!$I$4:$J$13,2,FALSE),IF(J8235="solar",VLOOKUP('Form 923'!D8235,'Cross-Page Data'!$I$14:$J$117,2,FALSE),J8235))</f>
        <v>hydro</v>
      </c>
      <c r="J8235" t="str">
        <f>VLOOKUP(E8235,'Cross-Page Data'!$D$4:$F$48,3,FALSE)</f>
        <v>hydro</v>
      </c>
      <c r="K8235" t="b">
        <f t="shared" si="128"/>
        <v>1</v>
      </c>
    </row>
    <row r="8236" spans="1:11">
      <c r="A8236" s="120">
        <v>56543</v>
      </c>
      <c r="B8236" s="121" t="s">
        <v>201</v>
      </c>
      <c r="C8236" s="121" t="s">
        <v>206</v>
      </c>
      <c r="D8236" s="121" t="s">
        <v>128</v>
      </c>
      <c r="E8236" s="121" t="s">
        <v>180</v>
      </c>
      <c r="F8236" s="122">
        <v>203382</v>
      </c>
      <c r="G8236" s="122">
        <v>22847</v>
      </c>
      <c r="H8236" s="120">
        <v>2019</v>
      </c>
      <c r="I8236" t="str">
        <f>IF(J8236="natural gas",VLOOKUP(D8236,'Cross-Page Data'!$I$4:$J$13,2,FALSE),IF(J8236="solar",VLOOKUP('Form 923'!D8236,'Cross-Page Data'!$I$14:$J$117,2,FALSE),J8236))</f>
        <v>wind</v>
      </c>
      <c r="J8236" t="str">
        <f>VLOOKUP(E8236,'Cross-Page Data'!$D$4:$F$48,3,FALSE)</f>
        <v>wind</v>
      </c>
      <c r="K8236" t="b">
        <f t="shared" si="128"/>
        <v>1</v>
      </c>
    </row>
    <row r="8237" spans="1:11">
      <c r="A8237" s="120">
        <v>56545</v>
      </c>
      <c r="B8237" s="121" t="s">
        <v>201</v>
      </c>
      <c r="C8237" s="121" t="s">
        <v>202</v>
      </c>
      <c r="D8237" s="121" t="s">
        <v>79</v>
      </c>
      <c r="E8237" s="121" t="s">
        <v>70</v>
      </c>
      <c r="F8237" s="122">
        <v>17623</v>
      </c>
      <c r="G8237" s="122">
        <v>1869</v>
      </c>
      <c r="H8237" s="120">
        <v>2019</v>
      </c>
      <c r="I8237" t="str">
        <f>IF(J8237="natural gas",VLOOKUP(D8237,'Cross-Page Data'!$I$4:$J$13,2,FALSE),IF(J8237="solar",VLOOKUP('Form 923'!D8237,'Cross-Page Data'!$I$14:$J$117,2,FALSE),J8237))</f>
        <v>heavy or residual fuel oil</v>
      </c>
      <c r="J8237" t="str">
        <f>VLOOKUP(E8237,'Cross-Page Data'!$D$4:$F$48,3,FALSE)</f>
        <v>heavy or residual fuel oil</v>
      </c>
      <c r="K8237" t="b">
        <f t="shared" si="128"/>
        <v>1</v>
      </c>
    </row>
    <row r="8238" spans="1:11">
      <c r="A8238" s="120">
        <v>56546</v>
      </c>
      <c r="B8238" s="121" t="s">
        <v>201</v>
      </c>
      <c r="C8238" s="121" t="s">
        <v>202</v>
      </c>
      <c r="D8238" s="121" t="s">
        <v>79</v>
      </c>
      <c r="E8238" s="121" t="s">
        <v>70</v>
      </c>
      <c r="F8238" s="122">
        <v>133</v>
      </c>
      <c r="G8238" s="122">
        <v>-48</v>
      </c>
      <c r="H8238" s="120">
        <v>2019</v>
      </c>
      <c r="I8238" t="str">
        <f>IF(J8238="natural gas",VLOOKUP(D8238,'Cross-Page Data'!$I$4:$J$13,2,FALSE),IF(J8238="solar",VLOOKUP('Form 923'!D8238,'Cross-Page Data'!$I$14:$J$117,2,FALSE),J8238))</f>
        <v>heavy or residual fuel oil</v>
      </c>
      <c r="J8238" t="str">
        <f>VLOOKUP(E8238,'Cross-Page Data'!$D$4:$F$48,3,FALSE)</f>
        <v>heavy or residual fuel oil</v>
      </c>
      <c r="K8238" t="b">
        <f t="shared" si="128"/>
        <v>1</v>
      </c>
    </row>
    <row r="8239" spans="1:11">
      <c r="A8239" s="120">
        <v>56547</v>
      </c>
      <c r="B8239" s="121" t="s">
        <v>201</v>
      </c>
      <c r="C8239" s="121" t="s">
        <v>202</v>
      </c>
      <c r="D8239" s="121" t="s">
        <v>79</v>
      </c>
      <c r="E8239" s="121" t="s">
        <v>70</v>
      </c>
      <c r="F8239" s="122">
        <v>12</v>
      </c>
      <c r="G8239" s="122">
        <v>-15</v>
      </c>
      <c r="H8239" s="120">
        <v>2019</v>
      </c>
      <c r="I8239" t="str">
        <f>IF(J8239="natural gas",VLOOKUP(D8239,'Cross-Page Data'!$I$4:$J$13,2,FALSE),IF(J8239="solar",VLOOKUP('Form 923'!D8239,'Cross-Page Data'!$I$14:$J$117,2,FALSE),J8239))</f>
        <v>heavy or residual fuel oil</v>
      </c>
      <c r="J8239" t="str">
        <f>VLOOKUP(E8239,'Cross-Page Data'!$D$4:$F$48,3,FALSE)</f>
        <v>heavy or residual fuel oil</v>
      </c>
      <c r="K8239" t="b">
        <f t="shared" si="128"/>
        <v>1</v>
      </c>
    </row>
    <row r="8240" spans="1:11">
      <c r="A8240" s="120">
        <v>56548</v>
      </c>
      <c r="B8240" s="121" t="s">
        <v>201</v>
      </c>
      <c r="C8240" s="121" t="s">
        <v>202</v>
      </c>
      <c r="D8240" s="121" t="s">
        <v>79</v>
      </c>
      <c r="E8240" s="121" t="s">
        <v>70</v>
      </c>
      <c r="F8240" s="122">
        <v>981</v>
      </c>
      <c r="G8240" s="122">
        <v>55</v>
      </c>
      <c r="H8240" s="120">
        <v>2019</v>
      </c>
      <c r="I8240" t="str">
        <f>IF(J8240="natural gas",VLOOKUP(D8240,'Cross-Page Data'!$I$4:$J$13,2,FALSE),IF(J8240="solar",VLOOKUP('Form 923'!D8240,'Cross-Page Data'!$I$14:$J$117,2,FALSE),J8240))</f>
        <v>heavy or residual fuel oil</v>
      </c>
      <c r="J8240" t="str">
        <f>VLOOKUP(E8240,'Cross-Page Data'!$D$4:$F$48,3,FALSE)</f>
        <v>heavy or residual fuel oil</v>
      </c>
      <c r="K8240" t="b">
        <f t="shared" si="128"/>
        <v>1</v>
      </c>
    </row>
    <row r="8241" spans="1:11">
      <c r="A8241" s="120">
        <v>56549</v>
      </c>
      <c r="B8241" s="121" t="s">
        <v>201</v>
      </c>
      <c r="C8241" s="121" t="s">
        <v>202</v>
      </c>
      <c r="D8241" s="121" t="s">
        <v>79</v>
      </c>
      <c r="E8241" s="121" t="s">
        <v>70</v>
      </c>
      <c r="F8241" s="122">
        <v>950</v>
      </c>
      <c r="G8241" s="122">
        <v>44</v>
      </c>
      <c r="H8241" s="120">
        <v>2019</v>
      </c>
      <c r="I8241" t="str">
        <f>IF(J8241="natural gas",VLOOKUP(D8241,'Cross-Page Data'!$I$4:$J$13,2,FALSE),IF(J8241="solar",VLOOKUP('Form 923'!D8241,'Cross-Page Data'!$I$14:$J$117,2,FALSE),J8241))</f>
        <v>heavy or residual fuel oil</v>
      </c>
      <c r="J8241" t="str">
        <f>VLOOKUP(E8241,'Cross-Page Data'!$D$4:$F$48,3,FALSE)</f>
        <v>heavy or residual fuel oil</v>
      </c>
      <c r="K8241" t="b">
        <f t="shared" si="128"/>
        <v>1</v>
      </c>
    </row>
    <row r="8242" spans="1:11">
      <c r="A8242" s="120">
        <v>56550</v>
      </c>
      <c r="B8242" s="121" t="s">
        <v>201</v>
      </c>
      <c r="C8242" s="121" t="s">
        <v>202</v>
      </c>
      <c r="D8242" s="121" t="s">
        <v>79</v>
      </c>
      <c r="E8242" s="121" t="s">
        <v>70</v>
      </c>
      <c r="F8242" s="122">
        <v>42</v>
      </c>
      <c r="G8242" s="122">
        <v>-45</v>
      </c>
      <c r="H8242" s="120">
        <v>2019</v>
      </c>
      <c r="I8242" t="str">
        <f>IF(J8242="natural gas",VLOOKUP(D8242,'Cross-Page Data'!$I$4:$J$13,2,FALSE),IF(J8242="solar",VLOOKUP('Form 923'!D8242,'Cross-Page Data'!$I$14:$J$117,2,FALSE),J8242))</f>
        <v>heavy or residual fuel oil</v>
      </c>
      <c r="J8242" t="str">
        <f>VLOOKUP(E8242,'Cross-Page Data'!$D$4:$F$48,3,FALSE)</f>
        <v>heavy or residual fuel oil</v>
      </c>
      <c r="K8242" t="b">
        <f t="shared" si="128"/>
        <v>1</v>
      </c>
    </row>
    <row r="8243" spans="1:11">
      <c r="A8243" s="120">
        <v>56551</v>
      </c>
      <c r="B8243" s="121" t="s">
        <v>201</v>
      </c>
      <c r="C8243" s="121" t="s">
        <v>202</v>
      </c>
      <c r="D8243" s="121" t="s">
        <v>79</v>
      </c>
      <c r="E8243" s="121" t="s">
        <v>70</v>
      </c>
      <c r="F8243" s="122">
        <v>31</v>
      </c>
      <c r="G8243" s="122">
        <v>-46</v>
      </c>
      <c r="H8243" s="120">
        <v>2019</v>
      </c>
      <c r="I8243" t="str">
        <f>IF(J8243="natural gas",VLOOKUP(D8243,'Cross-Page Data'!$I$4:$J$13,2,FALSE),IF(J8243="solar",VLOOKUP('Form 923'!D8243,'Cross-Page Data'!$I$14:$J$117,2,FALSE),J8243))</f>
        <v>heavy or residual fuel oil</v>
      </c>
      <c r="J8243" t="str">
        <f>VLOOKUP(E8243,'Cross-Page Data'!$D$4:$F$48,3,FALSE)</f>
        <v>heavy or residual fuel oil</v>
      </c>
      <c r="K8243" t="b">
        <f t="shared" si="128"/>
        <v>1</v>
      </c>
    </row>
    <row r="8244" spans="1:11">
      <c r="A8244" s="120">
        <v>56552</v>
      </c>
      <c r="B8244" s="121" t="s">
        <v>201</v>
      </c>
      <c r="C8244" s="121" t="s">
        <v>202</v>
      </c>
      <c r="D8244" s="121" t="s">
        <v>79</v>
      </c>
      <c r="E8244" s="121" t="s">
        <v>70</v>
      </c>
      <c r="F8244" s="122">
        <v>37</v>
      </c>
      <c r="G8244" s="122">
        <v>-46</v>
      </c>
      <c r="H8244" s="120">
        <v>2019</v>
      </c>
      <c r="I8244" t="str">
        <f>IF(J8244="natural gas",VLOOKUP(D8244,'Cross-Page Data'!$I$4:$J$13,2,FALSE),IF(J8244="solar",VLOOKUP('Form 923'!D8244,'Cross-Page Data'!$I$14:$J$117,2,FALSE),J8244))</f>
        <v>heavy or residual fuel oil</v>
      </c>
      <c r="J8244" t="str">
        <f>VLOOKUP(E8244,'Cross-Page Data'!$D$4:$F$48,3,FALSE)</f>
        <v>heavy or residual fuel oil</v>
      </c>
      <c r="K8244" t="b">
        <f t="shared" si="128"/>
        <v>1</v>
      </c>
    </row>
    <row r="8245" ht="25.5" spans="1:11">
      <c r="A8245" s="120">
        <v>56553</v>
      </c>
      <c r="B8245" s="121" t="s">
        <v>201</v>
      </c>
      <c r="C8245" s="121" t="s">
        <v>207</v>
      </c>
      <c r="D8245" s="121" t="s">
        <v>79</v>
      </c>
      <c r="E8245" s="121" t="s">
        <v>70</v>
      </c>
      <c r="F8245" s="122">
        <v>683</v>
      </c>
      <c r="G8245" s="122">
        <v>5</v>
      </c>
      <c r="H8245" s="120">
        <v>2019</v>
      </c>
      <c r="I8245" t="str">
        <f>IF(J8245="natural gas",VLOOKUP(D8245,'Cross-Page Data'!$I$4:$J$13,2,FALSE),IF(J8245="solar",VLOOKUP('Form 923'!D8245,'Cross-Page Data'!$I$14:$J$117,2,FALSE),J8245))</f>
        <v>heavy or residual fuel oil</v>
      </c>
      <c r="J8245" t="str">
        <f>VLOOKUP(E8245,'Cross-Page Data'!$D$4:$F$48,3,FALSE)</f>
        <v>heavy or residual fuel oil</v>
      </c>
      <c r="K8245" t="b">
        <f t="shared" si="128"/>
        <v>0</v>
      </c>
    </row>
    <row r="8246" spans="1:11">
      <c r="A8246" s="120">
        <v>56554</v>
      </c>
      <c r="B8246" s="121" t="s">
        <v>201</v>
      </c>
      <c r="C8246" s="121" t="s">
        <v>206</v>
      </c>
      <c r="D8246" s="121" t="s">
        <v>79</v>
      </c>
      <c r="E8246" s="121" t="s">
        <v>90</v>
      </c>
      <c r="F8246" s="122">
        <v>300746</v>
      </c>
      <c r="G8246" s="122">
        <v>25067</v>
      </c>
      <c r="H8246" s="120">
        <v>2019</v>
      </c>
      <c r="I8246" t="str">
        <f>IF(J8246="natural gas",VLOOKUP(D8246,'Cross-Page Data'!$I$4:$J$13,2,FALSE),IF(J8246="solar",VLOOKUP('Form 923'!D8246,'Cross-Page Data'!$I$14:$J$117,2,FALSE),J8246))</f>
        <v>biomass</v>
      </c>
      <c r="J8246" t="str">
        <f>VLOOKUP(E8246,'Cross-Page Data'!$D$4:$F$48,3,FALSE)</f>
        <v>biomass</v>
      </c>
      <c r="K8246" t="b">
        <f t="shared" si="128"/>
        <v>1</v>
      </c>
    </row>
    <row r="8247" spans="1:11">
      <c r="A8247" s="120">
        <v>56555</v>
      </c>
      <c r="B8247" s="121" t="s">
        <v>201</v>
      </c>
      <c r="C8247" s="121" t="s">
        <v>206</v>
      </c>
      <c r="D8247" s="121" t="s">
        <v>128</v>
      </c>
      <c r="E8247" s="121" t="s">
        <v>180</v>
      </c>
      <c r="F8247" s="122">
        <v>1054291</v>
      </c>
      <c r="G8247" s="122">
        <v>118433</v>
      </c>
      <c r="H8247" s="120">
        <v>2019</v>
      </c>
      <c r="I8247" t="str">
        <f>IF(J8247="natural gas",VLOOKUP(D8247,'Cross-Page Data'!$I$4:$J$13,2,FALSE),IF(J8247="solar",VLOOKUP('Form 923'!D8247,'Cross-Page Data'!$I$14:$J$117,2,FALSE),J8247))</f>
        <v>wind</v>
      </c>
      <c r="J8247" t="str">
        <f>VLOOKUP(E8247,'Cross-Page Data'!$D$4:$F$48,3,FALSE)</f>
        <v>wind</v>
      </c>
      <c r="K8247" t="b">
        <f t="shared" si="128"/>
        <v>1</v>
      </c>
    </row>
    <row r="8248" spans="1:11">
      <c r="A8248" s="120">
        <v>56556</v>
      </c>
      <c r="B8248" s="121" t="s">
        <v>201</v>
      </c>
      <c r="C8248" s="121" t="s">
        <v>202</v>
      </c>
      <c r="D8248" s="121" t="s">
        <v>73</v>
      </c>
      <c r="E8248" s="121" t="s">
        <v>38</v>
      </c>
      <c r="F8248" s="122">
        <v>338309</v>
      </c>
      <c r="G8248" s="122">
        <v>29546</v>
      </c>
      <c r="H8248" s="120">
        <v>2019</v>
      </c>
      <c r="I8248" t="str">
        <f>IF(J8248="natural gas",VLOOKUP(D8248,'Cross-Page Data'!$I$4:$J$13,2,FALSE),IF(J8248="solar",VLOOKUP('Form 923'!D8248,'Cross-Page Data'!$I$14:$J$117,2,FALSE),J8248))</f>
        <v>natural gas peaker</v>
      </c>
      <c r="J8248" t="str">
        <f>VLOOKUP(E8248,'Cross-Page Data'!$D$4:$F$48,3,FALSE)</f>
        <v>natural gas</v>
      </c>
      <c r="K8248" t="b">
        <f t="shared" si="128"/>
        <v>1</v>
      </c>
    </row>
    <row r="8249" spans="1:11">
      <c r="A8249" s="120">
        <v>56560</v>
      </c>
      <c r="B8249" s="121" t="s">
        <v>201</v>
      </c>
      <c r="C8249" s="121" t="s">
        <v>206</v>
      </c>
      <c r="D8249" s="121" t="s">
        <v>128</v>
      </c>
      <c r="E8249" s="121" t="s">
        <v>180</v>
      </c>
      <c r="F8249" s="122">
        <v>1263123</v>
      </c>
      <c r="G8249" s="122">
        <v>141892</v>
      </c>
      <c r="H8249" s="120">
        <v>2019</v>
      </c>
      <c r="I8249" t="str">
        <f>IF(J8249="natural gas",VLOOKUP(D8249,'Cross-Page Data'!$I$4:$J$13,2,FALSE),IF(J8249="solar",VLOOKUP('Form 923'!D8249,'Cross-Page Data'!$I$14:$J$117,2,FALSE),J8249))</f>
        <v>wind</v>
      </c>
      <c r="J8249" t="str">
        <f>VLOOKUP(E8249,'Cross-Page Data'!$D$4:$F$48,3,FALSE)</f>
        <v>wind</v>
      </c>
      <c r="K8249" t="b">
        <f t="shared" si="128"/>
        <v>1</v>
      </c>
    </row>
    <row r="8250" spans="1:11">
      <c r="A8250" s="120">
        <v>56561</v>
      </c>
      <c r="B8250" s="121" t="s">
        <v>201</v>
      </c>
      <c r="C8250" s="121" t="s">
        <v>206</v>
      </c>
      <c r="D8250" s="121" t="s">
        <v>128</v>
      </c>
      <c r="E8250" s="121" t="s">
        <v>180</v>
      </c>
      <c r="F8250" s="122">
        <v>91220</v>
      </c>
      <c r="G8250" s="122">
        <v>10247</v>
      </c>
      <c r="H8250" s="120">
        <v>2019</v>
      </c>
      <c r="I8250" t="str">
        <f>IF(J8250="natural gas",VLOOKUP(D8250,'Cross-Page Data'!$I$4:$J$13,2,FALSE),IF(J8250="solar",VLOOKUP('Form 923'!D8250,'Cross-Page Data'!$I$14:$J$117,2,FALSE),J8250))</f>
        <v>wind</v>
      </c>
      <c r="J8250" t="str">
        <f>VLOOKUP(E8250,'Cross-Page Data'!$D$4:$F$48,3,FALSE)</f>
        <v>wind</v>
      </c>
      <c r="K8250" t="b">
        <f t="shared" si="128"/>
        <v>1</v>
      </c>
    </row>
    <row r="8251" spans="1:11">
      <c r="A8251" s="120">
        <v>56562</v>
      </c>
      <c r="B8251" s="121" t="s">
        <v>201</v>
      </c>
      <c r="C8251" s="121" t="s">
        <v>206</v>
      </c>
      <c r="D8251" s="121" t="s">
        <v>128</v>
      </c>
      <c r="E8251" s="121" t="s">
        <v>180</v>
      </c>
      <c r="F8251" s="122">
        <v>141338</v>
      </c>
      <c r="G8251" s="122">
        <v>15877</v>
      </c>
      <c r="H8251" s="120">
        <v>2019</v>
      </c>
      <c r="I8251" t="str">
        <f>IF(J8251="natural gas",VLOOKUP(D8251,'Cross-Page Data'!$I$4:$J$13,2,FALSE),IF(J8251="solar",VLOOKUP('Form 923'!D8251,'Cross-Page Data'!$I$14:$J$117,2,FALSE),J8251))</f>
        <v>wind</v>
      </c>
      <c r="J8251" t="str">
        <f>VLOOKUP(E8251,'Cross-Page Data'!$D$4:$F$48,3,FALSE)</f>
        <v>wind</v>
      </c>
      <c r="K8251" t="b">
        <f t="shared" si="128"/>
        <v>1</v>
      </c>
    </row>
    <row r="8252" spans="1:11">
      <c r="A8252" s="120">
        <v>56563</v>
      </c>
      <c r="B8252" s="121" t="s">
        <v>201</v>
      </c>
      <c r="C8252" s="121" t="s">
        <v>206</v>
      </c>
      <c r="D8252" s="121" t="s">
        <v>128</v>
      </c>
      <c r="E8252" s="121" t="s">
        <v>180</v>
      </c>
      <c r="F8252" s="122">
        <v>4525909</v>
      </c>
      <c r="G8252" s="122">
        <v>508415</v>
      </c>
      <c r="H8252" s="120">
        <v>2019</v>
      </c>
      <c r="I8252" t="str">
        <f>IF(J8252="natural gas",VLOOKUP(D8252,'Cross-Page Data'!$I$4:$J$13,2,FALSE),IF(J8252="solar",VLOOKUP('Form 923'!D8252,'Cross-Page Data'!$I$14:$J$117,2,FALSE),J8252))</f>
        <v>wind</v>
      </c>
      <c r="J8252" t="str">
        <f>VLOOKUP(E8252,'Cross-Page Data'!$D$4:$F$48,3,FALSE)</f>
        <v>wind</v>
      </c>
      <c r="K8252" t="b">
        <f t="shared" si="128"/>
        <v>1</v>
      </c>
    </row>
    <row r="8253" spans="1:11">
      <c r="A8253" s="120">
        <v>56564</v>
      </c>
      <c r="B8253" s="121" t="s">
        <v>201</v>
      </c>
      <c r="C8253" s="121" t="s">
        <v>202</v>
      </c>
      <c r="D8253" s="121" t="s">
        <v>68</v>
      </c>
      <c r="E8253" s="121" t="s">
        <v>38</v>
      </c>
      <c r="F8253" s="122">
        <v>30984</v>
      </c>
      <c r="G8253" s="122">
        <v>3386.203</v>
      </c>
      <c r="H8253" s="120">
        <v>2019</v>
      </c>
      <c r="I8253" t="str">
        <f>IF(J8253="natural gas",VLOOKUP(D8253,'Cross-Page Data'!$I$4:$J$13,2,FALSE),IF(J8253="solar",VLOOKUP('Form 923'!D8253,'Cross-Page Data'!$I$14:$J$117,2,FALSE),J8253))</f>
        <v>natural gas nonpeaker - preexisting retiring</v>
      </c>
      <c r="J8253" t="str">
        <f>VLOOKUP(E8253,'Cross-Page Data'!$D$4:$F$48,3,FALSE)</f>
        <v>natural gas</v>
      </c>
      <c r="K8253" t="b">
        <f t="shared" si="128"/>
        <v>1</v>
      </c>
    </row>
    <row r="8254" spans="1:11">
      <c r="A8254" s="120">
        <v>56564</v>
      </c>
      <c r="B8254" s="121" t="s">
        <v>201</v>
      </c>
      <c r="C8254" s="121" t="s">
        <v>202</v>
      </c>
      <c r="D8254" s="121" t="s">
        <v>68</v>
      </c>
      <c r="E8254" s="121" t="s">
        <v>162</v>
      </c>
      <c r="F8254" s="122">
        <v>36469097</v>
      </c>
      <c r="G8254" s="122">
        <v>4011633.8</v>
      </c>
      <c r="H8254" s="120">
        <v>2019</v>
      </c>
      <c r="I8254" t="str">
        <f>IF(J8254="natural gas",VLOOKUP(D8254,'Cross-Page Data'!$I$4:$J$13,2,FALSE),IF(J8254="solar",VLOOKUP('Form 923'!D8254,'Cross-Page Data'!$I$14:$J$117,2,FALSE),J8254))</f>
        <v>hard coal</v>
      </c>
      <c r="J8254" t="str">
        <f>VLOOKUP(E8254,'Cross-Page Data'!$D$4:$F$48,3,FALSE)</f>
        <v>hard coal</v>
      </c>
      <c r="K8254" t="b">
        <f t="shared" si="128"/>
        <v>1</v>
      </c>
    </row>
    <row r="8255" spans="1:11">
      <c r="A8255" s="120">
        <v>56565</v>
      </c>
      <c r="B8255" s="121" t="s">
        <v>201</v>
      </c>
      <c r="C8255" s="121" t="s">
        <v>202</v>
      </c>
      <c r="D8255" s="121" t="s">
        <v>39</v>
      </c>
      <c r="E8255" s="121" t="s">
        <v>38</v>
      </c>
      <c r="F8255" s="122">
        <v>0</v>
      </c>
      <c r="G8255" s="122">
        <v>957840</v>
      </c>
      <c r="H8255" s="120">
        <v>2019</v>
      </c>
      <c r="I8255" t="str">
        <f>IF(J8255="natural gas",VLOOKUP(D8255,'Cross-Page Data'!$I$4:$J$13,2,FALSE),IF(J8255="solar",VLOOKUP('Form 923'!D8255,'Cross-Page Data'!$I$14:$J$117,2,FALSE),J8255))</f>
        <v>natural gas nonpeaker - preexisting nonretiring</v>
      </c>
      <c r="J8255" t="str">
        <f>VLOOKUP(E8255,'Cross-Page Data'!$D$4:$F$48,3,FALSE)</f>
        <v>natural gas</v>
      </c>
      <c r="K8255" t="b">
        <f t="shared" si="128"/>
        <v>1</v>
      </c>
    </row>
    <row r="8256" spans="1:11">
      <c r="A8256" s="120">
        <v>56565</v>
      </c>
      <c r="B8256" s="121" t="s">
        <v>201</v>
      </c>
      <c r="C8256" s="121" t="s">
        <v>202</v>
      </c>
      <c r="D8256" s="121" t="s">
        <v>61</v>
      </c>
      <c r="E8256" s="121" t="s">
        <v>38</v>
      </c>
      <c r="F8256" s="122">
        <v>18192933</v>
      </c>
      <c r="G8256" s="122">
        <v>1571707</v>
      </c>
      <c r="H8256" s="120">
        <v>2019</v>
      </c>
      <c r="I8256" t="str">
        <f>IF(J8256="natural gas",VLOOKUP(D8256,'Cross-Page Data'!$I$4:$J$13,2,FALSE),IF(J8256="solar",VLOOKUP('Form 923'!D8256,'Cross-Page Data'!$I$14:$J$117,2,FALSE),J8256))</f>
        <v>natural gas nonpeaker - preexisting nonretiring</v>
      </c>
      <c r="J8256" t="str">
        <f>VLOOKUP(E8256,'Cross-Page Data'!$D$4:$F$48,3,FALSE)</f>
        <v>natural gas</v>
      </c>
      <c r="K8256" t="b">
        <f t="shared" si="128"/>
        <v>1</v>
      </c>
    </row>
    <row r="8257" ht="25.5" spans="1:11">
      <c r="A8257" s="120">
        <v>56568</v>
      </c>
      <c r="B8257" s="121" t="s">
        <v>201</v>
      </c>
      <c r="C8257" s="121" t="s">
        <v>207</v>
      </c>
      <c r="D8257" s="121" t="s">
        <v>101</v>
      </c>
      <c r="E8257" s="121" t="s">
        <v>92</v>
      </c>
      <c r="F8257" s="122">
        <v>235671</v>
      </c>
      <c r="G8257" s="122">
        <v>26474</v>
      </c>
      <c r="H8257" s="120">
        <v>2019</v>
      </c>
      <c r="I8257" t="str">
        <f>IF(J8257="natural gas",VLOOKUP(D8257,'Cross-Page Data'!$I$4:$J$13,2,FALSE),IF(J8257="solar",VLOOKUP('Form 923'!D8257,'Cross-Page Data'!$I$14:$J$117,2,FALSE),J8257))</f>
        <v>solar pv</v>
      </c>
      <c r="J8257" t="str">
        <f>VLOOKUP(E8257,'Cross-Page Data'!$D$4:$F$48,3,FALSE)</f>
        <v>solar</v>
      </c>
      <c r="K8257" t="b">
        <f t="shared" si="128"/>
        <v>0</v>
      </c>
    </row>
    <row r="8258" spans="1:11">
      <c r="A8258" s="120">
        <v>56569</v>
      </c>
      <c r="B8258" s="121" t="s">
        <v>201</v>
      </c>
      <c r="C8258" s="121" t="s">
        <v>202</v>
      </c>
      <c r="D8258" s="121" t="s">
        <v>73</v>
      </c>
      <c r="E8258" s="121" t="s">
        <v>38</v>
      </c>
      <c r="F8258" s="122">
        <v>804101</v>
      </c>
      <c r="G8258" s="122">
        <v>85406</v>
      </c>
      <c r="H8258" s="120">
        <v>2019</v>
      </c>
      <c r="I8258" t="str">
        <f>IF(J8258="natural gas",VLOOKUP(D8258,'Cross-Page Data'!$I$4:$J$13,2,FALSE),IF(J8258="solar",VLOOKUP('Form 923'!D8258,'Cross-Page Data'!$I$14:$J$117,2,FALSE),J8258))</f>
        <v>natural gas peaker</v>
      </c>
      <c r="J8258" t="str">
        <f>VLOOKUP(E8258,'Cross-Page Data'!$D$4:$F$48,3,FALSE)</f>
        <v>natural gas</v>
      </c>
      <c r="K8258" t="b">
        <f t="shared" si="128"/>
        <v>1</v>
      </c>
    </row>
    <row r="8259" spans="1:11">
      <c r="A8259" s="120">
        <v>56570</v>
      </c>
      <c r="B8259" s="121" t="s">
        <v>201</v>
      </c>
      <c r="C8259" s="121" t="s">
        <v>206</v>
      </c>
      <c r="D8259" s="121" t="s">
        <v>128</v>
      </c>
      <c r="E8259" s="121" t="s">
        <v>180</v>
      </c>
      <c r="F8259" s="122">
        <v>101072</v>
      </c>
      <c r="G8259" s="122">
        <v>11354</v>
      </c>
      <c r="H8259" s="120">
        <v>2019</v>
      </c>
      <c r="I8259" t="str">
        <f>IF(J8259="natural gas",VLOOKUP(D8259,'Cross-Page Data'!$I$4:$J$13,2,FALSE),IF(J8259="solar",VLOOKUP('Form 923'!D8259,'Cross-Page Data'!$I$14:$J$117,2,FALSE),J8259))</f>
        <v>wind</v>
      </c>
      <c r="J8259" t="str">
        <f>VLOOKUP(E8259,'Cross-Page Data'!$D$4:$F$48,3,FALSE)</f>
        <v>wind</v>
      </c>
      <c r="K8259" t="b">
        <f t="shared" si="128"/>
        <v>1</v>
      </c>
    </row>
    <row r="8260" spans="1:11">
      <c r="A8260" s="120">
        <v>56571</v>
      </c>
      <c r="B8260" s="121" t="s">
        <v>201</v>
      </c>
      <c r="C8260" s="121" t="s">
        <v>206</v>
      </c>
      <c r="D8260" s="121" t="s">
        <v>79</v>
      </c>
      <c r="E8260" s="121" t="s">
        <v>90</v>
      </c>
      <c r="F8260" s="122">
        <v>0</v>
      </c>
      <c r="G8260" s="122">
        <v>0</v>
      </c>
      <c r="H8260" s="120">
        <v>2019</v>
      </c>
      <c r="I8260" t="str">
        <f>IF(J8260="natural gas",VLOOKUP(D8260,'Cross-Page Data'!$I$4:$J$13,2,FALSE),IF(J8260="solar",VLOOKUP('Form 923'!D8260,'Cross-Page Data'!$I$14:$J$117,2,FALSE),J8260))</f>
        <v>biomass</v>
      </c>
      <c r="J8260" t="str">
        <f>VLOOKUP(E8260,'Cross-Page Data'!$D$4:$F$48,3,FALSE)</f>
        <v>biomass</v>
      </c>
      <c r="K8260" t="b">
        <f t="shared" si="128"/>
        <v>1</v>
      </c>
    </row>
    <row r="8261" spans="1:11">
      <c r="A8261" s="120">
        <v>56572</v>
      </c>
      <c r="B8261" s="121" t="s">
        <v>201</v>
      </c>
      <c r="C8261" s="121" t="s">
        <v>206</v>
      </c>
      <c r="D8261" s="121" t="s">
        <v>73</v>
      </c>
      <c r="E8261" s="121" t="s">
        <v>90</v>
      </c>
      <c r="F8261" s="122">
        <v>37239</v>
      </c>
      <c r="G8261" s="122">
        <v>1741</v>
      </c>
      <c r="H8261" s="120">
        <v>2019</v>
      </c>
      <c r="I8261" t="str">
        <f>IF(J8261="natural gas",VLOOKUP(D8261,'Cross-Page Data'!$I$4:$J$13,2,FALSE),IF(J8261="solar",VLOOKUP('Form 923'!D8261,'Cross-Page Data'!$I$14:$J$117,2,FALSE),J8261))</f>
        <v>biomass</v>
      </c>
      <c r="J8261" t="str">
        <f>VLOOKUP(E8261,'Cross-Page Data'!$D$4:$F$48,3,FALSE)</f>
        <v>biomass</v>
      </c>
      <c r="K8261" t="b">
        <f t="shared" si="128"/>
        <v>1</v>
      </c>
    </row>
    <row r="8262" spans="1:11">
      <c r="A8262" s="120">
        <v>56572</v>
      </c>
      <c r="B8262" s="121" t="s">
        <v>201</v>
      </c>
      <c r="C8262" s="121" t="s">
        <v>206</v>
      </c>
      <c r="D8262" s="121" t="s">
        <v>73</v>
      </c>
      <c r="E8262" s="121" t="s">
        <v>140</v>
      </c>
      <c r="F8262" s="122">
        <v>0</v>
      </c>
      <c r="G8262" s="122">
        <v>0</v>
      </c>
      <c r="H8262" s="120">
        <v>2019</v>
      </c>
      <c r="I8262" t="str">
        <f>IF(J8262="natural gas",VLOOKUP(D8262,'Cross-Page Data'!$I$4:$J$13,2,FALSE),IF(J8262="solar",VLOOKUP('Form 923'!D8262,'Cross-Page Data'!$I$14:$J$117,2,FALSE),J8262))</f>
        <v>other</v>
      </c>
      <c r="J8262" t="str">
        <f>VLOOKUP(E8262,'Cross-Page Data'!$D$4:$F$48,3,FALSE)</f>
        <v>other</v>
      </c>
      <c r="K8262" t="b">
        <f t="shared" si="128"/>
        <v>1</v>
      </c>
    </row>
    <row r="8263" spans="1:11">
      <c r="A8263" s="120">
        <v>56573</v>
      </c>
      <c r="B8263" s="121" t="s">
        <v>201</v>
      </c>
      <c r="C8263" s="121" t="s">
        <v>206</v>
      </c>
      <c r="D8263" s="121" t="s">
        <v>128</v>
      </c>
      <c r="E8263" s="121" t="s">
        <v>180</v>
      </c>
      <c r="F8263" s="122">
        <v>1307179</v>
      </c>
      <c r="G8263" s="122">
        <v>146841</v>
      </c>
      <c r="H8263" s="120">
        <v>2019</v>
      </c>
      <c r="I8263" t="str">
        <f>IF(J8263="natural gas",VLOOKUP(D8263,'Cross-Page Data'!$I$4:$J$13,2,FALSE),IF(J8263="solar",VLOOKUP('Form 923'!D8263,'Cross-Page Data'!$I$14:$J$117,2,FALSE),J8263))</f>
        <v>wind</v>
      </c>
      <c r="J8263" t="str">
        <f>VLOOKUP(E8263,'Cross-Page Data'!$D$4:$F$48,3,FALSE)</f>
        <v>wind</v>
      </c>
      <c r="K8263" t="b">
        <f t="shared" ref="K8263:K8326" si="129">IF(AND($N$6=FALSE,OR(C8263="Commercial NAICS Cogen",C8263="Industrial NAICS Cogen",C8263="NAICS-22 Cogen")),FALSE,IF(AND($N$7=FALSE,OR(C8263="Commercial NAICS Cogen",C8263="Commercial NAICS Non-Cogen",C8263="industrial NAICS Cogen",C8263="industrial NAICS non-cogen")),FALSE,TRUE))</f>
        <v>1</v>
      </c>
    </row>
    <row r="8264" spans="1:11">
      <c r="A8264" s="120">
        <v>56575</v>
      </c>
      <c r="B8264" s="121" t="s">
        <v>201</v>
      </c>
      <c r="C8264" s="121" t="s">
        <v>206</v>
      </c>
      <c r="D8264" s="121" t="s">
        <v>128</v>
      </c>
      <c r="E8264" s="121" t="s">
        <v>180</v>
      </c>
      <c r="F8264" s="122">
        <v>234702</v>
      </c>
      <c r="G8264" s="122">
        <v>26365</v>
      </c>
      <c r="H8264" s="120">
        <v>2019</v>
      </c>
      <c r="I8264" t="str">
        <f>IF(J8264="natural gas",VLOOKUP(D8264,'Cross-Page Data'!$I$4:$J$13,2,FALSE),IF(J8264="solar",VLOOKUP('Form 923'!D8264,'Cross-Page Data'!$I$14:$J$117,2,FALSE),J8264))</f>
        <v>wind</v>
      </c>
      <c r="J8264" t="str">
        <f>VLOOKUP(E8264,'Cross-Page Data'!$D$4:$F$48,3,FALSE)</f>
        <v>wind</v>
      </c>
      <c r="K8264" t="b">
        <f t="shared" si="129"/>
        <v>1</v>
      </c>
    </row>
    <row r="8265" spans="1:11">
      <c r="A8265" s="120">
        <v>56577</v>
      </c>
      <c r="B8265" s="121" t="s">
        <v>201</v>
      </c>
      <c r="C8265" s="121" t="s">
        <v>206</v>
      </c>
      <c r="D8265" s="121" t="s">
        <v>128</v>
      </c>
      <c r="E8265" s="121" t="s">
        <v>180</v>
      </c>
      <c r="F8265" s="122">
        <v>44528</v>
      </c>
      <c r="G8265" s="122">
        <v>5002</v>
      </c>
      <c r="H8265" s="120">
        <v>2019</v>
      </c>
      <c r="I8265" t="str">
        <f>IF(J8265="natural gas",VLOOKUP(D8265,'Cross-Page Data'!$I$4:$J$13,2,FALSE),IF(J8265="solar",VLOOKUP('Form 923'!D8265,'Cross-Page Data'!$I$14:$J$117,2,FALSE),J8265))</f>
        <v>wind</v>
      </c>
      <c r="J8265" t="str">
        <f>VLOOKUP(E8265,'Cross-Page Data'!$D$4:$F$48,3,FALSE)</f>
        <v>wind</v>
      </c>
      <c r="K8265" t="b">
        <f t="shared" si="129"/>
        <v>1</v>
      </c>
    </row>
    <row r="8266" spans="1:11">
      <c r="A8266" s="120">
        <v>56580</v>
      </c>
      <c r="B8266" s="121" t="s">
        <v>201</v>
      </c>
      <c r="C8266" s="121" t="s">
        <v>206</v>
      </c>
      <c r="D8266" s="121" t="s">
        <v>128</v>
      </c>
      <c r="E8266" s="121" t="s">
        <v>180</v>
      </c>
      <c r="F8266" s="122">
        <v>24108</v>
      </c>
      <c r="G8266" s="122">
        <v>2708</v>
      </c>
      <c r="H8266" s="120">
        <v>2019</v>
      </c>
      <c r="I8266" t="str">
        <f>IF(J8266="natural gas",VLOOKUP(D8266,'Cross-Page Data'!$I$4:$J$13,2,FALSE),IF(J8266="solar",VLOOKUP('Form 923'!D8266,'Cross-Page Data'!$I$14:$J$117,2,FALSE),J8266))</f>
        <v>wind</v>
      </c>
      <c r="J8266" t="str">
        <f>VLOOKUP(E8266,'Cross-Page Data'!$D$4:$F$48,3,FALSE)</f>
        <v>wind</v>
      </c>
      <c r="K8266" t="b">
        <f t="shared" si="129"/>
        <v>1</v>
      </c>
    </row>
    <row r="8267" spans="1:11">
      <c r="A8267" s="120">
        <v>56581</v>
      </c>
      <c r="B8267" s="121" t="s">
        <v>201</v>
      </c>
      <c r="C8267" s="121" t="s">
        <v>206</v>
      </c>
      <c r="D8267" s="121" t="s">
        <v>128</v>
      </c>
      <c r="E8267" s="121" t="s">
        <v>180</v>
      </c>
      <c r="F8267" s="122">
        <v>26821</v>
      </c>
      <c r="G8267" s="122">
        <v>3013</v>
      </c>
      <c r="H8267" s="120">
        <v>2019</v>
      </c>
      <c r="I8267" t="str">
        <f>IF(J8267="natural gas",VLOOKUP(D8267,'Cross-Page Data'!$I$4:$J$13,2,FALSE),IF(J8267="solar",VLOOKUP('Form 923'!D8267,'Cross-Page Data'!$I$14:$J$117,2,FALSE),J8267))</f>
        <v>wind</v>
      </c>
      <c r="J8267" t="str">
        <f>VLOOKUP(E8267,'Cross-Page Data'!$D$4:$F$48,3,FALSE)</f>
        <v>wind</v>
      </c>
      <c r="K8267" t="b">
        <f t="shared" si="129"/>
        <v>1</v>
      </c>
    </row>
    <row r="8268" spans="1:11">
      <c r="A8268" s="120">
        <v>56586</v>
      </c>
      <c r="B8268" s="121" t="s">
        <v>201</v>
      </c>
      <c r="C8268" s="121" t="s">
        <v>206</v>
      </c>
      <c r="D8268" s="121" t="s">
        <v>128</v>
      </c>
      <c r="E8268" s="121" t="s">
        <v>180</v>
      </c>
      <c r="F8268" s="122">
        <v>15347</v>
      </c>
      <c r="G8268" s="122">
        <v>1724</v>
      </c>
      <c r="H8268" s="120">
        <v>2019</v>
      </c>
      <c r="I8268" t="str">
        <f>IF(J8268="natural gas",VLOOKUP(D8268,'Cross-Page Data'!$I$4:$J$13,2,FALSE),IF(J8268="solar",VLOOKUP('Form 923'!D8268,'Cross-Page Data'!$I$14:$J$117,2,FALSE),J8268))</f>
        <v>wind</v>
      </c>
      <c r="J8268" t="str">
        <f>VLOOKUP(E8268,'Cross-Page Data'!$D$4:$F$48,3,FALSE)</f>
        <v>wind</v>
      </c>
      <c r="K8268" t="b">
        <f t="shared" si="129"/>
        <v>1</v>
      </c>
    </row>
    <row r="8269" spans="1:11">
      <c r="A8269" s="120">
        <v>56587</v>
      </c>
      <c r="B8269" s="121" t="s">
        <v>201</v>
      </c>
      <c r="C8269" s="121" t="s">
        <v>206</v>
      </c>
      <c r="D8269" s="121" t="s">
        <v>128</v>
      </c>
      <c r="E8269" s="121" t="s">
        <v>180</v>
      </c>
      <c r="F8269" s="122">
        <v>15347</v>
      </c>
      <c r="G8269" s="122">
        <v>1724</v>
      </c>
      <c r="H8269" s="120">
        <v>2019</v>
      </c>
      <c r="I8269" t="str">
        <f>IF(J8269="natural gas",VLOOKUP(D8269,'Cross-Page Data'!$I$4:$J$13,2,FALSE),IF(J8269="solar",VLOOKUP('Form 923'!D8269,'Cross-Page Data'!$I$14:$J$117,2,FALSE),J8269))</f>
        <v>wind</v>
      </c>
      <c r="J8269" t="str">
        <f>VLOOKUP(E8269,'Cross-Page Data'!$D$4:$F$48,3,FALSE)</f>
        <v>wind</v>
      </c>
      <c r="K8269" t="b">
        <f t="shared" si="129"/>
        <v>1</v>
      </c>
    </row>
    <row r="8270" spans="1:11">
      <c r="A8270" s="120">
        <v>56588</v>
      </c>
      <c r="B8270" s="121" t="s">
        <v>201</v>
      </c>
      <c r="C8270" s="121" t="s">
        <v>206</v>
      </c>
      <c r="D8270" s="121" t="s">
        <v>128</v>
      </c>
      <c r="E8270" s="121" t="s">
        <v>180</v>
      </c>
      <c r="F8270" s="122">
        <v>15347</v>
      </c>
      <c r="G8270" s="122">
        <v>1724</v>
      </c>
      <c r="H8270" s="120">
        <v>2019</v>
      </c>
      <c r="I8270" t="str">
        <f>IF(J8270="natural gas",VLOOKUP(D8270,'Cross-Page Data'!$I$4:$J$13,2,FALSE),IF(J8270="solar",VLOOKUP('Form 923'!D8270,'Cross-Page Data'!$I$14:$J$117,2,FALSE),J8270))</f>
        <v>wind</v>
      </c>
      <c r="J8270" t="str">
        <f>VLOOKUP(E8270,'Cross-Page Data'!$D$4:$F$48,3,FALSE)</f>
        <v>wind</v>
      </c>
      <c r="K8270" t="b">
        <f t="shared" si="129"/>
        <v>1</v>
      </c>
    </row>
    <row r="8271" spans="1:11">
      <c r="A8271" s="120">
        <v>56589</v>
      </c>
      <c r="B8271" s="121" t="s">
        <v>201</v>
      </c>
      <c r="C8271" s="121" t="s">
        <v>206</v>
      </c>
      <c r="D8271" s="121" t="s">
        <v>128</v>
      </c>
      <c r="E8271" s="121" t="s">
        <v>180</v>
      </c>
      <c r="F8271" s="122">
        <v>15347</v>
      </c>
      <c r="G8271" s="122">
        <v>1724</v>
      </c>
      <c r="H8271" s="120">
        <v>2019</v>
      </c>
      <c r="I8271" t="str">
        <f>IF(J8271="natural gas",VLOOKUP(D8271,'Cross-Page Data'!$I$4:$J$13,2,FALSE),IF(J8271="solar",VLOOKUP('Form 923'!D8271,'Cross-Page Data'!$I$14:$J$117,2,FALSE),J8271))</f>
        <v>wind</v>
      </c>
      <c r="J8271" t="str">
        <f>VLOOKUP(E8271,'Cross-Page Data'!$D$4:$F$48,3,FALSE)</f>
        <v>wind</v>
      </c>
      <c r="K8271" t="b">
        <f t="shared" si="129"/>
        <v>1</v>
      </c>
    </row>
    <row r="8272" spans="1:11">
      <c r="A8272" s="120">
        <v>56590</v>
      </c>
      <c r="B8272" s="121" t="s">
        <v>201</v>
      </c>
      <c r="C8272" s="121" t="s">
        <v>206</v>
      </c>
      <c r="D8272" s="121" t="s">
        <v>128</v>
      </c>
      <c r="E8272" s="121" t="s">
        <v>180</v>
      </c>
      <c r="F8272" s="122">
        <v>15347</v>
      </c>
      <c r="G8272" s="122">
        <v>1724</v>
      </c>
      <c r="H8272" s="120">
        <v>2019</v>
      </c>
      <c r="I8272" t="str">
        <f>IF(J8272="natural gas",VLOOKUP(D8272,'Cross-Page Data'!$I$4:$J$13,2,FALSE),IF(J8272="solar",VLOOKUP('Form 923'!D8272,'Cross-Page Data'!$I$14:$J$117,2,FALSE),J8272))</f>
        <v>wind</v>
      </c>
      <c r="J8272" t="str">
        <f>VLOOKUP(E8272,'Cross-Page Data'!$D$4:$F$48,3,FALSE)</f>
        <v>wind</v>
      </c>
      <c r="K8272" t="b">
        <f t="shared" si="129"/>
        <v>1</v>
      </c>
    </row>
    <row r="8273" spans="1:11">
      <c r="A8273" s="120">
        <v>56591</v>
      </c>
      <c r="B8273" s="121" t="s">
        <v>201</v>
      </c>
      <c r="C8273" s="121" t="s">
        <v>206</v>
      </c>
      <c r="D8273" s="121" t="s">
        <v>128</v>
      </c>
      <c r="E8273" s="121" t="s">
        <v>180</v>
      </c>
      <c r="F8273" s="122">
        <v>206081</v>
      </c>
      <c r="G8273" s="122">
        <v>23150</v>
      </c>
      <c r="H8273" s="120">
        <v>2019</v>
      </c>
      <c r="I8273" t="str">
        <f>IF(J8273="natural gas",VLOOKUP(D8273,'Cross-Page Data'!$I$4:$J$13,2,FALSE),IF(J8273="solar",VLOOKUP('Form 923'!D8273,'Cross-Page Data'!$I$14:$J$117,2,FALSE),J8273))</f>
        <v>wind</v>
      </c>
      <c r="J8273" t="str">
        <f>VLOOKUP(E8273,'Cross-Page Data'!$D$4:$F$48,3,FALSE)</f>
        <v>wind</v>
      </c>
      <c r="K8273" t="b">
        <f t="shared" si="129"/>
        <v>1</v>
      </c>
    </row>
    <row r="8274" spans="1:11">
      <c r="A8274" s="120">
        <v>56592</v>
      </c>
      <c r="B8274" s="121" t="s">
        <v>201</v>
      </c>
      <c r="C8274" s="121" t="s">
        <v>206</v>
      </c>
      <c r="D8274" s="121" t="s">
        <v>128</v>
      </c>
      <c r="E8274" s="121" t="s">
        <v>180</v>
      </c>
      <c r="F8274" s="122">
        <v>3243176</v>
      </c>
      <c r="G8274" s="122">
        <v>364320</v>
      </c>
      <c r="H8274" s="120">
        <v>2019</v>
      </c>
      <c r="I8274" t="str">
        <f>IF(J8274="natural gas",VLOOKUP(D8274,'Cross-Page Data'!$I$4:$J$13,2,FALSE),IF(J8274="solar",VLOOKUP('Form 923'!D8274,'Cross-Page Data'!$I$14:$J$117,2,FALSE),J8274))</f>
        <v>wind</v>
      </c>
      <c r="J8274" t="str">
        <f>VLOOKUP(E8274,'Cross-Page Data'!$D$4:$F$48,3,FALSE)</f>
        <v>wind</v>
      </c>
      <c r="K8274" t="b">
        <f t="shared" si="129"/>
        <v>1</v>
      </c>
    </row>
    <row r="8275" spans="1:11">
      <c r="A8275" s="120">
        <v>56593</v>
      </c>
      <c r="B8275" s="121" t="s">
        <v>201</v>
      </c>
      <c r="C8275" s="121" t="s">
        <v>206</v>
      </c>
      <c r="D8275" s="121" t="s">
        <v>128</v>
      </c>
      <c r="E8275" s="121" t="s">
        <v>180</v>
      </c>
      <c r="F8275" s="122">
        <v>4775079</v>
      </c>
      <c r="G8275" s="122">
        <v>536405</v>
      </c>
      <c r="H8275" s="120">
        <v>2019</v>
      </c>
      <c r="I8275" t="str">
        <f>IF(J8275="natural gas",VLOOKUP(D8275,'Cross-Page Data'!$I$4:$J$13,2,FALSE),IF(J8275="solar",VLOOKUP('Form 923'!D8275,'Cross-Page Data'!$I$14:$J$117,2,FALSE),J8275))</f>
        <v>wind</v>
      </c>
      <c r="J8275" t="str">
        <f>VLOOKUP(E8275,'Cross-Page Data'!$D$4:$F$48,3,FALSE)</f>
        <v>wind</v>
      </c>
      <c r="K8275" t="b">
        <f t="shared" si="129"/>
        <v>1</v>
      </c>
    </row>
    <row r="8276" spans="1:11">
      <c r="A8276" s="120">
        <v>56594</v>
      </c>
      <c r="B8276" s="121" t="s">
        <v>201</v>
      </c>
      <c r="C8276" s="121" t="s">
        <v>206</v>
      </c>
      <c r="D8276" s="121" t="s">
        <v>128</v>
      </c>
      <c r="E8276" s="121" t="s">
        <v>180</v>
      </c>
      <c r="F8276" s="122">
        <v>295786</v>
      </c>
      <c r="G8276" s="122">
        <v>33227</v>
      </c>
      <c r="H8276" s="120">
        <v>2019</v>
      </c>
      <c r="I8276" t="str">
        <f>IF(J8276="natural gas",VLOOKUP(D8276,'Cross-Page Data'!$I$4:$J$13,2,FALSE),IF(J8276="solar",VLOOKUP('Form 923'!D8276,'Cross-Page Data'!$I$14:$J$117,2,FALSE),J8276))</f>
        <v>wind</v>
      </c>
      <c r="J8276" t="str">
        <f>VLOOKUP(E8276,'Cross-Page Data'!$D$4:$F$48,3,FALSE)</f>
        <v>wind</v>
      </c>
      <c r="K8276" t="b">
        <f t="shared" si="129"/>
        <v>1</v>
      </c>
    </row>
    <row r="8277" spans="1:11">
      <c r="A8277" s="120">
        <v>56596</v>
      </c>
      <c r="B8277" s="121" t="s">
        <v>201</v>
      </c>
      <c r="C8277" s="121" t="s">
        <v>202</v>
      </c>
      <c r="D8277" s="121" t="s">
        <v>68</v>
      </c>
      <c r="E8277" s="121" t="s">
        <v>38</v>
      </c>
      <c r="F8277" s="122">
        <v>13872</v>
      </c>
      <c r="G8277" s="122">
        <v>1203.394</v>
      </c>
      <c r="H8277" s="120">
        <v>2019</v>
      </c>
      <c r="I8277" t="str">
        <f>IF(J8277="natural gas",VLOOKUP(D8277,'Cross-Page Data'!$I$4:$J$13,2,FALSE),IF(J8277="solar",VLOOKUP('Form 923'!D8277,'Cross-Page Data'!$I$14:$J$117,2,FALSE),J8277))</f>
        <v>natural gas nonpeaker - preexisting retiring</v>
      </c>
      <c r="J8277" t="str">
        <f>VLOOKUP(E8277,'Cross-Page Data'!$D$4:$F$48,3,FALSE)</f>
        <v>natural gas</v>
      </c>
      <c r="K8277" t="b">
        <f t="shared" si="129"/>
        <v>1</v>
      </c>
    </row>
    <row r="8278" spans="1:11">
      <c r="A8278" s="120">
        <v>56596</v>
      </c>
      <c r="B8278" s="121" t="s">
        <v>201</v>
      </c>
      <c r="C8278" s="121" t="s">
        <v>202</v>
      </c>
      <c r="D8278" s="121" t="s">
        <v>68</v>
      </c>
      <c r="E8278" s="121" t="s">
        <v>162</v>
      </c>
      <c r="F8278" s="122">
        <v>8723604</v>
      </c>
      <c r="G8278" s="122">
        <v>761130.61</v>
      </c>
      <c r="H8278" s="120">
        <v>2019</v>
      </c>
      <c r="I8278" t="str">
        <f>IF(J8278="natural gas",VLOOKUP(D8278,'Cross-Page Data'!$I$4:$J$13,2,FALSE),IF(J8278="solar",VLOOKUP('Form 923'!D8278,'Cross-Page Data'!$I$14:$J$117,2,FALSE),J8278))</f>
        <v>hard coal</v>
      </c>
      <c r="J8278" t="str">
        <f>VLOOKUP(E8278,'Cross-Page Data'!$D$4:$F$48,3,FALSE)</f>
        <v>hard coal</v>
      </c>
      <c r="K8278" t="b">
        <f t="shared" si="129"/>
        <v>1</v>
      </c>
    </row>
    <row r="8279" spans="1:11">
      <c r="A8279" s="120">
        <v>56597</v>
      </c>
      <c r="B8279" s="121" t="s">
        <v>201</v>
      </c>
      <c r="C8279" s="121" t="s">
        <v>202</v>
      </c>
      <c r="D8279" s="121" t="s">
        <v>79</v>
      </c>
      <c r="E8279" s="121" t="s">
        <v>70</v>
      </c>
      <c r="F8279" s="122">
        <v>110</v>
      </c>
      <c r="G8279" s="122">
        <v>15</v>
      </c>
      <c r="H8279" s="120">
        <v>2019</v>
      </c>
      <c r="I8279" t="str">
        <f>IF(J8279="natural gas",VLOOKUP(D8279,'Cross-Page Data'!$I$4:$J$13,2,FALSE),IF(J8279="solar",VLOOKUP('Form 923'!D8279,'Cross-Page Data'!$I$14:$J$117,2,FALSE),J8279))</f>
        <v>heavy or residual fuel oil</v>
      </c>
      <c r="J8279" t="str">
        <f>VLOOKUP(E8279,'Cross-Page Data'!$D$4:$F$48,3,FALSE)</f>
        <v>heavy or residual fuel oil</v>
      </c>
      <c r="K8279" t="b">
        <f t="shared" si="129"/>
        <v>1</v>
      </c>
    </row>
    <row r="8280" spans="1:11">
      <c r="A8280" s="120">
        <v>56598</v>
      </c>
      <c r="B8280" s="121" t="s">
        <v>201</v>
      </c>
      <c r="C8280" s="121" t="s">
        <v>202</v>
      </c>
      <c r="D8280" s="121" t="s">
        <v>79</v>
      </c>
      <c r="E8280" s="121" t="s">
        <v>70</v>
      </c>
      <c r="F8280" s="122">
        <v>35</v>
      </c>
      <c r="G8280" s="122">
        <v>4</v>
      </c>
      <c r="H8280" s="120">
        <v>2019</v>
      </c>
      <c r="I8280" t="str">
        <f>IF(J8280="natural gas",VLOOKUP(D8280,'Cross-Page Data'!$I$4:$J$13,2,FALSE),IF(J8280="solar",VLOOKUP('Form 923'!D8280,'Cross-Page Data'!$I$14:$J$117,2,FALSE),J8280))</f>
        <v>heavy or residual fuel oil</v>
      </c>
      <c r="J8280" t="str">
        <f>VLOOKUP(E8280,'Cross-Page Data'!$D$4:$F$48,3,FALSE)</f>
        <v>heavy or residual fuel oil</v>
      </c>
      <c r="K8280" t="b">
        <f t="shared" si="129"/>
        <v>1</v>
      </c>
    </row>
    <row r="8281" spans="1:11">
      <c r="A8281" s="120">
        <v>56599</v>
      </c>
      <c r="B8281" s="121" t="s">
        <v>201</v>
      </c>
      <c r="C8281" s="121" t="s">
        <v>202</v>
      </c>
      <c r="D8281" s="121" t="s">
        <v>79</v>
      </c>
      <c r="E8281" s="121" t="s">
        <v>70</v>
      </c>
      <c r="F8281" s="122">
        <v>0</v>
      </c>
      <c r="G8281" s="122">
        <v>0</v>
      </c>
      <c r="H8281" s="120">
        <v>2019</v>
      </c>
      <c r="I8281" t="str">
        <f>IF(J8281="natural gas",VLOOKUP(D8281,'Cross-Page Data'!$I$4:$J$13,2,FALSE),IF(J8281="solar",VLOOKUP('Form 923'!D8281,'Cross-Page Data'!$I$14:$J$117,2,FALSE),J8281))</f>
        <v>heavy or residual fuel oil</v>
      </c>
      <c r="J8281" t="str">
        <f>VLOOKUP(E8281,'Cross-Page Data'!$D$4:$F$48,3,FALSE)</f>
        <v>heavy or residual fuel oil</v>
      </c>
      <c r="K8281" t="b">
        <f t="shared" si="129"/>
        <v>1</v>
      </c>
    </row>
    <row r="8282" spans="1:11">
      <c r="A8282" s="120">
        <v>56600</v>
      </c>
      <c r="B8282" s="121" t="s">
        <v>201</v>
      </c>
      <c r="C8282" s="121" t="s">
        <v>202</v>
      </c>
      <c r="D8282" s="121" t="s">
        <v>79</v>
      </c>
      <c r="E8282" s="121" t="s">
        <v>70</v>
      </c>
      <c r="F8282" s="122">
        <v>168</v>
      </c>
      <c r="G8282" s="122">
        <v>23</v>
      </c>
      <c r="H8282" s="120">
        <v>2019</v>
      </c>
      <c r="I8282" t="str">
        <f>IF(J8282="natural gas",VLOOKUP(D8282,'Cross-Page Data'!$I$4:$J$13,2,FALSE),IF(J8282="solar",VLOOKUP('Form 923'!D8282,'Cross-Page Data'!$I$14:$J$117,2,FALSE),J8282))</f>
        <v>heavy or residual fuel oil</v>
      </c>
      <c r="J8282" t="str">
        <f>VLOOKUP(E8282,'Cross-Page Data'!$D$4:$F$48,3,FALSE)</f>
        <v>heavy or residual fuel oil</v>
      </c>
      <c r="K8282" t="b">
        <f t="shared" si="129"/>
        <v>1</v>
      </c>
    </row>
    <row r="8283" spans="1:11">
      <c r="A8283" s="120">
        <v>56602</v>
      </c>
      <c r="B8283" s="121" t="s">
        <v>201</v>
      </c>
      <c r="C8283" s="121" t="s">
        <v>206</v>
      </c>
      <c r="D8283" s="121" t="s">
        <v>128</v>
      </c>
      <c r="E8283" s="121" t="s">
        <v>180</v>
      </c>
      <c r="F8283" s="122">
        <v>1065996</v>
      </c>
      <c r="G8283" s="122">
        <v>119748</v>
      </c>
      <c r="H8283" s="120">
        <v>2019</v>
      </c>
      <c r="I8283" t="str">
        <f>IF(J8283="natural gas",VLOOKUP(D8283,'Cross-Page Data'!$I$4:$J$13,2,FALSE),IF(J8283="solar",VLOOKUP('Form 923'!D8283,'Cross-Page Data'!$I$14:$J$117,2,FALSE),J8283))</f>
        <v>wind</v>
      </c>
      <c r="J8283" t="str">
        <f>VLOOKUP(E8283,'Cross-Page Data'!$D$4:$F$48,3,FALSE)</f>
        <v>wind</v>
      </c>
      <c r="K8283" t="b">
        <f t="shared" si="129"/>
        <v>1</v>
      </c>
    </row>
    <row r="8284" spans="1:11">
      <c r="A8284" s="120">
        <v>56603</v>
      </c>
      <c r="B8284" s="121" t="s">
        <v>201</v>
      </c>
      <c r="C8284" s="121" t="s">
        <v>202</v>
      </c>
      <c r="D8284" s="121" t="s">
        <v>73</v>
      </c>
      <c r="E8284" s="121" t="s">
        <v>70</v>
      </c>
      <c r="F8284" s="122">
        <v>0</v>
      </c>
      <c r="G8284" s="122">
        <v>0</v>
      </c>
      <c r="H8284" s="120">
        <v>2019</v>
      </c>
      <c r="I8284" t="str">
        <f>IF(J8284="natural gas",VLOOKUP(D8284,'Cross-Page Data'!$I$4:$J$13,2,FALSE),IF(J8284="solar",VLOOKUP('Form 923'!D8284,'Cross-Page Data'!$I$14:$J$117,2,FALSE),J8284))</f>
        <v>heavy or residual fuel oil</v>
      </c>
      <c r="J8284" t="str">
        <f>VLOOKUP(E8284,'Cross-Page Data'!$D$4:$F$48,3,FALSE)</f>
        <v>heavy or residual fuel oil</v>
      </c>
      <c r="K8284" t="b">
        <f t="shared" si="129"/>
        <v>1</v>
      </c>
    </row>
    <row r="8285" spans="1:11">
      <c r="A8285" s="120">
        <v>56603</v>
      </c>
      <c r="B8285" s="121" t="s">
        <v>201</v>
      </c>
      <c r="C8285" s="121" t="s">
        <v>202</v>
      </c>
      <c r="D8285" s="121" t="s">
        <v>73</v>
      </c>
      <c r="E8285" s="121" t="s">
        <v>38</v>
      </c>
      <c r="F8285" s="122">
        <v>1938007</v>
      </c>
      <c r="G8285" s="122">
        <v>155543</v>
      </c>
      <c r="H8285" s="120">
        <v>2019</v>
      </c>
      <c r="I8285" t="str">
        <f>IF(J8285="natural gas",VLOOKUP(D8285,'Cross-Page Data'!$I$4:$J$13,2,FALSE),IF(J8285="solar",VLOOKUP('Form 923'!D8285,'Cross-Page Data'!$I$14:$J$117,2,FALSE),J8285))</f>
        <v>natural gas peaker</v>
      </c>
      <c r="J8285" t="str">
        <f>VLOOKUP(E8285,'Cross-Page Data'!$D$4:$F$48,3,FALSE)</f>
        <v>natural gas</v>
      </c>
      <c r="K8285" t="b">
        <f t="shared" si="129"/>
        <v>1</v>
      </c>
    </row>
    <row r="8286" spans="1:11">
      <c r="A8286" s="120">
        <v>56604</v>
      </c>
      <c r="B8286" s="121" t="s">
        <v>201</v>
      </c>
      <c r="C8286" s="121" t="s">
        <v>202</v>
      </c>
      <c r="D8286" s="121" t="s">
        <v>73</v>
      </c>
      <c r="E8286" s="121" t="s">
        <v>38</v>
      </c>
      <c r="F8286" s="122">
        <v>493690</v>
      </c>
      <c r="G8286" s="122">
        <v>38841</v>
      </c>
      <c r="H8286" s="120">
        <v>2019</v>
      </c>
      <c r="I8286" t="str">
        <f>IF(J8286="natural gas",VLOOKUP(D8286,'Cross-Page Data'!$I$4:$J$13,2,FALSE),IF(J8286="solar",VLOOKUP('Form 923'!D8286,'Cross-Page Data'!$I$14:$J$117,2,FALSE),J8286))</f>
        <v>natural gas peaker</v>
      </c>
      <c r="J8286" t="str">
        <f>VLOOKUP(E8286,'Cross-Page Data'!$D$4:$F$48,3,FALSE)</f>
        <v>natural gas</v>
      </c>
      <c r="K8286" t="b">
        <f t="shared" si="129"/>
        <v>1</v>
      </c>
    </row>
    <row r="8287" spans="1:11">
      <c r="A8287" s="120">
        <v>56605</v>
      </c>
      <c r="B8287" s="121" t="s">
        <v>201</v>
      </c>
      <c r="C8287" s="121" t="s">
        <v>206</v>
      </c>
      <c r="D8287" s="121" t="s">
        <v>128</v>
      </c>
      <c r="E8287" s="121" t="s">
        <v>180</v>
      </c>
      <c r="F8287" s="122">
        <v>4121269</v>
      </c>
      <c r="G8287" s="122">
        <v>462960</v>
      </c>
      <c r="H8287" s="120">
        <v>2019</v>
      </c>
      <c r="I8287" t="str">
        <f>IF(J8287="natural gas",VLOOKUP(D8287,'Cross-Page Data'!$I$4:$J$13,2,FALSE),IF(J8287="solar",VLOOKUP('Form 923'!D8287,'Cross-Page Data'!$I$14:$J$117,2,FALSE),J8287))</f>
        <v>wind</v>
      </c>
      <c r="J8287" t="str">
        <f>VLOOKUP(E8287,'Cross-Page Data'!$D$4:$F$48,3,FALSE)</f>
        <v>wind</v>
      </c>
      <c r="K8287" t="b">
        <f t="shared" si="129"/>
        <v>1</v>
      </c>
    </row>
    <row r="8288" spans="1:11">
      <c r="A8288" s="120">
        <v>56606</v>
      </c>
      <c r="B8288" s="121" t="s">
        <v>201</v>
      </c>
      <c r="C8288" s="121" t="s">
        <v>202</v>
      </c>
      <c r="D8288" s="121" t="s">
        <v>73</v>
      </c>
      <c r="E8288" s="121" t="s">
        <v>38</v>
      </c>
      <c r="F8288" s="122">
        <v>1325232</v>
      </c>
      <c r="G8288" s="122">
        <v>116337</v>
      </c>
      <c r="H8288" s="120">
        <v>2019</v>
      </c>
      <c r="I8288" t="str">
        <f>IF(J8288="natural gas",VLOOKUP(D8288,'Cross-Page Data'!$I$4:$J$13,2,FALSE),IF(J8288="solar",VLOOKUP('Form 923'!D8288,'Cross-Page Data'!$I$14:$J$117,2,FALSE),J8288))</f>
        <v>natural gas peaker</v>
      </c>
      <c r="J8288" t="str">
        <f>VLOOKUP(E8288,'Cross-Page Data'!$D$4:$F$48,3,FALSE)</f>
        <v>natural gas</v>
      </c>
      <c r="K8288" t="b">
        <f t="shared" si="129"/>
        <v>1</v>
      </c>
    </row>
    <row r="8289" spans="1:11">
      <c r="A8289" s="120">
        <v>56607</v>
      </c>
      <c r="B8289" s="121" t="s">
        <v>201</v>
      </c>
      <c r="C8289" s="121" t="s">
        <v>202</v>
      </c>
      <c r="D8289" s="121" t="s">
        <v>128</v>
      </c>
      <c r="E8289" s="121" t="s">
        <v>180</v>
      </c>
      <c r="F8289" s="122">
        <v>3247290</v>
      </c>
      <c r="G8289" s="122">
        <v>364782</v>
      </c>
      <c r="H8289" s="120">
        <v>2019</v>
      </c>
      <c r="I8289" t="str">
        <f>IF(J8289="natural gas",VLOOKUP(D8289,'Cross-Page Data'!$I$4:$J$13,2,FALSE),IF(J8289="solar",VLOOKUP('Form 923'!D8289,'Cross-Page Data'!$I$14:$J$117,2,FALSE),J8289))</f>
        <v>wind</v>
      </c>
      <c r="J8289" t="str">
        <f>VLOOKUP(E8289,'Cross-Page Data'!$D$4:$F$48,3,FALSE)</f>
        <v>wind</v>
      </c>
      <c r="K8289" t="b">
        <f t="shared" si="129"/>
        <v>1</v>
      </c>
    </row>
    <row r="8290" spans="1:11">
      <c r="A8290" s="120">
        <v>56608</v>
      </c>
      <c r="B8290" s="121" t="s">
        <v>201</v>
      </c>
      <c r="C8290" s="121" t="s">
        <v>202</v>
      </c>
      <c r="D8290" s="121" t="s">
        <v>128</v>
      </c>
      <c r="E8290" s="121" t="s">
        <v>180</v>
      </c>
      <c r="F8290" s="122">
        <v>3530890</v>
      </c>
      <c r="G8290" s="122">
        <v>396640</v>
      </c>
      <c r="H8290" s="120">
        <v>2019</v>
      </c>
      <c r="I8290" t="str">
        <f>IF(J8290="natural gas",VLOOKUP(D8290,'Cross-Page Data'!$I$4:$J$13,2,FALSE),IF(J8290="solar",VLOOKUP('Form 923'!D8290,'Cross-Page Data'!$I$14:$J$117,2,FALSE),J8290))</f>
        <v>wind</v>
      </c>
      <c r="J8290" t="str">
        <f>VLOOKUP(E8290,'Cross-Page Data'!$D$4:$F$48,3,FALSE)</f>
        <v>wind</v>
      </c>
      <c r="K8290" t="b">
        <f t="shared" si="129"/>
        <v>1</v>
      </c>
    </row>
    <row r="8291" spans="1:11">
      <c r="A8291" s="120">
        <v>56609</v>
      </c>
      <c r="B8291" s="121" t="s">
        <v>201</v>
      </c>
      <c r="C8291" s="121" t="s">
        <v>202</v>
      </c>
      <c r="D8291" s="121" t="s">
        <v>68</v>
      </c>
      <c r="E8291" s="121" t="s">
        <v>162</v>
      </c>
      <c r="F8291" s="122">
        <v>26739872</v>
      </c>
      <c r="G8291" s="122">
        <v>2561900.2</v>
      </c>
      <c r="H8291" s="120">
        <v>2019</v>
      </c>
      <c r="I8291" t="str">
        <f>IF(J8291="natural gas",VLOOKUP(D8291,'Cross-Page Data'!$I$4:$J$13,2,FALSE),IF(J8291="solar",VLOOKUP('Form 923'!D8291,'Cross-Page Data'!$I$14:$J$117,2,FALSE),J8291))</f>
        <v>hard coal</v>
      </c>
      <c r="J8291" t="str">
        <f>VLOOKUP(E8291,'Cross-Page Data'!$D$4:$F$48,3,FALSE)</f>
        <v>hard coal</v>
      </c>
      <c r="K8291" t="b">
        <f t="shared" si="129"/>
        <v>1</v>
      </c>
    </row>
    <row r="8292" spans="1:11">
      <c r="A8292" s="120">
        <v>56609</v>
      </c>
      <c r="B8292" s="121" t="s">
        <v>201</v>
      </c>
      <c r="C8292" s="121" t="s">
        <v>202</v>
      </c>
      <c r="D8292" s="121" t="s">
        <v>68</v>
      </c>
      <c r="E8292" s="121" t="s">
        <v>183</v>
      </c>
      <c r="F8292" s="122">
        <v>37861</v>
      </c>
      <c r="G8292" s="122">
        <v>3647.779</v>
      </c>
      <c r="H8292" s="120">
        <v>2019</v>
      </c>
      <c r="I8292" t="str">
        <f>IF(J8292="natural gas",VLOOKUP(D8292,'Cross-Page Data'!$I$4:$J$13,2,FALSE),IF(J8292="solar",VLOOKUP('Form 923'!D8292,'Cross-Page Data'!$I$14:$J$117,2,FALSE),J8292))</f>
        <v>crude oil</v>
      </c>
      <c r="J8292" t="str">
        <f>VLOOKUP(E8292,'Cross-Page Data'!$D$4:$F$48,3,FALSE)</f>
        <v>crude oil</v>
      </c>
      <c r="K8292" t="b">
        <f t="shared" si="129"/>
        <v>1</v>
      </c>
    </row>
    <row r="8293" spans="1:11">
      <c r="A8293" s="120">
        <v>56611</v>
      </c>
      <c r="B8293" s="121" t="s">
        <v>201</v>
      </c>
      <c r="C8293" s="121" t="s">
        <v>206</v>
      </c>
      <c r="D8293" s="121" t="s">
        <v>68</v>
      </c>
      <c r="E8293" s="121" t="s">
        <v>38</v>
      </c>
      <c r="F8293" s="122">
        <v>0</v>
      </c>
      <c r="G8293" s="122">
        <v>0</v>
      </c>
      <c r="H8293" s="120">
        <v>2019</v>
      </c>
      <c r="I8293" t="str">
        <f>IF(J8293="natural gas",VLOOKUP(D8293,'Cross-Page Data'!$I$4:$J$13,2,FALSE),IF(J8293="solar",VLOOKUP('Form 923'!D8293,'Cross-Page Data'!$I$14:$J$117,2,FALSE),J8293))</f>
        <v>natural gas nonpeaker - preexisting retiring</v>
      </c>
      <c r="J8293" t="str">
        <f>VLOOKUP(E8293,'Cross-Page Data'!$D$4:$F$48,3,FALSE)</f>
        <v>natural gas</v>
      </c>
      <c r="K8293" t="b">
        <f t="shared" si="129"/>
        <v>1</v>
      </c>
    </row>
    <row r="8294" spans="1:11">
      <c r="A8294" s="120">
        <v>56611</v>
      </c>
      <c r="B8294" s="121" t="s">
        <v>201</v>
      </c>
      <c r="C8294" s="121" t="s">
        <v>206</v>
      </c>
      <c r="D8294" s="121" t="s">
        <v>68</v>
      </c>
      <c r="E8294" s="121" t="s">
        <v>162</v>
      </c>
      <c r="F8294" s="122">
        <v>47830887</v>
      </c>
      <c r="G8294" s="122">
        <v>5026547</v>
      </c>
      <c r="H8294" s="120">
        <v>2019</v>
      </c>
      <c r="I8294" t="str">
        <f>IF(J8294="natural gas",VLOOKUP(D8294,'Cross-Page Data'!$I$4:$J$13,2,FALSE),IF(J8294="solar",VLOOKUP('Form 923'!D8294,'Cross-Page Data'!$I$14:$J$117,2,FALSE),J8294))</f>
        <v>hard coal</v>
      </c>
      <c r="J8294" t="str">
        <f>VLOOKUP(E8294,'Cross-Page Data'!$D$4:$F$48,3,FALSE)</f>
        <v>hard coal</v>
      </c>
      <c r="K8294" t="b">
        <f t="shared" si="129"/>
        <v>1</v>
      </c>
    </row>
    <row r="8295" spans="1:11">
      <c r="A8295" s="120">
        <v>56613</v>
      </c>
      <c r="B8295" s="121" t="s">
        <v>201</v>
      </c>
      <c r="C8295" s="121" t="s">
        <v>206</v>
      </c>
      <c r="D8295" s="121" t="s">
        <v>128</v>
      </c>
      <c r="E8295" s="121" t="s">
        <v>180</v>
      </c>
      <c r="F8295" s="122">
        <v>3711012</v>
      </c>
      <c r="G8295" s="122">
        <v>416874</v>
      </c>
      <c r="H8295" s="120">
        <v>2019</v>
      </c>
      <c r="I8295" t="str">
        <f>IF(J8295="natural gas",VLOOKUP(D8295,'Cross-Page Data'!$I$4:$J$13,2,FALSE),IF(J8295="solar",VLOOKUP('Form 923'!D8295,'Cross-Page Data'!$I$14:$J$117,2,FALSE),J8295))</f>
        <v>wind</v>
      </c>
      <c r="J8295" t="str">
        <f>VLOOKUP(E8295,'Cross-Page Data'!$D$4:$F$48,3,FALSE)</f>
        <v>wind</v>
      </c>
      <c r="K8295" t="b">
        <f t="shared" si="129"/>
        <v>1</v>
      </c>
    </row>
    <row r="8296" spans="1:11">
      <c r="A8296" s="120">
        <v>56614</v>
      </c>
      <c r="B8296" s="121" t="s">
        <v>201</v>
      </c>
      <c r="C8296" s="121" t="s">
        <v>206</v>
      </c>
      <c r="D8296" s="121" t="s">
        <v>128</v>
      </c>
      <c r="E8296" s="121" t="s">
        <v>180</v>
      </c>
      <c r="F8296" s="122">
        <v>5169810</v>
      </c>
      <c r="G8296" s="122">
        <v>580747</v>
      </c>
      <c r="H8296" s="120">
        <v>2019</v>
      </c>
      <c r="I8296" t="str">
        <f>IF(J8296="natural gas",VLOOKUP(D8296,'Cross-Page Data'!$I$4:$J$13,2,FALSE),IF(J8296="solar",VLOOKUP('Form 923'!D8296,'Cross-Page Data'!$I$14:$J$117,2,FALSE),J8296))</f>
        <v>wind</v>
      </c>
      <c r="J8296" t="str">
        <f>VLOOKUP(E8296,'Cross-Page Data'!$D$4:$F$48,3,FALSE)</f>
        <v>wind</v>
      </c>
      <c r="K8296" t="b">
        <f t="shared" si="129"/>
        <v>1</v>
      </c>
    </row>
    <row r="8297" spans="1:11">
      <c r="A8297" s="120">
        <v>56615</v>
      </c>
      <c r="B8297" s="121" t="s">
        <v>201</v>
      </c>
      <c r="C8297" s="121" t="s">
        <v>206</v>
      </c>
      <c r="D8297" s="121" t="s">
        <v>116</v>
      </c>
      <c r="E8297" s="121" t="s">
        <v>170</v>
      </c>
      <c r="F8297" s="122">
        <v>114488</v>
      </c>
      <c r="G8297" s="122">
        <v>12861</v>
      </c>
      <c r="H8297" s="120">
        <v>2019</v>
      </c>
      <c r="I8297" t="str">
        <f>IF(J8297="natural gas",VLOOKUP(D8297,'Cross-Page Data'!$I$4:$J$13,2,FALSE),IF(J8297="solar",VLOOKUP('Form 923'!D8297,'Cross-Page Data'!$I$14:$J$117,2,FALSE),J8297))</f>
        <v>hydro</v>
      </c>
      <c r="J8297" t="str">
        <f>VLOOKUP(E8297,'Cross-Page Data'!$D$4:$F$48,3,FALSE)</f>
        <v>hydro</v>
      </c>
      <c r="K8297" t="b">
        <f t="shared" si="129"/>
        <v>1</v>
      </c>
    </row>
    <row r="8298" spans="1:11">
      <c r="A8298" s="120">
        <v>56617</v>
      </c>
      <c r="B8298" s="121" t="s">
        <v>201</v>
      </c>
      <c r="C8298" s="121" t="s">
        <v>206</v>
      </c>
      <c r="D8298" s="121" t="s">
        <v>128</v>
      </c>
      <c r="E8298" s="121" t="s">
        <v>180</v>
      </c>
      <c r="F8298" s="122">
        <v>5016508</v>
      </c>
      <c r="G8298" s="122">
        <v>563526</v>
      </c>
      <c r="H8298" s="120">
        <v>2019</v>
      </c>
      <c r="I8298" t="str">
        <f>IF(J8298="natural gas",VLOOKUP(D8298,'Cross-Page Data'!$I$4:$J$13,2,FALSE),IF(J8298="solar",VLOOKUP('Form 923'!D8298,'Cross-Page Data'!$I$14:$J$117,2,FALSE),J8298))</f>
        <v>wind</v>
      </c>
      <c r="J8298" t="str">
        <f>VLOOKUP(E8298,'Cross-Page Data'!$D$4:$F$48,3,FALSE)</f>
        <v>wind</v>
      </c>
      <c r="K8298" t="b">
        <f t="shared" si="129"/>
        <v>1</v>
      </c>
    </row>
    <row r="8299" spans="1:11">
      <c r="A8299" s="120">
        <v>56618</v>
      </c>
      <c r="B8299" s="121" t="s">
        <v>201</v>
      </c>
      <c r="C8299" s="121" t="s">
        <v>206</v>
      </c>
      <c r="D8299" s="121" t="s">
        <v>128</v>
      </c>
      <c r="E8299" s="121" t="s">
        <v>180</v>
      </c>
      <c r="F8299" s="122">
        <v>1494574</v>
      </c>
      <c r="G8299" s="122">
        <v>167892</v>
      </c>
      <c r="H8299" s="120">
        <v>2019</v>
      </c>
      <c r="I8299" t="str">
        <f>IF(J8299="natural gas",VLOOKUP(D8299,'Cross-Page Data'!$I$4:$J$13,2,FALSE),IF(J8299="solar",VLOOKUP('Form 923'!D8299,'Cross-Page Data'!$I$14:$J$117,2,FALSE),J8299))</f>
        <v>wind</v>
      </c>
      <c r="J8299" t="str">
        <f>VLOOKUP(E8299,'Cross-Page Data'!$D$4:$F$48,3,FALSE)</f>
        <v>wind</v>
      </c>
      <c r="K8299" t="b">
        <f t="shared" si="129"/>
        <v>1</v>
      </c>
    </row>
    <row r="8300" spans="1:11">
      <c r="A8300" s="120">
        <v>56619</v>
      </c>
      <c r="B8300" s="121" t="s">
        <v>201</v>
      </c>
      <c r="C8300" s="121" t="s">
        <v>206</v>
      </c>
      <c r="D8300" s="121" t="s">
        <v>128</v>
      </c>
      <c r="E8300" s="121" t="s">
        <v>180</v>
      </c>
      <c r="F8300" s="122">
        <v>1407594</v>
      </c>
      <c r="G8300" s="122">
        <v>158121</v>
      </c>
      <c r="H8300" s="120">
        <v>2019</v>
      </c>
      <c r="I8300" t="str">
        <f>IF(J8300="natural gas",VLOOKUP(D8300,'Cross-Page Data'!$I$4:$J$13,2,FALSE),IF(J8300="solar",VLOOKUP('Form 923'!D8300,'Cross-Page Data'!$I$14:$J$117,2,FALSE),J8300))</f>
        <v>wind</v>
      </c>
      <c r="J8300" t="str">
        <f>VLOOKUP(E8300,'Cross-Page Data'!$D$4:$F$48,3,FALSE)</f>
        <v>wind</v>
      </c>
      <c r="K8300" t="b">
        <f t="shared" si="129"/>
        <v>1</v>
      </c>
    </row>
    <row r="8301" spans="1:11">
      <c r="A8301" s="120">
        <v>56620</v>
      </c>
      <c r="B8301" s="121" t="s">
        <v>201</v>
      </c>
      <c r="C8301" s="121" t="s">
        <v>206</v>
      </c>
      <c r="D8301" s="121" t="s">
        <v>128</v>
      </c>
      <c r="E8301" s="121" t="s">
        <v>180</v>
      </c>
      <c r="F8301" s="122">
        <v>1837132</v>
      </c>
      <c r="G8301" s="122">
        <v>206373</v>
      </c>
      <c r="H8301" s="120">
        <v>2019</v>
      </c>
      <c r="I8301" t="str">
        <f>IF(J8301="natural gas",VLOOKUP(D8301,'Cross-Page Data'!$I$4:$J$13,2,FALSE),IF(J8301="solar",VLOOKUP('Form 923'!D8301,'Cross-Page Data'!$I$14:$J$117,2,FALSE),J8301))</f>
        <v>wind</v>
      </c>
      <c r="J8301" t="str">
        <f>VLOOKUP(E8301,'Cross-Page Data'!$D$4:$F$48,3,FALSE)</f>
        <v>wind</v>
      </c>
      <c r="K8301" t="b">
        <f t="shared" si="129"/>
        <v>1</v>
      </c>
    </row>
    <row r="8302" spans="1:11">
      <c r="A8302" s="120">
        <v>56621</v>
      </c>
      <c r="B8302" s="121" t="s">
        <v>201</v>
      </c>
      <c r="C8302" s="121" t="s">
        <v>206</v>
      </c>
      <c r="D8302" s="121" t="s">
        <v>128</v>
      </c>
      <c r="E8302" s="121" t="s">
        <v>180</v>
      </c>
      <c r="F8302" s="122">
        <v>2146096</v>
      </c>
      <c r="G8302" s="122">
        <v>241080</v>
      </c>
      <c r="H8302" s="120">
        <v>2019</v>
      </c>
      <c r="I8302" t="str">
        <f>IF(J8302="natural gas",VLOOKUP(D8302,'Cross-Page Data'!$I$4:$J$13,2,FALSE),IF(J8302="solar",VLOOKUP('Form 923'!D8302,'Cross-Page Data'!$I$14:$J$117,2,FALSE),J8302))</f>
        <v>wind</v>
      </c>
      <c r="J8302" t="str">
        <f>VLOOKUP(E8302,'Cross-Page Data'!$D$4:$F$48,3,FALSE)</f>
        <v>wind</v>
      </c>
      <c r="K8302" t="b">
        <f t="shared" si="129"/>
        <v>1</v>
      </c>
    </row>
    <row r="8303" spans="1:11">
      <c r="A8303" s="120">
        <v>56622</v>
      </c>
      <c r="B8303" s="121" t="s">
        <v>201</v>
      </c>
      <c r="C8303" s="121" t="s">
        <v>206</v>
      </c>
      <c r="D8303" s="121" t="s">
        <v>128</v>
      </c>
      <c r="E8303" s="121" t="s">
        <v>180</v>
      </c>
      <c r="F8303" s="122">
        <v>1561286</v>
      </c>
      <c r="G8303" s="122">
        <v>175386</v>
      </c>
      <c r="H8303" s="120">
        <v>2019</v>
      </c>
      <c r="I8303" t="str">
        <f>IF(J8303="natural gas",VLOOKUP(D8303,'Cross-Page Data'!$I$4:$J$13,2,FALSE),IF(J8303="solar",VLOOKUP('Form 923'!D8303,'Cross-Page Data'!$I$14:$J$117,2,FALSE),J8303))</f>
        <v>wind</v>
      </c>
      <c r="J8303" t="str">
        <f>VLOOKUP(E8303,'Cross-Page Data'!$D$4:$F$48,3,FALSE)</f>
        <v>wind</v>
      </c>
      <c r="K8303" t="b">
        <f t="shared" si="129"/>
        <v>1</v>
      </c>
    </row>
    <row r="8304" spans="1:11">
      <c r="A8304" s="120">
        <v>56623</v>
      </c>
      <c r="B8304" s="121" t="s">
        <v>201</v>
      </c>
      <c r="C8304" s="121" t="s">
        <v>206</v>
      </c>
      <c r="D8304" s="121" t="s">
        <v>128</v>
      </c>
      <c r="E8304" s="121" t="s">
        <v>180</v>
      </c>
      <c r="F8304" s="122">
        <v>2721084</v>
      </c>
      <c r="G8304" s="122">
        <v>305671</v>
      </c>
      <c r="H8304" s="120">
        <v>2019</v>
      </c>
      <c r="I8304" t="str">
        <f>IF(J8304="natural gas",VLOOKUP(D8304,'Cross-Page Data'!$I$4:$J$13,2,FALSE),IF(J8304="solar",VLOOKUP('Form 923'!D8304,'Cross-Page Data'!$I$14:$J$117,2,FALSE),J8304))</f>
        <v>wind</v>
      </c>
      <c r="J8304" t="str">
        <f>VLOOKUP(E8304,'Cross-Page Data'!$D$4:$F$48,3,FALSE)</f>
        <v>wind</v>
      </c>
      <c r="K8304" t="b">
        <f t="shared" si="129"/>
        <v>1</v>
      </c>
    </row>
    <row r="8305" spans="1:11">
      <c r="A8305" s="120">
        <v>56624</v>
      </c>
      <c r="B8305" s="121" t="s">
        <v>201</v>
      </c>
      <c r="C8305" s="121" t="s">
        <v>206</v>
      </c>
      <c r="D8305" s="121" t="s">
        <v>128</v>
      </c>
      <c r="E8305" s="121" t="s">
        <v>180</v>
      </c>
      <c r="F8305" s="122">
        <v>107810</v>
      </c>
      <c r="G8305" s="122">
        <v>12111</v>
      </c>
      <c r="H8305" s="120">
        <v>2019</v>
      </c>
      <c r="I8305" t="str">
        <f>IF(J8305="natural gas",VLOOKUP(D8305,'Cross-Page Data'!$I$4:$J$13,2,FALSE),IF(J8305="solar",VLOOKUP('Form 923'!D8305,'Cross-Page Data'!$I$14:$J$117,2,FALSE),J8305))</f>
        <v>wind</v>
      </c>
      <c r="J8305" t="str">
        <f>VLOOKUP(E8305,'Cross-Page Data'!$D$4:$F$48,3,FALSE)</f>
        <v>wind</v>
      </c>
      <c r="K8305" t="b">
        <f t="shared" si="129"/>
        <v>1</v>
      </c>
    </row>
    <row r="8306" spans="1:11">
      <c r="A8306" s="120">
        <v>56625</v>
      </c>
      <c r="B8306" s="121" t="s">
        <v>201</v>
      </c>
      <c r="C8306" s="121" t="s">
        <v>206</v>
      </c>
      <c r="D8306" s="121" t="s">
        <v>128</v>
      </c>
      <c r="E8306" s="121" t="s">
        <v>180</v>
      </c>
      <c r="F8306" s="122">
        <v>109541</v>
      </c>
      <c r="G8306" s="122">
        <v>12305</v>
      </c>
      <c r="H8306" s="120">
        <v>2019</v>
      </c>
      <c r="I8306" t="str">
        <f>IF(J8306="natural gas",VLOOKUP(D8306,'Cross-Page Data'!$I$4:$J$13,2,FALSE),IF(J8306="solar",VLOOKUP('Form 923'!D8306,'Cross-Page Data'!$I$14:$J$117,2,FALSE),J8306))</f>
        <v>wind</v>
      </c>
      <c r="J8306" t="str">
        <f>VLOOKUP(E8306,'Cross-Page Data'!$D$4:$F$48,3,FALSE)</f>
        <v>wind</v>
      </c>
      <c r="K8306" t="b">
        <f t="shared" si="129"/>
        <v>1</v>
      </c>
    </row>
    <row r="8307" spans="1:11">
      <c r="A8307" s="120">
        <v>56626</v>
      </c>
      <c r="B8307" s="121" t="s">
        <v>201</v>
      </c>
      <c r="C8307" s="121" t="s">
        <v>206</v>
      </c>
      <c r="D8307" s="121" t="s">
        <v>128</v>
      </c>
      <c r="E8307" s="121" t="s">
        <v>180</v>
      </c>
      <c r="F8307" s="122">
        <v>105604</v>
      </c>
      <c r="G8307" s="122">
        <v>11863</v>
      </c>
      <c r="H8307" s="120">
        <v>2019</v>
      </c>
      <c r="I8307" t="str">
        <f>IF(J8307="natural gas",VLOOKUP(D8307,'Cross-Page Data'!$I$4:$J$13,2,FALSE),IF(J8307="solar",VLOOKUP('Form 923'!D8307,'Cross-Page Data'!$I$14:$J$117,2,FALSE),J8307))</f>
        <v>wind</v>
      </c>
      <c r="J8307" t="str">
        <f>VLOOKUP(E8307,'Cross-Page Data'!$D$4:$F$48,3,FALSE)</f>
        <v>wind</v>
      </c>
      <c r="K8307" t="b">
        <f t="shared" si="129"/>
        <v>1</v>
      </c>
    </row>
    <row r="8308" spans="1:11">
      <c r="A8308" s="120">
        <v>56627</v>
      </c>
      <c r="B8308" s="121" t="s">
        <v>201</v>
      </c>
      <c r="C8308" s="121" t="s">
        <v>206</v>
      </c>
      <c r="D8308" s="121" t="s">
        <v>128</v>
      </c>
      <c r="E8308" s="121" t="s">
        <v>180</v>
      </c>
      <c r="F8308" s="122">
        <v>94983</v>
      </c>
      <c r="G8308" s="122">
        <v>10670</v>
      </c>
      <c r="H8308" s="120">
        <v>2019</v>
      </c>
      <c r="I8308" t="str">
        <f>IF(J8308="natural gas",VLOOKUP(D8308,'Cross-Page Data'!$I$4:$J$13,2,FALSE),IF(J8308="solar",VLOOKUP('Form 923'!D8308,'Cross-Page Data'!$I$14:$J$117,2,FALSE),J8308))</f>
        <v>wind</v>
      </c>
      <c r="J8308" t="str">
        <f>VLOOKUP(E8308,'Cross-Page Data'!$D$4:$F$48,3,FALSE)</f>
        <v>wind</v>
      </c>
      <c r="K8308" t="b">
        <f t="shared" si="129"/>
        <v>1</v>
      </c>
    </row>
    <row r="8309" spans="1:11">
      <c r="A8309" s="120">
        <v>56628</v>
      </c>
      <c r="B8309" s="121" t="s">
        <v>201</v>
      </c>
      <c r="C8309" s="121" t="s">
        <v>206</v>
      </c>
      <c r="D8309" s="121" t="s">
        <v>128</v>
      </c>
      <c r="E8309" s="121" t="s">
        <v>180</v>
      </c>
      <c r="F8309" s="122">
        <v>102952</v>
      </c>
      <c r="G8309" s="122">
        <v>11565</v>
      </c>
      <c r="H8309" s="120">
        <v>2019</v>
      </c>
      <c r="I8309" t="str">
        <f>IF(J8309="natural gas",VLOOKUP(D8309,'Cross-Page Data'!$I$4:$J$13,2,FALSE),IF(J8309="solar",VLOOKUP('Form 923'!D8309,'Cross-Page Data'!$I$14:$J$117,2,FALSE),J8309))</f>
        <v>wind</v>
      </c>
      <c r="J8309" t="str">
        <f>VLOOKUP(E8309,'Cross-Page Data'!$D$4:$F$48,3,FALSE)</f>
        <v>wind</v>
      </c>
      <c r="K8309" t="b">
        <f t="shared" si="129"/>
        <v>1</v>
      </c>
    </row>
    <row r="8310" spans="1:11">
      <c r="A8310" s="120">
        <v>56630</v>
      </c>
      <c r="B8310" s="121" t="s">
        <v>201</v>
      </c>
      <c r="C8310" s="121" t="s">
        <v>202</v>
      </c>
      <c r="D8310" s="121" t="s">
        <v>128</v>
      </c>
      <c r="E8310" s="121" t="s">
        <v>180</v>
      </c>
      <c r="F8310" s="122">
        <v>416686</v>
      </c>
      <c r="G8310" s="122">
        <v>46808</v>
      </c>
      <c r="H8310" s="120">
        <v>2019</v>
      </c>
      <c r="I8310" t="str">
        <f>IF(J8310="natural gas",VLOOKUP(D8310,'Cross-Page Data'!$I$4:$J$13,2,FALSE),IF(J8310="solar",VLOOKUP('Form 923'!D8310,'Cross-Page Data'!$I$14:$J$117,2,FALSE),J8310))</f>
        <v>wind</v>
      </c>
      <c r="J8310" t="str">
        <f>VLOOKUP(E8310,'Cross-Page Data'!$D$4:$F$48,3,FALSE)</f>
        <v>wind</v>
      </c>
      <c r="K8310" t="b">
        <f t="shared" si="129"/>
        <v>1</v>
      </c>
    </row>
    <row r="8311" spans="1:11">
      <c r="A8311" s="120">
        <v>56633</v>
      </c>
      <c r="B8311" s="121" t="s">
        <v>201</v>
      </c>
      <c r="C8311" s="121" t="s">
        <v>206</v>
      </c>
      <c r="D8311" s="121" t="s">
        <v>128</v>
      </c>
      <c r="E8311" s="121" t="s">
        <v>180</v>
      </c>
      <c r="F8311" s="122">
        <v>566505</v>
      </c>
      <c r="G8311" s="122">
        <v>63638</v>
      </c>
      <c r="H8311" s="120">
        <v>2019</v>
      </c>
      <c r="I8311" t="str">
        <f>IF(J8311="natural gas",VLOOKUP(D8311,'Cross-Page Data'!$I$4:$J$13,2,FALSE),IF(J8311="solar",VLOOKUP('Form 923'!D8311,'Cross-Page Data'!$I$14:$J$117,2,FALSE),J8311))</f>
        <v>wind</v>
      </c>
      <c r="J8311" t="str">
        <f>VLOOKUP(E8311,'Cross-Page Data'!$D$4:$F$48,3,FALSE)</f>
        <v>wind</v>
      </c>
      <c r="K8311" t="b">
        <f t="shared" si="129"/>
        <v>1</v>
      </c>
    </row>
    <row r="8312" spans="1:11">
      <c r="A8312" s="120">
        <v>56634</v>
      </c>
      <c r="B8312" s="121" t="s">
        <v>201</v>
      </c>
      <c r="C8312" s="121" t="s">
        <v>206</v>
      </c>
      <c r="D8312" s="121" t="s">
        <v>128</v>
      </c>
      <c r="E8312" s="121" t="s">
        <v>180</v>
      </c>
      <c r="F8312" s="122">
        <v>1203009</v>
      </c>
      <c r="G8312" s="122">
        <v>135139</v>
      </c>
      <c r="H8312" s="120">
        <v>2019</v>
      </c>
      <c r="I8312" t="str">
        <f>IF(J8312="natural gas",VLOOKUP(D8312,'Cross-Page Data'!$I$4:$J$13,2,FALSE),IF(J8312="solar",VLOOKUP('Form 923'!D8312,'Cross-Page Data'!$I$14:$J$117,2,FALSE),J8312))</f>
        <v>wind</v>
      </c>
      <c r="J8312" t="str">
        <f>VLOOKUP(E8312,'Cross-Page Data'!$D$4:$F$48,3,FALSE)</f>
        <v>wind</v>
      </c>
      <c r="K8312" t="b">
        <f t="shared" si="129"/>
        <v>1</v>
      </c>
    </row>
    <row r="8313" spans="1:11">
      <c r="A8313" s="120">
        <v>56635</v>
      </c>
      <c r="B8313" s="121" t="s">
        <v>201</v>
      </c>
      <c r="C8313" s="121" t="s">
        <v>206</v>
      </c>
      <c r="D8313" s="121" t="s">
        <v>128</v>
      </c>
      <c r="E8313" s="121" t="s">
        <v>180</v>
      </c>
      <c r="F8313" s="122">
        <v>1082627</v>
      </c>
      <c r="G8313" s="122">
        <v>121616</v>
      </c>
      <c r="H8313" s="120">
        <v>2019</v>
      </c>
      <c r="I8313" t="str">
        <f>IF(J8313="natural gas",VLOOKUP(D8313,'Cross-Page Data'!$I$4:$J$13,2,FALSE),IF(J8313="solar",VLOOKUP('Form 923'!D8313,'Cross-Page Data'!$I$14:$J$117,2,FALSE),J8313))</f>
        <v>wind</v>
      </c>
      <c r="J8313" t="str">
        <f>VLOOKUP(E8313,'Cross-Page Data'!$D$4:$F$48,3,FALSE)</f>
        <v>wind</v>
      </c>
      <c r="K8313" t="b">
        <f t="shared" si="129"/>
        <v>1</v>
      </c>
    </row>
    <row r="8314" spans="1:11">
      <c r="A8314" s="120">
        <v>56636</v>
      </c>
      <c r="B8314" s="121" t="s">
        <v>201</v>
      </c>
      <c r="C8314" s="121" t="s">
        <v>206</v>
      </c>
      <c r="D8314" s="121" t="s">
        <v>128</v>
      </c>
      <c r="E8314" s="121" t="s">
        <v>180</v>
      </c>
      <c r="F8314" s="122">
        <v>330610</v>
      </c>
      <c r="G8314" s="122">
        <v>37139</v>
      </c>
      <c r="H8314" s="120">
        <v>2019</v>
      </c>
      <c r="I8314" t="str">
        <f>IF(J8314="natural gas",VLOOKUP(D8314,'Cross-Page Data'!$I$4:$J$13,2,FALSE),IF(J8314="solar",VLOOKUP('Form 923'!D8314,'Cross-Page Data'!$I$14:$J$117,2,FALSE),J8314))</f>
        <v>wind</v>
      </c>
      <c r="J8314" t="str">
        <f>VLOOKUP(E8314,'Cross-Page Data'!$D$4:$F$48,3,FALSE)</f>
        <v>wind</v>
      </c>
      <c r="K8314" t="b">
        <f t="shared" si="129"/>
        <v>1</v>
      </c>
    </row>
    <row r="8315" spans="1:11">
      <c r="A8315" s="120">
        <v>56637</v>
      </c>
      <c r="B8315" s="121" t="s">
        <v>201</v>
      </c>
      <c r="C8315" s="121" t="s">
        <v>206</v>
      </c>
      <c r="D8315" s="121" t="s">
        <v>128</v>
      </c>
      <c r="E8315" s="121" t="s">
        <v>180</v>
      </c>
      <c r="F8315" s="122">
        <v>354513</v>
      </c>
      <c r="G8315" s="122">
        <v>39824</v>
      </c>
      <c r="H8315" s="120">
        <v>2019</v>
      </c>
      <c r="I8315" t="str">
        <f>IF(J8315="natural gas",VLOOKUP(D8315,'Cross-Page Data'!$I$4:$J$13,2,FALSE),IF(J8315="solar",VLOOKUP('Form 923'!D8315,'Cross-Page Data'!$I$14:$J$117,2,FALSE),J8315))</f>
        <v>wind</v>
      </c>
      <c r="J8315" t="str">
        <f>VLOOKUP(E8315,'Cross-Page Data'!$D$4:$F$48,3,FALSE)</f>
        <v>wind</v>
      </c>
      <c r="K8315" t="b">
        <f t="shared" si="129"/>
        <v>1</v>
      </c>
    </row>
    <row r="8316" spans="1:11">
      <c r="A8316" s="120">
        <v>56638</v>
      </c>
      <c r="B8316" s="121" t="s">
        <v>201</v>
      </c>
      <c r="C8316" s="121" t="s">
        <v>206</v>
      </c>
      <c r="D8316" s="121" t="s">
        <v>128</v>
      </c>
      <c r="E8316" s="121" t="s">
        <v>180</v>
      </c>
      <c r="F8316" s="122">
        <v>4183502</v>
      </c>
      <c r="G8316" s="122">
        <v>469951</v>
      </c>
      <c r="H8316" s="120">
        <v>2019</v>
      </c>
      <c r="I8316" t="str">
        <f>IF(J8316="natural gas",VLOOKUP(D8316,'Cross-Page Data'!$I$4:$J$13,2,FALSE),IF(J8316="solar",VLOOKUP('Form 923'!D8316,'Cross-Page Data'!$I$14:$J$117,2,FALSE),J8316))</f>
        <v>wind</v>
      </c>
      <c r="J8316" t="str">
        <f>VLOOKUP(E8316,'Cross-Page Data'!$D$4:$F$48,3,FALSE)</f>
        <v>wind</v>
      </c>
      <c r="K8316" t="b">
        <f t="shared" si="129"/>
        <v>1</v>
      </c>
    </row>
    <row r="8317" spans="1:11">
      <c r="A8317" s="120">
        <v>56639</v>
      </c>
      <c r="B8317" s="121" t="s">
        <v>201</v>
      </c>
      <c r="C8317" s="121" t="s">
        <v>206</v>
      </c>
      <c r="D8317" s="121" t="s">
        <v>73</v>
      </c>
      <c r="E8317" s="121" t="s">
        <v>38</v>
      </c>
      <c r="F8317" s="122">
        <v>583030</v>
      </c>
      <c r="G8317" s="122">
        <v>51141</v>
      </c>
      <c r="H8317" s="120">
        <v>2019</v>
      </c>
      <c r="I8317" t="str">
        <f>IF(J8317="natural gas",VLOOKUP(D8317,'Cross-Page Data'!$I$4:$J$13,2,FALSE),IF(J8317="solar",VLOOKUP('Form 923'!D8317,'Cross-Page Data'!$I$14:$J$117,2,FALSE),J8317))</f>
        <v>natural gas peaker</v>
      </c>
      <c r="J8317" t="str">
        <f>VLOOKUP(E8317,'Cross-Page Data'!$D$4:$F$48,3,FALSE)</f>
        <v>natural gas</v>
      </c>
      <c r="K8317" t="b">
        <f t="shared" si="129"/>
        <v>1</v>
      </c>
    </row>
    <row r="8318" spans="1:11">
      <c r="A8318" s="120">
        <v>56640</v>
      </c>
      <c r="B8318" s="121" t="s">
        <v>201</v>
      </c>
      <c r="C8318" s="121" t="s">
        <v>206</v>
      </c>
      <c r="D8318" s="121" t="s">
        <v>128</v>
      </c>
      <c r="E8318" s="121" t="s">
        <v>180</v>
      </c>
      <c r="F8318" s="122">
        <v>3822259</v>
      </c>
      <c r="G8318" s="122">
        <v>429371</v>
      </c>
      <c r="H8318" s="120">
        <v>2019</v>
      </c>
      <c r="I8318" t="str">
        <f>IF(J8318="natural gas",VLOOKUP(D8318,'Cross-Page Data'!$I$4:$J$13,2,FALSE),IF(J8318="solar",VLOOKUP('Form 923'!D8318,'Cross-Page Data'!$I$14:$J$117,2,FALSE),J8318))</f>
        <v>wind</v>
      </c>
      <c r="J8318" t="str">
        <f>VLOOKUP(E8318,'Cross-Page Data'!$D$4:$F$48,3,FALSE)</f>
        <v>wind</v>
      </c>
      <c r="K8318" t="b">
        <f t="shared" si="129"/>
        <v>1</v>
      </c>
    </row>
    <row r="8319" spans="1:11">
      <c r="A8319" s="120">
        <v>56643</v>
      </c>
      <c r="B8319" s="121" t="s">
        <v>205</v>
      </c>
      <c r="C8319" s="121" t="s">
        <v>208</v>
      </c>
      <c r="D8319" s="121" t="s">
        <v>68</v>
      </c>
      <c r="E8319" s="121" t="s">
        <v>35</v>
      </c>
      <c r="F8319" s="122">
        <v>0</v>
      </c>
      <c r="G8319" s="122">
        <v>0</v>
      </c>
      <c r="H8319" s="120">
        <v>2019</v>
      </c>
      <c r="I8319" t="str">
        <f>IF(J8319="natural gas",VLOOKUP(D8319,'Cross-Page Data'!$I$4:$J$13,2,FALSE),IF(J8319="solar",VLOOKUP('Form 923'!D8319,'Cross-Page Data'!$I$14:$J$117,2,FALSE),J8319))</f>
        <v>biomass</v>
      </c>
      <c r="J8319" t="str">
        <f>VLOOKUP(E8319,'Cross-Page Data'!$D$4:$F$48,3,FALSE)</f>
        <v>biomass</v>
      </c>
      <c r="K8319" t="b">
        <f t="shared" si="129"/>
        <v>0</v>
      </c>
    </row>
    <row r="8320" spans="1:11">
      <c r="A8320" s="120">
        <v>56643</v>
      </c>
      <c r="B8320" s="121" t="s">
        <v>205</v>
      </c>
      <c r="C8320" s="121" t="s">
        <v>208</v>
      </c>
      <c r="D8320" s="121" t="s">
        <v>68</v>
      </c>
      <c r="E8320" s="121" t="s">
        <v>38</v>
      </c>
      <c r="F8320" s="122">
        <v>312727</v>
      </c>
      <c r="G8320" s="122">
        <v>38171.888</v>
      </c>
      <c r="H8320" s="120">
        <v>2019</v>
      </c>
      <c r="I8320" t="str">
        <f>IF(J8320="natural gas",VLOOKUP(D8320,'Cross-Page Data'!$I$4:$J$13,2,FALSE),IF(J8320="solar",VLOOKUP('Form 923'!D8320,'Cross-Page Data'!$I$14:$J$117,2,FALSE),J8320))</f>
        <v>natural gas nonpeaker - preexisting retiring</v>
      </c>
      <c r="J8320" t="str">
        <f>VLOOKUP(E8320,'Cross-Page Data'!$D$4:$F$48,3,FALSE)</f>
        <v>natural gas</v>
      </c>
      <c r="K8320" t="b">
        <f t="shared" si="129"/>
        <v>0</v>
      </c>
    </row>
    <row r="8321" spans="1:11">
      <c r="A8321" s="120">
        <v>56643</v>
      </c>
      <c r="B8321" s="121" t="s">
        <v>205</v>
      </c>
      <c r="C8321" s="121" t="s">
        <v>208</v>
      </c>
      <c r="D8321" s="121" t="s">
        <v>68</v>
      </c>
      <c r="E8321" s="121" t="s">
        <v>176</v>
      </c>
      <c r="F8321" s="122">
        <v>906727</v>
      </c>
      <c r="G8321" s="122">
        <v>110589.11</v>
      </c>
      <c r="H8321" s="120">
        <v>2019</v>
      </c>
      <c r="I8321" t="str">
        <f>IF(J8321="natural gas",VLOOKUP(D8321,'Cross-Page Data'!$I$4:$J$13,2,FALSE),IF(J8321="solar",VLOOKUP('Form 923'!D8321,'Cross-Page Data'!$I$14:$J$117,2,FALSE),J8321))</f>
        <v>biomass</v>
      </c>
      <c r="J8321" t="str">
        <f>VLOOKUP(E8321,'Cross-Page Data'!$D$4:$F$48,3,FALSE)</f>
        <v>biomass</v>
      </c>
      <c r="K8321" t="b">
        <f t="shared" si="129"/>
        <v>0</v>
      </c>
    </row>
    <row r="8322" spans="1:11">
      <c r="A8322" s="120">
        <v>56644</v>
      </c>
      <c r="B8322" s="121" t="s">
        <v>201</v>
      </c>
      <c r="C8322" s="121" t="s">
        <v>206</v>
      </c>
      <c r="D8322" s="121" t="s">
        <v>128</v>
      </c>
      <c r="E8322" s="121" t="s">
        <v>180</v>
      </c>
      <c r="F8322" s="122">
        <v>2581126</v>
      </c>
      <c r="G8322" s="122">
        <v>289949</v>
      </c>
      <c r="H8322" s="120">
        <v>2019</v>
      </c>
      <c r="I8322" t="str">
        <f>IF(J8322="natural gas",VLOOKUP(D8322,'Cross-Page Data'!$I$4:$J$13,2,FALSE),IF(J8322="solar",VLOOKUP('Form 923'!D8322,'Cross-Page Data'!$I$14:$J$117,2,FALSE),J8322))</f>
        <v>wind</v>
      </c>
      <c r="J8322" t="str">
        <f>VLOOKUP(E8322,'Cross-Page Data'!$D$4:$F$48,3,FALSE)</f>
        <v>wind</v>
      </c>
      <c r="K8322" t="b">
        <f t="shared" si="129"/>
        <v>1</v>
      </c>
    </row>
    <row r="8323" spans="1:11">
      <c r="A8323" s="120">
        <v>56645</v>
      </c>
      <c r="B8323" s="121" t="s">
        <v>201</v>
      </c>
      <c r="C8323" s="121" t="s">
        <v>206</v>
      </c>
      <c r="D8323" s="121" t="s">
        <v>128</v>
      </c>
      <c r="E8323" s="121" t="s">
        <v>180</v>
      </c>
      <c r="F8323" s="122">
        <v>2435374</v>
      </c>
      <c r="G8323" s="122">
        <v>273576</v>
      </c>
      <c r="H8323" s="120">
        <v>2019</v>
      </c>
      <c r="I8323" t="str">
        <f>IF(J8323="natural gas",VLOOKUP(D8323,'Cross-Page Data'!$I$4:$J$13,2,FALSE),IF(J8323="solar",VLOOKUP('Form 923'!D8323,'Cross-Page Data'!$I$14:$J$117,2,FALSE),J8323))</f>
        <v>wind</v>
      </c>
      <c r="J8323" t="str">
        <f>VLOOKUP(E8323,'Cross-Page Data'!$D$4:$F$48,3,FALSE)</f>
        <v>wind</v>
      </c>
      <c r="K8323" t="b">
        <f t="shared" si="129"/>
        <v>1</v>
      </c>
    </row>
    <row r="8324" spans="1:11">
      <c r="A8324" s="120">
        <v>56647</v>
      </c>
      <c r="B8324" s="121" t="s">
        <v>201</v>
      </c>
      <c r="C8324" s="121" t="s">
        <v>206</v>
      </c>
      <c r="D8324" s="121" t="s">
        <v>128</v>
      </c>
      <c r="E8324" s="121" t="s">
        <v>180</v>
      </c>
      <c r="F8324" s="122">
        <v>1283357</v>
      </c>
      <c r="G8324" s="122">
        <v>144165</v>
      </c>
      <c r="H8324" s="120">
        <v>2019</v>
      </c>
      <c r="I8324" t="str">
        <f>IF(J8324="natural gas",VLOOKUP(D8324,'Cross-Page Data'!$I$4:$J$13,2,FALSE),IF(J8324="solar",VLOOKUP('Form 923'!D8324,'Cross-Page Data'!$I$14:$J$117,2,FALSE),J8324))</f>
        <v>wind</v>
      </c>
      <c r="J8324" t="str">
        <f>VLOOKUP(E8324,'Cross-Page Data'!$D$4:$F$48,3,FALSE)</f>
        <v>wind</v>
      </c>
      <c r="K8324" t="b">
        <f t="shared" si="129"/>
        <v>1</v>
      </c>
    </row>
    <row r="8325" spans="1:11">
      <c r="A8325" s="120">
        <v>56648</v>
      </c>
      <c r="B8325" s="121" t="s">
        <v>201</v>
      </c>
      <c r="C8325" s="121" t="s">
        <v>206</v>
      </c>
      <c r="D8325" s="121" t="s">
        <v>128</v>
      </c>
      <c r="E8325" s="121" t="s">
        <v>180</v>
      </c>
      <c r="F8325" s="122">
        <v>2721091</v>
      </c>
      <c r="G8325" s="122">
        <v>305672</v>
      </c>
      <c r="H8325" s="120">
        <v>2019</v>
      </c>
      <c r="I8325" t="str">
        <f>IF(J8325="natural gas",VLOOKUP(D8325,'Cross-Page Data'!$I$4:$J$13,2,FALSE),IF(J8325="solar",VLOOKUP('Form 923'!D8325,'Cross-Page Data'!$I$14:$J$117,2,FALSE),J8325))</f>
        <v>wind</v>
      </c>
      <c r="J8325" t="str">
        <f>VLOOKUP(E8325,'Cross-Page Data'!$D$4:$F$48,3,FALSE)</f>
        <v>wind</v>
      </c>
      <c r="K8325" t="b">
        <f t="shared" si="129"/>
        <v>1</v>
      </c>
    </row>
    <row r="8326" spans="1:11">
      <c r="A8326" s="120">
        <v>56649</v>
      </c>
      <c r="B8326" s="121" t="s">
        <v>201</v>
      </c>
      <c r="C8326" s="121" t="s">
        <v>206</v>
      </c>
      <c r="D8326" s="121" t="s">
        <v>128</v>
      </c>
      <c r="E8326" s="121" t="s">
        <v>180</v>
      </c>
      <c r="F8326" s="122">
        <v>2619116</v>
      </c>
      <c r="G8326" s="122">
        <v>294217</v>
      </c>
      <c r="H8326" s="120">
        <v>2019</v>
      </c>
      <c r="I8326" t="str">
        <f>IF(J8326="natural gas",VLOOKUP(D8326,'Cross-Page Data'!$I$4:$J$13,2,FALSE),IF(J8326="solar",VLOOKUP('Form 923'!D8326,'Cross-Page Data'!$I$14:$J$117,2,FALSE),J8326))</f>
        <v>wind</v>
      </c>
      <c r="J8326" t="str">
        <f>VLOOKUP(E8326,'Cross-Page Data'!$D$4:$F$48,3,FALSE)</f>
        <v>wind</v>
      </c>
      <c r="K8326" t="b">
        <f t="shared" si="129"/>
        <v>1</v>
      </c>
    </row>
    <row r="8327" spans="1:11">
      <c r="A8327" s="120">
        <v>56650</v>
      </c>
      <c r="B8327" s="121" t="s">
        <v>201</v>
      </c>
      <c r="C8327" s="121" t="s">
        <v>206</v>
      </c>
      <c r="D8327" s="121" t="s">
        <v>128</v>
      </c>
      <c r="E8327" s="121" t="s">
        <v>180</v>
      </c>
      <c r="F8327" s="122">
        <v>1563012</v>
      </c>
      <c r="G8327" s="122">
        <v>175580</v>
      </c>
      <c r="H8327" s="120">
        <v>2019</v>
      </c>
      <c r="I8327" t="str">
        <f>IF(J8327="natural gas",VLOOKUP(D8327,'Cross-Page Data'!$I$4:$J$13,2,FALSE),IF(J8327="solar",VLOOKUP('Form 923'!D8327,'Cross-Page Data'!$I$14:$J$117,2,FALSE),J8327))</f>
        <v>wind</v>
      </c>
      <c r="J8327" t="str">
        <f>VLOOKUP(E8327,'Cross-Page Data'!$D$4:$F$48,3,FALSE)</f>
        <v>wind</v>
      </c>
      <c r="K8327" t="b">
        <f t="shared" ref="K8327:K8390" si="130">IF(AND($N$6=FALSE,OR(C8327="Commercial NAICS Cogen",C8327="Industrial NAICS Cogen",C8327="NAICS-22 Cogen")),FALSE,IF(AND($N$7=FALSE,OR(C8327="Commercial NAICS Cogen",C8327="Commercial NAICS Non-Cogen",C8327="industrial NAICS Cogen",C8327="industrial NAICS non-cogen")),FALSE,TRUE))</f>
        <v>1</v>
      </c>
    </row>
    <row r="8328" spans="1:11">
      <c r="A8328" s="120">
        <v>56651</v>
      </c>
      <c r="B8328" s="121" t="s">
        <v>201</v>
      </c>
      <c r="C8328" s="121" t="s">
        <v>206</v>
      </c>
      <c r="D8328" s="121" t="s">
        <v>128</v>
      </c>
      <c r="E8328" s="121" t="s">
        <v>180</v>
      </c>
      <c r="F8328" s="122">
        <v>1325187</v>
      </c>
      <c r="G8328" s="122">
        <v>148864</v>
      </c>
      <c r="H8328" s="120">
        <v>2019</v>
      </c>
      <c r="I8328" t="str">
        <f>IF(J8328="natural gas",VLOOKUP(D8328,'Cross-Page Data'!$I$4:$J$13,2,FALSE),IF(J8328="solar",VLOOKUP('Form 923'!D8328,'Cross-Page Data'!$I$14:$J$117,2,FALSE),J8328))</f>
        <v>wind</v>
      </c>
      <c r="J8328" t="str">
        <f>VLOOKUP(E8328,'Cross-Page Data'!$D$4:$F$48,3,FALSE)</f>
        <v>wind</v>
      </c>
      <c r="K8328" t="b">
        <f t="shared" si="130"/>
        <v>1</v>
      </c>
    </row>
    <row r="8329" spans="1:11">
      <c r="A8329" s="120">
        <v>56654</v>
      </c>
      <c r="B8329" s="121" t="s">
        <v>201</v>
      </c>
      <c r="C8329" s="121" t="s">
        <v>206</v>
      </c>
      <c r="D8329" s="121" t="s">
        <v>128</v>
      </c>
      <c r="E8329" s="121" t="s">
        <v>180</v>
      </c>
      <c r="F8329" s="122">
        <v>2246555</v>
      </c>
      <c r="G8329" s="122">
        <v>252365</v>
      </c>
      <c r="H8329" s="120">
        <v>2019</v>
      </c>
      <c r="I8329" t="str">
        <f>IF(J8329="natural gas",VLOOKUP(D8329,'Cross-Page Data'!$I$4:$J$13,2,FALSE),IF(J8329="solar",VLOOKUP('Form 923'!D8329,'Cross-Page Data'!$I$14:$J$117,2,FALSE),J8329))</f>
        <v>wind</v>
      </c>
      <c r="J8329" t="str">
        <f>VLOOKUP(E8329,'Cross-Page Data'!$D$4:$F$48,3,FALSE)</f>
        <v>wind</v>
      </c>
      <c r="K8329" t="b">
        <f t="shared" si="130"/>
        <v>1</v>
      </c>
    </row>
    <row r="8330" spans="1:11">
      <c r="A8330" s="120">
        <v>56659</v>
      </c>
      <c r="B8330" s="121" t="s">
        <v>201</v>
      </c>
      <c r="C8330" s="121" t="s">
        <v>206</v>
      </c>
      <c r="D8330" s="121" t="s">
        <v>128</v>
      </c>
      <c r="E8330" s="121" t="s">
        <v>180</v>
      </c>
      <c r="F8330" s="122">
        <v>3004879</v>
      </c>
      <c r="G8330" s="122">
        <v>337551</v>
      </c>
      <c r="H8330" s="120">
        <v>2019</v>
      </c>
      <c r="I8330" t="str">
        <f>IF(J8330="natural gas",VLOOKUP(D8330,'Cross-Page Data'!$I$4:$J$13,2,FALSE),IF(J8330="solar",VLOOKUP('Form 923'!D8330,'Cross-Page Data'!$I$14:$J$117,2,FALSE),J8330))</f>
        <v>wind</v>
      </c>
      <c r="J8330" t="str">
        <f>VLOOKUP(E8330,'Cross-Page Data'!$D$4:$F$48,3,FALSE)</f>
        <v>wind</v>
      </c>
      <c r="K8330" t="b">
        <f t="shared" si="130"/>
        <v>1</v>
      </c>
    </row>
    <row r="8331" spans="1:11">
      <c r="A8331" s="120">
        <v>56661</v>
      </c>
      <c r="B8331" s="121" t="s">
        <v>201</v>
      </c>
      <c r="C8331" s="121" t="s">
        <v>206</v>
      </c>
      <c r="D8331" s="121" t="s">
        <v>128</v>
      </c>
      <c r="E8331" s="121" t="s">
        <v>180</v>
      </c>
      <c r="F8331" s="122">
        <v>5915718</v>
      </c>
      <c r="G8331" s="122">
        <v>664538</v>
      </c>
      <c r="H8331" s="120">
        <v>2019</v>
      </c>
      <c r="I8331" t="str">
        <f>IF(J8331="natural gas",VLOOKUP(D8331,'Cross-Page Data'!$I$4:$J$13,2,FALSE),IF(J8331="solar",VLOOKUP('Form 923'!D8331,'Cross-Page Data'!$I$14:$J$117,2,FALSE),J8331))</f>
        <v>wind</v>
      </c>
      <c r="J8331" t="str">
        <f>VLOOKUP(E8331,'Cross-Page Data'!$D$4:$F$48,3,FALSE)</f>
        <v>wind</v>
      </c>
      <c r="K8331" t="b">
        <f t="shared" si="130"/>
        <v>1</v>
      </c>
    </row>
    <row r="8332" spans="1:11">
      <c r="A8332" s="120">
        <v>56665</v>
      </c>
      <c r="B8332" s="121" t="s">
        <v>201</v>
      </c>
      <c r="C8332" s="121" t="s">
        <v>206</v>
      </c>
      <c r="D8332" s="121" t="s">
        <v>128</v>
      </c>
      <c r="E8332" s="121" t="s">
        <v>180</v>
      </c>
      <c r="F8332" s="122">
        <v>3062875</v>
      </c>
      <c r="G8332" s="122">
        <v>344066</v>
      </c>
      <c r="H8332" s="120">
        <v>2019</v>
      </c>
      <c r="I8332" t="str">
        <f>IF(J8332="natural gas",VLOOKUP(D8332,'Cross-Page Data'!$I$4:$J$13,2,FALSE),IF(J8332="solar",VLOOKUP('Form 923'!D8332,'Cross-Page Data'!$I$14:$J$117,2,FALSE),J8332))</f>
        <v>wind</v>
      </c>
      <c r="J8332" t="str">
        <f>VLOOKUP(E8332,'Cross-Page Data'!$D$4:$F$48,3,FALSE)</f>
        <v>wind</v>
      </c>
      <c r="K8332" t="b">
        <f t="shared" si="130"/>
        <v>1</v>
      </c>
    </row>
    <row r="8333" spans="1:11">
      <c r="A8333" s="120">
        <v>56666</v>
      </c>
      <c r="B8333" s="121" t="s">
        <v>201</v>
      </c>
      <c r="C8333" s="121" t="s">
        <v>202</v>
      </c>
      <c r="D8333" s="121" t="s">
        <v>128</v>
      </c>
      <c r="E8333" s="121" t="s">
        <v>180</v>
      </c>
      <c r="F8333" s="122">
        <v>426985</v>
      </c>
      <c r="G8333" s="122">
        <v>47965</v>
      </c>
      <c r="H8333" s="120">
        <v>2019</v>
      </c>
      <c r="I8333" t="str">
        <f>IF(J8333="natural gas",VLOOKUP(D8333,'Cross-Page Data'!$I$4:$J$13,2,FALSE),IF(J8333="solar",VLOOKUP('Form 923'!D8333,'Cross-Page Data'!$I$14:$J$117,2,FALSE),J8333))</f>
        <v>wind</v>
      </c>
      <c r="J8333" t="str">
        <f>VLOOKUP(E8333,'Cross-Page Data'!$D$4:$F$48,3,FALSE)</f>
        <v>wind</v>
      </c>
      <c r="K8333" t="b">
        <f t="shared" si="130"/>
        <v>1</v>
      </c>
    </row>
    <row r="8334" spans="1:11">
      <c r="A8334" s="120">
        <v>56667</v>
      </c>
      <c r="B8334" s="121" t="s">
        <v>201</v>
      </c>
      <c r="C8334" s="121" t="s">
        <v>206</v>
      </c>
      <c r="D8334" s="121" t="s">
        <v>101</v>
      </c>
      <c r="E8334" s="121" t="s">
        <v>92</v>
      </c>
      <c r="F8334" s="122">
        <v>13051</v>
      </c>
      <c r="G8334" s="122">
        <v>1466</v>
      </c>
      <c r="H8334" s="120">
        <v>2019</v>
      </c>
      <c r="I8334" t="str">
        <f>IF(J8334="natural gas",VLOOKUP(D8334,'Cross-Page Data'!$I$4:$J$13,2,FALSE),IF(J8334="solar",VLOOKUP('Form 923'!D8334,'Cross-Page Data'!$I$14:$J$117,2,FALSE),J8334))</f>
        <v>solar pv</v>
      </c>
      <c r="J8334" t="str">
        <f>VLOOKUP(E8334,'Cross-Page Data'!$D$4:$F$48,3,FALSE)</f>
        <v>solar</v>
      </c>
      <c r="K8334" t="b">
        <f t="shared" si="130"/>
        <v>1</v>
      </c>
    </row>
    <row r="8335" ht="25.5" spans="1:11">
      <c r="A8335" s="120">
        <v>56668</v>
      </c>
      <c r="B8335" s="121" t="s">
        <v>201</v>
      </c>
      <c r="C8335" s="121" t="s">
        <v>207</v>
      </c>
      <c r="D8335" s="121" t="s">
        <v>73</v>
      </c>
      <c r="E8335" s="121" t="s">
        <v>38</v>
      </c>
      <c r="F8335" s="122">
        <v>2016564</v>
      </c>
      <c r="G8335" s="122">
        <v>164457</v>
      </c>
      <c r="H8335" s="120">
        <v>2019</v>
      </c>
      <c r="I8335" t="str">
        <f>IF(J8335="natural gas",VLOOKUP(D8335,'Cross-Page Data'!$I$4:$J$13,2,FALSE),IF(J8335="solar",VLOOKUP('Form 923'!D8335,'Cross-Page Data'!$I$14:$J$117,2,FALSE),J8335))</f>
        <v>natural gas peaker</v>
      </c>
      <c r="J8335" t="str">
        <f>VLOOKUP(E8335,'Cross-Page Data'!$D$4:$F$48,3,FALSE)</f>
        <v>natural gas</v>
      </c>
      <c r="K8335" t="b">
        <f t="shared" si="130"/>
        <v>0</v>
      </c>
    </row>
    <row r="8336" spans="1:11">
      <c r="A8336" s="120">
        <v>56669</v>
      </c>
      <c r="B8336" s="121" t="s">
        <v>201</v>
      </c>
      <c r="C8336" s="121" t="s">
        <v>206</v>
      </c>
      <c r="D8336" s="121" t="s">
        <v>128</v>
      </c>
      <c r="E8336" s="121" t="s">
        <v>180</v>
      </c>
      <c r="F8336" s="122">
        <v>5363757</v>
      </c>
      <c r="G8336" s="122">
        <v>602534</v>
      </c>
      <c r="H8336" s="120">
        <v>2019</v>
      </c>
      <c r="I8336" t="str">
        <f>IF(J8336="natural gas",VLOOKUP(D8336,'Cross-Page Data'!$I$4:$J$13,2,FALSE),IF(J8336="solar",VLOOKUP('Form 923'!D8336,'Cross-Page Data'!$I$14:$J$117,2,FALSE),J8336))</f>
        <v>wind</v>
      </c>
      <c r="J8336" t="str">
        <f>VLOOKUP(E8336,'Cross-Page Data'!$D$4:$F$48,3,FALSE)</f>
        <v>wind</v>
      </c>
      <c r="K8336" t="b">
        <f t="shared" si="130"/>
        <v>1</v>
      </c>
    </row>
    <row r="8337" spans="1:11">
      <c r="A8337" s="120">
        <v>56670</v>
      </c>
      <c r="B8337" s="121" t="s">
        <v>201</v>
      </c>
      <c r="C8337" s="121" t="s">
        <v>206</v>
      </c>
      <c r="D8337" s="121" t="s">
        <v>128</v>
      </c>
      <c r="E8337" s="121" t="s">
        <v>180</v>
      </c>
      <c r="F8337" s="122">
        <v>244341</v>
      </c>
      <c r="G8337" s="122">
        <v>27448</v>
      </c>
      <c r="H8337" s="120">
        <v>2019</v>
      </c>
      <c r="I8337" t="str">
        <f>IF(J8337="natural gas",VLOOKUP(D8337,'Cross-Page Data'!$I$4:$J$13,2,FALSE),IF(J8337="solar",VLOOKUP('Form 923'!D8337,'Cross-Page Data'!$I$14:$J$117,2,FALSE),J8337))</f>
        <v>wind</v>
      </c>
      <c r="J8337" t="str">
        <f>VLOOKUP(E8337,'Cross-Page Data'!$D$4:$F$48,3,FALSE)</f>
        <v>wind</v>
      </c>
      <c r="K8337" t="b">
        <f t="shared" si="130"/>
        <v>1</v>
      </c>
    </row>
    <row r="8338" spans="1:11">
      <c r="A8338" s="120">
        <v>56671</v>
      </c>
      <c r="B8338" s="121" t="s">
        <v>201</v>
      </c>
      <c r="C8338" s="121" t="s">
        <v>206</v>
      </c>
      <c r="D8338" s="121" t="s">
        <v>68</v>
      </c>
      <c r="E8338" s="121" t="s">
        <v>54</v>
      </c>
      <c r="F8338" s="122">
        <v>46351452</v>
      </c>
      <c r="G8338" s="122">
        <v>5248694.2</v>
      </c>
      <c r="H8338" s="120">
        <v>2019</v>
      </c>
      <c r="I8338" t="str">
        <f>IF(J8338="natural gas",VLOOKUP(D8338,'Cross-Page Data'!$I$4:$J$13,2,FALSE),IF(J8338="solar",VLOOKUP('Form 923'!D8338,'Cross-Page Data'!$I$14:$J$117,2,FALSE),J8338))</f>
        <v>hard coal</v>
      </c>
      <c r="J8338" t="str">
        <f>VLOOKUP(E8338,'Cross-Page Data'!$D$4:$F$48,3,FALSE)</f>
        <v>hard coal</v>
      </c>
      <c r="K8338" t="b">
        <f t="shared" si="130"/>
        <v>1</v>
      </c>
    </row>
    <row r="8339" spans="1:11">
      <c r="A8339" s="120">
        <v>56671</v>
      </c>
      <c r="B8339" s="121" t="s">
        <v>201</v>
      </c>
      <c r="C8339" s="121" t="s">
        <v>206</v>
      </c>
      <c r="D8339" s="121" t="s">
        <v>68</v>
      </c>
      <c r="E8339" s="121" t="s">
        <v>38</v>
      </c>
      <c r="F8339" s="122">
        <v>139398</v>
      </c>
      <c r="G8339" s="122">
        <v>15958.78</v>
      </c>
      <c r="H8339" s="120">
        <v>2019</v>
      </c>
      <c r="I8339" t="str">
        <f>IF(J8339="natural gas",VLOOKUP(D8339,'Cross-Page Data'!$I$4:$J$13,2,FALSE),IF(J8339="solar",VLOOKUP('Form 923'!D8339,'Cross-Page Data'!$I$14:$J$117,2,FALSE),J8339))</f>
        <v>natural gas nonpeaker - preexisting retiring</v>
      </c>
      <c r="J8339" t="str">
        <f>VLOOKUP(E8339,'Cross-Page Data'!$D$4:$F$48,3,FALSE)</f>
        <v>natural gas</v>
      </c>
      <c r="K8339" t="b">
        <f t="shared" si="130"/>
        <v>1</v>
      </c>
    </row>
    <row r="8340" spans="1:11">
      <c r="A8340" s="120">
        <v>56673</v>
      </c>
      <c r="B8340" s="121" t="s">
        <v>201</v>
      </c>
      <c r="C8340" s="121" t="s">
        <v>206</v>
      </c>
      <c r="D8340" s="121" t="s">
        <v>128</v>
      </c>
      <c r="E8340" s="121" t="s">
        <v>180</v>
      </c>
      <c r="F8340" s="122">
        <v>1800792</v>
      </c>
      <c r="G8340" s="122">
        <v>202291</v>
      </c>
      <c r="H8340" s="120">
        <v>2019</v>
      </c>
      <c r="I8340" t="str">
        <f>IF(J8340="natural gas",VLOOKUP(D8340,'Cross-Page Data'!$I$4:$J$13,2,FALSE),IF(J8340="solar",VLOOKUP('Form 923'!D8340,'Cross-Page Data'!$I$14:$J$117,2,FALSE),J8340))</f>
        <v>wind</v>
      </c>
      <c r="J8340" t="str">
        <f>VLOOKUP(E8340,'Cross-Page Data'!$D$4:$F$48,3,FALSE)</f>
        <v>wind</v>
      </c>
      <c r="K8340" t="b">
        <f t="shared" si="130"/>
        <v>1</v>
      </c>
    </row>
    <row r="8341" spans="1:11">
      <c r="A8341" s="120">
        <v>56674</v>
      </c>
      <c r="B8341" s="121" t="s">
        <v>201</v>
      </c>
      <c r="C8341" s="121" t="s">
        <v>202</v>
      </c>
      <c r="D8341" s="121" t="s">
        <v>73</v>
      </c>
      <c r="E8341" s="121" t="s">
        <v>38</v>
      </c>
      <c r="F8341" s="122">
        <v>469090</v>
      </c>
      <c r="G8341" s="122">
        <v>46123</v>
      </c>
      <c r="H8341" s="120">
        <v>2019</v>
      </c>
      <c r="I8341" t="str">
        <f>IF(J8341="natural gas",VLOOKUP(D8341,'Cross-Page Data'!$I$4:$J$13,2,FALSE),IF(J8341="solar",VLOOKUP('Form 923'!D8341,'Cross-Page Data'!$I$14:$J$117,2,FALSE),J8341))</f>
        <v>natural gas peaker</v>
      </c>
      <c r="J8341" t="str">
        <f>VLOOKUP(E8341,'Cross-Page Data'!$D$4:$F$48,3,FALSE)</f>
        <v>natural gas</v>
      </c>
      <c r="K8341" t="b">
        <f t="shared" si="130"/>
        <v>1</v>
      </c>
    </row>
    <row r="8342" spans="1:11">
      <c r="A8342" s="120">
        <v>56677</v>
      </c>
      <c r="B8342" s="121" t="s">
        <v>201</v>
      </c>
      <c r="C8342" s="121" t="s">
        <v>202</v>
      </c>
      <c r="D8342" s="121" t="s">
        <v>128</v>
      </c>
      <c r="E8342" s="121" t="s">
        <v>180</v>
      </c>
      <c r="F8342" s="122">
        <v>2108901</v>
      </c>
      <c r="G8342" s="122">
        <v>236902</v>
      </c>
      <c r="H8342" s="120">
        <v>2019</v>
      </c>
      <c r="I8342" t="str">
        <f>IF(J8342="natural gas",VLOOKUP(D8342,'Cross-Page Data'!$I$4:$J$13,2,FALSE),IF(J8342="solar",VLOOKUP('Form 923'!D8342,'Cross-Page Data'!$I$14:$J$117,2,FALSE),J8342))</f>
        <v>wind</v>
      </c>
      <c r="J8342" t="str">
        <f>VLOOKUP(E8342,'Cross-Page Data'!$D$4:$F$48,3,FALSE)</f>
        <v>wind</v>
      </c>
      <c r="K8342" t="b">
        <f t="shared" si="130"/>
        <v>1</v>
      </c>
    </row>
    <row r="8343" spans="1:11">
      <c r="A8343" s="120">
        <v>56679</v>
      </c>
      <c r="B8343" s="121" t="s">
        <v>201</v>
      </c>
      <c r="C8343" s="121" t="s">
        <v>206</v>
      </c>
      <c r="D8343" s="121" t="s">
        <v>128</v>
      </c>
      <c r="E8343" s="121" t="s">
        <v>180</v>
      </c>
      <c r="F8343" s="122">
        <v>2684843</v>
      </c>
      <c r="G8343" s="122">
        <v>301600</v>
      </c>
      <c r="H8343" s="120">
        <v>2019</v>
      </c>
      <c r="I8343" t="str">
        <f>IF(J8343="natural gas",VLOOKUP(D8343,'Cross-Page Data'!$I$4:$J$13,2,FALSE),IF(J8343="solar",VLOOKUP('Form 923'!D8343,'Cross-Page Data'!$I$14:$J$117,2,FALSE),J8343))</f>
        <v>wind</v>
      </c>
      <c r="J8343" t="str">
        <f>VLOOKUP(E8343,'Cross-Page Data'!$D$4:$F$48,3,FALSE)</f>
        <v>wind</v>
      </c>
      <c r="K8343" t="b">
        <f t="shared" si="130"/>
        <v>1</v>
      </c>
    </row>
    <row r="8344" spans="1:11">
      <c r="A8344" s="120">
        <v>56680</v>
      </c>
      <c r="B8344" s="121" t="s">
        <v>201</v>
      </c>
      <c r="C8344" s="121" t="s">
        <v>206</v>
      </c>
      <c r="D8344" s="121" t="s">
        <v>79</v>
      </c>
      <c r="E8344" s="121" t="s">
        <v>70</v>
      </c>
      <c r="F8344" s="122">
        <v>9656</v>
      </c>
      <c r="G8344" s="122">
        <v>813.439</v>
      </c>
      <c r="H8344" s="120">
        <v>2019</v>
      </c>
      <c r="I8344" t="str">
        <f>IF(J8344="natural gas",VLOOKUP(D8344,'Cross-Page Data'!$I$4:$J$13,2,FALSE),IF(J8344="solar",VLOOKUP('Form 923'!D8344,'Cross-Page Data'!$I$14:$J$117,2,FALSE),J8344))</f>
        <v>heavy or residual fuel oil</v>
      </c>
      <c r="J8344" t="str">
        <f>VLOOKUP(E8344,'Cross-Page Data'!$D$4:$F$48,3,FALSE)</f>
        <v>heavy or residual fuel oil</v>
      </c>
      <c r="K8344" t="b">
        <f t="shared" si="130"/>
        <v>1</v>
      </c>
    </row>
    <row r="8345" spans="1:11">
      <c r="A8345" s="120">
        <v>56680</v>
      </c>
      <c r="B8345" s="121" t="s">
        <v>201</v>
      </c>
      <c r="C8345" s="121" t="s">
        <v>206</v>
      </c>
      <c r="D8345" s="121" t="s">
        <v>79</v>
      </c>
      <c r="E8345" s="121" t="s">
        <v>90</v>
      </c>
      <c r="F8345" s="122">
        <v>175166</v>
      </c>
      <c r="G8345" s="122">
        <v>14756.561</v>
      </c>
      <c r="H8345" s="120">
        <v>2019</v>
      </c>
      <c r="I8345" t="str">
        <f>IF(J8345="natural gas",VLOOKUP(D8345,'Cross-Page Data'!$I$4:$J$13,2,FALSE),IF(J8345="solar",VLOOKUP('Form 923'!D8345,'Cross-Page Data'!$I$14:$J$117,2,FALSE),J8345))</f>
        <v>biomass</v>
      </c>
      <c r="J8345" t="str">
        <f>VLOOKUP(E8345,'Cross-Page Data'!$D$4:$F$48,3,FALSE)</f>
        <v>biomass</v>
      </c>
      <c r="K8345" t="b">
        <f t="shared" si="130"/>
        <v>1</v>
      </c>
    </row>
    <row r="8346" spans="1:11">
      <c r="A8346" s="120">
        <v>56681</v>
      </c>
      <c r="B8346" s="121" t="s">
        <v>201</v>
      </c>
      <c r="C8346" s="121" t="s">
        <v>206</v>
      </c>
      <c r="D8346" s="121" t="s">
        <v>79</v>
      </c>
      <c r="E8346" s="121" t="s">
        <v>70</v>
      </c>
      <c r="F8346" s="122">
        <v>25503</v>
      </c>
      <c r="G8346" s="122">
        <v>2153.135</v>
      </c>
      <c r="H8346" s="120">
        <v>2019</v>
      </c>
      <c r="I8346" t="str">
        <f>IF(J8346="natural gas",VLOOKUP(D8346,'Cross-Page Data'!$I$4:$J$13,2,FALSE),IF(J8346="solar",VLOOKUP('Form 923'!D8346,'Cross-Page Data'!$I$14:$J$117,2,FALSE),J8346))</f>
        <v>heavy or residual fuel oil</v>
      </c>
      <c r="J8346" t="str">
        <f>VLOOKUP(E8346,'Cross-Page Data'!$D$4:$F$48,3,FALSE)</f>
        <v>heavy or residual fuel oil</v>
      </c>
      <c r="K8346" t="b">
        <f t="shared" si="130"/>
        <v>1</v>
      </c>
    </row>
    <row r="8347" spans="1:11">
      <c r="A8347" s="120">
        <v>56681</v>
      </c>
      <c r="B8347" s="121" t="s">
        <v>201</v>
      </c>
      <c r="C8347" s="121" t="s">
        <v>206</v>
      </c>
      <c r="D8347" s="121" t="s">
        <v>79</v>
      </c>
      <c r="E8347" s="121" t="s">
        <v>90</v>
      </c>
      <c r="F8347" s="122">
        <v>517855</v>
      </c>
      <c r="G8347" s="122">
        <v>43721.865</v>
      </c>
      <c r="H8347" s="120">
        <v>2019</v>
      </c>
      <c r="I8347" t="str">
        <f>IF(J8347="natural gas",VLOOKUP(D8347,'Cross-Page Data'!$I$4:$J$13,2,FALSE),IF(J8347="solar",VLOOKUP('Form 923'!D8347,'Cross-Page Data'!$I$14:$J$117,2,FALSE),J8347))</f>
        <v>biomass</v>
      </c>
      <c r="J8347" t="str">
        <f>VLOOKUP(E8347,'Cross-Page Data'!$D$4:$F$48,3,FALSE)</f>
        <v>biomass</v>
      </c>
      <c r="K8347" t="b">
        <f t="shared" si="130"/>
        <v>1</v>
      </c>
    </row>
    <row r="8348" spans="1:11">
      <c r="A8348" s="120">
        <v>56681</v>
      </c>
      <c r="B8348" s="121" t="s">
        <v>201</v>
      </c>
      <c r="C8348" s="121" t="s">
        <v>206</v>
      </c>
      <c r="D8348" s="121" t="s">
        <v>79</v>
      </c>
      <c r="E8348" s="121" t="s">
        <v>183</v>
      </c>
      <c r="F8348" s="122">
        <v>0</v>
      </c>
      <c r="G8348" s="122">
        <v>0</v>
      </c>
      <c r="H8348" s="120">
        <v>2019</v>
      </c>
      <c r="I8348" t="str">
        <f>IF(J8348="natural gas",VLOOKUP(D8348,'Cross-Page Data'!$I$4:$J$13,2,FALSE),IF(J8348="solar",VLOOKUP('Form 923'!D8348,'Cross-Page Data'!$I$14:$J$117,2,FALSE),J8348))</f>
        <v>crude oil</v>
      </c>
      <c r="J8348" t="str">
        <f>VLOOKUP(E8348,'Cross-Page Data'!$D$4:$F$48,3,FALSE)</f>
        <v>crude oil</v>
      </c>
      <c r="K8348" t="b">
        <f t="shared" si="130"/>
        <v>1</v>
      </c>
    </row>
    <row r="8349" spans="1:11">
      <c r="A8349" s="120">
        <v>56682</v>
      </c>
      <c r="B8349" s="121" t="s">
        <v>201</v>
      </c>
      <c r="C8349" s="121" t="s">
        <v>206</v>
      </c>
      <c r="D8349" s="121" t="s">
        <v>79</v>
      </c>
      <c r="E8349" s="121" t="s">
        <v>70</v>
      </c>
      <c r="F8349" s="122">
        <v>20218</v>
      </c>
      <c r="G8349" s="122">
        <v>1790.34</v>
      </c>
      <c r="H8349" s="120">
        <v>2019</v>
      </c>
      <c r="I8349" t="str">
        <f>IF(J8349="natural gas",VLOOKUP(D8349,'Cross-Page Data'!$I$4:$J$13,2,FALSE),IF(J8349="solar",VLOOKUP('Form 923'!D8349,'Cross-Page Data'!$I$14:$J$117,2,FALSE),J8349))</f>
        <v>heavy or residual fuel oil</v>
      </c>
      <c r="J8349" t="str">
        <f>VLOOKUP(E8349,'Cross-Page Data'!$D$4:$F$48,3,FALSE)</f>
        <v>heavy or residual fuel oil</v>
      </c>
      <c r="K8349" t="b">
        <f t="shared" si="130"/>
        <v>1</v>
      </c>
    </row>
    <row r="8350" spans="1:11">
      <c r="A8350" s="120">
        <v>56682</v>
      </c>
      <c r="B8350" s="121" t="s">
        <v>201</v>
      </c>
      <c r="C8350" s="121" t="s">
        <v>206</v>
      </c>
      <c r="D8350" s="121" t="s">
        <v>79</v>
      </c>
      <c r="E8350" s="121" t="s">
        <v>90</v>
      </c>
      <c r="F8350" s="122">
        <v>504387</v>
      </c>
      <c r="G8350" s="122">
        <v>44663.66</v>
      </c>
      <c r="H8350" s="120">
        <v>2019</v>
      </c>
      <c r="I8350" t="str">
        <f>IF(J8350="natural gas",VLOOKUP(D8350,'Cross-Page Data'!$I$4:$J$13,2,FALSE),IF(J8350="solar",VLOOKUP('Form 923'!D8350,'Cross-Page Data'!$I$14:$J$117,2,FALSE),J8350))</f>
        <v>biomass</v>
      </c>
      <c r="J8350" t="str">
        <f>VLOOKUP(E8350,'Cross-Page Data'!$D$4:$F$48,3,FALSE)</f>
        <v>biomass</v>
      </c>
      <c r="K8350" t="b">
        <f t="shared" si="130"/>
        <v>1</v>
      </c>
    </row>
    <row r="8351" spans="1:11">
      <c r="A8351" s="120">
        <v>56683</v>
      </c>
      <c r="B8351" s="121" t="s">
        <v>201</v>
      </c>
      <c r="C8351" s="121" t="s">
        <v>206</v>
      </c>
      <c r="D8351" s="121" t="s">
        <v>79</v>
      </c>
      <c r="E8351" s="121" t="s">
        <v>70</v>
      </c>
      <c r="F8351" s="122">
        <v>34970</v>
      </c>
      <c r="G8351" s="122">
        <v>3035.128</v>
      </c>
      <c r="H8351" s="120">
        <v>2019</v>
      </c>
      <c r="I8351" t="str">
        <f>IF(J8351="natural gas",VLOOKUP(D8351,'Cross-Page Data'!$I$4:$J$13,2,FALSE),IF(J8351="solar",VLOOKUP('Form 923'!D8351,'Cross-Page Data'!$I$14:$J$117,2,FALSE),J8351))</f>
        <v>heavy or residual fuel oil</v>
      </c>
      <c r="J8351" t="str">
        <f>VLOOKUP(E8351,'Cross-Page Data'!$D$4:$F$48,3,FALSE)</f>
        <v>heavy or residual fuel oil</v>
      </c>
      <c r="K8351" t="b">
        <f t="shared" si="130"/>
        <v>1</v>
      </c>
    </row>
    <row r="8352" spans="1:11">
      <c r="A8352" s="120">
        <v>56683</v>
      </c>
      <c r="B8352" s="121" t="s">
        <v>201</v>
      </c>
      <c r="C8352" s="121" t="s">
        <v>206</v>
      </c>
      <c r="D8352" s="121" t="s">
        <v>79</v>
      </c>
      <c r="E8352" s="121" t="s">
        <v>90</v>
      </c>
      <c r="F8352" s="122">
        <v>671153</v>
      </c>
      <c r="G8352" s="122">
        <v>58254.872</v>
      </c>
      <c r="H8352" s="120">
        <v>2019</v>
      </c>
      <c r="I8352" t="str">
        <f>IF(J8352="natural gas",VLOOKUP(D8352,'Cross-Page Data'!$I$4:$J$13,2,FALSE),IF(J8352="solar",VLOOKUP('Form 923'!D8352,'Cross-Page Data'!$I$14:$J$117,2,FALSE),J8352))</f>
        <v>biomass</v>
      </c>
      <c r="J8352" t="str">
        <f>VLOOKUP(E8352,'Cross-Page Data'!$D$4:$F$48,3,FALSE)</f>
        <v>biomass</v>
      </c>
      <c r="K8352" t="b">
        <f t="shared" si="130"/>
        <v>1</v>
      </c>
    </row>
    <row r="8353" spans="1:11">
      <c r="A8353" s="120">
        <v>56683</v>
      </c>
      <c r="B8353" s="121" t="s">
        <v>201</v>
      </c>
      <c r="C8353" s="121" t="s">
        <v>206</v>
      </c>
      <c r="D8353" s="121" t="s">
        <v>79</v>
      </c>
      <c r="E8353" s="121" t="s">
        <v>183</v>
      </c>
      <c r="F8353" s="122">
        <v>0</v>
      </c>
      <c r="G8353" s="122">
        <v>0</v>
      </c>
      <c r="H8353" s="120">
        <v>2019</v>
      </c>
      <c r="I8353" t="str">
        <f>IF(J8353="natural gas",VLOOKUP(D8353,'Cross-Page Data'!$I$4:$J$13,2,FALSE),IF(J8353="solar",VLOOKUP('Form 923'!D8353,'Cross-Page Data'!$I$14:$J$117,2,FALSE),J8353))</f>
        <v>crude oil</v>
      </c>
      <c r="J8353" t="str">
        <f>VLOOKUP(E8353,'Cross-Page Data'!$D$4:$F$48,3,FALSE)</f>
        <v>crude oil</v>
      </c>
      <c r="K8353" t="b">
        <f t="shared" si="130"/>
        <v>1</v>
      </c>
    </row>
    <row r="8354" spans="1:11">
      <c r="A8354" s="120">
        <v>56684</v>
      </c>
      <c r="B8354" s="121" t="s">
        <v>201</v>
      </c>
      <c r="C8354" s="121" t="s">
        <v>206</v>
      </c>
      <c r="D8354" s="121" t="s">
        <v>79</v>
      </c>
      <c r="E8354" s="121" t="s">
        <v>70</v>
      </c>
      <c r="F8354" s="122">
        <v>32902</v>
      </c>
      <c r="G8354" s="122">
        <v>2827.46</v>
      </c>
      <c r="H8354" s="120">
        <v>2019</v>
      </c>
      <c r="I8354" t="str">
        <f>IF(J8354="natural gas",VLOOKUP(D8354,'Cross-Page Data'!$I$4:$J$13,2,FALSE),IF(J8354="solar",VLOOKUP('Form 923'!D8354,'Cross-Page Data'!$I$14:$J$117,2,FALSE),J8354))</f>
        <v>heavy or residual fuel oil</v>
      </c>
      <c r="J8354" t="str">
        <f>VLOOKUP(E8354,'Cross-Page Data'!$D$4:$F$48,3,FALSE)</f>
        <v>heavy or residual fuel oil</v>
      </c>
      <c r="K8354" t="b">
        <f t="shared" si="130"/>
        <v>1</v>
      </c>
    </row>
    <row r="8355" spans="1:11">
      <c r="A8355" s="120">
        <v>56684</v>
      </c>
      <c r="B8355" s="121" t="s">
        <v>201</v>
      </c>
      <c r="C8355" s="121" t="s">
        <v>206</v>
      </c>
      <c r="D8355" s="121" t="s">
        <v>79</v>
      </c>
      <c r="E8355" s="121" t="s">
        <v>90</v>
      </c>
      <c r="F8355" s="122">
        <v>623157</v>
      </c>
      <c r="G8355" s="122">
        <v>53554.54</v>
      </c>
      <c r="H8355" s="120">
        <v>2019</v>
      </c>
      <c r="I8355" t="str">
        <f>IF(J8355="natural gas",VLOOKUP(D8355,'Cross-Page Data'!$I$4:$J$13,2,FALSE),IF(J8355="solar",VLOOKUP('Form 923'!D8355,'Cross-Page Data'!$I$14:$J$117,2,FALSE),J8355))</f>
        <v>biomass</v>
      </c>
      <c r="J8355" t="str">
        <f>VLOOKUP(E8355,'Cross-Page Data'!$D$4:$F$48,3,FALSE)</f>
        <v>biomass</v>
      </c>
      <c r="K8355" t="b">
        <f t="shared" si="130"/>
        <v>1</v>
      </c>
    </row>
    <row r="8356" spans="1:11">
      <c r="A8356" s="120">
        <v>56686</v>
      </c>
      <c r="B8356" s="121" t="s">
        <v>201</v>
      </c>
      <c r="C8356" s="121" t="s">
        <v>206</v>
      </c>
      <c r="D8356" s="121" t="s">
        <v>79</v>
      </c>
      <c r="E8356" s="121" t="s">
        <v>70</v>
      </c>
      <c r="F8356" s="122">
        <v>30070</v>
      </c>
      <c r="G8356" s="122">
        <v>2770.563</v>
      </c>
      <c r="H8356" s="120">
        <v>2019</v>
      </c>
      <c r="I8356" t="str">
        <f>IF(J8356="natural gas",VLOOKUP(D8356,'Cross-Page Data'!$I$4:$J$13,2,FALSE),IF(J8356="solar",VLOOKUP('Form 923'!D8356,'Cross-Page Data'!$I$14:$J$117,2,FALSE),J8356))</f>
        <v>heavy or residual fuel oil</v>
      </c>
      <c r="J8356" t="str">
        <f>VLOOKUP(E8356,'Cross-Page Data'!$D$4:$F$48,3,FALSE)</f>
        <v>heavy or residual fuel oil</v>
      </c>
      <c r="K8356" t="b">
        <f t="shared" si="130"/>
        <v>1</v>
      </c>
    </row>
    <row r="8357" spans="1:11">
      <c r="A8357" s="120">
        <v>56686</v>
      </c>
      <c r="B8357" s="121" t="s">
        <v>201</v>
      </c>
      <c r="C8357" s="121" t="s">
        <v>206</v>
      </c>
      <c r="D8357" s="121" t="s">
        <v>79</v>
      </c>
      <c r="E8357" s="121" t="s">
        <v>90</v>
      </c>
      <c r="F8357" s="122">
        <v>627569</v>
      </c>
      <c r="G8357" s="122">
        <v>57821.437</v>
      </c>
      <c r="H8357" s="120">
        <v>2019</v>
      </c>
      <c r="I8357" t="str">
        <f>IF(J8357="natural gas",VLOOKUP(D8357,'Cross-Page Data'!$I$4:$J$13,2,FALSE),IF(J8357="solar",VLOOKUP('Form 923'!D8357,'Cross-Page Data'!$I$14:$J$117,2,FALSE),J8357))</f>
        <v>biomass</v>
      </c>
      <c r="J8357" t="str">
        <f>VLOOKUP(E8357,'Cross-Page Data'!$D$4:$F$48,3,FALSE)</f>
        <v>biomass</v>
      </c>
      <c r="K8357" t="b">
        <f t="shared" si="130"/>
        <v>1</v>
      </c>
    </row>
    <row r="8358" spans="1:11">
      <c r="A8358" s="120">
        <v>56687</v>
      </c>
      <c r="B8358" s="121" t="s">
        <v>201</v>
      </c>
      <c r="C8358" s="121" t="s">
        <v>206</v>
      </c>
      <c r="D8358" s="121" t="s">
        <v>79</v>
      </c>
      <c r="E8358" s="121" t="s">
        <v>70</v>
      </c>
      <c r="F8358" s="122">
        <v>17458</v>
      </c>
      <c r="G8358" s="122">
        <v>1483.092</v>
      </c>
      <c r="H8358" s="120">
        <v>2019</v>
      </c>
      <c r="I8358" t="str">
        <f>IF(J8358="natural gas",VLOOKUP(D8358,'Cross-Page Data'!$I$4:$J$13,2,FALSE),IF(J8358="solar",VLOOKUP('Form 923'!D8358,'Cross-Page Data'!$I$14:$J$117,2,FALSE),J8358))</f>
        <v>heavy or residual fuel oil</v>
      </c>
      <c r="J8358" t="str">
        <f>VLOOKUP(E8358,'Cross-Page Data'!$D$4:$F$48,3,FALSE)</f>
        <v>heavy or residual fuel oil</v>
      </c>
      <c r="K8358" t="b">
        <f t="shared" si="130"/>
        <v>1</v>
      </c>
    </row>
    <row r="8359" spans="1:11">
      <c r="A8359" s="120">
        <v>56687</v>
      </c>
      <c r="B8359" s="121" t="s">
        <v>201</v>
      </c>
      <c r="C8359" s="121" t="s">
        <v>206</v>
      </c>
      <c r="D8359" s="121" t="s">
        <v>79</v>
      </c>
      <c r="E8359" s="121" t="s">
        <v>90</v>
      </c>
      <c r="F8359" s="122">
        <v>469247</v>
      </c>
      <c r="G8359" s="122">
        <v>39863.908</v>
      </c>
      <c r="H8359" s="120">
        <v>2019</v>
      </c>
      <c r="I8359" t="str">
        <f>IF(J8359="natural gas",VLOOKUP(D8359,'Cross-Page Data'!$I$4:$J$13,2,FALSE),IF(J8359="solar",VLOOKUP('Form 923'!D8359,'Cross-Page Data'!$I$14:$J$117,2,FALSE),J8359))</f>
        <v>biomass</v>
      </c>
      <c r="J8359" t="str">
        <f>VLOOKUP(E8359,'Cross-Page Data'!$D$4:$F$48,3,FALSE)</f>
        <v>biomass</v>
      </c>
      <c r="K8359" t="b">
        <f t="shared" si="130"/>
        <v>1</v>
      </c>
    </row>
    <row r="8360" spans="1:11">
      <c r="A8360" s="120">
        <v>56687</v>
      </c>
      <c r="B8360" s="121" t="s">
        <v>201</v>
      </c>
      <c r="C8360" s="121" t="s">
        <v>206</v>
      </c>
      <c r="D8360" s="121" t="s">
        <v>79</v>
      </c>
      <c r="E8360" s="121" t="s">
        <v>183</v>
      </c>
      <c r="F8360" s="122">
        <v>0</v>
      </c>
      <c r="G8360" s="122">
        <v>0</v>
      </c>
      <c r="H8360" s="120">
        <v>2019</v>
      </c>
      <c r="I8360" t="str">
        <f>IF(J8360="natural gas",VLOOKUP(D8360,'Cross-Page Data'!$I$4:$J$13,2,FALSE),IF(J8360="solar",VLOOKUP('Form 923'!D8360,'Cross-Page Data'!$I$14:$J$117,2,FALSE),J8360))</f>
        <v>crude oil</v>
      </c>
      <c r="J8360" t="str">
        <f>VLOOKUP(E8360,'Cross-Page Data'!$D$4:$F$48,3,FALSE)</f>
        <v>crude oil</v>
      </c>
      <c r="K8360" t="b">
        <f t="shared" si="130"/>
        <v>1</v>
      </c>
    </row>
    <row r="8361" spans="1:11">
      <c r="A8361" s="120">
        <v>56688</v>
      </c>
      <c r="B8361" s="121" t="s">
        <v>201</v>
      </c>
      <c r="C8361" s="121" t="s">
        <v>206</v>
      </c>
      <c r="D8361" s="121" t="s">
        <v>79</v>
      </c>
      <c r="E8361" s="121" t="s">
        <v>70</v>
      </c>
      <c r="F8361" s="122">
        <v>9516</v>
      </c>
      <c r="G8361" s="122">
        <v>790.884</v>
      </c>
      <c r="H8361" s="120">
        <v>2019</v>
      </c>
      <c r="I8361" t="str">
        <f>IF(J8361="natural gas",VLOOKUP(D8361,'Cross-Page Data'!$I$4:$J$13,2,FALSE),IF(J8361="solar",VLOOKUP('Form 923'!D8361,'Cross-Page Data'!$I$14:$J$117,2,FALSE),J8361))</f>
        <v>heavy or residual fuel oil</v>
      </c>
      <c r="J8361" t="str">
        <f>VLOOKUP(E8361,'Cross-Page Data'!$D$4:$F$48,3,FALSE)</f>
        <v>heavy or residual fuel oil</v>
      </c>
      <c r="K8361" t="b">
        <f t="shared" si="130"/>
        <v>1</v>
      </c>
    </row>
    <row r="8362" spans="1:11">
      <c r="A8362" s="120">
        <v>56688</v>
      </c>
      <c r="B8362" s="121" t="s">
        <v>201</v>
      </c>
      <c r="C8362" s="121" t="s">
        <v>206</v>
      </c>
      <c r="D8362" s="121" t="s">
        <v>79</v>
      </c>
      <c r="E8362" s="121" t="s">
        <v>90</v>
      </c>
      <c r="F8362" s="122">
        <v>221686</v>
      </c>
      <c r="G8362" s="122">
        <v>18422.116</v>
      </c>
      <c r="H8362" s="120">
        <v>2019</v>
      </c>
      <c r="I8362" t="str">
        <f>IF(J8362="natural gas",VLOOKUP(D8362,'Cross-Page Data'!$I$4:$J$13,2,FALSE),IF(J8362="solar",VLOOKUP('Form 923'!D8362,'Cross-Page Data'!$I$14:$J$117,2,FALSE),J8362))</f>
        <v>biomass</v>
      </c>
      <c r="J8362" t="str">
        <f>VLOOKUP(E8362,'Cross-Page Data'!$D$4:$F$48,3,FALSE)</f>
        <v>biomass</v>
      </c>
      <c r="K8362" t="b">
        <f t="shared" si="130"/>
        <v>1</v>
      </c>
    </row>
    <row r="8363" spans="1:11">
      <c r="A8363" s="120">
        <v>56690</v>
      </c>
      <c r="B8363" s="121" t="s">
        <v>201</v>
      </c>
      <c r="C8363" s="121" t="s">
        <v>206</v>
      </c>
      <c r="D8363" s="121" t="s">
        <v>79</v>
      </c>
      <c r="E8363" s="121" t="s">
        <v>70</v>
      </c>
      <c r="F8363" s="122">
        <v>595</v>
      </c>
      <c r="G8363" s="122">
        <v>43.488</v>
      </c>
      <c r="H8363" s="120">
        <v>2019</v>
      </c>
      <c r="I8363" t="str">
        <f>IF(J8363="natural gas",VLOOKUP(D8363,'Cross-Page Data'!$I$4:$J$13,2,FALSE),IF(J8363="solar",VLOOKUP('Form 923'!D8363,'Cross-Page Data'!$I$14:$J$117,2,FALSE),J8363))</f>
        <v>heavy or residual fuel oil</v>
      </c>
      <c r="J8363" t="str">
        <f>VLOOKUP(E8363,'Cross-Page Data'!$D$4:$F$48,3,FALSE)</f>
        <v>heavy or residual fuel oil</v>
      </c>
      <c r="K8363" t="b">
        <f t="shared" si="130"/>
        <v>1</v>
      </c>
    </row>
    <row r="8364" spans="1:11">
      <c r="A8364" s="120">
        <v>56690</v>
      </c>
      <c r="B8364" s="121" t="s">
        <v>201</v>
      </c>
      <c r="C8364" s="121" t="s">
        <v>206</v>
      </c>
      <c r="D8364" s="121" t="s">
        <v>79</v>
      </c>
      <c r="E8364" s="121" t="s">
        <v>90</v>
      </c>
      <c r="F8364" s="122">
        <v>2674</v>
      </c>
      <c r="G8364" s="122">
        <v>195.512</v>
      </c>
      <c r="H8364" s="120">
        <v>2019</v>
      </c>
      <c r="I8364" t="str">
        <f>IF(J8364="natural gas",VLOOKUP(D8364,'Cross-Page Data'!$I$4:$J$13,2,FALSE),IF(J8364="solar",VLOOKUP('Form 923'!D8364,'Cross-Page Data'!$I$14:$J$117,2,FALSE),J8364))</f>
        <v>biomass</v>
      </c>
      <c r="J8364" t="str">
        <f>VLOOKUP(E8364,'Cross-Page Data'!$D$4:$F$48,3,FALSE)</f>
        <v>biomass</v>
      </c>
      <c r="K8364" t="b">
        <f t="shared" si="130"/>
        <v>1</v>
      </c>
    </row>
    <row r="8365" spans="1:11">
      <c r="A8365" s="120">
        <v>56692</v>
      </c>
      <c r="B8365" s="121" t="s">
        <v>201</v>
      </c>
      <c r="C8365" s="121" t="s">
        <v>206</v>
      </c>
      <c r="D8365" s="121" t="s">
        <v>79</v>
      </c>
      <c r="E8365" s="121" t="s">
        <v>70</v>
      </c>
      <c r="F8365" s="122">
        <v>486</v>
      </c>
      <c r="G8365" s="122">
        <v>90</v>
      </c>
      <c r="H8365" s="120">
        <v>2019</v>
      </c>
      <c r="I8365" t="str">
        <f>IF(J8365="natural gas",VLOOKUP(D8365,'Cross-Page Data'!$I$4:$J$13,2,FALSE),IF(J8365="solar",VLOOKUP('Form 923'!D8365,'Cross-Page Data'!$I$14:$J$117,2,FALSE),J8365))</f>
        <v>heavy or residual fuel oil</v>
      </c>
      <c r="J8365" t="str">
        <f>VLOOKUP(E8365,'Cross-Page Data'!$D$4:$F$48,3,FALSE)</f>
        <v>heavy or residual fuel oil</v>
      </c>
      <c r="K8365" t="b">
        <f t="shared" si="130"/>
        <v>1</v>
      </c>
    </row>
    <row r="8366" spans="1:11">
      <c r="A8366" s="120">
        <v>56692</v>
      </c>
      <c r="B8366" s="121" t="s">
        <v>201</v>
      </c>
      <c r="C8366" s="121" t="s">
        <v>206</v>
      </c>
      <c r="D8366" s="121" t="s">
        <v>79</v>
      </c>
      <c r="E8366" s="121" t="s">
        <v>183</v>
      </c>
      <c r="F8366" s="122">
        <v>0</v>
      </c>
      <c r="G8366" s="122">
        <v>0</v>
      </c>
      <c r="H8366" s="120">
        <v>2019</v>
      </c>
      <c r="I8366" t="str">
        <f>IF(J8366="natural gas",VLOOKUP(D8366,'Cross-Page Data'!$I$4:$J$13,2,FALSE),IF(J8366="solar",VLOOKUP('Form 923'!D8366,'Cross-Page Data'!$I$14:$J$117,2,FALSE),J8366))</f>
        <v>crude oil</v>
      </c>
      <c r="J8366" t="str">
        <f>VLOOKUP(E8366,'Cross-Page Data'!$D$4:$F$48,3,FALSE)</f>
        <v>crude oil</v>
      </c>
      <c r="K8366" t="b">
        <f t="shared" si="130"/>
        <v>1</v>
      </c>
    </row>
    <row r="8367" spans="1:11">
      <c r="A8367" s="120">
        <v>56693</v>
      </c>
      <c r="B8367" s="121" t="s">
        <v>201</v>
      </c>
      <c r="C8367" s="121" t="s">
        <v>206</v>
      </c>
      <c r="D8367" s="121" t="s">
        <v>79</v>
      </c>
      <c r="E8367" s="121" t="s">
        <v>70</v>
      </c>
      <c r="F8367" s="122">
        <v>1711</v>
      </c>
      <c r="G8367" s="122">
        <v>158.054</v>
      </c>
      <c r="H8367" s="120">
        <v>2019</v>
      </c>
      <c r="I8367" t="str">
        <f>IF(J8367="natural gas",VLOOKUP(D8367,'Cross-Page Data'!$I$4:$J$13,2,FALSE),IF(J8367="solar",VLOOKUP('Form 923'!D8367,'Cross-Page Data'!$I$14:$J$117,2,FALSE),J8367))</f>
        <v>heavy or residual fuel oil</v>
      </c>
      <c r="J8367" t="str">
        <f>VLOOKUP(E8367,'Cross-Page Data'!$D$4:$F$48,3,FALSE)</f>
        <v>heavy or residual fuel oil</v>
      </c>
      <c r="K8367" t="b">
        <f t="shared" si="130"/>
        <v>1</v>
      </c>
    </row>
    <row r="8368" spans="1:11">
      <c r="A8368" s="120">
        <v>56693</v>
      </c>
      <c r="B8368" s="121" t="s">
        <v>201</v>
      </c>
      <c r="C8368" s="121" t="s">
        <v>206</v>
      </c>
      <c r="D8368" s="121" t="s">
        <v>79</v>
      </c>
      <c r="E8368" s="121" t="s">
        <v>90</v>
      </c>
      <c r="F8368" s="122">
        <v>1459</v>
      </c>
      <c r="G8368" s="122">
        <v>134.946</v>
      </c>
      <c r="H8368" s="120">
        <v>2019</v>
      </c>
      <c r="I8368" t="str">
        <f>IF(J8368="natural gas",VLOOKUP(D8368,'Cross-Page Data'!$I$4:$J$13,2,FALSE),IF(J8368="solar",VLOOKUP('Form 923'!D8368,'Cross-Page Data'!$I$14:$J$117,2,FALSE),J8368))</f>
        <v>biomass</v>
      </c>
      <c r="J8368" t="str">
        <f>VLOOKUP(E8368,'Cross-Page Data'!$D$4:$F$48,3,FALSE)</f>
        <v>biomass</v>
      </c>
      <c r="K8368" t="b">
        <f t="shared" si="130"/>
        <v>1</v>
      </c>
    </row>
    <row r="8369" spans="1:11">
      <c r="A8369" s="120">
        <v>56693</v>
      </c>
      <c r="B8369" s="121" t="s">
        <v>201</v>
      </c>
      <c r="C8369" s="121" t="s">
        <v>206</v>
      </c>
      <c r="D8369" s="121" t="s">
        <v>79</v>
      </c>
      <c r="E8369" s="121" t="s">
        <v>183</v>
      </c>
      <c r="F8369" s="122">
        <v>0</v>
      </c>
      <c r="G8369" s="122">
        <v>0</v>
      </c>
      <c r="H8369" s="120">
        <v>2019</v>
      </c>
      <c r="I8369" t="str">
        <f>IF(J8369="natural gas",VLOOKUP(D8369,'Cross-Page Data'!$I$4:$J$13,2,FALSE),IF(J8369="solar",VLOOKUP('Form 923'!D8369,'Cross-Page Data'!$I$14:$J$117,2,FALSE),J8369))</f>
        <v>crude oil</v>
      </c>
      <c r="J8369" t="str">
        <f>VLOOKUP(E8369,'Cross-Page Data'!$D$4:$F$48,3,FALSE)</f>
        <v>crude oil</v>
      </c>
      <c r="K8369" t="b">
        <f t="shared" si="130"/>
        <v>1</v>
      </c>
    </row>
    <row r="8370" spans="1:11">
      <c r="A8370" s="120">
        <v>56694</v>
      </c>
      <c r="B8370" s="121" t="s">
        <v>201</v>
      </c>
      <c r="C8370" s="121" t="s">
        <v>202</v>
      </c>
      <c r="D8370" s="121" t="s">
        <v>116</v>
      </c>
      <c r="E8370" s="121" t="s">
        <v>170</v>
      </c>
      <c r="F8370" s="122">
        <v>113467</v>
      </c>
      <c r="G8370" s="122">
        <v>12746</v>
      </c>
      <c r="H8370" s="120">
        <v>2019</v>
      </c>
      <c r="I8370" t="str">
        <f>IF(J8370="natural gas",VLOOKUP(D8370,'Cross-Page Data'!$I$4:$J$13,2,FALSE),IF(J8370="solar",VLOOKUP('Form 923'!D8370,'Cross-Page Data'!$I$14:$J$117,2,FALSE),J8370))</f>
        <v>hydro</v>
      </c>
      <c r="J8370" t="str">
        <f>VLOOKUP(E8370,'Cross-Page Data'!$D$4:$F$48,3,FALSE)</f>
        <v>hydro</v>
      </c>
      <c r="K8370" t="b">
        <f t="shared" si="130"/>
        <v>1</v>
      </c>
    </row>
    <row r="8371" spans="1:11">
      <c r="A8371" s="120">
        <v>56695</v>
      </c>
      <c r="B8371" s="121" t="s">
        <v>201</v>
      </c>
      <c r="C8371" s="121" t="s">
        <v>202</v>
      </c>
      <c r="D8371" s="121" t="s">
        <v>116</v>
      </c>
      <c r="E8371" s="121" t="s">
        <v>170</v>
      </c>
      <c r="F8371" s="122">
        <v>2942343</v>
      </c>
      <c r="G8371" s="122">
        <v>330526</v>
      </c>
      <c r="H8371" s="120">
        <v>2019</v>
      </c>
      <c r="I8371" t="str">
        <f>IF(J8371="natural gas",VLOOKUP(D8371,'Cross-Page Data'!$I$4:$J$13,2,FALSE),IF(J8371="solar",VLOOKUP('Form 923'!D8371,'Cross-Page Data'!$I$14:$J$117,2,FALSE),J8371))</f>
        <v>hydro</v>
      </c>
      <c r="J8371" t="str">
        <f>VLOOKUP(E8371,'Cross-Page Data'!$D$4:$F$48,3,FALSE)</f>
        <v>hydro</v>
      </c>
      <c r="K8371" t="b">
        <f t="shared" si="130"/>
        <v>1</v>
      </c>
    </row>
    <row r="8372" spans="1:11">
      <c r="A8372" s="120">
        <v>56696</v>
      </c>
      <c r="B8372" s="121" t="s">
        <v>201</v>
      </c>
      <c r="C8372" s="121" t="s">
        <v>202</v>
      </c>
      <c r="D8372" s="121" t="s">
        <v>116</v>
      </c>
      <c r="E8372" s="121" t="s">
        <v>170</v>
      </c>
      <c r="F8372" s="122">
        <v>70923</v>
      </c>
      <c r="G8372" s="122">
        <v>7967</v>
      </c>
      <c r="H8372" s="120">
        <v>2019</v>
      </c>
      <c r="I8372" t="str">
        <f>IF(J8372="natural gas",VLOOKUP(D8372,'Cross-Page Data'!$I$4:$J$13,2,FALSE),IF(J8372="solar",VLOOKUP('Form 923'!D8372,'Cross-Page Data'!$I$14:$J$117,2,FALSE),J8372))</f>
        <v>hydro</v>
      </c>
      <c r="J8372" t="str">
        <f>VLOOKUP(E8372,'Cross-Page Data'!$D$4:$F$48,3,FALSE)</f>
        <v>hydro</v>
      </c>
      <c r="K8372" t="b">
        <f t="shared" si="130"/>
        <v>1</v>
      </c>
    </row>
    <row r="8373" spans="1:11">
      <c r="A8373" s="120">
        <v>56697</v>
      </c>
      <c r="B8373" s="121" t="s">
        <v>201</v>
      </c>
      <c r="C8373" s="121" t="s">
        <v>202</v>
      </c>
      <c r="D8373" s="121" t="s">
        <v>116</v>
      </c>
      <c r="E8373" s="121" t="s">
        <v>170</v>
      </c>
      <c r="F8373" s="122">
        <v>37887</v>
      </c>
      <c r="G8373" s="122">
        <v>4256</v>
      </c>
      <c r="H8373" s="120">
        <v>2019</v>
      </c>
      <c r="I8373" t="str">
        <f>IF(J8373="natural gas",VLOOKUP(D8373,'Cross-Page Data'!$I$4:$J$13,2,FALSE),IF(J8373="solar",VLOOKUP('Form 923'!D8373,'Cross-Page Data'!$I$14:$J$117,2,FALSE),J8373))</f>
        <v>hydro</v>
      </c>
      <c r="J8373" t="str">
        <f>VLOOKUP(E8373,'Cross-Page Data'!$D$4:$F$48,3,FALSE)</f>
        <v>hydro</v>
      </c>
      <c r="K8373" t="b">
        <f t="shared" si="130"/>
        <v>1</v>
      </c>
    </row>
    <row r="8374" spans="1:11">
      <c r="A8374" s="120">
        <v>56698</v>
      </c>
      <c r="B8374" s="121" t="s">
        <v>201</v>
      </c>
      <c r="C8374" s="121" t="s">
        <v>202</v>
      </c>
      <c r="D8374" s="121" t="s">
        <v>116</v>
      </c>
      <c r="E8374" s="121" t="s">
        <v>170</v>
      </c>
      <c r="F8374" s="122">
        <v>763888</v>
      </c>
      <c r="G8374" s="122">
        <v>85811</v>
      </c>
      <c r="H8374" s="120">
        <v>2019</v>
      </c>
      <c r="I8374" t="str">
        <f>IF(J8374="natural gas",VLOOKUP(D8374,'Cross-Page Data'!$I$4:$J$13,2,FALSE),IF(J8374="solar",VLOOKUP('Form 923'!D8374,'Cross-Page Data'!$I$14:$J$117,2,FALSE),J8374))</f>
        <v>hydro</v>
      </c>
      <c r="J8374" t="str">
        <f>VLOOKUP(E8374,'Cross-Page Data'!$D$4:$F$48,3,FALSE)</f>
        <v>hydro</v>
      </c>
      <c r="K8374" t="b">
        <f t="shared" si="130"/>
        <v>1</v>
      </c>
    </row>
    <row r="8375" spans="1:11">
      <c r="A8375" s="120">
        <v>56699</v>
      </c>
      <c r="B8375" s="121" t="s">
        <v>201</v>
      </c>
      <c r="C8375" s="121" t="s">
        <v>206</v>
      </c>
      <c r="D8375" s="121" t="s">
        <v>128</v>
      </c>
      <c r="E8375" s="121" t="s">
        <v>180</v>
      </c>
      <c r="F8375" s="122">
        <v>516137</v>
      </c>
      <c r="G8375" s="122">
        <v>57980</v>
      </c>
      <c r="H8375" s="120">
        <v>2019</v>
      </c>
      <c r="I8375" t="str">
        <f>IF(J8375="natural gas",VLOOKUP(D8375,'Cross-Page Data'!$I$4:$J$13,2,FALSE),IF(J8375="solar",VLOOKUP('Form 923'!D8375,'Cross-Page Data'!$I$14:$J$117,2,FALSE),J8375))</f>
        <v>wind</v>
      </c>
      <c r="J8375" t="str">
        <f>VLOOKUP(E8375,'Cross-Page Data'!$D$4:$F$48,3,FALSE)</f>
        <v>wind</v>
      </c>
      <c r="K8375" t="b">
        <f t="shared" si="130"/>
        <v>1</v>
      </c>
    </row>
    <row r="8376" spans="1:11">
      <c r="A8376" s="120">
        <v>56700</v>
      </c>
      <c r="B8376" s="121" t="s">
        <v>201</v>
      </c>
      <c r="C8376" s="121" t="s">
        <v>206</v>
      </c>
      <c r="D8376" s="121" t="s">
        <v>128</v>
      </c>
      <c r="E8376" s="121" t="s">
        <v>180</v>
      </c>
      <c r="F8376" s="122">
        <v>855232</v>
      </c>
      <c r="G8376" s="122">
        <v>96072</v>
      </c>
      <c r="H8376" s="120">
        <v>2019</v>
      </c>
      <c r="I8376" t="str">
        <f>IF(J8376="natural gas",VLOOKUP(D8376,'Cross-Page Data'!$I$4:$J$13,2,FALSE),IF(J8376="solar",VLOOKUP('Form 923'!D8376,'Cross-Page Data'!$I$14:$J$117,2,FALSE),J8376))</f>
        <v>wind</v>
      </c>
      <c r="J8376" t="str">
        <f>VLOOKUP(E8376,'Cross-Page Data'!$D$4:$F$48,3,FALSE)</f>
        <v>wind</v>
      </c>
      <c r="K8376" t="b">
        <f t="shared" si="130"/>
        <v>1</v>
      </c>
    </row>
    <row r="8377" spans="1:11">
      <c r="A8377" s="120">
        <v>56701</v>
      </c>
      <c r="B8377" s="121" t="s">
        <v>201</v>
      </c>
      <c r="C8377" s="121" t="s">
        <v>206</v>
      </c>
      <c r="D8377" s="121" t="s">
        <v>79</v>
      </c>
      <c r="E8377" s="121" t="s">
        <v>38</v>
      </c>
      <c r="F8377" s="122">
        <v>205074</v>
      </c>
      <c r="G8377" s="122">
        <v>17797</v>
      </c>
      <c r="H8377" s="120">
        <v>2019</v>
      </c>
      <c r="I8377" t="str">
        <f>IF(J8377="natural gas",VLOOKUP(D8377,'Cross-Page Data'!$I$4:$J$13,2,FALSE),IF(J8377="solar",VLOOKUP('Form 923'!D8377,'Cross-Page Data'!$I$14:$J$117,2,FALSE),J8377))</f>
        <v>natural gas peaker</v>
      </c>
      <c r="J8377" t="str">
        <f>VLOOKUP(E8377,'Cross-Page Data'!$D$4:$F$48,3,FALSE)</f>
        <v>natural gas</v>
      </c>
      <c r="K8377" t="b">
        <f t="shared" si="130"/>
        <v>1</v>
      </c>
    </row>
    <row r="8378" spans="1:11">
      <c r="A8378" s="120">
        <v>56702</v>
      </c>
      <c r="B8378" s="121" t="s">
        <v>201</v>
      </c>
      <c r="C8378" s="121" t="s">
        <v>202</v>
      </c>
      <c r="D8378" s="121" t="s">
        <v>128</v>
      </c>
      <c r="E8378" s="121" t="s">
        <v>180</v>
      </c>
      <c r="F8378" s="122">
        <v>3230776</v>
      </c>
      <c r="G8378" s="122">
        <v>362927</v>
      </c>
      <c r="H8378" s="120">
        <v>2019</v>
      </c>
      <c r="I8378" t="str">
        <f>IF(J8378="natural gas",VLOOKUP(D8378,'Cross-Page Data'!$I$4:$J$13,2,FALSE),IF(J8378="solar",VLOOKUP('Form 923'!D8378,'Cross-Page Data'!$I$14:$J$117,2,FALSE),J8378))</f>
        <v>wind</v>
      </c>
      <c r="J8378" t="str">
        <f>VLOOKUP(E8378,'Cross-Page Data'!$D$4:$F$48,3,FALSE)</f>
        <v>wind</v>
      </c>
      <c r="K8378" t="b">
        <f t="shared" si="130"/>
        <v>1</v>
      </c>
    </row>
    <row r="8379" spans="1:11">
      <c r="A8379" s="120">
        <v>56703</v>
      </c>
      <c r="B8379" s="121" t="s">
        <v>201</v>
      </c>
      <c r="C8379" s="121" t="s">
        <v>206</v>
      </c>
      <c r="D8379" s="121" t="s">
        <v>116</v>
      </c>
      <c r="E8379" s="121" t="s">
        <v>170</v>
      </c>
      <c r="F8379" s="122">
        <v>259902</v>
      </c>
      <c r="G8379" s="122">
        <v>29196</v>
      </c>
      <c r="H8379" s="120">
        <v>2019</v>
      </c>
      <c r="I8379" t="str">
        <f>IF(J8379="natural gas",VLOOKUP(D8379,'Cross-Page Data'!$I$4:$J$13,2,FALSE),IF(J8379="solar",VLOOKUP('Form 923'!D8379,'Cross-Page Data'!$I$14:$J$117,2,FALSE),J8379))</f>
        <v>hydro</v>
      </c>
      <c r="J8379" t="str">
        <f>VLOOKUP(E8379,'Cross-Page Data'!$D$4:$F$48,3,FALSE)</f>
        <v>hydro</v>
      </c>
      <c r="K8379" t="b">
        <f t="shared" si="130"/>
        <v>1</v>
      </c>
    </row>
    <row r="8380" spans="1:11">
      <c r="A8380" s="120">
        <v>56704</v>
      </c>
      <c r="B8380" s="121" t="s">
        <v>201</v>
      </c>
      <c r="C8380" s="121" t="s">
        <v>206</v>
      </c>
      <c r="D8380" s="121" t="s">
        <v>116</v>
      </c>
      <c r="E8380" s="121" t="s">
        <v>170</v>
      </c>
      <c r="F8380" s="122">
        <v>16371</v>
      </c>
      <c r="G8380" s="122">
        <v>1839</v>
      </c>
      <c r="H8380" s="120">
        <v>2019</v>
      </c>
      <c r="I8380" t="str">
        <f>IF(J8380="natural gas",VLOOKUP(D8380,'Cross-Page Data'!$I$4:$J$13,2,FALSE),IF(J8380="solar",VLOOKUP('Form 923'!D8380,'Cross-Page Data'!$I$14:$J$117,2,FALSE),J8380))</f>
        <v>hydro</v>
      </c>
      <c r="J8380" t="str">
        <f>VLOOKUP(E8380,'Cross-Page Data'!$D$4:$F$48,3,FALSE)</f>
        <v>hydro</v>
      </c>
      <c r="K8380" t="b">
        <f t="shared" si="130"/>
        <v>1</v>
      </c>
    </row>
    <row r="8381" spans="1:11">
      <c r="A8381" s="120">
        <v>56705</v>
      </c>
      <c r="B8381" s="121" t="s">
        <v>201</v>
      </c>
      <c r="C8381" s="121" t="s">
        <v>206</v>
      </c>
      <c r="D8381" s="121" t="s">
        <v>116</v>
      </c>
      <c r="E8381" s="121" t="s">
        <v>170</v>
      </c>
      <c r="F8381" s="122">
        <v>19317</v>
      </c>
      <c r="G8381" s="122">
        <v>2170</v>
      </c>
      <c r="H8381" s="120">
        <v>2019</v>
      </c>
      <c r="I8381" t="str">
        <f>IF(J8381="natural gas",VLOOKUP(D8381,'Cross-Page Data'!$I$4:$J$13,2,FALSE),IF(J8381="solar",VLOOKUP('Form 923'!D8381,'Cross-Page Data'!$I$14:$J$117,2,FALSE),J8381))</f>
        <v>hydro</v>
      </c>
      <c r="J8381" t="str">
        <f>VLOOKUP(E8381,'Cross-Page Data'!$D$4:$F$48,3,FALSE)</f>
        <v>hydro</v>
      </c>
      <c r="K8381" t="b">
        <f t="shared" si="130"/>
        <v>1</v>
      </c>
    </row>
    <row r="8382" spans="1:11">
      <c r="A8382" s="120">
        <v>56706</v>
      </c>
      <c r="B8382" s="121" t="s">
        <v>201</v>
      </c>
      <c r="C8382" s="121" t="s">
        <v>206</v>
      </c>
      <c r="D8382" s="121" t="s">
        <v>68</v>
      </c>
      <c r="E8382" s="121" t="s">
        <v>38</v>
      </c>
      <c r="F8382" s="122">
        <v>1155</v>
      </c>
      <c r="G8382" s="122">
        <v>56.224</v>
      </c>
      <c r="H8382" s="120">
        <v>2019</v>
      </c>
      <c r="I8382" t="str">
        <f>IF(J8382="natural gas",VLOOKUP(D8382,'Cross-Page Data'!$I$4:$J$13,2,FALSE),IF(J8382="solar",VLOOKUP('Form 923'!D8382,'Cross-Page Data'!$I$14:$J$117,2,FALSE),J8382))</f>
        <v>natural gas nonpeaker - preexisting retiring</v>
      </c>
      <c r="J8382" t="str">
        <f>VLOOKUP(E8382,'Cross-Page Data'!$D$4:$F$48,3,FALSE)</f>
        <v>natural gas</v>
      </c>
      <c r="K8382" t="b">
        <f t="shared" si="130"/>
        <v>1</v>
      </c>
    </row>
    <row r="8383" spans="1:11">
      <c r="A8383" s="120">
        <v>56706</v>
      </c>
      <c r="B8383" s="121" t="s">
        <v>201</v>
      </c>
      <c r="C8383" s="121" t="s">
        <v>206</v>
      </c>
      <c r="D8383" s="121" t="s">
        <v>68</v>
      </c>
      <c r="E8383" s="121" t="s">
        <v>176</v>
      </c>
      <c r="F8383" s="122">
        <v>1420986</v>
      </c>
      <c r="G8383" s="122">
        <v>71654.776</v>
      </c>
      <c r="H8383" s="120">
        <v>2019</v>
      </c>
      <c r="I8383" t="str">
        <f>IF(J8383="natural gas",VLOOKUP(D8383,'Cross-Page Data'!$I$4:$J$13,2,FALSE),IF(J8383="solar",VLOOKUP('Form 923'!D8383,'Cross-Page Data'!$I$14:$J$117,2,FALSE),J8383))</f>
        <v>biomass</v>
      </c>
      <c r="J8383" t="str">
        <f>VLOOKUP(E8383,'Cross-Page Data'!$D$4:$F$48,3,FALSE)</f>
        <v>biomass</v>
      </c>
      <c r="K8383" t="b">
        <f t="shared" si="130"/>
        <v>1</v>
      </c>
    </row>
    <row r="8384" spans="1:11">
      <c r="A8384" s="120">
        <v>56707</v>
      </c>
      <c r="B8384" s="121" t="s">
        <v>201</v>
      </c>
      <c r="C8384" s="121" t="s">
        <v>206</v>
      </c>
      <c r="D8384" s="121" t="s">
        <v>68</v>
      </c>
      <c r="E8384" s="121" t="s">
        <v>146</v>
      </c>
      <c r="F8384" s="122">
        <v>6617</v>
      </c>
      <c r="G8384" s="122">
        <v>291.722</v>
      </c>
      <c r="H8384" s="120">
        <v>2019</v>
      </c>
      <c r="I8384" t="str">
        <f>IF(J8384="natural gas",VLOOKUP(D8384,'Cross-Page Data'!$I$4:$J$13,2,FALSE),IF(J8384="solar",VLOOKUP('Form 923'!D8384,'Cross-Page Data'!$I$14:$J$117,2,FALSE),J8384))</f>
        <v>other</v>
      </c>
      <c r="J8384" t="str">
        <f>VLOOKUP(E8384,'Cross-Page Data'!$D$4:$F$48,3,FALSE)</f>
        <v>other</v>
      </c>
      <c r="K8384" t="b">
        <f t="shared" si="130"/>
        <v>1</v>
      </c>
    </row>
    <row r="8385" spans="1:11">
      <c r="A8385" s="120">
        <v>56707</v>
      </c>
      <c r="B8385" s="121" t="s">
        <v>201</v>
      </c>
      <c r="C8385" s="121" t="s">
        <v>206</v>
      </c>
      <c r="D8385" s="121" t="s">
        <v>68</v>
      </c>
      <c r="E8385" s="121" t="s">
        <v>176</v>
      </c>
      <c r="F8385" s="122">
        <v>994868</v>
      </c>
      <c r="G8385" s="122">
        <v>46301.278</v>
      </c>
      <c r="H8385" s="120">
        <v>2019</v>
      </c>
      <c r="I8385" t="str">
        <f>IF(J8385="natural gas",VLOOKUP(D8385,'Cross-Page Data'!$I$4:$J$13,2,FALSE),IF(J8385="solar",VLOOKUP('Form 923'!D8385,'Cross-Page Data'!$I$14:$J$117,2,FALSE),J8385))</f>
        <v>biomass</v>
      </c>
      <c r="J8385" t="str">
        <f>VLOOKUP(E8385,'Cross-Page Data'!$D$4:$F$48,3,FALSE)</f>
        <v>biomass</v>
      </c>
      <c r="K8385" t="b">
        <f t="shared" si="130"/>
        <v>1</v>
      </c>
    </row>
    <row r="8386" ht="25.5" spans="1:11">
      <c r="A8386" s="120">
        <v>56708</v>
      </c>
      <c r="B8386" s="121" t="s">
        <v>201</v>
      </c>
      <c r="C8386" s="121" t="s">
        <v>211</v>
      </c>
      <c r="D8386" s="121" t="s">
        <v>68</v>
      </c>
      <c r="E8386" s="121" t="s">
        <v>38</v>
      </c>
      <c r="F8386" s="122">
        <v>11823125</v>
      </c>
      <c r="G8386" s="122">
        <v>948355</v>
      </c>
      <c r="H8386" s="120">
        <v>2019</v>
      </c>
      <c r="I8386" t="str">
        <f>IF(J8386="natural gas",VLOOKUP(D8386,'Cross-Page Data'!$I$4:$J$13,2,FALSE),IF(J8386="solar",VLOOKUP('Form 923'!D8386,'Cross-Page Data'!$I$14:$J$117,2,FALSE),J8386))</f>
        <v>natural gas nonpeaker - preexisting retiring</v>
      </c>
      <c r="J8386" t="str">
        <f>VLOOKUP(E8386,'Cross-Page Data'!$D$4:$F$48,3,FALSE)</f>
        <v>natural gas</v>
      </c>
      <c r="K8386" t="b">
        <f t="shared" si="130"/>
        <v>0</v>
      </c>
    </row>
    <row r="8387" spans="1:11">
      <c r="A8387" s="120">
        <v>56750</v>
      </c>
      <c r="B8387" s="121" t="s">
        <v>201</v>
      </c>
      <c r="C8387" s="121" t="s">
        <v>206</v>
      </c>
      <c r="D8387" s="121" t="s">
        <v>128</v>
      </c>
      <c r="E8387" s="121" t="s">
        <v>180</v>
      </c>
      <c r="F8387" s="122">
        <v>1371780</v>
      </c>
      <c r="G8387" s="122">
        <v>154098</v>
      </c>
      <c r="H8387" s="120">
        <v>2019</v>
      </c>
      <c r="I8387" t="str">
        <f>IF(J8387="natural gas",VLOOKUP(D8387,'Cross-Page Data'!$I$4:$J$13,2,FALSE),IF(J8387="solar",VLOOKUP('Form 923'!D8387,'Cross-Page Data'!$I$14:$J$117,2,FALSE),J8387))</f>
        <v>wind</v>
      </c>
      <c r="J8387" t="str">
        <f>VLOOKUP(E8387,'Cross-Page Data'!$D$4:$F$48,3,FALSE)</f>
        <v>wind</v>
      </c>
      <c r="K8387" t="b">
        <f t="shared" si="130"/>
        <v>1</v>
      </c>
    </row>
    <row r="8388" spans="1:11">
      <c r="A8388" s="120">
        <v>56751</v>
      </c>
      <c r="B8388" s="121" t="s">
        <v>201</v>
      </c>
      <c r="C8388" s="121" t="s">
        <v>206</v>
      </c>
      <c r="D8388" s="121" t="s">
        <v>128</v>
      </c>
      <c r="E8388" s="121" t="s">
        <v>180</v>
      </c>
      <c r="F8388" s="122">
        <v>436661</v>
      </c>
      <c r="G8388" s="122">
        <v>49052</v>
      </c>
      <c r="H8388" s="120">
        <v>2019</v>
      </c>
      <c r="I8388" t="str">
        <f>IF(J8388="natural gas",VLOOKUP(D8388,'Cross-Page Data'!$I$4:$J$13,2,FALSE),IF(J8388="solar",VLOOKUP('Form 923'!D8388,'Cross-Page Data'!$I$14:$J$117,2,FALSE),J8388))</f>
        <v>wind</v>
      </c>
      <c r="J8388" t="str">
        <f>VLOOKUP(E8388,'Cross-Page Data'!$D$4:$F$48,3,FALSE)</f>
        <v>wind</v>
      </c>
      <c r="K8388" t="b">
        <f t="shared" si="130"/>
        <v>1</v>
      </c>
    </row>
    <row r="8389" spans="1:11">
      <c r="A8389" s="120">
        <v>56752</v>
      </c>
      <c r="B8389" s="121" t="s">
        <v>201</v>
      </c>
      <c r="C8389" s="121" t="s">
        <v>206</v>
      </c>
      <c r="D8389" s="121" t="s">
        <v>128</v>
      </c>
      <c r="E8389" s="121" t="s">
        <v>180</v>
      </c>
      <c r="F8389" s="122">
        <v>1411928</v>
      </c>
      <c r="G8389" s="122">
        <v>158608</v>
      </c>
      <c r="H8389" s="120">
        <v>2019</v>
      </c>
      <c r="I8389" t="str">
        <f>IF(J8389="natural gas",VLOOKUP(D8389,'Cross-Page Data'!$I$4:$J$13,2,FALSE),IF(J8389="solar",VLOOKUP('Form 923'!D8389,'Cross-Page Data'!$I$14:$J$117,2,FALSE),J8389))</f>
        <v>wind</v>
      </c>
      <c r="J8389" t="str">
        <f>VLOOKUP(E8389,'Cross-Page Data'!$D$4:$F$48,3,FALSE)</f>
        <v>wind</v>
      </c>
      <c r="K8389" t="b">
        <f t="shared" si="130"/>
        <v>1</v>
      </c>
    </row>
    <row r="8390" spans="1:11">
      <c r="A8390" s="120">
        <v>56753</v>
      </c>
      <c r="B8390" s="121" t="s">
        <v>201</v>
      </c>
      <c r="C8390" s="121" t="s">
        <v>206</v>
      </c>
      <c r="D8390" s="121" t="s">
        <v>128</v>
      </c>
      <c r="E8390" s="121" t="s">
        <v>180</v>
      </c>
      <c r="F8390" s="122">
        <v>1770482</v>
      </c>
      <c r="G8390" s="122">
        <v>198886</v>
      </c>
      <c r="H8390" s="120">
        <v>2019</v>
      </c>
      <c r="I8390" t="str">
        <f>IF(J8390="natural gas",VLOOKUP(D8390,'Cross-Page Data'!$I$4:$J$13,2,FALSE),IF(J8390="solar",VLOOKUP('Form 923'!D8390,'Cross-Page Data'!$I$14:$J$117,2,FALSE),J8390))</f>
        <v>wind</v>
      </c>
      <c r="J8390" t="str">
        <f>VLOOKUP(E8390,'Cross-Page Data'!$D$4:$F$48,3,FALSE)</f>
        <v>wind</v>
      </c>
      <c r="K8390" t="b">
        <f t="shared" si="130"/>
        <v>1</v>
      </c>
    </row>
    <row r="8391" spans="1:11">
      <c r="A8391" s="120">
        <v>56754</v>
      </c>
      <c r="B8391" s="121" t="s">
        <v>201</v>
      </c>
      <c r="C8391" s="121" t="s">
        <v>206</v>
      </c>
      <c r="D8391" s="121" t="s">
        <v>128</v>
      </c>
      <c r="E8391" s="121" t="s">
        <v>180</v>
      </c>
      <c r="F8391" s="122">
        <v>3586314</v>
      </c>
      <c r="G8391" s="122">
        <v>402866</v>
      </c>
      <c r="H8391" s="120">
        <v>2019</v>
      </c>
      <c r="I8391" t="str">
        <f>IF(J8391="natural gas",VLOOKUP(D8391,'Cross-Page Data'!$I$4:$J$13,2,FALSE),IF(J8391="solar",VLOOKUP('Form 923'!D8391,'Cross-Page Data'!$I$14:$J$117,2,FALSE),J8391))</f>
        <v>wind</v>
      </c>
      <c r="J8391" t="str">
        <f>VLOOKUP(E8391,'Cross-Page Data'!$D$4:$F$48,3,FALSE)</f>
        <v>wind</v>
      </c>
      <c r="K8391" t="b">
        <f t="shared" ref="K8391:K8454" si="131">IF(AND($N$6=FALSE,OR(C8391="Commercial NAICS Cogen",C8391="Industrial NAICS Cogen",C8391="NAICS-22 Cogen")),FALSE,IF(AND($N$7=FALSE,OR(C8391="Commercial NAICS Cogen",C8391="Commercial NAICS Non-Cogen",C8391="industrial NAICS Cogen",C8391="industrial NAICS non-cogen")),FALSE,TRUE))</f>
        <v>1</v>
      </c>
    </row>
    <row r="8392" spans="1:11">
      <c r="A8392" s="120">
        <v>56763</v>
      </c>
      <c r="B8392" s="121" t="s">
        <v>201</v>
      </c>
      <c r="C8392" s="121" t="s">
        <v>206</v>
      </c>
      <c r="D8392" s="121" t="s">
        <v>128</v>
      </c>
      <c r="E8392" s="121" t="s">
        <v>180</v>
      </c>
      <c r="F8392" s="122">
        <v>19918465</v>
      </c>
      <c r="G8392" s="122">
        <v>2237527</v>
      </c>
      <c r="H8392" s="120">
        <v>2019</v>
      </c>
      <c r="I8392" t="str">
        <f>IF(J8392="natural gas",VLOOKUP(D8392,'Cross-Page Data'!$I$4:$J$13,2,FALSE),IF(J8392="solar",VLOOKUP('Form 923'!D8392,'Cross-Page Data'!$I$14:$J$117,2,FALSE),J8392))</f>
        <v>wind</v>
      </c>
      <c r="J8392" t="str">
        <f>VLOOKUP(E8392,'Cross-Page Data'!$D$4:$F$48,3,FALSE)</f>
        <v>wind</v>
      </c>
      <c r="K8392" t="b">
        <f t="shared" si="131"/>
        <v>1</v>
      </c>
    </row>
    <row r="8393" spans="1:11">
      <c r="A8393" s="120">
        <v>56764</v>
      </c>
      <c r="B8393" s="121" t="s">
        <v>201</v>
      </c>
      <c r="C8393" s="121" t="s">
        <v>206</v>
      </c>
      <c r="D8393" s="121" t="s">
        <v>128</v>
      </c>
      <c r="E8393" s="121" t="s">
        <v>180</v>
      </c>
      <c r="F8393" s="122">
        <v>483263</v>
      </c>
      <c r="G8393" s="122">
        <v>54287</v>
      </c>
      <c r="H8393" s="120">
        <v>2019</v>
      </c>
      <c r="I8393" t="str">
        <f>IF(J8393="natural gas",VLOOKUP(D8393,'Cross-Page Data'!$I$4:$J$13,2,FALSE),IF(J8393="solar",VLOOKUP('Form 923'!D8393,'Cross-Page Data'!$I$14:$J$117,2,FALSE),J8393))</f>
        <v>wind</v>
      </c>
      <c r="J8393" t="str">
        <f>VLOOKUP(E8393,'Cross-Page Data'!$D$4:$F$48,3,FALSE)</f>
        <v>wind</v>
      </c>
      <c r="K8393" t="b">
        <f t="shared" si="131"/>
        <v>1</v>
      </c>
    </row>
    <row r="8394" spans="1:11">
      <c r="A8394" s="120">
        <v>56765</v>
      </c>
      <c r="B8394" s="121" t="s">
        <v>201</v>
      </c>
      <c r="C8394" s="121" t="s">
        <v>206</v>
      </c>
      <c r="D8394" s="121" t="s">
        <v>128</v>
      </c>
      <c r="E8394" s="121" t="s">
        <v>180</v>
      </c>
      <c r="F8394" s="122">
        <v>3414396</v>
      </c>
      <c r="G8394" s="122">
        <v>383554</v>
      </c>
      <c r="H8394" s="120">
        <v>2019</v>
      </c>
      <c r="I8394" t="str">
        <f>IF(J8394="natural gas",VLOOKUP(D8394,'Cross-Page Data'!$I$4:$J$13,2,FALSE),IF(J8394="solar",VLOOKUP('Form 923'!D8394,'Cross-Page Data'!$I$14:$J$117,2,FALSE),J8394))</f>
        <v>wind</v>
      </c>
      <c r="J8394" t="str">
        <f>VLOOKUP(E8394,'Cross-Page Data'!$D$4:$F$48,3,FALSE)</f>
        <v>wind</v>
      </c>
      <c r="K8394" t="b">
        <f t="shared" si="131"/>
        <v>1</v>
      </c>
    </row>
    <row r="8395" spans="1:11">
      <c r="A8395" s="120">
        <v>56767</v>
      </c>
      <c r="B8395" s="121" t="s">
        <v>201</v>
      </c>
      <c r="C8395" s="121" t="s">
        <v>206</v>
      </c>
      <c r="D8395" s="121" t="s">
        <v>128</v>
      </c>
      <c r="E8395" s="121" t="s">
        <v>180</v>
      </c>
      <c r="F8395" s="122">
        <v>2647401</v>
      </c>
      <c r="G8395" s="122">
        <v>297394</v>
      </c>
      <c r="H8395" s="120">
        <v>2019</v>
      </c>
      <c r="I8395" t="str">
        <f>IF(J8395="natural gas",VLOOKUP(D8395,'Cross-Page Data'!$I$4:$J$13,2,FALSE),IF(J8395="solar",VLOOKUP('Form 923'!D8395,'Cross-Page Data'!$I$14:$J$117,2,FALSE),J8395))</f>
        <v>wind</v>
      </c>
      <c r="J8395" t="str">
        <f>VLOOKUP(E8395,'Cross-Page Data'!$D$4:$F$48,3,FALSE)</f>
        <v>wind</v>
      </c>
      <c r="K8395" t="b">
        <f t="shared" si="131"/>
        <v>1</v>
      </c>
    </row>
    <row r="8396" spans="1:11">
      <c r="A8396" s="120">
        <v>56768</v>
      </c>
      <c r="B8396" s="121" t="s">
        <v>201</v>
      </c>
      <c r="C8396" s="121" t="s">
        <v>206</v>
      </c>
      <c r="D8396" s="121" t="s">
        <v>101</v>
      </c>
      <c r="E8396" s="121" t="s">
        <v>92</v>
      </c>
      <c r="F8396" s="122">
        <v>79798</v>
      </c>
      <c r="G8396" s="122">
        <v>8964</v>
      </c>
      <c r="H8396" s="120">
        <v>2019</v>
      </c>
      <c r="I8396" t="str">
        <f>IF(J8396="natural gas",VLOOKUP(D8396,'Cross-Page Data'!$I$4:$J$13,2,FALSE),IF(J8396="solar",VLOOKUP('Form 923'!D8396,'Cross-Page Data'!$I$14:$J$117,2,FALSE),J8396))</f>
        <v>solar pv</v>
      </c>
      <c r="J8396" t="str">
        <f>VLOOKUP(E8396,'Cross-Page Data'!$D$4:$F$48,3,FALSE)</f>
        <v>solar</v>
      </c>
      <c r="K8396" t="b">
        <f t="shared" si="131"/>
        <v>1</v>
      </c>
    </row>
    <row r="8397" spans="1:11">
      <c r="A8397" s="120">
        <v>56770</v>
      </c>
      <c r="B8397" s="121" t="s">
        <v>201</v>
      </c>
      <c r="C8397" s="121" t="s">
        <v>206</v>
      </c>
      <c r="D8397" s="121" t="s">
        <v>128</v>
      </c>
      <c r="E8397" s="121" t="s">
        <v>180</v>
      </c>
      <c r="F8397" s="122">
        <v>1778628</v>
      </c>
      <c r="G8397" s="122">
        <v>199801</v>
      </c>
      <c r="H8397" s="120">
        <v>2019</v>
      </c>
      <c r="I8397" t="str">
        <f>IF(J8397="natural gas",VLOOKUP(D8397,'Cross-Page Data'!$I$4:$J$13,2,FALSE),IF(J8397="solar",VLOOKUP('Form 923'!D8397,'Cross-Page Data'!$I$14:$J$117,2,FALSE),J8397))</f>
        <v>wind</v>
      </c>
      <c r="J8397" t="str">
        <f>VLOOKUP(E8397,'Cross-Page Data'!$D$4:$F$48,3,FALSE)</f>
        <v>wind</v>
      </c>
      <c r="K8397" t="b">
        <f t="shared" si="131"/>
        <v>1</v>
      </c>
    </row>
    <row r="8398" spans="1:11">
      <c r="A8398" s="120">
        <v>56771</v>
      </c>
      <c r="B8398" s="121" t="s">
        <v>201</v>
      </c>
      <c r="C8398" s="121" t="s">
        <v>206</v>
      </c>
      <c r="D8398" s="121" t="s">
        <v>128</v>
      </c>
      <c r="E8398" s="121" t="s">
        <v>180</v>
      </c>
      <c r="F8398" s="122">
        <v>506798</v>
      </c>
      <c r="G8398" s="122">
        <v>56931</v>
      </c>
      <c r="H8398" s="120">
        <v>2019</v>
      </c>
      <c r="I8398" t="str">
        <f>IF(J8398="natural gas",VLOOKUP(D8398,'Cross-Page Data'!$I$4:$J$13,2,FALSE),IF(J8398="solar",VLOOKUP('Form 923'!D8398,'Cross-Page Data'!$I$14:$J$117,2,FALSE),J8398))</f>
        <v>wind</v>
      </c>
      <c r="J8398" t="str">
        <f>VLOOKUP(E8398,'Cross-Page Data'!$D$4:$F$48,3,FALSE)</f>
        <v>wind</v>
      </c>
      <c r="K8398" t="b">
        <f t="shared" si="131"/>
        <v>1</v>
      </c>
    </row>
    <row r="8399" spans="1:11">
      <c r="A8399" s="120">
        <v>56773</v>
      </c>
      <c r="B8399" s="121" t="s">
        <v>201</v>
      </c>
      <c r="C8399" s="121" t="s">
        <v>206</v>
      </c>
      <c r="D8399" s="121" t="s">
        <v>128</v>
      </c>
      <c r="E8399" s="121" t="s">
        <v>180</v>
      </c>
      <c r="F8399" s="122">
        <v>4562052</v>
      </c>
      <c r="G8399" s="122">
        <v>512475</v>
      </c>
      <c r="H8399" s="120">
        <v>2019</v>
      </c>
      <c r="I8399" t="str">
        <f>IF(J8399="natural gas",VLOOKUP(D8399,'Cross-Page Data'!$I$4:$J$13,2,FALSE),IF(J8399="solar",VLOOKUP('Form 923'!D8399,'Cross-Page Data'!$I$14:$J$117,2,FALSE),J8399))</f>
        <v>wind</v>
      </c>
      <c r="J8399" t="str">
        <f>VLOOKUP(E8399,'Cross-Page Data'!$D$4:$F$48,3,FALSE)</f>
        <v>wind</v>
      </c>
      <c r="K8399" t="b">
        <f t="shared" si="131"/>
        <v>1</v>
      </c>
    </row>
    <row r="8400" spans="1:11">
      <c r="A8400" s="120">
        <v>56774</v>
      </c>
      <c r="B8400" s="121" t="s">
        <v>201</v>
      </c>
      <c r="C8400" s="121" t="s">
        <v>206</v>
      </c>
      <c r="D8400" s="121" t="s">
        <v>128</v>
      </c>
      <c r="E8400" s="121" t="s">
        <v>180</v>
      </c>
      <c r="F8400" s="122">
        <v>3919347</v>
      </c>
      <c r="G8400" s="122">
        <v>440277</v>
      </c>
      <c r="H8400" s="120">
        <v>2019</v>
      </c>
      <c r="I8400" t="str">
        <f>IF(J8400="natural gas",VLOOKUP(D8400,'Cross-Page Data'!$I$4:$J$13,2,FALSE),IF(J8400="solar",VLOOKUP('Form 923'!D8400,'Cross-Page Data'!$I$14:$J$117,2,FALSE),J8400))</f>
        <v>wind</v>
      </c>
      <c r="J8400" t="str">
        <f>VLOOKUP(E8400,'Cross-Page Data'!$D$4:$F$48,3,FALSE)</f>
        <v>wind</v>
      </c>
      <c r="K8400" t="b">
        <f t="shared" si="131"/>
        <v>1</v>
      </c>
    </row>
    <row r="8401" spans="1:11">
      <c r="A8401" s="120">
        <v>56775</v>
      </c>
      <c r="B8401" s="121" t="s">
        <v>201</v>
      </c>
      <c r="C8401" s="121" t="s">
        <v>206</v>
      </c>
      <c r="D8401" s="121" t="s">
        <v>128</v>
      </c>
      <c r="E8401" s="121" t="s">
        <v>180</v>
      </c>
      <c r="F8401" s="122">
        <v>2681949</v>
      </c>
      <c r="G8401" s="122">
        <v>301275</v>
      </c>
      <c r="H8401" s="120">
        <v>2019</v>
      </c>
      <c r="I8401" t="str">
        <f>IF(J8401="natural gas",VLOOKUP(D8401,'Cross-Page Data'!$I$4:$J$13,2,FALSE),IF(J8401="solar",VLOOKUP('Form 923'!D8401,'Cross-Page Data'!$I$14:$J$117,2,FALSE),J8401))</f>
        <v>wind</v>
      </c>
      <c r="J8401" t="str">
        <f>VLOOKUP(E8401,'Cross-Page Data'!$D$4:$F$48,3,FALSE)</f>
        <v>wind</v>
      </c>
      <c r="K8401" t="b">
        <f t="shared" si="131"/>
        <v>1</v>
      </c>
    </row>
    <row r="8402" spans="1:11">
      <c r="A8402" s="120">
        <v>56776</v>
      </c>
      <c r="B8402" s="121" t="s">
        <v>201</v>
      </c>
      <c r="C8402" s="121" t="s">
        <v>206</v>
      </c>
      <c r="D8402" s="121" t="s">
        <v>128</v>
      </c>
      <c r="E8402" s="121" t="s">
        <v>180</v>
      </c>
      <c r="F8402" s="122">
        <v>4530645</v>
      </c>
      <c r="G8402" s="122">
        <v>508947</v>
      </c>
      <c r="H8402" s="120">
        <v>2019</v>
      </c>
      <c r="I8402" t="str">
        <f>IF(J8402="natural gas",VLOOKUP(D8402,'Cross-Page Data'!$I$4:$J$13,2,FALSE),IF(J8402="solar",VLOOKUP('Form 923'!D8402,'Cross-Page Data'!$I$14:$J$117,2,FALSE),J8402))</f>
        <v>wind</v>
      </c>
      <c r="J8402" t="str">
        <f>VLOOKUP(E8402,'Cross-Page Data'!$D$4:$F$48,3,FALSE)</f>
        <v>wind</v>
      </c>
      <c r="K8402" t="b">
        <f t="shared" si="131"/>
        <v>1</v>
      </c>
    </row>
    <row r="8403" spans="1:11">
      <c r="A8403" s="120">
        <v>56777</v>
      </c>
      <c r="B8403" s="121" t="s">
        <v>201</v>
      </c>
      <c r="C8403" s="121" t="s">
        <v>206</v>
      </c>
      <c r="D8403" s="121" t="s">
        <v>128</v>
      </c>
      <c r="E8403" s="121" t="s">
        <v>180</v>
      </c>
      <c r="F8403" s="122">
        <v>13545657</v>
      </c>
      <c r="G8403" s="122">
        <v>1521642</v>
      </c>
      <c r="H8403" s="120">
        <v>2019</v>
      </c>
      <c r="I8403" t="str">
        <f>IF(J8403="natural gas",VLOOKUP(D8403,'Cross-Page Data'!$I$4:$J$13,2,FALSE),IF(J8403="solar",VLOOKUP('Form 923'!D8403,'Cross-Page Data'!$I$14:$J$117,2,FALSE),J8403))</f>
        <v>wind</v>
      </c>
      <c r="J8403" t="str">
        <f>VLOOKUP(E8403,'Cross-Page Data'!$D$4:$F$48,3,FALSE)</f>
        <v>wind</v>
      </c>
      <c r="K8403" t="b">
        <f t="shared" si="131"/>
        <v>1</v>
      </c>
    </row>
    <row r="8404" spans="1:11">
      <c r="A8404" s="120">
        <v>56779</v>
      </c>
      <c r="B8404" s="121" t="s">
        <v>201</v>
      </c>
      <c r="C8404" s="121" t="s">
        <v>206</v>
      </c>
      <c r="D8404" s="121" t="s">
        <v>128</v>
      </c>
      <c r="E8404" s="121" t="s">
        <v>180</v>
      </c>
      <c r="F8404" s="122">
        <v>2242475</v>
      </c>
      <c r="G8404" s="122">
        <v>251907</v>
      </c>
      <c r="H8404" s="120">
        <v>2019</v>
      </c>
      <c r="I8404" t="str">
        <f>IF(J8404="natural gas",VLOOKUP(D8404,'Cross-Page Data'!$I$4:$J$13,2,FALSE),IF(J8404="solar",VLOOKUP('Form 923'!D8404,'Cross-Page Data'!$I$14:$J$117,2,FALSE),J8404))</f>
        <v>wind</v>
      </c>
      <c r="J8404" t="str">
        <f>VLOOKUP(E8404,'Cross-Page Data'!$D$4:$F$48,3,FALSE)</f>
        <v>wind</v>
      </c>
      <c r="K8404" t="b">
        <f t="shared" si="131"/>
        <v>1</v>
      </c>
    </row>
    <row r="8405" spans="1:11">
      <c r="A8405" s="120">
        <v>56781</v>
      </c>
      <c r="B8405" s="121" t="s">
        <v>205</v>
      </c>
      <c r="C8405" s="121" t="s">
        <v>209</v>
      </c>
      <c r="D8405" s="121" t="s">
        <v>68</v>
      </c>
      <c r="E8405" s="121" t="s">
        <v>176</v>
      </c>
      <c r="F8405" s="122">
        <v>271096</v>
      </c>
      <c r="G8405" s="122">
        <v>54935.883</v>
      </c>
      <c r="H8405" s="120">
        <v>2019</v>
      </c>
      <c r="I8405" t="str">
        <f>IF(J8405="natural gas",VLOOKUP(D8405,'Cross-Page Data'!$I$4:$J$13,2,FALSE),IF(J8405="solar",VLOOKUP('Form 923'!D8405,'Cross-Page Data'!$I$14:$J$117,2,FALSE),J8405))</f>
        <v>biomass</v>
      </c>
      <c r="J8405" t="str">
        <f>VLOOKUP(E8405,'Cross-Page Data'!$D$4:$F$48,3,FALSE)</f>
        <v>biomass</v>
      </c>
      <c r="K8405" t="b">
        <f t="shared" si="131"/>
        <v>0</v>
      </c>
    </row>
    <row r="8406" spans="1:11">
      <c r="A8406" s="120">
        <v>56782</v>
      </c>
      <c r="B8406" s="121" t="s">
        <v>201</v>
      </c>
      <c r="C8406" s="121" t="s">
        <v>202</v>
      </c>
      <c r="D8406" s="121" t="s">
        <v>128</v>
      </c>
      <c r="E8406" s="121" t="s">
        <v>180</v>
      </c>
      <c r="F8406" s="122">
        <v>845226</v>
      </c>
      <c r="G8406" s="122">
        <v>94948</v>
      </c>
      <c r="H8406" s="120">
        <v>2019</v>
      </c>
      <c r="I8406" t="str">
        <f>IF(J8406="natural gas",VLOOKUP(D8406,'Cross-Page Data'!$I$4:$J$13,2,FALSE),IF(J8406="solar",VLOOKUP('Form 923'!D8406,'Cross-Page Data'!$I$14:$J$117,2,FALSE),J8406))</f>
        <v>wind</v>
      </c>
      <c r="J8406" t="str">
        <f>VLOOKUP(E8406,'Cross-Page Data'!$D$4:$F$48,3,FALSE)</f>
        <v>wind</v>
      </c>
      <c r="K8406" t="b">
        <f t="shared" si="131"/>
        <v>1</v>
      </c>
    </row>
    <row r="8407" spans="1:11">
      <c r="A8407" s="120">
        <v>56783</v>
      </c>
      <c r="B8407" s="121" t="s">
        <v>201</v>
      </c>
      <c r="C8407" s="121" t="s">
        <v>206</v>
      </c>
      <c r="D8407" s="121" t="s">
        <v>128</v>
      </c>
      <c r="E8407" s="121" t="s">
        <v>180</v>
      </c>
      <c r="F8407" s="122">
        <v>2323002</v>
      </c>
      <c r="G8407" s="122">
        <v>260953</v>
      </c>
      <c r="H8407" s="120">
        <v>2019</v>
      </c>
      <c r="I8407" t="str">
        <f>IF(J8407="natural gas",VLOOKUP(D8407,'Cross-Page Data'!$I$4:$J$13,2,FALSE),IF(J8407="solar",VLOOKUP('Form 923'!D8407,'Cross-Page Data'!$I$14:$J$117,2,FALSE),J8407))</f>
        <v>wind</v>
      </c>
      <c r="J8407" t="str">
        <f>VLOOKUP(E8407,'Cross-Page Data'!$D$4:$F$48,3,FALSE)</f>
        <v>wind</v>
      </c>
      <c r="K8407" t="b">
        <f t="shared" si="131"/>
        <v>1</v>
      </c>
    </row>
    <row r="8408" spans="1:11">
      <c r="A8408" s="120">
        <v>56784</v>
      </c>
      <c r="B8408" s="121" t="s">
        <v>201</v>
      </c>
      <c r="C8408" s="121" t="s">
        <v>206</v>
      </c>
      <c r="D8408" s="121" t="s">
        <v>128</v>
      </c>
      <c r="E8408" s="121" t="s">
        <v>180</v>
      </c>
      <c r="F8408" s="122">
        <v>4877762</v>
      </c>
      <c r="G8408" s="122">
        <v>547940</v>
      </c>
      <c r="H8408" s="120">
        <v>2019</v>
      </c>
      <c r="I8408" t="str">
        <f>IF(J8408="natural gas",VLOOKUP(D8408,'Cross-Page Data'!$I$4:$J$13,2,FALSE),IF(J8408="solar",VLOOKUP('Form 923'!D8408,'Cross-Page Data'!$I$14:$J$117,2,FALSE),J8408))</f>
        <v>wind</v>
      </c>
      <c r="J8408" t="str">
        <f>VLOOKUP(E8408,'Cross-Page Data'!$D$4:$F$48,3,FALSE)</f>
        <v>wind</v>
      </c>
      <c r="K8408" t="b">
        <f t="shared" si="131"/>
        <v>1</v>
      </c>
    </row>
    <row r="8409" ht="25.5" spans="1:11">
      <c r="A8409" s="120">
        <v>56785</v>
      </c>
      <c r="B8409" s="121" t="s">
        <v>205</v>
      </c>
      <c r="C8409" s="121" t="s">
        <v>210</v>
      </c>
      <c r="D8409" s="121" t="s">
        <v>68</v>
      </c>
      <c r="E8409" s="121" t="s">
        <v>54</v>
      </c>
      <c r="F8409" s="122">
        <v>20258</v>
      </c>
      <c r="G8409" s="122">
        <v>3869.472</v>
      </c>
      <c r="H8409" s="120">
        <v>2019</v>
      </c>
      <c r="I8409" t="str">
        <f>IF(J8409="natural gas",VLOOKUP(D8409,'Cross-Page Data'!$I$4:$J$13,2,FALSE),IF(J8409="solar",VLOOKUP('Form 923'!D8409,'Cross-Page Data'!$I$14:$J$117,2,FALSE),J8409))</f>
        <v>hard coal</v>
      </c>
      <c r="J8409" t="str">
        <f>VLOOKUP(E8409,'Cross-Page Data'!$D$4:$F$48,3,FALSE)</f>
        <v>hard coal</v>
      </c>
      <c r="K8409" t="b">
        <f t="shared" si="131"/>
        <v>0</v>
      </c>
    </row>
    <row r="8410" ht="25.5" spans="1:11">
      <c r="A8410" s="120">
        <v>56785</v>
      </c>
      <c r="B8410" s="121" t="s">
        <v>205</v>
      </c>
      <c r="C8410" s="121" t="s">
        <v>210</v>
      </c>
      <c r="D8410" s="121" t="s">
        <v>68</v>
      </c>
      <c r="E8410" s="121" t="s">
        <v>70</v>
      </c>
      <c r="F8410" s="122">
        <v>49</v>
      </c>
      <c r="G8410" s="122">
        <v>9.464</v>
      </c>
      <c r="H8410" s="120">
        <v>2019</v>
      </c>
      <c r="I8410" t="str">
        <f>IF(J8410="natural gas",VLOOKUP(D8410,'Cross-Page Data'!$I$4:$J$13,2,FALSE),IF(J8410="solar",VLOOKUP('Form 923'!D8410,'Cross-Page Data'!$I$14:$J$117,2,FALSE),J8410))</f>
        <v>heavy or residual fuel oil</v>
      </c>
      <c r="J8410" t="str">
        <f>VLOOKUP(E8410,'Cross-Page Data'!$D$4:$F$48,3,FALSE)</f>
        <v>heavy or residual fuel oil</v>
      </c>
      <c r="K8410" t="b">
        <f t="shared" si="131"/>
        <v>0</v>
      </c>
    </row>
    <row r="8411" ht="25.5" spans="1:11">
      <c r="A8411" s="120">
        <v>56785</v>
      </c>
      <c r="B8411" s="121" t="s">
        <v>205</v>
      </c>
      <c r="C8411" s="121" t="s">
        <v>210</v>
      </c>
      <c r="D8411" s="121" t="s">
        <v>68</v>
      </c>
      <c r="E8411" s="121" t="s">
        <v>38</v>
      </c>
      <c r="F8411" s="122">
        <v>86982</v>
      </c>
      <c r="G8411" s="122">
        <v>16690.064</v>
      </c>
      <c r="H8411" s="120">
        <v>2019</v>
      </c>
      <c r="I8411" t="str">
        <f>IF(J8411="natural gas",VLOOKUP(D8411,'Cross-Page Data'!$I$4:$J$13,2,FALSE),IF(J8411="solar",VLOOKUP('Form 923'!D8411,'Cross-Page Data'!$I$14:$J$117,2,FALSE),J8411))</f>
        <v>natural gas nonpeaker - preexisting retiring</v>
      </c>
      <c r="J8411" t="str">
        <f>VLOOKUP(E8411,'Cross-Page Data'!$D$4:$F$48,3,FALSE)</f>
        <v>natural gas</v>
      </c>
      <c r="K8411" t="b">
        <f t="shared" si="131"/>
        <v>0</v>
      </c>
    </row>
    <row r="8412" ht="25.5" spans="1:11">
      <c r="A8412" s="120">
        <v>56785</v>
      </c>
      <c r="B8412" s="121" t="s">
        <v>205</v>
      </c>
      <c r="C8412" s="121" t="s">
        <v>210</v>
      </c>
      <c r="D8412" s="121" t="s">
        <v>68</v>
      </c>
      <c r="E8412" s="121" t="s">
        <v>176</v>
      </c>
      <c r="F8412" s="122">
        <v>0</v>
      </c>
      <c r="G8412" s="122">
        <v>0</v>
      </c>
      <c r="H8412" s="120">
        <v>2019</v>
      </c>
      <c r="I8412" t="str">
        <f>IF(J8412="natural gas",VLOOKUP(D8412,'Cross-Page Data'!$I$4:$J$13,2,FALSE),IF(J8412="solar",VLOOKUP('Form 923'!D8412,'Cross-Page Data'!$I$14:$J$117,2,FALSE),J8412))</f>
        <v>biomass</v>
      </c>
      <c r="J8412" t="str">
        <f>VLOOKUP(E8412,'Cross-Page Data'!$D$4:$F$48,3,FALSE)</f>
        <v>biomass</v>
      </c>
      <c r="K8412" t="b">
        <f t="shared" si="131"/>
        <v>0</v>
      </c>
    </row>
    <row r="8413" spans="1:11">
      <c r="A8413" s="120">
        <v>56786</v>
      </c>
      <c r="B8413" s="121" t="s">
        <v>205</v>
      </c>
      <c r="C8413" s="121" t="s">
        <v>202</v>
      </c>
      <c r="D8413" s="121" t="s">
        <v>68</v>
      </c>
      <c r="E8413" s="121" t="s">
        <v>95</v>
      </c>
      <c r="F8413" s="122">
        <v>504641</v>
      </c>
      <c r="G8413" s="122">
        <v>62120.121</v>
      </c>
      <c r="H8413" s="120">
        <v>2019</v>
      </c>
      <c r="I8413" t="str">
        <f>IF(J8413="natural gas",VLOOKUP(D8413,'Cross-Page Data'!$I$4:$J$13,2,FALSE),IF(J8413="solar",VLOOKUP('Form 923'!D8413,'Cross-Page Data'!$I$14:$J$117,2,FALSE),J8413))</f>
        <v>lignite</v>
      </c>
      <c r="J8413" t="str">
        <f>VLOOKUP(E8413,'Cross-Page Data'!$D$4:$F$48,3,FALSE)</f>
        <v>lignite</v>
      </c>
      <c r="K8413" t="b">
        <f t="shared" si="131"/>
        <v>1</v>
      </c>
    </row>
    <row r="8414" spans="1:11">
      <c r="A8414" s="120">
        <v>56786</v>
      </c>
      <c r="B8414" s="121" t="s">
        <v>205</v>
      </c>
      <c r="C8414" s="121" t="s">
        <v>202</v>
      </c>
      <c r="D8414" s="121" t="s">
        <v>68</v>
      </c>
      <c r="E8414" s="121" t="s">
        <v>38</v>
      </c>
      <c r="F8414" s="122">
        <v>557393</v>
      </c>
      <c r="G8414" s="122">
        <v>68689.192</v>
      </c>
      <c r="H8414" s="120">
        <v>2019</v>
      </c>
      <c r="I8414" t="str">
        <f>IF(J8414="natural gas",VLOOKUP(D8414,'Cross-Page Data'!$I$4:$J$13,2,FALSE),IF(J8414="solar",VLOOKUP('Form 923'!D8414,'Cross-Page Data'!$I$14:$J$117,2,FALSE),J8414))</f>
        <v>natural gas nonpeaker - preexisting retiring</v>
      </c>
      <c r="J8414" t="str">
        <f>VLOOKUP(E8414,'Cross-Page Data'!$D$4:$F$48,3,FALSE)</f>
        <v>natural gas</v>
      </c>
      <c r="K8414" t="b">
        <f t="shared" si="131"/>
        <v>1</v>
      </c>
    </row>
    <row r="8415" spans="1:11">
      <c r="A8415" s="120">
        <v>56786</v>
      </c>
      <c r="B8415" s="121" t="s">
        <v>205</v>
      </c>
      <c r="C8415" s="121" t="s">
        <v>202</v>
      </c>
      <c r="D8415" s="121" t="s">
        <v>68</v>
      </c>
      <c r="E8415" s="121" t="s">
        <v>146</v>
      </c>
      <c r="F8415" s="122">
        <v>288</v>
      </c>
      <c r="G8415" s="122">
        <v>35.661</v>
      </c>
      <c r="H8415" s="120">
        <v>2019</v>
      </c>
      <c r="I8415" t="str">
        <f>IF(J8415="natural gas",VLOOKUP(D8415,'Cross-Page Data'!$I$4:$J$13,2,FALSE),IF(J8415="solar",VLOOKUP('Form 923'!D8415,'Cross-Page Data'!$I$14:$J$117,2,FALSE),J8415))</f>
        <v>other</v>
      </c>
      <c r="J8415" t="str">
        <f>VLOOKUP(E8415,'Cross-Page Data'!$D$4:$F$48,3,FALSE)</f>
        <v>other</v>
      </c>
      <c r="K8415" t="b">
        <f t="shared" si="131"/>
        <v>1</v>
      </c>
    </row>
    <row r="8416" spans="1:11">
      <c r="A8416" s="120">
        <v>56786</v>
      </c>
      <c r="B8416" s="121" t="s">
        <v>205</v>
      </c>
      <c r="C8416" s="121" t="s">
        <v>202</v>
      </c>
      <c r="D8416" s="121" t="s">
        <v>68</v>
      </c>
      <c r="E8416" s="121" t="s">
        <v>150</v>
      </c>
      <c r="F8416" s="122">
        <v>409178</v>
      </c>
      <c r="G8416" s="122">
        <v>50490.026</v>
      </c>
      <c r="H8416" s="120">
        <v>2019</v>
      </c>
      <c r="I8416" t="str">
        <f>IF(J8416="natural gas",VLOOKUP(D8416,'Cross-Page Data'!$I$4:$J$13,2,FALSE),IF(J8416="solar",VLOOKUP('Form 923'!D8416,'Cross-Page Data'!$I$14:$J$117,2,FALSE),J8416))</f>
        <v>hard coal</v>
      </c>
      <c r="J8416" t="str">
        <f>VLOOKUP(E8416,'Cross-Page Data'!$D$4:$F$48,3,FALSE)</f>
        <v>hard coal</v>
      </c>
      <c r="K8416" t="b">
        <f t="shared" si="131"/>
        <v>1</v>
      </c>
    </row>
    <row r="8417" spans="1:11">
      <c r="A8417" s="120">
        <v>56787</v>
      </c>
      <c r="B8417" s="121" t="s">
        <v>205</v>
      </c>
      <c r="C8417" s="121" t="s">
        <v>209</v>
      </c>
      <c r="D8417" s="121" t="s">
        <v>73</v>
      </c>
      <c r="E8417" s="121" t="s">
        <v>38</v>
      </c>
      <c r="F8417" s="122">
        <v>2746948</v>
      </c>
      <c r="G8417" s="122">
        <v>615406.68</v>
      </c>
      <c r="H8417" s="120">
        <v>2019</v>
      </c>
      <c r="I8417" t="str">
        <f>IF(J8417="natural gas",VLOOKUP(D8417,'Cross-Page Data'!$I$4:$J$13,2,FALSE),IF(J8417="solar",VLOOKUP('Form 923'!D8417,'Cross-Page Data'!$I$14:$J$117,2,FALSE),J8417))</f>
        <v>natural gas peaker</v>
      </c>
      <c r="J8417" t="str">
        <f>VLOOKUP(E8417,'Cross-Page Data'!$D$4:$F$48,3,FALSE)</f>
        <v>natural gas</v>
      </c>
      <c r="K8417" t="b">
        <f t="shared" si="131"/>
        <v>0</v>
      </c>
    </row>
    <row r="8418" spans="1:11">
      <c r="A8418" s="120">
        <v>56789</v>
      </c>
      <c r="B8418" s="121" t="s">
        <v>201</v>
      </c>
      <c r="C8418" s="121" t="s">
        <v>206</v>
      </c>
      <c r="D8418" s="121" t="s">
        <v>128</v>
      </c>
      <c r="E8418" s="121" t="s">
        <v>180</v>
      </c>
      <c r="F8418" s="122">
        <v>1744178</v>
      </c>
      <c r="G8418" s="122">
        <v>195931</v>
      </c>
      <c r="H8418" s="120">
        <v>2019</v>
      </c>
      <c r="I8418" t="str">
        <f>IF(J8418="natural gas",VLOOKUP(D8418,'Cross-Page Data'!$I$4:$J$13,2,FALSE),IF(J8418="solar",VLOOKUP('Form 923'!D8418,'Cross-Page Data'!$I$14:$J$117,2,FALSE),J8418))</f>
        <v>wind</v>
      </c>
      <c r="J8418" t="str">
        <f>VLOOKUP(E8418,'Cross-Page Data'!$D$4:$F$48,3,FALSE)</f>
        <v>wind</v>
      </c>
      <c r="K8418" t="b">
        <f t="shared" si="131"/>
        <v>1</v>
      </c>
    </row>
    <row r="8419" spans="1:11">
      <c r="A8419" s="120">
        <v>56790</v>
      </c>
      <c r="B8419" s="121" t="s">
        <v>201</v>
      </c>
      <c r="C8419" s="121" t="s">
        <v>206</v>
      </c>
      <c r="D8419" s="121" t="s">
        <v>128</v>
      </c>
      <c r="E8419" s="121" t="s">
        <v>180</v>
      </c>
      <c r="F8419" s="122">
        <v>1716776</v>
      </c>
      <c r="G8419" s="122">
        <v>192853</v>
      </c>
      <c r="H8419" s="120">
        <v>2019</v>
      </c>
      <c r="I8419" t="str">
        <f>IF(J8419="natural gas",VLOOKUP(D8419,'Cross-Page Data'!$I$4:$J$13,2,FALSE),IF(J8419="solar",VLOOKUP('Form 923'!D8419,'Cross-Page Data'!$I$14:$J$117,2,FALSE),J8419))</f>
        <v>wind</v>
      </c>
      <c r="J8419" t="str">
        <f>VLOOKUP(E8419,'Cross-Page Data'!$D$4:$F$48,3,FALSE)</f>
        <v>wind</v>
      </c>
      <c r="K8419" t="b">
        <f t="shared" si="131"/>
        <v>1</v>
      </c>
    </row>
    <row r="8420" spans="1:11">
      <c r="A8420" s="120">
        <v>56791</v>
      </c>
      <c r="B8420" s="121" t="s">
        <v>201</v>
      </c>
      <c r="C8420" s="121" t="s">
        <v>206</v>
      </c>
      <c r="D8420" s="121" t="s">
        <v>128</v>
      </c>
      <c r="E8420" s="121" t="s">
        <v>180</v>
      </c>
      <c r="F8420" s="122">
        <v>1308265</v>
      </c>
      <c r="G8420" s="122">
        <v>146963</v>
      </c>
      <c r="H8420" s="120">
        <v>2019</v>
      </c>
      <c r="I8420" t="str">
        <f>IF(J8420="natural gas",VLOOKUP(D8420,'Cross-Page Data'!$I$4:$J$13,2,FALSE),IF(J8420="solar",VLOOKUP('Form 923'!D8420,'Cross-Page Data'!$I$14:$J$117,2,FALSE),J8420))</f>
        <v>wind</v>
      </c>
      <c r="J8420" t="str">
        <f>VLOOKUP(E8420,'Cross-Page Data'!$D$4:$F$48,3,FALSE)</f>
        <v>wind</v>
      </c>
      <c r="K8420" t="b">
        <f t="shared" si="131"/>
        <v>1</v>
      </c>
    </row>
    <row r="8421" spans="1:11">
      <c r="A8421" s="120">
        <v>56792</v>
      </c>
      <c r="B8421" s="121" t="s">
        <v>201</v>
      </c>
      <c r="C8421" s="121" t="s">
        <v>206</v>
      </c>
      <c r="D8421" s="121" t="s">
        <v>128</v>
      </c>
      <c r="E8421" s="121" t="s">
        <v>180</v>
      </c>
      <c r="F8421" s="122">
        <v>1255511</v>
      </c>
      <c r="G8421" s="122">
        <v>141037</v>
      </c>
      <c r="H8421" s="120">
        <v>2019</v>
      </c>
      <c r="I8421" t="str">
        <f>IF(J8421="natural gas",VLOOKUP(D8421,'Cross-Page Data'!$I$4:$J$13,2,FALSE),IF(J8421="solar",VLOOKUP('Form 923'!D8421,'Cross-Page Data'!$I$14:$J$117,2,FALSE),J8421))</f>
        <v>wind</v>
      </c>
      <c r="J8421" t="str">
        <f>VLOOKUP(E8421,'Cross-Page Data'!$D$4:$F$48,3,FALSE)</f>
        <v>wind</v>
      </c>
      <c r="K8421" t="b">
        <f t="shared" si="131"/>
        <v>1</v>
      </c>
    </row>
    <row r="8422" spans="1:11">
      <c r="A8422" s="120">
        <v>56793</v>
      </c>
      <c r="B8422" s="121" t="s">
        <v>201</v>
      </c>
      <c r="C8422" s="121" t="s">
        <v>206</v>
      </c>
      <c r="D8422" s="121" t="s">
        <v>128</v>
      </c>
      <c r="E8422" s="121" t="s">
        <v>180</v>
      </c>
      <c r="F8422" s="122">
        <v>2490361</v>
      </c>
      <c r="G8422" s="122">
        <v>279753</v>
      </c>
      <c r="H8422" s="120">
        <v>2019</v>
      </c>
      <c r="I8422" t="str">
        <f>IF(J8422="natural gas",VLOOKUP(D8422,'Cross-Page Data'!$I$4:$J$13,2,FALSE),IF(J8422="solar",VLOOKUP('Form 923'!D8422,'Cross-Page Data'!$I$14:$J$117,2,FALSE),J8422))</f>
        <v>wind</v>
      </c>
      <c r="J8422" t="str">
        <f>VLOOKUP(E8422,'Cross-Page Data'!$D$4:$F$48,3,FALSE)</f>
        <v>wind</v>
      </c>
      <c r="K8422" t="b">
        <f t="shared" si="131"/>
        <v>1</v>
      </c>
    </row>
    <row r="8423" spans="1:11">
      <c r="A8423" s="120">
        <v>56794</v>
      </c>
      <c r="B8423" s="121" t="s">
        <v>201</v>
      </c>
      <c r="C8423" s="121" t="s">
        <v>206</v>
      </c>
      <c r="D8423" s="121" t="s">
        <v>128</v>
      </c>
      <c r="E8423" s="121" t="s">
        <v>180</v>
      </c>
      <c r="F8423" s="122">
        <v>1334695</v>
      </c>
      <c r="G8423" s="122">
        <v>149932</v>
      </c>
      <c r="H8423" s="120">
        <v>2019</v>
      </c>
      <c r="I8423" t="str">
        <f>IF(J8423="natural gas",VLOOKUP(D8423,'Cross-Page Data'!$I$4:$J$13,2,FALSE),IF(J8423="solar",VLOOKUP('Form 923'!D8423,'Cross-Page Data'!$I$14:$J$117,2,FALSE),J8423))</f>
        <v>wind</v>
      </c>
      <c r="J8423" t="str">
        <f>VLOOKUP(E8423,'Cross-Page Data'!$D$4:$F$48,3,FALSE)</f>
        <v>wind</v>
      </c>
      <c r="K8423" t="b">
        <f t="shared" si="131"/>
        <v>1</v>
      </c>
    </row>
    <row r="8424" spans="1:11">
      <c r="A8424" s="120">
        <v>56795</v>
      </c>
      <c r="B8424" s="121" t="s">
        <v>201</v>
      </c>
      <c r="C8424" s="121" t="s">
        <v>206</v>
      </c>
      <c r="D8424" s="121" t="s">
        <v>128</v>
      </c>
      <c r="E8424" s="121" t="s">
        <v>180</v>
      </c>
      <c r="F8424" s="122">
        <v>4403088</v>
      </c>
      <c r="G8424" s="122">
        <v>494618</v>
      </c>
      <c r="H8424" s="120">
        <v>2019</v>
      </c>
      <c r="I8424" t="str">
        <f>IF(J8424="natural gas",VLOOKUP(D8424,'Cross-Page Data'!$I$4:$J$13,2,FALSE),IF(J8424="solar",VLOOKUP('Form 923'!D8424,'Cross-Page Data'!$I$14:$J$117,2,FALSE),J8424))</f>
        <v>wind</v>
      </c>
      <c r="J8424" t="str">
        <f>VLOOKUP(E8424,'Cross-Page Data'!$D$4:$F$48,3,FALSE)</f>
        <v>wind</v>
      </c>
      <c r="K8424" t="b">
        <f t="shared" si="131"/>
        <v>1</v>
      </c>
    </row>
    <row r="8425" spans="1:11">
      <c r="A8425" s="120">
        <v>56796</v>
      </c>
      <c r="B8425" s="121" t="s">
        <v>201</v>
      </c>
      <c r="C8425" s="121" t="s">
        <v>206</v>
      </c>
      <c r="D8425" s="121" t="s">
        <v>128</v>
      </c>
      <c r="E8425" s="121" t="s">
        <v>180</v>
      </c>
      <c r="F8425" s="122">
        <v>914468</v>
      </c>
      <c r="G8425" s="122">
        <v>102726</v>
      </c>
      <c r="H8425" s="120">
        <v>2019</v>
      </c>
      <c r="I8425" t="str">
        <f>IF(J8425="natural gas",VLOOKUP(D8425,'Cross-Page Data'!$I$4:$J$13,2,FALSE),IF(J8425="solar",VLOOKUP('Form 923'!D8425,'Cross-Page Data'!$I$14:$J$117,2,FALSE),J8425))</f>
        <v>wind</v>
      </c>
      <c r="J8425" t="str">
        <f>VLOOKUP(E8425,'Cross-Page Data'!$D$4:$F$48,3,FALSE)</f>
        <v>wind</v>
      </c>
      <c r="K8425" t="b">
        <f t="shared" si="131"/>
        <v>1</v>
      </c>
    </row>
    <row r="8426" spans="1:11">
      <c r="A8426" s="120">
        <v>56797</v>
      </c>
      <c r="B8426" s="121" t="s">
        <v>201</v>
      </c>
      <c r="C8426" s="121" t="s">
        <v>206</v>
      </c>
      <c r="D8426" s="121" t="s">
        <v>128</v>
      </c>
      <c r="E8426" s="121" t="s">
        <v>180</v>
      </c>
      <c r="F8426" s="122">
        <v>7348772</v>
      </c>
      <c r="G8426" s="122">
        <v>825519</v>
      </c>
      <c r="H8426" s="120">
        <v>2019</v>
      </c>
      <c r="I8426" t="str">
        <f>IF(J8426="natural gas",VLOOKUP(D8426,'Cross-Page Data'!$I$4:$J$13,2,FALSE),IF(J8426="solar",VLOOKUP('Form 923'!D8426,'Cross-Page Data'!$I$14:$J$117,2,FALSE),J8426))</f>
        <v>wind</v>
      </c>
      <c r="J8426" t="str">
        <f>VLOOKUP(E8426,'Cross-Page Data'!$D$4:$F$48,3,FALSE)</f>
        <v>wind</v>
      </c>
      <c r="K8426" t="b">
        <f t="shared" si="131"/>
        <v>1</v>
      </c>
    </row>
    <row r="8427" spans="1:11">
      <c r="A8427" s="120">
        <v>56798</v>
      </c>
      <c r="B8427" s="121" t="s">
        <v>201</v>
      </c>
      <c r="C8427" s="121" t="s">
        <v>206</v>
      </c>
      <c r="D8427" s="121" t="s">
        <v>39</v>
      </c>
      <c r="E8427" s="121" t="s">
        <v>70</v>
      </c>
      <c r="F8427" s="122">
        <v>0</v>
      </c>
      <c r="G8427" s="122">
        <v>461.213</v>
      </c>
      <c r="H8427" s="120">
        <v>2019</v>
      </c>
      <c r="I8427" t="str">
        <f>IF(J8427="natural gas",VLOOKUP(D8427,'Cross-Page Data'!$I$4:$J$13,2,FALSE),IF(J8427="solar",VLOOKUP('Form 923'!D8427,'Cross-Page Data'!$I$14:$J$117,2,FALSE),J8427))</f>
        <v>heavy or residual fuel oil</v>
      </c>
      <c r="J8427" t="str">
        <f>VLOOKUP(E8427,'Cross-Page Data'!$D$4:$F$48,3,FALSE)</f>
        <v>heavy or residual fuel oil</v>
      </c>
      <c r="K8427" t="b">
        <f t="shared" si="131"/>
        <v>1</v>
      </c>
    </row>
    <row r="8428" spans="1:11">
      <c r="A8428" s="120">
        <v>56798</v>
      </c>
      <c r="B8428" s="121" t="s">
        <v>201</v>
      </c>
      <c r="C8428" s="121" t="s">
        <v>206</v>
      </c>
      <c r="D8428" s="121" t="s">
        <v>39</v>
      </c>
      <c r="E8428" s="121" t="s">
        <v>38</v>
      </c>
      <c r="F8428" s="122">
        <v>517823</v>
      </c>
      <c r="G8428" s="122">
        <v>819300.79</v>
      </c>
      <c r="H8428" s="120">
        <v>2019</v>
      </c>
      <c r="I8428" t="str">
        <f>IF(J8428="natural gas",VLOOKUP(D8428,'Cross-Page Data'!$I$4:$J$13,2,FALSE),IF(J8428="solar",VLOOKUP('Form 923'!D8428,'Cross-Page Data'!$I$14:$J$117,2,FALSE),J8428))</f>
        <v>natural gas nonpeaker - preexisting nonretiring</v>
      </c>
      <c r="J8428" t="str">
        <f>VLOOKUP(E8428,'Cross-Page Data'!$D$4:$F$48,3,FALSE)</f>
        <v>natural gas</v>
      </c>
      <c r="K8428" t="b">
        <f t="shared" si="131"/>
        <v>1</v>
      </c>
    </row>
    <row r="8429" spans="1:11">
      <c r="A8429" s="120">
        <v>56798</v>
      </c>
      <c r="B8429" s="121" t="s">
        <v>201</v>
      </c>
      <c r="C8429" s="121" t="s">
        <v>206</v>
      </c>
      <c r="D8429" s="121" t="s">
        <v>61</v>
      </c>
      <c r="E8429" s="121" t="s">
        <v>70</v>
      </c>
      <c r="F8429" s="122">
        <v>9627</v>
      </c>
      <c r="G8429" s="122">
        <v>853.439</v>
      </c>
      <c r="H8429" s="120">
        <v>2019</v>
      </c>
      <c r="I8429" t="str">
        <f>IF(J8429="natural gas",VLOOKUP(D8429,'Cross-Page Data'!$I$4:$J$13,2,FALSE),IF(J8429="solar",VLOOKUP('Form 923'!D8429,'Cross-Page Data'!$I$14:$J$117,2,FALSE),J8429))</f>
        <v>heavy or residual fuel oil</v>
      </c>
      <c r="J8429" t="str">
        <f>VLOOKUP(E8429,'Cross-Page Data'!$D$4:$F$48,3,FALSE)</f>
        <v>heavy or residual fuel oil</v>
      </c>
      <c r="K8429" t="b">
        <f t="shared" si="131"/>
        <v>1</v>
      </c>
    </row>
    <row r="8430" spans="1:11">
      <c r="A8430" s="120">
        <v>56798</v>
      </c>
      <c r="B8430" s="121" t="s">
        <v>201</v>
      </c>
      <c r="C8430" s="121" t="s">
        <v>206</v>
      </c>
      <c r="D8430" s="121" t="s">
        <v>61</v>
      </c>
      <c r="E8430" s="121" t="s">
        <v>38</v>
      </c>
      <c r="F8430" s="122">
        <v>14870862</v>
      </c>
      <c r="G8430" s="122">
        <v>1294824.6</v>
      </c>
      <c r="H8430" s="120">
        <v>2019</v>
      </c>
      <c r="I8430" t="str">
        <f>IF(J8430="natural gas",VLOOKUP(D8430,'Cross-Page Data'!$I$4:$J$13,2,FALSE),IF(J8430="solar",VLOOKUP('Form 923'!D8430,'Cross-Page Data'!$I$14:$J$117,2,FALSE),J8430))</f>
        <v>natural gas nonpeaker - preexisting nonretiring</v>
      </c>
      <c r="J8430" t="str">
        <f>VLOOKUP(E8430,'Cross-Page Data'!$D$4:$F$48,3,FALSE)</f>
        <v>natural gas</v>
      </c>
      <c r="K8430" t="b">
        <f t="shared" si="131"/>
        <v>1</v>
      </c>
    </row>
    <row r="8431" spans="1:11">
      <c r="A8431" s="120">
        <v>56799</v>
      </c>
      <c r="B8431" s="121" t="s">
        <v>201</v>
      </c>
      <c r="C8431" s="121" t="s">
        <v>202</v>
      </c>
      <c r="D8431" s="121" t="s">
        <v>73</v>
      </c>
      <c r="E8431" s="121" t="s">
        <v>70</v>
      </c>
      <c r="F8431" s="122">
        <v>8821</v>
      </c>
      <c r="G8431" s="122">
        <v>808.441</v>
      </c>
      <c r="H8431" s="120">
        <v>2019</v>
      </c>
      <c r="I8431" t="str">
        <f>IF(J8431="natural gas",VLOOKUP(D8431,'Cross-Page Data'!$I$4:$J$13,2,FALSE),IF(J8431="solar",VLOOKUP('Form 923'!D8431,'Cross-Page Data'!$I$14:$J$117,2,FALSE),J8431))</f>
        <v>heavy or residual fuel oil</v>
      </c>
      <c r="J8431" t="str">
        <f>VLOOKUP(E8431,'Cross-Page Data'!$D$4:$F$48,3,FALSE)</f>
        <v>heavy or residual fuel oil</v>
      </c>
      <c r="K8431" t="b">
        <f t="shared" si="131"/>
        <v>1</v>
      </c>
    </row>
    <row r="8432" spans="1:11">
      <c r="A8432" s="120">
        <v>56799</v>
      </c>
      <c r="B8432" s="121" t="s">
        <v>201</v>
      </c>
      <c r="C8432" s="121" t="s">
        <v>202</v>
      </c>
      <c r="D8432" s="121" t="s">
        <v>73</v>
      </c>
      <c r="E8432" s="121" t="s">
        <v>38</v>
      </c>
      <c r="F8432" s="122">
        <v>4968424</v>
      </c>
      <c r="G8432" s="122">
        <v>455431.56</v>
      </c>
      <c r="H8432" s="120">
        <v>2019</v>
      </c>
      <c r="I8432" t="str">
        <f>IF(J8432="natural gas",VLOOKUP(D8432,'Cross-Page Data'!$I$4:$J$13,2,FALSE),IF(J8432="solar",VLOOKUP('Form 923'!D8432,'Cross-Page Data'!$I$14:$J$117,2,FALSE),J8432))</f>
        <v>natural gas peaker</v>
      </c>
      <c r="J8432" t="str">
        <f>VLOOKUP(E8432,'Cross-Page Data'!$D$4:$F$48,3,FALSE)</f>
        <v>natural gas</v>
      </c>
      <c r="K8432" t="b">
        <f t="shared" si="131"/>
        <v>1</v>
      </c>
    </row>
    <row r="8433" spans="1:11">
      <c r="A8433" s="120">
        <v>56800</v>
      </c>
      <c r="B8433" s="121" t="s">
        <v>201</v>
      </c>
      <c r="C8433" s="121" t="s">
        <v>202</v>
      </c>
      <c r="D8433" s="121" t="s">
        <v>128</v>
      </c>
      <c r="E8433" s="121" t="s">
        <v>180</v>
      </c>
      <c r="F8433" s="122">
        <v>35634</v>
      </c>
      <c r="G8433" s="122">
        <v>4003</v>
      </c>
      <c r="H8433" s="120">
        <v>2019</v>
      </c>
      <c r="I8433" t="str">
        <f>IF(J8433="natural gas",VLOOKUP(D8433,'Cross-Page Data'!$I$4:$J$13,2,FALSE),IF(J8433="solar",VLOOKUP('Form 923'!D8433,'Cross-Page Data'!$I$14:$J$117,2,FALSE),J8433))</f>
        <v>wind</v>
      </c>
      <c r="J8433" t="str">
        <f>VLOOKUP(E8433,'Cross-Page Data'!$D$4:$F$48,3,FALSE)</f>
        <v>wind</v>
      </c>
      <c r="K8433" t="b">
        <f t="shared" si="131"/>
        <v>1</v>
      </c>
    </row>
    <row r="8434" spans="1:11">
      <c r="A8434" s="120">
        <v>56803</v>
      </c>
      <c r="B8434" s="121" t="s">
        <v>201</v>
      </c>
      <c r="C8434" s="121" t="s">
        <v>206</v>
      </c>
      <c r="D8434" s="121" t="s">
        <v>73</v>
      </c>
      <c r="E8434" s="121" t="s">
        <v>38</v>
      </c>
      <c r="F8434" s="122">
        <v>5921715</v>
      </c>
      <c r="G8434" s="122">
        <v>632832</v>
      </c>
      <c r="H8434" s="120">
        <v>2019</v>
      </c>
      <c r="I8434" t="str">
        <f>IF(J8434="natural gas",VLOOKUP(D8434,'Cross-Page Data'!$I$4:$J$13,2,FALSE),IF(J8434="solar",VLOOKUP('Form 923'!D8434,'Cross-Page Data'!$I$14:$J$117,2,FALSE),J8434))</f>
        <v>natural gas peaker</v>
      </c>
      <c r="J8434" t="str">
        <f>VLOOKUP(E8434,'Cross-Page Data'!$D$4:$F$48,3,FALSE)</f>
        <v>natural gas</v>
      </c>
      <c r="K8434" t="b">
        <f t="shared" si="131"/>
        <v>1</v>
      </c>
    </row>
    <row r="8435" spans="1:11">
      <c r="A8435" s="120">
        <v>56804</v>
      </c>
      <c r="B8435" s="121" t="s">
        <v>201</v>
      </c>
      <c r="C8435" s="121" t="s">
        <v>206</v>
      </c>
      <c r="D8435" s="121" t="s">
        <v>128</v>
      </c>
      <c r="E8435" s="121" t="s">
        <v>180</v>
      </c>
      <c r="F8435" s="122">
        <v>3591930</v>
      </c>
      <c r="G8435" s="122">
        <v>403497</v>
      </c>
      <c r="H8435" s="120">
        <v>2019</v>
      </c>
      <c r="I8435" t="str">
        <f>IF(J8435="natural gas",VLOOKUP(D8435,'Cross-Page Data'!$I$4:$J$13,2,FALSE),IF(J8435="solar",VLOOKUP('Form 923'!D8435,'Cross-Page Data'!$I$14:$J$117,2,FALSE),J8435))</f>
        <v>wind</v>
      </c>
      <c r="J8435" t="str">
        <f>VLOOKUP(E8435,'Cross-Page Data'!$D$4:$F$48,3,FALSE)</f>
        <v>wind</v>
      </c>
      <c r="K8435" t="b">
        <f t="shared" si="131"/>
        <v>1</v>
      </c>
    </row>
    <row r="8436" spans="1:11">
      <c r="A8436" s="120">
        <v>56805</v>
      </c>
      <c r="B8436" s="121" t="s">
        <v>201</v>
      </c>
      <c r="C8436" s="121" t="s">
        <v>206</v>
      </c>
      <c r="D8436" s="121" t="s">
        <v>128</v>
      </c>
      <c r="E8436" s="121" t="s">
        <v>180</v>
      </c>
      <c r="F8436" s="122">
        <v>2156855</v>
      </c>
      <c r="G8436" s="122">
        <v>242289</v>
      </c>
      <c r="H8436" s="120">
        <v>2019</v>
      </c>
      <c r="I8436" t="str">
        <f>IF(J8436="natural gas",VLOOKUP(D8436,'Cross-Page Data'!$I$4:$J$13,2,FALSE),IF(J8436="solar",VLOOKUP('Form 923'!D8436,'Cross-Page Data'!$I$14:$J$117,2,FALSE),J8436))</f>
        <v>wind</v>
      </c>
      <c r="J8436" t="str">
        <f>VLOOKUP(E8436,'Cross-Page Data'!$D$4:$F$48,3,FALSE)</f>
        <v>wind</v>
      </c>
      <c r="K8436" t="b">
        <f t="shared" si="131"/>
        <v>1</v>
      </c>
    </row>
    <row r="8437" spans="1:11">
      <c r="A8437" s="120">
        <v>56806</v>
      </c>
      <c r="B8437" s="121" t="s">
        <v>201</v>
      </c>
      <c r="C8437" s="121" t="s">
        <v>206</v>
      </c>
      <c r="D8437" s="121" t="s">
        <v>39</v>
      </c>
      <c r="E8437" s="121" t="s">
        <v>38</v>
      </c>
      <c r="F8437" s="122">
        <v>0</v>
      </c>
      <c r="G8437" s="122">
        <v>206454</v>
      </c>
      <c r="H8437" s="120">
        <v>2019</v>
      </c>
      <c r="I8437" t="str">
        <f>IF(J8437="natural gas",VLOOKUP(D8437,'Cross-Page Data'!$I$4:$J$13,2,FALSE),IF(J8437="solar",VLOOKUP('Form 923'!D8437,'Cross-Page Data'!$I$14:$J$117,2,FALSE),J8437))</f>
        <v>natural gas nonpeaker - preexisting nonretiring</v>
      </c>
      <c r="J8437" t="str">
        <f>VLOOKUP(E8437,'Cross-Page Data'!$D$4:$F$48,3,FALSE)</f>
        <v>natural gas</v>
      </c>
      <c r="K8437" t="b">
        <f t="shared" si="131"/>
        <v>1</v>
      </c>
    </row>
    <row r="8438" spans="1:11">
      <c r="A8438" s="120">
        <v>56806</v>
      </c>
      <c r="B8438" s="121" t="s">
        <v>201</v>
      </c>
      <c r="C8438" s="121" t="s">
        <v>206</v>
      </c>
      <c r="D8438" s="121" t="s">
        <v>61</v>
      </c>
      <c r="E8438" s="121" t="s">
        <v>38</v>
      </c>
      <c r="F8438" s="122">
        <v>4875388</v>
      </c>
      <c r="G8438" s="122">
        <v>412178</v>
      </c>
      <c r="H8438" s="120">
        <v>2019</v>
      </c>
      <c r="I8438" t="str">
        <f>IF(J8438="natural gas",VLOOKUP(D8438,'Cross-Page Data'!$I$4:$J$13,2,FALSE),IF(J8438="solar",VLOOKUP('Form 923'!D8438,'Cross-Page Data'!$I$14:$J$117,2,FALSE),J8438))</f>
        <v>natural gas nonpeaker - preexisting nonretiring</v>
      </c>
      <c r="J8438" t="str">
        <f>VLOOKUP(E8438,'Cross-Page Data'!$D$4:$F$48,3,FALSE)</f>
        <v>natural gas</v>
      </c>
      <c r="K8438" t="b">
        <f t="shared" si="131"/>
        <v>1</v>
      </c>
    </row>
    <row r="8439" spans="1:11">
      <c r="A8439" s="120">
        <v>56807</v>
      </c>
      <c r="B8439" s="121" t="s">
        <v>201</v>
      </c>
      <c r="C8439" s="121" t="s">
        <v>202</v>
      </c>
      <c r="D8439" s="121" t="s">
        <v>39</v>
      </c>
      <c r="E8439" s="121" t="s">
        <v>70</v>
      </c>
      <c r="F8439" s="122">
        <v>0</v>
      </c>
      <c r="G8439" s="122">
        <v>0</v>
      </c>
      <c r="H8439" s="120">
        <v>2019</v>
      </c>
      <c r="I8439" t="str">
        <f>IF(J8439="natural gas",VLOOKUP(D8439,'Cross-Page Data'!$I$4:$J$13,2,FALSE),IF(J8439="solar",VLOOKUP('Form 923'!D8439,'Cross-Page Data'!$I$14:$J$117,2,FALSE),J8439))</f>
        <v>heavy or residual fuel oil</v>
      </c>
      <c r="J8439" t="str">
        <f>VLOOKUP(E8439,'Cross-Page Data'!$D$4:$F$48,3,FALSE)</f>
        <v>heavy or residual fuel oil</v>
      </c>
      <c r="K8439" t="b">
        <f t="shared" si="131"/>
        <v>1</v>
      </c>
    </row>
    <row r="8440" spans="1:11">
      <c r="A8440" s="120">
        <v>56807</v>
      </c>
      <c r="B8440" s="121" t="s">
        <v>201</v>
      </c>
      <c r="C8440" s="121" t="s">
        <v>202</v>
      </c>
      <c r="D8440" s="121" t="s">
        <v>39</v>
      </c>
      <c r="E8440" s="121" t="s">
        <v>38</v>
      </c>
      <c r="F8440" s="122">
        <v>0</v>
      </c>
      <c r="G8440" s="122">
        <v>0</v>
      </c>
      <c r="H8440" s="120">
        <v>2019</v>
      </c>
      <c r="I8440" t="str">
        <f>IF(J8440="natural gas",VLOOKUP(D8440,'Cross-Page Data'!$I$4:$J$13,2,FALSE),IF(J8440="solar",VLOOKUP('Form 923'!D8440,'Cross-Page Data'!$I$14:$J$117,2,FALSE),J8440))</f>
        <v>natural gas nonpeaker - preexisting nonretiring</v>
      </c>
      <c r="J8440" t="str">
        <f>VLOOKUP(E8440,'Cross-Page Data'!$D$4:$F$48,3,FALSE)</f>
        <v>natural gas</v>
      </c>
      <c r="K8440" t="b">
        <f t="shared" si="131"/>
        <v>1</v>
      </c>
    </row>
    <row r="8441" spans="1:11">
      <c r="A8441" s="120">
        <v>56807</v>
      </c>
      <c r="B8441" s="121" t="s">
        <v>201</v>
      </c>
      <c r="C8441" s="121" t="s">
        <v>202</v>
      </c>
      <c r="D8441" s="121" t="s">
        <v>61</v>
      </c>
      <c r="E8441" s="121" t="s">
        <v>70</v>
      </c>
      <c r="F8441" s="122">
        <v>33986</v>
      </c>
      <c r="G8441" s="122">
        <v>4505.226</v>
      </c>
      <c r="H8441" s="120">
        <v>2019</v>
      </c>
      <c r="I8441" t="str">
        <f>IF(J8441="natural gas",VLOOKUP(D8441,'Cross-Page Data'!$I$4:$J$13,2,FALSE),IF(J8441="solar",VLOOKUP('Form 923'!D8441,'Cross-Page Data'!$I$14:$J$117,2,FALSE),J8441))</f>
        <v>heavy or residual fuel oil</v>
      </c>
      <c r="J8441" t="str">
        <f>VLOOKUP(E8441,'Cross-Page Data'!$D$4:$F$48,3,FALSE)</f>
        <v>heavy or residual fuel oil</v>
      </c>
      <c r="K8441" t="b">
        <f t="shared" si="131"/>
        <v>1</v>
      </c>
    </row>
    <row r="8442" spans="1:11">
      <c r="A8442" s="120">
        <v>56807</v>
      </c>
      <c r="B8442" s="121" t="s">
        <v>201</v>
      </c>
      <c r="C8442" s="121" t="s">
        <v>202</v>
      </c>
      <c r="D8442" s="121" t="s">
        <v>61</v>
      </c>
      <c r="E8442" s="121" t="s">
        <v>38</v>
      </c>
      <c r="F8442" s="122">
        <v>25514611</v>
      </c>
      <c r="G8442" s="122">
        <v>3553934.8</v>
      </c>
      <c r="H8442" s="120">
        <v>2019</v>
      </c>
      <c r="I8442" t="str">
        <f>IF(J8442="natural gas",VLOOKUP(D8442,'Cross-Page Data'!$I$4:$J$13,2,FALSE),IF(J8442="solar",VLOOKUP('Form 923'!D8442,'Cross-Page Data'!$I$14:$J$117,2,FALSE),J8442))</f>
        <v>natural gas nonpeaker - preexisting nonretiring</v>
      </c>
      <c r="J8442" t="str">
        <f>VLOOKUP(E8442,'Cross-Page Data'!$D$4:$F$48,3,FALSE)</f>
        <v>natural gas</v>
      </c>
      <c r="K8442" t="b">
        <f t="shared" si="131"/>
        <v>1</v>
      </c>
    </row>
    <row r="8443" spans="1:11">
      <c r="A8443" s="120">
        <v>56808</v>
      </c>
      <c r="B8443" s="121" t="s">
        <v>201</v>
      </c>
      <c r="C8443" s="121" t="s">
        <v>202</v>
      </c>
      <c r="D8443" s="121" t="s">
        <v>68</v>
      </c>
      <c r="E8443" s="121" t="s">
        <v>54</v>
      </c>
      <c r="F8443" s="122">
        <v>11545139</v>
      </c>
      <c r="G8443" s="122">
        <v>982824.13</v>
      </c>
      <c r="H8443" s="120">
        <v>2019</v>
      </c>
      <c r="I8443" t="str">
        <f>IF(J8443="natural gas",VLOOKUP(D8443,'Cross-Page Data'!$I$4:$J$13,2,FALSE),IF(J8443="solar",VLOOKUP('Form 923'!D8443,'Cross-Page Data'!$I$14:$J$117,2,FALSE),J8443))</f>
        <v>hard coal</v>
      </c>
      <c r="J8443" t="str">
        <f>VLOOKUP(E8443,'Cross-Page Data'!$D$4:$F$48,3,FALSE)</f>
        <v>hard coal</v>
      </c>
      <c r="K8443" t="b">
        <f t="shared" si="131"/>
        <v>1</v>
      </c>
    </row>
    <row r="8444" spans="1:11">
      <c r="A8444" s="120">
        <v>56808</v>
      </c>
      <c r="B8444" s="121" t="s">
        <v>201</v>
      </c>
      <c r="C8444" s="121" t="s">
        <v>202</v>
      </c>
      <c r="D8444" s="121" t="s">
        <v>68</v>
      </c>
      <c r="E8444" s="121" t="s">
        <v>70</v>
      </c>
      <c r="F8444" s="122">
        <v>123221</v>
      </c>
      <c r="G8444" s="122">
        <v>10222.803</v>
      </c>
      <c r="H8444" s="120">
        <v>2019</v>
      </c>
      <c r="I8444" t="str">
        <f>IF(J8444="natural gas",VLOOKUP(D8444,'Cross-Page Data'!$I$4:$J$13,2,FALSE),IF(J8444="solar",VLOOKUP('Form 923'!D8444,'Cross-Page Data'!$I$14:$J$117,2,FALSE),J8444))</f>
        <v>heavy or residual fuel oil</v>
      </c>
      <c r="J8444" t="str">
        <f>VLOOKUP(E8444,'Cross-Page Data'!$D$4:$F$48,3,FALSE)</f>
        <v>heavy or residual fuel oil</v>
      </c>
      <c r="K8444" t="b">
        <f t="shared" si="131"/>
        <v>1</v>
      </c>
    </row>
    <row r="8445" spans="1:11">
      <c r="A8445" s="120">
        <v>56808</v>
      </c>
      <c r="B8445" s="121" t="s">
        <v>201</v>
      </c>
      <c r="C8445" s="121" t="s">
        <v>202</v>
      </c>
      <c r="D8445" s="121" t="s">
        <v>68</v>
      </c>
      <c r="E8445" s="121" t="s">
        <v>172</v>
      </c>
      <c r="F8445" s="122">
        <v>0</v>
      </c>
      <c r="G8445" s="122">
        <v>0</v>
      </c>
      <c r="H8445" s="120">
        <v>2019</v>
      </c>
      <c r="I8445" t="str">
        <f>IF(J8445="natural gas",VLOOKUP(D8445,'Cross-Page Data'!$I$4:$J$13,2,FALSE),IF(J8445="solar",VLOOKUP('Form 923'!D8445,'Cross-Page Data'!$I$14:$J$117,2,FALSE),J8445))</f>
        <v>hard coal</v>
      </c>
      <c r="J8445" t="str">
        <f>VLOOKUP(E8445,'Cross-Page Data'!$D$4:$F$48,3,FALSE)</f>
        <v>hard coal</v>
      </c>
      <c r="K8445" t="b">
        <f t="shared" si="131"/>
        <v>1</v>
      </c>
    </row>
    <row r="8446" spans="1:11">
      <c r="A8446" s="120">
        <v>56808</v>
      </c>
      <c r="B8446" s="121" t="s">
        <v>201</v>
      </c>
      <c r="C8446" s="121" t="s">
        <v>202</v>
      </c>
      <c r="D8446" s="121" t="s">
        <v>68</v>
      </c>
      <c r="E8446" s="121" t="s">
        <v>176</v>
      </c>
      <c r="F8446" s="122">
        <v>2266190</v>
      </c>
      <c r="G8446" s="122">
        <v>192033.06</v>
      </c>
      <c r="H8446" s="120">
        <v>2019</v>
      </c>
      <c r="I8446" t="str">
        <f>IF(J8446="natural gas",VLOOKUP(D8446,'Cross-Page Data'!$I$4:$J$13,2,FALSE),IF(J8446="solar",VLOOKUP('Form 923'!D8446,'Cross-Page Data'!$I$14:$J$117,2,FALSE),J8446))</f>
        <v>biomass</v>
      </c>
      <c r="J8446" t="str">
        <f>VLOOKUP(E8446,'Cross-Page Data'!$D$4:$F$48,3,FALSE)</f>
        <v>biomass</v>
      </c>
      <c r="K8446" t="b">
        <f t="shared" si="131"/>
        <v>1</v>
      </c>
    </row>
    <row r="8447" spans="1:11">
      <c r="A8447" s="120">
        <v>56809</v>
      </c>
      <c r="B8447" s="121" t="s">
        <v>201</v>
      </c>
      <c r="C8447" s="121" t="s">
        <v>202</v>
      </c>
      <c r="D8447" s="121" t="s">
        <v>128</v>
      </c>
      <c r="E8447" s="121" t="s">
        <v>180</v>
      </c>
      <c r="F8447" s="122">
        <v>3583507</v>
      </c>
      <c r="G8447" s="122">
        <v>402551</v>
      </c>
      <c r="H8447" s="120">
        <v>2019</v>
      </c>
      <c r="I8447" t="str">
        <f>IF(J8447="natural gas",VLOOKUP(D8447,'Cross-Page Data'!$I$4:$J$13,2,FALSE),IF(J8447="solar",VLOOKUP('Form 923'!D8447,'Cross-Page Data'!$I$14:$J$117,2,FALSE),J8447))</f>
        <v>wind</v>
      </c>
      <c r="J8447" t="str">
        <f>VLOOKUP(E8447,'Cross-Page Data'!$D$4:$F$48,3,FALSE)</f>
        <v>wind</v>
      </c>
      <c r="K8447" t="b">
        <f t="shared" si="131"/>
        <v>1</v>
      </c>
    </row>
    <row r="8448" spans="1:11">
      <c r="A8448" s="120">
        <v>56810</v>
      </c>
      <c r="B8448" s="121" t="s">
        <v>201</v>
      </c>
      <c r="C8448" s="121" t="s">
        <v>202</v>
      </c>
      <c r="D8448" s="121" t="s">
        <v>128</v>
      </c>
      <c r="E8448" s="121" t="s">
        <v>180</v>
      </c>
      <c r="F8448" s="122">
        <v>3498770</v>
      </c>
      <c r="G8448" s="122">
        <v>393032</v>
      </c>
      <c r="H8448" s="120">
        <v>2019</v>
      </c>
      <c r="I8448" t="str">
        <f>IF(J8448="natural gas",VLOOKUP(D8448,'Cross-Page Data'!$I$4:$J$13,2,FALSE),IF(J8448="solar",VLOOKUP('Form 923'!D8448,'Cross-Page Data'!$I$14:$J$117,2,FALSE),J8448))</f>
        <v>wind</v>
      </c>
      <c r="J8448" t="str">
        <f>VLOOKUP(E8448,'Cross-Page Data'!$D$4:$F$48,3,FALSE)</f>
        <v>wind</v>
      </c>
      <c r="K8448" t="b">
        <f t="shared" si="131"/>
        <v>1</v>
      </c>
    </row>
    <row r="8449" spans="1:11">
      <c r="A8449" s="120">
        <v>56811</v>
      </c>
      <c r="B8449" s="121" t="s">
        <v>201</v>
      </c>
      <c r="C8449" s="121" t="s">
        <v>202</v>
      </c>
      <c r="D8449" s="121" t="s">
        <v>128</v>
      </c>
      <c r="E8449" s="121" t="s">
        <v>180</v>
      </c>
      <c r="F8449" s="122">
        <v>3592697</v>
      </c>
      <c r="G8449" s="122">
        <v>403583</v>
      </c>
      <c r="H8449" s="120">
        <v>2019</v>
      </c>
      <c r="I8449" t="str">
        <f>IF(J8449="natural gas",VLOOKUP(D8449,'Cross-Page Data'!$I$4:$J$13,2,FALSE),IF(J8449="solar",VLOOKUP('Form 923'!D8449,'Cross-Page Data'!$I$14:$J$117,2,FALSE),J8449))</f>
        <v>wind</v>
      </c>
      <c r="J8449" t="str">
        <f>VLOOKUP(E8449,'Cross-Page Data'!$D$4:$F$48,3,FALSE)</f>
        <v>wind</v>
      </c>
      <c r="K8449" t="b">
        <f t="shared" si="131"/>
        <v>1</v>
      </c>
    </row>
    <row r="8450" spans="1:11">
      <c r="A8450" s="120">
        <v>56812</v>
      </c>
      <c r="B8450" s="121" t="s">
        <v>201</v>
      </c>
      <c r="C8450" s="121" t="s">
        <v>206</v>
      </c>
      <c r="D8450" s="121" t="s">
        <v>47</v>
      </c>
      <c r="E8450" s="121" t="s">
        <v>92</v>
      </c>
      <c r="F8450" s="122">
        <v>7047197</v>
      </c>
      <c r="G8450" s="122">
        <v>791642</v>
      </c>
      <c r="H8450" s="120">
        <v>2019</v>
      </c>
      <c r="I8450" t="str">
        <f>IF(J8450="natural gas",VLOOKUP(D8450,'Cross-Page Data'!$I$4:$J$13,2,FALSE),IF(J8450="solar",VLOOKUP('Form 923'!D8450,'Cross-Page Data'!$I$14:$J$117,2,FALSE),J8450))</f>
        <v>solar thermal</v>
      </c>
      <c r="J8450" t="str">
        <f>VLOOKUP(E8450,'Cross-Page Data'!$D$4:$F$48,3,FALSE)</f>
        <v>solar</v>
      </c>
      <c r="K8450" t="b">
        <f t="shared" si="131"/>
        <v>1</v>
      </c>
    </row>
    <row r="8451" spans="1:11">
      <c r="A8451" s="120">
        <v>56813</v>
      </c>
      <c r="B8451" s="121" t="s">
        <v>201</v>
      </c>
      <c r="C8451" s="121" t="s">
        <v>206</v>
      </c>
      <c r="D8451" s="121" t="s">
        <v>101</v>
      </c>
      <c r="E8451" s="121" t="s">
        <v>92</v>
      </c>
      <c r="F8451" s="122">
        <v>13220</v>
      </c>
      <c r="G8451" s="122">
        <v>1485</v>
      </c>
      <c r="H8451" s="120">
        <v>2019</v>
      </c>
      <c r="I8451" t="str">
        <f>IF(J8451="natural gas",VLOOKUP(D8451,'Cross-Page Data'!$I$4:$J$13,2,FALSE),IF(J8451="solar",VLOOKUP('Form 923'!D8451,'Cross-Page Data'!$I$14:$J$117,2,FALSE),J8451))</f>
        <v>solar pv</v>
      </c>
      <c r="J8451" t="str">
        <f>VLOOKUP(E8451,'Cross-Page Data'!$D$4:$F$48,3,FALSE)</f>
        <v>solar</v>
      </c>
      <c r="K8451" t="b">
        <f t="shared" si="131"/>
        <v>1</v>
      </c>
    </row>
    <row r="8452" spans="1:11">
      <c r="A8452" s="120">
        <v>56815</v>
      </c>
      <c r="B8452" s="121" t="s">
        <v>201</v>
      </c>
      <c r="C8452" s="121" t="s">
        <v>206</v>
      </c>
      <c r="D8452" s="121" t="s">
        <v>101</v>
      </c>
      <c r="E8452" s="121" t="s">
        <v>92</v>
      </c>
      <c r="F8452" s="122">
        <v>18622</v>
      </c>
      <c r="G8452" s="122">
        <v>2092</v>
      </c>
      <c r="H8452" s="120">
        <v>2019</v>
      </c>
      <c r="I8452" t="str">
        <f>IF(J8452="natural gas",VLOOKUP(D8452,'Cross-Page Data'!$I$4:$J$13,2,FALSE),IF(J8452="solar",VLOOKUP('Form 923'!D8452,'Cross-Page Data'!$I$14:$J$117,2,FALSE),J8452))</f>
        <v>solar pv</v>
      </c>
      <c r="J8452" t="str">
        <f>VLOOKUP(E8452,'Cross-Page Data'!$D$4:$F$48,3,FALSE)</f>
        <v>solar</v>
      </c>
      <c r="K8452" t="b">
        <f t="shared" si="131"/>
        <v>1</v>
      </c>
    </row>
    <row r="8453" spans="1:11">
      <c r="A8453" s="120">
        <v>56818</v>
      </c>
      <c r="B8453" s="121" t="s">
        <v>201</v>
      </c>
      <c r="C8453" s="121" t="s">
        <v>202</v>
      </c>
      <c r="D8453" s="121" t="s">
        <v>128</v>
      </c>
      <c r="E8453" s="121" t="s">
        <v>180</v>
      </c>
      <c r="F8453" s="122">
        <v>2109079</v>
      </c>
      <c r="G8453" s="122">
        <v>236922</v>
      </c>
      <c r="H8453" s="120">
        <v>2019</v>
      </c>
      <c r="I8453" t="str">
        <f>IF(J8453="natural gas",VLOOKUP(D8453,'Cross-Page Data'!$I$4:$J$13,2,FALSE),IF(J8453="solar",VLOOKUP('Form 923'!D8453,'Cross-Page Data'!$I$14:$J$117,2,FALSE),J8453))</f>
        <v>wind</v>
      </c>
      <c r="J8453" t="str">
        <f>VLOOKUP(E8453,'Cross-Page Data'!$D$4:$F$48,3,FALSE)</f>
        <v>wind</v>
      </c>
      <c r="K8453" t="b">
        <f t="shared" si="131"/>
        <v>1</v>
      </c>
    </row>
    <row r="8454" spans="1:11">
      <c r="A8454" s="120">
        <v>56819</v>
      </c>
      <c r="B8454" s="121" t="s">
        <v>201</v>
      </c>
      <c r="C8454" s="121" t="s">
        <v>202</v>
      </c>
      <c r="D8454" s="121" t="s">
        <v>128</v>
      </c>
      <c r="E8454" s="121" t="s">
        <v>180</v>
      </c>
      <c r="F8454" s="122">
        <v>1367087</v>
      </c>
      <c r="G8454" s="122">
        <v>153571</v>
      </c>
      <c r="H8454" s="120">
        <v>2019</v>
      </c>
      <c r="I8454" t="str">
        <f>IF(J8454="natural gas",VLOOKUP(D8454,'Cross-Page Data'!$I$4:$J$13,2,FALSE),IF(J8454="solar",VLOOKUP('Form 923'!D8454,'Cross-Page Data'!$I$14:$J$117,2,FALSE),J8454))</f>
        <v>wind</v>
      </c>
      <c r="J8454" t="str">
        <f>VLOOKUP(E8454,'Cross-Page Data'!$D$4:$F$48,3,FALSE)</f>
        <v>wind</v>
      </c>
      <c r="K8454" t="b">
        <f t="shared" si="131"/>
        <v>1</v>
      </c>
    </row>
    <row r="8455" spans="1:11">
      <c r="A8455" s="120">
        <v>56823</v>
      </c>
      <c r="B8455" s="121" t="s">
        <v>201</v>
      </c>
      <c r="C8455" s="121" t="s">
        <v>206</v>
      </c>
      <c r="D8455" s="121" t="s">
        <v>128</v>
      </c>
      <c r="E8455" s="121" t="s">
        <v>180</v>
      </c>
      <c r="F8455" s="122">
        <v>4124146</v>
      </c>
      <c r="G8455" s="122">
        <v>463283</v>
      </c>
      <c r="H8455" s="120">
        <v>2019</v>
      </c>
      <c r="I8455" t="str">
        <f>IF(J8455="natural gas",VLOOKUP(D8455,'Cross-Page Data'!$I$4:$J$13,2,FALSE),IF(J8455="solar",VLOOKUP('Form 923'!D8455,'Cross-Page Data'!$I$14:$J$117,2,FALSE),J8455))</f>
        <v>wind</v>
      </c>
      <c r="J8455" t="str">
        <f>VLOOKUP(E8455,'Cross-Page Data'!$D$4:$F$48,3,FALSE)</f>
        <v>wind</v>
      </c>
      <c r="K8455" t="b">
        <f t="shared" ref="K8455:K8518" si="132">IF(AND($N$6=FALSE,OR(C8455="Commercial NAICS Cogen",C8455="Industrial NAICS Cogen",C8455="NAICS-22 Cogen")),FALSE,IF(AND($N$7=FALSE,OR(C8455="Commercial NAICS Cogen",C8455="Commercial NAICS Non-Cogen",C8455="industrial NAICS Cogen",C8455="industrial NAICS non-cogen")),FALSE,TRUE))</f>
        <v>1</v>
      </c>
    </row>
    <row r="8456" spans="1:11">
      <c r="A8456" s="120">
        <v>56824</v>
      </c>
      <c r="B8456" s="121" t="s">
        <v>201</v>
      </c>
      <c r="C8456" s="121" t="s">
        <v>206</v>
      </c>
      <c r="D8456" s="121" t="s">
        <v>128</v>
      </c>
      <c r="E8456" s="121" t="s">
        <v>180</v>
      </c>
      <c r="F8456" s="122">
        <v>106245</v>
      </c>
      <c r="G8456" s="122">
        <v>11935</v>
      </c>
      <c r="H8456" s="120">
        <v>2019</v>
      </c>
      <c r="I8456" t="str">
        <f>IF(J8456="natural gas",VLOOKUP(D8456,'Cross-Page Data'!$I$4:$J$13,2,FALSE),IF(J8456="solar",VLOOKUP('Form 923'!D8456,'Cross-Page Data'!$I$14:$J$117,2,FALSE),J8456))</f>
        <v>wind</v>
      </c>
      <c r="J8456" t="str">
        <f>VLOOKUP(E8456,'Cross-Page Data'!$D$4:$F$48,3,FALSE)</f>
        <v>wind</v>
      </c>
      <c r="K8456" t="b">
        <f t="shared" si="132"/>
        <v>1</v>
      </c>
    </row>
    <row r="8457" spans="1:11">
      <c r="A8457" s="120">
        <v>56825</v>
      </c>
      <c r="B8457" s="121" t="s">
        <v>201</v>
      </c>
      <c r="C8457" s="121" t="s">
        <v>206</v>
      </c>
      <c r="D8457" s="121" t="s">
        <v>128</v>
      </c>
      <c r="E8457" s="121" t="s">
        <v>180</v>
      </c>
      <c r="F8457" s="122">
        <v>111017</v>
      </c>
      <c r="G8457" s="122">
        <v>12471</v>
      </c>
      <c r="H8457" s="120">
        <v>2019</v>
      </c>
      <c r="I8457" t="str">
        <f>IF(J8457="natural gas",VLOOKUP(D8457,'Cross-Page Data'!$I$4:$J$13,2,FALSE),IF(J8457="solar",VLOOKUP('Form 923'!D8457,'Cross-Page Data'!$I$14:$J$117,2,FALSE),J8457))</f>
        <v>wind</v>
      </c>
      <c r="J8457" t="str">
        <f>VLOOKUP(E8457,'Cross-Page Data'!$D$4:$F$48,3,FALSE)</f>
        <v>wind</v>
      </c>
      <c r="K8457" t="b">
        <f t="shared" si="132"/>
        <v>1</v>
      </c>
    </row>
    <row r="8458" spans="1:11">
      <c r="A8458" s="120">
        <v>56826</v>
      </c>
      <c r="B8458" s="121" t="s">
        <v>201</v>
      </c>
      <c r="C8458" s="121" t="s">
        <v>206</v>
      </c>
      <c r="D8458" s="121" t="s">
        <v>128</v>
      </c>
      <c r="E8458" s="121" t="s">
        <v>180</v>
      </c>
      <c r="F8458" s="122">
        <v>101464</v>
      </c>
      <c r="G8458" s="122">
        <v>11398</v>
      </c>
      <c r="H8458" s="120">
        <v>2019</v>
      </c>
      <c r="I8458" t="str">
        <f>IF(J8458="natural gas",VLOOKUP(D8458,'Cross-Page Data'!$I$4:$J$13,2,FALSE),IF(J8458="solar",VLOOKUP('Form 923'!D8458,'Cross-Page Data'!$I$14:$J$117,2,FALSE),J8458))</f>
        <v>wind</v>
      </c>
      <c r="J8458" t="str">
        <f>VLOOKUP(E8458,'Cross-Page Data'!$D$4:$F$48,3,FALSE)</f>
        <v>wind</v>
      </c>
      <c r="K8458" t="b">
        <f t="shared" si="132"/>
        <v>1</v>
      </c>
    </row>
    <row r="8459" spans="1:11">
      <c r="A8459" s="120">
        <v>56827</v>
      </c>
      <c r="B8459" s="121" t="s">
        <v>201</v>
      </c>
      <c r="C8459" s="121" t="s">
        <v>206</v>
      </c>
      <c r="D8459" s="121" t="s">
        <v>128</v>
      </c>
      <c r="E8459" s="121" t="s">
        <v>180</v>
      </c>
      <c r="F8459" s="122">
        <v>54828</v>
      </c>
      <c r="G8459" s="122">
        <v>6159</v>
      </c>
      <c r="H8459" s="120">
        <v>2019</v>
      </c>
      <c r="I8459" t="str">
        <f>IF(J8459="natural gas",VLOOKUP(D8459,'Cross-Page Data'!$I$4:$J$13,2,FALSE),IF(J8459="solar",VLOOKUP('Form 923'!D8459,'Cross-Page Data'!$I$14:$J$117,2,FALSE),J8459))</f>
        <v>wind</v>
      </c>
      <c r="J8459" t="str">
        <f>VLOOKUP(E8459,'Cross-Page Data'!$D$4:$F$48,3,FALSE)</f>
        <v>wind</v>
      </c>
      <c r="K8459" t="b">
        <f t="shared" si="132"/>
        <v>1</v>
      </c>
    </row>
    <row r="8460" spans="1:11">
      <c r="A8460" s="120">
        <v>56828</v>
      </c>
      <c r="B8460" s="121" t="s">
        <v>201</v>
      </c>
      <c r="C8460" s="121" t="s">
        <v>206</v>
      </c>
      <c r="D8460" s="121" t="s">
        <v>128</v>
      </c>
      <c r="E8460" s="121" t="s">
        <v>180</v>
      </c>
      <c r="F8460" s="122">
        <v>44065</v>
      </c>
      <c r="G8460" s="122">
        <v>4950</v>
      </c>
      <c r="H8460" s="120">
        <v>2019</v>
      </c>
      <c r="I8460" t="str">
        <f>IF(J8460="natural gas",VLOOKUP(D8460,'Cross-Page Data'!$I$4:$J$13,2,FALSE),IF(J8460="solar",VLOOKUP('Form 923'!D8460,'Cross-Page Data'!$I$14:$J$117,2,FALSE),J8460))</f>
        <v>wind</v>
      </c>
      <c r="J8460" t="str">
        <f>VLOOKUP(E8460,'Cross-Page Data'!$D$4:$F$48,3,FALSE)</f>
        <v>wind</v>
      </c>
      <c r="K8460" t="b">
        <f t="shared" si="132"/>
        <v>1</v>
      </c>
    </row>
    <row r="8461" spans="1:11">
      <c r="A8461" s="120">
        <v>56829</v>
      </c>
      <c r="B8461" s="121" t="s">
        <v>201</v>
      </c>
      <c r="C8461" s="121" t="s">
        <v>206</v>
      </c>
      <c r="D8461" s="121" t="s">
        <v>128</v>
      </c>
      <c r="E8461" s="121" t="s">
        <v>180</v>
      </c>
      <c r="F8461" s="122">
        <v>2604653</v>
      </c>
      <c r="G8461" s="122">
        <v>292592</v>
      </c>
      <c r="H8461" s="120">
        <v>2019</v>
      </c>
      <c r="I8461" t="str">
        <f>IF(J8461="natural gas",VLOOKUP(D8461,'Cross-Page Data'!$I$4:$J$13,2,FALSE),IF(J8461="solar",VLOOKUP('Form 923'!D8461,'Cross-Page Data'!$I$14:$J$117,2,FALSE),J8461))</f>
        <v>wind</v>
      </c>
      <c r="J8461" t="str">
        <f>VLOOKUP(E8461,'Cross-Page Data'!$D$4:$F$48,3,FALSE)</f>
        <v>wind</v>
      </c>
      <c r="K8461" t="b">
        <f t="shared" si="132"/>
        <v>1</v>
      </c>
    </row>
    <row r="8462" spans="1:11">
      <c r="A8462" s="120">
        <v>56831</v>
      </c>
      <c r="B8462" s="121" t="s">
        <v>201</v>
      </c>
      <c r="C8462" s="121" t="s">
        <v>202</v>
      </c>
      <c r="D8462" s="121" t="s">
        <v>128</v>
      </c>
      <c r="E8462" s="121" t="s">
        <v>180</v>
      </c>
      <c r="F8462" s="122">
        <v>2219103</v>
      </c>
      <c r="G8462" s="122">
        <v>249281</v>
      </c>
      <c r="H8462" s="120">
        <v>2019</v>
      </c>
      <c r="I8462" t="str">
        <f>IF(J8462="natural gas",VLOOKUP(D8462,'Cross-Page Data'!$I$4:$J$13,2,FALSE),IF(J8462="solar",VLOOKUP('Form 923'!D8462,'Cross-Page Data'!$I$14:$J$117,2,FALSE),J8462))</f>
        <v>wind</v>
      </c>
      <c r="J8462" t="str">
        <f>VLOOKUP(E8462,'Cross-Page Data'!$D$4:$F$48,3,FALSE)</f>
        <v>wind</v>
      </c>
      <c r="K8462" t="b">
        <f t="shared" si="132"/>
        <v>1</v>
      </c>
    </row>
    <row r="8463" spans="1:11">
      <c r="A8463" s="120">
        <v>56832</v>
      </c>
      <c r="B8463" s="121" t="s">
        <v>201</v>
      </c>
      <c r="C8463" s="121" t="s">
        <v>206</v>
      </c>
      <c r="D8463" s="121" t="s">
        <v>120</v>
      </c>
      <c r="E8463" s="121" t="s">
        <v>76</v>
      </c>
      <c r="F8463" s="122">
        <v>495780</v>
      </c>
      <c r="G8463" s="122">
        <v>55693</v>
      </c>
      <c r="H8463" s="120">
        <v>2019</v>
      </c>
      <c r="I8463" t="str">
        <f>IF(J8463="natural gas",VLOOKUP(D8463,'Cross-Page Data'!$I$4:$J$13,2,FALSE),IF(J8463="solar",VLOOKUP('Form 923'!D8463,'Cross-Page Data'!$I$14:$J$117,2,FALSE),J8463))</f>
        <v>geothermal</v>
      </c>
      <c r="J8463" t="str">
        <f>VLOOKUP(E8463,'Cross-Page Data'!$D$4:$F$48,3,FALSE)</f>
        <v>geothermal</v>
      </c>
      <c r="K8463" t="b">
        <f t="shared" si="132"/>
        <v>1</v>
      </c>
    </row>
    <row r="8464" spans="1:11">
      <c r="A8464" s="120">
        <v>56833</v>
      </c>
      <c r="B8464" s="121" t="s">
        <v>201</v>
      </c>
      <c r="C8464" s="121" t="s">
        <v>206</v>
      </c>
      <c r="D8464" s="121" t="s">
        <v>84</v>
      </c>
      <c r="E8464" s="121" t="s">
        <v>178</v>
      </c>
      <c r="F8464" s="122">
        <v>1392958</v>
      </c>
      <c r="G8464" s="122">
        <v>156477</v>
      </c>
      <c r="H8464" s="120">
        <v>2019</v>
      </c>
      <c r="I8464" t="str">
        <f>IF(J8464="natural gas",VLOOKUP(D8464,'Cross-Page Data'!$I$4:$J$13,2,FALSE),IF(J8464="solar",VLOOKUP('Form 923'!D8464,'Cross-Page Data'!$I$14:$J$117,2,FALSE),J8464))</f>
        <v>other</v>
      </c>
      <c r="J8464" t="str">
        <f>VLOOKUP(E8464,'Cross-Page Data'!$D$4:$F$48,3,FALSE)</f>
        <v>other</v>
      </c>
      <c r="K8464" t="b">
        <f t="shared" si="132"/>
        <v>1</v>
      </c>
    </row>
    <row r="8465" spans="1:11">
      <c r="A8465" s="120">
        <v>56834</v>
      </c>
      <c r="B8465" s="121" t="s">
        <v>201</v>
      </c>
      <c r="C8465" s="121" t="s">
        <v>206</v>
      </c>
      <c r="D8465" s="121" t="s">
        <v>128</v>
      </c>
      <c r="E8465" s="121" t="s">
        <v>180</v>
      </c>
      <c r="F8465" s="122">
        <v>173572</v>
      </c>
      <c r="G8465" s="122">
        <v>19498</v>
      </c>
      <c r="H8465" s="120">
        <v>2019</v>
      </c>
      <c r="I8465" t="str">
        <f>IF(J8465="natural gas",VLOOKUP(D8465,'Cross-Page Data'!$I$4:$J$13,2,FALSE),IF(J8465="solar",VLOOKUP('Form 923'!D8465,'Cross-Page Data'!$I$14:$J$117,2,FALSE),J8465))</f>
        <v>wind</v>
      </c>
      <c r="J8465" t="str">
        <f>VLOOKUP(E8465,'Cross-Page Data'!$D$4:$F$48,3,FALSE)</f>
        <v>wind</v>
      </c>
      <c r="K8465" t="b">
        <f t="shared" si="132"/>
        <v>1</v>
      </c>
    </row>
    <row r="8466" spans="1:11">
      <c r="A8466" s="120">
        <v>56835</v>
      </c>
      <c r="B8466" s="121" t="s">
        <v>201</v>
      </c>
      <c r="C8466" s="121" t="s">
        <v>206</v>
      </c>
      <c r="D8466" s="121" t="s">
        <v>128</v>
      </c>
      <c r="E8466" s="121" t="s">
        <v>180</v>
      </c>
      <c r="F8466" s="122">
        <v>171496</v>
      </c>
      <c r="G8466" s="122">
        <v>19265</v>
      </c>
      <c r="H8466" s="120">
        <v>2019</v>
      </c>
      <c r="I8466" t="str">
        <f>IF(J8466="natural gas",VLOOKUP(D8466,'Cross-Page Data'!$I$4:$J$13,2,FALSE),IF(J8466="solar",VLOOKUP('Form 923'!D8466,'Cross-Page Data'!$I$14:$J$117,2,FALSE),J8466))</f>
        <v>wind</v>
      </c>
      <c r="J8466" t="str">
        <f>VLOOKUP(E8466,'Cross-Page Data'!$D$4:$F$48,3,FALSE)</f>
        <v>wind</v>
      </c>
      <c r="K8466" t="b">
        <f t="shared" si="132"/>
        <v>1</v>
      </c>
    </row>
    <row r="8467" spans="1:11">
      <c r="A8467" s="120">
        <v>56836</v>
      </c>
      <c r="B8467" s="121" t="s">
        <v>201</v>
      </c>
      <c r="C8467" s="121" t="s">
        <v>206</v>
      </c>
      <c r="D8467" s="121" t="s">
        <v>128</v>
      </c>
      <c r="E8467" s="121" t="s">
        <v>180</v>
      </c>
      <c r="F8467" s="122">
        <v>147977</v>
      </c>
      <c r="G8467" s="122">
        <v>16623</v>
      </c>
      <c r="H8467" s="120">
        <v>2019</v>
      </c>
      <c r="I8467" t="str">
        <f>IF(J8467="natural gas",VLOOKUP(D8467,'Cross-Page Data'!$I$4:$J$13,2,FALSE),IF(J8467="solar",VLOOKUP('Form 923'!D8467,'Cross-Page Data'!$I$14:$J$117,2,FALSE),J8467))</f>
        <v>wind</v>
      </c>
      <c r="J8467" t="str">
        <f>VLOOKUP(E8467,'Cross-Page Data'!$D$4:$F$48,3,FALSE)</f>
        <v>wind</v>
      </c>
      <c r="K8467" t="b">
        <f t="shared" si="132"/>
        <v>1</v>
      </c>
    </row>
    <row r="8468" spans="1:11">
      <c r="A8468" s="120">
        <v>56837</v>
      </c>
      <c r="B8468" s="121" t="s">
        <v>201</v>
      </c>
      <c r="C8468" s="121" t="s">
        <v>206</v>
      </c>
      <c r="D8468" s="121" t="s">
        <v>128</v>
      </c>
      <c r="E8468" s="121" t="s">
        <v>180</v>
      </c>
      <c r="F8468" s="122">
        <v>175947</v>
      </c>
      <c r="G8468" s="122">
        <v>19765</v>
      </c>
      <c r="H8468" s="120">
        <v>2019</v>
      </c>
      <c r="I8468" t="str">
        <f>IF(J8468="natural gas",VLOOKUP(D8468,'Cross-Page Data'!$I$4:$J$13,2,FALSE),IF(J8468="solar",VLOOKUP('Form 923'!D8468,'Cross-Page Data'!$I$14:$J$117,2,FALSE),J8468))</f>
        <v>wind</v>
      </c>
      <c r="J8468" t="str">
        <f>VLOOKUP(E8468,'Cross-Page Data'!$D$4:$F$48,3,FALSE)</f>
        <v>wind</v>
      </c>
      <c r="K8468" t="b">
        <f t="shared" si="132"/>
        <v>1</v>
      </c>
    </row>
    <row r="8469" spans="1:11">
      <c r="A8469" s="120">
        <v>56838</v>
      </c>
      <c r="B8469" s="121" t="s">
        <v>201</v>
      </c>
      <c r="C8469" s="121" t="s">
        <v>206</v>
      </c>
      <c r="D8469" s="121" t="s">
        <v>128</v>
      </c>
      <c r="E8469" s="121" t="s">
        <v>180</v>
      </c>
      <c r="F8469" s="122">
        <v>185393</v>
      </c>
      <c r="G8469" s="122">
        <v>20826</v>
      </c>
      <c r="H8469" s="120">
        <v>2019</v>
      </c>
      <c r="I8469" t="str">
        <f>IF(J8469="natural gas",VLOOKUP(D8469,'Cross-Page Data'!$I$4:$J$13,2,FALSE),IF(J8469="solar",VLOOKUP('Form 923'!D8469,'Cross-Page Data'!$I$14:$J$117,2,FALSE),J8469))</f>
        <v>wind</v>
      </c>
      <c r="J8469" t="str">
        <f>VLOOKUP(E8469,'Cross-Page Data'!$D$4:$F$48,3,FALSE)</f>
        <v>wind</v>
      </c>
      <c r="K8469" t="b">
        <f t="shared" si="132"/>
        <v>1</v>
      </c>
    </row>
    <row r="8470" spans="1:11">
      <c r="A8470" s="120">
        <v>56839</v>
      </c>
      <c r="B8470" s="121" t="s">
        <v>201</v>
      </c>
      <c r="C8470" s="121" t="s">
        <v>206</v>
      </c>
      <c r="D8470" s="121" t="s">
        <v>128</v>
      </c>
      <c r="E8470" s="121" t="s">
        <v>180</v>
      </c>
      <c r="F8470" s="122">
        <v>189078</v>
      </c>
      <c r="G8470" s="122">
        <v>21240</v>
      </c>
      <c r="H8470" s="120">
        <v>2019</v>
      </c>
      <c r="I8470" t="str">
        <f>IF(J8470="natural gas",VLOOKUP(D8470,'Cross-Page Data'!$I$4:$J$13,2,FALSE),IF(J8470="solar",VLOOKUP('Form 923'!D8470,'Cross-Page Data'!$I$14:$J$117,2,FALSE),J8470))</f>
        <v>wind</v>
      </c>
      <c r="J8470" t="str">
        <f>VLOOKUP(E8470,'Cross-Page Data'!$D$4:$F$48,3,FALSE)</f>
        <v>wind</v>
      </c>
      <c r="K8470" t="b">
        <f t="shared" si="132"/>
        <v>1</v>
      </c>
    </row>
    <row r="8471" spans="1:11">
      <c r="A8471" s="120">
        <v>56840</v>
      </c>
      <c r="B8471" s="121" t="s">
        <v>201</v>
      </c>
      <c r="C8471" s="121" t="s">
        <v>206</v>
      </c>
      <c r="D8471" s="121" t="s">
        <v>128</v>
      </c>
      <c r="E8471" s="121" t="s">
        <v>180</v>
      </c>
      <c r="F8471" s="122">
        <v>55424</v>
      </c>
      <c r="G8471" s="122">
        <v>6226</v>
      </c>
      <c r="H8471" s="120">
        <v>2019</v>
      </c>
      <c r="I8471" t="str">
        <f>IF(J8471="natural gas",VLOOKUP(D8471,'Cross-Page Data'!$I$4:$J$13,2,FALSE),IF(J8471="solar",VLOOKUP('Form 923'!D8471,'Cross-Page Data'!$I$14:$J$117,2,FALSE),J8471))</f>
        <v>wind</v>
      </c>
      <c r="J8471" t="str">
        <f>VLOOKUP(E8471,'Cross-Page Data'!$D$4:$F$48,3,FALSE)</f>
        <v>wind</v>
      </c>
      <c r="K8471" t="b">
        <f t="shared" si="132"/>
        <v>1</v>
      </c>
    </row>
    <row r="8472" spans="1:11">
      <c r="A8472" s="120">
        <v>56841</v>
      </c>
      <c r="B8472" s="121" t="s">
        <v>201</v>
      </c>
      <c r="C8472" s="121" t="s">
        <v>202</v>
      </c>
      <c r="D8472" s="121" t="s">
        <v>128</v>
      </c>
      <c r="E8472" s="121" t="s">
        <v>180</v>
      </c>
      <c r="F8472" s="122">
        <v>3409146</v>
      </c>
      <c r="G8472" s="122">
        <v>382964</v>
      </c>
      <c r="H8472" s="120">
        <v>2019</v>
      </c>
      <c r="I8472" t="str">
        <f>IF(J8472="natural gas",VLOOKUP(D8472,'Cross-Page Data'!$I$4:$J$13,2,FALSE),IF(J8472="solar",VLOOKUP('Form 923'!D8472,'Cross-Page Data'!$I$14:$J$117,2,FALSE),J8472))</f>
        <v>wind</v>
      </c>
      <c r="J8472" t="str">
        <f>VLOOKUP(E8472,'Cross-Page Data'!$D$4:$F$48,3,FALSE)</f>
        <v>wind</v>
      </c>
      <c r="K8472" t="b">
        <f t="shared" si="132"/>
        <v>1</v>
      </c>
    </row>
    <row r="8473" spans="1:11">
      <c r="A8473" s="120">
        <v>56842</v>
      </c>
      <c r="B8473" s="121" t="s">
        <v>201</v>
      </c>
      <c r="C8473" s="121" t="s">
        <v>202</v>
      </c>
      <c r="D8473" s="121" t="s">
        <v>128</v>
      </c>
      <c r="E8473" s="121" t="s">
        <v>180</v>
      </c>
      <c r="F8473" s="122">
        <v>2381534</v>
      </c>
      <c r="G8473" s="122">
        <v>267528</v>
      </c>
      <c r="H8473" s="120">
        <v>2019</v>
      </c>
      <c r="I8473" t="str">
        <f>IF(J8473="natural gas",VLOOKUP(D8473,'Cross-Page Data'!$I$4:$J$13,2,FALSE),IF(J8473="solar",VLOOKUP('Form 923'!D8473,'Cross-Page Data'!$I$14:$J$117,2,FALSE),J8473))</f>
        <v>wind</v>
      </c>
      <c r="J8473" t="str">
        <f>VLOOKUP(E8473,'Cross-Page Data'!$D$4:$F$48,3,FALSE)</f>
        <v>wind</v>
      </c>
      <c r="K8473" t="b">
        <f t="shared" si="132"/>
        <v>1</v>
      </c>
    </row>
    <row r="8474" spans="1:11">
      <c r="A8474" s="120">
        <v>56843</v>
      </c>
      <c r="B8474" s="121" t="s">
        <v>201</v>
      </c>
      <c r="C8474" s="121" t="s">
        <v>202</v>
      </c>
      <c r="D8474" s="121" t="s">
        <v>128</v>
      </c>
      <c r="E8474" s="121" t="s">
        <v>180</v>
      </c>
      <c r="F8474" s="122">
        <v>3435664</v>
      </c>
      <c r="G8474" s="122">
        <v>385943</v>
      </c>
      <c r="H8474" s="120">
        <v>2019</v>
      </c>
      <c r="I8474" t="str">
        <f>IF(J8474="natural gas",VLOOKUP(D8474,'Cross-Page Data'!$I$4:$J$13,2,FALSE),IF(J8474="solar",VLOOKUP('Form 923'!D8474,'Cross-Page Data'!$I$14:$J$117,2,FALSE),J8474))</f>
        <v>wind</v>
      </c>
      <c r="J8474" t="str">
        <f>VLOOKUP(E8474,'Cross-Page Data'!$D$4:$F$48,3,FALSE)</f>
        <v>wind</v>
      </c>
      <c r="K8474" t="b">
        <f t="shared" si="132"/>
        <v>1</v>
      </c>
    </row>
    <row r="8475" spans="1:11">
      <c r="A8475" s="120">
        <v>56846</v>
      </c>
      <c r="B8475" s="121" t="s">
        <v>201</v>
      </c>
      <c r="C8475" s="121" t="s">
        <v>206</v>
      </c>
      <c r="D8475" s="121" t="s">
        <v>39</v>
      </c>
      <c r="E8475" s="121" t="s">
        <v>38</v>
      </c>
      <c r="F8475" s="122">
        <v>1044137</v>
      </c>
      <c r="G8475" s="122">
        <v>1531701</v>
      </c>
      <c r="H8475" s="120">
        <v>2019</v>
      </c>
      <c r="I8475" t="str">
        <f>IF(J8475="natural gas",VLOOKUP(D8475,'Cross-Page Data'!$I$4:$J$13,2,FALSE),IF(J8475="solar",VLOOKUP('Form 923'!D8475,'Cross-Page Data'!$I$14:$J$117,2,FALSE),J8475))</f>
        <v>natural gas nonpeaker - preexisting nonretiring</v>
      </c>
      <c r="J8475" t="str">
        <f>VLOOKUP(E8475,'Cross-Page Data'!$D$4:$F$48,3,FALSE)</f>
        <v>natural gas</v>
      </c>
      <c r="K8475" t="b">
        <f t="shared" si="132"/>
        <v>1</v>
      </c>
    </row>
    <row r="8476" spans="1:11">
      <c r="A8476" s="120">
        <v>56846</v>
      </c>
      <c r="B8476" s="121" t="s">
        <v>201</v>
      </c>
      <c r="C8476" s="121" t="s">
        <v>206</v>
      </c>
      <c r="D8476" s="121" t="s">
        <v>61</v>
      </c>
      <c r="E8476" s="121" t="s">
        <v>38</v>
      </c>
      <c r="F8476" s="122">
        <v>28763868</v>
      </c>
      <c r="G8476" s="122">
        <v>2666492</v>
      </c>
      <c r="H8476" s="120">
        <v>2019</v>
      </c>
      <c r="I8476" t="str">
        <f>IF(J8476="natural gas",VLOOKUP(D8476,'Cross-Page Data'!$I$4:$J$13,2,FALSE),IF(J8476="solar",VLOOKUP('Form 923'!D8476,'Cross-Page Data'!$I$14:$J$117,2,FALSE),J8476))</f>
        <v>natural gas nonpeaker - preexisting nonretiring</v>
      </c>
      <c r="J8476" t="str">
        <f>VLOOKUP(E8476,'Cross-Page Data'!$D$4:$F$48,3,FALSE)</f>
        <v>natural gas</v>
      </c>
      <c r="K8476" t="b">
        <f t="shared" si="132"/>
        <v>1</v>
      </c>
    </row>
    <row r="8477" spans="1:11">
      <c r="A8477" s="120">
        <v>56847</v>
      </c>
      <c r="B8477" s="121" t="s">
        <v>201</v>
      </c>
      <c r="C8477" s="121" t="s">
        <v>206</v>
      </c>
      <c r="D8477" s="121" t="s">
        <v>68</v>
      </c>
      <c r="E8477" s="121" t="s">
        <v>134</v>
      </c>
      <c r="F8477" s="122">
        <v>9060</v>
      </c>
      <c r="G8477" s="122">
        <v>768.517</v>
      </c>
      <c r="H8477" s="120">
        <v>2019</v>
      </c>
      <c r="I8477" t="str">
        <f>IF(J8477="natural gas",VLOOKUP(D8477,'Cross-Page Data'!$I$4:$J$13,2,FALSE),IF(J8477="solar",VLOOKUP('Form 923'!D8477,'Cross-Page Data'!$I$14:$J$117,2,FALSE),J8477))</f>
        <v>biomass</v>
      </c>
      <c r="J8477" t="str">
        <f>VLOOKUP(E8477,'Cross-Page Data'!$D$4:$F$48,3,FALSE)</f>
        <v>biomass</v>
      </c>
      <c r="K8477" t="b">
        <f t="shared" si="132"/>
        <v>1</v>
      </c>
    </row>
    <row r="8478" spans="1:11">
      <c r="A8478" s="120">
        <v>56847</v>
      </c>
      <c r="B8478" s="121" t="s">
        <v>201</v>
      </c>
      <c r="C8478" s="121" t="s">
        <v>206</v>
      </c>
      <c r="D8478" s="121" t="s">
        <v>68</v>
      </c>
      <c r="E8478" s="121" t="s">
        <v>176</v>
      </c>
      <c r="F8478" s="122">
        <v>3156889</v>
      </c>
      <c r="G8478" s="122">
        <v>268419.48</v>
      </c>
      <c r="H8478" s="120">
        <v>2019</v>
      </c>
      <c r="I8478" t="str">
        <f>IF(J8478="natural gas",VLOOKUP(D8478,'Cross-Page Data'!$I$4:$J$13,2,FALSE),IF(J8478="solar",VLOOKUP('Form 923'!D8478,'Cross-Page Data'!$I$14:$J$117,2,FALSE),J8478))</f>
        <v>biomass</v>
      </c>
      <c r="J8478" t="str">
        <f>VLOOKUP(E8478,'Cross-Page Data'!$D$4:$F$48,3,FALSE)</f>
        <v>biomass</v>
      </c>
      <c r="K8478" t="b">
        <f t="shared" si="132"/>
        <v>1</v>
      </c>
    </row>
    <row r="8479" spans="1:11">
      <c r="A8479" s="120">
        <v>56848</v>
      </c>
      <c r="B8479" s="121" t="s">
        <v>205</v>
      </c>
      <c r="C8479" s="121" t="s">
        <v>208</v>
      </c>
      <c r="D8479" s="121" t="s">
        <v>68</v>
      </c>
      <c r="E8479" s="121" t="s">
        <v>54</v>
      </c>
      <c r="F8479" s="122">
        <v>0</v>
      </c>
      <c r="G8479" s="122">
        <v>0</v>
      </c>
      <c r="H8479" s="120">
        <v>2019</v>
      </c>
      <c r="I8479" t="str">
        <f>IF(J8479="natural gas",VLOOKUP(D8479,'Cross-Page Data'!$I$4:$J$13,2,FALSE),IF(J8479="solar",VLOOKUP('Form 923'!D8479,'Cross-Page Data'!$I$14:$J$117,2,FALSE),J8479))</f>
        <v>hard coal</v>
      </c>
      <c r="J8479" t="str">
        <f>VLOOKUP(E8479,'Cross-Page Data'!$D$4:$F$48,3,FALSE)</f>
        <v>hard coal</v>
      </c>
      <c r="K8479" t="b">
        <f t="shared" si="132"/>
        <v>0</v>
      </c>
    </row>
    <row r="8480" spans="1:11">
      <c r="A8480" s="120">
        <v>56848</v>
      </c>
      <c r="B8480" s="121" t="s">
        <v>205</v>
      </c>
      <c r="C8480" s="121" t="s">
        <v>208</v>
      </c>
      <c r="D8480" s="121" t="s">
        <v>68</v>
      </c>
      <c r="E8480" s="121" t="s">
        <v>38</v>
      </c>
      <c r="F8480" s="122">
        <v>51332</v>
      </c>
      <c r="G8480" s="122">
        <v>11434.022</v>
      </c>
      <c r="H8480" s="120">
        <v>2019</v>
      </c>
      <c r="I8480" t="str">
        <f>IF(J8480="natural gas",VLOOKUP(D8480,'Cross-Page Data'!$I$4:$J$13,2,FALSE),IF(J8480="solar",VLOOKUP('Form 923'!D8480,'Cross-Page Data'!$I$14:$J$117,2,FALSE),J8480))</f>
        <v>natural gas nonpeaker - preexisting retiring</v>
      </c>
      <c r="J8480" t="str">
        <f>VLOOKUP(E8480,'Cross-Page Data'!$D$4:$F$48,3,FALSE)</f>
        <v>natural gas</v>
      </c>
      <c r="K8480" t="b">
        <f t="shared" si="132"/>
        <v>0</v>
      </c>
    </row>
    <row r="8481" spans="1:11">
      <c r="A8481" s="120">
        <v>56848</v>
      </c>
      <c r="B8481" s="121" t="s">
        <v>205</v>
      </c>
      <c r="C8481" s="121" t="s">
        <v>208</v>
      </c>
      <c r="D8481" s="121" t="s">
        <v>68</v>
      </c>
      <c r="E8481" s="121" t="s">
        <v>140</v>
      </c>
      <c r="F8481" s="122">
        <v>1443316</v>
      </c>
      <c r="G8481" s="122">
        <v>321488.98</v>
      </c>
      <c r="H8481" s="120">
        <v>2019</v>
      </c>
      <c r="I8481" t="str">
        <f>IF(J8481="natural gas",VLOOKUP(D8481,'Cross-Page Data'!$I$4:$J$13,2,FALSE),IF(J8481="solar",VLOOKUP('Form 923'!D8481,'Cross-Page Data'!$I$14:$J$117,2,FALSE),J8481))</f>
        <v>other</v>
      </c>
      <c r="J8481" t="str">
        <f>VLOOKUP(E8481,'Cross-Page Data'!$D$4:$F$48,3,FALSE)</f>
        <v>other</v>
      </c>
      <c r="K8481" t="b">
        <f t="shared" si="132"/>
        <v>0</v>
      </c>
    </row>
    <row r="8482" spans="1:11">
      <c r="A8482" s="120">
        <v>56850</v>
      </c>
      <c r="B8482" s="121" t="s">
        <v>201</v>
      </c>
      <c r="C8482" s="121" t="s">
        <v>206</v>
      </c>
      <c r="D8482" s="121" t="s">
        <v>79</v>
      </c>
      <c r="E8482" s="121" t="s">
        <v>90</v>
      </c>
      <c r="F8482" s="122">
        <v>221418</v>
      </c>
      <c r="G8482" s="122">
        <v>19298</v>
      </c>
      <c r="H8482" s="120">
        <v>2019</v>
      </c>
      <c r="I8482" t="str">
        <f>IF(J8482="natural gas",VLOOKUP(D8482,'Cross-Page Data'!$I$4:$J$13,2,FALSE),IF(J8482="solar",VLOOKUP('Form 923'!D8482,'Cross-Page Data'!$I$14:$J$117,2,FALSE),J8482))</f>
        <v>biomass</v>
      </c>
      <c r="J8482" t="str">
        <f>VLOOKUP(E8482,'Cross-Page Data'!$D$4:$F$48,3,FALSE)</f>
        <v>biomass</v>
      </c>
      <c r="K8482" t="b">
        <f t="shared" si="132"/>
        <v>1</v>
      </c>
    </row>
    <row r="8483" spans="1:11">
      <c r="A8483" s="120">
        <v>56851</v>
      </c>
      <c r="B8483" s="121" t="s">
        <v>201</v>
      </c>
      <c r="C8483" s="121" t="s">
        <v>206</v>
      </c>
      <c r="D8483" s="121" t="s">
        <v>79</v>
      </c>
      <c r="E8483" s="121" t="s">
        <v>90</v>
      </c>
      <c r="F8483" s="122">
        <v>241114</v>
      </c>
      <c r="G8483" s="122">
        <v>21950</v>
      </c>
      <c r="H8483" s="120">
        <v>2019</v>
      </c>
      <c r="I8483" t="str">
        <f>IF(J8483="natural gas",VLOOKUP(D8483,'Cross-Page Data'!$I$4:$J$13,2,FALSE),IF(J8483="solar",VLOOKUP('Form 923'!D8483,'Cross-Page Data'!$I$14:$J$117,2,FALSE),J8483))</f>
        <v>biomass</v>
      </c>
      <c r="J8483" t="str">
        <f>VLOOKUP(E8483,'Cross-Page Data'!$D$4:$F$48,3,FALSE)</f>
        <v>biomass</v>
      </c>
      <c r="K8483" t="b">
        <f t="shared" si="132"/>
        <v>1</v>
      </c>
    </row>
    <row r="8484" spans="1:11">
      <c r="A8484" s="120">
        <v>56852</v>
      </c>
      <c r="B8484" s="121" t="s">
        <v>201</v>
      </c>
      <c r="C8484" s="121" t="s">
        <v>206</v>
      </c>
      <c r="D8484" s="121" t="s">
        <v>79</v>
      </c>
      <c r="E8484" s="121" t="s">
        <v>90</v>
      </c>
      <c r="F8484" s="122">
        <v>232772</v>
      </c>
      <c r="G8484" s="122">
        <v>22860</v>
      </c>
      <c r="H8484" s="120">
        <v>2019</v>
      </c>
      <c r="I8484" t="str">
        <f>IF(J8484="natural gas",VLOOKUP(D8484,'Cross-Page Data'!$I$4:$J$13,2,FALSE),IF(J8484="solar",VLOOKUP('Form 923'!D8484,'Cross-Page Data'!$I$14:$J$117,2,FALSE),J8484))</f>
        <v>biomass</v>
      </c>
      <c r="J8484" t="str">
        <f>VLOOKUP(E8484,'Cross-Page Data'!$D$4:$F$48,3,FALSE)</f>
        <v>biomass</v>
      </c>
      <c r="K8484" t="b">
        <f t="shared" si="132"/>
        <v>1</v>
      </c>
    </row>
    <row r="8485" spans="1:11">
      <c r="A8485" s="120">
        <v>56853</v>
      </c>
      <c r="B8485" s="121" t="s">
        <v>201</v>
      </c>
      <c r="C8485" s="121" t="s">
        <v>206</v>
      </c>
      <c r="D8485" s="121" t="s">
        <v>79</v>
      </c>
      <c r="E8485" s="121" t="s">
        <v>90</v>
      </c>
      <c r="F8485" s="122">
        <v>464564</v>
      </c>
      <c r="G8485" s="122">
        <v>36399</v>
      </c>
      <c r="H8485" s="120">
        <v>2019</v>
      </c>
      <c r="I8485" t="str">
        <f>IF(J8485="natural gas",VLOOKUP(D8485,'Cross-Page Data'!$I$4:$J$13,2,FALSE),IF(J8485="solar",VLOOKUP('Form 923'!D8485,'Cross-Page Data'!$I$14:$J$117,2,FALSE),J8485))</f>
        <v>biomass</v>
      </c>
      <c r="J8485" t="str">
        <f>VLOOKUP(E8485,'Cross-Page Data'!$D$4:$F$48,3,FALSE)</f>
        <v>biomass</v>
      </c>
      <c r="K8485" t="b">
        <f t="shared" si="132"/>
        <v>1</v>
      </c>
    </row>
    <row r="8486" spans="1:11">
      <c r="A8486" s="120">
        <v>56854</v>
      </c>
      <c r="B8486" s="121" t="s">
        <v>201</v>
      </c>
      <c r="C8486" s="121" t="s">
        <v>206</v>
      </c>
      <c r="D8486" s="121" t="s">
        <v>128</v>
      </c>
      <c r="E8486" s="121" t="s">
        <v>180</v>
      </c>
      <c r="F8486" s="122">
        <v>1637033</v>
      </c>
      <c r="G8486" s="122">
        <v>183895</v>
      </c>
      <c r="H8486" s="120">
        <v>2019</v>
      </c>
      <c r="I8486" t="str">
        <f>IF(J8486="natural gas",VLOOKUP(D8486,'Cross-Page Data'!$I$4:$J$13,2,FALSE),IF(J8486="solar",VLOOKUP('Form 923'!D8486,'Cross-Page Data'!$I$14:$J$117,2,FALSE),J8486))</f>
        <v>wind</v>
      </c>
      <c r="J8486" t="str">
        <f>VLOOKUP(E8486,'Cross-Page Data'!$D$4:$F$48,3,FALSE)</f>
        <v>wind</v>
      </c>
      <c r="K8486" t="b">
        <f t="shared" si="132"/>
        <v>1</v>
      </c>
    </row>
    <row r="8487" spans="1:11">
      <c r="A8487" s="120">
        <v>56855</v>
      </c>
      <c r="B8487" s="121" t="s">
        <v>201</v>
      </c>
      <c r="C8487" s="121" t="s">
        <v>206</v>
      </c>
      <c r="D8487" s="121" t="s">
        <v>128</v>
      </c>
      <c r="E8487" s="121" t="s">
        <v>180</v>
      </c>
      <c r="F8487" s="122">
        <v>1688869</v>
      </c>
      <c r="G8487" s="122">
        <v>189718</v>
      </c>
      <c r="H8487" s="120">
        <v>2019</v>
      </c>
      <c r="I8487" t="str">
        <f>IF(J8487="natural gas",VLOOKUP(D8487,'Cross-Page Data'!$I$4:$J$13,2,FALSE),IF(J8487="solar",VLOOKUP('Form 923'!D8487,'Cross-Page Data'!$I$14:$J$117,2,FALSE),J8487))</f>
        <v>wind</v>
      </c>
      <c r="J8487" t="str">
        <f>VLOOKUP(E8487,'Cross-Page Data'!$D$4:$F$48,3,FALSE)</f>
        <v>wind</v>
      </c>
      <c r="K8487" t="b">
        <f t="shared" si="132"/>
        <v>1</v>
      </c>
    </row>
    <row r="8488" spans="1:11">
      <c r="A8488" s="120">
        <v>56856</v>
      </c>
      <c r="B8488" s="121" t="s">
        <v>201</v>
      </c>
      <c r="C8488" s="121" t="s">
        <v>206</v>
      </c>
      <c r="D8488" s="121" t="s">
        <v>128</v>
      </c>
      <c r="E8488" s="121" t="s">
        <v>180</v>
      </c>
      <c r="F8488" s="122">
        <v>2586192</v>
      </c>
      <c r="G8488" s="122">
        <v>290518</v>
      </c>
      <c r="H8488" s="120">
        <v>2019</v>
      </c>
      <c r="I8488" t="str">
        <f>IF(J8488="natural gas",VLOOKUP(D8488,'Cross-Page Data'!$I$4:$J$13,2,FALSE),IF(J8488="solar",VLOOKUP('Form 923'!D8488,'Cross-Page Data'!$I$14:$J$117,2,FALSE),J8488))</f>
        <v>wind</v>
      </c>
      <c r="J8488" t="str">
        <f>VLOOKUP(E8488,'Cross-Page Data'!$D$4:$F$48,3,FALSE)</f>
        <v>wind</v>
      </c>
      <c r="K8488" t="b">
        <f t="shared" si="132"/>
        <v>1</v>
      </c>
    </row>
    <row r="8489" spans="1:11">
      <c r="A8489" s="120">
        <v>56857</v>
      </c>
      <c r="B8489" s="121" t="s">
        <v>201</v>
      </c>
      <c r="C8489" s="121" t="s">
        <v>206</v>
      </c>
      <c r="D8489" s="121" t="s">
        <v>128</v>
      </c>
      <c r="E8489" s="121" t="s">
        <v>180</v>
      </c>
      <c r="F8489" s="122">
        <v>4627393</v>
      </c>
      <c r="G8489" s="122">
        <v>519815</v>
      </c>
      <c r="H8489" s="120">
        <v>2019</v>
      </c>
      <c r="I8489" t="str">
        <f>IF(J8489="natural gas",VLOOKUP(D8489,'Cross-Page Data'!$I$4:$J$13,2,FALSE),IF(J8489="solar",VLOOKUP('Form 923'!D8489,'Cross-Page Data'!$I$14:$J$117,2,FALSE),J8489))</f>
        <v>wind</v>
      </c>
      <c r="J8489" t="str">
        <f>VLOOKUP(E8489,'Cross-Page Data'!$D$4:$F$48,3,FALSE)</f>
        <v>wind</v>
      </c>
      <c r="K8489" t="b">
        <f t="shared" si="132"/>
        <v>1</v>
      </c>
    </row>
    <row r="8490" spans="1:11">
      <c r="A8490" s="120">
        <v>56858</v>
      </c>
      <c r="B8490" s="121" t="s">
        <v>201</v>
      </c>
      <c r="C8490" s="121" t="s">
        <v>206</v>
      </c>
      <c r="D8490" s="121" t="s">
        <v>128</v>
      </c>
      <c r="E8490" s="121" t="s">
        <v>180</v>
      </c>
      <c r="F8490" s="122">
        <v>2111491</v>
      </c>
      <c r="G8490" s="122">
        <v>237193</v>
      </c>
      <c r="H8490" s="120">
        <v>2019</v>
      </c>
      <c r="I8490" t="str">
        <f>IF(J8490="natural gas",VLOOKUP(D8490,'Cross-Page Data'!$I$4:$J$13,2,FALSE),IF(J8490="solar",VLOOKUP('Form 923'!D8490,'Cross-Page Data'!$I$14:$J$117,2,FALSE),J8490))</f>
        <v>wind</v>
      </c>
      <c r="J8490" t="str">
        <f>VLOOKUP(E8490,'Cross-Page Data'!$D$4:$F$48,3,FALSE)</f>
        <v>wind</v>
      </c>
      <c r="K8490" t="b">
        <f t="shared" si="132"/>
        <v>1</v>
      </c>
    </row>
    <row r="8491" spans="1:11">
      <c r="A8491" s="120">
        <v>56859</v>
      </c>
      <c r="B8491" s="121" t="s">
        <v>201</v>
      </c>
      <c r="C8491" s="121" t="s">
        <v>206</v>
      </c>
      <c r="D8491" s="121" t="s">
        <v>128</v>
      </c>
      <c r="E8491" s="121" t="s">
        <v>180</v>
      </c>
      <c r="F8491" s="122">
        <v>582982</v>
      </c>
      <c r="G8491" s="122">
        <v>65489</v>
      </c>
      <c r="H8491" s="120">
        <v>2019</v>
      </c>
      <c r="I8491" t="str">
        <f>IF(J8491="natural gas",VLOOKUP(D8491,'Cross-Page Data'!$I$4:$J$13,2,FALSE),IF(J8491="solar",VLOOKUP('Form 923'!D8491,'Cross-Page Data'!$I$14:$J$117,2,FALSE),J8491))</f>
        <v>wind</v>
      </c>
      <c r="J8491" t="str">
        <f>VLOOKUP(E8491,'Cross-Page Data'!$D$4:$F$48,3,FALSE)</f>
        <v>wind</v>
      </c>
      <c r="K8491" t="b">
        <f t="shared" si="132"/>
        <v>1</v>
      </c>
    </row>
    <row r="8492" spans="1:11">
      <c r="A8492" s="120">
        <v>56860</v>
      </c>
      <c r="B8492" s="121" t="s">
        <v>201</v>
      </c>
      <c r="C8492" s="121" t="s">
        <v>206</v>
      </c>
      <c r="D8492" s="121" t="s">
        <v>128</v>
      </c>
      <c r="E8492" s="121" t="s">
        <v>180</v>
      </c>
      <c r="F8492" s="122">
        <v>351398</v>
      </c>
      <c r="G8492" s="122">
        <v>39474</v>
      </c>
      <c r="H8492" s="120">
        <v>2019</v>
      </c>
      <c r="I8492" t="str">
        <f>IF(J8492="natural gas",VLOOKUP(D8492,'Cross-Page Data'!$I$4:$J$13,2,FALSE),IF(J8492="solar",VLOOKUP('Form 923'!D8492,'Cross-Page Data'!$I$14:$J$117,2,FALSE),J8492))</f>
        <v>wind</v>
      </c>
      <c r="J8492" t="str">
        <f>VLOOKUP(E8492,'Cross-Page Data'!$D$4:$F$48,3,FALSE)</f>
        <v>wind</v>
      </c>
      <c r="K8492" t="b">
        <f t="shared" si="132"/>
        <v>1</v>
      </c>
    </row>
    <row r="8493" spans="1:11">
      <c r="A8493" s="120">
        <v>56862</v>
      </c>
      <c r="B8493" s="121" t="s">
        <v>201</v>
      </c>
      <c r="C8493" s="121" t="s">
        <v>206</v>
      </c>
      <c r="D8493" s="121" t="s">
        <v>101</v>
      </c>
      <c r="E8493" s="121" t="s">
        <v>92</v>
      </c>
      <c r="F8493" s="122">
        <v>29599</v>
      </c>
      <c r="G8493" s="122">
        <v>3325</v>
      </c>
      <c r="H8493" s="120">
        <v>2019</v>
      </c>
      <c r="I8493" t="str">
        <f>IF(J8493="natural gas",VLOOKUP(D8493,'Cross-Page Data'!$I$4:$J$13,2,FALSE),IF(J8493="solar",VLOOKUP('Form 923'!D8493,'Cross-Page Data'!$I$14:$J$117,2,FALSE),J8493))</f>
        <v>solar pv</v>
      </c>
      <c r="J8493" t="str">
        <f>VLOOKUP(E8493,'Cross-Page Data'!$D$4:$F$48,3,FALSE)</f>
        <v>solar</v>
      </c>
      <c r="K8493" t="b">
        <f t="shared" si="132"/>
        <v>1</v>
      </c>
    </row>
    <row r="8494" spans="1:11">
      <c r="A8494" s="120">
        <v>56864</v>
      </c>
      <c r="B8494" s="121" t="s">
        <v>201</v>
      </c>
      <c r="C8494" s="121" t="s">
        <v>206</v>
      </c>
      <c r="D8494" s="121" t="s">
        <v>79</v>
      </c>
      <c r="E8494" s="121" t="s">
        <v>90</v>
      </c>
      <c r="F8494" s="122">
        <v>674880</v>
      </c>
      <c r="G8494" s="122">
        <v>59185</v>
      </c>
      <c r="H8494" s="120">
        <v>2019</v>
      </c>
      <c r="I8494" t="str">
        <f>IF(J8494="natural gas",VLOOKUP(D8494,'Cross-Page Data'!$I$4:$J$13,2,FALSE),IF(J8494="solar",VLOOKUP('Form 923'!D8494,'Cross-Page Data'!$I$14:$J$117,2,FALSE),J8494))</f>
        <v>biomass</v>
      </c>
      <c r="J8494" t="str">
        <f>VLOOKUP(E8494,'Cross-Page Data'!$D$4:$F$48,3,FALSE)</f>
        <v>biomass</v>
      </c>
      <c r="K8494" t="b">
        <f t="shared" si="132"/>
        <v>1</v>
      </c>
    </row>
    <row r="8495" spans="1:11">
      <c r="A8495" s="120">
        <v>56865</v>
      </c>
      <c r="B8495" s="121" t="s">
        <v>201</v>
      </c>
      <c r="C8495" s="121" t="s">
        <v>206</v>
      </c>
      <c r="D8495" s="121" t="s">
        <v>79</v>
      </c>
      <c r="E8495" s="121" t="s">
        <v>90</v>
      </c>
      <c r="F8495" s="122">
        <v>68754</v>
      </c>
      <c r="G8495" s="122">
        <v>4437</v>
      </c>
      <c r="H8495" s="120">
        <v>2019</v>
      </c>
      <c r="I8495" t="str">
        <f>IF(J8495="natural gas",VLOOKUP(D8495,'Cross-Page Data'!$I$4:$J$13,2,FALSE),IF(J8495="solar",VLOOKUP('Form 923'!D8495,'Cross-Page Data'!$I$14:$J$117,2,FALSE),J8495))</f>
        <v>biomass</v>
      </c>
      <c r="J8495" t="str">
        <f>VLOOKUP(E8495,'Cross-Page Data'!$D$4:$F$48,3,FALSE)</f>
        <v>biomass</v>
      </c>
      <c r="K8495" t="b">
        <f t="shared" si="132"/>
        <v>1</v>
      </c>
    </row>
    <row r="8496" spans="1:11">
      <c r="A8496" s="120">
        <v>56868</v>
      </c>
      <c r="B8496" s="121" t="s">
        <v>201</v>
      </c>
      <c r="C8496" s="121" t="s">
        <v>206</v>
      </c>
      <c r="D8496" s="121" t="s">
        <v>79</v>
      </c>
      <c r="E8496" s="121" t="s">
        <v>90</v>
      </c>
      <c r="F8496" s="122">
        <v>1887520</v>
      </c>
      <c r="G8496" s="122">
        <v>122795</v>
      </c>
      <c r="H8496" s="120">
        <v>2019</v>
      </c>
      <c r="I8496" t="str">
        <f>IF(J8496="natural gas",VLOOKUP(D8496,'Cross-Page Data'!$I$4:$J$13,2,FALSE),IF(J8496="solar",VLOOKUP('Form 923'!D8496,'Cross-Page Data'!$I$14:$J$117,2,FALSE),J8496))</f>
        <v>biomass</v>
      </c>
      <c r="J8496" t="str">
        <f>VLOOKUP(E8496,'Cross-Page Data'!$D$4:$F$48,3,FALSE)</f>
        <v>biomass</v>
      </c>
      <c r="K8496" t="b">
        <f t="shared" si="132"/>
        <v>1</v>
      </c>
    </row>
    <row r="8497" spans="1:11">
      <c r="A8497" s="120">
        <v>56869</v>
      </c>
      <c r="B8497" s="121" t="s">
        <v>201</v>
      </c>
      <c r="C8497" s="121" t="s">
        <v>206</v>
      </c>
      <c r="D8497" s="121" t="s">
        <v>79</v>
      </c>
      <c r="E8497" s="121" t="s">
        <v>90</v>
      </c>
      <c r="F8497" s="122">
        <v>1760977</v>
      </c>
      <c r="G8497" s="122">
        <v>160159</v>
      </c>
      <c r="H8497" s="120">
        <v>2019</v>
      </c>
      <c r="I8497" t="str">
        <f>IF(J8497="natural gas",VLOOKUP(D8497,'Cross-Page Data'!$I$4:$J$13,2,FALSE),IF(J8497="solar",VLOOKUP('Form 923'!D8497,'Cross-Page Data'!$I$14:$J$117,2,FALSE),J8497))</f>
        <v>biomass</v>
      </c>
      <c r="J8497" t="str">
        <f>VLOOKUP(E8497,'Cross-Page Data'!$D$4:$F$48,3,FALSE)</f>
        <v>biomass</v>
      </c>
      <c r="K8497" t="b">
        <f t="shared" si="132"/>
        <v>1</v>
      </c>
    </row>
    <row r="8498" spans="1:11">
      <c r="A8498" s="120">
        <v>56870</v>
      </c>
      <c r="B8498" s="121" t="s">
        <v>201</v>
      </c>
      <c r="C8498" s="121" t="s">
        <v>206</v>
      </c>
      <c r="D8498" s="121" t="s">
        <v>79</v>
      </c>
      <c r="E8498" s="121" t="s">
        <v>90</v>
      </c>
      <c r="F8498" s="122">
        <v>426475</v>
      </c>
      <c r="G8498" s="122">
        <v>33083</v>
      </c>
      <c r="H8498" s="120">
        <v>2019</v>
      </c>
      <c r="I8498" t="str">
        <f>IF(J8498="natural gas",VLOOKUP(D8498,'Cross-Page Data'!$I$4:$J$13,2,FALSE),IF(J8498="solar",VLOOKUP('Form 923'!D8498,'Cross-Page Data'!$I$14:$J$117,2,FALSE),J8498))</f>
        <v>biomass</v>
      </c>
      <c r="J8498" t="str">
        <f>VLOOKUP(E8498,'Cross-Page Data'!$D$4:$F$48,3,FALSE)</f>
        <v>biomass</v>
      </c>
      <c r="K8498" t="b">
        <f t="shared" si="132"/>
        <v>1</v>
      </c>
    </row>
    <row r="8499" spans="1:11">
      <c r="A8499" s="120">
        <v>56871</v>
      </c>
      <c r="B8499" s="121" t="s">
        <v>201</v>
      </c>
      <c r="C8499" s="121" t="s">
        <v>206</v>
      </c>
      <c r="D8499" s="121" t="s">
        <v>79</v>
      </c>
      <c r="E8499" s="121" t="s">
        <v>90</v>
      </c>
      <c r="F8499" s="122">
        <v>251759</v>
      </c>
      <c r="G8499" s="122">
        <v>22647</v>
      </c>
      <c r="H8499" s="120">
        <v>2019</v>
      </c>
      <c r="I8499" t="str">
        <f>IF(J8499="natural gas",VLOOKUP(D8499,'Cross-Page Data'!$I$4:$J$13,2,FALSE),IF(J8499="solar",VLOOKUP('Form 923'!D8499,'Cross-Page Data'!$I$14:$J$117,2,FALSE),J8499))</f>
        <v>biomass</v>
      </c>
      <c r="J8499" t="str">
        <f>VLOOKUP(E8499,'Cross-Page Data'!$D$4:$F$48,3,FALSE)</f>
        <v>biomass</v>
      </c>
      <c r="K8499" t="b">
        <f t="shared" si="132"/>
        <v>1</v>
      </c>
    </row>
    <row r="8500" spans="1:11">
      <c r="A8500" s="120">
        <v>56871</v>
      </c>
      <c r="B8500" s="121" t="s">
        <v>201</v>
      </c>
      <c r="C8500" s="121" t="s">
        <v>206</v>
      </c>
      <c r="D8500" s="121" t="s">
        <v>79</v>
      </c>
      <c r="E8500" s="121" t="s">
        <v>38</v>
      </c>
      <c r="F8500" s="122">
        <v>0</v>
      </c>
      <c r="G8500" s="122">
        <v>0</v>
      </c>
      <c r="H8500" s="120">
        <v>2019</v>
      </c>
      <c r="I8500" t="str">
        <f>IF(J8500="natural gas",VLOOKUP(D8500,'Cross-Page Data'!$I$4:$J$13,2,FALSE),IF(J8500="solar",VLOOKUP('Form 923'!D8500,'Cross-Page Data'!$I$14:$J$117,2,FALSE),J8500))</f>
        <v>natural gas peaker</v>
      </c>
      <c r="J8500" t="str">
        <f>VLOOKUP(E8500,'Cross-Page Data'!$D$4:$F$48,3,FALSE)</f>
        <v>natural gas</v>
      </c>
      <c r="K8500" t="b">
        <f t="shared" si="132"/>
        <v>1</v>
      </c>
    </row>
    <row r="8501" spans="1:11">
      <c r="A8501" s="120">
        <v>56872</v>
      </c>
      <c r="B8501" s="121" t="s">
        <v>201</v>
      </c>
      <c r="C8501" s="121" t="s">
        <v>202</v>
      </c>
      <c r="D8501" s="121" t="s">
        <v>116</v>
      </c>
      <c r="E8501" s="121" t="s">
        <v>170</v>
      </c>
      <c r="F8501" s="122">
        <v>4330174</v>
      </c>
      <c r="G8501" s="122">
        <v>486427</v>
      </c>
      <c r="H8501" s="120">
        <v>2019</v>
      </c>
      <c r="I8501" t="str">
        <f>IF(J8501="natural gas",VLOOKUP(D8501,'Cross-Page Data'!$I$4:$J$13,2,FALSE),IF(J8501="solar",VLOOKUP('Form 923'!D8501,'Cross-Page Data'!$I$14:$J$117,2,FALSE),J8501))</f>
        <v>hydro</v>
      </c>
      <c r="J8501" t="str">
        <f>VLOOKUP(E8501,'Cross-Page Data'!$D$4:$F$48,3,FALSE)</f>
        <v>hydro</v>
      </c>
      <c r="K8501" t="b">
        <f t="shared" si="132"/>
        <v>1</v>
      </c>
    </row>
    <row r="8502" ht="25.5" spans="1:11">
      <c r="A8502" s="120">
        <v>56873</v>
      </c>
      <c r="B8502" s="121" t="s">
        <v>201</v>
      </c>
      <c r="C8502" s="121" t="s">
        <v>207</v>
      </c>
      <c r="D8502" s="121" t="s">
        <v>79</v>
      </c>
      <c r="E8502" s="121" t="s">
        <v>90</v>
      </c>
      <c r="F8502" s="122">
        <v>68909</v>
      </c>
      <c r="G8502" s="122">
        <v>6796</v>
      </c>
      <c r="H8502" s="120">
        <v>2019</v>
      </c>
      <c r="I8502" t="str">
        <f>IF(J8502="natural gas",VLOOKUP(D8502,'Cross-Page Data'!$I$4:$J$13,2,FALSE),IF(J8502="solar",VLOOKUP('Form 923'!D8502,'Cross-Page Data'!$I$14:$J$117,2,FALSE),J8502))</f>
        <v>biomass</v>
      </c>
      <c r="J8502" t="str">
        <f>VLOOKUP(E8502,'Cross-Page Data'!$D$4:$F$48,3,FALSE)</f>
        <v>biomass</v>
      </c>
      <c r="K8502" t="b">
        <f t="shared" si="132"/>
        <v>0</v>
      </c>
    </row>
    <row r="8503" spans="1:11">
      <c r="A8503" s="120">
        <v>56874</v>
      </c>
      <c r="B8503" s="121" t="s">
        <v>201</v>
      </c>
      <c r="C8503" s="121" t="s">
        <v>206</v>
      </c>
      <c r="D8503" s="121" t="s">
        <v>128</v>
      </c>
      <c r="E8503" s="121" t="s">
        <v>180</v>
      </c>
      <c r="F8503" s="122">
        <v>3413989</v>
      </c>
      <c r="G8503" s="122">
        <v>383508</v>
      </c>
      <c r="H8503" s="120">
        <v>2019</v>
      </c>
      <c r="I8503" t="str">
        <f>IF(J8503="natural gas",VLOOKUP(D8503,'Cross-Page Data'!$I$4:$J$13,2,FALSE),IF(J8503="solar",VLOOKUP('Form 923'!D8503,'Cross-Page Data'!$I$14:$J$117,2,FALSE),J8503))</f>
        <v>wind</v>
      </c>
      <c r="J8503" t="str">
        <f>VLOOKUP(E8503,'Cross-Page Data'!$D$4:$F$48,3,FALSE)</f>
        <v>wind</v>
      </c>
      <c r="K8503" t="b">
        <f t="shared" si="132"/>
        <v>1</v>
      </c>
    </row>
    <row r="8504" spans="1:11">
      <c r="A8504" s="120">
        <v>56875</v>
      </c>
      <c r="B8504" s="121" t="s">
        <v>201</v>
      </c>
      <c r="C8504" s="121" t="s">
        <v>206</v>
      </c>
      <c r="D8504" s="121" t="s">
        <v>101</v>
      </c>
      <c r="E8504" s="121" t="s">
        <v>92</v>
      </c>
      <c r="F8504" s="122">
        <v>12871</v>
      </c>
      <c r="G8504" s="122">
        <v>1446</v>
      </c>
      <c r="H8504" s="120">
        <v>2019</v>
      </c>
      <c r="I8504" t="str">
        <f>IF(J8504="natural gas",VLOOKUP(D8504,'Cross-Page Data'!$I$4:$J$13,2,FALSE),IF(J8504="solar",VLOOKUP('Form 923'!D8504,'Cross-Page Data'!$I$14:$J$117,2,FALSE),J8504))</f>
        <v>solar pv</v>
      </c>
      <c r="J8504" t="str">
        <f>VLOOKUP(E8504,'Cross-Page Data'!$D$4:$F$48,3,FALSE)</f>
        <v>solar</v>
      </c>
      <c r="K8504" t="b">
        <f t="shared" si="132"/>
        <v>1</v>
      </c>
    </row>
    <row r="8505" spans="1:11">
      <c r="A8505" s="120">
        <v>56876</v>
      </c>
      <c r="B8505" s="121" t="s">
        <v>201</v>
      </c>
      <c r="C8505" s="121" t="s">
        <v>206</v>
      </c>
      <c r="D8505" s="121" t="s">
        <v>128</v>
      </c>
      <c r="E8505" s="121" t="s">
        <v>180</v>
      </c>
      <c r="F8505" s="122">
        <v>2378633</v>
      </c>
      <c r="G8505" s="122">
        <v>267202</v>
      </c>
      <c r="H8505" s="120">
        <v>2019</v>
      </c>
      <c r="I8505" t="str">
        <f>IF(J8505="natural gas",VLOOKUP(D8505,'Cross-Page Data'!$I$4:$J$13,2,FALSE),IF(J8505="solar",VLOOKUP('Form 923'!D8505,'Cross-Page Data'!$I$14:$J$117,2,FALSE),J8505))</f>
        <v>wind</v>
      </c>
      <c r="J8505" t="str">
        <f>VLOOKUP(E8505,'Cross-Page Data'!$D$4:$F$48,3,FALSE)</f>
        <v>wind</v>
      </c>
      <c r="K8505" t="b">
        <f t="shared" si="132"/>
        <v>1</v>
      </c>
    </row>
    <row r="8506" spans="1:11">
      <c r="A8506" s="120">
        <v>56877</v>
      </c>
      <c r="B8506" s="121" t="s">
        <v>201</v>
      </c>
      <c r="C8506" s="121" t="s">
        <v>206</v>
      </c>
      <c r="D8506" s="121" t="s">
        <v>101</v>
      </c>
      <c r="E8506" s="121" t="s">
        <v>92</v>
      </c>
      <c r="F8506" s="122">
        <v>13860</v>
      </c>
      <c r="G8506" s="122">
        <v>1557</v>
      </c>
      <c r="H8506" s="120">
        <v>2019</v>
      </c>
      <c r="I8506" t="str">
        <f>IF(J8506="natural gas",VLOOKUP(D8506,'Cross-Page Data'!$I$4:$J$13,2,FALSE),IF(J8506="solar",VLOOKUP('Form 923'!D8506,'Cross-Page Data'!$I$14:$J$117,2,FALSE),J8506))</f>
        <v>solar pv</v>
      </c>
      <c r="J8506" t="str">
        <f>VLOOKUP(E8506,'Cross-Page Data'!$D$4:$F$48,3,FALSE)</f>
        <v>solar</v>
      </c>
      <c r="K8506" t="b">
        <f t="shared" si="132"/>
        <v>1</v>
      </c>
    </row>
    <row r="8507" spans="1:11">
      <c r="A8507" s="120">
        <v>56878</v>
      </c>
      <c r="B8507" s="121" t="s">
        <v>201</v>
      </c>
      <c r="C8507" s="121" t="s">
        <v>206</v>
      </c>
      <c r="D8507" s="121" t="s">
        <v>128</v>
      </c>
      <c r="E8507" s="121" t="s">
        <v>180</v>
      </c>
      <c r="F8507" s="122">
        <v>2055578</v>
      </c>
      <c r="G8507" s="122">
        <v>230912</v>
      </c>
      <c r="H8507" s="120">
        <v>2019</v>
      </c>
      <c r="I8507" t="str">
        <f>IF(J8507="natural gas",VLOOKUP(D8507,'Cross-Page Data'!$I$4:$J$13,2,FALSE),IF(J8507="solar",VLOOKUP('Form 923'!D8507,'Cross-Page Data'!$I$14:$J$117,2,FALSE),J8507))</f>
        <v>wind</v>
      </c>
      <c r="J8507" t="str">
        <f>VLOOKUP(E8507,'Cross-Page Data'!$D$4:$F$48,3,FALSE)</f>
        <v>wind</v>
      </c>
      <c r="K8507" t="b">
        <f t="shared" si="132"/>
        <v>1</v>
      </c>
    </row>
    <row r="8508" spans="1:11">
      <c r="A8508" s="120">
        <v>56879</v>
      </c>
      <c r="B8508" s="121" t="s">
        <v>201</v>
      </c>
      <c r="C8508" s="121" t="s">
        <v>206</v>
      </c>
      <c r="D8508" s="121" t="s">
        <v>128</v>
      </c>
      <c r="E8508" s="121" t="s">
        <v>180</v>
      </c>
      <c r="F8508" s="122">
        <v>1062711</v>
      </c>
      <c r="G8508" s="122">
        <v>119379</v>
      </c>
      <c r="H8508" s="120">
        <v>2019</v>
      </c>
      <c r="I8508" t="str">
        <f>IF(J8508="natural gas",VLOOKUP(D8508,'Cross-Page Data'!$I$4:$J$13,2,FALSE),IF(J8508="solar",VLOOKUP('Form 923'!D8508,'Cross-Page Data'!$I$14:$J$117,2,FALSE),J8508))</f>
        <v>wind</v>
      </c>
      <c r="J8508" t="str">
        <f>VLOOKUP(E8508,'Cross-Page Data'!$D$4:$F$48,3,FALSE)</f>
        <v>wind</v>
      </c>
      <c r="K8508" t="b">
        <f t="shared" si="132"/>
        <v>1</v>
      </c>
    </row>
    <row r="8509" spans="1:11">
      <c r="A8509" s="120">
        <v>56880</v>
      </c>
      <c r="B8509" s="121" t="s">
        <v>201</v>
      </c>
      <c r="C8509" s="121" t="s">
        <v>206</v>
      </c>
      <c r="D8509" s="121" t="s">
        <v>84</v>
      </c>
      <c r="E8509" s="121" t="s">
        <v>178</v>
      </c>
      <c r="F8509" s="122">
        <v>1163341</v>
      </c>
      <c r="G8509" s="122">
        <v>130683</v>
      </c>
      <c r="H8509" s="120">
        <v>2019</v>
      </c>
      <c r="I8509" t="str">
        <f>IF(J8509="natural gas",VLOOKUP(D8509,'Cross-Page Data'!$I$4:$J$13,2,FALSE),IF(J8509="solar",VLOOKUP('Form 923'!D8509,'Cross-Page Data'!$I$14:$J$117,2,FALSE),J8509))</f>
        <v>other</v>
      </c>
      <c r="J8509" t="str">
        <f>VLOOKUP(E8509,'Cross-Page Data'!$D$4:$F$48,3,FALSE)</f>
        <v>other</v>
      </c>
      <c r="K8509" t="b">
        <f t="shared" si="132"/>
        <v>1</v>
      </c>
    </row>
    <row r="8510" spans="1:11">
      <c r="A8510" s="120">
        <v>56883</v>
      </c>
      <c r="B8510" s="121" t="s">
        <v>201</v>
      </c>
      <c r="C8510" s="121" t="s">
        <v>206</v>
      </c>
      <c r="D8510" s="121" t="s">
        <v>101</v>
      </c>
      <c r="E8510" s="121" t="s">
        <v>92</v>
      </c>
      <c r="F8510" s="122">
        <v>20405</v>
      </c>
      <c r="G8510" s="122">
        <v>2292</v>
      </c>
      <c r="H8510" s="120">
        <v>2019</v>
      </c>
      <c r="I8510" t="str">
        <f>IF(J8510="natural gas",VLOOKUP(D8510,'Cross-Page Data'!$I$4:$J$13,2,FALSE),IF(J8510="solar",VLOOKUP('Form 923'!D8510,'Cross-Page Data'!$I$14:$J$117,2,FALSE),J8510))</f>
        <v>solar pv</v>
      </c>
      <c r="J8510" t="str">
        <f>VLOOKUP(E8510,'Cross-Page Data'!$D$4:$F$48,3,FALSE)</f>
        <v>solar</v>
      </c>
      <c r="K8510" t="b">
        <f t="shared" si="132"/>
        <v>1</v>
      </c>
    </row>
    <row r="8511" spans="1:11">
      <c r="A8511" s="120">
        <v>56884</v>
      </c>
      <c r="B8511" s="121" t="s">
        <v>201</v>
      </c>
      <c r="C8511" s="121" t="s">
        <v>206</v>
      </c>
      <c r="D8511" s="121" t="s">
        <v>79</v>
      </c>
      <c r="E8511" s="121" t="s">
        <v>90</v>
      </c>
      <c r="F8511" s="122">
        <v>209015</v>
      </c>
      <c r="G8511" s="122">
        <v>16449</v>
      </c>
      <c r="H8511" s="120">
        <v>2019</v>
      </c>
      <c r="I8511" t="str">
        <f>IF(J8511="natural gas",VLOOKUP(D8511,'Cross-Page Data'!$I$4:$J$13,2,FALSE),IF(J8511="solar",VLOOKUP('Form 923'!D8511,'Cross-Page Data'!$I$14:$J$117,2,FALSE),J8511))</f>
        <v>biomass</v>
      </c>
      <c r="J8511" t="str">
        <f>VLOOKUP(E8511,'Cross-Page Data'!$D$4:$F$48,3,FALSE)</f>
        <v>biomass</v>
      </c>
      <c r="K8511" t="b">
        <f t="shared" si="132"/>
        <v>1</v>
      </c>
    </row>
    <row r="8512" spans="1:11">
      <c r="A8512" s="120">
        <v>56887</v>
      </c>
      <c r="B8512" s="121" t="s">
        <v>201</v>
      </c>
      <c r="C8512" s="121" t="s">
        <v>206</v>
      </c>
      <c r="D8512" s="121" t="s">
        <v>79</v>
      </c>
      <c r="E8512" s="121" t="s">
        <v>90</v>
      </c>
      <c r="F8512" s="122">
        <v>546869</v>
      </c>
      <c r="G8512" s="122">
        <v>49539</v>
      </c>
      <c r="H8512" s="120">
        <v>2019</v>
      </c>
      <c r="I8512" t="str">
        <f>IF(J8512="natural gas",VLOOKUP(D8512,'Cross-Page Data'!$I$4:$J$13,2,FALSE),IF(J8512="solar",VLOOKUP('Form 923'!D8512,'Cross-Page Data'!$I$14:$J$117,2,FALSE),J8512))</f>
        <v>biomass</v>
      </c>
      <c r="J8512" t="str">
        <f>VLOOKUP(E8512,'Cross-Page Data'!$D$4:$F$48,3,FALSE)</f>
        <v>biomass</v>
      </c>
      <c r="K8512" t="b">
        <f t="shared" si="132"/>
        <v>1</v>
      </c>
    </row>
    <row r="8513" spans="1:11">
      <c r="A8513" s="120">
        <v>56888</v>
      </c>
      <c r="B8513" s="121" t="s">
        <v>201</v>
      </c>
      <c r="C8513" s="121" t="s">
        <v>206</v>
      </c>
      <c r="D8513" s="121" t="s">
        <v>101</v>
      </c>
      <c r="E8513" s="121" t="s">
        <v>92</v>
      </c>
      <c r="F8513" s="122">
        <v>25534</v>
      </c>
      <c r="G8513" s="122">
        <v>2868</v>
      </c>
      <c r="H8513" s="120">
        <v>2019</v>
      </c>
      <c r="I8513" t="str">
        <f>IF(J8513="natural gas",VLOOKUP(D8513,'Cross-Page Data'!$I$4:$J$13,2,FALSE),IF(J8513="solar",VLOOKUP('Form 923'!D8513,'Cross-Page Data'!$I$14:$J$117,2,FALSE),J8513))</f>
        <v>solar pv</v>
      </c>
      <c r="J8513" t="str">
        <f>VLOOKUP(E8513,'Cross-Page Data'!$D$4:$F$48,3,FALSE)</f>
        <v>solar</v>
      </c>
      <c r="K8513" t="b">
        <f t="shared" si="132"/>
        <v>1</v>
      </c>
    </row>
    <row r="8514" spans="1:11">
      <c r="A8514" s="120">
        <v>56889</v>
      </c>
      <c r="B8514" s="121" t="s">
        <v>201</v>
      </c>
      <c r="C8514" s="121" t="s">
        <v>206</v>
      </c>
      <c r="D8514" s="121" t="s">
        <v>101</v>
      </c>
      <c r="E8514" s="121" t="s">
        <v>92</v>
      </c>
      <c r="F8514" s="122">
        <v>13351</v>
      </c>
      <c r="G8514" s="122">
        <v>1500</v>
      </c>
      <c r="H8514" s="120">
        <v>2019</v>
      </c>
      <c r="I8514" t="str">
        <f>IF(J8514="natural gas",VLOOKUP(D8514,'Cross-Page Data'!$I$4:$J$13,2,FALSE),IF(J8514="solar",VLOOKUP('Form 923'!D8514,'Cross-Page Data'!$I$14:$J$117,2,FALSE),J8514))</f>
        <v>solar pv</v>
      </c>
      <c r="J8514" t="str">
        <f>VLOOKUP(E8514,'Cross-Page Data'!$D$4:$F$48,3,FALSE)</f>
        <v>solar</v>
      </c>
      <c r="K8514" t="b">
        <f t="shared" si="132"/>
        <v>1</v>
      </c>
    </row>
    <row r="8515" spans="1:11">
      <c r="A8515" s="120">
        <v>56890</v>
      </c>
      <c r="B8515" s="121" t="s">
        <v>201</v>
      </c>
      <c r="C8515" s="121" t="s">
        <v>206</v>
      </c>
      <c r="D8515" s="121" t="s">
        <v>79</v>
      </c>
      <c r="E8515" s="121" t="s">
        <v>90</v>
      </c>
      <c r="F8515" s="122">
        <v>138816</v>
      </c>
      <c r="G8515" s="122">
        <v>12052</v>
      </c>
      <c r="H8515" s="120">
        <v>2019</v>
      </c>
      <c r="I8515" t="str">
        <f>IF(J8515="natural gas",VLOOKUP(D8515,'Cross-Page Data'!$I$4:$J$13,2,FALSE),IF(J8515="solar",VLOOKUP('Form 923'!D8515,'Cross-Page Data'!$I$14:$J$117,2,FALSE),J8515))</f>
        <v>biomass</v>
      </c>
      <c r="J8515" t="str">
        <f>VLOOKUP(E8515,'Cross-Page Data'!$D$4:$F$48,3,FALSE)</f>
        <v>biomass</v>
      </c>
      <c r="K8515" t="b">
        <f t="shared" si="132"/>
        <v>1</v>
      </c>
    </row>
    <row r="8516" spans="1:11">
      <c r="A8516" s="120">
        <v>56891</v>
      </c>
      <c r="B8516" s="121" t="s">
        <v>201</v>
      </c>
      <c r="C8516" s="121" t="s">
        <v>206</v>
      </c>
      <c r="D8516" s="121" t="s">
        <v>79</v>
      </c>
      <c r="E8516" s="121" t="s">
        <v>90</v>
      </c>
      <c r="F8516" s="122">
        <v>114039</v>
      </c>
      <c r="G8516" s="122">
        <v>10736</v>
      </c>
      <c r="H8516" s="120">
        <v>2019</v>
      </c>
      <c r="I8516" t="str">
        <f>IF(J8516="natural gas",VLOOKUP(D8516,'Cross-Page Data'!$I$4:$J$13,2,FALSE),IF(J8516="solar",VLOOKUP('Form 923'!D8516,'Cross-Page Data'!$I$14:$J$117,2,FALSE),J8516))</f>
        <v>biomass</v>
      </c>
      <c r="J8516" t="str">
        <f>VLOOKUP(E8516,'Cross-Page Data'!$D$4:$F$48,3,FALSE)</f>
        <v>biomass</v>
      </c>
      <c r="K8516" t="b">
        <f t="shared" si="132"/>
        <v>1</v>
      </c>
    </row>
    <row r="8517" spans="1:11">
      <c r="A8517" s="120">
        <v>56893</v>
      </c>
      <c r="B8517" s="121" t="s">
        <v>201</v>
      </c>
      <c r="C8517" s="121" t="s">
        <v>202</v>
      </c>
      <c r="D8517" s="121" t="s">
        <v>116</v>
      </c>
      <c r="E8517" s="121" t="s">
        <v>170</v>
      </c>
      <c r="F8517" s="122">
        <v>67219</v>
      </c>
      <c r="G8517" s="122">
        <v>7551</v>
      </c>
      <c r="H8517" s="120">
        <v>2019</v>
      </c>
      <c r="I8517" t="str">
        <f>IF(J8517="natural gas",VLOOKUP(D8517,'Cross-Page Data'!$I$4:$J$13,2,FALSE),IF(J8517="solar",VLOOKUP('Form 923'!D8517,'Cross-Page Data'!$I$14:$J$117,2,FALSE),J8517))</f>
        <v>hydro</v>
      </c>
      <c r="J8517" t="str">
        <f>VLOOKUP(E8517,'Cross-Page Data'!$D$4:$F$48,3,FALSE)</f>
        <v>hydro</v>
      </c>
      <c r="K8517" t="b">
        <f t="shared" si="132"/>
        <v>1</v>
      </c>
    </row>
    <row r="8518" spans="1:11">
      <c r="A8518" s="120">
        <v>56894</v>
      </c>
      <c r="B8518" s="121" t="s">
        <v>201</v>
      </c>
      <c r="C8518" s="121" t="s">
        <v>206</v>
      </c>
      <c r="D8518" s="121" t="s">
        <v>79</v>
      </c>
      <c r="E8518" s="121" t="s">
        <v>90</v>
      </c>
      <c r="F8518" s="122">
        <v>120867</v>
      </c>
      <c r="G8518" s="122">
        <v>10544</v>
      </c>
      <c r="H8518" s="120">
        <v>2019</v>
      </c>
      <c r="I8518" t="str">
        <f>IF(J8518="natural gas",VLOOKUP(D8518,'Cross-Page Data'!$I$4:$J$13,2,FALSE),IF(J8518="solar",VLOOKUP('Form 923'!D8518,'Cross-Page Data'!$I$14:$J$117,2,FALSE),J8518))</f>
        <v>biomass</v>
      </c>
      <c r="J8518" t="str">
        <f>VLOOKUP(E8518,'Cross-Page Data'!$D$4:$F$48,3,FALSE)</f>
        <v>biomass</v>
      </c>
      <c r="K8518" t="b">
        <f t="shared" si="132"/>
        <v>1</v>
      </c>
    </row>
    <row r="8519" spans="1:11">
      <c r="A8519" s="120">
        <v>56895</v>
      </c>
      <c r="B8519" s="121" t="s">
        <v>201</v>
      </c>
      <c r="C8519" s="121" t="s">
        <v>206</v>
      </c>
      <c r="D8519" s="121" t="s">
        <v>79</v>
      </c>
      <c r="E8519" s="121" t="s">
        <v>90</v>
      </c>
      <c r="F8519" s="122">
        <v>889638</v>
      </c>
      <c r="G8519" s="122">
        <v>86951</v>
      </c>
      <c r="H8519" s="120">
        <v>2019</v>
      </c>
      <c r="I8519" t="str">
        <f>IF(J8519="natural gas",VLOOKUP(D8519,'Cross-Page Data'!$I$4:$J$13,2,FALSE),IF(J8519="solar",VLOOKUP('Form 923'!D8519,'Cross-Page Data'!$I$14:$J$117,2,FALSE),J8519))</f>
        <v>biomass</v>
      </c>
      <c r="J8519" t="str">
        <f>VLOOKUP(E8519,'Cross-Page Data'!$D$4:$F$48,3,FALSE)</f>
        <v>biomass</v>
      </c>
      <c r="K8519" t="b">
        <f t="shared" ref="K8519:K8582" si="133">IF(AND($N$6=FALSE,OR(C8519="Commercial NAICS Cogen",C8519="Industrial NAICS Cogen",C8519="NAICS-22 Cogen")),FALSE,IF(AND($N$7=FALSE,OR(C8519="Commercial NAICS Cogen",C8519="Commercial NAICS Non-Cogen",C8519="industrial NAICS Cogen",C8519="industrial NAICS non-cogen")),FALSE,TRUE))</f>
        <v>1</v>
      </c>
    </row>
    <row r="8520" spans="1:11">
      <c r="A8520" s="120">
        <v>56896</v>
      </c>
      <c r="B8520" s="121" t="s">
        <v>201</v>
      </c>
      <c r="C8520" s="121" t="s">
        <v>206</v>
      </c>
      <c r="D8520" s="121" t="s">
        <v>79</v>
      </c>
      <c r="E8520" s="121" t="s">
        <v>90</v>
      </c>
      <c r="F8520" s="122">
        <v>241868</v>
      </c>
      <c r="G8520" s="122">
        <v>22402</v>
      </c>
      <c r="H8520" s="120">
        <v>2019</v>
      </c>
      <c r="I8520" t="str">
        <f>IF(J8520="natural gas",VLOOKUP(D8520,'Cross-Page Data'!$I$4:$J$13,2,FALSE),IF(J8520="solar",VLOOKUP('Form 923'!D8520,'Cross-Page Data'!$I$14:$J$117,2,FALSE),J8520))</f>
        <v>biomass</v>
      </c>
      <c r="J8520" t="str">
        <f>VLOOKUP(E8520,'Cross-Page Data'!$D$4:$F$48,3,FALSE)</f>
        <v>biomass</v>
      </c>
      <c r="K8520" t="b">
        <f t="shared" si="133"/>
        <v>1</v>
      </c>
    </row>
    <row r="8521" spans="1:11">
      <c r="A8521" s="120">
        <v>56897</v>
      </c>
      <c r="B8521" s="121" t="s">
        <v>201</v>
      </c>
      <c r="C8521" s="121" t="s">
        <v>206</v>
      </c>
      <c r="D8521" s="121" t="s">
        <v>79</v>
      </c>
      <c r="E8521" s="121" t="s">
        <v>90</v>
      </c>
      <c r="F8521" s="122">
        <v>305379</v>
      </c>
      <c r="G8521" s="122">
        <v>29881</v>
      </c>
      <c r="H8521" s="120">
        <v>2019</v>
      </c>
      <c r="I8521" t="str">
        <f>IF(J8521="natural gas",VLOOKUP(D8521,'Cross-Page Data'!$I$4:$J$13,2,FALSE),IF(J8521="solar",VLOOKUP('Form 923'!D8521,'Cross-Page Data'!$I$14:$J$117,2,FALSE),J8521))</f>
        <v>biomass</v>
      </c>
      <c r="J8521" t="str">
        <f>VLOOKUP(E8521,'Cross-Page Data'!$D$4:$F$48,3,FALSE)</f>
        <v>biomass</v>
      </c>
      <c r="K8521" t="b">
        <f t="shared" si="133"/>
        <v>1</v>
      </c>
    </row>
    <row r="8522" spans="1:11">
      <c r="A8522" s="120">
        <v>56898</v>
      </c>
      <c r="B8522" s="121" t="s">
        <v>201</v>
      </c>
      <c r="C8522" s="121" t="s">
        <v>206</v>
      </c>
      <c r="D8522" s="121" t="s">
        <v>73</v>
      </c>
      <c r="E8522" s="121" t="s">
        <v>90</v>
      </c>
      <c r="F8522" s="122">
        <v>609664</v>
      </c>
      <c r="G8522" s="122">
        <v>43216</v>
      </c>
      <c r="H8522" s="120">
        <v>2019</v>
      </c>
      <c r="I8522" t="str">
        <f>IF(J8522="natural gas",VLOOKUP(D8522,'Cross-Page Data'!$I$4:$J$13,2,FALSE),IF(J8522="solar",VLOOKUP('Form 923'!D8522,'Cross-Page Data'!$I$14:$J$117,2,FALSE),J8522))</f>
        <v>biomass</v>
      </c>
      <c r="J8522" t="str">
        <f>VLOOKUP(E8522,'Cross-Page Data'!$D$4:$F$48,3,FALSE)</f>
        <v>biomass</v>
      </c>
      <c r="K8522" t="b">
        <f t="shared" si="133"/>
        <v>1</v>
      </c>
    </row>
    <row r="8523" spans="1:11">
      <c r="A8523" s="120">
        <v>56899</v>
      </c>
      <c r="B8523" s="121" t="s">
        <v>201</v>
      </c>
      <c r="C8523" s="121" t="s">
        <v>202</v>
      </c>
      <c r="D8523" s="121" t="s">
        <v>79</v>
      </c>
      <c r="E8523" s="121" t="s">
        <v>70</v>
      </c>
      <c r="F8523" s="122">
        <v>0</v>
      </c>
      <c r="G8523" s="122">
        <v>0</v>
      </c>
      <c r="H8523" s="120">
        <v>2019</v>
      </c>
      <c r="I8523" t="str">
        <f>IF(J8523="natural gas",VLOOKUP(D8523,'Cross-Page Data'!$I$4:$J$13,2,FALSE),IF(J8523="solar",VLOOKUP('Form 923'!D8523,'Cross-Page Data'!$I$14:$J$117,2,FALSE),J8523))</f>
        <v>heavy or residual fuel oil</v>
      </c>
      <c r="J8523" t="str">
        <f>VLOOKUP(E8523,'Cross-Page Data'!$D$4:$F$48,3,FALSE)</f>
        <v>heavy or residual fuel oil</v>
      </c>
      <c r="K8523" t="b">
        <f t="shared" si="133"/>
        <v>1</v>
      </c>
    </row>
    <row r="8524" ht="25.5" spans="1:11">
      <c r="A8524" s="120">
        <v>56900</v>
      </c>
      <c r="B8524" s="121" t="s">
        <v>201</v>
      </c>
      <c r="C8524" s="121" t="s">
        <v>207</v>
      </c>
      <c r="D8524" s="121" t="s">
        <v>101</v>
      </c>
      <c r="E8524" s="121" t="s">
        <v>92</v>
      </c>
      <c r="F8524" s="122">
        <v>27748</v>
      </c>
      <c r="G8524" s="122">
        <v>3117</v>
      </c>
      <c r="H8524" s="120">
        <v>2019</v>
      </c>
      <c r="I8524" t="str">
        <f>IF(J8524="natural gas",VLOOKUP(D8524,'Cross-Page Data'!$I$4:$J$13,2,FALSE),IF(J8524="solar",VLOOKUP('Form 923'!D8524,'Cross-Page Data'!$I$14:$J$117,2,FALSE),J8524))</f>
        <v>solar pv</v>
      </c>
      <c r="J8524" t="str">
        <f>VLOOKUP(E8524,'Cross-Page Data'!$D$4:$F$48,3,FALSE)</f>
        <v>solar</v>
      </c>
      <c r="K8524" t="b">
        <f t="shared" si="133"/>
        <v>0</v>
      </c>
    </row>
    <row r="8525" spans="1:11">
      <c r="A8525" s="120">
        <v>56901</v>
      </c>
      <c r="B8525" s="121" t="s">
        <v>201</v>
      </c>
      <c r="C8525" s="121" t="s">
        <v>206</v>
      </c>
      <c r="D8525" s="121" t="s">
        <v>128</v>
      </c>
      <c r="E8525" s="121" t="s">
        <v>180</v>
      </c>
      <c r="F8525" s="122">
        <v>1526719</v>
      </c>
      <c r="G8525" s="122">
        <v>171503</v>
      </c>
      <c r="H8525" s="120">
        <v>2019</v>
      </c>
      <c r="I8525" t="str">
        <f>IF(J8525="natural gas",VLOOKUP(D8525,'Cross-Page Data'!$I$4:$J$13,2,FALSE),IF(J8525="solar",VLOOKUP('Form 923'!D8525,'Cross-Page Data'!$I$14:$J$117,2,FALSE),J8525))</f>
        <v>wind</v>
      </c>
      <c r="J8525" t="str">
        <f>VLOOKUP(E8525,'Cross-Page Data'!$D$4:$F$48,3,FALSE)</f>
        <v>wind</v>
      </c>
      <c r="K8525" t="b">
        <f t="shared" si="133"/>
        <v>1</v>
      </c>
    </row>
    <row r="8526" spans="1:11">
      <c r="A8526" s="120">
        <v>56902</v>
      </c>
      <c r="B8526" s="121" t="s">
        <v>201</v>
      </c>
      <c r="C8526" s="121" t="s">
        <v>206</v>
      </c>
      <c r="D8526" s="121" t="s">
        <v>128</v>
      </c>
      <c r="E8526" s="121" t="s">
        <v>180</v>
      </c>
      <c r="F8526" s="122">
        <v>2373711</v>
      </c>
      <c r="G8526" s="122">
        <v>266649</v>
      </c>
      <c r="H8526" s="120">
        <v>2019</v>
      </c>
      <c r="I8526" t="str">
        <f>IF(J8526="natural gas",VLOOKUP(D8526,'Cross-Page Data'!$I$4:$J$13,2,FALSE),IF(J8526="solar",VLOOKUP('Form 923'!D8526,'Cross-Page Data'!$I$14:$J$117,2,FALSE),J8526))</f>
        <v>wind</v>
      </c>
      <c r="J8526" t="str">
        <f>VLOOKUP(E8526,'Cross-Page Data'!$D$4:$F$48,3,FALSE)</f>
        <v>wind</v>
      </c>
      <c r="K8526" t="b">
        <f t="shared" si="133"/>
        <v>1</v>
      </c>
    </row>
    <row r="8527" spans="1:11">
      <c r="A8527" s="120">
        <v>56904</v>
      </c>
      <c r="B8527" s="121" t="s">
        <v>201</v>
      </c>
      <c r="C8527" s="121" t="s">
        <v>206</v>
      </c>
      <c r="D8527" s="121" t="s">
        <v>128</v>
      </c>
      <c r="E8527" s="121" t="s">
        <v>180</v>
      </c>
      <c r="F8527" s="122">
        <v>1754610</v>
      </c>
      <c r="G8527" s="122">
        <v>197103</v>
      </c>
      <c r="H8527" s="120">
        <v>2019</v>
      </c>
      <c r="I8527" t="str">
        <f>IF(J8527="natural gas",VLOOKUP(D8527,'Cross-Page Data'!$I$4:$J$13,2,FALSE),IF(J8527="solar",VLOOKUP('Form 923'!D8527,'Cross-Page Data'!$I$14:$J$117,2,FALSE),J8527))</f>
        <v>wind</v>
      </c>
      <c r="J8527" t="str">
        <f>VLOOKUP(E8527,'Cross-Page Data'!$D$4:$F$48,3,FALSE)</f>
        <v>wind</v>
      </c>
      <c r="K8527" t="b">
        <f t="shared" si="133"/>
        <v>1</v>
      </c>
    </row>
    <row r="8528" spans="1:11">
      <c r="A8528" s="120">
        <v>56905</v>
      </c>
      <c r="B8528" s="121" t="s">
        <v>201</v>
      </c>
      <c r="C8528" s="121" t="s">
        <v>206</v>
      </c>
      <c r="D8528" s="121" t="s">
        <v>128</v>
      </c>
      <c r="E8528" s="121" t="s">
        <v>180</v>
      </c>
      <c r="F8528" s="122">
        <v>2474712</v>
      </c>
      <c r="G8528" s="122">
        <v>277995</v>
      </c>
      <c r="H8528" s="120">
        <v>2019</v>
      </c>
      <c r="I8528" t="str">
        <f>IF(J8528="natural gas",VLOOKUP(D8528,'Cross-Page Data'!$I$4:$J$13,2,FALSE),IF(J8528="solar",VLOOKUP('Form 923'!D8528,'Cross-Page Data'!$I$14:$J$117,2,FALSE),J8528))</f>
        <v>wind</v>
      </c>
      <c r="J8528" t="str">
        <f>VLOOKUP(E8528,'Cross-Page Data'!$D$4:$F$48,3,FALSE)</f>
        <v>wind</v>
      </c>
      <c r="K8528" t="b">
        <f t="shared" si="133"/>
        <v>1</v>
      </c>
    </row>
    <row r="8529" spans="1:11">
      <c r="A8529" s="120">
        <v>56908</v>
      </c>
      <c r="B8529" s="121" t="s">
        <v>201</v>
      </c>
      <c r="C8529" s="121" t="s">
        <v>202</v>
      </c>
      <c r="D8529" s="121" t="s">
        <v>73</v>
      </c>
      <c r="E8529" s="121" t="s">
        <v>70</v>
      </c>
      <c r="F8529" s="122">
        <v>16044</v>
      </c>
      <c r="G8529" s="122">
        <v>1290.014</v>
      </c>
      <c r="H8529" s="120">
        <v>2019</v>
      </c>
      <c r="I8529" t="str">
        <f>IF(J8529="natural gas",VLOOKUP(D8529,'Cross-Page Data'!$I$4:$J$13,2,FALSE),IF(J8529="solar",VLOOKUP('Form 923'!D8529,'Cross-Page Data'!$I$14:$J$117,2,FALSE),J8529))</f>
        <v>heavy or residual fuel oil</v>
      </c>
      <c r="J8529" t="str">
        <f>VLOOKUP(E8529,'Cross-Page Data'!$D$4:$F$48,3,FALSE)</f>
        <v>heavy or residual fuel oil</v>
      </c>
      <c r="K8529" t="b">
        <f t="shared" si="133"/>
        <v>1</v>
      </c>
    </row>
    <row r="8530" spans="1:11">
      <c r="A8530" s="120">
        <v>56908</v>
      </c>
      <c r="B8530" s="121" t="s">
        <v>201</v>
      </c>
      <c r="C8530" s="121" t="s">
        <v>202</v>
      </c>
      <c r="D8530" s="121" t="s">
        <v>73</v>
      </c>
      <c r="E8530" s="121" t="s">
        <v>38</v>
      </c>
      <c r="F8530" s="122">
        <v>2817526</v>
      </c>
      <c r="G8530" s="122">
        <v>225451.99</v>
      </c>
      <c r="H8530" s="120">
        <v>2019</v>
      </c>
      <c r="I8530" t="str">
        <f>IF(J8530="natural gas",VLOOKUP(D8530,'Cross-Page Data'!$I$4:$J$13,2,FALSE),IF(J8530="solar",VLOOKUP('Form 923'!D8530,'Cross-Page Data'!$I$14:$J$117,2,FALSE),J8530))</f>
        <v>natural gas peaker</v>
      </c>
      <c r="J8530" t="str">
        <f>VLOOKUP(E8530,'Cross-Page Data'!$D$4:$F$48,3,FALSE)</f>
        <v>natural gas</v>
      </c>
      <c r="K8530" t="b">
        <f t="shared" si="133"/>
        <v>1</v>
      </c>
    </row>
    <row r="8531" ht="25.5" spans="1:11">
      <c r="A8531" s="120">
        <v>56909</v>
      </c>
      <c r="B8531" s="121" t="s">
        <v>201</v>
      </c>
      <c r="C8531" s="121" t="s">
        <v>207</v>
      </c>
      <c r="D8531" s="121" t="s">
        <v>101</v>
      </c>
      <c r="E8531" s="121" t="s">
        <v>92</v>
      </c>
      <c r="F8531" s="122">
        <v>8992</v>
      </c>
      <c r="G8531" s="122">
        <v>1010</v>
      </c>
      <c r="H8531" s="120">
        <v>2019</v>
      </c>
      <c r="I8531" t="str">
        <f>IF(J8531="natural gas",VLOOKUP(D8531,'Cross-Page Data'!$I$4:$J$13,2,FALSE),IF(J8531="solar",VLOOKUP('Form 923'!D8531,'Cross-Page Data'!$I$14:$J$117,2,FALSE),J8531))</f>
        <v>solar pv</v>
      </c>
      <c r="J8531" t="str">
        <f>VLOOKUP(E8531,'Cross-Page Data'!$D$4:$F$48,3,FALSE)</f>
        <v>solar</v>
      </c>
      <c r="K8531" t="b">
        <f t="shared" si="133"/>
        <v>0</v>
      </c>
    </row>
    <row r="8532" spans="1:11">
      <c r="A8532" s="120">
        <v>56911</v>
      </c>
      <c r="B8532" s="121" t="s">
        <v>201</v>
      </c>
      <c r="C8532" s="121" t="s">
        <v>206</v>
      </c>
      <c r="D8532" s="121" t="s">
        <v>73</v>
      </c>
      <c r="E8532" s="121" t="s">
        <v>90</v>
      </c>
      <c r="F8532" s="122">
        <v>684978</v>
      </c>
      <c r="G8532" s="122">
        <v>36250</v>
      </c>
      <c r="H8532" s="120">
        <v>2019</v>
      </c>
      <c r="I8532" t="str">
        <f>IF(J8532="natural gas",VLOOKUP(D8532,'Cross-Page Data'!$I$4:$J$13,2,FALSE),IF(J8532="solar",VLOOKUP('Form 923'!D8532,'Cross-Page Data'!$I$14:$J$117,2,FALSE),J8532))</f>
        <v>biomass</v>
      </c>
      <c r="J8532" t="str">
        <f>VLOOKUP(E8532,'Cross-Page Data'!$D$4:$F$48,3,FALSE)</f>
        <v>biomass</v>
      </c>
      <c r="K8532" t="b">
        <f t="shared" si="133"/>
        <v>1</v>
      </c>
    </row>
    <row r="8533" spans="1:11">
      <c r="A8533" s="120">
        <v>56912</v>
      </c>
      <c r="B8533" s="121" t="s">
        <v>201</v>
      </c>
      <c r="C8533" s="121" t="s">
        <v>206</v>
      </c>
      <c r="D8533" s="121" t="s">
        <v>128</v>
      </c>
      <c r="E8533" s="121" t="s">
        <v>180</v>
      </c>
      <c r="F8533" s="122">
        <v>1448382</v>
      </c>
      <c r="G8533" s="122">
        <v>162703</v>
      </c>
      <c r="H8533" s="120">
        <v>2019</v>
      </c>
      <c r="I8533" t="str">
        <f>IF(J8533="natural gas",VLOOKUP(D8533,'Cross-Page Data'!$I$4:$J$13,2,FALSE),IF(J8533="solar",VLOOKUP('Form 923'!D8533,'Cross-Page Data'!$I$14:$J$117,2,FALSE),J8533))</f>
        <v>wind</v>
      </c>
      <c r="J8533" t="str">
        <f>VLOOKUP(E8533,'Cross-Page Data'!$D$4:$F$48,3,FALSE)</f>
        <v>wind</v>
      </c>
      <c r="K8533" t="b">
        <f t="shared" si="133"/>
        <v>1</v>
      </c>
    </row>
    <row r="8534" spans="1:11">
      <c r="A8534" s="120">
        <v>56913</v>
      </c>
      <c r="B8534" s="121" t="s">
        <v>201</v>
      </c>
      <c r="C8534" s="121" t="s">
        <v>206</v>
      </c>
      <c r="D8534" s="121" t="s">
        <v>128</v>
      </c>
      <c r="E8534" s="121" t="s">
        <v>180</v>
      </c>
      <c r="F8534" s="122">
        <v>1345671</v>
      </c>
      <c r="G8534" s="122">
        <v>151165</v>
      </c>
      <c r="H8534" s="120">
        <v>2019</v>
      </c>
      <c r="I8534" t="str">
        <f>IF(J8534="natural gas",VLOOKUP(D8534,'Cross-Page Data'!$I$4:$J$13,2,FALSE),IF(J8534="solar",VLOOKUP('Form 923'!D8534,'Cross-Page Data'!$I$14:$J$117,2,FALSE),J8534))</f>
        <v>wind</v>
      </c>
      <c r="J8534" t="str">
        <f>VLOOKUP(E8534,'Cross-Page Data'!$D$4:$F$48,3,FALSE)</f>
        <v>wind</v>
      </c>
      <c r="K8534" t="b">
        <f t="shared" si="133"/>
        <v>1</v>
      </c>
    </row>
    <row r="8535" spans="1:11">
      <c r="A8535" s="120">
        <v>56914</v>
      </c>
      <c r="B8535" s="121" t="s">
        <v>201</v>
      </c>
      <c r="C8535" s="121" t="s">
        <v>206</v>
      </c>
      <c r="D8535" s="121" t="s">
        <v>73</v>
      </c>
      <c r="E8535" s="121" t="s">
        <v>38</v>
      </c>
      <c r="F8535" s="122">
        <v>213039</v>
      </c>
      <c r="G8535" s="122">
        <v>19385</v>
      </c>
      <c r="H8535" s="120">
        <v>2019</v>
      </c>
      <c r="I8535" t="str">
        <f>IF(J8535="natural gas",VLOOKUP(D8535,'Cross-Page Data'!$I$4:$J$13,2,FALSE),IF(J8535="solar",VLOOKUP('Form 923'!D8535,'Cross-Page Data'!$I$14:$J$117,2,FALSE),J8535))</f>
        <v>natural gas peaker</v>
      </c>
      <c r="J8535" t="str">
        <f>VLOOKUP(E8535,'Cross-Page Data'!$D$4:$F$48,3,FALSE)</f>
        <v>natural gas</v>
      </c>
      <c r="K8535" t="b">
        <f t="shared" si="133"/>
        <v>1</v>
      </c>
    </row>
    <row r="8536" spans="1:11">
      <c r="A8536" s="120">
        <v>56915</v>
      </c>
      <c r="B8536" s="121" t="s">
        <v>201</v>
      </c>
      <c r="C8536" s="121" t="s">
        <v>206</v>
      </c>
      <c r="D8536" s="121" t="s">
        <v>101</v>
      </c>
      <c r="E8536" s="121" t="s">
        <v>92</v>
      </c>
      <c r="F8536" s="122">
        <v>16353</v>
      </c>
      <c r="G8536" s="122">
        <v>1837</v>
      </c>
      <c r="H8536" s="120">
        <v>2019</v>
      </c>
      <c r="I8536" t="str">
        <f>IF(J8536="natural gas",VLOOKUP(D8536,'Cross-Page Data'!$I$4:$J$13,2,FALSE),IF(J8536="solar",VLOOKUP('Form 923'!D8536,'Cross-Page Data'!$I$14:$J$117,2,FALSE),J8536))</f>
        <v>solar pv</v>
      </c>
      <c r="J8536" t="str">
        <f>VLOOKUP(E8536,'Cross-Page Data'!$D$4:$F$48,3,FALSE)</f>
        <v>solar</v>
      </c>
      <c r="K8536" t="b">
        <f t="shared" si="133"/>
        <v>1</v>
      </c>
    </row>
    <row r="8537" spans="1:11">
      <c r="A8537" s="120">
        <v>56917</v>
      </c>
      <c r="B8537" s="121" t="s">
        <v>201</v>
      </c>
      <c r="C8537" s="121" t="s">
        <v>206</v>
      </c>
      <c r="D8537" s="121" t="s">
        <v>101</v>
      </c>
      <c r="E8537" s="121" t="s">
        <v>92</v>
      </c>
      <c r="F8537" s="122">
        <v>2435978</v>
      </c>
      <c r="G8537" s="122">
        <v>273644</v>
      </c>
      <c r="H8537" s="120">
        <v>2019</v>
      </c>
      <c r="I8537" t="str">
        <f>IF(J8537="natural gas",VLOOKUP(D8537,'Cross-Page Data'!$I$4:$J$13,2,FALSE),IF(J8537="solar",VLOOKUP('Form 923'!D8537,'Cross-Page Data'!$I$14:$J$117,2,FALSE),J8537))</f>
        <v>solar pv</v>
      </c>
      <c r="J8537" t="str">
        <f>VLOOKUP(E8537,'Cross-Page Data'!$D$4:$F$48,3,FALSE)</f>
        <v>solar</v>
      </c>
      <c r="K8537" t="b">
        <f t="shared" si="133"/>
        <v>1</v>
      </c>
    </row>
    <row r="8538" spans="1:11">
      <c r="A8538" s="120">
        <v>56919</v>
      </c>
      <c r="B8538" s="121" t="s">
        <v>201</v>
      </c>
      <c r="C8538" s="121" t="s">
        <v>206</v>
      </c>
      <c r="D8538" s="121" t="s">
        <v>128</v>
      </c>
      <c r="E8538" s="121" t="s">
        <v>180</v>
      </c>
      <c r="F8538" s="122">
        <v>3805204</v>
      </c>
      <c r="G8538" s="122">
        <v>427455</v>
      </c>
      <c r="H8538" s="120">
        <v>2019</v>
      </c>
      <c r="I8538" t="str">
        <f>IF(J8538="natural gas",VLOOKUP(D8538,'Cross-Page Data'!$I$4:$J$13,2,FALSE),IF(J8538="solar",VLOOKUP('Form 923'!D8538,'Cross-Page Data'!$I$14:$J$117,2,FALSE),J8538))</f>
        <v>wind</v>
      </c>
      <c r="J8538" t="str">
        <f>VLOOKUP(E8538,'Cross-Page Data'!$D$4:$F$48,3,FALSE)</f>
        <v>wind</v>
      </c>
      <c r="K8538" t="b">
        <f t="shared" si="133"/>
        <v>1</v>
      </c>
    </row>
    <row r="8539" spans="1:11">
      <c r="A8539" s="120">
        <v>56920</v>
      </c>
      <c r="B8539" s="121" t="s">
        <v>201</v>
      </c>
      <c r="C8539" s="121" t="s">
        <v>206</v>
      </c>
      <c r="D8539" s="121" t="s">
        <v>128</v>
      </c>
      <c r="E8539" s="121" t="s">
        <v>180</v>
      </c>
      <c r="F8539" s="122">
        <v>3758451</v>
      </c>
      <c r="G8539" s="122">
        <v>422203</v>
      </c>
      <c r="H8539" s="120">
        <v>2019</v>
      </c>
      <c r="I8539" t="str">
        <f>IF(J8539="natural gas",VLOOKUP(D8539,'Cross-Page Data'!$I$4:$J$13,2,FALSE),IF(J8539="solar",VLOOKUP('Form 923'!D8539,'Cross-Page Data'!$I$14:$J$117,2,FALSE),J8539))</f>
        <v>wind</v>
      </c>
      <c r="J8539" t="str">
        <f>VLOOKUP(E8539,'Cross-Page Data'!$D$4:$F$48,3,FALSE)</f>
        <v>wind</v>
      </c>
      <c r="K8539" t="b">
        <f t="shared" si="133"/>
        <v>1</v>
      </c>
    </row>
    <row r="8540" spans="1:11">
      <c r="A8540" s="120">
        <v>56921</v>
      </c>
      <c r="B8540" s="121" t="s">
        <v>201</v>
      </c>
      <c r="C8540" s="121" t="s">
        <v>206</v>
      </c>
      <c r="D8540" s="121" t="s">
        <v>128</v>
      </c>
      <c r="E8540" s="121" t="s">
        <v>180</v>
      </c>
      <c r="F8540" s="122">
        <v>2889438</v>
      </c>
      <c r="G8540" s="122">
        <v>324583</v>
      </c>
      <c r="H8540" s="120">
        <v>2019</v>
      </c>
      <c r="I8540" t="str">
        <f>IF(J8540="natural gas",VLOOKUP(D8540,'Cross-Page Data'!$I$4:$J$13,2,FALSE),IF(J8540="solar",VLOOKUP('Form 923'!D8540,'Cross-Page Data'!$I$14:$J$117,2,FALSE),J8540))</f>
        <v>wind</v>
      </c>
      <c r="J8540" t="str">
        <f>VLOOKUP(E8540,'Cross-Page Data'!$D$4:$F$48,3,FALSE)</f>
        <v>wind</v>
      </c>
      <c r="K8540" t="b">
        <f t="shared" si="133"/>
        <v>1</v>
      </c>
    </row>
    <row r="8541" spans="1:11">
      <c r="A8541" s="120">
        <v>56922</v>
      </c>
      <c r="B8541" s="121" t="s">
        <v>201</v>
      </c>
      <c r="C8541" s="121" t="s">
        <v>206</v>
      </c>
      <c r="D8541" s="121" t="s">
        <v>101</v>
      </c>
      <c r="E8541" s="121" t="s">
        <v>92</v>
      </c>
      <c r="F8541" s="122">
        <v>25388</v>
      </c>
      <c r="G8541" s="122">
        <v>2852</v>
      </c>
      <c r="H8541" s="120">
        <v>2019</v>
      </c>
      <c r="I8541" t="str">
        <f>IF(J8541="natural gas",VLOOKUP(D8541,'Cross-Page Data'!$I$4:$J$13,2,FALSE),IF(J8541="solar",VLOOKUP('Form 923'!D8541,'Cross-Page Data'!$I$14:$J$117,2,FALSE),J8541))</f>
        <v>solar pv</v>
      </c>
      <c r="J8541" t="str">
        <f>VLOOKUP(E8541,'Cross-Page Data'!$D$4:$F$48,3,FALSE)</f>
        <v>solar</v>
      </c>
      <c r="K8541" t="b">
        <f t="shared" si="133"/>
        <v>1</v>
      </c>
    </row>
    <row r="8542" spans="1:11">
      <c r="A8542" s="120">
        <v>56923</v>
      </c>
      <c r="B8542" s="121" t="s">
        <v>201</v>
      </c>
      <c r="C8542" s="121" t="s">
        <v>206</v>
      </c>
      <c r="D8542" s="121" t="s">
        <v>128</v>
      </c>
      <c r="E8542" s="121" t="s">
        <v>180</v>
      </c>
      <c r="F8542" s="122">
        <v>4562543</v>
      </c>
      <c r="G8542" s="122">
        <v>512530</v>
      </c>
      <c r="H8542" s="120">
        <v>2019</v>
      </c>
      <c r="I8542" t="str">
        <f>IF(J8542="natural gas",VLOOKUP(D8542,'Cross-Page Data'!$I$4:$J$13,2,FALSE),IF(J8542="solar",VLOOKUP('Form 923'!D8542,'Cross-Page Data'!$I$14:$J$117,2,FALSE),J8542))</f>
        <v>wind</v>
      </c>
      <c r="J8542" t="str">
        <f>VLOOKUP(E8542,'Cross-Page Data'!$D$4:$F$48,3,FALSE)</f>
        <v>wind</v>
      </c>
      <c r="K8542" t="b">
        <f t="shared" si="133"/>
        <v>1</v>
      </c>
    </row>
    <row r="8543" spans="1:11">
      <c r="A8543" s="120">
        <v>56924</v>
      </c>
      <c r="B8543" s="121" t="s">
        <v>201</v>
      </c>
      <c r="C8543" s="121" t="s">
        <v>206</v>
      </c>
      <c r="D8543" s="121" t="s">
        <v>128</v>
      </c>
      <c r="E8543" s="121" t="s">
        <v>180</v>
      </c>
      <c r="F8543" s="122">
        <v>4016500</v>
      </c>
      <c r="G8543" s="122">
        <v>451191</v>
      </c>
      <c r="H8543" s="120">
        <v>2019</v>
      </c>
      <c r="I8543" t="str">
        <f>IF(J8543="natural gas",VLOOKUP(D8543,'Cross-Page Data'!$I$4:$J$13,2,FALSE),IF(J8543="solar",VLOOKUP('Form 923'!D8543,'Cross-Page Data'!$I$14:$J$117,2,FALSE),J8543))</f>
        <v>wind</v>
      </c>
      <c r="J8543" t="str">
        <f>VLOOKUP(E8543,'Cross-Page Data'!$D$4:$F$48,3,FALSE)</f>
        <v>wind</v>
      </c>
      <c r="K8543" t="b">
        <f t="shared" si="133"/>
        <v>1</v>
      </c>
    </row>
    <row r="8544" spans="1:11">
      <c r="A8544" s="120">
        <v>56925</v>
      </c>
      <c r="B8544" s="121" t="s">
        <v>201</v>
      </c>
      <c r="C8544" s="121" t="s">
        <v>206</v>
      </c>
      <c r="D8544" s="121" t="s">
        <v>128</v>
      </c>
      <c r="E8544" s="121" t="s">
        <v>180</v>
      </c>
      <c r="F8544" s="122">
        <v>4989260</v>
      </c>
      <c r="G8544" s="122">
        <v>560465</v>
      </c>
      <c r="H8544" s="120">
        <v>2019</v>
      </c>
      <c r="I8544" t="str">
        <f>IF(J8544="natural gas",VLOOKUP(D8544,'Cross-Page Data'!$I$4:$J$13,2,FALSE),IF(J8544="solar",VLOOKUP('Form 923'!D8544,'Cross-Page Data'!$I$14:$J$117,2,FALSE),J8544))</f>
        <v>wind</v>
      </c>
      <c r="J8544" t="str">
        <f>VLOOKUP(E8544,'Cross-Page Data'!$D$4:$F$48,3,FALSE)</f>
        <v>wind</v>
      </c>
      <c r="K8544" t="b">
        <f t="shared" si="133"/>
        <v>1</v>
      </c>
    </row>
    <row r="8545" ht="25.5" spans="1:11">
      <c r="A8545" s="120">
        <v>56928</v>
      </c>
      <c r="B8545" s="121" t="s">
        <v>205</v>
      </c>
      <c r="C8545" s="121" t="s">
        <v>210</v>
      </c>
      <c r="D8545" s="121" t="s">
        <v>73</v>
      </c>
      <c r="E8545" s="121" t="s">
        <v>38</v>
      </c>
      <c r="F8545" s="122">
        <v>158258</v>
      </c>
      <c r="G8545" s="122">
        <v>23435</v>
      </c>
      <c r="H8545" s="120">
        <v>2019</v>
      </c>
      <c r="I8545" t="str">
        <f>IF(J8545="natural gas",VLOOKUP(D8545,'Cross-Page Data'!$I$4:$J$13,2,FALSE),IF(J8545="solar",VLOOKUP('Form 923'!D8545,'Cross-Page Data'!$I$14:$J$117,2,FALSE),J8545))</f>
        <v>natural gas peaker</v>
      </c>
      <c r="J8545" t="str">
        <f>VLOOKUP(E8545,'Cross-Page Data'!$D$4:$F$48,3,FALSE)</f>
        <v>natural gas</v>
      </c>
      <c r="K8545" t="b">
        <f t="shared" si="133"/>
        <v>0</v>
      </c>
    </row>
    <row r="8546" spans="1:11">
      <c r="A8546" s="120">
        <v>56929</v>
      </c>
      <c r="B8546" s="121" t="s">
        <v>201</v>
      </c>
      <c r="C8546" s="121" t="s">
        <v>202</v>
      </c>
      <c r="D8546" s="121" t="s">
        <v>101</v>
      </c>
      <c r="E8546" s="121" t="s">
        <v>92</v>
      </c>
      <c r="F8546" s="122">
        <v>407301</v>
      </c>
      <c r="G8546" s="122">
        <v>45754</v>
      </c>
      <c r="H8546" s="120">
        <v>2019</v>
      </c>
      <c r="I8546" t="str">
        <f>IF(J8546="natural gas",VLOOKUP(D8546,'Cross-Page Data'!$I$4:$J$13,2,FALSE),IF(J8546="solar",VLOOKUP('Form 923'!D8546,'Cross-Page Data'!$I$14:$J$117,2,FALSE),J8546))</f>
        <v>solar pv</v>
      </c>
      <c r="J8546" t="str">
        <f>VLOOKUP(E8546,'Cross-Page Data'!$D$4:$F$48,3,FALSE)</f>
        <v>solar</v>
      </c>
      <c r="K8546" t="b">
        <f t="shared" si="133"/>
        <v>1</v>
      </c>
    </row>
    <row r="8547" spans="1:11">
      <c r="A8547" s="120">
        <v>56930</v>
      </c>
      <c r="B8547" s="121" t="s">
        <v>201</v>
      </c>
      <c r="C8547" s="121" t="s">
        <v>202</v>
      </c>
      <c r="D8547" s="121" t="s">
        <v>101</v>
      </c>
      <c r="E8547" s="121" t="s">
        <v>92</v>
      </c>
      <c r="F8547" s="122">
        <v>147365</v>
      </c>
      <c r="G8547" s="122">
        <v>16554</v>
      </c>
      <c r="H8547" s="120">
        <v>2019</v>
      </c>
      <c r="I8547" t="str">
        <f>IF(J8547="natural gas",VLOOKUP(D8547,'Cross-Page Data'!$I$4:$J$13,2,FALSE),IF(J8547="solar",VLOOKUP('Form 923'!D8547,'Cross-Page Data'!$I$14:$J$117,2,FALSE),J8547))</f>
        <v>solar pv</v>
      </c>
      <c r="J8547" t="str">
        <f>VLOOKUP(E8547,'Cross-Page Data'!$D$4:$F$48,3,FALSE)</f>
        <v>solar</v>
      </c>
      <c r="K8547" t="b">
        <f t="shared" si="133"/>
        <v>1</v>
      </c>
    </row>
    <row r="8548" ht="25.5" spans="1:11">
      <c r="A8548" s="120">
        <v>56932</v>
      </c>
      <c r="B8548" s="121" t="s">
        <v>201</v>
      </c>
      <c r="C8548" s="121" t="s">
        <v>207</v>
      </c>
      <c r="D8548" s="121" t="s">
        <v>79</v>
      </c>
      <c r="E8548" s="121" t="s">
        <v>70</v>
      </c>
      <c r="F8548" s="122">
        <v>0</v>
      </c>
      <c r="G8548" s="122">
        <v>0</v>
      </c>
      <c r="H8548" s="120">
        <v>2019</v>
      </c>
      <c r="I8548" t="str">
        <f>IF(J8548="natural gas",VLOOKUP(D8548,'Cross-Page Data'!$I$4:$J$13,2,FALSE),IF(J8548="solar",VLOOKUP('Form 923'!D8548,'Cross-Page Data'!$I$14:$J$117,2,FALSE),J8548))</f>
        <v>heavy or residual fuel oil</v>
      </c>
      <c r="J8548" t="str">
        <f>VLOOKUP(E8548,'Cross-Page Data'!$D$4:$F$48,3,FALSE)</f>
        <v>heavy or residual fuel oil</v>
      </c>
      <c r="K8548" t="b">
        <f t="shared" si="133"/>
        <v>0</v>
      </c>
    </row>
    <row r="8549" spans="1:11">
      <c r="A8549" s="120">
        <v>56933</v>
      </c>
      <c r="B8549" s="121" t="s">
        <v>201</v>
      </c>
      <c r="C8549" s="121" t="s">
        <v>206</v>
      </c>
      <c r="D8549" s="121" t="s">
        <v>128</v>
      </c>
      <c r="E8549" s="121" t="s">
        <v>180</v>
      </c>
      <c r="F8549" s="122">
        <v>170410</v>
      </c>
      <c r="G8549" s="122">
        <v>19143</v>
      </c>
      <c r="H8549" s="120">
        <v>2019</v>
      </c>
      <c r="I8549" t="str">
        <f>IF(J8549="natural gas",VLOOKUP(D8549,'Cross-Page Data'!$I$4:$J$13,2,FALSE),IF(J8549="solar",VLOOKUP('Form 923'!D8549,'Cross-Page Data'!$I$14:$J$117,2,FALSE),J8549))</f>
        <v>wind</v>
      </c>
      <c r="J8549" t="str">
        <f>VLOOKUP(E8549,'Cross-Page Data'!$D$4:$F$48,3,FALSE)</f>
        <v>wind</v>
      </c>
      <c r="K8549" t="b">
        <f t="shared" si="133"/>
        <v>1</v>
      </c>
    </row>
    <row r="8550" spans="1:11">
      <c r="A8550" s="120">
        <v>56934</v>
      </c>
      <c r="B8550" s="121" t="s">
        <v>201</v>
      </c>
      <c r="C8550" s="121" t="s">
        <v>206</v>
      </c>
      <c r="D8550" s="121" t="s">
        <v>128</v>
      </c>
      <c r="E8550" s="121" t="s">
        <v>180</v>
      </c>
      <c r="F8550" s="122">
        <v>165987</v>
      </c>
      <c r="G8550" s="122">
        <v>18646</v>
      </c>
      <c r="H8550" s="120">
        <v>2019</v>
      </c>
      <c r="I8550" t="str">
        <f>IF(J8550="natural gas",VLOOKUP(D8550,'Cross-Page Data'!$I$4:$J$13,2,FALSE),IF(J8550="solar",VLOOKUP('Form 923'!D8550,'Cross-Page Data'!$I$14:$J$117,2,FALSE),J8550))</f>
        <v>wind</v>
      </c>
      <c r="J8550" t="str">
        <f>VLOOKUP(E8550,'Cross-Page Data'!$D$4:$F$48,3,FALSE)</f>
        <v>wind</v>
      </c>
      <c r="K8550" t="b">
        <f t="shared" si="133"/>
        <v>1</v>
      </c>
    </row>
    <row r="8551" spans="1:11">
      <c r="A8551" s="120">
        <v>56935</v>
      </c>
      <c r="B8551" s="121" t="s">
        <v>201</v>
      </c>
      <c r="C8551" s="121" t="s">
        <v>206</v>
      </c>
      <c r="D8551" s="121" t="s">
        <v>128</v>
      </c>
      <c r="E8551" s="121" t="s">
        <v>180</v>
      </c>
      <c r="F8551" s="122">
        <v>356393</v>
      </c>
      <c r="G8551" s="122">
        <v>40035</v>
      </c>
      <c r="H8551" s="120">
        <v>2019</v>
      </c>
      <c r="I8551" t="str">
        <f>IF(J8551="natural gas",VLOOKUP(D8551,'Cross-Page Data'!$I$4:$J$13,2,FALSE),IF(J8551="solar",VLOOKUP('Form 923'!D8551,'Cross-Page Data'!$I$14:$J$117,2,FALSE),J8551))</f>
        <v>wind</v>
      </c>
      <c r="J8551" t="str">
        <f>VLOOKUP(E8551,'Cross-Page Data'!$D$4:$F$48,3,FALSE)</f>
        <v>wind</v>
      </c>
      <c r="K8551" t="b">
        <f t="shared" si="133"/>
        <v>1</v>
      </c>
    </row>
    <row r="8552" ht="25.5" spans="1:11">
      <c r="A8552" s="120">
        <v>56936</v>
      </c>
      <c r="B8552" s="121" t="s">
        <v>201</v>
      </c>
      <c r="C8552" s="121" t="s">
        <v>211</v>
      </c>
      <c r="D8552" s="121" t="s">
        <v>116</v>
      </c>
      <c r="E8552" s="121" t="s">
        <v>170</v>
      </c>
      <c r="F8552" s="122">
        <v>459148</v>
      </c>
      <c r="G8552" s="122">
        <v>51578</v>
      </c>
      <c r="H8552" s="120">
        <v>2019</v>
      </c>
      <c r="I8552" t="str">
        <f>IF(J8552="natural gas",VLOOKUP(D8552,'Cross-Page Data'!$I$4:$J$13,2,FALSE),IF(J8552="solar",VLOOKUP('Form 923'!D8552,'Cross-Page Data'!$I$14:$J$117,2,FALSE),J8552))</f>
        <v>hydro</v>
      </c>
      <c r="J8552" t="str">
        <f>VLOOKUP(E8552,'Cross-Page Data'!$D$4:$F$48,3,FALSE)</f>
        <v>hydro</v>
      </c>
      <c r="K8552" t="b">
        <f t="shared" si="133"/>
        <v>0</v>
      </c>
    </row>
    <row r="8553" ht="25.5" spans="1:11">
      <c r="A8553" s="120">
        <v>56937</v>
      </c>
      <c r="B8553" s="121" t="s">
        <v>201</v>
      </c>
      <c r="C8553" s="121" t="s">
        <v>211</v>
      </c>
      <c r="D8553" s="121" t="s">
        <v>79</v>
      </c>
      <c r="E8553" s="121" t="s">
        <v>70</v>
      </c>
      <c r="F8553" s="122">
        <v>0</v>
      </c>
      <c r="G8553" s="122">
        <v>0</v>
      </c>
      <c r="H8553" s="120">
        <v>2019</v>
      </c>
      <c r="I8553" t="str">
        <f>IF(J8553="natural gas",VLOOKUP(D8553,'Cross-Page Data'!$I$4:$J$13,2,FALSE),IF(J8553="solar",VLOOKUP('Form 923'!D8553,'Cross-Page Data'!$I$14:$J$117,2,FALSE),J8553))</f>
        <v>heavy or residual fuel oil</v>
      </c>
      <c r="J8553" t="str">
        <f>VLOOKUP(E8553,'Cross-Page Data'!$D$4:$F$48,3,FALSE)</f>
        <v>heavy or residual fuel oil</v>
      </c>
      <c r="K8553" t="b">
        <f t="shared" si="133"/>
        <v>0</v>
      </c>
    </row>
    <row r="8554" spans="1:11">
      <c r="A8554" s="120">
        <v>56938</v>
      </c>
      <c r="B8554" s="121" t="s">
        <v>201</v>
      </c>
      <c r="C8554" s="121" t="s">
        <v>206</v>
      </c>
      <c r="D8554" s="121" t="s">
        <v>101</v>
      </c>
      <c r="E8554" s="121" t="s">
        <v>92</v>
      </c>
      <c r="F8554" s="122">
        <v>15455</v>
      </c>
      <c r="G8554" s="122">
        <v>1736</v>
      </c>
      <c r="H8554" s="120">
        <v>2019</v>
      </c>
      <c r="I8554" t="str">
        <f>IF(J8554="natural gas",VLOOKUP(D8554,'Cross-Page Data'!$I$4:$J$13,2,FALSE),IF(J8554="solar",VLOOKUP('Form 923'!D8554,'Cross-Page Data'!$I$14:$J$117,2,FALSE),J8554))</f>
        <v>solar pv</v>
      </c>
      <c r="J8554" t="str">
        <f>VLOOKUP(E8554,'Cross-Page Data'!$D$4:$F$48,3,FALSE)</f>
        <v>solar</v>
      </c>
      <c r="K8554" t="b">
        <f t="shared" si="133"/>
        <v>1</v>
      </c>
    </row>
    <row r="8555" spans="1:11">
      <c r="A8555" s="120">
        <v>56939</v>
      </c>
      <c r="B8555" s="121" t="s">
        <v>201</v>
      </c>
      <c r="C8555" s="121" t="s">
        <v>206</v>
      </c>
      <c r="D8555" s="121" t="s">
        <v>101</v>
      </c>
      <c r="E8555" s="121" t="s">
        <v>92</v>
      </c>
      <c r="F8555" s="122">
        <v>385635</v>
      </c>
      <c r="G8555" s="122">
        <v>43320</v>
      </c>
      <c r="H8555" s="120">
        <v>2019</v>
      </c>
      <c r="I8555" t="str">
        <f>IF(J8555="natural gas",VLOOKUP(D8555,'Cross-Page Data'!$I$4:$J$13,2,FALSE),IF(J8555="solar",VLOOKUP('Form 923'!D8555,'Cross-Page Data'!$I$14:$J$117,2,FALSE),J8555))</f>
        <v>solar pv</v>
      </c>
      <c r="J8555" t="str">
        <f>VLOOKUP(E8555,'Cross-Page Data'!$D$4:$F$48,3,FALSE)</f>
        <v>solar</v>
      </c>
      <c r="K8555" t="b">
        <f t="shared" si="133"/>
        <v>1</v>
      </c>
    </row>
    <row r="8556" spans="1:11">
      <c r="A8556" s="120">
        <v>56940</v>
      </c>
      <c r="B8556" s="121" t="s">
        <v>201</v>
      </c>
      <c r="C8556" s="121" t="s">
        <v>206</v>
      </c>
      <c r="D8556" s="121" t="s">
        <v>39</v>
      </c>
      <c r="E8556" s="121" t="s">
        <v>70</v>
      </c>
      <c r="F8556" s="122">
        <v>0</v>
      </c>
      <c r="G8556" s="122">
        <v>3409.7</v>
      </c>
      <c r="H8556" s="120">
        <v>2019</v>
      </c>
      <c r="I8556" t="str">
        <f>IF(J8556="natural gas",VLOOKUP(D8556,'Cross-Page Data'!$I$4:$J$13,2,FALSE),IF(J8556="solar",VLOOKUP('Form 923'!D8556,'Cross-Page Data'!$I$14:$J$117,2,FALSE),J8556))</f>
        <v>heavy or residual fuel oil</v>
      </c>
      <c r="J8556" t="str">
        <f>VLOOKUP(E8556,'Cross-Page Data'!$D$4:$F$48,3,FALSE)</f>
        <v>heavy or residual fuel oil</v>
      </c>
      <c r="K8556" t="b">
        <f t="shared" si="133"/>
        <v>1</v>
      </c>
    </row>
    <row r="8557" spans="1:11">
      <c r="A8557" s="120">
        <v>56940</v>
      </c>
      <c r="B8557" s="121" t="s">
        <v>201</v>
      </c>
      <c r="C8557" s="121" t="s">
        <v>206</v>
      </c>
      <c r="D8557" s="121" t="s">
        <v>39</v>
      </c>
      <c r="E8557" s="121" t="s">
        <v>38</v>
      </c>
      <c r="F8557" s="122">
        <v>1193671</v>
      </c>
      <c r="G8557" s="122">
        <v>1539644.3</v>
      </c>
      <c r="H8557" s="120">
        <v>2019</v>
      </c>
      <c r="I8557" t="str">
        <f>IF(J8557="natural gas",VLOOKUP(D8557,'Cross-Page Data'!$I$4:$J$13,2,FALSE),IF(J8557="solar",VLOOKUP('Form 923'!D8557,'Cross-Page Data'!$I$14:$J$117,2,FALSE),J8557))</f>
        <v>natural gas nonpeaker - preexisting nonretiring</v>
      </c>
      <c r="J8557" t="str">
        <f>VLOOKUP(E8557,'Cross-Page Data'!$D$4:$F$48,3,FALSE)</f>
        <v>natural gas</v>
      </c>
      <c r="K8557" t="b">
        <f t="shared" si="133"/>
        <v>1</v>
      </c>
    </row>
    <row r="8558" spans="1:11">
      <c r="A8558" s="120">
        <v>56940</v>
      </c>
      <c r="B8558" s="121" t="s">
        <v>201</v>
      </c>
      <c r="C8558" s="121" t="s">
        <v>206</v>
      </c>
      <c r="D8558" s="121" t="s">
        <v>61</v>
      </c>
      <c r="E8558" s="121" t="s">
        <v>70</v>
      </c>
      <c r="F8558" s="122">
        <v>64424</v>
      </c>
      <c r="G8558" s="122">
        <v>6272.237</v>
      </c>
      <c r="H8558" s="120">
        <v>2019</v>
      </c>
      <c r="I8558" t="str">
        <f>IF(J8558="natural gas",VLOOKUP(D8558,'Cross-Page Data'!$I$4:$J$13,2,FALSE),IF(J8558="solar",VLOOKUP('Form 923'!D8558,'Cross-Page Data'!$I$14:$J$117,2,FALSE),J8558))</f>
        <v>heavy or residual fuel oil</v>
      </c>
      <c r="J8558" t="str">
        <f>VLOOKUP(E8558,'Cross-Page Data'!$D$4:$F$48,3,FALSE)</f>
        <v>heavy or residual fuel oil</v>
      </c>
      <c r="K8558" t="b">
        <f t="shared" si="133"/>
        <v>1</v>
      </c>
    </row>
    <row r="8559" spans="1:11">
      <c r="A8559" s="120">
        <v>56940</v>
      </c>
      <c r="B8559" s="121" t="s">
        <v>201</v>
      </c>
      <c r="C8559" s="121" t="s">
        <v>206</v>
      </c>
      <c r="D8559" s="121" t="s">
        <v>61</v>
      </c>
      <c r="E8559" s="121" t="s">
        <v>38</v>
      </c>
      <c r="F8559" s="122">
        <v>27505863</v>
      </c>
      <c r="G8559" s="122">
        <v>2550950.8</v>
      </c>
      <c r="H8559" s="120">
        <v>2019</v>
      </c>
      <c r="I8559" t="str">
        <f>IF(J8559="natural gas",VLOOKUP(D8559,'Cross-Page Data'!$I$4:$J$13,2,FALSE),IF(J8559="solar",VLOOKUP('Form 923'!D8559,'Cross-Page Data'!$I$14:$J$117,2,FALSE),J8559))</f>
        <v>natural gas nonpeaker - preexisting nonretiring</v>
      </c>
      <c r="J8559" t="str">
        <f>VLOOKUP(E8559,'Cross-Page Data'!$D$4:$F$48,3,FALSE)</f>
        <v>natural gas</v>
      </c>
      <c r="K8559" t="b">
        <f t="shared" si="133"/>
        <v>1</v>
      </c>
    </row>
    <row r="8560" spans="1:11">
      <c r="A8560" s="120">
        <v>56941</v>
      </c>
      <c r="B8560" s="121" t="s">
        <v>201</v>
      </c>
      <c r="C8560" s="121" t="s">
        <v>206</v>
      </c>
      <c r="D8560" s="121" t="s">
        <v>128</v>
      </c>
      <c r="E8560" s="121" t="s">
        <v>180</v>
      </c>
      <c r="F8560" s="122">
        <v>2325177</v>
      </c>
      <c r="G8560" s="122">
        <v>261197</v>
      </c>
      <c r="H8560" s="120">
        <v>2019</v>
      </c>
      <c r="I8560" t="str">
        <f>IF(J8560="natural gas",VLOOKUP(D8560,'Cross-Page Data'!$I$4:$J$13,2,FALSE),IF(J8560="solar",VLOOKUP('Form 923'!D8560,'Cross-Page Data'!$I$14:$J$117,2,FALSE),J8560))</f>
        <v>wind</v>
      </c>
      <c r="J8560" t="str">
        <f>VLOOKUP(E8560,'Cross-Page Data'!$D$4:$F$48,3,FALSE)</f>
        <v>wind</v>
      </c>
      <c r="K8560" t="b">
        <f t="shared" si="133"/>
        <v>1</v>
      </c>
    </row>
    <row r="8561" spans="1:11">
      <c r="A8561" s="120">
        <v>56942</v>
      </c>
      <c r="B8561" s="121" t="s">
        <v>201</v>
      </c>
      <c r="C8561" s="121" t="s">
        <v>206</v>
      </c>
      <c r="D8561" s="121" t="s">
        <v>128</v>
      </c>
      <c r="E8561" s="121" t="s">
        <v>180</v>
      </c>
      <c r="F8561" s="122">
        <v>3019549</v>
      </c>
      <c r="G8561" s="122">
        <v>339199</v>
      </c>
      <c r="H8561" s="120">
        <v>2019</v>
      </c>
      <c r="I8561" t="str">
        <f>IF(J8561="natural gas",VLOOKUP(D8561,'Cross-Page Data'!$I$4:$J$13,2,FALSE),IF(J8561="solar",VLOOKUP('Form 923'!D8561,'Cross-Page Data'!$I$14:$J$117,2,FALSE),J8561))</f>
        <v>wind</v>
      </c>
      <c r="J8561" t="str">
        <f>VLOOKUP(E8561,'Cross-Page Data'!$D$4:$F$48,3,FALSE)</f>
        <v>wind</v>
      </c>
      <c r="K8561" t="b">
        <f t="shared" si="133"/>
        <v>1</v>
      </c>
    </row>
    <row r="8562" spans="1:11">
      <c r="A8562" s="120">
        <v>56944</v>
      </c>
      <c r="B8562" s="121" t="s">
        <v>201</v>
      </c>
      <c r="C8562" s="121" t="s">
        <v>206</v>
      </c>
      <c r="D8562" s="121" t="s">
        <v>101</v>
      </c>
      <c r="E8562" s="121" t="s">
        <v>92</v>
      </c>
      <c r="F8562" s="122">
        <v>200847</v>
      </c>
      <c r="G8562" s="122">
        <v>22562</v>
      </c>
      <c r="H8562" s="120">
        <v>2019</v>
      </c>
      <c r="I8562" t="str">
        <f>IF(J8562="natural gas",VLOOKUP(D8562,'Cross-Page Data'!$I$4:$J$13,2,FALSE),IF(J8562="solar",VLOOKUP('Form 923'!D8562,'Cross-Page Data'!$I$14:$J$117,2,FALSE),J8562))</f>
        <v>solar pv</v>
      </c>
      <c r="J8562" t="str">
        <f>VLOOKUP(E8562,'Cross-Page Data'!$D$4:$F$48,3,FALSE)</f>
        <v>solar</v>
      </c>
      <c r="K8562" t="b">
        <f t="shared" si="133"/>
        <v>1</v>
      </c>
    </row>
    <row r="8563" spans="1:11">
      <c r="A8563" s="120">
        <v>56945</v>
      </c>
      <c r="B8563" s="121" t="s">
        <v>201</v>
      </c>
      <c r="C8563" s="121" t="s">
        <v>206</v>
      </c>
      <c r="D8563" s="121" t="s">
        <v>128</v>
      </c>
      <c r="E8563" s="121" t="s">
        <v>180</v>
      </c>
      <c r="F8563" s="122">
        <v>2260290</v>
      </c>
      <c r="G8563" s="122">
        <v>253908</v>
      </c>
      <c r="H8563" s="120">
        <v>2019</v>
      </c>
      <c r="I8563" t="str">
        <f>IF(J8563="natural gas",VLOOKUP(D8563,'Cross-Page Data'!$I$4:$J$13,2,FALSE),IF(J8563="solar",VLOOKUP('Form 923'!D8563,'Cross-Page Data'!$I$14:$J$117,2,FALSE),J8563))</f>
        <v>wind</v>
      </c>
      <c r="J8563" t="str">
        <f>VLOOKUP(E8563,'Cross-Page Data'!$D$4:$F$48,3,FALSE)</f>
        <v>wind</v>
      </c>
      <c r="K8563" t="b">
        <f t="shared" si="133"/>
        <v>1</v>
      </c>
    </row>
    <row r="8564" spans="1:11">
      <c r="A8564" s="120">
        <v>56946</v>
      </c>
      <c r="B8564" s="121" t="s">
        <v>201</v>
      </c>
      <c r="C8564" s="121" t="s">
        <v>206</v>
      </c>
      <c r="D8564" s="121" t="s">
        <v>128</v>
      </c>
      <c r="E8564" s="121" t="s">
        <v>180</v>
      </c>
      <c r="F8564" s="122">
        <v>582983</v>
      </c>
      <c r="G8564" s="122">
        <v>65489</v>
      </c>
      <c r="H8564" s="120">
        <v>2019</v>
      </c>
      <c r="I8564" t="str">
        <f>IF(J8564="natural gas",VLOOKUP(D8564,'Cross-Page Data'!$I$4:$J$13,2,FALSE),IF(J8564="solar",VLOOKUP('Form 923'!D8564,'Cross-Page Data'!$I$14:$J$117,2,FALSE),J8564))</f>
        <v>wind</v>
      </c>
      <c r="J8564" t="str">
        <f>VLOOKUP(E8564,'Cross-Page Data'!$D$4:$F$48,3,FALSE)</f>
        <v>wind</v>
      </c>
      <c r="K8564" t="b">
        <f t="shared" si="133"/>
        <v>1</v>
      </c>
    </row>
    <row r="8565" spans="1:11">
      <c r="A8565" s="120">
        <v>56947</v>
      </c>
      <c r="B8565" s="121" t="s">
        <v>201</v>
      </c>
      <c r="C8565" s="121" t="s">
        <v>206</v>
      </c>
      <c r="D8565" s="121" t="s">
        <v>128</v>
      </c>
      <c r="E8565" s="121" t="s">
        <v>180</v>
      </c>
      <c r="F8565" s="122">
        <v>1840569</v>
      </c>
      <c r="G8565" s="122">
        <v>206759</v>
      </c>
      <c r="H8565" s="120">
        <v>2019</v>
      </c>
      <c r="I8565" t="str">
        <f>IF(J8565="natural gas",VLOOKUP(D8565,'Cross-Page Data'!$I$4:$J$13,2,FALSE),IF(J8565="solar",VLOOKUP('Form 923'!D8565,'Cross-Page Data'!$I$14:$J$117,2,FALSE),J8565))</f>
        <v>wind</v>
      </c>
      <c r="J8565" t="str">
        <f>VLOOKUP(E8565,'Cross-Page Data'!$D$4:$F$48,3,FALSE)</f>
        <v>wind</v>
      </c>
      <c r="K8565" t="b">
        <f t="shared" si="133"/>
        <v>1</v>
      </c>
    </row>
    <row r="8566" spans="1:11">
      <c r="A8566" s="120">
        <v>56948</v>
      </c>
      <c r="B8566" s="121" t="s">
        <v>201</v>
      </c>
      <c r="C8566" s="121" t="s">
        <v>202</v>
      </c>
      <c r="D8566" s="121" t="s">
        <v>73</v>
      </c>
      <c r="E8566" s="121" t="s">
        <v>38</v>
      </c>
      <c r="F8566" s="122">
        <v>3440505</v>
      </c>
      <c r="G8566" s="122">
        <v>330191.8</v>
      </c>
      <c r="H8566" s="120">
        <v>2019</v>
      </c>
      <c r="I8566" t="str">
        <f>IF(J8566="natural gas",VLOOKUP(D8566,'Cross-Page Data'!$I$4:$J$13,2,FALSE),IF(J8566="solar",VLOOKUP('Form 923'!D8566,'Cross-Page Data'!$I$14:$J$117,2,FALSE),J8566))</f>
        <v>natural gas peaker</v>
      </c>
      <c r="J8566" t="str">
        <f>VLOOKUP(E8566,'Cross-Page Data'!$D$4:$F$48,3,FALSE)</f>
        <v>natural gas</v>
      </c>
      <c r="K8566" t="b">
        <f t="shared" si="133"/>
        <v>1</v>
      </c>
    </row>
    <row r="8567" spans="1:11">
      <c r="A8567" s="120">
        <v>56951</v>
      </c>
      <c r="B8567" s="121" t="s">
        <v>201</v>
      </c>
      <c r="C8567" s="121" t="s">
        <v>206</v>
      </c>
      <c r="D8567" s="121" t="s">
        <v>79</v>
      </c>
      <c r="E8567" s="121" t="s">
        <v>90</v>
      </c>
      <c r="F8567" s="122">
        <v>122682</v>
      </c>
      <c r="G8567" s="122">
        <v>9136</v>
      </c>
      <c r="H8567" s="120">
        <v>2019</v>
      </c>
      <c r="I8567" t="str">
        <f>IF(J8567="natural gas",VLOOKUP(D8567,'Cross-Page Data'!$I$4:$J$13,2,FALSE),IF(J8567="solar",VLOOKUP('Form 923'!D8567,'Cross-Page Data'!$I$14:$J$117,2,FALSE),J8567))</f>
        <v>biomass</v>
      </c>
      <c r="J8567" t="str">
        <f>VLOOKUP(E8567,'Cross-Page Data'!$D$4:$F$48,3,FALSE)</f>
        <v>biomass</v>
      </c>
      <c r="K8567" t="b">
        <f t="shared" si="133"/>
        <v>1</v>
      </c>
    </row>
    <row r="8568" spans="1:11">
      <c r="A8568" s="120">
        <v>56952</v>
      </c>
      <c r="B8568" s="121" t="s">
        <v>201</v>
      </c>
      <c r="C8568" s="121" t="s">
        <v>206</v>
      </c>
      <c r="D8568" s="121" t="s">
        <v>128</v>
      </c>
      <c r="E8568" s="121" t="s">
        <v>180</v>
      </c>
      <c r="F8568" s="122">
        <v>1685060</v>
      </c>
      <c r="G8568" s="122">
        <v>189290</v>
      </c>
      <c r="H8568" s="120">
        <v>2019</v>
      </c>
      <c r="I8568" t="str">
        <f>IF(J8568="natural gas",VLOOKUP(D8568,'Cross-Page Data'!$I$4:$J$13,2,FALSE),IF(J8568="solar",VLOOKUP('Form 923'!D8568,'Cross-Page Data'!$I$14:$J$117,2,FALSE),J8568))</f>
        <v>wind</v>
      </c>
      <c r="J8568" t="str">
        <f>VLOOKUP(E8568,'Cross-Page Data'!$D$4:$F$48,3,FALSE)</f>
        <v>wind</v>
      </c>
      <c r="K8568" t="b">
        <f t="shared" si="133"/>
        <v>1</v>
      </c>
    </row>
    <row r="8569" spans="1:11">
      <c r="A8569" s="120">
        <v>56953</v>
      </c>
      <c r="B8569" s="121" t="s">
        <v>201</v>
      </c>
      <c r="C8569" s="121" t="s">
        <v>206</v>
      </c>
      <c r="D8569" s="121" t="s">
        <v>128</v>
      </c>
      <c r="E8569" s="121" t="s">
        <v>180</v>
      </c>
      <c r="F8569" s="122">
        <v>2270829</v>
      </c>
      <c r="G8569" s="122">
        <v>255092</v>
      </c>
      <c r="H8569" s="120">
        <v>2019</v>
      </c>
      <c r="I8569" t="str">
        <f>IF(J8569="natural gas",VLOOKUP(D8569,'Cross-Page Data'!$I$4:$J$13,2,FALSE),IF(J8569="solar",VLOOKUP('Form 923'!D8569,'Cross-Page Data'!$I$14:$J$117,2,FALSE),J8569))</f>
        <v>wind</v>
      </c>
      <c r="J8569" t="str">
        <f>VLOOKUP(E8569,'Cross-Page Data'!$D$4:$F$48,3,FALSE)</f>
        <v>wind</v>
      </c>
      <c r="K8569" t="b">
        <f t="shared" si="133"/>
        <v>1</v>
      </c>
    </row>
    <row r="8570" spans="1:11">
      <c r="A8570" s="120">
        <v>56954</v>
      </c>
      <c r="B8570" s="121" t="s">
        <v>201</v>
      </c>
      <c r="C8570" s="121" t="s">
        <v>202</v>
      </c>
      <c r="D8570" s="121" t="s">
        <v>79</v>
      </c>
      <c r="E8570" s="121" t="s">
        <v>70</v>
      </c>
      <c r="F8570" s="122">
        <v>2188</v>
      </c>
      <c r="G8570" s="122">
        <v>-44</v>
      </c>
      <c r="H8570" s="120">
        <v>2019</v>
      </c>
      <c r="I8570" t="str">
        <f>IF(J8570="natural gas",VLOOKUP(D8570,'Cross-Page Data'!$I$4:$J$13,2,FALSE),IF(J8570="solar",VLOOKUP('Form 923'!D8570,'Cross-Page Data'!$I$14:$J$117,2,FALSE),J8570))</f>
        <v>heavy or residual fuel oil</v>
      </c>
      <c r="J8570" t="str">
        <f>VLOOKUP(E8570,'Cross-Page Data'!$D$4:$F$48,3,FALSE)</f>
        <v>heavy or residual fuel oil</v>
      </c>
      <c r="K8570" t="b">
        <f t="shared" si="133"/>
        <v>1</v>
      </c>
    </row>
    <row r="8571" spans="1:11">
      <c r="A8571" s="120">
        <v>56957</v>
      </c>
      <c r="B8571" s="121" t="s">
        <v>201</v>
      </c>
      <c r="C8571" s="121" t="s">
        <v>206</v>
      </c>
      <c r="D8571" s="121" t="s">
        <v>79</v>
      </c>
      <c r="E8571" s="121" t="s">
        <v>90</v>
      </c>
      <c r="F8571" s="122">
        <v>487717</v>
      </c>
      <c r="G8571" s="122">
        <v>41083</v>
      </c>
      <c r="H8571" s="120">
        <v>2019</v>
      </c>
      <c r="I8571" t="str">
        <f>IF(J8571="natural gas",VLOOKUP(D8571,'Cross-Page Data'!$I$4:$J$13,2,FALSE),IF(J8571="solar",VLOOKUP('Form 923'!D8571,'Cross-Page Data'!$I$14:$J$117,2,FALSE),J8571))</f>
        <v>biomass</v>
      </c>
      <c r="J8571" t="str">
        <f>VLOOKUP(E8571,'Cross-Page Data'!$D$4:$F$48,3,FALSE)</f>
        <v>biomass</v>
      </c>
      <c r="K8571" t="b">
        <f t="shared" si="133"/>
        <v>1</v>
      </c>
    </row>
    <row r="8572" spans="1:11">
      <c r="A8572" s="120">
        <v>56958</v>
      </c>
      <c r="B8572" s="121" t="s">
        <v>201</v>
      </c>
      <c r="C8572" s="121" t="s">
        <v>206</v>
      </c>
      <c r="D8572" s="121" t="s">
        <v>79</v>
      </c>
      <c r="E8572" s="121" t="s">
        <v>90</v>
      </c>
      <c r="F8572" s="122">
        <v>416839</v>
      </c>
      <c r="G8572" s="122">
        <v>35548</v>
      </c>
      <c r="H8572" s="120">
        <v>2019</v>
      </c>
      <c r="I8572" t="str">
        <f>IF(J8572="natural gas",VLOOKUP(D8572,'Cross-Page Data'!$I$4:$J$13,2,FALSE),IF(J8572="solar",VLOOKUP('Form 923'!D8572,'Cross-Page Data'!$I$14:$J$117,2,FALSE),J8572))</f>
        <v>biomass</v>
      </c>
      <c r="J8572" t="str">
        <f>VLOOKUP(E8572,'Cross-Page Data'!$D$4:$F$48,3,FALSE)</f>
        <v>biomass</v>
      </c>
      <c r="K8572" t="b">
        <f t="shared" si="133"/>
        <v>1</v>
      </c>
    </row>
    <row r="8573" spans="1:11">
      <c r="A8573" s="120">
        <v>56959</v>
      </c>
      <c r="B8573" s="121" t="s">
        <v>201</v>
      </c>
      <c r="C8573" s="121" t="s">
        <v>206</v>
      </c>
      <c r="D8573" s="121" t="s">
        <v>128</v>
      </c>
      <c r="E8573" s="121" t="s">
        <v>180</v>
      </c>
      <c r="F8573" s="122">
        <v>873883</v>
      </c>
      <c r="G8573" s="122">
        <v>98167</v>
      </c>
      <c r="H8573" s="120">
        <v>2019</v>
      </c>
      <c r="I8573" t="str">
        <f>IF(J8573="natural gas",VLOOKUP(D8573,'Cross-Page Data'!$I$4:$J$13,2,FALSE),IF(J8573="solar",VLOOKUP('Form 923'!D8573,'Cross-Page Data'!$I$14:$J$117,2,FALSE),J8573))</f>
        <v>wind</v>
      </c>
      <c r="J8573" t="str">
        <f>VLOOKUP(E8573,'Cross-Page Data'!$D$4:$F$48,3,FALSE)</f>
        <v>wind</v>
      </c>
      <c r="K8573" t="b">
        <f t="shared" si="133"/>
        <v>1</v>
      </c>
    </row>
    <row r="8574" spans="1:11">
      <c r="A8574" s="120">
        <v>56960</v>
      </c>
      <c r="B8574" s="121" t="s">
        <v>201</v>
      </c>
      <c r="C8574" s="121" t="s">
        <v>206</v>
      </c>
      <c r="D8574" s="121" t="s">
        <v>128</v>
      </c>
      <c r="E8574" s="121" t="s">
        <v>180</v>
      </c>
      <c r="F8574" s="122">
        <v>683610</v>
      </c>
      <c r="G8574" s="122">
        <v>76793</v>
      </c>
      <c r="H8574" s="120">
        <v>2019</v>
      </c>
      <c r="I8574" t="str">
        <f>IF(J8574="natural gas",VLOOKUP(D8574,'Cross-Page Data'!$I$4:$J$13,2,FALSE),IF(J8574="solar",VLOOKUP('Form 923'!D8574,'Cross-Page Data'!$I$14:$J$117,2,FALSE),J8574))</f>
        <v>wind</v>
      </c>
      <c r="J8574" t="str">
        <f>VLOOKUP(E8574,'Cross-Page Data'!$D$4:$F$48,3,FALSE)</f>
        <v>wind</v>
      </c>
      <c r="K8574" t="b">
        <f t="shared" si="133"/>
        <v>1</v>
      </c>
    </row>
    <row r="8575" spans="1:11">
      <c r="A8575" s="120">
        <v>56961</v>
      </c>
      <c r="B8575" s="121" t="s">
        <v>201</v>
      </c>
      <c r="C8575" s="121" t="s">
        <v>206</v>
      </c>
      <c r="D8575" s="121" t="s">
        <v>33</v>
      </c>
      <c r="E8575" s="121" t="s">
        <v>99</v>
      </c>
      <c r="F8575" s="122">
        <v>0</v>
      </c>
      <c r="G8575" s="122">
        <v>-1884</v>
      </c>
      <c r="H8575" s="120">
        <v>2019</v>
      </c>
      <c r="I8575" t="str">
        <f>IF(J8575="natural gas",VLOOKUP(D8575,'Cross-Page Data'!$I$4:$J$13,2,FALSE),IF(J8575="solar",VLOOKUP('Form 923'!D8575,'Cross-Page Data'!$I$14:$J$117,2,FALSE),J8575))</f>
        <v>other</v>
      </c>
      <c r="J8575" t="str">
        <f>VLOOKUP(E8575,'Cross-Page Data'!$D$4:$F$48,3,FALSE)</f>
        <v>other</v>
      </c>
      <c r="K8575" t="b">
        <f t="shared" si="133"/>
        <v>1</v>
      </c>
    </row>
    <row r="8576" spans="1:11">
      <c r="A8576" s="120">
        <v>56961</v>
      </c>
      <c r="B8576" s="121" t="s">
        <v>201</v>
      </c>
      <c r="C8576" s="121" t="s">
        <v>206</v>
      </c>
      <c r="D8576" s="121" t="s">
        <v>128</v>
      </c>
      <c r="E8576" s="121" t="s">
        <v>180</v>
      </c>
      <c r="F8576" s="122">
        <v>3527221</v>
      </c>
      <c r="G8576" s="122">
        <v>396228</v>
      </c>
      <c r="H8576" s="120">
        <v>2019</v>
      </c>
      <c r="I8576" t="str">
        <f>IF(J8576="natural gas",VLOOKUP(D8576,'Cross-Page Data'!$I$4:$J$13,2,FALSE),IF(J8576="solar",VLOOKUP('Form 923'!D8576,'Cross-Page Data'!$I$14:$J$117,2,FALSE),J8576))</f>
        <v>wind</v>
      </c>
      <c r="J8576" t="str">
        <f>VLOOKUP(E8576,'Cross-Page Data'!$D$4:$F$48,3,FALSE)</f>
        <v>wind</v>
      </c>
      <c r="K8576" t="b">
        <f t="shared" si="133"/>
        <v>1</v>
      </c>
    </row>
    <row r="8577" spans="1:11">
      <c r="A8577" s="120">
        <v>56962</v>
      </c>
      <c r="B8577" s="121" t="s">
        <v>201</v>
      </c>
      <c r="C8577" s="121" t="s">
        <v>206</v>
      </c>
      <c r="D8577" s="121" t="s">
        <v>79</v>
      </c>
      <c r="E8577" s="121" t="s">
        <v>90</v>
      </c>
      <c r="F8577" s="122">
        <v>269434</v>
      </c>
      <c r="G8577" s="122">
        <v>26021</v>
      </c>
      <c r="H8577" s="120">
        <v>2019</v>
      </c>
      <c r="I8577" t="str">
        <f>IF(J8577="natural gas",VLOOKUP(D8577,'Cross-Page Data'!$I$4:$J$13,2,FALSE),IF(J8577="solar",VLOOKUP('Form 923'!D8577,'Cross-Page Data'!$I$14:$J$117,2,FALSE),J8577))</f>
        <v>biomass</v>
      </c>
      <c r="J8577" t="str">
        <f>VLOOKUP(E8577,'Cross-Page Data'!$D$4:$F$48,3,FALSE)</f>
        <v>biomass</v>
      </c>
      <c r="K8577" t="b">
        <f t="shared" si="133"/>
        <v>1</v>
      </c>
    </row>
    <row r="8578" spans="1:11">
      <c r="A8578" s="120">
        <v>56963</v>
      </c>
      <c r="B8578" s="121" t="s">
        <v>201</v>
      </c>
      <c r="C8578" s="121" t="s">
        <v>206</v>
      </c>
      <c r="D8578" s="121" t="s">
        <v>39</v>
      </c>
      <c r="E8578" s="121" t="s">
        <v>38</v>
      </c>
      <c r="F8578" s="122">
        <v>17102154</v>
      </c>
      <c r="G8578" s="122">
        <v>1751748</v>
      </c>
      <c r="H8578" s="120">
        <v>2019</v>
      </c>
      <c r="I8578" t="str">
        <f>IF(J8578="natural gas",VLOOKUP(D8578,'Cross-Page Data'!$I$4:$J$13,2,FALSE),IF(J8578="solar",VLOOKUP('Form 923'!D8578,'Cross-Page Data'!$I$14:$J$117,2,FALSE),J8578))</f>
        <v>natural gas nonpeaker - preexisting nonretiring</v>
      </c>
      <c r="J8578" t="str">
        <f>VLOOKUP(E8578,'Cross-Page Data'!$D$4:$F$48,3,FALSE)</f>
        <v>natural gas</v>
      </c>
      <c r="K8578" t="b">
        <f t="shared" si="133"/>
        <v>1</v>
      </c>
    </row>
    <row r="8579" spans="1:11">
      <c r="A8579" s="120">
        <v>56963</v>
      </c>
      <c r="B8579" s="121" t="s">
        <v>201</v>
      </c>
      <c r="C8579" s="121" t="s">
        <v>206</v>
      </c>
      <c r="D8579" s="121" t="s">
        <v>61</v>
      </c>
      <c r="E8579" s="121" t="s">
        <v>38</v>
      </c>
      <c r="F8579" s="122">
        <v>16123606</v>
      </c>
      <c r="G8579" s="122">
        <v>2930551</v>
      </c>
      <c r="H8579" s="120">
        <v>2019</v>
      </c>
      <c r="I8579" t="str">
        <f>IF(J8579="natural gas",VLOOKUP(D8579,'Cross-Page Data'!$I$4:$J$13,2,FALSE),IF(J8579="solar",VLOOKUP('Form 923'!D8579,'Cross-Page Data'!$I$14:$J$117,2,FALSE),J8579))</f>
        <v>natural gas nonpeaker - preexisting nonretiring</v>
      </c>
      <c r="J8579" t="str">
        <f>VLOOKUP(E8579,'Cross-Page Data'!$D$4:$F$48,3,FALSE)</f>
        <v>natural gas</v>
      </c>
      <c r="K8579" t="b">
        <f t="shared" si="133"/>
        <v>1</v>
      </c>
    </row>
    <row r="8580" spans="1:11">
      <c r="A8580" s="120">
        <v>56964</v>
      </c>
      <c r="B8580" s="121" t="s">
        <v>201</v>
      </c>
      <c r="C8580" s="121" t="s">
        <v>206</v>
      </c>
      <c r="D8580" s="121" t="s">
        <v>73</v>
      </c>
      <c r="E8580" s="121" t="s">
        <v>70</v>
      </c>
      <c r="F8580" s="122">
        <v>1943</v>
      </c>
      <c r="G8580" s="122">
        <v>189.07</v>
      </c>
      <c r="H8580" s="120">
        <v>2019</v>
      </c>
      <c r="I8580" t="str">
        <f>IF(J8580="natural gas",VLOOKUP(D8580,'Cross-Page Data'!$I$4:$J$13,2,FALSE),IF(J8580="solar",VLOOKUP('Form 923'!D8580,'Cross-Page Data'!$I$14:$J$117,2,FALSE),J8580))</f>
        <v>heavy or residual fuel oil</v>
      </c>
      <c r="J8580" t="str">
        <f>VLOOKUP(E8580,'Cross-Page Data'!$D$4:$F$48,3,FALSE)</f>
        <v>heavy or residual fuel oil</v>
      </c>
      <c r="K8580" t="b">
        <f t="shared" si="133"/>
        <v>1</v>
      </c>
    </row>
    <row r="8581" spans="1:11">
      <c r="A8581" s="120">
        <v>56964</v>
      </c>
      <c r="B8581" s="121" t="s">
        <v>201</v>
      </c>
      <c r="C8581" s="121" t="s">
        <v>206</v>
      </c>
      <c r="D8581" s="121" t="s">
        <v>73</v>
      </c>
      <c r="E8581" s="121" t="s">
        <v>38</v>
      </c>
      <c r="F8581" s="122">
        <v>6808344</v>
      </c>
      <c r="G8581" s="122">
        <v>656552.93</v>
      </c>
      <c r="H8581" s="120">
        <v>2019</v>
      </c>
      <c r="I8581" t="str">
        <f>IF(J8581="natural gas",VLOOKUP(D8581,'Cross-Page Data'!$I$4:$J$13,2,FALSE),IF(J8581="solar",VLOOKUP('Form 923'!D8581,'Cross-Page Data'!$I$14:$J$117,2,FALSE),J8581))</f>
        <v>natural gas peaker</v>
      </c>
      <c r="J8581" t="str">
        <f>VLOOKUP(E8581,'Cross-Page Data'!$D$4:$F$48,3,FALSE)</f>
        <v>natural gas</v>
      </c>
      <c r="K8581" t="b">
        <f t="shared" si="133"/>
        <v>1</v>
      </c>
    </row>
    <row r="8582" spans="1:11">
      <c r="A8582" s="120">
        <v>56966</v>
      </c>
      <c r="B8582" s="121" t="s">
        <v>201</v>
      </c>
      <c r="C8582" s="121" t="s">
        <v>206</v>
      </c>
      <c r="D8582" s="121" t="s">
        <v>101</v>
      </c>
      <c r="E8582" s="121" t="s">
        <v>92</v>
      </c>
      <c r="F8582" s="122">
        <v>46272</v>
      </c>
      <c r="G8582" s="122">
        <v>5198</v>
      </c>
      <c r="H8582" s="120">
        <v>2019</v>
      </c>
      <c r="I8582" t="str">
        <f>IF(J8582="natural gas",VLOOKUP(D8582,'Cross-Page Data'!$I$4:$J$13,2,FALSE),IF(J8582="solar",VLOOKUP('Form 923'!D8582,'Cross-Page Data'!$I$14:$J$117,2,FALSE),J8582))</f>
        <v>solar pv</v>
      </c>
      <c r="J8582" t="str">
        <f>VLOOKUP(E8582,'Cross-Page Data'!$D$4:$F$48,3,FALSE)</f>
        <v>solar</v>
      </c>
      <c r="K8582" t="b">
        <f t="shared" si="133"/>
        <v>1</v>
      </c>
    </row>
    <row r="8583" spans="1:11">
      <c r="A8583" s="120">
        <v>56967</v>
      </c>
      <c r="B8583" s="121" t="s">
        <v>201</v>
      </c>
      <c r="C8583" s="121" t="s">
        <v>206</v>
      </c>
      <c r="D8583" s="121" t="s">
        <v>128</v>
      </c>
      <c r="E8583" s="121" t="s">
        <v>180</v>
      </c>
      <c r="F8583" s="122">
        <v>100530</v>
      </c>
      <c r="G8583" s="122">
        <v>11293</v>
      </c>
      <c r="H8583" s="120">
        <v>2019</v>
      </c>
      <c r="I8583" t="str">
        <f>IF(J8583="natural gas",VLOOKUP(D8583,'Cross-Page Data'!$I$4:$J$13,2,FALSE),IF(J8583="solar",VLOOKUP('Form 923'!D8583,'Cross-Page Data'!$I$14:$J$117,2,FALSE),J8583))</f>
        <v>wind</v>
      </c>
      <c r="J8583" t="str">
        <f>VLOOKUP(E8583,'Cross-Page Data'!$D$4:$F$48,3,FALSE)</f>
        <v>wind</v>
      </c>
      <c r="K8583" t="b">
        <f t="shared" ref="K8583:K8646" si="134">IF(AND($N$6=FALSE,OR(C8583="Commercial NAICS Cogen",C8583="Industrial NAICS Cogen",C8583="NAICS-22 Cogen")),FALSE,IF(AND($N$7=FALSE,OR(C8583="Commercial NAICS Cogen",C8583="Commercial NAICS Non-Cogen",C8583="industrial NAICS Cogen",C8583="industrial NAICS non-cogen")),FALSE,TRUE))</f>
        <v>1</v>
      </c>
    </row>
    <row r="8584" spans="1:11">
      <c r="A8584" s="120">
        <v>56968</v>
      </c>
      <c r="B8584" s="121" t="s">
        <v>201</v>
      </c>
      <c r="C8584" s="121" t="s">
        <v>206</v>
      </c>
      <c r="D8584" s="121" t="s">
        <v>128</v>
      </c>
      <c r="E8584" s="121" t="s">
        <v>180</v>
      </c>
      <c r="F8584" s="122">
        <v>29162</v>
      </c>
      <c r="G8584" s="122">
        <v>3276</v>
      </c>
      <c r="H8584" s="120">
        <v>2019</v>
      </c>
      <c r="I8584" t="str">
        <f>IF(J8584="natural gas",VLOOKUP(D8584,'Cross-Page Data'!$I$4:$J$13,2,FALSE),IF(J8584="solar",VLOOKUP('Form 923'!D8584,'Cross-Page Data'!$I$14:$J$117,2,FALSE),J8584))</f>
        <v>wind</v>
      </c>
      <c r="J8584" t="str">
        <f>VLOOKUP(E8584,'Cross-Page Data'!$D$4:$F$48,3,FALSE)</f>
        <v>wind</v>
      </c>
      <c r="K8584" t="b">
        <f t="shared" si="134"/>
        <v>1</v>
      </c>
    </row>
    <row r="8585" spans="1:11">
      <c r="A8585" s="120">
        <v>56969</v>
      </c>
      <c r="B8585" s="121" t="s">
        <v>201</v>
      </c>
      <c r="C8585" s="121" t="s">
        <v>206</v>
      </c>
      <c r="D8585" s="121" t="s">
        <v>128</v>
      </c>
      <c r="E8585" s="121" t="s">
        <v>180</v>
      </c>
      <c r="F8585" s="122">
        <v>212472</v>
      </c>
      <c r="G8585" s="122">
        <v>23868</v>
      </c>
      <c r="H8585" s="120">
        <v>2019</v>
      </c>
      <c r="I8585" t="str">
        <f>IF(J8585="natural gas",VLOOKUP(D8585,'Cross-Page Data'!$I$4:$J$13,2,FALSE),IF(J8585="solar",VLOOKUP('Form 923'!D8585,'Cross-Page Data'!$I$14:$J$117,2,FALSE),J8585))</f>
        <v>wind</v>
      </c>
      <c r="J8585" t="str">
        <f>VLOOKUP(E8585,'Cross-Page Data'!$D$4:$F$48,3,FALSE)</f>
        <v>wind</v>
      </c>
      <c r="K8585" t="b">
        <f t="shared" si="134"/>
        <v>1</v>
      </c>
    </row>
    <row r="8586" spans="1:11">
      <c r="A8586" s="120">
        <v>56970</v>
      </c>
      <c r="B8586" s="121" t="s">
        <v>201</v>
      </c>
      <c r="C8586" s="121" t="s">
        <v>206</v>
      </c>
      <c r="D8586" s="121" t="s">
        <v>128</v>
      </c>
      <c r="E8586" s="121" t="s">
        <v>180</v>
      </c>
      <c r="F8586" s="122">
        <v>194349</v>
      </c>
      <c r="G8586" s="122">
        <v>21832</v>
      </c>
      <c r="H8586" s="120">
        <v>2019</v>
      </c>
      <c r="I8586" t="str">
        <f>IF(J8586="natural gas",VLOOKUP(D8586,'Cross-Page Data'!$I$4:$J$13,2,FALSE),IF(J8586="solar",VLOOKUP('Form 923'!D8586,'Cross-Page Data'!$I$14:$J$117,2,FALSE),J8586))</f>
        <v>wind</v>
      </c>
      <c r="J8586" t="str">
        <f>VLOOKUP(E8586,'Cross-Page Data'!$D$4:$F$48,3,FALSE)</f>
        <v>wind</v>
      </c>
      <c r="K8586" t="b">
        <f t="shared" si="134"/>
        <v>1</v>
      </c>
    </row>
    <row r="8587" spans="1:11">
      <c r="A8587" s="120">
        <v>56971</v>
      </c>
      <c r="B8587" s="121" t="s">
        <v>201</v>
      </c>
      <c r="C8587" s="121" t="s">
        <v>206</v>
      </c>
      <c r="D8587" s="121" t="s">
        <v>128</v>
      </c>
      <c r="E8587" s="121" t="s">
        <v>180</v>
      </c>
      <c r="F8587" s="122">
        <v>188580</v>
      </c>
      <c r="G8587" s="122">
        <v>21184</v>
      </c>
      <c r="H8587" s="120">
        <v>2019</v>
      </c>
      <c r="I8587" t="str">
        <f>IF(J8587="natural gas",VLOOKUP(D8587,'Cross-Page Data'!$I$4:$J$13,2,FALSE),IF(J8587="solar",VLOOKUP('Form 923'!D8587,'Cross-Page Data'!$I$14:$J$117,2,FALSE),J8587))</f>
        <v>wind</v>
      </c>
      <c r="J8587" t="str">
        <f>VLOOKUP(E8587,'Cross-Page Data'!$D$4:$F$48,3,FALSE)</f>
        <v>wind</v>
      </c>
      <c r="K8587" t="b">
        <f t="shared" si="134"/>
        <v>1</v>
      </c>
    </row>
    <row r="8588" spans="1:11">
      <c r="A8588" s="120">
        <v>56972</v>
      </c>
      <c r="B8588" s="121" t="s">
        <v>201</v>
      </c>
      <c r="C8588" s="121" t="s">
        <v>206</v>
      </c>
      <c r="D8588" s="121" t="s">
        <v>128</v>
      </c>
      <c r="E8588" s="121" t="s">
        <v>180</v>
      </c>
      <c r="F8588" s="122">
        <v>146383</v>
      </c>
      <c r="G8588" s="122">
        <v>16444</v>
      </c>
      <c r="H8588" s="120">
        <v>2019</v>
      </c>
      <c r="I8588" t="str">
        <f>IF(J8588="natural gas",VLOOKUP(D8588,'Cross-Page Data'!$I$4:$J$13,2,FALSE),IF(J8588="solar",VLOOKUP('Form 923'!D8588,'Cross-Page Data'!$I$14:$J$117,2,FALSE),J8588))</f>
        <v>wind</v>
      </c>
      <c r="J8588" t="str">
        <f>VLOOKUP(E8588,'Cross-Page Data'!$D$4:$F$48,3,FALSE)</f>
        <v>wind</v>
      </c>
      <c r="K8588" t="b">
        <f t="shared" si="134"/>
        <v>1</v>
      </c>
    </row>
    <row r="8589" spans="1:11">
      <c r="A8589" s="120">
        <v>56973</v>
      </c>
      <c r="B8589" s="121" t="s">
        <v>201</v>
      </c>
      <c r="C8589" s="121" t="s">
        <v>206</v>
      </c>
      <c r="D8589" s="121" t="s">
        <v>128</v>
      </c>
      <c r="E8589" s="121" t="s">
        <v>180</v>
      </c>
      <c r="F8589" s="122">
        <v>183764</v>
      </c>
      <c r="G8589" s="122">
        <v>20643</v>
      </c>
      <c r="H8589" s="120">
        <v>2019</v>
      </c>
      <c r="I8589" t="str">
        <f>IF(J8589="natural gas",VLOOKUP(D8589,'Cross-Page Data'!$I$4:$J$13,2,FALSE),IF(J8589="solar",VLOOKUP('Form 923'!D8589,'Cross-Page Data'!$I$14:$J$117,2,FALSE),J8589))</f>
        <v>wind</v>
      </c>
      <c r="J8589" t="str">
        <f>VLOOKUP(E8589,'Cross-Page Data'!$D$4:$F$48,3,FALSE)</f>
        <v>wind</v>
      </c>
      <c r="K8589" t="b">
        <f t="shared" si="134"/>
        <v>1</v>
      </c>
    </row>
    <row r="8590" spans="1:11">
      <c r="A8590" s="120">
        <v>56974</v>
      </c>
      <c r="B8590" s="121" t="s">
        <v>201</v>
      </c>
      <c r="C8590" s="121" t="s">
        <v>206</v>
      </c>
      <c r="D8590" s="121" t="s">
        <v>128</v>
      </c>
      <c r="E8590" s="121" t="s">
        <v>180</v>
      </c>
      <c r="F8590" s="122">
        <v>56785</v>
      </c>
      <c r="G8590" s="122">
        <v>6379</v>
      </c>
      <c r="H8590" s="120">
        <v>2019</v>
      </c>
      <c r="I8590" t="str">
        <f>IF(J8590="natural gas",VLOOKUP(D8590,'Cross-Page Data'!$I$4:$J$13,2,FALSE),IF(J8590="solar",VLOOKUP('Form 923'!D8590,'Cross-Page Data'!$I$14:$J$117,2,FALSE),J8590))</f>
        <v>wind</v>
      </c>
      <c r="J8590" t="str">
        <f>VLOOKUP(E8590,'Cross-Page Data'!$D$4:$F$48,3,FALSE)</f>
        <v>wind</v>
      </c>
      <c r="K8590" t="b">
        <f t="shared" si="134"/>
        <v>1</v>
      </c>
    </row>
    <row r="8591" spans="1:11">
      <c r="A8591" s="120">
        <v>56975</v>
      </c>
      <c r="B8591" s="121" t="s">
        <v>201</v>
      </c>
      <c r="C8591" s="121" t="s">
        <v>206</v>
      </c>
      <c r="D8591" s="121" t="s">
        <v>128</v>
      </c>
      <c r="E8591" s="121" t="s">
        <v>180</v>
      </c>
      <c r="F8591" s="122">
        <v>130013</v>
      </c>
      <c r="G8591" s="122">
        <v>14605</v>
      </c>
      <c r="H8591" s="120">
        <v>2019</v>
      </c>
      <c r="I8591" t="str">
        <f>IF(J8591="natural gas",VLOOKUP(D8591,'Cross-Page Data'!$I$4:$J$13,2,FALSE),IF(J8591="solar",VLOOKUP('Form 923'!D8591,'Cross-Page Data'!$I$14:$J$117,2,FALSE),J8591))</f>
        <v>wind</v>
      </c>
      <c r="J8591" t="str">
        <f>VLOOKUP(E8591,'Cross-Page Data'!$D$4:$F$48,3,FALSE)</f>
        <v>wind</v>
      </c>
      <c r="K8591" t="b">
        <f t="shared" si="134"/>
        <v>1</v>
      </c>
    </row>
    <row r="8592" spans="1:11">
      <c r="A8592" s="120">
        <v>56978</v>
      </c>
      <c r="B8592" s="121" t="s">
        <v>201</v>
      </c>
      <c r="C8592" s="121" t="s">
        <v>206</v>
      </c>
      <c r="D8592" s="121" t="s">
        <v>116</v>
      </c>
      <c r="E8592" s="121" t="s">
        <v>170</v>
      </c>
      <c r="F8592" s="122">
        <v>0</v>
      </c>
      <c r="G8592" s="122">
        <v>0</v>
      </c>
      <c r="H8592" s="120">
        <v>2019</v>
      </c>
      <c r="I8592" t="str">
        <f>IF(J8592="natural gas",VLOOKUP(D8592,'Cross-Page Data'!$I$4:$J$13,2,FALSE),IF(J8592="solar",VLOOKUP('Form 923'!D8592,'Cross-Page Data'!$I$14:$J$117,2,FALSE),J8592))</f>
        <v>hydro</v>
      </c>
      <c r="J8592" t="str">
        <f>VLOOKUP(E8592,'Cross-Page Data'!$D$4:$F$48,3,FALSE)</f>
        <v>hydro</v>
      </c>
      <c r="K8592" t="b">
        <f t="shared" si="134"/>
        <v>1</v>
      </c>
    </row>
    <row r="8593" spans="1:11">
      <c r="A8593" s="120">
        <v>56979</v>
      </c>
      <c r="B8593" s="121" t="s">
        <v>201</v>
      </c>
      <c r="C8593" s="121" t="s">
        <v>206</v>
      </c>
      <c r="D8593" s="121" t="s">
        <v>128</v>
      </c>
      <c r="E8593" s="121" t="s">
        <v>180</v>
      </c>
      <c r="F8593" s="122">
        <v>5337934</v>
      </c>
      <c r="G8593" s="122">
        <v>599633</v>
      </c>
      <c r="H8593" s="120">
        <v>2019</v>
      </c>
      <c r="I8593" t="str">
        <f>IF(J8593="natural gas",VLOOKUP(D8593,'Cross-Page Data'!$I$4:$J$13,2,FALSE),IF(J8593="solar",VLOOKUP('Form 923'!D8593,'Cross-Page Data'!$I$14:$J$117,2,FALSE),J8593))</f>
        <v>wind</v>
      </c>
      <c r="J8593" t="str">
        <f>VLOOKUP(E8593,'Cross-Page Data'!$D$4:$F$48,3,FALSE)</f>
        <v>wind</v>
      </c>
      <c r="K8593" t="b">
        <f t="shared" si="134"/>
        <v>1</v>
      </c>
    </row>
    <row r="8594" spans="1:11">
      <c r="A8594" s="120">
        <v>56980</v>
      </c>
      <c r="B8594" s="121" t="s">
        <v>201</v>
      </c>
      <c r="C8594" s="121" t="s">
        <v>206</v>
      </c>
      <c r="D8594" s="121" t="s">
        <v>128</v>
      </c>
      <c r="E8594" s="121" t="s">
        <v>180</v>
      </c>
      <c r="F8594" s="122">
        <v>1323755</v>
      </c>
      <c r="G8594" s="122">
        <v>148703</v>
      </c>
      <c r="H8594" s="120">
        <v>2019</v>
      </c>
      <c r="I8594" t="str">
        <f>IF(J8594="natural gas",VLOOKUP(D8594,'Cross-Page Data'!$I$4:$J$13,2,FALSE),IF(J8594="solar",VLOOKUP('Form 923'!D8594,'Cross-Page Data'!$I$14:$J$117,2,FALSE),J8594))</f>
        <v>wind</v>
      </c>
      <c r="J8594" t="str">
        <f>VLOOKUP(E8594,'Cross-Page Data'!$D$4:$F$48,3,FALSE)</f>
        <v>wind</v>
      </c>
      <c r="K8594" t="b">
        <f t="shared" si="134"/>
        <v>1</v>
      </c>
    </row>
    <row r="8595" spans="1:11">
      <c r="A8595" s="120">
        <v>56981</v>
      </c>
      <c r="B8595" s="121" t="s">
        <v>201</v>
      </c>
      <c r="C8595" s="121" t="s">
        <v>206</v>
      </c>
      <c r="D8595" s="121" t="s">
        <v>33</v>
      </c>
      <c r="E8595" s="121" t="s">
        <v>99</v>
      </c>
      <c r="F8595" s="122">
        <v>0</v>
      </c>
      <c r="G8595" s="122">
        <v>-927</v>
      </c>
      <c r="H8595" s="120">
        <v>2019</v>
      </c>
      <c r="I8595" t="str">
        <f>IF(J8595="natural gas",VLOOKUP(D8595,'Cross-Page Data'!$I$4:$J$13,2,FALSE),IF(J8595="solar",VLOOKUP('Form 923'!D8595,'Cross-Page Data'!$I$14:$J$117,2,FALSE),J8595))</f>
        <v>other</v>
      </c>
      <c r="J8595" t="str">
        <f>VLOOKUP(E8595,'Cross-Page Data'!$D$4:$F$48,3,FALSE)</f>
        <v>other</v>
      </c>
      <c r="K8595" t="b">
        <f t="shared" si="134"/>
        <v>1</v>
      </c>
    </row>
    <row r="8596" spans="1:11">
      <c r="A8596" s="120">
        <v>56981</v>
      </c>
      <c r="B8596" s="121" t="s">
        <v>201</v>
      </c>
      <c r="C8596" s="121" t="s">
        <v>206</v>
      </c>
      <c r="D8596" s="121" t="s">
        <v>128</v>
      </c>
      <c r="E8596" s="121" t="s">
        <v>180</v>
      </c>
      <c r="F8596" s="122">
        <v>6730785</v>
      </c>
      <c r="G8596" s="122">
        <v>756098</v>
      </c>
      <c r="H8596" s="120">
        <v>2019</v>
      </c>
      <c r="I8596" t="str">
        <f>IF(J8596="natural gas",VLOOKUP(D8596,'Cross-Page Data'!$I$4:$J$13,2,FALSE),IF(J8596="solar",VLOOKUP('Form 923'!D8596,'Cross-Page Data'!$I$14:$J$117,2,FALSE),J8596))</f>
        <v>wind</v>
      </c>
      <c r="J8596" t="str">
        <f>VLOOKUP(E8596,'Cross-Page Data'!$D$4:$F$48,3,FALSE)</f>
        <v>wind</v>
      </c>
      <c r="K8596" t="b">
        <f t="shared" si="134"/>
        <v>1</v>
      </c>
    </row>
    <row r="8597" spans="1:11">
      <c r="A8597" s="120">
        <v>56982</v>
      </c>
      <c r="B8597" s="121" t="s">
        <v>201</v>
      </c>
      <c r="C8597" s="121" t="s">
        <v>206</v>
      </c>
      <c r="D8597" s="121" t="s">
        <v>120</v>
      </c>
      <c r="E8597" s="121" t="s">
        <v>76</v>
      </c>
      <c r="F8597" s="122">
        <v>1974497</v>
      </c>
      <c r="G8597" s="122">
        <v>221804</v>
      </c>
      <c r="H8597" s="120">
        <v>2019</v>
      </c>
      <c r="I8597" t="str">
        <f>IF(J8597="natural gas",VLOOKUP(D8597,'Cross-Page Data'!$I$4:$J$13,2,FALSE),IF(J8597="solar",VLOOKUP('Form 923'!D8597,'Cross-Page Data'!$I$14:$J$117,2,FALSE),J8597))</f>
        <v>geothermal</v>
      </c>
      <c r="J8597" t="str">
        <f>VLOOKUP(E8597,'Cross-Page Data'!$D$4:$F$48,3,FALSE)</f>
        <v>geothermal</v>
      </c>
      <c r="K8597" t="b">
        <f t="shared" si="134"/>
        <v>1</v>
      </c>
    </row>
    <row r="8598" spans="1:11">
      <c r="A8598" s="120">
        <v>56983</v>
      </c>
      <c r="B8598" s="121" t="s">
        <v>201</v>
      </c>
      <c r="C8598" s="121" t="s">
        <v>206</v>
      </c>
      <c r="D8598" s="121" t="s">
        <v>128</v>
      </c>
      <c r="E8598" s="121" t="s">
        <v>180</v>
      </c>
      <c r="F8598" s="122">
        <v>4609607</v>
      </c>
      <c r="G8598" s="122">
        <v>517817</v>
      </c>
      <c r="H8598" s="120">
        <v>2019</v>
      </c>
      <c r="I8598" t="str">
        <f>IF(J8598="natural gas",VLOOKUP(D8598,'Cross-Page Data'!$I$4:$J$13,2,FALSE),IF(J8598="solar",VLOOKUP('Form 923'!D8598,'Cross-Page Data'!$I$14:$J$117,2,FALSE),J8598))</f>
        <v>wind</v>
      </c>
      <c r="J8598" t="str">
        <f>VLOOKUP(E8598,'Cross-Page Data'!$D$4:$F$48,3,FALSE)</f>
        <v>wind</v>
      </c>
      <c r="K8598" t="b">
        <f t="shared" si="134"/>
        <v>1</v>
      </c>
    </row>
    <row r="8599" spans="1:11">
      <c r="A8599" s="120">
        <v>56984</v>
      </c>
      <c r="B8599" s="121" t="s">
        <v>201</v>
      </c>
      <c r="C8599" s="121" t="s">
        <v>206</v>
      </c>
      <c r="D8599" s="121" t="s">
        <v>33</v>
      </c>
      <c r="E8599" s="121" t="s">
        <v>99</v>
      </c>
      <c r="F8599" s="122">
        <v>0</v>
      </c>
      <c r="G8599" s="122">
        <v>-1138</v>
      </c>
      <c r="H8599" s="120">
        <v>2019</v>
      </c>
      <c r="I8599" t="str">
        <f>IF(J8599="natural gas",VLOOKUP(D8599,'Cross-Page Data'!$I$4:$J$13,2,FALSE),IF(J8599="solar",VLOOKUP('Form 923'!D8599,'Cross-Page Data'!$I$14:$J$117,2,FALSE),J8599))</f>
        <v>other</v>
      </c>
      <c r="J8599" t="str">
        <f>VLOOKUP(E8599,'Cross-Page Data'!$D$4:$F$48,3,FALSE)</f>
        <v>other</v>
      </c>
      <c r="K8599" t="b">
        <f t="shared" si="134"/>
        <v>1</v>
      </c>
    </row>
    <row r="8600" spans="1:11">
      <c r="A8600" s="120">
        <v>56984</v>
      </c>
      <c r="B8600" s="121" t="s">
        <v>201</v>
      </c>
      <c r="C8600" s="121" t="s">
        <v>206</v>
      </c>
      <c r="D8600" s="121" t="s">
        <v>128</v>
      </c>
      <c r="E8600" s="121" t="s">
        <v>180</v>
      </c>
      <c r="F8600" s="122">
        <v>4782421</v>
      </c>
      <c r="G8600" s="122">
        <v>537230</v>
      </c>
      <c r="H8600" s="120">
        <v>2019</v>
      </c>
      <c r="I8600" t="str">
        <f>IF(J8600="natural gas",VLOOKUP(D8600,'Cross-Page Data'!$I$4:$J$13,2,FALSE),IF(J8600="solar",VLOOKUP('Form 923'!D8600,'Cross-Page Data'!$I$14:$J$117,2,FALSE),J8600))</f>
        <v>wind</v>
      </c>
      <c r="J8600" t="str">
        <f>VLOOKUP(E8600,'Cross-Page Data'!$D$4:$F$48,3,FALSE)</f>
        <v>wind</v>
      </c>
      <c r="K8600" t="b">
        <f t="shared" si="134"/>
        <v>1</v>
      </c>
    </row>
    <row r="8601" spans="1:11">
      <c r="A8601" s="120">
        <v>56985</v>
      </c>
      <c r="B8601" s="121" t="s">
        <v>201</v>
      </c>
      <c r="C8601" s="121" t="s">
        <v>206</v>
      </c>
      <c r="D8601" s="121" t="s">
        <v>128</v>
      </c>
      <c r="E8601" s="121" t="s">
        <v>180</v>
      </c>
      <c r="F8601" s="122">
        <v>409615</v>
      </c>
      <c r="G8601" s="122">
        <v>46014</v>
      </c>
      <c r="H8601" s="120">
        <v>2019</v>
      </c>
      <c r="I8601" t="str">
        <f>IF(J8601="natural gas",VLOOKUP(D8601,'Cross-Page Data'!$I$4:$J$13,2,FALSE),IF(J8601="solar",VLOOKUP('Form 923'!D8601,'Cross-Page Data'!$I$14:$J$117,2,FALSE),J8601))</f>
        <v>wind</v>
      </c>
      <c r="J8601" t="str">
        <f>VLOOKUP(E8601,'Cross-Page Data'!$D$4:$F$48,3,FALSE)</f>
        <v>wind</v>
      </c>
      <c r="K8601" t="b">
        <f t="shared" si="134"/>
        <v>1</v>
      </c>
    </row>
    <row r="8602" spans="1:11">
      <c r="A8602" s="120">
        <v>56986</v>
      </c>
      <c r="B8602" s="121" t="s">
        <v>201</v>
      </c>
      <c r="C8602" s="121" t="s">
        <v>206</v>
      </c>
      <c r="D8602" s="121" t="s">
        <v>79</v>
      </c>
      <c r="E8602" s="121" t="s">
        <v>90</v>
      </c>
      <c r="F8602" s="122">
        <v>387966</v>
      </c>
      <c r="G8602" s="122">
        <v>37071</v>
      </c>
      <c r="H8602" s="120">
        <v>2019</v>
      </c>
      <c r="I8602" t="str">
        <f>IF(J8602="natural gas",VLOOKUP(D8602,'Cross-Page Data'!$I$4:$J$13,2,FALSE),IF(J8602="solar",VLOOKUP('Form 923'!D8602,'Cross-Page Data'!$I$14:$J$117,2,FALSE),J8602))</f>
        <v>biomass</v>
      </c>
      <c r="J8602" t="str">
        <f>VLOOKUP(E8602,'Cross-Page Data'!$D$4:$F$48,3,FALSE)</f>
        <v>biomass</v>
      </c>
      <c r="K8602" t="b">
        <f t="shared" si="134"/>
        <v>1</v>
      </c>
    </row>
    <row r="8603" spans="1:11">
      <c r="A8603" s="120">
        <v>56987</v>
      </c>
      <c r="B8603" s="121" t="s">
        <v>201</v>
      </c>
      <c r="C8603" s="121" t="s">
        <v>206</v>
      </c>
      <c r="D8603" s="121" t="s">
        <v>79</v>
      </c>
      <c r="E8603" s="121" t="s">
        <v>90</v>
      </c>
      <c r="F8603" s="122">
        <v>387966</v>
      </c>
      <c r="G8603" s="122">
        <v>37071</v>
      </c>
      <c r="H8603" s="120">
        <v>2019</v>
      </c>
      <c r="I8603" t="str">
        <f>IF(J8603="natural gas",VLOOKUP(D8603,'Cross-Page Data'!$I$4:$J$13,2,FALSE),IF(J8603="solar",VLOOKUP('Form 923'!D8603,'Cross-Page Data'!$I$14:$J$117,2,FALSE),J8603))</f>
        <v>biomass</v>
      </c>
      <c r="J8603" t="str">
        <f>VLOOKUP(E8603,'Cross-Page Data'!$D$4:$F$48,3,FALSE)</f>
        <v>biomass</v>
      </c>
      <c r="K8603" t="b">
        <f t="shared" si="134"/>
        <v>1</v>
      </c>
    </row>
    <row r="8604" spans="1:11">
      <c r="A8604" s="120">
        <v>56989</v>
      </c>
      <c r="B8604" s="121" t="s">
        <v>201</v>
      </c>
      <c r="C8604" s="121" t="s">
        <v>206</v>
      </c>
      <c r="D8604" s="121" t="s">
        <v>128</v>
      </c>
      <c r="E8604" s="121" t="s">
        <v>180</v>
      </c>
      <c r="F8604" s="122">
        <v>1059783</v>
      </c>
      <c r="G8604" s="122">
        <v>119050</v>
      </c>
      <c r="H8604" s="120">
        <v>2019</v>
      </c>
      <c r="I8604" t="str">
        <f>IF(J8604="natural gas",VLOOKUP(D8604,'Cross-Page Data'!$I$4:$J$13,2,FALSE),IF(J8604="solar",VLOOKUP('Form 923'!D8604,'Cross-Page Data'!$I$14:$J$117,2,FALSE),J8604))</f>
        <v>wind</v>
      </c>
      <c r="J8604" t="str">
        <f>VLOOKUP(E8604,'Cross-Page Data'!$D$4:$F$48,3,FALSE)</f>
        <v>wind</v>
      </c>
      <c r="K8604" t="b">
        <f t="shared" si="134"/>
        <v>1</v>
      </c>
    </row>
    <row r="8605" spans="1:11">
      <c r="A8605" s="120">
        <v>56990</v>
      </c>
      <c r="B8605" s="121" t="s">
        <v>201</v>
      </c>
      <c r="C8605" s="121" t="s">
        <v>206</v>
      </c>
      <c r="D8605" s="121" t="s">
        <v>128</v>
      </c>
      <c r="E8605" s="121" t="s">
        <v>180</v>
      </c>
      <c r="F8605" s="122">
        <v>1379473</v>
      </c>
      <c r="G8605" s="122">
        <v>154962</v>
      </c>
      <c r="H8605" s="120">
        <v>2019</v>
      </c>
      <c r="I8605" t="str">
        <f>IF(J8605="natural gas",VLOOKUP(D8605,'Cross-Page Data'!$I$4:$J$13,2,FALSE),IF(J8605="solar",VLOOKUP('Form 923'!D8605,'Cross-Page Data'!$I$14:$J$117,2,FALSE),J8605))</f>
        <v>wind</v>
      </c>
      <c r="J8605" t="str">
        <f>VLOOKUP(E8605,'Cross-Page Data'!$D$4:$F$48,3,FALSE)</f>
        <v>wind</v>
      </c>
      <c r="K8605" t="b">
        <f t="shared" si="134"/>
        <v>1</v>
      </c>
    </row>
    <row r="8606" spans="1:11">
      <c r="A8606" s="120">
        <v>56991</v>
      </c>
      <c r="B8606" s="121" t="s">
        <v>201</v>
      </c>
      <c r="C8606" s="121" t="s">
        <v>206</v>
      </c>
      <c r="D8606" s="121" t="s">
        <v>128</v>
      </c>
      <c r="E8606" s="121" t="s">
        <v>180</v>
      </c>
      <c r="F8606" s="122">
        <v>504174</v>
      </c>
      <c r="G8606" s="122">
        <v>56636</v>
      </c>
      <c r="H8606" s="120">
        <v>2019</v>
      </c>
      <c r="I8606" t="str">
        <f>IF(J8606="natural gas",VLOOKUP(D8606,'Cross-Page Data'!$I$4:$J$13,2,FALSE),IF(J8606="solar",VLOOKUP('Form 923'!D8606,'Cross-Page Data'!$I$14:$J$117,2,FALSE),J8606))</f>
        <v>wind</v>
      </c>
      <c r="J8606" t="str">
        <f>VLOOKUP(E8606,'Cross-Page Data'!$D$4:$F$48,3,FALSE)</f>
        <v>wind</v>
      </c>
      <c r="K8606" t="b">
        <f t="shared" si="134"/>
        <v>1</v>
      </c>
    </row>
    <row r="8607" spans="1:11">
      <c r="A8607" s="120">
        <v>56993</v>
      </c>
      <c r="B8607" s="121" t="s">
        <v>201</v>
      </c>
      <c r="C8607" s="121" t="s">
        <v>206</v>
      </c>
      <c r="D8607" s="121" t="s">
        <v>101</v>
      </c>
      <c r="E8607" s="121" t="s">
        <v>92</v>
      </c>
      <c r="F8607" s="122">
        <v>33194</v>
      </c>
      <c r="G8607" s="122">
        <v>3729</v>
      </c>
      <c r="H8607" s="120">
        <v>2019</v>
      </c>
      <c r="I8607" t="str">
        <f>IF(J8607="natural gas",VLOOKUP(D8607,'Cross-Page Data'!$I$4:$J$13,2,FALSE),IF(J8607="solar",VLOOKUP('Form 923'!D8607,'Cross-Page Data'!$I$14:$J$117,2,FALSE),J8607))</f>
        <v>solar pv</v>
      </c>
      <c r="J8607" t="str">
        <f>VLOOKUP(E8607,'Cross-Page Data'!$D$4:$F$48,3,FALSE)</f>
        <v>solar</v>
      </c>
      <c r="K8607" t="b">
        <f t="shared" si="134"/>
        <v>1</v>
      </c>
    </row>
    <row r="8608" spans="1:11">
      <c r="A8608" s="120">
        <v>56994</v>
      </c>
      <c r="B8608" s="121" t="s">
        <v>201</v>
      </c>
      <c r="C8608" s="121" t="s">
        <v>202</v>
      </c>
      <c r="D8608" s="121" t="s">
        <v>128</v>
      </c>
      <c r="E8608" s="121" t="s">
        <v>180</v>
      </c>
      <c r="F8608" s="122">
        <v>2362375</v>
      </c>
      <c r="G8608" s="122">
        <v>265376</v>
      </c>
      <c r="H8608" s="120">
        <v>2019</v>
      </c>
      <c r="I8608" t="str">
        <f>IF(J8608="natural gas",VLOOKUP(D8608,'Cross-Page Data'!$I$4:$J$13,2,FALSE),IF(J8608="solar",VLOOKUP('Form 923'!D8608,'Cross-Page Data'!$I$14:$J$117,2,FALSE),J8608))</f>
        <v>wind</v>
      </c>
      <c r="J8608" t="str">
        <f>VLOOKUP(E8608,'Cross-Page Data'!$D$4:$F$48,3,FALSE)</f>
        <v>wind</v>
      </c>
      <c r="K8608" t="b">
        <f t="shared" si="134"/>
        <v>1</v>
      </c>
    </row>
    <row r="8609" spans="1:11">
      <c r="A8609" s="120">
        <v>56995</v>
      </c>
      <c r="B8609" s="121" t="s">
        <v>201</v>
      </c>
      <c r="C8609" s="121" t="s">
        <v>202</v>
      </c>
      <c r="D8609" s="121" t="s">
        <v>79</v>
      </c>
      <c r="E8609" s="121" t="s">
        <v>90</v>
      </c>
      <c r="F8609" s="122">
        <v>0</v>
      </c>
      <c r="G8609" s="122">
        <v>0</v>
      </c>
      <c r="H8609" s="120">
        <v>2019</v>
      </c>
      <c r="I8609" t="str">
        <f>IF(J8609="natural gas",VLOOKUP(D8609,'Cross-Page Data'!$I$4:$J$13,2,FALSE),IF(J8609="solar",VLOOKUP('Form 923'!D8609,'Cross-Page Data'!$I$14:$J$117,2,FALSE),J8609))</f>
        <v>biomass</v>
      </c>
      <c r="J8609" t="str">
        <f>VLOOKUP(E8609,'Cross-Page Data'!$D$4:$F$48,3,FALSE)</f>
        <v>biomass</v>
      </c>
      <c r="K8609" t="b">
        <f t="shared" si="134"/>
        <v>1</v>
      </c>
    </row>
    <row r="8610" spans="1:11">
      <c r="A8610" s="120">
        <v>56996</v>
      </c>
      <c r="B8610" s="121" t="s">
        <v>201</v>
      </c>
      <c r="C8610" s="121" t="s">
        <v>202</v>
      </c>
      <c r="D8610" s="121" t="s">
        <v>101</v>
      </c>
      <c r="E8610" s="121" t="s">
        <v>92</v>
      </c>
      <c r="F8610" s="122">
        <v>5882</v>
      </c>
      <c r="G8610" s="122">
        <v>661</v>
      </c>
      <c r="H8610" s="120">
        <v>2019</v>
      </c>
      <c r="I8610" t="str">
        <f>IF(J8610="natural gas",VLOOKUP(D8610,'Cross-Page Data'!$I$4:$J$13,2,FALSE),IF(J8610="solar",VLOOKUP('Form 923'!D8610,'Cross-Page Data'!$I$14:$J$117,2,FALSE),J8610))</f>
        <v>solar pv</v>
      </c>
      <c r="J8610" t="str">
        <f>VLOOKUP(E8610,'Cross-Page Data'!$D$4:$F$48,3,FALSE)</f>
        <v>solar</v>
      </c>
      <c r="K8610" t="b">
        <f t="shared" si="134"/>
        <v>1</v>
      </c>
    </row>
    <row r="8611" spans="1:11">
      <c r="A8611" s="120">
        <v>56997</v>
      </c>
      <c r="B8611" s="121" t="s">
        <v>201</v>
      </c>
      <c r="C8611" s="121" t="s">
        <v>206</v>
      </c>
      <c r="D8611" s="121" t="s">
        <v>116</v>
      </c>
      <c r="E8611" s="121" t="s">
        <v>170</v>
      </c>
      <c r="F8611" s="122">
        <v>531244</v>
      </c>
      <c r="G8611" s="122">
        <v>59677</v>
      </c>
      <c r="H8611" s="120">
        <v>2019</v>
      </c>
      <c r="I8611" t="str">
        <f>IF(J8611="natural gas",VLOOKUP(D8611,'Cross-Page Data'!$I$4:$J$13,2,FALSE),IF(J8611="solar",VLOOKUP('Form 923'!D8611,'Cross-Page Data'!$I$14:$J$117,2,FALSE),J8611))</f>
        <v>hydro</v>
      </c>
      <c r="J8611" t="str">
        <f>VLOOKUP(E8611,'Cross-Page Data'!$D$4:$F$48,3,FALSE)</f>
        <v>hydro</v>
      </c>
      <c r="K8611" t="b">
        <f t="shared" si="134"/>
        <v>1</v>
      </c>
    </row>
    <row r="8612" spans="1:11">
      <c r="A8612" s="120">
        <v>56998</v>
      </c>
      <c r="B8612" s="121" t="s">
        <v>201</v>
      </c>
      <c r="C8612" s="121" t="s">
        <v>206</v>
      </c>
      <c r="D8612" s="121" t="s">
        <v>39</v>
      </c>
      <c r="E8612" s="121" t="s">
        <v>38</v>
      </c>
      <c r="F8612" s="122">
        <v>0</v>
      </c>
      <c r="G8612" s="122">
        <v>239469</v>
      </c>
      <c r="H8612" s="120">
        <v>2019</v>
      </c>
      <c r="I8612" t="str">
        <f>IF(J8612="natural gas",VLOOKUP(D8612,'Cross-Page Data'!$I$4:$J$13,2,FALSE),IF(J8612="solar",VLOOKUP('Form 923'!D8612,'Cross-Page Data'!$I$14:$J$117,2,FALSE),J8612))</f>
        <v>natural gas nonpeaker - preexisting nonretiring</v>
      </c>
      <c r="J8612" t="str">
        <f>VLOOKUP(E8612,'Cross-Page Data'!$D$4:$F$48,3,FALSE)</f>
        <v>natural gas</v>
      </c>
      <c r="K8612" t="b">
        <f t="shared" si="134"/>
        <v>1</v>
      </c>
    </row>
    <row r="8613" spans="1:11">
      <c r="A8613" s="120">
        <v>56998</v>
      </c>
      <c r="B8613" s="121" t="s">
        <v>201</v>
      </c>
      <c r="C8613" s="121" t="s">
        <v>206</v>
      </c>
      <c r="D8613" s="121" t="s">
        <v>61</v>
      </c>
      <c r="E8613" s="121" t="s">
        <v>38</v>
      </c>
      <c r="F8613" s="122">
        <v>7580890</v>
      </c>
      <c r="G8613" s="122">
        <v>704416</v>
      </c>
      <c r="H8613" s="120">
        <v>2019</v>
      </c>
      <c r="I8613" t="str">
        <f>IF(J8613="natural gas",VLOOKUP(D8613,'Cross-Page Data'!$I$4:$J$13,2,FALSE),IF(J8613="solar",VLOOKUP('Form 923'!D8613,'Cross-Page Data'!$I$14:$J$117,2,FALSE),J8613))</f>
        <v>natural gas nonpeaker - preexisting nonretiring</v>
      </c>
      <c r="J8613" t="str">
        <f>VLOOKUP(E8613,'Cross-Page Data'!$D$4:$F$48,3,FALSE)</f>
        <v>natural gas</v>
      </c>
      <c r="K8613" t="b">
        <f t="shared" si="134"/>
        <v>1</v>
      </c>
    </row>
    <row r="8614" spans="1:11">
      <c r="A8614" s="120">
        <v>56998</v>
      </c>
      <c r="B8614" s="121" t="s">
        <v>201</v>
      </c>
      <c r="C8614" s="121" t="s">
        <v>206</v>
      </c>
      <c r="D8614" s="121" t="s">
        <v>73</v>
      </c>
      <c r="E8614" s="121" t="s">
        <v>38</v>
      </c>
      <c r="F8614" s="122">
        <v>2605187</v>
      </c>
      <c r="G8614" s="122">
        <v>203303</v>
      </c>
      <c r="H8614" s="120">
        <v>2019</v>
      </c>
      <c r="I8614" t="str">
        <f>IF(J8614="natural gas",VLOOKUP(D8614,'Cross-Page Data'!$I$4:$J$13,2,FALSE),IF(J8614="solar",VLOOKUP('Form 923'!D8614,'Cross-Page Data'!$I$14:$J$117,2,FALSE),J8614))</f>
        <v>natural gas peaker</v>
      </c>
      <c r="J8614" t="str">
        <f>VLOOKUP(E8614,'Cross-Page Data'!$D$4:$F$48,3,FALSE)</f>
        <v>natural gas</v>
      </c>
      <c r="K8614" t="b">
        <f t="shared" si="134"/>
        <v>1</v>
      </c>
    </row>
    <row r="8615" spans="1:11">
      <c r="A8615" s="120">
        <v>57001</v>
      </c>
      <c r="B8615" s="121" t="s">
        <v>201</v>
      </c>
      <c r="C8615" s="121" t="s">
        <v>206</v>
      </c>
      <c r="D8615" s="121" t="s">
        <v>73</v>
      </c>
      <c r="E8615" s="121" t="s">
        <v>38</v>
      </c>
      <c r="F8615" s="122">
        <v>98912</v>
      </c>
      <c r="G8615" s="122">
        <v>8835</v>
      </c>
      <c r="H8615" s="120">
        <v>2019</v>
      </c>
      <c r="I8615" t="str">
        <f>IF(J8615="natural gas",VLOOKUP(D8615,'Cross-Page Data'!$I$4:$J$13,2,FALSE),IF(J8615="solar",VLOOKUP('Form 923'!D8615,'Cross-Page Data'!$I$14:$J$117,2,FALSE),J8615))</f>
        <v>natural gas peaker</v>
      </c>
      <c r="J8615" t="str">
        <f>VLOOKUP(E8615,'Cross-Page Data'!$D$4:$F$48,3,FALSE)</f>
        <v>natural gas</v>
      </c>
      <c r="K8615" t="b">
        <f t="shared" si="134"/>
        <v>1</v>
      </c>
    </row>
    <row r="8616" spans="1:11">
      <c r="A8616" s="120">
        <v>57003</v>
      </c>
      <c r="B8616" s="121" t="s">
        <v>201</v>
      </c>
      <c r="C8616" s="121" t="s">
        <v>206</v>
      </c>
      <c r="D8616" s="121" t="s">
        <v>79</v>
      </c>
      <c r="E8616" s="121" t="s">
        <v>90</v>
      </c>
      <c r="F8616" s="122">
        <v>147608</v>
      </c>
      <c r="G8616" s="122">
        <v>12899</v>
      </c>
      <c r="H8616" s="120">
        <v>2019</v>
      </c>
      <c r="I8616" t="str">
        <f>IF(J8616="natural gas",VLOOKUP(D8616,'Cross-Page Data'!$I$4:$J$13,2,FALSE),IF(J8616="solar",VLOOKUP('Form 923'!D8616,'Cross-Page Data'!$I$14:$J$117,2,FALSE),J8616))</f>
        <v>biomass</v>
      </c>
      <c r="J8616" t="str">
        <f>VLOOKUP(E8616,'Cross-Page Data'!$D$4:$F$48,3,FALSE)</f>
        <v>biomass</v>
      </c>
      <c r="K8616" t="b">
        <f t="shared" si="134"/>
        <v>1</v>
      </c>
    </row>
    <row r="8617" spans="1:11">
      <c r="A8617" s="120">
        <v>57004</v>
      </c>
      <c r="B8617" s="121" t="s">
        <v>201</v>
      </c>
      <c r="C8617" s="121" t="s">
        <v>206</v>
      </c>
      <c r="D8617" s="121" t="s">
        <v>101</v>
      </c>
      <c r="E8617" s="121" t="s">
        <v>92</v>
      </c>
      <c r="F8617" s="122">
        <v>7895</v>
      </c>
      <c r="G8617" s="122">
        <v>887</v>
      </c>
      <c r="H8617" s="120">
        <v>2019</v>
      </c>
      <c r="I8617" t="str">
        <f>IF(J8617="natural gas",VLOOKUP(D8617,'Cross-Page Data'!$I$4:$J$13,2,FALSE),IF(J8617="solar",VLOOKUP('Form 923'!D8617,'Cross-Page Data'!$I$14:$J$117,2,FALSE),J8617))</f>
        <v>solar pv</v>
      </c>
      <c r="J8617" t="str">
        <f>VLOOKUP(E8617,'Cross-Page Data'!$D$4:$F$48,3,FALSE)</f>
        <v>solar</v>
      </c>
      <c r="K8617" t="b">
        <f t="shared" si="134"/>
        <v>1</v>
      </c>
    </row>
    <row r="8618" spans="1:11">
      <c r="A8618" s="120">
        <v>57005</v>
      </c>
      <c r="B8618" s="121" t="s">
        <v>201</v>
      </c>
      <c r="C8618" s="121" t="s">
        <v>206</v>
      </c>
      <c r="D8618" s="121" t="s">
        <v>101</v>
      </c>
      <c r="E8618" s="121" t="s">
        <v>92</v>
      </c>
      <c r="F8618" s="122">
        <v>15606</v>
      </c>
      <c r="G8618" s="122">
        <v>1753</v>
      </c>
      <c r="H8618" s="120">
        <v>2019</v>
      </c>
      <c r="I8618" t="str">
        <f>IF(J8618="natural gas",VLOOKUP(D8618,'Cross-Page Data'!$I$4:$J$13,2,FALSE),IF(J8618="solar",VLOOKUP('Form 923'!D8618,'Cross-Page Data'!$I$14:$J$117,2,FALSE),J8618))</f>
        <v>solar pv</v>
      </c>
      <c r="J8618" t="str">
        <f>VLOOKUP(E8618,'Cross-Page Data'!$D$4:$F$48,3,FALSE)</f>
        <v>solar</v>
      </c>
      <c r="K8618" t="b">
        <f t="shared" si="134"/>
        <v>1</v>
      </c>
    </row>
    <row r="8619" spans="1:11">
      <c r="A8619" s="120">
        <v>57006</v>
      </c>
      <c r="B8619" s="121" t="s">
        <v>201</v>
      </c>
      <c r="C8619" s="121" t="s">
        <v>206</v>
      </c>
      <c r="D8619" s="121" t="s">
        <v>101</v>
      </c>
      <c r="E8619" s="121" t="s">
        <v>92</v>
      </c>
      <c r="F8619" s="122">
        <v>13966</v>
      </c>
      <c r="G8619" s="122">
        <v>1569</v>
      </c>
      <c r="H8619" s="120">
        <v>2019</v>
      </c>
      <c r="I8619" t="str">
        <f>IF(J8619="natural gas",VLOOKUP(D8619,'Cross-Page Data'!$I$4:$J$13,2,FALSE),IF(J8619="solar",VLOOKUP('Form 923'!D8619,'Cross-Page Data'!$I$14:$J$117,2,FALSE),J8619))</f>
        <v>solar pv</v>
      </c>
      <c r="J8619" t="str">
        <f>VLOOKUP(E8619,'Cross-Page Data'!$D$4:$F$48,3,FALSE)</f>
        <v>solar</v>
      </c>
      <c r="K8619" t="b">
        <f t="shared" si="134"/>
        <v>1</v>
      </c>
    </row>
    <row r="8620" spans="1:11">
      <c r="A8620" s="120">
        <v>57007</v>
      </c>
      <c r="B8620" s="121" t="s">
        <v>201</v>
      </c>
      <c r="C8620" s="121" t="s">
        <v>206</v>
      </c>
      <c r="D8620" s="121" t="s">
        <v>101</v>
      </c>
      <c r="E8620" s="121" t="s">
        <v>92</v>
      </c>
      <c r="F8620" s="122">
        <v>16013</v>
      </c>
      <c r="G8620" s="122">
        <v>1799</v>
      </c>
      <c r="H8620" s="120">
        <v>2019</v>
      </c>
      <c r="I8620" t="str">
        <f>IF(J8620="natural gas",VLOOKUP(D8620,'Cross-Page Data'!$I$4:$J$13,2,FALSE),IF(J8620="solar",VLOOKUP('Form 923'!D8620,'Cross-Page Data'!$I$14:$J$117,2,FALSE),J8620))</f>
        <v>solar pv</v>
      </c>
      <c r="J8620" t="str">
        <f>VLOOKUP(E8620,'Cross-Page Data'!$D$4:$F$48,3,FALSE)</f>
        <v>solar</v>
      </c>
      <c r="K8620" t="b">
        <f t="shared" si="134"/>
        <v>1</v>
      </c>
    </row>
    <row r="8621" spans="1:11">
      <c r="A8621" s="120">
        <v>57008</v>
      </c>
      <c r="B8621" s="121" t="s">
        <v>201</v>
      </c>
      <c r="C8621" s="121" t="s">
        <v>206</v>
      </c>
      <c r="D8621" s="121" t="s">
        <v>101</v>
      </c>
      <c r="E8621" s="121" t="s">
        <v>92</v>
      </c>
      <c r="F8621" s="122">
        <v>15054</v>
      </c>
      <c r="G8621" s="122">
        <v>1691</v>
      </c>
      <c r="H8621" s="120">
        <v>2019</v>
      </c>
      <c r="I8621" t="str">
        <f>IF(J8621="natural gas",VLOOKUP(D8621,'Cross-Page Data'!$I$4:$J$13,2,FALSE),IF(J8621="solar",VLOOKUP('Form 923'!D8621,'Cross-Page Data'!$I$14:$J$117,2,FALSE),J8621))</f>
        <v>solar pv</v>
      </c>
      <c r="J8621" t="str">
        <f>VLOOKUP(E8621,'Cross-Page Data'!$D$4:$F$48,3,FALSE)</f>
        <v>solar</v>
      </c>
      <c r="K8621" t="b">
        <f t="shared" si="134"/>
        <v>1</v>
      </c>
    </row>
    <row r="8622" spans="1:11">
      <c r="A8622" s="120">
        <v>57009</v>
      </c>
      <c r="B8622" s="121" t="s">
        <v>201</v>
      </c>
      <c r="C8622" s="121" t="s">
        <v>206</v>
      </c>
      <c r="D8622" s="121" t="s">
        <v>101</v>
      </c>
      <c r="E8622" s="121" t="s">
        <v>92</v>
      </c>
      <c r="F8622" s="122">
        <v>12176</v>
      </c>
      <c r="G8622" s="122">
        <v>1368</v>
      </c>
      <c r="H8622" s="120">
        <v>2019</v>
      </c>
      <c r="I8622" t="str">
        <f>IF(J8622="natural gas",VLOOKUP(D8622,'Cross-Page Data'!$I$4:$J$13,2,FALSE),IF(J8622="solar",VLOOKUP('Form 923'!D8622,'Cross-Page Data'!$I$14:$J$117,2,FALSE),J8622))</f>
        <v>solar pv</v>
      </c>
      <c r="J8622" t="str">
        <f>VLOOKUP(E8622,'Cross-Page Data'!$D$4:$F$48,3,FALSE)</f>
        <v>solar</v>
      </c>
      <c r="K8622" t="b">
        <f t="shared" si="134"/>
        <v>1</v>
      </c>
    </row>
    <row r="8623" spans="1:11">
      <c r="A8623" s="120">
        <v>57010</v>
      </c>
      <c r="B8623" s="121" t="s">
        <v>201</v>
      </c>
      <c r="C8623" s="121" t="s">
        <v>206</v>
      </c>
      <c r="D8623" s="121" t="s">
        <v>101</v>
      </c>
      <c r="E8623" s="121" t="s">
        <v>92</v>
      </c>
      <c r="F8623" s="122">
        <v>14082</v>
      </c>
      <c r="G8623" s="122">
        <v>1582</v>
      </c>
      <c r="H8623" s="120">
        <v>2019</v>
      </c>
      <c r="I8623" t="str">
        <f>IF(J8623="natural gas",VLOOKUP(D8623,'Cross-Page Data'!$I$4:$J$13,2,FALSE),IF(J8623="solar",VLOOKUP('Form 923'!D8623,'Cross-Page Data'!$I$14:$J$117,2,FALSE),J8623))</f>
        <v>solar pv</v>
      </c>
      <c r="J8623" t="str">
        <f>VLOOKUP(E8623,'Cross-Page Data'!$D$4:$F$48,3,FALSE)</f>
        <v>solar</v>
      </c>
      <c r="K8623" t="b">
        <f t="shared" si="134"/>
        <v>1</v>
      </c>
    </row>
    <row r="8624" spans="1:11">
      <c r="A8624" s="120">
        <v>57011</v>
      </c>
      <c r="B8624" s="121" t="s">
        <v>201</v>
      </c>
      <c r="C8624" s="121" t="s">
        <v>206</v>
      </c>
      <c r="D8624" s="121" t="s">
        <v>101</v>
      </c>
      <c r="E8624" s="121" t="s">
        <v>92</v>
      </c>
      <c r="F8624" s="122">
        <v>16085</v>
      </c>
      <c r="G8624" s="122">
        <v>1807</v>
      </c>
      <c r="H8624" s="120">
        <v>2019</v>
      </c>
      <c r="I8624" t="str">
        <f>IF(J8624="natural gas",VLOOKUP(D8624,'Cross-Page Data'!$I$4:$J$13,2,FALSE),IF(J8624="solar",VLOOKUP('Form 923'!D8624,'Cross-Page Data'!$I$14:$J$117,2,FALSE),J8624))</f>
        <v>solar pv</v>
      </c>
      <c r="J8624" t="str">
        <f>VLOOKUP(E8624,'Cross-Page Data'!$D$4:$F$48,3,FALSE)</f>
        <v>solar</v>
      </c>
      <c r="K8624" t="b">
        <f t="shared" si="134"/>
        <v>1</v>
      </c>
    </row>
    <row r="8625" spans="1:11">
      <c r="A8625" s="120">
        <v>57012</v>
      </c>
      <c r="B8625" s="121" t="s">
        <v>201</v>
      </c>
      <c r="C8625" s="121" t="s">
        <v>206</v>
      </c>
      <c r="D8625" s="121" t="s">
        <v>101</v>
      </c>
      <c r="E8625" s="121" t="s">
        <v>92</v>
      </c>
      <c r="F8625" s="122">
        <v>19905</v>
      </c>
      <c r="G8625" s="122">
        <v>2236</v>
      </c>
      <c r="H8625" s="120">
        <v>2019</v>
      </c>
      <c r="I8625" t="str">
        <f>IF(J8625="natural gas",VLOOKUP(D8625,'Cross-Page Data'!$I$4:$J$13,2,FALSE),IF(J8625="solar",VLOOKUP('Form 923'!D8625,'Cross-Page Data'!$I$14:$J$117,2,FALSE),J8625))</f>
        <v>solar pv</v>
      </c>
      <c r="J8625" t="str">
        <f>VLOOKUP(E8625,'Cross-Page Data'!$D$4:$F$48,3,FALSE)</f>
        <v>solar</v>
      </c>
      <c r="K8625" t="b">
        <f t="shared" si="134"/>
        <v>1</v>
      </c>
    </row>
    <row r="8626" spans="1:11">
      <c r="A8626" s="120">
        <v>57014</v>
      </c>
      <c r="B8626" s="121" t="s">
        <v>201</v>
      </c>
      <c r="C8626" s="121" t="s">
        <v>206</v>
      </c>
      <c r="D8626" s="121" t="s">
        <v>79</v>
      </c>
      <c r="E8626" s="121" t="s">
        <v>90</v>
      </c>
      <c r="F8626" s="122">
        <v>471147</v>
      </c>
      <c r="G8626" s="122">
        <v>38756</v>
      </c>
      <c r="H8626" s="120">
        <v>2019</v>
      </c>
      <c r="I8626" t="str">
        <f>IF(J8626="natural gas",VLOOKUP(D8626,'Cross-Page Data'!$I$4:$J$13,2,FALSE),IF(J8626="solar",VLOOKUP('Form 923'!D8626,'Cross-Page Data'!$I$14:$J$117,2,FALSE),J8626))</f>
        <v>biomass</v>
      </c>
      <c r="J8626" t="str">
        <f>VLOOKUP(E8626,'Cross-Page Data'!$D$4:$F$48,3,FALSE)</f>
        <v>biomass</v>
      </c>
      <c r="K8626" t="b">
        <f t="shared" si="134"/>
        <v>1</v>
      </c>
    </row>
    <row r="8627" spans="1:11">
      <c r="A8627" s="120">
        <v>57015</v>
      </c>
      <c r="B8627" s="121" t="s">
        <v>201</v>
      </c>
      <c r="C8627" s="121" t="s">
        <v>206</v>
      </c>
      <c r="D8627" s="121" t="s">
        <v>79</v>
      </c>
      <c r="E8627" s="121" t="s">
        <v>90</v>
      </c>
      <c r="F8627" s="122">
        <v>1247972</v>
      </c>
      <c r="G8627" s="122">
        <v>102230</v>
      </c>
      <c r="H8627" s="120">
        <v>2019</v>
      </c>
      <c r="I8627" t="str">
        <f>IF(J8627="natural gas",VLOOKUP(D8627,'Cross-Page Data'!$I$4:$J$13,2,FALSE),IF(J8627="solar",VLOOKUP('Form 923'!D8627,'Cross-Page Data'!$I$14:$J$117,2,FALSE),J8627))</f>
        <v>biomass</v>
      </c>
      <c r="J8627" t="str">
        <f>VLOOKUP(E8627,'Cross-Page Data'!$D$4:$F$48,3,FALSE)</f>
        <v>biomass</v>
      </c>
      <c r="K8627" t="b">
        <f t="shared" si="134"/>
        <v>1</v>
      </c>
    </row>
    <row r="8628" spans="1:11">
      <c r="A8628" s="120">
        <v>57016</v>
      </c>
      <c r="B8628" s="121" t="s">
        <v>201</v>
      </c>
      <c r="C8628" s="121" t="s">
        <v>206</v>
      </c>
      <c r="D8628" s="121" t="s">
        <v>79</v>
      </c>
      <c r="E8628" s="121" t="s">
        <v>90</v>
      </c>
      <c r="F8628" s="122">
        <v>257925</v>
      </c>
      <c r="G8628" s="122">
        <v>23744</v>
      </c>
      <c r="H8628" s="120">
        <v>2019</v>
      </c>
      <c r="I8628" t="str">
        <f>IF(J8628="natural gas",VLOOKUP(D8628,'Cross-Page Data'!$I$4:$J$13,2,FALSE),IF(J8628="solar",VLOOKUP('Form 923'!D8628,'Cross-Page Data'!$I$14:$J$117,2,FALSE),J8628))</f>
        <v>biomass</v>
      </c>
      <c r="J8628" t="str">
        <f>VLOOKUP(E8628,'Cross-Page Data'!$D$4:$F$48,3,FALSE)</f>
        <v>biomass</v>
      </c>
      <c r="K8628" t="b">
        <f t="shared" si="134"/>
        <v>1</v>
      </c>
    </row>
    <row r="8629" spans="1:11">
      <c r="A8629" s="120">
        <v>57017</v>
      </c>
      <c r="B8629" s="121" t="s">
        <v>201</v>
      </c>
      <c r="C8629" s="121" t="s">
        <v>206</v>
      </c>
      <c r="D8629" s="121" t="s">
        <v>79</v>
      </c>
      <c r="E8629" s="121" t="s">
        <v>90</v>
      </c>
      <c r="F8629" s="122">
        <v>146462</v>
      </c>
      <c r="G8629" s="122">
        <v>12197</v>
      </c>
      <c r="H8629" s="120">
        <v>2019</v>
      </c>
      <c r="I8629" t="str">
        <f>IF(J8629="natural gas",VLOOKUP(D8629,'Cross-Page Data'!$I$4:$J$13,2,FALSE),IF(J8629="solar",VLOOKUP('Form 923'!D8629,'Cross-Page Data'!$I$14:$J$117,2,FALSE),J8629))</f>
        <v>biomass</v>
      </c>
      <c r="J8629" t="str">
        <f>VLOOKUP(E8629,'Cross-Page Data'!$D$4:$F$48,3,FALSE)</f>
        <v>biomass</v>
      </c>
      <c r="K8629" t="b">
        <f t="shared" si="134"/>
        <v>1</v>
      </c>
    </row>
    <row r="8630" spans="1:11">
      <c r="A8630" s="120">
        <v>57018</v>
      </c>
      <c r="B8630" s="121" t="s">
        <v>201</v>
      </c>
      <c r="C8630" s="121" t="s">
        <v>206</v>
      </c>
      <c r="D8630" s="121" t="s">
        <v>79</v>
      </c>
      <c r="E8630" s="121" t="s">
        <v>90</v>
      </c>
      <c r="F8630" s="122">
        <v>575924</v>
      </c>
      <c r="G8630" s="122">
        <v>48978</v>
      </c>
      <c r="H8630" s="120">
        <v>2019</v>
      </c>
      <c r="I8630" t="str">
        <f>IF(J8630="natural gas",VLOOKUP(D8630,'Cross-Page Data'!$I$4:$J$13,2,FALSE),IF(J8630="solar",VLOOKUP('Form 923'!D8630,'Cross-Page Data'!$I$14:$J$117,2,FALSE),J8630))</f>
        <v>biomass</v>
      </c>
      <c r="J8630" t="str">
        <f>VLOOKUP(E8630,'Cross-Page Data'!$D$4:$F$48,3,FALSE)</f>
        <v>biomass</v>
      </c>
      <c r="K8630" t="b">
        <f t="shared" si="134"/>
        <v>1</v>
      </c>
    </row>
    <row r="8631" spans="1:11">
      <c r="A8631" s="120">
        <v>57019</v>
      </c>
      <c r="B8631" s="121" t="s">
        <v>201</v>
      </c>
      <c r="C8631" s="121" t="s">
        <v>206</v>
      </c>
      <c r="D8631" s="121" t="s">
        <v>79</v>
      </c>
      <c r="E8631" s="121" t="s">
        <v>90</v>
      </c>
      <c r="F8631" s="122">
        <v>304071</v>
      </c>
      <c r="G8631" s="122">
        <v>24527</v>
      </c>
      <c r="H8631" s="120">
        <v>2019</v>
      </c>
      <c r="I8631" t="str">
        <f>IF(J8631="natural gas",VLOOKUP(D8631,'Cross-Page Data'!$I$4:$J$13,2,FALSE),IF(J8631="solar",VLOOKUP('Form 923'!D8631,'Cross-Page Data'!$I$14:$J$117,2,FALSE),J8631))</f>
        <v>biomass</v>
      </c>
      <c r="J8631" t="str">
        <f>VLOOKUP(E8631,'Cross-Page Data'!$D$4:$F$48,3,FALSE)</f>
        <v>biomass</v>
      </c>
      <c r="K8631" t="b">
        <f t="shared" si="134"/>
        <v>1</v>
      </c>
    </row>
    <row r="8632" spans="1:11">
      <c r="A8632" s="120">
        <v>57020</v>
      </c>
      <c r="B8632" s="121" t="s">
        <v>201</v>
      </c>
      <c r="C8632" s="121" t="s">
        <v>206</v>
      </c>
      <c r="D8632" s="121" t="s">
        <v>79</v>
      </c>
      <c r="E8632" s="121" t="s">
        <v>90</v>
      </c>
      <c r="F8632" s="122">
        <v>271782</v>
      </c>
      <c r="G8632" s="122">
        <v>24353</v>
      </c>
      <c r="H8632" s="120">
        <v>2019</v>
      </c>
      <c r="I8632" t="str">
        <f>IF(J8632="natural gas",VLOOKUP(D8632,'Cross-Page Data'!$I$4:$J$13,2,FALSE),IF(J8632="solar",VLOOKUP('Form 923'!D8632,'Cross-Page Data'!$I$14:$J$117,2,FALSE),J8632))</f>
        <v>biomass</v>
      </c>
      <c r="J8632" t="str">
        <f>VLOOKUP(E8632,'Cross-Page Data'!$D$4:$F$48,3,FALSE)</f>
        <v>biomass</v>
      </c>
      <c r="K8632" t="b">
        <f t="shared" si="134"/>
        <v>1</v>
      </c>
    </row>
    <row r="8633" spans="1:11">
      <c r="A8633" s="120">
        <v>57021</v>
      </c>
      <c r="B8633" s="121" t="s">
        <v>201</v>
      </c>
      <c r="C8633" s="121" t="s">
        <v>206</v>
      </c>
      <c r="D8633" s="121" t="s">
        <v>79</v>
      </c>
      <c r="E8633" s="121" t="s">
        <v>90</v>
      </c>
      <c r="F8633" s="122">
        <v>67416</v>
      </c>
      <c r="G8633" s="122">
        <v>5507</v>
      </c>
      <c r="H8633" s="120">
        <v>2019</v>
      </c>
      <c r="I8633" t="str">
        <f>IF(J8633="natural gas",VLOOKUP(D8633,'Cross-Page Data'!$I$4:$J$13,2,FALSE),IF(J8633="solar",VLOOKUP('Form 923'!D8633,'Cross-Page Data'!$I$14:$J$117,2,FALSE),J8633))</f>
        <v>biomass</v>
      </c>
      <c r="J8633" t="str">
        <f>VLOOKUP(E8633,'Cross-Page Data'!$D$4:$F$48,3,FALSE)</f>
        <v>biomass</v>
      </c>
      <c r="K8633" t="b">
        <f t="shared" si="134"/>
        <v>1</v>
      </c>
    </row>
    <row r="8634" spans="1:11">
      <c r="A8634" s="120">
        <v>57022</v>
      </c>
      <c r="B8634" s="121" t="s">
        <v>201</v>
      </c>
      <c r="C8634" s="121" t="s">
        <v>206</v>
      </c>
      <c r="D8634" s="121" t="s">
        <v>73</v>
      </c>
      <c r="E8634" s="121" t="s">
        <v>90</v>
      </c>
      <c r="F8634" s="122">
        <v>1334819</v>
      </c>
      <c r="G8634" s="122">
        <v>74153</v>
      </c>
      <c r="H8634" s="120">
        <v>2019</v>
      </c>
      <c r="I8634" t="str">
        <f>IF(J8634="natural gas",VLOOKUP(D8634,'Cross-Page Data'!$I$4:$J$13,2,FALSE),IF(J8634="solar",VLOOKUP('Form 923'!D8634,'Cross-Page Data'!$I$14:$J$117,2,FALSE),J8634))</f>
        <v>biomass</v>
      </c>
      <c r="J8634" t="str">
        <f>VLOOKUP(E8634,'Cross-Page Data'!$D$4:$F$48,3,FALSE)</f>
        <v>biomass</v>
      </c>
      <c r="K8634" t="b">
        <f t="shared" si="134"/>
        <v>1</v>
      </c>
    </row>
    <row r="8635" spans="1:11">
      <c r="A8635" s="120">
        <v>57023</v>
      </c>
      <c r="B8635" s="121" t="s">
        <v>201</v>
      </c>
      <c r="C8635" s="121" t="s">
        <v>206</v>
      </c>
      <c r="D8635" s="121" t="s">
        <v>79</v>
      </c>
      <c r="E8635" s="121" t="s">
        <v>90</v>
      </c>
      <c r="F8635" s="122">
        <v>567624</v>
      </c>
      <c r="G8635" s="122">
        <v>47914</v>
      </c>
      <c r="H8635" s="120">
        <v>2019</v>
      </c>
      <c r="I8635" t="str">
        <f>IF(J8635="natural gas",VLOOKUP(D8635,'Cross-Page Data'!$I$4:$J$13,2,FALSE),IF(J8635="solar",VLOOKUP('Form 923'!D8635,'Cross-Page Data'!$I$14:$J$117,2,FALSE),J8635))</f>
        <v>biomass</v>
      </c>
      <c r="J8635" t="str">
        <f>VLOOKUP(E8635,'Cross-Page Data'!$D$4:$F$48,3,FALSE)</f>
        <v>biomass</v>
      </c>
      <c r="K8635" t="b">
        <f t="shared" si="134"/>
        <v>1</v>
      </c>
    </row>
    <row r="8636" spans="1:11">
      <c r="A8636" s="120">
        <v>57024</v>
      </c>
      <c r="B8636" s="121" t="s">
        <v>201</v>
      </c>
      <c r="C8636" s="121" t="s">
        <v>206</v>
      </c>
      <c r="D8636" s="121" t="s">
        <v>79</v>
      </c>
      <c r="E8636" s="121" t="s">
        <v>90</v>
      </c>
      <c r="F8636" s="122">
        <v>83959</v>
      </c>
      <c r="G8636" s="122">
        <v>7649</v>
      </c>
      <c r="H8636" s="120">
        <v>2019</v>
      </c>
      <c r="I8636" t="str">
        <f>IF(J8636="natural gas",VLOOKUP(D8636,'Cross-Page Data'!$I$4:$J$13,2,FALSE),IF(J8636="solar",VLOOKUP('Form 923'!D8636,'Cross-Page Data'!$I$14:$J$117,2,FALSE),J8636))</f>
        <v>biomass</v>
      </c>
      <c r="J8636" t="str">
        <f>VLOOKUP(E8636,'Cross-Page Data'!$D$4:$F$48,3,FALSE)</f>
        <v>biomass</v>
      </c>
      <c r="K8636" t="b">
        <f t="shared" si="134"/>
        <v>1</v>
      </c>
    </row>
    <row r="8637" spans="1:11">
      <c r="A8637" s="120">
        <v>57025</v>
      </c>
      <c r="B8637" s="121" t="s">
        <v>201</v>
      </c>
      <c r="C8637" s="121" t="s">
        <v>206</v>
      </c>
      <c r="D8637" s="121" t="s">
        <v>79</v>
      </c>
      <c r="E8637" s="121" t="s">
        <v>90</v>
      </c>
      <c r="F8637" s="122">
        <v>398489</v>
      </c>
      <c r="G8637" s="122">
        <v>33504</v>
      </c>
      <c r="H8637" s="120">
        <v>2019</v>
      </c>
      <c r="I8637" t="str">
        <f>IF(J8637="natural gas",VLOOKUP(D8637,'Cross-Page Data'!$I$4:$J$13,2,FALSE),IF(J8637="solar",VLOOKUP('Form 923'!D8637,'Cross-Page Data'!$I$14:$J$117,2,FALSE),J8637))</f>
        <v>biomass</v>
      </c>
      <c r="J8637" t="str">
        <f>VLOOKUP(E8637,'Cross-Page Data'!$D$4:$F$48,3,FALSE)</f>
        <v>biomass</v>
      </c>
      <c r="K8637" t="b">
        <f t="shared" si="134"/>
        <v>1</v>
      </c>
    </row>
    <row r="8638" spans="1:11">
      <c r="A8638" s="120">
        <v>57026</v>
      </c>
      <c r="B8638" s="121" t="s">
        <v>201</v>
      </c>
      <c r="C8638" s="121" t="s">
        <v>206</v>
      </c>
      <c r="D8638" s="121" t="s">
        <v>79</v>
      </c>
      <c r="E8638" s="121" t="s">
        <v>90</v>
      </c>
      <c r="F8638" s="122">
        <v>478027</v>
      </c>
      <c r="G8638" s="122">
        <v>38342</v>
      </c>
      <c r="H8638" s="120">
        <v>2019</v>
      </c>
      <c r="I8638" t="str">
        <f>IF(J8638="natural gas",VLOOKUP(D8638,'Cross-Page Data'!$I$4:$J$13,2,FALSE),IF(J8638="solar",VLOOKUP('Form 923'!D8638,'Cross-Page Data'!$I$14:$J$117,2,FALSE),J8638))</f>
        <v>biomass</v>
      </c>
      <c r="J8638" t="str">
        <f>VLOOKUP(E8638,'Cross-Page Data'!$D$4:$F$48,3,FALSE)</f>
        <v>biomass</v>
      </c>
      <c r="K8638" t="b">
        <f t="shared" si="134"/>
        <v>1</v>
      </c>
    </row>
    <row r="8639" spans="1:11">
      <c r="A8639" s="120">
        <v>57027</v>
      </c>
      <c r="B8639" s="121" t="s">
        <v>201</v>
      </c>
      <c r="C8639" s="121" t="s">
        <v>202</v>
      </c>
      <c r="D8639" s="121" t="s">
        <v>73</v>
      </c>
      <c r="E8639" s="121" t="s">
        <v>38</v>
      </c>
      <c r="F8639" s="122">
        <v>1330007</v>
      </c>
      <c r="G8639" s="122">
        <v>123153</v>
      </c>
      <c r="H8639" s="120">
        <v>2019</v>
      </c>
      <c r="I8639" t="str">
        <f>IF(J8639="natural gas",VLOOKUP(D8639,'Cross-Page Data'!$I$4:$J$13,2,FALSE),IF(J8639="solar",VLOOKUP('Form 923'!D8639,'Cross-Page Data'!$I$14:$J$117,2,FALSE),J8639))</f>
        <v>natural gas peaker</v>
      </c>
      <c r="J8639" t="str">
        <f>VLOOKUP(E8639,'Cross-Page Data'!$D$4:$F$48,3,FALSE)</f>
        <v>natural gas</v>
      </c>
      <c r="K8639" t="b">
        <f t="shared" si="134"/>
        <v>1</v>
      </c>
    </row>
    <row r="8640" spans="1:11">
      <c r="A8640" s="120">
        <v>57028</v>
      </c>
      <c r="B8640" s="121" t="s">
        <v>201</v>
      </c>
      <c r="C8640" s="121" t="s">
        <v>202</v>
      </c>
      <c r="D8640" s="121" t="s">
        <v>39</v>
      </c>
      <c r="E8640" s="121" t="s">
        <v>38</v>
      </c>
      <c r="F8640" s="122">
        <v>0</v>
      </c>
      <c r="G8640" s="122">
        <v>530552</v>
      </c>
      <c r="H8640" s="120">
        <v>2019</v>
      </c>
      <c r="I8640" t="str">
        <f>IF(J8640="natural gas",VLOOKUP(D8640,'Cross-Page Data'!$I$4:$J$13,2,FALSE),IF(J8640="solar",VLOOKUP('Form 923'!D8640,'Cross-Page Data'!$I$14:$J$117,2,FALSE),J8640))</f>
        <v>natural gas nonpeaker - preexisting nonretiring</v>
      </c>
      <c r="J8640" t="str">
        <f>VLOOKUP(E8640,'Cross-Page Data'!$D$4:$F$48,3,FALSE)</f>
        <v>natural gas</v>
      </c>
      <c r="K8640" t="b">
        <f t="shared" si="134"/>
        <v>1</v>
      </c>
    </row>
    <row r="8641" spans="1:11">
      <c r="A8641" s="120">
        <v>57028</v>
      </c>
      <c r="B8641" s="121" t="s">
        <v>201</v>
      </c>
      <c r="C8641" s="121" t="s">
        <v>202</v>
      </c>
      <c r="D8641" s="121" t="s">
        <v>61</v>
      </c>
      <c r="E8641" s="121" t="s">
        <v>38</v>
      </c>
      <c r="F8641" s="122">
        <v>10570489</v>
      </c>
      <c r="G8641" s="122">
        <v>970872</v>
      </c>
      <c r="H8641" s="120">
        <v>2019</v>
      </c>
      <c r="I8641" t="str">
        <f>IF(J8641="natural gas",VLOOKUP(D8641,'Cross-Page Data'!$I$4:$J$13,2,FALSE),IF(J8641="solar",VLOOKUP('Form 923'!D8641,'Cross-Page Data'!$I$14:$J$117,2,FALSE),J8641))</f>
        <v>natural gas nonpeaker - preexisting nonretiring</v>
      </c>
      <c r="J8641" t="str">
        <f>VLOOKUP(E8641,'Cross-Page Data'!$D$4:$F$48,3,FALSE)</f>
        <v>natural gas</v>
      </c>
      <c r="K8641" t="b">
        <f t="shared" si="134"/>
        <v>1</v>
      </c>
    </row>
    <row r="8642" spans="1:11">
      <c r="A8642" s="120">
        <v>57029</v>
      </c>
      <c r="B8642" s="121" t="s">
        <v>201</v>
      </c>
      <c r="C8642" s="121" t="s">
        <v>206</v>
      </c>
      <c r="D8642" s="121" t="s">
        <v>73</v>
      </c>
      <c r="E8642" s="121" t="s">
        <v>70</v>
      </c>
      <c r="F8642" s="122">
        <v>14990</v>
      </c>
      <c r="G8642" s="122">
        <v>1418.346</v>
      </c>
      <c r="H8642" s="120">
        <v>2019</v>
      </c>
      <c r="I8642" t="str">
        <f>IF(J8642="natural gas",VLOOKUP(D8642,'Cross-Page Data'!$I$4:$J$13,2,FALSE),IF(J8642="solar",VLOOKUP('Form 923'!D8642,'Cross-Page Data'!$I$14:$J$117,2,FALSE),J8642))</f>
        <v>heavy or residual fuel oil</v>
      </c>
      <c r="J8642" t="str">
        <f>VLOOKUP(E8642,'Cross-Page Data'!$D$4:$F$48,3,FALSE)</f>
        <v>heavy or residual fuel oil</v>
      </c>
      <c r="K8642" t="b">
        <f t="shared" si="134"/>
        <v>1</v>
      </c>
    </row>
    <row r="8643" spans="1:11">
      <c r="A8643" s="120">
        <v>57029</v>
      </c>
      <c r="B8643" s="121" t="s">
        <v>201</v>
      </c>
      <c r="C8643" s="121" t="s">
        <v>206</v>
      </c>
      <c r="D8643" s="121" t="s">
        <v>73</v>
      </c>
      <c r="E8643" s="121" t="s">
        <v>38</v>
      </c>
      <c r="F8643" s="122">
        <v>10360482</v>
      </c>
      <c r="G8643" s="122">
        <v>980276.65</v>
      </c>
      <c r="H8643" s="120">
        <v>2019</v>
      </c>
      <c r="I8643" t="str">
        <f>IF(J8643="natural gas",VLOOKUP(D8643,'Cross-Page Data'!$I$4:$J$13,2,FALSE),IF(J8643="solar",VLOOKUP('Form 923'!D8643,'Cross-Page Data'!$I$14:$J$117,2,FALSE),J8643))</f>
        <v>natural gas peaker</v>
      </c>
      <c r="J8643" t="str">
        <f>VLOOKUP(E8643,'Cross-Page Data'!$D$4:$F$48,3,FALSE)</f>
        <v>natural gas</v>
      </c>
      <c r="K8643" t="b">
        <f t="shared" si="134"/>
        <v>1</v>
      </c>
    </row>
    <row r="8644" spans="1:11">
      <c r="A8644" s="120">
        <v>57030</v>
      </c>
      <c r="B8644" s="121" t="s">
        <v>201</v>
      </c>
      <c r="C8644" s="121" t="s">
        <v>202</v>
      </c>
      <c r="D8644" s="121" t="s">
        <v>79</v>
      </c>
      <c r="E8644" s="121" t="s">
        <v>70</v>
      </c>
      <c r="F8644" s="122">
        <v>215</v>
      </c>
      <c r="G8644" s="122">
        <v>-108</v>
      </c>
      <c r="H8644" s="120">
        <v>2019</v>
      </c>
      <c r="I8644" t="str">
        <f>IF(J8644="natural gas",VLOOKUP(D8644,'Cross-Page Data'!$I$4:$J$13,2,FALSE),IF(J8644="solar",VLOOKUP('Form 923'!D8644,'Cross-Page Data'!$I$14:$J$117,2,FALSE),J8644))</f>
        <v>heavy or residual fuel oil</v>
      </c>
      <c r="J8644" t="str">
        <f>VLOOKUP(E8644,'Cross-Page Data'!$D$4:$F$48,3,FALSE)</f>
        <v>heavy or residual fuel oil</v>
      </c>
      <c r="K8644" t="b">
        <f t="shared" si="134"/>
        <v>1</v>
      </c>
    </row>
    <row r="8645" spans="1:11">
      <c r="A8645" s="120">
        <v>57031</v>
      </c>
      <c r="B8645" s="121" t="s">
        <v>201</v>
      </c>
      <c r="C8645" s="121" t="s">
        <v>202</v>
      </c>
      <c r="D8645" s="121" t="s">
        <v>128</v>
      </c>
      <c r="E8645" s="121" t="s">
        <v>180</v>
      </c>
      <c r="F8645" s="122">
        <v>1475293</v>
      </c>
      <c r="G8645" s="122">
        <v>165726</v>
      </c>
      <c r="H8645" s="120">
        <v>2019</v>
      </c>
      <c r="I8645" t="str">
        <f>IF(J8645="natural gas",VLOOKUP(D8645,'Cross-Page Data'!$I$4:$J$13,2,FALSE),IF(J8645="solar",VLOOKUP('Form 923'!D8645,'Cross-Page Data'!$I$14:$J$117,2,FALSE),J8645))</f>
        <v>wind</v>
      </c>
      <c r="J8645" t="str">
        <f>VLOOKUP(E8645,'Cross-Page Data'!$D$4:$F$48,3,FALSE)</f>
        <v>wind</v>
      </c>
      <c r="K8645" t="b">
        <f t="shared" si="134"/>
        <v>1</v>
      </c>
    </row>
    <row r="8646" spans="1:11">
      <c r="A8646" s="120">
        <v>57032</v>
      </c>
      <c r="B8646" s="121" t="s">
        <v>201</v>
      </c>
      <c r="C8646" s="121" t="s">
        <v>202</v>
      </c>
      <c r="D8646" s="121" t="s">
        <v>128</v>
      </c>
      <c r="E8646" s="121" t="s">
        <v>180</v>
      </c>
      <c r="F8646" s="122">
        <v>1240421</v>
      </c>
      <c r="G8646" s="122">
        <v>139342</v>
      </c>
      <c r="H8646" s="120">
        <v>2019</v>
      </c>
      <c r="I8646" t="str">
        <f>IF(J8646="natural gas",VLOOKUP(D8646,'Cross-Page Data'!$I$4:$J$13,2,FALSE),IF(J8646="solar",VLOOKUP('Form 923'!D8646,'Cross-Page Data'!$I$14:$J$117,2,FALSE),J8646))</f>
        <v>wind</v>
      </c>
      <c r="J8646" t="str">
        <f>VLOOKUP(E8646,'Cross-Page Data'!$D$4:$F$48,3,FALSE)</f>
        <v>wind</v>
      </c>
      <c r="K8646" t="b">
        <f t="shared" si="134"/>
        <v>1</v>
      </c>
    </row>
    <row r="8647" spans="1:11">
      <c r="A8647" s="120">
        <v>57033</v>
      </c>
      <c r="B8647" s="121" t="s">
        <v>201</v>
      </c>
      <c r="C8647" s="121" t="s">
        <v>202</v>
      </c>
      <c r="D8647" s="121" t="s">
        <v>128</v>
      </c>
      <c r="E8647" s="121" t="s">
        <v>180</v>
      </c>
      <c r="F8647" s="122">
        <v>1221267</v>
      </c>
      <c r="G8647" s="122">
        <v>137190</v>
      </c>
      <c r="H8647" s="120">
        <v>2019</v>
      </c>
      <c r="I8647" t="str">
        <f>IF(J8647="natural gas",VLOOKUP(D8647,'Cross-Page Data'!$I$4:$J$13,2,FALSE),IF(J8647="solar",VLOOKUP('Form 923'!D8647,'Cross-Page Data'!$I$14:$J$117,2,FALSE),J8647))</f>
        <v>wind</v>
      </c>
      <c r="J8647" t="str">
        <f>VLOOKUP(E8647,'Cross-Page Data'!$D$4:$F$48,3,FALSE)</f>
        <v>wind</v>
      </c>
      <c r="K8647" t="b">
        <f t="shared" ref="K8647:K8710" si="135">IF(AND($N$6=FALSE,OR(C8647="Commercial NAICS Cogen",C8647="Industrial NAICS Cogen",C8647="NAICS-22 Cogen")),FALSE,IF(AND($N$7=FALSE,OR(C8647="Commercial NAICS Cogen",C8647="Commercial NAICS Non-Cogen",C8647="industrial NAICS Cogen",C8647="industrial NAICS non-cogen")),FALSE,TRUE))</f>
        <v>1</v>
      </c>
    </row>
    <row r="8648" spans="1:11">
      <c r="A8648" s="120">
        <v>57034</v>
      </c>
      <c r="B8648" s="121" t="s">
        <v>201</v>
      </c>
      <c r="C8648" s="121" t="s">
        <v>202</v>
      </c>
      <c r="D8648" s="121" t="s">
        <v>79</v>
      </c>
      <c r="E8648" s="121" t="s">
        <v>70</v>
      </c>
      <c r="F8648" s="122">
        <v>725</v>
      </c>
      <c r="G8648" s="122">
        <v>68</v>
      </c>
      <c r="H8648" s="120">
        <v>2019</v>
      </c>
      <c r="I8648" t="str">
        <f>IF(J8648="natural gas",VLOOKUP(D8648,'Cross-Page Data'!$I$4:$J$13,2,FALSE),IF(J8648="solar",VLOOKUP('Form 923'!D8648,'Cross-Page Data'!$I$14:$J$117,2,FALSE),J8648))</f>
        <v>heavy or residual fuel oil</v>
      </c>
      <c r="J8648" t="str">
        <f>VLOOKUP(E8648,'Cross-Page Data'!$D$4:$F$48,3,FALSE)</f>
        <v>heavy or residual fuel oil</v>
      </c>
      <c r="K8648" t="b">
        <f t="shared" si="135"/>
        <v>1</v>
      </c>
    </row>
    <row r="8649" spans="1:11">
      <c r="A8649" s="120">
        <v>57035</v>
      </c>
      <c r="B8649" s="121" t="s">
        <v>201</v>
      </c>
      <c r="C8649" s="121" t="s">
        <v>202</v>
      </c>
      <c r="D8649" s="121" t="s">
        <v>79</v>
      </c>
      <c r="E8649" s="121" t="s">
        <v>70</v>
      </c>
      <c r="F8649" s="122">
        <v>707</v>
      </c>
      <c r="G8649" s="122">
        <v>71</v>
      </c>
      <c r="H8649" s="120">
        <v>2019</v>
      </c>
      <c r="I8649" t="str">
        <f>IF(J8649="natural gas",VLOOKUP(D8649,'Cross-Page Data'!$I$4:$J$13,2,FALSE),IF(J8649="solar",VLOOKUP('Form 923'!D8649,'Cross-Page Data'!$I$14:$J$117,2,FALSE),J8649))</f>
        <v>heavy or residual fuel oil</v>
      </c>
      <c r="J8649" t="str">
        <f>VLOOKUP(E8649,'Cross-Page Data'!$D$4:$F$48,3,FALSE)</f>
        <v>heavy or residual fuel oil</v>
      </c>
      <c r="K8649" t="b">
        <f t="shared" si="135"/>
        <v>1</v>
      </c>
    </row>
    <row r="8650" spans="1:11">
      <c r="A8650" s="120">
        <v>57036</v>
      </c>
      <c r="B8650" s="121" t="s">
        <v>201</v>
      </c>
      <c r="C8650" s="121" t="s">
        <v>202</v>
      </c>
      <c r="D8650" s="121" t="s">
        <v>39</v>
      </c>
      <c r="E8650" s="121" t="s">
        <v>38</v>
      </c>
      <c r="F8650" s="122">
        <v>0</v>
      </c>
      <c r="G8650" s="122">
        <v>190536</v>
      </c>
      <c r="H8650" s="120">
        <v>2019</v>
      </c>
      <c r="I8650" t="str">
        <f>IF(J8650="natural gas",VLOOKUP(D8650,'Cross-Page Data'!$I$4:$J$13,2,FALSE),IF(J8650="solar",VLOOKUP('Form 923'!D8650,'Cross-Page Data'!$I$14:$J$117,2,FALSE),J8650))</f>
        <v>natural gas nonpeaker - preexisting nonretiring</v>
      </c>
      <c r="J8650" t="str">
        <f>VLOOKUP(E8650,'Cross-Page Data'!$D$4:$F$48,3,FALSE)</f>
        <v>natural gas</v>
      </c>
      <c r="K8650" t="b">
        <f t="shared" si="135"/>
        <v>1</v>
      </c>
    </row>
    <row r="8651" spans="1:11">
      <c r="A8651" s="120">
        <v>57036</v>
      </c>
      <c r="B8651" s="121" t="s">
        <v>201</v>
      </c>
      <c r="C8651" s="121" t="s">
        <v>202</v>
      </c>
      <c r="D8651" s="121" t="s">
        <v>61</v>
      </c>
      <c r="E8651" s="121" t="s">
        <v>38</v>
      </c>
      <c r="F8651" s="122">
        <v>6204112</v>
      </c>
      <c r="G8651" s="122">
        <v>607373</v>
      </c>
      <c r="H8651" s="120">
        <v>2019</v>
      </c>
      <c r="I8651" t="str">
        <f>IF(J8651="natural gas",VLOOKUP(D8651,'Cross-Page Data'!$I$4:$J$13,2,FALSE),IF(J8651="solar",VLOOKUP('Form 923'!D8651,'Cross-Page Data'!$I$14:$J$117,2,FALSE),J8651))</f>
        <v>natural gas nonpeaker - preexisting nonretiring</v>
      </c>
      <c r="J8651" t="str">
        <f>VLOOKUP(E8651,'Cross-Page Data'!$D$4:$F$48,3,FALSE)</f>
        <v>natural gas</v>
      </c>
      <c r="K8651" t="b">
        <f t="shared" si="135"/>
        <v>1</v>
      </c>
    </row>
    <row r="8652" spans="1:11">
      <c r="A8652" s="120">
        <v>57037</v>
      </c>
      <c r="B8652" s="121" t="s">
        <v>201</v>
      </c>
      <c r="C8652" s="121" t="s">
        <v>202</v>
      </c>
      <c r="D8652" s="121" t="s">
        <v>39</v>
      </c>
      <c r="E8652" s="121" t="s">
        <v>38</v>
      </c>
      <c r="F8652" s="122">
        <v>3011987</v>
      </c>
      <c r="G8652" s="122">
        <v>1734703</v>
      </c>
      <c r="H8652" s="120">
        <v>2019</v>
      </c>
      <c r="I8652" t="str">
        <f>IF(J8652="natural gas",VLOOKUP(D8652,'Cross-Page Data'!$I$4:$J$13,2,FALSE),IF(J8652="solar",VLOOKUP('Form 923'!D8652,'Cross-Page Data'!$I$14:$J$117,2,FALSE),J8652))</f>
        <v>natural gas nonpeaker - preexisting nonretiring</v>
      </c>
      <c r="J8652" t="str">
        <f>VLOOKUP(E8652,'Cross-Page Data'!$D$4:$F$48,3,FALSE)</f>
        <v>natural gas</v>
      </c>
      <c r="K8652" t="b">
        <f t="shared" si="135"/>
        <v>1</v>
      </c>
    </row>
    <row r="8653" spans="1:11">
      <c r="A8653" s="120">
        <v>57037</v>
      </c>
      <c r="B8653" s="121" t="s">
        <v>201</v>
      </c>
      <c r="C8653" s="121" t="s">
        <v>202</v>
      </c>
      <c r="D8653" s="121" t="s">
        <v>61</v>
      </c>
      <c r="E8653" s="121" t="s">
        <v>38</v>
      </c>
      <c r="F8653" s="122">
        <v>30445631</v>
      </c>
      <c r="G8653" s="122">
        <v>2875418</v>
      </c>
      <c r="H8653" s="120">
        <v>2019</v>
      </c>
      <c r="I8653" t="str">
        <f>IF(J8653="natural gas",VLOOKUP(D8653,'Cross-Page Data'!$I$4:$J$13,2,FALSE),IF(J8653="solar",VLOOKUP('Form 923'!D8653,'Cross-Page Data'!$I$14:$J$117,2,FALSE),J8653))</f>
        <v>natural gas nonpeaker - preexisting nonretiring</v>
      </c>
      <c r="J8653" t="str">
        <f>VLOOKUP(E8653,'Cross-Page Data'!$D$4:$F$48,3,FALSE)</f>
        <v>natural gas</v>
      </c>
      <c r="K8653" t="b">
        <f t="shared" si="135"/>
        <v>1</v>
      </c>
    </row>
    <row r="8654" spans="1:11">
      <c r="A8654" s="120">
        <v>57038</v>
      </c>
      <c r="B8654" s="121" t="s">
        <v>201</v>
      </c>
      <c r="C8654" s="121" t="s">
        <v>202</v>
      </c>
      <c r="D8654" s="121" t="s">
        <v>128</v>
      </c>
      <c r="E8654" s="121" t="s">
        <v>180</v>
      </c>
      <c r="F8654" s="122">
        <v>2175258</v>
      </c>
      <c r="G8654" s="122">
        <v>244356</v>
      </c>
      <c r="H8654" s="120">
        <v>2019</v>
      </c>
      <c r="I8654" t="str">
        <f>IF(J8654="natural gas",VLOOKUP(D8654,'Cross-Page Data'!$I$4:$J$13,2,FALSE),IF(J8654="solar",VLOOKUP('Form 923'!D8654,'Cross-Page Data'!$I$14:$J$117,2,FALSE),J8654))</f>
        <v>wind</v>
      </c>
      <c r="J8654" t="str">
        <f>VLOOKUP(E8654,'Cross-Page Data'!$D$4:$F$48,3,FALSE)</f>
        <v>wind</v>
      </c>
      <c r="K8654" t="b">
        <f t="shared" si="135"/>
        <v>1</v>
      </c>
    </row>
    <row r="8655" spans="1:11">
      <c r="A8655" s="120">
        <v>57039</v>
      </c>
      <c r="B8655" s="121" t="s">
        <v>201</v>
      </c>
      <c r="C8655" s="121" t="s">
        <v>202</v>
      </c>
      <c r="D8655" s="121" t="s">
        <v>128</v>
      </c>
      <c r="E8655" s="121" t="s">
        <v>180</v>
      </c>
      <c r="F8655" s="122">
        <v>669466</v>
      </c>
      <c r="G8655" s="122">
        <v>75204</v>
      </c>
      <c r="H8655" s="120">
        <v>2019</v>
      </c>
      <c r="I8655" t="str">
        <f>IF(J8655="natural gas",VLOOKUP(D8655,'Cross-Page Data'!$I$4:$J$13,2,FALSE),IF(J8655="solar",VLOOKUP('Form 923'!D8655,'Cross-Page Data'!$I$14:$J$117,2,FALSE),J8655))</f>
        <v>wind</v>
      </c>
      <c r="J8655" t="str">
        <f>VLOOKUP(E8655,'Cross-Page Data'!$D$4:$F$48,3,FALSE)</f>
        <v>wind</v>
      </c>
      <c r="K8655" t="b">
        <f t="shared" si="135"/>
        <v>1</v>
      </c>
    </row>
    <row r="8656" spans="1:11">
      <c r="A8656" s="120">
        <v>57040</v>
      </c>
      <c r="B8656" s="121" t="s">
        <v>201</v>
      </c>
      <c r="C8656" s="121" t="s">
        <v>202</v>
      </c>
      <c r="D8656" s="121" t="s">
        <v>128</v>
      </c>
      <c r="E8656" s="121" t="s">
        <v>180</v>
      </c>
      <c r="F8656" s="122">
        <v>2096972</v>
      </c>
      <c r="G8656" s="122">
        <v>235562</v>
      </c>
      <c r="H8656" s="120">
        <v>2019</v>
      </c>
      <c r="I8656" t="str">
        <f>IF(J8656="natural gas",VLOOKUP(D8656,'Cross-Page Data'!$I$4:$J$13,2,FALSE),IF(J8656="solar",VLOOKUP('Form 923'!D8656,'Cross-Page Data'!$I$14:$J$117,2,FALSE),J8656))</f>
        <v>wind</v>
      </c>
      <c r="J8656" t="str">
        <f>VLOOKUP(E8656,'Cross-Page Data'!$D$4:$F$48,3,FALSE)</f>
        <v>wind</v>
      </c>
      <c r="K8656" t="b">
        <f t="shared" si="135"/>
        <v>1</v>
      </c>
    </row>
    <row r="8657" spans="1:11">
      <c r="A8657" s="120">
        <v>57041</v>
      </c>
      <c r="B8657" s="121" t="s">
        <v>201</v>
      </c>
      <c r="C8657" s="121" t="s">
        <v>202</v>
      </c>
      <c r="D8657" s="121" t="s">
        <v>101</v>
      </c>
      <c r="E8657" s="121" t="s">
        <v>92</v>
      </c>
      <c r="F8657" s="122">
        <v>27364</v>
      </c>
      <c r="G8657" s="122">
        <v>3074</v>
      </c>
      <c r="H8657" s="120">
        <v>2019</v>
      </c>
      <c r="I8657" t="str">
        <f>IF(J8657="natural gas",VLOOKUP(D8657,'Cross-Page Data'!$I$4:$J$13,2,FALSE),IF(J8657="solar",VLOOKUP('Form 923'!D8657,'Cross-Page Data'!$I$14:$J$117,2,FALSE),J8657))</f>
        <v>solar pv</v>
      </c>
      <c r="J8657" t="str">
        <f>VLOOKUP(E8657,'Cross-Page Data'!$D$4:$F$48,3,FALSE)</f>
        <v>solar</v>
      </c>
      <c r="K8657" t="b">
        <f t="shared" si="135"/>
        <v>1</v>
      </c>
    </row>
    <row r="8658" spans="1:11">
      <c r="A8658" s="120">
        <v>57042</v>
      </c>
      <c r="B8658" s="121" t="s">
        <v>205</v>
      </c>
      <c r="C8658" s="121" t="s">
        <v>202</v>
      </c>
      <c r="D8658" s="121" t="s">
        <v>67</v>
      </c>
      <c r="E8658" s="121" t="s">
        <v>38</v>
      </c>
      <c r="F8658" s="122">
        <v>30118</v>
      </c>
      <c r="G8658" s="122">
        <v>4678</v>
      </c>
      <c r="H8658" s="120">
        <v>2019</v>
      </c>
      <c r="I8658" t="str">
        <f>IF(J8658="natural gas",VLOOKUP(D8658,'Cross-Page Data'!$I$4:$J$13,2,FALSE),IF(J8658="solar",VLOOKUP('Form 923'!D8658,'Cross-Page Data'!$I$14:$J$117,2,FALSE),J8658))</f>
        <v>other</v>
      </c>
      <c r="J8658" t="str">
        <f>VLOOKUP(E8658,'Cross-Page Data'!$D$4:$F$48,3,FALSE)</f>
        <v>natural gas</v>
      </c>
      <c r="K8658" t="b">
        <f t="shared" si="135"/>
        <v>1</v>
      </c>
    </row>
    <row r="8659" spans="1:11">
      <c r="A8659" s="120">
        <v>57043</v>
      </c>
      <c r="B8659" s="121" t="s">
        <v>205</v>
      </c>
      <c r="C8659" s="121" t="s">
        <v>202</v>
      </c>
      <c r="D8659" s="121" t="s">
        <v>67</v>
      </c>
      <c r="E8659" s="121" t="s">
        <v>38</v>
      </c>
      <c r="F8659" s="122">
        <v>51636</v>
      </c>
      <c r="G8659" s="122">
        <v>9080</v>
      </c>
      <c r="H8659" s="120">
        <v>2019</v>
      </c>
      <c r="I8659" t="str">
        <f>IF(J8659="natural gas",VLOOKUP(D8659,'Cross-Page Data'!$I$4:$J$13,2,FALSE),IF(J8659="solar",VLOOKUP('Form 923'!D8659,'Cross-Page Data'!$I$14:$J$117,2,FALSE),J8659))</f>
        <v>other</v>
      </c>
      <c r="J8659" t="str">
        <f>VLOOKUP(E8659,'Cross-Page Data'!$D$4:$F$48,3,FALSE)</f>
        <v>natural gas</v>
      </c>
      <c r="K8659" t="b">
        <f t="shared" si="135"/>
        <v>1</v>
      </c>
    </row>
    <row r="8660" spans="1:11">
      <c r="A8660" s="120">
        <v>57044</v>
      </c>
      <c r="B8660" s="121" t="s">
        <v>201</v>
      </c>
      <c r="C8660" s="121" t="s">
        <v>206</v>
      </c>
      <c r="D8660" s="121" t="s">
        <v>128</v>
      </c>
      <c r="E8660" s="121" t="s">
        <v>180</v>
      </c>
      <c r="F8660" s="122">
        <v>2070463</v>
      </c>
      <c r="G8660" s="122">
        <v>232584</v>
      </c>
      <c r="H8660" s="120">
        <v>2019</v>
      </c>
      <c r="I8660" t="str">
        <f>IF(J8660="natural gas",VLOOKUP(D8660,'Cross-Page Data'!$I$4:$J$13,2,FALSE),IF(J8660="solar",VLOOKUP('Form 923'!D8660,'Cross-Page Data'!$I$14:$J$117,2,FALSE),J8660))</f>
        <v>wind</v>
      </c>
      <c r="J8660" t="str">
        <f>VLOOKUP(E8660,'Cross-Page Data'!$D$4:$F$48,3,FALSE)</f>
        <v>wind</v>
      </c>
      <c r="K8660" t="b">
        <f t="shared" si="135"/>
        <v>1</v>
      </c>
    </row>
    <row r="8661" spans="1:11">
      <c r="A8661" s="120">
        <v>57045</v>
      </c>
      <c r="B8661" s="121" t="s">
        <v>201</v>
      </c>
      <c r="C8661" s="121" t="s">
        <v>206</v>
      </c>
      <c r="D8661" s="121" t="s">
        <v>33</v>
      </c>
      <c r="E8661" s="121" t="s">
        <v>99</v>
      </c>
      <c r="F8661" s="122">
        <v>0</v>
      </c>
      <c r="G8661" s="122">
        <v>0</v>
      </c>
      <c r="H8661" s="120">
        <v>2019</v>
      </c>
      <c r="I8661" t="str">
        <f>IF(J8661="natural gas",VLOOKUP(D8661,'Cross-Page Data'!$I$4:$J$13,2,FALSE),IF(J8661="solar",VLOOKUP('Form 923'!D8661,'Cross-Page Data'!$I$14:$J$117,2,FALSE),J8661))</f>
        <v>other</v>
      </c>
      <c r="J8661" t="str">
        <f>VLOOKUP(E8661,'Cross-Page Data'!$D$4:$F$48,3,FALSE)</f>
        <v>other</v>
      </c>
      <c r="K8661" t="b">
        <f t="shared" si="135"/>
        <v>1</v>
      </c>
    </row>
    <row r="8662" spans="1:11">
      <c r="A8662" s="120">
        <v>57045</v>
      </c>
      <c r="B8662" s="121" t="s">
        <v>201</v>
      </c>
      <c r="C8662" s="121" t="s">
        <v>206</v>
      </c>
      <c r="D8662" s="121" t="s">
        <v>128</v>
      </c>
      <c r="E8662" s="121" t="s">
        <v>180</v>
      </c>
      <c r="F8662" s="122">
        <v>712382</v>
      </c>
      <c r="G8662" s="122">
        <v>80025</v>
      </c>
      <c r="H8662" s="120">
        <v>2019</v>
      </c>
      <c r="I8662" t="str">
        <f>IF(J8662="natural gas",VLOOKUP(D8662,'Cross-Page Data'!$I$4:$J$13,2,FALSE),IF(J8662="solar",VLOOKUP('Form 923'!D8662,'Cross-Page Data'!$I$14:$J$117,2,FALSE),J8662))</f>
        <v>wind</v>
      </c>
      <c r="J8662" t="str">
        <f>VLOOKUP(E8662,'Cross-Page Data'!$D$4:$F$48,3,FALSE)</f>
        <v>wind</v>
      </c>
      <c r="K8662" t="b">
        <f t="shared" si="135"/>
        <v>1</v>
      </c>
    </row>
    <row r="8663" spans="1:11">
      <c r="A8663" s="120">
        <v>57046</v>
      </c>
      <c r="B8663" s="121" t="s">
        <v>205</v>
      </c>
      <c r="C8663" s="121" t="s">
        <v>209</v>
      </c>
      <c r="D8663" s="121" t="s">
        <v>68</v>
      </c>
      <c r="E8663" s="121" t="s">
        <v>35</v>
      </c>
      <c r="F8663" s="122">
        <v>0</v>
      </c>
      <c r="G8663" s="122">
        <v>0</v>
      </c>
      <c r="H8663" s="120">
        <v>2019</v>
      </c>
      <c r="I8663" t="str">
        <f>IF(J8663="natural gas",VLOOKUP(D8663,'Cross-Page Data'!$I$4:$J$13,2,FALSE),IF(J8663="solar",VLOOKUP('Form 923'!D8663,'Cross-Page Data'!$I$14:$J$117,2,FALSE),J8663))</f>
        <v>biomass</v>
      </c>
      <c r="J8663" t="str">
        <f>VLOOKUP(E8663,'Cross-Page Data'!$D$4:$F$48,3,FALSE)</f>
        <v>biomass</v>
      </c>
      <c r="K8663" t="b">
        <f t="shared" si="135"/>
        <v>0</v>
      </c>
    </row>
    <row r="8664" spans="1:11">
      <c r="A8664" s="120">
        <v>57046</v>
      </c>
      <c r="B8664" s="121" t="s">
        <v>205</v>
      </c>
      <c r="C8664" s="121" t="s">
        <v>209</v>
      </c>
      <c r="D8664" s="121" t="s">
        <v>68</v>
      </c>
      <c r="E8664" s="121" t="s">
        <v>54</v>
      </c>
      <c r="F8664" s="122">
        <v>0</v>
      </c>
      <c r="G8664" s="122">
        <v>0</v>
      </c>
      <c r="H8664" s="120">
        <v>2019</v>
      </c>
      <c r="I8664" t="str">
        <f>IF(J8664="natural gas",VLOOKUP(D8664,'Cross-Page Data'!$I$4:$J$13,2,FALSE),IF(J8664="solar",VLOOKUP('Form 923'!D8664,'Cross-Page Data'!$I$14:$J$117,2,FALSE),J8664))</f>
        <v>hard coal</v>
      </c>
      <c r="J8664" t="str">
        <f>VLOOKUP(E8664,'Cross-Page Data'!$D$4:$F$48,3,FALSE)</f>
        <v>hard coal</v>
      </c>
      <c r="K8664" t="b">
        <f t="shared" si="135"/>
        <v>0</v>
      </c>
    </row>
    <row r="8665" spans="1:11">
      <c r="A8665" s="120">
        <v>57046</v>
      </c>
      <c r="B8665" s="121" t="s">
        <v>205</v>
      </c>
      <c r="C8665" s="121" t="s">
        <v>209</v>
      </c>
      <c r="D8665" s="121" t="s">
        <v>68</v>
      </c>
      <c r="E8665" s="121" t="s">
        <v>38</v>
      </c>
      <c r="F8665" s="122">
        <v>0</v>
      </c>
      <c r="G8665" s="122">
        <v>0</v>
      </c>
      <c r="H8665" s="120">
        <v>2019</v>
      </c>
      <c r="I8665" t="str">
        <f>IF(J8665="natural gas",VLOOKUP(D8665,'Cross-Page Data'!$I$4:$J$13,2,FALSE),IF(J8665="solar",VLOOKUP('Form 923'!D8665,'Cross-Page Data'!$I$14:$J$117,2,FALSE),J8665))</f>
        <v>natural gas nonpeaker - preexisting retiring</v>
      </c>
      <c r="J8665" t="str">
        <f>VLOOKUP(E8665,'Cross-Page Data'!$D$4:$F$48,3,FALSE)</f>
        <v>natural gas</v>
      </c>
      <c r="K8665" t="b">
        <f t="shared" si="135"/>
        <v>0</v>
      </c>
    </row>
    <row r="8666" spans="1:11">
      <c r="A8666" s="120">
        <v>57046</v>
      </c>
      <c r="B8666" s="121" t="s">
        <v>205</v>
      </c>
      <c r="C8666" s="121" t="s">
        <v>209</v>
      </c>
      <c r="D8666" s="121" t="s">
        <v>68</v>
      </c>
      <c r="E8666" s="121" t="s">
        <v>137</v>
      </c>
      <c r="F8666" s="122">
        <v>0</v>
      </c>
      <c r="G8666" s="122">
        <v>0</v>
      </c>
      <c r="H8666" s="120">
        <v>2019</v>
      </c>
      <c r="I8666" t="str">
        <f>IF(J8666="natural gas",VLOOKUP(D8666,'Cross-Page Data'!$I$4:$J$13,2,FALSE),IF(J8666="solar",VLOOKUP('Form 923'!D8666,'Cross-Page Data'!$I$14:$J$117,2,FALSE),J8666))</f>
        <v>biomass</v>
      </c>
      <c r="J8666" t="str">
        <f>VLOOKUP(E8666,'Cross-Page Data'!$D$4:$F$48,3,FALSE)</f>
        <v>biomass</v>
      </c>
      <c r="K8666" t="b">
        <f t="shared" si="135"/>
        <v>0</v>
      </c>
    </row>
    <row r="8667" spans="1:11">
      <c r="A8667" s="120">
        <v>57046</v>
      </c>
      <c r="B8667" s="121" t="s">
        <v>205</v>
      </c>
      <c r="C8667" s="121" t="s">
        <v>209</v>
      </c>
      <c r="D8667" s="121" t="s">
        <v>68</v>
      </c>
      <c r="E8667" s="121" t="s">
        <v>162</v>
      </c>
      <c r="F8667" s="122">
        <v>4248397</v>
      </c>
      <c r="G8667" s="122">
        <v>292861</v>
      </c>
      <c r="H8667" s="120">
        <v>2019</v>
      </c>
      <c r="I8667" t="str">
        <f>IF(J8667="natural gas",VLOOKUP(D8667,'Cross-Page Data'!$I$4:$J$13,2,FALSE),IF(J8667="solar",VLOOKUP('Form 923'!D8667,'Cross-Page Data'!$I$14:$J$117,2,FALSE),J8667))</f>
        <v>hard coal</v>
      </c>
      <c r="J8667" t="str">
        <f>VLOOKUP(E8667,'Cross-Page Data'!$D$4:$F$48,3,FALSE)</f>
        <v>hard coal</v>
      </c>
      <c r="K8667" t="b">
        <f t="shared" si="135"/>
        <v>0</v>
      </c>
    </row>
    <row r="8668" spans="1:11">
      <c r="A8668" s="120">
        <v>57046</v>
      </c>
      <c r="B8668" s="121" t="s">
        <v>205</v>
      </c>
      <c r="C8668" s="121" t="s">
        <v>209</v>
      </c>
      <c r="D8668" s="121" t="s">
        <v>68</v>
      </c>
      <c r="E8668" s="121" t="s">
        <v>166</v>
      </c>
      <c r="F8668" s="122">
        <v>0</v>
      </c>
      <c r="G8668" s="122">
        <v>0</v>
      </c>
      <c r="H8668" s="120">
        <v>2019</v>
      </c>
      <c r="I8668" t="str">
        <f>IF(J8668="natural gas",VLOOKUP(D8668,'Cross-Page Data'!$I$4:$J$13,2,FALSE),IF(J8668="solar",VLOOKUP('Form 923'!D8668,'Cross-Page Data'!$I$14:$J$117,2,FALSE),J8668))</f>
        <v>other</v>
      </c>
      <c r="J8668" t="str">
        <f>VLOOKUP(E8668,'Cross-Page Data'!$D$4:$F$48,3,FALSE)</f>
        <v>other</v>
      </c>
      <c r="K8668" t="b">
        <f t="shared" si="135"/>
        <v>0</v>
      </c>
    </row>
    <row r="8669" spans="1:11">
      <c r="A8669" s="120">
        <v>57046</v>
      </c>
      <c r="B8669" s="121" t="s">
        <v>205</v>
      </c>
      <c r="C8669" s="121" t="s">
        <v>209</v>
      </c>
      <c r="D8669" s="121" t="s">
        <v>68</v>
      </c>
      <c r="E8669" s="121" t="s">
        <v>176</v>
      </c>
      <c r="F8669" s="122">
        <v>0</v>
      </c>
      <c r="G8669" s="122">
        <v>0</v>
      </c>
      <c r="H8669" s="120">
        <v>2019</v>
      </c>
      <c r="I8669" t="str">
        <f>IF(J8669="natural gas",VLOOKUP(D8669,'Cross-Page Data'!$I$4:$J$13,2,FALSE),IF(J8669="solar",VLOOKUP('Form 923'!D8669,'Cross-Page Data'!$I$14:$J$117,2,FALSE),J8669))</f>
        <v>biomass</v>
      </c>
      <c r="J8669" t="str">
        <f>VLOOKUP(E8669,'Cross-Page Data'!$D$4:$F$48,3,FALSE)</f>
        <v>biomass</v>
      </c>
      <c r="K8669" t="b">
        <f t="shared" si="135"/>
        <v>0</v>
      </c>
    </row>
    <row r="8670" spans="1:11">
      <c r="A8670" s="120">
        <v>57047</v>
      </c>
      <c r="B8670" s="121" t="s">
        <v>201</v>
      </c>
      <c r="C8670" s="121" t="s">
        <v>202</v>
      </c>
      <c r="D8670" s="121" t="s">
        <v>128</v>
      </c>
      <c r="E8670" s="121" t="s">
        <v>180</v>
      </c>
      <c r="F8670" s="122">
        <v>5645061</v>
      </c>
      <c r="G8670" s="122">
        <v>634134</v>
      </c>
      <c r="H8670" s="120">
        <v>2019</v>
      </c>
      <c r="I8670" t="str">
        <f>IF(J8670="natural gas",VLOOKUP(D8670,'Cross-Page Data'!$I$4:$J$13,2,FALSE),IF(J8670="solar",VLOOKUP('Form 923'!D8670,'Cross-Page Data'!$I$14:$J$117,2,FALSE),J8670))</f>
        <v>wind</v>
      </c>
      <c r="J8670" t="str">
        <f>VLOOKUP(E8670,'Cross-Page Data'!$D$4:$F$48,3,FALSE)</f>
        <v>wind</v>
      </c>
      <c r="K8670" t="b">
        <f t="shared" si="135"/>
        <v>1</v>
      </c>
    </row>
    <row r="8671" spans="1:11">
      <c r="A8671" s="120">
        <v>57049</v>
      </c>
      <c r="B8671" s="121" t="s">
        <v>201</v>
      </c>
      <c r="C8671" s="121" t="s">
        <v>206</v>
      </c>
      <c r="D8671" s="121" t="s">
        <v>128</v>
      </c>
      <c r="E8671" s="121" t="s">
        <v>180</v>
      </c>
      <c r="F8671" s="122">
        <v>2268346</v>
      </c>
      <c r="G8671" s="122">
        <v>254813</v>
      </c>
      <c r="H8671" s="120">
        <v>2019</v>
      </c>
      <c r="I8671" t="str">
        <f>IF(J8671="natural gas",VLOOKUP(D8671,'Cross-Page Data'!$I$4:$J$13,2,FALSE),IF(J8671="solar",VLOOKUP('Form 923'!D8671,'Cross-Page Data'!$I$14:$J$117,2,FALSE),J8671))</f>
        <v>wind</v>
      </c>
      <c r="J8671" t="str">
        <f>VLOOKUP(E8671,'Cross-Page Data'!$D$4:$F$48,3,FALSE)</f>
        <v>wind</v>
      </c>
      <c r="K8671" t="b">
        <f t="shared" si="135"/>
        <v>1</v>
      </c>
    </row>
    <row r="8672" spans="1:11">
      <c r="A8672" s="120">
        <v>57050</v>
      </c>
      <c r="B8672" s="121" t="s">
        <v>201</v>
      </c>
      <c r="C8672" s="121" t="s">
        <v>206</v>
      </c>
      <c r="D8672" s="121" t="s">
        <v>128</v>
      </c>
      <c r="E8672" s="121" t="s">
        <v>180</v>
      </c>
      <c r="F8672" s="122">
        <v>2352433</v>
      </c>
      <c r="G8672" s="122">
        <v>264259</v>
      </c>
      <c r="H8672" s="120">
        <v>2019</v>
      </c>
      <c r="I8672" t="str">
        <f>IF(J8672="natural gas",VLOOKUP(D8672,'Cross-Page Data'!$I$4:$J$13,2,FALSE),IF(J8672="solar",VLOOKUP('Form 923'!D8672,'Cross-Page Data'!$I$14:$J$117,2,FALSE),J8672))</f>
        <v>wind</v>
      </c>
      <c r="J8672" t="str">
        <f>VLOOKUP(E8672,'Cross-Page Data'!$D$4:$F$48,3,FALSE)</f>
        <v>wind</v>
      </c>
      <c r="K8672" t="b">
        <f t="shared" si="135"/>
        <v>1</v>
      </c>
    </row>
    <row r="8673" spans="1:11">
      <c r="A8673" s="120">
        <v>57051</v>
      </c>
      <c r="B8673" s="121" t="s">
        <v>205</v>
      </c>
      <c r="C8673" s="121" t="s">
        <v>202</v>
      </c>
      <c r="D8673" s="121" t="s">
        <v>79</v>
      </c>
      <c r="E8673" s="121" t="s">
        <v>70</v>
      </c>
      <c r="F8673" s="122">
        <v>0</v>
      </c>
      <c r="G8673" s="122">
        <v>0</v>
      </c>
      <c r="H8673" s="120">
        <v>2019</v>
      </c>
      <c r="I8673" t="str">
        <f>IF(J8673="natural gas",VLOOKUP(D8673,'Cross-Page Data'!$I$4:$J$13,2,FALSE),IF(J8673="solar",VLOOKUP('Form 923'!D8673,'Cross-Page Data'!$I$14:$J$117,2,FALSE),J8673))</f>
        <v>heavy or residual fuel oil</v>
      </c>
      <c r="J8673" t="str">
        <f>VLOOKUP(E8673,'Cross-Page Data'!$D$4:$F$48,3,FALSE)</f>
        <v>heavy or residual fuel oil</v>
      </c>
      <c r="K8673" t="b">
        <f t="shared" si="135"/>
        <v>1</v>
      </c>
    </row>
    <row r="8674" spans="1:11">
      <c r="A8674" s="120">
        <v>57051</v>
      </c>
      <c r="B8674" s="121" t="s">
        <v>205</v>
      </c>
      <c r="C8674" s="121" t="s">
        <v>202</v>
      </c>
      <c r="D8674" s="121" t="s">
        <v>79</v>
      </c>
      <c r="E8674" s="121" t="s">
        <v>81</v>
      </c>
      <c r="F8674" s="122">
        <v>17250</v>
      </c>
      <c r="G8674" s="122">
        <v>1813</v>
      </c>
      <c r="H8674" s="120">
        <v>2019</v>
      </c>
      <c r="I8674" t="str">
        <f>IF(J8674="natural gas",VLOOKUP(D8674,'Cross-Page Data'!$I$4:$J$13,2,FALSE),IF(J8674="solar",VLOOKUP('Form 923'!D8674,'Cross-Page Data'!$I$14:$J$117,2,FALSE),J8674))</f>
        <v>petroleum</v>
      </c>
      <c r="J8674" t="str">
        <f>VLOOKUP(E8674,'Cross-Page Data'!$D$4:$F$48,3,FALSE)</f>
        <v>petroleum</v>
      </c>
      <c r="K8674" t="b">
        <f t="shared" si="135"/>
        <v>1</v>
      </c>
    </row>
    <row r="8675" spans="1:11">
      <c r="A8675" s="120">
        <v>57052</v>
      </c>
      <c r="B8675" s="121" t="s">
        <v>205</v>
      </c>
      <c r="C8675" s="121" t="s">
        <v>202</v>
      </c>
      <c r="D8675" s="121" t="s">
        <v>79</v>
      </c>
      <c r="E8675" s="121" t="s">
        <v>70</v>
      </c>
      <c r="F8675" s="122">
        <v>0</v>
      </c>
      <c r="G8675" s="122">
        <v>0</v>
      </c>
      <c r="H8675" s="120">
        <v>2019</v>
      </c>
      <c r="I8675" t="str">
        <f>IF(J8675="natural gas",VLOOKUP(D8675,'Cross-Page Data'!$I$4:$J$13,2,FALSE),IF(J8675="solar",VLOOKUP('Form 923'!D8675,'Cross-Page Data'!$I$14:$J$117,2,FALSE),J8675))</f>
        <v>heavy or residual fuel oil</v>
      </c>
      <c r="J8675" t="str">
        <f>VLOOKUP(E8675,'Cross-Page Data'!$D$4:$F$48,3,FALSE)</f>
        <v>heavy or residual fuel oil</v>
      </c>
      <c r="K8675" t="b">
        <f t="shared" si="135"/>
        <v>1</v>
      </c>
    </row>
    <row r="8676" spans="1:11">
      <c r="A8676" s="120">
        <v>57052</v>
      </c>
      <c r="B8676" s="121" t="s">
        <v>205</v>
      </c>
      <c r="C8676" s="121" t="s">
        <v>202</v>
      </c>
      <c r="D8676" s="121" t="s">
        <v>79</v>
      </c>
      <c r="E8676" s="121" t="s">
        <v>81</v>
      </c>
      <c r="F8676" s="122">
        <v>21885</v>
      </c>
      <c r="G8676" s="122">
        <v>2274</v>
      </c>
      <c r="H8676" s="120">
        <v>2019</v>
      </c>
      <c r="I8676" t="str">
        <f>IF(J8676="natural gas",VLOOKUP(D8676,'Cross-Page Data'!$I$4:$J$13,2,FALSE),IF(J8676="solar",VLOOKUP('Form 923'!D8676,'Cross-Page Data'!$I$14:$J$117,2,FALSE),J8676))</f>
        <v>petroleum</v>
      </c>
      <c r="J8676" t="str">
        <f>VLOOKUP(E8676,'Cross-Page Data'!$D$4:$F$48,3,FALSE)</f>
        <v>petroleum</v>
      </c>
      <c r="K8676" t="b">
        <f t="shared" si="135"/>
        <v>1</v>
      </c>
    </row>
    <row r="8677" spans="1:11">
      <c r="A8677" s="120">
        <v>57053</v>
      </c>
      <c r="B8677" s="121" t="s">
        <v>205</v>
      </c>
      <c r="C8677" s="121" t="s">
        <v>202</v>
      </c>
      <c r="D8677" s="121" t="s">
        <v>79</v>
      </c>
      <c r="E8677" s="121" t="s">
        <v>81</v>
      </c>
      <c r="F8677" s="122">
        <v>219</v>
      </c>
      <c r="G8677" s="122">
        <v>-14</v>
      </c>
      <c r="H8677" s="120">
        <v>2019</v>
      </c>
      <c r="I8677" t="str">
        <f>IF(J8677="natural gas",VLOOKUP(D8677,'Cross-Page Data'!$I$4:$J$13,2,FALSE),IF(J8677="solar",VLOOKUP('Form 923'!D8677,'Cross-Page Data'!$I$14:$J$117,2,FALSE),J8677))</f>
        <v>petroleum</v>
      </c>
      <c r="J8677" t="str">
        <f>VLOOKUP(E8677,'Cross-Page Data'!$D$4:$F$48,3,FALSE)</f>
        <v>petroleum</v>
      </c>
      <c r="K8677" t="b">
        <f t="shared" si="135"/>
        <v>1</v>
      </c>
    </row>
    <row r="8678" spans="1:11">
      <c r="A8678" s="120">
        <v>57054</v>
      </c>
      <c r="B8678" s="121" t="s">
        <v>205</v>
      </c>
      <c r="C8678" s="121" t="s">
        <v>202</v>
      </c>
      <c r="D8678" s="121" t="s">
        <v>79</v>
      </c>
      <c r="E8678" s="121" t="s">
        <v>70</v>
      </c>
      <c r="F8678" s="122">
        <v>0</v>
      </c>
      <c r="G8678" s="122">
        <v>0</v>
      </c>
      <c r="H8678" s="120">
        <v>2019</v>
      </c>
      <c r="I8678" t="str">
        <f>IF(J8678="natural gas",VLOOKUP(D8678,'Cross-Page Data'!$I$4:$J$13,2,FALSE),IF(J8678="solar",VLOOKUP('Form 923'!D8678,'Cross-Page Data'!$I$14:$J$117,2,FALSE),J8678))</f>
        <v>heavy or residual fuel oil</v>
      </c>
      <c r="J8678" t="str">
        <f>VLOOKUP(E8678,'Cross-Page Data'!$D$4:$F$48,3,FALSE)</f>
        <v>heavy or residual fuel oil</v>
      </c>
      <c r="K8678" t="b">
        <f t="shared" si="135"/>
        <v>1</v>
      </c>
    </row>
    <row r="8679" spans="1:11">
      <c r="A8679" s="120">
        <v>57054</v>
      </c>
      <c r="B8679" s="121" t="s">
        <v>205</v>
      </c>
      <c r="C8679" s="121" t="s">
        <v>202</v>
      </c>
      <c r="D8679" s="121" t="s">
        <v>79</v>
      </c>
      <c r="E8679" s="121" t="s">
        <v>81</v>
      </c>
      <c r="F8679" s="122">
        <v>14559</v>
      </c>
      <c r="G8679" s="122">
        <v>1497</v>
      </c>
      <c r="H8679" s="120">
        <v>2019</v>
      </c>
      <c r="I8679" t="str">
        <f>IF(J8679="natural gas",VLOOKUP(D8679,'Cross-Page Data'!$I$4:$J$13,2,FALSE),IF(J8679="solar",VLOOKUP('Form 923'!D8679,'Cross-Page Data'!$I$14:$J$117,2,FALSE),J8679))</f>
        <v>petroleum</v>
      </c>
      <c r="J8679" t="str">
        <f>VLOOKUP(E8679,'Cross-Page Data'!$D$4:$F$48,3,FALSE)</f>
        <v>petroleum</v>
      </c>
      <c r="K8679" t="b">
        <f t="shared" si="135"/>
        <v>1</v>
      </c>
    </row>
    <row r="8680" spans="1:11">
      <c r="A8680" s="120">
        <v>57055</v>
      </c>
      <c r="B8680" s="121" t="s">
        <v>201</v>
      </c>
      <c r="C8680" s="121" t="s">
        <v>202</v>
      </c>
      <c r="D8680" s="121" t="s">
        <v>79</v>
      </c>
      <c r="E8680" s="121" t="s">
        <v>70</v>
      </c>
      <c r="F8680" s="122">
        <v>0</v>
      </c>
      <c r="G8680" s="122">
        <v>0</v>
      </c>
      <c r="H8680" s="120">
        <v>2019</v>
      </c>
      <c r="I8680" t="str">
        <f>IF(J8680="natural gas",VLOOKUP(D8680,'Cross-Page Data'!$I$4:$J$13,2,FALSE),IF(J8680="solar",VLOOKUP('Form 923'!D8680,'Cross-Page Data'!$I$14:$J$117,2,FALSE),J8680))</f>
        <v>heavy or residual fuel oil</v>
      </c>
      <c r="J8680" t="str">
        <f>VLOOKUP(E8680,'Cross-Page Data'!$D$4:$F$48,3,FALSE)</f>
        <v>heavy or residual fuel oil</v>
      </c>
      <c r="K8680" t="b">
        <f t="shared" si="135"/>
        <v>1</v>
      </c>
    </row>
    <row r="8681" spans="1:11">
      <c r="A8681" s="120">
        <v>57055</v>
      </c>
      <c r="B8681" s="121" t="s">
        <v>201</v>
      </c>
      <c r="C8681" s="121" t="s">
        <v>202</v>
      </c>
      <c r="D8681" s="121" t="s">
        <v>79</v>
      </c>
      <c r="E8681" s="121" t="s">
        <v>81</v>
      </c>
      <c r="F8681" s="122">
        <v>31732</v>
      </c>
      <c r="G8681" s="122">
        <v>3399</v>
      </c>
      <c r="H8681" s="120">
        <v>2019</v>
      </c>
      <c r="I8681" t="str">
        <f>IF(J8681="natural gas",VLOOKUP(D8681,'Cross-Page Data'!$I$4:$J$13,2,FALSE),IF(J8681="solar",VLOOKUP('Form 923'!D8681,'Cross-Page Data'!$I$14:$J$117,2,FALSE),J8681))</f>
        <v>petroleum</v>
      </c>
      <c r="J8681" t="str">
        <f>VLOOKUP(E8681,'Cross-Page Data'!$D$4:$F$48,3,FALSE)</f>
        <v>petroleum</v>
      </c>
      <c r="K8681" t="b">
        <f t="shared" si="135"/>
        <v>1</v>
      </c>
    </row>
    <row r="8682" spans="1:11">
      <c r="A8682" s="120">
        <v>57056</v>
      </c>
      <c r="B8682" s="121" t="s">
        <v>205</v>
      </c>
      <c r="C8682" s="121" t="s">
        <v>202</v>
      </c>
      <c r="D8682" s="121" t="s">
        <v>79</v>
      </c>
      <c r="E8682" s="121" t="s">
        <v>70</v>
      </c>
      <c r="F8682" s="122">
        <v>0</v>
      </c>
      <c r="G8682" s="122">
        <v>0</v>
      </c>
      <c r="H8682" s="120">
        <v>2019</v>
      </c>
      <c r="I8682" t="str">
        <f>IF(J8682="natural gas",VLOOKUP(D8682,'Cross-Page Data'!$I$4:$J$13,2,FALSE),IF(J8682="solar",VLOOKUP('Form 923'!D8682,'Cross-Page Data'!$I$14:$J$117,2,FALSE),J8682))</f>
        <v>heavy or residual fuel oil</v>
      </c>
      <c r="J8682" t="str">
        <f>VLOOKUP(E8682,'Cross-Page Data'!$D$4:$F$48,3,FALSE)</f>
        <v>heavy or residual fuel oil</v>
      </c>
      <c r="K8682" t="b">
        <f t="shared" si="135"/>
        <v>1</v>
      </c>
    </row>
    <row r="8683" spans="1:11">
      <c r="A8683" s="120">
        <v>57056</v>
      </c>
      <c r="B8683" s="121" t="s">
        <v>205</v>
      </c>
      <c r="C8683" s="121" t="s">
        <v>202</v>
      </c>
      <c r="D8683" s="121" t="s">
        <v>79</v>
      </c>
      <c r="E8683" s="121" t="s">
        <v>81</v>
      </c>
      <c r="F8683" s="122">
        <v>16009</v>
      </c>
      <c r="G8683" s="122">
        <v>1611</v>
      </c>
      <c r="H8683" s="120">
        <v>2019</v>
      </c>
      <c r="I8683" t="str">
        <f>IF(J8683="natural gas",VLOOKUP(D8683,'Cross-Page Data'!$I$4:$J$13,2,FALSE),IF(J8683="solar",VLOOKUP('Form 923'!D8683,'Cross-Page Data'!$I$14:$J$117,2,FALSE),J8683))</f>
        <v>petroleum</v>
      </c>
      <c r="J8683" t="str">
        <f>VLOOKUP(E8683,'Cross-Page Data'!$D$4:$F$48,3,FALSE)</f>
        <v>petroleum</v>
      </c>
      <c r="K8683" t="b">
        <f t="shared" si="135"/>
        <v>1</v>
      </c>
    </row>
    <row r="8684" spans="1:11">
      <c r="A8684" s="120">
        <v>57057</v>
      </c>
      <c r="B8684" s="121" t="s">
        <v>205</v>
      </c>
      <c r="C8684" s="121" t="s">
        <v>202</v>
      </c>
      <c r="D8684" s="121" t="s">
        <v>79</v>
      </c>
      <c r="E8684" s="121" t="s">
        <v>70</v>
      </c>
      <c r="F8684" s="122">
        <v>0</v>
      </c>
      <c r="G8684" s="122">
        <v>0</v>
      </c>
      <c r="H8684" s="120">
        <v>2019</v>
      </c>
      <c r="I8684" t="str">
        <f>IF(J8684="natural gas",VLOOKUP(D8684,'Cross-Page Data'!$I$4:$J$13,2,FALSE),IF(J8684="solar",VLOOKUP('Form 923'!D8684,'Cross-Page Data'!$I$14:$J$117,2,FALSE),J8684))</f>
        <v>heavy or residual fuel oil</v>
      </c>
      <c r="J8684" t="str">
        <f>VLOOKUP(E8684,'Cross-Page Data'!$D$4:$F$48,3,FALSE)</f>
        <v>heavy or residual fuel oil</v>
      </c>
      <c r="K8684" t="b">
        <f t="shared" si="135"/>
        <v>1</v>
      </c>
    </row>
    <row r="8685" spans="1:11">
      <c r="A8685" s="120">
        <v>57057</v>
      </c>
      <c r="B8685" s="121" t="s">
        <v>205</v>
      </c>
      <c r="C8685" s="121" t="s">
        <v>202</v>
      </c>
      <c r="D8685" s="121" t="s">
        <v>79</v>
      </c>
      <c r="E8685" s="121" t="s">
        <v>81</v>
      </c>
      <c r="F8685" s="122">
        <v>15255</v>
      </c>
      <c r="G8685" s="122">
        <v>2139</v>
      </c>
      <c r="H8685" s="120">
        <v>2019</v>
      </c>
      <c r="I8685" t="str">
        <f>IF(J8685="natural gas",VLOOKUP(D8685,'Cross-Page Data'!$I$4:$J$13,2,FALSE),IF(J8685="solar",VLOOKUP('Form 923'!D8685,'Cross-Page Data'!$I$14:$J$117,2,FALSE),J8685))</f>
        <v>petroleum</v>
      </c>
      <c r="J8685" t="str">
        <f>VLOOKUP(E8685,'Cross-Page Data'!$D$4:$F$48,3,FALSE)</f>
        <v>petroleum</v>
      </c>
      <c r="K8685" t="b">
        <f t="shared" si="135"/>
        <v>1</v>
      </c>
    </row>
    <row r="8686" spans="1:11">
      <c r="A8686" s="120">
        <v>57058</v>
      </c>
      <c r="B8686" s="121" t="s">
        <v>205</v>
      </c>
      <c r="C8686" s="121" t="s">
        <v>202</v>
      </c>
      <c r="D8686" s="121" t="s">
        <v>79</v>
      </c>
      <c r="E8686" s="121" t="s">
        <v>70</v>
      </c>
      <c r="F8686" s="122">
        <v>0</v>
      </c>
      <c r="G8686" s="122">
        <v>0</v>
      </c>
      <c r="H8686" s="120">
        <v>2019</v>
      </c>
      <c r="I8686" t="str">
        <f>IF(J8686="natural gas",VLOOKUP(D8686,'Cross-Page Data'!$I$4:$J$13,2,FALSE),IF(J8686="solar",VLOOKUP('Form 923'!D8686,'Cross-Page Data'!$I$14:$J$117,2,FALSE),J8686))</f>
        <v>heavy or residual fuel oil</v>
      </c>
      <c r="J8686" t="str">
        <f>VLOOKUP(E8686,'Cross-Page Data'!$D$4:$F$48,3,FALSE)</f>
        <v>heavy or residual fuel oil</v>
      </c>
      <c r="K8686" t="b">
        <f t="shared" si="135"/>
        <v>1</v>
      </c>
    </row>
    <row r="8687" spans="1:11">
      <c r="A8687" s="120">
        <v>57058</v>
      </c>
      <c r="B8687" s="121" t="s">
        <v>205</v>
      </c>
      <c r="C8687" s="121" t="s">
        <v>202</v>
      </c>
      <c r="D8687" s="121" t="s">
        <v>79</v>
      </c>
      <c r="E8687" s="121" t="s">
        <v>81</v>
      </c>
      <c r="F8687" s="122">
        <v>17435</v>
      </c>
      <c r="G8687" s="122">
        <v>1751</v>
      </c>
      <c r="H8687" s="120">
        <v>2019</v>
      </c>
      <c r="I8687" t="str">
        <f>IF(J8687="natural gas",VLOOKUP(D8687,'Cross-Page Data'!$I$4:$J$13,2,FALSE),IF(J8687="solar",VLOOKUP('Form 923'!D8687,'Cross-Page Data'!$I$14:$J$117,2,FALSE),J8687))</f>
        <v>petroleum</v>
      </c>
      <c r="J8687" t="str">
        <f>VLOOKUP(E8687,'Cross-Page Data'!$D$4:$F$48,3,FALSE)</f>
        <v>petroleum</v>
      </c>
      <c r="K8687" t="b">
        <f t="shared" si="135"/>
        <v>1</v>
      </c>
    </row>
    <row r="8688" spans="1:11">
      <c r="A8688" s="120">
        <v>57059</v>
      </c>
      <c r="B8688" s="121" t="s">
        <v>205</v>
      </c>
      <c r="C8688" s="121" t="s">
        <v>202</v>
      </c>
      <c r="D8688" s="121" t="s">
        <v>79</v>
      </c>
      <c r="E8688" s="121" t="s">
        <v>70</v>
      </c>
      <c r="F8688" s="122">
        <v>0</v>
      </c>
      <c r="G8688" s="122">
        <v>0</v>
      </c>
      <c r="H8688" s="120">
        <v>2019</v>
      </c>
      <c r="I8688" t="str">
        <f>IF(J8688="natural gas",VLOOKUP(D8688,'Cross-Page Data'!$I$4:$J$13,2,FALSE),IF(J8688="solar",VLOOKUP('Form 923'!D8688,'Cross-Page Data'!$I$14:$J$117,2,FALSE),J8688))</f>
        <v>heavy or residual fuel oil</v>
      </c>
      <c r="J8688" t="str">
        <f>VLOOKUP(E8688,'Cross-Page Data'!$D$4:$F$48,3,FALSE)</f>
        <v>heavy or residual fuel oil</v>
      </c>
      <c r="K8688" t="b">
        <f t="shared" si="135"/>
        <v>1</v>
      </c>
    </row>
    <row r="8689" spans="1:11">
      <c r="A8689" s="120">
        <v>57059</v>
      </c>
      <c r="B8689" s="121" t="s">
        <v>205</v>
      </c>
      <c r="C8689" s="121" t="s">
        <v>202</v>
      </c>
      <c r="D8689" s="121" t="s">
        <v>79</v>
      </c>
      <c r="E8689" s="121" t="s">
        <v>81</v>
      </c>
      <c r="F8689" s="122">
        <v>11376</v>
      </c>
      <c r="G8689" s="122">
        <v>1249</v>
      </c>
      <c r="H8689" s="120">
        <v>2019</v>
      </c>
      <c r="I8689" t="str">
        <f>IF(J8689="natural gas",VLOOKUP(D8689,'Cross-Page Data'!$I$4:$J$13,2,FALSE),IF(J8689="solar",VLOOKUP('Form 923'!D8689,'Cross-Page Data'!$I$14:$J$117,2,FALSE),J8689))</f>
        <v>petroleum</v>
      </c>
      <c r="J8689" t="str">
        <f>VLOOKUP(E8689,'Cross-Page Data'!$D$4:$F$48,3,FALSE)</f>
        <v>petroleum</v>
      </c>
      <c r="K8689" t="b">
        <f t="shared" si="135"/>
        <v>1</v>
      </c>
    </row>
    <row r="8690" spans="1:11">
      <c r="A8690" s="120">
        <v>57060</v>
      </c>
      <c r="B8690" s="121" t="s">
        <v>205</v>
      </c>
      <c r="C8690" s="121" t="s">
        <v>202</v>
      </c>
      <c r="D8690" s="121" t="s">
        <v>79</v>
      </c>
      <c r="E8690" s="121" t="s">
        <v>70</v>
      </c>
      <c r="F8690" s="122">
        <v>0</v>
      </c>
      <c r="G8690" s="122">
        <v>0</v>
      </c>
      <c r="H8690" s="120">
        <v>2019</v>
      </c>
      <c r="I8690" t="str">
        <f>IF(J8690="natural gas",VLOOKUP(D8690,'Cross-Page Data'!$I$4:$J$13,2,FALSE),IF(J8690="solar",VLOOKUP('Form 923'!D8690,'Cross-Page Data'!$I$14:$J$117,2,FALSE),J8690))</f>
        <v>heavy or residual fuel oil</v>
      </c>
      <c r="J8690" t="str">
        <f>VLOOKUP(E8690,'Cross-Page Data'!$D$4:$F$48,3,FALSE)</f>
        <v>heavy or residual fuel oil</v>
      </c>
      <c r="K8690" t="b">
        <f t="shared" si="135"/>
        <v>1</v>
      </c>
    </row>
    <row r="8691" spans="1:11">
      <c r="A8691" s="120">
        <v>57060</v>
      </c>
      <c r="B8691" s="121" t="s">
        <v>205</v>
      </c>
      <c r="C8691" s="121" t="s">
        <v>202</v>
      </c>
      <c r="D8691" s="121" t="s">
        <v>79</v>
      </c>
      <c r="E8691" s="121" t="s">
        <v>81</v>
      </c>
      <c r="F8691" s="122">
        <v>11933</v>
      </c>
      <c r="G8691" s="122">
        <v>1271</v>
      </c>
      <c r="H8691" s="120">
        <v>2019</v>
      </c>
      <c r="I8691" t="str">
        <f>IF(J8691="natural gas",VLOOKUP(D8691,'Cross-Page Data'!$I$4:$J$13,2,FALSE),IF(J8691="solar",VLOOKUP('Form 923'!D8691,'Cross-Page Data'!$I$14:$J$117,2,FALSE),J8691))</f>
        <v>petroleum</v>
      </c>
      <c r="J8691" t="str">
        <f>VLOOKUP(E8691,'Cross-Page Data'!$D$4:$F$48,3,FALSE)</f>
        <v>petroleum</v>
      </c>
      <c r="K8691" t="b">
        <f t="shared" si="135"/>
        <v>1</v>
      </c>
    </row>
    <row r="8692" spans="1:11">
      <c r="A8692" s="120">
        <v>57062</v>
      </c>
      <c r="B8692" s="121" t="s">
        <v>205</v>
      </c>
      <c r="C8692" s="121" t="s">
        <v>202</v>
      </c>
      <c r="D8692" s="121" t="s">
        <v>79</v>
      </c>
      <c r="E8692" s="121" t="s">
        <v>70</v>
      </c>
      <c r="F8692" s="122">
        <v>0</v>
      </c>
      <c r="G8692" s="122">
        <v>0</v>
      </c>
      <c r="H8692" s="120">
        <v>2019</v>
      </c>
      <c r="I8692" t="str">
        <f>IF(J8692="natural gas",VLOOKUP(D8692,'Cross-Page Data'!$I$4:$J$13,2,FALSE),IF(J8692="solar",VLOOKUP('Form 923'!D8692,'Cross-Page Data'!$I$14:$J$117,2,FALSE),J8692))</f>
        <v>heavy or residual fuel oil</v>
      </c>
      <c r="J8692" t="str">
        <f>VLOOKUP(E8692,'Cross-Page Data'!$D$4:$F$48,3,FALSE)</f>
        <v>heavy or residual fuel oil</v>
      </c>
      <c r="K8692" t="b">
        <f t="shared" si="135"/>
        <v>1</v>
      </c>
    </row>
    <row r="8693" spans="1:11">
      <c r="A8693" s="120">
        <v>57062</v>
      </c>
      <c r="B8693" s="121" t="s">
        <v>205</v>
      </c>
      <c r="C8693" s="121" t="s">
        <v>202</v>
      </c>
      <c r="D8693" s="121" t="s">
        <v>79</v>
      </c>
      <c r="E8693" s="121" t="s">
        <v>81</v>
      </c>
      <c r="F8693" s="122">
        <v>16948</v>
      </c>
      <c r="G8693" s="122">
        <v>1932</v>
      </c>
      <c r="H8693" s="120">
        <v>2019</v>
      </c>
      <c r="I8693" t="str">
        <f>IF(J8693="natural gas",VLOOKUP(D8693,'Cross-Page Data'!$I$4:$J$13,2,FALSE),IF(J8693="solar",VLOOKUP('Form 923'!D8693,'Cross-Page Data'!$I$14:$J$117,2,FALSE),J8693))</f>
        <v>petroleum</v>
      </c>
      <c r="J8693" t="str">
        <f>VLOOKUP(E8693,'Cross-Page Data'!$D$4:$F$48,3,FALSE)</f>
        <v>petroleum</v>
      </c>
      <c r="K8693" t="b">
        <f t="shared" si="135"/>
        <v>1</v>
      </c>
    </row>
    <row r="8694" spans="1:11">
      <c r="A8694" s="120">
        <v>57063</v>
      </c>
      <c r="B8694" s="121" t="s">
        <v>205</v>
      </c>
      <c r="C8694" s="121" t="s">
        <v>202</v>
      </c>
      <c r="D8694" s="121" t="s">
        <v>79</v>
      </c>
      <c r="E8694" s="121" t="s">
        <v>70</v>
      </c>
      <c r="F8694" s="122">
        <v>0</v>
      </c>
      <c r="G8694" s="122">
        <v>0</v>
      </c>
      <c r="H8694" s="120">
        <v>2019</v>
      </c>
      <c r="I8694" t="str">
        <f>IF(J8694="natural gas",VLOOKUP(D8694,'Cross-Page Data'!$I$4:$J$13,2,FALSE),IF(J8694="solar",VLOOKUP('Form 923'!D8694,'Cross-Page Data'!$I$14:$J$117,2,FALSE),J8694))</f>
        <v>heavy or residual fuel oil</v>
      </c>
      <c r="J8694" t="str">
        <f>VLOOKUP(E8694,'Cross-Page Data'!$D$4:$F$48,3,FALSE)</f>
        <v>heavy or residual fuel oil</v>
      </c>
      <c r="K8694" t="b">
        <f t="shared" si="135"/>
        <v>1</v>
      </c>
    </row>
    <row r="8695" spans="1:11">
      <c r="A8695" s="120">
        <v>57063</v>
      </c>
      <c r="B8695" s="121" t="s">
        <v>205</v>
      </c>
      <c r="C8695" s="121" t="s">
        <v>202</v>
      </c>
      <c r="D8695" s="121" t="s">
        <v>79</v>
      </c>
      <c r="E8695" s="121" t="s">
        <v>81</v>
      </c>
      <c r="F8695" s="122">
        <v>15948</v>
      </c>
      <c r="G8695" s="122">
        <v>1574</v>
      </c>
      <c r="H8695" s="120">
        <v>2019</v>
      </c>
      <c r="I8695" t="str">
        <f>IF(J8695="natural gas",VLOOKUP(D8695,'Cross-Page Data'!$I$4:$J$13,2,FALSE),IF(J8695="solar",VLOOKUP('Form 923'!D8695,'Cross-Page Data'!$I$14:$J$117,2,FALSE),J8695))</f>
        <v>petroleum</v>
      </c>
      <c r="J8695" t="str">
        <f>VLOOKUP(E8695,'Cross-Page Data'!$D$4:$F$48,3,FALSE)</f>
        <v>petroleum</v>
      </c>
      <c r="K8695" t="b">
        <f t="shared" si="135"/>
        <v>1</v>
      </c>
    </row>
    <row r="8696" spans="1:11">
      <c r="A8696" s="120">
        <v>57064</v>
      </c>
      <c r="B8696" s="121" t="s">
        <v>205</v>
      </c>
      <c r="C8696" s="121" t="s">
        <v>202</v>
      </c>
      <c r="D8696" s="121" t="s">
        <v>79</v>
      </c>
      <c r="E8696" s="121" t="s">
        <v>70</v>
      </c>
      <c r="F8696" s="122">
        <v>0</v>
      </c>
      <c r="G8696" s="122">
        <v>0</v>
      </c>
      <c r="H8696" s="120">
        <v>2019</v>
      </c>
      <c r="I8696" t="str">
        <f>IF(J8696="natural gas",VLOOKUP(D8696,'Cross-Page Data'!$I$4:$J$13,2,FALSE),IF(J8696="solar",VLOOKUP('Form 923'!D8696,'Cross-Page Data'!$I$14:$J$117,2,FALSE),J8696))</f>
        <v>heavy or residual fuel oil</v>
      </c>
      <c r="J8696" t="str">
        <f>VLOOKUP(E8696,'Cross-Page Data'!$D$4:$F$48,3,FALSE)</f>
        <v>heavy or residual fuel oil</v>
      </c>
      <c r="K8696" t="b">
        <f t="shared" si="135"/>
        <v>1</v>
      </c>
    </row>
    <row r="8697" spans="1:11">
      <c r="A8697" s="120">
        <v>57064</v>
      </c>
      <c r="B8697" s="121" t="s">
        <v>205</v>
      </c>
      <c r="C8697" s="121" t="s">
        <v>202</v>
      </c>
      <c r="D8697" s="121" t="s">
        <v>79</v>
      </c>
      <c r="E8697" s="121" t="s">
        <v>81</v>
      </c>
      <c r="F8697" s="122">
        <v>18535</v>
      </c>
      <c r="G8697" s="122">
        <v>1965</v>
      </c>
      <c r="H8697" s="120">
        <v>2019</v>
      </c>
      <c r="I8697" t="str">
        <f>IF(J8697="natural gas",VLOOKUP(D8697,'Cross-Page Data'!$I$4:$J$13,2,FALSE),IF(J8697="solar",VLOOKUP('Form 923'!D8697,'Cross-Page Data'!$I$14:$J$117,2,FALSE),J8697))</f>
        <v>petroleum</v>
      </c>
      <c r="J8697" t="str">
        <f>VLOOKUP(E8697,'Cross-Page Data'!$D$4:$F$48,3,FALSE)</f>
        <v>petroleum</v>
      </c>
      <c r="K8697" t="b">
        <f t="shared" si="135"/>
        <v>1</v>
      </c>
    </row>
    <row r="8698" spans="1:11">
      <c r="A8698" s="120">
        <v>57065</v>
      </c>
      <c r="B8698" s="121" t="s">
        <v>205</v>
      </c>
      <c r="C8698" s="121" t="s">
        <v>202</v>
      </c>
      <c r="D8698" s="121" t="s">
        <v>79</v>
      </c>
      <c r="E8698" s="121" t="s">
        <v>70</v>
      </c>
      <c r="F8698" s="122">
        <v>0</v>
      </c>
      <c r="G8698" s="122">
        <v>0</v>
      </c>
      <c r="H8698" s="120">
        <v>2019</v>
      </c>
      <c r="I8698" t="str">
        <f>IF(J8698="natural gas",VLOOKUP(D8698,'Cross-Page Data'!$I$4:$J$13,2,FALSE),IF(J8698="solar",VLOOKUP('Form 923'!D8698,'Cross-Page Data'!$I$14:$J$117,2,FALSE),J8698))</f>
        <v>heavy or residual fuel oil</v>
      </c>
      <c r="J8698" t="str">
        <f>VLOOKUP(E8698,'Cross-Page Data'!$D$4:$F$48,3,FALSE)</f>
        <v>heavy or residual fuel oil</v>
      </c>
      <c r="K8698" t="b">
        <f t="shared" si="135"/>
        <v>1</v>
      </c>
    </row>
    <row r="8699" spans="1:11">
      <c r="A8699" s="120">
        <v>57065</v>
      </c>
      <c r="B8699" s="121" t="s">
        <v>205</v>
      </c>
      <c r="C8699" s="121" t="s">
        <v>202</v>
      </c>
      <c r="D8699" s="121" t="s">
        <v>79</v>
      </c>
      <c r="E8699" s="121" t="s">
        <v>81</v>
      </c>
      <c r="F8699" s="122">
        <v>15076</v>
      </c>
      <c r="G8699" s="122">
        <v>1634</v>
      </c>
      <c r="H8699" s="120">
        <v>2019</v>
      </c>
      <c r="I8699" t="str">
        <f>IF(J8699="natural gas",VLOOKUP(D8699,'Cross-Page Data'!$I$4:$J$13,2,FALSE),IF(J8699="solar",VLOOKUP('Form 923'!D8699,'Cross-Page Data'!$I$14:$J$117,2,FALSE),J8699))</f>
        <v>petroleum</v>
      </c>
      <c r="J8699" t="str">
        <f>VLOOKUP(E8699,'Cross-Page Data'!$D$4:$F$48,3,FALSE)</f>
        <v>petroleum</v>
      </c>
      <c r="K8699" t="b">
        <f t="shared" si="135"/>
        <v>1</v>
      </c>
    </row>
    <row r="8700" spans="1:11">
      <c r="A8700" s="120">
        <v>57066</v>
      </c>
      <c r="B8700" s="121" t="s">
        <v>205</v>
      </c>
      <c r="C8700" s="121" t="s">
        <v>202</v>
      </c>
      <c r="D8700" s="121" t="s">
        <v>79</v>
      </c>
      <c r="E8700" s="121" t="s">
        <v>70</v>
      </c>
      <c r="F8700" s="122">
        <v>0</v>
      </c>
      <c r="G8700" s="122">
        <v>0</v>
      </c>
      <c r="H8700" s="120">
        <v>2019</v>
      </c>
      <c r="I8700" t="str">
        <f>IF(J8700="natural gas",VLOOKUP(D8700,'Cross-Page Data'!$I$4:$J$13,2,FALSE),IF(J8700="solar",VLOOKUP('Form 923'!D8700,'Cross-Page Data'!$I$14:$J$117,2,FALSE),J8700))</f>
        <v>heavy or residual fuel oil</v>
      </c>
      <c r="J8700" t="str">
        <f>VLOOKUP(E8700,'Cross-Page Data'!$D$4:$F$48,3,FALSE)</f>
        <v>heavy or residual fuel oil</v>
      </c>
      <c r="K8700" t="b">
        <f t="shared" si="135"/>
        <v>1</v>
      </c>
    </row>
    <row r="8701" spans="1:11">
      <c r="A8701" s="120">
        <v>57066</v>
      </c>
      <c r="B8701" s="121" t="s">
        <v>205</v>
      </c>
      <c r="C8701" s="121" t="s">
        <v>202</v>
      </c>
      <c r="D8701" s="121" t="s">
        <v>79</v>
      </c>
      <c r="E8701" s="121" t="s">
        <v>81</v>
      </c>
      <c r="F8701" s="122">
        <v>25453</v>
      </c>
      <c r="G8701" s="122">
        <v>2879</v>
      </c>
      <c r="H8701" s="120">
        <v>2019</v>
      </c>
      <c r="I8701" t="str">
        <f>IF(J8701="natural gas",VLOOKUP(D8701,'Cross-Page Data'!$I$4:$J$13,2,FALSE),IF(J8701="solar",VLOOKUP('Form 923'!D8701,'Cross-Page Data'!$I$14:$J$117,2,FALSE),J8701))</f>
        <v>petroleum</v>
      </c>
      <c r="J8701" t="str">
        <f>VLOOKUP(E8701,'Cross-Page Data'!$D$4:$F$48,3,FALSE)</f>
        <v>petroleum</v>
      </c>
      <c r="K8701" t="b">
        <f t="shared" si="135"/>
        <v>1</v>
      </c>
    </row>
    <row r="8702" spans="1:11">
      <c r="A8702" s="120">
        <v>57067</v>
      </c>
      <c r="B8702" s="121" t="s">
        <v>205</v>
      </c>
      <c r="C8702" s="121" t="s">
        <v>202</v>
      </c>
      <c r="D8702" s="121" t="s">
        <v>79</v>
      </c>
      <c r="E8702" s="121" t="s">
        <v>70</v>
      </c>
      <c r="F8702" s="122">
        <v>0</v>
      </c>
      <c r="G8702" s="122">
        <v>0</v>
      </c>
      <c r="H8702" s="120">
        <v>2019</v>
      </c>
      <c r="I8702" t="str">
        <f>IF(J8702="natural gas",VLOOKUP(D8702,'Cross-Page Data'!$I$4:$J$13,2,FALSE),IF(J8702="solar",VLOOKUP('Form 923'!D8702,'Cross-Page Data'!$I$14:$J$117,2,FALSE),J8702))</f>
        <v>heavy or residual fuel oil</v>
      </c>
      <c r="J8702" t="str">
        <f>VLOOKUP(E8702,'Cross-Page Data'!$D$4:$F$48,3,FALSE)</f>
        <v>heavy or residual fuel oil</v>
      </c>
      <c r="K8702" t="b">
        <f t="shared" si="135"/>
        <v>1</v>
      </c>
    </row>
    <row r="8703" spans="1:11">
      <c r="A8703" s="120">
        <v>57067</v>
      </c>
      <c r="B8703" s="121" t="s">
        <v>205</v>
      </c>
      <c r="C8703" s="121" t="s">
        <v>202</v>
      </c>
      <c r="D8703" s="121" t="s">
        <v>79</v>
      </c>
      <c r="E8703" s="121" t="s">
        <v>81</v>
      </c>
      <c r="F8703" s="122">
        <v>29200</v>
      </c>
      <c r="G8703" s="122">
        <v>3555</v>
      </c>
      <c r="H8703" s="120">
        <v>2019</v>
      </c>
      <c r="I8703" t="str">
        <f>IF(J8703="natural gas",VLOOKUP(D8703,'Cross-Page Data'!$I$4:$J$13,2,FALSE),IF(J8703="solar",VLOOKUP('Form 923'!D8703,'Cross-Page Data'!$I$14:$J$117,2,FALSE),J8703))</f>
        <v>petroleum</v>
      </c>
      <c r="J8703" t="str">
        <f>VLOOKUP(E8703,'Cross-Page Data'!$D$4:$F$48,3,FALSE)</f>
        <v>petroleum</v>
      </c>
      <c r="K8703" t="b">
        <f t="shared" si="135"/>
        <v>1</v>
      </c>
    </row>
    <row r="8704" spans="1:11">
      <c r="A8704" s="120">
        <v>57068</v>
      </c>
      <c r="B8704" s="121" t="s">
        <v>201</v>
      </c>
      <c r="C8704" s="121" t="s">
        <v>206</v>
      </c>
      <c r="D8704" s="121" t="s">
        <v>73</v>
      </c>
      <c r="E8704" s="121" t="s">
        <v>70</v>
      </c>
      <c r="F8704" s="122">
        <v>0</v>
      </c>
      <c r="G8704" s="122">
        <v>0</v>
      </c>
      <c r="H8704" s="120">
        <v>2019</v>
      </c>
      <c r="I8704" t="str">
        <f>IF(J8704="natural gas",VLOOKUP(D8704,'Cross-Page Data'!$I$4:$J$13,2,FALSE),IF(J8704="solar",VLOOKUP('Form 923'!D8704,'Cross-Page Data'!$I$14:$J$117,2,FALSE),J8704))</f>
        <v>heavy or residual fuel oil</v>
      </c>
      <c r="J8704" t="str">
        <f>VLOOKUP(E8704,'Cross-Page Data'!$D$4:$F$48,3,FALSE)</f>
        <v>heavy or residual fuel oil</v>
      </c>
      <c r="K8704" t="b">
        <f t="shared" si="135"/>
        <v>1</v>
      </c>
    </row>
    <row r="8705" spans="1:11">
      <c r="A8705" s="120">
        <v>57068</v>
      </c>
      <c r="B8705" s="121" t="s">
        <v>201</v>
      </c>
      <c r="C8705" s="121" t="s">
        <v>206</v>
      </c>
      <c r="D8705" s="121" t="s">
        <v>73</v>
      </c>
      <c r="E8705" s="121" t="s">
        <v>86</v>
      </c>
      <c r="F8705" s="122">
        <v>33286</v>
      </c>
      <c r="G8705" s="122">
        <v>-245.796</v>
      </c>
      <c r="H8705" s="120">
        <v>2019</v>
      </c>
      <c r="I8705" t="str">
        <f>IF(J8705="natural gas",VLOOKUP(D8705,'Cross-Page Data'!$I$4:$J$13,2,FALSE),IF(J8705="solar",VLOOKUP('Form 923'!D8705,'Cross-Page Data'!$I$14:$J$117,2,FALSE),J8705))</f>
        <v>other</v>
      </c>
      <c r="J8705" t="str">
        <f>VLOOKUP(E8705,'Cross-Page Data'!$D$4:$F$48,3,FALSE)</f>
        <v>other</v>
      </c>
      <c r="K8705" t="b">
        <f t="shared" si="135"/>
        <v>1</v>
      </c>
    </row>
    <row r="8706" spans="1:11">
      <c r="A8706" s="120">
        <v>57068</v>
      </c>
      <c r="B8706" s="121" t="s">
        <v>201</v>
      </c>
      <c r="C8706" s="121" t="s">
        <v>206</v>
      </c>
      <c r="D8706" s="121" t="s">
        <v>73</v>
      </c>
      <c r="E8706" s="121" t="s">
        <v>38</v>
      </c>
      <c r="F8706" s="122">
        <v>1248</v>
      </c>
      <c r="G8706" s="122">
        <v>-9.204</v>
      </c>
      <c r="H8706" s="120">
        <v>2019</v>
      </c>
      <c r="I8706" t="str">
        <f>IF(J8706="natural gas",VLOOKUP(D8706,'Cross-Page Data'!$I$4:$J$13,2,FALSE),IF(J8706="solar",VLOOKUP('Form 923'!D8706,'Cross-Page Data'!$I$14:$J$117,2,FALSE),J8706))</f>
        <v>natural gas peaker</v>
      </c>
      <c r="J8706" t="str">
        <f>VLOOKUP(E8706,'Cross-Page Data'!$D$4:$F$48,3,FALSE)</f>
        <v>natural gas</v>
      </c>
      <c r="K8706" t="b">
        <f t="shared" si="135"/>
        <v>1</v>
      </c>
    </row>
    <row r="8707" spans="1:11">
      <c r="A8707" s="120">
        <v>57069</v>
      </c>
      <c r="B8707" s="121" t="s">
        <v>201</v>
      </c>
      <c r="C8707" s="121" t="s">
        <v>206</v>
      </c>
      <c r="D8707" s="121" t="s">
        <v>116</v>
      </c>
      <c r="E8707" s="121" t="s">
        <v>170</v>
      </c>
      <c r="F8707" s="122">
        <v>897955</v>
      </c>
      <c r="G8707" s="122">
        <v>100871</v>
      </c>
      <c r="H8707" s="120">
        <v>2019</v>
      </c>
      <c r="I8707" t="str">
        <f>IF(J8707="natural gas",VLOOKUP(D8707,'Cross-Page Data'!$I$4:$J$13,2,FALSE),IF(J8707="solar",VLOOKUP('Form 923'!D8707,'Cross-Page Data'!$I$14:$J$117,2,FALSE),J8707))</f>
        <v>hydro</v>
      </c>
      <c r="J8707" t="str">
        <f>VLOOKUP(E8707,'Cross-Page Data'!$D$4:$F$48,3,FALSE)</f>
        <v>hydro</v>
      </c>
      <c r="K8707" t="b">
        <f t="shared" si="135"/>
        <v>1</v>
      </c>
    </row>
    <row r="8708" spans="1:11">
      <c r="A8708" s="120">
        <v>57070</v>
      </c>
      <c r="B8708" s="121" t="s">
        <v>201</v>
      </c>
      <c r="C8708" s="121" t="s">
        <v>206</v>
      </c>
      <c r="D8708" s="121" t="s">
        <v>73</v>
      </c>
      <c r="E8708" s="121" t="s">
        <v>54</v>
      </c>
      <c r="F8708" s="122">
        <v>0</v>
      </c>
      <c r="G8708" s="122">
        <v>0</v>
      </c>
      <c r="H8708" s="120">
        <v>2019</v>
      </c>
      <c r="I8708" t="str">
        <f>IF(J8708="natural gas",VLOOKUP(D8708,'Cross-Page Data'!$I$4:$J$13,2,FALSE),IF(J8708="solar",VLOOKUP('Form 923'!D8708,'Cross-Page Data'!$I$14:$J$117,2,FALSE),J8708))</f>
        <v>hard coal</v>
      </c>
      <c r="J8708" t="str">
        <f>VLOOKUP(E8708,'Cross-Page Data'!$D$4:$F$48,3,FALSE)</f>
        <v>hard coal</v>
      </c>
      <c r="K8708" t="b">
        <f t="shared" si="135"/>
        <v>1</v>
      </c>
    </row>
    <row r="8709" spans="1:11">
      <c r="A8709" s="120">
        <v>57070</v>
      </c>
      <c r="B8709" s="121" t="s">
        <v>201</v>
      </c>
      <c r="C8709" s="121" t="s">
        <v>206</v>
      </c>
      <c r="D8709" s="121" t="s">
        <v>73</v>
      </c>
      <c r="E8709" s="121" t="s">
        <v>70</v>
      </c>
      <c r="F8709" s="122">
        <v>0</v>
      </c>
      <c r="G8709" s="122">
        <v>0</v>
      </c>
      <c r="H8709" s="120">
        <v>2019</v>
      </c>
      <c r="I8709" t="str">
        <f>IF(J8709="natural gas",VLOOKUP(D8709,'Cross-Page Data'!$I$4:$J$13,2,FALSE),IF(J8709="solar",VLOOKUP('Form 923'!D8709,'Cross-Page Data'!$I$14:$J$117,2,FALSE),J8709))</f>
        <v>heavy or residual fuel oil</v>
      </c>
      <c r="J8709" t="str">
        <f>VLOOKUP(E8709,'Cross-Page Data'!$D$4:$F$48,3,FALSE)</f>
        <v>heavy or residual fuel oil</v>
      </c>
      <c r="K8709" t="b">
        <f t="shared" si="135"/>
        <v>1</v>
      </c>
    </row>
    <row r="8710" spans="1:11">
      <c r="A8710" s="120">
        <v>57070</v>
      </c>
      <c r="B8710" s="121" t="s">
        <v>201</v>
      </c>
      <c r="C8710" s="121" t="s">
        <v>206</v>
      </c>
      <c r="D8710" s="121" t="s">
        <v>73</v>
      </c>
      <c r="E8710" s="121" t="s">
        <v>86</v>
      </c>
      <c r="F8710" s="122">
        <v>22005</v>
      </c>
      <c r="G8710" s="122">
        <v>-1589.655</v>
      </c>
      <c r="H8710" s="120">
        <v>2019</v>
      </c>
      <c r="I8710" t="str">
        <f>IF(J8710="natural gas",VLOOKUP(D8710,'Cross-Page Data'!$I$4:$J$13,2,FALSE),IF(J8710="solar",VLOOKUP('Form 923'!D8710,'Cross-Page Data'!$I$14:$J$117,2,FALSE),J8710))</f>
        <v>other</v>
      </c>
      <c r="J8710" t="str">
        <f>VLOOKUP(E8710,'Cross-Page Data'!$D$4:$F$48,3,FALSE)</f>
        <v>other</v>
      </c>
      <c r="K8710" t="b">
        <f t="shared" si="135"/>
        <v>1</v>
      </c>
    </row>
    <row r="8711" spans="1:11">
      <c r="A8711" s="120">
        <v>57070</v>
      </c>
      <c r="B8711" s="121" t="s">
        <v>201</v>
      </c>
      <c r="C8711" s="121" t="s">
        <v>206</v>
      </c>
      <c r="D8711" s="121" t="s">
        <v>73</v>
      </c>
      <c r="E8711" s="121" t="s">
        <v>38</v>
      </c>
      <c r="F8711" s="122">
        <v>5652</v>
      </c>
      <c r="G8711" s="122">
        <v>-408.345</v>
      </c>
      <c r="H8711" s="120">
        <v>2019</v>
      </c>
      <c r="I8711" t="str">
        <f>IF(J8711="natural gas",VLOOKUP(D8711,'Cross-Page Data'!$I$4:$J$13,2,FALSE),IF(J8711="solar",VLOOKUP('Form 923'!D8711,'Cross-Page Data'!$I$14:$J$117,2,FALSE),J8711))</f>
        <v>natural gas peaker</v>
      </c>
      <c r="J8711" t="str">
        <f>VLOOKUP(E8711,'Cross-Page Data'!$D$4:$F$48,3,FALSE)</f>
        <v>natural gas</v>
      </c>
      <c r="K8711" t="b">
        <f t="shared" ref="K8711:K8774" si="136">IF(AND($N$6=FALSE,OR(C8711="Commercial NAICS Cogen",C8711="Industrial NAICS Cogen",C8711="NAICS-22 Cogen")),FALSE,IF(AND($N$7=FALSE,OR(C8711="Commercial NAICS Cogen",C8711="Commercial NAICS Non-Cogen",C8711="industrial NAICS Cogen",C8711="industrial NAICS non-cogen")),FALSE,TRUE))</f>
        <v>1</v>
      </c>
    </row>
    <row r="8712" spans="1:11">
      <c r="A8712" s="120">
        <v>57071</v>
      </c>
      <c r="B8712" s="121" t="s">
        <v>201</v>
      </c>
      <c r="C8712" s="121" t="s">
        <v>206</v>
      </c>
      <c r="D8712" s="121" t="s">
        <v>79</v>
      </c>
      <c r="E8712" s="121" t="s">
        <v>90</v>
      </c>
      <c r="F8712" s="122">
        <v>129129</v>
      </c>
      <c r="G8712" s="122">
        <v>12383</v>
      </c>
      <c r="H8712" s="120">
        <v>2019</v>
      </c>
      <c r="I8712" t="str">
        <f>IF(J8712="natural gas",VLOOKUP(D8712,'Cross-Page Data'!$I$4:$J$13,2,FALSE),IF(J8712="solar",VLOOKUP('Form 923'!D8712,'Cross-Page Data'!$I$14:$J$117,2,FALSE),J8712))</f>
        <v>biomass</v>
      </c>
      <c r="J8712" t="str">
        <f>VLOOKUP(E8712,'Cross-Page Data'!$D$4:$F$48,3,FALSE)</f>
        <v>biomass</v>
      </c>
      <c r="K8712" t="b">
        <f t="shared" si="136"/>
        <v>1</v>
      </c>
    </row>
    <row r="8713" spans="1:11">
      <c r="A8713" s="120">
        <v>57072</v>
      </c>
      <c r="B8713" s="121" t="s">
        <v>205</v>
      </c>
      <c r="C8713" s="121" t="s">
        <v>209</v>
      </c>
      <c r="D8713" s="121" t="s">
        <v>68</v>
      </c>
      <c r="E8713" s="121" t="s">
        <v>49</v>
      </c>
      <c r="F8713" s="122">
        <v>536999</v>
      </c>
      <c r="G8713" s="122">
        <v>79457.828</v>
      </c>
      <c r="H8713" s="120">
        <v>2019</v>
      </c>
      <c r="I8713" t="str">
        <f>IF(J8713="natural gas",VLOOKUP(D8713,'Cross-Page Data'!$I$4:$J$13,2,FALSE),IF(J8713="solar",VLOOKUP('Form 923'!D8713,'Cross-Page Data'!$I$14:$J$117,2,FALSE),J8713))</f>
        <v>other</v>
      </c>
      <c r="J8713" t="str">
        <f>VLOOKUP(E8713,'Cross-Page Data'!$D$4:$F$48,3,FALSE)</f>
        <v>other</v>
      </c>
      <c r="K8713" t="b">
        <f t="shared" si="136"/>
        <v>0</v>
      </c>
    </row>
    <row r="8714" spans="1:11">
      <c r="A8714" s="120">
        <v>57072</v>
      </c>
      <c r="B8714" s="121" t="s">
        <v>205</v>
      </c>
      <c r="C8714" s="121" t="s">
        <v>209</v>
      </c>
      <c r="D8714" s="121" t="s">
        <v>68</v>
      </c>
      <c r="E8714" s="121" t="s">
        <v>38</v>
      </c>
      <c r="F8714" s="122">
        <v>1280015</v>
      </c>
      <c r="G8714" s="122">
        <v>175167.05</v>
      </c>
      <c r="H8714" s="120">
        <v>2019</v>
      </c>
      <c r="I8714" t="str">
        <f>IF(J8714="natural gas",VLOOKUP(D8714,'Cross-Page Data'!$I$4:$J$13,2,FALSE),IF(J8714="solar",VLOOKUP('Form 923'!D8714,'Cross-Page Data'!$I$14:$J$117,2,FALSE),J8714))</f>
        <v>natural gas nonpeaker - preexisting retiring</v>
      </c>
      <c r="J8714" t="str">
        <f>VLOOKUP(E8714,'Cross-Page Data'!$D$4:$F$48,3,FALSE)</f>
        <v>natural gas</v>
      </c>
      <c r="K8714" t="b">
        <f t="shared" si="136"/>
        <v>0</v>
      </c>
    </row>
    <row r="8715" spans="1:11">
      <c r="A8715" s="120">
        <v>57072</v>
      </c>
      <c r="B8715" s="121" t="s">
        <v>205</v>
      </c>
      <c r="C8715" s="121" t="s">
        <v>209</v>
      </c>
      <c r="D8715" s="121" t="s">
        <v>68</v>
      </c>
      <c r="E8715" s="121" t="s">
        <v>148</v>
      </c>
      <c r="F8715" s="122">
        <v>2196097</v>
      </c>
      <c r="G8715" s="122">
        <v>246697.12</v>
      </c>
      <c r="H8715" s="120">
        <v>2019</v>
      </c>
      <c r="I8715" t="str">
        <f>IF(J8715="natural gas",VLOOKUP(D8715,'Cross-Page Data'!$I$4:$J$13,2,FALSE),IF(J8715="solar",VLOOKUP('Form 923'!D8715,'Cross-Page Data'!$I$14:$J$117,2,FALSE),J8715))</f>
        <v>other</v>
      </c>
      <c r="J8715" t="str">
        <f>VLOOKUP(E8715,'Cross-Page Data'!$D$4:$F$48,3,FALSE)</f>
        <v>other</v>
      </c>
      <c r="K8715" t="b">
        <f t="shared" si="136"/>
        <v>0</v>
      </c>
    </row>
    <row r="8716" spans="1:11">
      <c r="A8716" s="120">
        <v>57073</v>
      </c>
      <c r="B8716" s="121" t="s">
        <v>201</v>
      </c>
      <c r="C8716" s="121" t="s">
        <v>206</v>
      </c>
      <c r="D8716" s="121" t="s">
        <v>68</v>
      </c>
      <c r="E8716" s="121" t="s">
        <v>38</v>
      </c>
      <c r="F8716" s="122">
        <v>487696</v>
      </c>
      <c r="G8716" s="122">
        <v>13184</v>
      </c>
      <c r="H8716" s="120">
        <v>2019</v>
      </c>
      <c r="I8716" t="str">
        <f>IF(J8716="natural gas",VLOOKUP(D8716,'Cross-Page Data'!$I$4:$J$13,2,FALSE),IF(J8716="solar",VLOOKUP('Form 923'!D8716,'Cross-Page Data'!$I$14:$J$117,2,FALSE),J8716))</f>
        <v>natural gas nonpeaker - preexisting retiring</v>
      </c>
      <c r="J8716" t="str">
        <f>VLOOKUP(E8716,'Cross-Page Data'!$D$4:$F$48,3,FALSE)</f>
        <v>natural gas</v>
      </c>
      <c r="K8716" t="b">
        <f t="shared" si="136"/>
        <v>1</v>
      </c>
    </row>
    <row r="8717" spans="1:11">
      <c r="A8717" s="120">
        <v>57073</v>
      </c>
      <c r="B8717" s="121" t="s">
        <v>201</v>
      </c>
      <c r="C8717" s="121" t="s">
        <v>206</v>
      </c>
      <c r="D8717" s="121" t="s">
        <v>68</v>
      </c>
      <c r="E8717" s="121" t="s">
        <v>92</v>
      </c>
      <c r="F8717" s="122">
        <v>2300794</v>
      </c>
      <c r="G8717" s="122">
        <v>258458</v>
      </c>
      <c r="H8717" s="120">
        <v>2019</v>
      </c>
      <c r="I8717" t="str">
        <f>IF(J8717="natural gas",VLOOKUP(D8717,'Cross-Page Data'!$I$4:$J$13,2,FALSE),IF(J8717="solar",VLOOKUP('Form 923'!D8717,'Cross-Page Data'!$I$14:$J$117,2,FALSE),J8717))</f>
        <v>solar thermal</v>
      </c>
      <c r="J8717" t="str">
        <f>VLOOKUP(E8717,'Cross-Page Data'!$D$4:$F$48,3,FALSE)</f>
        <v>solar</v>
      </c>
      <c r="K8717" t="b">
        <f t="shared" si="136"/>
        <v>1</v>
      </c>
    </row>
    <row r="8718" spans="1:11">
      <c r="A8718" s="120">
        <v>57074</v>
      </c>
      <c r="B8718" s="121" t="s">
        <v>201</v>
      </c>
      <c r="C8718" s="121" t="s">
        <v>206</v>
      </c>
      <c r="D8718" s="121" t="s">
        <v>68</v>
      </c>
      <c r="E8718" s="121" t="s">
        <v>38</v>
      </c>
      <c r="F8718" s="122">
        <v>367518</v>
      </c>
      <c r="G8718" s="122">
        <v>8798</v>
      </c>
      <c r="H8718" s="120">
        <v>2019</v>
      </c>
      <c r="I8718" t="str">
        <f>IF(J8718="natural gas",VLOOKUP(D8718,'Cross-Page Data'!$I$4:$J$13,2,FALSE),IF(J8718="solar",VLOOKUP('Form 923'!D8718,'Cross-Page Data'!$I$14:$J$117,2,FALSE),J8718))</f>
        <v>natural gas nonpeaker - preexisting retiring</v>
      </c>
      <c r="J8718" t="str">
        <f>VLOOKUP(E8718,'Cross-Page Data'!$D$4:$F$48,3,FALSE)</f>
        <v>natural gas</v>
      </c>
      <c r="K8718" t="b">
        <f t="shared" si="136"/>
        <v>1</v>
      </c>
    </row>
    <row r="8719" spans="1:11">
      <c r="A8719" s="120">
        <v>57074</v>
      </c>
      <c r="B8719" s="121" t="s">
        <v>201</v>
      </c>
      <c r="C8719" s="121" t="s">
        <v>206</v>
      </c>
      <c r="D8719" s="121" t="s">
        <v>68</v>
      </c>
      <c r="E8719" s="121" t="s">
        <v>92</v>
      </c>
      <c r="F8719" s="122">
        <v>2085196</v>
      </c>
      <c r="G8719" s="122">
        <v>234239</v>
      </c>
      <c r="H8719" s="120">
        <v>2019</v>
      </c>
      <c r="I8719" t="str">
        <f>IF(J8719="natural gas",VLOOKUP(D8719,'Cross-Page Data'!$I$4:$J$13,2,FALSE),IF(J8719="solar",VLOOKUP('Form 923'!D8719,'Cross-Page Data'!$I$14:$J$117,2,FALSE),J8719))</f>
        <v>solar thermal</v>
      </c>
      <c r="J8719" t="str">
        <f>VLOOKUP(E8719,'Cross-Page Data'!$D$4:$F$48,3,FALSE)</f>
        <v>solar</v>
      </c>
      <c r="K8719" t="b">
        <f t="shared" si="136"/>
        <v>1</v>
      </c>
    </row>
    <row r="8720" spans="1:11">
      <c r="A8720" s="120">
        <v>57075</v>
      </c>
      <c r="B8720" s="121" t="s">
        <v>201</v>
      </c>
      <c r="C8720" s="121" t="s">
        <v>206</v>
      </c>
      <c r="D8720" s="121" t="s">
        <v>68</v>
      </c>
      <c r="E8720" s="121" t="s">
        <v>38</v>
      </c>
      <c r="F8720" s="122">
        <v>374007</v>
      </c>
      <c r="G8720" s="122">
        <v>10751</v>
      </c>
      <c r="H8720" s="120">
        <v>2019</v>
      </c>
      <c r="I8720" t="str">
        <f>IF(J8720="natural gas",VLOOKUP(D8720,'Cross-Page Data'!$I$4:$J$13,2,FALSE),IF(J8720="solar",VLOOKUP('Form 923'!D8720,'Cross-Page Data'!$I$14:$J$117,2,FALSE),J8720))</f>
        <v>natural gas nonpeaker - preexisting retiring</v>
      </c>
      <c r="J8720" t="str">
        <f>VLOOKUP(E8720,'Cross-Page Data'!$D$4:$F$48,3,FALSE)</f>
        <v>natural gas</v>
      </c>
      <c r="K8720" t="b">
        <f t="shared" si="136"/>
        <v>1</v>
      </c>
    </row>
    <row r="8721" spans="1:11">
      <c r="A8721" s="120">
        <v>57075</v>
      </c>
      <c r="B8721" s="121" t="s">
        <v>201</v>
      </c>
      <c r="C8721" s="121" t="s">
        <v>206</v>
      </c>
      <c r="D8721" s="121" t="s">
        <v>68</v>
      </c>
      <c r="E8721" s="121" t="s">
        <v>92</v>
      </c>
      <c r="F8721" s="122">
        <v>2196869</v>
      </c>
      <c r="G8721" s="122">
        <v>246784</v>
      </c>
      <c r="H8721" s="120">
        <v>2019</v>
      </c>
      <c r="I8721" t="str">
        <f>IF(J8721="natural gas",VLOOKUP(D8721,'Cross-Page Data'!$I$4:$J$13,2,FALSE),IF(J8721="solar",VLOOKUP('Form 923'!D8721,'Cross-Page Data'!$I$14:$J$117,2,FALSE),J8721))</f>
        <v>solar thermal</v>
      </c>
      <c r="J8721" t="str">
        <f>VLOOKUP(E8721,'Cross-Page Data'!$D$4:$F$48,3,FALSE)</f>
        <v>solar</v>
      </c>
      <c r="K8721" t="b">
        <f t="shared" si="136"/>
        <v>1</v>
      </c>
    </row>
    <row r="8722" ht="25.5" spans="1:11">
      <c r="A8722" s="120">
        <v>57076</v>
      </c>
      <c r="B8722" s="121" t="s">
        <v>205</v>
      </c>
      <c r="C8722" s="121" t="s">
        <v>210</v>
      </c>
      <c r="D8722" s="121" t="s">
        <v>79</v>
      </c>
      <c r="E8722" s="121" t="s">
        <v>38</v>
      </c>
      <c r="F8722" s="122">
        <v>1053</v>
      </c>
      <c r="G8722" s="122">
        <v>244.27</v>
      </c>
      <c r="H8722" s="120">
        <v>2019</v>
      </c>
      <c r="I8722" t="str">
        <f>IF(J8722="natural gas",VLOOKUP(D8722,'Cross-Page Data'!$I$4:$J$13,2,FALSE),IF(J8722="solar",VLOOKUP('Form 923'!D8722,'Cross-Page Data'!$I$14:$J$117,2,FALSE),J8722))</f>
        <v>natural gas peaker</v>
      </c>
      <c r="J8722" t="str">
        <f>VLOOKUP(E8722,'Cross-Page Data'!$D$4:$F$48,3,FALSE)</f>
        <v>natural gas</v>
      </c>
      <c r="K8722" t="b">
        <f t="shared" si="136"/>
        <v>0</v>
      </c>
    </row>
    <row r="8723" ht="25.5" spans="1:11">
      <c r="A8723" s="120">
        <v>57076</v>
      </c>
      <c r="B8723" s="121" t="s">
        <v>205</v>
      </c>
      <c r="C8723" s="121" t="s">
        <v>210</v>
      </c>
      <c r="D8723" s="121" t="s">
        <v>79</v>
      </c>
      <c r="E8723" s="121" t="s">
        <v>130</v>
      </c>
      <c r="F8723" s="122">
        <v>1284</v>
      </c>
      <c r="G8723" s="122">
        <v>32.43</v>
      </c>
      <c r="H8723" s="120">
        <v>2019</v>
      </c>
      <c r="I8723" t="str">
        <f>IF(J8723="natural gas",VLOOKUP(D8723,'Cross-Page Data'!$I$4:$J$13,2,FALSE),IF(J8723="solar",VLOOKUP('Form 923'!D8723,'Cross-Page Data'!$I$14:$J$117,2,FALSE),J8723))</f>
        <v>biomass</v>
      </c>
      <c r="J8723" t="str">
        <f>VLOOKUP(E8723,'Cross-Page Data'!$D$4:$F$48,3,FALSE)</f>
        <v>biomass</v>
      </c>
      <c r="K8723" t="b">
        <f t="shared" si="136"/>
        <v>0</v>
      </c>
    </row>
    <row r="8724" spans="1:11">
      <c r="A8724" s="120">
        <v>57078</v>
      </c>
      <c r="B8724" s="121" t="s">
        <v>201</v>
      </c>
      <c r="C8724" s="121" t="s">
        <v>206</v>
      </c>
      <c r="D8724" s="121" t="s">
        <v>128</v>
      </c>
      <c r="E8724" s="121" t="s">
        <v>180</v>
      </c>
      <c r="F8724" s="122">
        <v>234702</v>
      </c>
      <c r="G8724" s="122">
        <v>26365</v>
      </c>
      <c r="H8724" s="120">
        <v>2019</v>
      </c>
      <c r="I8724" t="str">
        <f>IF(J8724="natural gas",VLOOKUP(D8724,'Cross-Page Data'!$I$4:$J$13,2,FALSE),IF(J8724="solar",VLOOKUP('Form 923'!D8724,'Cross-Page Data'!$I$14:$J$117,2,FALSE),J8724))</f>
        <v>wind</v>
      </c>
      <c r="J8724" t="str">
        <f>VLOOKUP(E8724,'Cross-Page Data'!$D$4:$F$48,3,FALSE)</f>
        <v>wind</v>
      </c>
      <c r="K8724" t="b">
        <f t="shared" si="136"/>
        <v>1</v>
      </c>
    </row>
    <row r="8725" spans="1:11">
      <c r="A8725" s="120">
        <v>57079</v>
      </c>
      <c r="B8725" s="121" t="s">
        <v>201</v>
      </c>
      <c r="C8725" s="121" t="s">
        <v>206</v>
      </c>
      <c r="D8725" s="121" t="s">
        <v>128</v>
      </c>
      <c r="E8725" s="121" t="s">
        <v>180</v>
      </c>
      <c r="F8725" s="122">
        <v>3570442</v>
      </c>
      <c r="G8725" s="122">
        <v>401083</v>
      </c>
      <c r="H8725" s="120">
        <v>2019</v>
      </c>
      <c r="I8725" t="str">
        <f>IF(J8725="natural gas",VLOOKUP(D8725,'Cross-Page Data'!$I$4:$J$13,2,FALSE),IF(J8725="solar",VLOOKUP('Form 923'!D8725,'Cross-Page Data'!$I$14:$J$117,2,FALSE),J8725))</f>
        <v>wind</v>
      </c>
      <c r="J8725" t="str">
        <f>VLOOKUP(E8725,'Cross-Page Data'!$D$4:$F$48,3,FALSE)</f>
        <v>wind</v>
      </c>
      <c r="K8725" t="b">
        <f t="shared" si="136"/>
        <v>1</v>
      </c>
    </row>
    <row r="8726" spans="1:11">
      <c r="A8726" s="120">
        <v>57080</v>
      </c>
      <c r="B8726" s="121" t="s">
        <v>201</v>
      </c>
      <c r="C8726" s="121" t="s">
        <v>206</v>
      </c>
      <c r="D8726" s="121" t="s">
        <v>128</v>
      </c>
      <c r="E8726" s="121" t="s">
        <v>180</v>
      </c>
      <c r="F8726" s="122">
        <v>664347</v>
      </c>
      <c r="G8726" s="122">
        <v>74629</v>
      </c>
      <c r="H8726" s="120">
        <v>2019</v>
      </c>
      <c r="I8726" t="str">
        <f>IF(J8726="natural gas",VLOOKUP(D8726,'Cross-Page Data'!$I$4:$J$13,2,FALSE),IF(J8726="solar",VLOOKUP('Form 923'!D8726,'Cross-Page Data'!$I$14:$J$117,2,FALSE),J8726))</f>
        <v>wind</v>
      </c>
      <c r="J8726" t="str">
        <f>VLOOKUP(E8726,'Cross-Page Data'!$D$4:$F$48,3,FALSE)</f>
        <v>wind</v>
      </c>
      <c r="K8726" t="b">
        <f t="shared" si="136"/>
        <v>1</v>
      </c>
    </row>
    <row r="8727" spans="1:11">
      <c r="A8727" s="120">
        <v>57081</v>
      </c>
      <c r="B8727" s="121" t="s">
        <v>201</v>
      </c>
      <c r="C8727" s="121" t="s">
        <v>206</v>
      </c>
      <c r="D8727" s="121" t="s">
        <v>101</v>
      </c>
      <c r="E8727" s="121" t="s">
        <v>92</v>
      </c>
      <c r="F8727" s="122">
        <v>46415</v>
      </c>
      <c r="G8727" s="122">
        <v>5214</v>
      </c>
      <c r="H8727" s="120">
        <v>2019</v>
      </c>
      <c r="I8727" t="str">
        <f>IF(J8727="natural gas",VLOOKUP(D8727,'Cross-Page Data'!$I$4:$J$13,2,FALSE),IF(J8727="solar",VLOOKUP('Form 923'!D8727,'Cross-Page Data'!$I$14:$J$117,2,FALSE),J8727))</f>
        <v>solar pv</v>
      </c>
      <c r="J8727" t="str">
        <f>VLOOKUP(E8727,'Cross-Page Data'!$D$4:$F$48,3,FALSE)</f>
        <v>solar</v>
      </c>
      <c r="K8727" t="b">
        <f t="shared" si="136"/>
        <v>1</v>
      </c>
    </row>
    <row r="8728" spans="1:11">
      <c r="A8728" s="120">
        <v>57082</v>
      </c>
      <c r="B8728" s="121" t="s">
        <v>201</v>
      </c>
      <c r="C8728" s="121" t="s">
        <v>206</v>
      </c>
      <c r="D8728" s="121" t="s">
        <v>33</v>
      </c>
      <c r="E8728" s="121" t="s">
        <v>99</v>
      </c>
      <c r="F8728" s="122">
        <v>0</v>
      </c>
      <c r="G8728" s="122">
        <v>0</v>
      </c>
      <c r="H8728" s="120">
        <v>2019</v>
      </c>
      <c r="I8728" t="str">
        <f>IF(J8728="natural gas",VLOOKUP(D8728,'Cross-Page Data'!$I$4:$J$13,2,FALSE),IF(J8728="solar",VLOOKUP('Form 923'!D8728,'Cross-Page Data'!$I$14:$J$117,2,FALSE),J8728))</f>
        <v>other</v>
      </c>
      <c r="J8728" t="str">
        <f>VLOOKUP(E8728,'Cross-Page Data'!$D$4:$F$48,3,FALSE)</f>
        <v>other</v>
      </c>
      <c r="K8728" t="b">
        <f t="shared" si="136"/>
        <v>1</v>
      </c>
    </row>
    <row r="8729" spans="1:11">
      <c r="A8729" s="120">
        <v>57082</v>
      </c>
      <c r="B8729" s="121" t="s">
        <v>201</v>
      </c>
      <c r="C8729" s="121" t="s">
        <v>206</v>
      </c>
      <c r="D8729" s="121" t="s">
        <v>128</v>
      </c>
      <c r="E8729" s="121" t="s">
        <v>180</v>
      </c>
      <c r="F8729" s="122">
        <v>568329</v>
      </c>
      <c r="G8729" s="122">
        <v>63843</v>
      </c>
      <c r="H8729" s="120">
        <v>2019</v>
      </c>
      <c r="I8729" t="str">
        <f>IF(J8729="natural gas",VLOOKUP(D8729,'Cross-Page Data'!$I$4:$J$13,2,FALSE),IF(J8729="solar",VLOOKUP('Form 923'!D8729,'Cross-Page Data'!$I$14:$J$117,2,FALSE),J8729))</f>
        <v>wind</v>
      </c>
      <c r="J8729" t="str">
        <f>VLOOKUP(E8729,'Cross-Page Data'!$D$4:$F$48,3,FALSE)</f>
        <v>wind</v>
      </c>
      <c r="K8729" t="b">
        <f t="shared" si="136"/>
        <v>1</v>
      </c>
    </row>
    <row r="8730" spans="1:11">
      <c r="A8730" s="120">
        <v>57083</v>
      </c>
      <c r="B8730" s="121" t="s">
        <v>201</v>
      </c>
      <c r="C8730" s="121" t="s">
        <v>206</v>
      </c>
      <c r="D8730" s="121" t="s">
        <v>128</v>
      </c>
      <c r="E8730" s="121" t="s">
        <v>180</v>
      </c>
      <c r="F8730" s="122">
        <v>1025262</v>
      </c>
      <c r="G8730" s="122">
        <v>115172</v>
      </c>
      <c r="H8730" s="120">
        <v>2019</v>
      </c>
      <c r="I8730" t="str">
        <f>IF(J8730="natural gas",VLOOKUP(D8730,'Cross-Page Data'!$I$4:$J$13,2,FALSE),IF(J8730="solar",VLOOKUP('Form 923'!D8730,'Cross-Page Data'!$I$14:$J$117,2,FALSE),J8730))</f>
        <v>wind</v>
      </c>
      <c r="J8730" t="str">
        <f>VLOOKUP(E8730,'Cross-Page Data'!$D$4:$F$48,3,FALSE)</f>
        <v>wind</v>
      </c>
      <c r="K8730" t="b">
        <f t="shared" si="136"/>
        <v>1</v>
      </c>
    </row>
    <row r="8731" spans="1:11">
      <c r="A8731" s="120">
        <v>57085</v>
      </c>
      <c r="B8731" s="121" t="s">
        <v>201</v>
      </c>
      <c r="C8731" s="121" t="s">
        <v>202</v>
      </c>
      <c r="D8731" s="121" t="s">
        <v>116</v>
      </c>
      <c r="E8731" s="121" t="s">
        <v>170</v>
      </c>
      <c r="F8731" s="122">
        <v>604730</v>
      </c>
      <c r="G8731" s="122">
        <v>67932</v>
      </c>
      <c r="H8731" s="120">
        <v>2019</v>
      </c>
      <c r="I8731" t="str">
        <f>IF(J8731="natural gas",VLOOKUP(D8731,'Cross-Page Data'!$I$4:$J$13,2,FALSE),IF(J8731="solar",VLOOKUP('Form 923'!D8731,'Cross-Page Data'!$I$14:$J$117,2,FALSE),J8731))</f>
        <v>hydro</v>
      </c>
      <c r="J8731" t="str">
        <f>VLOOKUP(E8731,'Cross-Page Data'!$D$4:$F$48,3,FALSE)</f>
        <v>hydro</v>
      </c>
      <c r="K8731" t="b">
        <f t="shared" si="136"/>
        <v>1</v>
      </c>
    </row>
    <row r="8732" spans="1:11">
      <c r="A8732" s="120">
        <v>57087</v>
      </c>
      <c r="B8732" s="121" t="s">
        <v>201</v>
      </c>
      <c r="C8732" s="121" t="s">
        <v>206</v>
      </c>
      <c r="D8732" s="121" t="s">
        <v>128</v>
      </c>
      <c r="E8732" s="121" t="s">
        <v>180</v>
      </c>
      <c r="F8732" s="122">
        <v>482479</v>
      </c>
      <c r="G8732" s="122">
        <v>54199</v>
      </c>
      <c r="H8732" s="120">
        <v>2019</v>
      </c>
      <c r="I8732" t="str">
        <f>IF(J8732="natural gas",VLOOKUP(D8732,'Cross-Page Data'!$I$4:$J$13,2,FALSE),IF(J8732="solar",VLOOKUP('Form 923'!D8732,'Cross-Page Data'!$I$14:$J$117,2,FALSE),J8732))</f>
        <v>wind</v>
      </c>
      <c r="J8732" t="str">
        <f>VLOOKUP(E8732,'Cross-Page Data'!$D$4:$F$48,3,FALSE)</f>
        <v>wind</v>
      </c>
      <c r="K8732" t="b">
        <f t="shared" si="136"/>
        <v>1</v>
      </c>
    </row>
    <row r="8733" spans="1:11">
      <c r="A8733" s="120">
        <v>57090</v>
      </c>
      <c r="B8733" s="121" t="s">
        <v>201</v>
      </c>
      <c r="C8733" s="121" t="s">
        <v>206</v>
      </c>
      <c r="D8733" s="121" t="s">
        <v>128</v>
      </c>
      <c r="E8733" s="121" t="s">
        <v>180</v>
      </c>
      <c r="F8733" s="122">
        <v>2883920</v>
      </c>
      <c r="G8733" s="122">
        <v>323963</v>
      </c>
      <c r="H8733" s="120">
        <v>2019</v>
      </c>
      <c r="I8733" t="str">
        <f>IF(J8733="natural gas",VLOOKUP(D8733,'Cross-Page Data'!$I$4:$J$13,2,FALSE),IF(J8733="solar",VLOOKUP('Form 923'!D8733,'Cross-Page Data'!$I$14:$J$117,2,FALSE),J8733))</f>
        <v>wind</v>
      </c>
      <c r="J8733" t="str">
        <f>VLOOKUP(E8733,'Cross-Page Data'!$D$4:$F$48,3,FALSE)</f>
        <v>wind</v>
      </c>
      <c r="K8733" t="b">
        <f t="shared" si="136"/>
        <v>1</v>
      </c>
    </row>
    <row r="8734" spans="1:11">
      <c r="A8734" s="120">
        <v>57091</v>
      </c>
      <c r="B8734" s="121" t="s">
        <v>201</v>
      </c>
      <c r="C8734" s="121" t="s">
        <v>206</v>
      </c>
      <c r="D8734" s="121" t="s">
        <v>128</v>
      </c>
      <c r="E8734" s="121" t="s">
        <v>180</v>
      </c>
      <c r="F8734" s="122">
        <v>1068027</v>
      </c>
      <c r="G8734" s="122">
        <v>119976</v>
      </c>
      <c r="H8734" s="120">
        <v>2019</v>
      </c>
      <c r="I8734" t="str">
        <f>IF(J8734="natural gas",VLOOKUP(D8734,'Cross-Page Data'!$I$4:$J$13,2,FALSE),IF(J8734="solar",VLOOKUP('Form 923'!D8734,'Cross-Page Data'!$I$14:$J$117,2,FALSE),J8734))</f>
        <v>wind</v>
      </c>
      <c r="J8734" t="str">
        <f>VLOOKUP(E8734,'Cross-Page Data'!$D$4:$F$48,3,FALSE)</f>
        <v>wind</v>
      </c>
      <c r="K8734" t="b">
        <f t="shared" si="136"/>
        <v>1</v>
      </c>
    </row>
    <row r="8735" spans="1:11">
      <c r="A8735" s="120">
        <v>57093</v>
      </c>
      <c r="B8735" s="121" t="s">
        <v>201</v>
      </c>
      <c r="C8735" s="121" t="s">
        <v>206</v>
      </c>
      <c r="D8735" s="121" t="s">
        <v>128</v>
      </c>
      <c r="E8735" s="121" t="s">
        <v>180</v>
      </c>
      <c r="F8735" s="122">
        <v>98768</v>
      </c>
      <c r="G8735" s="122">
        <v>11095</v>
      </c>
      <c r="H8735" s="120">
        <v>2019</v>
      </c>
      <c r="I8735" t="str">
        <f>IF(J8735="natural gas",VLOOKUP(D8735,'Cross-Page Data'!$I$4:$J$13,2,FALSE),IF(J8735="solar",VLOOKUP('Form 923'!D8735,'Cross-Page Data'!$I$14:$J$117,2,FALSE),J8735))</f>
        <v>wind</v>
      </c>
      <c r="J8735" t="str">
        <f>VLOOKUP(E8735,'Cross-Page Data'!$D$4:$F$48,3,FALSE)</f>
        <v>wind</v>
      </c>
      <c r="K8735" t="b">
        <f t="shared" si="136"/>
        <v>1</v>
      </c>
    </row>
    <row r="8736" spans="1:11">
      <c r="A8736" s="120">
        <v>57094</v>
      </c>
      <c r="B8736" s="121" t="s">
        <v>201</v>
      </c>
      <c r="C8736" s="121" t="s">
        <v>206</v>
      </c>
      <c r="D8736" s="121" t="s">
        <v>128</v>
      </c>
      <c r="E8736" s="121" t="s">
        <v>180</v>
      </c>
      <c r="F8736" s="122">
        <v>7129541</v>
      </c>
      <c r="G8736" s="122">
        <v>800892</v>
      </c>
      <c r="H8736" s="120">
        <v>2019</v>
      </c>
      <c r="I8736" t="str">
        <f>IF(J8736="natural gas",VLOOKUP(D8736,'Cross-Page Data'!$I$4:$J$13,2,FALSE),IF(J8736="solar",VLOOKUP('Form 923'!D8736,'Cross-Page Data'!$I$14:$J$117,2,FALSE),J8736))</f>
        <v>wind</v>
      </c>
      <c r="J8736" t="str">
        <f>VLOOKUP(E8736,'Cross-Page Data'!$D$4:$F$48,3,FALSE)</f>
        <v>wind</v>
      </c>
      <c r="K8736" t="b">
        <f t="shared" si="136"/>
        <v>1</v>
      </c>
    </row>
    <row r="8737" spans="1:11">
      <c r="A8737" s="120">
        <v>57095</v>
      </c>
      <c r="B8737" s="121" t="s">
        <v>201</v>
      </c>
      <c r="C8737" s="121" t="s">
        <v>206</v>
      </c>
      <c r="D8737" s="121" t="s">
        <v>128</v>
      </c>
      <c r="E8737" s="121" t="s">
        <v>180</v>
      </c>
      <c r="F8737" s="122">
        <v>4119418</v>
      </c>
      <c r="G8737" s="122">
        <v>462752</v>
      </c>
      <c r="H8737" s="120">
        <v>2019</v>
      </c>
      <c r="I8737" t="str">
        <f>IF(J8737="natural gas",VLOOKUP(D8737,'Cross-Page Data'!$I$4:$J$13,2,FALSE),IF(J8737="solar",VLOOKUP('Form 923'!D8737,'Cross-Page Data'!$I$14:$J$117,2,FALSE),J8737))</f>
        <v>wind</v>
      </c>
      <c r="J8737" t="str">
        <f>VLOOKUP(E8737,'Cross-Page Data'!$D$4:$F$48,3,FALSE)</f>
        <v>wind</v>
      </c>
      <c r="K8737" t="b">
        <f t="shared" si="136"/>
        <v>1</v>
      </c>
    </row>
    <row r="8738" spans="1:11">
      <c r="A8738" s="120">
        <v>57096</v>
      </c>
      <c r="B8738" s="121" t="s">
        <v>201</v>
      </c>
      <c r="C8738" s="121" t="s">
        <v>206</v>
      </c>
      <c r="D8738" s="121" t="s">
        <v>128</v>
      </c>
      <c r="E8738" s="121" t="s">
        <v>180</v>
      </c>
      <c r="F8738" s="122">
        <v>1885622</v>
      </c>
      <c r="G8738" s="122">
        <v>211820</v>
      </c>
      <c r="H8738" s="120">
        <v>2019</v>
      </c>
      <c r="I8738" t="str">
        <f>IF(J8738="natural gas",VLOOKUP(D8738,'Cross-Page Data'!$I$4:$J$13,2,FALSE),IF(J8738="solar",VLOOKUP('Form 923'!D8738,'Cross-Page Data'!$I$14:$J$117,2,FALSE),J8738))</f>
        <v>wind</v>
      </c>
      <c r="J8738" t="str">
        <f>VLOOKUP(E8738,'Cross-Page Data'!$D$4:$F$48,3,FALSE)</f>
        <v>wind</v>
      </c>
      <c r="K8738" t="b">
        <f t="shared" si="136"/>
        <v>1</v>
      </c>
    </row>
    <row r="8739" spans="1:11">
      <c r="A8739" s="120">
        <v>57097</v>
      </c>
      <c r="B8739" s="121" t="s">
        <v>201</v>
      </c>
      <c r="C8739" s="121" t="s">
        <v>206</v>
      </c>
      <c r="D8739" s="121" t="s">
        <v>128</v>
      </c>
      <c r="E8739" s="121" t="s">
        <v>180</v>
      </c>
      <c r="F8739" s="122">
        <v>3500383</v>
      </c>
      <c r="G8739" s="122">
        <v>393213</v>
      </c>
      <c r="H8739" s="120">
        <v>2019</v>
      </c>
      <c r="I8739" t="str">
        <f>IF(J8739="natural gas",VLOOKUP(D8739,'Cross-Page Data'!$I$4:$J$13,2,FALSE),IF(J8739="solar",VLOOKUP('Form 923'!D8739,'Cross-Page Data'!$I$14:$J$117,2,FALSE),J8739))</f>
        <v>wind</v>
      </c>
      <c r="J8739" t="str">
        <f>VLOOKUP(E8739,'Cross-Page Data'!$D$4:$F$48,3,FALSE)</f>
        <v>wind</v>
      </c>
      <c r="K8739" t="b">
        <f t="shared" si="136"/>
        <v>1</v>
      </c>
    </row>
    <row r="8740" spans="1:11">
      <c r="A8740" s="120">
        <v>57098</v>
      </c>
      <c r="B8740" s="121" t="s">
        <v>201</v>
      </c>
      <c r="C8740" s="121" t="s">
        <v>206</v>
      </c>
      <c r="D8740" s="121" t="s">
        <v>128</v>
      </c>
      <c r="E8740" s="121" t="s">
        <v>180</v>
      </c>
      <c r="F8740" s="122">
        <v>1058162</v>
      </c>
      <c r="G8740" s="122">
        <v>118868</v>
      </c>
      <c r="H8740" s="120">
        <v>2019</v>
      </c>
      <c r="I8740" t="str">
        <f>IF(J8740="natural gas",VLOOKUP(D8740,'Cross-Page Data'!$I$4:$J$13,2,FALSE),IF(J8740="solar",VLOOKUP('Form 923'!D8740,'Cross-Page Data'!$I$14:$J$117,2,FALSE),J8740))</f>
        <v>wind</v>
      </c>
      <c r="J8740" t="str">
        <f>VLOOKUP(E8740,'Cross-Page Data'!$D$4:$F$48,3,FALSE)</f>
        <v>wind</v>
      </c>
      <c r="K8740" t="b">
        <f t="shared" si="136"/>
        <v>1</v>
      </c>
    </row>
    <row r="8741" spans="1:11">
      <c r="A8741" s="120">
        <v>57099</v>
      </c>
      <c r="B8741" s="121" t="s">
        <v>205</v>
      </c>
      <c r="C8741" s="121" t="s">
        <v>209</v>
      </c>
      <c r="D8741" s="121" t="s">
        <v>68</v>
      </c>
      <c r="E8741" s="121" t="s">
        <v>59</v>
      </c>
      <c r="F8741" s="122">
        <v>2151012</v>
      </c>
      <c r="G8741" s="122">
        <v>187872.68</v>
      </c>
      <c r="H8741" s="120">
        <v>2019</v>
      </c>
      <c r="I8741" t="str">
        <f>IF(J8741="natural gas",VLOOKUP(D8741,'Cross-Page Data'!$I$4:$J$13,2,FALSE),IF(J8741="solar",VLOOKUP('Form 923'!D8741,'Cross-Page Data'!$I$14:$J$117,2,FALSE),J8741))</f>
        <v>biomass</v>
      </c>
      <c r="J8741" t="str">
        <f>VLOOKUP(E8741,'Cross-Page Data'!$D$4:$F$48,3,FALSE)</f>
        <v>biomass</v>
      </c>
      <c r="K8741" t="b">
        <f t="shared" si="136"/>
        <v>0</v>
      </c>
    </row>
    <row r="8742" spans="1:11">
      <c r="A8742" s="120">
        <v>57099</v>
      </c>
      <c r="B8742" s="121" t="s">
        <v>205</v>
      </c>
      <c r="C8742" s="121" t="s">
        <v>209</v>
      </c>
      <c r="D8742" s="121" t="s">
        <v>68</v>
      </c>
      <c r="E8742" s="121" t="s">
        <v>70</v>
      </c>
      <c r="F8742" s="122">
        <v>0</v>
      </c>
      <c r="G8742" s="122">
        <v>0</v>
      </c>
      <c r="H8742" s="120">
        <v>2019</v>
      </c>
      <c r="I8742" t="str">
        <f>IF(J8742="natural gas",VLOOKUP(D8742,'Cross-Page Data'!$I$4:$J$13,2,FALSE),IF(J8742="solar",VLOOKUP('Form 923'!D8742,'Cross-Page Data'!$I$14:$J$117,2,FALSE),J8742))</f>
        <v>heavy or residual fuel oil</v>
      </c>
      <c r="J8742" t="str">
        <f>VLOOKUP(E8742,'Cross-Page Data'!$D$4:$F$48,3,FALSE)</f>
        <v>heavy or residual fuel oil</v>
      </c>
      <c r="K8742" t="b">
        <f t="shared" si="136"/>
        <v>0</v>
      </c>
    </row>
    <row r="8743" spans="1:11">
      <c r="A8743" s="120">
        <v>57099</v>
      </c>
      <c r="B8743" s="121" t="s">
        <v>205</v>
      </c>
      <c r="C8743" s="121" t="s">
        <v>209</v>
      </c>
      <c r="D8743" s="121" t="s">
        <v>68</v>
      </c>
      <c r="E8743" s="121" t="s">
        <v>38</v>
      </c>
      <c r="F8743" s="122">
        <v>45871</v>
      </c>
      <c r="G8743" s="122">
        <v>3994.528</v>
      </c>
      <c r="H8743" s="120">
        <v>2019</v>
      </c>
      <c r="I8743" t="str">
        <f>IF(J8743="natural gas",VLOOKUP(D8743,'Cross-Page Data'!$I$4:$J$13,2,FALSE),IF(J8743="solar",VLOOKUP('Form 923'!D8743,'Cross-Page Data'!$I$14:$J$117,2,FALSE),J8743))</f>
        <v>natural gas nonpeaker - preexisting retiring</v>
      </c>
      <c r="J8743" t="str">
        <f>VLOOKUP(E8743,'Cross-Page Data'!$D$4:$F$48,3,FALSE)</f>
        <v>natural gas</v>
      </c>
      <c r="K8743" t="b">
        <f t="shared" si="136"/>
        <v>0</v>
      </c>
    </row>
    <row r="8744" spans="1:11">
      <c r="A8744" s="120">
        <v>57099</v>
      </c>
      <c r="B8744" s="121" t="s">
        <v>205</v>
      </c>
      <c r="C8744" s="121" t="s">
        <v>209</v>
      </c>
      <c r="D8744" s="121" t="s">
        <v>68</v>
      </c>
      <c r="E8744" s="121" t="s">
        <v>152</v>
      </c>
      <c r="F8744" s="122">
        <v>0</v>
      </c>
      <c r="G8744" s="122">
        <v>0</v>
      </c>
      <c r="H8744" s="120">
        <v>2019</v>
      </c>
      <c r="I8744" t="str">
        <f>IF(J8744="natural gas",VLOOKUP(D8744,'Cross-Page Data'!$I$4:$J$13,2,FALSE),IF(J8744="solar",VLOOKUP('Form 923'!D8744,'Cross-Page Data'!$I$14:$J$117,2,FALSE),J8744))</f>
        <v>heavy or residual fuel oil</v>
      </c>
      <c r="J8744" t="str">
        <f>VLOOKUP(E8744,'Cross-Page Data'!$D$4:$F$48,3,FALSE)</f>
        <v>heavy or residual fuel oil</v>
      </c>
      <c r="K8744" t="b">
        <f t="shared" si="136"/>
        <v>0</v>
      </c>
    </row>
    <row r="8745" spans="1:11">
      <c r="A8745" s="120">
        <v>57099</v>
      </c>
      <c r="B8745" s="121" t="s">
        <v>205</v>
      </c>
      <c r="C8745" s="121" t="s">
        <v>209</v>
      </c>
      <c r="D8745" s="121" t="s">
        <v>68</v>
      </c>
      <c r="E8745" s="121" t="s">
        <v>176</v>
      </c>
      <c r="F8745" s="122">
        <v>1091272</v>
      </c>
      <c r="G8745" s="122">
        <v>95190.991</v>
      </c>
      <c r="H8745" s="120">
        <v>2019</v>
      </c>
      <c r="I8745" t="str">
        <f>IF(J8745="natural gas",VLOOKUP(D8745,'Cross-Page Data'!$I$4:$J$13,2,FALSE),IF(J8745="solar",VLOOKUP('Form 923'!D8745,'Cross-Page Data'!$I$14:$J$117,2,FALSE),J8745))</f>
        <v>biomass</v>
      </c>
      <c r="J8745" t="str">
        <f>VLOOKUP(E8745,'Cross-Page Data'!$D$4:$F$48,3,FALSE)</f>
        <v>biomass</v>
      </c>
      <c r="K8745" t="b">
        <f t="shared" si="136"/>
        <v>0</v>
      </c>
    </row>
    <row r="8746" spans="1:11">
      <c r="A8746" s="120">
        <v>57099</v>
      </c>
      <c r="B8746" s="121" t="s">
        <v>205</v>
      </c>
      <c r="C8746" s="121" t="s">
        <v>209</v>
      </c>
      <c r="D8746" s="121" t="s">
        <v>68</v>
      </c>
      <c r="E8746" s="121" t="s">
        <v>183</v>
      </c>
      <c r="F8746" s="122">
        <v>8396</v>
      </c>
      <c r="G8746" s="122">
        <v>729.799</v>
      </c>
      <c r="H8746" s="120">
        <v>2019</v>
      </c>
      <c r="I8746" t="str">
        <f>IF(J8746="natural gas",VLOOKUP(D8746,'Cross-Page Data'!$I$4:$J$13,2,FALSE),IF(J8746="solar",VLOOKUP('Form 923'!D8746,'Cross-Page Data'!$I$14:$J$117,2,FALSE),J8746))</f>
        <v>crude oil</v>
      </c>
      <c r="J8746" t="str">
        <f>VLOOKUP(E8746,'Cross-Page Data'!$D$4:$F$48,3,FALSE)</f>
        <v>crude oil</v>
      </c>
      <c r="K8746" t="b">
        <f t="shared" si="136"/>
        <v>0</v>
      </c>
    </row>
    <row r="8747" ht="25.5" spans="1:11">
      <c r="A8747" s="120">
        <v>57106</v>
      </c>
      <c r="B8747" s="121" t="s">
        <v>201</v>
      </c>
      <c r="C8747" s="121" t="s">
        <v>207</v>
      </c>
      <c r="D8747" s="121" t="s">
        <v>128</v>
      </c>
      <c r="E8747" s="121" t="s">
        <v>180</v>
      </c>
      <c r="F8747" s="122">
        <v>26880</v>
      </c>
      <c r="G8747" s="122">
        <v>3019.5</v>
      </c>
      <c r="H8747" s="120">
        <v>2019</v>
      </c>
      <c r="I8747" t="str">
        <f>IF(J8747="natural gas",VLOOKUP(D8747,'Cross-Page Data'!$I$4:$J$13,2,FALSE),IF(J8747="solar",VLOOKUP('Form 923'!D8747,'Cross-Page Data'!$I$14:$J$117,2,FALSE),J8747))</f>
        <v>wind</v>
      </c>
      <c r="J8747" t="str">
        <f>VLOOKUP(E8747,'Cross-Page Data'!$D$4:$F$48,3,FALSE)</f>
        <v>wind</v>
      </c>
      <c r="K8747" t="b">
        <f t="shared" si="136"/>
        <v>0</v>
      </c>
    </row>
    <row r="8748" spans="1:11">
      <c r="A8748" s="120">
        <v>57107</v>
      </c>
      <c r="B8748" s="121" t="s">
        <v>201</v>
      </c>
      <c r="C8748" s="121" t="s">
        <v>206</v>
      </c>
      <c r="D8748" s="121" t="s">
        <v>128</v>
      </c>
      <c r="E8748" s="121" t="s">
        <v>180</v>
      </c>
      <c r="F8748" s="122">
        <v>1782821</v>
      </c>
      <c r="G8748" s="122">
        <v>200272</v>
      </c>
      <c r="H8748" s="120">
        <v>2019</v>
      </c>
      <c r="I8748" t="str">
        <f>IF(J8748="natural gas",VLOOKUP(D8748,'Cross-Page Data'!$I$4:$J$13,2,FALSE),IF(J8748="solar",VLOOKUP('Form 923'!D8748,'Cross-Page Data'!$I$14:$J$117,2,FALSE),J8748))</f>
        <v>wind</v>
      </c>
      <c r="J8748" t="str">
        <f>VLOOKUP(E8748,'Cross-Page Data'!$D$4:$F$48,3,FALSE)</f>
        <v>wind</v>
      </c>
      <c r="K8748" t="b">
        <f t="shared" si="136"/>
        <v>1</v>
      </c>
    </row>
    <row r="8749" spans="1:11">
      <c r="A8749" s="120">
        <v>57108</v>
      </c>
      <c r="B8749" s="121" t="s">
        <v>201</v>
      </c>
      <c r="C8749" s="121" t="s">
        <v>206</v>
      </c>
      <c r="D8749" s="121" t="s">
        <v>128</v>
      </c>
      <c r="E8749" s="121" t="s">
        <v>180</v>
      </c>
      <c r="F8749" s="122">
        <v>3234630</v>
      </c>
      <c r="G8749" s="122">
        <v>363360</v>
      </c>
      <c r="H8749" s="120">
        <v>2019</v>
      </c>
      <c r="I8749" t="str">
        <f>IF(J8749="natural gas",VLOOKUP(D8749,'Cross-Page Data'!$I$4:$J$13,2,FALSE),IF(J8749="solar",VLOOKUP('Form 923'!D8749,'Cross-Page Data'!$I$14:$J$117,2,FALSE),J8749))</f>
        <v>wind</v>
      </c>
      <c r="J8749" t="str">
        <f>VLOOKUP(E8749,'Cross-Page Data'!$D$4:$F$48,3,FALSE)</f>
        <v>wind</v>
      </c>
      <c r="K8749" t="b">
        <f t="shared" si="136"/>
        <v>1</v>
      </c>
    </row>
    <row r="8750" spans="1:11">
      <c r="A8750" s="120">
        <v>57109</v>
      </c>
      <c r="B8750" s="121" t="s">
        <v>201</v>
      </c>
      <c r="C8750" s="121" t="s">
        <v>206</v>
      </c>
      <c r="D8750" s="121" t="s">
        <v>128</v>
      </c>
      <c r="E8750" s="121" t="s">
        <v>180</v>
      </c>
      <c r="F8750" s="122">
        <v>4231681</v>
      </c>
      <c r="G8750" s="122">
        <v>475363</v>
      </c>
      <c r="H8750" s="120">
        <v>2019</v>
      </c>
      <c r="I8750" t="str">
        <f>IF(J8750="natural gas",VLOOKUP(D8750,'Cross-Page Data'!$I$4:$J$13,2,FALSE),IF(J8750="solar",VLOOKUP('Form 923'!D8750,'Cross-Page Data'!$I$14:$J$117,2,FALSE),J8750))</f>
        <v>wind</v>
      </c>
      <c r="J8750" t="str">
        <f>VLOOKUP(E8750,'Cross-Page Data'!$D$4:$F$48,3,FALSE)</f>
        <v>wind</v>
      </c>
      <c r="K8750" t="b">
        <f t="shared" si="136"/>
        <v>1</v>
      </c>
    </row>
    <row r="8751" spans="1:11">
      <c r="A8751" s="120">
        <v>57110</v>
      </c>
      <c r="B8751" s="121" t="s">
        <v>201</v>
      </c>
      <c r="C8751" s="121" t="s">
        <v>206</v>
      </c>
      <c r="D8751" s="121" t="s">
        <v>128</v>
      </c>
      <c r="E8751" s="121" t="s">
        <v>180</v>
      </c>
      <c r="F8751" s="122">
        <v>2442246</v>
      </c>
      <c r="G8751" s="122">
        <v>274348</v>
      </c>
      <c r="H8751" s="120">
        <v>2019</v>
      </c>
      <c r="I8751" t="str">
        <f>IF(J8751="natural gas",VLOOKUP(D8751,'Cross-Page Data'!$I$4:$J$13,2,FALSE),IF(J8751="solar",VLOOKUP('Form 923'!D8751,'Cross-Page Data'!$I$14:$J$117,2,FALSE),J8751))</f>
        <v>wind</v>
      </c>
      <c r="J8751" t="str">
        <f>VLOOKUP(E8751,'Cross-Page Data'!$D$4:$F$48,3,FALSE)</f>
        <v>wind</v>
      </c>
      <c r="K8751" t="b">
        <f t="shared" si="136"/>
        <v>1</v>
      </c>
    </row>
    <row r="8752" spans="1:11">
      <c r="A8752" s="120">
        <v>57111</v>
      </c>
      <c r="B8752" s="121" t="s">
        <v>201</v>
      </c>
      <c r="C8752" s="121" t="s">
        <v>206</v>
      </c>
      <c r="D8752" s="121" t="s">
        <v>128</v>
      </c>
      <c r="E8752" s="121" t="s">
        <v>180</v>
      </c>
      <c r="F8752" s="122">
        <v>2687961</v>
      </c>
      <c r="G8752" s="122">
        <v>301950</v>
      </c>
      <c r="H8752" s="120">
        <v>2019</v>
      </c>
      <c r="I8752" t="str">
        <f>IF(J8752="natural gas",VLOOKUP(D8752,'Cross-Page Data'!$I$4:$J$13,2,FALSE),IF(J8752="solar",VLOOKUP('Form 923'!D8752,'Cross-Page Data'!$I$14:$J$117,2,FALSE),J8752))</f>
        <v>wind</v>
      </c>
      <c r="J8752" t="str">
        <f>VLOOKUP(E8752,'Cross-Page Data'!$D$4:$F$48,3,FALSE)</f>
        <v>wind</v>
      </c>
      <c r="K8752" t="b">
        <f t="shared" si="136"/>
        <v>1</v>
      </c>
    </row>
    <row r="8753" spans="1:11">
      <c r="A8753" s="120">
        <v>57112</v>
      </c>
      <c r="B8753" s="121" t="s">
        <v>201</v>
      </c>
      <c r="C8753" s="121" t="s">
        <v>206</v>
      </c>
      <c r="D8753" s="121" t="s">
        <v>128</v>
      </c>
      <c r="E8753" s="121" t="s">
        <v>180</v>
      </c>
      <c r="F8753" s="122">
        <v>2225890</v>
      </c>
      <c r="G8753" s="122">
        <v>250044</v>
      </c>
      <c r="H8753" s="120">
        <v>2019</v>
      </c>
      <c r="I8753" t="str">
        <f>IF(J8753="natural gas",VLOOKUP(D8753,'Cross-Page Data'!$I$4:$J$13,2,FALSE),IF(J8753="solar",VLOOKUP('Form 923'!D8753,'Cross-Page Data'!$I$14:$J$117,2,FALSE),J8753))</f>
        <v>wind</v>
      </c>
      <c r="J8753" t="str">
        <f>VLOOKUP(E8753,'Cross-Page Data'!$D$4:$F$48,3,FALSE)</f>
        <v>wind</v>
      </c>
      <c r="K8753" t="b">
        <f t="shared" si="136"/>
        <v>1</v>
      </c>
    </row>
    <row r="8754" spans="1:11">
      <c r="A8754" s="120">
        <v>57113</v>
      </c>
      <c r="B8754" s="121" t="s">
        <v>201</v>
      </c>
      <c r="C8754" s="121" t="s">
        <v>206</v>
      </c>
      <c r="D8754" s="121" t="s">
        <v>128</v>
      </c>
      <c r="E8754" s="121" t="s">
        <v>180</v>
      </c>
      <c r="F8754" s="122">
        <v>4433498</v>
      </c>
      <c r="G8754" s="122">
        <v>498034</v>
      </c>
      <c r="H8754" s="120">
        <v>2019</v>
      </c>
      <c r="I8754" t="str">
        <f>IF(J8754="natural gas",VLOOKUP(D8754,'Cross-Page Data'!$I$4:$J$13,2,FALSE),IF(J8754="solar",VLOOKUP('Form 923'!D8754,'Cross-Page Data'!$I$14:$J$117,2,FALSE),J8754))</f>
        <v>wind</v>
      </c>
      <c r="J8754" t="str">
        <f>VLOOKUP(E8754,'Cross-Page Data'!$D$4:$F$48,3,FALSE)</f>
        <v>wind</v>
      </c>
      <c r="K8754" t="b">
        <f t="shared" si="136"/>
        <v>1</v>
      </c>
    </row>
    <row r="8755" spans="1:11">
      <c r="A8755" s="120">
        <v>57115</v>
      </c>
      <c r="B8755" s="121" t="s">
        <v>201</v>
      </c>
      <c r="C8755" s="121" t="s">
        <v>206</v>
      </c>
      <c r="D8755" s="121" t="s">
        <v>128</v>
      </c>
      <c r="E8755" s="121" t="s">
        <v>180</v>
      </c>
      <c r="F8755" s="122">
        <v>2412985</v>
      </c>
      <c r="G8755" s="122">
        <v>271061</v>
      </c>
      <c r="H8755" s="120">
        <v>2019</v>
      </c>
      <c r="I8755" t="str">
        <f>IF(J8755="natural gas",VLOOKUP(D8755,'Cross-Page Data'!$I$4:$J$13,2,FALSE),IF(J8755="solar",VLOOKUP('Form 923'!D8755,'Cross-Page Data'!$I$14:$J$117,2,FALSE),J8755))</f>
        <v>wind</v>
      </c>
      <c r="J8755" t="str">
        <f>VLOOKUP(E8755,'Cross-Page Data'!$D$4:$F$48,3,FALSE)</f>
        <v>wind</v>
      </c>
      <c r="K8755" t="b">
        <f t="shared" si="136"/>
        <v>1</v>
      </c>
    </row>
    <row r="8756" spans="1:11">
      <c r="A8756" s="120">
        <v>57116</v>
      </c>
      <c r="B8756" s="121" t="s">
        <v>201</v>
      </c>
      <c r="C8756" s="121" t="s">
        <v>206</v>
      </c>
      <c r="D8756" s="121" t="s">
        <v>128</v>
      </c>
      <c r="E8756" s="121" t="s">
        <v>180</v>
      </c>
      <c r="F8756" s="122">
        <v>3298067</v>
      </c>
      <c r="G8756" s="122">
        <v>370486</v>
      </c>
      <c r="H8756" s="120">
        <v>2019</v>
      </c>
      <c r="I8756" t="str">
        <f>IF(J8756="natural gas",VLOOKUP(D8756,'Cross-Page Data'!$I$4:$J$13,2,FALSE),IF(J8756="solar",VLOOKUP('Form 923'!D8756,'Cross-Page Data'!$I$14:$J$117,2,FALSE),J8756))</f>
        <v>wind</v>
      </c>
      <c r="J8756" t="str">
        <f>VLOOKUP(E8756,'Cross-Page Data'!$D$4:$F$48,3,FALSE)</f>
        <v>wind</v>
      </c>
      <c r="K8756" t="b">
        <f t="shared" si="136"/>
        <v>1</v>
      </c>
    </row>
    <row r="8757" spans="1:11">
      <c r="A8757" s="120">
        <v>57118</v>
      </c>
      <c r="B8757" s="121" t="s">
        <v>201</v>
      </c>
      <c r="C8757" s="121" t="s">
        <v>206</v>
      </c>
      <c r="D8757" s="121" t="s">
        <v>128</v>
      </c>
      <c r="E8757" s="121" t="s">
        <v>180</v>
      </c>
      <c r="F8757" s="122">
        <v>331858</v>
      </c>
      <c r="G8757" s="122">
        <v>37279</v>
      </c>
      <c r="H8757" s="120">
        <v>2019</v>
      </c>
      <c r="I8757" t="str">
        <f>IF(J8757="natural gas",VLOOKUP(D8757,'Cross-Page Data'!$I$4:$J$13,2,FALSE),IF(J8757="solar",VLOOKUP('Form 923'!D8757,'Cross-Page Data'!$I$14:$J$117,2,FALSE),J8757))</f>
        <v>wind</v>
      </c>
      <c r="J8757" t="str">
        <f>VLOOKUP(E8757,'Cross-Page Data'!$D$4:$F$48,3,FALSE)</f>
        <v>wind</v>
      </c>
      <c r="K8757" t="b">
        <f t="shared" si="136"/>
        <v>1</v>
      </c>
    </row>
    <row r="8758" spans="1:11">
      <c r="A8758" s="120">
        <v>57119</v>
      </c>
      <c r="B8758" s="121" t="s">
        <v>205</v>
      </c>
      <c r="C8758" s="121" t="s">
        <v>208</v>
      </c>
      <c r="D8758" s="121" t="s">
        <v>68</v>
      </c>
      <c r="E8758" s="121" t="s">
        <v>35</v>
      </c>
      <c r="F8758" s="122">
        <v>377160</v>
      </c>
      <c r="G8758" s="122">
        <v>42690.121</v>
      </c>
      <c r="H8758" s="120">
        <v>2019</v>
      </c>
      <c r="I8758" t="str">
        <f>IF(J8758="natural gas",VLOOKUP(D8758,'Cross-Page Data'!$I$4:$J$13,2,FALSE),IF(J8758="solar",VLOOKUP('Form 923'!D8758,'Cross-Page Data'!$I$14:$J$117,2,FALSE),J8758))</f>
        <v>biomass</v>
      </c>
      <c r="J8758" t="str">
        <f>VLOOKUP(E8758,'Cross-Page Data'!$D$4:$F$48,3,FALSE)</f>
        <v>biomass</v>
      </c>
      <c r="K8758" t="b">
        <f t="shared" si="136"/>
        <v>0</v>
      </c>
    </row>
    <row r="8759" spans="1:11">
      <c r="A8759" s="120">
        <v>57119</v>
      </c>
      <c r="B8759" s="121" t="s">
        <v>205</v>
      </c>
      <c r="C8759" s="121" t="s">
        <v>208</v>
      </c>
      <c r="D8759" s="121" t="s">
        <v>68</v>
      </c>
      <c r="E8759" s="121" t="s">
        <v>38</v>
      </c>
      <c r="F8759" s="122">
        <v>63836</v>
      </c>
      <c r="G8759" s="122">
        <v>7291.687</v>
      </c>
      <c r="H8759" s="120">
        <v>2019</v>
      </c>
      <c r="I8759" t="str">
        <f>IF(J8759="natural gas",VLOOKUP(D8759,'Cross-Page Data'!$I$4:$J$13,2,FALSE),IF(J8759="solar",VLOOKUP('Form 923'!D8759,'Cross-Page Data'!$I$14:$J$117,2,FALSE),J8759))</f>
        <v>natural gas nonpeaker - preexisting retiring</v>
      </c>
      <c r="J8759" t="str">
        <f>VLOOKUP(E8759,'Cross-Page Data'!$D$4:$F$48,3,FALSE)</f>
        <v>natural gas</v>
      </c>
      <c r="K8759" t="b">
        <f t="shared" si="136"/>
        <v>0</v>
      </c>
    </row>
    <row r="8760" spans="1:11">
      <c r="A8760" s="120">
        <v>57119</v>
      </c>
      <c r="B8760" s="121" t="s">
        <v>205</v>
      </c>
      <c r="C8760" s="121" t="s">
        <v>208</v>
      </c>
      <c r="D8760" s="121" t="s">
        <v>68</v>
      </c>
      <c r="E8760" s="121" t="s">
        <v>176</v>
      </c>
      <c r="F8760" s="122">
        <v>267275</v>
      </c>
      <c r="G8760" s="122">
        <v>30975.192</v>
      </c>
      <c r="H8760" s="120">
        <v>2019</v>
      </c>
      <c r="I8760" t="str">
        <f>IF(J8760="natural gas",VLOOKUP(D8760,'Cross-Page Data'!$I$4:$J$13,2,FALSE),IF(J8760="solar",VLOOKUP('Form 923'!D8760,'Cross-Page Data'!$I$14:$J$117,2,FALSE),J8760))</f>
        <v>biomass</v>
      </c>
      <c r="J8760" t="str">
        <f>VLOOKUP(E8760,'Cross-Page Data'!$D$4:$F$48,3,FALSE)</f>
        <v>biomass</v>
      </c>
      <c r="K8760" t="b">
        <f t="shared" si="136"/>
        <v>0</v>
      </c>
    </row>
    <row r="8761" spans="1:11">
      <c r="A8761" s="120">
        <v>57120</v>
      </c>
      <c r="B8761" s="121" t="s">
        <v>201</v>
      </c>
      <c r="C8761" s="121" t="s">
        <v>206</v>
      </c>
      <c r="D8761" s="121" t="s">
        <v>128</v>
      </c>
      <c r="E8761" s="121" t="s">
        <v>180</v>
      </c>
      <c r="F8761" s="122">
        <v>1454426</v>
      </c>
      <c r="G8761" s="122">
        <v>163382</v>
      </c>
      <c r="H8761" s="120">
        <v>2019</v>
      </c>
      <c r="I8761" t="str">
        <f>IF(J8761="natural gas",VLOOKUP(D8761,'Cross-Page Data'!$I$4:$J$13,2,FALSE),IF(J8761="solar",VLOOKUP('Form 923'!D8761,'Cross-Page Data'!$I$14:$J$117,2,FALSE),J8761))</f>
        <v>wind</v>
      </c>
      <c r="J8761" t="str">
        <f>VLOOKUP(E8761,'Cross-Page Data'!$D$4:$F$48,3,FALSE)</f>
        <v>wind</v>
      </c>
      <c r="K8761" t="b">
        <f t="shared" si="136"/>
        <v>1</v>
      </c>
    </row>
    <row r="8762" spans="1:11">
      <c r="A8762" s="120">
        <v>57121</v>
      </c>
      <c r="B8762" s="121" t="s">
        <v>201</v>
      </c>
      <c r="C8762" s="121" t="s">
        <v>206</v>
      </c>
      <c r="D8762" s="121" t="s">
        <v>128</v>
      </c>
      <c r="E8762" s="121" t="s">
        <v>180</v>
      </c>
      <c r="F8762" s="122">
        <v>3149029</v>
      </c>
      <c r="G8762" s="122">
        <v>353744</v>
      </c>
      <c r="H8762" s="120">
        <v>2019</v>
      </c>
      <c r="I8762" t="str">
        <f>IF(J8762="natural gas",VLOOKUP(D8762,'Cross-Page Data'!$I$4:$J$13,2,FALSE),IF(J8762="solar",VLOOKUP('Form 923'!D8762,'Cross-Page Data'!$I$14:$J$117,2,FALSE),J8762))</f>
        <v>wind</v>
      </c>
      <c r="J8762" t="str">
        <f>VLOOKUP(E8762,'Cross-Page Data'!$D$4:$F$48,3,FALSE)</f>
        <v>wind</v>
      </c>
      <c r="K8762" t="b">
        <f t="shared" si="136"/>
        <v>1</v>
      </c>
    </row>
    <row r="8763" ht="25.5" spans="1:11">
      <c r="A8763" s="120">
        <v>57122</v>
      </c>
      <c r="B8763" s="121" t="s">
        <v>205</v>
      </c>
      <c r="C8763" s="121" t="s">
        <v>210</v>
      </c>
      <c r="D8763" s="121" t="s">
        <v>39</v>
      </c>
      <c r="E8763" s="121" t="s">
        <v>38</v>
      </c>
      <c r="F8763" s="122">
        <v>0</v>
      </c>
      <c r="G8763" s="122">
        <v>0</v>
      </c>
      <c r="H8763" s="120">
        <v>2019</v>
      </c>
      <c r="I8763" t="str">
        <f>IF(J8763="natural gas",VLOOKUP(D8763,'Cross-Page Data'!$I$4:$J$13,2,FALSE),IF(J8763="solar",VLOOKUP('Form 923'!D8763,'Cross-Page Data'!$I$14:$J$117,2,FALSE),J8763))</f>
        <v>natural gas nonpeaker - preexisting nonretiring</v>
      </c>
      <c r="J8763" t="str">
        <f>VLOOKUP(E8763,'Cross-Page Data'!$D$4:$F$48,3,FALSE)</f>
        <v>natural gas</v>
      </c>
      <c r="K8763" t="b">
        <f t="shared" si="136"/>
        <v>0</v>
      </c>
    </row>
    <row r="8764" ht="25.5" spans="1:11">
      <c r="A8764" s="120">
        <v>57122</v>
      </c>
      <c r="B8764" s="121" t="s">
        <v>205</v>
      </c>
      <c r="C8764" s="121" t="s">
        <v>210</v>
      </c>
      <c r="D8764" s="121" t="s">
        <v>61</v>
      </c>
      <c r="E8764" s="121" t="s">
        <v>38</v>
      </c>
      <c r="F8764" s="122">
        <v>530487</v>
      </c>
      <c r="G8764" s="122">
        <v>99505</v>
      </c>
      <c r="H8764" s="120">
        <v>2019</v>
      </c>
      <c r="I8764" t="str">
        <f>IF(J8764="natural gas",VLOOKUP(D8764,'Cross-Page Data'!$I$4:$J$13,2,FALSE),IF(J8764="solar",VLOOKUP('Form 923'!D8764,'Cross-Page Data'!$I$14:$J$117,2,FALSE),J8764))</f>
        <v>natural gas nonpeaker - preexisting nonretiring</v>
      </c>
      <c r="J8764" t="str">
        <f>VLOOKUP(E8764,'Cross-Page Data'!$D$4:$F$48,3,FALSE)</f>
        <v>natural gas</v>
      </c>
      <c r="K8764" t="b">
        <f t="shared" si="136"/>
        <v>0</v>
      </c>
    </row>
    <row r="8765" spans="1:11">
      <c r="A8765" s="120">
        <v>57123</v>
      </c>
      <c r="B8765" s="121" t="s">
        <v>201</v>
      </c>
      <c r="C8765" s="121" t="s">
        <v>206</v>
      </c>
      <c r="D8765" s="121" t="s">
        <v>79</v>
      </c>
      <c r="E8765" s="121" t="s">
        <v>90</v>
      </c>
      <c r="F8765" s="122">
        <v>569488</v>
      </c>
      <c r="G8765" s="122">
        <v>49470</v>
      </c>
      <c r="H8765" s="120">
        <v>2019</v>
      </c>
      <c r="I8765" t="str">
        <f>IF(J8765="natural gas",VLOOKUP(D8765,'Cross-Page Data'!$I$4:$J$13,2,FALSE),IF(J8765="solar",VLOOKUP('Form 923'!D8765,'Cross-Page Data'!$I$14:$J$117,2,FALSE),J8765))</f>
        <v>biomass</v>
      </c>
      <c r="J8765" t="str">
        <f>VLOOKUP(E8765,'Cross-Page Data'!$D$4:$F$48,3,FALSE)</f>
        <v>biomass</v>
      </c>
      <c r="K8765" t="b">
        <f t="shared" si="136"/>
        <v>1</v>
      </c>
    </row>
    <row r="8766" spans="1:11">
      <c r="A8766" s="120">
        <v>57124</v>
      </c>
      <c r="B8766" s="121" t="s">
        <v>201</v>
      </c>
      <c r="C8766" s="121" t="s">
        <v>206</v>
      </c>
      <c r="D8766" s="121" t="s">
        <v>128</v>
      </c>
      <c r="E8766" s="121" t="s">
        <v>180</v>
      </c>
      <c r="F8766" s="122">
        <v>548835</v>
      </c>
      <c r="G8766" s="122">
        <v>61653</v>
      </c>
      <c r="H8766" s="120">
        <v>2019</v>
      </c>
      <c r="I8766" t="str">
        <f>IF(J8766="natural gas",VLOOKUP(D8766,'Cross-Page Data'!$I$4:$J$13,2,FALSE),IF(J8766="solar",VLOOKUP('Form 923'!D8766,'Cross-Page Data'!$I$14:$J$117,2,FALSE),J8766))</f>
        <v>wind</v>
      </c>
      <c r="J8766" t="str">
        <f>VLOOKUP(E8766,'Cross-Page Data'!$D$4:$F$48,3,FALSE)</f>
        <v>wind</v>
      </c>
      <c r="K8766" t="b">
        <f t="shared" si="136"/>
        <v>1</v>
      </c>
    </row>
    <row r="8767" spans="1:11">
      <c r="A8767" s="120">
        <v>57125</v>
      </c>
      <c r="B8767" s="121" t="s">
        <v>201</v>
      </c>
      <c r="C8767" s="121" t="s">
        <v>206</v>
      </c>
      <c r="D8767" s="121" t="s">
        <v>128</v>
      </c>
      <c r="E8767" s="121" t="s">
        <v>180</v>
      </c>
      <c r="F8767" s="122">
        <v>581495</v>
      </c>
      <c r="G8767" s="122">
        <v>65322</v>
      </c>
      <c r="H8767" s="120">
        <v>2019</v>
      </c>
      <c r="I8767" t="str">
        <f>IF(J8767="natural gas",VLOOKUP(D8767,'Cross-Page Data'!$I$4:$J$13,2,FALSE),IF(J8767="solar",VLOOKUP('Form 923'!D8767,'Cross-Page Data'!$I$14:$J$117,2,FALSE),J8767))</f>
        <v>wind</v>
      </c>
      <c r="J8767" t="str">
        <f>VLOOKUP(E8767,'Cross-Page Data'!$D$4:$F$48,3,FALSE)</f>
        <v>wind</v>
      </c>
      <c r="K8767" t="b">
        <f t="shared" si="136"/>
        <v>1</v>
      </c>
    </row>
    <row r="8768" spans="1:11">
      <c r="A8768" s="120">
        <v>57126</v>
      </c>
      <c r="B8768" s="121" t="s">
        <v>201</v>
      </c>
      <c r="C8768" s="121" t="s">
        <v>206</v>
      </c>
      <c r="D8768" s="121" t="s">
        <v>128</v>
      </c>
      <c r="E8768" s="121" t="s">
        <v>180</v>
      </c>
      <c r="F8768" s="122">
        <v>559990</v>
      </c>
      <c r="G8768" s="122">
        <v>62906</v>
      </c>
      <c r="H8768" s="120">
        <v>2019</v>
      </c>
      <c r="I8768" t="str">
        <f>IF(J8768="natural gas",VLOOKUP(D8768,'Cross-Page Data'!$I$4:$J$13,2,FALSE),IF(J8768="solar",VLOOKUP('Form 923'!D8768,'Cross-Page Data'!$I$14:$J$117,2,FALSE),J8768))</f>
        <v>wind</v>
      </c>
      <c r="J8768" t="str">
        <f>VLOOKUP(E8768,'Cross-Page Data'!$D$4:$F$48,3,FALSE)</f>
        <v>wind</v>
      </c>
      <c r="K8768" t="b">
        <f t="shared" si="136"/>
        <v>1</v>
      </c>
    </row>
    <row r="8769" spans="1:11">
      <c r="A8769" s="120">
        <v>57128</v>
      </c>
      <c r="B8769" s="121" t="s">
        <v>201</v>
      </c>
      <c r="C8769" s="121" t="s">
        <v>206</v>
      </c>
      <c r="D8769" s="121" t="s">
        <v>79</v>
      </c>
      <c r="E8769" s="121" t="s">
        <v>90</v>
      </c>
      <c r="F8769" s="122">
        <v>251524</v>
      </c>
      <c r="G8769" s="122">
        <v>22520</v>
      </c>
      <c r="H8769" s="120">
        <v>2019</v>
      </c>
      <c r="I8769" t="str">
        <f>IF(J8769="natural gas",VLOOKUP(D8769,'Cross-Page Data'!$I$4:$J$13,2,FALSE),IF(J8769="solar",VLOOKUP('Form 923'!D8769,'Cross-Page Data'!$I$14:$J$117,2,FALSE),J8769))</f>
        <v>biomass</v>
      </c>
      <c r="J8769" t="str">
        <f>VLOOKUP(E8769,'Cross-Page Data'!$D$4:$F$48,3,FALSE)</f>
        <v>biomass</v>
      </c>
      <c r="K8769" t="b">
        <f t="shared" si="136"/>
        <v>1</v>
      </c>
    </row>
    <row r="8770" spans="1:11">
      <c r="A8770" s="120">
        <v>57130</v>
      </c>
      <c r="B8770" s="121" t="s">
        <v>201</v>
      </c>
      <c r="C8770" s="121" t="s">
        <v>206</v>
      </c>
      <c r="D8770" s="121" t="s">
        <v>128</v>
      </c>
      <c r="E8770" s="121" t="s">
        <v>180</v>
      </c>
      <c r="F8770" s="122">
        <v>105097</v>
      </c>
      <c r="G8770" s="122">
        <v>11806</v>
      </c>
      <c r="H8770" s="120">
        <v>2019</v>
      </c>
      <c r="I8770" t="str">
        <f>IF(J8770="natural gas",VLOOKUP(D8770,'Cross-Page Data'!$I$4:$J$13,2,FALSE),IF(J8770="solar",VLOOKUP('Form 923'!D8770,'Cross-Page Data'!$I$14:$J$117,2,FALSE),J8770))</f>
        <v>wind</v>
      </c>
      <c r="J8770" t="str">
        <f>VLOOKUP(E8770,'Cross-Page Data'!$D$4:$F$48,3,FALSE)</f>
        <v>wind</v>
      </c>
      <c r="K8770" t="b">
        <f t="shared" si="136"/>
        <v>1</v>
      </c>
    </row>
    <row r="8771" spans="1:11">
      <c r="A8771" s="120">
        <v>57131</v>
      </c>
      <c r="B8771" s="121" t="s">
        <v>201</v>
      </c>
      <c r="C8771" s="121" t="s">
        <v>206</v>
      </c>
      <c r="D8771" s="121" t="s">
        <v>128</v>
      </c>
      <c r="E8771" s="121" t="s">
        <v>180</v>
      </c>
      <c r="F8771" s="122">
        <v>1295134</v>
      </c>
      <c r="G8771" s="122">
        <v>145488</v>
      </c>
      <c r="H8771" s="120">
        <v>2019</v>
      </c>
      <c r="I8771" t="str">
        <f>IF(J8771="natural gas",VLOOKUP(D8771,'Cross-Page Data'!$I$4:$J$13,2,FALSE),IF(J8771="solar",VLOOKUP('Form 923'!D8771,'Cross-Page Data'!$I$14:$J$117,2,FALSE),J8771))</f>
        <v>wind</v>
      </c>
      <c r="J8771" t="str">
        <f>VLOOKUP(E8771,'Cross-Page Data'!$D$4:$F$48,3,FALSE)</f>
        <v>wind</v>
      </c>
      <c r="K8771" t="b">
        <f t="shared" si="136"/>
        <v>1</v>
      </c>
    </row>
    <row r="8772" spans="1:11">
      <c r="A8772" s="120">
        <v>57133</v>
      </c>
      <c r="B8772" s="121" t="s">
        <v>201</v>
      </c>
      <c r="C8772" s="121" t="s">
        <v>206</v>
      </c>
      <c r="D8772" s="121" t="s">
        <v>79</v>
      </c>
      <c r="E8772" s="121" t="s">
        <v>90</v>
      </c>
      <c r="F8772" s="122">
        <v>292008</v>
      </c>
      <c r="G8772" s="122">
        <v>26775</v>
      </c>
      <c r="H8772" s="120">
        <v>2019</v>
      </c>
      <c r="I8772" t="str">
        <f>IF(J8772="natural gas",VLOOKUP(D8772,'Cross-Page Data'!$I$4:$J$13,2,FALSE),IF(J8772="solar",VLOOKUP('Form 923'!D8772,'Cross-Page Data'!$I$14:$J$117,2,FALSE),J8772))</f>
        <v>biomass</v>
      </c>
      <c r="J8772" t="str">
        <f>VLOOKUP(E8772,'Cross-Page Data'!$D$4:$F$48,3,FALSE)</f>
        <v>biomass</v>
      </c>
      <c r="K8772" t="b">
        <f t="shared" si="136"/>
        <v>1</v>
      </c>
    </row>
    <row r="8773" spans="1:11">
      <c r="A8773" s="120">
        <v>57134</v>
      </c>
      <c r="B8773" s="121" t="s">
        <v>201</v>
      </c>
      <c r="C8773" s="121" t="s">
        <v>206</v>
      </c>
      <c r="D8773" s="121" t="s">
        <v>84</v>
      </c>
      <c r="E8773" s="121" t="s">
        <v>178</v>
      </c>
      <c r="F8773" s="122">
        <v>161161</v>
      </c>
      <c r="G8773" s="122">
        <v>18104</v>
      </c>
      <c r="H8773" s="120">
        <v>2019</v>
      </c>
      <c r="I8773" t="str">
        <f>IF(J8773="natural gas",VLOOKUP(D8773,'Cross-Page Data'!$I$4:$J$13,2,FALSE),IF(J8773="solar",VLOOKUP('Form 923'!D8773,'Cross-Page Data'!$I$14:$J$117,2,FALSE),J8773))</f>
        <v>other</v>
      </c>
      <c r="J8773" t="str">
        <f>VLOOKUP(E8773,'Cross-Page Data'!$D$4:$F$48,3,FALSE)</f>
        <v>other</v>
      </c>
      <c r="K8773" t="b">
        <f t="shared" si="136"/>
        <v>1</v>
      </c>
    </row>
    <row r="8774" spans="1:11">
      <c r="A8774" s="120">
        <v>57135</v>
      </c>
      <c r="B8774" s="121" t="s">
        <v>201</v>
      </c>
      <c r="C8774" s="121" t="s">
        <v>206</v>
      </c>
      <c r="D8774" s="121" t="s">
        <v>128</v>
      </c>
      <c r="E8774" s="121" t="s">
        <v>180</v>
      </c>
      <c r="F8774" s="122">
        <v>4693746</v>
      </c>
      <c r="G8774" s="122">
        <v>527269</v>
      </c>
      <c r="H8774" s="120">
        <v>2019</v>
      </c>
      <c r="I8774" t="str">
        <f>IF(J8774="natural gas",VLOOKUP(D8774,'Cross-Page Data'!$I$4:$J$13,2,FALSE),IF(J8774="solar",VLOOKUP('Form 923'!D8774,'Cross-Page Data'!$I$14:$J$117,2,FALSE),J8774))</f>
        <v>wind</v>
      </c>
      <c r="J8774" t="str">
        <f>VLOOKUP(E8774,'Cross-Page Data'!$D$4:$F$48,3,FALSE)</f>
        <v>wind</v>
      </c>
      <c r="K8774" t="b">
        <f t="shared" si="136"/>
        <v>1</v>
      </c>
    </row>
    <row r="8775" spans="1:11">
      <c r="A8775" s="120">
        <v>57136</v>
      </c>
      <c r="B8775" s="121" t="s">
        <v>201</v>
      </c>
      <c r="C8775" s="121" t="s">
        <v>206</v>
      </c>
      <c r="D8775" s="121" t="s">
        <v>128</v>
      </c>
      <c r="E8775" s="121" t="s">
        <v>180</v>
      </c>
      <c r="F8775" s="122">
        <v>267984</v>
      </c>
      <c r="G8775" s="122">
        <v>30104</v>
      </c>
      <c r="H8775" s="120">
        <v>2019</v>
      </c>
      <c r="I8775" t="str">
        <f>IF(J8775="natural gas",VLOOKUP(D8775,'Cross-Page Data'!$I$4:$J$13,2,FALSE),IF(J8775="solar",VLOOKUP('Form 923'!D8775,'Cross-Page Data'!$I$14:$J$117,2,FALSE),J8775))</f>
        <v>wind</v>
      </c>
      <c r="J8775" t="str">
        <f>VLOOKUP(E8775,'Cross-Page Data'!$D$4:$F$48,3,FALSE)</f>
        <v>wind</v>
      </c>
      <c r="K8775" t="b">
        <f t="shared" ref="K8775:K8838" si="137">IF(AND($N$6=FALSE,OR(C8775="Commercial NAICS Cogen",C8775="Industrial NAICS Cogen",C8775="NAICS-22 Cogen")),FALSE,IF(AND($N$7=FALSE,OR(C8775="Commercial NAICS Cogen",C8775="Commercial NAICS Non-Cogen",C8775="industrial NAICS Cogen",C8775="industrial NAICS non-cogen")),FALSE,TRUE))</f>
        <v>1</v>
      </c>
    </row>
    <row r="8776" spans="1:11">
      <c r="A8776" s="120">
        <v>57137</v>
      </c>
      <c r="B8776" s="121" t="s">
        <v>201</v>
      </c>
      <c r="C8776" s="121" t="s">
        <v>206</v>
      </c>
      <c r="D8776" s="121" t="s">
        <v>128</v>
      </c>
      <c r="E8776" s="121" t="s">
        <v>180</v>
      </c>
      <c r="F8776" s="122">
        <v>1184161</v>
      </c>
      <c r="G8776" s="122">
        <v>133022</v>
      </c>
      <c r="H8776" s="120">
        <v>2019</v>
      </c>
      <c r="I8776" t="str">
        <f>IF(J8776="natural gas",VLOOKUP(D8776,'Cross-Page Data'!$I$4:$J$13,2,FALSE),IF(J8776="solar",VLOOKUP('Form 923'!D8776,'Cross-Page Data'!$I$14:$J$117,2,FALSE),J8776))</f>
        <v>wind</v>
      </c>
      <c r="J8776" t="str">
        <f>VLOOKUP(E8776,'Cross-Page Data'!$D$4:$F$48,3,FALSE)</f>
        <v>wind</v>
      </c>
      <c r="K8776" t="b">
        <f t="shared" si="137"/>
        <v>1</v>
      </c>
    </row>
    <row r="8777" spans="1:11">
      <c r="A8777" s="120">
        <v>57138</v>
      </c>
      <c r="B8777" s="121" t="s">
        <v>205</v>
      </c>
      <c r="C8777" s="121" t="s">
        <v>208</v>
      </c>
      <c r="D8777" s="121" t="s">
        <v>68</v>
      </c>
      <c r="E8777" s="121" t="s">
        <v>70</v>
      </c>
      <c r="F8777" s="122">
        <v>16707</v>
      </c>
      <c r="G8777" s="122">
        <v>1096.447</v>
      </c>
      <c r="H8777" s="120">
        <v>2019</v>
      </c>
      <c r="I8777" t="str">
        <f>IF(J8777="natural gas",VLOOKUP(D8777,'Cross-Page Data'!$I$4:$J$13,2,FALSE),IF(J8777="solar",VLOOKUP('Form 923'!D8777,'Cross-Page Data'!$I$14:$J$117,2,FALSE),J8777))</f>
        <v>heavy or residual fuel oil</v>
      </c>
      <c r="J8777" t="str">
        <f>VLOOKUP(E8777,'Cross-Page Data'!$D$4:$F$48,3,FALSE)</f>
        <v>heavy or residual fuel oil</v>
      </c>
      <c r="K8777" t="b">
        <f t="shared" si="137"/>
        <v>0</v>
      </c>
    </row>
    <row r="8778" spans="1:11">
      <c r="A8778" s="120">
        <v>57138</v>
      </c>
      <c r="B8778" s="121" t="s">
        <v>205</v>
      </c>
      <c r="C8778" s="121" t="s">
        <v>208</v>
      </c>
      <c r="D8778" s="121" t="s">
        <v>68</v>
      </c>
      <c r="E8778" s="121" t="s">
        <v>166</v>
      </c>
      <c r="F8778" s="122">
        <v>83918</v>
      </c>
      <c r="G8778" s="122">
        <v>5427.231</v>
      </c>
      <c r="H8778" s="120">
        <v>2019</v>
      </c>
      <c r="I8778" t="str">
        <f>IF(J8778="natural gas",VLOOKUP(D8778,'Cross-Page Data'!$I$4:$J$13,2,FALSE),IF(J8778="solar",VLOOKUP('Form 923'!D8778,'Cross-Page Data'!$I$14:$J$117,2,FALSE),J8778))</f>
        <v>other</v>
      </c>
      <c r="J8778" t="str">
        <f>VLOOKUP(E8778,'Cross-Page Data'!$D$4:$F$48,3,FALSE)</f>
        <v>other</v>
      </c>
      <c r="K8778" t="b">
        <f t="shared" si="137"/>
        <v>0</v>
      </c>
    </row>
    <row r="8779" spans="1:11">
      <c r="A8779" s="120">
        <v>57138</v>
      </c>
      <c r="B8779" s="121" t="s">
        <v>205</v>
      </c>
      <c r="C8779" s="121" t="s">
        <v>208</v>
      </c>
      <c r="D8779" s="121" t="s">
        <v>68</v>
      </c>
      <c r="E8779" s="121" t="s">
        <v>176</v>
      </c>
      <c r="F8779" s="122">
        <v>1022376</v>
      </c>
      <c r="G8779" s="122">
        <v>66279.322</v>
      </c>
      <c r="H8779" s="120">
        <v>2019</v>
      </c>
      <c r="I8779" t="str">
        <f>IF(J8779="natural gas",VLOOKUP(D8779,'Cross-Page Data'!$I$4:$J$13,2,FALSE),IF(J8779="solar",VLOOKUP('Form 923'!D8779,'Cross-Page Data'!$I$14:$J$117,2,FALSE),J8779))</f>
        <v>biomass</v>
      </c>
      <c r="J8779" t="str">
        <f>VLOOKUP(E8779,'Cross-Page Data'!$D$4:$F$48,3,FALSE)</f>
        <v>biomass</v>
      </c>
      <c r="K8779" t="b">
        <f t="shared" si="137"/>
        <v>0</v>
      </c>
    </row>
    <row r="8780" spans="1:11">
      <c r="A8780" s="120">
        <v>57139</v>
      </c>
      <c r="B8780" s="121" t="s">
        <v>201</v>
      </c>
      <c r="C8780" s="121" t="s">
        <v>206</v>
      </c>
      <c r="D8780" s="121" t="s">
        <v>128</v>
      </c>
      <c r="E8780" s="121" t="s">
        <v>180</v>
      </c>
      <c r="F8780" s="122">
        <v>1036584</v>
      </c>
      <c r="G8780" s="122">
        <v>116444</v>
      </c>
      <c r="H8780" s="120">
        <v>2019</v>
      </c>
      <c r="I8780" t="str">
        <f>IF(J8780="natural gas",VLOOKUP(D8780,'Cross-Page Data'!$I$4:$J$13,2,FALSE),IF(J8780="solar",VLOOKUP('Form 923'!D8780,'Cross-Page Data'!$I$14:$J$117,2,FALSE),J8780))</f>
        <v>wind</v>
      </c>
      <c r="J8780" t="str">
        <f>VLOOKUP(E8780,'Cross-Page Data'!$D$4:$F$48,3,FALSE)</f>
        <v>wind</v>
      </c>
      <c r="K8780" t="b">
        <f t="shared" si="137"/>
        <v>1</v>
      </c>
    </row>
    <row r="8781" ht="25.5" spans="1:11">
      <c r="A8781" s="120">
        <v>57141</v>
      </c>
      <c r="B8781" s="121" t="s">
        <v>201</v>
      </c>
      <c r="C8781" s="121" t="s">
        <v>207</v>
      </c>
      <c r="D8781" s="121" t="s">
        <v>101</v>
      </c>
      <c r="E8781" s="121" t="s">
        <v>92</v>
      </c>
      <c r="F8781" s="122">
        <v>26768</v>
      </c>
      <c r="G8781" s="122">
        <v>3007</v>
      </c>
      <c r="H8781" s="120">
        <v>2019</v>
      </c>
      <c r="I8781" t="str">
        <f>IF(J8781="natural gas",VLOOKUP(D8781,'Cross-Page Data'!$I$4:$J$13,2,FALSE),IF(J8781="solar",VLOOKUP('Form 923'!D8781,'Cross-Page Data'!$I$14:$J$117,2,FALSE),J8781))</f>
        <v>solar pv</v>
      </c>
      <c r="J8781" t="str">
        <f>VLOOKUP(E8781,'Cross-Page Data'!$D$4:$F$48,3,FALSE)</f>
        <v>solar</v>
      </c>
      <c r="K8781" t="b">
        <f t="shared" si="137"/>
        <v>0</v>
      </c>
    </row>
    <row r="8782" spans="1:11">
      <c r="A8782" s="120">
        <v>57151</v>
      </c>
      <c r="B8782" s="121" t="s">
        <v>201</v>
      </c>
      <c r="C8782" s="121" t="s">
        <v>206</v>
      </c>
      <c r="D8782" s="121" t="s">
        <v>128</v>
      </c>
      <c r="E8782" s="121" t="s">
        <v>180</v>
      </c>
      <c r="F8782" s="122">
        <v>2054092</v>
      </c>
      <c r="G8782" s="122">
        <v>230745</v>
      </c>
      <c r="H8782" s="120">
        <v>2019</v>
      </c>
      <c r="I8782" t="str">
        <f>IF(J8782="natural gas",VLOOKUP(D8782,'Cross-Page Data'!$I$4:$J$13,2,FALSE),IF(J8782="solar",VLOOKUP('Form 923'!D8782,'Cross-Page Data'!$I$14:$J$117,2,FALSE),J8782))</f>
        <v>wind</v>
      </c>
      <c r="J8782" t="str">
        <f>VLOOKUP(E8782,'Cross-Page Data'!$D$4:$F$48,3,FALSE)</f>
        <v>wind</v>
      </c>
      <c r="K8782" t="b">
        <f t="shared" si="137"/>
        <v>1</v>
      </c>
    </row>
    <row r="8783" spans="1:11">
      <c r="A8783" s="120">
        <v>57152</v>
      </c>
      <c r="B8783" s="121" t="s">
        <v>201</v>
      </c>
      <c r="C8783" s="121" t="s">
        <v>206</v>
      </c>
      <c r="D8783" s="121" t="s">
        <v>128</v>
      </c>
      <c r="E8783" s="121" t="s">
        <v>180</v>
      </c>
      <c r="F8783" s="122">
        <v>2113396</v>
      </c>
      <c r="G8783" s="122">
        <v>237407</v>
      </c>
      <c r="H8783" s="120">
        <v>2019</v>
      </c>
      <c r="I8783" t="str">
        <f>IF(J8783="natural gas",VLOOKUP(D8783,'Cross-Page Data'!$I$4:$J$13,2,FALSE),IF(J8783="solar",VLOOKUP('Form 923'!D8783,'Cross-Page Data'!$I$14:$J$117,2,FALSE),J8783))</f>
        <v>wind</v>
      </c>
      <c r="J8783" t="str">
        <f>VLOOKUP(E8783,'Cross-Page Data'!$D$4:$F$48,3,FALSE)</f>
        <v>wind</v>
      </c>
      <c r="K8783" t="b">
        <f t="shared" si="137"/>
        <v>1</v>
      </c>
    </row>
    <row r="8784" spans="1:11">
      <c r="A8784" s="120">
        <v>57153</v>
      </c>
      <c r="B8784" s="121" t="s">
        <v>201</v>
      </c>
      <c r="C8784" s="121" t="s">
        <v>206</v>
      </c>
      <c r="D8784" s="121" t="s">
        <v>128</v>
      </c>
      <c r="E8784" s="121" t="s">
        <v>180</v>
      </c>
      <c r="F8784" s="122">
        <v>3543031</v>
      </c>
      <c r="G8784" s="122">
        <v>398004</v>
      </c>
      <c r="H8784" s="120">
        <v>2019</v>
      </c>
      <c r="I8784" t="str">
        <f>IF(J8784="natural gas",VLOOKUP(D8784,'Cross-Page Data'!$I$4:$J$13,2,FALSE),IF(J8784="solar",VLOOKUP('Form 923'!D8784,'Cross-Page Data'!$I$14:$J$117,2,FALSE),J8784))</f>
        <v>wind</v>
      </c>
      <c r="J8784" t="str">
        <f>VLOOKUP(E8784,'Cross-Page Data'!$D$4:$F$48,3,FALSE)</f>
        <v>wind</v>
      </c>
      <c r="K8784" t="b">
        <f t="shared" si="137"/>
        <v>1</v>
      </c>
    </row>
    <row r="8785" spans="1:11">
      <c r="A8785" s="120">
        <v>57156</v>
      </c>
      <c r="B8785" s="121" t="s">
        <v>201</v>
      </c>
      <c r="C8785" s="121" t="s">
        <v>206</v>
      </c>
      <c r="D8785" s="121" t="s">
        <v>128</v>
      </c>
      <c r="E8785" s="121" t="s">
        <v>180</v>
      </c>
      <c r="F8785" s="122">
        <v>2242707</v>
      </c>
      <c r="G8785" s="122">
        <v>251933</v>
      </c>
      <c r="H8785" s="120">
        <v>2019</v>
      </c>
      <c r="I8785" t="str">
        <f>IF(J8785="natural gas",VLOOKUP(D8785,'Cross-Page Data'!$I$4:$J$13,2,FALSE),IF(J8785="solar",VLOOKUP('Form 923'!D8785,'Cross-Page Data'!$I$14:$J$117,2,FALSE),J8785))</f>
        <v>wind</v>
      </c>
      <c r="J8785" t="str">
        <f>VLOOKUP(E8785,'Cross-Page Data'!$D$4:$F$48,3,FALSE)</f>
        <v>wind</v>
      </c>
      <c r="K8785" t="b">
        <f t="shared" si="137"/>
        <v>1</v>
      </c>
    </row>
    <row r="8786" spans="1:11">
      <c r="A8786" s="120">
        <v>57159</v>
      </c>
      <c r="B8786" s="121" t="s">
        <v>201</v>
      </c>
      <c r="C8786" s="121" t="s">
        <v>206</v>
      </c>
      <c r="D8786" s="121" t="s">
        <v>128</v>
      </c>
      <c r="E8786" s="121" t="s">
        <v>180</v>
      </c>
      <c r="F8786" s="122">
        <v>5446912</v>
      </c>
      <c r="G8786" s="122">
        <v>611875</v>
      </c>
      <c r="H8786" s="120">
        <v>2019</v>
      </c>
      <c r="I8786" t="str">
        <f>IF(J8786="natural gas",VLOOKUP(D8786,'Cross-Page Data'!$I$4:$J$13,2,FALSE),IF(J8786="solar",VLOOKUP('Form 923'!D8786,'Cross-Page Data'!$I$14:$J$117,2,FALSE),J8786))</f>
        <v>wind</v>
      </c>
      <c r="J8786" t="str">
        <f>VLOOKUP(E8786,'Cross-Page Data'!$D$4:$F$48,3,FALSE)</f>
        <v>wind</v>
      </c>
      <c r="K8786" t="b">
        <f t="shared" si="137"/>
        <v>1</v>
      </c>
    </row>
    <row r="8787" spans="1:11">
      <c r="A8787" s="120">
        <v>57160</v>
      </c>
      <c r="B8787" s="121" t="s">
        <v>201</v>
      </c>
      <c r="C8787" s="121" t="s">
        <v>206</v>
      </c>
      <c r="D8787" s="121" t="s">
        <v>116</v>
      </c>
      <c r="E8787" s="121" t="s">
        <v>170</v>
      </c>
      <c r="F8787" s="122">
        <v>140003</v>
      </c>
      <c r="G8787" s="122">
        <v>15727</v>
      </c>
      <c r="H8787" s="120">
        <v>2019</v>
      </c>
      <c r="I8787" t="str">
        <f>IF(J8787="natural gas",VLOOKUP(D8787,'Cross-Page Data'!$I$4:$J$13,2,FALSE),IF(J8787="solar",VLOOKUP('Form 923'!D8787,'Cross-Page Data'!$I$14:$J$117,2,FALSE),J8787))</f>
        <v>hydro</v>
      </c>
      <c r="J8787" t="str">
        <f>VLOOKUP(E8787,'Cross-Page Data'!$D$4:$F$48,3,FALSE)</f>
        <v>hydro</v>
      </c>
      <c r="K8787" t="b">
        <f t="shared" si="137"/>
        <v>1</v>
      </c>
    </row>
    <row r="8788" spans="1:11">
      <c r="A8788" s="120">
        <v>57161</v>
      </c>
      <c r="B8788" s="121" t="s">
        <v>201</v>
      </c>
      <c r="C8788" s="121" t="s">
        <v>206</v>
      </c>
      <c r="D8788" s="121" t="s">
        <v>116</v>
      </c>
      <c r="E8788" s="121" t="s">
        <v>170</v>
      </c>
      <c r="F8788" s="122">
        <v>134216</v>
      </c>
      <c r="G8788" s="122">
        <v>15077</v>
      </c>
      <c r="H8788" s="120">
        <v>2019</v>
      </c>
      <c r="I8788" t="str">
        <f>IF(J8788="natural gas",VLOOKUP(D8788,'Cross-Page Data'!$I$4:$J$13,2,FALSE),IF(J8788="solar",VLOOKUP('Form 923'!D8788,'Cross-Page Data'!$I$14:$J$117,2,FALSE),J8788))</f>
        <v>hydro</v>
      </c>
      <c r="J8788" t="str">
        <f>VLOOKUP(E8788,'Cross-Page Data'!$D$4:$F$48,3,FALSE)</f>
        <v>hydro</v>
      </c>
      <c r="K8788" t="b">
        <f t="shared" si="137"/>
        <v>1</v>
      </c>
    </row>
    <row r="8789" spans="1:11">
      <c r="A8789" s="120">
        <v>57162</v>
      </c>
      <c r="B8789" s="121" t="s">
        <v>201</v>
      </c>
      <c r="C8789" s="121" t="s">
        <v>206</v>
      </c>
      <c r="D8789" s="121" t="s">
        <v>116</v>
      </c>
      <c r="E8789" s="121" t="s">
        <v>170</v>
      </c>
      <c r="F8789" s="122">
        <v>168649</v>
      </c>
      <c r="G8789" s="122">
        <v>18945</v>
      </c>
      <c r="H8789" s="120">
        <v>2019</v>
      </c>
      <c r="I8789" t="str">
        <f>IF(J8789="natural gas",VLOOKUP(D8789,'Cross-Page Data'!$I$4:$J$13,2,FALSE),IF(J8789="solar",VLOOKUP('Form 923'!D8789,'Cross-Page Data'!$I$14:$J$117,2,FALSE),J8789))</f>
        <v>hydro</v>
      </c>
      <c r="J8789" t="str">
        <f>VLOOKUP(E8789,'Cross-Page Data'!$D$4:$F$48,3,FALSE)</f>
        <v>hydro</v>
      </c>
      <c r="K8789" t="b">
        <f t="shared" si="137"/>
        <v>1</v>
      </c>
    </row>
    <row r="8790" ht="25.5" spans="1:11">
      <c r="A8790" s="120">
        <v>57163</v>
      </c>
      <c r="B8790" s="121" t="s">
        <v>201</v>
      </c>
      <c r="C8790" s="121" t="s">
        <v>207</v>
      </c>
      <c r="D8790" s="121" t="s">
        <v>73</v>
      </c>
      <c r="E8790" s="121" t="s">
        <v>90</v>
      </c>
      <c r="F8790" s="122">
        <v>484682</v>
      </c>
      <c r="G8790" s="122">
        <v>36861</v>
      </c>
      <c r="H8790" s="120">
        <v>2019</v>
      </c>
      <c r="I8790" t="str">
        <f>IF(J8790="natural gas",VLOOKUP(D8790,'Cross-Page Data'!$I$4:$J$13,2,FALSE),IF(J8790="solar",VLOOKUP('Form 923'!D8790,'Cross-Page Data'!$I$14:$J$117,2,FALSE),J8790))</f>
        <v>biomass</v>
      </c>
      <c r="J8790" t="str">
        <f>VLOOKUP(E8790,'Cross-Page Data'!$D$4:$F$48,3,FALSE)</f>
        <v>biomass</v>
      </c>
      <c r="K8790" t="b">
        <f t="shared" si="137"/>
        <v>0</v>
      </c>
    </row>
    <row r="8791" ht="25.5" spans="1:11">
      <c r="A8791" s="120">
        <v>57163</v>
      </c>
      <c r="B8791" s="121" t="s">
        <v>201</v>
      </c>
      <c r="C8791" s="121" t="s">
        <v>207</v>
      </c>
      <c r="D8791" s="121" t="s">
        <v>73</v>
      </c>
      <c r="E8791" s="121" t="s">
        <v>38</v>
      </c>
      <c r="F8791" s="122">
        <v>0</v>
      </c>
      <c r="G8791" s="122">
        <v>0</v>
      </c>
      <c r="H8791" s="120">
        <v>2019</v>
      </c>
      <c r="I8791" t="str">
        <f>IF(J8791="natural gas",VLOOKUP(D8791,'Cross-Page Data'!$I$4:$J$13,2,FALSE),IF(J8791="solar",VLOOKUP('Form 923'!D8791,'Cross-Page Data'!$I$14:$J$117,2,FALSE),J8791))</f>
        <v>natural gas peaker</v>
      </c>
      <c r="J8791" t="str">
        <f>VLOOKUP(E8791,'Cross-Page Data'!$D$4:$F$48,3,FALSE)</f>
        <v>natural gas</v>
      </c>
      <c r="K8791" t="b">
        <f t="shared" si="137"/>
        <v>0</v>
      </c>
    </row>
    <row r="8792" spans="1:11">
      <c r="A8792" s="120">
        <v>57165</v>
      </c>
      <c r="B8792" s="121" t="s">
        <v>201</v>
      </c>
      <c r="C8792" s="121" t="s">
        <v>206</v>
      </c>
      <c r="D8792" s="121" t="s">
        <v>79</v>
      </c>
      <c r="E8792" s="121" t="s">
        <v>90</v>
      </c>
      <c r="F8792" s="122">
        <v>298753</v>
      </c>
      <c r="G8792" s="122">
        <v>26148</v>
      </c>
      <c r="H8792" s="120">
        <v>2019</v>
      </c>
      <c r="I8792" t="str">
        <f>IF(J8792="natural gas",VLOOKUP(D8792,'Cross-Page Data'!$I$4:$J$13,2,FALSE),IF(J8792="solar",VLOOKUP('Form 923'!D8792,'Cross-Page Data'!$I$14:$J$117,2,FALSE),J8792))</f>
        <v>biomass</v>
      </c>
      <c r="J8792" t="str">
        <f>VLOOKUP(E8792,'Cross-Page Data'!$D$4:$F$48,3,FALSE)</f>
        <v>biomass</v>
      </c>
      <c r="K8792" t="b">
        <f t="shared" si="137"/>
        <v>1</v>
      </c>
    </row>
    <row r="8793" spans="1:11">
      <c r="A8793" s="120">
        <v>57166</v>
      </c>
      <c r="B8793" s="121" t="s">
        <v>201</v>
      </c>
      <c r="C8793" s="121" t="s">
        <v>206</v>
      </c>
      <c r="D8793" s="121" t="s">
        <v>79</v>
      </c>
      <c r="E8793" s="121" t="s">
        <v>90</v>
      </c>
      <c r="F8793" s="122">
        <v>257543</v>
      </c>
      <c r="G8793" s="122">
        <v>23493</v>
      </c>
      <c r="H8793" s="120">
        <v>2019</v>
      </c>
      <c r="I8793" t="str">
        <f>IF(J8793="natural gas",VLOOKUP(D8793,'Cross-Page Data'!$I$4:$J$13,2,FALSE),IF(J8793="solar",VLOOKUP('Form 923'!D8793,'Cross-Page Data'!$I$14:$J$117,2,FALSE),J8793))</f>
        <v>biomass</v>
      </c>
      <c r="J8793" t="str">
        <f>VLOOKUP(E8793,'Cross-Page Data'!$D$4:$F$48,3,FALSE)</f>
        <v>biomass</v>
      </c>
      <c r="K8793" t="b">
        <f t="shared" si="137"/>
        <v>1</v>
      </c>
    </row>
    <row r="8794" spans="1:11">
      <c r="A8794" s="120">
        <v>57167</v>
      </c>
      <c r="B8794" s="121" t="s">
        <v>201</v>
      </c>
      <c r="C8794" s="121" t="s">
        <v>206</v>
      </c>
      <c r="D8794" s="121" t="s">
        <v>79</v>
      </c>
      <c r="E8794" s="121" t="s">
        <v>90</v>
      </c>
      <c r="F8794" s="122">
        <v>276069</v>
      </c>
      <c r="G8794" s="122">
        <v>24377</v>
      </c>
      <c r="H8794" s="120">
        <v>2019</v>
      </c>
      <c r="I8794" t="str">
        <f>IF(J8794="natural gas",VLOOKUP(D8794,'Cross-Page Data'!$I$4:$J$13,2,FALSE),IF(J8794="solar",VLOOKUP('Form 923'!D8794,'Cross-Page Data'!$I$14:$J$117,2,FALSE),J8794))</f>
        <v>biomass</v>
      </c>
      <c r="J8794" t="str">
        <f>VLOOKUP(E8794,'Cross-Page Data'!$D$4:$F$48,3,FALSE)</f>
        <v>biomass</v>
      </c>
      <c r="K8794" t="b">
        <f t="shared" si="137"/>
        <v>1</v>
      </c>
    </row>
    <row r="8795" spans="1:11">
      <c r="A8795" s="120">
        <v>57168</v>
      </c>
      <c r="B8795" s="121" t="s">
        <v>201</v>
      </c>
      <c r="C8795" s="121" t="s">
        <v>206</v>
      </c>
      <c r="D8795" s="121" t="s">
        <v>79</v>
      </c>
      <c r="E8795" s="121" t="s">
        <v>90</v>
      </c>
      <c r="F8795" s="122">
        <v>315290</v>
      </c>
      <c r="G8795" s="122">
        <v>25656</v>
      </c>
      <c r="H8795" s="120">
        <v>2019</v>
      </c>
      <c r="I8795" t="str">
        <f>IF(J8795="natural gas",VLOOKUP(D8795,'Cross-Page Data'!$I$4:$J$13,2,FALSE),IF(J8795="solar",VLOOKUP('Form 923'!D8795,'Cross-Page Data'!$I$14:$J$117,2,FALSE),J8795))</f>
        <v>biomass</v>
      </c>
      <c r="J8795" t="str">
        <f>VLOOKUP(E8795,'Cross-Page Data'!$D$4:$F$48,3,FALSE)</f>
        <v>biomass</v>
      </c>
      <c r="K8795" t="b">
        <f t="shared" si="137"/>
        <v>1</v>
      </c>
    </row>
    <row r="8796" spans="1:11">
      <c r="A8796" s="120">
        <v>57169</v>
      </c>
      <c r="B8796" s="121" t="s">
        <v>201</v>
      </c>
      <c r="C8796" s="121" t="s">
        <v>206</v>
      </c>
      <c r="D8796" s="121" t="s">
        <v>79</v>
      </c>
      <c r="E8796" s="121" t="s">
        <v>90</v>
      </c>
      <c r="F8796" s="122">
        <v>163162</v>
      </c>
      <c r="G8796" s="122">
        <v>13503</v>
      </c>
      <c r="H8796" s="120">
        <v>2019</v>
      </c>
      <c r="I8796" t="str">
        <f>IF(J8796="natural gas",VLOOKUP(D8796,'Cross-Page Data'!$I$4:$J$13,2,FALSE),IF(J8796="solar",VLOOKUP('Form 923'!D8796,'Cross-Page Data'!$I$14:$J$117,2,FALSE),J8796))</f>
        <v>biomass</v>
      </c>
      <c r="J8796" t="str">
        <f>VLOOKUP(E8796,'Cross-Page Data'!$D$4:$F$48,3,FALSE)</f>
        <v>biomass</v>
      </c>
      <c r="K8796" t="b">
        <f t="shared" si="137"/>
        <v>1</v>
      </c>
    </row>
    <row r="8797" spans="1:11">
      <c r="A8797" s="120">
        <v>57170</v>
      </c>
      <c r="B8797" s="121" t="s">
        <v>201</v>
      </c>
      <c r="C8797" s="121" t="s">
        <v>206</v>
      </c>
      <c r="D8797" s="121" t="s">
        <v>79</v>
      </c>
      <c r="E8797" s="121" t="s">
        <v>90</v>
      </c>
      <c r="F8797" s="122">
        <v>349024</v>
      </c>
      <c r="G8797" s="122">
        <v>30541</v>
      </c>
      <c r="H8797" s="120">
        <v>2019</v>
      </c>
      <c r="I8797" t="str">
        <f>IF(J8797="natural gas",VLOOKUP(D8797,'Cross-Page Data'!$I$4:$J$13,2,FALSE),IF(J8797="solar",VLOOKUP('Form 923'!D8797,'Cross-Page Data'!$I$14:$J$117,2,FALSE),J8797))</f>
        <v>biomass</v>
      </c>
      <c r="J8797" t="str">
        <f>VLOOKUP(E8797,'Cross-Page Data'!$D$4:$F$48,3,FALSE)</f>
        <v>biomass</v>
      </c>
      <c r="K8797" t="b">
        <f t="shared" si="137"/>
        <v>1</v>
      </c>
    </row>
    <row r="8798" spans="1:11">
      <c r="A8798" s="120">
        <v>57171</v>
      </c>
      <c r="B8798" s="121" t="s">
        <v>201</v>
      </c>
      <c r="C8798" s="121" t="s">
        <v>202</v>
      </c>
      <c r="D8798" s="121" t="s">
        <v>128</v>
      </c>
      <c r="E8798" s="121" t="s">
        <v>180</v>
      </c>
      <c r="F8798" s="122">
        <v>460164</v>
      </c>
      <c r="G8798" s="122">
        <v>51692</v>
      </c>
      <c r="H8798" s="120">
        <v>2019</v>
      </c>
      <c r="I8798" t="str">
        <f>IF(J8798="natural gas",VLOOKUP(D8798,'Cross-Page Data'!$I$4:$J$13,2,FALSE),IF(J8798="solar",VLOOKUP('Form 923'!D8798,'Cross-Page Data'!$I$14:$J$117,2,FALSE),J8798))</f>
        <v>wind</v>
      </c>
      <c r="J8798" t="str">
        <f>VLOOKUP(E8798,'Cross-Page Data'!$D$4:$F$48,3,FALSE)</f>
        <v>wind</v>
      </c>
      <c r="K8798" t="b">
        <f t="shared" si="137"/>
        <v>1</v>
      </c>
    </row>
    <row r="8799" spans="1:11">
      <c r="A8799" s="120">
        <v>57172</v>
      </c>
      <c r="B8799" s="121" t="s">
        <v>201</v>
      </c>
      <c r="C8799" s="121" t="s">
        <v>202</v>
      </c>
      <c r="D8799" s="121" t="s">
        <v>68</v>
      </c>
      <c r="E8799" s="121" t="s">
        <v>178</v>
      </c>
      <c r="F8799" s="122">
        <v>376146</v>
      </c>
      <c r="G8799" s="122">
        <v>42254</v>
      </c>
      <c r="H8799" s="120">
        <v>2019</v>
      </c>
      <c r="I8799" t="str">
        <f>IF(J8799="natural gas",VLOOKUP(D8799,'Cross-Page Data'!$I$4:$J$13,2,FALSE),IF(J8799="solar",VLOOKUP('Form 923'!D8799,'Cross-Page Data'!$I$14:$J$117,2,FALSE),J8799))</f>
        <v>other</v>
      </c>
      <c r="J8799" t="str">
        <f>VLOOKUP(E8799,'Cross-Page Data'!$D$4:$F$48,3,FALSE)</f>
        <v>other</v>
      </c>
      <c r="K8799" t="b">
        <f t="shared" si="137"/>
        <v>1</v>
      </c>
    </row>
    <row r="8800" ht="25.5" spans="1:11">
      <c r="A8800" s="120">
        <v>57173</v>
      </c>
      <c r="B8800" s="121" t="s">
        <v>201</v>
      </c>
      <c r="C8800" s="121" t="s">
        <v>211</v>
      </c>
      <c r="D8800" s="121" t="s">
        <v>79</v>
      </c>
      <c r="E8800" s="121" t="s">
        <v>130</v>
      </c>
      <c r="F8800" s="122">
        <v>80951</v>
      </c>
      <c r="G8800" s="122">
        <v>1812</v>
      </c>
      <c r="H8800" s="120">
        <v>2019</v>
      </c>
      <c r="I8800" t="str">
        <f>IF(J8800="natural gas",VLOOKUP(D8800,'Cross-Page Data'!$I$4:$J$13,2,FALSE),IF(J8800="solar",VLOOKUP('Form 923'!D8800,'Cross-Page Data'!$I$14:$J$117,2,FALSE),J8800))</f>
        <v>biomass</v>
      </c>
      <c r="J8800" t="str">
        <f>VLOOKUP(E8800,'Cross-Page Data'!$D$4:$F$48,3,FALSE)</f>
        <v>biomass</v>
      </c>
      <c r="K8800" t="b">
        <f t="shared" si="137"/>
        <v>0</v>
      </c>
    </row>
    <row r="8801" spans="1:11">
      <c r="A8801" s="120">
        <v>57174</v>
      </c>
      <c r="B8801" s="121" t="s">
        <v>201</v>
      </c>
      <c r="C8801" s="121" t="s">
        <v>206</v>
      </c>
      <c r="D8801" s="121" t="s">
        <v>128</v>
      </c>
      <c r="E8801" s="121" t="s">
        <v>180</v>
      </c>
      <c r="F8801" s="122">
        <v>3083938</v>
      </c>
      <c r="G8801" s="122">
        <v>346432</v>
      </c>
      <c r="H8801" s="120">
        <v>2019</v>
      </c>
      <c r="I8801" t="str">
        <f>IF(J8801="natural gas",VLOOKUP(D8801,'Cross-Page Data'!$I$4:$J$13,2,FALSE),IF(J8801="solar",VLOOKUP('Form 923'!D8801,'Cross-Page Data'!$I$14:$J$117,2,FALSE),J8801))</f>
        <v>wind</v>
      </c>
      <c r="J8801" t="str">
        <f>VLOOKUP(E8801,'Cross-Page Data'!$D$4:$F$48,3,FALSE)</f>
        <v>wind</v>
      </c>
      <c r="K8801" t="b">
        <f t="shared" si="137"/>
        <v>1</v>
      </c>
    </row>
    <row r="8802" ht="25.5" spans="1:11">
      <c r="A8802" s="120">
        <v>57176</v>
      </c>
      <c r="B8802" s="121" t="s">
        <v>201</v>
      </c>
      <c r="C8802" s="121" t="s">
        <v>207</v>
      </c>
      <c r="D8802" s="121" t="s">
        <v>128</v>
      </c>
      <c r="E8802" s="121" t="s">
        <v>180</v>
      </c>
      <c r="F8802" s="122">
        <v>46914</v>
      </c>
      <c r="G8802" s="122">
        <v>5270</v>
      </c>
      <c r="H8802" s="120">
        <v>2019</v>
      </c>
      <c r="I8802" t="str">
        <f>IF(J8802="natural gas",VLOOKUP(D8802,'Cross-Page Data'!$I$4:$J$13,2,FALSE),IF(J8802="solar",VLOOKUP('Form 923'!D8802,'Cross-Page Data'!$I$14:$J$117,2,FALSE),J8802))</f>
        <v>wind</v>
      </c>
      <c r="J8802" t="str">
        <f>VLOOKUP(E8802,'Cross-Page Data'!$D$4:$F$48,3,FALSE)</f>
        <v>wind</v>
      </c>
      <c r="K8802" t="b">
        <f t="shared" si="137"/>
        <v>0</v>
      </c>
    </row>
    <row r="8803" spans="1:11">
      <c r="A8803" s="120">
        <v>57177</v>
      </c>
      <c r="B8803" s="121" t="s">
        <v>201</v>
      </c>
      <c r="C8803" s="121" t="s">
        <v>206</v>
      </c>
      <c r="D8803" s="121" t="s">
        <v>128</v>
      </c>
      <c r="E8803" s="121" t="s">
        <v>180</v>
      </c>
      <c r="F8803" s="122">
        <v>1837577</v>
      </c>
      <c r="G8803" s="122">
        <v>206423</v>
      </c>
      <c r="H8803" s="120">
        <v>2019</v>
      </c>
      <c r="I8803" t="str">
        <f>IF(J8803="natural gas",VLOOKUP(D8803,'Cross-Page Data'!$I$4:$J$13,2,FALSE),IF(J8803="solar",VLOOKUP('Form 923'!D8803,'Cross-Page Data'!$I$14:$J$117,2,FALSE),J8803))</f>
        <v>wind</v>
      </c>
      <c r="J8803" t="str">
        <f>VLOOKUP(E8803,'Cross-Page Data'!$D$4:$F$48,3,FALSE)</f>
        <v>wind</v>
      </c>
      <c r="K8803" t="b">
        <f t="shared" si="137"/>
        <v>1</v>
      </c>
    </row>
    <row r="8804" ht="25.5" spans="1:11">
      <c r="A8804" s="120">
        <v>57179</v>
      </c>
      <c r="B8804" s="121" t="s">
        <v>205</v>
      </c>
      <c r="C8804" s="121" t="s">
        <v>210</v>
      </c>
      <c r="D8804" s="121" t="s">
        <v>73</v>
      </c>
      <c r="E8804" s="121" t="s">
        <v>38</v>
      </c>
      <c r="F8804" s="122">
        <v>129817</v>
      </c>
      <c r="G8804" s="122">
        <v>28140</v>
      </c>
      <c r="H8804" s="120">
        <v>2019</v>
      </c>
      <c r="I8804" t="str">
        <f>IF(J8804="natural gas",VLOOKUP(D8804,'Cross-Page Data'!$I$4:$J$13,2,FALSE),IF(J8804="solar",VLOOKUP('Form 923'!D8804,'Cross-Page Data'!$I$14:$J$117,2,FALSE),J8804))</f>
        <v>natural gas peaker</v>
      </c>
      <c r="J8804" t="str">
        <f>VLOOKUP(E8804,'Cross-Page Data'!$D$4:$F$48,3,FALSE)</f>
        <v>natural gas</v>
      </c>
      <c r="K8804" t="b">
        <f t="shared" si="137"/>
        <v>0</v>
      </c>
    </row>
    <row r="8805" spans="1:11">
      <c r="A8805" s="120">
        <v>57182</v>
      </c>
      <c r="B8805" s="121" t="s">
        <v>201</v>
      </c>
      <c r="C8805" s="121" t="s">
        <v>206</v>
      </c>
      <c r="D8805" s="121" t="s">
        <v>128</v>
      </c>
      <c r="E8805" s="121" t="s">
        <v>180</v>
      </c>
      <c r="F8805" s="122">
        <v>53793</v>
      </c>
      <c r="G8805" s="122">
        <v>6043</v>
      </c>
      <c r="H8805" s="120">
        <v>2019</v>
      </c>
      <c r="I8805" t="str">
        <f>IF(J8805="natural gas",VLOOKUP(D8805,'Cross-Page Data'!$I$4:$J$13,2,FALSE),IF(J8805="solar",VLOOKUP('Form 923'!D8805,'Cross-Page Data'!$I$14:$J$117,2,FALSE),J8805))</f>
        <v>wind</v>
      </c>
      <c r="J8805" t="str">
        <f>VLOOKUP(E8805,'Cross-Page Data'!$D$4:$F$48,3,FALSE)</f>
        <v>wind</v>
      </c>
      <c r="K8805" t="b">
        <f t="shared" si="137"/>
        <v>1</v>
      </c>
    </row>
    <row r="8806" spans="1:11">
      <c r="A8806" s="120">
        <v>57183</v>
      </c>
      <c r="B8806" s="121" t="s">
        <v>201</v>
      </c>
      <c r="C8806" s="121" t="s">
        <v>206</v>
      </c>
      <c r="D8806" s="121" t="s">
        <v>79</v>
      </c>
      <c r="E8806" s="121" t="s">
        <v>90</v>
      </c>
      <c r="F8806" s="122">
        <v>184202</v>
      </c>
      <c r="G8806" s="122">
        <v>16919</v>
      </c>
      <c r="H8806" s="120">
        <v>2019</v>
      </c>
      <c r="I8806" t="str">
        <f>IF(J8806="natural gas",VLOOKUP(D8806,'Cross-Page Data'!$I$4:$J$13,2,FALSE),IF(J8806="solar",VLOOKUP('Form 923'!D8806,'Cross-Page Data'!$I$14:$J$117,2,FALSE),J8806))</f>
        <v>biomass</v>
      </c>
      <c r="J8806" t="str">
        <f>VLOOKUP(E8806,'Cross-Page Data'!$D$4:$F$48,3,FALSE)</f>
        <v>biomass</v>
      </c>
      <c r="K8806" t="b">
        <f t="shared" si="137"/>
        <v>1</v>
      </c>
    </row>
    <row r="8807" spans="1:11">
      <c r="A8807" s="120">
        <v>57184</v>
      </c>
      <c r="B8807" s="121" t="s">
        <v>201</v>
      </c>
      <c r="C8807" s="121" t="s">
        <v>206</v>
      </c>
      <c r="D8807" s="121" t="s">
        <v>116</v>
      </c>
      <c r="E8807" s="121" t="s">
        <v>170</v>
      </c>
      <c r="F8807" s="122">
        <v>86252</v>
      </c>
      <c r="G8807" s="122">
        <v>9689</v>
      </c>
      <c r="H8807" s="120">
        <v>2019</v>
      </c>
      <c r="I8807" t="str">
        <f>IF(J8807="natural gas",VLOOKUP(D8807,'Cross-Page Data'!$I$4:$J$13,2,FALSE),IF(J8807="solar",VLOOKUP('Form 923'!D8807,'Cross-Page Data'!$I$14:$J$117,2,FALSE),J8807))</f>
        <v>hydro</v>
      </c>
      <c r="J8807" t="str">
        <f>VLOOKUP(E8807,'Cross-Page Data'!$D$4:$F$48,3,FALSE)</f>
        <v>hydro</v>
      </c>
      <c r="K8807" t="b">
        <f t="shared" si="137"/>
        <v>1</v>
      </c>
    </row>
    <row r="8808" spans="1:11">
      <c r="A8808" s="120">
        <v>57186</v>
      </c>
      <c r="B8808" s="121" t="s">
        <v>201</v>
      </c>
      <c r="C8808" s="121" t="s">
        <v>206</v>
      </c>
      <c r="D8808" s="121" t="s">
        <v>79</v>
      </c>
      <c r="E8808" s="121" t="s">
        <v>90</v>
      </c>
      <c r="F8808" s="122">
        <v>494184</v>
      </c>
      <c r="G8808" s="122">
        <v>39103</v>
      </c>
      <c r="H8808" s="120">
        <v>2019</v>
      </c>
      <c r="I8808" t="str">
        <f>IF(J8808="natural gas",VLOOKUP(D8808,'Cross-Page Data'!$I$4:$J$13,2,FALSE),IF(J8808="solar",VLOOKUP('Form 923'!D8808,'Cross-Page Data'!$I$14:$J$117,2,FALSE),J8808))</f>
        <v>biomass</v>
      </c>
      <c r="J8808" t="str">
        <f>VLOOKUP(E8808,'Cross-Page Data'!$D$4:$F$48,3,FALSE)</f>
        <v>biomass</v>
      </c>
      <c r="K8808" t="b">
        <f t="shared" si="137"/>
        <v>1</v>
      </c>
    </row>
    <row r="8809" spans="1:11">
      <c r="A8809" s="120">
        <v>57187</v>
      </c>
      <c r="B8809" s="121" t="s">
        <v>201</v>
      </c>
      <c r="C8809" s="121" t="s">
        <v>202</v>
      </c>
      <c r="D8809" s="121" t="s">
        <v>128</v>
      </c>
      <c r="E8809" s="121" t="s">
        <v>180</v>
      </c>
      <c r="F8809" s="122">
        <v>222685</v>
      </c>
      <c r="G8809" s="122">
        <v>25015</v>
      </c>
      <c r="H8809" s="120">
        <v>2019</v>
      </c>
      <c r="I8809" t="str">
        <f>IF(J8809="natural gas",VLOOKUP(D8809,'Cross-Page Data'!$I$4:$J$13,2,FALSE),IF(J8809="solar",VLOOKUP('Form 923'!D8809,'Cross-Page Data'!$I$14:$J$117,2,FALSE),J8809))</f>
        <v>wind</v>
      </c>
      <c r="J8809" t="str">
        <f>VLOOKUP(E8809,'Cross-Page Data'!$D$4:$F$48,3,FALSE)</f>
        <v>wind</v>
      </c>
      <c r="K8809" t="b">
        <f t="shared" si="137"/>
        <v>1</v>
      </c>
    </row>
    <row r="8810" spans="1:11">
      <c r="A8810" s="120">
        <v>57188</v>
      </c>
      <c r="B8810" s="121" t="s">
        <v>201</v>
      </c>
      <c r="C8810" s="121" t="s">
        <v>206</v>
      </c>
      <c r="D8810" s="121" t="s">
        <v>128</v>
      </c>
      <c r="E8810" s="121" t="s">
        <v>180</v>
      </c>
      <c r="F8810" s="122">
        <v>2122389</v>
      </c>
      <c r="G8810" s="122">
        <v>238417</v>
      </c>
      <c r="H8810" s="120">
        <v>2019</v>
      </c>
      <c r="I8810" t="str">
        <f>IF(J8810="natural gas",VLOOKUP(D8810,'Cross-Page Data'!$I$4:$J$13,2,FALSE),IF(J8810="solar",VLOOKUP('Form 923'!D8810,'Cross-Page Data'!$I$14:$J$117,2,FALSE),J8810))</f>
        <v>wind</v>
      </c>
      <c r="J8810" t="str">
        <f>VLOOKUP(E8810,'Cross-Page Data'!$D$4:$F$48,3,FALSE)</f>
        <v>wind</v>
      </c>
      <c r="K8810" t="b">
        <f t="shared" si="137"/>
        <v>1</v>
      </c>
    </row>
    <row r="8811" spans="1:11">
      <c r="A8811" s="120">
        <v>57189</v>
      </c>
      <c r="B8811" s="121" t="s">
        <v>201</v>
      </c>
      <c r="C8811" s="121" t="s">
        <v>206</v>
      </c>
      <c r="D8811" s="121" t="s">
        <v>128</v>
      </c>
      <c r="E8811" s="121" t="s">
        <v>180</v>
      </c>
      <c r="F8811" s="122">
        <v>3551711</v>
      </c>
      <c r="G8811" s="122">
        <v>398979</v>
      </c>
      <c r="H8811" s="120">
        <v>2019</v>
      </c>
      <c r="I8811" t="str">
        <f>IF(J8811="natural gas",VLOOKUP(D8811,'Cross-Page Data'!$I$4:$J$13,2,FALSE),IF(J8811="solar",VLOOKUP('Form 923'!D8811,'Cross-Page Data'!$I$14:$J$117,2,FALSE),J8811))</f>
        <v>wind</v>
      </c>
      <c r="J8811" t="str">
        <f>VLOOKUP(E8811,'Cross-Page Data'!$D$4:$F$48,3,FALSE)</f>
        <v>wind</v>
      </c>
      <c r="K8811" t="b">
        <f t="shared" si="137"/>
        <v>1</v>
      </c>
    </row>
    <row r="8812" spans="1:11">
      <c r="A8812" s="120">
        <v>57190</v>
      </c>
      <c r="B8812" s="121" t="s">
        <v>201</v>
      </c>
      <c r="C8812" s="121" t="s">
        <v>206</v>
      </c>
      <c r="D8812" s="121" t="s">
        <v>116</v>
      </c>
      <c r="E8812" s="121" t="s">
        <v>170</v>
      </c>
      <c r="F8812" s="122">
        <v>619864</v>
      </c>
      <c r="G8812" s="122">
        <v>69632</v>
      </c>
      <c r="H8812" s="120">
        <v>2019</v>
      </c>
      <c r="I8812" t="str">
        <f>IF(J8812="natural gas",VLOOKUP(D8812,'Cross-Page Data'!$I$4:$J$13,2,FALSE),IF(J8812="solar",VLOOKUP('Form 923'!D8812,'Cross-Page Data'!$I$14:$J$117,2,FALSE),J8812))</f>
        <v>hydro</v>
      </c>
      <c r="J8812" t="str">
        <f>VLOOKUP(E8812,'Cross-Page Data'!$D$4:$F$48,3,FALSE)</f>
        <v>hydro</v>
      </c>
      <c r="K8812" t="b">
        <f t="shared" si="137"/>
        <v>1</v>
      </c>
    </row>
    <row r="8813" spans="1:11">
      <c r="A8813" s="120">
        <v>57191</v>
      </c>
      <c r="B8813" s="121" t="s">
        <v>201</v>
      </c>
      <c r="C8813" s="121" t="s">
        <v>206</v>
      </c>
      <c r="D8813" s="121" t="s">
        <v>101</v>
      </c>
      <c r="E8813" s="121" t="s">
        <v>92</v>
      </c>
      <c r="F8813" s="122">
        <v>125440</v>
      </c>
      <c r="G8813" s="122">
        <v>14091</v>
      </c>
      <c r="H8813" s="120">
        <v>2019</v>
      </c>
      <c r="I8813" t="str">
        <f>IF(J8813="natural gas",VLOOKUP(D8813,'Cross-Page Data'!$I$4:$J$13,2,FALSE),IF(J8813="solar",VLOOKUP('Form 923'!D8813,'Cross-Page Data'!$I$14:$J$117,2,FALSE),J8813))</f>
        <v>solar pv</v>
      </c>
      <c r="J8813" t="str">
        <f>VLOOKUP(E8813,'Cross-Page Data'!$D$4:$F$48,3,FALSE)</f>
        <v>solar</v>
      </c>
      <c r="K8813" t="b">
        <f t="shared" si="137"/>
        <v>1</v>
      </c>
    </row>
    <row r="8814" spans="1:11">
      <c r="A8814" s="120">
        <v>57192</v>
      </c>
      <c r="B8814" s="121" t="s">
        <v>201</v>
      </c>
      <c r="C8814" s="121" t="s">
        <v>206</v>
      </c>
      <c r="D8814" s="121" t="s">
        <v>128</v>
      </c>
      <c r="E8814" s="121" t="s">
        <v>180</v>
      </c>
      <c r="F8814" s="122">
        <v>2932311</v>
      </c>
      <c r="G8814" s="122">
        <v>329399</v>
      </c>
      <c r="H8814" s="120">
        <v>2019</v>
      </c>
      <c r="I8814" t="str">
        <f>IF(J8814="natural gas",VLOOKUP(D8814,'Cross-Page Data'!$I$4:$J$13,2,FALSE),IF(J8814="solar",VLOOKUP('Form 923'!D8814,'Cross-Page Data'!$I$14:$J$117,2,FALSE),J8814))</f>
        <v>wind</v>
      </c>
      <c r="J8814" t="str">
        <f>VLOOKUP(E8814,'Cross-Page Data'!$D$4:$F$48,3,FALSE)</f>
        <v>wind</v>
      </c>
      <c r="K8814" t="b">
        <f t="shared" si="137"/>
        <v>1</v>
      </c>
    </row>
    <row r="8815" spans="1:11">
      <c r="A8815" s="120">
        <v>57194</v>
      </c>
      <c r="B8815" s="121" t="s">
        <v>201</v>
      </c>
      <c r="C8815" s="121" t="s">
        <v>206</v>
      </c>
      <c r="D8815" s="121" t="s">
        <v>128</v>
      </c>
      <c r="E8815" s="121" t="s">
        <v>180</v>
      </c>
      <c r="F8815" s="122">
        <v>3411399</v>
      </c>
      <c r="G8815" s="122">
        <v>383217</v>
      </c>
      <c r="H8815" s="120">
        <v>2019</v>
      </c>
      <c r="I8815" t="str">
        <f>IF(J8815="natural gas",VLOOKUP(D8815,'Cross-Page Data'!$I$4:$J$13,2,FALSE),IF(J8815="solar",VLOOKUP('Form 923'!D8815,'Cross-Page Data'!$I$14:$J$117,2,FALSE),J8815))</f>
        <v>wind</v>
      </c>
      <c r="J8815" t="str">
        <f>VLOOKUP(E8815,'Cross-Page Data'!$D$4:$F$48,3,FALSE)</f>
        <v>wind</v>
      </c>
      <c r="K8815" t="b">
        <f t="shared" si="137"/>
        <v>1</v>
      </c>
    </row>
    <row r="8816" spans="1:11">
      <c r="A8816" s="120">
        <v>57195</v>
      </c>
      <c r="B8816" s="121" t="s">
        <v>201</v>
      </c>
      <c r="C8816" s="121" t="s">
        <v>202</v>
      </c>
      <c r="D8816" s="121" t="s">
        <v>128</v>
      </c>
      <c r="E8816" s="121" t="s">
        <v>180</v>
      </c>
      <c r="F8816" s="122">
        <v>6267863</v>
      </c>
      <c r="G8816" s="122">
        <v>704096</v>
      </c>
      <c r="H8816" s="120">
        <v>2019</v>
      </c>
      <c r="I8816" t="str">
        <f>IF(J8816="natural gas",VLOOKUP(D8816,'Cross-Page Data'!$I$4:$J$13,2,FALSE),IF(J8816="solar",VLOOKUP('Form 923'!D8816,'Cross-Page Data'!$I$14:$J$117,2,FALSE),J8816))</f>
        <v>wind</v>
      </c>
      <c r="J8816" t="str">
        <f>VLOOKUP(E8816,'Cross-Page Data'!$D$4:$F$48,3,FALSE)</f>
        <v>wind</v>
      </c>
      <c r="K8816" t="b">
        <f t="shared" si="137"/>
        <v>1</v>
      </c>
    </row>
    <row r="8817" spans="1:11">
      <c r="A8817" s="120">
        <v>57196</v>
      </c>
      <c r="B8817" s="121" t="s">
        <v>201</v>
      </c>
      <c r="C8817" s="121" t="s">
        <v>202</v>
      </c>
      <c r="D8817" s="121" t="s">
        <v>79</v>
      </c>
      <c r="E8817" s="121" t="s">
        <v>70</v>
      </c>
      <c r="F8817" s="122">
        <v>1225</v>
      </c>
      <c r="G8817" s="122">
        <v>85</v>
      </c>
      <c r="H8817" s="120">
        <v>2019</v>
      </c>
      <c r="I8817" t="str">
        <f>IF(J8817="natural gas",VLOOKUP(D8817,'Cross-Page Data'!$I$4:$J$13,2,FALSE),IF(J8817="solar",VLOOKUP('Form 923'!D8817,'Cross-Page Data'!$I$14:$J$117,2,FALSE),J8817))</f>
        <v>heavy or residual fuel oil</v>
      </c>
      <c r="J8817" t="str">
        <f>VLOOKUP(E8817,'Cross-Page Data'!$D$4:$F$48,3,FALSE)</f>
        <v>heavy or residual fuel oil</v>
      </c>
      <c r="K8817" t="b">
        <f t="shared" si="137"/>
        <v>1</v>
      </c>
    </row>
    <row r="8818" spans="1:11">
      <c r="A8818" s="120">
        <v>57197</v>
      </c>
      <c r="B8818" s="121" t="s">
        <v>201</v>
      </c>
      <c r="C8818" s="121" t="s">
        <v>206</v>
      </c>
      <c r="D8818" s="121" t="s">
        <v>101</v>
      </c>
      <c r="E8818" s="121" t="s">
        <v>92</v>
      </c>
      <c r="F8818" s="122">
        <v>193325</v>
      </c>
      <c r="G8818" s="122">
        <v>21717</v>
      </c>
      <c r="H8818" s="120">
        <v>2019</v>
      </c>
      <c r="I8818" t="str">
        <f>IF(J8818="natural gas",VLOOKUP(D8818,'Cross-Page Data'!$I$4:$J$13,2,FALSE),IF(J8818="solar",VLOOKUP('Form 923'!D8818,'Cross-Page Data'!$I$14:$J$117,2,FALSE),J8818))</f>
        <v>solar pv</v>
      </c>
      <c r="J8818" t="str">
        <f>VLOOKUP(E8818,'Cross-Page Data'!$D$4:$F$48,3,FALSE)</f>
        <v>solar</v>
      </c>
      <c r="K8818" t="b">
        <f t="shared" si="137"/>
        <v>1</v>
      </c>
    </row>
    <row r="8819" spans="1:11">
      <c r="A8819" s="120">
        <v>57198</v>
      </c>
      <c r="B8819" s="121" t="s">
        <v>201</v>
      </c>
      <c r="C8819" s="121" t="s">
        <v>202</v>
      </c>
      <c r="D8819" s="121" t="s">
        <v>128</v>
      </c>
      <c r="E8819" s="121" t="s">
        <v>180</v>
      </c>
      <c r="F8819" s="122">
        <v>4553185</v>
      </c>
      <c r="G8819" s="122">
        <v>511479</v>
      </c>
      <c r="H8819" s="120">
        <v>2019</v>
      </c>
      <c r="I8819" t="str">
        <f>IF(J8819="natural gas",VLOOKUP(D8819,'Cross-Page Data'!$I$4:$J$13,2,FALSE),IF(J8819="solar",VLOOKUP('Form 923'!D8819,'Cross-Page Data'!$I$14:$J$117,2,FALSE),J8819))</f>
        <v>wind</v>
      </c>
      <c r="J8819" t="str">
        <f>VLOOKUP(E8819,'Cross-Page Data'!$D$4:$F$48,3,FALSE)</f>
        <v>wind</v>
      </c>
      <c r="K8819" t="b">
        <f t="shared" si="137"/>
        <v>1</v>
      </c>
    </row>
    <row r="8820" spans="1:11">
      <c r="A8820" s="120">
        <v>57199</v>
      </c>
      <c r="B8820" s="121" t="s">
        <v>201</v>
      </c>
      <c r="C8820" s="121" t="s">
        <v>202</v>
      </c>
      <c r="D8820" s="121" t="s">
        <v>128</v>
      </c>
      <c r="E8820" s="121" t="s">
        <v>180</v>
      </c>
      <c r="F8820" s="122">
        <v>3301340</v>
      </c>
      <c r="G8820" s="122">
        <v>370854</v>
      </c>
      <c r="H8820" s="120">
        <v>2019</v>
      </c>
      <c r="I8820" t="str">
        <f>IF(J8820="natural gas",VLOOKUP(D8820,'Cross-Page Data'!$I$4:$J$13,2,FALSE),IF(J8820="solar",VLOOKUP('Form 923'!D8820,'Cross-Page Data'!$I$14:$J$117,2,FALSE),J8820))</f>
        <v>wind</v>
      </c>
      <c r="J8820" t="str">
        <f>VLOOKUP(E8820,'Cross-Page Data'!$D$4:$F$48,3,FALSE)</f>
        <v>wind</v>
      </c>
      <c r="K8820" t="b">
        <f t="shared" si="137"/>
        <v>1</v>
      </c>
    </row>
    <row r="8821" spans="1:11">
      <c r="A8821" s="120">
        <v>57200</v>
      </c>
      <c r="B8821" s="121" t="s">
        <v>201</v>
      </c>
      <c r="C8821" s="121" t="s">
        <v>206</v>
      </c>
      <c r="D8821" s="121" t="s">
        <v>101</v>
      </c>
      <c r="E8821" s="121" t="s">
        <v>92</v>
      </c>
      <c r="F8821" s="122">
        <v>11859</v>
      </c>
      <c r="G8821" s="122">
        <v>1332</v>
      </c>
      <c r="H8821" s="120">
        <v>2019</v>
      </c>
      <c r="I8821" t="str">
        <f>IF(J8821="natural gas",VLOOKUP(D8821,'Cross-Page Data'!$I$4:$J$13,2,FALSE),IF(J8821="solar",VLOOKUP('Form 923'!D8821,'Cross-Page Data'!$I$14:$J$117,2,FALSE),J8821))</f>
        <v>solar pv</v>
      </c>
      <c r="J8821" t="str">
        <f>VLOOKUP(E8821,'Cross-Page Data'!$D$4:$F$48,3,FALSE)</f>
        <v>solar</v>
      </c>
      <c r="K8821" t="b">
        <f t="shared" si="137"/>
        <v>1</v>
      </c>
    </row>
    <row r="8822" spans="1:11">
      <c r="A8822" s="120">
        <v>57201</v>
      </c>
      <c r="B8822" s="121" t="s">
        <v>201</v>
      </c>
      <c r="C8822" s="121" t="s">
        <v>206</v>
      </c>
      <c r="D8822" s="121" t="s">
        <v>128</v>
      </c>
      <c r="E8822" s="121" t="s">
        <v>180</v>
      </c>
      <c r="F8822" s="122">
        <v>779076</v>
      </c>
      <c r="G8822" s="122">
        <v>87517</v>
      </c>
      <c r="H8822" s="120">
        <v>2019</v>
      </c>
      <c r="I8822" t="str">
        <f>IF(J8822="natural gas",VLOOKUP(D8822,'Cross-Page Data'!$I$4:$J$13,2,FALSE),IF(J8822="solar",VLOOKUP('Form 923'!D8822,'Cross-Page Data'!$I$14:$J$117,2,FALSE),J8822))</f>
        <v>wind</v>
      </c>
      <c r="J8822" t="str">
        <f>VLOOKUP(E8822,'Cross-Page Data'!$D$4:$F$48,3,FALSE)</f>
        <v>wind</v>
      </c>
      <c r="K8822" t="b">
        <f t="shared" si="137"/>
        <v>1</v>
      </c>
    </row>
    <row r="8823" spans="1:11">
      <c r="A8823" s="120">
        <v>57202</v>
      </c>
      <c r="B8823" s="121" t="s">
        <v>201</v>
      </c>
      <c r="C8823" s="121" t="s">
        <v>206</v>
      </c>
      <c r="D8823" s="121" t="s">
        <v>101</v>
      </c>
      <c r="E8823" s="121" t="s">
        <v>92</v>
      </c>
      <c r="F8823" s="122">
        <v>163031</v>
      </c>
      <c r="G8823" s="122">
        <v>18314</v>
      </c>
      <c r="H8823" s="120">
        <v>2019</v>
      </c>
      <c r="I8823" t="str">
        <f>IF(J8823="natural gas",VLOOKUP(D8823,'Cross-Page Data'!$I$4:$J$13,2,FALSE),IF(J8823="solar",VLOOKUP('Form 923'!D8823,'Cross-Page Data'!$I$14:$J$117,2,FALSE),J8823))</f>
        <v>solar pv</v>
      </c>
      <c r="J8823" t="str">
        <f>VLOOKUP(E8823,'Cross-Page Data'!$D$4:$F$48,3,FALSE)</f>
        <v>solar</v>
      </c>
      <c r="K8823" t="b">
        <f t="shared" si="137"/>
        <v>1</v>
      </c>
    </row>
    <row r="8824" spans="1:11">
      <c r="A8824" s="120">
        <v>57203</v>
      </c>
      <c r="B8824" s="121" t="s">
        <v>201</v>
      </c>
      <c r="C8824" s="121" t="s">
        <v>206</v>
      </c>
      <c r="D8824" s="121" t="s">
        <v>101</v>
      </c>
      <c r="E8824" s="121" t="s">
        <v>92</v>
      </c>
      <c r="F8824" s="122">
        <v>111372</v>
      </c>
      <c r="G8824" s="122">
        <v>12511</v>
      </c>
      <c r="H8824" s="120">
        <v>2019</v>
      </c>
      <c r="I8824" t="str">
        <f>IF(J8824="natural gas",VLOOKUP(D8824,'Cross-Page Data'!$I$4:$J$13,2,FALSE),IF(J8824="solar",VLOOKUP('Form 923'!D8824,'Cross-Page Data'!$I$14:$J$117,2,FALSE),J8824))</f>
        <v>solar pv</v>
      </c>
      <c r="J8824" t="str">
        <f>VLOOKUP(E8824,'Cross-Page Data'!$D$4:$F$48,3,FALSE)</f>
        <v>solar</v>
      </c>
      <c r="K8824" t="b">
        <f t="shared" si="137"/>
        <v>1</v>
      </c>
    </row>
    <row r="8825" spans="1:11">
      <c r="A8825" s="120">
        <v>57204</v>
      </c>
      <c r="B8825" s="121" t="s">
        <v>201</v>
      </c>
      <c r="C8825" s="121" t="s">
        <v>206</v>
      </c>
      <c r="D8825" s="121" t="s">
        <v>101</v>
      </c>
      <c r="E8825" s="121" t="s">
        <v>92</v>
      </c>
      <c r="F8825" s="122">
        <v>21286</v>
      </c>
      <c r="G8825" s="122">
        <v>2391</v>
      </c>
      <c r="H8825" s="120">
        <v>2019</v>
      </c>
      <c r="I8825" t="str">
        <f>IF(J8825="natural gas",VLOOKUP(D8825,'Cross-Page Data'!$I$4:$J$13,2,FALSE),IF(J8825="solar",VLOOKUP('Form 923'!D8825,'Cross-Page Data'!$I$14:$J$117,2,FALSE),J8825))</f>
        <v>solar pv</v>
      </c>
      <c r="J8825" t="str">
        <f>VLOOKUP(E8825,'Cross-Page Data'!$D$4:$F$48,3,FALSE)</f>
        <v>solar</v>
      </c>
      <c r="K8825" t="b">
        <f t="shared" si="137"/>
        <v>1</v>
      </c>
    </row>
    <row r="8826" spans="1:11">
      <c r="A8826" s="120">
        <v>57205</v>
      </c>
      <c r="B8826" s="121" t="s">
        <v>201</v>
      </c>
      <c r="C8826" s="121" t="s">
        <v>206</v>
      </c>
      <c r="D8826" s="121" t="s">
        <v>101</v>
      </c>
      <c r="E8826" s="121" t="s">
        <v>92</v>
      </c>
      <c r="F8826" s="122">
        <v>872165</v>
      </c>
      <c r="G8826" s="122">
        <v>97974</v>
      </c>
      <c r="H8826" s="120">
        <v>2019</v>
      </c>
      <c r="I8826" t="str">
        <f>IF(J8826="natural gas",VLOOKUP(D8826,'Cross-Page Data'!$I$4:$J$13,2,FALSE),IF(J8826="solar",VLOOKUP('Form 923'!D8826,'Cross-Page Data'!$I$14:$J$117,2,FALSE),J8826))</f>
        <v>solar pv</v>
      </c>
      <c r="J8826" t="str">
        <f>VLOOKUP(E8826,'Cross-Page Data'!$D$4:$F$48,3,FALSE)</f>
        <v>solar</v>
      </c>
      <c r="K8826" t="b">
        <f t="shared" si="137"/>
        <v>1</v>
      </c>
    </row>
    <row r="8827" spans="1:11">
      <c r="A8827" s="120">
        <v>57206</v>
      </c>
      <c r="B8827" s="121" t="s">
        <v>201</v>
      </c>
      <c r="C8827" s="121" t="s">
        <v>202</v>
      </c>
      <c r="D8827" s="121" t="s">
        <v>73</v>
      </c>
      <c r="E8827" s="121" t="s">
        <v>38</v>
      </c>
      <c r="F8827" s="122">
        <v>832280</v>
      </c>
      <c r="G8827" s="122">
        <v>46499</v>
      </c>
      <c r="H8827" s="120">
        <v>2019</v>
      </c>
      <c r="I8827" t="str">
        <f>IF(J8827="natural gas",VLOOKUP(D8827,'Cross-Page Data'!$I$4:$J$13,2,FALSE),IF(J8827="solar",VLOOKUP('Form 923'!D8827,'Cross-Page Data'!$I$14:$J$117,2,FALSE),J8827))</f>
        <v>natural gas peaker</v>
      </c>
      <c r="J8827" t="str">
        <f>VLOOKUP(E8827,'Cross-Page Data'!$D$4:$F$48,3,FALSE)</f>
        <v>natural gas</v>
      </c>
      <c r="K8827" t="b">
        <f t="shared" si="137"/>
        <v>1</v>
      </c>
    </row>
    <row r="8828" ht="25.5" spans="1:11">
      <c r="A8828" s="120">
        <v>57207</v>
      </c>
      <c r="B8828" s="121" t="s">
        <v>201</v>
      </c>
      <c r="C8828" s="121" t="s">
        <v>207</v>
      </c>
      <c r="D8828" s="121" t="s">
        <v>79</v>
      </c>
      <c r="E8828" s="121" t="s">
        <v>70</v>
      </c>
      <c r="F8828" s="122">
        <v>208</v>
      </c>
      <c r="G8828" s="122">
        <v>18</v>
      </c>
      <c r="H8828" s="120">
        <v>2019</v>
      </c>
      <c r="I8828" t="str">
        <f>IF(J8828="natural gas",VLOOKUP(D8828,'Cross-Page Data'!$I$4:$J$13,2,FALSE),IF(J8828="solar",VLOOKUP('Form 923'!D8828,'Cross-Page Data'!$I$14:$J$117,2,FALSE),J8828))</f>
        <v>heavy or residual fuel oil</v>
      </c>
      <c r="J8828" t="str">
        <f>VLOOKUP(E8828,'Cross-Page Data'!$D$4:$F$48,3,FALSE)</f>
        <v>heavy or residual fuel oil</v>
      </c>
      <c r="K8828" t="b">
        <f t="shared" si="137"/>
        <v>0</v>
      </c>
    </row>
    <row r="8829" ht="25.5" spans="1:11">
      <c r="A8829" s="120">
        <v>57208</v>
      </c>
      <c r="B8829" s="121" t="s">
        <v>201</v>
      </c>
      <c r="C8829" s="121" t="s">
        <v>207</v>
      </c>
      <c r="D8829" s="121" t="s">
        <v>79</v>
      </c>
      <c r="E8829" s="121" t="s">
        <v>70</v>
      </c>
      <c r="F8829" s="122">
        <v>1198</v>
      </c>
      <c r="G8829" s="122">
        <v>122</v>
      </c>
      <c r="H8829" s="120">
        <v>2019</v>
      </c>
      <c r="I8829" t="str">
        <f>IF(J8829="natural gas",VLOOKUP(D8829,'Cross-Page Data'!$I$4:$J$13,2,FALSE),IF(J8829="solar",VLOOKUP('Form 923'!D8829,'Cross-Page Data'!$I$14:$J$117,2,FALSE),J8829))</f>
        <v>heavy or residual fuel oil</v>
      </c>
      <c r="J8829" t="str">
        <f>VLOOKUP(E8829,'Cross-Page Data'!$D$4:$F$48,3,FALSE)</f>
        <v>heavy or residual fuel oil</v>
      </c>
      <c r="K8829" t="b">
        <f t="shared" si="137"/>
        <v>0</v>
      </c>
    </row>
    <row r="8830" spans="1:11">
      <c r="A8830" s="120">
        <v>57210</v>
      </c>
      <c r="B8830" s="121" t="s">
        <v>201</v>
      </c>
      <c r="C8830" s="121" t="s">
        <v>206</v>
      </c>
      <c r="D8830" s="121" t="s">
        <v>128</v>
      </c>
      <c r="E8830" s="121" t="s">
        <v>180</v>
      </c>
      <c r="F8830" s="122">
        <v>5885014</v>
      </c>
      <c r="G8830" s="122">
        <v>661089</v>
      </c>
      <c r="H8830" s="120">
        <v>2019</v>
      </c>
      <c r="I8830" t="str">
        <f>IF(J8830="natural gas",VLOOKUP(D8830,'Cross-Page Data'!$I$4:$J$13,2,FALSE),IF(J8830="solar",VLOOKUP('Form 923'!D8830,'Cross-Page Data'!$I$14:$J$117,2,FALSE),J8830))</f>
        <v>wind</v>
      </c>
      <c r="J8830" t="str">
        <f>VLOOKUP(E8830,'Cross-Page Data'!$D$4:$F$48,3,FALSE)</f>
        <v>wind</v>
      </c>
      <c r="K8830" t="b">
        <f t="shared" si="137"/>
        <v>1</v>
      </c>
    </row>
    <row r="8831" spans="1:11">
      <c r="A8831" s="120">
        <v>57211</v>
      </c>
      <c r="B8831" s="121" t="s">
        <v>201</v>
      </c>
      <c r="C8831" s="121" t="s">
        <v>206</v>
      </c>
      <c r="D8831" s="121" t="s">
        <v>128</v>
      </c>
      <c r="E8831" s="121" t="s">
        <v>180</v>
      </c>
      <c r="F8831" s="122">
        <v>3199369</v>
      </c>
      <c r="G8831" s="122">
        <v>359399</v>
      </c>
      <c r="H8831" s="120">
        <v>2019</v>
      </c>
      <c r="I8831" t="str">
        <f>IF(J8831="natural gas",VLOOKUP(D8831,'Cross-Page Data'!$I$4:$J$13,2,FALSE),IF(J8831="solar",VLOOKUP('Form 923'!D8831,'Cross-Page Data'!$I$14:$J$117,2,FALSE),J8831))</f>
        <v>wind</v>
      </c>
      <c r="J8831" t="str">
        <f>VLOOKUP(E8831,'Cross-Page Data'!$D$4:$F$48,3,FALSE)</f>
        <v>wind</v>
      </c>
      <c r="K8831" t="b">
        <f t="shared" si="137"/>
        <v>1</v>
      </c>
    </row>
    <row r="8832" spans="1:11">
      <c r="A8832" s="120">
        <v>57212</v>
      </c>
      <c r="B8832" s="121" t="s">
        <v>201</v>
      </c>
      <c r="C8832" s="121" t="s">
        <v>206</v>
      </c>
      <c r="D8832" s="121" t="s">
        <v>128</v>
      </c>
      <c r="E8832" s="121" t="s">
        <v>180</v>
      </c>
      <c r="F8832" s="122">
        <v>4958335</v>
      </c>
      <c r="G8832" s="122">
        <v>556991</v>
      </c>
      <c r="H8832" s="120">
        <v>2019</v>
      </c>
      <c r="I8832" t="str">
        <f>IF(J8832="natural gas",VLOOKUP(D8832,'Cross-Page Data'!$I$4:$J$13,2,FALSE),IF(J8832="solar",VLOOKUP('Form 923'!D8832,'Cross-Page Data'!$I$14:$J$117,2,FALSE),J8832))</f>
        <v>wind</v>
      </c>
      <c r="J8832" t="str">
        <f>VLOOKUP(E8832,'Cross-Page Data'!$D$4:$F$48,3,FALSE)</f>
        <v>wind</v>
      </c>
      <c r="K8832" t="b">
        <f t="shared" si="137"/>
        <v>1</v>
      </c>
    </row>
    <row r="8833" spans="1:11">
      <c r="A8833" s="120">
        <v>57213</v>
      </c>
      <c r="B8833" s="121" t="s">
        <v>201</v>
      </c>
      <c r="C8833" s="121" t="s">
        <v>206</v>
      </c>
      <c r="D8833" s="121" t="s">
        <v>120</v>
      </c>
      <c r="E8833" s="121" t="s">
        <v>76</v>
      </c>
      <c r="F8833" s="122">
        <v>923786</v>
      </c>
      <c r="G8833" s="122">
        <v>103773</v>
      </c>
      <c r="H8833" s="120">
        <v>2019</v>
      </c>
      <c r="I8833" t="str">
        <f>IF(J8833="natural gas",VLOOKUP(D8833,'Cross-Page Data'!$I$4:$J$13,2,FALSE),IF(J8833="solar",VLOOKUP('Form 923'!D8833,'Cross-Page Data'!$I$14:$J$117,2,FALSE),J8833))</f>
        <v>geothermal</v>
      </c>
      <c r="J8833" t="str">
        <f>VLOOKUP(E8833,'Cross-Page Data'!$D$4:$F$48,3,FALSE)</f>
        <v>geothermal</v>
      </c>
      <c r="K8833" t="b">
        <f t="shared" si="137"/>
        <v>1</v>
      </c>
    </row>
    <row r="8834" spans="1:11">
      <c r="A8834" s="120">
        <v>57214</v>
      </c>
      <c r="B8834" s="121" t="s">
        <v>201</v>
      </c>
      <c r="C8834" s="121" t="s">
        <v>202</v>
      </c>
      <c r="D8834" s="121" t="s">
        <v>128</v>
      </c>
      <c r="E8834" s="121" t="s">
        <v>180</v>
      </c>
      <c r="F8834" s="122">
        <v>48917</v>
      </c>
      <c r="G8834" s="122">
        <v>5495</v>
      </c>
      <c r="H8834" s="120">
        <v>2019</v>
      </c>
      <c r="I8834" t="str">
        <f>IF(J8834="natural gas",VLOOKUP(D8834,'Cross-Page Data'!$I$4:$J$13,2,FALSE),IF(J8834="solar",VLOOKUP('Form 923'!D8834,'Cross-Page Data'!$I$14:$J$117,2,FALSE),J8834))</f>
        <v>wind</v>
      </c>
      <c r="J8834" t="str">
        <f>VLOOKUP(E8834,'Cross-Page Data'!$D$4:$F$48,3,FALSE)</f>
        <v>wind</v>
      </c>
      <c r="K8834" t="b">
        <f t="shared" si="137"/>
        <v>1</v>
      </c>
    </row>
    <row r="8835" spans="1:11">
      <c r="A8835" s="120">
        <v>57216</v>
      </c>
      <c r="B8835" s="121" t="s">
        <v>201</v>
      </c>
      <c r="C8835" s="121" t="s">
        <v>206</v>
      </c>
      <c r="D8835" s="121" t="s">
        <v>101</v>
      </c>
      <c r="E8835" s="121" t="s">
        <v>92</v>
      </c>
      <c r="F8835" s="122">
        <v>23616</v>
      </c>
      <c r="G8835" s="122">
        <v>2653</v>
      </c>
      <c r="H8835" s="120">
        <v>2019</v>
      </c>
      <c r="I8835" t="str">
        <f>IF(J8835="natural gas",VLOOKUP(D8835,'Cross-Page Data'!$I$4:$J$13,2,FALSE),IF(J8835="solar",VLOOKUP('Form 923'!D8835,'Cross-Page Data'!$I$14:$J$117,2,FALSE),J8835))</f>
        <v>solar pv</v>
      </c>
      <c r="J8835" t="str">
        <f>VLOOKUP(E8835,'Cross-Page Data'!$D$4:$F$48,3,FALSE)</f>
        <v>solar</v>
      </c>
      <c r="K8835" t="b">
        <f t="shared" si="137"/>
        <v>1</v>
      </c>
    </row>
    <row r="8836" spans="1:11">
      <c r="A8836" s="120">
        <v>57217</v>
      </c>
      <c r="B8836" s="121" t="s">
        <v>201</v>
      </c>
      <c r="C8836" s="121" t="s">
        <v>202</v>
      </c>
      <c r="D8836" s="121" t="s">
        <v>101</v>
      </c>
      <c r="E8836" s="121" t="s">
        <v>92</v>
      </c>
      <c r="F8836" s="122">
        <v>8385</v>
      </c>
      <c r="G8836" s="122">
        <v>942</v>
      </c>
      <c r="H8836" s="120">
        <v>2019</v>
      </c>
      <c r="I8836" t="str">
        <f>IF(J8836="natural gas",VLOOKUP(D8836,'Cross-Page Data'!$I$4:$J$13,2,FALSE),IF(J8836="solar",VLOOKUP('Form 923'!D8836,'Cross-Page Data'!$I$14:$J$117,2,FALSE),J8836))</f>
        <v>solar pv</v>
      </c>
      <c r="J8836" t="str">
        <f>VLOOKUP(E8836,'Cross-Page Data'!$D$4:$F$48,3,FALSE)</f>
        <v>solar</v>
      </c>
      <c r="K8836" t="b">
        <f t="shared" si="137"/>
        <v>1</v>
      </c>
    </row>
    <row r="8837" spans="1:11">
      <c r="A8837" s="120">
        <v>57219</v>
      </c>
      <c r="B8837" s="121" t="s">
        <v>201</v>
      </c>
      <c r="C8837" s="121" t="s">
        <v>202</v>
      </c>
      <c r="D8837" s="121" t="s">
        <v>101</v>
      </c>
      <c r="E8837" s="121" t="s">
        <v>92</v>
      </c>
      <c r="F8837" s="122">
        <v>26573</v>
      </c>
      <c r="G8837" s="122">
        <v>2985</v>
      </c>
      <c r="H8837" s="120">
        <v>2019</v>
      </c>
      <c r="I8837" t="str">
        <f>IF(J8837="natural gas",VLOOKUP(D8837,'Cross-Page Data'!$I$4:$J$13,2,FALSE),IF(J8837="solar",VLOOKUP('Form 923'!D8837,'Cross-Page Data'!$I$14:$J$117,2,FALSE),J8837))</f>
        <v>solar pv</v>
      </c>
      <c r="J8837" t="str">
        <f>VLOOKUP(E8837,'Cross-Page Data'!$D$4:$F$48,3,FALSE)</f>
        <v>solar</v>
      </c>
      <c r="K8837" t="b">
        <f t="shared" si="137"/>
        <v>1</v>
      </c>
    </row>
    <row r="8838" spans="1:11">
      <c r="A8838" s="120">
        <v>57220</v>
      </c>
      <c r="B8838" s="121" t="s">
        <v>201</v>
      </c>
      <c r="C8838" s="121" t="s">
        <v>202</v>
      </c>
      <c r="D8838" s="121" t="s">
        <v>101</v>
      </c>
      <c r="E8838" s="121" t="s">
        <v>92</v>
      </c>
      <c r="F8838" s="122">
        <v>22441</v>
      </c>
      <c r="G8838" s="122">
        <v>2521</v>
      </c>
      <c r="H8838" s="120">
        <v>2019</v>
      </c>
      <c r="I8838" t="str">
        <f>IF(J8838="natural gas",VLOOKUP(D8838,'Cross-Page Data'!$I$4:$J$13,2,FALSE),IF(J8838="solar",VLOOKUP('Form 923'!D8838,'Cross-Page Data'!$I$14:$J$117,2,FALSE),J8838))</f>
        <v>solar pv</v>
      </c>
      <c r="J8838" t="str">
        <f>VLOOKUP(E8838,'Cross-Page Data'!$D$4:$F$48,3,FALSE)</f>
        <v>solar</v>
      </c>
      <c r="K8838" t="b">
        <f t="shared" si="137"/>
        <v>1</v>
      </c>
    </row>
    <row r="8839" spans="1:11">
      <c r="A8839" s="120">
        <v>57221</v>
      </c>
      <c r="B8839" s="121" t="s">
        <v>201</v>
      </c>
      <c r="C8839" s="121" t="s">
        <v>202</v>
      </c>
      <c r="D8839" s="121" t="s">
        <v>101</v>
      </c>
      <c r="E8839" s="121" t="s">
        <v>92</v>
      </c>
      <c r="F8839" s="122">
        <v>28745</v>
      </c>
      <c r="G8839" s="122">
        <v>3229</v>
      </c>
      <c r="H8839" s="120">
        <v>2019</v>
      </c>
      <c r="I8839" t="str">
        <f>IF(J8839="natural gas",VLOOKUP(D8839,'Cross-Page Data'!$I$4:$J$13,2,FALSE),IF(J8839="solar",VLOOKUP('Form 923'!D8839,'Cross-Page Data'!$I$14:$J$117,2,FALSE),J8839))</f>
        <v>solar pv</v>
      </c>
      <c r="J8839" t="str">
        <f>VLOOKUP(E8839,'Cross-Page Data'!$D$4:$F$48,3,FALSE)</f>
        <v>solar</v>
      </c>
      <c r="K8839" t="b">
        <f t="shared" ref="K8839:K8902" si="138">IF(AND($N$6=FALSE,OR(C8839="Commercial NAICS Cogen",C8839="Industrial NAICS Cogen",C8839="NAICS-22 Cogen")),FALSE,IF(AND($N$7=FALSE,OR(C8839="Commercial NAICS Cogen",C8839="Commercial NAICS Non-Cogen",C8839="industrial NAICS Cogen",C8839="industrial NAICS non-cogen")),FALSE,TRUE))</f>
        <v>1</v>
      </c>
    </row>
    <row r="8840" spans="1:11">
      <c r="A8840" s="120">
        <v>57222</v>
      </c>
      <c r="B8840" s="121" t="s">
        <v>201</v>
      </c>
      <c r="C8840" s="121" t="s">
        <v>202</v>
      </c>
      <c r="D8840" s="121" t="s">
        <v>101</v>
      </c>
      <c r="E8840" s="121" t="s">
        <v>92</v>
      </c>
      <c r="F8840" s="122">
        <v>11894</v>
      </c>
      <c r="G8840" s="122">
        <v>1336</v>
      </c>
      <c r="H8840" s="120">
        <v>2019</v>
      </c>
      <c r="I8840" t="str">
        <f>IF(J8840="natural gas",VLOOKUP(D8840,'Cross-Page Data'!$I$4:$J$13,2,FALSE),IF(J8840="solar",VLOOKUP('Form 923'!D8840,'Cross-Page Data'!$I$14:$J$117,2,FALSE),J8840))</f>
        <v>solar pv</v>
      </c>
      <c r="J8840" t="str">
        <f>VLOOKUP(E8840,'Cross-Page Data'!$D$4:$F$48,3,FALSE)</f>
        <v>solar</v>
      </c>
      <c r="K8840" t="b">
        <f t="shared" si="138"/>
        <v>1</v>
      </c>
    </row>
    <row r="8841" spans="1:11">
      <c r="A8841" s="120">
        <v>57223</v>
      </c>
      <c r="B8841" s="121" t="s">
        <v>201</v>
      </c>
      <c r="C8841" s="121" t="s">
        <v>202</v>
      </c>
      <c r="D8841" s="121" t="s">
        <v>101</v>
      </c>
      <c r="E8841" s="121" t="s">
        <v>92</v>
      </c>
      <c r="F8841" s="122">
        <v>8109</v>
      </c>
      <c r="G8841" s="122">
        <v>911</v>
      </c>
      <c r="H8841" s="120">
        <v>2019</v>
      </c>
      <c r="I8841" t="str">
        <f>IF(J8841="natural gas",VLOOKUP(D8841,'Cross-Page Data'!$I$4:$J$13,2,FALSE),IF(J8841="solar",VLOOKUP('Form 923'!D8841,'Cross-Page Data'!$I$14:$J$117,2,FALSE),J8841))</f>
        <v>solar pv</v>
      </c>
      <c r="J8841" t="str">
        <f>VLOOKUP(E8841,'Cross-Page Data'!$D$4:$F$48,3,FALSE)</f>
        <v>solar</v>
      </c>
      <c r="K8841" t="b">
        <f t="shared" si="138"/>
        <v>1</v>
      </c>
    </row>
    <row r="8842" spans="1:11">
      <c r="A8842" s="120">
        <v>57224</v>
      </c>
      <c r="B8842" s="121" t="s">
        <v>201</v>
      </c>
      <c r="C8842" s="121" t="s">
        <v>202</v>
      </c>
      <c r="D8842" s="121" t="s">
        <v>101</v>
      </c>
      <c r="E8842" s="121" t="s">
        <v>92</v>
      </c>
      <c r="F8842" s="122">
        <v>3749</v>
      </c>
      <c r="G8842" s="122">
        <v>421</v>
      </c>
      <c r="H8842" s="120">
        <v>2019</v>
      </c>
      <c r="I8842" t="str">
        <f>IF(J8842="natural gas",VLOOKUP(D8842,'Cross-Page Data'!$I$4:$J$13,2,FALSE),IF(J8842="solar",VLOOKUP('Form 923'!D8842,'Cross-Page Data'!$I$14:$J$117,2,FALSE),J8842))</f>
        <v>solar pv</v>
      </c>
      <c r="J8842" t="str">
        <f>VLOOKUP(E8842,'Cross-Page Data'!$D$4:$F$48,3,FALSE)</f>
        <v>solar</v>
      </c>
      <c r="K8842" t="b">
        <f t="shared" si="138"/>
        <v>1</v>
      </c>
    </row>
    <row r="8843" spans="1:11">
      <c r="A8843" s="120">
        <v>57225</v>
      </c>
      <c r="B8843" s="121" t="s">
        <v>201</v>
      </c>
      <c r="C8843" s="121" t="s">
        <v>202</v>
      </c>
      <c r="D8843" s="121" t="s">
        <v>101</v>
      </c>
      <c r="E8843" s="121" t="s">
        <v>92</v>
      </c>
      <c r="F8843" s="122">
        <v>41216</v>
      </c>
      <c r="G8843" s="122">
        <v>4630</v>
      </c>
      <c r="H8843" s="120">
        <v>2019</v>
      </c>
      <c r="I8843" t="str">
        <f>IF(J8843="natural gas",VLOOKUP(D8843,'Cross-Page Data'!$I$4:$J$13,2,FALSE),IF(J8843="solar",VLOOKUP('Form 923'!D8843,'Cross-Page Data'!$I$14:$J$117,2,FALSE),J8843))</f>
        <v>solar pv</v>
      </c>
      <c r="J8843" t="str">
        <f>VLOOKUP(E8843,'Cross-Page Data'!$D$4:$F$48,3,FALSE)</f>
        <v>solar</v>
      </c>
      <c r="K8843" t="b">
        <f t="shared" si="138"/>
        <v>1</v>
      </c>
    </row>
    <row r="8844" spans="1:11">
      <c r="A8844" s="120">
        <v>57227</v>
      </c>
      <c r="B8844" s="121" t="s">
        <v>201</v>
      </c>
      <c r="C8844" s="121" t="s">
        <v>202</v>
      </c>
      <c r="D8844" s="121" t="s">
        <v>101</v>
      </c>
      <c r="E8844" s="121" t="s">
        <v>92</v>
      </c>
      <c r="F8844" s="122">
        <v>31103</v>
      </c>
      <c r="G8844" s="122">
        <v>3494</v>
      </c>
      <c r="H8844" s="120">
        <v>2019</v>
      </c>
      <c r="I8844" t="str">
        <f>IF(J8844="natural gas",VLOOKUP(D8844,'Cross-Page Data'!$I$4:$J$13,2,FALSE),IF(J8844="solar",VLOOKUP('Form 923'!D8844,'Cross-Page Data'!$I$14:$J$117,2,FALSE),J8844))</f>
        <v>solar pv</v>
      </c>
      <c r="J8844" t="str">
        <f>VLOOKUP(E8844,'Cross-Page Data'!$D$4:$F$48,3,FALSE)</f>
        <v>solar</v>
      </c>
      <c r="K8844" t="b">
        <f t="shared" si="138"/>
        <v>1</v>
      </c>
    </row>
    <row r="8845" spans="1:11">
      <c r="A8845" s="120">
        <v>57229</v>
      </c>
      <c r="B8845" s="121" t="s">
        <v>201</v>
      </c>
      <c r="C8845" s="121" t="s">
        <v>202</v>
      </c>
      <c r="D8845" s="121" t="s">
        <v>101</v>
      </c>
      <c r="E8845" s="121" t="s">
        <v>92</v>
      </c>
      <c r="F8845" s="122">
        <v>26101</v>
      </c>
      <c r="G8845" s="122">
        <v>2932</v>
      </c>
      <c r="H8845" s="120">
        <v>2019</v>
      </c>
      <c r="I8845" t="str">
        <f>IF(J8845="natural gas",VLOOKUP(D8845,'Cross-Page Data'!$I$4:$J$13,2,FALSE),IF(J8845="solar",VLOOKUP('Form 923'!D8845,'Cross-Page Data'!$I$14:$J$117,2,FALSE),J8845))</f>
        <v>solar pv</v>
      </c>
      <c r="J8845" t="str">
        <f>VLOOKUP(E8845,'Cross-Page Data'!$D$4:$F$48,3,FALSE)</f>
        <v>solar</v>
      </c>
      <c r="K8845" t="b">
        <f t="shared" si="138"/>
        <v>1</v>
      </c>
    </row>
    <row r="8846" spans="1:11">
      <c r="A8846" s="120">
        <v>57230</v>
      </c>
      <c r="B8846" s="121" t="s">
        <v>201</v>
      </c>
      <c r="C8846" s="121" t="s">
        <v>202</v>
      </c>
      <c r="D8846" s="121" t="s">
        <v>101</v>
      </c>
      <c r="E8846" s="121" t="s">
        <v>92</v>
      </c>
      <c r="F8846" s="122">
        <v>13086</v>
      </c>
      <c r="G8846" s="122">
        <v>1470</v>
      </c>
      <c r="H8846" s="120">
        <v>2019</v>
      </c>
      <c r="I8846" t="str">
        <f>IF(J8846="natural gas",VLOOKUP(D8846,'Cross-Page Data'!$I$4:$J$13,2,FALSE),IF(J8846="solar",VLOOKUP('Form 923'!D8846,'Cross-Page Data'!$I$14:$J$117,2,FALSE),J8846))</f>
        <v>solar pv</v>
      </c>
      <c r="J8846" t="str">
        <f>VLOOKUP(E8846,'Cross-Page Data'!$D$4:$F$48,3,FALSE)</f>
        <v>solar</v>
      </c>
      <c r="K8846" t="b">
        <f t="shared" si="138"/>
        <v>1</v>
      </c>
    </row>
    <row r="8847" spans="1:11">
      <c r="A8847" s="120">
        <v>57231</v>
      </c>
      <c r="B8847" s="121" t="s">
        <v>201</v>
      </c>
      <c r="C8847" s="121" t="s">
        <v>202</v>
      </c>
      <c r="D8847" s="121" t="s">
        <v>101</v>
      </c>
      <c r="E8847" s="121" t="s">
        <v>92</v>
      </c>
      <c r="F8847" s="122">
        <v>30286</v>
      </c>
      <c r="G8847" s="122">
        <v>3402</v>
      </c>
      <c r="H8847" s="120">
        <v>2019</v>
      </c>
      <c r="I8847" t="str">
        <f>IF(J8847="natural gas",VLOOKUP(D8847,'Cross-Page Data'!$I$4:$J$13,2,FALSE),IF(J8847="solar",VLOOKUP('Form 923'!D8847,'Cross-Page Data'!$I$14:$J$117,2,FALSE),J8847))</f>
        <v>solar pv</v>
      </c>
      <c r="J8847" t="str">
        <f>VLOOKUP(E8847,'Cross-Page Data'!$D$4:$F$48,3,FALSE)</f>
        <v>solar</v>
      </c>
      <c r="K8847" t="b">
        <f t="shared" si="138"/>
        <v>1</v>
      </c>
    </row>
    <row r="8848" spans="1:11">
      <c r="A8848" s="120">
        <v>57232</v>
      </c>
      <c r="B8848" s="121" t="s">
        <v>201</v>
      </c>
      <c r="C8848" s="121" t="s">
        <v>202</v>
      </c>
      <c r="D8848" s="121" t="s">
        <v>101</v>
      </c>
      <c r="E8848" s="121" t="s">
        <v>92</v>
      </c>
      <c r="F8848" s="122">
        <v>13262</v>
      </c>
      <c r="G8848" s="122">
        <v>1490</v>
      </c>
      <c r="H8848" s="120">
        <v>2019</v>
      </c>
      <c r="I8848" t="str">
        <f>IF(J8848="natural gas",VLOOKUP(D8848,'Cross-Page Data'!$I$4:$J$13,2,FALSE),IF(J8848="solar",VLOOKUP('Form 923'!D8848,'Cross-Page Data'!$I$14:$J$117,2,FALSE),J8848))</f>
        <v>solar pv</v>
      </c>
      <c r="J8848" t="str">
        <f>VLOOKUP(E8848,'Cross-Page Data'!$D$4:$F$48,3,FALSE)</f>
        <v>solar</v>
      </c>
      <c r="K8848" t="b">
        <f t="shared" si="138"/>
        <v>1</v>
      </c>
    </row>
    <row r="8849" spans="1:11">
      <c r="A8849" s="120">
        <v>57236</v>
      </c>
      <c r="B8849" s="121" t="s">
        <v>201</v>
      </c>
      <c r="C8849" s="121" t="s">
        <v>202</v>
      </c>
      <c r="D8849" s="121" t="s">
        <v>101</v>
      </c>
      <c r="E8849" s="121" t="s">
        <v>92</v>
      </c>
      <c r="F8849" s="122">
        <v>27801</v>
      </c>
      <c r="G8849" s="122">
        <v>3123</v>
      </c>
      <c r="H8849" s="120">
        <v>2019</v>
      </c>
      <c r="I8849" t="str">
        <f>IF(J8849="natural gas",VLOOKUP(D8849,'Cross-Page Data'!$I$4:$J$13,2,FALSE),IF(J8849="solar",VLOOKUP('Form 923'!D8849,'Cross-Page Data'!$I$14:$J$117,2,FALSE),J8849))</f>
        <v>solar pv</v>
      </c>
      <c r="J8849" t="str">
        <f>VLOOKUP(E8849,'Cross-Page Data'!$D$4:$F$48,3,FALSE)</f>
        <v>solar</v>
      </c>
      <c r="K8849" t="b">
        <f t="shared" si="138"/>
        <v>1</v>
      </c>
    </row>
    <row r="8850" spans="1:11">
      <c r="A8850" s="120">
        <v>57237</v>
      </c>
      <c r="B8850" s="121" t="s">
        <v>201</v>
      </c>
      <c r="C8850" s="121" t="s">
        <v>202</v>
      </c>
      <c r="D8850" s="121" t="s">
        <v>101</v>
      </c>
      <c r="E8850" s="121" t="s">
        <v>92</v>
      </c>
      <c r="F8850" s="122">
        <v>15301</v>
      </c>
      <c r="G8850" s="122">
        <v>1719</v>
      </c>
      <c r="H8850" s="120">
        <v>2019</v>
      </c>
      <c r="I8850" t="str">
        <f>IF(J8850="natural gas",VLOOKUP(D8850,'Cross-Page Data'!$I$4:$J$13,2,FALSE),IF(J8850="solar",VLOOKUP('Form 923'!D8850,'Cross-Page Data'!$I$14:$J$117,2,FALSE),J8850))</f>
        <v>solar pv</v>
      </c>
      <c r="J8850" t="str">
        <f>VLOOKUP(E8850,'Cross-Page Data'!$D$4:$F$48,3,FALSE)</f>
        <v>solar</v>
      </c>
      <c r="K8850" t="b">
        <f t="shared" si="138"/>
        <v>1</v>
      </c>
    </row>
    <row r="8851" spans="1:11">
      <c r="A8851" s="120">
        <v>57239</v>
      </c>
      <c r="B8851" s="121" t="s">
        <v>201</v>
      </c>
      <c r="C8851" s="121" t="s">
        <v>206</v>
      </c>
      <c r="D8851" s="121" t="s">
        <v>128</v>
      </c>
      <c r="E8851" s="121" t="s">
        <v>180</v>
      </c>
      <c r="F8851" s="122">
        <v>894436</v>
      </c>
      <c r="G8851" s="122">
        <v>100476</v>
      </c>
      <c r="H8851" s="120">
        <v>2019</v>
      </c>
      <c r="I8851" t="str">
        <f>IF(J8851="natural gas",VLOOKUP(D8851,'Cross-Page Data'!$I$4:$J$13,2,FALSE),IF(J8851="solar",VLOOKUP('Form 923'!D8851,'Cross-Page Data'!$I$14:$J$117,2,FALSE),J8851))</f>
        <v>wind</v>
      </c>
      <c r="J8851" t="str">
        <f>VLOOKUP(E8851,'Cross-Page Data'!$D$4:$F$48,3,FALSE)</f>
        <v>wind</v>
      </c>
      <c r="K8851" t="b">
        <f t="shared" si="138"/>
        <v>1</v>
      </c>
    </row>
    <row r="8852" spans="1:11">
      <c r="A8852" s="120">
        <v>57240</v>
      </c>
      <c r="B8852" s="121" t="s">
        <v>201</v>
      </c>
      <c r="C8852" s="121" t="s">
        <v>206</v>
      </c>
      <c r="D8852" s="121" t="s">
        <v>128</v>
      </c>
      <c r="E8852" s="121" t="s">
        <v>180</v>
      </c>
      <c r="F8852" s="122">
        <v>223610</v>
      </c>
      <c r="G8852" s="122">
        <v>25119</v>
      </c>
      <c r="H8852" s="120">
        <v>2019</v>
      </c>
      <c r="I8852" t="str">
        <f>IF(J8852="natural gas",VLOOKUP(D8852,'Cross-Page Data'!$I$4:$J$13,2,FALSE),IF(J8852="solar",VLOOKUP('Form 923'!D8852,'Cross-Page Data'!$I$14:$J$117,2,FALSE),J8852))</f>
        <v>wind</v>
      </c>
      <c r="J8852" t="str">
        <f>VLOOKUP(E8852,'Cross-Page Data'!$D$4:$F$48,3,FALSE)</f>
        <v>wind</v>
      </c>
      <c r="K8852" t="b">
        <f t="shared" si="138"/>
        <v>1</v>
      </c>
    </row>
    <row r="8853" spans="1:11">
      <c r="A8853" s="120">
        <v>57241</v>
      </c>
      <c r="B8853" s="121" t="s">
        <v>201</v>
      </c>
      <c r="C8853" s="121" t="s">
        <v>202</v>
      </c>
      <c r="D8853" s="121" t="s">
        <v>68</v>
      </c>
      <c r="E8853" s="121" t="s">
        <v>38</v>
      </c>
      <c r="F8853" s="122">
        <v>9683</v>
      </c>
      <c r="G8853" s="122">
        <v>650.186</v>
      </c>
      <c r="H8853" s="120">
        <v>2019</v>
      </c>
      <c r="I8853" t="str">
        <f>IF(J8853="natural gas",VLOOKUP(D8853,'Cross-Page Data'!$I$4:$J$13,2,FALSE),IF(J8853="solar",VLOOKUP('Form 923'!D8853,'Cross-Page Data'!$I$14:$J$117,2,FALSE),J8853))</f>
        <v>natural gas nonpeaker - preexisting retiring</v>
      </c>
      <c r="J8853" t="str">
        <f>VLOOKUP(E8853,'Cross-Page Data'!$D$4:$F$48,3,FALSE)</f>
        <v>natural gas</v>
      </c>
      <c r="K8853" t="b">
        <f t="shared" si="138"/>
        <v>1</v>
      </c>
    </row>
    <row r="8854" spans="1:11">
      <c r="A8854" s="120">
        <v>57241</v>
      </c>
      <c r="B8854" s="121" t="s">
        <v>201</v>
      </c>
      <c r="C8854" s="121" t="s">
        <v>202</v>
      </c>
      <c r="D8854" s="121" t="s">
        <v>68</v>
      </c>
      <c r="E8854" s="121" t="s">
        <v>176</v>
      </c>
      <c r="F8854" s="122">
        <v>8131590</v>
      </c>
      <c r="G8854" s="122">
        <v>593042.81</v>
      </c>
      <c r="H8854" s="120">
        <v>2019</v>
      </c>
      <c r="I8854" t="str">
        <f>IF(J8854="natural gas",VLOOKUP(D8854,'Cross-Page Data'!$I$4:$J$13,2,FALSE),IF(J8854="solar",VLOOKUP('Form 923'!D8854,'Cross-Page Data'!$I$14:$J$117,2,FALSE),J8854))</f>
        <v>biomass</v>
      </c>
      <c r="J8854" t="str">
        <f>VLOOKUP(E8854,'Cross-Page Data'!$D$4:$F$48,3,FALSE)</f>
        <v>biomass</v>
      </c>
      <c r="K8854" t="b">
        <f t="shared" si="138"/>
        <v>1</v>
      </c>
    </row>
    <row r="8855" spans="1:11">
      <c r="A8855" s="120">
        <v>57243</v>
      </c>
      <c r="B8855" s="121" t="s">
        <v>201</v>
      </c>
      <c r="C8855" s="121" t="s">
        <v>206</v>
      </c>
      <c r="D8855" s="121" t="s">
        <v>101</v>
      </c>
      <c r="E8855" s="121" t="s">
        <v>92</v>
      </c>
      <c r="F8855" s="122">
        <v>549342</v>
      </c>
      <c r="G8855" s="122">
        <v>61710</v>
      </c>
      <c r="H8855" s="120">
        <v>2019</v>
      </c>
      <c r="I8855" t="str">
        <f>IF(J8855="natural gas",VLOOKUP(D8855,'Cross-Page Data'!$I$4:$J$13,2,FALSE),IF(J8855="solar",VLOOKUP('Form 923'!D8855,'Cross-Page Data'!$I$14:$J$117,2,FALSE),J8855))</f>
        <v>solar pv</v>
      </c>
      <c r="J8855" t="str">
        <f>VLOOKUP(E8855,'Cross-Page Data'!$D$4:$F$48,3,FALSE)</f>
        <v>solar</v>
      </c>
      <c r="K8855" t="b">
        <f t="shared" si="138"/>
        <v>1</v>
      </c>
    </row>
    <row r="8856" spans="1:11">
      <c r="A8856" s="120">
        <v>57244</v>
      </c>
      <c r="B8856" s="121" t="s">
        <v>201</v>
      </c>
      <c r="C8856" s="121" t="s">
        <v>206</v>
      </c>
      <c r="D8856" s="121" t="s">
        <v>128</v>
      </c>
      <c r="E8856" s="121" t="s">
        <v>180</v>
      </c>
      <c r="F8856" s="122">
        <v>1467157</v>
      </c>
      <c r="G8856" s="122">
        <v>164812</v>
      </c>
      <c r="H8856" s="120">
        <v>2019</v>
      </c>
      <c r="I8856" t="str">
        <f>IF(J8856="natural gas",VLOOKUP(D8856,'Cross-Page Data'!$I$4:$J$13,2,FALSE),IF(J8856="solar",VLOOKUP('Form 923'!D8856,'Cross-Page Data'!$I$14:$J$117,2,FALSE),J8856))</f>
        <v>wind</v>
      </c>
      <c r="J8856" t="str">
        <f>VLOOKUP(E8856,'Cross-Page Data'!$D$4:$F$48,3,FALSE)</f>
        <v>wind</v>
      </c>
      <c r="K8856" t="b">
        <f t="shared" si="138"/>
        <v>1</v>
      </c>
    </row>
    <row r="8857" spans="1:11">
      <c r="A8857" s="120">
        <v>57245</v>
      </c>
      <c r="B8857" s="121" t="s">
        <v>201</v>
      </c>
      <c r="C8857" s="121" t="s">
        <v>202</v>
      </c>
      <c r="D8857" s="121" t="s">
        <v>101</v>
      </c>
      <c r="E8857" s="121" t="s">
        <v>92</v>
      </c>
      <c r="F8857" s="122">
        <v>55050</v>
      </c>
      <c r="G8857" s="122">
        <v>6184</v>
      </c>
      <c r="H8857" s="120">
        <v>2019</v>
      </c>
      <c r="I8857" t="str">
        <f>IF(J8857="natural gas",VLOOKUP(D8857,'Cross-Page Data'!$I$4:$J$13,2,FALSE),IF(J8857="solar",VLOOKUP('Form 923'!D8857,'Cross-Page Data'!$I$14:$J$117,2,FALSE),J8857))</f>
        <v>solar pv</v>
      </c>
      <c r="J8857" t="str">
        <f>VLOOKUP(E8857,'Cross-Page Data'!$D$4:$F$48,3,FALSE)</f>
        <v>solar</v>
      </c>
      <c r="K8857" t="b">
        <f t="shared" si="138"/>
        <v>1</v>
      </c>
    </row>
    <row r="8858" spans="1:11">
      <c r="A8858" s="120">
        <v>57246</v>
      </c>
      <c r="B8858" s="121" t="s">
        <v>201</v>
      </c>
      <c r="C8858" s="121" t="s">
        <v>202</v>
      </c>
      <c r="D8858" s="121" t="s">
        <v>101</v>
      </c>
      <c r="E8858" s="121" t="s">
        <v>92</v>
      </c>
      <c r="F8858" s="122">
        <v>22913</v>
      </c>
      <c r="G8858" s="122">
        <v>2574</v>
      </c>
      <c r="H8858" s="120">
        <v>2019</v>
      </c>
      <c r="I8858" t="str">
        <f>IF(J8858="natural gas",VLOOKUP(D8858,'Cross-Page Data'!$I$4:$J$13,2,FALSE),IF(J8858="solar",VLOOKUP('Form 923'!D8858,'Cross-Page Data'!$I$14:$J$117,2,FALSE),J8858))</f>
        <v>solar pv</v>
      </c>
      <c r="J8858" t="str">
        <f>VLOOKUP(E8858,'Cross-Page Data'!$D$4:$F$48,3,FALSE)</f>
        <v>solar</v>
      </c>
      <c r="K8858" t="b">
        <f t="shared" si="138"/>
        <v>1</v>
      </c>
    </row>
    <row r="8859" spans="1:11">
      <c r="A8859" s="120">
        <v>57247</v>
      </c>
      <c r="B8859" s="121" t="s">
        <v>201</v>
      </c>
      <c r="C8859" s="121" t="s">
        <v>202</v>
      </c>
      <c r="D8859" s="121" t="s">
        <v>101</v>
      </c>
      <c r="E8859" s="121" t="s">
        <v>92</v>
      </c>
      <c r="F8859" s="122">
        <v>32331</v>
      </c>
      <c r="G8859" s="122">
        <v>3632</v>
      </c>
      <c r="H8859" s="120">
        <v>2019</v>
      </c>
      <c r="I8859" t="str">
        <f>IF(J8859="natural gas",VLOOKUP(D8859,'Cross-Page Data'!$I$4:$J$13,2,FALSE),IF(J8859="solar",VLOOKUP('Form 923'!D8859,'Cross-Page Data'!$I$14:$J$117,2,FALSE),J8859))</f>
        <v>solar pv</v>
      </c>
      <c r="J8859" t="str">
        <f>VLOOKUP(E8859,'Cross-Page Data'!$D$4:$F$48,3,FALSE)</f>
        <v>solar</v>
      </c>
      <c r="K8859" t="b">
        <f t="shared" si="138"/>
        <v>1</v>
      </c>
    </row>
    <row r="8860" spans="1:11">
      <c r="A8860" s="120">
        <v>57248</v>
      </c>
      <c r="B8860" s="121" t="s">
        <v>201</v>
      </c>
      <c r="C8860" s="121" t="s">
        <v>202</v>
      </c>
      <c r="D8860" s="121" t="s">
        <v>128</v>
      </c>
      <c r="E8860" s="121" t="s">
        <v>180</v>
      </c>
      <c r="F8860" s="122">
        <v>51926</v>
      </c>
      <c r="G8860" s="122">
        <v>5833</v>
      </c>
      <c r="H8860" s="120">
        <v>2019</v>
      </c>
      <c r="I8860" t="str">
        <f>IF(J8860="natural gas",VLOOKUP(D8860,'Cross-Page Data'!$I$4:$J$13,2,FALSE),IF(J8860="solar",VLOOKUP('Form 923'!D8860,'Cross-Page Data'!$I$14:$J$117,2,FALSE),J8860))</f>
        <v>wind</v>
      </c>
      <c r="J8860" t="str">
        <f>VLOOKUP(E8860,'Cross-Page Data'!$D$4:$F$48,3,FALSE)</f>
        <v>wind</v>
      </c>
      <c r="K8860" t="b">
        <f t="shared" si="138"/>
        <v>1</v>
      </c>
    </row>
    <row r="8861" spans="1:11">
      <c r="A8861" s="120">
        <v>57249</v>
      </c>
      <c r="B8861" s="121" t="s">
        <v>201</v>
      </c>
      <c r="C8861" s="121" t="s">
        <v>206</v>
      </c>
      <c r="D8861" s="121" t="s">
        <v>79</v>
      </c>
      <c r="E8861" s="121" t="s">
        <v>90</v>
      </c>
      <c r="F8861" s="122">
        <v>192963</v>
      </c>
      <c r="G8861" s="122">
        <v>18481</v>
      </c>
      <c r="H8861" s="120">
        <v>2019</v>
      </c>
      <c r="I8861" t="str">
        <f>IF(J8861="natural gas",VLOOKUP(D8861,'Cross-Page Data'!$I$4:$J$13,2,FALSE),IF(J8861="solar",VLOOKUP('Form 923'!D8861,'Cross-Page Data'!$I$14:$J$117,2,FALSE),J8861))</f>
        <v>biomass</v>
      </c>
      <c r="J8861" t="str">
        <f>VLOOKUP(E8861,'Cross-Page Data'!$D$4:$F$48,3,FALSE)</f>
        <v>biomass</v>
      </c>
      <c r="K8861" t="b">
        <f t="shared" si="138"/>
        <v>1</v>
      </c>
    </row>
    <row r="8862" spans="1:11">
      <c r="A8862" s="120">
        <v>57250</v>
      </c>
      <c r="B8862" s="121" t="s">
        <v>201</v>
      </c>
      <c r="C8862" s="121" t="s">
        <v>202</v>
      </c>
      <c r="D8862" s="121" t="s">
        <v>79</v>
      </c>
      <c r="E8862" s="121" t="s">
        <v>90</v>
      </c>
      <c r="F8862" s="122">
        <v>444571</v>
      </c>
      <c r="G8862" s="122">
        <v>35925</v>
      </c>
      <c r="H8862" s="120">
        <v>2019</v>
      </c>
      <c r="I8862" t="str">
        <f>IF(J8862="natural gas",VLOOKUP(D8862,'Cross-Page Data'!$I$4:$J$13,2,FALSE),IF(J8862="solar",VLOOKUP('Form 923'!D8862,'Cross-Page Data'!$I$14:$J$117,2,FALSE),J8862))</f>
        <v>biomass</v>
      </c>
      <c r="J8862" t="str">
        <f>VLOOKUP(E8862,'Cross-Page Data'!$D$4:$F$48,3,FALSE)</f>
        <v>biomass</v>
      </c>
      <c r="K8862" t="b">
        <f t="shared" si="138"/>
        <v>1</v>
      </c>
    </row>
    <row r="8863" spans="1:11">
      <c r="A8863" s="120">
        <v>57251</v>
      </c>
      <c r="B8863" s="121" t="s">
        <v>201</v>
      </c>
      <c r="C8863" s="121" t="s">
        <v>202</v>
      </c>
      <c r="D8863" s="121" t="s">
        <v>128</v>
      </c>
      <c r="E8863" s="121" t="s">
        <v>180</v>
      </c>
      <c r="F8863" s="122">
        <v>300450</v>
      </c>
      <c r="G8863" s="122">
        <v>33751</v>
      </c>
      <c r="H8863" s="120">
        <v>2019</v>
      </c>
      <c r="I8863" t="str">
        <f>IF(J8863="natural gas",VLOOKUP(D8863,'Cross-Page Data'!$I$4:$J$13,2,FALSE),IF(J8863="solar",VLOOKUP('Form 923'!D8863,'Cross-Page Data'!$I$14:$J$117,2,FALSE),J8863))</f>
        <v>wind</v>
      </c>
      <c r="J8863" t="str">
        <f>VLOOKUP(E8863,'Cross-Page Data'!$D$4:$F$48,3,FALSE)</f>
        <v>wind</v>
      </c>
      <c r="K8863" t="b">
        <f t="shared" si="138"/>
        <v>1</v>
      </c>
    </row>
    <row r="8864" spans="1:11">
      <c r="A8864" s="120">
        <v>57252</v>
      </c>
      <c r="B8864" s="121" t="s">
        <v>201</v>
      </c>
      <c r="C8864" s="121" t="s">
        <v>202</v>
      </c>
      <c r="D8864" s="121" t="s">
        <v>128</v>
      </c>
      <c r="E8864" s="121" t="s">
        <v>180</v>
      </c>
      <c r="F8864" s="122">
        <v>321174</v>
      </c>
      <c r="G8864" s="122">
        <v>36079</v>
      </c>
      <c r="H8864" s="120">
        <v>2019</v>
      </c>
      <c r="I8864" t="str">
        <f>IF(J8864="natural gas",VLOOKUP(D8864,'Cross-Page Data'!$I$4:$J$13,2,FALSE),IF(J8864="solar",VLOOKUP('Form 923'!D8864,'Cross-Page Data'!$I$14:$J$117,2,FALSE),J8864))</f>
        <v>wind</v>
      </c>
      <c r="J8864" t="str">
        <f>VLOOKUP(E8864,'Cross-Page Data'!$D$4:$F$48,3,FALSE)</f>
        <v>wind</v>
      </c>
      <c r="K8864" t="b">
        <f t="shared" si="138"/>
        <v>1</v>
      </c>
    </row>
    <row r="8865" spans="1:11">
      <c r="A8865" s="120">
        <v>57253</v>
      </c>
      <c r="B8865" s="121" t="s">
        <v>201</v>
      </c>
      <c r="C8865" s="121" t="s">
        <v>206</v>
      </c>
      <c r="D8865" s="121" t="s">
        <v>128</v>
      </c>
      <c r="E8865" s="121" t="s">
        <v>180</v>
      </c>
      <c r="F8865" s="122">
        <v>85933</v>
      </c>
      <c r="G8865" s="122">
        <v>9653</v>
      </c>
      <c r="H8865" s="120">
        <v>2019</v>
      </c>
      <c r="I8865" t="str">
        <f>IF(J8865="natural gas",VLOOKUP(D8865,'Cross-Page Data'!$I$4:$J$13,2,FALSE),IF(J8865="solar",VLOOKUP('Form 923'!D8865,'Cross-Page Data'!$I$14:$J$117,2,FALSE),J8865))</f>
        <v>wind</v>
      </c>
      <c r="J8865" t="str">
        <f>VLOOKUP(E8865,'Cross-Page Data'!$D$4:$F$48,3,FALSE)</f>
        <v>wind</v>
      </c>
      <c r="K8865" t="b">
        <f t="shared" si="138"/>
        <v>1</v>
      </c>
    </row>
    <row r="8866" ht="25.5" spans="1:11">
      <c r="A8866" s="120">
        <v>57254</v>
      </c>
      <c r="B8866" s="121" t="s">
        <v>201</v>
      </c>
      <c r="C8866" s="121" t="s">
        <v>207</v>
      </c>
      <c r="D8866" s="121" t="s">
        <v>101</v>
      </c>
      <c r="E8866" s="121" t="s">
        <v>92</v>
      </c>
      <c r="F8866" s="122">
        <v>10736</v>
      </c>
      <c r="G8866" s="122">
        <v>1206</v>
      </c>
      <c r="H8866" s="120">
        <v>2019</v>
      </c>
      <c r="I8866" t="str">
        <f>IF(J8866="natural gas",VLOOKUP(D8866,'Cross-Page Data'!$I$4:$J$13,2,FALSE),IF(J8866="solar",VLOOKUP('Form 923'!D8866,'Cross-Page Data'!$I$14:$J$117,2,FALSE),J8866))</f>
        <v>solar pv</v>
      </c>
      <c r="J8866" t="str">
        <f>VLOOKUP(E8866,'Cross-Page Data'!$D$4:$F$48,3,FALSE)</f>
        <v>solar</v>
      </c>
      <c r="K8866" t="b">
        <f t="shared" si="138"/>
        <v>0</v>
      </c>
    </row>
    <row r="8867" spans="1:11">
      <c r="A8867" s="120">
        <v>57256</v>
      </c>
      <c r="B8867" s="121" t="s">
        <v>201</v>
      </c>
      <c r="C8867" s="121" t="s">
        <v>206</v>
      </c>
      <c r="D8867" s="121" t="s">
        <v>101</v>
      </c>
      <c r="E8867" s="121" t="s">
        <v>92</v>
      </c>
      <c r="F8867" s="122">
        <v>119598</v>
      </c>
      <c r="G8867" s="122">
        <v>13435</v>
      </c>
      <c r="H8867" s="120">
        <v>2019</v>
      </c>
      <c r="I8867" t="str">
        <f>IF(J8867="natural gas",VLOOKUP(D8867,'Cross-Page Data'!$I$4:$J$13,2,FALSE),IF(J8867="solar",VLOOKUP('Form 923'!D8867,'Cross-Page Data'!$I$14:$J$117,2,FALSE),J8867))</f>
        <v>solar pv</v>
      </c>
      <c r="J8867" t="str">
        <f>VLOOKUP(E8867,'Cross-Page Data'!$D$4:$F$48,3,FALSE)</f>
        <v>solar</v>
      </c>
      <c r="K8867" t="b">
        <f t="shared" si="138"/>
        <v>1</v>
      </c>
    </row>
    <row r="8868" ht="25.5" spans="1:11">
      <c r="A8868" s="120">
        <v>57257</v>
      </c>
      <c r="B8868" s="121" t="s">
        <v>201</v>
      </c>
      <c r="C8868" s="121" t="s">
        <v>207</v>
      </c>
      <c r="D8868" s="121" t="s">
        <v>128</v>
      </c>
      <c r="E8868" s="121" t="s">
        <v>180</v>
      </c>
      <c r="F8868" s="122">
        <v>35155</v>
      </c>
      <c r="G8868" s="122">
        <v>3949</v>
      </c>
      <c r="H8868" s="120">
        <v>2019</v>
      </c>
      <c r="I8868" t="str">
        <f>IF(J8868="natural gas",VLOOKUP(D8868,'Cross-Page Data'!$I$4:$J$13,2,FALSE),IF(J8868="solar",VLOOKUP('Form 923'!D8868,'Cross-Page Data'!$I$14:$J$117,2,FALSE),J8868))</f>
        <v>wind</v>
      </c>
      <c r="J8868" t="str">
        <f>VLOOKUP(E8868,'Cross-Page Data'!$D$4:$F$48,3,FALSE)</f>
        <v>wind</v>
      </c>
      <c r="K8868" t="b">
        <f t="shared" si="138"/>
        <v>0</v>
      </c>
    </row>
    <row r="8869" spans="1:11">
      <c r="A8869" s="120">
        <v>57258</v>
      </c>
      <c r="B8869" s="121" t="s">
        <v>201</v>
      </c>
      <c r="C8869" s="121" t="s">
        <v>206</v>
      </c>
      <c r="D8869" s="121" t="s">
        <v>128</v>
      </c>
      <c r="E8869" s="121" t="s">
        <v>180</v>
      </c>
      <c r="F8869" s="122">
        <v>12081</v>
      </c>
      <c r="G8869" s="122">
        <v>1357</v>
      </c>
      <c r="H8869" s="120">
        <v>2019</v>
      </c>
      <c r="I8869" t="str">
        <f>IF(J8869="natural gas",VLOOKUP(D8869,'Cross-Page Data'!$I$4:$J$13,2,FALSE),IF(J8869="solar",VLOOKUP('Form 923'!D8869,'Cross-Page Data'!$I$14:$J$117,2,FALSE),J8869))</f>
        <v>wind</v>
      </c>
      <c r="J8869" t="str">
        <f>VLOOKUP(E8869,'Cross-Page Data'!$D$4:$F$48,3,FALSE)</f>
        <v>wind</v>
      </c>
      <c r="K8869" t="b">
        <f t="shared" si="138"/>
        <v>1</v>
      </c>
    </row>
    <row r="8870" spans="1:11">
      <c r="A8870" s="120">
        <v>57259</v>
      </c>
      <c r="B8870" s="121" t="s">
        <v>201</v>
      </c>
      <c r="C8870" s="121" t="s">
        <v>206</v>
      </c>
      <c r="D8870" s="121" t="s">
        <v>128</v>
      </c>
      <c r="E8870" s="121" t="s">
        <v>180</v>
      </c>
      <c r="F8870" s="122">
        <v>0</v>
      </c>
      <c r="G8870" s="122">
        <v>0</v>
      </c>
      <c r="H8870" s="120">
        <v>2019</v>
      </c>
      <c r="I8870" t="str">
        <f>IF(J8870="natural gas",VLOOKUP(D8870,'Cross-Page Data'!$I$4:$J$13,2,FALSE),IF(J8870="solar",VLOOKUP('Form 923'!D8870,'Cross-Page Data'!$I$14:$J$117,2,FALSE),J8870))</f>
        <v>wind</v>
      </c>
      <c r="J8870" t="str">
        <f>VLOOKUP(E8870,'Cross-Page Data'!$D$4:$F$48,3,FALSE)</f>
        <v>wind</v>
      </c>
      <c r="K8870" t="b">
        <f t="shared" si="138"/>
        <v>1</v>
      </c>
    </row>
    <row r="8871" spans="1:11">
      <c r="A8871" s="120">
        <v>57260</v>
      </c>
      <c r="B8871" s="121" t="s">
        <v>201</v>
      </c>
      <c r="C8871" s="121" t="s">
        <v>206</v>
      </c>
      <c r="D8871" s="121" t="s">
        <v>128</v>
      </c>
      <c r="E8871" s="121" t="s">
        <v>180</v>
      </c>
      <c r="F8871" s="122">
        <v>4357432</v>
      </c>
      <c r="G8871" s="122">
        <v>489489</v>
      </c>
      <c r="H8871" s="120">
        <v>2019</v>
      </c>
      <c r="I8871" t="str">
        <f>IF(J8871="natural gas",VLOOKUP(D8871,'Cross-Page Data'!$I$4:$J$13,2,FALSE),IF(J8871="solar",VLOOKUP('Form 923'!D8871,'Cross-Page Data'!$I$14:$J$117,2,FALSE),J8871))</f>
        <v>wind</v>
      </c>
      <c r="J8871" t="str">
        <f>VLOOKUP(E8871,'Cross-Page Data'!$D$4:$F$48,3,FALSE)</f>
        <v>wind</v>
      </c>
      <c r="K8871" t="b">
        <f t="shared" si="138"/>
        <v>1</v>
      </c>
    </row>
    <row r="8872" spans="1:11">
      <c r="A8872" s="120">
        <v>57261</v>
      </c>
      <c r="B8872" s="121" t="s">
        <v>201</v>
      </c>
      <c r="C8872" s="121" t="s">
        <v>206</v>
      </c>
      <c r="D8872" s="121" t="s">
        <v>128</v>
      </c>
      <c r="E8872" s="121" t="s">
        <v>180</v>
      </c>
      <c r="F8872" s="122">
        <v>3203000</v>
      </c>
      <c r="G8872" s="122">
        <v>359807</v>
      </c>
      <c r="H8872" s="120">
        <v>2019</v>
      </c>
      <c r="I8872" t="str">
        <f>IF(J8872="natural gas",VLOOKUP(D8872,'Cross-Page Data'!$I$4:$J$13,2,FALSE),IF(J8872="solar",VLOOKUP('Form 923'!D8872,'Cross-Page Data'!$I$14:$J$117,2,FALSE),J8872))</f>
        <v>wind</v>
      </c>
      <c r="J8872" t="str">
        <f>VLOOKUP(E8872,'Cross-Page Data'!$D$4:$F$48,3,FALSE)</f>
        <v>wind</v>
      </c>
      <c r="K8872" t="b">
        <f t="shared" si="138"/>
        <v>1</v>
      </c>
    </row>
    <row r="8873" spans="1:11">
      <c r="A8873" s="120">
        <v>57262</v>
      </c>
      <c r="B8873" s="121" t="s">
        <v>201</v>
      </c>
      <c r="C8873" s="121" t="s">
        <v>206</v>
      </c>
      <c r="D8873" s="121" t="s">
        <v>128</v>
      </c>
      <c r="E8873" s="121" t="s">
        <v>180</v>
      </c>
      <c r="F8873" s="122">
        <v>2291420</v>
      </c>
      <c r="G8873" s="122">
        <v>257405</v>
      </c>
      <c r="H8873" s="120">
        <v>2019</v>
      </c>
      <c r="I8873" t="str">
        <f>IF(J8873="natural gas",VLOOKUP(D8873,'Cross-Page Data'!$I$4:$J$13,2,FALSE),IF(J8873="solar",VLOOKUP('Form 923'!D8873,'Cross-Page Data'!$I$14:$J$117,2,FALSE),J8873))</f>
        <v>wind</v>
      </c>
      <c r="J8873" t="str">
        <f>VLOOKUP(E8873,'Cross-Page Data'!$D$4:$F$48,3,FALSE)</f>
        <v>wind</v>
      </c>
      <c r="K8873" t="b">
        <f t="shared" si="138"/>
        <v>1</v>
      </c>
    </row>
    <row r="8874" spans="1:11">
      <c r="A8874" s="120">
        <v>57263</v>
      </c>
      <c r="B8874" s="121" t="s">
        <v>201</v>
      </c>
      <c r="C8874" s="121" t="s">
        <v>206</v>
      </c>
      <c r="D8874" s="121" t="s">
        <v>128</v>
      </c>
      <c r="E8874" s="121" t="s">
        <v>180</v>
      </c>
      <c r="F8874" s="122">
        <v>0</v>
      </c>
      <c r="G8874" s="122">
        <v>0</v>
      </c>
      <c r="H8874" s="120">
        <v>2019</v>
      </c>
      <c r="I8874" t="str">
        <f>IF(J8874="natural gas",VLOOKUP(D8874,'Cross-Page Data'!$I$4:$J$13,2,FALSE),IF(J8874="solar",VLOOKUP('Form 923'!D8874,'Cross-Page Data'!$I$14:$J$117,2,FALSE),J8874))</f>
        <v>wind</v>
      </c>
      <c r="J8874" t="str">
        <f>VLOOKUP(E8874,'Cross-Page Data'!$D$4:$F$48,3,FALSE)</f>
        <v>wind</v>
      </c>
      <c r="K8874" t="b">
        <f t="shared" si="138"/>
        <v>1</v>
      </c>
    </row>
    <row r="8875" spans="1:11">
      <c r="A8875" s="120">
        <v>57264</v>
      </c>
      <c r="B8875" s="121" t="s">
        <v>201</v>
      </c>
      <c r="C8875" s="121" t="s">
        <v>206</v>
      </c>
      <c r="D8875" s="121" t="s">
        <v>128</v>
      </c>
      <c r="E8875" s="121" t="s">
        <v>180</v>
      </c>
      <c r="F8875" s="122">
        <v>0</v>
      </c>
      <c r="G8875" s="122">
        <v>0</v>
      </c>
      <c r="H8875" s="120">
        <v>2019</v>
      </c>
      <c r="I8875" t="str">
        <f>IF(J8875="natural gas",VLOOKUP(D8875,'Cross-Page Data'!$I$4:$J$13,2,FALSE),IF(J8875="solar",VLOOKUP('Form 923'!D8875,'Cross-Page Data'!$I$14:$J$117,2,FALSE),J8875))</f>
        <v>wind</v>
      </c>
      <c r="J8875" t="str">
        <f>VLOOKUP(E8875,'Cross-Page Data'!$D$4:$F$48,3,FALSE)</f>
        <v>wind</v>
      </c>
      <c r="K8875" t="b">
        <f t="shared" si="138"/>
        <v>1</v>
      </c>
    </row>
    <row r="8876" spans="1:11">
      <c r="A8876" s="120">
        <v>57265</v>
      </c>
      <c r="B8876" s="121" t="s">
        <v>201</v>
      </c>
      <c r="C8876" s="121" t="s">
        <v>202</v>
      </c>
      <c r="D8876" s="121" t="s">
        <v>101</v>
      </c>
      <c r="E8876" s="121" t="s">
        <v>92</v>
      </c>
      <c r="F8876" s="122">
        <v>10753</v>
      </c>
      <c r="G8876" s="122">
        <v>1208</v>
      </c>
      <c r="H8876" s="120">
        <v>2019</v>
      </c>
      <c r="I8876" t="str">
        <f>IF(J8876="natural gas",VLOOKUP(D8876,'Cross-Page Data'!$I$4:$J$13,2,FALSE),IF(J8876="solar",VLOOKUP('Form 923'!D8876,'Cross-Page Data'!$I$14:$J$117,2,FALSE),J8876))</f>
        <v>solar pv</v>
      </c>
      <c r="J8876" t="str">
        <f>VLOOKUP(E8876,'Cross-Page Data'!$D$4:$F$48,3,FALSE)</f>
        <v>solar</v>
      </c>
      <c r="K8876" t="b">
        <f t="shared" si="138"/>
        <v>1</v>
      </c>
    </row>
    <row r="8877" spans="1:11">
      <c r="A8877" s="120">
        <v>57267</v>
      </c>
      <c r="B8877" s="121" t="s">
        <v>201</v>
      </c>
      <c r="C8877" s="121" t="s">
        <v>206</v>
      </c>
      <c r="D8877" s="121" t="s">
        <v>73</v>
      </c>
      <c r="E8877" s="121" t="s">
        <v>38</v>
      </c>
      <c r="F8877" s="122">
        <v>811555</v>
      </c>
      <c r="G8877" s="122">
        <v>63231</v>
      </c>
      <c r="H8877" s="120">
        <v>2019</v>
      </c>
      <c r="I8877" t="str">
        <f>IF(J8877="natural gas",VLOOKUP(D8877,'Cross-Page Data'!$I$4:$J$13,2,FALSE),IF(J8877="solar",VLOOKUP('Form 923'!D8877,'Cross-Page Data'!$I$14:$J$117,2,FALSE),J8877))</f>
        <v>natural gas peaker</v>
      </c>
      <c r="J8877" t="str">
        <f>VLOOKUP(E8877,'Cross-Page Data'!$D$4:$F$48,3,FALSE)</f>
        <v>natural gas</v>
      </c>
      <c r="K8877" t="b">
        <f t="shared" si="138"/>
        <v>1</v>
      </c>
    </row>
    <row r="8878" spans="1:11">
      <c r="A8878" s="120">
        <v>57268</v>
      </c>
      <c r="B8878" s="121" t="s">
        <v>201</v>
      </c>
      <c r="C8878" s="121" t="s">
        <v>206</v>
      </c>
      <c r="D8878" s="121" t="s">
        <v>128</v>
      </c>
      <c r="E8878" s="121" t="s">
        <v>180</v>
      </c>
      <c r="F8878" s="122">
        <v>768181</v>
      </c>
      <c r="G8878" s="122">
        <v>86293</v>
      </c>
      <c r="H8878" s="120">
        <v>2019</v>
      </c>
      <c r="I8878" t="str">
        <f>IF(J8878="natural gas",VLOOKUP(D8878,'Cross-Page Data'!$I$4:$J$13,2,FALSE),IF(J8878="solar",VLOOKUP('Form 923'!D8878,'Cross-Page Data'!$I$14:$J$117,2,FALSE),J8878))</f>
        <v>wind</v>
      </c>
      <c r="J8878" t="str">
        <f>VLOOKUP(E8878,'Cross-Page Data'!$D$4:$F$48,3,FALSE)</f>
        <v>wind</v>
      </c>
      <c r="K8878" t="b">
        <f t="shared" si="138"/>
        <v>1</v>
      </c>
    </row>
    <row r="8879" spans="1:11">
      <c r="A8879" s="120">
        <v>57269</v>
      </c>
      <c r="B8879" s="121" t="s">
        <v>201</v>
      </c>
      <c r="C8879" s="121" t="s">
        <v>202</v>
      </c>
      <c r="D8879" s="121" t="s">
        <v>101</v>
      </c>
      <c r="E8879" s="121" t="s">
        <v>92</v>
      </c>
      <c r="F8879" s="122">
        <v>7983</v>
      </c>
      <c r="G8879" s="122">
        <v>897</v>
      </c>
      <c r="H8879" s="120">
        <v>2019</v>
      </c>
      <c r="I8879" t="str">
        <f>IF(J8879="natural gas",VLOOKUP(D8879,'Cross-Page Data'!$I$4:$J$13,2,FALSE),IF(J8879="solar",VLOOKUP('Form 923'!D8879,'Cross-Page Data'!$I$14:$J$117,2,FALSE),J8879))</f>
        <v>solar pv</v>
      </c>
      <c r="J8879" t="str">
        <f>VLOOKUP(E8879,'Cross-Page Data'!$D$4:$F$48,3,FALSE)</f>
        <v>solar</v>
      </c>
      <c r="K8879" t="b">
        <f t="shared" si="138"/>
        <v>1</v>
      </c>
    </row>
    <row r="8880" spans="1:11">
      <c r="A8880" s="120">
        <v>57270</v>
      </c>
      <c r="B8880" s="121" t="s">
        <v>201</v>
      </c>
      <c r="C8880" s="121" t="s">
        <v>202</v>
      </c>
      <c r="D8880" s="121" t="s">
        <v>101</v>
      </c>
      <c r="E8880" s="121" t="s">
        <v>92</v>
      </c>
      <c r="F8880" s="122">
        <v>9106</v>
      </c>
      <c r="G8880" s="122">
        <v>1023</v>
      </c>
      <c r="H8880" s="120">
        <v>2019</v>
      </c>
      <c r="I8880" t="str">
        <f>IF(J8880="natural gas",VLOOKUP(D8880,'Cross-Page Data'!$I$4:$J$13,2,FALSE),IF(J8880="solar",VLOOKUP('Form 923'!D8880,'Cross-Page Data'!$I$14:$J$117,2,FALSE),J8880))</f>
        <v>solar pv</v>
      </c>
      <c r="J8880" t="str">
        <f>VLOOKUP(E8880,'Cross-Page Data'!$D$4:$F$48,3,FALSE)</f>
        <v>solar</v>
      </c>
      <c r="K8880" t="b">
        <f t="shared" si="138"/>
        <v>1</v>
      </c>
    </row>
    <row r="8881" spans="1:11">
      <c r="A8881" s="120">
        <v>57274</v>
      </c>
      <c r="B8881" s="121" t="s">
        <v>201</v>
      </c>
      <c r="C8881" s="121" t="s">
        <v>206</v>
      </c>
      <c r="D8881" s="121" t="s">
        <v>128</v>
      </c>
      <c r="E8881" s="121" t="s">
        <v>180</v>
      </c>
      <c r="F8881" s="122">
        <v>487980</v>
      </c>
      <c r="G8881" s="122">
        <v>54817</v>
      </c>
      <c r="H8881" s="120">
        <v>2019</v>
      </c>
      <c r="I8881" t="str">
        <f>IF(J8881="natural gas",VLOOKUP(D8881,'Cross-Page Data'!$I$4:$J$13,2,FALSE),IF(J8881="solar",VLOOKUP('Form 923'!D8881,'Cross-Page Data'!$I$14:$J$117,2,FALSE),J8881))</f>
        <v>wind</v>
      </c>
      <c r="J8881" t="str">
        <f>VLOOKUP(E8881,'Cross-Page Data'!$D$4:$F$48,3,FALSE)</f>
        <v>wind</v>
      </c>
      <c r="K8881" t="b">
        <f t="shared" si="138"/>
        <v>1</v>
      </c>
    </row>
    <row r="8882" spans="1:11">
      <c r="A8882" s="120">
        <v>57275</v>
      </c>
      <c r="B8882" s="121" t="s">
        <v>201</v>
      </c>
      <c r="C8882" s="121" t="s">
        <v>206</v>
      </c>
      <c r="D8882" s="121" t="s">
        <v>47</v>
      </c>
      <c r="E8882" s="121" t="s">
        <v>92</v>
      </c>
      <c r="F8882" s="122">
        <v>446596</v>
      </c>
      <c r="G8882" s="122">
        <v>50168</v>
      </c>
      <c r="H8882" s="120">
        <v>2019</v>
      </c>
      <c r="I8882" t="str">
        <f>IF(J8882="natural gas",VLOOKUP(D8882,'Cross-Page Data'!$I$4:$J$13,2,FALSE),IF(J8882="solar",VLOOKUP('Form 923'!D8882,'Cross-Page Data'!$I$14:$J$117,2,FALSE),J8882))</f>
        <v>solar thermal</v>
      </c>
      <c r="J8882" t="str">
        <f>VLOOKUP(E8882,'Cross-Page Data'!$D$4:$F$48,3,FALSE)</f>
        <v>solar</v>
      </c>
      <c r="K8882" t="b">
        <f t="shared" si="138"/>
        <v>1</v>
      </c>
    </row>
    <row r="8883" spans="1:11">
      <c r="A8883" s="120">
        <v>57278</v>
      </c>
      <c r="B8883" s="121" t="s">
        <v>201</v>
      </c>
      <c r="C8883" s="121" t="s">
        <v>206</v>
      </c>
      <c r="D8883" s="121" t="s">
        <v>128</v>
      </c>
      <c r="E8883" s="121" t="s">
        <v>180</v>
      </c>
      <c r="F8883" s="122">
        <v>1400516</v>
      </c>
      <c r="G8883" s="122">
        <v>157326</v>
      </c>
      <c r="H8883" s="120">
        <v>2019</v>
      </c>
      <c r="I8883" t="str">
        <f>IF(J8883="natural gas",VLOOKUP(D8883,'Cross-Page Data'!$I$4:$J$13,2,FALSE),IF(J8883="solar",VLOOKUP('Form 923'!D8883,'Cross-Page Data'!$I$14:$J$117,2,FALSE),J8883))</f>
        <v>wind</v>
      </c>
      <c r="J8883" t="str">
        <f>VLOOKUP(E8883,'Cross-Page Data'!$D$4:$F$48,3,FALSE)</f>
        <v>wind</v>
      </c>
      <c r="K8883" t="b">
        <f t="shared" si="138"/>
        <v>1</v>
      </c>
    </row>
    <row r="8884" spans="1:11">
      <c r="A8884" s="120">
        <v>57280</v>
      </c>
      <c r="B8884" s="121" t="s">
        <v>201</v>
      </c>
      <c r="C8884" s="121" t="s">
        <v>206</v>
      </c>
      <c r="D8884" s="121" t="s">
        <v>101</v>
      </c>
      <c r="E8884" s="121" t="s">
        <v>92</v>
      </c>
      <c r="F8884" s="122">
        <v>11983</v>
      </c>
      <c r="G8884" s="122">
        <v>1346</v>
      </c>
      <c r="H8884" s="120">
        <v>2019</v>
      </c>
      <c r="I8884" t="str">
        <f>IF(J8884="natural gas",VLOOKUP(D8884,'Cross-Page Data'!$I$4:$J$13,2,FALSE),IF(J8884="solar",VLOOKUP('Form 923'!D8884,'Cross-Page Data'!$I$14:$J$117,2,FALSE),J8884))</f>
        <v>solar pv</v>
      </c>
      <c r="J8884" t="str">
        <f>VLOOKUP(E8884,'Cross-Page Data'!$D$4:$F$48,3,FALSE)</f>
        <v>solar</v>
      </c>
      <c r="K8884" t="b">
        <f t="shared" si="138"/>
        <v>1</v>
      </c>
    </row>
    <row r="8885" spans="1:11">
      <c r="A8885" s="120">
        <v>57281</v>
      </c>
      <c r="B8885" s="121" t="s">
        <v>201</v>
      </c>
      <c r="C8885" s="121" t="s">
        <v>206</v>
      </c>
      <c r="D8885" s="121" t="s">
        <v>84</v>
      </c>
      <c r="E8885" s="121" t="s">
        <v>178</v>
      </c>
      <c r="F8885" s="122">
        <v>340823</v>
      </c>
      <c r="G8885" s="122">
        <v>38286</v>
      </c>
      <c r="H8885" s="120">
        <v>2019</v>
      </c>
      <c r="I8885" t="str">
        <f>IF(J8885="natural gas",VLOOKUP(D8885,'Cross-Page Data'!$I$4:$J$13,2,FALSE),IF(J8885="solar",VLOOKUP('Form 923'!D8885,'Cross-Page Data'!$I$14:$J$117,2,FALSE),J8885))</f>
        <v>other</v>
      </c>
      <c r="J8885" t="str">
        <f>VLOOKUP(E8885,'Cross-Page Data'!$D$4:$F$48,3,FALSE)</f>
        <v>other</v>
      </c>
      <c r="K8885" t="b">
        <f t="shared" si="138"/>
        <v>1</v>
      </c>
    </row>
    <row r="8886" spans="1:11">
      <c r="A8886" s="120">
        <v>57282</v>
      </c>
      <c r="B8886" s="121" t="s">
        <v>201</v>
      </c>
      <c r="C8886" s="121" t="s">
        <v>206</v>
      </c>
      <c r="D8886" s="121" t="s">
        <v>128</v>
      </c>
      <c r="E8886" s="121" t="s">
        <v>180</v>
      </c>
      <c r="F8886" s="122">
        <v>3258300</v>
      </c>
      <c r="G8886" s="122">
        <v>366019</v>
      </c>
      <c r="H8886" s="120">
        <v>2019</v>
      </c>
      <c r="I8886" t="str">
        <f>IF(J8886="natural gas",VLOOKUP(D8886,'Cross-Page Data'!$I$4:$J$13,2,FALSE),IF(J8886="solar",VLOOKUP('Form 923'!D8886,'Cross-Page Data'!$I$14:$J$117,2,FALSE),J8886))</f>
        <v>wind</v>
      </c>
      <c r="J8886" t="str">
        <f>VLOOKUP(E8886,'Cross-Page Data'!$D$4:$F$48,3,FALSE)</f>
        <v>wind</v>
      </c>
      <c r="K8886" t="b">
        <f t="shared" si="138"/>
        <v>1</v>
      </c>
    </row>
    <row r="8887" spans="1:11">
      <c r="A8887" s="120">
        <v>57283</v>
      </c>
      <c r="B8887" s="121" t="s">
        <v>201</v>
      </c>
      <c r="C8887" s="121" t="s">
        <v>206</v>
      </c>
      <c r="D8887" s="121" t="s">
        <v>128</v>
      </c>
      <c r="E8887" s="121" t="s">
        <v>180</v>
      </c>
      <c r="F8887" s="122">
        <v>1799692</v>
      </c>
      <c r="G8887" s="122">
        <v>202167</v>
      </c>
      <c r="H8887" s="120">
        <v>2019</v>
      </c>
      <c r="I8887" t="str">
        <f>IF(J8887="natural gas",VLOOKUP(D8887,'Cross-Page Data'!$I$4:$J$13,2,FALSE),IF(J8887="solar",VLOOKUP('Form 923'!D8887,'Cross-Page Data'!$I$14:$J$117,2,FALSE),J8887))</f>
        <v>wind</v>
      </c>
      <c r="J8887" t="str">
        <f>VLOOKUP(E8887,'Cross-Page Data'!$D$4:$F$48,3,FALSE)</f>
        <v>wind</v>
      </c>
      <c r="K8887" t="b">
        <f t="shared" si="138"/>
        <v>1</v>
      </c>
    </row>
    <row r="8888" spans="1:11">
      <c r="A8888" s="120">
        <v>57284</v>
      </c>
      <c r="B8888" s="121" t="s">
        <v>201</v>
      </c>
      <c r="C8888" s="121" t="s">
        <v>206</v>
      </c>
      <c r="D8888" s="121" t="s">
        <v>128</v>
      </c>
      <c r="E8888" s="121" t="s">
        <v>180</v>
      </c>
      <c r="F8888" s="122">
        <v>5827480</v>
      </c>
      <c r="G8888" s="122">
        <v>654626</v>
      </c>
      <c r="H8888" s="120">
        <v>2019</v>
      </c>
      <c r="I8888" t="str">
        <f>IF(J8888="natural gas",VLOOKUP(D8888,'Cross-Page Data'!$I$4:$J$13,2,FALSE),IF(J8888="solar",VLOOKUP('Form 923'!D8888,'Cross-Page Data'!$I$14:$J$117,2,FALSE),J8888))</f>
        <v>wind</v>
      </c>
      <c r="J8888" t="str">
        <f>VLOOKUP(E8888,'Cross-Page Data'!$D$4:$F$48,3,FALSE)</f>
        <v>wind</v>
      </c>
      <c r="K8888" t="b">
        <f t="shared" si="138"/>
        <v>1</v>
      </c>
    </row>
    <row r="8889" spans="1:11">
      <c r="A8889" s="120">
        <v>57285</v>
      </c>
      <c r="B8889" s="121" t="s">
        <v>201</v>
      </c>
      <c r="C8889" s="121" t="s">
        <v>206</v>
      </c>
      <c r="D8889" s="121" t="s">
        <v>128</v>
      </c>
      <c r="E8889" s="121" t="s">
        <v>180</v>
      </c>
      <c r="F8889" s="122">
        <v>1125986</v>
      </c>
      <c r="G8889" s="122">
        <v>126487</v>
      </c>
      <c r="H8889" s="120">
        <v>2019</v>
      </c>
      <c r="I8889" t="str">
        <f>IF(J8889="natural gas",VLOOKUP(D8889,'Cross-Page Data'!$I$4:$J$13,2,FALSE),IF(J8889="solar",VLOOKUP('Form 923'!D8889,'Cross-Page Data'!$I$14:$J$117,2,FALSE),J8889))</f>
        <v>wind</v>
      </c>
      <c r="J8889" t="str">
        <f>VLOOKUP(E8889,'Cross-Page Data'!$D$4:$F$48,3,FALSE)</f>
        <v>wind</v>
      </c>
      <c r="K8889" t="b">
        <f t="shared" si="138"/>
        <v>1</v>
      </c>
    </row>
    <row r="8890" spans="1:11">
      <c r="A8890" s="120">
        <v>57286</v>
      </c>
      <c r="B8890" s="121" t="s">
        <v>201</v>
      </c>
      <c r="C8890" s="121" t="s">
        <v>202</v>
      </c>
      <c r="D8890" s="121" t="s">
        <v>128</v>
      </c>
      <c r="E8890" s="121" t="s">
        <v>180</v>
      </c>
      <c r="F8890" s="122">
        <v>2951440</v>
      </c>
      <c r="G8890" s="122">
        <v>331548</v>
      </c>
      <c r="H8890" s="120">
        <v>2019</v>
      </c>
      <c r="I8890" t="str">
        <f>IF(J8890="natural gas",VLOOKUP(D8890,'Cross-Page Data'!$I$4:$J$13,2,FALSE),IF(J8890="solar",VLOOKUP('Form 923'!D8890,'Cross-Page Data'!$I$14:$J$117,2,FALSE),J8890))</f>
        <v>wind</v>
      </c>
      <c r="J8890" t="str">
        <f>VLOOKUP(E8890,'Cross-Page Data'!$D$4:$F$48,3,FALSE)</f>
        <v>wind</v>
      </c>
      <c r="K8890" t="b">
        <f t="shared" si="138"/>
        <v>1</v>
      </c>
    </row>
    <row r="8891" spans="1:11">
      <c r="A8891" s="120">
        <v>57287</v>
      </c>
      <c r="B8891" s="121" t="s">
        <v>201</v>
      </c>
      <c r="C8891" s="121" t="s">
        <v>206</v>
      </c>
      <c r="D8891" s="121" t="s">
        <v>128</v>
      </c>
      <c r="E8891" s="121" t="s">
        <v>180</v>
      </c>
      <c r="F8891" s="122">
        <v>1636668</v>
      </c>
      <c r="G8891" s="122">
        <v>183854</v>
      </c>
      <c r="H8891" s="120">
        <v>2019</v>
      </c>
      <c r="I8891" t="str">
        <f>IF(J8891="natural gas",VLOOKUP(D8891,'Cross-Page Data'!$I$4:$J$13,2,FALSE),IF(J8891="solar",VLOOKUP('Form 923'!D8891,'Cross-Page Data'!$I$14:$J$117,2,FALSE),J8891))</f>
        <v>wind</v>
      </c>
      <c r="J8891" t="str">
        <f>VLOOKUP(E8891,'Cross-Page Data'!$D$4:$F$48,3,FALSE)</f>
        <v>wind</v>
      </c>
      <c r="K8891" t="b">
        <f t="shared" si="138"/>
        <v>1</v>
      </c>
    </row>
    <row r="8892" spans="1:11">
      <c r="A8892" s="120">
        <v>57289</v>
      </c>
      <c r="B8892" s="121" t="s">
        <v>201</v>
      </c>
      <c r="C8892" s="121" t="s">
        <v>206</v>
      </c>
      <c r="D8892" s="121" t="s">
        <v>128</v>
      </c>
      <c r="E8892" s="121" t="s">
        <v>180</v>
      </c>
      <c r="F8892" s="122">
        <v>933248</v>
      </c>
      <c r="G8892" s="122">
        <v>104836</v>
      </c>
      <c r="H8892" s="120">
        <v>2019</v>
      </c>
      <c r="I8892" t="str">
        <f>IF(J8892="natural gas",VLOOKUP(D8892,'Cross-Page Data'!$I$4:$J$13,2,FALSE),IF(J8892="solar",VLOOKUP('Form 923'!D8892,'Cross-Page Data'!$I$14:$J$117,2,FALSE),J8892))</f>
        <v>wind</v>
      </c>
      <c r="J8892" t="str">
        <f>VLOOKUP(E8892,'Cross-Page Data'!$D$4:$F$48,3,FALSE)</f>
        <v>wind</v>
      </c>
      <c r="K8892" t="b">
        <f t="shared" si="138"/>
        <v>1</v>
      </c>
    </row>
    <row r="8893" spans="1:11">
      <c r="A8893" s="120">
        <v>57290</v>
      </c>
      <c r="B8893" s="121" t="s">
        <v>201</v>
      </c>
      <c r="C8893" s="121" t="s">
        <v>206</v>
      </c>
      <c r="D8893" s="121" t="s">
        <v>128</v>
      </c>
      <c r="E8893" s="121" t="s">
        <v>180</v>
      </c>
      <c r="F8893" s="122">
        <v>3128945</v>
      </c>
      <c r="G8893" s="122">
        <v>351488</v>
      </c>
      <c r="H8893" s="120">
        <v>2019</v>
      </c>
      <c r="I8893" t="str">
        <f>IF(J8893="natural gas",VLOOKUP(D8893,'Cross-Page Data'!$I$4:$J$13,2,FALSE),IF(J8893="solar",VLOOKUP('Form 923'!D8893,'Cross-Page Data'!$I$14:$J$117,2,FALSE),J8893))</f>
        <v>wind</v>
      </c>
      <c r="J8893" t="str">
        <f>VLOOKUP(E8893,'Cross-Page Data'!$D$4:$F$48,3,FALSE)</f>
        <v>wind</v>
      </c>
      <c r="K8893" t="b">
        <f t="shared" si="138"/>
        <v>1</v>
      </c>
    </row>
    <row r="8894" spans="1:11">
      <c r="A8894" s="120">
        <v>57291</v>
      </c>
      <c r="B8894" s="121" t="s">
        <v>201</v>
      </c>
      <c r="C8894" s="121" t="s">
        <v>206</v>
      </c>
      <c r="D8894" s="121" t="s">
        <v>128</v>
      </c>
      <c r="E8894" s="121" t="s">
        <v>180</v>
      </c>
      <c r="F8894" s="122">
        <v>3264541</v>
      </c>
      <c r="G8894" s="122">
        <v>366720</v>
      </c>
      <c r="H8894" s="120">
        <v>2019</v>
      </c>
      <c r="I8894" t="str">
        <f>IF(J8894="natural gas",VLOOKUP(D8894,'Cross-Page Data'!$I$4:$J$13,2,FALSE),IF(J8894="solar",VLOOKUP('Form 923'!D8894,'Cross-Page Data'!$I$14:$J$117,2,FALSE),J8894))</f>
        <v>wind</v>
      </c>
      <c r="J8894" t="str">
        <f>VLOOKUP(E8894,'Cross-Page Data'!$D$4:$F$48,3,FALSE)</f>
        <v>wind</v>
      </c>
      <c r="K8894" t="b">
        <f t="shared" si="138"/>
        <v>1</v>
      </c>
    </row>
    <row r="8895" spans="1:11">
      <c r="A8895" s="120">
        <v>57292</v>
      </c>
      <c r="B8895" s="121" t="s">
        <v>201</v>
      </c>
      <c r="C8895" s="121" t="s">
        <v>206</v>
      </c>
      <c r="D8895" s="121" t="s">
        <v>128</v>
      </c>
      <c r="E8895" s="121" t="s">
        <v>180</v>
      </c>
      <c r="F8895" s="122">
        <v>2325691</v>
      </c>
      <c r="G8895" s="122">
        <v>261255</v>
      </c>
      <c r="H8895" s="120">
        <v>2019</v>
      </c>
      <c r="I8895" t="str">
        <f>IF(J8895="natural gas",VLOOKUP(D8895,'Cross-Page Data'!$I$4:$J$13,2,FALSE),IF(J8895="solar",VLOOKUP('Form 923'!D8895,'Cross-Page Data'!$I$14:$J$117,2,FALSE),J8895))</f>
        <v>wind</v>
      </c>
      <c r="J8895" t="str">
        <f>VLOOKUP(E8895,'Cross-Page Data'!$D$4:$F$48,3,FALSE)</f>
        <v>wind</v>
      </c>
      <c r="K8895" t="b">
        <f t="shared" si="138"/>
        <v>1</v>
      </c>
    </row>
    <row r="8896" spans="1:11">
      <c r="A8896" s="120">
        <v>57293</v>
      </c>
      <c r="B8896" s="121" t="s">
        <v>201</v>
      </c>
      <c r="C8896" s="121" t="s">
        <v>206</v>
      </c>
      <c r="D8896" s="121" t="s">
        <v>128</v>
      </c>
      <c r="E8896" s="121" t="s">
        <v>180</v>
      </c>
      <c r="F8896" s="122">
        <v>1337960</v>
      </c>
      <c r="G8896" s="122">
        <v>150299</v>
      </c>
      <c r="H8896" s="120">
        <v>2019</v>
      </c>
      <c r="I8896" t="str">
        <f>IF(J8896="natural gas",VLOOKUP(D8896,'Cross-Page Data'!$I$4:$J$13,2,FALSE),IF(J8896="solar",VLOOKUP('Form 923'!D8896,'Cross-Page Data'!$I$14:$J$117,2,FALSE),J8896))</f>
        <v>wind</v>
      </c>
      <c r="J8896" t="str">
        <f>VLOOKUP(E8896,'Cross-Page Data'!$D$4:$F$48,3,FALSE)</f>
        <v>wind</v>
      </c>
      <c r="K8896" t="b">
        <f t="shared" si="138"/>
        <v>1</v>
      </c>
    </row>
    <row r="8897" spans="1:11">
      <c r="A8897" s="120">
        <v>57294</v>
      </c>
      <c r="B8897" s="121" t="s">
        <v>201</v>
      </c>
      <c r="C8897" s="121" t="s">
        <v>206</v>
      </c>
      <c r="D8897" s="121" t="s">
        <v>128</v>
      </c>
      <c r="E8897" s="121" t="s">
        <v>180</v>
      </c>
      <c r="F8897" s="122">
        <v>2776497</v>
      </c>
      <c r="G8897" s="122">
        <v>311896</v>
      </c>
      <c r="H8897" s="120">
        <v>2019</v>
      </c>
      <c r="I8897" t="str">
        <f>IF(J8897="natural gas",VLOOKUP(D8897,'Cross-Page Data'!$I$4:$J$13,2,FALSE),IF(J8897="solar",VLOOKUP('Form 923'!D8897,'Cross-Page Data'!$I$14:$J$117,2,FALSE),J8897))</f>
        <v>wind</v>
      </c>
      <c r="J8897" t="str">
        <f>VLOOKUP(E8897,'Cross-Page Data'!$D$4:$F$48,3,FALSE)</f>
        <v>wind</v>
      </c>
      <c r="K8897" t="b">
        <f t="shared" si="138"/>
        <v>1</v>
      </c>
    </row>
    <row r="8898" spans="1:11">
      <c r="A8898" s="120">
        <v>57295</v>
      </c>
      <c r="B8898" s="121" t="s">
        <v>201</v>
      </c>
      <c r="C8898" s="121" t="s">
        <v>206</v>
      </c>
      <c r="D8898" s="121" t="s">
        <v>101</v>
      </c>
      <c r="E8898" s="121" t="s">
        <v>92</v>
      </c>
      <c r="F8898" s="122">
        <v>1379267</v>
      </c>
      <c r="G8898" s="122">
        <v>154939</v>
      </c>
      <c r="H8898" s="120">
        <v>2019</v>
      </c>
      <c r="I8898" t="str">
        <f>IF(J8898="natural gas",VLOOKUP(D8898,'Cross-Page Data'!$I$4:$J$13,2,FALSE),IF(J8898="solar",VLOOKUP('Form 923'!D8898,'Cross-Page Data'!$I$14:$J$117,2,FALSE),J8898))</f>
        <v>solar pv</v>
      </c>
      <c r="J8898" t="str">
        <f>VLOOKUP(E8898,'Cross-Page Data'!$D$4:$F$48,3,FALSE)</f>
        <v>solar</v>
      </c>
      <c r="K8898" t="b">
        <f t="shared" si="138"/>
        <v>1</v>
      </c>
    </row>
    <row r="8899" ht="25.5" spans="1:11">
      <c r="A8899" s="120">
        <v>57296</v>
      </c>
      <c r="B8899" s="121" t="s">
        <v>201</v>
      </c>
      <c r="C8899" s="121" t="s">
        <v>207</v>
      </c>
      <c r="D8899" s="121" t="s">
        <v>79</v>
      </c>
      <c r="E8899" s="121" t="s">
        <v>70</v>
      </c>
      <c r="F8899" s="122">
        <v>412</v>
      </c>
      <c r="G8899" s="122">
        <v>45</v>
      </c>
      <c r="H8899" s="120">
        <v>2019</v>
      </c>
      <c r="I8899" t="str">
        <f>IF(J8899="natural gas",VLOOKUP(D8899,'Cross-Page Data'!$I$4:$J$13,2,FALSE),IF(J8899="solar",VLOOKUP('Form 923'!D8899,'Cross-Page Data'!$I$14:$J$117,2,FALSE),J8899))</f>
        <v>heavy or residual fuel oil</v>
      </c>
      <c r="J8899" t="str">
        <f>VLOOKUP(E8899,'Cross-Page Data'!$D$4:$F$48,3,FALSE)</f>
        <v>heavy or residual fuel oil</v>
      </c>
      <c r="K8899" t="b">
        <f t="shared" si="138"/>
        <v>0</v>
      </c>
    </row>
    <row r="8900" ht="25.5" spans="1:11">
      <c r="A8900" s="120">
        <v>57296</v>
      </c>
      <c r="B8900" s="121" t="s">
        <v>201</v>
      </c>
      <c r="C8900" s="121" t="s">
        <v>207</v>
      </c>
      <c r="D8900" s="121" t="s">
        <v>79</v>
      </c>
      <c r="E8900" s="121" t="s">
        <v>38</v>
      </c>
      <c r="F8900" s="122">
        <v>0</v>
      </c>
      <c r="G8900" s="122">
        <v>0</v>
      </c>
      <c r="H8900" s="120">
        <v>2019</v>
      </c>
      <c r="I8900" t="str">
        <f>IF(J8900="natural gas",VLOOKUP(D8900,'Cross-Page Data'!$I$4:$J$13,2,FALSE),IF(J8900="solar",VLOOKUP('Form 923'!D8900,'Cross-Page Data'!$I$14:$J$117,2,FALSE),J8900))</f>
        <v>natural gas peaker</v>
      </c>
      <c r="J8900" t="str">
        <f>VLOOKUP(E8900,'Cross-Page Data'!$D$4:$F$48,3,FALSE)</f>
        <v>natural gas</v>
      </c>
      <c r="K8900" t="b">
        <f t="shared" si="138"/>
        <v>0</v>
      </c>
    </row>
    <row r="8901" ht="25.5" spans="1:11">
      <c r="A8901" s="120">
        <v>57296</v>
      </c>
      <c r="B8901" s="121" t="s">
        <v>201</v>
      </c>
      <c r="C8901" s="121" t="s">
        <v>207</v>
      </c>
      <c r="D8901" s="121" t="s">
        <v>128</v>
      </c>
      <c r="E8901" s="121" t="s">
        <v>180</v>
      </c>
      <c r="F8901" s="122">
        <v>71902</v>
      </c>
      <c r="G8901" s="122">
        <v>8077</v>
      </c>
      <c r="H8901" s="120">
        <v>2019</v>
      </c>
      <c r="I8901" t="str">
        <f>IF(J8901="natural gas",VLOOKUP(D8901,'Cross-Page Data'!$I$4:$J$13,2,FALSE),IF(J8901="solar",VLOOKUP('Form 923'!D8901,'Cross-Page Data'!$I$14:$J$117,2,FALSE),J8901))</f>
        <v>wind</v>
      </c>
      <c r="J8901" t="str">
        <f>VLOOKUP(E8901,'Cross-Page Data'!$D$4:$F$48,3,FALSE)</f>
        <v>wind</v>
      </c>
      <c r="K8901" t="b">
        <f t="shared" si="138"/>
        <v>0</v>
      </c>
    </row>
    <row r="8902" spans="1:11">
      <c r="A8902" s="120">
        <v>57298</v>
      </c>
      <c r="B8902" s="121" t="s">
        <v>201</v>
      </c>
      <c r="C8902" s="121" t="s">
        <v>206</v>
      </c>
      <c r="D8902" s="121" t="s">
        <v>79</v>
      </c>
      <c r="E8902" s="121" t="s">
        <v>70</v>
      </c>
      <c r="F8902" s="122">
        <v>17102</v>
      </c>
      <c r="G8902" s="122">
        <v>0</v>
      </c>
      <c r="H8902" s="120">
        <v>2019</v>
      </c>
      <c r="I8902" t="str">
        <f>IF(J8902="natural gas",VLOOKUP(D8902,'Cross-Page Data'!$I$4:$J$13,2,FALSE),IF(J8902="solar",VLOOKUP('Form 923'!D8902,'Cross-Page Data'!$I$14:$J$117,2,FALSE),J8902))</f>
        <v>heavy or residual fuel oil</v>
      </c>
      <c r="J8902" t="str">
        <f>VLOOKUP(E8902,'Cross-Page Data'!$D$4:$F$48,3,FALSE)</f>
        <v>heavy or residual fuel oil</v>
      </c>
      <c r="K8902" t="b">
        <f t="shared" si="138"/>
        <v>1</v>
      </c>
    </row>
    <row r="8903" spans="1:11">
      <c r="A8903" s="120">
        <v>57298</v>
      </c>
      <c r="B8903" s="121" t="s">
        <v>201</v>
      </c>
      <c r="C8903" s="121" t="s">
        <v>206</v>
      </c>
      <c r="D8903" s="121" t="s">
        <v>79</v>
      </c>
      <c r="E8903" s="121" t="s">
        <v>90</v>
      </c>
      <c r="F8903" s="122">
        <v>169797</v>
      </c>
      <c r="G8903" s="122">
        <v>0</v>
      </c>
      <c r="H8903" s="120">
        <v>2019</v>
      </c>
      <c r="I8903" t="str">
        <f>IF(J8903="natural gas",VLOOKUP(D8903,'Cross-Page Data'!$I$4:$J$13,2,FALSE),IF(J8903="solar",VLOOKUP('Form 923'!D8903,'Cross-Page Data'!$I$14:$J$117,2,FALSE),J8903))</f>
        <v>biomass</v>
      </c>
      <c r="J8903" t="str">
        <f>VLOOKUP(E8903,'Cross-Page Data'!$D$4:$F$48,3,FALSE)</f>
        <v>biomass</v>
      </c>
      <c r="K8903" t="b">
        <f t="shared" ref="K8903:K8966" si="139">IF(AND($N$6=FALSE,OR(C8903="Commercial NAICS Cogen",C8903="Industrial NAICS Cogen",C8903="NAICS-22 Cogen")),FALSE,IF(AND($N$7=FALSE,OR(C8903="Commercial NAICS Cogen",C8903="Commercial NAICS Non-Cogen",C8903="industrial NAICS Cogen",C8903="industrial NAICS non-cogen")),FALSE,TRUE))</f>
        <v>1</v>
      </c>
    </row>
    <row r="8904" spans="1:11">
      <c r="A8904" s="120">
        <v>57299</v>
      </c>
      <c r="B8904" s="121" t="s">
        <v>201</v>
      </c>
      <c r="C8904" s="121" t="s">
        <v>202</v>
      </c>
      <c r="D8904" s="121" t="s">
        <v>128</v>
      </c>
      <c r="E8904" s="121" t="s">
        <v>180</v>
      </c>
      <c r="F8904" s="122">
        <v>3425782</v>
      </c>
      <c r="G8904" s="122">
        <v>384833</v>
      </c>
      <c r="H8904" s="120">
        <v>2019</v>
      </c>
      <c r="I8904" t="str">
        <f>IF(J8904="natural gas",VLOOKUP(D8904,'Cross-Page Data'!$I$4:$J$13,2,FALSE),IF(J8904="solar",VLOOKUP('Form 923'!D8904,'Cross-Page Data'!$I$14:$J$117,2,FALSE),J8904))</f>
        <v>wind</v>
      </c>
      <c r="J8904" t="str">
        <f>VLOOKUP(E8904,'Cross-Page Data'!$D$4:$F$48,3,FALSE)</f>
        <v>wind</v>
      </c>
      <c r="K8904" t="b">
        <f t="shared" si="139"/>
        <v>1</v>
      </c>
    </row>
    <row r="8905" spans="1:11">
      <c r="A8905" s="120">
        <v>57300</v>
      </c>
      <c r="B8905" s="121" t="s">
        <v>201</v>
      </c>
      <c r="C8905" s="121" t="s">
        <v>206</v>
      </c>
      <c r="D8905" s="121" t="s">
        <v>128</v>
      </c>
      <c r="E8905" s="121" t="s">
        <v>180</v>
      </c>
      <c r="F8905" s="122">
        <v>1527727</v>
      </c>
      <c r="G8905" s="122">
        <v>171616</v>
      </c>
      <c r="H8905" s="120">
        <v>2019</v>
      </c>
      <c r="I8905" t="str">
        <f>IF(J8905="natural gas",VLOOKUP(D8905,'Cross-Page Data'!$I$4:$J$13,2,FALSE),IF(J8905="solar",VLOOKUP('Form 923'!D8905,'Cross-Page Data'!$I$14:$J$117,2,FALSE),J8905))</f>
        <v>wind</v>
      </c>
      <c r="J8905" t="str">
        <f>VLOOKUP(E8905,'Cross-Page Data'!$D$4:$F$48,3,FALSE)</f>
        <v>wind</v>
      </c>
      <c r="K8905" t="b">
        <f t="shared" si="139"/>
        <v>1</v>
      </c>
    </row>
    <row r="8906" spans="1:11">
      <c r="A8906" s="120">
        <v>57301</v>
      </c>
      <c r="B8906" s="121" t="s">
        <v>201</v>
      </c>
      <c r="C8906" s="121" t="s">
        <v>206</v>
      </c>
      <c r="D8906" s="121" t="s">
        <v>128</v>
      </c>
      <c r="E8906" s="121" t="s">
        <v>180</v>
      </c>
      <c r="F8906" s="122">
        <v>180140</v>
      </c>
      <c r="G8906" s="122">
        <v>20236</v>
      </c>
      <c r="H8906" s="120">
        <v>2019</v>
      </c>
      <c r="I8906" t="str">
        <f>IF(J8906="natural gas",VLOOKUP(D8906,'Cross-Page Data'!$I$4:$J$13,2,FALSE),IF(J8906="solar",VLOOKUP('Form 923'!D8906,'Cross-Page Data'!$I$14:$J$117,2,FALSE),J8906))</f>
        <v>wind</v>
      </c>
      <c r="J8906" t="str">
        <f>VLOOKUP(E8906,'Cross-Page Data'!$D$4:$F$48,3,FALSE)</f>
        <v>wind</v>
      </c>
      <c r="K8906" t="b">
        <f t="shared" si="139"/>
        <v>1</v>
      </c>
    </row>
    <row r="8907" spans="1:11">
      <c r="A8907" s="120">
        <v>57302</v>
      </c>
      <c r="B8907" s="121" t="s">
        <v>201</v>
      </c>
      <c r="C8907" s="121" t="s">
        <v>206</v>
      </c>
      <c r="D8907" s="121" t="s">
        <v>128</v>
      </c>
      <c r="E8907" s="121" t="s">
        <v>180</v>
      </c>
      <c r="F8907" s="122">
        <v>124380</v>
      </c>
      <c r="G8907" s="122">
        <v>13972</v>
      </c>
      <c r="H8907" s="120">
        <v>2019</v>
      </c>
      <c r="I8907" t="str">
        <f>IF(J8907="natural gas",VLOOKUP(D8907,'Cross-Page Data'!$I$4:$J$13,2,FALSE),IF(J8907="solar",VLOOKUP('Form 923'!D8907,'Cross-Page Data'!$I$14:$J$117,2,FALSE),J8907))</f>
        <v>wind</v>
      </c>
      <c r="J8907" t="str">
        <f>VLOOKUP(E8907,'Cross-Page Data'!$D$4:$F$48,3,FALSE)</f>
        <v>wind</v>
      </c>
      <c r="K8907" t="b">
        <f t="shared" si="139"/>
        <v>1</v>
      </c>
    </row>
    <row r="8908" spans="1:11">
      <c r="A8908" s="120">
        <v>57303</v>
      </c>
      <c r="B8908" s="121" t="s">
        <v>201</v>
      </c>
      <c r="C8908" s="121" t="s">
        <v>206</v>
      </c>
      <c r="D8908" s="121" t="s">
        <v>128</v>
      </c>
      <c r="E8908" s="121" t="s">
        <v>180</v>
      </c>
      <c r="F8908" s="122">
        <v>3698816</v>
      </c>
      <c r="G8908" s="122">
        <v>415504</v>
      </c>
      <c r="H8908" s="120">
        <v>2019</v>
      </c>
      <c r="I8908" t="str">
        <f>IF(J8908="natural gas",VLOOKUP(D8908,'Cross-Page Data'!$I$4:$J$13,2,FALSE),IF(J8908="solar",VLOOKUP('Form 923'!D8908,'Cross-Page Data'!$I$14:$J$117,2,FALSE),J8908))</f>
        <v>wind</v>
      </c>
      <c r="J8908" t="str">
        <f>VLOOKUP(E8908,'Cross-Page Data'!$D$4:$F$48,3,FALSE)</f>
        <v>wind</v>
      </c>
      <c r="K8908" t="b">
        <f t="shared" si="139"/>
        <v>1</v>
      </c>
    </row>
    <row r="8909" spans="1:11">
      <c r="A8909" s="120">
        <v>57305</v>
      </c>
      <c r="B8909" s="121" t="s">
        <v>201</v>
      </c>
      <c r="C8909" s="121" t="s">
        <v>202</v>
      </c>
      <c r="D8909" s="121" t="s">
        <v>101</v>
      </c>
      <c r="E8909" s="121" t="s">
        <v>92</v>
      </c>
      <c r="F8909" s="122">
        <v>113509</v>
      </c>
      <c r="G8909" s="122">
        <v>12751</v>
      </c>
      <c r="H8909" s="120">
        <v>2019</v>
      </c>
      <c r="I8909" t="str">
        <f>IF(J8909="natural gas",VLOOKUP(D8909,'Cross-Page Data'!$I$4:$J$13,2,FALSE),IF(J8909="solar",VLOOKUP('Form 923'!D8909,'Cross-Page Data'!$I$14:$J$117,2,FALSE),J8909))</f>
        <v>solar pv</v>
      </c>
      <c r="J8909" t="str">
        <f>VLOOKUP(E8909,'Cross-Page Data'!$D$4:$F$48,3,FALSE)</f>
        <v>solar</v>
      </c>
      <c r="K8909" t="b">
        <f t="shared" si="139"/>
        <v>1</v>
      </c>
    </row>
    <row r="8910" spans="1:11">
      <c r="A8910" s="120">
        <v>57306</v>
      </c>
      <c r="B8910" s="121" t="s">
        <v>201</v>
      </c>
      <c r="C8910" s="121" t="s">
        <v>202</v>
      </c>
      <c r="D8910" s="121" t="s">
        <v>101</v>
      </c>
      <c r="E8910" s="121" t="s">
        <v>92</v>
      </c>
      <c r="F8910" s="122">
        <v>113126</v>
      </c>
      <c r="G8910" s="122">
        <v>12708</v>
      </c>
      <c r="H8910" s="120">
        <v>2019</v>
      </c>
      <c r="I8910" t="str">
        <f>IF(J8910="natural gas",VLOOKUP(D8910,'Cross-Page Data'!$I$4:$J$13,2,FALSE),IF(J8910="solar",VLOOKUP('Form 923'!D8910,'Cross-Page Data'!$I$14:$J$117,2,FALSE),J8910))</f>
        <v>solar pv</v>
      </c>
      <c r="J8910" t="str">
        <f>VLOOKUP(E8910,'Cross-Page Data'!$D$4:$F$48,3,FALSE)</f>
        <v>solar</v>
      </c>
      <c r="K8910" t="b">
        <f t="shared" si="139"/>
        <v>1</v>
      </c>
    </row>
    <row r="8911" spans="1:11">
      <c r="A8911" s="120">
        <v>57308</v>
      </c>
      <c r="B8911" s="121" t="s">
        <v>201</v>
      </c>
      <c r="C8911" s="121" t="s">
        <v>202</v>
      </c>
      <c r="D8911" s="121" t="s">
        <v>101</v>
      </c>
      <c r="E8911" s="121" t="s">
        <v>92</v>
      </c>
      <c r="F8911" s="122">
        <v>10816</v>
      </c>
      <c r="G8911" s="122">
        <v>1215</v>
      </c>
      <c r="H8911" s="120">
        <v>2019</v>
      </c>
      <c r="I8911" t="str">
        <f>IF(J8911="natural gas",VLOOKUP(D8911,'Cross-Page Data'!$I$4:$J$13,2,FALSE),IF(J8911="solar",VLOOKUP('Form 923'!D8911,'Cross-Page Data'!$I$14:$J$117,2,FALSE),J8911))</f>
        <v>solar pv</v>
      </c>
      <c r="J8911" t="str">
        <f>VLOOKUP(E8911,'Cross-Page Data'!$D$4:$F$48,3,FALSE)</f>
        <v>solar</v>
      </c>
      <c r="K8911" t="b">
        <f t="shared" si="139"/>
        <v>1</v>
      </c>
    </row>
    <row r="8912" ht="25.5" spans="1:11">
      <c r="A8912" s="120">
        <v>57309</v>
      </c>
      <c r="B8912" s="121" t="s">
        <v>201</v>
      </c>
      <c r="C8912" s="121" t="s">
        <v>207</v>
      </c>
      <c r="D8912" s="121" t="s">
        <v>101</v>
      </c>
      <c r="E8912" s="121" t="s">
        <v>92</v>
      </c>
      <c r="F8912" s="122">
        <v>0</v>
      </c>
      <c r="G8912" s="122">
        <v>0</v>
      </c>
      <c r="H8912" s="120">
        <v>2019</v>
      </c>
      <c r="I8912" t="str">
        <f>IF(J8912="natural gas",VLOOKUP(D8912,'Cross-Page Data'!$I$4:$J$13,2,FALSE),IF(J8912="solar",VLOOKUP('Form 923'!D8912,'Cross-Page Data'!$I$14:$J$117,2,FALSE),J8912))</f>
        <v>solar pv</v>
      </c>
      <c r="J8912" t="str">
        <f>VLOOKUP(E8912,'Cross-Page Data'!$D$4:$F$48,3,FALSE)</f>
        <v>solar</v>
      </c>
      <c r="K8912" t="b">
        <f t="shared" si="139"/>
        <v>0</v>
      </c>
    </row>
    <row r="8913" ht="25.5" spans="1:11">
      <c r="A8913" s="120">
        <v>57310</v>
      </c>
      <c r="B8913" s="121" t="s">
        <v>201</v>
      </c>
      <c r="C8913" s="121" t="s">
        <v>207</v>
      </c>
      <c r="D8913" s="121" t="s">
        <v>101</v>
      </c>
      <c r="E8913" s="121" t="s">
        <v>92</v>
      </c>
      <c r="F8913" s="122">
        <v>15854</v>
      </c>
      <c r="G8913" s="122">
        <v>1781.01</v>
      </c>
      <c r="H8913" s="120">
        <v>2019</v>
      </c>
      <c r="I8913" t="str">
        <f>IF(J8913="natural gas",VLOOKUP(D8913,'Cross-Page Data'!$I$4:$J$13,2,FALSE),IF(J8913="solar",VLOOKUP('Form 923'!D8913,'Cross-Page Data'!$I$14:$J$117,2,FALSE),J8913))</f>
        <v>solar pv</v>
      </c>
      <c r="J8913" t="str">
        <f>VLOOKUP(E8913,'Cross-Page Data'!$D$4:$F$48,3,FALSE)</f>
        <v>solar</v>
      </c>
      <c r="K8913" t="b">
        <f t="shared" si="139"/>
        <v>0</v>
      </c>
    </row>
    <row r="8914" ht="25.5" spans="1:11">
      <c r="A8914" s="120">
        <v>57311</v>
      </c>
      <c r="B8914" s="121" t="s">
        <v>201</v>
      </c>
      <c r="C8914" s="121" t="s">
        <v>207</v>
      </c>
      <c r="D8914" s="121" t="s">
        <v>101</v>
      </c>
      <c r="E8914" s="121" t="s">
        <v>92</v>
      </c>
      <c r="F8914" s="122">
        <v>15729</v>
      </c>
      <c r="G8914" s="122">
        <v>1767</v>
      </c>
      <c r="H8914" s="120">
        <v>2019</v>
      </c>
      <c r="I8914" t="str">
        <f>IF(J8914="natural gas",VLOOKUP(D8914,'Cross-Page Data'!$I$4:$J$13,2,FALSE),IF(J8914="solar",VLOOKUP('Form 923'!D8914,'Cross-Page Data'!$I$14:$J$117,2,FALSE),J8914))</f>
        <v>solar pv</v>
      </c>
      <c r="J8914" t="str">
        <f>VLOOKUP(E8914,'Cross-Page Data'!$D$4:$F$48,3,FALSE)</f>
        <v>solar</v>
      </c>
      <c r="K8914" t="b">
        <f t="shared" si="139"/>
        <v>0</v>
      </c>
    </row>
    <row r="8915" ht="25.5" spans="1:11">
      <c r="A8915" s="120">
        <v>57313</v>
      </c>
      <c r="B8915" s="121" t="s">
        <v>201</v>
      </c>
      <c r="C8915" s="121" t="s">
        <v>207</v>
      </c>
      <c r="D8915" s="121" t="s">
        <v>101</v>
      </c>
      <c r="E8915" s="121" t="s">
        <v>92</v>
      </c>
      <c r="F8915" s="122">
        <v>9697</v>
      </c>
      <c r="G8915" s="122">
        <v>1089</v>
      </c>
      <c r="H8915" s="120">
        <v>2019</v>
      </c>
      <c r="I8915" t="str">
        <f>IF(J8915="natural gas",VLOOKUP(D8915,'Cross-Page Data'!$I$4:$J$13,2,FALSE),IF(J8915="solar",VLOOKUP('Form 923'!D8915,'Cross-Page Data'!$I$14:$J$117,2,FALSE),J8915))</f>
        <v>solar pv</v>
      </c>
      <c r="J8915" t="str">
        <f>VLOOKUP(E8915,'Cross-Page Data'!$D$4:$F$48,3,FALSE)</f>
        <v>solar</v>
      </c>
      <c r="K8915" t="b">
        <f t="shared" si="139"/>
        <v>0</v>
      </c>
    </row>
    <row r="8916" spans="1:11">
      <c r="A8916" s="120">
        <v>57315</v>
      </c>
      <c r="B8916" s="121" t="s">
        <v>201</v>
      </c>
      <c r="C8916" s="121" t="s">
        <v>206</v>
      </c>
      <c r="D8916" s="121" t="s">
        <v>128</v>
      </c>
      <c r="E8916" s="121" t="s">
        <v>180</v>
      </c>
      <c r="F8916" s="122">
        <v>5251966</v>
      </c>
      <c r="G8916" s="122">
        <v>589976</v>
      </c>
      <c r="H8916" s="120">
        <v>2019</v>
      </c>
      <c r="I8916" t="str">
        <f>IF(J8916="natural gas",VLOOKUP(D8916,'Cross-Page Data'!$I$4:$J$13,2,FALSE),IF(J8916="solar",VLOOKUP('Form 923'!D8916,'Cross-Page Data'!$I$14:$J$117,2,FALSE),J8916))</f>
        <v>wind</v>
      </c>
      <c r="J8916" t="str">
        <f>VLOOKUP(E8916,'Cross-Page Data'!$D$4:$F$48,3,FALSE)</f>
        <v>wind</v>
      </c>
      <c r="K8916" t="b">
        <f t="shared" si="139"/>
        <v>1</v>
      </c>
    </row>
    <row r="8917" spans="1:11">
      <c r="A8917" s="120">
        <v>57317</v>
      </c>
      <c r="B8917" s="121" t="s">
        <v>201</v>
      </c>
      <c r="C8917" s="121" t="s">
        <v>206</v>
      </c>
      <c r="D8917" s="121" t="s">
        <v>101</v>
      </c>
      <c r="E8917" s="121" t="s">
        <v>92</v>
      </c>
      <c r="F8917" s="122">
        <v>648216</v>
      </c>
      <c r="G8917" s="122">
        <v>72817</v>
      </c>
      <c r="H8917" s="120">
        <v>2019</v>
      </c>
      <c r="I8917" t="str">
        <f>IF(J8917="natural gas",VLOOKUP(D8917,'Cross-Page Data'!$I$4:$J$13,2,FALSE),IF(J8917="solar",VLOOKUP('Form 923'!D8917,'Cross-Page Data'!$I$14:$J$117,2,FALSE),J8917))</f>
        <v>solar pv</v>
      </c>
      <c r="J8917" t="str">
        <f>VLOOKUP(E8917,'Cross-Page Data'!$D$4:$F$48,3,FALSE)</f>
        <v>solar</v>
      </c>
      <c r="K8917" t="b">
        <f t="shared" si="139"/>
        <v>1</v>
      </c>
    </row>
    <row r="8918" spans="1:11">
      <c r="A8918" s="120">
        <v>57318</v>
      </c>
      <c r="B8918" s="121" t="s">
        <v>201</v>
      </c>
      <c r="C8918" s="121" t="s">
        <v>206</v>
      </c>
      <c r="D8918" s="121" t="s">
        <v>101</v>
      </c>
      <c r="E8918" s="121" t="s">
        <v>92</v>
      </c>
      <c r="F8918" s="122">
        <v>457982</v>
      </c>
      <c r="G8918" s="122">
        <v>51447</v>
      </c>
      <c r="H8918" s="120">
        <v>2019</v>
      </c>
      <c r="I8918" t="str">
        <f>IF(J8918="natural gas",VLOOKUP(D8918,'Cross-Page Data'!$I$4:$J$13,2,FALSE),IF(J8918="solar",VLOOKUP('Form 923'!D8918,'Cross-Page Data'!$I$14:$J$117,2,FALSE),J8918))</f>
        <v>solar pv</v>
      </c>
      <c r="J8918" t="str">
        <f>VLOOKUP(E8918,'Cross-Page Data'!$D$4:$F$48,3,FALSE)</f>
        <v>solar</v>
      </c>
      <c r="K8918" t="b">
        <f t="shared" si="139"/>
        <v>1</v>
      </c>
    </row>
    <row r="8919" spans="1:11">
      <c r="A8919" s="120">
        <v>57319</v>
      </c>
      <c r="B8919" s="121" t="s">
        <v>201</v>
      </c>
      <c r="C8919" s="121" t="s">
        <v>206</v>
      </c>
      <c r="D8919" s="121" t="s">
        <v>128</v>
      </c>
      <c r="E8919" s="121" t="s">
        <v>180</v>
      </c>
      <c r="F8919" s="122">
        <v>972286</v>
      </c>
      <c r="G8919" s="122">
        <v>109221</v>
      </c>
      <c r="H8919" s="120">
        <v>2019</v>
      </c>
      <c r="I8919" t="str">
        <f>IF(J8919="natural gas",VLOOKUP(D8919,'Cross-Page Data'!$I$4:$J$13,2,FALSE),IF(J8919="solar",VLOOKUP('Form 923'!D8919,'Cross-Page Data'!$I$14:$J$117,2,FALSE),J8919))</f>
        <v>wind</v>
      </c>
      <c r="J8919" t="str">
        <f>VLOOKUP(E8919,'Cross-Page Data'!$D$4:$F$48,3,FALSE)</f>
        <v>wind</v>
      </c>
      <c r="K8919" t="b">
        <f t="shared" si="139"/>
        <v>1</v>
      </c>
    </row>
    <row r="8920" spans="1:11">
      <c r="A8920" s="120">
        <v>57320</v>
      </c>
      <c r="B8920" s="121" t="s">
        <v>201</v>
      </c>
      <c r="C8920" s="121" t="s">
        <v>206</v>
      </c>
      <c r="D8920" s="121" t="s">
        <v>128</v>
      </c>
      <c r="E8920" s="121" t="s">
        <v>180</v>
      </c>
      <c r="F8920" s="122">
        <v>2684441</v>
      </c>
      <c r="G8920" s="122">
        <v>301555</v>
      </c>
      <c r="H8920" s="120">
        <v>2019</v>
      </c>
      <c r="I8920" t="str">
        <f>IF(J8920="natural gas",VLOOKUP(D8920,'Cross-Page Data'!$I$4:$J$13,2,FALSE),IF(J8920="solar",VLOOKUP('Form 923'!D8920,'Cross-Page Data'!$I$14:$J$117,2,FALSE),J8920))</f>
        <v>wind</v>
      </c>
      <c r="J8920" t="str">
        <f>VLOOKUP(E8920,'Cross-Page Data'!$D$4:$F$48,3,FALSE)</f>
        <v>wind</v>
      </c>
      <c r="K8920" t="b">
        <f t="shared" si="139"/>
        <v>1</v>
      </c>
    </row>
    <row r="8921" spans="1:11">
      <c r="A8921" s="120">
        <v>57321</v>
      </c>
      <c r="B8921" s="121" t="s">
        <v>201</v>
      </c>
      <c r="C8921" s="121" t="s">
        <v>206</v>
      </c>
      <c r="D8921" s="121" t="s">
        <v>101</v>
      </c>
      <c r="E8921" s="121" t="s">
        <v>92</v>
      </c>
      <c r="F8921" s="122">
        <v>13791</v>
      </c>
      <c r="G8921" s="122">
        <v>1549</v>
      </c>
      <c r="H8921" s="120">
        <v>2019</v>
      </c>
      <c r="I8921" t="str">
        <f>IF(J8921="natural gas",VLOOKUP(D8921,'Cross-Page Data'!$I$4:$J$13,2,FALSE),IF(J8921="solar",VLOOKUP('Form 923'!D8921,'Cross-Page Data'!$I$14:$J$117,2,FALSE),J8921))</f>
        <v>solar pv</v>
      </c>
      <c r="J8921" t="str">
        <f>VLOOKUP(E8921,'Cross-Page Data'!$D$4:$F$48,3,FALSE)</f>
        <v>solar</v>
      </c>
      <c r="K8921" t="b">
        <f t="shared" si="139"/>
        <v>1</v>
      </c>
    </row>
    <row r="8922" spans="1:11">
      <c r="A8922" s="120">
        <v>57322</v>
      </c>
      <c r="B8922" s="121" t="s">
        <v>205</v>
      </c>
      <c r="C8922" s="121" t="s">
        <v>209</v>
      </c>
      <c r="D8922" s="121" t="s">
        <v>73</v>
      </c>
      <c r="E8922" s="121" t="s">
        <v>38</v>
      </c>
      <c r="F8922" s="122">
        <v>430887</v>
      </c>
      <c r="G8922" s="122">
        <v>94057.46</v>
      </c>
      <c r="H8922" s="120">
        <v>2019</v>
      </c>
      <c r="I8922" t="str">
        <f>IF(J8922="natural gas",VLOOKUP(D8922,'Cross-Page Data'!$I$4:$J$13,2,FALSE),IF(J8922="solar",VLOOKUP('Form 923'!D8922,'Cross-Page Data'!$I$14:$J$117,2,FALSE),J8922))</f>
        <v>natural gas peaker</v>
      </c>
      <c r="J8922" t="str">
        <f>VLOOKUP(E8922,'Cross-Page Data'!$D$4:$F$48,3,FALSE)</f>
        <v>natural gas</v>
      </c>
      <c r="K8922" t="b">
        <f t="shared" si="139"/>
        <v>0</v>
      </c>
    </row>
    <row r="8923" spans="1:11">
      <c r="A8923" s="120">
        <v>57325</v>
      </c>
      <c r="B8923" s="121" t="s">
        <v>201</v>
      </c>
      <c r="C8923" s="121" t="s">
        <v>206</v>
      </c>
      <c r="D8923" s="121" t="s">
        <v>33</v>
      </c>
      <c r="E8923" s="121" t="s">
        <v>99</v>
      </c>
      <c r="F8923" s="122">
        <v>0</v>
      </c>
      <c r="G8923" s="122">
        <v>-1218</v>
      </c>
      <c r="H8923" s="120">
        <v>2019</v>
      </c>
      <c r="I8923" t="str">
        <f>IF(J8923="natural gas",VLOOKUP(D8923,'Cross-Page Data'!$I$4:$J$13,2,FALSE),IF(J8923="solar",VLOOKUP('Form 923'!D8923,'Cross-Page Data'!$I$14:$J$117,2,FALSE),J8923))</f>
        <v>other</v>
      </c>
      <c r="J8923" t="str">
        <f>VLOOKUP(E8923,'Cross-Page Data'!$D$4:$F$48,3,FALSE)</f>
        <v>other</v>
      </c>
      <c r="K8923" t="b">
        <f t="shared" si="139"/>
        <v>1</v>
      </c>
    </row>
    <row r="8924" spans="1:11">
      <c r="A8924" s="120">
        <v>57325</v>
      </c>
      <c r="B8924" s="121" t="s">
        <v>201</v>
      </c>
      <c r="C8924" s="121" t="s">
        <v>206</v>
      </c>
      <c r="D8924" s="121" t="s">
        <v>128</v>
      </c>
      <c r="E8924" s="121" t="s">
        <v>180</v>
      </c>
      <c r="F8924" s="122">
        <v>5905905</v>
      </c>
      <c r="G8924" s="122">
        <v>663436</v>
      </c>
      <c r="H8924" s="120">
        <v>2019</v>
      </c>
      <c r="I8924" t="str">
        <f>IF(J8924="natural gas",VLOOKUP(D8924,'Cross-Page Data'!$I$4:$J$13,2,FALSE),IF(J8924="solar",VLOOKUP('Form 923'!D8924,'Cross-Page Data'!$I$14:$J$117,2,FALSE),J8924))</f>
        <v>wind</v>
      </c>
      <c r="J8924" t="str">
        <f>VLOOKUP(E8924,'Cross-Page Data'!$D$4:$F$48,3,FALSE)</f>
        <v>wind</v>
      </c>
      <c r="K8924" t="b">
        <f t="shared" si="139"/>
        <v>1</v>
      </c>
    </row>
    <row r="8925" spans="1:11">
      <c r="A8925" s="120">
        <v>57326</v>
      </c>
      <c r="B8925" s="121" t="s">
        <v>201</v>
      </c>
      <c r="C8925" s="121" t="s">
        <v>206</v>
      </c>
      <c r="D8925" s="121" t="s">
        <v>128</v>
      </c>
      <c r="E8925" s="121" t="s">
        <v>180</v>
      </c>
      <c r="F8925" s="122">
        <v>1463783</v>
      </c>
      <c r="G8925" s="122">
        <v>164433</v>
      </c>
      <c r="H8925" s="120">
        <v>2019</v>
      </c>
      <c r="I8925" t="str">
        <f>IF(J8925="natural gas",VLOOKUP(D8925,'Cross-Page Data'!$I$4:$J$13,2,FALSE),IF(J8925="solar",VLOOKUP('Form 923'!D8925,'Cross-Page Data'!$I$14:$J$117,2,FALSE),J8925))</f>
        <v>wind</v>
      </c>
      <c r="J8925" t="str">
        <f>VLOOKUP(E8925,'Cross-Page Data'!$D$4:$F$48,3,FALSE)</f>
        <v>wind</v>
      </c>
      <c r="K8925" t="b">
        <f t="shared" si="139"/>
        <v>1</v>
      </c>
    </row>
    <row r="8926" spans="1:11">
      <c r="A8926" s="120">
        <v>57327</v>
      </c>
      <c r="B8926" s="121" t="s">
        <v>201</v>
      </c>
      <c r="C8926" s="121" t="s">
        <v>206</v>
      </c>
      <c r="D8926" s="121" t="s">
        <v>128</v>
      </c>
      <c r="E8926" s="121" t="s">
        <v>180</v>
      </c>
      <c r="F8926" s="122">
        <v>4886113</v>
      </c>
      <c r="G8926" s="122">
        <v>548878</v>
      </c>
      <c r="H8926" s="120">
        <v>2019</v>
      </c>
      <c r="I8926" t="str">
        <f>IF(J8926="natural gas",VLOOKUP(D8926,'Cross-Page Data'!$I$4:$J$13,2,FALSE),IF(J8926="solar",VLOOKUP('Form 923'!D8926,'Cross-Page Data'!$I$14:$J$117,2,FALSE),J8926))</f>
        <v>wind</v>
      </c>
      <c r="J8926" t="str">
        <f>VLOOKUP(E8926,'Cross-Page Data'!$D$4:$F$48,3,FALSE)</f>
        <v>wind</v>
      </c>
      <c r="K8926" t="b">
        <f t="shared" si="139"/>
        <v>1</v>
      </c>
    </row>
    <row r="8927" spans="1:11">
      <c r="A8927" s="120">
        <v>57330</v>
      </c>
      <c r="B8927" s="121" t="s">
        <v>201</v>
      </c>
      <c r="C8927" s="121" t="s">
        <v>206</v>
      </c>
      <c r="D8927" s="121" t="s">
        <v>101</v>
      </c>
      <c r="E8927" s="121" t="s">
        <v>92</v>
      </c>
      <c r="F8927" s="122">
        <v>11919</v>
      </c>
      <c r="G8927" s="122">
        <v>1339</v>
      </c>
      <c r="H8927" s="120">
        <v>2019</v>
      </c>
      <c r="I8927" t="str">
        <f>IF(J8927="natural gas",VLOOKUP(D8927,'Cross-Page Data'!$I$4:$J$13,2,FALSE),IF(J8927="solar",VLOOKUP('Form 923'!D8927,'Cross-Page Data'!$I$14:$J$117,2,FALSE),J8927))</f>
        <v>solar pv</v>
      </c>
      <c r="J8927" t="str">
        <f>VLOOKUP(E8927,'Cross-Page Data'!$D$4:$F$48,3,FALSE)</f>
        <v>solar</v>
      </c>
      <c r="K8927" t="b">
        <f t="shared" si="139"/>
        <v>1</v>
      </c>
    </row>
    <row r="8928" spans="1:11">
      <c r="A8928" s="120">
        <v>57331</v>
      </c>
      <c r="B8928" s="121" t="s">
        <v>201</v>
      </c>
      <c r="C8928" s="121" t="s">
        <v>206</v>
      </c>
      <c r="D8928" s="121" t="s">
        <v>68</v>
      </c>
      <c r="E8928" s="121" t="s">
        <v>92</v>
      </c>
      <c r="F8928" s="122">
        <v>4579935</v>
      </c>
      <c r="G8928" s="122">
        <v>514484</v>
      </c>
      <c r="H8928" s="120">
        <v>2019</v>
      </c>
      <c r="I8928" t="str">
        <f>IF(J8928="natural gas",VLOOKUP(D8928,'Cross-Page Data'!$I$4:$J$13,2,FALSE),IF(J8928="solar",VLOOKUP('Form 923'!D8928,'Cross-Page Data'!$I$14:$J$117,2,FALSE),J8928))</f>
        <v>solar thermal</v>
      </c>
      <c r="J8928" t="str">
        <f>VLOOKUP(E8928,'Cross-Page Data'!$D$4:$F$48,3,FALSE)</f>
        <v>solar</v>
      </c>
      <c r="K8928" t="b">
        <f t="shared" si="139"/>
        <v>1</v>
      </c>
    </row>
    <row r="8929" spans="1:11">
      <c r="A8929" s="120">
        <v>57332</v>
      </c>
      <c r="B8929" s="121" t="s">
        <v>201</v>
      </c>
      <c r="C8929" s="121" t="s">
        <v>202</v>
      </c>
      <c r="D8929" s="121" t="s">
        <v>128</v>
      </c>
      <c r="E8929" s="121" t="s">
        <v>180</v>
      </c>
      <c r="F8929" s="122">
        <v>7302469</v>
      </c>
      <c r="G8929" s="122">
        <v>820318</v>
      </c>
      <c r="H8929" s="120">
        <v>2019</v>
      </c>
      <c r="I8929" t="str">
        <f>IF(J8929="natural gas",VLOOKUP(D8929,'Cross-Page Data'!$I$4:$J$13,2,FALSE),IF(J8929="solar",VLOOKUP('Form 923'!D8929,'Cross-Page Data'!$I$14:$J$117,2,FALSE),J8929))</f>
        <v>wind</v>
      </c>
      <c r="J8929" t="str">
        <f>VLOOKUP(E8929,'Cross-Page Data'!$D$4:$F$48,3,FALSE)</f>
        <v>wind</v>
      </c>
      <c r="K8929" t="b">
        <f t="shared" si="139"/>
        <v>1</v>
      </c>
    </row>
    <row r="8930" spans="1:11">
      <c r="A8930" s="120">
        <v>57333</v>
      </c>
      <c r="B8930" s="121" t="s">
        <v>201</v>
      </c>
      <c r="C8930" s="121" t="s">
        <v>206</v>
      </c>
      <c r="D8930" s="121" t="s">
        <v>128</v>
      </c>
      <c r="E8930" s="121" t="s">
        <v>180</v>
      </c>
      <c r="F8930" s="122">
        <v>3321889</v>
      </c>
      <c r="G8930" s="122">
        <v>373162</v>
      </c>
      <c r="H8930" s="120">
        <v>2019</v>
      </c>
      <c r="I8930" t="str">
        <f>IF(J8930="natural gas",VLOOKUP(D8930,'Cross-Page Data'!$I$4:$J$13,2,FALSE),IF(J8930="solar",VLOOKUP('Form 923'!D8930,'Cross-Page Data'!$I$14:$J$117,2,FALSE),J8930))</f>
        <v>wind</v>
      </c>
      <c r="J8930" t="str">
        <f>VLOOKUP(E8930,'Cross-Page Data'!$D$4:$F$48,3,FALSE)</f>
        <v>wind</v>
      </c>
      <c r="K8930" t="b">
        <f t="shared" si="139"/>
        <v>1</v>
      </c>
    </row>
    <row r="8931" spans="1:11">
      <c r="A8931" s="120">
        <v>57334</v>
      </c>
      <c r="B8931" s="121" t="s">
        <v>201</v>
      </c>
      <c r="C8931" s="121" t="s">
        <v>202</v>
      </c>
      <c r="D8931" s="121" t="s">
        <v>101</v>
      </c>
      <c r="E8931" s="121" t="s">
        <v>92</v>
      </c>
      <c r="F8931" s="122">
        <v>14786</v>
      </c>
      <c r="G8931" s="122">
        <v>1661</v>
      </c>
      <c r="H8931" s="120">
        <v>2019</v>
      </c>
      <c r="I8931" t="str">
        <f>IF(J8931="natural gas",VLOOKUP(D8931,'Cross-Page Data'!$I$4:$J$13,2,FALSE),IF(J8931="solar",VLOOKUP('Form 923'!D8931,'Cross-Page Data'!$I$14:$J$117,2,FALSE),J8931))</f>
        <v>solar pv</v>
      </c>
      <c r="J8931" t="str">
        <f>VLOOKUP(E8931,'Cross-Page Data'!$D$4:$F$48,3,FALSE)</f>
        <v>solar</v>
      </c>
      <c r="K8931" t="b">
        <f t="shared" si="139"/>
        <v>1</v>
      </c>
    </row>
    <row r="8932" spans="1:11">
      <c r="A8932" s="120">
        <v>57335</v>
      </c>
      <c r="B8932" s="121" t="s">
        <v>201</v>
      </c>
      <c r="C8932" s="121" t="s">
        <v>202</v>
      </c>
      <c r="D8932" s="121" t="s">
        <v>101</v>
      </c>
      <c r="E8932" s="121" t="s">
        <v>92</v>
      </c>
      <c r="F8932" s="122">
        <v>16414</v>
      </c>
      <c r="G8932" s="122">
        <v>1844</v>
      </c>
      <c r="H8932" s="120">
        <v>2019</v>
      </c>
      <c r="I8932" t="str">
        <f>IF(J8932="natural gas",VLOOKUP(D8932,'Cross-Page Data'!$I$4:$J$13,2,FALSE),IF(J8932="solar",VLOOKUP('Form 923'!D8932,'Cross-Page Data'!$I$14:$J$117,2,FALSE),J8932))</f>
        <v>solar pv</v>
      </c>
      <c r="J8932" t="str">
        <f>VLOOKUP(E8932,'Cross-Page Data'!$D$4:$F$48,3,FALSE)</f>
        <v>solar</v>
      </c>
      <c r="K8932" t="b">
        <f t="shared" si="139"/>
        <v>1</v>
      </c>
    </row>
    <row r="8933" spans="1:11">
      <c r="A8933" s="120">
        <v>57336</v>
      </c>
      <c r="B8933" s="121" t="s">
        <v>201</v>
      </c>
      <c r="C8933" s="121" t="s">
        <v>202</v>
      </c>
      <c r="D8933" s="121" t="s">
        <v>101</v>
      </c>
      <c r="E8933" s="121" t="s">
        <v>92</v>
      </c>
      <c r="F8933" s="122">
        <v>11447</v>
      </c>
      <c r="G8933" s="122">
        <v>1286</v>
      </c>
      <c r="H8933" s="120">
        <v>2019</v>
      </c>
      <c r="I8933" t="str">
        <f>IF(J8933="natural gas",VLOOKUP(D8933,'Cross-Page Data'!$I$4:$J$13,2,FALSE),IF(J8933="solar",VLOOKUP('Form 923'!D8933,'Cross-Page Data'!$I$14:$J$117,2,FALSE),J8933))</f>
        <v>solar pv</v>
      </c>
      <c r="J8933" t="str">
        <f>VLOOKUP(E8933,'Cross-Page Data'!$D$4:$F$48,3,FALSE)</f>
        <v>solar</v>
      </c>
      <c r="K8933" t="b">
        <f t="shared" si="139"/>
        <v>1</v>
      </c>
    </row>
    <row r="8934" spans="1:11">
      <c r="A8934" s="120">
        <v>57337</v>
      </c>
      <c r="B8934" s="121" t="s">
        <v>201</v>
      </c>
      <c r="C8934" s="121" t="s">
        <v>206</v>
      </c>
      <c r="D8934" s="121" t="s">
        <v>101</v>
      </c>
      <c r="E8934" s="121" t="s">
        <v>92</v>
      </c>
      <c r="F8934" s="122">
        <v>153337</v>
      </c>
      <c r="G8934" s="122">
        <v>17225.01</v>
      </c>
      <c r="H8934" s="120">
        <v>2019</v>
      </c>
      <c r="I8934" t="str">
        <f>IF(J8934="natural gas",VLOOKUP(D8934,'Cross-Page Data'!$I$4:$J$13,2,FALSE),IF(J8934="solar",VLOOKUP('Form 923'!D8934,'Cross-Page Data'!$I$14:$J$117,2,FALSE),J8934))</f>
        <v>solar pv</v>
      </c>
      <c r="J8934" t="str">
        <f>VLOOKUP(E8934,'Cross-Page Data'!$D$4:$F$48,3,FALSE)</f>
        <v>solar</v>
      </c>
      <c r="K8934" t="b">
        <f t="shared" si="139"/>
        <v>1</v>
      </c>
    </row>
    <row r="8935" spans="1:11">
      <c r="A8935" s="120">
        <v>57338</v>
      </c>
      <c r="B8935" s="121" t="s">
        <v>201</v>
      </c>
      <c r="C8935" s="121" t="s">
        <v>206</v>
      </c>
      <c r="D8935" s="121" t="s">
        <v>101</v>
      </c>
      <c r="E8935" s="121" t="s">
        <v>92</v>
      </c>
      <c r="F8935" s="122">
        <v>455969</v>
      </c>
      <c r="G8935" s="122">
        <v>51221</v>
      </c>
      <c r="H8935" s="120">
        <v>2019</v>
      </c>
      <c r="I8935" t="str">
        <f>IF(J8935="natural gas",VLOOKUP(D8935,'Cross-Page Data'!$I$4:$J$13,2,FALSE),IF(J8935="solar",VLOOKUP('Form 923'!D8935,'Cross-Page Data'!$I$14:$J$117,2,FALSE),J8935))</f>
        <v>solar pv</v>
      </c>
      <c r="J8935" t="str">
        <f>VLOOKUP(E8935,'Cross-Page Data'!$D$4:$F$48,3,FALSE)</f>
        <v>solar</v>
      </c>
      <c r="K8935" t="b">
        <f t="shared" si="139"/>
        <v>1</v>
      </c>
    </row>
    <row r="8936" spans="1:11">
      <c r="A8936" s="120">
        <v>57340</v>
      </c>
      <c r="B8936" s="121" t="s">
        <v>201</v>
      </c>
      <c r="C8936" s="121" t="s">
        <v>206</v>
      </c>
      <c r="D8936" s="121" t="s">
        <v>101</v>
      </c>
      <c r="E8936" s="121" t="s">
        <v>92</v>
      </c>
      <c r="F8936" s="122">
        <v>3399123</v>
      </c>
      <c r="G8936" s="122">
        <v>381838</v>
      </c>
      <c r="H8936" s="120">
        <v>2019</v>
      </c>
      <c r="I8936" t="str">
        <f>IF(J8936="natural gas",VLOOKUP(D8936,'Cross-Page Data'!$I$4:$J$13,2,FALSE),IF(J8936="solar",VLOOKUP('Form 923'!D8936,'Cross-Page Data'!$I$14:$J$117,2,FALSE),J8936))</f>
        <v>solar pv</v>
      </c>
      <c r="J8936" t="str">
        <f>VLOOKUP(E8936,'Cross-Page Data'!$D$4:$F$48,3,FALSE)</f>
        <v>solar</v>
      </c>
      <c r="K8936" t="b">
        <f t="shared" si="139"/>
        <v>1</v>
      </c>
    </row>
    <row r="8937" spans="1:11">
      <c r="A8937" s="120">
        <v>57341</v>
      </c>
      <c r="B8937" s="121" t="s">
        <v>201</v>
      </c>
      <c r="C8937" s="121" t="s">
        <v>202</v>
      </c>
      <c r="D8937" s="121" t="s">
        <v>101</v>
      </c>
      <c r="E8937" s="121" t="s">
        <v>92</v>
      </c>
      <c r="F8937" s="122">
        <v>20856</v>
      </c>
      <c r="G8937" s="122">
        <v>2343</v>
      </c>
      <c r="H8937" s="120">
        <v>2019</v>
      </c>
      <c r="I8937" t="str">
        <f>IF(J8937="natural gas",VLOOKUP(D8937,'Cross-Page Data'!$I$4:$J$13,2,FALSE),IF(J8937="solar",VLOOKUP('Form 923'!D8937,'Cross-Page Data'!$I$14:$J$117,2,FALSE),J8937))</f>
        <v>solar pv</v>
      </c>
      <c r="J8937" t="str">
        <f>VLOOKUP(E8937,'Cross-Page Data'!$D$4:$F$48,3,FALSE)</f>
        <v>solar</v>
      </c>
      <c r="K8937" t="b">
        <f t="shared" si="139"/>
        <v>1</v>
      </c>
    </row>
    <row r="8938" spans="1:11">
      <c r="A8938" s="120">
        <v>57342</v>
      </c>
      <c r="B8938" s="121" t="s">
        <v>201</v>
      </c>
      <c r="C8938" s="121" t="s">
        <v>206</v>
      </c>
      <c r="D8938" s="121" t="s">
        <v>128</v>
      </c>
      <c r="E8938" s="121" t="s">
        <v>180</v>
      </c>
      <c r="F8938" s="122">
        <v>3864500</v>
      </c>
      <c r="G8938" s="122">
        <v>434116</v>
      </c>
      <c r="H8938" s="120">
        <v>2019</v>
      </c>
      <c r="I8938" t="str">
        <f>IF(J8938="natural gas",VLOOKUP(D8938,'Cross-Page Data'!$I$4:$J$13,2,FALSE),IF(J8938="solar",VLOOKUP('Form 923'!D8938,'Cross-Page Data'!$I$14:$J$117,2,FALSE),J8938))</f>
        <v>wind</v>
      </c>
      <c r="J8938" t="str">
        <f>VLOOKUP(E8938,'Cross-Page Data'!$D$4:$F$48,3,FALSE)</f>
        <v>wind</v>
      </c>
      <c r="K8938" t="b">
        <f t="shared" si="139"/>
        <v>1</v>
      </c>
    </row>
    <row r="8939" spans="1:11">
      <c r="A8939" s="120">
        <v>57343</v>
      </c>
      <c r="B8939" s="121" t="s">
        <v>205</v>
      </c>
      <c r="C8939" s="121" t="s">
        <v>208</v>
      </c>
      <c r="D8939" s="121" t="s">
        <v>79</v>
      </c>
      <c r="E8939" s="121" t="s">
        <v>130</v>
      </c>
      <c r="F8939" s="122">
        <v>99306</v>
      </c>
      <c r="G8939" s="122">
        <v>14019</v>
      </c>
      <c r="H8939" s="120">
        <v>2019</v>
      </c>
      <c r="I8939" t="str">
        <f>IF(J8939="natural gas",VLOOKUP(D8939,'Cross-Page Data'!$I$4:$J$13,2,FALSE),IF(J8939="solar",VLOOKUP('Form 923'!D8939,'Cross-Page Data'!$I$14:$J$117,2,FALSE),J8939))</f>
        <v>biomass</v>
      </c>
      <c r="J8939" t="str">
        <f>VLOOKUP(E8939,'Cross-Page Data'!$D$4:$F$48,3,FALSE)</f>
        <v>biomass</v>
      </c>
      <c r="K8939" t="b">
        <f t="shared" si="139"/>
        <v>0</v>
      </c>
    </row>
    <row r="8940" spans="1:11">
      <c r="A8940" s="120">
        <v>57346</v>
      </c>
      <c r="B8940" s="121" t="s">
        <v>201</v>
      </c>
      <c r="C8940" s="121" t="s">
        <v>206</v>
      </c>
      <c r="D8940" s="121" t="s">
        <v>128</v>
      </c>
      <c r="E8940" s="121" t="s">
        <v>180</v>
      </c>
      <c r="F8940" s="122">
        <v>6570612</v>
      </c>
      <c r="G8940" s="122">
        <v>738105</v>
      </c>
      <c r="H8940" s="120">
        <v>2019</v>
      </c>
      <c r="I8940" t="str">
        <f>IF(J8940="natural gas",VLOOKUP(D8940,'Cross-Page Data'!$I$4:$J$13,2,FALSE),IF(J8940="solar",VLOOKUP('Form 923'!D8940,'Cross-Page Data'!$I$14:$J$117,2,FALSE),J8940))</f>
        <v>wind</v>
      </c>
      <c r="J8940" t="str">
        <f>VLOOKUP(E8940,'Cross-Page Data'!$D$4:$F$48,3,FALSE)</f>
        <v>wind</v>
      </c>
      <c r="K8940" t="b">
        <f t="shared" si="139"/>
        <v>1</v>
      </c>
    </row>
    <row r="8941" spans="1:11">
      <c r="A8941" s="120">
        <v>57347</v>
      </c>
      <c r="B8941" s="121" t="s">
        <v>201</v>
      </c>
      <c r="C8941" s="121" t="s">
        <v>206</v>
      </c>
      <c r="D8941" s="121" t="s">
        <v>128</v>
      </c>
      <c r="E8941" s="121" t="s">
        <v>180</v>
      </c>
      <c r="F8941" s="122">
        <v>3150115</v>
      </c>
      <c r="G8941" s="122">
        <v>353866</v>
      </c>
      <c r="H8941" s="120">
        <v>2019</v>
      </c>
      <c r="I8941" t="str">
        <f>IF(J8941="natural gas",VLOOKUP(D8941,'Cross-Page Data'!$I$4:$J$13,2,FALSE),IF(J8941="solar",VLOOKUP('Form 923'!D8941,'Cross-Page Data'!$I$14:$J$117,2,FALSE),J8941))</f>
        <v>wind</v>
      </c>
      <c r="J8941" t="str">
        <f>VLOOKUP(E8941,'Cross-Page Data'!$D$4:$F$48,3,FALSE)</f>
        <v>wind</v>
      </c>
      <c r="K8941" t="b">
        <f t="shared" si="139"/>
        <v>1</v>
      </c>
    </row>
    <row r="8942" ht="25.5" spans="1:11">
      <c r="A8942" s="120">
        <v>57348</v>
      </c>
      <c r="B8942" s="121" t="s">
        <v>205</v>
      </c>
      <c r="C8942" s="121" t="s">
        <v>210</v>
      </c>
      <c r="D8942" s="121" t="s">
        <v>73</v>
      </c>
      <c r="E8942" s="121" t="s">
        <v>38</v>
      </c>
      <c r="F8942" s="122">
        <v>287740</v>
      </c>
      <c r="G8942" s="122">
        <v>63129.6</v>
      </c>
      <c r="H8942" s="120">
        <v>2019</v>
      </c>
      <c r="I8942" t="str">
        <f>IF(J8942="natural gas",VLOOKUP(D8942,'Cross-Page Data'!$I$4:$J$13,2,FALSE),IF(J8942="solar",VLOOKUP('Form 923'!D8942,'Cross-Page Data'!$I$14:$J$117,2,FALSE),J8942))</f>
        <v>natural gas peaker</v>
      </c>
      <c r="J8942" t="str">
        <f>VLOOKUP(E8942,'Cross-Page Data'!$D$4:$F$48,3,FALSE)</f>
        <v>natural gas</v>
      </c>
      <c r="K8942" t="b">
        <f t="shared" si="139"/>
        <v>0</v>
      </c>
    </row>
    <row r="8943" spans="1:11">
      <c r="A8943" s="120">
        <v>57349</v>
      </c>
      <c r="B8943" s="121" t="s">
        <v>201</v>
      </c>
      <c r="C8943" s="121" t="s">
        <v>206</v>
      </c>
      <c r="D8943" s="121" t="s">
        <v>39</v>
      </c>
      <c r="E8943" s="121" t="s">
        <v>70</v>
      </c>
      <c r="F8943" s="122">
        <v>0</v>
      </c>
      <c r="G8943" s="122">
        <v>1049.649</v>
      </c>
      <c r="H8943" s="120">
        <v>2019</v>
      </c>
      <c r="I8943" t="str">
        <f>IF(J8943="natural gas",VLOOKUP(D8943,'Cross-Page Data'!$I$4:$J$13,2,FALSE),IF(J8943="solar",VLOOKUP('Form 923'!D8943,'Cross-Page Data'!$I$14:$J$117,2,FALSE),J8943))</f>
        <v>heavy or residual fuel oil</v>
      </c>
      <c r="J8943" t="str">
        <f>VLOOKUP(E8943,'Cross-Page Data'!$D$4:$F$48,3,FALSE)</f>
        <v>heavy or residual fuel oil</v>
      </c>
      <c r="K8943" t="b">
        <f t="shared" si="139"/>
        <v>1</v>
      </c>
    </row>
    <row r="8944" spans="1:11">
      <c r="A8944" s="120">
        <v>57349</v>
      </c>
      <c r="B8944" s="121" t="s">
        <v>201</v>
      </c>
      <c r="C8944" s="121" t="s">
        <v>206</v>
      </c>
      <c r="D8944" s="121" t="s">
        <v>39</v>
      </c>
      <c r="E8944" s="121" t="s">
        <v>38</v>
      </c>
      <c r="F8944" s="122">
        <v>242059</v>
      </c>
      <c r="G8944" s="122">
        <v>598398.35</v>
      </c>
      <c r="H8944" s="120">
        <v>2019</v>
      </c>
      <c r="I8944" t="str">
        <f>IF(J8944="natural gas",VLOOKUP(D8944,'Cross-Page Data'!$I$4:$J$13,2,FALSE),IF(J8944="solar",VLOOKUP('Form 923'!D8944,'Cross-Page Data'!$I$14:$J$117,2,FALSE),J8944))</f>
        <v>natural gas nonpeaker - preexisting nonretiring</v>
      </c>
      <c r="J8944" t="str">
        <f>VLOOKUP(E8944,'Cross-Page Data'!$D$4:$F$48,3,FALSE)</f>
        <v>natural gas</v>
      </c>
      <c r="K8944" t="b">
        <f t="shared" si="139"/>
        <v>1</v>
      </c>
    </row>
    <row r="8945" spans="1:11">
      <c r="A8945" s="120">
        <v>57349</v>
      </c>
      <c r="B8945" s="121" t="s">
        <v>201</v>
      </c>
      <c r="C8945" s="121" t="s">
        <v>206</v>
      </c>
      <c r="D8945" s="121" t="s">
        <v>61</v>
      </c>
      <c r="E8945" s="121" t="s">
        <v>70</v>
      </c>
      <c r="F8945" s="122">
        <v>22952</v>
      </c>
      <c r="G8945" s="122">
        <v>2135.866</v>
      </c>
      <c r="H8945" s="120">
        <v>2019</v>
      </c>
      <c r="I8945" t="str">
        <f>IF(J8945="natural gas",VLOOKUP(D8945,'Cross-Page Data'!$I$4:$J$13,2,FALSE),IF(J8945="solar",VLOOKUP('Form 923'!D8945,'Cross-Page Data'!$I$14:$J$117,2,FALSE),J8945))</f>
        <v>heavy or residual fuel oil</v>
      </c>
      <c r="J8945" t="str">
        <f>VLOOKUP(E8945,'Cross-Page Data'!$D$4:$F$48,3,FALSE)</f>
        <v>heavy or residual fuel oil</v>
      </c>
      <c r="K8945" t="b">
        <f t="shared" si="139"/>
        <v>1</v>
      </c>
    </row>
    <row r="8946" spans="1:11">
      <c r="A8946" s="120">
        <v>57349</v>
      </c>
      <c r="B8946" s="121" t="s">
        <v>201</v>
      </c>
      <c r="C8946" s="121" t="s">
        <v>206</v>
      </c>
      <c r="D8946" s="121" t="s">
        <v>61</v>
      </c>
      <c r="E8946" s="121" t="s">
        <v>38</v>
      </c>
      <c r="F8946" s="122">
        <v>12025644</v>
      </c>
      <c r="G8946" s="122">
        <v>1122071.1</v>
      </c>
      <c r="H8946" s="120">
        <v>2019</v>
      </c>
      <c r="I8946" t="str">
        <f>IF(J8946="natural gas",VLOOKUP(D8946,'Cross-Page Data'!$I$4:$J$13,2,FALSE),IF(J8946="solar",VLOOKUP('Form 923'!D8946,'Cross-Page Data'!$I$14:$J$117,2,FALSE),J8946))</f>
        <v>natural gas nonpeaker - preexisting nonretiring</v>
      </c>
      <c r="J8946" t="str">
        <f>VLOOKUP(E8946,'Cross-Page Data'!$D$4:$F$48,3,FALSE)</f>
        <v>natural gas</v>
      </c>
      <c r="K8946" t="b">
        <f t="shared" si="139"/>
        <v>1</v>
      </c>
    </row>
    <row r="8947" ht="25.5" spans="1:11">
      <c r="A8947" s="120">
        <v>57351</v>
      </c>
      <c r="B8947" s="121" t="s">
        <v>201</v>
      </c>
      <c r="C8947" s="121" t="s">
        <v>207</v>
      </c>
      <c r="D8947" s="121" t="s">
        <v>128</v>
      </c>
      <c r="E8947" s="121" t="s">
        <v>180</v>
      </c>
      <c r="F8947" s="122">
        <v>102692</v>
      </c>
      <c r="G8947" s="122">
        <v>11536</v>
      </c>
      <c r="H8947" s="120">
        <v>2019</v>
      </c>
      <c r="I8947" t="str">
        <f>IF(J8947="natural gas",VLOOKUP(D8947,'Cross-Page Data'!$I$4:$J$13,2,FALSE),IF(J8947="solar",VLOOKUP('Form 923'!D8947,'Cross-Page Data'!$I$14:$J$117,2,FALSE),J8947))</f>
        <v>wind</v>
      </c>
      <c r="J8947" t="str">
        <f>VLOOKUP(E8947,'Cross-Page Data'!$D$4:$F$48,3,FALSE)</f>
        <v>wind</v>
      </c>
      <c r="K8947" t="b">
        <f t="shared" si="139"/>
        <v>0</v>
      </c>
    </row>
    <row r="8948" spans="1:11">
      <c r="A8948" s="120">
        <v>57352</v>
      </c>
      <c r="B8948" s="121" t="s">
        <v>201</v>
      </c>
      <c r="C8948" s="121" t="s">
        <v>202</v>
      </c>
      <c r="D8948" s="121" t="s">
        <v>101</v>
      </c>
      <c r="E8948" s="121" t="s">
        <v>92</v>
      </c>
      <c r="F8948" s="122">
        <v>14083</v>
      </c>
      <c r="G8948" s="122">
        <v>1582</v>
      </c>
      <c r="H8948" s="120">
        <v>2019</v>
      </c>
      <c r="I8948" t="str">
        <f>IF(J8948="natural gas",VLOOKUP(D8948,'Cross-Page Data'!$I$4:$J$13,2,FALSE),IF(J8948="solar",VLOOKUP('Form 923'!D8948,'Cross-Page Data'!$I$14:$J$117,2,FALSE),J8948))</f>
        <v>solar pv</v>
      </c>
      <c r="J8948" t="str">
        <f>VLOOKUP(E8948,'Cross-Page Data'!$D$4:$F$48,3,FALSE)</f>
        <v>solar</v>
      </c>
      <c r="K8948" t="b">
        <f t="shared" si="139"/>
        <v>1</v>
      </c>
    </row>
    <row r="8949" spans="1:11">
      <c r="A8949" s="120">
        <v>57353</v>
      </c>
      <c r="B8949" s="121" t="s">
        <v>201</v>
      </c>
      <c r="C8949" s="121" t="s">
        <v>206</v>
      </c>
      <c r="D8949" s="121" t="s">
        <v>120</v>
      </c>
      <c r="E8949" s="121" t="s">
        <v>76</v>
      </c>
      <c r="F8949" s="122">
        <v>584079</v>
      </c>
      <c r="G8949" s="122">
        <v>65612</v>
      </c>
      <c r="H8949" s="120">
        <v>2019</v>
      </c>
      <c r="I8949" t="str">
        <f>IF(J8949="natural gas",VLOOKUP(D8949,'Cross-Page Data'!$I$4:$J$13,2,FALSE),IF(J8949="solar",VLOOKUP('Form 923'!D8949,'Cross-Page Data'!$I$14:$J$117,2,FALSE),J8949))</f>
        <v>geothermal</v>
      </c>
      <c r="J8949" t="str">
        <f>VLOOKUP(E8949,'Cross-Page Data'!$D$4:$F$48,3,FALSE)</f>
        <v>geothermal</v>
      </c>
      <c r="K8949" t="b">
        <f t="shared" si="139"/>
        <v>1</v>
      </c>
    </row>
    <row r="8950" spans="1:11">
      <c r="A8950" s="120">
        <v>57354</v>
      </c>
      <c r="B8950" s="121" t="s">
        <v>201</v>
      </c>
      <c r="C8950" s="121" t="s">
        <v>206</v>
      </c>
      <c r="D8950" s="121" t="s">
        <v>128</v>
      </c>
      <c r="E8950" s="121" t="s">
        <v>180</v>
      </c>
      <c r="F8950" s="122">
        <v>84328</v>
      </c>
      <c r="G8950" s="122">
        <v>9473</v>
      </c>
      <c r="H8950" s="120">
        <v>2019</v>
      </c>
      <c r="I8950" t="str">
        <f>IF(J8950="natural gas",VLOOKUP(D8950,'Cross-Page Data'!$I$4:$J$13,2,FALSE),IF(J8950="solar",VLOOKUP('Form 923'!D8950,'Cross-Page Data'!$I$14:$J$117,2,FALSE),J8950))</f>
        <v>wind</v>
      </c>
      <c r="J8950" t="str">
        <f>VLOOKUP(E8950,'Cross-Page Data'!$D$4:$F$48,3,FALSE)</f>
        <v>wind</v>
      </c>
      <c r="K8950" t="b">
        <f t="shared" si="139"/>
        <v>1</v>
      </c>
    </row>
    <row r="8951" spans="1:11">
      <c r="A8951" s="120">
        <v>57356</v>
      </c>
      <c r="B8951" s="121" t="s">
        <v>201</v>
      </c>
      <c r="C8951" s="121" t="s">
        <v>206</v>
      </c>
      <c r="D8951" s="121" t="s">
        <v>79</v>
      </c>
      <c r="E8951" s="121" t="s">
        <v>70</v>
      </c>
      <c r="F8951" s="122">
        <v>6180</v>
      </c>
      <c r="G8951" s="122">
        <v>528.189</v>
      </c>
      <c r="H8951" s="120">
        <v>2019</v>
      </c>
      <c r="I8951" t="str">
        <f>IF(J8951="natural gas",VLOOKUP(D8951,'Cross-Page Data'!$I$4:$J$13,2,FALSE),IF(J8951="solar",VLOOKUP('Form 923'!D8951,'Cross-Page Data'!$I$14:$J$117,2,FALSE),J8951))</f>
        <v>heavy or residual fuel oil</v>
      </c>
      <c r="J8951" t="str">
        <f>VLOOKUP(E8951,'Cross-Page Data'!$D$4:$F$48,3,FALSE)</f>
        <v>heavy or residual fuel oil</v>
      </c>
      <c r="K8951" t="b">
        <f t="shared" si="139"/>
        <v>1</v>
      </c>
    </row>
    <row r="8952" spans="1:11">
      <c r="A8952" s="120">
        <v>57356</v>
      </c>
      <c r="B8952" s="121" t="s">
        <v>201</v>
      </c>
      <c r="C8952" s="121" t="s">
        <v>206</v>
      </c>
      <c r="D8952" s="121" t="s">
        <v>79</v>
      </c>
      <c r="E8952" s="121" t="s">
        <v>90</v>
      </c>
      <c r="F8952" s="122">
        <v>151828</v>
      </c>
      <c r="G8952" s="122">
        <v>12977.811</v>
      </c>
      <c r="H8952" s="120">
        <v>2019</v>
      </c>
      <c r="I8952" t="str">
        <f>IF(J8952="natural gas",VLOOKUP(D8952,'Cross-Page Data'!$I$4:$J$13,2,FALSE),IF(J8952="solar",VLOOKUP('Form 923'!D8952,'Cross-Page Data'!$I$14:$J$117,2,FALSE),J8952))</f>
        <v>biomass</v>
      </c>
      <c r="J8952" t="str">
        <f>VLOOKUP(E8952,'Cross-Page Data'!$D$4:$F$48,3,FALSE)</f>
        <v>biomass</v>
      </c>
      <c r="K8952" t="b">
        <f t="shared" si="139"/>
        <v>1</v>
      </c>
    </row>
    <row r="8953" spans="1:11">
      <c r="A8953" s="120">
        <v>57357</v>
      </c>
      <c r="B8953" s="121" t="s">
        <v>201</v>
      </c>
      <c r="C8953" s="121" t="s">
        <v>206</v>
      </c>
      <c r="D8953" s="121" t="s">
        <v>128</v>
      </c>
      <c r="E8953" s="121" t="s">
        <v>180</v>
      </c>
      <c r="F8953" s="122">
        <v>1957532</v>
      </c>
      <c r="G8953" s="122">
        <v>219898</v>
      </c>
      <c r="H8953" s="120">
        <v>2019</v>
      </c>
      <c r="I8953" t="str">
        <f>IF(J8953="natural gas",VLOOKUP(D8953,'Cross-Page Data'!$I$4:$J$13,2,FALSE),IF(J8953="solar",VLOOKUP('Form 923'!D8953,'Cross-Page Data'!$I$14:$J$117,2,FALSE),J8953))</f>
        <v>wind</v>
      </c>
      <c r="J8953" t="str">
        <f>VLOOKUP(E8953,'Cross-Page Data'!$D$4:$F$48,3,FALSE)</f>
        <v>wind</v>
      </c>
      <c r="K8953" t="b">
        <f t="shared" si="139"/>
        <v>1</v>
      </c>
    </row>
    <row r="8954" spans="1:11">
      <c r="A8954" s="120">
        <v>57358</v>
      </c>
      <c r="B8954" s="121" t="s">
        <v>201</v>
      </c>
      <c r="C8954" s="121" t="s">
        <v>206</v>
      </c>
      <c r="D8954" s="121" t="s">
        <v>128</v>
      </c>
      <c r="E8954" s="121" t="s">
        <v>180</v>
      </c>
      <c r="F8954" s="122">
        <v>5216579</v>
      </c>
      <c r="G8954" s="122">
        <v>586001</v>
      </c>
      <c r="H8954" s="120">
        <v>2019</v>
      </c>
      <c r="I8954" t="str">
        <f>IF(J8954="natural gas",VLOOKUP(D8954,'Cross-Page Data'!$I$4:$J$13,2,FALSE),IF(J8954="solar",VLOOKUP('Form 923'!D8954,'Cross-Page Data'!$I$14:$J$117,2,FALSE),J8954))</f>
        <v>wind</v>
      </c>
      <c r="J8954" t="str">
        <f>VLOOKUP(E8954,'Cross-Page Data'!$D$4:$F$48,3,FALSE)</f>
        <v>wind</v>
      </c>
      <c r="K8954" t="b">
        <f t="shared" si="139"/>
        <v>1</v>
      </c>
    </row>
    <row r="8955" spans="1:11">
      <c r="A8955" s="120">
        <v>57359</v>
      </c>
      <c r="B8955" s="121" t="s">
        <v>201</v>
      </c>
      <c r="C8955" s="121" t="s">
        <v>206</v>
      </c>
      <c r="D8955" s="121" t="s">
        <v>101</v>
      </c>
      <c r="E8955" s="121" t="s">
        <v>92</v>
      </c>
      <c r="F8955" s="122">
        <v>91920</v>
      </c>
      <c r="G8955" s="122">
        <v>10326</v>
      </c>
      <c r="H8955" s="120">
        <v>2019</v>
      </c>
      <c r="I8955" t="str">
        <f>IF(J8955="natural gas",VLOOKUP(D8955,'Cross-Page Data'!$I$4:$J$13,2,FALSE),IF(J8955="solar",VLOOKUP('Form 923'!D8955,'Cross-Page Data'!$I$14:$J$117,2,FALSE),J8955))</f>
        <v>solar pv</v>
      </c>
      <c r="J8955" t="str">
        <f>VLOOKUP(E8955,'Cross-Page Data'!$D$4:$F$48,3,FALSE)</f>
        <v>solar</v>
      </c>
      <c r="K8955" t="b">
        <f t="shared" si="139"/>
        <v>1</v>
      </c>
    </row>
    <row r="8956" spans="1:11">
      <c r="A8956" s="120">
        <v>57360</v>
      </c>
      <c r="B8956" s="121" t="s">
        <v>201</v>
      </c>
      <c r="C8956" s="121" t="s">
        <v>206</v>
      </c>
      <c r="D8956" s="121" t="s">
        <v>101</v>
      </c>
      <c r="E8956" s="121" t="s">
        <v>92</v>
      </c>
      <c r="F8956" s="122">
        <v>288504</v>
      </c>
      <c r="G8956" s="122">
        <v>32409</v>
      </c>
      <c r="H8956" s="120">
        <v>2019</v>
      </c>
      <c r="I8956" t="str">
        <f>IF(J8956="natural gas",VLOOKUP(D8956,'Cross-Page Data'!$I$4:$J$13,2,FALSE),IF(J8956="solar",VLOOKUP('Form 923'!D8956,'Cross-Page Data'!$I$14:$J$117,2,FALSE),J8956))</f>
        <v>solar pv</v>
      </c>
      <c r="J8956" t="str">
        <f>VLOOKUP(E8956,'Cross-Page Data'!$D$4:$F$48,3,FALSE)</f>
        <v>solar</v>
      </c>
      <c r="K8956" t="b">
        <f t="shared" si="139"/>
        <v>1</v>
      </c>
    </row>
    <row r="8957" spans="1:11">
      <c r="A8957" s="120">
        <v>57361</v>
      </c>
      <c r="B8957" s="121" t="s">
        <v>201</v>
      </c>
      <c r="C8957" s="121" t="s">
        <v>206</v>
      </c>
      <c r="D8957" s="121" t="s">
        <v>101</v>
      </c>
      <c r="E8957" s="121" t="s">
        <v>92</v>
      </c>
      <c r="F8957" s="122">
        <v>282620</v>
      </c>
      <c r="G8957" s="122">
        <v>31748</v>
      </c>
      <c r="H8957" s="120">
        <v>2019</v>
      </c>
      <c r="I8957" t="str">
        <f>IF(J8957="natural gas",VLOOKUP(D8957,'Cross-Page Data'!$I$4:$J$13,2,FALSE),IF(J8957="solar",VLOOKUP('Form 923'!D8957,'Cross-Page Data'!$I$14:$J$117,2,FALSE),J8957))</f>
        <v>solar pv</v>
      </c>
      <c r="J8957" t="str">
        <f>VLOOKUP(E8957,'Cross-Page Data'!$D$4:$F$48,3,FALSE)</f>
        <v>solar</v>
      </c>
      <c r="K8957" t="b">
        <f t="shared" si="139"/>
        <v>1</v>
      </c>
    </row>
    <row r="8958" spans="1:11">
      <c r="A8958" s="120">
        <v>57362</v>
      </c>
      <c r="B8958" s="121" t="s">
        <v>201</v>
      </c>
      <c r="C8958" s="121" t="s">
        <v>206</v>
      </c>
      <c r="D8958" s="121" t="s">
        <v>101</v>
      </c>
      <c r="E8958" s="121" t="s">
        <v>92</v>
      </c>
      <c r="F8958" s="122">
        <v>21908</v>
      </c>
      <c r="G8958" s="122">
        <v>2461</v>
      </c>
      <c r="H8958" s="120">
        <v>2019</v>
      </c>
      <c r="I8958" t="str">
        <f>IF(J8958="natural gas",VLOOKUP(D8958,'Cross-Page Data'!$I$4:$J$13,2,FALSE),IF(J8958="solar",VLOOKUP('Form 923'!D8958,'Cross-Page Data'!$I$14:$J$117,2,FALSE),J8958))</f>
        <v>solar pv</v>
      </c>
      <c r="J8958" t="str">
        <f>VLOOKUP(E8958,'Cross-Page Data'!$D$4:$F$48,3,FALSE)</f>
        <v>solar</v>
      </c>
      <c r="K8958" t="b">
        <f t="shared" si="139"/>
        <v>1</v>
      </c>
    </row>
    <row r="8959" spans="1:11">
      <c r="A8959" s="120">
        <v>57363</v>
      </c>
      <c r="B8959" s="121" t="s">
        <v>201</v>
      </c>
      <c r="C8959" s="121" t="s">
        <v>206</v>
      </c>
      <c r="D8959" s="121" t="s">
        <v>101</v>
      </c>
      <c r="E8959" s="121" t="s">
        <v>92</v>
      </c>
      <c r="F8959" s="122">
        <v>13932</v>
      </c>
      <c r="G8959" s="122">
        <v>1565</v>
      </c>
      <c r="H8959" s="120">
        <v>2019</v>
      </c>
      <c r="I8959" t="str">
        <f>IF(J8959="natural gas",VLOOKUP(D8959,'Cross-Page Data'!$I$4:$J$13,2,FALSE),IF(J8959="solar",VLOOKUP('Form 923'!D8959,'Cross-Page Data'!$I$14:$J$117,2,FALSE),J8959))</f>
        <v>solar pv</v>
      </c>
      <c r="J8959" t="str">
        <f>VLOOKUP(E8959,'Cross-Page Data'!$D$4:$F$48,3,FALSE)</f>
        <v>solar</v>
      </c>
      <c r="K8959" t="b">
        <f t="shared" si="139"/>
        <v>1</v>
      </c>
    </row>
    <row r="8960" spans="1:11">
      <c r="A8960" s="120">
        <v>57364</v>
      </c>
      <c r="B8960" s="121" t="s">
        <v>201</v>
      </c>
      <c r="C8960" s="121" t="s">
        <v>206</v>
      </c>
      <c r="D8960" s="121" t="s">
        <v>116</v>
      </c>
      <c r="E8960" s="121" t="s">
        <v>170</v>
      </c>
      <c r="F8960" s="122">
        <v>127886</v>
      </c>
      <c r="G8960" s="122">
        <v>14366</v>
      </c>
      <c r="H8960" s="120">
        <v>2019</v>
      </c>
      <c r="I8960" t="str">
        <f>IF(J8960="natural gas",VLOOKUP(D8960,'Cross-Page Data'!$I$4:$J$13,2,FALSE),IF(J8960="solar",VLOOKUP('Form 923'!D8960,'Cross-Page Data'!$I$14:$J$117,2,FALSE),J8960))</f>
        <v>hydro</v>
      </c>
      <c r="J8960" t="str">
        <f>VLOOKUP(E8960,'Cross-Page Data'!$D$4:$F$48,3,FALSE)</f>
        <v>hydro</v>
      </c>
      <c r="K8960" t="b">
        <f t="shared" si="139"/>
        <v>1</v>
      </c>
    </row>
    <row r="8961" spans="1:11">
      <c r="A8961" s="120">
        <v>57365</v>
      </c>
      <c r="B8961" s="121" t="s">
        <v>201</v>
      </c>
      <c r="C8961" s="121" t="s">
        <v>206</v>
      </c>
      <c r="D8961" s="121" t="s">
        <v>79</v>
      </c>
      <c r="E8961" s="121" t="s">
        <v>90</v>
      </c>
      <c r="F8961" s="122">
        <v>147299</v>
      </c>
      <c r="G8961" s="122">
        <v>13239</v>
      </c>
      <c r="H8961" s="120">
        <v>2019</v>
      </c>
      <c r="I8961" t="str">
        <f>IF(J8961="natural gas",VLOOKUP(D8961,'Cross-Page Data'!$I$4:$J$13,2,FALSE),IF(J8961="solar",VLOOKUP('Form 923'!D8961,'Cross-Page Data'!$I$14:$J$117,2,FALSE),J8961))</f>
        <v>biomass</v>
      </c>
      <c r="J8961" t="str">
        <f>VLOOKUP(E8961,'Cross-Page Data'!$D$4:$F$48,3,FALSE)</f>
        <v>biomass</v>
      </c>
      <c r="K8961" t="b">
        <f t="shared" si="139"/>
        <v>1</v>
      </c>
    </row>
    <row r="8962" spans="1:11">
      <c r="A8962" s="120">
        <v>57366</v>
      </c>
      <c r="B8962" s="121" t="s">
        <v>201</v>
      </c>
      <c r="C8962" s="121" t="s">
        <v>206</v>
      </c>
      <c r="D8962" s="121" t="s">
        <v>79</v>
      </c>
      <c r="E8962" s="121" t="s">
        <v>90</v>
      </c>
      <c r="F8962" s="122">
        <v>107960</v>
      </c>
      <c r="G8962" s="122">
        <v>9505</v>
      </c>
      <c r="H8962" s="120">
        <v>2019</v>
      </c>
      <c r="I8962" t="str">
        <f>IF(J8962="natural gas",VLOOKUP(D8962,'Cross-Page Data'!$I$4:$J$13,2,FALSE),IF(J8962="solar",VLOOKUP('Form 923'!D8962,'Cross-Page Data'!$I$14:$J$117,2,FALSE),J8962))</f>
        <v>biomass</v>
      </c>
      <c r="J8962" t="str">
        <f>VLOOKUP(E8962,'Cross-Page Data'!$D$4:$F$48,3,FALSE)</f>
        <v>biomass</v>
      </c>
      <c r="K8962" t="b">
        <f t="shared" si="139"/>
        <v>1</v>
      </c>
    </row>
    <row r="8963" ht="25.5" spans="1:11">
      <c r="A8963" s="120">
        <v>57367</v>
      </c>
      <c r="B8963" s="121" t="s">
        <v>201</v>
      </c>
      <c r="C8963" s="121" t="s">
        <v>207</v>
      </c>
      <c r="D8963" s="121" t="s">
        <v>101</v>
      </c>
      <c r="E8963" s="121" t="s">
        <v>92</v>
      </c>
      <c r="F8963" s="122">
        <v>33114</v>
      </c>
      <c r="G8963" s="122">
        <v>3720</v>
      </c>
      <c r="H8963" s="120">
        <v>2019</v>
      </c>
      <c r="I8963" t="str">
        <f>IF(J8963="natural gas",VLOOKUP(D8963,'Cross-Page Data'!$I$4:$J$13,2,FALSE),IF(J8963="solar",VLOOKUP('Form 923'!D8963,'Cross-Page Data'!$I$14:$J$117,2,FALSE),J8963))</f>
        <v>solar pv</v>
      </c>
      <c r="J8963" t="str">
        <f>VLOOKUP(E8963,'Cross-Page Data'!$D$4:$F$48,3,FALSE)</f>
        <v>solar</v>
      </c>
      <c r="K8963" t="b">
        <f t="shared" si="139"/>
        <v>0</v>
      </c>
    </row>
    <row r="8964" spans="1:11">
      <c r="A8964" s="120">
        <v>57368</v>
      </c>
      <c r="B8964" s="121" t="s">
        <v>201</v>
      </c>
      <c r="C8964" s="121" t="s">
        <v>206</v>
      </c>
      <c r="D8964" s="121" t="s">
        <v>101</v>
      </c>
      <c r="E8964" s="121" t="s">
        <v>92</v>
      </c>
      <c r="F8964" s="122">
        <v>488107</v>
      </c>
      <c r="G8964" s="122">
        <v>54831</v>
      </c>
      <c r="H8964" s="120">
        <v>2019</v>
      </c>
      <c r="I8964" t="str">
        <f>IF(J8964="natural gas",VLOOKUP(D8964,'Cross-Page Data'!$I$4:$J$13,2,FALSE),IF(J8964="solar",VLOOKUP('Form 923'!D8964,'Cross-Page Data'!$I$14:$J$117,2,FALSE),J8964))</f>
        <v>solar pv</v>
      </c>
      <c r="J8964" t="str">
        <f>VLOOKUP(E8964,'Cross-Page Data'!$D$4:$F$48,3,FALSE)</f>
        <v>solar</v>
      </c>
      <c r="K8964" t="b">
        <f t="shared" si="139"/>
        <v>1</v>
      </c>
    </row>
    <row r="8965" spans="1:11">
      <c r="A8965" s="120">
        <v>57369</v>
      </c>
      <c r="B8965" s="121" t="s">
        <v>201</v>
      </c>
      <c r="C8965" s="121" t="s">
        <v>206</v>
      </c>
      <c r="D8965" s="121" t="s">
        <v>101</v>
      </c>
      <c r="E8965" s="121" t="s">
        <v>92</v>
      </c>
      <c r="F8965" s="122">
        <v>15089</v>
      </c>
      <c r="G8965" s="122">
        <v>1695</v>
      </c>
      <c r="H8965" s="120">
        <v>2019</v>
      </c>
      <c r="I8965" t="str">
        <f>IF(J8965="natural gas",VLOOKUP(D8965,'Cross-Page Data'!$I$4:$J$13,2,FALSE),IF(J8965="solar",VLOOKUP('Form 923'!D8965,'Cross-Page Data'!$I$14:$J$117,2,FALSE),J8965))</f>
        <v>solar pv</v>
      </c>
      <c r="J8965" t="str">
        <f>VLOOKUP(E8965,'Cross-Page Data'!$D$4:$F$48,3,FALSE)</f>
        <v>solar</v>
      </c>
      <c r="K8965" t="b">
        <f t="shared" si="139"/>
        <v>1</v>
      </c>
    </row>
    <row r="8966" spans="1:11">
      <c r="A8966" s="120">
        <v>57372</v>
      </c>
      <c r="B8966" s="121" t="s">
        <v>201</v>
      </c>
      <c r="C8966" s="121" t="s">
        <v>206</v>
      </c>
      <c r="D8966" s="121" t="s">
        <v>101</v>
      </c>
      <c r="E8966" s="121" t="s">
        <v>92</v>
      </c>
      <c r="F8966" s="122">
        <v>15079</v>
      </c>
      <c r="G8966" s="122">
        <v>1694</v>
      </c>
      <c r="H8966" s="120">
        <v>2019</v>
      </c>
      <c r="I8966" t="str">
        <f>IF(J8966="natural gas",VLOOKUP(D8966,'Cross-Page Data'!$I$4:$J$13,2,FALSE),IF(J8966="solar",VLOOKUP('Form 923'!D8966,'Cross-Page Data'!$I$14:$J$117,2,FALSE),J8966))</f>
        <v>solar pv</v>
      </c>
      <c r="J8966" t="str">
        <f>VLOOKUP(E8966,'Cross-Page Data'!$D$4:$F$48,3,FALSE)</f>
        <v>solar</v>
      </c>
      <c r="K8966" t="b">
        <f t="shared" si="139"/>
        <v>1</v>
      </c>
    </row>
    <row r="8967" spans="1:11">
      <c r="A8967" s="120">
        <v>57373</v>
      </c>
      <c r="B8967" s="121" t="s">
        <v>201</v>
      </c>
      <c r="C8967" s="121" t="s">
        <v>206</v>
      </c>
      <c r="D8967" s="121" t="s">
        <v>101</v>
      </c>
      <c r="E8967" s="121" t="s">
        <v>92</v>
      </c>
      <c r="F8967" s="122">
        <v>6375319</v>
      </c>
      <c r="G8967" s="122">
        <v>716167</v>
      </c>
      <c r="H8967" s="120">
        <v>2019</v>
      </c>
      <c r="I8967" t="str">
        <f>IF(J8967="natural gas",VLOOKUP(D8967,'Cross-Page Data'!$I$4:$J$13,2,FALSE),IF(J8967="solar",VLOOKUP('Form 923'!D8967,'Cross-Page Data'!$I$14:$J$117,2,FALSE),J8967))</f>
        <v>solar pv</v>
      </c>
      <c r="J8967" t="str">
        <f>VLOOKUP(E8967,'Cross-Page Data'!$D$4:$F$48,3,FALSE)</f>
        <v>solar</v>
      </c>
      <c r="K8967" t="b">
        <f t="shared" ref="K8967:K9030" si="140">IF(AND($N$6=FALSE,OR(C8967="Commercial NAICS Cogen",C8967="Industrial NAICS Cogen",C8967="NAICS-22 Cogen")),FALSE,IF(AND($N$7=FALSE,OR(C8967="Commercial NAICS Cogen",C8967="Commercial NAICS Non-Cogen",C8967="industrial NAICS Cogen",C8967="industrial NAICS non-cogen")),FALSE,TRUE))</f>
        <v>1</v>
      </c>
    </row>
    <row r="8968" spans="1:11">
      <c r="A8968" s="120">
        <v>57374</v>
      </c>
      <c r="B8968" s="121" t="s">
        <v>201</v>
      </c>
      <c r="C8968" s="121" t="s">
        <v>206</v>
      </c>
      <c r="D8968" s="121" t="s">
        <v>128</v>
      </c>
      <c r="E8968" s="121" t="s">
        <v>180</v>
      </c>
      <c r="F8968" s="122">
        <v>5292986</v>
      </c>
      <c r="G8968" s="122">
        <v>594584</v>
      </c>
      <c r="H8968" s="120">
        <v>2019</v>
      </c>
      <c r="I8968" t="str">
        <f>IF(J8968="natural gas",VLOOKUP(D8968,'Cross-Page Data'!$I$4:$J$13,2,FALSE),IF(J8968="solar",VLOOKUP('Form 923'!D8968,'Cross-Page Data'!$I$14:$J$117,2,FALSE),J8968))</f>
        <v>wind</v>
      </c>
      <c r="J8968" t="str">
        <f>VLOOKUP(E8968,'Cross-Page Data'!$D$4:$F$48,3,FALSE)</f>
        <v>wind</v>
      </c>
      <c r="K8968" t="b">
        <f t="shared" si="140"/>
        <v>1</v>
      </c>
    </row>
    <row r="8969" spans="1:11">
      <c r="A8969" s="120">
        <v>57375</v>
      </c>
      <c r="B8969" s="121" t="s">
        <v>201</v>
      </c>
      <c r="C8969" s="121" t="s">
        <v>206</v>
      </c>
      <c r="D8969" s="121" t="s">
        <v>128</v>
      </c>
      <c r="E8969" s="121" t="s">
        <v>180</v>
      </c>
      <c r="F8969" s="122">
        <v>492451</v>
      </c>
      <c r="G8969" s="122">
        <v>55319</v>
      </c>
      <c r="H8969" s="120">
        <v>2019</v>
      </c>
      <c r="I8969" t="str">
        <f>IF(J8969="natural gas",VLOOKUP(D8969,'Cross-Page Data'!$I$4:$J$13,2,FALSE),IF(J8969="solar",VLOOKUP('Form 923'!D8969,'Cross-Page Data'!$I$14:$J$117,2,FALSE),J8969))</f>
        <v>wind</v>
      </c>
      <c r="J8969" t="str">
        <f>VLOOKUP(E8969,'Cross-Page Data'!$D$4:$F$48,3,FALSE)</f>
        <v>wind</v>
      </c>
      <c r="K8969" t="b">
        <f t="shared" si="140"/>
        <v>1</v>
      </c>
    </row>
    <row r="8970" spans="1:11">
      <c r="A8970" s="120">
        <v>57376</v>
      </c>
      <c r="B8970" s="121" t="s">
        <v>201</v>
      </c>
      <c r="C8970" s="121" t="s">
        <v>206</v>
      </c>
      <c r="D8970" s="121" t="s">
        <v>120</v>
      </c>
      <c r="E8970" s="121" t="s">
        <v>76</v>
      </c>
      <c r="F8970" s="122">
        <v>634303</v>
      </c>
      <c r="G8970" s="122">
        <v>71254</v>
      </c>
      <c r="H8970" s="120">
        <v>2019</v>
      </c>
      <c r="I8970" t="str">
        <f>IF(J8970="natural gas",VLOOKUP(D8970,'Cross-Page Data'!$I$4:$J$13,2,FALSE),IF(J8970="solar",VLOOKUP('Form 923'!D8970,'Cross-Page Data'!$I$14:$J$117,2,FALSE),J8970))</f>
        <v>geothermal</v>
      </c>
      <c r="J8970" t="str">
        <f>VLOOKUP(E8970,'Cross-Page Data'!$D$4:$F$48,3,FALSE)</f>
        <v>geothermal</v>
      </c>
      <c r="K8970" t="b">
        <f t="shared" si="140"/>
        <v>1</v>
      </c>
    </row>
    <row r="8971" spans="1:11">
      <c r="A8971" s="120">
        <v>57377</v>
      </c>
      <c r="B8971" s="121" t="s">
        <v>201</v>
      </c>
      <c r="C8971" s="121" t="s">
        <v>206</v>
      </c>
      <c r="D8971" s="121" t="s">
        <v>101</v>
      </c>
      <c r="E8971" s="121" t="s">
        <v>92</v>
      </c>
      <c r="F8971" s="122">
        <v>416916</v>
      </c>
      <c r="G8971" s="122">
        <v>46834</v>
      </c>
      <c r="H8971" s="120">
        <v>2019</v>
      </c>
      <c r="I8971" t="str">
        <f>IF(J8971="natural gas",VLOOKUP(D8971,'Cross-Page Data'!$I$4:$J$13,2,FALSE),IF(J8971="solar",VLOOKUP('Form 923'!D8971,'Cross-Page Data'!$I$14:$J$117,2,FALSE),J8971))</f>
        <v>solar pv</v>
      </c>
      <c r="J8971" t="str">
        <f>VLOOKUP(E8971,'Cross-Page Data'!$D$4:$F$48,3,FALSE)</f>
        <v>solar</v>
      </c>
      <c r="K8971" t="b">
        <f t="shared" si="140"/>
        <v>1</v>
      </c>
    </row>
    <row r="8972" spans="1:11">
      <c r="A8972" s="120">
        <v>57378</v>
      </c>
      <c r="B8972" s="121" t="s">
        <v>201</v>
      </c>
      <c r="C8972" s="121" t="s">
        <v>206</v>
      </c>
      <c r="D8972" s="121" t="s">
        <v>101</v>
      </c>
      <c r="E8972" s="121" t="s">
        <v>92</v>
      </c>
      <c r="F8972" s="122">
        <v>5124293</v>
      </c>
      <c r="G8972" s="122">
        <v>575634</v>
      </c>
      <c r="H8972" s="120">
        <v>2019</v>
      </c>
      <c r="I8972" t="str">
        <f>IF(J8972="natural gas",VLOOKUP(D8972,'Cross-Page Data'!$I$4:$J$13,2,FALSE),IF(J8972="solar",VLOOKUP('Form 923'!D8972,'Cross-Page Data'!$I$14:$J$117,2,FALSE),J8972))</f>
        <v>solar pv</v>
      </c>
      <c r="J8972" t="str">
        <f>VLOOKUP(E8972,'Cross-Page Data'!$D$4:$F$48,3,FALSE)</f>
        <v>solar</v>
      </c>
      <c r="K8972" t="b">
        <f t="shared" si="140"/>
        <v>1</v>
      </c>
    </row>
    <row r="8973" spans="1:11">
      <c r="A8973" s="120">
        <v>57379</v>
      </c>
      <c r="B8973" s="121" t="s">
        <v>201</v>
      </c>
      <c r="C8973" s="121" t="s">
        <v>206</v>
      </c>
      <c r="D8973" s="121" t="s">
        <v>128</v>
      </c>
      <c r="E8973" s="121" t="s">
        <v>180</v>
      </c>
      <c r="F8973" s="122">
        <v>1094147</v>
      </c>
      <c r="G8973" s="122">
        <v>122910</v>
      </c>
      <c r="H8973" s="120">
        <v>2019</v>
      </c>
      <c r="I8973" t="str">
        <f>IF(J8973="natural gas",VLOOKUP(D8973,'Cross-Page Data'!$I$4:$J$13,2,FALSE),IF(J8973="solar",VLOOKUP('Form 923'!D8973,'Cross-Page Data'!$I$14:$J$117,2,FALSE),J8973))</f>
        <v>wind</v>
      </c>
      <c r="J8973" t="str">
        <f>VLOOKUP(E8973,'Cross-Page Data'!$D$4:$F$48,3,FALSE)</f>
        <v>wind</v>
      </c>
      <c r="K8973" t="b">
        <f t="shared" si="140"/>
        <v>1</v>
      </c>
    </row>
    <row r="8974" spans="1:11">
      <c r="A8974" s="120">
        <v>57380</v>
      </c>
      <c r="B8974" s="121" t="s">
        <v>201</v>
      </c>
      <c r="C8974" s="121" t="s">
        <v>206</v>
      </c>
      <c r="D8974" s="121" t="s">
        <v>128</v>
      </c>
      <c r="E8974" s="121" t="s">
        <v>180</v>
      </c>
      <c r="F8974" s="122">
        <v>703026</v>
      </c>
      <c r="G8974" s="122">
        <v>78974</v>
      </c>
      <c r="H8974" s="120">
        <v>2019</v>
      </c>
      <c r="I8974" t="str">
        <f>IF(J8974="natural gas",VLOOKUP(D8974,'Cross-Page Data'!$I$4:$J$13,2,FALSE),IF(J8974="solar",VLOOKUP('Form 923'!D8974,'Cross-Page Data'!$I$14:$J$117,2,FALSE),J8974))</f>
        <v>wind</v>
      </c>
      <c r="J8974" t="str">
        <f>VLOOKUP(E8974,'Cross-Page Data'!$D$4:$F$48,3,FALSE)</f>
        <v>wind</v>
      </c>
      <c r="K8974" t="b">
        <f t="shared" si="140"/>
        <v>1</v>
      </c>
    </row>
    <row r="8975" spans="1:11">
      <c r="A8975" s="120">
        <v>57381</v>
      </c>
      <c r="B8975" s="121" t="s">
        <v>201</v>
      </c>
      <c r="C8975" s="121" t="s">
        <v>202</v>
      </c>
      <c r="D8975" s="121" t="s">
        <v>101</v>
      </c>
      <c r="E8975" s="121" t="s">
        <v>92</v>
      </c>
      <c r="F8975" s="122">
        <v>33800</v>
      </c>
      <c r="G8975" s="122">
        <v>3797</v>
      </c>
      <c r="H8975" s="120">
        <v>2019</v>
      </c>
      <c r="I8975" t="str">
        <f>IF(J8975="natural gas",VLOOKUP(D8975,'Cross-Page Data'!$I$4:$J$13,2,FALSE),IF(J8975="solar",VLOOKUP('Form 923'!D8975,'Cross-Page Data'!$I$14:$J$117,2,FALSE),J8975))</f>
        <v>solar pv</v>
      </c>
      <c r="J8975" t="str">
        <f>VLOOKUP(E8975,'Cross-Page Data'!$D$4:$F$48,3,FALSE)</f>
        <v>solar</v>
      </c>
      <c r="K8975" t="b">
        <f t="shared" si="140"/>
        <v>1</v>
      </c>
    </row>
    <row r="8976" spans="1:11">
      <c r="A8976" s="120">
        <v>57382</v>
      </c>
      <c r="B8976" s="121" t="s">
        <v>201</v>
      </c>
      <c r="C8976" s="121" t="s">
        <v>202</v>
      </c>
      <c r="D8976" s="121" t="s">
        <v>101</v>
      </c>
      <c r="E8976" s="121" t="s">
        <v>92</v>
      </c>
      <c r="F8976" s="122">
        <v>45587</v>
      </c>
      <c r="G8976" s="122">
        <v>5121</v>
      </c>
      <c r="H8976" s="120">
        <v>2019</v>
      </c>
      <c r="I8976" t="str">
        <f>IF(J8976="natural gas",VLOOKUP(D8976,'Cross-Page Data'!$I$4:$J$13,2,FALSE),IF(J8976="solar",VLOOKUP('Form 923'!D8976,'Cross-Page Data'!$I$14:$J$117,2,FALSE),J8976))</f>
        <v>solar pv</v>
      </c>
      <c r="J8976" t="str">
        <f>VLOOKUP(E8976,'Cross-Page Data'!$D$4:$F$48,3,FALSE)</f>
        <v>solar</v>
      </c>
      <c r="K8976" t="b">
        <f t="shared" si="140"/>
        <v>1</v>
      </c>
    </row>
    <row r="8977" spans="1:11">
      <c r="A8977" s="120">
        <v>57383</v>
      </c>
      <c r="B8977" s="121" t="s">
        <v>201</v>
      </c>
      <c r="C8977" s="121" t="s">
        <v>202</v>
      </c>
      <c r="D8977" s="121" t="s">
        <v>101</v>
      </c>
      <c r="E8977" s="121" t="s">
        <v>92</v>
      </c>
      <c r="F8977" s="122">
        <v>10211</v>
      </c>
      <c r="G8977" s="122">
        <v>1147</v>
      </c>
      <c r="H8977" s="120">
        <v>2019</v>
      </c>
      <c r="I8977" t="str">
        <f>IF(J8977="natural gas",VLOOKUP(D8977,'Cross-Page Data'!$I$4:$J$13,2,FALSE),IF(J8977="solar",VLOOKUP('Form 923'!D8977,'Cross-Page Data'!$I$14:$J$117,2,FALSE),J8977))</f>
        <v>solar pv</v>
      </c>
      <c r="J8977" t="str">
        <f>VLOOKUP(E8977,'Cross-Page Data'!$D$4:$F$48,3,FALSE)</f>
        <v>solar</v>
      </c>
      <c r="K8977" t="b">
        <f t="shared" si="140"/>
        <v>1</v>
      </c>
    </row>
    <row r="8978" spans="1:11">
      <c r="A8978" s="120">
        <v>57384</v>
      </c>
      <c r="B8978" s="121" t="s">
        <v>201</v>
      </c>
      <c r="C8978" s="121" t="s">
        <v>202</v>
      </c>
      <c r="D8978" s="121" t="s">
        <v>101</v>
      </c>
      <c r="E8978" s="121" t="s">
        <v>92</v>
      </c>
      <c r="F8978" s="122">
        <v>22584</v>
      </c>
      <c r="G8978" s="122">
        <v>2537</v>
      </c>
      <c r="H8978" s="120">
        <v>2019</v>
      </c>
      <c r="I8978" t="str">
        <f>IF(J8978="natural gas",VLOOKUP(D8978,'Cross-Page Data'!$I$4:$J$13,2,FALSE),IF(J8978="solar",VLOOKUP('Form 923'!D8978,'Cross-Page Data'!$I$14:$J$117,2,FALSE),J8978))</f>
        <v>solar pv</v>
      </c>
      <c r="J8978" t="str">
        <f>VLOOKUP(E8978,'Cross-Page Data'!$D$4:$F$48,3,FALSE)</f>
        <v>solar</v>
      </c>
      <c r="K8978" t="b">
        <f t="shared" si="140"/>
        <v>1</v>
      </c>
    </row>
    <row r="8979" spans="1:11">
      <c r="A8979" s="120">
        <v>57385</v>
      </c>
      <c r="B8979" s="121" t="s">
        <v>201</v>
      </c>
      <c r="C8979" s="121" t="s">
        <v>206</v>
      </c>
      <c r="D8979" s="121" t="s">
        <v>128</v>
      </c>
      <c r="E8979" s="121" t="s">
        <v>180</v>
      </c>
      <c r="F8979" s="122">
        <v>753767</v>
      </c>
      <c r="G8979" s="122">
        <v>84674</v>
      </c>
      <c r="H8979" s="120">
        <v>2019</v>
      </c>
      <c r="I8979" t="str">
        <f>IF(J8979="natural gas",VLOOKUP(D8979,'Cross-Page Data'!$I$4:$J$13,2,FALSE),IF(J8979="solar",VLOOKUP('Form 923'!D8979,'Cross-Page Data'!$I$14:$J$117,2,FALSE),J8979))</f>
        <v>wind</v>
      </c>
      <c r="J8979" t="str">
        <f>VLOOKUP(E8979,'Cross-Page Data'!$D$4:$F$48,3,FALSE)</f>
        <v>wind</v>
      </c>
      <c r="K8979" t="b">
        <f t="shared" si="140"/>
        <v>1</v>
      </c>
    </row>
    <row r="8980" spans="1:11">
      <c r="A8980" s="120">
        <v>57386</v>
      </c>
      <c r="B8980" s="121" t="s">
        <v>201</v>
      </c>
      <c r="C8980" s="121" t="s">
        <v>206</v>
      </c>
      <c r="D8980" s="121" t="s">
        <v>128</v>
      </c>
      <c r="E8980" s="121" t="s">
        <v>180</v>
      </c>
      <c r="F8980" s="122">
        <v>689097</v>
      </c>
      <c r="G8980" s="122">
        <v>77409</v>
      </c>
      <c r="H8980" s="120">
        <v>2019</v>
      </c>
      <c r="I8980" t="str">
        <f>IF(J8980="natural gas",VLOOKUP(D8980,'Cross-Page Data'!$I$4:$J$13,2,FALSE),IF(J8980="solar",VLOOKUP('Form 923'!D8980,'Cross-Page Data'!$I$14:$J$117,2,FALSE),J8980))</f>
        <v>wind</v>
      </c>
      <c r="J8980" t="str">
        <f>VLOOKUP(E8980,'Cross-Page Data'!$D$4:$F$48,3,FALSE)</f>
        <v>wind</v>
      </c>
      <c r="K8980" t="b">
        <f t="shared" si="140"/>
        <v>1</v>
      </c>
    </row>
    <row r="8981" spans="1:11">
      <c r="A8981" s="120">
        <v>57387</v>
      </c>
      <c r="B8981" s="121" t="s">
        <v>201</v>
      </c>
      <c r="C8981" s="121" t="s">
        <v>206</v>
      </c>
      <c r="D8981" s="121" t="s">
        <v>128</v>
      </c>
      <c r="E8981" s="121" t="s">
        <v>180</v>
      </c>
      <c r="F8981" s="122">
        <v>1770644</v>
      </c>
      <c r="G8981" s="122">
        <v>198904</v>
      </c>
      <c r="H8981" s="120">
        <v>2019</v>
      </c>
      <c r="I8981" t="str">
        <f>IF(J8981="natural gas",VLOOKUP(D8981,'Cross-Page Data'!$I$4:$J$13,2,FALSE),IF(J8981="solar",VLOOKUP('Form 923'!D8981,'Cross-Page Data'!$I$14:$J$117,2,FALSE),J8981))</f>
        <v>wind</v>
      </c>
      <c r="J8981" t="str">
        <f>VLOOKUP(E8981,'Cross-Page Data'!$D$4:$F$48,3,FALSE)</f>
        <v>wind</v>
      </c>
      <c r="K8981" t="b">
        <f t="shared" si="140"/>
        <v>1</v>
      </c>
    </row>
    <row r="8982" spans="1:11">
      <c r="A8982" s="120">
        <v>57390</v>
      </c>
      <c r="B8982" s="121" t="s">
        <v>201</v>
      </c>
      <c r="C8982" s="121" t="s">
        <v>206</v>
      </c>
      <c r="D8982" s="121" t="s">
        <v>101</v>
      </c>
      <c r="E8982" s="121" t="s">
        <v>92</v>
      </c>
      <c r="F8982" s="122">
        <v>16574</v>
      </c>
      <c r="G8982" s="122">
        <v>1862</v>
      </c>
      <c r="H8982" s="120">
        <v>2019</v>
      </c>
      <c r="I8982" t="str">
        <f>IF(J8982="natural gas",VLOOKUP(D8982,'Cross-Page Data'!$I$4:$J$13,2,FALSE),IF(J8982="solar",VLOOKUP('Form 923'!D8982,'Cross-Page Data'!$I$14:$J$117,2,FALSE),J8982))</f>
        <v>solar pv</v>
      </c>
      <c r="J8982" t="str">
        <f>VLOOKUP(E8982,'Cross-Page Data'!$D$4:$F$48,3,FALSE)</f>
        <v>solar</v>
      </c>
      <c r="K8982" t="b">
        <f t="shared" si="140"/>
        <v>1</v>
      </c>
    </row>
    <row r="8983" spans="1:11">
      <c r="A8983" s="120">
        <v>57392</v>
      </c>
      <c r="B8983" s="121" t="s">
        <v>201</v>
      </c>
      <c r="C8983" s="121" t="s">
        <v>202</v>
      </c>
      <c r="D8983" s="121" t="s">
        <v>101</v>
      </c>
      <c r="E8983" s="121" t="s">
        <v>92</v>
      </c>
      <c r="F8983" s="122">
        <v>19613</v>
      </c>
      <c r="G8983" s="122">
        <v>2203</v>
      </c>
      <c r="H8983" s="120">
        <v>2019</v>
      </c>
      <c r="I8983" t="str">
        <f>IF(J8983="natural gas",VLOOKUP(D8983,'Cross-Page Data'!$I$4:$J$13,2,FALSE),IF(J8983="solar",VLOOKUP('Form 923'!D8983,'Cross-Page Data'!$I$14:$J$117,2,FALSE),J8983))</f>
        <v>solar pv</v>
      </c>
      <c r="J8983" t="str">
        <f>VLOOKUP(E8983,'Cross-Page Data'!$D$4:$F$48,3,FALSE)</f>
        <v>solar</v>
      </c>
      <c r="K8983" t="b">
        <f t="shared" si="140"/>
        <v>1</v>
      </c>
    </row>
    <row r="8984" spans="1:11">
      <c r="A8984" s="120">
        <v>57393</v>
      </c>
      <c r="B8984" s="121" t="s">
        <v>201</v>
      </c>
      <c r="C8984" s="121" t="s">
        <v>206</v>
      </c>
      <c r="D8984" s="121" t="s">
        <v>79</v>
      </c>
      <c r="E8984" s="121" t="s">
        <v>130</v>
      </c>
      <c r="F8984" s="122">
        <v>92480</v>
      </c>
      <c r="G8984" s="122">
        <v>9513</v>
      </c>
      <c r="H8984" s="120">
        <v>2019</v>
      </c>
      <c r="I8984" t="str">
        <f>IF(J8984="natural gas",VLOOKUP(D8984,'Cross-Page Data'!$I$4:$J$13,2,FALSE),IF(J8984="solar",VLOOKUP('Form 923'!D8984,'Cross-Page Data'!$I$14:$J$117,2,FALSE),J8984))</f>
        <v>biomass</v>
      </c>
      <c r="J8984" t="str">
        <f>VLOOKUP(E8984,'Cross-Page Data'!$D$4:$F$48,3,FALSE)</f>
        <v>biomass</v>
      </c>
      <c r="K8984" t="b">
        <f t="shared" si="140"/>
        <v>1</v>
      </c>
    </row>
    <row r="8985" spans="1:11">
      <c r="A8985" s="120">
        <v>57394</v>
      </c>
      <c r="B8985" s="121" t="s">
        <v>201</v>
      </c>
      <c r="C8985" s="121" t="s">
        <v>206</v>
      </c>
      <c r="D8985" s="121" t="s">
        <v>68</v>
      </c>
      <c r="E8985" s="121" t="s">
        <v>92</v>
      </c>
      <c r="F8985" s="122">
        <v>5492917</v>
      </c>
      <c r="G8985" s="122">
        <v>617043</v>
      </c>
      <c r="H8985" s="120">
        <v>2019</v>
      </c>
      <c r="I8985" t="str">
        <f>IF(J8985="natural gas",VLOOKUP(D8985,'Cross-Page Data'!$I$4:$J$13,2,FALSE),IF(J8985="solar",VLOOKUP('Form 923'!D8985,'Cross-Page Data'!$I$14:$J$117,2,FALSE),J8985))</f>
        <v>solar thermal</v>
      </c>
      <c r="J8985" t="str">
        <f>VLOOKUP(E8985,'Cross-Page Data'!$D$4:$F$48,3,FALSE)</f>
        <v>solar</v>
      </c>
      <c r="K8985" t="b">
        <f t="shared" si="140"/>
        <v>1</v>
      </c>
    </row>
    <row r="8986" spans="1:11">
      <c r="A8986" s="120">
        <v>57396</v>
      </c>
      <c r="B8986" s="121" t="s">
        <v>201</v>
      </c>
      <c r="C8986" s="121" t="s">
        <v>206</v>
      </c>
      <c r="D8986" s="121" t="s">
        <v>128</v>
      </c>
      <c r="E8986" s="121" t="s">
        <v>180</v>
      </c>
      <c r="F8986" s="122">
        <v>427786</v>
      </c>
      <c r="G8986" s="122">
        <v>48055</v>
      </c>
      <c r="H8986" s="120">
        <v>2019</v>
      </c>
      <c r="I8986" t="str">
        <f>IF(J8986="natural gas",VLOOKUP(D8986,'Cross-Page Data'!$I$4:$J$13,2,FALSE),IF(J8986="solar",VLOOKUP('Form 923'!D8986,'Cross-Page Data'!$I$14:$J$117,2,FALSE),J8986))</f>
        <v>wind</v>
      </c>
      <c r="J8986" t="str">
        <f>VLOOKUP(E8986,'Cross-Page Data'!$D$4:$F$48,3,FALSE)</f>
        <v>wind</v>
      </c>
      <c r="K8986" t="b">
        <f t="shared" si="140"/>
        <v>1</v>
      </c>
    </row>
    <row r="8987" spans="1:11">
      <c r="A8987" s="120">
        <v>57397</v>
      </c>
      <c r="B8987" s="121" t="s">
        <v>201</v>
      </c>
      <c r="C8987" s="121" t="s">
        <v>206</v>
      </c>
      <c r="D8987" s="121" t="s">
        <v>101</v>
      </c>
      <c r="E8987" s="121" t="s">
        <v>92</v>
      </c>
      <c r="F8987" s="122">
        <v>42888</v>
      </c>
      <c r="G8987" s="122">
        <v>4818</v>
      </c>
      <c r="H8987" s="120">
        <v>2019</v>
      </c>
      <c r="I8987" t="str">
        <f>IF(J8987="natural gas",VLOOKUP(D8987,'Cross-Page Data'!$I$4:$J$13,2,FALSE),IF(J8987="solar",VLOOKUP('Form 923'!D8987,'Cross-Page Data'!$I$14:$J$117,2,FALSE),J8987))</f>
        <v>solar pv</v>
      </c>
      <c r="J8987" t="str">
        <f>VLOOKUP(E8987,'Cross-Page Data'!$D$4:$F$48,3,FALSE)</f>
        <v>solar</v>
      </c>
      <c r="K8987" t="b">
        <f t="shared" si="140"/>
        <v>1</v>
      </c>
    </row>
    <row r="8988" spans="1:11">
      <c r="A8988" s="120">
        <v>57399</v>
      </c>
      <c r="B8988" s="121" t="s">
        <v>201</v>
      </c>
      <c r="C8988" s="121" t="s">
        <v>202</v>
      </c>
      <c r="D8988" s="121" t="s">
        <v>116</v>
      </c>
      <c r="E8988" s="121" t="s">
        <v>170</v>
      </c>
      <c r="F8988" s="122">
        <v>3439074</v>
      </c>
      <c r="G8988" s="122">
        <v>386326</v>
      </c>
      <c r="H8988" s="120">
        <v>2019</v>
      </c>
      <c r="I8988" t="str">
        <f>IF(J8988="natural gas",VLOOKUP(D8988,'Cross-Page Data'!$I$4:$J$13,2,FALSE),IF(J8988="solar",VLOOKUP('Form 923'!D8988,'Cross-Page Data'!$I$14:$J$117,2,FALSE),J8988))</f>
        <v>hydro</v>
      </c>
      <c r="J8988" t="str">
        <f>VLOOKUP(E8988,'Cross-Page Data'!$D$4:$F$48,3,FALSE)</f>
        <v>hydro</v>
      </c>
      <c r="K8988" t="b">
        <f t="shared" si="140"/>
        <v>1</v>
      </c>
    </row>
    <row r="8989" spans="1:11">
      <c r="A8989" s="120">
        <v>57400</v>
      </c>
      <c r="B8989" s="121" t="s">
        <v>201</v>
      </c>
      <c r="C8989" s="121" t="s">
        <v>202</v>
      </c>
      <c r="D8989" s="121" t="s">
        <v>116</v>
      </c>
      <c r="E8989" s="121" t="s">
        <v>170</v>
      </c>
      <c r="F8989" s="122">
        <v>1607888</v>
      </c>
      <c r="G8989" s="122">
        <v>180621</v>
      </c>
      <c r="H8989" s="120">
        <v>2019</v>
      </c>
      <c r="I8989" t="str">
        <f>IF(J8989="natural gas",VLOOKUP(D8989,'Cross-Page Data'!$I$4:$J$13,2,FALSE),IF(J8989="solar",VLOOKUP('Form 923'!D8989,'Cross-Page Data'!$I$14:$J$117,2,FALSE),J8989))</f>
        <v>hydro</v>
      </c>
      <c r="J8989" t="str">
        <f>VLOOKUP(E8989,'Cross-Page Data'!$D$4:$F$48,3,FALSE)</f>
        <v>hydro</v>
      </c>
      <c r="K8989" t="b">
        <f t="shared" si="140"/>
        <v>1</v>
      </c>
    </row>
    <row r="8990" spans="1:11">
      <c r="A8990" s="120">
        <v>57401</v>
      </c>
      <c r="B8990" s="121" t="s">
        <v>201</v>
      </c>
      <c r="C8990" s="121" t="s">
        <v>202</v>
      </c>
      <c r="D8990" s="121" t="s">
        <v>116</v>
      </c>
      <c r="E8990" s="121" t="s">
        <v>170</v>
      </c>
      <c r="F8990" s="122">
        <v>2168438</v>
      </c>
      <c r="G8990" s="122">
        <v>243590</v>
      </c>
      <c r="H8990" s="120">
        <v>2019</v>
      </c>
      <c r="I8990" t="str">
        <f>IF(J8990="natural gas",VLOOKUP(D8990,'Cross-Page Data'!$I$4:$J$13,2,FALSE),IF(J8990="solar",VLOOKUP('Form 923'!D8990,'Cross-Page Data'!$I$14:$J$117,2,FALSE),J8990))</f>
        <v>hydro</v>
      </c>
      <c r="J8990" t="str">
        <f>VLOOKUP(E8990,'Cross-Page Data'!$D$4:$F$48,3,FALSE)</f>
        <v>hydro</v>
      </c>
      <c r="K8990" t="b">
        <f t="shared" si="140"/>
        <v>1</v>
      </c>
    </row>
    <row r="8991" spans="1:11">
      <c r="A8991" s="120">
        <v>57402</v>
      </c>
      <c r="B8991" s="121" t="s">
        <v>201</v>
      </c>
      <c r="C8991" s="121" t="s">
        <v>206</v>
      </c>
      <c r="D8991" s="121" t="s">
        <v>101</v>
      </c>
      <c r="E8991" s="121" t="s">
        <v>92</v>
      </c>
      <c r="F8991" s="122">
        <v>14644</v>
      </c>
      <c r="G8991" s="122">
        <v>1645</v>
      </c>
      <c r="H8991" s="120">
        <v>2019</v>
      </c>
      <c r="I8991" t="str">
        <f>IF(J8991="natural gas",VLOOKUP(D8991,'Cross-Page Data'!$I$4:$J$13,2,FALSE),IF(J8991="solar",VLOOKUP('Form 923'!D8991,'Cross-Page Data'!$I$14:$J$117,2,FALSE),J8991))</f>
        <v>solar pv</v>
      </c>
      <c r="J8991" t="str">
        <f>VLOOKUP(E8991,'Cross-Page Data'!$D$4:$F$48,3,FALSE)</f>
        <v>solar</v>
      </c>
      <c r="K8991" t="b">
        <f t="shared" si="140"/>
        <v>1</v>
      </c>
    </row>
    <row r="8992" spans="1:11">
      <c r="A8992" s="120">
        <v>57403</v>
      </c>
      <c r="B8992" s="121" t="s">
        <v>201</v>
      </c>
      <c r="C8992" s="121" t="s">
        <v>206</v>
      </c>
      <c r="D8992" s="121" t="s">
        <v>79</v>
      </c>
      <c r="E8992" s="121" t="s">
        <v>90</v>
      </c>
      <c r="F8992" s="122">
        <v>239132</v>
      </c>
      <c r="G8992" s="122">
        <v>21270</v>
      </c>
      <c r="H8992" s="120">
        <v>2019</v>
      </c>
      <c r="I8992" t="str">
        <f>IF(J8992="natural gas",VLOOKUP(D8992,'Cross-Page Data'!$I$4:$J$13,2,FALSE),IF(J8992="solar",VLOOKUP('Form 923'!D8992,'Cross-Page Data'!$I$14:$J$117,2,FALSE),J8992))</f>
        <v>biomass</v>
      </c>
      <c r="J8992" t="str">
        <f>VLOOKUP(E8992,'Cross-Page Data'!$D$4:$F$48,3,FALSE)</f>
        <v>biomass</v>
      </c>
      <c r="K8992" t="b">
        <f t="shared" si="140"/>
        <v>1</v>
      </c>
    </row>
    <row r="8993" spans="1:11">
      <c r="A8993" s="120">
        <v>57404</v>
      </c>
      <c r="B8993" s="121" t="s">
        <v>201</v>
      </c>
      <c r="C8993" s="121" t="s">
        <v>206</v>
      </c>
      <c r="D8993" s="121" t="s">
        <v>79</v>
      </c>
      <c r="E8993" s="121" t="s">
        <v>90</v>
      </c>
      <c r="F8993" s="122">
        <v>281878</v>
      </c>
      <c r="G8993" s="122">
        <v>26290</v>
      </c>
      <c r="H8993" s="120">
        <v>2019</v>
      </c>
      <c r="I8993" t="str">
        <f>IF(J8993="natural gas",VLOOKUP(D8993,'Cross-Page Data'!$I$4:$J$13,2,FALSE),IF(J8993="solar",VLOOKUP('Form 923'!D8993,'Cross-Page Data'!$I$14:$J$117,2,FALSE),J8993))</f>
        <v>biomass</v>
      </c>
      <c r="J8993" t="str">
        <f>VLOOKUP(E8993,'Cross-Page Data'!$D$4:$F$48,3,FALSE)</f>
        <v>biomass</v>
      </c>
      <c r="K8993" t="b">
        <f t="shared" si="140"/>
        <v>1</v>
      </c>
    </row>
    <row r="8994" spans="1:11">
      <c r="A8994" s="120">
        <v>57405</v>
      </c>
      <c r="B8994" s="121" t="s">
        <v>201</v>
      </c>
      <c r="C8994" s="121" t="s">
        <v>206</v>
      </c>
      <c r="D8994" s="121" t="s">
        <v>79</v>
      </c>
      <c r="E8994" s="121" t="s">
        <v>90</v>
      </c>
      <c r="F8994" s="122">
        <v>265470</v>
      </c>
      <c r="G8994" s="122">
        <v>24969</v>
      </c>
      <c r="H8994" s="120">
        <v>2019</v>
      </c>
      <c r="I8994" t="str">
        <f>IF(J8994="natural gas",VLOOKUP(D8994,'Cross-Page Data'!$I$4:$J$13,2,FALSE),IF(J8994="solar",VLOOKUP('Form 923'!D8994,'Cross-Page Data'!$I$14:$J$117,2,FALSE),J8994))</f>
        <v>biomass</v>
      </c>
      <c r="J8994" t="str">
        <f>VLOOKUP(E8994,'Cross-Page Data'!$D$4:$F$48,3,FALSE)</f>
        <v>biomass</v>
      </c>
      <c r="K8994" t="b">
        <f t="shared" si="140"/>
        <v>1</v>
      </c>
    </row>
    <row r="8995" spans="1:11">
      <c r="A8995" s="120">
        <v>57406</v>
      </c>
      <c r="B8995" s="121" t="s">
        <v>201</v>
      </c>
      <c r="C8995" s="121" t="s">
        <v>206</v>
      </c>
      <c r="D8995" s="121" t="s">
        <v>79</v>
      </c>
      <c r="E8995" s="121" t="s">
        <v>90</v>
      </c>
      <c r="F8995" s="122">
        <v>413956</v>
      </c>
      <c r="G8995" s="122">
        <v>38641</v>
      </c>
      <c r="H8995" s="120">
        <v>2019</v>
      </c>
      <c r="I8995" t="str">
        <f>IF(J8995="natural gas",VLOOKUP(D8995,'Cross-Page Data'!$I$4:$J$13,2,FALSE),IF(J8995="solar",VLOOKUP('Form 923'!D8995,'Cross-Page Data'!$I$14:$J$117,2,FALSE),J8995))</f>
        <v>biomass</v>
      </c>
      <c r="J8995" t="str">
        <f>VLOOKUP(E8995,'Cross-Page Data'!$D$4:$F$48,3,FALSE)</f>
        <v>biomass</v>
      </c>
      <c r="K8995" t="b">
        <f t="shared" si="140"/>
        <v>1</v>
      </c>
    </row>
    <row r="8996" spans="1:11">
      <c r="A8996" s="120">
        <v>57408</v>
      </c>
      <c r="B8996" s="121" t="s">
        <v>201</v>
      </c>
      <c r="C8996" s="121" t="s">
        <v>206</v>
      </c>
      <c r="D8996" s="121" t="s">
        <v>79</v>
      </c>
      <c r="E8996" s="121" t="s">
        <v>90</v>
      </c>
      <c r="F8996" s="122">
        <v>131204</v>
      </c>
      <c r="G8996" s="122">
        <v>12894</v>
      </c>
      <c r="H8996" s="120">
        <v>2019</v>
      </c>
      <c r="I8996" t="str">
        <f>IF(J8996="natural gas",VLOOKUP(D8996,'Cross-Page Data'!$I$4:$J$13,2,FALSE),IF(J8996="solar",VLOOKUP('Form 923'!D8996,'Cross-Page Data'!$I$14:$J$117,2,FALSE),J8996))</f>
        <v>biomass</v>
      </c>
      <c r="J8996" t="str">
        <f>VLOOKUP(E8996,'Cross-Page Data'!$D$4:$F$48,3,FALSE)</f>
        <v>biomass</v>
      </c>
      <c r="K8996" t="b">
        <f t="shared" si="140"/>
        <v>1</v>
      </c>
    </row>
    <row r="8997" spans="1:11">
      <c r="A8997" s="120">
        <v>57409</v>
      </c>
      <c r="B8997" s="121" t="s">
        <v>201</v>
      </c>
      <c r="C8997" s="121" t="s">
        <v>206</v>
      </c>
      <c r="D8997" s="121" t="s">
        <v>79</v>
      </c>
      <c r="E8997" s="121" t="s">
        <v>90</v>
      </c>
      <c r="F8997" s="122">
        <v>381589</v>
      </c>
      <c r="G8997" s="122">
        <v>36920</v>
      </c>
      <c r="H8997" s="120">
        <v>2019</v>
      </c>
      <c r="I8997" t="str">
        <f>IF(J8997="natural gas",VLOOKUP(D8997,'Cross-Page Data'!$I$4:$J$13,2,FALSE),IF(J8997="solar",VLOOKUP('Form 923'!D8997,'Cross-Page Data'!$I$14:$J$117,2,FALSE),J8997))</f>
        <v>biomass</v>
      </c>
      <c r="J8997" t="str">
        <f>VLOOKUP(E8997,'Cross-Page Data'!$D$4:$F$48,3,FALSE)</f>
        <v>biomass</v>
      </c>
      <c r="K8997" t="b">
        <f t="shared" si="140"/>
        <v>1</v>
      </c>
    </row>
    <row r="8998" spans="1:11">
      <c r="A8998" s="120">
        <v>57410</v>
      </c>
      <c r="B8998" s="121" t="s">
        <v>201</v>
      </c>
      <c r="C8998" s="121" t="s">
        <v>206</v>
      </c>
      <c r="D8998" s="121" t="s">
        <v>79</v>
      </c>
      <c r="E8998" s="121" t="s">
        <v>90</v>
      </c>
      <c r="F8998" s="122">
        <v>211905</v>
      </c>
      <c r="G8998" s="122">
        <v>16912</v>
      </c>
      <c r="H8998" s="120">
        <v>2019</v>
      </c>
      <c r="I8998" t="str">
        <f>IF(J8998="natural gas",VLOOKUP(D8998,'Cross-Page Data'!$I$4:$J$13,2,FALSE),IF(J8998="solar",VLOOKUP('Form 923'!D8998,'Cross-Page Data'!$I$14:$J$117,2,FALSE),J8998))</f>
        <v>biomass</v>
      </c>
      <c r="J8998" t="str">
        <f>VLOOKUP(E8998,'Cross-Page Data'!$D$4:$F$48,3,FALSE)</f>
        <v>biomass</v>
      </c>
      <c r="K8998" t="b">
        <f t="shared" si="140"/>
        <v>1</v>
      </c>
    </row>
    <row r="8999" spans="1:11">
      <c r="A8999" s="120">
        <v>57411</v>
      </c>
      <c r="B8999" s="121" t="s">
        <v>201</v>
      </c>
      <c r="C8999" s="121" t="s">
        <v>206</v>
      </c>
      <c r="D8999" s="121" t="s">
        <v>79</v>
      </c>
      <c r="E8999" s="121" t="s">
        <v>90</v>
      </c>
      <c r="F8999" s="122">
        <v>384967</v>
      </c>
      <c r="G8999" s="122">
        <v>30365</v>
      </c>
      <c r="H8999" s="120">
        <v>2019</v>
      </c>
      <c r="I8999" t="str">
        <f>IF(J8999="natural gas",VLOOKUP(D8999,'Cross-Page Data'!$I$4:$J$13,2,FALSE),IF(J8999="solar",VLOOKUP('Form 923'!D8999,'Cross-Page Data'!$I$14:$J$117,2,FALSE),J8999))</f>
        <v>biomass</v>
      </c>
      <c r="J8999" t="str">
        <f>VLOOKUP(E8999,'Cross-Page Data'!$D$4:$F$48,3,FALSE)</f>
        <v>biomass</v>
      </c>
      <c r="K8999" t="b">
        <f t="shared" si="140"/>
        <v>1</v>
      </c>
    </row>
    <row r="9000" ht="25.5" spans="1:11">
      <c r="A9000" s="120">
        <v>57412</v>
      </c>
      <c r="B9000" s="121" t="s">
        <v>201</v>
      </c>
      <c r="C9000" s="121" t="s">
        <v>211</v>
      </c>
      <c r="D9000" s="121" t="s">
        <v>101</v>
      </c>
      <c r="E9000" s="121" t="s">
        <v>92</v>
      </c>
      <c r="F9000" s="122">
        <v>36517</v>
      </c>
      <c r="G9000" s="122">
        <v>4102</v>
      </c>
      <c r="H9000" s="120">
        <v>2019</v>
      </c>
      <c r="I9000" t="str">
        <f>IF(J9000="natural gas",VLOOKUP(D9000,'Cross-Page Data'!$I$4:$J$13,2,FALSE),IF(J9000="solar",VLOOKUP('Form 923'!D9000,'Cross-Page Data'!$I$14:$J$117,2,FALSE),J9000))</f>
        <v>solar pv</v>
      </c>
      <c r="J9000" t="str">
        <f>VLOOKUP(E9000,'Cross-Page Data'!$D$4:$F$48,3,FALSE)</f>
        <v>solar</v>
      </c>
      <c r="K9000" t="b">
        <f t="shared" si="140"/>
        <v>0</v>
      </c>
    </row>
    <row r="9001" spans="1:11">
      <c r="A9001" s="120">
        <v>57414</v>
      </c>
      <c r="B9001" s="121" t="s">
        <v>201</v>
      </c>
      <c r="C9001" s="121" t="s">
        <v>206</v>
      </c>
      <c r="D9001" s="121" t="s">
        <v>128</v>
      </c>
      <c r="E9001" s="121" t="s">
        <v>180</v>
      </c>
      <c r="F9001" s="122">
        <v>42515</v>
      </c>
      <c r="G9001" s="122">
        <v>4776</v>
      </c>
      <c r="H9001" s="120">
        <v>2019</v>
      </c>
      <c r="I9001" t="str">
        <f>IF(J9001="natural gas",VLOOKUP(D9001,'Cross-Page Data'!$I$4:$J$13,2,FALSE),IF(J9001="solar",VLOOKUP('Form 923'!D9001,'Cross-Page Data'!$I$14:$J$117,2,FALSE),J9001))</f>
        <v>wind</v>
      </c>
      <c r="J9001" t="str">
        <f>VLOOKUP(E9001,'Cross-Page Data'!$D$4:$F$48,3,FALSE)</f>
        <v>wind</v>
      </c>
      <c r="K9001" t="b">
        <f t="shared" si="140"/>
        <v>1</v>
      </c>
    </row>
    <row r="9002" spans="1:11">
      <c r="A9002" s="120">
        <v>57415</v>
      </c>
      <c r="B9002" s="121" t="s">
        <v>201</v>
      </c>
      <c r="C9002" s="121" t="s">
        <v>206</v>
      </c>
      <c r="D9002" s="121" t="s">
        <v>128</v>
      </c>
      <c r="E9002" s="121" t="s">
        <v>180</v>
      </c>
      <c r="F9002" s="122">
        <v>1142527</v>
      </c>
      <c r="G9002" s="122">
        <v>128345</v>
      </c>
      <c r="H9002" s="120">
        <v>2019</v>
      </c>
      <c r="I9002" t="str">
        <f>IF(J9002="natural gas",VLOOKUP(D9002,'Cross-Page Data'!$I$4:$J$13,2,FALSE),IF(J9002="solar",VLOOKUP('Form 923'!D9002,'Cross-Page Data'!$I$14:$J$117,2,FALSE),J9002))</f>
        <v>wind</v>
      </c>
      <c r="J9002" t="str">
        <f>VLOOKUP(E9002,'Cross-Page Data'!$D$4:$F$48,3,FALSE)</f>
        <v>wind</v>
      </c>
      <c r="K9002" t="b">
        <f t="shared" si="140"/>
        <v>1</v>
      </c>
    </row>
    <row r="9003" spans="1:11">
      <c r="A9003" s="120">
        <v>57417</v>
      </c>
      <c r="B9003" s="121" t="s">
        <v>201</v>
      </c>
      <c r="C9003" s="121" t="s">
        <v>206</v>
      </c>
      <c r="D9003" s="121" t="s">
        <v>128</v>
      </c>
      <c r="E9003" s="121" t="s">
        <v>180</v>
      </c>
      <c r="F9003" s="122">
        <v>1141451</v>
      </c>
      <c r="G9003" s="122">
        <v>128224</v>
      </c>
      <c r="H9003" s="120">
        <v>2019</v>
      </c>
      <c r="I9003" t="str">
        <f>IF(J9003="natural gas",VLOOKUP(D9003,'Cross-Page Data'!$I$4:$J$13,2,FALSE),IF(J9003="solar",VLOOKUP('Form 923'!D9003,'Cross-Page Data'!$I$14:$J$117,2,FALSE),J9003))</f>
        <v>wind</v>
      </c>
      <c r="J9003" t="str">
        <f>VLOOKUP(E9003,'Cross-Page Data'!$D$4:$F$48,3,FALSE)</f>
        <v>wind</v>
      </c>
      <c r="K9003" t="b">
        <f t="shared" si="140"/>
        <v>1</v>
      </c>
    </row>
    <row r="9004" spans="1:11">
      <c r="A9004" s="120">
        <v>57419</v>
      </c>
      <c r="B9004" s="121" t="s">
        <v>205</v>
      </c>
      <c r="C9004" s="121" t="s">
        <v>208</v>
      </c>
      <c r="D9004" s="121" t="s">
        <v>67</v>
      </c>
      <c r="E9004" s="121" t="s">
        <v>38</v>
      </c>
      <c r="F9004" s="122">
        <v>0</v>
      </c>
      <c r="G9004" s="122">
        <v>0</v>
      </c>
      <c r="H9004" s="120">
        <v>2019</v>
      </c>
      <c r="I9004" t="str">
        <f>IF(J9004="natural gas",VLOOKUP(D9004,'Cross-Page Data'!$I$4:$J$13,2,FALSE),IF(J9004="solar",VLOOKUP('Form 923'!D9004,'Cross-Page Data'!$I$14:$J$117,2,FALSE),J9004))</f>
        <v>other</v>
      </c>
      <c r="J9004" t="str">
        <f>VLOOKUP(E9004,'Cross-Page Data'!$D$4:$F$48,3,FALSE)</f>
        <v>natural gas</v>
      </c>
      <c r="K9004" t="b">
        <f t="shared" si="140"/>
        <v>0</v>
      </c>
    </row>
    <row r="9005" spans="1:11">
      <c r="A9005" s="120">
        <v>57419</v>
      </c>
      <c r="B9005" s="121" t="s">
        <v>205</v>
      </c>
      <c r="C9005" s="121" t="s">
        <v>208</v>
      </c>
      <c r="D9005" s="121" t="s">
        <v>67</v>
      </c>
      <c r="E9005" s="121" t="s">
        <v>130</v>
      </c>
      <c r="F9005" s="122">
        <v>0</v>
      </c>
      <c r="G9005" s="122">
        <v>0</v>
      </c>
      <c r="H9005" s="120">
        <v>2019</v>
      </c>
      <c r="I9005" t="str">
        <f>IF(J9005="natural gas",VLOOKUP(D9005,'Cross-Page Data'!$I$4:$J$13,2,FALSE),IF(J9005="solar",VLOOKUP('Form 923'!D9005,'Cross-Page Data'!$I$14:$J$117,2,FALSE),J9005))</f>
        <v>biomass</v>
      </c>
      <c r="J9005" t="str">
        <f>VLOOKUP(E9005,'Cross-Page Data'!$D$4:$F$48,3,FALSE)</f>
        <v>biomass</v>
      </c>
      <c r="K9005" t="b">
        <f t="shared" si="140"/>
        <v>0</v>
      </c>
    </row>
    <row r="9006" spans="1:11">
      <c r="A9006" s="120">
        <v>57420</v>
      </c>
      <c r="B9006" s="121" t="s">
        <v>205</v>
      </c>
      <c r="C9006" s="121" t="s">
        <v>208</v>
      </c>
      <c r="D9006" s="121" t="s">
        <v>67</v>
      </c>
      <c r="E9006" s="121" t="s">
        <v>38</v>
      </c>
      <c r="F9006" s="122">
        <v>0</v>
      </c>
      <c r="G9006" s="122">
        <v>0</v>
      </c>
      <c r="H9006" s="120">
        <v>2019</v>
      </c>
      <c r="I9006" t="str">
        <f>IF(J9006="natural gas",VLOOKUP(D9006,'Cross-Page Data'!$I$4:$J$13,2,FALSE),IF(J9006="solar",VLOOKUP('Form 923'!D9006,'Cross-Page Data'!$I$14:$J$117,2,FALSE),J9006))</f>
        <v>other</v>
      </c>
      <c r="J9006" t="str">
        <f>VLOOKUP(E9006,'Cross-Page Data'!$D$4:$F$48,3,FALSE)</f>
        <v>natural gas</v>
      </c>
      <c r="K9006" t="b">
        <f t="shared" si="140"/>
        <v>0</v>
      </c>
    </row>
    <row r="9007" spans="1:11">
      <c r="A9007" s="120">
        <v>57420</v>
      </c>
      <c r="B9007" s="121" t="s">
        <v>205</v>
      </c>
      <c r="C9007" s="121" t="s">
        <v>208</v>
      </c>
      <c r="D9007" s="121" t="s">
        <v>67</v>
      </c>
      <c r="E9007" s="121" t="s">
        <v>130</v>
      </c>
      <c r="F9007" s="122">
        <v>0</v>
      </c>
      <c r="G9007" s="122">
        <v>0</v>
      </c>
      <c r="H9007" s="120">
        <v>2019</v>
      </c>
      <c r="I9007" t="str">
        <f>IF(J9007="natural gas",VLOOKUP(D9007,'Cross-Page Data'!$I$4:$J$13,2,FALSE),IF(J9007="solar",VLOOKUP('Form 923'!D9007,'Cross-Page Data'!$I$14:$J$117,2,FALSE),J9007))</f>
        <v>biomass</v>
      </c>
      <c r="J9007" t="str">
        <f>VLOOKUP(E9007,'Cross-Page Data'!$D$4:$F$48,3,FALSE)</f>
        <v>biomass</v>
      </c>
      <c r="K9007" t="b">
        <f t="shared" si="140"/>
        <v>0</v>
      </c>
    </row>
    <row r="9008" spans="1:11">
      <c r="A9008" s="120">
        <v>57421</v>
      </c>
      <c r="B9008" s="121" t="s">
        <v>201</v>
      </c>
      <c r="C9008" s="121" t="s">
        <v>202</v>
      </c>
      <c r="D9008" s="121" t="s">
        <v>128</v>
      </c>
      <c r="E9008" s="121" t="s">
        <v>180</v>
      </c>
      <c r="F9008" s="122">
        <v>2251457</v>
      </c>
      <c r="G9008" s="122">
        <v>252916</v>
      </c>
      <c r="H9008" s="120">
        <v>2019</v>
      </c>
      <c r="I9008" t="str">
        <f>IF(J9008="natural gas",VLOOKUP(D9008,'Cross-Page Data'!$I$4:$J$13,2,FALSE),IF(J9008="solar",VLOOKUP('Form 923'!D9008,'Cross-Page Data'!$I$14:$J$117,2,FALSE),J9008))</f>
        <v>wind</v>
      </c>
      <c r="J9008" t="str">
        <f>VLOOKUP(E9008,'Cross-Page Data'!$D$4:$F$48,3,FALSE)</f>
        <v>wind</v>
      </c>
      <c r="K9008" t="b">
        <f t="shared" si="140"/>
        <v>1</v>
      </c>
    </row>
    <row r="9009" ht="25.5" spans="1:11">
      <c r="A9009" s="120">
        <v>57422</v>
      </c>
      <c r="B9009" s="121" t="s">
        <v>201</v>
      </c>
      <c r="C9009" s="121" t="s">
        <v>207</v>
      </c>
      <c r="D9009" s="121" t="s">
        <v>101</v>
      </c>
      <c r="E9009" s="121" t="s">
        <v>92</v>
      </c>
      <c r="F9009" s="122">
        <v>9845</v>
      </c>
      <c r="G9009" s="122">
        <v>1106</v>
      </c>
      <c r="H9009" s="120">
        <v>2019</v>
      </c>
      <c r="I9009" t="str">
        <f>IF(J9009="natural gas",VLOOKUP(D9009,'Cross-Page Data'!$I$4:$J$13,2,FALSE),IF(J9009="solar",VLOOKUP('Form 923'!D9009,'Cross-Page Data'!$I$14:$J$117,2,FALSE),J9009))</f>
        <v>solar pv</v>
      </c>
      <c r="J9009" t="str">
        <f>VLOOKUP(E9009,'Cross-Page Data'!$D$4:$F$48,3,FALSE)</f>
        <v>solar</v>
      </c>
      <c r="K9009" t="b">
        <f t="shared" si="140"/>
        <v>0</v>
      </c>
    </row>
    <row r="9010" spans="1:11">
      <c r="A9010" s="120">
        <v>57424</v>
      </c>
      <c r="B9010" s="121" t="s">
        <v>201</v>
      </c>
      <c r="C9010" s="121" t="s">
        <v>206</v>
      </c>
      <c r="D9010" s="121" t="s">
        <v>128</v>
      </c>
      <c r="E9010" s="121" t="s">
        <v>180</v>
      </c>
      <c r="F9010" s="122">
        <v>4578459</v>
      </c>
      <c r="G9010" s="122">
        <v>514318</v>
      </c>
      <c r="H9010" s="120">
        <v>2019</v>
      </c>
      <c r="I9010" t="str">
        <f>IF(J9010="natural gas",VLOOKUP(D9010,'Cross-Page Data'!$I$4:$J$13,2,FALSE),IF(J9010="solar",VLOOKUP('Form 923'!D9010,'Cross-Page Data'!$I$14:$J$117,2,FALSE),J9010))</f>
        <v>wind</v>
      </c>
      <c r="J9010" t="str">
        <f>VLOOKUP(E9010,'Cross-Page Data'!$D$4:$F$48,3,FALSE)</f>
        <v>wind</v>
      </c>
      <c r="K9010" t="b">
        <f t="shared" si="140"/>
        <v>1</v>
      </c>
    </row>
    <row r="9011" spans="1:11">
      <c r="A9011" s="120">
        <v>57425</v>
      </c>
      <c r="B9011" s="121" t="s">
        <v>205</v>
      </c>
      <c r="C9011" s="121" t="s">
        <v>208</v>
      </c>
      <c r="D9011" s="121" t="s">
        <v>79</v>
      </c>
      <c r="E9011" s="121" t="s">
        <v>130</v>
      </c>
      <c r="F9011" s="122">
        <v>117590</v>
      </c>
      <c r="G9011" s="122">
        <v>15495</v>
      </c>
      <c r="H9011" s="120">
        <v>2019</v>
      </c>
      <c r="I9011" t="str">
        <f>IF(J9011="natural gas",VLOOKUP(D9011,'Cross-Page Data'!$I$4:$J$13,2,FALSE),IF(J9011="solar",VLOOKUP('Form 923'!D9011,'Cross-Page Data'!$I$14:$J$117,2,FALSE),J9011))</f>
        <v>biomass</v>
      </c>
      <c r="J9011" t="str">
        <f>VLOOKUP(E9011,'Cross-Page Data'!$D$4:$F$48,3,FALSE)</f>
        <v>biomass</v>
      </c>
      <c r="K9011" t="b">
        <f t="shared" si="140"/>
        <v>0</v>
      </c>
    </row>
    <row r="9012" spans="1:11">
      <c r="A9012" s="120">
        <v>57427</v>
      </c>
      <c r="B9012" s="121" t="s">
        <v>201</v>
      </c>
      <c r="C9012" s="121" t="s">
        <v>206</v>
      </c>
      <c r="D9012" s="121" t="s">
        <v>128</v>
      </c>
      <c r="E9012" s="121" t="s">
        <v>180</v>
      </c>
      <c r="F9012" s="122">
        <v>465210</v>
      </c>
      <c r="G9012" s="122">
        <v>52259</v>
      </c>
      <c r="H9012" s="120">
        <v>2019</v>
      </c>
      <c r="I9012" t="str">
        <f>IF(J9012="natural gas",VLOOKUP(D9012,'Cross-Page Data'!$I$4:$J$13,2,FALSE),IF(J9012="solar",VLOOKUP('Form 923'!D9012,'Cross-Page Data'!$I$14:$J$117,2,FALSE),J9012))</f>
        <v>wind</v>
      </c>
      <c r="J9012" t="str">
        <f>VLOOKUP(E9012,'Cross-Page Data'!$D$4:$F$48,3,FALSE)</f>
        <v>wind</v>
      </c>
      <c r="K9012" t="b">
        <f t="shared" si="140"/>
        <v>1</v>
      </c>
    </row>
    <row r="9013" spans="1:11">
      <c r="A9013" s="120">
        <v>57428</v>
      </c>
      <c r="B9013" s="121" t="s">
        <v>201</v>
      </c>
      <c r="C9013" s="121" t="s">
        <v>206</v>
      </c>
      <c r="D9013" s="121" t="s">
        <v>128</v>
      </c>
      <c r="E9013" s="121" t="s">
        <v>180</v>
      </c>
      <c r="F9013" s="122">
        <v>460570</v>
      </c>
      <c r="G9013" s="122">
        <v>51738</v>
      </c>
      <c r="H9013" s="120">
        <v>2019</v>
      </c>
      <c r="I9013" t="str">
        <f>IF(J9013="natural gas",VLOOKUP(D9013,'Cross-Page Data'!$I$4:$J$13,2,FALSE),IF(J9013="solar",VLOOKUP('Form 923'!D9013,'Cross-Page Data'!$I$14:$J$117,2,FALSE),J9013))</f>
        <v>wind</v>
      </c>
      <c r="J9013" t="str">
        <f>VLOOKUP(E9013,'Cross-Page Data'!$D$4:$F$48,3,FALSE)</f>
        <v>wind</v>
      </c>
      <c r="K9013" t="b">
        <f t="shared" si="140"/>
        <v>1</v>
      </c>
    </row>
    <row r="9014" spans="1:11">
      <c r="A9014" s="120">
        <v>57429</v>
      </c>
      <c r="B9014" s="121" t="s">
        <v>201</v>
      </c>
      <c r="C9014" s="121" t="s">
        <v>206</v>
      </c>
      <c r="D9014" s="121" t="s">
        <v>128</v>
      </c>
      <c r="E9014" s="121" t="s">
        <v>180</v>
      </c>
      <c r="F9014" s="122">
        <v>492182</v>
      </c>
      <c r="G9014" s="122">
        <v>55289</v>
      </c>
      <c r="H9014" s="120">
        <v>2019</v>
      </c>
      <c r="I9014" t="str">
        <f>IF(J9014="natural gas",VLOOKUP(D9014,'Cross-Page Data'!$I$4:$J$13,2,FALSE),IF(J9014="solar",VLOOKUP('Form 923'!D9014,'Cross-Page Data'!$I$14:$J$117,2,FALSE),J9014))</f>
        <v>wind</v>
      </c>
      <c r="J9014" t="str">
        <f>VLOOKUP(E9014,'Cross-Page Data'!$D$4:$F$48,3,FALSE)</f>
        <v>wind</v>
      </c>
      <c r="K9014" t="b">
        <f t="shared" si="140"/>
        <v>1</v>
      </c>
    </row>
    <row r="9015" spans="1:11">
      <c r="A9015" s="120">
        <v>57430</v>
      </c>
      <c r="B9015" s="121" t="s">
        <v>201</v>
      </c>
      <c r="C9015" s="121" t="s">
        <v>206</v>
      </c>
      <c r="D9015" s="121" t="s">
        <v>128</v>
      </c>
      <c r="E9015" s="121" t="s">
        <v>180</v>
      </c>
      <c r="F9015" s="122">
        <v>506150</v>
      </c>
      <c r="G9015" s="122">
        <v>56858</v>
      </c>
      <c r="H9015" s="120">
        <v>2019</v>
      </c>
      <c r="I9015" t="str">
        <f>IF(J9015="natural gas",VLOOKUP(D9015,'Cross-Page Data'!$I$4:$J$13,2,FALSE),IF(J9015="solar",VLOOKUP('Form 923'!D9015,'Cross-Page Data'!$I$14:$J$117,2,FALSE),J9015))</f>
        <v>wind</v>
      </c>
      <c r="J9015" t="str">
        <f>VLOOKUP(E9015,'Cross-Page Data'!$D$4:$F$48,3,FALSE)</f>
        <v>wind</v>
      </c>
      <c r="K9015" t="b">
        <f t="shared" si="140"/>
        <v>1</v>
      </c>
    </row>
    <row r="9016" spans="1:11">
      <c r="A9016" s="120">
        <v>57431</v>
      </c>
      <c r="B9016" s="121" t="s">
        <v>201</v>
      </c>
      <c r="C9016" s="121" t="s">
        <v>206</v>
      </c>
      <c r="D9016" s="121" t="s">
        <v>128</v>
      </c>
      <c r="E9016" s="121" t="s">
        <v>180</v>
      </c>
      <c r="F9016" s="122">
        <v>446321</v>
      </c>
      <c r="G9016" s="122">
        <v>50137</v>
      </c>
      <c r="H9016" s="120">
        <v>2019</v>
      </c>
      <c r="I9016" t="str">
        <f>IF(J9016="natural gas",VLOOKUP(D9016,'Cross-Page Data'!$I$4:$J$13,2,FALSE),IF(J9016="solar",VLOOKUP('Form 923'!D9016,'Cross-Page Data'!$I$14:$J$117,2,FALSE),J9016))</f>
        <v>wind</v>
      </c>
      <c r="J9016" t="str">
        <f>VLOOKUP(E9016,'Cross-Page Data'!$D$4:$F$48,3,FALSE)</f>
        <v>wind</v>
      </c>
      <c r="K9016" t="b">
        <f t="shared" si="140"/>
        <v>1</v>
      </c>
    </row>
    <row r="9017" spans="1:11">
      <c r="A9017" s="120">
        <v>57432</v>
      </c>
      <c r="B9017" s="121" t="s">
        <v>201</v>
      </c>
      <c r="C9017" s="121" t="s">
        <v>202</v>
      </c>
      <c r="D9017" s="121" t="s">
        <v>128</v>
      </c>
      <c r="E9017" s="121" t="s">
        <v>180</v>
      </c>
      <c r="F9017" s="122">
        <v>985262</v>
      </c>
      <c r="G9017" s="122">
        <v>110679</v>
      </c>
      <c r="H9017" s="120">
        <v>2019</v>
      </c>
      <c r="I9017" t="str">
        <f>IF(J9017="natural gas",VLOOKUP(D9017,'Cross-Page Data'!$I$4:$J$13,2,FALSE),IF(J9017="solar",VLOOKUP('Form 923'!D9017,'Cross-Page Data'!$I$14:$J$117,2,FALSE),J9017))</f>
        <v>wind</v>
      </c>
      <c r="J9017" t="str">
        <f>VLOOKUP(E9017,'Cross-Page Data'!$D$4:$F$48,3,FALSE)</f>
        <v>wind</v>
      </c>
      <c r="K9017" t="b">
        <f t="shared" si="140"/>
        <v>1</v>
      </c>
    </row>
    <row r="9018" spans="1:11">
      <c r="A9018" s="120">
        <v>57433</v>
      </c>
      <c r="B9018" s="121" t="s">
        <v>201</v>
      </c>
      <c r="C9018" s="121" t="s">
        <v>206</v>
      </c>
      <c r="D9018" s="121" t="s">
        <v>79</v>
      </c>
      <c r="E9018" s="121" t="s">
        <v>90</v>
      </c>
      <c r="F9018" s="122">
        <v>379868</v>
      </c>
      <c r="G9018" s="122">
        <v>14907</v>
      </c>
      <c r="H9018" s="120">
        <v>2019</v>
      </c>
      <c r="I9018" t="str">
        <f>IF(J9018="natural gas",VLOOKUP(D9018,'Cross-Page Data'!$I$4:$J$13,2,FALSE),IF(J9018="solar",VLOOKUP('Form 923'!D9018,'Cross-Page Data'!$I$14:$J$117,2,FALSE),J9018))</f>
        <v>biomass</v>
      </c>
      <c r="J9018" t="str">
        <f>VLOOKUP(E9018,'Cross-Page Data'!$D$4:$F$48,3,FALSE)</f>
        <v>biomass</v>
      </c>
      <c r="K9018" t="b">
        <f t="shared" si="140"/>
        <v>1</v>
      </c>
    </row>
    <row r="9019" spans="1:11">
      <c r="A9019" s="120">
        <v>57434</v>
      </c>
      <c r="B9019" s="121" t="s">
        <v>201</v>
      </c>
      <c r="C9019" s="121" t="s">
        <v>206</v>
      </c>
      <c r="D9019" s="121" t="s">
        <v>128</v>
      </c>
      <c r="E9019" s="121" t="s">
        <v>180</v>
      </c>
      <c r="F9019" s="122">
        <v>239018</v>
      </c>
      <c r="G9019" s="122">
        <v>26850</v>
      </c>
      <c r="H9019" s="120">
        <v>2019</v>
      </c>
      <c r="I9019" t="str">
        <f>IF(J9019="natural gas",VLOOKUP(D9019,'Cross-Page Data'!$I$4:$J$13,2,FALSE),IF(J9019="solar",VLOOKUP('Form 923'!D9019,'Cross-Page Data'!$I$14:$J$117,2,FALSE),J9019))</f>
        <v>wind</v>
      </c>
      <c r="J9019" t="str">
        <f>VLOOKUP(E9019,'Cross-Page Data'!$D$4:$F$48,3,FALSE)</f>
        <v>wind</v>
      </c>
      <c r="K9019" t="b">
        <f t="shared" si="140"/>
        <v>1</v>
      </c>
    </row>
    <row r="9020" spans="1:11">
      <c r="A9020" s="120">
        <v>57435</v>
      </c>
      <c r="B9020" s="121" t="s">
        <v>201</v>
      </c>
      <c r="C9020" s="121" t="s">
        <v>206</v>
      </c>
      <c r="D9020" s="121" t="s">
        <v>101</v>
      </c>
      <c r="E9020" s="121" t="s">
        <v>92</v>
      </c>
      <c r="F9020" s="122">
        <v>59847</v>
      </c>
      <c r="G9020" s="122">
        <v>6723</v>
      </c>
      <c r="H9020" s="120">
        <v>2019</v>
      </c>
      <c r="I9020" t="str">
        <f>IF(J9020="natural gas",VLOOKUP(D9020,'Cross-Page Data'!$I$4:$J$13,2,FALSE),IF(J9020="solar",VLOOKUP('Form 923'!D9020,'Cross-Page Data'!$I$14:$J$117,2,FALSE),J9020))</f>
        <v>solar pv</v>
      </c>
      <c r="J9020" t="str">
        <f>VLOOKUP(E9020,'Cross-Page Data'!$D$4:$F$48,3,FALSE)</f>
        <v>solar</v>
      </c>
      <c r="K9020" t="b">
        <f t="shared" si="140"/>
        <v>1</v>
      </c>
    </row>
    <row r="9021" spans="1:11">
      <c r="A9021" s="120">
        <v>57436</v>
      </c>
      <c r="B9021" s="121" t="s">
        <v>201</v>
      </c>
      <c r="C9021" s="121" t="s">
        <v>206</v>
      </c>
      <c r="D9021" s="121" t="s">
        <v>79</v>
      </c>
      <c r="E9021" s="121" t="s">
        <v>90</v>
      </c>
      <c r="F9021" s="122">
        <v>139656</v>
      </c>
      <c r="G9021" s="122">
        <v>13696</v>
      </c>
      <c r="H9021" s="120">
        <v>2019</v>
      </c>
      <c r="I9021" t="str">
        <f>IF(J9021="natural gas",VLOOKUP(D9021,'Cross-Page Data'!$I$4:$J$13,2,FALSE),IF(J9021="solar",VLOOKUP('Form 923'!D9021,'Cross-Page Data'!$I$14:$J$117,2,FALSE),J9021))</f>
        <v>biomass</v>
      </c>
      <c r="J9021" t="str">
        <f>VLOOKUP(E9021,'Cross-Page Data'!$D$4:$F$48,3,FALSE)</f>
        <v>biomass</v>
      </c>
      <c r="K9021" t="b">
        <f t="shared" si="140"/>
        <v>1</v>
      </c>
    </row>
    <row r="9022" spans="1:11">
      <c r="A9022" s="120">
        <v>57437</v>
      </c>
      <c r="B9022" s="121" t="s">
        <v>201</v>
      </c>
      <c r="C9022" s="121" t="s">
        <v>206</v>
      </c>
      <c r="D9022" s="121" t="s">
        <v>116</v>
      </c>
      <c r="E9022" s="121" t="s">
        <v>170</v>
      </c>
      <c r="F9022" s="122">
        <v>105942</v>
      </c>
      <c r="G9022" s="122">
        <v>11901</v>
      </c>
      <c r="H9022" s="120">
        <v>2019</v>
      </c>
      <c r="I9022" t="str">
        <f>IF(J9022="natural gas",VLOOKUP(D9022,'Cross-Page Data'!$I$4:$J$13,2,FALSE),IF(J9022="solar",VLOOKUP('Form 923'!D9022,'Cross-Page Data'!$I$14:$J$117,2,FALSE),J9022))</f>
        <v>hydro</v>
      </c>
      <c r="J9022" t="str">
        <f>VLOOKUP(E9022,'Cross-Page Data'!$D$4:$F$48,3,FALSE)</f>
        <v>hydro</v>
      </c>
      <c r="K9022" t="b">
        <f t="shared" si="140"/>
        <v>1</v>
      </c>
    </row>
    <row r="9023" spans="1:11">
      <c r="A9023" s="120">
        <v>57438</v>
      </c>
      <c r="B9023" s="121" t="s">
        <v>201</v>
      </c>
      <c r="C9023" s="121" t="s">
        <v>206</v>
      </c>
      <c r="D9023" s="121" t="s">
        <v>101</v>
      </c>
      <c r="E9023" s="121" t="s">
        <v>92</v>
      </c>
      <c r="F9023" s="122">
        <v>20234</v>
      </c>
      <c r="G9023" s="122">
        <v>2273.04</v>
      </c>
      <c r="H9023" s="120">
        <v>2019</v>
      </c>
      <c r="I9023" t="str">
        <f>IF(J9023="natural gas",VLOOKUP(D9023,'Cross-Page Data'!$I$4:$J$13,2,FALSE),IF(J9023="solar",VLOOKUP('Form 923'!D9023,'Cross-Page Data'!$I$14:$J$117,2,FALSE),J9023))</f>
        <v>solar pv</v>
      </c>
      <c r="J9023" t="str">
        <f>VLOOKUP(E9023,'Cross-Page Data'!$D$4:$F$48,3,FALSE)</f>
        <v>solar</v>
      </c>
      <c r="K9023" t="b">
        <f t="shared" si="140"/>
        <v>1</v>
      </c>
    </row>
    <row r="9024" spans="1:11">
      <c r="A9024" s="120">
        <v>57439</v>
      </c>
      <c r="B9024" s="121" t="s">
        <v>201</v>
      </c>
      <c r="C9024" s="121" t="s">
        <v>206</v>
      </c>
      <c r="D9024" s="121" t="s">
        <v>101</v>
      </c>
      <c r="E9024" s="121" t="s">
        <v>92</v>
      </c>
      <c r="F9024" s="122">
        <v>5205845</v>
      </c>
      <c r="G9024" s="122">
        <v>584795</v>
      </c>
      <c r="H9024" s="120">
        <v>2019</v>
      </c>
      <c r="I9024" t="str">
        <f>IF(J9024="natural gas",VLOOKUP(D9024,'Cross-Page Data'!$I$4:$J$13,2,FALSE),IF(J9024="solar",VLOOKUP('Form 923'!D9024,'Cross-Page Data'!$I$14:$J$117,2,FALSE),J9024))</f>
        <v>solar pv</v>
      </c>
      <c r="J9024" t="str">
        <f>VLOOKUP(E9024,'Cross-Page Data'!$D$4:$F$48,3,FALSE)</f>
        <v>solar</v>
      </c>
      <c r="K9024" t="b">
        <f t="shared" si="140"/>
        <v>1</v>
      </c>
    </row>
    <row r="9025" spans="1:11">
      <c r="A9025" s="120">
        <v>57441</v>
      </c>
      <c r="B9025" s="121" t="s">
        <v>201</v>
      </c>
      <c r="C9025" s="121" t="s">
        <v>202</v>
      </c>
      <c r="D9025" s="121" t="s">
        <v>101</v>
      </c>
      <c r="E9025" s="121" t="s">
        <v>92</v>
      </c>
      <c r="F9025" s="122">
        <v>72719</v>
      </c>
      <c r="G9025" s="122">
        <v>8169</v>
      </c>
      <c r="H9025" s="120">
        <v>2019</v>
      </c>
      <c r="I9025" t="str">
        <f>IF(J9025="natural gas",VLOOKUP(D9025,'Cross-Page Data'!$I$4:$J$13,2,FALSE),IF(J9025="solar",VLOOKUP('Form 923'!D9025,'Cross-Page Data'!$I$14:$J$117,2,FALSE),J9025))</f>
        <v>solar pv</v>
      </c>
      <c r="J9025" t="str">
        <f>VLOOKUP(E9025,'Cross-Page Data'!$D$4:$F$48,3,FALSE)</f>
        <v>solar</v>
      </c>
      <c r="K9025" t="b">
        <f t="shared" si="140"/>
        <v>1</v>
      </c>
    </row>
    <row r="9026" spans="1:11">
      <c r="A9026" s="120">
        <v>57442</v>
      </c>
      <c r="B9026" s="121" t="s">
        <v>201</v>
      </c>
      <c r="C9026" s="121" t="s">
        <v>206</v>
      </c>
      <c r="D9026" s="121" t="s">
        <v>101</v>
      </c>
      <c r="E9026" s="121" t="s">
        <v>92</v>
      </c>
      <c r="F9026" s="122">
        <v>1011944</v>
      </c>
      <c r="G9026" s="122">
        <v>113676</v>
      </c>
      <c r="H9026" s="120">
        <v>2019</v>
      </c>
      <c r="I9026" t="str">
        <f>IF(J9026="natural gas",VLOOKUP(D9026,'Cross-Page Data'!$I$4:$J$13,2,FALSE),IF(J9026="solar",VLOOKUP('Form 923'!D9026,'Cross-Page Data'!$I$14:$J$117,2,FALSE),J9026))</f>
        <v>solar pv</v>
      </c>
      <c r="J9026" t="str">
        <f>VLOOKUP(E9026,'Cross-Page Data'!$D$4:$F$48,3,FALSE)</f>
        <v>solar</v>
      </c>
      <c r="K9026" t="b">
        <f t="shared" si="140"/>
        <v>1</v>
      </c>
    </row>
    <row r="9027" spans="1:11">
      <c r="A9027" s="120">
        <v>57443</v>
      </c>
      <c r="B9027" s="121" t="s">
        <v>201</v>
      </c>
      <c r="C9027" s="121" t="s">
        <v>206</v>
      </c>
      <c r="D9027" s="121" t="s">
        <v>79</v>
      </c>
      <c r="E9027" s="121" t="s">
        <v>90</v>
      </c>
      <c r="F9027" s="122">
        <v>795295</v>
      </c>
      <c r="G9027" s="122">
        <v>69778</v>
      </c>
      <c r="H9027" s="120">
        <v>2019</v>
      </c>
      <c r="I9027" t="str">
        <f>IF(J9027="natural gas",VLOOKUP(D9027,'Cross-Page Data'!$I$4:$J$13,2,FALSE),IF(J9027="solar",VLOOKUP('Form 923'!D9027,'Cross-Page Data'!$I$14:$J$117,2,FALSE),J9027))</f>
        <v>biomass</v>
      </c>
      <c r="J9027" t="str">
        <f>VLOOKUP(E9027,'Cross-Page Data'!$D$4:$F$48,3,FALSE)</f>
        <v>biomass</v>
      </c>
      <c r="K9027" t="b">
        <f t="shared" si="140"/>
        <v>1</v>
      </c>
    </row>
    <row r="9028" spans="1:11">
      <c r="A9028" s="120">
        <v>57444</v>
      </c>
      <c r="B9028" s="121" t="s">
        <v>201</v>
      </c>
      <c r="C9028" s="121" t="s">
        <v>206</v>
      </c>
      <c r="D9028" s="121" t="s">
        <v>128</v>
      </c>
      <c r="E9028" s="121" t="s">
        <v>180</v>
      </c>
      <c r="F9028" s="122">
        <v>449178</v>
      </c>
      <c r="G9028" s="122">
        <v>50458</v>
      </c>
      <c r="H9028" s="120">
        <v>2019</v>
      </c>
      <c r="I9028" t="str">
        <f>IF(J9028="natural gas",VLOOKUP(D9028,'Cross-Page Data'!$I$4:$J$13,2,FALSE),IF(J9028="solar",VLOOKUP('Form 923'!D9028,'Cross-Page Data'!$I$14:$J$117,2,FALSE),J9028))</f>
        <v>wind</v>
      </c>
      <c r="J9028" t="str">
        <f>VLOOKUP(E9028,'Cross-Page Data'!$D$4:$F$48,3,FALSE)</f>
        <v>wind</v>
      </c>
      <c r="K9028" t="b">
        <f t="shared" si="140"/>
        <v>1</v>
      </c>
    </row>
    <row r="9029" spans="1:11">
      <c r="A9029" s="120">
        <v>57446</v>
      </c>
      <c r="B9029" s="121" t="s">
        <v>201</v>
      </c>
      <c r="C9029" s="121" t="s">
        <v>206</v>
      </c>
      <c r="D9029" s="121" t="s">
        <v>120</v>
      </c>
      <c r="E9029" s="121" t="s">
        <v>76</v>
      </c>
      <c r="F9029" s="122">
        <v>6749380</v>
      </c>
      <c r="G9029" s="122">
        <v>758187</v>
      </c>
      <c r="H9029" s="120">
        <v>2019</v>
      </c>
      <c r="I9029" t="str">
        <f>IF(J9029="natural gas",VLOOKUP(D9029,'Cross-Page Data'!$I$4:$J$13,2,FALSE),IF(J9029="solar",VLOOKUP('Form 923'!D9029,'Cross-Page Data'!$I$14:$J$117,2,FALSE),J9029))</f>
        <v>geothermal</v>
      </c>
      <c r="J9029" t="str">
        <f>VLOOKUP(E9029,'Cross-Page Data'!$D$4:$F$48,3,FALSE)</f>
        <v>geothermal</v>
      </c>
      <c r="K9029" t="b">
        <f t="shared" si="140"/>
        <v>1</v>
      </c>
    </row>
    <row r="9030" spans="1:11">
      <c r="A9030" s="120">
        <v>57447</v>
      </c>
      <c r="B9030" s="121" t="s">
        <v>201</v>
      </c>
      <c r="C9030" s="121" t="s">
        <v>206</v>
      </c>
      <c r="D9030" s="121" t="s">
        <v>33</v>
      </c>
      <c r="E9030" s="121" t="s">
        <v>99</v>
      </c>
      <c r="F9030" s="122">
        <v>0</v>
      </c>
      <c r="G9030" s="122">
        <v>-4736</v>
      </c>
      <c r="H9030" s="120">
        <v>2019</v>
      </c>
      <c r="I9030" t="str">
        <f>IF(J9030="natural gas",VLOOKUP(D9030,'Cross-Page Data'!$I$4:$J$13,2,FALSE),IF(J9030="solar",VLOOKUP('Form 923'!D9030,'Cross-Page Data'!$I$14:$J$117,2,FALSE),J9030))</f>
        <v>other</v>
      </c>
      <c r="J9030" t="str">
        <f>VLOOKUP(E9030,'Cross-Page Data'!$D$4:$F$48,3,FALSE)</f>
        <v>other</v>
      </c>
      <c r="K9030" t="b">
        <f t="shared" si="140"/>
        <v>1</v>
      </c>
    </row>
    <row r="9031" spans="1:11">
      <c r="A9031" s="120">
        <v>57447</v>
      </c>
      <c r="B9031" s="121" t="s">
        <v>201</v>
      </c>
      <c r="C9031" s="121" t="s">
        <v>206</v>
      </c>
      <c r="D9031" s="121" t="s">
        <v>128</v>
      </c>
      <c r="E9031" s="121" t="s">
        <v>180</v>
      </c>
      <c r="F9031" s="122">
        <v>2063662</v>
      </c>
      <c r="G9031" s="122">
        <v>231820</v>
      </c>
      <c r="H9031" s="120">
        <v>2019</v>
      </c>
      <c r="I9031" t="str">
        <f>IF(J9031="natural gas",VLOOKUP(D9031,'Cross-Page Data'!$I$4:$J$13,2,FALSE),IF(J9031="solar",VLOOKUP('Form 923'!D9031,'Cross-Page Data'!$I$14:$J$117,2,FALSE),J9031))</f>
        <v>wind</v>
      </c>
      <c r="J9031" t="str">
        <f>VLOOKUP(E9031,'Cross-Page Data'!$D$4:$F$48,3,FALSE)</f>
        <v>wind</v>
      </c>
      <c r="K9031" t="b">
        <f t="shared" ref="K9031:K9094" si="141">IF(AND($N$6=FALSE,OR(C9031="Commercial NAICS Cogen",C9031="Industrial NAICS Cogen",C9031="NAICS-22 Cogen")),FALSE,IF(AND($N$7=FALSE,OR(C9031="Commercial NAICS Cogen",C9031="Commercial NAICS Non-Cogen",C9031="industrial NAICS Cogen",C9031="industrial NAICS non-cogen")),FALSE,TRUE))</f>
        <v>1</v>
      </c>
    </row>
    <row r="9032" spans="1:11">
      <c r="A9032" s="120">
        <v>57448</v>
      </c>
      <c r="B9032" s="121" t="s">
        <v>201</v>
      </c>
      <c r="C9032" s="121" t="s">
        <v>206</v>
      </c>
      <c r="D9032" s="121" t="s">
        <v>101</v>
      </c>
      <c r="E9032" s="121" t="s">
        <v>92</v>
      </c>
      <c r="F9032" s="122">
        <v>235421</v>
      </c>
      <c r="G9032" s="122">
        <v>26446</v>
      </c>
      <c r="H9032" s="120">
        <v>2019</v>
      </c>
      <c r="I9032" t="str">
        <f>IF(J9032="natural gas",VLOOKUP(D9032,'Cross-Page Data'!$I$4:$J$13,2,FALSE),IF(J9032="solar",VLOOKUP('Form 923'!D9032,'Cross-Page Data'!$I$14:$J$117,2,FALSE),J9032))</f>
        <v>solar pv</v>
      </c>
      <c r="J9032" t="str">
        <f>VLOOKUP(E9032,'Cross-Page Data'!$D$4:$F$48,3,FALSE)</f>
        <v>solar</v>
      </c>
      <c r="K9032" t="b">
        <f t="shared" si="141"/>
        <v>1</v>
      </c>
    </row>
    <row r="9033" spans="1:11">
      <c r="A9033" s="120">
        <v>57449</v>
      </c>
      <c r="B9033" s="121" t="s">
        <v>201</v>
      </c>
      <c r="C9033" s="121" t="s">
        <v>206</v>
      </c>
      <c r="D9033" s="121" t="s">
        <v>128</v>
      </c>
      <c r="E9033" s="121" t="s">
        <v>180</v>
      </c>
      <c r="F9033" s="122">
        <v>6956308</v>
      </c>
      <c r="G9033" s="122">
        <v>781432</v>
      </c>
      <c r="H9033" s="120">
        <v>2019</v>
      </c>
      <c r="I9033" t="str">
        <f>IF(J9033="natural gas",VLOOKUP(D9033,'Cross-Page Data'!$I$4:$J$13,2,FALSE),IF(J9033="solar",VLOOKUP('Form 923'!D9033,'Cross-Page Data'!$I$14:$J$117,2,FALSE),J9033))</f>
        <v>wind</v>
      </c>
      <c r="J9033" t="str">
        <f>VLOOKUP(E9033,'Cross-Page Data'!$D$4:$F$48,3,FALSE)</f>
        <v>wind</v>
      </c>
      <c r="K9033" t="b">
        <f t="shared" si="141"/>
        <v>1</v>
      </c>
    </row>
    <row r="9034" spans="1:11">
      <c r="A9034" s="120">
        <v>57451</v>
      </c>
      <c r="B9034" s="121" t="s">
        <v>201</v>
      </c>
      <c r="C9034" s="121" t="s">
        <v>206</v>
      </c>
      <c r="D9034" s="121" t="s">
        <v>120</v>
      </c>
      <c r="E9034" s="121" t="s">
        <v>76</v>
      </c>
      <c r="F9034" s="122">
        <v>1104746</v>
      </c>
      <c r="G9034" s="122">
        <v>124101</v>
      </c>
      <c r="H9034" s="120">
        <v>2019</v>
      </c>
      <c r="I9034" t="str">
        <f>IF(J9034="natural gas",VLOOKUP(D9034,'Cross-Page Data'!$I$4:$J$13,2,FALSE),IF(J9034="solar",VLOOKUP('Form 923'!D9034,'Cross-Page Data'!$I$14:$J$117,2,FALSE),J9034))</f>
        <v>geothermal</v>
      </c>
      <c r="J9034" t="str">
        <f>VLOOKUP(E9034,'Cross-Page Data'!$D$4:$F$48,3,FALSE)</f>
        <v>geothermal</v>
      </c>
      <c r="K9034" t="b">
        <f t="shared" si="141"/>
        <v>1</v>
      </c>
    </row>
    <row r="9035" spans="1:11">
      <c r="A9035" s="120">
        <v>57455</v>
      </c>
      <c r="B9035" s="121" t="s">
        <v>201</v>
      </c>
      <c r="C9035" s="121" t="s">
        <v>206</v>
      </c>
      <c r="D9035" s="121" t="s">
        <v>101</v>
      </c>
      <c r="E9035" s="121" t="s">
        <v>92</v>
      </c>
      <c r="F9035" s="122">
        <v>590756</v>
      </c>
      <c r="G9035" s="122">
        <v>66362</v>
      </c>
      <c r="H9035" s="120">
        <v>2019</v>
      </c>
      <c r="I9035" t="str">
        <f>IF(J9035="natural gas",VLOOKUP(D9035,'Cross-Page Data'!$I$4:$J$13,2,FALSE),IF(J9035="solar",VLOOKUP('Form 923'!D9035,'Cross-Page Data'!$I$14:$J$117,2,FALSE),J9035))</f>
        <v>solar pv</v>
      </c>
      <c r="J9035" t="str">
        <f>VLOOKUP(E9035,'Cross-Page Data'!$D$4:$F$48,3,FALSE)</f>
        <v>solar</v>
      </c>
      <c r="K9035" t="b">
        <f t="shared" si="141"/>
        <v>1</v>
      </c>
    </row>
    <row r="9036" spans="1:11">
      <c r="A9036" s="120">
        <v>57456</v>
      </c>
      <c r="B9036" s="121" t="s">
        <v>201</v>
      </c>
      <c r="C9036" s="121" t="s">
        <v>206</v>
      </c>
      <c r="D9036" s="121" t="s">
        <v>68</v>
      </c>
      <c r="E9036" s="121" t="s">
        <v>76</v>
      </c>
      <c r="F9036" s="122">
        <v>653229</v>
      </c>
      <c r="G9036" s="122">
        <v>73380</v>
      </c>
      <c r="H9036" s="120">
        <v>2019</v>
      </c>
      <c r="I9036" t="str">
        <f>IF(J9036="natural gas",VLOOKUP(D9036,'Cross-Page Data'!$I$4:$J$13,2,FALSE),IF(J9036="solar",VLOOKUP('Form 923'!D9036,'Cross-Page Data'!$I$14:$J$117,2,FALSE),J9036))</f>
        <v>geothermal</v>
      </c>
      <c r="J9036" t="str">
        <f>VLOOKUP(E9036,'Cross-Page Data'!$D$4:$F$48,3,FALSE)</f>
        <v>geothermal</v>
      </c>
      <c r="K9036" t="b">
        <f t="shared" si="141"/>
        <v>1</v>
      </c>
    </row>
    <row r="9037" spans="1:11">
      <c r="A9037" s="120">
        <v>57457</v>
      </c>
      <c r="B9037" s="121" t="s">
        <v>205</v>
      </c>
      <c r="C9037" s="121" t="s">
        <v>209</v>
      </c>
      <c r="D9037" s="121" t="s">
        <v>68</v>
      </c>
      <c r="E9037" s="121" t="s">
        <v>176</v>
      </c>
      <c r="F9037" s="122">
        <v>1150567</v>
      </c>
      <c r="G9037" s="122">
        <v>114594</v>
      </c>
      <c r="H9037" s="120">
        <v>2019</v>
      </c>
      <c r="I9037" t="str">
        <f>IF(J9037="natural gas",VLOOKUP(D9037,'Cross-Page Data'!$I$4:$J$13,2,FALSE),IF(J9037="solar",VLOOKUP('Form 923'!D9037,'Cross-Page Data'!$I$14:$J$117,2,FALSE),J9037))</f>
        <v>biomass</v>
      </c>
      <c r="J9037" t="str">
        <f>VLOOKUP(E9037,'Cross-Page Data'!$D$4:$F$48,3,FALSE)</f>
        <v>biomass</v>
      </c>
      <c r="K9037" t="b">
        <f t="shared" si="141"/>
        <v>0</v>
      </c>
    </row>
    <row r="9038" spans="1:11">
      <c r="A9038" s="120">
        <v>57458</v>
      </c>
      <c r="B9038" s="121" t="s">
        <v>201</v>
      </c>
      <c r="C9038" s="121" t="s">
        <v>206</v>
      </c>
      <c r="D9038" s="121" t="s">
        <v>101</v>
      </c>
      <c r="E9038" s="121" t="s">
        <v>92</v>
      </c>
      <c r="F9038" s="122">
        <v>44597</v>
      </c>
      <c r="G9038" s="122">
        <v>5010</v>
      </c>
      <c r="H9038" s="120">
        <v>2019</v>
      </c>
      <c r="I9038" t="str">
        <f>IF(J9038="natural gas",VLOOKUP(D9038,'Cross-Page Data'!$I$4:$J$13,2,FALSE),IF(J9038="solar",VLOOKUP('Form 923'!D9038,'Cross-Page Data'!$I$14:$J$117,2,FALSE),J9038))</f>
        <v>solar pv</v>
      </c>
      <c r="J9038" t="str">
        <f>VLOOKUP(E9038,'Cross-Page Data'!$D$4:$F$48,3,FALSE)</f>
        <v>solar</v>
      </c>
      <c r="K9038" t="b">
        <f t="shared" si="141"/>
        <v>1</v>
      </c>
    </row>
    <row r="9039" spans="1:11">
      <c r="A9039" s="120">
        <v>57459</v>
      </c>
      <c r="B9039" s="121" t="s">
        <v>201</v>
      </c>
      <c r="C9039" s="121" t="s">
        <v>206</v>
      </c>
      <c r="D9039" s="121" t="s">
        <v>128</v>
      </c>
      <c r="E9039" s="121" t="s">
        <v>180</v>
      </c>
      <c r="F9039" s="122">
        <v>1535462</v>
      </c>
      <c r="G9039" s="122">
        <v>172485</v>
      </c>
      <c r="H9039" s="120">
        <v>2019</v>
      </c>
      <c r="I9039" t="str">
        <f>IF(J9039="natural gas",VLOOKUP(D9039,'Cross-Page Data'!$I$4:$J$13,2,FALSE),IF(J9039="solar",VLOOKUP('Form 923'!D9039,'Cross-Page Data'!$I$14:$J$117,2,FALSE),J9039))</f>
        <v>wind</v>
      </c>
      <c r="J9039" t="str">
        <f>VLOOKUP(E9039,'Cross-Page Data'!$D$4:$F$48,3,FALSE)</f>
        <v>wind</v>
      </c>
      <c r="K9039" t="b">
        <f t="shared" si="141"/>
        <v>1</v>
      </c>
    </row>
    <row r="9040" spans="1:11">
      <c r="A9040" s="120">
        <v>57460</v>
      </c>
      <c r="B9040" s="121" t="s">
        <v>201</v>
      </c>
      <c r="C9040" s="121" t="s">
        <v>206</v>
      </c>
      <c r="D9040" s="121" t="s">
        <v>67</v>
      </c>
      <c r="E9040" s="121" t="s">
        <v>38</v>
      </c>
      <c r="F9040" s="122">
        <v>55060</v>
      </c>
      <c r="G9040" s="122">
        <v>7722</v>
      </c>
      <c r="H9040" s="120">
        <v>2019</v>
      </c>
      <c r="I9040" t="str">
        <f>IF(J9040="natural gas",VLOOKUP(D9040,'Cross-Page Data'!$I$4:$J$13,2,FALSE),IF(J9040="solar",VLOOKUP('Form 923'!D9040,'Cross-Page Data'!$I$14:$J$117,2,FALSE),J9040))</f>
        <v>other</v>
      </c>
      <c r="J9040" t="str">
        <f>VLOOKUP(E9040,'Cross-Page Data'!$D$4:$F$48,3,FALSE)</f>
        <v>natural gas</v>
      </c>
      <c r="K9040" t="b">
        <f t="shared" si="141"/>
        <v>1</v>
      </c>
    </row>
    <row r="9041" spans="1:11">
      <c r="A9041" s="120">
        <v>57460</v>
      </c>
      <c r="B9041" s="121" t="s">
        <v>201</v>
      </c>
      <c r="C9041" s="121" t="s">
        <v>206</v>
      </c>
      <c r="D9041" s="121" t="s">
        <v>67</v>
      </c>
      <c r="E9041" s="121" t="s">
        <v>130</v>
      </c>
      <c r="F9041" s="122">
        <v>0</v>
      </c>
      <c r="G9041" s="122">
        <v>0</v>
      </c>
      <c r="H9041" s="120">
        <v>2019</v>
      </c>
      <c r="I9041" t="str">
        <f>IF(J9041="natural gas",VLOOKUP(D9041,'Cross-Page Data'!$I$4:$J$13,2,FALSE),IF(J9041="solar",VLOOKUP('Form 923'!D9041,'Cross-Page Data'!$I$14:$J$117,2,FALSE),J9041))</f>
        <v>biomass</v>
      </c>
      <c r="J9041" t="str">
        <f>VLOOKUP(E9041,'Cross-Page Data'!$D$4:$F$48,3,FALSE)</f>
        <v>biomass</v>
      </c>
      <c r="K9041" t="b">
        <f t="shared" si="141"/>
        <v>1</v>
      </c>
    </row>
    <row r="9042" spans="1:11">
      <c r="A9042" s="120">
        <v>57461</v>
      </c>
      <c r="B9042" s="121" t="s">
        <v>201</v>
      </c>
      <c r="C9042" s="121" t="s">
        <v>206</v>
      </c>
      <c r="D9042" s="121" t="s">
        <v>101</v>
      </c>
      <c r="E9042" s="121" t="s">
        <v>92</v>
      </c>
      <c r="F9042" s="122">
        <v>11681</v>
      </c>
      <c r="G9042" s="122">
        <v>1312</v>
      </c>
      <c r="H9042" s="120">
        <v>2019</v>
      </c>
      <c r="I9042" t="str">
        <f>IF(J9042="natural gas",VLOOKUP(D9042,'Cross-Page Data'!$I$4:$J$13,2,FALSE),IF(J9042="solar",VLOOKUP('Form 923'!D9042,'Cross-Page Data'!$I$14:$J$117,2,FALSE),J9042))</f>
        <v>solar pv</v>
      </c>
      <c r="J9042" t="str">
        <f>VLOOKUP(E9042,'Cross-Page Data'!$D$4:$F$48,3,FALSE)</f>
        <v>solar</v>
      </c>
      <c r="K9042" t="b">
        <f t="shared" si="141"/>
        <v>1</v>
      </c>
    </row>
    <row r="9043" spans="1:11">
      <c r="A9043" s="120">
        <v>57462</v>
      </c>
      <c r="B9043" s="121" t="s">
        <v>201</v>
      </c>
      <c r="C9043" s="121" t="s">
        <v>206</v>
      </c>
      <c r="D9043" s="121" t="s">
        <v>101</v>
      </c>
      <c r="E9043" s="121" t="s">
        <v>92</v>
      </c>
      <c r="F9043" s="122">
        <v>108909</v>
      </c>
      <c r="G9043" s="122">
        <v>12234</v>
      </c>
      <c r="H9043" s="120">
        <v>2019</v>
      </c>
      <c r="I9043" t="str">
        <f>IF(J9043="natural gas",VLOOKUP(D9043,'Cross-Page Data'!$I$4:$J$13,2,FALSE),IF(J9043="solar",VLOOKUP('Form 923'!D9043,'Cross-Page Data'!$I$14:$J$117,2,FALSE),J9043))</f>
        <v>solar pv</v>
      </c>
      <c r="J9043" t="str">
        <f>VLOOKUP(E9043,'Cross-Page Data'!$D$4:$F$48,3,FALSE)</f>
        <v>solar</v>
      </c>
      <c r="K9043" t="b">
        <f t="shared" si="141"/>
        <v>1</v>
      </c>
    </row>
    <row r="9044" spans="1:11">
      <c r="A9044" s="120">
        <v>57463</v>
      </c>
      <c r="B9044" s="121" t="s">
        <v>201</v>
      </c>
      <c r="C9044" s="121" t="s">
        <v>206</v>
      </c>
      <c r="D9044" s="121" t="s">
        <v>128</v>
      </c>
      <c r="E9044" s="121" t="s">
        <v>180</v>
      </c>
      <c r="F9044" s="122">
        <v>4705934</v>
      </c>
      <c r="G9044" s="122">
        <v>528638</v>
      </c>
      <c r="H9044" s="120">
        <v>2019</v>
      </c>
      <c r="I9044" t="str">
        <f>IF(J9044="natural gas",VLOOKUP(D9044,'Cross-Page Data'!$I$4:$J$13,2,FALSE),IF(J9044="solar",VLOOKUP('Form 923'!D9044,'Cross-Page Data'!$I$14:$J$117,2,FALSE),J9044))</f>
        <v>wind</v>
      </c>
      <c r="J9044" t="str">
        <f>VLOOKUP(E9044,'Cross-Page Data'!$D$4:$F$48,3,FALSE)</f>
        <v>wind</v>
      </c>
      <c r="K9044" t="b">
        <f t="shared" si="141"/>
        <v>1</v>
      </c>
    </row>
    <row r="9045" spans="1:11">
      <c r="A9045" s="120">
        <v>57465</v>
      </c>
      <c r="B9045" s="121" t="s">
        <v>201</v>
      </c>
      <c r="C9045" s="121" t="s">
        <v>206</v>
      </c>
      <c r="D9045" s="121" t="s">
        <v>101</v>
      </c>
      <c r="E9045" s="121" t="s">
        <v>92</v>
      </c>
      <c r="F9045" s="122">
        <v>18506</v>
      </c>
      <c r="G9045" s="122">
        <v>2079</v>
      </c>
      <c r="H9045" s="120">
        <v>2019</v>
      </c>
      <c r="I9045" t="str">
        <f>IF(J9045="natural gas",VLOOKUP(D9045,'Cross-Page Data'!$I$4:$J$13,2,FALSE),IF(J9045="solar",VLOOKUP('Form 923'!D9045,'Cross-Page Data'!$I$14:$J$117,2,FALSE),J9045))</f>
        <v>solar pv</v>
      </c>
      <c r="J9045" t="str">
        <f>VLOOKUP(E9045,'Cross-Page Data'!$D$4:$F$48,3,FALSE)</f>
        <v>solar</v>
      </c>
      <c r="K9045" t="b">
        <f t="shared" si="141"/>
        <v>1</v>
      </c>
    </row>
    <row r="9046" spans="1:11">
      <c r="A9046" s="120">
        <v>57466</v>
      </c>
      <c r="B9046" s="121" t="s">
        <v>201</v>
      </c>
      <c r="C9046" s="121" t="s">
        <v>206</v>
      </c>
      <c r="D9046" s="121" t="s">
        <v>79</v>
      </c>
      <c r="E9046" s="121" t="s">
        <v>90</v>
      </c>
      <c r="F9046" s="122">
        <v>560423</v>
      </c>
      <c r="G9046" s="122">
        <v>50404</v>
      </c>
      <c r="H9046" s="120">
        <v>2019</v>
      </c>
      <c r="I9046" t="str">
        <f>IF(J9046="natural gas",VLOOKUP(D9046,'Cross-Page Data'!$I$4:$J$13,2,FALSE),IF(J9046="solar",VLOOKUP('Form 923'!D9046,'Cross-Page Data'!$I$14:$J$117,2,FALSE),J9046))</f>
        <v>biomass</v>
      </c>
      <c r="J9046" t="str">
        <f>VLOOKUP(E9046,'Cross-Page Data'!$D$4:$F$48,3,FALSE)</f>
        <v>biomass</v>
      </c>
      <c r="K9046" t="b">
        <f t="shared" si="141"/>
        <v>1</v>
      </c>
    </row>
    <row r="9047" spans="1:11">
      <c r="A9047" s="120">
        <v>57467</v>
      </c>
      <c r="B9047" s="121" t="s">
        <v>205</v>
      </c>
      <c r="C9047" s="121" t="s">
        <v>209</v>
      </c>
      <c r="D9047" s="121" t="s">
        <v>68</v>
      </c>
      <c r="E9047" s="121" t="s">
        <v>176</v>
      </c>
      <c r="F9047" s="122">
        <v>187246</v>
      </c>
      <c r="G9047" s="122">
        <v>30940</v>
      </c>
      <c r="H9047" s="120">
        <v>2019</v>
      </c>
      <c r="I9047" t="str">
        <f>IF(J9047="natural gas",VLOOKUP(D9047,'Cross-Page Data'!$I$4:$J$13,2,FALSE),IF(J9047="solar",VLOOKUP('Form 923'!D9047,'Cross-Page Data'!$I$14:$J$117,2,FALSE),J9047))</f>
        <v>biomass</v>
      </c>
      <c r="J9047" t="str">
        <f>VLOOKUP(E9047,'Cross-Page Data'!$D$4:$F$48,3,FALSE)</f>
        <v>biomass</v>
      </c>
      <c r="K9047" t="b">
        <f t="shared" si="141"/>
        <v>0</v>
      </c>
    </row>
    <row r="9048" spans="1:11">
      <c r="A9048" s="120">
        <v>57468</v>
      </c>
      <c r="B9048" s="121" t="s">
        <v>201</v>
      </c>
      <c r="C9048" s="121" t="s">
        <v>206</v>
      </c>
      <c r="D9048" s="121" t="s">
        <v>128</v>
      </c>
      <c r="E9048" s="121" t="s">
        <v>180</v>
      </c>
      <c r="F9048" s="122">
        <v>1829156</v>
      </c>
      <c r="G9048" s="122">
        <v>205477</v>
      </c>
      <c r="H9048" s="120">
        <v>2019</v>
      </c>
      <c r="I9048" t="str">
        <f>IF(J9048="natural gas",VLOOKUP(D9048,'Cross-Page Data'!$I$4:$J$13,2,FALSE),IF(J9048="solar",VLOOKUP('Form 923'!D9048,'Cross-Page Data'!$I$14:$J$117,2,FALSE),J9048))</f>
        <v>wind</v>
      </c>
      <c r="J9048" t="str">
        <f>VLOOKUP(E9048,'Cross-Page Data'!$D$4:$F$48,3,FALSE)</f>
        <v>wind</v>
      </c>
      <c r="K9048" t="b">
        <f t="shared" si="141"/>
        <v>1</v>
      </c>
    </row>
    <row r="9049" spans="1:11">
      <c r="A9049" s="120">
        <v>57469</v>
      </c>
      <c r="B9049" s="121" t="s">
        <v>201</v>
      </c>
      <c r="C9049" s="121" t="s">
        <v>206</v>
      </c>
      <c r="D9049" s="121" t="s">
        <v>128</v>
      </c>
      <c r="E9049" s="121" t="s">
        <v>180</v>
      </c>
      <c r="F9049" s="122">
        <v>4560493</v>
      </c>
      <c r="G9049" s="122">
        <v>512300</v>
      </c>
      <c r="H9049" s="120">
        <v>2019</v>
      </c>
      <c r="I9049" t="str">
        <f>IF(J9049="natural gas",VLOOKUP(D9049,'Cross-Page Data'!$I$4:$J$13,2,FALSE),IF(J9049="solar",VLOOKUP('Form 923'!D9049,'Cross-Page Data'!$I$14:$J$117,2,FALSE),J9049))</f>
        <v>wind</v>
      </c>
      <c r="J9049" t="str">
        <f>VLOOKUP(E9049,'Cross-Page Data'!$D$4:$F$48,3,FALSE)</f>
        <v>wind</v>
      </c>
      <c r="K9049" t="b">
        <f t="shared" si="141"/>
        <v>1</v>
      </c>
    </row>
    <row r="9050" spans="1:11">
      <c r="A9050" s="120">
        <v>57470</v>
      </c>
      <c r="B9050" s="121" t="s">
        <v>205</v>
      </c>
      <c r="C9050" s="121" t="s">
        <v>209</v>
      </c>
      <c r="D9050" s="121" t="s">
        <v>68</v>
      </c>
      <c r="E9050" s="121" t="s">
        <v>59</v>
      </c>
      <c r="F9050" s="122">
        <v>773886</v>
      </c>
      <c r="G9050" s="122">
        <v>0</v>
      </c>
      <c r="H9050" s="120">
        <v>2019</v>
      </c>
      <c r="I9050" t="str">
        <f>IF(J9050="natural gas",VLOOKUP(D9050,'Cross-Page Data'!$I$4:$J$13,2,FALSE),IF(J9050="solar",VLOOKUP('Form 923'!D9050,'Cross-Page Data'!$I$14:$J$117,2,FALSE),J9050))</f>
        <v>biomass</v>
      </c>
      <c r="J9050" t="str">
        <f>VLOOKUP(E9050,'Cross-Page Data'!$D$4:$F$48,3,FALSE)</f>
        <v>biomass</v>
      </c>
      <c r="K9050" t="b">
        <f t="shared" si="141"/>
        <v>0</v>
      </c>
    </row>
    <row r="9051" spans="1:11">
      <c r="A9051" s="120">
        <v>57470</v>
      </c>
      <c r="B9051" s="121" t="s">
        <v>205</v>
      </c>
      <c r="C9051" s="121" t="s">
        <v>209</v>
      </c>
      <c r="D9051" s="121" t="s">
        <v>68</v>
      </c>
      <c r="E9051" s="121" t="s">
        <v>38</v>
      </c>
      <c r="F9051" s="122">
        <v>21</v>
      </c>
      <c r="G9051" s="122">
        <v>0</v>
      </c>
      <c r="H9051" s="120">
        <v>2019</v>
      </c>
      <c r="I9051" t="str">
        <f>IF(J9051="natural gas",VLOOKUP(D9051,'Cross-Page Data'!$I$4:$J$13,2,FALSE),IF(J9051="solar",VLOOKUP('Form 923'!D9051,'Cross-Page Data'!$I$14:$J$117,2,FALSE),J9051))</f>
        <v>natural gas nonpeaker - preexisting retiring</v>
      </c>
      <c r="J9051" t="str">
        <f>VLOOKUP(E9051,'Cross-Page Data'!$D$4:$F$48,3,FALSE)</f>
        <v>natural gas</v>
      </c>
      <c r="K9051" t="b">
        <f t="shared" si="141"/>
        <v>0</v>
      </c>
    </row>
    <row r="9052" spans="1:11">
      <c r="A9052" s="120">
        <v>57470</v>
      </c>
      <c r="B9052" s="121" t="s">
        <v>205</v>
      </c>
      <c r="C9052" s="121" t="s">
        <v>209</v>
      </c>
      <c r="D9052" s="121" t="s">
        <v>68</v>
      </c>
      <c r="E9052" s="121" t="s">
        <v>176</v>
      </c>
      <c r="F9052" s="122">
        <v>153855</v>
      </c>
      <c r="G9052" s="122">
        <v>0</v>
      </c>
      <c r="H9052" s="120">
        <v>2019</v>
      </c>
      <c r="I9052" t="str">
        <f>IF(J9052="natural gas",VLOOKUP(D9052,'Cross-Page Data'!$I$4:$J$13,2,FALSE),IF(J9052="solar",VLOOKUP('Form 923'!D9052,'Cross-Page Data'!$I$14:$J$117,2,FALSE),J9052))</f>
        <v>biomass</v>
      </c>
      <c r="J9052" t="str">
        <f>VLOOKUP(E9052,'Cross-Page Data'!$D$4:$F$48,3,FALSE)</f>
        <v>biomass</v>
      </c>
      <c r="K9052" t="b">
        <f t="shared" si="141"/>
        <v>0</v>
      </c>
    </row>
    <row r="9053" spans="1:11">
      <c r="A9053" s="120">
        <v>57474</v>
      </c>
      <c r="B9053" s="121" t="s">
        <v>201</v>
      </c>
      <c r="C9053" s="121" t="s">
        <v>206</v>
      </c>
      <c r="D9053" s="121" t="s">
        <v>128</v>
      </c>
      <c r="E9053" s="121" t="s">
        <v>180</v>
      </c>
      <c r="F9053" s="122">
        <v>208120</v>
      </c>
      <c r="G9053" s="122">
        <v>23379</v>
      </c>
      <c r="H9053" s="120">
        <v>2019</v>
      </c>
      <c r="I9053" t="str">
        <f>IF(J9053="natural gas",VLOOKUP(D9053,'Cross-Page Data'!$I$4:$J$13,2,FALSE),IF(J9053="solar",VLOOKUP('Form 923'!D9053,'Cross-Page Data'!$I$14:$J$117,2,FALSE),J9053))</f>
        <v>wind</v>
      </c>
      <c r="J9053" t="str">
        <f>VLOOKUP(E9053,'Cross-Page Data'!$D$4:$F$48,3,FALSE)</f>
        <v>wind</v>
      </c>
      <c r="K9053" t="b">
        <f t="shared" si="141"/>
        <v>1</v>
      </c>
    </row>
    <row r="9054" spans="1:11">
      <c r="A9054" s="120">
        <v>57475</v>
      </c>
      <c r="B9054" s="121" t="s">
        <v>201</v>
      </c>
      <c r="C9054" s="121" t="s">
        <v>206</v>
      </c>
      <c r="D9054" s="121" t="s">
        <v>68</v>
      </c>
      <c r="E9054" s="121" t="s">
        <v>76</v>
      </c>
      <c r="F9054" s="122">
        <v>3917888</v>
      </c>
      <c r="G9054" s="122">
        <v>440113</v>
      </c>
      <c r="H9054" s="120">
        <v>2019</v>
      </c>
      <c r="I9054" t="str">
        <f>IF(J9054="natural gas",VLOOKUP(D9054,'Cross-Page Data'!$I$4:$J$13,2,FALSE),IF(J9054="solar",VLOOKUP('Form 923'!D9054,'Cross-Page Data'!$I$14:$J$117,2,FALSE),J9054))</f>
        <v>geothermal</v>
      </c>
      <c r="J9054" t="str">
        <f>VLOOKUP(E9054,'Cross-Page Data'!$D$4:$F$48,3,FALSE)</f>
        <v>geothermal</v>
      </c>
      <c r="K9054" t="b">
        <f t="shared" si="141"/>
        <v>1</v>
      </c>
    </row>
    <row r="9055" spans="1:11">
      <c r="A9055" s="120">
        <v>57481</v>
      </c>
      <c r="B9055" s="121" t="s">
        <v>201</v>
      </c>
      <c r="C9055" s="121" t="s">
        <v>206</v>
      </c>
      <c r="D9055" s="121" t="s">
        <v>101</v>
      </c>
      <c r="E9055" s="121" t="s">
        <v>92</v>
      </c>
      <c r="F9055" s="122">
        <v>28344</v>
      </c>
      <c r="G9055" s="122">
        <v>3184</v>
      </c>
      <c r="H9055" s="120">
        <v>2019</v>
      </c>
      <c r="I9055" t="str">
        <f>IF(J9055="natural gas",VLOOKUP(D9055,'Cross-Page Data'!$I$4:$J$13,2,FALSE),IF(J9055="solar",VLOOKUP('Form 923'!D9055,'Cross-Page Data'!$I$14:$J$117,2,FALSE),J9055))</f>
        <v>solar pv</v>
      </c>
      <c r="J9055" t="str">
        <f>VLOOKUP(E9055,'Cross-Page Data'!$D$4:$F$48,3,FALSE)</f>
        <v>solar</v>
      </c>
      <c r="K9055" t="b">
        <f t="shared" si="141"/>
        <v>1</v>
      </c>
    </row>
    <row r="9056" spans="1:11">
      <c r="A9056" s="120">
        <v>57482</v>
      </c>
      <c r="B9056" s="121" t="s">
        <v>201</v>
      </c>
      <c r="C9056" s="121" t="s">
        <v>206</v>
      </c>
      <c r="D9056" s="121" t="s">
        <v>73</v>
      </c>
      <c r="E9056" s="121" t="s">
        <v>38</v>
      </c>
      <c r="F9056" s="122">
        <v>5672096</v>
      </c>
      <c r="G9056" s="122">
        <v>576703</v>
      </c>
      <c r="H9056" s="120">
        <v>2019</v>
      </c>
      <c r="I9056" t="str">
        <f>IF(J9056="natural gas",VLOOKUP(D9056,'Cross-Page Data'!$I$4:$J$13,2,FALSE),IF(J9056="solar",VLOOKUP('Form 923'!D9056,'Cross-Page Data'!$I$14:$J$117,2,FALSE),J9056))</f>
        <v>natural gas peaker</v>
      </c>
      <c r="J9056" t="str">
        <f>VLOOKUP(E9056,'Cross-Page Data'!$D$4:$F$48,3,FALSE)</f>
        <v>natural gas</v>
      </c>
      <c r="K9056" t="b">
        <f t="shared" si="141"/>
        <v>1</v>
      </c>
    </row>
    <row r="9057" spans="1:11">
      <c r="A9057" s="120">
        <v>57483</v>
      </c>
      <c r="B9057" s="121" t="s">
        <v>201</v>
      </c>
      <c r="C9057" s="121" t="s">
        <v>206</v>
      </c>
      <c r="D9057" s="121" t="s">
        <v>73</v>
      </c>
      <c r="E9057" s="121" t="s">
        <v>38</v>
      </c>
      <c r="F9057" s="122">
        <v>1001750</v>
      </c>
      <c r="G9057" s="122">
        <v>90836</v>
      </c>
      <c r="H9057" s="120">
        <v>2019</v>
      </c>
      <c r="I9057" t="str">
        <f>IF(J9057="natural gas",VLOOKUP(D9057,'Cross-Page Data'!$I$4:$J$13,2,FALSE),IF(J9057="solar",VLOOKUP('Form 923'!D9057,'Cross-Page Data'!$I$14:$J$117,2,FALSE),J9057))</f>
        <v>natural gas peaker</v>
      </c>
      <c r="J9057" t="str">
        <f>VLOOKUP(E9057,'Cross-Page Data'!$D$4:$F$48,3,FALSE)</f>
        <v>natural gas</v>
      </c>
      <c r="K9057" t="b">
        <f t="shared" si="141"/>
        <v>1</v>
      </c>
    </row>
    <row r="9058" spans="1:11">
      <c r="A9058" s="120">
        <v>57484</v>
      </c>
      <c r="B9058" s="121" t="s">
        <v>201</v>
      </c>
      <c r="C9058" s="121" t="s">
        <v>206</v>
      </c>
      <c r="D9058" s="121" t="s">
        <v>128</v>
      </c>
      <c r="E9058" s="121" t="s">
        <v>180</v>
      </c>
      <c r="F9058" s="122">
        <v>4366306</v>
      </c>
      <c r="G9058" s="122">
        <v>490486</v>
      </c>
      <c r="H9058" s="120">
        <v>2019</v>
      </c>
      <c r="I9058" t="str">
        <f>IF(J9058="natural gas",VLOOKUP(D9058,'Cross-Page Data'!$I$4:$J$13,2,FALSE),IF(J9058="solar",VLOOKUP('Form 923'!D9058,'Cross-Page Data'!$I$14:$J$117,2,FALSE),J9058))</f>
        <v>wind</v>
      </c>
      <c r="J9058" t="str">
        <f>VLOOKUP(E9058,'Cross-Page Data'!$D$4:$F$48,3,FALSE)</f>
        <v>wind</v>
      </c>
      <c r="K9058" t="b">
        <f t="shared" si="141"/>
        <v>1</v>
      </c>
    </row>
    <row r="9059" spans="1:11">
      <c r="A9059" s="120">
        <v>57485</v>
      </c>
      <c r="B9059" s="121" t="s">
        <v>201</v>
      </c>
      <c r="C9059" s="121" t="s">
        <v>206</v>
      </c>
      <c r="D9059" s="121" t="s">
        <v>101</v>
      </c>
      <c r="E9059" s="121" t="s">
        <v>92</v>
      </c>
      <c r="F9059" s="122">
        <v>109620</v>
      </c>
      <c r="G9059" s="122">
        <v>12314</v>
      </c>
      <c r="H9059" s="120">
        <v>2019</v>
      </c>
      <c r="I9059" t="str">
        <f>IF(J9059="natural gas",VLOOKUP(D9059,'Cross-Page Data'!$I$4:$J$13,2,FALSE),IF(J9059="solar",VLOOKUP('Form 923'!D9059,'Cross-Page Data'!$I$14:$J$117,2,FALSE),J9059))</f>
        <v>solar pv</v>
      </c>
      <c r="J9059" t="str">
        <f>VLOOKUP(E9059,'Cross-Page Data'!$D$4:$F$48,3,FALSE)</f>
        <v>solar</v>
      </c>
      <c r="K9059" t="b">
        <f t="shared" si="141"/>
        <v>1</v>
      </c>
    </row>
    <row r="9060" spans="1:11">
      <c r="A9060" s="120">
        <v>57486</v>
      </c>
      <c r="B9060" s="121" t="s">
        <v>201</v>
      </c>
      <c r="C9060" s="121" t="s">
        <v>206</v>
      </c>
      <c r="D9060" s="121" t="s">
        <v>101</v>
      </c>
      <c r="E9060" s="121" t="s">
        <v>92</v>
      </c>
      <c r="F9060" s="122">
        <v>39525</v>
      </c>
      <c r="G9060" s="122">
        <v>4440</v>
      </c>
      <c r="H9060" s="120">
        <v>2019</v>
      </c>
      <c r="I9060" t="str">
        <f>IF(J9060="natural gas",VLOOKUP(D9060,'Cross-Page Data'!$I$4:$J$13,2,FALSE),IF(J9060="solar",VLOOKUP('Form 923'!D9060,'Cross-Page Data'!$I$14:$J$117,2,FALSE),J9060))</f>
        <v>solar pv</v>
      </c>
      <c r="J9060" t="str">
        <f>VLOOKUP(E9060,'Cross-Page Data'!$D$4:$F$48,3,FALSE)</f>
        <v>solar</v>
      </c>
      <c r="K9060" t="b">
        <f t="shared" si="141"/>
        <v>1</v>
      </c>
    </row>
    <row r="9061" spans="1:11">
      <c r="A9061" s="120">
        <v>57487</v>
      </c>
      <c r="B9061" s="121" t="s">
        <v>201</v>
      </c>
      <c r="C9061" s="121" t="s">
        <v>206</v>
      </c>
      <c r="D9061" s="121" t="s">
        <v>101</v>
      </c>
      <c r="E9061" s="121" t="s">
        <v>92</v>
      </c>
      <c r="F9061" s="122">
        <v>38145</v>
      </c>
      <c r="G9061" s="122">
        <v>4285</v>
      </c>
      <c r="H9061" s="120">
        <v>2019</v>
      </c>
      <c r="I9061" t="str">
        <f>IF(J9061="natural gas",VLOOKUP(D9061,'Cross-Page Data'!$I$4:$J$13,2,FALSE),IF(J9061="solar",VLOOKUP('Form 923'!D9061,'Cross-Page Data'!$I$14:$J$117,2,FALSE),J9061))</f>
        <v>solar pv</v>
      </c>
      <c r="J9061" t="str">
        <f>VLOOKUP(E9061,'Cross-Page Data'!$D$4:$F$48,3,FALSE)</f>
        <v>solar</v>
      </c>
      <c r="K9061" t="b">
        <f t="shared" si="141"/>
        <v>1</v>
      </c>
    </row>
    <row r="9062" spans="1:11">
      <c r="A9062" s="120">
        <v>57488</v>
      </c>
      <c r="B9062" s="121" t="s">
        <v>201</v>
      </c>
      <c r="C9062" s="121" t="s">
        <v>206</v>
      </c>
      <c r="D9062" s="121" t="s">
        <v>101</v>
      </c>
      <c r="E9062" s="121" t="s">
        <v>92</v>
      </c>
      <c r="F9062" s="122">
        <v>24847</v>
      </c>
      <c r="G9062" s="122">
        <v>2791</v>
      </c>
      <c r="H9062" s="120">
        <v>2019</v>
      </c>
      <c r="I9062" t="str">
        <f>IF(J9062="natural gas",VLOOKUP(D9062,'Cross-Page Data'!$I$4:$J$13,2,FALSE),IF(J9062="solar",VLOOKUP('Form 923'!D9062,'Cross-Page Data'!$I$14:$J$117,2,FALSE),J9062))</f>
        <v>solar pv</v>
      </c>
      <c r="J9062" t="str">
        <f>VLOOKUP(E9062,'Cross-Page Data'!$D$4:$F$48,3,FALSE)</f>
        <v>solar</v>
      </c>
      <c r="K9062" t="b">
        <f t="shared" si="141"/>
        <v>1</v>
      </c>
    </row>
    <row r="9063" spans="1:11">
      <c r="A9063" s="120">
        <v>57489</v>
      </c>
      <c r="B9063" s="121" t="s">
        <v>201</v>
      </c>
      <c r="C9063" s="121" t="s">
        <v>206</v>
      </c>
      <c r="D9063" s="121" t="s">
        <v>79</v>
      </c>
      <c r="E9063" s="121" t="s">
        <v>90</v>
      </c>
      <c r="F9063" s="122">
        <v>163572</v>
      </c>
      <c r="G9063" s="122">
        <v>14809</v>
      </c>
      <c r="H9063" s="120">
        <v>2019</v>
      </c>
      <c r="I9063" t="str">
        <f>IF(J9063="natural gas",VLOOKUP(D9063,'Cross-Page Data'!$I$4:$J$13,2,FALSE),IF(J9063="solar",VLOOKUP('Form 923'!D9063,'Cross-Page Data'!$I$14:$J$117,2,FALSE),J9063))</f>
        <v>biomass</v>
      </c>
      <c r="J9063" t="str">
        <f>VLOOKUP(E9063,'Cross-Page Data'!$D$4:$F$48,3,FALSE)</f>
        <v>biomass</v>
      </c>
      <c r="K9063" t="b">
        <f t="shared" si="141"/>
        <v>1</v>
      </c>
    </row>
    <row r="9064" spans="1:11">
      <c r="A9064" s="120">
        <v>57490</v>
      </c>
      <c r="B9064" s="121" t="s">
        <v>201</v>
      </c>
      <c r="C9064" s="121" t="s">
        <v>206</v>
      </c>
      <c r="D9064" s="121" t="s">
        <v>101</v>
      </c>
      <c r="E9064" s="121" t="s">
        <v>92</v>
      </c>
      <c r="F9064" s="122">
        <v>2505924</v>
      </c>
      <c r="G9064" s="122">
        <v>281501</v>
      </c>
      <c r="H9064" s="120">
        <v>2019</v>
      </c>
      <c r="I9064" t="str">
        <f>IF(J9064="natural gas",VLOOKUP(D9064,'Cross-Page Data'!$I$4:$J$13,2,FALSE),IF(J9064="solar",VLOOKUP('Form 923'!D9064,'Cross-Page Data'!$I$14:$J$117,2,FALSE),J9064))</f>
        <v>solar pv</v>
      </c>
      <c r="J9064" t="str">
        <f>VLOOKUP(E9064,'Cross-Page Data'!$D$4:$F$48,3,FALSE)</f>
        <v>solar</v>
      </c>
      <c r="K9064" t="b">
        <f t="shared" si="141"/>
        <v>1</v>
      </c>
    </row>
    <row r="9065" spans="1:11">
      <c r="A9065" s="120">
        <v>57491</v>
      </c>
      <c r="B9065" s="121" t="s">
        <v>201</v>
      </c>
      <c r="C9065" s="121" t="s">
        <v>206</v>
      </c>
      <c r="D9065" s="121" t="s">
        <v>101</v>
      </c>
      <c r="E9065" s="121" t="s">
        <v>92</v>
      </c>
      <c r="F9065" s="122">
        <v>3515319</v>
      </c>
      <c r="G9065" s="122">
        <v>394891</v>
      </c>
      <c r="H9065" s="120">
        <v>2019</v>
      </c>
      <c r="I9065" t="str">
        <f>IF(J9065="natural gas",VLOOKUP(D9065,'Cross-Page Data'!$I$4:$J$13,2,FALSE),IF(J9065="solar",VLOOKUP('Form 923'!D9065,'Cross-Page Data'!$I$14:$J$117,2,FALSE),J9065))</f>
        <v>solar pv</v>
      </c>
      <c r="J9065" t="str">
        <f>VLOOKUP(E9065,'Cross-Page Data'!$D$4:$F$48,3,FALSE)</f>
        <v>solar</v>
      </c>
      <c r="K9065" t="b">
        <f t="shared" si="141"/>
        <v>1</v>
      </c>
    </row>
    <row r="9066" spans="1:11">
      <c r="A9066" s="120">
        <v>57492</v>
      </c>
      <c r="B9066" s="121" t="s">
        <v>201</v>
      </c>
      <c r="C9066" s="121" t="s">
        <v>206</v>
      </c>
      <c r="D9066" s="121" t="s">
        <v>79</v>
      </c>
      <c r="E9066" s="121" t="s">
        <v>90</v>
      </c>
      <c r="F9066" s="122">
        <v>646907</v>
      </c>
      <c r="G9066" s="122">
        <v>63326</v>
      </c>
      <c r="H9066" s="120">
        <v>2019</v>
      </c>
      <c r="I9066" t="str">
        <f>IF(J9066="natural gas",VLOOKUP(D9066,'Cross-Page Data'!$I$4:$J$13,2,FALSE),IF(J9066="solar",VLOOKUP('Form 923'!D9066,'Cross-Page Data'!$I$14:$J$117,2,FALSE),J9066))</f>
        <v>biomass</v>
      </c>
      <c r="J9066" t="str">
        <f>VLOOKUP(E9066,'Cross-Page Data'!$D$4:$F$48,3,FALSE)</f>
        <v>biomass</v>
      </c>
      <c r="K9066" t="b">
        <f t="shared" si="141"/>
        <v>1</v>
      </c>
    </row>
    <row r="9067" spans="1:11">
      <c r="A9067" s="120">
        <v>57493</v>
      </c>
      <c r="B9067" s="121" t="s">
        <v>201</v>
      </c>
      <c r="C9067" s="121" t="s">
        <v>206</v>
      </c>
      <c r="D9067" s="121" t="s">
        <v>128</v>
      </c>
      <c r="E9067" s="121" t="s">
        <v>180</v>
      </c>
      <c r="F9067" s="122">
        <v>3630342</v>
      </c>
      <c r="G9067" s="122">
        <v>407812</v>
      </c>
      <c r="H9067" s="120">
        <v>2019</v>
      </c>
      <c r="I9067" t="str">
        <f>IF(J9067="natural gas",VLOOKUP(D9067,'Cross-Page Data'!$I$4:$J$13,2,FALSE),IF(J9067="solar",VLOOKUP('Form 923'!D9067,'Cross-Page Data'!$I$14:$J$117,2,FALSE),J9067))</f>
        <v>wind</v>
      </c>
      <c r="J9067" t="str">
        <f>VLOOKUP(E9067,'Cross-Page Data'!$D$4:$F$48,3,FALSE)</f>
        <v>wind</v>
      </c>
      <c r="K9067" t="b">
        <f t="shared" si="141"/>
        <v>1</v>
      </c>
    </row>
    <row r="9068" spans="1:11">
      <c r="A9068" s="120">
        <v>57494</v>
      </c>
      <c r="B9068" s="121" t="s">
        <v>201</v>
      </c>
      <c r="C9068" s="121" t="s">
        <v>206</v>
      </c>
      <c r="D9068" s="121" t="s">
        <v>101</v>
      </c>
      <c r="E9068" s="121" t="s">
        <v>92</v>
      </c>
      <c r="F9068" s="122">
        <v>11011</v>
      </c>
      <c r="G9068" s="122">
        <v>1237</v>
      </c>
      <c r="H9068" s="120">
        <v>2019</v>
      </c>
      <c r="I9068" t="str">
        <f>IF(J9068="natural gas",VLOOKUP(D9068,'Cross-Page Data'!$I$4:$J$13,2,FALSE),IF(J9068="solar",VLOOKUP('Form 923'!D9068,'Cross-Page Data'!$I$14:$J$117,2,FALSE),J9068))</f>
        <v>solar pv</v>
      </c>
      <c r="J9068" t="str">
        <f>VLOOKUP(E9068,'Cross-Page Data'!$D$4:$F$48,3,FALSE)</f>
        <v>solar</v>
      </c>
      <c r="K9068" t="b">
        <f t="shared" si="141"/>
        <v>1</v>
      </c>
    </row>
    <row r="9069" spans="1:11">
      <c r="A9069" s="120">
        <v>57496</v>
      </c>
      <c r="B9069" s="121" t="s">
        <v>201</v>
      </c>
      <c r="C9069" s="121" t="s">
        <v>202</v>
      </c>
      <c r="D9069" s="121" t="s">
        <v>116</v>
      </c>
      <c r="E9069" s="121" t="s">
        <v>170</v>
      </c>
      <c r="F9069" s="122">
        <v>259484</v>
      </c>
      <c r="G9069" s="122">
        <v>29149</v>
      </c>
      <c r="H9069" s="120">
        <v>2019</v>
      </c>
      <c r="I9069" t="str">
        <f>IF(J9069="natural gas",VLOOKUP(D9069,'Cross-Page Data'!$I$4:$J$13,2,FALSE),IF(J9069="solar",VLOOKUP('Form 923'!D9069,'Cross-Page Data'!$I$14:$J$117,2,FALSE),J9069))</f>
        <v>hydro</v>
      </c>
      <c r="J9069" t="str">
        <f>VLOOKUP(E9069,'Cross-Page Data'!$D$4:$F$48,3,FALSE)</f>
        <v>hydro</v>
      </c>
      <c r="K9069" t="b">
        <f t="shared" si="141"/>
        <v>1</v>
      </c>
    </row>
    <row r="9070" spans="1:11">
      <c r="A9070" s="120">
        <v>57497</v>
      </c>
      <c r="B9070" s="121" t="s">
        <v>201</v>
      </c>
      <c r="C9070" s="121" t="s">
        <v>202</v>
      </c>
      <c r="D9070" s="121" t="s">
        <v>101</v>
      </c>
      <c r="E9070" s="121" t="s">
        <v>92</v>
      </c>
      <c r="F9070" s="122">
        <v>298296</v>
      </c>
      <c r="G9070" s="122">
        <v>33509</v>
      </c>
      <c r="H9070" s="120">
        <v>2019</v>
      </c>
      <c r="I9070" t="str">
        <f>IF(J9070="natural gas",VLOOKUP(D9070,'Cross-Page Data'!$I$4:$J$13,2,FALSE),IF(J9070="solar",VLOOKUP('Form 923'!D9070,'Cross-Page Data'!$I$14:$J$117,2,FALSE),J9070))</f>
        <v>solar pv</v>
      </c>
      <c r="J9070" t="str">
        <f>VLOOKUP(E9070,'Cross-Page Data'!$D$4:$F$48,3,FALSE)</f>
        <v>solar</v>
      </c>
      <c r="K9070" t="b">
        <f t="shared" si="141"/>
        <v>1</v>
      </c>
    </row>
    <row r="9071" spans="1:11">
      <c r="A9071" s="120">
        <v>57498</v>
      </c>
      <c r="B9071" s="121" t="s">
        <v>201</v>
      </c>
      <c r="C9071" s="121" t="s">
        <v>202</v>
      </c>
      <c r="D9071" s="121" t="s">
        <v>101</v>
      </c>
      <c r="E9071" s="121" t="s">
        <v>92</v>
      </c>
      <c r="F9071" s="122">
        <v>233311</v>
      </c>
      <c r="G9071" s="122">
        <v>26209</v>
      </c>
      <c r="H9071" s="120">
        <v>2019</v>
      </c>
      <c r="I9071" t="str">
        <f>IF(J9071="natural gas",VLOOKUP(D9071,'Cross-Page Data'!$I$4:$J$13,2,FALSE),IF(J9071="solar",VLOOKUP('Form 923'!D9071,'Cross-Page Data'!$I$14:$J$117,2,FALSE),J9071))</f>
        <v>solar pv</v>
      </c>
      <c r="J9071" t="str">
        <f>VLOOKUP(E9071,'Cross-Page Data'!$D$4:$F$48,3,FALSE)</f>
        <v>solar</v>
      </c>
      <c r="K9071" t="b">
        <f t="shared" si="141"/>
        <v>1</v>
      </c>
    </row>
    <row r="9072" spans="1:11">
      <c r="A9072" s="120">
        <v>57499</v>
      </c>
      <c r="B9072" s="121" t="s">
        <v>201</v>
      </c>
      <c r="C9072" s="121" t="s">
        <v>202</v>
      </c>
      <c r="D9072" s="121" t="s">
        <v>101</v>
      </c>
      <c r="E9072" s="121" t="s">
        <v>92</v>
      </c>
      <c r="F9072" s="122">
        <v>246256</v>
      </c>
      <c r="G9072" s="122">
        <v>27663</v>
      </c>
      <c r="H9072" s="120">
        <v>2019</v>
      </c>
      <c r="I9072" t="str">
        <f>IF(J9072="natural gas",VLOOKUP(D9072,'Cross-Page Data'!$I$4:$J$13,2,FALSE),IF(J9072="solar",VLOOKUP('Form 923'!D9072,'Cross-Page Data'!$I$14:$J$117,2,FALSE),J9072))</f>
        <v>solar pv</v>
      </c>
      <c r="J9072" t="str">
        <f>VLOOKUP(E9072,'Cross-Page Data'!$D$4:$F$48,3,FALSE)</f>
        <v>solar</v>
      </c>
      <c r="K9072" t="b">
        <f t="shared" si="141"/>
        <v>1</v>
      </c>
    </row>
    <row r="9073" spans="1:11">
      <c r="A9073" s="120">
        <v>57500</v>
      </c>
      <c r="B9073" s="121" t="s">
        <v>201</v>
      </c>
      <c r="C9073" s="121" t="s">
        <v>202</v>
      </c>
      <c r="D9073" s="121" t="s">
        <v>128</v>
      </c>
      <c r="E9073" s="121" t="s">
        <v>180</v>
      </c>
      <c r="F9073" s="122">
        <v>3029883</v>
      </c>
      <c r="G9073" s="122">
        <v>340360</v>
      </c>
      <c r="H9073" s="120">
        <v>2019</v>
      </c>
      <c r="I9073" t="str">
        <f>IF(J9073="natural gas",VLOOKUP(D9073,'Cross-Page Data'!$I$4:$J$13,2,FALSE),IF(J9073="solar",VLOOKUP('Form 923'!D9073,'Cross-Page Data'!$I$14:$J$117,2,FALSE),J9073))</f>
        <v>wind</v>
      </c>
      <c r="J9073" t="str">
        <f>VLOOKUP(E9073,'Cross-Page Data'!$D$4:$F$48,3,FALSE)</f>
        <v>wind</v>
      </c>
      <c r="K9073" t="b">
        <f t="shared" si="141"/>
        <v>1</v>
      </c>
    </row>
    <row r="9074" spans="1:11">
      <c r="A9074" s="120">
        <v>57501</v>
      </c>
      <c r="B9074" s="121" t="s">
        <v>201</v>
      </c>
      <c r="C9074" s="121" t="s">
        <v>202</v>
      </c>
      <c r="D9074" s="121" t="s">
        <v>128</v>
      </c>
      <c r="E9074" s="121" t="s">
        <v>180</v>
      </c>
      <c r="F9074" s="122">
        <v>10448376</v>
      </c>
      <c r="G9074" s="122">
        <v>1173711</v>
      </c>
      <c r="H9074" s="120">
        <v>2019</v>
      </c>
      <c r="I9074" t="str">
        <f>IF(J9074="natural gas",VLOOKUP(D9074,'Cross-Page Data'!$I$4:$J$13,2,FALSE),IF(J9074="solar",VLOOKUP('Form 923'!D9074,'Cross-Page Data'!$I$14:$J$117,2,FALSE),J9074))</f>
        <v>wind</v>
      </c>
      <c r="J9074" t="str">
        <f>VLOOKUP(E9074,'Cross-Page Data'!$D$4:$F$48,3,FALSE)</f>
        <v>wind</v>
      </c>
      <c r="K9074" t="b">
        <f t="shared" si="141"/>
        <v>1</v>
      </c>
    </row>
    <row r="9075" spans="1:11">
      <c r="A9075" s="120">
        <v>57502</v>
      </c>
      <c r="B9075" s="121" t="s">
        <v>201</v>
      </c>
      <c r="C9075" s="121" t="s">
        <v>202</v>
      </c>
      <c r="D9075" s="121" t="s">
        <v>79</v>
      </c>
      <c r="E9075" s="121" t="s">
        <v>90</v>
      </c>
      <c r="F9075" s="122">
        <v>258107</v>
      </c>
      <c r="G9075" s="122">
        <v>23298</v>
      </c>
      <c r="H9075" s="120">
        <v>2019</v>
      </c>
      <c r="I9075" t="str">
        <f>IF(J9075="natural gas",VLOOKUP(D9075,'Cross-Page Data'!$I$4:$J$13,2,FALSE),IF(J9075="solar",VLOOKUP('Form 923'!D9075,'Cross-Page Data'!$I$14:$J$117,2,FALSE),J9075))</f>
        <v>biomass</v>
      </c>
      <c r="J9075" t="str">
        <f>VLOOKUP(E9075,'Cross-Page Data'!$D$4:$F$48,3,FALSE)</f>
        <v>biomass</v>
      </c>
      <c r="K9075" t="b">
        <f t="shared" si="141"/>
        <v>1</v>
      </c>
    </row>
    <row r="9076" spans="1:11">
      <c r="A9076" s="120">
        <v>57505</v>
      </c>
      <c r="B9076" s="121" t="s">
        <v>201</v>
      </c>
      <c r="C9076" s="121" t="s">
        <v>202</v>
      </c>
      <c r="D9076" s="121" t="s">
        <v>73</v>
      </c>
      <c r="E9076" s="121" t="s">
        <v>70</v>
      </c>
      <c r="F9076" s="122">
        <v>1880</v>
      </c>
      <c r="G9076" s="122">
        <v>109.853</v>
      </c>
      <c r="H9076" s="120">
        <v>2019</v>
      </c>
      <c r="I9076" t="str">
        <f>IF(J9076="natural gas",VLOOKUP(D9076,'Cross-Page Data'!$I$4:$J$13,2,FALSE),IF(J9076="solar",VLOOKUP('Form 923'!D9076,'Cross-Page Data'!$I$14:$J$117,2,FALSE),J9076))</f>
        <v>heavy or residual fuel oil</v>
      </c>
      <c r="J9076" t="str">
        <f>VLOOKUP(E9076,'Cross-Page Data'!$D$4:$F$48,3,FALSE)</f>
        <v>heavy or residual fuel oil</v>
      </c>
      <c r="K9076" t="b">
        <f t="shared" si="141"/>
        <v>1</v>
      </c>
    </row>
    <row r="9077" spans="1:11">
      <c r="A9077" s="120">
        <v>57505</v>
      </c>
      <c r="B9077" s="121" t="s">
        <v>201</v>
      </c>
      <c r="C9077" s="121" t="s">
        <v>202</v>
      </c>
      <c r="D9077" s="121" t="s">
        <v>73</v>
      </c>
      <c r="E9077" s="121" t="s">
        <v>38</v>
      </c>
      <c r="F9077" s="122">
        <v>19052</v>
      </c>
      <c r="G9077" s="122">
        <v>1114.147</v>
      </c>
      <c r="H9077" s="120">
        <v>2019</v>
      </c>
      <c r="I9077" t="str">
        <f>IF(J9077="natural gas",VLOOKUP(D9077,'Cross-Page Data'!$I$4:$J$13,2,FALSE),IF(J9077="solar",VLOOKUP('Form 923'!D9077,'Cross-Page Data'!$I$14:$J$117,2,FALSE),J9077))</f>
        <v>natural gas peaker</v>
      </c>
      <c r="J9077" t="str">
        <f>VLOOKUP(E9077,'Cross-Page Data'!$D$4:$F$48,3,FALSE)</f>
        <v>natural gas</v>
      </c>
      <c r="K9077" t="b">
        <f t="shared" si="141"/>
        <v>1</v>
      </c>
    </row>
    <row r="9078" spans="1:11">
      <c r="A9078" s="120">
        <v>57506</v>
      </c>
      <c r="B9078" s="121" t="s">
        <v>201</v>
      </c>
      <c r="C9078" s="121" t="s">
        <v>206</v>
      </c>
      <c r="D9078" s="121" t="s">
        <v>101</v>
      </c>
      <c r="E9078" s="121" t="s">
        <v>92</v>
      </c>
      <c r="F9078" s="122">
        <v>27445</v>
      </c>
      <c r="G9078" s="122">
        <v>3083</v>
      </c>
      <c r="H9078" s="120">
        <v>2019</v>
      </c>
      <c r="I9078" t="str">
        <f>IF(J9078="natural gas",VLOOKUP(D9078,'Cross-Page Data'!$I$4:$J$13,2,FALSE),IF(J9078="solar",VLOOKUP('Form 923'!D9078,'Cross-Page Data'!$I$14:$J$117,2,FALSE),J9078))</f>
        <v>solar pv</v>
      </c>
      <c r="J9078" t="str">
        <f>VLOOKUP(E9078,'Cross-Page Data'!$D$4:$F$48,3,FALSE)</f>
        <v>solar</v>
      </c>
      <c r="K9078" t="b">
        <f t="shared" si="141"/>
        <v>1</v>
      </c>
    </row>
    <row r="9079" ht="25.5" spans="1:11">
      <c r="A9079" s="120">
        <v>57507</v>
      </c>
      <c r="B9079" s="121" t="s">
        <v>201</v>
      </c>
      <c r="C9079" s="121" t="s">
        <v>207</v>
      </c>
      <c r="D9079" s="121" t="s">
        <v>101</v>
      </c>
      <c r="E9079" s="121" t="s">
        <v>92</v>
      </c>
      <c r="F9079" s="122">
        <v>40763</v>
      </c>
      <c r="G9079" s="122">
        <v>4579</v>
      </c>
      <c r="H9079" s="120">
        <v>2019</v>
      </c>
      <c r="I9079" t="str">
        <f>IF(J9079="natural gas",VLOOKUP(D9079,'Cross-Page Data'!$I$4:$J$13,2,FALSE),IF(J9079="solar",VLOOKUP('Form 923'!D9079,'Cross-Page Data'!$I$14:$J$117,2,FALSE),J9079))</f>
        <v>solar pv</v>
      </c>
      <c r="J9079" t="str">
        <f>VLOOKUP(E9079,'Cross-Page Data'!$D$4:$F$48,3,FALSE)</f>
        <v>solar</v>
      </c>
      <c r="K9079" t="b">
        <f t="shared" si="141"/>
        <v>0</v>
      </c>
    </row>
    <row r="9080" spans="1:11">
      <c r="A9080" s="120">
        <v>57509</v>
      </c>
      <c r="B9080" s="121" t="s">
        <v>201</v>
      </c>
      <c r="C9080" s="121" t="s">
        <v>206</v>
      </c>
      <c r="D9080" s="121" t="s">
        <v>101</v>
      </c>
      <c r="E9080" s="121" t="s">
        <v>92</v>
      </c>
      <c r="F9080" s="122">
        <v>0</v>
      </c>
      <c r="G9080" s="122">
        <v>0</v>
      </c>
      <c r="H9080" s="120">
        <v>2019</v>
      </c>
      <c r="I9080" t="str">
        <f>IF(J9080="natural gas",VLOOKUP(D9080,'Cross-Page Data'!$I$4:$J$13,2,FALSE),IF(J9080="solar",VLOOKUP('Form 923'!D9080,'Cross-Page Data'!$I$14:$J$117,2,FALSE),J9080))</f>
        <v>solar pv</v>
      </c>
      <c r="J9080" t="str">
        <f>VLOOKUP(E9080,'Cross-Page Data'!$D$4:$F$48,3,FALSE)</f>
        <v>solar</v>
      </c>
      <c r="K9080" t="b">
        <f t="shared" si="141"/>
        <v>1</v>
      </c>
    </row>
    <row r="9081" spans="1:11">
      <c r="A9081" s="120">
        <v>57514</v>
      </c>
      <c r="B9081" s="121" t="s">
        <v>201</v>
      </c>
      <c r="C9081" s="121" t="s">
        <v>206</v>
      </c>
      <c r="D9081" s="121" t="s">
        <v>128</v>
      </c>
      <c r="E9081" s="121" t="s">
        <v>180</v>
      </c>
      <c r="F9081" s="122">
        <v>5280203</v>
      </c>
      <c r="G9081" s="122">
        <v>593148</v>
      </c>
      <c r="H9081" s="120">
        <v>2019</v>
      </c>
      <c r="I9081" t="str">
        <f>IF(J9081="natural gas",VLOOKUP(D9081,'Cross-Page Data'!$I$4:$J$13,2,FALSE),IF(J9081="solar",VLOOKUP('Form 923'!D9081,'Cross-Page Data'!$I$14:$J$117,2,FALSE),J9081))</f>
        <v>wind</v>
      </c>
      <c r="J9081" t="str">
        <f>VLOOKUP(E9081,'Cross-Page Data'!$D$4:$F$48,3,FALSE)</f>
        <v>wind</v>
      </c>
      <c r="K9081" t="b">
        <f t="shared" si="141"/>
        <v>1</v>
      </c>
    </row>
    <row r="9082" spans="1:11">
      <c r="A9082" s="120">
        <v>57515</v>
      </c>
      <c r="B9082" s="121" t="s">
        <v>201</v>
      </c>
      <c r="C9082" s="121" t="s">
        <v>206</v>
      </c>
      <c r="D9082" s="121" t="s">
        <v>73</v>
      </c>
      <c r="E9082" s="121" t="s">
        <v>38</v>
      </c>
      <c r="F9082" s="122">
        <v>4471405</v>
      </c>
      <c r="G9082" s="122">
        <v>456237</v>
      </c>
      <c r="H9082" s="120">
        <v>2019</v>
      </c>
      <c r="I9082" t="str">
        <f>IF(J9082="natural gas",VLOOKUP(D9082,'Cross-Page Data'!$I$4:$J$13,2,FALSE),IF(J9082="solar",VLOOKUP('Form 923'!D9082,'Cross-Page Data'!$I$14:$J$117,2,FALSE),J9082))</f>
        <v>natural gas peaker</v>
      </c>
      <c r="J9082" t="str">
        <f>VLOOKUP(E9082,'Cross-Page Data'!$D$4:$F$48,3,FALSE)</f>
        <v>natural gas</v>
      </c>
      <c r="K9082" t="b">
        <f t="shared" si="141"/>
        <v>1</v>
      </c>
    </row>
    <row r="9083" spans="1:11">
      <c r="A9083" s="120">
        <v>57516</v>
      </c>
      <c r="B9083" s="121" t="s">
        <v>201</v>
      </c>
      <c r="C9083" s="121" t="s">
        <v>206</v>
      </c>
      <c r="D9083" s="121" t="s">
        <v>128</v>
      </c>
      <c r="E9083" s="121" t="s">
        <v>180</v>
      </c>
      <c r="F9083" s="122">
        <v>406796</v>
      </c>
      <c r="G9083" s="122">
        <v>45697</v>
      </c>
      <c r="H9083" s="120">
        <v>2019</v>
      </c>
      <c r="I9083" t="str">
        <f>IF(J9083="natural gas",VLOOKUP(D9083,'Cross-Page Data'!$I$4:$J$13,2,FALSE),IF(J9083="solar",VLOOKUP('Form 923'!D9083,'Cross-Page Data'!$I$14:$J$117,2,FALSE),J9083))</f>
        <v>wind</v>
      </c>
      <c r="J9083" t="str">
        <f>VLOOKUP(E9083,'Cross-Page Data'!$D$4:$F$48,3,FALSE)</f>
        <v>wind</v>
      </c>
      <c r="K9083" t="b">
        <f t="shared" si="141"/>
        <v>1</v>
      </c>
    </row>
    <row r="9084" spans="1:11">
      <c r="A9084" s="120">
        <v>57517</v>
      </c>
      <c r="B9084" s="121" t="s">
        <v>201</v>
      </c>
      <c r="C9084" s="121" t="s">
        <v>206</v>
      </c>
      <c r="D9084" s="121" t="s">
        <v>128</v>
      </c>
      <c r="E9084" s="121" t="s">
        <v>180</v>
      </c>
      <c r="F9084" s="122">
        <v>0</v>
      </c>
      <c r="G9084" s="122">
        <v>0</v>
      </c>
      <c r="H9084" s="120">
        <v>2019</v>
      </c>
      <c r="I9084" t="str">
        <f>IF(J9084="natural gas",VLOOKUP(D9084,'Cross-Page Data'!$I$4:$J$13,2,FALSE),IF(J9084="solar",VLOOKUP('Form 923'!D9084,'Cross-Page Data'!$I$14:$J$117,2,FALSE),J9084))</f>
        <v>wind</v>
      </c>
      <c r="J9084" t="str">
        <f>VLOOKUP(E9084,'Cross-Page Data'!$D$4:$F$48,3,FALSE)</f>
        <v>wind</v>
      </c>
      <c r="K9084" t="b">
        <f t="shared" si="141"/>
        <v>1</v>
      </c>
    </row>
    <row r="9085" ht="25.5" spans="1:11">
      <c r="A9085" s="120">
        <v>57519</v>
      </c>
      <c r="B9085" s="121" t="s">
        <v>201</v>
      </c>
      <c r="C9085" s="121" t="s">
        <v>211</v>
      </c>
      <c r="D9085" s="121" t="s">
        <v>101</v>
      </c>
      <c r="E9085" s="121" t="s">
        <v>92</v>
      </c>
      <c r="F9085" s="122">
        <v>19612</v>
      </c>
      <c r="G9085" s="122">
        <v>2203</v>
      </c>
      <c r="H9085" s="120">
        <v>2019</v>
      </c>
      <c r="I9085" t="str">
        <f>IF(J9085="natural gas",VLOOKUP(D9085,'Cross-Page Data'!$I$4:$J$13,2,FALSE),IF(J9085="solar",VLOOKUP('Form 923'!D9085,'Cross-Page Data'!$I$14:$J$117,2,FALSE),J9085))</f>
        <v>solar pv</v>
      </c>
      <c r="J9085" t="str">
        <f>VLOOKUP(E9085,'Cross-Page Data'!$D$4:$F$48,3,FALSE)</f>
        <v>solar</v>
      </c>
      <c r="K9085" t="b">
        <f t="shared" si="141"/>
        <v>0</v>
      </c>
    </row>
    <row r="9086" spans="1:11">
      <c r="A9086" s="120">
        <v>57520</v>
      </c>
      <c r="B9086" s="121" t="s">
        <v>201</v>
      </c>
      <c r="C9086" s="121" t="s">
        <v>206</v>
      </c>
      <c r="D9086" s="121" t="s">
        <v>128</v>
      </c>
      <c r="E9086" s="121" t="s">
        <v>180</v>
      </c>
      <c r="F9086" s="122">
        <v>2194653</v>
      </c>
      <c r="G9086" s="122">
        <v>246535</v>
      </c>
      <c r="H9086" s="120">
        <v>2019</v>
      </c>
      <c r="I9086" t="str">
        <f>IF(J9086="natural gas",VLOOKUP(D9086,'Cross-Page Data'!$I$4:$J$13,2,FALSE),IF(J9086="solar",VLOOKUP('Form 923'!D9086,'Cross-Page Data'!$I$14:$J$117,2,FALSE),J9086))</f>
        <v>wind</v>
      </c>
      <c r="J9086" t="str">
        <f>VLOOKUP(E9086,'Cross-Page Data'!$D$4:$F$48,3,FALSE)</f>
        <v>wind</v>
      </c>
      <c r="K9086" t="b">
        <f t="shared" si="141"/>
        <v>1</v>
      </c>
    </row>
    <row r="9087" spans="1:11">
      <c r="A9087" s="120">
        <v>57521</v>
      </c>
      <c r="B9087" s="121" t="s">
        <v>201</v>
      </c>
      <c r="C9087" s="121" t="s">
        <v>202</v>
      </c>
      <c r="D9087" s="121" t="s">
        <v>101</v>
      </c>
      <c r="E9087" s="121" t="s">
        <v>92</v>
      </c>
      <c r="F9087" s="122">
        <v>155465</v>
      </c>
      <c r="G9087" s="122">
        <v>17464</v>
      </c>
      <c r="H9087" s="120">
        <v>2019</v>
      </c>
      <c r="I9087" t="str">
        <f>IF(J9087="natural gas",VLOOKUP(D9087,'Cross-Page Data'!$I$4:$J$13,2,FALSE),IF(J9087="solar",VLOOKUP('Form 923'!D9087,'Cross-Page Data'!$I$14:$J$117,2,FALSE),J9087))</f>
        <v>solar pv</v>
      </c>
      <c r="J9087" t="str">
        <f>VLOOKUP(E9087,'Cross-Page Data'!$D$4:$F$48,3,FALSE)</f>
        <v>solar</v>
      </c>
      <c r="K9087" t="b">
        <f t="shared" si="141"/>
        <v>1</v>
      </c>
    </row>
    <row r="9088" spans="1:11">
      <c r="A9088" s="120">
        <v>57522</v>
      </c>
      <c r="B9088" s="121" t="s">
        <v>201</v>
      </c>
      <c r="C9088" s="121" t="s">
        <v>202</v>
      </c>
      <c r="D9088" s="121" t="s">
        <v>101</v>
      </c>
      <c r="E9088" s="121" t="s">
        <v>92</v>
      </c>
      <c r="F9088" s="122">
        <v>359329</v>
      </c>
      <c r="G9088" s="122">
        <v>40365</v>
      </c>
      <c r="H9088" s="120">
        <v>2019</v>
      </c>
      <c r="I9088" t="str">
        <f>IF(J9088="natural gas",VLOOKUP(D9088,'Cross-Page Data'!$I$4:$J$13,2,FALSE),IF(J9088="solar",VLOOKUP('Form 923'!D9088,'Cross-Page Data'!$I$14:$J$117,2,FALSE),J9088))</f>
        <v>solar pv</v>
      </c>
      <c r="J9088" t="str">
        <f>VLOOKUP(E9088,'Cross-Page Data'!$D$4:$F$48,3,FALSE)</f>
        <v>solar</v>
      </c>
      <c r="K9088" t="b">
        <f t="shared" si="141"/>
        <v>1</v>
      </c>
    </row>
    <row r="9089" spans="1:11">
      <c r="A9089" s="120">
        <v>57523</v>
      </c>
      <c r="B9089" s="121" t="s">
        <v>201</v>
      </c>
      <c r="C9089" s="121" t="s">
        <v>202</v>
      </c>
      <c r="D9089" s="121" t="s">
        <v>101</v>
      </c>
      <c r="E9089" s="121" t="s">
        <v>92</v>
      </c>
      <c r="F9089" s="122">
        <v>355555</v>
      </c>
      <c r="G9089" s="122">
        <v>39941</v>
      </c>
      <c r="H9089" s="120">
        <v>2019</v>
      </c>
      <c r="I9089" t="str">
        <f>IF(J9089="natural gas",VLOOKUP(D9089,'Cross-Page Data'!$I$4:$J$13,2,FALSE),IF(J9089="solar",VLOOKUP('Form 923'!D9089,'Cross-Page Data'!$I$14:$J$117,2,FALSE),J9089))</f>
        <v>solar pv</v>
      </c>
      <c r="J9089" t="str">
        <f>VLOOKUP(E9089,'Cross-Page Data'!$D$4:$F$48,3,FALSE)</f>
        <v>solar</v>
      </c>
      <c r="K9089" t="b">
        <f t="shared" si="141"/>
        <v>1</v>
      </c>
    </row>
    <row r="9090" spans="1:11">
      <c r="A9090" s="120">
        <v>57524</v>
      </c>
      <c r="B9090" s="121" t="s">
        <v>201</v>
      </c>
      <c r="C9090" s="121" t="s">
        <v>206</v>
      </c>
      <c r="D9090" s="121" t="s">
        <v>101</v>
      </c>
      <c r="E9090" s="121" t="s">
        <v>92</v>
      </c>
      <c r="F9090" s="122">
        <v>9124</v>
      </c>
      <c r="G9090" s="122">
        <v>1025</v>
      </c>
      <c r="H9090" s="120">
        <v>2019</v>
      </c>
      <c r="I9090" t="str">
        <f>IF(J9090="natural gas",VLOOKUP(D9090,'Cross-Page Data'!$I$4:$J$13,2,FALSE),IF(J9090="solar",VLOOKUP('Form 923'!D9090,'Cross-Page Data'!$I$14:$J$117,2,FALSE),J9090))</f>
        <v>solar pv</v>
      </c>
      <c r="J9090" t="str">
        <f>VLOOKUP(E9090,'Cross-Page Data'!$D$4:$F$48,3,FALSE)</f>
        <v>solar</v>
      </c>
      <c r="K9090" t="b">
        <f t="shared" si="141"/>
        <v>1</v>
      </c>
    </row>
    <row r="9091" spans="1:11">
      <c r="A9091" s="120">
        <v>57525</v>
      </c>
      <c r="B9091" s="121" t="s">
        <v>201</v>
      </c>
      <c r="C9091" s="121" t="s">
        <v>206</v>
      </c>
      <c r="D9091" s="121" t="s">
        <v>101</v>
      </c>
      <c r="E9091" s="121" t="s">
        <v>92</v>
      </c>
      <c r="F9091" s="122">
        <v>16015</v>
      </c>
      <c r="G9091" s="122">
        <v>1799</v>
      </c>
      <c r="H9091" s="120">
        <v>2019</v>
      </c>
      <c r="I9091" t="str">
        <f>IF(J9091="natural gas",VLOOKUP(D9091,'Cross-Page Data'!$I$4:$J$13,2,FALSE),IF(J9091="solar",VLOOKUP('Form 923'!D9091,'Cross-Page Data'!$I$14:$J$117,2,FALSE),J9091))</f>
        <v>solar pv</v>
      </c>
      <c r="J9091" t="str">
        <f>VLOOKUP(E9091,'Cross-Page Data'!$D$4:$F$48,3,FALSE)</f>
        <v>solar</v>
      </c>
      <c r="K9091" t="b">
        <f t="shared" si="141"/>
        <v>1</v>
      </c>
    </row>
    <row r="9092" spans="1:11">
      <c r="A9092" s="120">
        <v>57526</v>
      </c>
      <c r="B9092" s="121" t="s">
        <v>201</v>
      </c>
      <c r="C9092" s="121" t="s">
        <v>206</v>
      </c>
      <c r="D9092" s="121" t="s">
        <v>128</v>
      </c>
      <c r="E9092" s="121" t="s">
        <v>180</v>
      </c>
      <c r="F9092" s="122">
        <v>4220802</v>
      </c>
      <c r="G9092" s="122">
        <v>474141</v>
      </c>
      <c r="H9092" s="120">
        <v>2019</v>
      </c>
      <c r="I9092" t="str">
        <f>IF(J9092="natural gas",VLOOKUP(D9092,'Cross-Page Data'!$I$4:$J$13,2,FALSE),IF(J9092="solar",VLOOKUP('Form 923'!D9092,'Cross-Page Data'!$I$14:$J$117,2,FALSE),J9092))</f>
        <v>wind</v>
      </c>
      <c r="J9092" t="str">
        <f>VLOOKUP(E9092,'Cross-Page Data'!$D$4:$F$48,3,FALSE)</f>
        <v>wind</v>
      </c>
      <c r="K9092" t="b">
        <f t="shared" si="141"/>
        <v>1</v>
      </c>
    </row>
    <row r="9093" spans="1:11">
      <c r="A9093" s="120">
        <v>57529</v>
      </c>
      <c r="B9093" s="121" t="s">
        <v>201</v>
      </c>
      <c r="C9093" s="121" t="s">
        <v>206</v>
      </c>
      <c r="D9093" s="121" t="s">
        <v>128</v>
      </c>
      <c r="E9093" s="121" t="s">
        <v>180</v>
      </c>
      <c r="F9093" s="122">
        <v>829541</v>
      </c>
      <c r="G9093" s="122">
        <v>93186</v>
      </c>
      <c r="H9093" s="120">
        <v>2019</v>
      </c>
      <c r="I9093" t="str">
        <f>IF(J9093="natural gas",VLOOKUP(D9093,'Cross-Page Data'!$I$4:$J$13,2,FALSE),IF(J9093="solar",VLOOKUP('Form 923'!D9093,'Cross-Page Data'!$I$14:$J$117,2,FALSE),J9093))</f>
        <v>wind</v>
      </c>
      <c r="J9093" t="str">
        <f>VLOOKUP(E9093,'Cross-Page Data'!$D$4:$F$48,3,FALSE)</f>
        <v>wind</v>
      </c>
      <c r="K9093" t="b">
        <f t="shared" si="141"/>
        <v>1</v>
      </c>
    </row>
    <row r="9094" spans="1:11">
      <c r="A9094" s="120">
        <v>57531</v>
      </c>
      <c r="B9094" s="121" t="s">
        <v>201</v>
      </c>
      <c r="C9094" s="121" t="s">
        <v>206</v>
      </c>
      <c r="D9094" s="121" t="s">
        <v>128</v>
      </c>
      <c r="E9094" s="121" t="s">
        <v>180</v>
      </c>
      <c r="F9094" s="122">
        <v>4749387</v>
      </c>
      <c r="G9094" s="122">
        <v>533519</v>
      </c>
      <c r="H9094" s="120">
        <v>2019</v>
      </c>
      <c r="I9094" t="str">
        <f>IF(J9094="natural gas",VLOOKUP(D9094,'Cross-Page Data'!$I$4:$J$13,2,FALSE),IF(J9094="solar",VLOOKUP('Form 923'!D9094,'Cross-Page Data'!$I$14:$J$117,2,FALSE),J9094))</f>
        <v>wind</v>
      </c>
      <c r="J9094" t="str">
        <f>VLOOKUP(E9094,'Cross-Page Data'!$D$4:$F$48,3,FALSE)</f>
        <v>wind</v>
      </c>
      <c r="K9094" t="b">
        <f t="shared" si="141"/>
        <v>1</v>
      </c>
    </row>
    <row r="9095" spans="1:11">
      <c r="A9095" s="120">
        <v>57534</v>
      </c>
      <c r="B9095" s="121" t="s">
        <v>201</v>
      </c>
      <c r="C9095" s="121" t="s">
        <v>202</v>
      </c>
      <c r="D9095" s="121" t="s">
        <v>101</v>
      </c>
      <c r="E9095" s="121" t="s">
        <v>92</v>
      </c>
      <c r="F9095" s="122">
        <v>12161</v>
      </c>
      <c r="G9095" s="122">
        <v>1366</v>
      </c>
      <c r="H9095" s="120">
        <v>2019</v>
      </c>
      <c r="I9095" t="str">
        <f>IF(J9095="natural gas",VLOOKUP(D9095,'Cross-Page Data'!$I$4:$J$13,2,FALSE),IF(J9095="solar",VLOOKUP('Form 923'!D9095,'Cross-Page Data'!$I$14:$J$117,2,FALSE),J9095))</f>
        <v>solar pv</v>
      </c>
      <c r="J9095" t="str">
        <f>VLOOKUP(E9095,'Cross-Page Data'!$D$4:$F$48,3,FALSE)</f>
        <v>solar</v>
      </c>
      <c r="K9095" t="b">
        <f t="shared" ref="K9095:K9158" si="142">IF(AND($N$6=FALSE,OR(C9095="Commercial NAICS Cogen",C9095="Industrial NAICS Cogen",C9095="NAICS-22 Cogen")),FALSE,IF(AND($N$7=FALSE,OR(C9095="Commercial NAICS Cogen",C9095="Commercial NAICS Non-Cogen",C9095="industrial NAICS Cogen",C9095="industrial NAICS non-cogen")),FALSE,TRUE))</f>
        <v>1</v>
      </c>
    </row>
    <row r="9096" spans="1:11">
      <c r="A9096" s="120">
        <v>57535</v>
      </c>
      <c r="B9096" s="121" t="s">
        <v>201</v>
      </c>
      <c r="C9096" s="121" t="s">
        <v>202</v>
      </c>
      <c r="D9096" s="121" t="s">
        <v>101</v>
      </c>
      <c r="E9096" s="121" t="s">
        <v>92</v>
      </c>
      <c r="F9096" s="122">
        <v>12346</v>
      </c>
      <c r="G9096" s="122">
        <v>1387</v>
      </c>
      <c r="H9096" s="120">
        <v>2019</v>
      </c>
      <c r="I9096" t="str">
        <f>IF(J9096="natural gas",VLOOKUP(D9096,'Cross-Page Data'!$I$4:$J$13,2,FALSE),IF(J9096="solar",VLOOKUP('Form 923'!D9096,'Cross-Page Data'!$I$14:$J$117,2,FALSE),J9096))</f>
        <v>solar pv</v>
      </c>
      <c r="J9096" t="str">
        <f>VLOOKUP(E9096,'Cross-Page Data'!$D$4:$F$48,3,FALSE)</f>
        <v>solar</v>
      </c>
      <c r="K9096" t="b">
        <f t="shared" si="142"/>
        <v>1</v>
      </c>
    </row>
    <row r="9097" spans="1:11">
      <c r="A9097" s="120">
        <v>57540</v>
      </c>
      <c r="B9097" s="121" t="s">
        <v>201</v>
      </c>
      <c r="C9097" s="121" t="s">
        <v>202</v>
      </c>
      <c r="D9097" s="121" t="s">
        <v>101</v>
      </c>
      <c r="E9097" s="121" t="s">
        <v>92</v>
      </c>
      <c r="F9097" s="122">
        <v>39739</v>
      </c>
      <c r="G9097" s="122">
        <v>4464</v>
      </c>
      <c r="H9097" s="120">
        <v>2019</v>
      </c>
      <c r="I9097" t="str">
        <f>IF(J9097="natural gas",VLOOKUP(D9097,'Cross-Page Data'!$I$4:$J$13,2,FALSE),IF(J9097="solar",VLOOKUP('Form 923'!D9097,'Cross-Page Data'!$I$14:$J$117,2,FALSE),J9097))</f>
        <v>solar pv</v>
      </c>
      <c r="J9097" t="str">
        <f>VLOOKUP(E9097,'Cross-Page Data'!$D$4:$F$48,3,FALSE)</f>
        <v>solar</v>
      </c>
      <c r="K9097" t="b">
        <f t="shared" si="142"/>
        <v>1</v>
      </c>
    </row>
    <row r="9098" spans="1:11">
      <c r="A9098" s="120">
        <v>57544</v>
      </c>
      <c r="B9098" s="121" t="s">
        <v>205</v>
      </c>
      <c r="C9098" s="121" t="s">
        <v>202</v>
      </c>
      <c r="D9098" s="121" t="s">
        <v>67</v>
      </c>
      <c r="E9098" s="121" t="s">
        <v>38</v>
      </c>
      <c r="F9098" s="122">
        <v>50015</v>
      </c>
      <c r="G9098" s="122">
        <v>9071</v>
      </c>
      <c r="H9098" s="120">
        <v>2019</v>
      </c>
      <c r="I9098" t="str">
        <f>IF(J9098="natural gas",VLOOKUP(D9098,'Cross-Page Data'!$I$4:$J$13,2,FALSE),IF(J9098="solar",VLOOKUP('Form 923'!D9098,'Cross-Page Data'!$I$14:$J$117,2,FALSE),J9098))</f>
        <v>other</v>
      </c>
      <c r="J9098" t="str">
        <f>VLOOKUP(E9098,'Cross-Page Data'!$D$4:$F$48,3,FALSE)</f>
        <v>natural gas</v>
      </c>
      <c r="K9098" t="b">
        <f t="shared" si="142"/>
        <v>1</v>
      </c>
    </row>
    <row r="9099" spans="1:11">
      <c r="A9099" s="120">
        <v>57547</v>
      </c>
      <c r="B9099" s="121" t="s">
        <v>201</v>
      </c>
      <c r="C9099" s="121" t="s">
        <v>206</v>
      </c>
      <c r="D9099" s="121" t="s">
        <v>128</v>
      </c>
      <c r="E9099" s="121" t="s">
        <v>180</v>
      </c>
      <c r="F9099" s="122">
        <v>0</v>
      </c>
      <c r="G9099" s="122">
        <v>0</v>
      </c>
      <c r="H9099" s="120">
        <v>2019</v>
      </c>
      <c r="I9099" t="str">
        <f>IF(J9099="natural gas",VLOOKUP(D9099,'Cross-Page Data'!$I$4:$J$13,2,FALSE),IF(J9099="solar",VLOOKUP('Form 923'!D9099,'Cross-Page Data'!$I$14:$J$117,2,FALSE),J9099))</f>
        <v>wind</v>
      </c>
      <c r="J9099" t="str">
        <f>VLOOKUP(E9099,'Cross-Page Data'!$D$4:$F$48,3,FALSE)</f>
        <v>wind</v>
      </c>
      <c r="K9099" t="b">
        <f t="shared" si="142"/>
        <v>1</v>
      </c>
    </row>
    <row r="9100" spans="1:11">
      <c r="A9100" s="120">
        <v>57549</v>
      </c>
      <c r="B9100" s="121" t="s">
        <v>201</v>
      </c>
      <c r="C9100" s="121" t="s">
        <v>206</v>
      </c>
      <c r="D9100" s="121" t="s">
        <v>128</v>
      </c>
      <c r="E9100" s="121" t="s">
        <v>180</v>
      </c>
      <c r="F9100" s="122">
        <v>4370865</v>
      </c>
      <c r="G9100" s="122">
        <v>490998</v>
      </c>
      <c r="H9100" s="120">
        <v>2019</v>
      </c>
      <c r="I9100" t="str">
        <f>IF(J9100="natural gas",VLOOKUP(D9100,'Cross-Page Data'!$I$4:$J$13,2,FALSE),IF(J9100="solar",VLOOKUP('Form 923'!D9100,'Cross-Page Data'!$I$14:$J$117,2,FALSE),J9100))</f>
        <v>wind</v>
      </c>
      <c r="J9100" t="str">
        <f>VLOOKUP(E9100,'Cross-Page Data'!$D$4:$F$48,3,FALSE)</f>
        <v>wind</v>
      </c>
      <c r="K9100" t="b">
        <f t="shared" si="142"/>
        <v>1</v>
      </c>
    </row>
    <row r="9101" spans="1:11">
      <c r="A9101" s="120">
        <v>57550</v>
      </c>
      <c r="B9101" s="121" t="s">
        <v>201</v>
      </c>
      <c r="C9101" s="121" t="s">
        <v>206</v>
      </c>
      <c r="D9101" s="121" t="s">
        <v>128</v>
      </c>
      <c r="E9101" s="121" t="s">
        <v>180</v>
      </c>
      <c r="F9101" s="122">
        <v>4611931</v>
      </c>
      <c r="G9101" s="122">
        <v>518078</v>
      </c>
      <c r="H9101" s="120">
        <v>2019</v>
      </c>
      <c r="I9101" t="str">
        <f>IF(J9101="natural gas",VLOOKUP(D9101,'Cross-Page Data'!$I$4:$J$13,2,FALSE),IF(J9101="solar",VLOOKUP('Form 923'!D9101,'Cross-Page Data'!$I$14:$J$117,2,FALSE),J9101))</f>
        <v>wind</v>
      </c>
      <c r="J9101" t="str">
        <f>VLOOKUP(E9101,'Cross-Page Data'!$D$4:$F$48,3,FALSE)</f>
        <v>wind</v>
      </c>
      <c r="K9101" t="b">
        <f t="shared" si="142"/>
        <v>1</v>
      </c>
    </row>
    <row r="9102" spans="1:11">
      <c r="A9102" s="120">
        <v>57551</v>
      </c>
      <c r="B9102" s="121" t="s">
        <v>201</v>
      </c>
      <c r="C9102" s="121" t="s">
        <v>206</v>
      </c>
      <c r="D9102" s="121" t="s">
        <v>116</v>
      </c>
      <c r="E9102" s="121" t="s">
        <v>170</v>
      </c>
      <c r="F9102" s="122">
        <v>70378</v>
      </c>
      <c r="G9102" s="122">
        <v>7906</v>
      </c>
      <c r="H9102" s="120">
        <v>2019</v>
      </c>
      <c r="I9102" t="str">
        <f>IF(J9102="natural gas",VLOOKUP(D9102,'Cross-Page Data'!$I$4:$J$13,2,FALSE),IF(J9102="solar",VLOOKUP('Form 923'!D9102,'Cross-Page Data'!$I$14:$J$117,2,FALSE),J9102))</f>
        <v>hydro</v>
      </c>
      <c r="J9102" t="str">
        <f>VLOOKUP(E9102,'Cross-Page Data'!$D$4:$F$48,3,FALSE)</f>
        <v>hydro</v>
      </c>
      <c r="K9102" t="b">
        <f t="shared" si="142"/>
        <v>1</v>
      </c>
    </row>
    <row r="9103" spans="1:11">
      <c r="A9103" s="120">
        <v>57553</v>
      </c>
      <c r="B9103" s="121" t="s">
        <v>201</v>
      </c>
      <c r="C9103" s="121" t="s">
        <v>206</v>
      </c>
      <c r="D9103" s="121" t="s">
        <v>128</v>
      </c>
      <c r="E9103" s="121" t="s">
        <v>180</v>
      </c>
      <c r="F9103" s="122">
        <v>479648</v>
      </c>
      <c r="G9103" s="122">
        <v>53881</v>
      </c>
      <c r="H9103" s="120">
        <v>2019</v>
      </c>
      <c r="I9103" t="str">
        <f>IF(J9103="natural gas",VLOOKUP(D9103,'Cross-Page Data'!$I$4:$J$13,2,FALSE),IF(J9103="solar",VLOOKUP('Form 923'!D9103,'Cross-Page Data'!$I$14:$J$117,2,FALSE),J9103))</f>
        <v>wind</v>
      </c>
      <c r="J9103" t="str">
        <f>VLOOKUP(E9103,'Cross-Page Data'!$D$4:$F$48,3,FALSE)</f>
        <v>wind</v>
      </c>
      <c r="K9103" t="b">
        <f t="shared" si="142"/>
        <v>1</v>
      </c>
    </row>
    <row r="9104" spans="1:11">
      <c r="A9104" s="120">
        <v>57554</v>
      </c>
      <c r="B9104" s="121" t="s">
        <v>201</v>
      </c>
      <c r="C9104" s="121" t="s">
        <v>206</v>
      </c>
      <c r="D9104" s="121" t="s">
        <v>101</v>
      </c>
      <c r="E9104" s="121" t="s">
        <v>92</v>
      </c>
      <c r="F9104" s="122">
        <v>98750</v>
      </c>
      <c r="G9104" s="122">
        <v>11093</v>
      </c>
      <c r="H9104" s="120">
        <v>2019</v>
      </c>
      <c r="I9104" t="str">
        <f>IF(J9104="natural gas",VLOOKUP(D9104,'Cross-Page Data'!$I$4:$J$13,2,FALSE),IF(J9104="solar",VLOOKUP('Form 923'!D9104,'Cross-Page Data'!$I$14:$J$117,2,FALSE),J9104))</f>
        <v>solar pv</v>
      </c>
      <c r="J9104" t="str">
        <f>VLOOKUP(E9104,'Cross-Page Data'!$D$4:$F$48,3,FALSE)</f>
        <v>solar</v>
      </c>
      <c r="K9104" t="b">
        <f t="shared" si="142"/>
        <v>1</v>
      </c>
    </row>
    <row r="9105" spans="1:11">
      <c r="A9105" s="120">
        <v>57555</v>
      </c>
      <c r="B9105" s="121" t="s">
        <v>201</v>
      </c>
      <c r="C9105" s="121" t="s">
        <v>206</v>
      </c>
      <c r="D9105" s="121" t="s">
        <v>73</v>
      </c>
      <c r="E9105" s="121" t="s">
        <v>38</v>
      </c>
      <c r="F9105" s="122">
        <v>1064275</v>
      </c>
      <c r="G9105" s="122">
        <v>107423</v>
      </c>
      <c r="H9105" s="120">
        <v>2019</v>
      </c>
      <c r="I9105" t="str">
        <f>IF(J9105="natural gas",VLOOKUP(D9105,'Cross-Page Data'!$I$4:$J$13,2,FALSE),IF(J9105="solar",VLOOKUP('Form 923'!D9105,'Cross-Page Data'!$I$14:$J$117,2,FALSE),J9105))</f>
        <v>natural gas peaker</v>
      </c>
      <c r="J9105" t="str">
        <f>VLOOKUP(E9105,'Cross-Page Data'!$D$4:$F$48,3,FALSE)</f>
        <v>natural gas</v>
      </c>
      <c r="K9105" t="b">
        <f t="shared" si="142"/>
        <v>1</v>
      </c>
    </row>
    <row r="9106" spans="1:11">
      <c r="A9106" s="120">
        <v>57556</v>
      </c>
      <c r="B9106" s="121" t="s">
        <v>201</v>
      </c>
      <c r="C9106" s="121" t="s">
        <v>202</v>
      </c>
      <c r="D9106" s="121" t="s">
        <v>101</v>
      </c>
      <c r="E9106" s="121" t="s">
        <v>92</v>
      </c>
      <c r="F9106" s="122">
        <v>17635</v>
      </c>
      <c r="G9106" s="122">
        <v>1981</v>
      </c>
      <c r="H9106" s="120">
        <v>2019</v>
      </c>
      <c r="I9106" t="str">
        <f>IF(J9106="natural gas",VLOOKUP(D9106,'Cross-Page Data'!$I$4:$J$13,2,FALSE),IF(J9106="solar",VLOOKUP('Form 923'!D9106,'Cross-Page Data'!$I$14:$J$117,2,FALSE),J9106))</f>
        <v>solar pv</v>
      </c>
      <c r="J9106" t="str">
        <f>VLOOKUP(E9106,'Cross-Page Data'!$D$4:$F$48,3,FALSE)</f>
        <v>solar</v>
      </c>
      <c r="K9106" t="b">
        <f t="shared" si="142"/>
        <v>1</v>
      </c>
    </row>
    <row r="9107" spans="1:11">
      <c r="A9107" s="120">
        <v>57557</v>
      </c>
      <c r="B9107" s="121" t="s">
        <v>205</v>
      </c>
      <c r="C9107" s="121" t="s">
        <v>202</v>
      </c>
      <c r="D9107" s="121" t="s">
        <v>79</v>
      </c>
      <c r="E9107" s="121" t="s">
        <v>90</v>
      </c>
      <c r="F9107" s="122">
        <v>38459</v>
      </c>
      <c r="G9107" s="122">
        <v>3268.79</v>
      </c>
      <c r="H9107" s="120">
        <v>2019</v>
      </c>
      <c r="I9107" t="str">
        <f>IF(J9107="natural gas",VLOOKUP(D9107,'Cross-Page Data'!$I$4:$J$13,2,FALSE),IF(J9107="solar",VLOOKUP('Form 923'!D9107,'Cross-Page Data'!$I$14:$J$117,2,FALSE),J9107))</f>
        <v>biomass</v>
      </c>
      <c r="J9107" t="str">
        <f>VLOOKUP(E9107,'Cross-Page Data'!$D$4:$F$48,3,FALSE)</f>
        <v>biomass</v>
      </c>
      <c r="K9107" t="b">
        <f t="shared" si="142"/>
        <v>1</v>
      </c>
    </row>
    <row r="9108" spans="1:11">
      <c r="A9108" s="120">
        <v>57557</v>
      </c>
      <c r="B9108" s="121" t="s">
        <v>205</v>
      </c>
      <c r="C9108" s="121" t="s">
        <v>202</v>
      </c>
      <c r="D9108" s="121" t="s">
        <v>79</v>
      </c>
      <c r="E9108" s="121" t="s">
        <v>38</v>
      </c>
      <c r="F9108" s="122">
        <v>46474</v>
      </c>
      <c r="G9108" s="122">
        <v>3950.069</v>
      </c>
      <c r="H9108" s="120">
        <v>2019</v>
      </c>
      <c r="I9108" t="str">
        <f>IF(J9108="natural gas",VLOOKUP(D9108,'Cross-Page Data'!$I$4:$J$13,2,FALSE),IF(J9108="solar",VLOOKUP('Form 923'!D9108,'Cross-Page Data'!$I$14:$J$117,2,FALSE),J9108))</f>
        <v>natural gas peaker</v>
      </c>
      <c r="J9108" t="str">
        <f>VLOOKUP(E9108,'Cross-Page Data'!$D$4:$F$48,3,FALSE)</f>
        <v>natural gas</v>
      </c>
      <c r="K9108" t="b">
        <f t="shared" si="142"/>
        <v>1</v>
      </c>
    </row>
    <row r="9109" spans="1:11">
      <c r="A9109" s="120">
        <v>57557</v>
      </c>
      <c r="B9109" s="121" t="s">
        <v>205</v>
      </c>
      <c r="C9109" s="121" t="s">
        <v>202</v>
      </c>
      <c r="D9109" s="121" t="s">
        <v>79</v>
      </c>
      <c r="E9109" s="121" t="s">
        <v>130</v>
      </c>
      <c r="F9109" s="122">
        <v>36475</v>
      </c>
      <c r="G9109" s="122">
        <v>3100.141</v>
      </c>
      <c r="H9109" s="120">
        <v>2019</v>
      </c>
      <c r="I9109" t="str">
        <f>IF(J9109="natural gas",VLOOKUP(D9109,'Cross-Page Data'!$I$4:$J$13,2,FALSE),IF(J9109="solar",VLOOKUP('Form 923'!D9109,'Cross-Page Data'!$I$14:$J$117,2,FALSE),J9109))</f>
        <v>biomass</v>
      </c>
      <c r="J9109" t="str">
        <f>VLOOKUP(E9109,'Cross-Page Data'!$D$4:$F$48,3,FALSE)</f>
        <v>biomass</v>
      </c>
      <c r="K9109" t="b">
        <f t="shared" si="142"/>
        <v>1</v>
      </c>
    </row>
    <row r="9110" spans="1:11">
      <c r="A9110" s="120">
        <v>57559</v>
      </c>
      <c r="B9110" s="121" t="s">
        <v>201</v>
      </c>
      <c r="C9110" s="121" t="s">
        <v>206</v>
      </c>
      <c r="D9110" s="121" t="s">
        <v>101</v>
      </c>
      <c r="E9110" s="121" t="s">
        <v>92</v>
      </c>
      <c r="F9110" s="122">
        <v>58505</v>
      </c>
      <c r="G9110" s="122">
        <v>6572</v>
      </c>
      <c r="H9110" s="120">
        <v>2019</v>
      </c>
      <c r="I9110" t="str">
        <f>IF(J9110="natural gas",VLOOKUP(D9110,'Cross-Page Data'!$I$4:$J$13,2,FALSE),IF(J9110="solar",VLOOKUP('Form 923'!D9110,'Cross-Page Data'!$I$14:$J$117,2,FALSE),J9110))</f>
        <v>solar pv</v>
      </c>
      <c r="J9110" t="str">
        <f>VLOOKUP(E9110,'Cross-Page Data'!$D$4:$F$48,3,FALSE)</f>
        <v>solar</v>
      </c>
      <c r="K9110" t="b">
        <f t="shared" si="142"/>
        <v>1</v>
      </c>
    </row>
    <row r="9111" spans="1:11">
      <c r="A9111" s="120">
        <v>57560</v>
      </c>
      <c r="B9111" s="121" t="s">
        <v>201</v>
      </c>
      <c r="C9111" s="121" t="s">
        <v>202</v>
      </c>
      <c r="D9111" s="121" t="s">
        <v>101</v>
      </c>
      <c r="E9111" s="121" t="s">
        <v>92</v>
      </c>
      <c r="F9111" s="122">
        <v>399042</v>
      </c>
      <c r="G9111" s="122">
        <v>44826</v>
      </c>
      <c r="H9111" s="120">
        <v>2019</v>
      </c>
      <c r="I9111" t="str">
        <f>IF(J9111="natural gas",VLOOKUP(D9111,'Cross-Page Data'!$I$4:$J$13,2,FALSE),IF(J9111="solar",VLOOKUP('Form 923'!D9111,'Cross-Page Data'!$I$14:$J$117,2,FALSE),J9111))</f>
        <v>solar pv</v>
      </c>
      <c r="J9111" t="str">
        <f>VLOOKUP(E9111,'Cross-Page Data'!$D$4:$F$48,3,FALSE)</f>
        <v>solar</v>
      </c>
      <c r="K9111" t="b">
        <f t="shared" si="142"/>
        <v>1</v>
      </c>
    </row>
    <row r="9112" spans="1:11">
      <c r="A9112" s="120">
        <v>57561</v>
      </c>
      <c r="B9112" s="121" t="s">
        <v>201</v>
      </c>
      <c r="C9112" s="121" t="s">
        <v>202</v>
      </c>
      <c r="D9112" s="121" t="s">
        <v>101</v>
      </c>
      <c r="E9112" s="121" t="s">
        <v>92</v>
      </c>
      <c r="F9112" s="122">
        <v>347847</v>
      </c>
      <c r="G9112" s="122">
        <v>39075</v>
      </c>
      <c r="H9112" s="120">
        <v>2019</v>
      </c>
      <c r="I9112" t="str">
        <f>IF(J9112="natural gas",VLOOKUP(D9112,'Cross-Page Data'!$I$4:$J$13,2,FALSE),IF(J9112="solar",VLOOKUP('Form 923'!D9112,'Cross-Page Data'!$I$14:$J$117,2,FALSE),J9112))</f>
        <v>solar pv</v>
      </c>
      <c r="J9112" t="str">
        <f>VLOOKUP(E9112,'Cross-Page Data'!$D$4:$F$48,3,FALSE)</f>
        <v>solar</v>
      </c>
      <c r="K9112" t="b">
        <f t="shared" si="142"/>
        <v>1</v>
      </c>
    </row>
    <row r="9113" spans="1:11">
      <c r="A9113" s="120">
        <v>57562</v>
      </c>
      <c r="B9113" s="121" t="s">
        <v>201</v>
      </c>
      <c r="C9113" s="121" t="s">
        <v>202</v>
      </c>
      <c r="D9113" s="121" t="s">
        <v>101</v>
      </c>
      <c r="E9113" s="121" t="s">
        <v>92</v>
      </c>
      <c r="F9113" s="122">
        <v>342512</v>
      </c>
      <c r="G9113" s="122">
        <v>38476</v>
      </c>
      <c r="H9113" s="120">
        <v>2019</v>
      </c>
      <c r="I9113" t="str">
        <f>IF(J9113="natural gas",VLOOKUP(D9113,'Cross-Page Data'!$I$4:$J$13,2,FALSE),IF(J9113="solar",VLOOKUP('Form 923'!D9113,'Cross-Page Data'!$I$14:$J$117,2,FALSE),J9113))</f>
        <v>solar pv</v>
      </c>
      <c r="J9113" t="str">
        <f>VLOOKUP(E9113,'Cross-Page Data'!$D$4:$F$48,3,FALSE)</f>
        <v>solar</v>
      </c>
      <c r="K9113" t="b">
        <f t="shared" si="142"/>
        <v>1</v>
      </c>
    </row>
    <row r="9114" spans="1:11">
      <c r="A9114" s="120">
        <v>57563</v>
      </c>
      <c r="B9114" s="121" t="s">
        <v>201</v>
      </c>
      <c r="C9114" s="121" t="s">
        <v>202</v>
      </c>
      <c r="D9114" s="121" t="s">
        <v>101</v>
      </c>
      <c r="E9114" s="121" t="s">
        <v>92</v>
      </c>
      <c r="F9114" s="122">
        <v>330915</v>
      </c>
      <c r="G9114" s="122">
        <v>37173</v>
      </c>
      <c r="H9114" s="120">
        <v>2019</v>
      </c>
      <c r="I9114" t="str">
        <f>IF(J9114="natural gas",VLOOKUP(D9114,'Cross-Page Data'!$I$4:$J$13,2,FALSE),IF(J9114="solar",VLOOKUP('Form 923'!D9114,'Cross-Page Data'!$I$14:$J$117,2,FALSE),J9114))</f>
        <v>solar pv</v>
      </c>
      <c r="J9114" t="str">
        <f>VLOOKUP(E9114,'Cross-Page Data'!$D$4:$F$48,3,FALSE)</f>
        <v>solar</v>
      </c>
      <c r="K9114" t="b">
        <f t="shared" si="142"/>
        <v>1</v>
      </c>
    </row>
    <row r="9115" spans="1:11">
      <c r="A9115" s="120">
        <v>57564</v>
      </c>
      <c r="B9115" s="121" t="s">
        <v>201</v>
      </c>
      <c r="C9115" s="121" t="s">
        <v>206</v>
      </c>
      <c r="D9115" s="121" t="s">
        <v>39</v>
      </c>
      <c r="E9115" s="121" t="s">
        <v>38</v>
      </c>
      <c r="F9115" s="122">
        <v>0</v>
      </c>
      <c r="G9115" s="122">
        <v>11187</v>
      </c>
      <c r="H9115" s="120">
        <v>2019</v>
      </c>
      <c r="I9115" t="str">
        <f>IF(J9115="natural gas",VLOOKUP(D9115,'Cross-Page Data'!$I$4:$J$13,2,FALSE),IF(J9115="solar",VLOOKUP('Form 923'!D9115,'Cross-Page Data'!$I$14:$J$117,2,FALSE),J9115))</f>
        <v>natural gas nonpeaker - preexisting nonretiring</v>
      </c>
      <c r="J9115" t="str">
        <f>VLOOKUP(E9115,'Cross-Page Data'!$D$4:$F$48,3,FALSE)</f>
        <v>natural gas</v>
      </c>
      <c r="K9115" t="b">
        <f t="shared" si="142"/>
        <v>1</v>
      </c>
    </row>
    <row r="9116" spans="1:11">
      <c r="A9116" s="120">
        <v>57564</v>
      </c>
      <c r="B9116" s="121" t="s">
        <v>201</v>
      </c>
      <c r="C9116" s="121" t="s">
        <v>206</v>
      </c>
      <c r="D9116" s="121" t="s">
        <v>61</v>
      </c>
      <c r="E9116" s="121" t="s">
        <v>38</v>
      </c>
      <c r="F9116" s="122">
        <v>554771</v>
      </c>
      <c r="G9116" s="122">
        <v>63476</v>
      </c>
      <c r="H9116" s="120">
        <v>2019</v>
      </c>
      <c r="I9116" t="str">
        <f>IF(J9116="natural gas",VLOOKUP(D9116,'Cross-Page Data'!$I$4:$J$13,2,FALSE),IF(J9116="solar",VLOOKUP('Form 923'!D9116,'Cross-Page Data'!$I$14:$J$117,2,FALSE),J9116))</f>
        <v>natural gas nonpeaker - preexisting nonretiring</v>
      </c>
      <c r="J9116" t="str">
        <f>VLOOKUP(E9116,'Cross-Page Data'!$D$4:$F$48,3,FALSE)</f>
        <v>natural gas</v>
      </c>
      <c r="K9116" t="b">
        <f t="shared" si="142"/>
        <v>1</v>
      </c>
    </row>
    <row r="9117" spans="1:11">
      <c r="A9117" s="120">
        <v>57565</v>
      </c>
      <c r="B9117" s="121" t="s">
        <v>201</v>
      </c>
      <c r="C9117" s="121" t="s">
        <v>206</v>
      </c>
      <c r="D9117" s="121" t="s">
        <v>101</v>
      </c>
      <c r="E9117" s="121" t="s">
        <v>92</v>
      </c>
      <c r="F9117" s="122">
        <v>77039</v>
      </c>
      <c r="G9117" s="122">
        <v>8654</v>
      </c>
      <c r="H9117" s="120">
        <v>2019</v>
      </c>
      <c r="I9117" t="str">
        <f>IF(J9117="natural gas",VLOOKUP(D9117,'Cross-Page Data'!$I$4:$J$13,2,FALSE),IF(J9117="solar",VLOOKUP('Form 923'!D9117,'Cross-Page Data'!$I$14:$J$117,2,FALSE),J9117))</f>
        <v>solar pv</v>
      </c>
      <c r="J9117" t="str">
        <f>VLOOKUP(E9117,'Cross-Page Data'!$D$4:$F$48,3,FALSE)</f>
        <v>solar</v>
      </c>
      <c r="K9117" t="b">
        <f t="shared" si="142"/>
        <v>1</v>
      </c>
    </row>
    <row r="9118" spans="1:11">
      <c r="A9118" s="120">
        <v>57567</v>
      </c>
      <c r="B9118" s="121" t="s">
        <v>201</v>
      </c>
      <c r="C9118" s="121" t="s">
        <v>202</v>
      </c>
      <c r="D9118" s="121" t="s">
        <v>101</v>
      </c>
      <c r="E9118" s="121" t="s">
        <v>92</v>
      </c>
      <c r="F9118" s="122">
        <v>37149</v>
      </c>
      <c r="G9118" s="122">
        <v>4173</v>
      </c>
      <c r="H9118" s="120">
        <v>2019</v>
      </c>
      <c r="I9118" t="str">
        <f>IF(J9118="natural gas",VLOOKUP(D9118,'Cross-Page Data'!$I$4:$J$13,2,FALSE),IF(J9118="solar",VLOOKUP('Form 923'!D9118,'Cross-Page Data'!$I$14:$J$117,2,FALSE),J9118))</f>
        <v>solar pv</v>
      </c>
      <c r="J9118" t="str">
        <f>VLOOKUP(E9118,'Cross-Page Data'!$D$4:$F$48,3,FALSE)</f>
        <v>solar</v>
      </c>
      <c r="K9118" t="b">
        <f t="shared" si="142"/>
        <v>1</v>
      </c>
    </row>
    <row r="9119" spans="1:11">
      <c r="A9119" s="120">
        <v>57568</v>
      </c>
      <c r="B9119" s="121" t="s">
        <v>201</v>
      </c>
      <c r="C9119" s="121" t="s">
        <v>206</v>
      </c>
      <c r="D9119" s="121" t="s">
        <v>128</v>
      </c>
      <c r="E9119" s="121" t="s">
        <v>180</v>
      </c>
      <c r="F9119" s="122">
        <v>1158221</v>
      </c>
      <c r="G9119" s="122">
        <v>130108</v>
      </c>
      <c r="H9119" s="120">
        <v>2019</v>
      </c>
      <c r="I9119" t="str">
        <f>IF(J9119="natural gas",VLOOKUP(D9119,'Cross-Page Data'!$I$4:$J$13,2,FALSE),IF(J9119="solar",VLOOKUP('Form 923'!D9119,'Cross-Page Data'!$I$14:$J$117,2,FALSE),J9119))</f>
        <v>wind</v>
      </c>
      <c r="J9119" t="str">
        <f>VLOOKUP(E9119,'Cross-Page Data'!$D$4:$F$48,3,FALSE)</f>
        <v>wind</v>
      </c>
      <c r="K9119" t="b">
        <f t="shared" si="142"/>
        <v>1</v>
      </c>
    </row>
    <row r="9120" ht="25.5" spans="1:11">
      <c r="A9120" s="120">
        <v>57570</v>
      </c>
      <c r="B9120" s="121" t="s">
        <v>201</v>
      </c>
      <c r="C9120" s="121" t="s">
        <v>211</v>
      </c>
      <c r="D9120" s="121" t="s">
        <v>128</v>
      </c>
      <c r="E9120" s="121" t="s">
        <v>180</v>
      </c>
      <c r="F9120" s="122">
        <v>114801</v>
      </c>
      <c r="G9120" s="122">
        <v>12896</v>
      </c>
      <c r="H9120" s="120">
        <v>2019</v>
      </c>
      <c r="I9120" t="str">
        <f>IF(J9120="natural gas",VLOOKUP(D9120,'Cross-Page Data'!$I$4:$J$13,2,FALSE),IF(J9120="solar",VLOOKUP('Form 923'!D9120,'Cross-Page Data'!$I$14:$J$117,2,FALSE),J9120))</f>
        <v>wind</v>
      </c>
      <c r="J9120" t="str">
        <f>VLOOKUP(E9120,'Cross-Page Data'!$D$4:$F$48,3,FALSE)</f>
        <v>wind</v>
      </c>
      <c r="K9120" t="b">
        <f t="shared" si="142"/>
        <v>0</v>
      </c>
    </row>
    <row r="9121" spans="1:11">
      <c r="A9121" s="120">
        <v>57571</v>
      </c>
      <c r="B9121" s="121" t="s">
        <v>201</v>
      </c>
      <c r="C9121" s="121" t="s">
        <v>202</v>
      </c>
      <c r="D9121" s="121" t="s">
        <v>101</v>
      </c>
      <c r="E9121" s="121" t="s">
        <v>92</v>
      </c>
      <c r="F9121" s="122">
        <v>134198</v>
      </c>
      <c r="G9121" s="122">
        <v>15075</v>
      </c>
      <c r="H9121" s="120">
        <v>2019</v>
      </c>
      <c r="I9121" t="str">
        <f>IF(J9121="natural gas",VLOOKUP(D9121,'Cross-Page Data'!$I$4:$J$13,2,FALSE),IF(J9121="solar",VLOOKUP('Form 923'!D9121,'Cross-Page Data'!$I$14:$J$117,2,FALSE),J9121))</f>
        <v>solar pv</v>
      </c>
      <c r="J9121" t="str">
        <f>VLOOKUP(E9121,'Cross-Page Data'!$D$4:$F$48,3,FALSE)</f>
        <v>solar</v>
      </c>
      <c r="K9121" t="b">
        <f t="shared" si="142"/>
        <v>1</v>
      </c>
    </row>
    <row r="9122" ht="25.5" spans="1:11">
      <c r="A9122" s="120">
        <v>57573</v>
      </c>
      <c r="B9122" s="121" t="s">
        <v>205</v>
      </c>
      <c r="C9122" s="121" t="s">
        <v>210</v>
      </c>
      <c r="D9122" s="121" t="s">
        <v>73</v>
      </c>
      <c r="E9122" s="121" t="s">
        <v>38</v>
      </c>
      <c r="F9122" s="122">
        <v>136381</v>
      </c>
      <c r="G9122" s="122">
        <v>21544.32</v>
      </c>
      <c r="H9122" s="120">
        <v>2019</v>
      </c>
      <c r="I9122" t="str">
        <f>IF(J9122="natural gas",VLOOKUP(D9122,'Cross-Page Data'!$I$4:$J$13,2,FALSE),IF(J9122="solar",VLOOKUP('Form 923'!D9122,'Cross-Page Data'!$I$14:$J$117,2,FALSE),J9122))</f>
        <v>natural gas peaker</v>
      </c>
      <c r="J9122" t="str">
        <f>VLOOKUP(E9122,'Cross-Page Data'!$D$4:$F$48,3,FALSE)</f>
        <v>natural gas</v>
      </c>
      <c r="K9122" t="b">
        <f t="shared" si="142"/>
        <v>0</v>
      </c>
    </row>
    <row r="9123" spans="1:11">
      <c r="A9123" s="120">
        <v>57575</v>
      </c>
      <c r="B9123" s="121" t="s">
        <v>201</v>
      </c>
      <c r="C9123" s="121" t="s">
        <v>202</v>
      </c>
      <c r="D9123" s="121" t="s">
        <v>101</v>
      </c>
      <c r="E9123" s="121" t="s">
        <v>92</v>
      </c>
      <c r="F9123" s="122">
        <v>167189</v>
      </c>
      <c r="G9123" s="122">
        <v>18781</v>
      </c>
      <c r="H9123" s="120">
        <v>2019</v>
      </c>
      <c r="I9123" t="str">
        <f>IF(J9123="natural gas",VLOOKUP(D9123,'Cross-Page Data'!$I$4:$J$13,2,FALSE),IF(J9123="solar",VLOOKUP('Form 923'!D9123,'Cross-Page Data'!$I$14:$J$117,2,FALSE),J9123))</f>
        <v>solar pv</v>
      </c>
      <c r="J9123" t="str">
        <f>VLOOKUP(E9123,'Cross-Page Data'!$D$4:$F$48,3,FALSE)</f>
        <v>solar</v>
      </c>
      <c r="K9123" t="b">
        <f t="shared" si="142"/>
        <v>1</v>
      </c>
    </row>
    <row r="9124" spans="1:11">
      <c r="A9124" s="120">
        <v>57576</v>
      </c>
      <c r="B9124" s="121" t="s">
        <v>201</v>
      </c>
      <c r="C9124" s="121" t="s">
        <v>202</v>
      </c>
      <c r="D9124" s="121" t="s">
        <v>101</v>
      </c>
      <c r="E9124" s="121" t="s">
        <v>92</v>
      </c>
      <c r="F9124" s="122">
        <v>87810</v>
      </c>
      <c r="G9124" s="122">
        <v>9864</v>
      </c>
      <c r="H9124" s="120">
        <v>2019</v>
      </c>
      <c r="I9124" t="str">
        <f>IF(J9124="natural gas",VLOOKUP(D9124,'Cross-Page Data'!$I$4:$J$13,2,FALSE),IF(J9124="solar",VLOOKUP('Form 923'!D9124,'Cross-Page Data'!$I$14:$J$117,2,FALSE),J9124))</f>
        <v>solar pv</v>
      </c>
      <c r="J9124" t="str">
        <f>VLOOKUP(E9124,'Cross-Page Data'!$D$4:$F$48,3,FALSE)</f>
        <v>solar</v>
      </c>
      <c r="K9124" t="b">
        <f t="shared" si="142"/>
        <v>1</v>
      </c>
    </row>
    <row r="9125" spans="1:11">
      <c r="A9125" s="120">
        <v>57577</v>
      </c>
      <c r="B9125" s="121" t="s">
        <v>201</v>
      </c>
      <c r="C9125" s="121" t="s">
        <v>202</v>
      </c>
      <c r="D9125" s="121" t="s">
        <v>101</v>
      </c>
      <c r="E9125" s="121" t="s">
        <v>92</v>
      </c>
      <c r="F9125" s="122">
        <v>98198</v>
      </c>
      <c r="G9125" s="122">
        <v>11031</v>
      </c>
      <c r="H9125" s="120">
        <v>2019</v>
      </c>
      <c r="I9125" t="str">
        <f>IF(J9125="natural gas",VLOOKUP(D9125,'Cross-Page Data'!$I$4:$J$13,2,FALSE),IF(J9125="solar",VLOOKUP('Form 923'!D9125,'Cross-Page Data'!$I$14:$J$117,2,FALSE),J9125))</f>
        <v>solar pv</v>
      </c>
      <c r="J9125" t="str">
        <f>VLOOKUP(E9125,'Cross-Page Data'!$D$4:$F$48,3,FALSE)</f>
        <v>solar</v>
      </c>
      <c r="K9125" t="b">
        <f t="shared" si="142"/>
        <v>1</v>
      </c>
    </row>
    <row r="9126" spans="1:11">
      <c r="A9126" s="120">
        <v>57578</v>
      </c>
      <c r="B9126" s="121" t="s">
        <v>201</v>
      </c>
      <c r="C9126" s="121" t="s">
        <v>206</v>
      </c>
      <c r="D9126" s="121" t="s">
        <v>128</v>
      </c>
      <c r="E9126" s="121" t="s">
        <v>180</v>
      </c>
      <c r="F9126" s="122">
        <v>234336</v>
      </c>
      <c r="G9126" s="122">
        <v>26324</v>
      </c>
      <c r="H9126" s="120">
        <v>2019</v>
      </c>
      <c r="I9126" t="str">
        <f>IF(J9126="natural gas",VLOOKUP(D9126,'Cross-Page Data'!$I$4:$J$13,2,FALSE),IF(J9126="solar",VLOOKUP('Form 923'!D9126,'Cross-Page Data'!$I$14:$J$117,2,FALSE),J9126))</f>
        <v>wind</v>
      </c>
      <c r="J9126" t="str">
        <f>VLOOKUP(E9126,'Cross-Page Data'!$D$4:$F$48,3,FALSE)</f>
        <v>wind</v>
      </c>
      <c r="K9126" t="b">
        <f t="shared" si="142"/>
        <v>1</v>
      </c>
    </row>
    <row r="9127" spans="1:11">
      <c r="A9127" s="120">
        <v>57579</v>
      </c>
      <c r="B9127" s="121" t="s">
        <v>201</v>
      </c>
      <c r="C9127" s="121" t="s">
        <v>202</v>
      </c>
      <c r="D9127" s="121" t="s">
        <v>101</v>
      </c>
      <c r="E9127" s="121" t="s">
        <v>92</v>
      </c>
      <c r="F9127" s="122">
        <v>24124</v>
      </c>
      <c r="G9127" s="122">
        <v>2710</v>
      </c>
      <c r="H9127" s="120">
        <v>2019</v>
      </c>
      <c r="I9127" t="str">
        <f>IF(J9127="natural gas",VLOOKUP(D9127,'Cross-Page Data'!$I$4:$J$13,2,FALSE),IF(J9127="solar",VLOOKUP('Form 923'!D9127,'Cross-Page Data'!$I$14:$J$117,2,FALSE),J9127))</f>
        <v>solar pv</v>
      </c>
      <c r="J9127" t="str">
        <f>VLOOKUP(E9127,'Cross-Page Data'!$D$4:$F$48,3,FALSE)</f>
        <v>solar</v>
      </c>
      <c r="K9127" t="b">
        <f t="shared" si="142"/>
        <v>1</v>
      </c>
    </row>
    <row r="9128" spans="1:11">
      <c r="A9128" s="120">
        <v>57580</v>
      </c>
      <c r="B9128" s="121" t="s">
        <v>205</v>
      </c>
      <c r="C9128" s="121" t="s">
        <v>208</v>
      </c>
      <c r="D9128" s="121" t="s">
        <v>79</v>
      </c>
      <c r="E9128" s="121" t="s">
        <v>38</v>
      </c>
      <c r="F9128" s="122">
        <v>159936</v>
      </c>
      <c r="G9128" s="122">
        <v>14415</v>
      </c>
      <c r="H9128" s="120">
        <v>2019</v>
      </c>
      <c r="I9128" t="str">
        <f>IF(J9128="natural gas",VLOOKUP(D9128,'Cross-Page Data'!$I$4:$J$13,2,FALSE),IF(J9128="solar",VLOOKUP('Form 923'!D9128,'Cross-Page Data'!$I$14:$J$117,2,FALSE),J9128))</f>
        <v>natural gas peaker</v>
      </c>
      <c r="J9128" t="str">
        <f>VLOOKUP(E9128,'Cross-Page Data'!$D$4:$F$48,3,FALSE)</f>
        <v>natural gas</v>
      </c>
      <c r="K9128" t="b">
        <f t="shared" si="142"/>
        <v>0</v>
      </c>
    </row>
    <row r="9129" spans="1:11">
      <c r="A9129" s="120">
        <v>57580</v>
      </c>
      <c r="B9129" s="121" t="s">
        <v>205</v>
      </c>
      <c r="C9129" s="121" t="s">
        <v>208</v>
      </c>
      <c r="D9129" s="121" t="s">
        <v>101</v>
      </c>
      <c r="E9129" s="121" t="s">
        <v>92</v>
      </c>
      <c r="F9129" s="122">
        <v>12650</v>
      </c>
      <c r="G9129" s="122">
        <v>1421</v>
      </c>
      <c r="H9129" s="120">
        <v>2019</v>
      </c>
      <c r="I9129" t="str">
        <f>IF(J9129="natural gas",VLOOKUP(D9129,'Cross-Page Data'!$I$4:$J$13,2,FALSE),IF(J9129="solar",VLOOKUP('Form 923'!D9129,'Cross-Page Data'!$I$14:$J$117,2,FALSE),J9129))</f>
        <v>solar pv</v>
      </c>
      <c r="J9129" t="str">
        <f>VLOOKUP(E9129,'Cross-Page Data'!$D$4:$F$48,3,FALSE)</f>
        <v>solar</v>
      </c>
      <c r="K9129" t="b">
        <f t="shared" si="142"/>
        <v>0</v>
      </c>
    </row>
    <row r="9130" spans="1:11">
      <c r="A9130" s="120">
        <v>57581</v>
      </c>
      <c r="B9130" s="121" t="s">
        <v>201</v>
      </c>
      <c r="C9130" s="121" t="s">
        <v>206</v>
      </c>
      <c r="D9130" s="121" t="s">
        <v>79</v>
      </c>
      <c r="E9130" s="121" t="s">
        <v>90</v>
      </c>
      <c r="F9130" s="122">
        <v>259683</v>
      </c>
      <c r="G9130" s="122">
        <v>24199</v>
      </c>
      <c r="H9130" s="120">
        <v>2019</v>
      </c>
      <c r="I9130" t="str">
        <f>IF(J9130="natural gas",VLOOKUP(D9130,'Cross-Page Data'!$I$4:$J$13,2,FALSE),IF(J9130="solar",VLOOKUP('Form 923'!D9130,'Cross-Page Data'!$I$14:$J$117,2,FALSE),J9130))</f>
        <v>biomass</v>
      </c>
      <c r="J9130" t="str">
        <f>VLOOKUP(E9130,'Cross-Page Data'!$D$4:$F$48,3,FALSE)</f>
        <v>biomass</v>
      </c>
      <c r="K9130" t="b">
        <f t="shared" si="142"/>
        <v>1</v>
      </c>
    </row>
    <row r="9131" spans="1:11">
      <c r="A9131" s="120">
        <v>57582</v>
      </c>
      <c r="B9131" s="121" t="s">
        <v>201</v>
      </c>
      <c r="C9131" s="121" t="s">
        <v>206</v>
      </c>
      <c r="D9131" s="121" t="s">
        <v>79</v>
      </c>
      <c r="E9131" s="121" t="s">
        <v>90</v>
      </c>
      <c r="F9131" s="122">
        <v>200363</v>
      </c>
      <c r="G9131" s="122">
        <v>17066</v>
      </c>
      <c r="H9131" s="120">
        <v>2019</v>
      </c>
      <c r="I9131" t="str">
        <f>IF(J9131="natural gas",VLOOKUP(D9131,'Cross-Page Data'!$I$4:$J$13,2,FALSE),IF(J9131="solar",VLOOKUP('Form 923'!D9131,'Cross-Page Data'!$I$14:$J$117,2,FALSE),J9131))</f>
        <v>biomass</v>
      </c>
      <c r="J9131" t="str">
        <f>VLOOKUP(E9131,'Cross-Page Data'!$D$4:$F$48,3,FALSE)</f>
        <v>biomass</v>
      </c>
      <c r="K9131" t="b">
        <f t="shared" si="142"/>
        <v>1</v>
      </c>
    </row>
    <row r="9132" spans="1:11">
      <c r="A9132" s="120">
        <v>57583</v>
      </c>
      <c r="B9132" s="121" t="s">
        <v>201</v>
      </c>
      <c r="C9132" s="121" t="s">
        <v>202</v>
      </c>
      <c r="D9132" s="121" t="s">
        <v>33</v>
      </c>
      <c r="E9132" s="121" t="s">
        <v>99</v>
      </c>
      <c r="F9132" s="122">
        <v>0</v>
      </c>
      <c r="G9132" s="122">
        <v>-3280</v>
      </c>
      <c r="H9132" s="120">
        <v>2019</v>
      </c>
      <c r="I9132" t="str">
        <f>IF(J9132="natural gas",VLOOKUP(D9132,'Cross-Page Data'!$I$4:$J$13,2,FALSE),IF(J9132="solar",VLOOKUP('Form 923'!D9132,'Cross-Page Data'!$I$14:$J$117,2,FALSE),J9132))</f>
        <v>other</v>
      </c>
      <c r="J9132" t="str">
        <f>VLOOKUP(E9132,'Cross-Page Data'!$D$4:$F$48,3,FALSE)</f>
        <v>other</v>
      </c>
      <c r="K9132" t="b">
        <f t="shared" si="142"/>
        <v>1</v>
      </c>
    </row>
    <row r="9133" ht="25.5" spans="1:11">
      <c r="A9133" s="120">
        <v>57584</v>
      </c>
      <c r="B9133" s="121" t="s">
        <v>205</v>
      </c>
      <c r="C9133" s="121" t="s">
        <v>210</v>
      </c>
      <c r="D9133" s="121" t="s">
        <v>33</v>
      </c>
      <c r="E9133" s="121" t="s">
        <v>99</v>
      </c>
      <c r="F9133" s="122">
        <v>0</v>
      </c>
      <c r="G9133" s="122">
        <v>-148</v>
      </c>
      <c r="H9133" s="120">
        <v>2019</v>
      </c>
      <c r="I9133" t="str">
        <f>IF(J9133="natural gas",VLOOKUP(D9133,'Cross-Page Data'!$I$4:$J$13,2,FALSE),IF(J9133="solar",VLOOKUP('Form 923'!D9133,'Cross-Page Data'!$I$14:$J$117,2,FALSE),J9133))</f>
        <v>other</v>
      </c>
      <c r="J9133" t="str">
        <f>VLOOKUP(E9133,'Cross-Page Data'!$D$4:$F$48,3,FALSE)</f>
        <v>other</v>
      </c>
      <c r="K9133" t="b">
        <f t="shared" si="142"/>
        <v>0</v>
      </c>
    </row>
    <row r="9134" ht="25.5" spans="1:11">
      <c r="A9134" s="120">
        <v>57584</v>
      </c>
      <c r="B9134" s="121" t="s">
        <v>205</v>
      </c>
      <c r="C9134" s="121" t="s">
        <v>210</v>
      </c>
      <c r="D9134" s="121" t="s">
        <v>39</v>
      </c>
      <c r="E9134" s="121" t="s">
        <v>38</v>
      </c>
      <c r="F9134" s="122">
        <v>0</v>
      </c>
      <c r="G9134" s="122">
        <v>8388</v>
      </c>
      <c r="H9134" s="120">
        <v>2019</v>
      </c>
      <c r="I9134" t="str">
        <f>IF(J9134="natural gas",VLOOKUP(D9134,'Cross-Page Data'!$I$4:$J$13,2,FALSE),IF(J9134="solar",VLOOKUP('Form 923'!D9134,'Cross-Page Data'!$I$14:$J$117,2,FALSE),J9134))</f>
        <v>natural gas nonpeaker - preexisting nonretiring</v>
      </c>
      <c r="J9134" t="str">
        <f>VLOOKUP(E9134,'Cross-Page Data'!$D$4:$F$48,3,FALSE)</f>
        <v>natural gas</v>
      </c>
      <c r="K9134" t="b">
        <f t="shared" si="142"/>
        <v>0</v>
      </c>
    </row>
    <row r="9135" ht="25.5" spans="1:11">
      <c r="A9135" s="120">
        <v>57584</v>
      </c>
      <c r="B9135" s="121" t="s">
        <v>205</v>
      </c>
      <c r="C9135" s="121" t="s">
        <v>210</v>
      </c>
      <c r="D9135" s="121" t="s">
        <v>61</v>
      </c>
      <c r="E9135" s="121" t="s">
        <v>38</v>
      </c>
      <c r="F9135" s="122">
        <v>1474186</v>
      </c>
      <c r="G9135" s="122">
        <v>220914</v>
      </c>
      <c r="H9135" s="120">
        <v>2019</v>
      </c>
      <c r="I9135" t="str">
        <f>IF(J9135="natural gas",VLOOKUP(D9135,'Cross-Page Data'!$I$4:$J$13,2,FALSE),IF(J9135="solar",VLOOKUP('Form 923'!D9135,'Cross-Page Data'!$I$14:$J$117,2,FALSE),J9135))</f>
        <v>natural gas nonpeaker - preexisting nonretiring</v>
      </c>
      <c r="J9135" t="str">
        <f>VLOOKUP(E9135,'Cross-Page Data'!$D$4:$F$48,3,FALSE)</f>
        <v>natural gas</v>
      </c>
      <c r="K9135" t="b">
        <f t="shared" si="142"/>
        <v>0</v>
      </c>
    </row>
    <row r="9136" spans="1:11">
      <c r="A9136" s="120">
        <v>57585</v>
      </c>
      <c r="B9136" s="121" t="s">
        <v>205</v>
      </c>
      <c r="C9136" s="121" t="s">
        <v>209</v>
      </c>
      <c r="D9136" s="121" t="s">
        <v>73</v>
      </c>
      <c r="E9136" s="121" t="s">
        <v>38</v>
      </c>
      <c r="F9136" s="122">
        <v>1013122</v>
      </c>
      <c r="G9136" s="122">
        <v>183955</v>
      </c>
      <c r="H9136" s="120">
        <v>2019</v>
      </c>
      <c r="I9136" t="str">
        <f>IF(J9136="natural gas",VLOOKUP(D9136,'Cross-Page Data'!$I$4:$J$13,2,FALSE),IF(J9136="solar",VLOOKUP('Form 923'!D9136,'Cross-Page Data'!$I$14:$J$117,2,FALSE),J9136))</f>
        <v>natural gas peaker</v>
      </c>
      <c r="J9136" t="str">
        <f>VLOOKUP(E9136,'Cross-Page Data'!$D$4:$F$48,3,FALSE)</f>
        <v>natural gas</v>
      </c>
      <c r="K9136" t="b">
        <f t="shared" si="142"/>
        <v>0</v>
      </c>
    </row>
    <row r="9137" spans="1:11">
      <c r="A9137" s="120">
        <v>57586</v>
      </c>
      <c r="B9137" s="121" t="s">
        <v>201</v>
      </c>
      <c r="C9137" s="121" t="s">
        <v>206</v>
      </c>
      <c r="D9137" s="121" t="s">
        <v>128</v>
      </c>
      <c r="E9137" s="121" t="s">
        <v>180</v>
      </c>
      <c r="F9137" s="122">
        <v>2371794</v>
      </c>
      <c r="G9137" s="122">
        <v>266434</v>
      </c>
      <c r="H9137" s="120">
        <v>2019</v>
      </c>
      <c r="I9137" t="str">
        <f>IF(J9137="natural gas",VLOOKUP(D9137,'Cross-Page Data'!$I$4:$J$13,2,FALSE),IF(J9137="solar",VLOOKUP('Form 923'!D9137,'Cross-Page Data'!$I$14:$J$117,2,FALSE),J9137))</f>
        <v>wind</v>
      </c>
      <c r="J9137" t="str">
        <f>VLOOKUP(E9137,'Cross-Page Data'!$D$4:$F$48,3,FALSE)</f>
        <v>wind</v>
      </c>
      <c r="K9137" t="b">
        <f t="shared" si="142"/>
        <v>1</v>
      </c>
    </row>
    <row r="9138" spans="1:11">
      <c r="A9138" s="120">
        <v>57588</v>
      </c>
      <c r="B9138" s="121" t="s">
        <v>201</v>
      </c>
      <c r="C9138" s="121" t="s">
        <v>202</v>
      </c>
      <c r="D9138" s="121" t="s">
        <v>101</v>
      </c>
      <c r="E9138" s="121" t="s">
        <v>92</v>
      </c>
      <c r="F9138" s="122">
        <v>30302</v>
      </c>
      <c r="G9138" s="122">
        <v>3404</v>
      </c>
      <c r="H9138" s="120">
        <v>2019</v>
      </c>
      <c r="I9138" t="str">
        <f>IF(J9138="natural gas",VLOOKUP(D9138,'Cross-Page Data'!$I$4:$J$13,2,FALSE),IF(J9138="solar",VLOOKUP('Form 923'!D9138,'Cross-Page Data'!$I$14:$J$117,2,FALSE),J9138))</f>
        <v>solar pv</v>
      </c>
      <c r="J9138" t="str">
        <f>VLOOKUP(E9138,'Cross-Page Data'!$D$4:$F$48,3,FALSE)</f>
        <v>solar</v>
      </c>
      <c r="K9138" t="b">
        <f t="shared" si="142"/>
        <v>1</v>
      </c>
    </row>
    <row r="9139" spans="1:11">
      <c r="A9139" s="120">
        <v>57589</v>
      </c>
      <c r="B9139" s="121" t="s">
        <v>201</v>
      </c>
      <c r="C9139" s="121" t="s">
        <v>206</v>
      </c>
      <c r="D9139" s="121" t="s">
        <v>101</v>
      </c>
      <c r="E9139" s="121" t="s">
        <v>92</v>
      </c>
      <c r="F9139" s="122">
        <v>450673</v>
      </c>
      <c r="G9139" s="122">
        <v>50626</v>
      </c>
      <c r="H9139" s="120">
        <v>2019</v>
      </c>
      <c r="I9139" t="str">
        <f>IF(J9139="natural gas",VLOOKUP(D9139,'Cross-Page Data'!$I$4:$J$13,2,FALSE),IF(J9139="solar",VLOOKUP('Form 923'!D9139,'Cross-Page Data'!$I$14:$J$117,2,FALSE),J9139))</f>
        <v>solar pv</v>
      </c>
      <c r="J9139" t="str">
        <f>VLOOKUP(E9139,'Cross-Page Data'!$D$4:$F$48,3,FALSE)</f>
        <v>solar</v>
      </c>
      <c r="K9139" t="b">
        <f t="shared" si="142"/>
        <v>1</v>
      </c>
    </row>
    <row r="9140" spans="1:11">
      <c r="A9140" s="120">
        <v>57590</v>
      </c>
      <c r="B9140" s="121" t="s">
        <v>201</v>
      </c>
      <c r="C9140" s="121" t="s">
        <v>206</v>
      </c>
      <c r="D9140" s="121" t="s">
        <v>128</v>
      </c>
      <c r="E9140" s="121" t="s">
        <v>180</v>
      </c>
      <c r="F9140" s="122">
        <v>2502113</v>
      </c>
      <c r="G9140" s="122">
        <v>281073</v>
      </c>
      <c r="H9140" s="120">
        <v>2019</v>
      </c>
      <c r="I9140" t="str">
        <f>IF(J9140="natural gas",VLOOKUP(D9140,'Cross-Page Data'!$I$4:$J$13,2,FALSE),IF(J9140="solar",VLOOKUP('Form 923'!D9140,'Cross-Page Data'!$I$14:$J$117,2,FALSE),J9140))</f>
        <v>wind</v>
      </c>
      <c r="J9140" t="str">
        <f>VLOOKUP(E9140,'Cross-Page Data'!$D$4:$F$48,3,FALSE)</f>
        <v>wind</v>
      </c>
      <c r="K9140" t="b">
        <f t="shared" si="142"/>
        <v>1</v>
      </c>
    </row>
    <row r="9141" spans="1:11">
      <c r="A9141" s="120">
        <v>57591</v>
      </c>
      <c r="B9141" s="121" t="s">
        <v>201</v>
      </c>
      <c r="C9141" s="121" t="s">
        <v>206</v>
      </c>
      <c r="D9141" s="121" t="s">
        <v>101</v>
      </c>
      <c r="E9141" s="121" t="s">
        <v>92</v>
      </c>
      <c r="F9141" s="122">
        <v>106458</v>
      </c>
      <c r="G9141" s="122">
        <v>11959</v>
      </c>
      <c r="H9141" s="120">
        <v>2019</v>
      </c>
      <c r="I9141" t="str">
        <f>IF(J9141="natural gas",VLOOKUP(D9141,'Cross-Page Data'!$I$4:$J$13,2,FALSE),IF(J9141="solar",VLOOKUP('Form 923'!D9141,'Cross-Page Data'!$I$14:$J$117,2,FALSE),J9141))</f>
        <v>solar pv</v>
      </c>
      <c r="J9141" t="str">
        <f>VLOOKUP(E9141,'Cross-Page Data'!$D$4:$F$48,3,FALSE)</f>
        <v>solar</v>
      </c>
      <c r="K9141" t="b">
        <f t="shared" si="142"/>
        <v>1</v>
      </c>
    </row>
    <row r="9142" spans="1:11">
      <c r="A9142" s="120">
        <v>57593</v>
      </c>
      <c r="B9142" s="121" t="s">
        <v>201</v>
      </c>
      <c r="C9142" s="121" t="s">
        <v>206</v>
      </c>
      <c r="D9142" s="121" t="s">
        <v>128</v>
      </c>
      <c r="E9142" s="121" t="s">
        <v>180</v>
      </c>
      <c r="F9142" s="122">
        <v>2467304</v>
      </c>
      <c r="G9142" s="122">
        <v>277163</v>
      </c>
      <c r="H9142" s="120">
        <v>2019</v>
      </c>
      <c r="I9142" t="str">
        <f>IF(J9142="natural gas",VLOOKUP(D9142,'Cross-Page Data'!$I$4:$J$13,2,FALSE),IF(J9142="solar",VLOOKUP('Form 923'!D9142,'Cross-Page Data'!$I$14:$J$117,2,FALSE),J9142))</f>
        <v>wind</v>
      </c>
      <c r="J9142" t="str">
        <f>VLOOKUP(E9142,'Cross-Page Data'!$D$4:$F$48,3,FALSE)</f>
        <v>wind</v>
      </c>
      <c r="K9142" t="b">
        <f t="shared" si="142"/>
        <v>1</v>
      </c>
    </row>
    <row r="9143" spans="1:11">
      <c r="A9143" s="120">
        <v>57594</v>
      </c>
      <c r="B9143" s="121" t="s">
        <v>201</v>
      </c>
      <c r="C9143" s="121" t="s">
        <v>206</v>
      </c>
      <c r="D9143" s="121" t="s">
        <v>128</v>
      </c>
      <c r="E9143" s="121" t="s">
        <v>180</v>
      </c>
      <c r="F9143" s="122">
        <v>17857</v>
      </c>
      <c r="G9143" s="122">
        <v>2006</v>
      </c>
      <c r="H9143" s="120">
        <v>2019</v>
      </c>
      <c r="I9143" t="str">
        <f>IF(J9143="natural gas",VLOOKUP(D9143,'Cross-Page Data'!$I$4:$J$13,2,FALSE),IF(J9143="solar",VLOOKUP('Form 923'!D9143,'Cross-Page Data'!$I$14:$J$117,2,FALSE),J9143))</f>
        <v>wind</v>
      </c>
      <c r="J9143" t="str">
        <f>VLOOKUP(E9143,'Cross-Page Data'!$D$4:$F$48,3,FALSE)</f>
        <v>wind</v>
      </c>
      <c r="K9143" t="b">
        <f t="shared" si="142"/>
        <v>1</v>
      </c>
    </row>
    <row r="9144" spans="1:11">
      <c r="A9144" s="120">
        <v>57595</v>
      </c>
      <c r="B9144" s="121" t="s">
        <v>201</v>
      </c>
      <c r="C9144" s="121" t="s">
        <v>206</v>
      </c>
      <c r="D9144" s="121" t="s">
        <v>128</v>
      </c>
      <c r="E9144" s="121" t="s">
        <v>180</v>
      </c>
      <c r="F9144" s="122">
        <v>1394675</v>
      </c>
      <c r="G9144" s="122">
        <v>156670</v>
      </c>
      <c r="H9144" s="120">
        <v>2019</v>
      </c>
      <c r="I9144" t="str">
        <f>IF(J9144="natural gas",VLOOKUP(D9144,'Cross-Page Data'!$I$4:$J$13,2,FALSE),IF(J9144="solar",VLOOKUP('Form 923'!D9144,'Cross-Page Data'!$I$14:$J$117,2,FALSE),J9144))</f>
        <v>wind</v>
      </c>
      <c r="J9144" t="str">
        <f>VLOOKUP(E9144,'Cross-Page Data'!$D$4:$F$48,3,FALSE)</f>
        <v>wind</v>
      </c>
      <c r="K9144" t="b">
        <f t="shared" si="142"/>
        <v>1</v>
      </c>
    </row>
    <row r="9145" ht="25.5" spans="1:11">
      <c r="A9145" s="120">
        <v>57597</v>
      </c>
      <c r="B9145" s="121" t="s">
        <v>201</v>
      </c>
      <c r="C9145" s="121" t="s">
        <v>211</v>
      </c>
      <c r="D9145" s="121" t="s">
        <v>79</v>
      </c>
      <c r="E9145" s="121" t="s">
        <v>70</v>
      </c>
      <c r="F9145" s="122">
        <v>13905</v>
      </c>
      <c r="G9145" s="122">
        <v>1445.5</v>
      </c>
      <c r="H9145" s="120">
        <v>2019</v>
      </c>
      <c r="I9145" t="str">
        <f>IF(J9145="natural gas",VLOOKUP(D9145,'Cross-Page Data'!$I$4:$J$13,2,FALSE),IF(J9145="solar",VLOOKUP('Form 923'!D9145,'Cross-Page Data'!$I$14:$J$117,2,FALSE),J9145))</f>
        <v>heavy or residual fuel oil</v>
      </c>
      <c r="J9145" t="str">
        <f>VLOOKUP(E9145,'Cross-Page Data'!$D$4:$F$48,3,FALSE)</f>
        <v>heavy or residual fuel oil</v>
      </c>
      <c r="K9145" t="b">
        <f t="shared" si="142"/>
        <v>0</v>
      </c>
    </row>
    <row r="9146" ht="25.5" spans="1:11">
      <c r="A9146" s="120">
        <v>57597</v>
      </c>
      <c r="B9146" s="121" t="s">
        <v>201</v>
      </c>
      <c r="C9146" s="121" t="s">
        <v>211</v>
      </c>
      <c r="D9146" s="121" t="s">
        <v>79</v>
      </c>
      <c r="E9146" s="121" t="s">
        <v>38</v>
      </c>
      <c r="F9146" s="122">
        <v>0</v>
      </c>
      <c r="G9146" s="122">
        <v>0</v>
      </c>
      <c r="H9146" s="120">
        <v>2019</v>
      </c>
      <c r="I9146" t="str">
        <f>IF(J9146="natural gas",VLOOKUP(D9146,'Cross-Page Data'!$I$4:$J$13,2,FALSE),IF(J9146="solar",VLOOKUP('Form 923'!D9146,'Cross-Page Data'!$I$14:$J$117,2,FALSE),J9146))</f>
        <v>natural gas peaker</v>
      </c>
      <c r="J9146" t="str">
        <f>VLOOKUP(E9146,'Cross-Page Data'!$D$4:$F$48,3,FALSE)</f>
        <v>natural gas</v>
      </c>
      <c r="K9146" t="b">
        <f t="shared" si="142"/>
        <v>0</v>
      </c>
    </row>
    <row r="9147" spans="1:11">
      <c r="A9147" s="120">
        <v>57598</v>
      </c>
      <c r="B9147" s="121" t="s">
        <v>201</v>
      </c>
      <c r="C9147" s="121" t="s">
        <v>202</v>
      </c>
      <c r="D9147" s="121" t="s">
        <v>79</v>
      </c>
      <c r="E9147" s="121" t="s">
        <v>70</v>
      </c>
      <c r="F9147" s="122">
        <v>4815</v>
      </c>
      <c r="G9147" s="122">
        <v>484</v>
      </c>
      <c r="H9147" s="120">
        <v>2019</v>
      </c>
      <c r="I9147" t="str">
        <f>IF(J9147="natural gas",VLOOKUP(D9147,'Cross-Page Data'!$I$4:$J$13,2,FALSE),IF(J9147="solar",VLOOKUP('Form 923'!D9147,'Cross-Page Data'!$I$14:$J$117,2,FALSE),J9147))</f>
        <v>heavy or residual fuel oil</v>
      </c>
      <c r="J9147" t="str">
        <f>VLOOKUP(E9147,'Cross-Page Data'!$D$4:$F$48,3,FALSE)</f>
        <v>heavy or residual fuel oil</v>
      </c>
      <c r="K9147" t="b">
        <f t="shared" si="142"/>
        <v>1</v>
      </c>
    </row>
    <row r="9148" spans="1:11">
      <c r="A9148" s="120">
        <v>57598</v>
      </c>
      <c r="B9148" s="121" t="s">
        <v>201</v>
      </c>
      <c r="C9148" s="121" t="s">
        <v>202</v>
      </c>
      <c r="D9148" s="121" t="s">
        <v>79</v>
      </c>
      <c r="E9148" s="121" t="s">
        <v>152</v>
      </c>
      <c r="F9148" s="122">
        <v>0</v>
      </c>
      <c r="G9148" s="122">
        <v>0</v>
      </c>
      <c r="H9148" s="120">
        <v>2019</v>
      </c>
      <c r="I9148" t="str">
        <f>IF(J9148="natural gas",VLOOKUP(D9148,'Cross-Page Data'!$I$4:$J$13,2,FALSE),IF(J9148="solar",VLOOKUP('Form 923'!D9148,'Cross-Page Data'!$I$14:$J$117,2,FALSE),J9148))</f>
        <v>heavy or residual fuel oil</v>
      </c>
      <c r="J9148" t="str">
        <f>VLOOKUP(E9148,'Cross-Page Data'!$D$4:$F$48,3,FALSE)</f>
        <v>heavy or residual fuel oil</v>
      </c>
      <c r="K9148" t="b">
        <f t="shared" si="142"/>
        <v>1</v>
      </c>
    </row>
    <row r="9149" spans="1:11">
      <c r="A9149" s="120">
        <v>57599</v>
      </c>
      <c r="B9149" s="121" t="s">
        <v>201</v>
      </c>
      <c r="C9149" s="121" t="s">
        <v>202</v>
      </c>
      <c r="D9149" s="121" t="s">
        <v>79</v>
      </c>
      <c r="E9149" s="121" t="s">
        <v>70</v>
      </c>
      <c r="F9149" s="122">
        <v>8391</v>
      </c>
      <c r="G9149" s="122">
        <v>819</v>
      </c>
      <c r="H9149" s="120">
        <v>2019</v>
      </c>
      <c r="I9149" t="str">
        <f>IF(J9149="natural gas",VLOOKUP(D9149,'Cross-Page Data'!$I$4:$J$13,2,FALSE),IF(J9149="solar",VLOOKUP('Form 923'!D9149,'Cross-Page Data'!$I$14:$J$117,2,FALSE),J9149))</f>
        <v>heavy or residual fuel oil</v>
      </c>
      <c r="J9149" t="str">
        <f>VLOOKUP(E9149,'Cross-Page Data'!$D$4:$F$48,3,FALSE)</f>
        <v>heavy or residual fuel oil</v>
      </c>
      <c r="K9149" t="b">
        <f t="shared" si="142"/>
        <v>1</v>
      </c>
    </row>
    <row r="9150" spans="1:11">
      <c r="A9150" s="120">
        <v>57600</v>
      </c>
      <c r="B9150" s="121" t="s">
        <v>201</v>
      </c>
      <c r="C9150" s="121" t="s">
        <v>202</v>
      </c>
      <c r="D9150" s="121" t="s">
        <v>79</v>
      </c>
      <c r="E9150" s="121" t="s">
        <v>70</v>
      </c>
      <c r="F9150" s="122">
        <v>1618</v>
      </c>
      <c r="G9150" s="122">
        <v>153</v>
      </c>
      <c r="H9150" s="120">
        <v>2019</v>
      </c>
      <c r="I9150" t="str">
        <f>IF(J9150="natural gas",VLOOKUP(D9150,'Cross-Page Data'!$I$4:$J$13,2,FALSE),IF(J9150="solar",VLOOKUP('Form 923'!D9150,'Cross-Page Data'!$I$14:$J$117,2,FALSE),J9150))</f>
        <v>heavy or residual fuel oil</v>
      </c>
      <c r="J9150" t="str">
        <f>VLOOKUP(E9150,'Cross-Page Data'!$D$4:$F$48,3,FALSE)</f>
        <v>heavy or residual fuel oil</v>
      </c>
      <c r="K9150" t="b">
        <f t="shared" si="142"/>
        <v>1</v>
      </c>
    </row>
    <row r="9151" spans="1:11">
      <c r="A9151" s="120">
        <v>57601</v>
      </c>
      <c r="B9151" s="121" t="s">
        <v>201</v>
      </c>
      <c r="C9151" s="121" t="s">
        <v>202</v>
      </c>
      <c r="D9151" s="121" t="s">
        <v>79</v>
      </c>
      <c r="E9151" s="121" t="s">
        <v>70</v>
      </c>
      <c r="F9151" s="122">
        <v>5024</v>
      </c>
      <c r="G9151" s="122">
        <v>490</v>
      </c>
      <c r="H9151" s="120">
        <v>2019</v>
      </c>
      <c r="I9151" t="str">
        <f>IF(J9151="natural gas",VLOOKUP(D9151,'Cross-Page Data'!$I$4:$J$13,2,FALSE),IF(J9151="solar",VLOOKUP('Form 923'!D9151,'Cross-Page Data'!$I$14:$J$117,2,FALSE),J9151))</f>
        <v>heavy or residual fuel oil</v>
      </c>
      <c r="J9151" t="str">
        <f>VLOOKUP(E9151,'Cross-Page Data'!$D$4:$F$48,3,FALSE)</f>
        <v>heavy or residual fuel oil</v>
      </c>
      <c r="K9151" t="b">
        <f t="shared" si="142"/>
        <v>1</v>
      </c>
    </row>
    <row r="9152" spans="1:11">
      <c r="A9152" s="120">
        <v>57602</v>
      </c>
      <c r="B9152" s="121" t="s">
        <v>201</v>
      </c>
      <c r="C9152" s="121" t="s">
        <v>202</v>
      </c>
      <c r="D9152" s="121" t="s">
        <v>79</v>
      </c>
      <c r="E9152" s="121" t="s">
        <v>70</v>
      </c>
      <c r="F9152" s="122">
        <v>2306</v>
      </c>
      <c r="G9152" s="122">
        <v>231</v>
      </c>
      <c r="H9152" s="120">
        <v>2019</v>
      </c>
      <c r="I9152" t="str">
        <f>IF(J9152="natural gas",VLOOKUP(D9152,'Cross-Page Data'!$I$4:$J$13,2,FALSE),IF(J9152="solar",VLOOKUP('Form 923'!D9152,'Cross-Page Data'!$I$14:$J$117,2,FALSE),J9152))</f>
        <v>heavy or residual fuel oil</v>
      </c>
      <c r="J9152" t="str">
        <f>VLOOKUP(E9152,'Cross-Page Data'!$D$4:$F$48,3,FALSE)</f>
        <v>heavy or residual fuel oil</v>
      </c>
      <c r="K9152" t="b">
        <f t="shared" si="142"/>
        <v>1</v>
      </c>
    </row>
    <row r="9153" spans="1:11">
      <c r="A9153" s="120">
        <v>57603</v>
      </c>
      <c r="B9153" s="121" t="s">
        <v>201</v>
      </c>
      <c r="C9153" s="121" t="s">
        <v>202</v>
      </c>
      <c r="D9153" s="121" t="s">
        <v>79</v>
      </c>
      <c r="E9153" s="121" t="s">
        <v>70</v>
      </c>
      <c r="F9153" s="122">
        <v>5115</v>
      </c>
      <c r="G9153" s="122">
        <v>494</v>
      </c>
      <c r="H9153" s="120">
        <v>2019</v>
      </c>
      <c r="I9153" t="str">
        <f>IF(J9153="natural gas",VLOOKUP(D9153,'Cross-Page Data'!$I$4:$J$13,2,FALSE),IF(J9153="solar",VLOOKUP('Form 923'!D9153,'Cross-Page Data'!$I$14:$J$117,2,FALSE),J9153))</f>
        <v>heavy or residual fuel oil</v>
      </c>
      <c r="J9153" t="str">
        <f>VLOOKUP(E9153,'Cross-Page Data'!$D$4:$F$48,3,FALSE)</f>
        <v>heavy or residual fuel oil</v>
      </c>
      <c r="K9153" t="b">
        <f t="shared" si="142"/>
        <v>1</v>
      </c>
    </row>
    <row r="9154" spans="1:11">
      <c r="A9154" s="120">
        <v>57604</v>
      </c>
      <c r="B9154" s="121" t="s">
        <v>201</v>
      </c>
      <c r="C9154" s="121" t="s">
        <v>202</v>
      </c>
      <c r="D9154" s="121" t="s">
        <v>79</v>
      </c>
      <c r="E9154" s="121" t="s">
        <v>70</v>
      </c>
      <c r="F9154" s="122">
        <v>5011</v>
      </c>
      <c r="G9154" s="122">
        <v>510</v>
      </c>
      <c r="H9154" s="120">
        <v>2019</v>
      </c>
      <c r="I9154" t="str">
        <f>IF(J9154="natural gas",VLOOKUP(D9154,'Cross-Page Data'!$I$4:$J$13,2,FALSE),IF(J9154="solar",VLOOKUP('Form 923'!D9154,'Cross-Page Data'!$I$14:$J$117,2,FALSE),J9154))</f>
        <v>heavy or residual fuel oil</v>
      </c>
      <c r="J9154" t="str">
        <f>VLOOKUP(E9154,'Cross-Page Data'!$D$4:$F$48,3,FALSE)</f>
        <v>heavy or residual fuel oil</v>
      </c>
      <c r="K9154" t="b">
        <f t="shared" si="142"/>
        <v>1</v>
      </c>
    </row>
    <row r="9155" spans="1:11">
      <c r="A9155" s="120">
        <v>57605</v>
      </c>
      <c r="B9155" s="121" t="s">
        <v>201</v>
      </c>
      <c r="C9155" s="121" t="s">
        <v>202</v>
      </c>
      <c r="D9155" s="121" t="s">
        <v>79</v>
      </c>
      <c r="E9155" s="121" t="s">
        <v>70</v>
      </c>
      <c r="F9155" s="122">
        <v>5028</v>
      </c>
      <c r="G9155" s="122">
        <v>508</v>
      </c>
      <c r="H9155" s="120">
        <v>2019</v>
      </c>
      <c r="I9155" t="str">
        <f>IF(J9155="natural gas",VLOOKUP(D9155,'Cross-Page Data'!$I$4:$J$13,2,FALSE),IF(J9155="solar",VLOOKUP('Form 923'!D9155,'Cross-Page Data'!$I$14:$J$117,2,FALSE),J9155))</f>
        <v>heavy or residual fuel oil</v>
      </c>
      <c r="J9155" t="str">
        <f>VLOOKUP(E9155,'Cross-Page Data'!$D$4:$F$48,3,FALSE)</f>
        <v>heavy or residual fuel oil</v>
      </c>
      <c r="K9155" t="b">
        <f t="shared" si="142"/>
        <v>1</v>
      </c>
    </row>
    <row r="9156" spans="1:11">
      <c r="A9156" s="120">
        <v>57606</v>
      </c>
      <c r="B9156" s="121" t="s">
        <v>201</v>
      </c>
      <c r="C9156" s="121" t="s">
        <v>202</v>
      </c>
      <c r="D9156" s="121" t="s">
        <v>79</v>
      </c>
      <c r="E9156" s="121" t="s">
        <v>70</v>
      </c>
      <c r="F9156" s="122">
        <v>2346</v>
      </c>
      <c r="G9156" s="122">
        <v>209</v>
      </c>
      <c r="H9156" s="120">
        <v>2019</v>
      </c>
      <c r="I9156" t="str">
        <f>IF(J9156="natural gas",VLOOKUP(D9156,'Cross-Page Data'!$I$4:$J$13,2,FALSE),IF(J9156="solar",VLOOKUP('Form 923'!D9156,'Cross-Page Data'!$I$14:$J$117,2,FALSE),J9156))</f>
        <v>heavy or residual fuel oil</v>
      </c>
      <c r="J9156" t="str">
        <f>VLOOKUP(E9156,'Cross-Page Data'!$D$4:$F$48,3,FALSE)</f>
        <v>heavy or residual fuel oil</v>
      </c>
      <c r="K9156" t="b">
        <f t="shared" si="142"/>
        <v>1</v>
      </c>
    </row>
    <row r="9157" spans="1:11">
      <c r="A9157" s="120">
        <v>57607</v>
      </c>
      <c r="B9157" s="121" t="s">
        <v>201</v>
      </c>
      <c r="C9157" s="121" t="s">
        <v>202</v>
      </c>
      <c r="D9157" s="121" t="s">
        <v>79</v>
      </c>
      <c r="E9157" s="121" t="s">
        <v>70</v>
      </c>
      <c r="F9157" s="122">
        <v>1149</v>
      </c>
      <c r="G9157" s="122">
        <v>107</v>
      </c>
      <c r="H9157" s="120">
        <v>2019</v>
      </c>
      <c r="I9157" t="str">
        <f>IF(J9157="natural gas",VLOOKUP(D9157,'Cross-Page Data'!$I$4:$J$13,2,FALSE),IF(J9157="solar",VLOOKUP('Form 923'!D9157,'Cross-Page Data'!$I$14:$J$117,2,FALSE),J9157))</f>
        <v>heavy or residual fuel oil</v>
      </c>
      <c r="J9157" t="str">
        <f>VLOOKUP(E9157,'Cross-Page Data'!$D$4:$F$48,3,FALSE)</f>
        <v>heavy or residual fuel oil</v>
      </c>
      <c r="K9157" t="b">
        <f t="shared" si="142"/>
        <v>1</v>
      </c>
    </row>
    <row r="9158" spans="1:11">
      <c r="A9158" s="120">
        <v>57608</v>
      </c>
      <c r="B9158" s="121" t="s">
        <v>201</v>
      </c>
      <c r="C9158" s="121" t="s">
        <v>202</v>
      </c>
      <c r="D9158" s="121" t="s">
        <v>79</v>
      </c>
      <c r="E9158" s="121" t="s">
        <v>70</v>
      </c>
      <c r="F9158" s="122">
        <v>850</v>
      </c>
      <c r="G9158" s="122">
        <v>104</v>
      </c>
      <c r="H9158" s="120">
        <v>2019</v>
      </c>
      <c r="I9158" t="str">
        <f>IF(J9158="natural gas",VLOOKUP(D9158,'Cross-Page Data'!$I$4:$J$13,2,FALSE),IF(J9158="solar",VLOOKUP('Form 923'!D9158,'Cross-Page Data'!$I$14:$J$117,2,FALSE),J9158))</f>
        <v>heavy or residual fuel oil</v>
      </c>
      <c r="J9158" t="str">
        <f>VLOOKUP(E9158,'Cross-Page Data'!$D$4:$F$48,3,FALSE)</f>
        <v>heavy or residual fuel oil</v>
      </c>
      <c r="K9158" t="b">
        <f t="shared" si="142"/>
        <v>1</v>
      </c>
    </row>
    <row r="9159" spans="1:11">
      <c r="A9159" s="120">
        <v>57609</v>
      </c>
      <c r="B9159" s="121" t="s">
        <v>201</v>
      </c>
      <c r="C9159" s="121" t="s">
        <v>206</v>
      </c>
      <c r="D9159" s="121" t="s">
        <v>128</v>
      </c>
      <c r="E9159" s="121" t="s">
        <v>180</v>
      </c>
      <c r="F9159" s="122">
        <v>2549648</v>
      </c>
      <c r="G9159" s="122">
        <v>286413</v>
      </c>
      <c r="H9159" s="120">
        <v>2019</v>
      </c>
      <c r="I9159" t="str">
        <f>IF(J9159="natural gas",VLOOKUP(D9159,'Cross-Page Data'!$I$4:$J$13,2,FALSE),IF(J9159="solar",VLOOKUP('Form 923'!D9159,'Cross-Page Data'!$I$14:$J$117,2,FALSE),J9159))</f>
        <v>wind</v>
      </c>
      <c r="J9159" t="str">
        <f>VLOOKUP(E9159,'Cross-Page Data'!$D$4:$F$48,3,FALSE)</f>
        <v>wind</v>
      </c>
      <c r="K9159" t="b">
        <f t="shared" ref="K9159:K9222" si="143">IF(AND($N$6=FALSE,OR(C9159="Commercial NAICS Cogen",C9159="Industrial NAICS Cogen",C9159="NAICS-22 Cogen")),FALSE,IF(AND($N$7=FALSE,OR(C9159="Commercial NAICS Cogen",C9159="Commercial NAICS Non-Cogen",C9159="industrial NAICS Cogen",C9159="industrial NAICS non-cogen")),FALSE,TRUE))</f>
        <v>1</v>
      </c>
    </row>
    <row r="9160" ht="25.5" spans="1:11">
      <c r="A9160" s="120">
        <v>57613</v>
      </c>
      <c r="B9160" s="121" t="s">
        <v>201</v>
      </c>
      <c r="C9160" s="121" t="s">
        <v>211</v>
      </c>
      <c r="D9160" s="121" t="s">
        <v>128</v>
      </c>
      <c r="E9160" s="121" t="s">
        <v>180</v>
      </c>
      <c r="F9160" s="122">
        <v>47465</v>
      </c>
      <c r="G9160" s="122">
        <v>5332</v>
      </c>
      <c r="H9160" s="120">
        <v>2019</v>
      </c>
      <c r="I9160" t="str">
        <f>IF(J9160="natural gas",VLOOKUP(D9160,'Cross-Page Data'!$I$4:$J$13,2,FALSE),IF(J9160="solar",VLOOKUP('Form 923'!D9160,'Cross-Page Data'!$I$14:$J$117,2,FALSE),J9160))</f>
        <v>wind</v>
      </c>
      <c r="J9160" t="str">
        <f>VLOOKUP(E9160,'Cross-Page Data'!$D$4:$F$48,3,FALSE)</f>
        <v>wind</v>
      </c>
      <c r="K9160" t="b">
        <f t="shared" si="143"/>
        <v>0</v>
      </c>
    </row>
    <row r="9161" spans="1:11">
      <c r="A9161" s="120">
        <v>57614</v>
      </c>
      <c r="B9161" s="121" t="s">
        <v>201</v>
      </c>
      <c r="C9161" s="121" t="s">
        <v>206</v>
      </c>
      <c r="D9161" s="121" t="s">
        <v>128</v>
      </c>
      <c r="E9161" s="121" t="s">
        <v>180</v>
      </c>
      <c r="F9161" s="122">
        <v>6683374</v>
      </c>
      <c r="G9161" s="122">
        <v>750772</v>
      </c>
      <c r="H9161" s="120">
        <v>2019</v>
      </c>
      <c r="I9161" t="str">
        <f>IF(J9161="natural gas",VLOOKUP(D9161,'Cross-Page Data'!$I$4:$J$13,2,FALSE),IF(J9161="solar",VLOOKUP('Form 923'!D9161,'Cross-Page Data'!$I$14:$J$117,2,FALSE),J9161))</f>
        <v>wind</v>
      </c>
      <c r="J9161" t="str">
        <f>VLOOKUP(E9161,'Cross-Page Data'!$D$4:$F$48,3,FALSE)</f>
        <v>wind</v>
      </c>
      <c r="K9161" t="b">
        <f t="shared" si="143"/>
        <v>1</v>
      </c>
    </row>
    <row r="9162" spans="1:11">
      <c r="A9162" s="120">
        <v>57616</v>
      </c>
      <c r="B9162" s="121" t="s">
        <v>201</v>
      </c>
      <c r="C9162" s="121" t="s">
        <v>206</v>
      </c>
      <c r="D9162" s="121" t="s">
        <v>128</v>
      </c>
      <c r="E9162" s="121" t="s">
        <v>180</v>
      </c>
      <c r="F9162" s="122">
        <v>3426707</v>
      </c>
      <c r="G9162" s="122">
        <v>384937</v>
      </c>
      <c r="H9162" s="120">
        <v>2019</v>
      </c>
      <c r="I9162" t="str">
        <f>IF(J9162="natural gas",VLOOKUP(D9162,'Cross-Page Data'!$I$4:$J$13,2,FALSE),IF(J9162="solar",VLOOKUP('Form 923'!D9162,'Cross-Page Data'!$I$14:$J$117,2,FALSE),J9162))</f>
        <v>wind</v>
      </c>
      <c r="J9162" t="str">
        <f>VLOOKUP(E9162,'Cross-Page Data'!$D$4:$F$48,3,FALSE)</f>
        <v>wind</v>
      </c>
      <c r="K9162" t="b">
        <f t="shared" si="143"/>
        <v>1</v>
      </c>
    </row>
    <row r="9163" spans="1:11">
      <c r="A9163" s="120">
        <v>57617</v>
      </c>
      <c r="B9163" s="121" t="s">
        <v>201</v>
      </c>
      <c r="C9163" s="121" t="s">
        <v>206</v>
      </c>
      <c r="D9163" s="121" t="s">
        <v>128</v>
      </c>
      <c r="E9163" s="121" t="s">
        <v>180</v>
      </c>
      <c r="F9163" s="122">
        <v>7519234</v>
      </c>
      <c r="G9163" s="122">
        <v>844668</v>
      </c>
      <c r="H9163" s="120">
        <v>2019</v>
      </c>
      <c r="I9163" t="str">
        <f>IF(J9163="natural gas",VLOOKUP(D9163,'Cross-Page Data'!$I$4:$J$13,2,FALSE),IF(J9163="solar",VLOOKUP('Form 923'!D9163,'Cross-Page Data'!$I$14:$J$117,2,FALSE),J9163))</f>
        <v>wind</v>
      </c>
      <c r="J9163" t="str">
        <f>VLOOKUP(E9163,'Cross-Page Data'!$D$4:$F$48,3,FALSE)</f>
        <v>wind</v>
      </c>
      <c r="K9163" t="b">
        <f t="shared" si="143"/>
        <v>1</v>
      </c>
    </row>
    <row r="9164" spans="1:11">
      <c r="A9164" s="120">
        <v>57621</v>
      </c>
      <c r="B9164" s="121" t="s">
        <v>201</v>
      </c>
      <c r="C9164" s="121" t="s">
        <v>206</v>
      </c>
      <c r="D9164" s="121" t="s">
        <v>128</v>
      </c>
      <c r="E9164" s="121" t="s">
        <v>180</v>
      </c>
      <c r="F9164" s="122">
        <v>2112765</v>
      </c>
      <c r="G9164" s="122">
        <v>237336</v>
      </c>
      <c r="H9164" s="120">
        <v>2019</v>
      </c>
      <c r="I9164" t="str">
        <f>IF(J9164="natural gas",VLOOKUP(D9164,'Cross-Page Data'!$I$4:$J$13,2,FALSE),IF(J9164="solar",VLOOKUP('Form 923'!D9164,'Cross-Page Data'!$I$14:$J$117,2,FALSE),J9164))</f>
        <v>wind</v>
      </c>
      <c r="J9164" t="str">
        <f>VLOOKUP(E9164,'Cross-Page Data'!$D$4:$F$48,3,FALSE)</f>
        <v>wind</v>
      </c>
      <c r="K9164" t="b">
        <f t="shared" si="143"/>
        <v>1</v>
      </c>
    </row>
    <row r="9165" spans="1:11">
      <c r="A9165" s="120">
        <v>57623</v>
      </c>
      <c r="B9165" s="121" t="s">
        <v>201</v>
      </c>
      <c r="C9165" s="121" t="s">
        <v>206</v>
      </c>
      <c r="D9165" s="121" t="s">
        <v>128</v>
      </c>
      <c r="E9165" s="121" t="s">
        <v>180</v>
      </c>
      <c r="F9165" s="122">
        <v>326632</v>
      </c>
      <c r="G9165" s="122">
        <v>36692</v>
      </c>
      <c r="H9165" s="120">
        <v>2019</v>
      </c>
      <c r="I9165" t="str">
        <f>IF(J9165="natural gas",VLOOKUP(D9165,'Cross-Page Data'!$I$4:$J$13,2,FALSE),IF(J9165="solar",VLOOKUP('Form 923'!D9165,'Cross-Page Data'!$I$14:$J$117,2,FALSE),J9165))</f>
        <v>wind</v>
      </c>
      <c r="J9165" t="str">
        <f>VLOOKUP(E9165,'Cross-Page Data'!$D$4:$F$48,3,FALSE)</f>
        <v>wind</v>
      </c>
      <c r="K9165" t="b">
        <f t="shared" si="143"/>
        <v>1</v>
      </c>
    </row>
    <row r="9166" ht="25.5" spans="1:11">
      <c r="A9166" s="120">
        <v>57624</v>
      </c>
      <c r="B9166" s="121" t="s">
        <v>201</v>
      </c>
      <c r="C9166" s="121" t="s">
        <v>207</v>
      </c>
      <c r="D9166" s="121" t="s">
        <v>79</v>
      </c>
      <c r="E9166" s="121" t="s">
        <v>70</v>
      </c>
      <c r="F9166" s="122">
        <v>121</v>
      </c>
      <c r="G9166" s="122">
        <v>8</v>
      </c>
      <c r="H9166" s="120">
        <v>2019</v>
      </c>
      <c r="I9166" t="str">
        <f>IF(J9166="natural gas",VLOOKUP(D9166,'Cross-Page Data'!$I$4:$J$13,2,FALSE),IF(J9166="solar",VLOOKUP('Form 923'!D9166,'Cross-Page Data'!$I$14:$J$117,2,FALSE),J9166))</f>
        <v>heavy or residual fuel oil</v>
      </c>
      <c r="J9166" t="str">
        <f>VLOOKUP(E9166,'Cross-Page Data'!$D$4:$F$48,3,FALSE)</f>
        <v>heavy or residual fuel oil</v>
      </c>
      <c r="K9166" t="b">
        <f t="shared" si="143"/>
        <v>0</v>
      </c>
    </row>
    <row r="9167" ht="25.5" spans="1:11">
      <c r="A9167" s="120">
        <v>57625</v>
      </c>
      <c r="B9167" s="121" t="s">
        <v>201</v>
      </c>
      <c r="C9167" s="121" t="s">
        <v>211</v>
      </c>
      <c r="D9167" s="121" t="s">
        <v>79</v>
      </c>
      <c r="E9167" s="121" t="s">
        <v>38</v>
      </c>
      <c r="F9167" s="122">
        <v>80342</v>
      </c>
      <c r="G9167" s="122">
        <v>6606.18</v>
      </c>
      <c r="H9167" s="120">
        <v>2019</v>
      </c>
      <c r="I9167" t="str">
        <f>IF(J9167="natural gas",VLOOKUP(D9167,'Cross-Page Data'!$I$4:$J$13,2,FALSE),IF(J9167="solar",VLOOKUP('Form 923'!D9167,'Cross-Page Data'!$I$14:$J$117,2,FALSE),J9167))</f>
        <v>natural gas peaker</v>
      </c>
      <c r="J9167" t="str">
        <f>VLOOKUP(E9167,'Cross-Page Data'!$D$4:$F$48,3,FALSE)</f>
        <v>natural gas</v>
      </c>
      <c r="K9167" t="b">
        <f t="shared" si="143"/>
        <v>0</v>
      </c>
    </row>
    <row r="9168" ht="25.5" spans="1:11">
      <c r="A9168" s="120">
        <v>57625</v>
      </c>
      <c r="B9168" s="121" t="s">
        <v>201</v>
      </c>
      <c r="C9168" s="121" t="s">
        <v>211</v>
      </c>
      <c r="D9168" s="121" t="s">
        <v>79</v>
      </c>
      <c r="E9168" s="121" t="s">
        <v>130</v>
      </c>
      <c r="F9168" s="122">
        <v>0</v>
      </c>
      <c r="G9168" s="122">
        <v>0</v>
      </c>
      <c r="H9168" s="120">
        <v>2019</v>
      </c>
      <c r="I9168" t="str">
        <f>IF(J9168="natural gas",VLOOKUP(D9168,'Cross-Page Data'!$I$4:$J$13,2,FALSE),IF(J9168="solar",VLOOKUP('Form 923'!D9168,'Cross-Page Data'!$I$14:$J$117,2,FALSE),J9168))</f>
        <v>biomass</v>
      </c>
      <c r="J9168" t="str">
        <f>VLOOKUP(E9168,'Cross-Page Data'!$D$4:$F$48,3,FALSE)</f>
        <v>biomass</v>
      </c>
      <c r="K9168" t="b">
        <f t="shared" si="143"/>
        <v>0</v>
      </c>
    </row>
    <row r="9169" spans="1:11">
      <c r="A9169" s="120">
        <v>57626</v>
      </c>
      <c r="B9169" s="121" t="s">
        <v>201</v>
      </c>
      <c r="C9169" s="121" t="s">
        <v>206</v>
      </c>
      <c r="D9169" s="121" t="s">
        <v>128</v>
      </c>
      <c r="E9169" s="121" t="s">
        <v>180</v>
      </c>
      <c r="F9169" s="122">
        <v>23971</v>
      </c>
      <c r="G9169" s="122">
        <v>2693</v>
      </c>
      <c r="H9169" s="120">
        <v>2019</v>
      </c>
      <c r="I9169" t="str">
        <f>IF(J9169="natural gas",VLOOKUP(D9169,'Cross-Page Data'!$I$4:$J$13,2,FALSE),IF(J9169="solar",VLOOKUP('Form 923'!D9169,'Cross-Page Data'!$I$14:$J$117,2,FALSE),J9169))</f>
        <v>wind</v>
      </c>
      <c r="J9169" t="str">
        <f>VLOOKUP(E9169,'Cross-Page Data'!$D$4:$F$48,3,FALSE)</f>
        <v>wind</v>
      </c>
      <c r="K9169" t="b">
        <f t="shared" si="143"/>
        <v>1</v>
      </c>
    </row>
    <row r="9170" spans="1:11">
      <c r="A9170" s="120">
        <v>57628</v>
      </c>
      <c r="B9170" s="121" t="s">
        <v>201</v>
      </c>
      <c r="C9170" s="121" t="s">
        <v>206</v>
      </c>
      <c r="D9170" s="121" t="s">
        <v>128</v>
      </c>
      <c r="E9170" s="121" t="s">
        <v>180</v>
      </c>
      <c r="F9170" s="122">
        <v>3062857</v>
      </c>
      <c r="G9170" s="122">
        <v>344064</v>
      </c>
      <c r="H9170" s="120">
        <v>2019</v>
      </c>
      <c r="I9170" t="str">
        <f>IF(J9170="natural gas",VLOOKUP(D9170,'Cross-Page Data'!$I$4:$J$13,2,FALSE),IF(J9170="solar",VLOOKUP('Form 923'!D9170,'Cross-Page Data'!$I$14:$J$117,2,FALSE),J9170))</f>
        <v>wind</v>
      </c>
      <c r="J9170" t="str">
        <f>VLOOKUP(E9170,'Cross-Page Data'!$D$4:$F$48,3,FALSE)</f>
        <v>wind</v>
      </c>
      <c r="K9170" t="b">
        <f t="shared" si="143"/>
        <v>1</v>
      </c>
    </row>
    <row r="9171" ht="25.5" spans="1:11">
      <c r="A9171" s="120">
        <v>57629</v>
      </c>
      <c r="B9171" s="121" t="s">
        <v>201</v>
      </c>
      <c r="C9171" s="121" t="s">
        <v>207</v>
      </c>
      <c r="D9171" s="121" t="s">
        <v>79</v>
      </c>
      <c r="E9171" s="121" t="s">
        <v>70</v>
      </c>
      <c r="F9171" s="122">
        <v>418</v>
      </c>
      <c r="G9171" s="122">
        <v>46</v>
      </c>
      <c r="H9171" s="120">
        <v>2019</v>
      </c>
      <c r="I9171" t="str">
        <f>IF(J9171="natural gas",VLOOKUP(D9171,'Cross-Page Data'!$I$4:$J$13,2,FALSE),IF(J9171="solar",VLOOKUP('Form 923'!D9171,'Cross-Page Data'!$I$14:$J$117,2,FALSE),J9171))</f>
        <v>heavy or residual fuel oil</v>
      </c>
      <c r="J9171" t="str">
        <f>VLOOKUP(E9171,'Cross-Page Data'!$D$4:$F$48,3,FALSE)</f>
        <v>heavy or residual fuel oil</v>
      </c>
      <c r="K9171" t="b">
        <f t="shared" si="143"/>
        <v>0</v>
      </c>
    </row>
    <row r="9172" ht="25.5" spans="1:11">
      <c r="A9172" s="120">
        <v>57629</v>
      </c>
      <c r="B9172" s="121" t="s">
        <v>201</v>
      </c>
      <c r="C9172" s="121" t="s">
        <v>207</v>
      </c>
      <c r="D9172" s="121" t="s">
        <v>79</v>
      </c>
      <c r="E9172" s="121" t="s">
        <v>38</v>
      </c>
      <c r="F9172" s="122">
        <v>0</v>
      </c>
      <c r="G9172" s="122">
        <v>0</v>
      </c>
      <c r="H9172" s="120">
        <v>2019</v>
      </c>
      <c r="I9172" t="str">
        <f>IF(J9172="natural gas",VLOOKUP(D9172,'Cross-Page Data'!$I$4:$J$13,2,FALSE),IF(J9172="solar",VLOOKUP('Form 923'!D9172,'Cross-Page Data'!$I$14:$J$117,2,FALSE),J9172))</f>
        <v>natural gas peaker</v>
      </c>
      <c r="J9172" t="str">
        <f>VLOOKUP(E9172,'Cross-Page Data'!$D$4:$F$48,3,FALSE)</f>
        <v>natural gas</v>
      </c>
      <c r="K9172" t="b">
        <f t="shared" si="143"/>
        <v>0</v>
      </c>
    </row>
    <row r="9173" ht="25.5" spans="1:11">
      <c r="A9173" s="120">
        <v>57630</v>
      </c>
      <c r="B9173" s="121" t="s">
        <v>201</v>
      </c>
      <c r="C9173" s="121" t="s">
        <v>207</v>
      </c>
      <c r="D9173" s="121" t="s">
        <v>79</v>
      </c>
      <c r="E9173" s="121" t="s">
        <v>70</v>
      </c>
      <c r="F9173" s="122">
        <v>3376</v>
      </c>
      <c r="G9173" s="122">
        <v>276</v>
      </c>
      <c r="H9173" s="120">
        <v>2019</v>
      </c>
      <c r="I9173" t="str">
        <f>IF(J9173="natural gas",VLOOKUP(D9173,'Cross-Page Data'!$I$4:$J$13,2,FALSE),IF(J9173="solar",VLOOKUP('Form 923'!D9173,'Cross-Page Data'!$I$14:$J$117,2,FALSE),J9173))</f>
        <v>heavy or residual fuel oil</v>
      </c>
      <c r="J9173" t="str">
        <f>VLOOKUP(E9173,'Cross-Page Data'!$D$4:$F$48,3,FALSE)</f>
        <v>heavy or residual fuel oil</v>
      </c>
      <c r="K9173" t="b">
        <f t="shared" si="143"/>
        <v>0</v>
      </c>
    </row>
    <row r="9174" spans="1:11">
      <c r="A9174" s="120">
        <v>57631</v>
      </c>
      <c r="B9174" s="121" t="s">
        <v>201</v>
      </c>
      <c r="C9174" s="121" t="s">
        <v>206</v>
      </c>
      <c r="D9174" s="121" t="s">
        <v>128</v>
      </c>
      <c r="E9174" s="121" t="s">
        <v>180</v>
      </c>
      <c r="F9174" s="122">
        <v>46834</v>
      </c>
      <c r="G9174" s="122">
        <v>5261</v>
      </c>
      <c r="H9174" s="120">
        <v>2019</v>
      </c>
      <c r="I9174" t="str">
        <f>IF(J9174="natural gas",VLOOKUP(D9174,'Cross-Page Data'!$I$4:$J$13,2,FALSE),IF(J9174="solar",VLOOKUP('Form 923'!D9174,'Cross-Page Data'!$I$14:$J$117,2,FALSE),J9174))</f>
        <v>wind</v>
      </c>
      <c r="J9174" t="str">
        <f>VLOOKUP(E9174,'Cross-Page Data'!$D$4:$F$48,3,FALSE)</f>
        <v>wind</v>
      </c>
      <c r="K9174" t="b">
        <f t="shared" si="143"/>
        <v>1</v>
      </c>
    </row>
    <row r="9175" spans="1:11">
      <c r="A9175" s="120">
        <v>57632</v>
      </c>
      <c r="B9175" s="121" t="s">
        <v>201</v>
      </c>
      <c r="C9175" s="121" t="s">
        <v>206</v>
      </c>
      <c r="D9175" s="121" t="s">
        <v>128</v>
      </c>
      <c r="E9175" s="121" t="s">
        <v>180</v>
      </c>
      <c r="F9175" s="122">
        <v>48997</v>
      </c>
      <c r="G9175" s="122">
        <v>5504</v>
      </c>
      <c r="H9175" s="120">
        <v>2019</v>
      </c>
      <c r="I9175" t="str">
        <f>IF(J9175="natural gas",VLOOKUP(D9175,'Cross-Page Data'!$I$4:$J$13,2,FALSE),IF(J9175="solar",VLOOKUP('Form 923'!D9175,'Cross-Page Data'!$I$14:$J$117,2,FALSE),J9175))</f>
        <v>wind</v>
      </c>
      <c r="J9175" t="str">
        <f>VLOOKUP(E9175,'Cross-Page Data'!$D$4:$F$48,3,FALSE)</f>
        <v>wind</v>
      </c>
      <c r="K9175" t="b">
        <f t="shared" si="143"/>
        <v>1</v>
      </c>
    </row>
    <row r="9176" spans="1:11">
      <c r="A9176" s="120">
        <v>57635</v>
      </c>
      <c r="B9176" s="121" t="s">
        <v>201</v>
      </c>
      <c r="C9176" s="121" t="s">
        <v>202</v>
      </c>
      <c r="D9176" s="121" t="s">
        <v>128</v>
      </c>
      <c r="E9176" s="121" t="s">
        <v>180</v>
      </c>
      <c r="F9176" s="122">
        <v>1099094</v>
      </c>
      <c r="G9176" s="122">
        <v>123466</v>
      </c>
      <c r="H9176" s="120">
        <v>2019</v>
      </c>
      <c r="I9176" t="str">
        <f>IF(J9176="natural gas",VLOOKUP(D9176,'Cross-Page Data'!$I$4:$J$13,2,FALSE),IF(J9176="solar",VLOOKUP('Form 923'!D9176,'Cross-Page Data'!$I$14:$J$117,2,FALSE),J9176))</f>
        <v>wind</v>
      </c>
      <c r="J9176" t="str">
        <f>VLOOKUP(E9176,'Cross-Page Data'!$D$4:$F$48,3,FALSE)</f>
        <v>wind</v>
      </c>
      <c r="K9176" t="b">
        <f t="shared" si="143"/>
        <v>1</v>
      </c>
    </row>
    <row r="9177" spans="1:11">
      <c r="A9177" s="120">
        <v>57637</v>
      </c>
      <c r="B9177" s="121" t="s">
        <v>201</v>
      </c>
      <c r="C9177" s="121" t="s">
        <v>206</v>
      </c>
      <c r="D9177" s="121" t="s">
        <v>128</v>
      </c>
      <c r="E9177" s="121" t="s">
        <v>180</v>
      </c>
      <c r="F9177" s="122">
        <v>0</v>
      </c>
      <c r="G9177" s="122">
        <v>0</v>
      </c>
      <c r="H9177" s="120">
        <v>2019</v>
      </c>
      <c r="I9177" t="str">
        <f>IF(J9177="natural gas",VLOOKUP(D9177,'Cross-Page Data'!$I$4:$J$13,2,FALSE),IF(J9177="solar",VLOOKUP('Form 923'!D9177,'Cross-Page Data'!$I$14:$J$117,2,FALSE),J9177))</f>
        <v>wind</v>
      </c>
      <c r="J9177" t="str">
        <f>VLOOKUP(E9177,'Cross-Page Data'!$D$4:$F$48,3,FALSE)</f>
        <v>wind</v>
      </c>
      <c r="K9177" t="b">
        <f t="shared" si="143"/>
        <v>1</v>
      </c>
    </row>
    <row r="9178" ht="25.5" spans="1:11">
      <c r="A9178" s="120">
        <v>57638</v>
      </c>
      <c r="B9178" s="121" t="s">
        <v>201</v>
      </c>
      <c r="C9178" s="121" t="s">
        <v>207</v>
      </c>
      <c r="D9178" s="121" t="s">
        <v>128</v>
      </c>
      <c r="E9178" s="121" t="s">
        <v>180</v>
      </c>
      <c r="F9178" s="122">
        <v>0</v>
      </c>
      <c r="G9178" s="122">
        <v>0</v>
      </c>
      <c r="H9178" s="120">
        <v>2019</v>
      </c>
      <c r="I9178" t="str">
        <f>IF(J9178="natural gas",VLOOKUP(D9178,'Cross-Page Data'!$I$4:$J$13,2,FALSE),IF(J9178="solar",VLOOKUP('Form 923'!D9178,'Cross-Page Data'!$I$14:$J$117,2,FALSE),J9178))</f>
        <v>wind</v>
      </c>
      <c r="J9178" t="str">
        <f>VLOOKUP(E9178,'Cross-Page Data'!$D$4:$F$48,3,FALSE)</f>
        <v>wind</v>
      </c>
      <c r="K9178" t="b">
        <f t="shared" si="143"/>
        <v>0</v>
      </c>
    </row>
    <row r="9179" spans="1:11">
      <c r="A9179" s="120">
        <v>57639</v>
      </c>
      <c r="B9179" s="121" t="s">
        <v>201</v>
      </c>
      <c r="C9179" s="121" t="s">
        <v>206</v>
      </c>
      <c r="D9179" s="121" t="s">
        <v>128</v>
      </c>
      <c r="E9179" s="121" t="s">
        <v>180</v>
      </c>
      <c r="F9179" s="122">
        <v>5248122</v>
      </c>
      <c r="G9179" s="122">
        <v>589544</v>
      </c>
      <c r="H9179" s="120">
        <v>2019</v>
      </c>
      <c r="I9179" t="str">
        <f>IF(J9179="natural gas",VLOOKUP(D9179,'Cross-Page Data'!$I$4:$J$13,2,FALSE),IF(J9179="solar",VLOOKUP('Form 923'!D9179,'Cross-Page Data'!$I$14:$J$117,2,FALSE),J9179))</f>
        <v>wind</v>
      </c>
      <c r="J9179" t="str">
        <f>VLOOKUP(E9179,'Cross-Page Data'!$D$4:$F$48,3,FALSE)</f>
        <v>wind</v>
      </c>
      <c r="K9179" t="b">
        <f t="shared" si="143"/>
        <v>1</v>
      </c>
    </row>
    <row r="9180" spans="1:11">
      <c r="A9180" s="120">
        <v>57640</v>
      </c>
      <c r="B9180" s="121" t="s">
        <v>201</v>
      </c>
      <c r="C9180" s="121" t="s">
        <v>206</v>
      </c>
      <c r="D9180" s="121" t="s">
        <v>101</v>
      </c>
      <c r="E9180" s="121" t="s">
        <v>92</v>
      </c>
      <c r="F9180" s="122">
        <v>9159</v>
      </c>
      <c r="G9180" s="122">
        <v>1029</v>
      </c>
      <c r="H9180" s="120">
        <v>2019</v>
      </c>
      <c r="I9180" t="str">
        <f>IF(J9180="natural gas",VLOOKUP(D9180,'Cross-Page Data'!$I$4:$J$13,2,FALSE),IF(J9180="solar",VLOOKUP('Form 923'!D9180,'Cross-Page Data'!$I$14:$J$117,2,FALSE),J9180))</f>
        <v>solar pv</v>
      </c>
      <c r="J9180" t="str">
        <f>VLOOKUP(E9180,'Cross-Page Data'!$D$4:$F$48,3,FALSE)</f>
        <v>solar</v>
      </c>
      <c r="K9180" t="b">
        <f t="shared" si="143"/>
        <v>1</v>
      </c>
    </row>
    <row r="9181" ht="25.5" spans="1:11">
      <c r="A9181" s="120">
        <v>57643</v>
      </c>
      <c r="B9181" s="121" t="s">
        <v>201</v>
      </c>
      <c r="C9181" s="121" t="s">
        <v>211</v>
      </c>
      <c r="D9181" s="121" t="s">
        <v>128</v>
      </c>
      <c r="E9181" s="121" t="s">
        <v>180</v>
      </c>
      <c r="F9181" s="122">
        <v>24950</v>
      </c>
      <c r="G9181" s="122">
        <v>2802.76</v>
      </c>
      <c r="H9181" s="120">
        <v>2019</v>
      </c>
      <c r="I9181" t="str">
        <f>IF(J9181="natural gas",VLOOKUP(D9181,'Cross-Page Data'!$I$4:$J$13,2,FALSE),IF(J9181="solar",VLOOKUP('Form 923'!D9181,'Cross-Page Data'!$I$14:$J$117,2,FALSE),J9181))</f>
        <v>wind</v>
      </c>
      <c r="J9181" t="str">
        <f>VLOOKUP(E9181,'Cross-Page Data'!$D$4:$F$48,3,FALSE)</f>
        <v>wind</v>
      </c>
      <c r="K9181" t="b">
        <f t="shared" si="143"/>
        <v>0</v>
      </c>
    </row>
    <row r="9182" spans="1:11">
      <c r="A9182" s="120">
        <v>57644</v>
      </c>
      <c r="B9182" s="121" t="s">
        <v>201</v>
      </c>
      <c r="C9182" s="121" t="s">
        <v>206</v>
      </c>
      <c r="D9182" s="121" t="s">
        <v>128</v>
      </c>
      <c r="E9182" s="121" t="s">
        <v>180</v>
      </c>
      <c r="F9182" s="122">
        <v>5374090</v>
      </c>
      <c r="G9182" s="122">
        <v>603694.6</v>
      </c>
      <c r="H9182" s="120">
        <v>2019</v>
      </c>
      <c r="I9182" t="str">
        <f>IF(J9182="natural gas",VLOOKUP(D9182,'Cross-Page Data'!$I$4:$J$13,2,FALSE),IF(J9182="solar",VLOOKUP('Form 923'!D9182,'Cross-Page Data'!$I$14:$J$117,2,FALSE),J9182))</f>
        <v>wind</v>
      </c>
      <c r="J9182" t="str">
        <f>VLOOKUP(E9182,'Cross-Page Data'!$D$4:$F$48,3,FALSE)</f>
        <v>wind</v>
      </c>
      <c r="K9182" t="b">
        <f t="shared" si="143"/>
        <v>1</v>
      </c>
    </row>
    <row r="9183" spans="1:11">
      <c r="A9183" s="120">
        <v>57645</v>
      </c>
      <c r="B9183" s="121" t="s">
        <v>201</v>
      </c>
      <c r="C9183" s="121" t="s">
        <v>206</v>
      </c>
      <c r="D9183" s="121" t="s">
        <v>101</v>
      </c>
      <c r="E9183" s="121" t="s">
        <v>92</v>
      </c>
      <c r="F9183" s="122">
        <v>60000</v>
      </c>
      <c r="G9183" s="122">
        <v>6740</v>
      </c>
      <c r="H9183" s="120">
        <v>2019</v>
      </c>
      <c r="I9183" t="str">
        <f>IF(J9183="natural gas",VLOOKUP(D9183,'Cross-Page Data'!$I$4:$J$13,2,FALSE),IF(J9183="solar",VLOOKUP('Form 923'!D9183,'Cross-Page Data'!$I$14:$J$117,2,FALSE),J9183))</f>
        <v>solar pv</v>
      </c>
      <c r="J9183" t="str">
        <f>VLOOKUP(E9183,'Cross-Page Data'!$D$4:$F$48,3,FALSE)</f>
        <v>solar</v>
      </c>
      <c r="K9183" t="b">
        <f t="shared" si="143"/>
        <v>1</v>
      </c>
    </row>
    <row r="9184" spans="1:11">
      <c r="A9184" s="120">
        <v>57646</v>
      </c>
      <c r="B9184" s="121" t="s">
        <v>201</v>
      </c>
      <c r="C9184" s="121" t="s">
        <v>206</v>
      </c>
      <c r="D9184" s="121" t="s">
        <v>101</v>
      </c>
      <c r="E9184" s="121" t="s">
        <v>92</v>
      </c>
      <c r="F9184" s="122">
        <v>21631</v>
      </c>
      <c r="G9184" s="122">
        <v>2430</v>
      </c>
      <c r="H9184" s="120">
        <v>2019</v>
      </c>
      <c r="I9184" t="str">
        <f>IF(J9184="natural gas",VLOOKUP(D9184,'Cross-Page Data'!$I$4:$J$13,2,FALSE),IF(J9184="solar",VLOOKUP('Form 923'!D9184,'Cross-Page Data'!$I$14:$J$117,2,FALSE),J9184))</f>
        <v>solar pv</v>
      </c>
      <c r="J9184" t="str">
        <f>VLOOKUP(E9184,'Cross-Page Data'!$D$4:$F$48,3,FALSE)</f>
        <v>solar</v>
      </c>
      <c r="K9184" t="b">
        <f t="shared" si="143"/>
        <v>1</v>
      </c>
    </row>
    <row r="9185" spans="1:11">
      <c r="A9185" s="120">
        <v>57647</v>
      </c>
      <c r="B9185" s="121" t="s">
        <v>201</v>
      </c>
      <c r="C9185" s="121" t="s">
        <v>206</v>
      </c>
      <c r="D9185" s="121" t="s">
        <v>101</v>
      </c>
      <c r="E9185" s="121" t="s">
        <v>92</v>
      </c>
      <c r="F9185" s="122">
        <v>46013</v>
      </c>
      <c r="G9185" s="122">
        <v>5169</v>
      </c>
      <c r="H9185" s="120">
        <v>2019</v>
      </c>
      <c r="I9185" t="str">
        <f>IF(J9185="natural gas",VLOOKUP(D9185,'Cross-Page Data'!$I$4:$J$13,2,FALSE),IF(J9185="solar",VLOOKUP('Form 923'!D9185,'Cross-Page Data'!$I$14:$J$117,2,FALSE),J9185))</f>
        <v>solar pv</v>
      </c>
      <c r="J9185" t="str">
        <f>VLOOKUP(E9185,'Cross-Page Data'!$D$4:$F$48,3,FALSE)</f>
        <v>solar</v>
      </c>
      <c r="K9185" t="b">
        <f t="shared" si="143"/>
        <v>1</v>
      </c>
    </row>
    <row r="9186" ht="25.5" spans="1:11">
      <c r="A9186" s="120">
        <v>57648</v>
      </c>
      <c r="B9186" s="121" t="s">
        <v>201</v>
      </c>
      <c r="C9186" s="121" t="s">
        <v>211</v>
      </c>
      <c r="D9186" s="121" t="s">
        <v>128</v>
      </c>
      <c r="E9186" s="121" t="s">
        <v>180</v>
      </c>
      <c r="F9186" s="122">
        <v>10780</v>
      </c>
      <c r="G9186" s="122">
        <v>1211</v>
      </c>
      <c r="H9186" s="120">
        <v>2019</v>
      </c>
      <c r="I9186" t="str">
        <f>IF(J9186="natural gas",VLOOKUP(D9186,'Cross-Page Data'!$I$4:$J$13,2,FALSE),IF(J9186="solar",VLOOKUP('Form 923'!D9186,'Cross-Page Data'!$I$14:$J$117,2,FALSE),J9186))</f>
        <v>wind</v>
      </c>
      <c r="J9186" t="str">
        <f>VLOOKUP(E9186,'Cross-Page Data'!$D$4:$F$48,3,FALSE)</f>
        <v>wind</v>
      </c>
      <c r="K9186" t="b">
        <f t="shared" si="143"/>
        <v>0</v>
      </c>
    </row>
    <row r="9187" spans="1:11">
      <c r="A9187" s="120">
        <v>57649</v>
      </c>
      <c r="B9187" s="121" t="s">
        <v>201</v>
      </c>
      <c r="C9187" s="121" t="s">
        <v>206</v>
      </c>
      <c r="D9187" s="121" t="s">
        <v>128</v>
      </c>
      <c r="E9187" s="121" t="s">
        <v>180</v>
      </c>
      <c r="F9187" s="122">
        <v>2967224</v>
      </c>
      <c r="G9187" s="122">
        <v>333321</v>
      </c>
      <c r="H9187" s="120">
        <v>2019</v>
      </c>
      <c r="I9187" t="str">
        <f>IF(J9187="natural gas",VLOOKUP(D9187,'Cross-Page Data'!$I$4:$J$13,2,FALSE),IF(J9187="solar",VLOOKUP('Form 923'!D9187,'Cross-Page Data'!$I$14:$J$117,2,FALSE),J9187))</f>
        <v>wind</v>
      </c>
      <c r="J9187" t="str">
        <f>VLOOKUP(E9187,'Cross-Page Data'!$D$4:$F$48,3,FALSE)</f>
        <v>wind</v>
      </c>
      <c r="K9187" t="b">
        <f t="shared" si="143"/>
        <v>1</v>
      </c>
    </row>
    <row r="9188" spans="1:11">
      <c r="A9188" s="120">
        <v>57650</v>
      </c>
      <c r="B9188" s="121" t="s">
        <v>201</v>
      </c>
      <c r="C9188" s="121" t="s">
        <v>206</v>
      </c>
      <c r="D9188" s="121" t="s">
        <v>101</v>
      </c>
      <c r="E9188" s="121" t="s">
        <v>92</v>
      </c>
      <c r="F9188" s="122">
        <v>1401843</v>
      </c>
      <c r="G9188" s="122">
        <v>157475</v>
      </c>
      <c r="H9188" s="120">
        <v>2019</v>
      </c>
      <c r="I9188" t="str">
        <f>IF(J9188="natural gas",VLOOKUP(D9188,'Cross-Page Data'!$I$4:$J$13,2,FALSE),IF(J9188="solar",VLOOKUP('Form 923'!D9188,'Cross-Page Data'!$I$14:$J$117,2,FALSE),J9188))</f>
        <v>solar pv</v>
      </c>
      <c r="J9188" t="str">
        <f>VLOOKUP(E9188,'Cross-Page Data'!$D$4:$F$48,3,FALSE)</f>
        <v>solar</v>
      </c>
      <c r="K9188" t="b">
        <f t="shared" si="143"/>
        <v>1</v>
      </c>
    </row>
    <row r="9189" spans="1:11">
      <c r="A9189" s="120">
        <v>57651</v>
      </c>
      <c r="B9189" s="121" t="s">
        <v>201</v>
      </c>
      <c r="C9189" s="121" t="s">
        <v>206</v>
      </c>
      <c r="D9189" s="121" t="s">
        <v>101</v>
      </c>
      <c r="E9189" s="121" t="s">
        <v>92</v>
      </c>
      <c r="F9189" s="122">
        <v>425186</v>
      </c>
      <c r="G9189" s="122">
        <v>47763</v>
      </c>
      <c r="H9189" s="120">
        <v>2019</v>
      </c>
      <c r="I9189" t="str">
        <f>IF(J9189="natural gas",VLOOKUP(D9189,'Cross-Page Data'!$I$4:$J$13,2,FALSE),IF(J9189="solar",VLOOKUP('Form 923'!D9189,'Cross-Page Data'!$I$14:$J$117,2,FALSE),J9189))</f>
        <v>solar pv</v>
      </c>
      <c r="J9189" t="str">
        <f>VLOOKUP(E9189,'Cross-Page Data'!$D$4:$F$48,3,FALSE)</f>
        <v>solar</v>
      </c>
      <c r="K9189" t="b">
        <f t="shared" si="143"/>
        <v>1</v>
      </c>
    </row>
    <row r="9190" spans="1:11">
      <c r="A9190" s="120">
        <v>57652</v>
      </c>
      <c r="B9190" s="121" t="s">
        <v>201</v>
      </c>
      <c r="C9190" s="121" t="s">
        <v>206</v>
      </c>
      <c r="D9190" s="121" t="s">
        <v>101</v>
      </c>
      <c r="E9190" s="121" t="s">
        <v>92</v>
      </c>
      <c r="F9190" s="122">
        <v>10735</v>
      </c>
      <c r="G9190" s="122">
        <v>1206</v>
      </c>
      <c r="H9190" s="120">
        <v>2019</v>
      </c>
      <c r="I9190" t="str">
        <f>IF(J9190="natural gas",VLOOKUP(D9190,'Cross-Page Data'!$I$4:$J$13,2,FALSE),IF(J9190="solar",VLOOKUP('Form 923'!D9190,'Cross-Page Data'!$I$14:$J$117,2,FALSE),J9190))</f>
        <v>solar pv</v>
      </c>
      <c r="J9190" t="str">
        <f>VLOOKUP(E9190,'Cross-Page Data'!$D$4:$F$48,3,FALSE)</f>
        <v>solar</v>
      </c>
      <c r="K9190" t="b">
        <f t="shared" si="143"/>
        <v>1</v>
      </c>
    </row>
    <row r="9191" ht="25.5" spans="1:11">
      <c r="A9191" s="120">
        <v>57653</v>
      </c>
      <c r="B9191" s="121" t="s">
        <v>205</v>
      </c>
      <c r="C9191" s="121" t="s">
        <v>210</v>
      </c>
      <c r="D9191" s="121" t="s">
        <v>39</v>
      </c>
      <c r="E9191" s="121" t="s">
        <v>70</v>
      </c>
      <c r="F9191" s="122">
        <v>0</v>
      </c>
      <c r="G9191" s="122">
        <v>0</v>
      </c>
      <c r="H9191" s="120">
        <v>2019</v>
      </c>
      <c r="I9191" t="str">
        <f>IF(J9191="natural gas",VLOOKUP(D9191,'Cross-Page Data'!$I$4:$J$13,2,FALSE),IF(J9191="solar",VLOOKUP('Form 923'!D9191,'Cross-Page Data'!$I$14:$J$117,2,FALSE),J9191))</f>
        <v>heavy or residual fuel oil</v>
      </c>
      <c r="J9191" t="str">
        <f>VLOOKUP(E9191,'Cross-Page Data'!$D$4:$F$48,3,FALSE)</f>
        <v>heavy or residual fuel oil</v>
      </c>
      <c r="K9191" t="b">
        <f t="shared" si="143"/>
        <v>0</v>
      </c>
    </row>
    <row r="9192" ht="25.5" spans="1:11">
      <c r="A9192" s="120">
        <v>57653</v>
      </c>
      <c r="B9192" s="121" t="s">
        <v>205</v>
      </c>
      <c r="C9192" s="121" t="s">
        <v>210</v>
      </c>
      <c r="D9192" s="121" t="s">
        <v>39</v>
      </c>
      <c r="E9192" s="121" t="s">
        <v>38</v>
      </c>
      <c r="F9192" s="122">
        <v>0</v>
      </c>
      <c r="G9192" s="122">
        <v>0</v>
      </c>
      <c r="H9192" s="120">
        <v>2019</v>
      </c>
      <c r="I9192" t="str">
        <f>IF(J9192="natural gas",VLOOKUP(D9192,'Cross-Page Data'!$I$4:$J$13,2,FALSE),IF(J9192="solar",VLOOKUP('Form 923'!D9192,'Cross-Page Data'!$I$14:$J$117,2,FALSE),J9192))</f>
        <v>natural gas nonpeaker - preexisting nonretiring</v>
      </c>
      <c r="J9192" t="str">
        <f>VLOOKUP(E9192,'Cross-Page Data'!$D$4:$F$48,3,FALSE)</f>
        <v>natural gas</v>
      </c>
      <c r="K9192" t="b">
        <f t="shared" si="143"/>
        <v>0</v>
      </c>
    </row>
    <row r="9193" ht="25.5" spans="1:11">
      <c r="A9193" s="120">
        <v>57653</v>
      </c>
      <c r="B9193" s="121" t="s">
        <v>205</v>
      </c>
      <c r="C9193" s="121" t="s">
        <v>210</v>
      </c>
      <c r="D9193" s="121" t="s">
        <v>61</v>
      </c>
      <c r="E9193" s="121" t="s">
        <v>70</v>
      </c>
      <c r="F9193" s="122">
        <v>0</v>
      </c>
      <c r="G9193" s="122">
        <v>0</v>
      </c>
      <c r="H9193" s="120">
        <v>2019</v>
      </c>
      <c r="I9193" t="str">
        <f>IF(J9193="natural gas",VLOOKUP(D9193,'Cross-Page Data'!$I$4:$J$13,2,FALSE),IF(J9193="solar",VLOOKUP('Form 923'!D9193,'Cross-Page Data'!$I$14:$J$117,2,FALSE),J9193))</f>
        <v>heavy or residual fuel oil</v>
      </c>
      <c r="J9193" t="str">
        <f>VLOOKUP(E9193,'Cross-Page Data'!$D$4:$F$48,3,FALSE)</f>
        <v>heavy or residual fuel oil</v>
      </c>
      <c r="K9193" t="b">
        <f t="shared" si="143"/>
        <v>0</v>
      </c>
    </row>
    <row r="9194" ht="25.5" spans="1:11">
      <c r="A9194" s="120">
        <v>57653</v>
      </c>
      <c r="B9194" s="121" t="s">
        <v>205</v>
      </c>
      <c r="C9194" s="121" t="s">
        <v>210</v>
      </c>
      <c r="D9194" s="121" t="s">
        <v>61</v>
      </c>
      <c r="E9194" s="121" t="s">
        <v>38</v>
      </c>
      <c r="F9194" s="122">
        <v>181813</v>
      </c>
      <c r="G9194" s="122">
        <v>43702</v>
      </c>
      <c r="H9194" s="120">
        <v>2019</v>
      </c>
      <c r="I9194" t="str">
        <f>IF(J9194="natural gas",VLOOKUP(D9194,'Cross-Page Data'!$I$4:$J$13,2,FALSE),IF(J9194="solar",VLOOKUP('Form 923'!D9194,'Cross-Page Data'!$I$14:$J$117,2,FALSE),J9194))</f>
        <v>natural gas nonpeaker - preexisting nonretiring</v>
      </c>
      <c r="J9194" t="str">
        <f>VLOOKUP(E9194,'Cross-Page Data'!$D$4:$F$48,3,FALSE)</f>
        <v>natural gas</v>
      </c>
      <c r="K9194" t="b">
        <f t="shared" si="143"/>
        <v>0</v>
      </c>
    </row>
    <row r="9195" ht="25.5" spans="1:11">
      <c r="A9195" s="120">
        <v>57655</v>
      </c>
      <c r="B9195" s="121" t="s">
        <v>201</v>
      </c>
      <c r="C9195" s="121" t="s">
        <v>207</v>
      </c>
      <c r="D9195" s="121" t="s">
        <v>101</v>
      </c>
      <c r="E9195" s="121" t="s">
        <v>92</v>
      </c>
      <c r="F9195" s="122">
        <v>0</v>
      </c>
      <c r="G9195" s="122">
        <v>0</v>
      </c>
      <c r="H9195" s="120">
        <v>2019</v>
      </c>
      <c r="I9195" t="str">
        <f>IF(J9195="natural gas",VLOOKUP(D9195,'Cross-Page Data'!$I$4:$J$13,2,FALSE),IF(J9195="solar",VLOOKUP('Form 923'!D9195,'Cross-Page Data'!$I$14:$J$117,2,FALSE),J9195))</f>
        <v>solar pv</v>
      </c>
      <c r="J9195" t="str">
        <f>VLOOKUP(E9195,'Cross-Page Data'!$D$4:$F$48,3,FALSE)</f>
        <v>solar</v>
      </c>
      <c r="K9195" t="b">
        <f t="shared" si="143"/>
        <v>0</v>
      </c>
    </row>
    <row r="9196" spans="1:11">
      <c r="A9196" s="120">
        <v>57656</v>
      </c>
      <c r="B9196" s="121" t="s">
        <v>201</v>
      </c>
      <c r="C9196" s="121" t="s">
        <v>206</v>
      </c>
      <c r="D9196" s="121" t="s">
        <v>101</v>
      </c>
      <c r="E9196" s="121" t="s">
        <v>92</v>
      </c>
      <c r="F9196" s="122">
        <v>17752</v>
      </c>
      <c r="G9196" s="122">
        <v>1994</v>
      </c>
      <c r="H9196" s="120">
        <v>2019</v>
      </c>
      <c r="I9196" t="str">
        <f>IF(J9196="natural gas",VLOOKUP(D9196,'Cross-Page Data'!$I$4:$J$13,2,FALSE),IF(J9196="solar",VLOOKUP('Form 923'!D9196,'Cross-Page Data'!$I$14:$J$117,2,FALSE),J9196))</f>
        <v>solar pv</v>
      </c>
      <c r="J9196" t="str">
        <f>VLOOKUP(E9196,'Cross-Page Data'!$D$4:$F$48,3,FALSE)</f>
        <v>solar</v>
      </c>
      <c r="K9196" t="b">
        <f t="shared" si="143"/>
        <v>1</v>
      </c>
    </row>
    <row r="9197" spans="1:11">
      <c r="A9197" s="120">
        <v>57657</v>
      </c>
      <c r="B9197" s="121" t="s">
        <v>201</v>
      </c>
      <c r="C9197" s="121" t="s">
        <v>206</v>
      </c>
      <c r="D9197" s="121" t="s">
        <v>101</v>
      </c>
      <c r="E9197" s="121" t="s">
        <v>92</v>
      </c>
      <c r="F9197" s="122">
        <v>608753</v>
      </c>
      <c r="G9197" s="122">
        <v>68384</v>
      </c>
      <c r="H9197" s="120">
        <v>2019</v>
      </c>
      <c r="I9197" t="str">
        <f>IF(J9197="natural gas",VLOOKUP(D9197,'Cross-Page Data'!$I$4:$J$13,2,FALSE),IF(J9197="solar",VLOOKUP('Form 923'!D9197,'Cross-Page Data'!$I$14:$J$117,2,FALSE),J9197))</f>
        <v>solar pv</v>
      </c>
      <c r="J9197" t="str">
        <f>VLOOKUP(E9197,'Cross-Page Data'!$D$4:$F$48,3,FALSE)</f>
        <v>solar</v>
      </c>
      <c r="K9197" t="b">
        <f t="shared" si="143"/>
        <v>1</v>
      </c>
    </row>
    <row r="9198" spans="1:11">
      <c r="A9198" s="120">
        <v>57660</v>
      </c>
      <c r="B9198" s="121" t="s">
        <v>201</v>
      </c>
      <c r="C9198" s="121" t="s">
        <v>206</v>
      </c>
      <c r="D9198" s="121" t="s">
        <v>101</v>
      </c>
      <c r="E9198" s="121" t="s">
        <v>92</v>
      </c>
      <c r="F9198" s="122">
        <v>59698</v>
      </c>
      <c r="G9198" s="122">
        <v>6706</v>
      </c>
      <c r="H9198" s="120">
        <v>2019</v>
      </c>
      <c r="I9198" t="str">
        <f>IF(J9198="natural gas",VLOOKUP(D9198,'Cross-Page Data'!$I$4:$J$13,2,FALSE),IF(J9198="solar",VLOOKUP('Form 923'!D9198,'Cross-Page Data'!$I$14:$J$117,2,FALSE),J9198))</f>
        <v>solar pv</v>
      </c>
      <c r="J9198" t="str">
        <f>VLOOKUP(E9198,'Cross-Page Data'!$D$4:$F$48,3,FALSE)</f>
        <v>solar</v>
      </c>
      <c r="K9198" t="b">
        <f t="shared" si="143"/>
        <v>1</v>
      </c>
    </row>
    <row r="9199" spans="1:11">
      <c r="A9199" s="120">
        <v>57661</v>
      </c>
      <c r="B9199" s="121" t="s">
        <v>201</v>
      </c>
      <c r="C9199" s="121" t="s">
        <v>206</v>
      </c>
      <c r="D9199" s="121" t="s">
        <v>101</v>
      </c>
      <c r="E9199" s="121" t="s">
        <v>92</v>
      </c>
      <c r="F9199" s="122">
        <v>37548</v>
      </c>
      <c r="G9199" s="122">
        <v>4218</v>
      </c>
      <c r="H9199" s="120">
        <v>2019</v>
      </c>
      <c r="I9199" t="str">
        <f>IF(J9199="natural gas",VLOOKUP(D9199,'Cross-Page Data'!$I$4:$J$13,2,FALSE),IF(J9199="solar",VLOOKUP('Form 923'!D9199,'Cross-Page Data'!$I$14:$J$117,2,FALSE),J9199))</f>
        <v>solar pv</v>
      </c>
      <c r="J9199" t="str">
        <f>VLOOKUP(E9199,'Cross-Page Data'!$D$4:$F$48,3,FALSE)</f>
        <v>solar</v>
      </c>
      <c r="K9199" t="b">
        <f t="shared" si="143"/>
        <v>1</v>
      </c>
    </row>
    <row r="9200" spans="1:11">
      <c r="A9200" s="120">
        <v>57662</v>
      </c>
      <c r="B9200" s="121" t="s">
        <v>201</v>
      </c>
      <c r="C9200" s="121" t="s">
        <v>206</v>
      </c>
      <c r="D9200" s="121" t="s">
        <v>101</v>
      </c>
      <c r="E9200" s="121" t="s">
        <v>92</v>
      </c>
      <c r="F9200" s="122">
        <v>160726</v>
      </c>
      <c r="G9200" s="122">
        <v>18055</v>
      </c>
      <c r="H9200" s="120">
        <v>2019</v>
      </c>
      <c r="I9200" t="str">
        <f>IF(J9200="natural gas",VLOOKUP(D9200,'Cross-Page Data'!$I$4:$J$13,2,FALSE),IF(J9200="solar",VLOOKUP('Form 923'!D9200,'Cross-Page Data'!$I$14:$J$117,2,FALSE),J9200))</f>
        <v>solar pv</v>
      </c>
      <c r="J9200" t="str">
        <f>VLOOKUP(E9200,'Cross-Page Data'!$D$4:$F$48,3,FALSE)</f>
        <v>solar</v>
      </c>
      <c r="K9200" t="b">
        <f t="shared" si="143"/>
        <v>1</v>
      </c>
    </row>
    <row r="9201" spans="1:11">
      <c r="A9201" s="120">
        <v>57663</v>
      </c>
      <c r="B9201" s="121" t="s">
        <v>201</v>
      </c>
      <c r="C9201" s="121" t="s">
        <v>206</v>
      </c>
      <c r="D9201" s="121" t="s">
        <v>128</v>
      </c>
      <c r="E9201" s="121" t="s">
        <v>180</v>
      </c>
      <c r="F9201" s="122">
        <v>4755289</v>
      </c>
      <c r="G9201" s="122">
        <v>534182</v>
      </c>
      <c r="H9201" s="120">
        <v>2019</v>
      </c>
      <c r="I9201" t="str">
        <f>IF(J9201="natural gas",VLOOKUP(D9201,'Cross-Page Data'!$I$4:$J$13,2,FALSE),IF(J9201="solar",VLOOKUP('Form 923'!D9201,'Cross-Page Data'!$I$14:$J$117,2,FALSE),J9201))</f>
        <v>wind</v>
      </c>
      <c r="J9201" t="str">
        <f>VLOOKUP(E9201,'Cross-Page Data'!$D$4:$F$48,3,FALSE)</f>
        <v>wind</v>
      </c>
      <c r="K9201" t="b">
        <f t="shared" si="143"/>
        <v>1</v>
      </c>
    </row>
    <row r="9202" spans="1:11">
      <c r="A9202" s="120">
        <v>57664</v>
      </c>
      <c r="B9202" s="121" t="s">
        <v>201</v>
      </c>
      <c r="C9202" s="121" t="s">
        <v>206</v>
      </c>
      <c r="D9202" s="121" t="s">
        <v>39</v>
      </c>
      <c r="E9202" s="121" t="s">
        <v>70</v>
      </c>
      <c r="F9202" s="122">
        <v>0</v>
      </c>
      <c r="G9202" s="122">
        <v>17978.755</v>
      </c>
      <c r="H9202" s="120">
        <v>2019</v>
      </c>
      <c r="I9202" t="str">
        <f>IF(J9202="natural gas",VLOOKUP(D9202,'Cross-Page Data'!$I$4:$J$13,2,FALSE),IF(J9202="solar",VLOOKUP('Form 923'!D9202,'Cross-Page Data'!$I$14:$J$117,2,FALSE),J9202))</f>
        <v>heavy or residual fuel oil</v>
      </c>
      <c r="J9202" t="str">
        <f>VLOOKUP(E9202,'Cross-Page Data'!$D$4:$F$48,3,FALSE)</f>
        <v>heavy or residual fuel oil</v>
      </c>
      <c r="K9202" t="b">
        <f t="shared" si="143"/>
        <v>1</v>
      </c>
    </row>
    <row r="9203" spans="1:11">
      <c r="A9203" s="120">
        <v>57664</v>
      </c>
      <c r="B9203" s="121" t="s">
        <v>201</v>
      </c>
      <c r="C9203" s="121" t="s">
        <v>206</v>
      </c>
      <c r="D9203" s="121" t="s">
        <v>39</v>
      </c>
      <c r="E9203" s="121" t="s">
        <v>38</v>
      </c>
      <c r="F9203" s="122">
        <v>648980</v>
      </c>
      <c r="G9203" s="122">
        <v>1023573.2</v>
      </c>
      <c r="H9203" s="120">
        <v>2019</v>
      </c>
      <c r="I9203" t="str">
        <f>IF(J9203="natural gas",VLOOKUP(D9203,'Cross-Page Data'!$I$4:$J$13,2,FALSE),IF(J9203="solar",VLOOKUP('Form 923'!D9203,'Cross-Page Data'!$I$14:$J$117,2,FALSE),J9203))</f>
        <v>natural gas nonpeaker - preexisting nonretiring</v>
      </c>
      <c r="J9203" t="str">
        <f>VLOOKUP(E9203,'Cross-Page Data'!$D$4:$F$48,3,FALSE)</f>
        <v>natural gas</v>
      </c>
      <c r="K9203" t="b">
        <f t="shared" si="143"/>
        <v>1</v>
      </c>
    </row>
    <row r="9204" spans="1:11">
      <c r="A9204" s="120">
        <v>57664</v>
      </c>
      <c r="B9204" s="121" t="s">
        <v>201</v>
      </c>
      <c r="C9204" s="121" t="s">
        <v>206</v>
      </c>
      <c r="D9204" s="121" t="s">
        <v>61</v>
      </c>
      <c r="E9204" s="121" t="s">
        <v>70</v>
      </c>
      <c r="F9204" s="122">
        <v>372827</v>
      </c>
      <c r="G9204" s="122">
        <v>32709.17</v>
      </c>
      <c r="H9204" s="120">
        <v>2019</v>
      </c>
      <c r="I9204" t="str">
        <f>IF(J9204="natural gas",VLOOKUP(D9204,'Cross-Page Data'!$I$4:$J$13,2,FALSE),IF(J9204="solar",VLOOKUP('Form 923'!D9204,'Cross-Page Data'!$I$14:$J$117,2,FALSE),J9204))</f>
        <v>heavy or residual fuel oil</v>
      </c>
      <c r="J9204" t="str">
        <f>VLOOKUP(E9204,'Cross-Page Data'!$D$4:$F$48,3,FALSE)</f>
        <v>heavy or residual fuel oil</v>
      </c>
      <c r="K9204" t="b">
        <f t="shared" si="143"/>
        <v>1</v>
      </c>
    </row>
    <row r="9205" spans="1:11">
      <c r="A9205" s="120">
        <v>57664</v>
      </c>
      <c r="B9205" s="121" t="s">
        <v>201</v>
      </c>
      <c r="C9205" s="121" t="s">
        <v>206</v>
      </c>
      <c r="D9205" s="121" t="s">
        <v>61</v>
      </c>
      <c r="E9205" s="121" t="s">
        <v>38</v>
      </c>
      <c r="F9205" s="122">
        <v>19652811</v>
      </c>
      <c r="G9205" s="122">
        <v>1711636.8</v>
      </c>
      <c r="H9205" s="120">
        <v>2019</v>
      </c>
      <c r="I9205" t="str">
        <f>IF(J9205="natural gas",VLOOKUP(D9205,'Cross-Page Data'!$I$4:$J$13,2,FALSE),IF(J9205="solar",VLOOKUP('Form 923'!D9205,'Cross-Page Data'!$I$14:$J$117,2,FALSE),J9205))</f>
        <v>natural gas nonpeaker - preexisting nonretiring</v>
      </c>
      <c r="J9205" t="str">
        <f>VLOOKUP(E9205,'Cross-Page Data'!$D$4:$F$48,3,FALSE)</f>
        <v>natural gas</v>
      </c>
      <c r="K9205" t="b">
        <f t="shared" si="143"/>
        <v>1</v>
      </c>
    </row>
    <row r="9206" spans="1:11">
      <c r="A9206" s="120">
        <v>57665</v>
      </c>
      <c r="B9206" s="121" t="s">
        <v>201</v>
      </c>
      <c r="C9206" s="121" t="s">
        <v>206</v>
      </c>
      <c r="D9206" s="121" t="s">
        <v>116</v>
      </c>
      <c r="E9206" s="121" t="s">
        <v>170</v>
      </c>
      <c r="F9206" s="122">
        <v>274395</v>
      </c>
      <c r="G9206" s="122">
        <v>30824</v>
      </c>
      <c r="H9206" s="120">
        <v>2019</v>
      </c>
      <c r="I9206" t="str">
        <f>IF(J9206="natural gas",VLOOKUP(D9206,'Cross-Page Data'!$I$4:$J$13,2,FALSE),IF(J9206="solar",VLOOKUP('Form 923'!D9206,'Cross-Page Data'!$I$14:$J$117,2,FALSE),J9206))</f>
        <v>hydro</v>
      </c>
      <c r="J9206" t="str">
        <f>VLOOKUP(E9206,'Cross-Page Data'!$D$4:$F$48,3,FALSE)</f>
        <v>hydro</v>
      </c>
      <c r="K9206" t="b">
        <f t="shared" si="143"/>
        <v>1</v>
      </c>
    </row>
    <row r="9207" ht="25.5" spans="1:11">
      <c r="A9207" s="120">
        <v>57666</v>
      </c>
      <c r="B9207" s="121" t="s">
        <v>205</v>
      </c>
      <c r="C9207" s="121" t="s">
        <v>210</v>
      </c>
      <c r="D9207" s="121" t="s">
        <v>39</v>
      </c>
      <c r="E9207" s="121" t="s">
        <v>38</v>
      </c>
      <c r="F9207" s="122">
        <v>0</v>
      </c>
      <c r="G9207" s="122">
        <v>23040.41</v>
      </c>
      <c r="H9207" s="120">
        <v>2019</v>
      </c>
      <c r="I9207" t="str">
        <f>IF(J9207="natural gas",VLOOKUP(D9207,'Cross-Page Data'!$I$4:$J$13,2,FALSE),IF(J9207="solar",VLOOKUP('Form 923'!D9207,'Cross-Page Data'!$I$14:$J$117,2,FALSE),J9207))</f>
        <v>natural gas nonpeaker - preexisting nonretiring</v>
      </c>
      <c r="J9207" t="str">
        <f>VLOOKUP(E9207,'Cross-Page Data'!$D$4:$F$48,3,FALSE)</f>
        <v>natural gas</v>
      </c>
      <c r="K9207" t="b">
        <f t="shared" si="143"/>
        <v>0</v>
      </c>
    </row>
    <row r="9208" ht="25.5" spans="1:11">
      <c r="A9208" s="120">
        <v>57666</v>
      </c>
      <c r="B9208" s="121" t="s">
        <v>205</v>
      </c>
      <c r="C9208" s="121" t="s">
        <v>210</v>
      </c>
      <c r="D9208" s="121" t="s">
        <v>61</v>
      </c>
      <c r="E9208" s="121" t="s">
        <v>38</v>
      </c>
      <c r="F9208" s="122">
        <v>684211</v>
      </c>
      <c r="G9208" s="122">
        <v>103394.24</v>
      </c>
      <c r="H9208" s="120">
        <v>2019</v>
      </c>
      <c r="I9208" t="str">
        <f>IF(J9208="natural gas",VLOOKUP(D9208,'Cross-Page Data'!$I$4:$J$13,2,FALSE),IF(J9208="solar",VLOOKUP('Form 923'!D9208,'Cross-Page Data'!$I$14:$J$117,2,FALSE),J9208))</f>
        <v>natural gas nonpeaker - preexisting nonretiring</v>
      </c>
      <c r="J9208" t="str">
        <f>VLOOKUP(E9208,'Cross-Page Data'!$D$4:$F$48,3,FALSE)</f>
        <v>natural gas</v>
      </c>
      <c r="K9208" t="b">
        <f t="shared" si="143"/>
        <v>0</v>
      </c>
    </row>
    <row r="9209" spans="1:11">
      <c r="A9209" s="120">
        <v>57667</v>
      </c>
      <c r="B9209" s="121" t="s">
        <v>201</v>
      </c>
      <c r="C9209" s="121" t="s">
        <v>206</v>
      </c>
      <c r="D9209" s="121" t="s">
        <v>101</v>
      </c>
      <c r="E9209" s="121" t="s">
        <v>92</v>
      </c>
      <c r="F9209" s="122">
        <v>80297</v>
      </c>
      <c r="G9209" s="122">
        <v>9020</v>
      </c>
      <c r="H9209" s="120">
        <v>2019</v>
      </c>
      <c r="I9209" t="str">
        <f>IF(J9209="natural gas",VLOOKUP(D9209,'Cross-Page Data'!$I$4:$J$13,2,FALSE),IF(J9209="solar",VLOOKUP('Form 923'!D9209,'Cross-Page Data'!$I$14:$J$117,2,FALSE),J9209))</f>
        <v>solar pv</v>
      </c>
      <c r="J9209" t="str">
        <f>VLOOKUP(E9209,'Cross-Page Data'!$D$4:$F$48,3,FALSE)</f>
        <v>solar</v>
      </c>
      <c r="K9209" t="b">
        <f t="shared" si="143"/>
        <v>1</v>
      </c>
    </row>
    <row r="9210" ht="25.5" spans="1:11">
      <c r="A9210" s="120">
        <v>57668</v>
      </c>
      <c r="B9210" s="121" t="s">
        <v>201</v>
      </c>
      <c r="C9210" s="121" t="s">
        <v>207</v>
      </c>
      <c r="D9210" s="121" t="s">
        <v>101</v>
      </c>
      <c r="E9210" s="121" t="s">
        <v>92</v>
      </c>
      <c r="F9210" s="122">
        <v>11</v>
      </c>
      <c r="G9210" s="122">
        <v>1</v>
      </c>
      <c r="H9210" s="120">
        <v>2019</v>
      </c>
      <c r="I9210" t="str">
        <f>IF(J9210="natural gas",VLOOKUP(D9210,'Cross-Page Data'!$I$4:$J$13,2,FALSE),IF(J9210="solar",VLOOKUP('Form 923'!D9210,'Cross-Page Data'!$I$14:$J$117,2,FALSE),J9210))</f>
        <v>solar pv</v>
      </c>
      <c r="J9210" t="str">
        <f>VLOOKUP(E9210,'Cross-Page Data'!$D$4:$F$48,3,FALSE)</f>
        <v>solar</v>
      </c>
      <c r="K9210" t="b">
        <f t="shared" si="143"/>
        <v>0</v>
      </c>
    </row>
    <row r="9211" spans="1:11">
      <c r="A9211" s="120">
        <v>57669</v>
      </c>
      <c r="B9211" s="121" t="s">
        <v>201</v>
      </c>
      <c r="C9211" s="121" t="s">
        <v>206</v>
      </c>
      <c r="D9211" s="121" t="s">
        <v>101</v>
      </c>
      <c r="E9211" s="121" t="s">
        <v>92</v>
      </c>
      <c r="F9211" s="122">
        <v>288569</v>
      </c>
      <c r="G9211" s="122">
        <v>32416</v>
      </c>
      <c r="H9211" s="120">
        <v>2019</v>
      </c>
      <c r="I9211" t="str">
        <f>IF(J9211="natural gas",VLOOKUP(D9211,'Cross-Page Data'!$I$4:$J$13,2,FALSE),IF(J9211="solar",VLOOKUP('Form 923'!D9211,'Cross-Page Data'!$I$14:$J$117,2,FALSE),J9211))</f>
        <v>solar pv</v>
      </c>
      <c r="J9211" t="str">
        <f>VLOOKUP(E9211,'Cross-Page Data'!$D$4:$F$48,3,FALSE)</f>
        <v>solar</v>
      </c>
      <c r="K9211" t="b">
        <f t="shared" si="143"/>
        <v>1</v>
      </c>
    </row>
    <row r="9212" spans="1:11">
      <c r="A9212" s="120">
        <v>57670</v>
      </c>
      <c r="B9212" s="121" t="s">
        <v>201</v>
      </c>
      <c r="C9212" s="121" t="s">
        <v>206</v>
      </c>
      <c r="D9212" s="121" t="s">
        <v>101</v>
      </c>
      <c r="E9212" s="121" t="s">
        <v>92</v>
      </c>
      <c r="F9212" s="122">
        <v>44332</v>
      </c>
      <c r="G9212" s="122">
        <v>4980</v>
      </c>
      <c r="H9212" s="120">
        <v>2019</v>
      </c>
      <c r="I9212" t="str">
        <f>IF(J9212="natural gas",VLOOKUP(D9212,'Cross-Page Data'!$I$4:$J$13,2,FALSE),IF(J9212="solar",VLOOKUP('Form 923'!D9212,'Cross-Page Data'!$I$14:$J$117,2,FALSE),J9212))</f>
        <v>solar pv</v>
      </c>
      <c r="J9212" t="str">
        <f>VLOOKUP(E9212,'Cross-Page Data'!$D$4:$F$48,3,FALSE)</f>
        <v>solar</v>
      </c>
      <c r="K9212" t="b">
        <f t="shared" si="143"/>
        <v>1</v>
      </c>
    </row>
    <row r="9213" spans="1:11">
      <c r="A9213" s="120">
        <v>57671</v>
      </c>
      <c r="B9213" s="121" t="s">
        <v>201</v>
      </c>
      <c r="C9213" s="121" t="s">
        <v>206</v>
      </c>
      <c r="D9213" s="121" t="s">
        <v>101</v>
      </c>
      <c r="E9213" s="121" t="s">
        <v>92</v>
      </c>
      <c r="F9213" s="122">
        <v>48997</v>
      </c>
      <c r="G9213" s="122">
        <v>5504</v>
      </c>
      <c r="H9213" s="120">
        <v>2019</v>
      </c>
      <c r="I9213" t="str">
        <f>IF(J9213="natural gas",VLOOKUP(D9213,'Cross-Page Data'!$I$4:$J$13,2,FALSE),IF(J9213="solar",VLOOKUP('Form 923'!D9213,'Cross-Page Data'!$I$14:$J$117,2,FALSE),J9213))</f>
        <v>solar pv</v>
      </c>
      <c r="J9213" t="str">
        <f>VLOOKUP(E9213,'Cross-Page Data'!$D$4:$F$48,3,FALSE)</f>
        <v>solar</v>
      </c>
      <c r="K9213" t="b">
        <f t="shared" si="143"/>
        <v>1</v>
      </c>
    </row>
    <row r="9214" ht="25.5" spans="1:11">
      <c r="A9214" s="120">
        <v>57672</v>
      </c>
      <c r="B9214" s="121" t="s">
        <v>201</v>
      </c>
      <c r="C9214" s="121" t="s">
        <v>207</v>
      </c>
      <c r="D9214" s="121" t="s">
        <v>79</v>
      </c>
      <c r="E9214" s="121" t="s">
        <v>38</v>
      </c>
      <c r="F9214" s="122">
        <v>20200</v>
      </c>
      <c r="G9214" s="122">
        <v>1872.78</v>
      </c>
      <c r="H9214" s="120">
        <v>2019</v>
      </c>
      <c r="I9214" t="str">
        <f>IF(J9214="natural gas",VLOOKUP(D9214,'Cross-Page Data'!$I$4:$J$13,2,FALSE),IF(J9214="solar",VLOOKUP('Form 923'!D9214,'Cross-Page Data'!$I$14:$J$117,2,FALSE),J9214))</f>
        <v>natural gas peaker</v>
      </c>
      <c r="J9214" t="str">
        <f>VLOOKUP(E9214,'Cross-Page Data'!$D$4:$F$48,3,FALSE)</f>
        <v>natural gas</v>
      </c>
      <c r="K9214" t="b">
        <f t="shared" si="143"/>
        <v>0</v>
      </c>
    </row>
    <row r="9215" spans="1:11">
      <c r="A9215" s="120">
        <v>57673</v>
      </c>
      <c r="B9215" s="121" t="s">
        <v>201</v>
      </c>
      <c r="C9215" s="121" t="s">
        <v>206</v>
      </c>
      <c r="D9215" s="121" t="s">
        <v>101</v>
      </c>
      <c r="E9215" s="121" t="s">
        <v>92</v>
      </c>
      <c r="F9215" s="122">
        <v>43635</v>
      </c>
      <c r="G9215" s="122">
        <v>4901.49</v>
      </c>
      <c r="H9215" s="120">
        <v>2019</v>
      </c>
      <c r="I9215" t="str">
        <f>IF(J9215="natural gas",VLOOKUP(D9215,'Cross-Page Data'!$I$4:$J$13,2,FALSE),IF(J9215="solar",VLOOKUP('Form 923'!D9215,'Cross-Page Data'!$I$14:$J$117,2,FALSE),J9215))</f>
        <v>solar pv</v>
      </c>
      <c r="J9215" t="str">
        <f>VLOOKUP(E9215,'Cross-Page Data'!$D$4:$F$48,3,FALSE)</f>
        <v>solar</v>
      </c>
      <c r="K9215" t="b">
        <f t="shared" si="143"/>
        <v>1</v>
      </c>
    </row>
    <row r="9216" spans="1:11">
      <c r="A9216" s="120">
        <v>57674</v>
      </c>
      <c r="B9216" s="121" t="s">
        <v>201</v>
      </c>
      <c r="C9216" s="121" t="s">
        <v>202</v>
      </c>
      <c r="D9216" s="121" t="s">
        <v>101</v>
      </c>
      <c r="E9216" s="121" t="s">
        <v>92</v>
      </c>
      <c r="F9216" s="122">
        <v>21587</v>
      </c>
      <c r="G9216" s="122">
        <v>2425</v>
      </c>
      <c r="H9216" s="120">
        <v>2019</v>
      </c>
      <c r="I9216" t="str">
        <f>IF(J9216="natural gas",VLOOKUP(D9216,'Cross-Page Data'!$I$4:$J$13,2,FALSE),IF(J9216="solar",VLOOKUP('Form 923'!D9216,'Cross-Page Data'!$I$14:$J$117,2,FALSE),J9216))</f>
        <v>solar pv</v>
      </c>
      <c r="J9216" t="str">
        <f>VLOOKUP(E9216,'Cross-Page Data'!$D$4:$F$48,3,FALSE)</f>
        <v>solar</v>
      </c>
      <c r="K9216" t="b">
        <f t="shared" si="143"/>
        <v>1</v>
      </c>
    </row>
    <row r="9217" spans="1:11">
      <c r="A9217" s="120">
        <v>57675</v>
      </c>
      <c r="B9217" s="121" t="s">
        <v>201</v>
      </c>
      <c r="C9217" s="121" t="s">
        <v>206</v>
      </c>
      <c r="D9217" s="121" t="s">
        <v>128</v>
      </c>
      <c r="E9217" s="121" t="s">
        <v>180</v>
      </c>
      <c r="F9217" s="122">
        <v>4276229</v>
      </c>
      <c r="G9217" s="122">
        <v>480367</v>
      </c>
      <c r="H9217" s="120">
        <v>2019</v>
      </c>
      <c r="I9217" t="str">
        <f>IF(J9217="natural gas",VLOOKUP(D9217,'Cross-Page Data'!$I$4:$J$13,2,FALSE),IF(J9217="solar",VLOOKUP('Form 923'!D9217,'Cross-Page Data'!$I$14:$J$117,2,FALSE),J9217))</f>
        <v>wind</v>
      </c>
      <c r="J9217" t="str">
        <f>VLOOKUP(E9217,'Cross-Page Data'!$D$4:$F$48,3,FALSE)</f>
        <v>wind</v>
      </c>
      <c r="K9217" t="b">
        <f t="shared" si="143"/>
        <v>1</v>
      </c>
    </row>
    <row r="9218" spans="1:11">
      <c r="A9218" s="120">
        <v>57676</v>
      </c>
      <c r="B9218" s="121" t="s">
        <v>201</v>
      </c>
      <c r="C9218" s="121" t="s">
        <v>202</v>
      </c>
      <c r="D9218" s="121" t="s">
        <v>101</v>
      </c>
      <c r="E9218" s="121" t="s">
        <v>92</v>
      </c>
      <c r="F9218" s="122">
        <v>16531</v>
      </c>
      <c r="G9218" s="122">
        <v>1857</v>
      </c>
      <c r="H9218" s="120">
        <v>2019</v>
      </c>
      <c r="I9218" t="str">
        <f>IF(J9218="natural gas",VLOOKUP(D9218,'Cross-Page Data'!$I$4:$J$13,2,FALSE),IF(J9218="solar",VLOOKUP('Form 923'!D9218,'Cross-Page Data'!$I$14:$J$117,2,FALSE),J9218))</f>
        <v>solar pv</v>
      </c>
      <c r="J9218" t="str">
        <f>VLOOKUP(E9218,'Cross-Page Data'!$D$4:$F$48,3,FALSE)</f>
        <v>solar</v>
      </c>
      <c r="K9218" t="b">
        <f t="shared" si="143"/>
        <v>1</v>
      </c>
    </row>
    <row r="9219" spans="1:11">
      <c r="A9219" s="120">
        <v>57677</v>
      </c>
      <c r="B9219" s="121" t="s">
        <v>201</v>
      </c>
      <c r="C9219" s="121" t="s">
        <v>206</v>
      </c>
      <c r="D9219" s="121" t="s">
        <v>101</v>
      </c>
      <c r="E9219" s="121" t="s">
        <v>92</v>
      </c>
      <c r="F9219" s="122">
        <v>11351</v>
      </c>
      <c r="G9219" s="122">
        <v>1275</v>
      </c>
      <c r="H9219" s="120">
        <v>2019</v>
      </c>
      <c r="I9219" t="str">
        <f>IF(J9219="natural gas",VLOOKUP(D9219,'Cross-Page Data'!$I$4:$J$13,2,FALSE),IF(J9219="solar",VLOOKUP('Form 923'!D9219,'Cross-Page Data'!$I$14:$J$117,2,FALSE),J9219))</f>
        <v>solar pv</v>
      </c>
      <c r="J9219" t="str">
        <f>VLOOKUP(E9219,'Cross-Page Data'!$D$4:$F$48,3,FALSE)</f>
        <v>solar</v>
      </c>
      <c r="K9219" t="b">
        <f t="shared" si="143"/>
        <v>1</v>
      </c>
    </row>
    <row r="9220" spans="1:11">
      <c r="A9220" s="120">
        <v>57678</v>
      </c>
      <c r="B9220" s="121" t="s">
        <v>201</v>
      </c>
      <c r="C9220" s="121" t="s">
        <v>206</v>
      </c>
      <c r="D9220" s="121" t="s">
        <v>128</v>
      </c>
      <c r="E9220" s="121" t="s">
        <v>180</v>
      </c>
      <c r="F9220" s="122">
        <v>6729102</v>
      </c>
      <c r="G9220" s="122">
        <v>755909</v>
      </c>
      <c r="H9220" s="120">
        <v>2019</v>
      </c>
      <c r="I9220" t="str">
        <f>IF(J9220="natural gas",VLOOKUP(D9220,'Cross-Page Data'!$I$4:$J$13,2,FALSE),IF(J9220="solar",VLOOKUP('Form 923'!D9220,'Cross-Page Data'!$I$14:$J$117,2,FALSE),J9220))</f>
        <v>wind</v>
      </c>
      <c r="J9220" t="str">
        <f>VLOOKUP(E9220,'Cross-Page Data'!$D$4:$F$48,3,FALSE)</f>
        <v>wind</v>
      </c>
      <c r="K9220" t="b">
        <f t="shared" si="143"/>
        <v>1</v>
      </c>
    </row>
    <row r="9221" spans="1:11">
      <c r="A9221" s="120">
        <v>57680</v>
      </c>
      <c r="B9221" s="121" t="s">
        <v>201</v>
      </c>
      <c r="C9221" s="121" t="s">
        <v>206</v>
      </c>
      <c r="D9221" s="121" t="s">
        <v>101</v>
      </c>
      <c r="E9221" s="121" t="s">
        <v>92</v>
      </c>
      <c r="F9221" s="122">
        <v>3101367</v>
      </c>
      <c r="G9221" s="122">
        <v>348390</v>
      </c>
      <c r="H9221" s="120">
        <v>2019</v>
      </c>
      <c r="I9221" t="str">
        <f>IF(J9221="natural gas",VLOOKUP(D9221,'Cross-Page Data'!$I$4:$J$13,2,FALSE),IF(J9221="solar",VLOOKUP('Form 923'!D9221,'Cross-Page Data'!$I$14:$J$117,2,FALSE),J9221))</f>
        <v>solar pv</v>
      </c>
      <c r="J9221" t="str">
        <f>VLOOKUP(E9221,'Cross-Page Data'!$D$4:$F$48,3,FALSE)</f>
        <v>solar</v>
      </c>
      <c r="K9221" t="b">
        <f t="shared" si="143"/>
        <v>1</v>
      </c>
    </row>
    <row r="9222" spans="1:11">
      <c r="A9222" s="120">
        <v>57681</v>
      </c>
      <c r="B9222" s="121" t="s">
        <v>201</v>
      </c>
      <c r="C9222" s="121" t="s">
        <v>206</v>
      </c>
      <c r="D9222" s="121" t="s">
        <v>101</v>
      </c>
      <c r="E9222" s="121" t="s">
        <v>92</v>
      </c>
      <c r="F9222" s="122">
        <v>12286</v>
      </c>
      <c r="G9222" s="122">
        <v>1380</v>
      </c>
      <c r="H9222" s="120">
        <v>2019</v>
      </c>
      <c r="I9222" t="str">
        <f>IF(J9222="natural gas",VLOOKUP(D9222,'Cross-Page Data'!$I$4:$J$13,2,FALSE),IF(J9222="solar",VLOOKUP('Form 923'!D9222,'Cross-Page Data'!$I$14:$J$117,2,FALSE),J9222))</f>
        <v>solar pv</v>
      </c>
      <c r="J9222" t="str">
        <f>VLOOKUP(E9222,'Cross-Page Data'!$D$4:$F$48,3,FALSE)</f>
        <v>solar</v>
      </c>
      <c r="K9222" t="b">
        <f t="shared" si="143"/>
        <v>1</v>
      </c>
    </row>
    <row r="9223" spans="1:11">
      <c r="A9223" s="120">
        <v>57682</v>
      </c>
      <c r="B9223" s="121" t="s">
        <v>201</v>
      </c>
      <c r="C9223" s="121" t="s">
        <v>206</v>
      </c>
      <c r="D9223" s="121" t="s">
        <v>101</v>
      </c>
      <c r="E9223" s="121" t="s">
        <v>92</v>
      </c>
      <c r="F9223" s="122">
        <v>9401</v>
      </c>
      <c r="G9223" s="122">
        <v>1056</v>
      </c>
      <c r="H9223" s="120">
        <v>2019</v>
      </c>
      <c r="I9223" t="str">
        <f>IF(J9223="natural gas",VLOOKUP(D9223,'Cross-Page Data'!$I$4:$J$13,2,FALSE),IF(J9223="solar",VLOOKUP('Form 923'!D9223,'Cross-Page Data'!$I$14:$J$117,2,FALSE),J9223))</f>
        <v>solar pv</v>
      </c>
      <c r="J9223" t="str">
        <f>VLOOKUP(E9223,'Cross-Page Data'!$D$4:$F$48,3,FALSE)</f>
        <v>solar</v>
      </c>
      <c r="K9223" t="b">
        <f t="shared" ref="K9223:K9286" si="144">IF(AND($N$6=FALSE,OR(C9223="Commercial NAICS Cogen",C9223="Industrial NAICS Cogen",C9223="NAICS-22 Cogen")),FALSE,IF(AND($N$7=FALSE,OR(C9223="Commercial NAICS Cogen",C9223="Commercial NAICS Non-Cogen",C9223="industrial NAICS Cogen",C9223="industrial NAICS non-cogen")),FALSE,TRUE))</f>
        <v>1</v>
      </c>
    </row>
    <row r="9224" spans="1:11">
      <c r="A9224" s="120">
        <v>57683</v>
      </c>
      <c r="B9224" s="121" t="s">
        <v>201</v>
      </c>
      <c r="C9224" s="121" t="s">
        <v>206</v>
      </c>
      <c r="D9224" s="121" t="s">
        <v>101</v>
      </c>
      <c r="E9224" s="121" t="s">
        <v>92</v>
      </c>
      <c r="F9224" s="122">
        <v>13558</v>
      </c>
      <c r="G9224" s="122">
        <v>1523</v>
      </c>
      <c r="H9224" s="120">
        <v>2019</v>
      </c>
      <c r="I9224" t="str">
        <f>IF(J9224="natural gas",VLOOKUP(D9224,'Cross-Page Data'!$I$4:$J$13,2,FALSE),IF(J9224="solar",VLOOKUP('Form 923'!D9224,'Cross-Page Data'!$I$14:$J$117,2,FALSE),J9224))</f>
        <v>solar pv</v>
      </c>
      <c r="J9224" t="str">
        <f>VLOOKUP(E9224,'Cross-Page Data'!$D$4:$F$48,3,FALSE)</f>
        <v>solar</v>
      </c>
      <c r="K9224" t="b">
        <f t="shared" si="144"/>
        <v>1</v>
      </c>
    </row>
    <row r="9225" spans="1:11">
      <c r="A9225" s="120">
        <v>57684</v>
      </c>
      <c r="B9225" s="121" t="s">
        <v>201</v>
      </c>
      <c r="C9225" s="121" t="s">
        <v>202</v>
      </c>
      <c r="D9225" s="121" t="s">
        <v>68</v>
      </c>
      <c r="E9225" s="121" t="s">
        <v>38</v>
      </c>
      <c r="F9225" s="122">
        <v>0</v>
      </c>
      <c r="G9225" s="122">
        <v>0</v>
      </c>
      <c r="H9225" s="120">
        <v>2019</v>
      </c>
      <c r="I9225" t="str">
        <f>IF(J9225="natural gas",VLOOKUP(D9225,'Cross-Page Data'!$I$4:$J$13,2,FALSE),IF(J9225="solar",VLOOKUP('Form 923'!D9225,'Cross-Page Data'!$I$14:$J$117,2,FALSE),J9225))</f>
        <v>natural gas nonpeaker - preexisting retiring</v>
      </c>
      <c r="J9225" t="str">
        <f>VLOOKUP(E9225,'Cross-Page Data'!$D$4:$F$48,3,FALSE)</f>
        <v>natural gas</v>
      </c>
      <c r="K9225" t="b">
        <f t="shared" si="144"/>
        <v>1</v>
      </c>
    </row>
    <row r="9226" spans="1:11">
      <c r="A9226" s="120">
        <v>57684</v>
      </c>
      <c r="B9226" s="121" t="s">
        <v>201</v>
      </c>
      <c r="C9226" s="121" t="s">
        <v>202</v>
      </c>
      <c r="D9226" s="121" t="s">
        <v>68</v>
      </c>
      <c r="E9226" s="121" t="s">
        <v>178</v>
      </c>
      <c r="F9226" s="122">
        <v>191562</v>
      </c>
      <c r="G9226" s="122">
        <v>21519</v>
      </c>
      <c r="H9226" s="120">
        <v>2019</v>
      </c>
      <c r="I9226" t="str">
        <f>IF(J9226="natural gas",VLOOKUP(D9226,'Cross-Page Data'!$I$4:$J$13,2,FALSE),IF(J9226="solar",VLOOKUP('Form 923'!D9226,'Cross-Page Data'!$I$14:$J$117,2,FALSE),J9226))</f>
        <v>other</v>
      </c>
      <c r="J9226" t="str">
        <f>VLOOKUP(E9226,'Cross-Page Data'!$D$4:$F$48,3,FALSE)</f>
        <v>other</v>
      </c>
      <c r="K9226" t="b">
        <f t="shared" si="144"/>
        <v>1</v>
      </c>
    </row>
    <row r="9227" spans="1:11">
      <c r="A9227" s="120">
        <v>57685</v>
      </c>
      <c r="B9227" s="121" t="s">
        <v>201</v>
      </c>
      <c r="C9227" s="121" t="s">
        <v>206</v>
      </c>
      <c r="D9227" s="121" t="s">
        <v>101</v>
      </c>
      <c r="E9227" s="121" t="s">
        <v>92</v>
      </c>
      <c r="F9227" s="122">
        <v>0</v>
      </c>
      <c r="G9227" s="122">
        <v>0</v>
      </c>
      <c r="H9227" s="120">
        <v>2019</v>
      </c>
      <c r="I9227" t="str">
        <f>IF(J9227="natural gas",VLOOKUP(D9227,'Cross-Page Data'!$I$4:$J$13,2,FALSE),IF(J9227="solar",VLOOKUP('Form 923'!D9227,'Cross-Page Data'!$I$14:$J$117,2,FALSE),J9227))</f>
        <v>solar pv</v>
      </c>
      <c r="J9227" t="str">
        <f>VLOOKUP(E9227,'Cross-Page Data'!$D$4:$F$48,3,FALSE)</f>
        <v>solar</v>
      </c>
      <c r="K9227" t="b">
        <f t="shared" si="144"/>
        <v>1</v>
      </c>
    </row>
    <row r="9228" spans="1:11">
      <c r="A9228" s="120">
        <v>57687</v>
      </c>
      <c r="B9228" s="121" t="s">
        <v>201</v>
      </c>
      <c r="C9228" s="121" t="s">
        <v>206</v>
      </c>
      <c r="D9228" s="121" t="s">
        <v>101</v>
      </c>
      <c r="E9228" s="121" t="s">
        <v>92</v>
      </c>
      <c r="F9228" s="122">
        <v>11821</v>
      </c>
      <c r="G9228" s="122">
        <v>1328</v>
      </c>
      <c r="H9228" s="120">
        <v>2019</v>
      </c>
      <c r="I9228" t="str">
        <f>IF(J9228="natural gas",VLOOKUP(D9228,'Cross-Page Data'!$I$4:$J$13,2,FALSE),IF(J9228="solar",VLOOKUP('Form 923'!D9228,'Cross-Page Data'!$I$14:$J$117,2,FALSE),J9228))</f>
        <v>solar pv</v>
      </c>
      <c r="J9228" t="str">
        <f>VLOOKUP(E9228,'Cross-Page Data'!$D$4:$F$48,3,FALSE)</f>
        <v>solar</v>
      </c>
      <c r="K9228" t="b">
        <f t="shared" si="144"/>
        <v>1</v>
      </c>
    </row>
    <row r="9229" spans="1:11">
      <c r="A9229" s="120">
        <v>57689</v>
      </c>
      <c r="B9229" s="121" t="s">
        <v>201</v>
      </c>
      <c r="C9229" s="121" t="s">
        <v>202</v>
      </c>
      <c r="D9229" s="121" t="s">
        <v>79</v>
      </c>
      <c r="E9229" s="121" t="s">
        <v>70</v>
      </c>
      <c r="F9229" s="122">
        <v>252</v>
      </c>
      <c r="G9229" s="122">
        <v>24</v>
      </c>
      <c r="H9229" s="120">
        <v>2019</v>
      </c>
      <c r="I9229" t="str">
        <f>IF(J9229="natural gas",VLOOKUP(D9229,'Cross-Page Data'!$I$4:$J$13,2,FALSE),IF(J9229="solar",VLOOKUP('Form 923'!D9229,'Cross-Page Data'!$I$14:$J$117,2,FALSE),J9229))</f>
        <v>heavy or residual fuel oil</v>
      </c>
      <c r="J9229" t="str">
        <f>VLOOKUP(E9229,'Cross-Page Data'!$D$4:$F$48,3,FALSE)</f>
        <v>heavy or residual fuel oil</v>
      </c>
      <c r="K9229" t="b">
        <f t="shared" si="144"/>
        <v>1</v>
      </c>
    </row>
    <row r="9230" spans="1:11">
      <c r="A9230" s="120">
        <v>57690</v>
      </c>
      <c r="B9230" s="121" t="s">
        <v>201</v>
      </c>
      <c r="C9230" s="121" t="s">
        <v>206</v>
      </c>
      <c r="D9230" s="121" t="s">
        <v>116</v>
      </c>
      <c r="E9230" s="121" t="s">
        <v>170</v>
      </c>
      <c r="F9230" s="122">
        <v>229886</v>
      </c>
      <c r="G9230" s="122">
        <v>25824</v>
      </c>
      <c r="H9230" s="120">
        <v>2019</v>
      </c>
      <c r="I9230" t="str">
        <f>IF(J9230="natural gas",VLOOKUP(D9230,'Cross-Page Data'!$I$4:$J$13,2,FALSE),IF(J9230="solar",VLOOKUP('Form 923'!D9230,'Cross-Page Data'!$I$14:$J$117,2,FALSE),J9230))</f>
        <v>hydro</v>
      </c>
      <c r="J9230" t="str">
        <f>VLOOKUP(E9230,'Cross-Page Data'!$D$4:$F$48,3,FALSE)</f>
        <v>hydro</v>
      </c>
      <c r="K9230" t="b">
        <f t="shared" si="144"/>
        <v>1</v>
      </c>
    </row>
    <row r="9231" ht="25.5" spans="1:11">
      <c r="A9231" s="120">
        <v>57694</v>
      </c>
      <c r="B9231" s="121" t="s">
        <v>201</v>
      </c>
      <c r="C9231" s="121" t="s">
        <v>207</v>
      </c>
      <c r="D9231" s="121" t="s">
        <v>101</v>
      </c>
      <c r="E9231" s="121" t="s">
        <v>92</v>
      </c>
      <c r="F9231" s="122">
        <v>33856</v>
      </c>
      <c r="G9231" s="122">
        <v>3803</v>
      </c>
      <c r="H9231" s="120">
        <v>2019</v>
      </c>
      <c r="I9231" t="str">
        <f>IF(J9231="natural gas",VLOOKUP(D9231,'Cross-Page Data'!$I$4:$J$13,2,FALSE),IF(J9231="solar",VLOOKUP('Form 923'!D9231,'Cross-Page Data'!$I$14:$J$117,2,FALSE),J9231))</f>
        <v>solar pv</v>
      </c>
      <c r="J9231" t="str">
        <f>VLOOKUP(E9231,'Cross-Page Data'!$D$4:$F$48,3,FALSE)</f>
        <v>solar</v>
      </c>
      <c r="K9231" t="b">
        <f t="shared" si="144"/>
        <v>0</v>
      </c>
    </row>
    <row r="9232" spans="1:11">
      <c r="A9232" s="120">
        <v>57695</v>
      </c>
      <c r="B9232" s="121" t="s">
        <v>201</v>
      </c>
      <c r="C9232" s="121" t="s">
        <v>206</v>
      </c>
      <c r="D9232" s="121" t="s">
        <v>101</v>
      </c>
      <c r="E9232" s="121" t="s">
        <v>92</v>
      </c>
      <c r="F9232" s="122">
        <v>11178435</v>
      </c>
      <c r="G9232" s="122">
        <v>1255722</v>
      </c>
      <c r="H9232" s="120">
        <v>2019</v>
      </c>
      <c r="I9232" t="str">
        <f>IF(J9232="natural gas",VLOOKUP(D9232,'Cross-Page Data'!$I$4:$J$13,2,FALSE),IF(J9232="solar",VLOOKUP('Form 923'!D9232,'Cross-Page Data'!$I$14:$J$117,2,FALSE),J9232))</f>
        <v>solar pv</v>
      </c>
      <c r="J9232" t="str">
        <f>VLOOKUP(E9232,'Cross-Page Data'!$D$4:$F$48,3,FALSE)</f>
        <v>solar</v>
      </c>
      <c r="K9232" t="b">
        <f t="shared" si="144"/>
        <v>1</v>
      </c>
    </row>
    <row r="9233" ht="25.5" spans="1:11">
      <c r="A9233" s="120">
        <v>57696</v>
      </c>
      <c r="B9233" s="121" t="s">
        <v>205</v>
      </c>
      <c r="C9233" s="121" t="s">
        <v>210</v>
      </c>
      <c r="D9233" s="121" t="s">
        <v>73</v>
      </c>
      <c r="E9233" s="121" t="s">
        <v>130</v>
      </c>
      <c r="F9233" s="122">
        <v>156610</v>
      </c>
      <c r="G9233" s="122">
        <v>24188</v>
      </c>
      <c r="H9233" s="120">
        <v>2019</v>
      </c>
      <c r="I9233" t="str">
        <f>IF(J9233="natural gas",VLOOKUP(D9233,'Cross-Page Data'!$I$4:$J$13,2,FALSE),IF(J9233="solar",VLOOKUP('Form 923'!D9233,'Cross-Page Data'!$I$14:$J$117,2,FALSE),J9233))</f>
        <v>biomass</v>
      </c>
      <c r="J9233" t="str">
        <f>VLOOKUP(E9233,'Cross-Page Data'!$D$4:$F$48,3,FALSE)</f>
        <v>biomass</v>
      </c>
      <c r="K9233" t="b">
        <f t="shared" si="144"/>
        <v>0</v>
      </c>
    </row>
    <row r="9234" spans="1:11">
      <c r="A9234" s="120">
        <v>57697</v>
      </c>
      <c r="B9234" s="121" t="s">
        <v>201</v>
      </c>
      <c r="C9234" s="121" t="s">
        <v>206</v>
      </c>
      <c r="D9234" s="121" t="s">
        <v>101</v>
      </c>
      <c r="E9234" s="121" t="s">
        <v>92</v>
      </c>
      <c r="F9234" s="122">
        <v>52728</v>
      </c>
      <c r="G9234" s="122">
        <v>5923</v>
      </c>
      <c r="H9234" s="120">
        <v>2019</v>
      </c>
      <c r="I9234" t="str">
        <f>IF(J9234="natural gas",VLOOKUP(D9234,'Cross-Page Data'!$I$4:$J$13,2,FALSE),IF(J9234="solar",VLOOKUP('Form 923'!D9234,'Cross-Page Data'!$I$14:$J$117,2,FALSE),J9234))</f>
        <v>solar pv</v>
      </c>
      <c r="J9234" t="str">
        <f>VLOOKUP(E9234,'Cross-Page Data'!$D$4:$F$48,3,FALSE)</f>
        <v>solar</v>
      </c>
      <c r="K9234" t="b">
        <f t="shared" si="144"/>
        <v>1</v>
      </c>
    </row>
    <row r="9235" spans="1:11">
      <c r="A9235" s="120">
        <v>57698</v>
      </c>
      <c r="B9235" s="121" t="s">
        <v>201</v>
      </c>
      <c r="C9235" s="121" t="s">
        <v>206</v>
      </c>
      <c r="D9235" s="121" t="s">
        <v>101</v>
      </c>
      <c r="E9235" s="121" t="s">
        <v>92</v>
      </c>
      <c r="F9235" s="122">
        <v>35553</v>
      </c>
      <c r="G9235" s="122">
        <v>3994</v>
      </c>
      <c r="H9235" s="120">
        <v>2019</v>
      </c>
      <c r="I9235" t="str">
        <f>IF(J9235="natural gas",VLOOKUP(D9235,'Cross-Page Data'!$I$4:$J$13,2,FALSE),IF(J9235="solar",VLOOKUP('Form 923'!D9235,'Cross-Page Data'!$I$14:$J$117,2,FALSE),J9235))</f>
        <v>solar pv</v>
      </c>
      <c r="J9235" t="str">
        <f>VLOOKUP(E9235,'Cross-Page Data'!$D$4:$F$48,3,FALSE)</f>
        <v>solar</v>
      </c>
      <c r="K9235" t="b">
        <f t="shared" si="144"/>
        <v>1</v>
      </c>
    </row>
    <row r="9236" spans="1:11">
      <c r="A9236" s="120">
        <v>57699</v>
      </c>
      <c r="B9236" s="121" t="s">
        <v>201</v>
      </c>
      <c r="C9236" s="121" t="s">
        <v>206</v>
      </c>
      <c r="D9236" s="121" t="s">
        <v>101</v>
      </c>
      <c r="E9236" s="121" t="s">
        <v>92</v>
      </c>
      <c r="F9236" s="122">
        <v>502812</v>
      </c>
      <c r="G9236" s="122">
        <v>56483</v>
      </c>
      <c r="H9236" s="120">
        <v>2019</v>
      </c>
      <c r="I9236" t="str">
        <f>IF(J9236="natural gas",VLOOKUP(D9236,'Cross-Page Data'!$I$4:$J$13,2,FALSE),IF(J9236="solar",VLOOKUP('Form 923'!D9236,'Cross-Page Data'!$I$14:$J$117,2,FALSE),J9236))</f>
        <v>solar pv</v>
      </c>
      <c r="J9236" t="str">
        <f>VLOOKUP(E9236,'Cross-Page Data'!$D$4:$F$48,3,FALSE)</f>
        <v>solar</v>
      </c>
      <c r="K9236" t="b">
        <f t="shared" si="144"/>
        <v>1</v>
      </c>
    </row>
    <row r="9237" spans="1:11">
      <c r="A9237" s="120">
        <v>57700</v>
      </c>
      <c r="B9237" s="121" t="s">
        <v>201</v>
      </c>
      <c r="C9237" s="121" t="s">
        <v>206</v>
      </c>
      <c r="D9237" s="121" t="s">
        <v>128</v>
      </c>
      <c r="E9237" s="121" t="s">
        <v>180</v>
      </c>
      <c r="F9237" s="122">
        <v>2109551</v>
      </c>
      <c r="G9237" s="122">
        <v>236975</v>
      </c>
      <c r="H9237" s="120">
        <v>2019</v>
      </c>
      <c r="I9237" t="str">
        <f>IF(J9237="natural gas",VLOOKUP(D9237,'Cross-Page Data'!$I$4:$J$13,2,FALSE),IF(J9237="solar",VLOOKUP('Form 923'!D9237,'Cross-Page Data'!$I$14:$J$117,2,FALSE),J9237))</f>
        <v>wind</v>
      </c>
      <c r="J9237" t="str">
        <f>VLOOKUP(E9237,'Cross-Page Data'!$D$4:$F$48,3,FALSE)</f>
        <v>wind</v>
      </c>
      <c r="K9237" t="b">
        <f t="shared" si="144"/>
        <v>1</v>
      </c>
    </row>
    <row r="9238" spans="1:11">
      <c r="A9238" s="120">
        <v>57701</v>
      </c>
      <c r="B9238" s="121" t="s">
        <v>201</v>
      </c>
      <c r="C9238" s="121" t="s">
        <v>206</v>
      </c>
      <c r="D9238" s="121" t="s">
        <v>128</v>
      </c>
      <c r="E9238" s="121" t="s">
        <v>180</v>
      </c>
      <c r="F9238" s="122">
        <v>1755313</v>
      </c>
      <c r="G9238" s="122">
        <v>197182</v>
      </c>
      <c r="H9238" s="120">
        <v>2019</v>
      </c>
      <c r="I9238" t="str">
        <f>IF(J9238="natural gas",VLOOKUP(D9238,'Cross-Page Data'!$I$4:$J$13,2,FALSE),IF(J9238="solar",VLOOKUP('Form 923'!D9238,'Cross-Page Data'!$I$14:$J$117,2,FALSE),J9238))</f>
        <v>wind</v>
      </c>
      <c r="J9238" t="str">
        <f>VLOOKUP(E9238,'Cross-Page Data'!$D$4:$F$48,3,FALSE)</f>
        <v>wind</v>
      </c>
      <c r="K9238" t="b">
        <f t="shared" si="144"/>
        <v>1</v>
      </c>
    </row>
    <row r="9239" ht="25.5" spans="1:11">
      <c r="A9239" s="120">
        <v>57702</v>
      </c>
      <c r="B9239" s="121" t="s">
        <v>201</v>
      </c>
      <c r="C9239" s="121" t="s">
        <v>211</v>
      </c>
      <c r="D9239" s="121" t="s">
        <v>73</v>
      </c>
      <c r="E9239" s="121" t="s">
        <v>38</v>
      </c>
      <c r="F9239" s="122">
        <v>0</v>
      </c>
      <c r="G9239" s="122">
        <v>0</v>
      </c>
      <c r="H9239" s="120">
        <v>2019</v>
      </c>
      <c r="I9239" t="str">
        <f>IF(J9239="natural gas",VLOOKUP(D9239,'Cross-Page Data'!$I$4:$J$13,2,FALSE),IF(J9239="solar",VLOOKUP('Form 923'!D9239,'Cross-Page Data'!$I$14:$J$117,2,FALSE),J9239))</f>
        <v>natural gas peaker</v>
      </c>
      <c r="J9239" t="str">
        <f>VLOOKUP(E9239,'Cross-Page Data'!$D$4:$F$48,3,FALSE)</f>
        <v>natural gas</v>
      </c>
      <c r="K9239" t="b">
        <f t="shared" si="144"/>
        <v>0</v>
      </c>
    </row>
    <row r="9240" ht="25.5" spans="1:11">
      <c r="A9240" s="120">
        <v>57702</v>
      </c>
      <c r="B9240" s="121" t="s">
        <v>201</v>
      </c>
      <c r="C9240" s="121" t="s">
        <v>211</v>
      </c>
      <c r="D9240" s="121" t="s">
        <v>73</v>
      </c>
      <c r="E9240" s="121" t="s">
        <v>140</v>
      </c>
      <c r="F9240" s="122">
        <v>504283</v>
      </c>
      <c r="G9240" s="122">
        <v>38032</v>
      </c>
      <c r="H9240" s="120">
        <v>2019</v>
      </c>
      <c r="I9240" t="str">
        <f>IF(J9240="natural gas",VLOOKUP(D9240,'Cross-Page Data'!$I$4:$J$13,2,FALSE),IF(J9240="solar",VLOOKUP('Form 923'!D9240,'Cross-Page Data'!$I$14:$J$117,2,FALSE),J9240))</f>
        <v>other</v>
      </c>
      <c r="J9240" t="str">
        <f>VLOOKUP(E9240,'Cross-Page Data'!$D$4:$F$48,3,FALSE)</f>
        <v>other</v>
      </c>
      <c r="K9240" t="b">
        <f t="shared" si="144"/>
        <v>0</v>
      </c>
    </row>
    <row r="9241" spans="1:11">
      <c r="A9241" s="120">
        <v>57703</v>
      </c>
      <c r="B9241" s="121" t="s">
        <v>201</v>
      </c>
      <c r="C9241" s="121" t="s">
        <v>202</v>
      </c>
      <c r="D9241" s="121" t="s">
        <v>39</v>
      </c>
      <c r="E9241" s="121" t="s">
        <v>38</v>
      </c>
      <c r="F9241" s="122">
        <v>0</v>
      </c>
      <c r="G9241" s="122">
        <v>73911</v>
      </c>
      <c r="H9241" s="120">
        <v>2019</v>
      </c>
      <c r="I9241" t="str">
        <f>IF(J9241="natural gas",VLOOKUP(D9241,'Cross-Page Data'!$I$4:$J$13,2,FALSE),IF(J9241="solar",VLOOKUP('Form 923'!D9241,'Cross-Page Data'!$I$14:$J$117,2,FALSE),J9241))</f>
        <v>natural gas nonpeaker - preexisting nonretiring</v>
      </c>
      <c r="J9241" t="str">
        <f>VLOOKUP(E9241,'Cross-Page Data'!$D$4:$F$48,3,FALSE)</f>
        <v>natural gas</v>
      </c>
      <c r="K9241" t="b">
        <f t="shared" si="144"/>
        <v>1</v>
      </c>
    </row>
    <row r="9242" spans="1:11">
      <c r="A9242" s="120">
        <v>57703</v>
      </c>
      <c r="B9242" s="121" t="s">
        <v>201</v>
      </c>
      <c r="C9242" s="121" t="s">
        <v>202</v>
      </c>
      <c r="D9242" s="121" t="s">
        <v>61</v>
      </c>
      <c r="E9242" s="121" t="s">
        <v>38</v>
      </c>
      <c r="F9242" s="122">
        <v>2402518</v>
      </c>
      <c r="G9242" s="122">
        <v>235714</v>
      </c>
      <c r="H9242" s="120">
        <v>2019</v>
      </c>
      <c r="I9242" t="str">
        <f>IF(J9242="natural gas",VLOOKUP(D9242,'Cross-Page Data'!$I$4:$J$13,2,FALSE),IF(J9242="solar",VLOOKUP('Form 923'!D9242,'Cross-Page Data'!$I$14:$J$117,2,FALSE),J9242))</f>
        <v>natural gas nonpeaker - preexisting nonretiring</v>
      </c>
      <c r="J9242" t="str">
        <f>VLOOKUP(E9242,'Cross-Page Data'!$D$4:$F$48,3,FALSE)</f>
        <v>natural gas</v>
      </c>
      <c r="K9242" t="b">
        <f t="shared" si="144"/>
        <v>1</v>
      </c>
    </row>
    <row r="9243" spans="1:11">
      <c r="A9243" s="120">
        <v>57703</v>
      </c>
      <c r="B9243" s="121" t="s">
        <v>201</v>
      </c>
      <c r="C9243" s="121" t="s">
        <v>202</v>
      </c>
      <c r="D9243" s="121" t="s">
        <v>73</v>
      </c>
      <c r="E9243" s="121" t="s">
        <v>38</v>
      </c>
      <c r="F9243" s="122">
        <v>37795</v>
      </c>
      <c r="G9243" s="122">
        <v>3515</v>
      </c>
      <c r="H9243" s="120">
        <v>2019</v>
      </c>
      <c r="I9243" t="str">
        <f>IF(J9243="natural gas",VLOOKUP(D9243,'Cross-Page Data'!$I$4:$J$13,2,FALSE),IF(J9243="solar",VLOOKUP('Form 923'!D9243,'Cross-Page Data'!$I$14:$J$117,2,FALSE),J9243))</f>
        <v>natural gas peaker</v>
      </c>
      <c r="J9243" t="str">
        <f>VLOOKUP(E9243,'Cross-Page Data'!$D$4:$F$48,3,FALSE)</f>
        <v>natural gas</v>
      </c>
      <c r="K9243" t="b">
        <f t="shared" si="144"/>
        <v>1</v>
      </c>
    </row>
    <row r="9244" spans="1:11">
      <c r="A9244" s="120">
        <v>57706</v>
      </c>
      <c r="B9244" s="121" t="s">
        <v>201</v>
      </c>
      <c r="C9244" s="121" t="s">
        <v>206</v>
      </c>
      <c r="D9244" s="121" t="s">
        <v>79</v>
      </c>
      <c r="E9244" s="121" t="s">
        <v>90</v>
      </c>
      <c r="F9244" s="122">
        <v>264580</v>
      </c>
      <c r="G9244" s="122">
        <v>25579</v>
      </c>
      <c r="H9244" s="120">
        <v>2019</v>
      </c>
      <c r="I9244" t="str">
        <f>IF(J9244="natural gas",VLOOKUP(D9244,'Cross-Page Data'!$I$4:$J$13,2,FALSE),IF(J9244="solar",VLOOKUP('Form 923'!D9244,'Cross-Page Data'!$I$14:$J$117,2,FALSE),J9244))</f>
        <v>biomass</v>
      </c>
      <c r="J9244" t="str">
        <f>VLOOKUP(E9244,'Cross-Page Data'!$D$4:$F$48,3,FALSE)</f>
        <v>biomass</v>
      </c>
      <c r="K9244" t="b">
        <f t="shared" si="144"/>
        <v>1</v>
      </c>
    </row>
    <row r="9245" spans="1:11">
      <c r="A9245" s="120">
        <v>57708</v>
      </c>
      <c r="B9245" s="121" t="s">
        <v>201</v>
      </c>
      <c r="C9245" s="121" t="s">
        <v>206</v>
      </c>
      <c r="D9245" s="121" t="s">
        <v>101</v>
      </c>
      <c r="E9245" s="121" t="s">
        <v>92</v>
      </c>
      <c r="F9245" s="122">
        <v>2199915</v>
      </c>
      <c r="G9245" s="122">
        <v>247126</v>
      </c>
      <c r="H9245" s="120">
        <v>2019</v>
      </c>
      <c r="I9245" t="str">
        <f>IF(J9245="natural gas",VLOOKUP(D9245,'Cross-Page Data'!$I$4:$J$13,2,FALSE),IF(J9245="solar",VLOOKUP('Form 923'!D9245,'Cross-Page Data'!$I$14:$J$117,2,FALSE),J9245))</f>
        <v>solar pv</v>
      </c>
      <c r="J9245" t="str">
        <f>VLOOKUP(E9245,'Cross-Page Data'!$D$4:$F$48,3,FALSE)</f>
        <v>solar</v>
      </c>
      <c r="K9245" t="b">
        <f t="shared" si="144"/>
        <v>1</v>
      </c>
    </row>
    <row r="9246" spans="1:11">
      <c r="A9246" s="120">
        <v>57710</v>
      </c>
      <c r="B9246" s="121" t="s">
        <v>201</v>
      </c>
      <c r="C9246" s="121" t="s">
        <v>206</v>
      </c>
      <c r="D9246" s="121" t="s">
        <v>52</v>
      </c>
      <c r="E9246" s="121" t="s">
        <v>99</v>
      </c>
      <c r="F9246" s="122">
        <v>0</v>
      </c>
      <c r="G9246" s="122">
        <v>-11412</v>
      </c>
      <c r="H9246" s="120">
        <v>2019</v>
      </c>
      <c r="I9246" t="str">
        <f>IF(J9246="natural gas",VLOOKUP(D9246,'Cross-Page Data'!$I$4:$J$13,2,FALSE),IF(J9246="solar",VLOOKUP('Form 923'!D9246,'Cross-Page Data'!$I$14:$J$117,2,FALSE),J9246))</f>
        <v>other</v>
      </c>
      <c r="J9246" t="str">
        <f>VLOOKUP(E9246,'Cross-Page Data'!$D$4:$F$48,3,FALSE)</f>
        <v>other</v>
      </c>
      <c r="K9246" t="b">
        <f t="shared" si="144"/>
        <v>1</v>
      </c>
    </row>
    <row r="9247" spans="1:11">
      <c r="A9247" s="120">
        <v>57714</v>
      </c>
      <c r="B9247" s="121" t="s">
        <v>201</v>
      </c>
      <c r="C9247" s="121" t="s">
        <v>202</v>
      </c>
      <c r="D9247" s="121" t="s">
        <v>79</v>
      </c>
      <c r="E9247" s="121" t="s">
        <v>38</v>
      </c>
      <c r="F9247" s="122">
        <v>112</v>
      </c>
      <c r="G9247" s="122">
        <v>8</v>
      </c>
      <c r="H9247" s="120">
        <v>2019</v>
      </c>
      <c r="I9247" t="str">
        <f>IF(J9247="natural gas",VLOOKUP(D9247,'Cross-Page Data'!$I$4:$J$13,2,FALSE),IF(J9247="solar",VLOOKUP('Form 923'!D9247,'Cross-Page Data'!$I$14:$J$117,2,FALSE),J9247))</f>
        <v>natural gas peaker</v>
      </c>
      <c r="J9247" t="str">
        <f>VLOOKUP(E9247,'Cross-Page Data'!$D$4:$F$48,3,FALSE)</f>
        <v>natural gas</v>
      </c>
      <c r="K9247" t="b">
        <f t="shared" si="144"/>
        <v>1</v>
      </c>
    </row>
    <row r="9248" ht="25.5" spans="1:11">
      <c r="A9248" s="120">
        <v>57715</v>
      </c>
      <c r="B9248" s="121" t="s">
        <v>201</v>
      </c>
      <c r="C9248" s="121" t="s">
        <v>211</v>
      </c>
      <c r="D9248" s="121" t="s">
        <v>79</v>
      </c>
      <c r="E9248" s="121" t="s">
        <v>38</v>
      </c>
      <c r="F9248" s="122">
        <v>49735</v>
      </c>
      <c r="G9248" s="122">
        <v>2526</v>
      </c>
      <c r="H9248" s="120">
        <v>2019</v>
      </c>
      <c r="I9248" t="str">
        <f>IF(J9248="natural gas",VLOOKUP(D9248,'Cross-Page Data'!$I$4:$J$13,2,FALSE),IF(J9248="solar",VLOOKUP('Form 923'!D9248,'Cross-Page Data'!$I$14:$J$117,2,FALSE),J9248))</f>
        <v>natural gas peaker</v>
      </c>
      <c r="J9248" t="str">
        <f>VLOOKUP(E9248,'Cross-Page Data'!$D$4:$F$48,3,FALSE)</f>
        <v>natural gas</v>
      </c>
      <c r="K9248" t="b">
        <f t="shared" si="144"/>
        <v>0</v>
      </c>
    </row>
    <row r="9249" spans="1:11">
      <c r="A9249" s="120">
        <v>57716</v>
      </c>
      <c r="B9249" s="121" t="s">
        <v>201</v>
      </c>
      <c r="C9249" s="121" t="s">
        <v>206</v>
      </c>
      <c r="D9249" s="121" t="s">
        <v>52</v>
      </c>
      <c r="E9249" s="121" t="s">
        <v>99</v>
      </c>
      <c r="F9249" s="122">
        <v>0</v>
      </c>
      <c r="G9249" s="122">
        <v>-13807</v>
      </c>
      <c r="H9249" s="120">
        <v>2019</v>
      </c>
      <c r="I9249" t="str">
        <f>IF(J9249="natural gas",VLOOKUP(D9249,'Cross-Page Data'!$I$4:$J$13,2,FALSE),IF(J9249="solar",VLOOKUP('Form 923'!D9249,'Cross-Page Data'!$I$14:$J$117,2,FALSE),J9249))</f>
        <v>other</v>
      </c>
      <c r="J9249" t="str">
        <f>VLOOKUP(E9249,'Cross-Page Data'!$D$4:$F$48,3,FALSE)</f>
        <v>other</v>
      </c>
      <c r="K9249" t="b">
        <f t="shared" si="144"/>
        <v>1</v>
      </c>
    </row>
    <row r="9250" spans="1:11">
      <c r="A9250" s="120">
        <v>57721</v>
      </c>
      <c r="B9250" s="121" t="s">
        <v>201</v>
      </c>
      <c r="C9250" s="121" t="s">
        <v>202</v>
      </c>
      <c r="D9250" s="121" t="s">
        <v>128</v>
      </c>
      <c r="E9250" s="121" t="s">
        <v>180</v>
      </c>
      <c r="F9250" s="122">
        <v>337022</v>
      </c>
      <c r="G9250" s="122">
        <v>37859</v>
      </c>
      <c r="H9250" s="120">
        <v>2019</v>
      </c>
      <c r="I9250" t="str">
        <f>IF(J9250="natural gas",VLOOKUP(D9250,'Cross-Page Data'!$I$4:$J$13,2,FALSE),IF(J9250="solar",VLOOKUP('Form 923'!D9250,'Cross-Page Data'!$I$14:$J$117,2,FALSE),J9250))</f>
        <v>wind</v>
      </c>
      <c r="J9250" t="str">
        <f>VLOOKUP(E9250,'Cross-Page Data'!$D$4:$F$48,3,FALSE)</f>
        <v>wind</v>
      </c>
      <c r="K9250" t="b">
        <f t="shared" si="144"/>
        <v>1</v>
      </c>
    </row>
    <row r="9251" spans="1:11">
      <c r="A9251" s="120">
        <v>57722</v>
      </c>
      <c r="B9251" s="121" t="s">
        <v>201</v>
      </c>
      <c r="C9251" s="121" t="s">
        <v>206</v>
      </c>
      <c r="D9251" s="121" t="s">
        <v>101</v>
      </c>
      <c r="E9251" s="121" t="s">
        <v>92</v>
      </c>
      <c r="F9251" s="122">
        <v>86723</v>
      </c>
      <c r="G9251" s="122">
        <v>9742</v>
      </c>
      <c r="H9251" s="120">
        <v>2019</v>
      </c>
      <c r="I9251" t="str">
        <f>IF(J9251="natural gas",VLOOKUP(D9251,'Cross-Page Data'!$I$4:$J$13,2,FALSE),IF(J9251="solar",VLOOKUP('Form 923'!D9251,'Cross-Page Data'!$I$14:$J$117,2,FALSE),J9251))</f>
        <v>solar pv</v>
      </c>
      <c r="J9251" t="str">
        <f>VLOOKUP(E9251,'Cross-Page Data'!$D$4:$F$48,3,FALSE)</f>
        <v>solar</v>
      </c>
      <c r="K9251" t="b">
        <f t="shared" si="144"/>
        <v>1</v>
      </c>
    </row>
    <row r="9252" spans="1:11">
      <c r="A9252" s="120">
        <v>57723</v>
      </c>
      <c r="B9252" s="121" t="s">
        <v>201</v>
      </c>
      <c r="C9252" s="121" t="s">
        <v>206</v>
      </c>
      <c r="D9252" s="121" t="s">
        <v>101</v>
      </c>
      <c r="E9252" s="121" t="s">
        <v>92</v>
      </c>
      <c r="F9252" s="122">
        <v>64219</v>
      </c>
      <c r="G9252" s="122">
        <v>7214</v>
      </c>
      <c r="H9252" s="120">
        <v>2019</v>
      </c>
      <c r="I9252" t="str">
        <f>IF(J9252="natural gas",VLOOKUP(D9252,'Cross-Page Data'!$I$4:$J$13,2,FALSE),IF(J9252="solar",VLOOKUP('Form 923'!D9252,'Cross-Page Data'!$I$14:$J$117,2,FALSE),J9252))</f>
        <v>solar pv</v>
      </c>
      <c r="J9252" t="str">
        <f>VLOOKUP(E9252,'Cross-Page Data'!$D$4:$F$48,3,FALSE)</f>
        <v>solar</v>
      </c>
      <c r="K9252" t="b">
        <f t="shared" si="144"/>
        <v>1</v>
      </c>
    </row>
    <row r="9253" spans="1:11">
      <c r="A9253" s="120">
        <v>57724</v>
      </c>
      <c r="B9253" s="121" t="s">
        <v>201</v>
      </c>
      <c r="C9253" s="121" t="s">
        <v>202</v>
      </c>
      <c r="D9253" s="121" t="s">
        <v>101</v>
      </c>
      <c r="E9253" s="121" t="s">
        <v>92</v>
      </c>
      <c r="F9253" s="122">
        <v>32848</v>
      </c>
      <c r="G9253" s="122">
        <v>3690</v>
      </c>
      <c r="H9253" s="120">
        <v>2019</v>
      </c>
      <c r="I9253" t="str">
        <f>IF(J9253="natural gas",VLOOKUP(D9253,'Cross-Page Data'!$I$4:$J$13,2,FALSE),IF(J9253="solar",VLOOKUP('Form 923'!D9253,'Cross-Page Data'!$I$14:$J$117,2,FALSE),J9253))</f>
        <v>solar pv</v>
      </c>
      <c r="J9253" t="str">
        <f>VLOOKUP(E9253,'Cross-Page Data'!$D$4:$F$48,3,FALSE)</f>
        <v>solar</v>
      </c>
      <c r="K9253" t="b">
        <f t="shared" si="144"/>
        <v>1</v>
      </c>
    </row>
    <row r="9254" spans="1:11">
      <c r="A9254" s="120">
        <v>57725</v>
      </c>
      <c r="B9254" s="121" t="s">
        <v>201</v>
      </c>
      <c r="C9254" s="121" t="s">
        <v>206</v>
      </c>
      <c r="D9254" s="121" t="s">
        <v>128</v>
      </c>
      <c r="E9254" s="121" t="s">
        <v>180</v>
      </c>
      <c r="F9254" s="122">
        <v>2391016</v>
      </c>
      <c r="G9254" s="122">
        <v>268593</v>
      </c>
      <c r="H9254" s="120">
        <v>2019</v>
      </c>
      <c r="I9254" t="str">
        <f>IF(J9254="natural gas",VLOOKUP(D9254,'Cross-Page Data'!$I$4:$J$13,2,FALSE),IF(J9254="solar",VLOOKUP('Form 923'!D9254,'Cross-Page Data'!$I$14:$J$117,2,FALSE),J9254))</f>
        <v>wind</v>
      </c>
      <c r="J9254" t="str">
        <f>VLOOKUP(E9254,'Cross-Page Data'!$D$4:$F$48,3,FALSE)</f>
        <v>wind</v>
      </c>
      <c r="K9254" t="b">
        <f t="shared" si="144"/>
        <v>1</v>
      </c>
    </row>
    <row r="9255" spans="1:11">
      <c r="A9255" s="120">
        <v>57726</v>
      </c>
      <c r="B9255" s="121" t="s">
        <v>201</v>
      </c>
      <c r="C9255" s="121" t="s">
        <v>202</v>
      </c>
      <c r="D9255" s="121" t="s">
        <v>101</v>
      </c>
      <c r="E9255" s="121" t="s">
        <v>92</v>
      </c>
      <c r="F9255" s="122">
        <v>22149</v>
      </c>
      <c r="G9255" s="122">
        <v>2488</v>
      </c>
      <c r="H9255" s="120">
        <v>2019</v>
      </c>
      <c r="I9255" t="str">
        <f>IF(J9255="natural gas",VLOOKUP(D9255,'Cross-Page Data'!$I$4:$J$13,2,FALSE),IF(J9255="solar",VLOOKUP('Form 923'!D9255,'Cross-Page Data'!$I$14:$J$117,2,FALSE),J9255))</f>
        <v>solar pv</v>
      </c>
      <c r="J9255" t="str">
        <f>VLOOKUP(E9255,'Cross-Page Data'!$D$4:$F$48,3,FALSE)</f>
        <v>solar</v>
      </c>
      <c r="K9255" t="b">
        <f t="shared" si="144"/>
        <v>1</v>
      </c>
    </row>
    <row r="9256" spans="1:11">
      <c r="A9256" s="120">
        <v>57727</v>
      </c>
      <c r="B9256" s="121" t="s">
        <v>201</v>
      </c>
      <c r="C9256" s="121" t="s">
        <v>202</v>
      </c>
      <c r="D9256" s="121" t="s">
        <v>101</v>
      </c>
      <c r="E9256" s="121" t="s">
        <v>92</v>
      </c>
      <c r="F9256" s="122">
        <v>30115</v>
      </c>
      <c r="G9256" s="122">
        <v>3383</v>
      </c>
      <c r="H9256" s="120">
        <v>2019</v>
      </c>
      <c r="I9256" t="str">
        <f>IF(J9256="natural gas",VLOOKUP(D9256,'Cross-Page Data'!$I$4:$J$13,2,FALSE),IF(J9256="solar",VLOOKUP('Form 923'!D9256,'Cross-Page Data'!$I$14:$J$117,2,FALSE),J9256))</f>
        <v>solar pv</v>
      </c>
      <c r="J9256" t="str">
        <f>VLOOKUP(E9256,'Cross-Page Data'!$D$4:$F$48,3,FALSE)</f>
        <v>solar</v>
      </c>
      <c r="K9256" t="b">
        <f t="shared" si="144"/>
        <v>1</v>
      </c>
    </row>
    <row r="9257" spans="1:11">
      <c r="A9257" s="120">
        <v>57728</v>
      </c>
      <c r="B9257" s="121" t="s">
        <v>201</v>
      </c>
      <c r="C9257" s="121" t="s">
        <v>202</v>
      </c>
      <c r="D9257" s="121" t="s">
        <v>101</v>
      </c>
      <c r="E9257" s="121" t="s">
        <v>92</v>
      </c>
      <c r="F9257" s="122">
        <v>44554</v>
      </c>
      <c r="G9257" s="122">
        <v>5005</v>
      </c>
      <c r="H9257" s="120">
        <v>2019</v>
      </c>
      <c r="I9257" t="str">
        <f>IF(J9257="natural gas",VLOOKUP(D9257,'Cross-Page Data'!$I$4:$J$13,2,FALSE),IF(J9257="solar",VLOOKUP('Form 923'!D9257,'Cross-Page Data'!$I$14:$J$117,2,FALSE),J9257))</f>
        <v>solar pv</v>
      </c>
      <c r="J9257" t="str">
        <f>VLOOKUP(E9257,'Cross-Page Data'!$D$4:$F$48,3,FALSE)</f>
        <v>solar</v>
      </c>
      <c r="K9257" t="b">
        <f t="shared" si="144"/>
        <v>1</v>
      </c>
    </row>
    <row r="9258" spans="1:11">
      <c r="A9258" s="120">
        <v>57729</v>
      </c>
      <c r="B9258" s="121" t="s">
        <v>201</v>
      </c>
      <c r="C9258" s="121" t="s">
        <v>202</v>
      </c>
      <c r="D9258" s="121" t="s">
        <v>57</v>
      </c>
      <c r="E9258" s="121" t="s">
        <v>170</v>
      </c>
      <c r="F9258" s="122">
        <v>0</v>
      </c>
      <c r="G9258" s="122">
        <v>-22612</v>
      </c>
      <c r="H9258" s="120">
        <v>2019</v>
      </c>
      <c r="I9258" t="str">
        <f>IF(J9258="natural gas",VLOOKUP(D9258,'Cross-Page Data'!$I$4:$J$13,2,FALSE),IF(J9258="solar",VLOOKUP('Form 923'!D9258,'Cross-Page Data'!$I$14:$J$117,2,FALSE),J9258))</f>
        <v>hydro</v>
      </c>
      <c r="J9258" t="str">
        <f>VLOOKUP(E9258,'Cross-Page Data'!$D$4:$F$48,3,FALSE)</f>
        <v>hydro</v>
      </c>
      <c r="K9258" t="b">
        <f t="shared" si="144"/>
        <v>1</v>
      </c>
    </row>
    <row r="9259" ht="25.5" spans="1:11">
      <c r="A9259" s="120">
        <v>57732</v>
      </c>
      <c r="B9259" s="121" t="s">
        <v>201</v>
      </c>
      <c r="C9259" s="121" t="s">
        <v>207</v>
      </c>
      <c r="D9259" s="121" t="s">
        <v>128</v>
      </c>
      <c r="E9259" s="121" t="s">
        <v>180</v>
      </c>
      <c r="F9259" s="122">
        <v>44038</v>
      </c>
      <c r="G9259" s="122">
        <v>4947</v>
      </c>
      <c r="H9259" s="120">
        <v>2019</v>
      </c>
      <c r="I9259" t="str">
        <f>IF(J9259="natural gas",VLOOKUP(D9259,'Cross-Page Data'!$I$4:$J$13,2,FALSE),IF(J9259="solar",VLOOKUP('Form 923'!D9259,'Cross-Page Data'!$I$14:$J$117,2,FALSE),J9259))</f>
        <v>wind</v>
      </c>
      <c r="J9259" t="str">
        <f>VLOOKUP(E9259,'Cross-Page Data'!$D$4:$F$48,3,FALSE)</f>
        <v>wind</v>
      </c>
      <c r="K9259" t="b">
        <f t="shared" si="144"/>
        <v>0</v>
      </c>
    </row>
    <row r="9260" ht="25.5" spans="1:11">
      <c r="A9260" s="120">
        <v>57733</v>
      </c>
      <c r="B9260" s="121" t="s">
        <v>201</v>
      </c>
      <c r="C9260" s="121" t="s">
        <v>207</v>
      </c>
      <c r="D9260" s="121" t="s">
        <v>101</v>
      </c>
      <c r="E9260" s="121" t="s">
        <v>92</v>
      </c>
      <c r="F9260" s="122">
        <v>17475</v>
      </c>
      <c r="G9260" s="122">
        <v>1963</v>
      </c>
      <c r="H9260" s="120">
        <v>2019</v>
      </c>
      <c r="I9260" t="str">
        <f>IF(J9260="natural gas",VLOOKUP(D9260,'Cross-Page Data'!$I$4:$J$13,2,FALSE),IF(J9260="solar",VLOOKUP('Form 923'!D9260,'Cross-Page Data'!$I$14:$J$117,2,FALSE),J9260))</f>
        <v>solar pv</v>
      </c>
      <c r="J9260" t="str">
        <f>VLOOKUP(E9260,'Cross-Page Data'!$D$4:$F$48,3,FALSE)</f>
        <v>solar</v>
      </c>
      <c r="K9260" t="b">
        <f t="shared" si="144"/>
        <v>0</v>
      </c>
    </row>
    <row r="9261" spans="1:11">
      <c r="A9261" s="120">
        <v>57734</v>
      </c>
      <c r="B9261" s="121" t="s">
        <v>201</v>
      </c>
      <c r="C9261" s="121" t="s">
        <v>206</v>
      </c>
      <c r="D9261" s="121" t="s">
        <v>101</v>
      </c>
      <c r="E9261" s="121" t="s">
        <v>92</v>
      </c>
      <c r="F9261" s="122">
        <v>13272</v>
      </c>
      <c r="G9261" s="122">
        <v>1490.94</v>
      </c>
      <c r="H9261" s="120">
        <v>2019</v>
      </c>
      <c r="I9261" t="str">
        <f>IF(J9261="natural gas",VLOOKUP(D9261,'Cross-Page Data'!$I$4:$J$13,2,FALSE),IF(J9261="solar",VLOOKUP('Form 923'!D9261,'Cross-Page Data'!$I$14:$J$117,2,FALSE),J9261))</f>
        <v>solar pv</v>
      </c>
      <c r="J9261" t="str">
        <f>VLOOKUP(E9261,'Cross-Page Data'!$D$4:$F$48,3,FALSE)</f>
        <v>solar</v>
      </c>
      <c r="K9261" t="b">
        <f t="shared" si="144"/>
        <v>1</v>
      </c>
    </row>
    <row r="9262" spans="1:11">
      <c r="A9262" s="120">
        <v>57735</v>
      </c>
      <c r="B9262" s="121" t="s">
        <v>201</v>
      </c>
      <c r="C9262" s="121" t="s">
        <v>206</v>
      </c>
      <c r="D9262" s="121" t="s">
        <v>67</v>
      </c>
      <c r="E9262" s="121" t="s">
        <v>38</v>
      </c>
      <c r="F9262" s="122">
        <v>33995</v>
      </c>
      <c r="G9262" s="122">
        <v>3392.076</v>
      </c>
      <c r="H9262" s="120">
        <v>2019</v>
      </c>
      <c r="I9262" t="str">
        <f>IF(J9262="natural gas",VLOOKUP(D9262,'Cross-Page Data'!$I$4:$J$13,2,FALSE),IF(J9262="solar",VLOOKUP('Form 923'!D9262,'Cross-Page Data'!$I$14:$J$117,2,FALSE),J9262))</f>
        <v>other</v>
      </c>
      <c r="J9262" t="str">
        <f>VLOOKUP(E9262,'Cross-Page Data'!$D$4:$F$48,3,FALSE)</f>
        <v>natural gas</v>
      </c>
      <c r="K9262" t="b">
        <f t="shared" si="144"/>
        <v>1</v>
      </c>
    </row>
    <row r="9263" spans="1:11">
      <c r="A9263" s="120">
        <v>57735</v>
      </c>
      <c r="B9263" s="121" t="s">
        <v>201</v>
      </c>
      <c r="C9263" s="121" t="s">
        <v>206</v>
      </c>
      <c r="D9263" s="121" t="s">
        <v>67</v>
      </c>
      <c r="E9263" s="121" t="s">
        <v>130</v>
      </c>
      <c r="F9263" s="122">
        <v>155976</v>
      </c>
      <c r="G9263" s="122">
        <v>15562.924</v>
      </c>
      <c r="H9263" s="120">
        <v>2019</v>
      </c>
      <c r="I9263" t="str">
        <f>IF(J9263="natural gas",VLOOKUP(D9263,'Cross-Page Data'!$I$4:$J$13,2,FALSE),IF(J9263="solar",VLOOKUP('Form 923'!D9263,'Cross-Page Data'!$I$14:$J$117,2,FALSE),J9263))</f>
        <v>biomass</v>
      </c>
      <c r="J9263" t="str">
        <f>VLOOKUP(E9263,'Cross-Page Data'!$D$4:$F$48,3,FALSE)</f>
        <v>biomass</v>
      </c>
      <c r="K9263" t="b">
        <f t="shared" si="144"/>
        <v>1</v>
      </c>
    </row>
    <row r="9264" spans="1:11">
      <c r="A9264" s="120">
        <v>57736</v>
      </c>
      <c r="B9264" s="121" t="s">
        <v>201</v>
      </c>
      <c r="C9264" s="121" t="s">
        <v>206</v>
      </c>
      <c r="D9264" s="121" t="s">
        <v>101</v>
      </c>
      <c r="E9264" s="121" t="s">
        <v>92</v>
      </c>
      <c r="F9264" s="122">
        <v>169406</v>
      </c>
      <c r="G9264" s="122">
        <v>19030</v>
      </c>
      <c r="H9264" s="120">
        <v>2019</v>
      </c>
      <c r="I9264" t="str">
        <f>IF(J9264="natural gas",VLOOKUP(D9264,'Cross-Page Data'!$I$4:$J$13,2,FALSE),IF(J9264="solar",VLOOKUP('Form 923'!D9264,'Cross-Page Data'!$I$14:$J$117,2,FALSE),J9264))</f>
        <v>solar pv</v>
      </c>
      <c r="J9264" t="str">
        <f>VLOOKUP(E9264,'Cross-Page Data'!$D$4:$F$48,3,FALSE)</f>
        <v>solar</v>
      </c>
      <c r="K9264" t="b">
        <f t="shared" si="144"/>
        <v>1</v>
      </c>
    </row>
    <row r="9265" spans="1:11">
      <c r="A9265" s="120">
        <v>57737</v>
      </c>
      <c r="B9265" s="121" t="s">
        <v>201</v>
      </c>
      <c r="C9265" s="121" t="s">
        <v>206</v>
      </c>
      <c r="D9265" s="121" t="s">
        <v>101</v>
      </c>
      <c r="E9265" s="121" t="s">
        <v>92</v>
      </c>
      <c r="F9265" s="122">
        <v>176562</v>
      </c>
      <c r="G9265" s="122">
        <v>19834</v>
      </c>
      <c r="H9265" s="120">
        <v>2019</v>
      </c>
      <c r="I9265" t="str">
        <f>IF(J9265="natural gas",VLOOKUP(D9265,'Cross-Page Data'!$I$4:$J$13,2,FALSE),IF(J9265="solar",VLOOKUP('Form 923'!D9265,'Cross-Page Data'!$I$14:$J$117,2,FALSE),J9265))</f>
        <v>solar pv</v>
      </c>
      <c r="J9265" t="str">
        <f>VLOOKUP(E9265,'Cross-Page Data'!$D$4:$F$48,3,FALSE)</f>
        <v>solar</v>
      </c>
      <c r="K9265" t="b">
        <f t="shared" si="144"/>
        <v>1</v>
      </c>
    </row>
    <row r="9266" spans="1:11">
      <c r="A9266" s="120">
        <v>57738</v>
      </c>
      <c r="B9266" s="121" t="s">
        <v>201</v>
      </c>
      <c r="C9266" s="121" t="s">
        <v>206</v>
      </c>
      <c r="D9266" s="121" t="s">
        <v>101</v>
      </c>
      <c r="E9266" s="121" t="s">
        <v>92</v>
      </c>
      <c r="F9266" s="122">
        <v>162097</v>
      </c>
      <c r="G9266" s="122">
        <v>18209</v>
      </c>
      <c r="H9266" s="120">
        <v>2019</v>
      </c>
      <c r="I9266" t="str">
        <f>IF(J9266="natural gas",VLOOKUP(D9266,'Cross-Page Data'!$I$4:$J$13,2,FALSE),IF(J9266="solar",VLOOKUP('Form 923'!D9266,'Cross-Page Data'!$I$14:$J$117,2,FALSE),J9266))</f>
        <v>solar pv</v>
      </c>
      <c r="J9266" t="str">
        <f>VLOOKUP(E9266,'Cross-Page Data'!$D$4:$F$48,3,FALSE)</f>
        <v>solar</v>
      </c>
      <c r="K9266" t="b">
        <f t="shared" si="144"/>
        <v>1</v>
      </c>
    </row>
    <row r="9267" spans="1:11">
      <c r="A9267" s="120">
        <v>57739</v>
      </c>
      <c r="B9267" s="121" t="s">
        <v>201</v>
      </c>
      <c r="C9267" s="121" t="s">
        <v>206</v>
      </c>
      <c r="D9267" s="121" t="s">
        <v>101</v>
      </c>
      <c r="E9267" s="121" t="s">
        <v>92</v>
      </c>
      <c r="F9267" s="122">
        <v>183516</v>
      </c>
      <c r="G9267" s="122">
        <v>20615</v>
      </c>
      <c r="H9267" s="120">
        <v>2019</v>
      </c>
      <c r="I9267" t="str">
        <f>IF(J9267="natural gas",VLOOKUP(D9267,'Cross-Page Data'!$I$4:$J$13,2,FALSE),IF(J9267="solar",VLOOKUP('Form 923'!D9267,'Cross-Page Data'!$I$14:$J$117,2,FALSE),J9267))</f>
        <v>solar pv</v>
      </c>
      <c r="J9267" t="str">
        <f>VLOOKUP(E9267,'Cross-Page Data'!$D$4:$F$48,3,FALSE)</f>
        <v>solar</v>
      </c>
      <c r="K9267" t="b">
        <f t="shared" si="144"/>
        <v>1</v>
      </c>
    </row>
    <row r="9268" spans="1:11">
      <c r="A9268" s="120">
        <v>57740</v>
      </c>
      <c r="B9268" s="121" t="s">
        <v>201</v>
      </c>
      <c r="C9268" s="121" t="s">
        <v>206</v>
      </c>
      <c r="D9268" s="121" t="s">
        <v>101</v>
      </c>
      <c r="E9268" s="121" t="s">
        <v>92</v>
      </c>
      <c r="F9268" s="122">
        <v>165498</v>
      </c>
      <c r="G9268" s="122">
        <v>18591</v>
      </c>
      <c r="H9268" s="120">
        <v>2019</v>
      </c>
      <c r="I9268" t="str">
        <f>IF(J9268="natural gas",VLOOKUP(D9268,'Cross-Page Data'!$I$4:$J$13,2,FALSE),IF(J9268="solar",VLOOKUP('Form 923'!D9268,'Cross-Page Data'!$I$14:$J$117,2,FALSE),J9268))</f>
        <v>solar pv</v>
      </c>
      <c r="J9268" t="str">
        <f>VLOOKUP(E9268,'Cross-Page Data'!$D$4:$F$48,3,FALSE)</f>
        <v>solar</v>
      </c>
      <c r="K9268" t="b">
        <f t="shared" si="144"/>
        <v>1</v>
      </c>
    </row>
    <row r="9269" spans="1:11">
      <c r="A9269" s="120">
        <v>57741</v>
      </c>
      <c r="B9269" s="121" t="s">
        <v>201</v>
      </c>
      <c r="C9269" s="121" t="s">
        <v>206</v>
      </c>
      <c r="D9269" s="121" t="s">
        <v>128</v>
      </c>
      <c r="E9269" s="121" t="s">
        <v>180</v>
      </c>
      <c r="F9269" s="122">
        <v>112797</v>
      </c>
      <c r="G9269" s="122">
        <v>12671</v>
      </c>
      <c r="H9269" s="120">
        <v>2019</v>
      </c>
      <c r="I9269" t="str">
        <f>IF(J9269="natural gas",VLOOKUP(D9269,'Cross-Page Data'!$I$4:$J$13,2,FALSE),IF(J9269="solar",VLOOKUP('Form 923'!D9269,'Cross-Page Data'!$I$14:$J$117,2,FALSE),J9269))</f>
        <v>wind</v>
      </c>
      <c r="J9269" t="str">
        <f>VLOOKUP(E9269,'Cross-Page Data'!$D$4:$F$48,3,FALSE)</f>
        <v>wind</v>
      </c>
      <c r="K9269" t="b">
        <f t="shared" si="144"/>
        <v>1</v>
      </c>
    </row>
    <row r="9270" spans="1:11">
      <c r="A9270" s="120">
        <v>57742</v>
      </c>
      <c r="B9270" s="121" t="s">
        <v>201</v>
      </c>
      <c r="C9270" s="121" t="s">
        <v>206</v>
      </c>
      <c r="D9270" s="121" t="s">
        <v>101</v>
      </c>
      <c r="E9270" s="121" t="s">
        <v>92</v>
      </c>
      <c r="F9270" s="122">
        <v>13923</v>
      </c>
      <c r="G9270" s="122">
        <v>1564.2</v>
      </c>
      <c r="H9270" s="120">
        <v>2019</v>
      </c>
      <c r="I9270" t="str">
        <f>IF(J9270="natural gas",VLOOKUP(D9270,'Cross-Page Data'!$I$4:$J$13,2,FALSE),IF(J9270="solar",VLOOKUP('Form 923'!D9270,'Cross-Page Data'!$I$14:$J$117,2,FALSE),J9270))</f>
        <v>solar pv</v>
      </c>
      <c r="J9270" t="str">
        <f>VLOOKUP(E9270,'Cross-Page Data'!$D$4:$F$48,3,FALSE)</f>
        <v>solar</v>
      </c>
      <c r="K9270" t="b">
        <f t="shared" si="144"/>
        <v>1</v>
      </c>
    </row>
    <row r="9271" spans="1:11">
      <c r="A9271" s="120">
        <v>57743</v>
      </c>
      <c r="B9271" s="121" t="s">
        <v>201</v>
      </c>
      <c r="C9271" s="121" t="s">
        <v>206</v>
      </c>
      <c r="D9271" s="121" t="s">
        <v>101</v>
      </c>
      <c r="E9271" s="121" t="s">
        <v>92</v>
      </c>
      <c r="F9271" s="122">
        <v>50476</v>
      </c>
      <c r="G9271" s="122">
        <v>5670</v>
      </c>
      <c r="H9271" s="120">
        <v>2019</v>
      </c>
      <c r="I9271" t="str">
        <f>IF(J9271="natural gas",VLOOKUP(D9271,'Cross-Page Data'!$I$4:$J$13,2,FALSE),IF(J9271="solar",VLOOKUP('Form 923'!D9271,'Cross-Page Data'!$I$14:$J$117,2,FALSE),J9271))</f>
        <v>solar pv</v>
      </c>
      <c r="J9271" t="str">
        <f>VLOOKUP(E9271,'Cross-Page Data'!$D$4:$F$48,3,FALSE)</f>
        <v>solar</v>
      </c>
      <c r="K9271" t="b">
        <f t="shared" si="144"/>
        <v>1</v>
      </c>
    </row>
    <row r="9272" spans="1:11">
      <c r="A9272" s="120">
        <v>57744</v>
      </c>
      <c r="B9272" s="121" t="s">
        <v>201</v>
      </c>
      <c r="C9272" s="121" t="s">
        <v>206</v>
      </c>
      <c r="D9272" s="121" t="s">
        <v>128</v>
      </c>
      <c r="E9272" s="121" t="s">
        <v>180</v>
      </c>
      <c r="F9272" s="122">
        <v>1383799</v>
      </c>
      <c r="G9272" s="122">
        <v>155448</v>
      </c>
      <c r="H9272" s="120">
        <v>2019</v>
      </c>
      <c r="I9272" t="str">
        <f>IF(J9272="natural gas",VLOOKUP(D9272,'Cross-Page Data'!$I$4:$J$13,2,FALSE),IF(J9272="solar",VLOOKUP('Form 923'!D9272,'Cross-Page Data'!$I$14:$J$117,2,FALSE),J9272))</f>
        <v>wind</v>
      </c>
      <c r="J9272" t="str">
        <f>VLOOKUP(E9272,'Cross-Page Data'!$D$4:$F$48,3,FALSE)</f>
        <v>wind</v>
      </c>
      <c r="K9272" t="b">
        <f t="shared" si="144"/>
        <v>1</v>
      </c>
    </row>
    <row r="9273" spans="1:11">
      <c r="A9273" s="120">
        <v>57745</v>
      </c>
      <c r="B9273" s="121" t="s">
        <v>201</v>
      </c>
      <c r="C9273" s="121" t="s">
        <v>206</v>
      </c>
      <c r="D9273" s="121" t="s">
        <v>101</v>
      </c>
      <c r="E9273" s="121" t="s">
        <v>92</v>
      </c>
      <c r="F9273" s="122">
        <v>34637</v>
      </c>
      <c r="G9273" s="122">
        <v>3891</v>
      </c>
      <c r="H9273" s="120">
        <v>2019</v>
      </c>
      <c r="I9273" t="str">
        <f>IF(J9273="natural gas",VLOOKUP(D9273,'Cross-Page Data'!$I$4:$J$13,2,FALSE),IF(J9273="solar",VLOOKUP('Form 923'!D9273,'Cross-Page Data'!$I$14:$J$117,2,FALSE),J9273))</f>
        <v>solar pv</v>
      </c>
      <c r="J9273" t="str">
        <f>VLOOKUP(E9273,'Cross-Page Data'!$D$4:$F$48,3,FALSE)</f>
        <v>solar</v>
      </c>
      <c r="K9273" t="b">
        <f t="shared" si="144"/>
        <v>1</v>
      </c>
    </row>
    <row r="9274" spans="1:11">
      <c r="A9274" s="120">
        <v>57746</v>
      </c>
      <c r="B9274" s="121" t="s">
        <v>201</v>
      </c>
      <c r="C9274" s="121" t="s">
        <v>206</v>
      </c>
      <c r="D9274" s="121" t="s">
        <v>101</v>
      </c>
      <c r="E9274" s="121" t="s">
        <v>92</v>
      </c>
      <c r="F9274" s="122">
        <v>54491</v>
      </c>
      <c r="G9274" s="122">
        <v>6121</v>
      </c>
      <c r="H9274" s="120">
        <v>2019</v>
      </c>
      <c r="I9274" t="str">
        <f>IF(J9274="natural gas",VLOOKUP(D9274,'Cross-Page Data'!$I$4:$J$13,2,FALSE),IF(J9274="solar",VLOOKUP('Form 923'!D9274,'Cross-Page Data'!$I$14:$J$117,2,FALSE),J9274))</f>
        <v>solar pv</v>
      </c>
      <c r="J9274" t="str">
        <f>VLOOKUP(E9274,'Cross-Page Data'!$D$4:$F$48,3,FALSE)</f>
        <v>solar</v>
      </c>
      <c r="K9274" t="b">
        <f t="shared" si="144"/>
        <v>1</v>
      </c>
    </row>
    <row r="9275" spans="1:11">
      <c r="A9275" s="120">
        <v>57747</v>
      </c>
      <c r="B9275" s="121" t="s">
        <v>201</v>
      </c>
      <c r="C9275" s="121" t="s">
        <v>206</v>
      </c>
      <c r="D9275" s="121" t="s">
        <v>101</v>
      </c>
      <c r="E9275" s="121" t="s">
        <v>92</v>
      </c>
      <c r="F9275" s="122">
        <v>19290</v>
      </c>
      <c r="G9275" s="122">
        <v>2167</v>
      </c>
      <c r="H9275" s="120">
        <v>2019</v>
      </c>
      <c r="I9275" t="str">
        <f>IF(J9275="natural gas",VLOOKUP(D9275,'Cross-Page Data'!$I$4:$J$13,2,FALSE),IF(J9275="solar",VLOOKUP('Form 923'!D9275,'Cross-Page Data'!$I$14:$J$117,2,FALSE),J9275))</f>
        <v>solar pv</v>
      </c>
      <c r="J9275" t="str">
        <f>VLOOKUP(E9275,'Cross-Page Data'!$D$4:$F$48,3,FALSE)</f>
        <v>solar</v>
      </c>
      <c r="K9275" t="b">
        <f t="shared" si="144"/>
        <v>1</v>
      </c>
    </row>
    <row r="9276" spans="1:11">
      <c r="A9276" s="120">
        <v>57748</v>
      </c>
      <c r="B9276" s="121" t="s">
        <v>201</v>
      </c>
      <c r="C9276" s="121" t="s">
        <v>206</v>
      </c>
      <c r="D9276" s="121" t="s">
        <v>128</v>
      </c>
      <c r="E9276" s="121" t="s">
        <v>180</v>
      </c>
      <c r="F9276" s="122">
        <v>314569</v>
      </c>
      <c r="G9276" s="122">
        <v>35337</v>
      </c>
      <c r="H9276" s="120">
        <v>2019</v>
      </c>
      <c r="I9276" t="str">
        <f>IF(J9276="natural gas",VLOOKUP(D9276,'Cross-Page Data'!$I$4:$J$13,2,FALSE),IF(J9276="solar",VLOOKUP('Form 923'!D9276,'Cross-Page Data'!$I$14:$J$117,2,FALSE),J9276))</f>
        <v>wind</v>
      </c>
      <c r="J9276" t="str">
        <f>VLOOKUP(E9276,'Cross-Page Data'!$D$4:$F$48,3,FALSE)</f>
        <v>wind</v>
      </c>
      <c r="K9276" t="b">
        <f t="shared" si="144"/>
        <v>1</v>
      </c>
    </row>
    <row r="9277" spans="1:11">
      <c r="A9277" s="120">
        <v>57749</v>
      </c>
      <c r="B9277" s="121" t="s">
        <v>201</v>
      </c>
      <c r="C9277" s="121" t="s">
        <v>206</v>
      </c>
      <c r="D9277" s="121" t="s">
        <v>128</v>
      </c>
      <c r="E9277" s="121" t="s">
        <v>180</v>
      </c>
      <c r="F9277" s="122">
        <v>463883</v>
      </c>
      <c r="G9277" s="122">
        <v>52110</v>
      </c>
      <c r="H9277" s="120">
        <v>2019</v>
      </c>
      <c r="I9277" t="str">
        <f>IF(J9277="natural gas",VLOOKUP(D9277,'Cross-Page Data'!$I$4:$J$13,2,FALSE),IF(J9277="solar",VLOOKUP('Form 923'!D9277,'Cross-Page Data'!$I$14:$J$117,2,FALSE),J9277))</f>
        <v>wind</v>
      </c>
      <c r="J9277" t="str">
        <f>VLOOKUP(E9277,'Cross-Page Data'!$D$4:$F$48,3,FALSE)</f>
        <v>wind</v>
      </c>
      <c r="K9277" t="b">
        <f t="shared" si="144"/>
        <v>1</v>
      </c>
    </row>
    <row r="9278" spans="1:11">
      <c r="A9278" s="120">
        <v>57750</v>
      </c>
      <c r="B9278" s="121" t="s">
        <v>201</v>
      </c>
      <c r="C9278" s="121" t="s">
        <v>206</v>
      </c>
      <c r="D9278" s="121" t="s">
        <v>101</v>
      </c>
      <c r="E9278" s="121" t="s">
        <v>92</v>
      </c>
      <c r="F9278" s="122">
        <v>36159</v>
      </c>
      <c r="G9278" s="122">
        <v>4061.97</v>
      </c>
      <c r="H9278" s="120">
        <v>2019</v>
      </c>
      <c r="I9278" t="str">
        <f>IF(J9278="natural gas",VLOOKUP(D9278,'Cross-Page Data'!$I$4:$J$13,2,FALSE),IF(J9278="solar",VLOOKUP('Form 923'!D9278,'Cross-Page Data'!$I$14:$J$117,2,FALSE),J9278))</f>
        <v>solar pv</v>
      </c>
      <c r="J9278" t="str">
        <f>VLOOKUP(E9278,'Cross-Page Data'!$D$4:$F$48,3,FALSE)</f>
        <v>solar</v>
      </c>
      <c r="K9278" t="b">
        <f t="shared" si="144"/>
        <v>1</v>
      </c>
    </row>
    <row r="9279" spans="1:11">
      <c r="A9279" s="120">
        <v>57751</v>
      </c>
      <c r="B9279" s="121" t="s">
        <v>201</v>
      </c>
      <c r="C9279" s="121" t="s">
        <v>206</v>
      </c>
      <c r="D9279" s="121" t="s">
        <v>128</v>
      </c>
      <c r="E9279" s="121" t="s">
        <v>180</v>
      </c>
      <c r="F9279" s="122">
        <v>5001641</v>
      </c>
      <c r="G9279" s="122">
        <v>561856</v>
      </c>
      <c r="H9279" s="120">
        <v>2019</v>
      </c>
      <c r="I9279" t="str">
        <f>IF(J9279="natural gas",VLOOKUP(D9279,'Cross-Page Data'!$I$4:$J$13,2,FALSE),IF(J9279="solar",VLOOKUP('Form 923'!D9279,'Cross-Page Data'!$I$14:$J$117,2,FALSE),J9279))</f>
        <v>wind</v>
      </c>
      <c r="J9279" t="str">
        <f>VLOOKUP(E9279,'Cross-Page Data'!$D$4:$F$48,3,FALSE)</f>
        <v>wind</v>
      </c>
      <c r="K9279" t="b">
        <f t="shared" si="144"/>
        <v>1</v>
      </c>
    </row>
    <row r="9280" spans="1:11">
      <c r="A9280" s="120">
        <v>57752</v>
      </c>
      <c r="B9280" s="121" t="s">
        <v>201</v>
      </c>
      <c r="C9280" s="121" t="s">
        <v>206</v>
      </c>
      <c r="D9280" s="121" t="s">
        <v>128</v>
      </c>
      <c r="E9280" s="121" t="s">
        <v>180</v>
      </c>
      <c r="F9280" s="122">
        <v>4372093</v>
      </c>
      <c r="G9280" s="122">
        <v>491136</v>
      </c>
      <c r="H9280" s="120">
        <v>2019</v>
      </c>
      <c r="I9280" t="str">
        <f>IF(J9280="natural gas",VLOOKUP(D9280,'Cross-Page Data'!$I$4:$J$13,2,FALSE),IF(J9280="solar",VLOOKUP('Form 923'!D9280,'Cross-Page Data'!$I$14:$J$117,2,FALSE),J9280))</f>
        <v>wind</v>
      </c>
      <c r="J9280" t="str">
        <f>VLOOKUP(E9280,'Cross-Page Data'!$D$4:$F$48,3,FALSE)</f>
        <v>wind</v>
      </c>
      <c r="K9280" t="b">
        <f t="shared" si="144"/>
        <v>1</v>
      </c>
    </row>
    <row r="9281" spans="1:11">
      <c r="A9281" s="120">
        <v>57753</v>
      </c>
      <c r="B9281" s="121" t="s">
        <v>201</v>
      </c>
      <c r="C9281" s="121" t="s">
        <v>206</v>
      </c>
      <c r="D9281" s="121" t="s">
        <v>101</v>
      </c>
      <c r="E9281" s="121" t="s">
        <v>92</v>
      </c>
      <c r="F9281" s="122">
        <v>16185</v>
      </c>
      <c r="G9281" s="122">
        <v>1818</v>
      </c>
      <c r="H9281" s="120">
        <v>2019</v>
      </c>
      <c r="I9281" t="str">
        <f>IF(J9281="natural gas",VLOOKUP(D9281,'Cross-Page Data'!$I$4:$J$13,2,FALSE),IF(J9281="solar",VLOOKUP('Form 923'!D9281,'Cross-Page Data'!$I$14:$J$117,2,FALSE),J9281))</f>
        <v>solar pv</v>
      </c>
      <c r="J9281" t="str">
        <f>VLOOKUP(E9281,'Cross-Page Data'!$D$4:$F$48,3,FALSE)</f>
        <v>solar</v>
      </c>
      <c r="K9281" t="b">
        <f t="shared" si="144"/>
        <v>1</v>
      </c>
    </row>
    <row r="9282" ht="25.5" spans="1:11">
      <c r="A9282" s="120">
        <v>57754</v>
      </c>
      <c r="B9282" s="121" t="s">
        <v>201</v>
      </c>
      <c r="C9282" s="121" t="s">
        <v>207</v>
      </c>
      <c r="D9282" s="121" t="s">
        <v>79</v>
      </c>
      <c r="E9282" s="121" t="s">
        <v>90</v>
      </c>
      <c r="F9282" s="122">
        <v>87883</v>
      </c>
      <c r="G9282" s="122">
        <v>9196</v>
      </c>
      <c r="H9282" s="120">
        <v>2019</v>
      </c>
      <c r="I9282" t="str">
        <f>IF(J9282="natural gas",VLOOKUP(D9282,'Cross-Page Data'!$I$4:$J$13,2,FALSE),IF(J9282="solar",VLOOKUP('Form 923'!D9282,'Cross-Page Data'!$I$14:$J$117,2,FALSE),J9282))</f>
        <v>biomass</v>
      </c>
      <c r="J9282" t="str">
        <f>VLOOKUP(E9282,'Cross-Page Data'!$D$4:$F$48,3,FALSE)</f>
        <v>biomass</v>
      </c>
      <c r="K9282" t="b">
        <f t="shared" si="144"/>
        <v>0</v>
      </c>
    </row>
    <row r="9283" spans="1:11">
      <c r="A9283" s="120">
        <v>57755</v>
      </c>
      <c r="B9283" s="121" t="s">
        <v>201</v>
      </c>
      <c r="C9283" s="121" t="s">
        <v>206</v>
      </c>
      <c r="D9283" s="121" t="s">
        <v>128</v>
      </c>
      <c r="E9283" s="121" t="s">
        <v>180</v>
      </c>
      <c r="F9283" s="122">
        <v>1341567</v>
      </c>
      <c r="G9283" s="122">
        <v>150704</v>
      </c>
      <c r="H9283" s="120">
        <v>2019</v>
      </c>
      <c r="I9283" t="str">
        <f>IF(J9283="natural gas",VLOOKUP(D9283,'Cross-Page Data'!$I$4:$J$13,2,FALSE),IF(J9283="solar",VLOOKUP('Form 923'!D9283,'Cross-Page Data'!$I$14:$J$117,2,FALSE),J9283))</f>
        <v>wind</v>
      </c>
      <c r="J9283" t="str">
        <f>VLOOKUP(E9283,'Cross-Page Data'!$D$4:$F$48,3,FALSE)</f>
        <v>wind</v>
      </c>
      <c r="K9283" t="b">
        <f t="shared" si="144"/>
        <v>1</v>
      </c>
    </row>
    <row r="9284" spans="1:11">
      <c r="A9284" s="120">
        <v>57757</v>
      </c>
      <c r="B9284" s="121" t="s">
        <v>201</v>
      </c>
      <c r="C9284" s="121" t="s">
        <v>206</v>
      </c>
      <c r="D9284" s="121" t="s">
        <v>128</v>
      </c>
      <c r="E9284" s="121" t="s">
        <v>180</v>
      </c>
      <c r="F9284" s="122">
        <v>2703297</v>
      </c>
      <c r="G9284" s="122">
        <v>303673</v>
      </c>
      <c r="H9284" s="120">
        <v>2019</v>
      </c>
      <c r="I9284" t="str">
        <f>IF(J9284="natural gas",VLOOKUP(D9284,'Cross-Page Data'!$I$4:$J$13,2,FALSE),IF(J9284="solar",VLOOKUP('Form 923'!D9284,'Cross-Page Data'!$I$14:$J$117,2,FALSE),J9284))</f>
        <v>wind</v>
      </c>
      <c r="J9284" t="str">
        <f>VLOOKUP(E9284,'Cross-Page Data'!$D$4:$F$48,3,FALSE)</f>
        <v>wind</v>
      </c>
      <c r="K9284" t="b">
        <f t="shared" si="144"/>
        <v>1</v>
      </c>
    </row>
    <row r="9285" spans="1:11">
      <c r="A9285" s="120">
        <v>57758</v>
      </c>
      <c r="B9285" s="121" t="s">
        <v>201</v>
      </c>
      <c r="C9285" s="121" t="s">
        <v>206</v>
      </c>
      <c r="D9285" s="121" t="s">
        <v>101</v>
      </c>
      <c r="E9285" s="121" t="s">
        <v>92</v>
      </c>
      <c r="F9285" s="122">
        <v>178858</v>
      </c>
      <c r="G9285" s="122">
        <v>20092</v>
      </c>
      <c r="H9285" s="120">
        <v>2019</v>
      </c>
      <c r="I9285" t="str">
        <f>IF(J9285="natural gas",VLOOKUP(D9285,'Cross-Page Data'!$I$4:$J$13,2,FALSE),IF(J9285="solar",VLOOKUP('Form 923'!D9285,'Cross-Page Data'!$I$14:$J$117,2,FALSE),J9285))</f>
        <v>solar pv</v>
      </c>
      <c r="J9285" t="str">
        <f>VLOOKUP(E9285,'Cross-Page Data'!$D$4:$F$48,3,FALSE)</f>
        <v>solar</v>
      </c>
      <c r="K9285" t="b">
        <f t="shared" si="144"/>
        <v>1</v>
      </c>
    </row>
    <row r="9286" spans="1:11">
      <c r="A9286" s="120">
        <v>57760</v>
      </c>
      <c r="B9286" s="121" t="s">
        <v>201</v>
      </c>
      <c r="C9286" s="121" t="s">
        <v>206</v>
      </c>
      <c r="D9286" s="121" t="s">
        <v>128</v>
      </c>
      <c r="E9286" s="121" t="s">
        <v>180</v>
      </c>
      <c r="F9286" s="122">
        <v>508321</v>
      </c>
      <c r="G9286" s="122">
        <v>57102</v>
      </c>
      <c r="H9286" s="120">
        <v>2019</v>
      </c>
      <c r="I9286" t="str">
        <f>IF(J9286="natural gas",VLOOKUP(D9286,'Cross-Page Data'!$I$4:$J$13,2,FALSE),IF(J9286="solar",VLOOKUP('Form 923'!D9286,'Cross-Page Data'!$I$14:$J$117,2,FALSE),J9286))</f>
        <v>wind</v>
      </c>
      <c r="J9286" t="str">
        <f>VLOOKUP(E9286,'Cross-Page Data'!$D$4:$F$48,3,FALSE)</f>
        <v>wind</v>
      </c>
      <c r="K9286" t="b">
        <f t="shared" si="144"/>
        <v>1</v>
      </c>
    </row>
    <row r="9287" spans="1:11">
      <c r="A9287" s="120">
        <v>57761</v>
      </c>
      <c r="B9287" s="121" t="s">
        <v>201</v>
      </c>
      <c r="C9287" s="121" t="s">
        <v>206</v>
      </c>
      <c r="D9287" s="121" t="s">
        <v>128</v>
      </c>
      <c r="E9287" s="121" t="s">
        <v>180</v>
      </c>
      <c r="F9287" s="122">
        <v>578764</v>
      </c>
      <c r="G9287" s="122">
        <v>65015</v>
      </c>
      <c r="H9287" s="120">
        <v>2019</v>
      </c>
      <c r="I9287" t="str">
        <f>IF(J9287="natural gas",VLOOKUP(D9287,'Cross-Page Data'!$I$4:$J$13,2,FALSE),IF(J9287="solar",VLOOKUP('Form 923'!D9287,'Cross-Page Data'!$I$14:$J$117,2,FALSE),J9287))</f>
        <v>wind</v>
      </c>
      <c r="J9287" t="str">
        <f>VLOOKUP(E9287,'Cross-Page Data'!$D$4:$F$48,3,FALSE)</f>
        <v>wind</v>
      </c>
      <c r="K9287" t="b">
        <f t="shared" ref="K9287:K9350" si="145">IF(AND($N$6=FALSE,OR(C9287="Commercial NAICS Cogen",C9287="Industrial NAICS Cogen",C9287="NAICS-22 Cogen")),FALSE,IF(AND($N$7=FALSE,OR(C9287="Commercial NAICS Cogen",C9287="Commercial NAICS Non-Cogen",C9287="industrial NAICS Cogen",C9287="industrial NAICS non-cogen")),FALSE,TRUE))</f>
        <v>1</v>
      </c>
    </row>
    <row r="9288" spans="1:11">
      <c r="A9288" s="120">
        <v>57762</v>
      </c>
      <c r="B9288" s="121" t="s">
        <v>201</v>
      </c>
      <c r="C9288" s="121" t="s">
        <v>206</v>
      </c>
      <c r="D9288" s="121" t="s">
        <v>128</v>
      </c>
      <c r="E9288" s="121" t="s">
        <v>180</v>
      </c>
      <c r="F9288" s="122">
        <v>5805182</v>
      </c>
      <c r="G9288" s="122">
        <v>652121</v>
      </c>
      <c r="H9288" s="120">
        <v>2019</v>
      </c>
      <c r="I9288" t="str">
        <f>IF(J9288="natural gas",VLOOKUP(D9288,'Cross-Page Data'!$I$4:$J$13,2,FALSE),IF(J9288="solar",VLOOKUP('Form 923'!D9288,'Cross-Page Data'!$I$14:$J$117,2,FALSE),J9288))</f>
        <v>wind</v>
      </c>
      <c r="J9288" t="str">
        <f>VLOOKUP(E9288,'Cross-Page Data'!$D$4:$F$48,3,FALSE)</f>
        <v>wind</v>
      </c>
      <c r="K9288" t="b">
        <f t="shared" si="145"/>
        <v>1</v>
      </c>
    </row>
    <row r="9289" spans="1:11">
      <c r="A9289" s="120">
        <v>57763</v>
      </c>
      <c r="B9289" s="121" t="s">
        <v>201</v>
      </c>
      <c r="C9289" s="121" t="s">
        <v>202</v>
      </c>
      <c r="D9289" s="121" t="s">
        <v>116</v>
      </c>
      <c r="E9289" s="121" t="s">
        <v>170</v>
      </c>
      <c r="F9289" s="122">
        <v>109423</v>
      </c>
      <c r="G9289" s="122">
        <v>12292</v>
      </c>
      <c r="H9289" s="120">
        <v>2019</v>
      </c>
      <c r="I9289" t="str">
        <f>IF(J9289="natural gas",VLOOKUP(D9289,'Cross-Page Data'!$I$4:$J$13,2,FALSE),IF(J9289="solar",VLOOKUP('Form 923'!D9289,'Cross-Page Data'!$I$14:$J$117,2,FALSE),J9289))</f>
        <v>hydro</v>
      </c>
      <c r="J9289" t="str">
        <f>VLOOKUP(E9289,'Cross-Page Data'!$D$4:$F$48,3,FALSE)</f>
        <v>hydro</v>
      </c>
      <c r="K9289" t="b">
        <f t="shared" si="145"/>
        <v>1</v>
      </c>
    </row>
    <row r="9290" ht="25.5" spans="1:11">
      <c r="A9290" s="120">
        <v>57764</v>
      </c>
      <c r="B9290" s="121" t="s">
        <v>201</v>
      </c>
      <c r="C9290" s="121" t="s">
        <v>207</v>
      </c>
      <c r="D9290" s="121" t="s">
        <v>101</v>
      </c>
      <c r="E9290" s="121" t="s">
        <v>92</v>
      </c>
      <c r="F9290" s="122">
        <v>213220</v>
      </c>
      <c r="G9290" s="122">
        <v>23952</v>
      </c>
      <c r="H9290" s="120">
        <v>2019</v>
      </c>
      <c r="I9290" t="str">
        <f>IF(J9290="natural gas",VLOOKUP(D9290,'Cross-Page Data'!$I$4:$J$13,2,FALSE),IF(J9290="solar",VLOOKUP('Form 923'!D9290,'Cross-Page Data'!$I$14:$J$117,2,FALSE),J9290))</f>
        <v>solar pv</v>
      </c>
      <c r="J9290" t="str">
        <f>VLOOKUP(E9290,'Cross-Page Data'!$D$4:$F$48,3,FALSE)</f>
        <v>solar</v>
      </c>
      <c r="K9290" t="b">
        <f t="shared" si="145"/>
        <v>0</v>
      </c>
    </row>
    <row r="9291" spans="1:11">
      <c r="A9291" s="120">
        <v>57765</v>
      </c>
      <c r="B9291" s="121" t="s">
        <v>201</v>
      </c>
      <c r="C9291" s="121" t="s">
        <v>206</v>
      </c>
      <c r="D9291" s="121" t="s">
        <v>101</v>
      </c>
      <c r="E9291" s="121" t="s">
        <v>92</v>
      </c>
      <c r="F9291" s="122">
        <v>72684</v>
      </c>
      <c r="G9291" s="122">
        <v>8165</v>
      </c>
      <c r="H9291" s="120">
        <v>2019</v>
      </c>
      <c r="I9291" t="str">
        <f>IF(J9291="natural gas",VLOOKUP(D9291,'Cross-Page Data'!$I$4:$J$13,2,FALSE),IF(J9291="solar",VLOOKUP('Form 923'!D9291,'Cross-Page Data'!$I$14:$J$117,2,FALSE),J9291))</f>
        <v>solar pv</v>
      </c>
      <c r="J9291" t="str">
        <f>VLOOKUP(E9291,'Cross-Page Data'!$D$4:$F$48,3,FALSE)</f>
        <v>solar</v>
      </c>
      <c r="K9291" t="b">
        <f t="shared" si="145"/>
        <v>1</v>
      </c>
    </row>
    <row r="9292" spans="1:11">
      <c r="A9292" s="120">
        <v>57766</v>
      </c>
      <c r="B9292" s="121" t="s">
        <v>201</v>
      </c>
      <c r="C9292" s="121" t="s">
        <v>206</v>
      </c>
      <c r="D9292" s="121" t="s">
        <v>128</v>
      </c>
      <c r="E9292" s="121" t="s">
        <v>180</v>
      </c>
      <c r="F9292" s="122">
        <v>2203984</v>
      </c>
      <c r="G9292" s="122">
        <v>247583</v>
      </c>
      <c r="H9292" s="120">
        <v>2019</v>
      </c>
      <c r="I9292" t="str">
        <f>IF(J9292="natural gas",VLOOKUP(D9292,'Cross-Page Data'!$I$4:$J$13,2,FALSE),IF(J9292="solar",VLOOKUP('Form 923'!D9292,'Cross-Page Data'!$I$14:$J$117,2,FALSE),J9292))</f>
        <v>wind</v>
      </c>
      <c r="J9292" t="str">
        <f>VLOOKUP(E9292,'Cross-Page Data'!$D$4:$F$48,3,FALSE)</f>
        <v>wind</v>
      </c>
      <c r="K9292" t="b">
        <f t="shared" si="145"/>
        <v>1</v>
      </c>
    </row>
    <row r="9293" spans="1:11">
      <c r="A9293" s="120">
        <v>57767</v>
      </c>
      <c r="B9293" s="121" t="s">
        <v>201</v>
      </c>
      <c r="C9293" s="121" t="s">
        <v>202</v>
      </c>
      <c r="D9293" s="121" t="s">
        <v>128</v>
      </c>
      <c r="E9293" s="121" t="s">
        <v>180</v>
      </c>
      <c r="F9293" s="122">
        <v>27775</v>
      </c>
      <c r="G9293" s="122">
        <v>3120</v>
      </c>
      <c r="H9293" s="120">
        <v>2019</v>
      </c>
      <c r="I9293" t="str">
        <f>IF(J9293="natural gas",VLOOKUP(D9293,'Cross-Page Data'!$I$4:$J$13,2,FALSE),IF(J9293="solar",VLOOKUP('Form 923'!D9293,'Cross-Page Data'!$I$14:$J$117,2,FALSE),J9293))</f>
        <v>wind</v>
      </c>
      <c r="J9293" t="str">
        <f>VLOOKUP(E9293,'Cross-Page Data'!$D$4:$F$48,3,FALSE)</f>
        <v>wind</v>
      </c>
      <c r="K9293" t="b">
        <f t="shared" si="145"/>
        <v>1</v>
      </c>
    </row>
    <row r="9294" spans="1:11">
      <c r="A9294" s="120">
        <v>57768</v>
      </c>
      <c r="B9294" s="121" t="s">
        <v>201</v>
      </c>
      <c r="C9294" s="121" t="s">
        <v>206</v>
      </c>
      <c r="D9294" s="121" t="s">
        <v>101</v>
      </c>
      <c r="E9294" s="121" t="s">
        <v>92</v>
      </c>
      <c r="F9294" s="122">
        <v>17839</v>
      </c>
      <c r="G9294" s="122">
        <v>2004</v>
      </c>
      <c r="H9294" s="120">
        <v>2019</v>
      </c>
      <c r="I9294" t="str">
        <f>IF(J9294="natural gas",VLOOKUP(D9294,'Cross-Page Data'!$I$4:$J$13,2,FALSE),IF(J9294="solar",VLOOKUP('Form 923'!D9294,'Cross-Page Data'!$I$14:$J$117,2,FALSE),J9294))</f>
        <v>solar pv</v>
      </c>
      <c r="J9294" t="str">
        <f>VLOOKUP(E9294,'Cross-Page Data'!$D$4:$F$48,3,FALSE)</f>
        <v>solar</v>
      </c>
      <c r="K9294" t="b">
        <f t="shared" si="145"/>
        <v>1</v>
      </c>
    </row>
    <row r="9295" spans="1:11">
      <c r="A9295" s="120">
        <v>57769</v>
      </c>
      <c r="B9295" s="121" t="s">
        <v>201</v>
      </c>
      <c r="C9295" s="121" t="s">
        <v>206</v>
      </c>
      <c r="D9295" s="121" t="s">
        <v>128</v>
      </c>
      <c r="E9295" s="121" t="s">
        <v>180</v>
      </c>
      <c r="F9295" s="122">
        <v>3232743</v>
      </c>
      <c r="G9295" s="122">
        <v>363148</v>
      </c>
      <c r="H9295" s="120">
        <v>2019</v>
      </c>
      <c r="I9295" t="str">
        <f>IF(J9295="natural gas",VLOOKUP(D9295,'Cross-Page Data'!$I$4:$J$13,2,FALSE),IF(J9295="solar",VLOOKUP('Form 923'!D9295,'Cross-Page Data'!$I$14:$J$117,2,FALSE),J9295))</f>
        <v>wind</v>
      </c>
      <c r="J9295" t="str">
        <f>VLOOKUP(E9295,'Cross-Page Data'!$D$4:$F$48,3,FALSE)</f>
        <v>wind</v>
      </c>
      <c r="K9295" t="b">
        <f t="shared" si="145"/>
        <v>1</v>
      </c>
    </row>
    <row r="9296" spans="1:11">
      <c r="A9296" s="120">
        <v>57770</v>
      </c>
      <c r="B9296" s="121" t="s">
        <v>201</v>
      </c>
      <c r="C9296" s="121" t="s">
        <v>206</v>
      </c>
      <c r="D9296" s="121" t="s">
        <v>67</v>
      </c>
      <c r="E9296" s="121" t="s">
        <v>38</v>
      </c>
      <c r="F9296" s="122">
        <v>15178</v>
      </c>
      <c r="G9296" s="122">
        <v>1389.468</v>
      </c>
      <c r="H9296" s="120">
        <v>2019</v>
      </c>
      <c r="I9296" t="str">
        <f>IF(J9296="natural gas",VLOOKUP(D9296,'Cross-Page Data'!$I$4:$J$13,2,FALSE),IF(J9296="solar",VLOOKUP('Form 923'!D9296,'Cross-Page Data'!$I$14:$J$117,2,FALSE),J9296))</f>
        <v>other</v>
      </c>
      <c r="J9296" t="str">
        <f>VLOOKUP(E9296,'Cross-Page Data'!$D$4:$F$48,3,FALSE)</f>
        <v>natural gas</v>
      </c>
      <c r="K9296" t="b">
        <f t="shared" si="145"/>
        <v>1</v>
      </c>
    </row>
    <row r="9297" spans="1:11">
      <c r="A9297" s="120">
        <v>57770</v>
      </c>
      <c r="B9297" s="121" t="s">
        <v>201</v>
      </c>
      <c r="C9297" s="121" t="s">
        <v>206</v>
      </c>
      <c r="D9297" s="121" t="s">
        <v>67</v>
      </c>
      <c r="E9297" s="121" t="s">
        <v>130</v>
      </c>
      <c r="F9297" s="122">
        <v>66376</v>
      </c>
      <c r="G9297" s="122">
        <v>6076.532</v>
      </c>
      <c r="H9297" s="120">
        <v>2019</v>
      </c>
      <c r="I9297" t="str">
        <f>IF(J9297="natural gas",VLOOKUP(D9297,'Cross-Page Data'!$I$4:$J$13,2,FALSE),IF(J9297="solar",VLOOKUP('Form 923'!D9297,'Cross-Page Data'!$I$14:$J$117,2,FALSE),J9297))</f>
        <v>biomass</v>
      </c>
      <c r="J9297" t="str">
        <f>VLOOKUP(E9297,'Cross-Page Data'!$D$4:$F$48,3,FALSE)</f>
        <v>biomass</v>
      </c>
      <c r="K9297" t="b">
        <f t="shared" si="145"/>
        <v>1</v>
      </c>
    </row>
    <row r="9298" spans="1:11">
      <c r="A9298" s="120">
        <v>57771</v>
      </c>
      <c r="B9298" s="121" t="s">
        <v>201</v>
      </c>
      <c r="C9298" s="121" t="s">
        <v>206</v>
      </c>
      <c r="D9298" s="121" t="s">
        <v>79</v>
      </c>
      <c r="E9298" s="121" t="s">
        <v>90</v>
      </c>
      <c r="F9298" s="122">
        <v>32918</v>
      </c>
      <c r="G9298" s="122">
        <v>2800</v>
      </c>
      <c r="H9298" s="120">
        <v>2019</v>
      </c>
      <c r="I9298" t="str">
        <f>IF(J9298="natural gas",VLOOKUP(D9298,'Cross-Page Data'!$I$4:$J$13,2,FALSE),IF(J9298="solar",VLOOKUP('Form 923'!D9298,'Cross-Page Data'!$I$14:$J$117,2,FALSE),J9298))</f>
        <v>biomass</v>
      </c>
      <c r="J9298" t="str">
        <f>VLOOKUP(E9298,'Cross-Page Data'!$D$4:$F$48,3,FALSE)</f>
        <v>biomass</v>
      </c>
      <c r="K9298" t="b">
        <f t="shared" si="145"/>
        <v>1</v>
      </c>
    </row>
    <row r="9299" spans="1:11">
      <c r="A9299" s="120">
        <v>57772</v>
      </c>
      <c r="B9299" s="121" t="s">
        <v>201</v>
      </c>
      <c r="C9299" s="121" t="s">
        <v>206</v>
      </c>
      <c r="D9299" s="121" t="s">
        <v>101</v>
      </c>
      <c r="E9299" s="121" t="s">
        <v>92</v>
      </c>
      <c r="F9299" s="122">
        <v>17332</v>
      </c>
      <c r="G9299" s="122">
        <v>1947</v>
      </c>
      <c r="H9299" s="120">
        <v>2019</v>
      </c>
      <c r="I9299" t="str">
        <f>IF(J9299="natural gas",VLOOKUP(D9299,'Cross-Page Data'!$I$4:$J$13,2,FALSE),IF(J9299="solar",VLOOKUP('Form 923'!D9299,'Cross-Page Data'!$I$14:$J$117,2,FALSE),J9299))</f>
        <v>solar pv</v>
      </c>
      <c r="J9299" t="str">
        <f>VLOOKUP(E9299,'Cross-Page Data'!$D$4:$F$48,3,FALSE)</f>
        <v>solar</v>
      </c>
      <c r="K9299" t="b">
        <f t="shared" si="145"/>
        <v>1</v>
      </c>
    </row>
    <row r="9300" ht="25.5" spans="1:11">
      <c r="A9300" s="120">
        <v>57773</v>
      </c>
      <c r="B9300" s="121" t="s">
        <v>201</v>
      </c>
      <c r="C9300" s="121" t="s">
        <v>207</v>
      </c>
      <c r="D9300" s="121" t="s">
        <v>101</v>
      </c>
      <c r="E9300" s="121" t="s">
        <v>92</v>
      </c>
      <c r="F9300" s="122">
        <v>18392</v>
      </c>
      <c r="G9300" s="122">
        <v>2066</v>
      </c>
      <c r="H9300" s="120">
        <v>2019</v>
      </c>
      <c r="I9300" t="str">
        <f>IF(J9300="natural gas",VLOOKUP(D9300,'Cross-Page Data'!$I$4:$J$13,2,FALSE),IF(J9300="solar",VLOOKUP('Form 923'!D9300,'Cross-Page Data'!$I$14:$J$117,2,FALSE),J9300))</f>
        <v>solar pv</v>
      </c>
      <c r="J9300" t="str">
        <f>VLOOKUP(E9300,'Cross-Page Data'!$D$4:$F$48,3,FALSE)</f>
        <v>solar</v>
      </c>
      <c r="K9300" t="b">
        <f t="shared" si="145"/>
        <v>0</v>
      </c>
    </row>
    <row r="9301" spans="1:11">
      <c r="A9301" s="120">
        <v>57774</v>
      </c>
      <c r="B9301" s="121" t="s">
        <v>201</v>
      </c>
      <c r="C9301" s="121" t="s">
        <v>206</v>
      </c>
      <c r="D9301" s="121" t="s">
        <v>128</v>
      </c>
      <c r="E9301" s="121" t="s">
        <v>180</v>
      </c>
      <c r="F9301" s="122">
        <v>2379487</v>
      </c>
      <c r="G9301" s="122">
        <v>267298</v>
      </c>
      <c r="H9301" s="120">
        <v>2019</v>
      </c>
      <c r="I9301" t="str">
        <f>IF(J9301="natural gas",VLOOKUP(D9301,'Cross-Page Data'!$I$4:$J$13,2,FALSE),IF(J9301="solar",VLOOKUP('Form 923'!D9301,'Cross-Page Data'!$I$14:$J$117,2,FALSE),J9301))</f>
        <v>wind</v>
      </c>
      <c r="J9301" t="str">
        <f>VLOOKUP(E9301,'Cross-Page Data'!$D$4:$F$48,3,FALSE)</f>
        <v>wind</v>
      </c>
      <c r="K9301" t="b">
        <f t="shared" si="145"/>
        <v>1</v>
      </c>
    </row>
    <row r="9302" spans="1:11">
      <c r="A9302" s="120">
        <v>57777</v>
      </c>
      <c r="B9302" s="121" t="s">
        <v>201</v>
      </c>
      <c r="C9302" s="121" t="s">
        <v>206</v>
      </c>
      <c r="D9302" s="121" t="s">
        <v>101</v>
      </c>
      <c r="E9302" s="121" t="s">
        <v>92</v>
      </c>
      <c r="F9302" s="122">
        <v>47518</v>
      </c>
      <c r="G9302" s="122">
        <v>5338</v>
      </c>
      <c r="H9302" s="120">
        <v>2019</v>
      </c>
      <c r="I9302" t="str">
        <f>IF(J9302="natural gas",VLOOKUP(D9302,'Cross-Page Data'!$I$4:$J$13,2,FALSE),IF(J9302="solar",VLOOKUP('Form 923'!D9302,'Cross-Page Data'!$I$14:$J$117,2,FALSE),J9302))</f>
        <v>solar pv</v>
      </c>
      <c r="J9302" t="str">
        <f>VLOOKUP(E9302,'Cross-Page Data'!$D$4:$F$48,3,FALSE)</f>
        <v>solar</v>
      </c>
      <c r="K9302" t="b">
        <f t="shared" si="145"/>
        <v>1</v>
      </c>
    </row>
    <row r="9303" spans="1:11">
      <c r="A9303" s="120">
        <v>57778</v>
      </c>
      <c r="B9303" s="121" t="s">
        <v>201</v>
      </c>
      <c r="C9303" s="121" t="s">
        <v>206</v>
      </c>
      <c r="D9303" s="121" t="s">
        <v>101</v>
      </c>
      <c r="E9303" s="121" t="s">
        <v>92</v>
      </c>
      <c r="F9303" s="122">
        <v>100495</v>
      </c>
      <c r="G9303" s="122">
        <v>11289</v>
      </c>
      <c r="H9303" s="120">
        <v>2019</v>
      </c>
      <c r="I9303" t="str">
        <f>IF(J9303="natural gas",VLOOKUP(D9303,'Cross-Page Data'!$I$4:$J$13,2,FALSE),IF(J9303="solar",VLOOKUP('Form 923'!D9303,'Cross-Page Data'!$I$14:$J$117,2,FALSE),J9303))</f>
        <v>solar pv</v>
      </c>
      <c r="J9303" t="str">
        <f>VLOOKUP(E9303,'Cross-Page Data'!$D$4:$F$48,3,FALSE)</f>
        <v>solar</v>
      </c>
      <c r="K9303" t="b">
        <f t="shared" si="145"/>
        <v>1</v>
      </c>
    </row>
    <row r="9304" spans="1:11">
      <c r="A9304" s="120">
        <v>57779</v>
      </c>
      <c r="B9304" s="121" t="s">
        <v>201</v>
      </c>
      <c r="C9304" s="121" t="s">
        <v>206</v>
      </c>
      <c r="D9304" s="121" t="s">
        <v>101</v>
      </c>
      <c r="E9304" s="121" t="s">
        <v>92</v>
      </c>
      <c r="F9304" s="122">
        <v>43424</v>
      </c>
      <c r="G9304" s="122">
        <v>4878</v>
      </c>
      <c r="H9304" s="120">
        <v>2019</v>
      </c>
      <c r="I9304" t="str">
        <f>IF(J9304="natural gas",VLOOKUP(D9304,'Cross-Page Data'!$I$4:$J$13,2,FALSE),IF(J9304="solar",VLOOKUP('Form 923'!D9304,'Cross-Page Data'!$I$14:$J$117,2,FALSE),J9304))</f>
        <v>solar pv</v>
      </c>
      <c r="J9304" t="str">
        <f>VLOOKUP(E9304,'Cross-Page Data'!$D$4:$F$48,3,FALSE)</f>
        <v>solar</v>
      </c>
      <c r="K9304" t="b">
        <f t="shared" si="145"/>
        <v>1</v>
      </c>
    </row>
    <row r="9305" spans="1:11">
      <c r="A9305" s="120">
        <v>57780</v>
      </c>
      <c r="B9305" s="121" t="s">
        <v>201</v>
      </c>
      <c r="C9305" s="121" t="s">
        <v>206</v>
      </c>
      <c r="D9305" s="121" t="s">
        <v>101</v>
      </c>
      <c r="E9305" s="121" t="s">
        <v>92</v>
      </c>
      <c r="F9305" s="122">
        <v>104297</v>
      </c>
      <c r="G9305" s="122">
        <v>11716</v>
      </c>
      <c r="H9305" s="120">
        <v>2019</v>
      </c>
      <c r="I9305" t="str">
        <f>IF(J9305="natural gas",VLOOKUP(D9305,'Cross-Page Data'!$I$4:$J$13,2,FALSE),IF(J9305="solar",VLOOKUP('Form 923'!D9305,'Cross-Page Data'!$I$14:$J$117,2,FALSE),J9305))</f>
        <v>solar pv</v>
      </c>
      <c r="J9305" t="str">
        <f>VLOOKUP(E9305,'Cross-Page Data'!$D$4:$F$48,3,FALSE)</f>
        <v>solar</v>
      </c>
      <c r="K9305" t="b">
        <f t="shared" si="145"/>
        <v>1</v>
      </c>
    </row>
    <row r="9306" spans="1:11">
      <c r="A9306" s="120">
        <v>57781</v>
      </c>
      <c r="B9306" s="121" t="s">
        <v>201</v>
      </c>
      <c r="C9306" s="121" t="s">
        <v>206</v>
      </c>
      <c r="D9306" s="121" t="s">
        <v>101</v>
      </c>
      <c r="E9306" s="121" t="s">
        <v>92</v>
      </c>
      <c r="F9306" s="122">
        <v>55282</v>
      </c>
      <c r="G9306" s="122">
        <v>6210</v>
      </c>
      <c r="H9306" s="120">
        <v>2019</v>
      </c>
      <c r="I9306" t="str">
        <f>IF(J9306="natural gas",VLOOKUP(D9306,'Cross-Page Data'!$I$4:$J$13,2,FALSE),IF(J9306="solar",VLOOKUP('Form 923'!D9306,'Cross-Page Data'!$I$14:$J$117,2,FALSE),J9306))</f>
        <v>solar pv</v>
      </c>
      <c r="J9306" t="str">
        <f>VLOOKUP(E9306,'Cross-Page Data'!$D$4:$F$48,3,FALSE)</f>
        <v>solar</v>
      </c>
      <c r="K9306" t="b">
        <f t="shared" si="145"/>
        <v>1</v>
      </c>
    </row>
    <row r="9307" spans="1:11">
      <c r="A9307" s="120">
        <v>57782</v>
      </c>
      <c r="B9307" s="121" t="s">
        <v>201</v>
      </c>
      <c r="C9307" s="121" t="s">
        <v>206</v>
      </c>
      <c r="D9307" s="121" t="s">
        <v>101</v>
      </c>
      <c r="E9307" s="121" t="s">
        <v>92</v>
      </c>
      <c r="F9307" s="122">
        <v>103146</v>
      </c>
      <c r="G9307" s="122">
        <v>11587</v>
      </c>
      <c r="H9307" s="120">
        <v>2019</v>
      </c>
      <c r="I9307" t="str">
        <f>IF(J9307="natural gas",VLOOKUP(D9307,'Cross-Page Data'!$I$4:$J$13,2,FALSE),IF(J9307="solar",VLOOKUP('Form 923'!D9307,'Cross-Page Data'!$I$14:$J$117,2,FALSE),J9307))</f>
        <v>solar pv</v>
      </c>
      <c r="J9307" t="str">
        <f>VLOOKUP(E9307,'Cross-Page Data'!$D$4:$F$48,3,FALSE)</f>
        <v>solar</v>
      </c>
      <c r="K9307" t="b">
        <f t="shared" si="145"/>
        <v>1</v>
      </c>
    </row>
    <row r="9308" spans="1:11">
      <c r="A9308" s="120">
        <v>57783</v>
      </c>
      <c r="B9308" s="121" t="s">
        <v>201</v>
      </c>
      <c r="C9308" s="121" t="s">
        <v>206</v>
      </c>
      <c r="D9308" s="121" t="s">
        <v>101</v>
      </c>
      <c r="E9308" s="121" t="s">
        <v>92</v>
      </c>
      <c r="F9308" s="122">
        <v>97228</v>
      </c>
      <c r="G9308" s="122">
        <v>10922</v>
      </c>
      <c r="H9308" s="120">
        <v>2019</v>
      </c>
      <c r="I9308" t="str">
        <f>IF(J9308="natural gas",VLOOKUP(D9308,'Cross-Page Data'!$I$4:$J$13,2,FALSE),IF(J9308="solar",VLOOKUP('Form 923'!D9308,'Cross-Page Data'!$I$14:$J$117,2,FALSE),J9308))</f>
        <v>solar pv</v>
      </c>
      <c r="J9308" t="str">
        <f>VLOOKUP(E9308,'Cross-Page Data'!$D$4:$F$48,3,FALSE)</f>
        <v>solar</v>
      </c>
      <c r="K9308" t="b">
        <f t="shared" si="145"/>
        <v>1</v>
      </c>
    </row>
    <row r="9309" spans="1:11">
      <c r="A9309" s="120">
        <v>57784</v>
      </c>
      <c r="B9309" s="121" t="s">
        <v>201</v>
      </c>
      <c r="C9309" s="121" t="s">
        <v>206</v>
      </c>
      <c r="D9309" s="121" t="s">
        <v>101</v>
      </c>
      <c r="E9309" s="121" t="s">
        <v>92</v>
      </c>
      <c r="F9309" s="122">
        <v>99373</v>
      </c>
      <c r="G9309" s="122">
        <v>11163</v>
      </c>
      <c r="H9309" s="120">
        <v>2019</v>
      </c>
      <c r="I9309" t="str">
        <f>IF(J9309="natural gas",VLOOKUP(D9309,'Cross-Page Data'!$I$4:$J$13,2,FALSE),IF(J9309="solar",VLOOKUP('Form 923'!D9309,'Cross-Page Data'!$I$14:$J$117,2,FALSE),J9309))</f>
        <v>solar pv</v>
      </c>
      <c r="J9309" t="str">
        <f>VLOOKUP(E9309,'Cross-Page Data'!$D$4:$F$48,3,FALSE)</f>
        <v>solar</v>
      </c>
      <c r="K9309" t="b">
        <f t="shared" si="145"/>
        <v>1</v>
      </c>
    </row>
    <row r="9310" spans="1:11">
      <c r="A9310" s="120">
        <v>57785</v>
      </c>
      <c r="B9310" s="121" t="s">
        <v>201</v>
      </c>
      <c r="C9310" s="121" t="s">
        <v>206</v>
      </c>
      <c r="D9310" s="121" t="s">
        <v>101</v>
      </c>
      <c r="E9310" s="121" t="s">
        <v>92</v>
      </c>
      <c r="F9310" s="122">
        <v>100796</v>
      </c>
      <c r="G9310" s="122">
        <v>11323</v>
      </c>
      <c r="H9310" s="120">
        <v>2019</v>
      </c>
      <c r="I9310" t="str">
        <f>IF(J9310="natural gas",VLOOKUP(D9310,'Cross-Page Data'!$I$4:$J$13,2,FALSE),IF(J9310="solar",VLOOKUP('Form 923'!D9310,'Cross-Page Data'!$I$14:$J$117,2,FALSE),J9310))</f>
        <v>solar pv</v>
      </c>
      <c r="J9310" t="str">
        <f>VLOOKUP(E9310,'Cross-Page Data'!$D$4:$F$48,3,FALSE)</f>
        <v>solar</v>
      </c>
      <c r="K9310" t="b">
        <f t="shared" si="145"/>
        <v>1</v>
      </c>
    </row>
    <row r="9311" spans="1:11">
      <c r="A9311" s="120">
        <v>57787</v>
      </c>
      <c r="B9311" s="121" t="s">
        <v>201</v>
      </c>
      <c r="C9311" s="121" t="s">
        <v>206</v>
      </c>
      <c r="D9311" s="121" t="s">
        <v>128</v>
      </c>
      <c r="E9311" s="121" t="s">
        <v>180</v>
      </c>
      <c r="F9311" s="122">
        <v>15398528</v>
      </c>
      <c r="G9311" s="122">
        <v>1729783</v>
      </c>
      <c r="H9311" s="120">
        <v>2019</v>
      </c>
      <c r="I9311" t="str">
        <f>IF(J9311="natural gas",VLOOKUP(D9311,'Cross-Page Data'!$I$4:$J$13,2,FALSE),IF(J9311="solar",VLOOKUP('Form 923'!D9311,'Cross-Page Data'!$I$14:$J$117,2,FALSE),J9311))</f>
        <v>wind</v>
      </c>
      <c r="J9311" t="str">
        <f>VLOOKUP(E9311,'Cross-Page Data'!$D$4:$F$48,3,FALSE)</f>
        <v>wind</v>
      </c>
      <c r="K9311" t="b">
        <f t="shared" si="145"/>
        <v>1</v>
      </c>
    </row>
    <row r="9312" ht="25.5" spans="1:11">
      <c r="A9312" s="120">
        <v>57788</v>
      </c>
      <c r="B9312" s="121" t="s">
        <v>205</v>
      </c>
      <c r="C9312" s="121" t="s">
        <v>210</v>
      </c>
      <c r="D9312" s="121" t="s">
        <v>73</v>
      </c>
      <c r="E9312" s="121" t="s">
        <v>70</v>
      </c>
      <c r="F9312" s="122">
        <v>0</v>
      </c>
      <c r="G9312" s="122">
        <v>0</v>
      </c>
      <c r="H9312" s="120">
        <v>2019</v>
      </c>
      <c r="I9312" t="str">
        <f>IF(J9312="natural gas",VLOOKUP(D9312,'Cross-Page Data'!$I$4:$J$13,2,FALSE),IF(J9312="solar",VLOOKUP('Form 923'!D9312,'Cross-Page Data'!$I$14:$J$117,2,FALSE),J9312))</f>
        <v>heavy or residual fuel oil</v>
      </c>
      <c r="J9312" t="str">
        <f>VLOOKUP(E9312,'Cross-Page Data'!$D$4:$F$48,3,FALSE)</f>
        <v>heavy or residual fuel oil</v>
      </c>
      <c r="K9312" t="b">
        <f t="shared" si="145"/>
        <v>0</v>
      </c>
    </row>
    <row r="9313" ht="25.5" spans="1:11">
      <c r="A9313" s="120">
        <v>57788</v>
      </c>
      <c r="B9313" s="121" t="s">
        <v>205</v>
      </c>
      <c r="C9313" s="121" t="s">
        <v>210</v>
      </c>
      <c r="D9313" s="121" t="s">
        <v>73</v>
      </c>
      <c r="E9313" s="121" t="s">
        <v>38</v>
      </c>
      <c r="F9313" s="122">
        <v>665636</v>
      </c>
      <c r="G9313" s="122">
        <v>25875.38</v>
      </c>
      <c r="H9313" s="120">
        <v>2019</v>
      </c>
      <c r="I9313" t="str">
        <f>IF(J9313="natural gas",VLOOKUP(D9313,'Cross-Page Data'!$I$4:$J$13,2,FALSE),IF(J9313="solar",VLOOKUP('Form 923'!D9313,'Cross-Page Data'!$I$14:$J$117,2,FALSE),J9313))</f>
        <v>natural gas peaker</v>
      </c>
      <c r="J9313" t="str">
        <f>VLOOKUP(E9313,'Cross-Page Data'!$D$4:$F$48,3,FALSE)</f>
        <v>natural gas</v>
      </c>
      <c r="K9313" t="b">
        <f t="shared" si="145"/>
        <v>0</v>
      </c>
    </row>
    <row r="9314" ht="25.5" spans="1:11">
      <c r="A9314" s="120">
        <v>57789</v>
      </c>
      <c r="B9314" s="121" t="s">
        <v>205</v>
      </c>
      <c r="C9314" s="121" t="s">
        <v>210</v>
      </c>
      <c r="D9314" s="121" t="s">
        <v>79</v>
      </c>
      <c r="E9314" s="121" t="s">
        <v>38</v>
      </c>
      <c r="F9314" s="122">
        <v>65028</v>
      </c>
      <c r="G9314" s="122">
        <v>11770</v>
      </c>
      <c r="H9314" s="120">
        <v>2019</v>
      </c>
      <c r="I9314" t="str">
        <f>IF(J9314="natural gas",VLOOKUP(D9314,'Cross-Page Data'!$I$4:$J$13,2,FALSE),IF(J9314="solar",VLOOKUP('Form 923'!D9314,'Cross-Page Data'!$I$14:$J$117,2,FALSE),J9314))</f>
        <v>natural gas peaker</v>
      </c>
      <c r="J9314" t="str">
        <f>VLOOKUP(E9314,'Cross-Page Data'!$D$4:$F$48,3,FALSE)</f>
        <v>natural gas</v>
      </c>
      <c r="K9314" t="b">
        <f t="shared" si="145"/>
        <v>0</v>
      </c>
    </row>
    <row r="9315" spans="1:11">
      <c r="A9315" s="120">
        <v>57790</v>
      </c>
      <c r="B9315" s="121" t="s">
        <v>201</v>
      </c>
      <c r="C9315" s="121" t="s">
        <v>206</v>
      </c>
      <c r="D9315" s="121" t="s">
        <v>101</v>
      </c>
      <c r="E9315" s="121" t="s">
        <v>92</v>
      </c>
      <c r="F9315" s="122">
        <v>290969</v>
      </c>
      <c r="G9315" s="122">
        <v>32686</v>
      </c>
      <c r="H9315" s="120">
        <v>2019</v>
      </c>
      <c r="I9315" t="str">
        <f>IF(J9315="natural gas",VLOOKUP(D9315,'Cross-Page Data'!$I$4:$J$13,2,FALSE),IF(J9315="solar",VLOOKUP('Form 923'!D9315,'Cross-Page Data'!$I$14:$J$117,2,FALSE),J9315))</f>
        <v>solar pv</v>
      </c>
      <c r="J9315" t="str">
        <f>VLOOKUP(E9315,'Cross-Page Data'!$D$4:$F$48,3,FALSE)</f>
        <v>solar</v>
      </c>
      <c r="K9315" t="b">
        <f t="shared" si="145"/>
        <v>1</v>
      </c>
    </row>
    <row r="9316" spans="1:11">
      <c r="A9316" s="120">
        <v>57791</v>
      </c>
      <c r="B9316" s="121" t="s">
        <v>201</v>
      </c>
      <c r="C9316" s="121" t="s">
        <v>206</v>
      </c>
      <c r="D9316" s="121" t="s">
        <v>128</v>
      </c>
      <c r="E9316" s="121" t="s">
        <v>180</v>
      </c>
      <c r="F9316" s="122">
        <v>24294</v>
      </c>
      <c r="G9316" s="122">
        <v>2729</v>
      </c>
      <c r="H9316" s="120">
        <v>2019</v>
      </c>
      <c r="I9316" t="str">
        <f>IF(J9316="natural gas",VLOOKUP(D9316,'Cross-Page Data'!$I$4:$J$13,2,FALSE),IF(J9316="solar",VLOOKUP('Form 923'!D9316,'Cross-Page Data'!$I$14:$J$117,2,FALSE),J9316))</f>
        <v>wind</v>
      </c>
      <c r="J9316" t="str">
        <f>VLOOKUP(E9316,'Cross-Page Data'!$D$4:$F$48,3,FALSE)</f>
        <v>wind</v>
      </c>
      <c r="K9316" t="b">
        <f t="shared" si="145"/>
        <v>1</v>
      </c>
    </row>
    <row r="9317" spans="1:11">
      <c r="A9317" s="120">
        <v>57792</v>
      </c>
      <c r="B9317" s="121" t="s">
        <v>201</v>
      </c>
      <c r="C9317" s="121" t="s">
        <v>206</v>
      </c>
      <c r="D9317" s="121" t="s">
        <v>128</v>
      </c>
      <c r="E9317" s="121" t="s">
        <v>180</v>
      </c>
      <c r="F9317" s="122">
        <v>383</v>
      </c>
      <c r="G9317" s="122">
        <v>43</v>
      </c>
      <c r="H9317" s="120">
        <v>2019</v>
      </c>
      <c r="I9317" t="str">
        <f>IF(J9317="natural gas",VLOOKUP(D9317,'Cross-Page Data'!$I$4:$J$13,2,FALSE),IF(J9317="solar",VLOOKUP('Form 923'!D9317,'Cross-Page Data'!$I$14:$J$117,2,FALSE),J9317))</f>
        <v>wind</v>
      </c>
      <c r="J9317" t="str">
        <f>VLOOKUP(E9317,'Cross-Page Data'!$D$4:$F$48,3,FALSE)</f>
        <v>wind</v>
      </c>
      <c r="K9317" t="b">
        <f t="shared" si="145"/>
        <v>1</v>
      </c>
    </row>
    <row r="9318" ht="25.5" spans="1:11">
      <c r="A9318" s="120">
        <v>57793</v>
      </c>
      <c r="B9318" s="121" t="s">
        <v>205</v>
      </c>
      <c r="C9318" s="121" t="s">
        <v>210</v>
      </c>
      <c r="D9318" s="121" t="s">
        <v>67</v>
      </c>
      <c r="E9318" s="121" t="s">
        <v>38</v>
      </c>
      <c r="F9318" s="122">
        <v>18723</v>
      </c>
      <c r="G9318" s="122">
        <v>2932</v>
      </c>
      <c r="H9318" s="120">
        <v>2019</v>
      </c>
      <c r="I9318" t="str">
        <f>IF(J9318="natural gas",VLOOKUP(D9318,'Cross-Page Data'!$I$4:$J$13,2,FALSE),IF(J9318="solar",VLOOKUP('Form 923'!D9318,'Cross-Page Data'!$I$14:$J$117,2,FALSE),J9318))</f>
        <v>other</v>
      </c>
      <c r="J9318" t="str">
        <f>VLOOKUP(E9318,'Cross-Page Data'!$D$4:$F$48,3,FALSE)</f>
        <v>natural gas</v>
      </c>
      <c r="K9318" t="b">
        <f t="shared" si="145"/>
        <v>0</v>
      </c>
    </row>
    <row r="9319" spans="1:11">
      <c r="A9319" s="120">
        <v>57794</v>
      </c>
      <c r="B9319" s="121" t="s">
        <v>201</v>
      </c>
      <c r="C9319" s="121" t="s">
        <v>206</v>
      </c>
      <c r="D9319" s="121" t="s">
        <v>39</v>
      </c>
      <c r="E9319" s="121" t="s">
        <v>38</v>
      </c>
      <c r="F9319" s="122">
        <v>421949</v>
      </c>
      <c r="G9319" s="122">
        <v>1900598</v>
      </c>
      <c r="H9319" s="120">
        <v>2019</v>
      </c>
      <c r="I9319" t="str">
        <f>IF(J9319="natural gas",VLOOKUP(D9319,'Cross-Page Data'!$I$4:$J$13,2,FALSE),IF(J9319="solar",VLOOKUP('Form 923'!D9319,'Cross-Page Data'!$I$14:$J$117,2,FALSE),J9319))</f>
        <v>natural gas nonpeaker - preexisting nonretiring</v>
      </c>
      <c r="J9319" t="str">
        <f>VLOOKUP(E9319,'Cross-Page Data'!$D$4:$F$48,3,FALSE)</f>
        <v>natural gas</v>
      </c>
      <c r="K9319" t="b">
        <f t="shared" si="145"/>
        <v>1</v>
      </c>
    </row>
    <row r="9320" spans="1:11">
      <c r="A9320" s="120">
        <v>57794</v>
      </c>
      <c r="B9320" s="121" t="s">
        <v>201</v>
      </c>
      <c r="C9320" s="121" t="s">
        <v>206</v>
      </c>
      <c r="D9320" s="121" t="s">
        <v>61</v>
      </c>
      <c r="E9320" s="121" t="s">
        <v>38</v>
      </c>
      <c r="F9320" s="122">
        <v>37932386</v>
      </c>
      <c r="G9320" s="122">
        <v>3717274</v>
      </c>
      <c r="H9320" s="120">
        <v>2019</v>
      </c>
      <c r="I9320" t="str">
        <f>IF(J9320="natural gas",VLOOKUP(D9320,'Cross-Page Data'!$I$4:$J$13,2,FALSE),IF(J9320="solar",VLOOKUP('Form 923'!D9320,'Cross-Page Data'!$I$14:$J$117,2,FALSE),J9320))</f>
        <v>natural gas nonpeaker - preexisting nonretiring</v>
      </c>
      <c r="J9320" t="str">
        <f>VLOOKUP(E9320,'Cross-Page Data'!$D$4:$F$48,3,FALSE)</f>
        <v>natural gas</v>
      </c>
      <c r="K9320" t="b">
        <f t="shared" si="145"/>
        <v>1</v>
      </c>
    </row>
    <row r="9321" spans="1:11">
      <c r="A9321" s="120">
        <v>57795</v>
      </c>
      <c r="B9321" s="121" t="s">
        <v>201</v>
      </c>
      <c r="C9321" s="121" t="s">
        <v>206</v>
      </c>
      <c r="D9321" s="121" t="s">
        <v>101</v>
      </c>
      <c r="E9321" s="121" t="s">
        <v>92</v>
      </c>
      <c r="F9321" s="122">
        <v>75596</v>
      </c>
      <c r="G9321" s="122">
        <v>8492</v>
      </c>
      <c r="H9321" s="120">
        <v>2019</v>
      </c>
      <c r="I9321" t="str">
        <f>IF(J9321="natural gas",VLOOKUP(D9321,'Cross-Page Data'!$I$4:$J$13,2,FALSE),IF(J9321="solar",VLOOKUP('Form 923'!D9321,'Cross-Page Data'!$I$14:$J$117,2,FALSE),J9321))</f>
        <v>solar pv</v>
      </c>
      <c r="J9321" t="str">
        <f>VLOOKUP(E9321,'Cross-Page Data'!$D$4:$F$48,3,FALSE)</f>
        <v>solar</v>
      </c>
      <c r="K9321" t="b">
        <f t="shared" si="145"/>
        <v>1</v>
      </c>
    </row>
    <row r="9322" spans="1:11">
      <c r="A9322" s="120">
        <v>57796</v>
      </c>
      <c r="B9322" s="121" t="s">
        <v>201</v>
      </c>
      <c r="C9322" s="121" t="s">
        <v>206</v>
      </c>
      <c r="D9322" s="121" t="s">
        <v>101</v>
      </c>
      <c r="E9322" s="121" t="s">
        <v>92</v>
      </c>
      <c r="F9322" s="122">
        <v>14518</v>
      </c>
      <c r="G9322" s="122">
        <v>1631</v>
      </c>
      <c r="H9322" s="120">
        <v>2019</v>
      </c>
      <c r="I9322" t="str">
        <f>IF(J9322="natural gas",VLOOKUP(D9322,'Cross-Page Data'!$I$4:$J$13,2,FALSE),IF(J9322="solar",VLOOKUP('Form 923'!D9322,'Cross-Page Data'!$I$14:$J$117,2,FALSE),J9322))</f>
        <v>solar pv</v>
      </c>
      <c r="J9322" t="str">
        <f>VLOOKUP(E9322,'Cross-Page Data'!$D$4:$F$48,3,FALSE)</f>
        <v>solar</v>
      </c>
      <c r="K9322" t="b">
        <f t="shared" si="145"/>
        <v>1</v>
      </c>
    </row>
    <row r="9323" spans="1:11">
      <c r="A9323" s="120">
        <v>57797</v>
      </c>
      <c r="B9323" s="121" t="s">
        <v>201</v>
      </c>
      <c r="C9323" s="121" t="s">
        <v>206</v>
      </c>
      <c r="D9323" s="121" t="s">
        <v>101</v>
      </c>
      <c r="E9323" s="121" t="s">
        <v>92</v>
      </c>
      <c r="F9323" s="122">
        <v>17138</v>
      </c>
      <c r="G9323" s="122">
        <v>1925</v>
      </c>
      <c r="H9323" s="120">
        <v>2019</v>
      </c>
      <c r="I9323" t="str">
        <f>IF(J9323="natural gas",VLOOKUP(D9323,'Cross-Page Data'!$I$4:$J$13,2,FALSE),IF(J9323="solar",VLOOKUP('Form 923'!D9323,'Cross-Page Data'!$I$14:$J$117,2,FALSE),J9323))</f>
        <v>solar pv</v>
      </c>
      <c r="J9323" t="str">
        <f>VLOOKUP(E9323,'Cross-Page Data'!$D$4:$F$48,3,FALSE)</f>
        <v>solar</v>
      </c>
      <c r="K9323" t="b">
        <f t="shared" si="145"/>
        <v>1</v>
      </c>
    </row>
    <row r="9324" ht="25.5" spans="1:11">
      <c r="A9324" s="120">
        <v>57798</v>
      </c>
      <c r="B9324" s="121" t="s">
        <v>205</v>
      </c>
      <c r="C9324" s="121" t="s">
        <v>210</v>
      </c>
      <c r="D9324" s="121" t="s">
        <v>73</v>
      </c>
      <c r="E9324" s="121" t="s">
        <v>38</v>
      </c>
      <c r="F9324" s="122">
        <v>167454</v>
      </c>
      <c r="G9324" s="122">
        <v>29422</v>
      </c>
      <c r="H9324" s="120">
        <v>2019</v>
      </c>
      <c r="I9324" t="str">
        <f>IF(J9324="natural gas",VLOOKUP(D9324,'Cross-Page Data'!$I$4:$J$13,2,FALSE),IF(J9324="solar",VLOOKUP('Form 923'!D9324,'Cross-Page Data'!$I$14:$J$117,2,FALSE),J9324))</f>
        <v>natural gas peaker</v>
      </c>
      <c r="J9324" t="str">
        <f>VLOOKUP(E9324,'Cross-Page Data'!$D$4:$F$48,3,FALSE)</f>
        <v>natural gas</v>
      </c>
      <c r="K9324" t="b">
        <f t="shared" si="145"/>
        <v>0</v>
      </c>
    </row>
    <row r="9325" spans="1:11">
      <c r="A9325" s="120">
        <v>57799</v>
      </c>
      <c r="B9325" s="121" t="s">
        <v>201</v>
      </c>
      <c r="C9325" s="121" t="s">
        <v>206</v>
      </c>
      <c r="D9325" s="121" t="s">
        <v>101</v>
      </c>
      <c r="E9325" s="121" t="s">
        <v>92</v>
      </c>
      <c r="F9325" s="122">
        <v>12848</v>
      </c>
      <c r="G9325" s="122">
        <v>1443</v>
      </c>
      <c r="H9325" s="120">
        <v>2019</v>
      </c>
      <c r="I9325" t="str">
        <f>IF(J9325="natural gas",VLOOKUP(D9325,'Cross-Page Data'!$I$4:$J$13,2,FALSE),IF(J9325="solar",VLOOKUP('Form 923'!D9325,'Cross-Page Data'!$I$14:$J$117,2,FALSE),J9325))</f>
        <v>solar pv</v>
      </c>
      <c r="J9325" t="str">
        <f>VLOOKUP(E9325,'Cross-Page Data'!$D$4:$F$48,3,FALSE)</f>
        <v>solar</v>
      </c>
      <c r="K9325" t="b">
        <f t="shared" si="145"/>
        <v>1</v>
      </c>
    </row>
    <row r="9326" spans="1:11">
      <c r="A9326" s="120">
        <v>57800</v>
      </c>
      <c r="B9326" s="121" t="s">
        <v>201</v>
      </c>
      <c r="C9326" s="121" t="s">
        <v>202</v>
      </c>
      <c r="D9326" s="121" t="s">
        <v>128</v>
      </c>
      <c r="E9326" s="121" t="s">
        <v>180</v>
      </c>
      <c r="F9326" s="122">
        <v>2536375</v>
      </c>
      <c r="G9326" s="122">
        <v>284922</v>
      </c>
      <c r="H9326" s="120">
        <v>2019</v>
      </c>
      <c r="I9326" t="str">
        <f>IF(J9326="natural gas",VLOOKUP(D9326,'Cross-Page Data'!$I$4:$J$13,2,FALSE),IF(J9326="solar",VLOOKUP('Form 923'!D9326,'Cross-Page Data'!$I$14:$J$117,2,FALSE),J9326))</f>
        <v>wind</v>
      </c>
      <c r="J9326" t="str">
        <f>VLOOKUP(E9326,'Cross-Page Data'!$D$4:$F$48,3,FALSE)</f>
        <v>wind</v>
      </c>
      <c r="K9326" t="b">
        <f t="shared" si="145"/>
        <v>1</v>
      </c>
    </row>
    <row r="9327" spans="1:11">
      <c r="A9327" s="120">
        <v>57801</v>
      </c>
      <c r="B9327" s="121" t="s">
        <v>201</v>
      </c>
      <c r="C9327" s="121" t="s">
        <v>202</v>
      </c>
      <c r="D9327" s="121" t="s">
        <v>128</v>
      </c>
      <c r="E9327" s="121" t="s">
        <v>180</v>
      </c>
      <c r="F9327" s="122">
        <v>2588959</v>
      </c>
      <c r="G9327" s="122">
        <v>290829</v>
      </c>
      <c r="H9327" s="120">
        <v>2019</v>
      </c>
      <c r="I9327" t="str">
        <f>IF(J9327="natural gas",VLOOKUP(D9327,'Cross-Page Data'!$I$4:$J$13,2,FALSE),IF(J9327="solar",VLOOKUP('Form 923'!D9327,'Cross-Page Data'!$I$14:$J$117,2,FALSE),J9327))</f>
        <v>wind</v>
      </c>
      <c r="J9327" t="str">
        <f>VLOOKUP(E9327,'Cross-Page Data'!$D$4:$F$48,3,FALSE)</f>
        <v>wind</v>
      </c>
      <c r="K9327" t="b">
        <f t="shared" si="145"/>
        <v>1</v>
      </c>
    </row>
    <row r="9328" spans="1:11">
      <c r="A9328" s="120">
        <v>57802</v>
      </c>
      <c r="B9328" s="121" t="s">
        <v>201</v>
      </c>
      <c r="C9328" s="121" t="s">
        <v>206</v>
      </c>
      <c r="D9328" s="121" t="s">
        <v>128</v>
      </c>
      <c r="E9328" s="121" t="s">
        <v>180</v>
      </c>
      <c r="F9328" s="122">
        <v>5815268</v>
      </c>
      <c r="G9328" s="122">
        <v>653254</v>
      </c>
      <c r="H9328" s="120">
        <v>2019</v>
      </c>
      <c r="I9328" t="str">
        <f>IF(J9328="natural gas",VLOOKUP(D9328,'Cross-Page Data'!$I$4:$J$13,2,FALSE),IF(J9328="solar",VLOOKUP('Form 923'!D9328,'Cross-Page Data'!$I$14:$J$117,2,FALSE),J9328))</f>
        <v>wind</v>
      </c>
      <c r="J9328" t="str">
        <f>VLOOKUP(E9328,'Cross-Page Data'!$D$4:$F$48,3,FALSE)</f>
        <v>wind</v>
      </c>
      <c r="K9328" t="b">
        <f t="shared" si="145"/>
        <v>1</v>
      </c>
    </row>
    <row r="9329" spans="1:11">
      <c r="A9329" s="120">
        <v>57803</v>
      </c>
      <c r="B9329" s="121" t="s">
        <v>201</v>
      </c>
      <c r="C9329" s="121" t="s">
        <v>206</v>
      </c>
      <c r="D9329" s="121" t="s">
        <v>128</v>
      </c>
      <c r="E9329" s="121" t="s">
        <v>180</v>
      </c>
      <c r="F9329" s="122">
        <v>52771</v>
      </c>
      <c r="G9329" s="122">
        <v>5928</v>
      </c>
      <c r="H9329" s="120">
        <v>2019</v>
      </c>
      <c r="I9329" t="str">
        <f>IF(J9329="natural gas",VLOOKUP(D9329,'Cross-Page Data'!$I$4:$J$13,2,FALSE),IF(J9329="solar",VLOOKUP('Form 923'!D9329,'Cross-Page Data'!$I$14:$J$117,2,FALSE),J9329))</f>
        <v>wind</v>
      </c>
      <c r="J9329" t="str">
        <f>VLOOKUP(E9329,'Cross-Page Data'!$D$4:$F$48,3,FALSE)</f>
        <v>wind</v>
      </c>
      <c r="K9329" t="b">
        <f t="shared" si="145"/>
        <v>1</v>
      </c>
    </row>
    <row r="9330" ht="25.5" spans="1:11">
      <c r="A9330" s="120">
        <v>57804</v>
      </c>
      <c r="B9330" s="121" t="s">
        <v>205</v>
      </c>
      <c r="C9330" s="121" t="s">
        <v>210</v>
      </c>
      <c r="D9330" s="121" t="s">
        <v>68</v>
      </c>
      <c r="E9330" s="121" t="s">
        <v>70</v>
      </c>
      <c r="F9330" s="122">
        <v>69</v>
      </c>
      <c r="G9330" s="122">
        <v>15.03</v>
      </c>
      <c r="H9330" s="120">
        <v>2019</v>
      </c>
      <c r="I9330" t="str">
        <f>IF(J9330="natural gas",VLOOKUP(D9330,'Cross-Page Data'!$I$4:$J$13,2,FALSE),IF(J9330="solar",VLOOKUP('Form 923'!D9330,'Cross-Page Data'!$I$14:$J$117,2,FALSE),J9330))</f>
        <v>heavy or residual fuel oil</v>
      </c>
      <c r="J9330" t="str">
        <f>VLOOKUP(E9330,'Cross-Page Data'!$D$4:$F$48,3,FALSE)</f>
        <v>heavy or residual fuel oil</v>
      </c>
      <c r="K9330" t="b">
        <f t="shared" si="145"/>
        <v>0</v>
      </c>
    </row>
    <row r="9331" ht="25.5" spans="1:11">
      <c r="A9331" s="120">
        <v>57804</v>
      </c>
      <c r="B9331" s="121" t="s">
        <v>205</v>
      </c>
      <c r="C9331" s="121" t="s">
        <v>210</v>
      </c>
      <c r="D9331" s="121" t="s">
        <v>68</v>
      </c>
      <c r="E9331" s="121" t="s">
        <v>38</v>
      </c>
      <c r="F9331" s="122">
        <v>4911</v>
      </c>
      <c r="G9331" s="122">
        <v>1061.183</v>
      </c>
      <c r="H9331" s="120">
        <v>2019</v>
      </c>
      <c r="I9331" t="str">
        <f>IF(J9331="natural gas",VLOOKUP(D9331,'Cross-Page Data'!$I$4:$J$13,2,FALSE),IF(J9331="solar",VLOOKUP('Form 923'!D9331,'Cross-Page Data'!$I$14:$J$117,2,FALSE),J9331))</f>
        <v>natural gas nonpeaker - preexisting retiring</v>
      </c>
      <c r="J9331" t="str">
        <f>VLOOKUP(E9331,'Cross-Page Data'!$D$4:$F$48,3,FALSE)</f>
        <v>natural gas</v>
      </c>
      <c r="K9331" t="b">
        <f t="shared" si="145"/>
        <v>0</v>
      </c>
    </row>
    <row r="9332" ht="25.5" spans="1:11">
      <c r="A9332" s="120">
        <v>57804</v>
      </c>
      <c r="B9332" s="121" t="s">
        <v>205</v>
      </c>
      <c r="C9332" s="121" t="s">
        <v>210</v>
      </c>
      <c r="D9332" s="121" t="s">
        <v>68</v>
      </c>
      <c r="E9332" s="121" t="s">
        <v>152</v>
      </c>
      <c r="F9332" s="122">
        <v>0</v>
      </c>
      <c r="G9332" s="122">
        <v>0</v>
      </c>
      <c r="H9332" s="120">
        <v>2019</v>
      </c>
      <c r="I9332" t="str">
        <f>IF(J9332="natural gas",VLOOKUP(D9332,'Cross-Page Data'!$I$4:$J$13,2,FALSE),IF(J9332="solar",VLOOKUP('Form 923'!D9332,'Cross-Page Data'!$I$14:$J$117,2,FALSE),J9332))</f>
        <v>heavy or residual fuel oil</v>
      </c>
      <c r="J9332" t="str">
        <f>VLOOKUP(E9332,'Cross-Page Data'!$D$4:$F$48,3,FALSE)</f>
        <v>heavy or residual fuel oil</v>
      </c>
      <c r="K9332" t="b">
        <f t="shared" si="145"/>
        <v>0</v>
      </c>
    </row>
    <row r="9333" ht="25.5" spans="1:11">
      <c r="A9333" s="120">
        <v>57804</v>
      </c>
      <c r="B9333" s="121" t="s">
        <v>205</v>
      </c>
      <c r="C9333" s="121" t="s">
        <v>210</v>
      </c>
      <c r="D9333" s="121" t="s">
        <v>68</v>
      </c>
      <c r="E9333" s="121" t="s">
        <v>176</v>
      </c>
      <c r="F9333" s="122">
        <v>10733</v>
      </c>
      <c r="G9333" s="122">
        <v>2318.787</v>
      </c>
      <c r="H9333" s="120">
        <v>2019</v>
      </c>
      <c r="I9333" t="str">
        <f>IF(J9333="natural gas",VLOOKUP(D9333,'Cross-Page Data'!$I$4:$J$13,2,FALSE),IF(J9333="solar",VLOOKUP('Form 923'!D9333,'Cross-Page Data'!$I$14:$J$117,2,FALSE),J9333))</f>
        <v>biomass</v>
      </c>
      <c r="J9333" t="str">
        <f>VLOOKUP(E9333,'Cross-Page Data'!$D$4:$F$48,3,FALSE)</f>
        <v>biomass</v>
      </c>
      <c r="K9333" t="b">
        <f t="shared" si="145"/>
        <v>0</v>
      </c>
    </row>
    <row r="9334" ht="25.5" spans="1:11">
      <c r="A9334" s="120">
        <v>57805</v>
      </c>
      <c r="B9334" s="121" t="s">
        <v>201</v>
      </c>
      <c r="C9334" s="121" t="s">
        <v>207</v>
      </c>
      <c r="D9334" s="121" t="s">
        <v>101</v>
      </c>
      <c r="E9334" s="121" t="s">
        <v>92</v>
      </c>
      <c r="F9334" s="122">
        <v>24295</v>
      </c>
      <c r="G9334" s="122">
        <v>2729</v>
      </c>
      <c r="H9334" s="120">
        <v>2019</v>
      </c>
      <c r="I9334" t="str">
        <f>IF(J9334="natural gas",VLOOKUP(D9334,'Cross-Page Data'!$I$4:$J$13,2,FALSE),IF(J9334="solar",VLOOKUP('Form 923'!D9334,'Cross-Page Data'!$I$14:$J$117,2,FALSE),J9334))</f>
        <v>solar pv</v>
      </c>
      <c r="J9334" t="str">
        <f>VLOOKUP(E9334,'Cross-Page Data'!$D$4:$F$48,3,FALSE)</f>
        <v>solar</v>
      </c>
      <c r="K9334" t="b">
        <f t="shared" si="145"/>
        <v>0</v>
      </c>
    </row>
    <row r="9335" spans="1:11">
      <c r="A9335" s="120">
        <v>57807</v>
      </c>
      <c r="B9335" s="121" t="s">
        <v>201</v>
      </c>
      <c r="C9335" s="121" t="s">
        <v>206</v>
      </c>
      <c r="D9335" s="121" t="s">
        <v>67</v>
      </c>
      <c r="E9335" s="121" t="s">
        <v>38</v>
      </c>
      <c r="F9335" s="122">
        <v>4556</v>
      </c>
      <c r="G9335" s="122">
        <v>397</v>
      </c>
      <c r="H9335" s="120">
        <v>2019</v>
      </c>
      <c r="I9335" t="str">
        <f>IF(J9335="natural gas",VLOOKUP(D9335,'Cross-Page Data'!$I$4:$J$13,2,FALSE),IF(J9335="solar",VLOOKUP('Form 923'!D9335,'Cross-Page Data'!$I$14:$J$117,2,FALSE),J9335))</f>
        <v>other</v>
      </c>
      <c r="J9335" t="str">
        <f>VLOOKUP(E9335,'Cross-Page Data'!$D$4:$F$48,3,FALSE)</f>
        <v>natural gas</v>
      </c>
      <c r="K9335" t="b">
        <f t="shared" si="145"/>
        <v>1</v>
      </c>
    </row>
    <row r="9336" spans="1:11">
      <c r="A9336" s="120">
        <v>57807</v>
      </c>
      <c r="B9336" s="121" t="s">
        <v>201</v>
      </c>
      <c r="C9336" s="121" t="s">
        <v>206</v>
      </c>
      <c r="D9336" s="121" t="s">
        <v>67</v>
      </c>
      <c r="E9336" s="121" t="s">
        <v>130</v>
      </c>
      <c r="F9336" s="122">
        <v>0</v>
      </c>
      <c r="G9336" s="122">
        <v>0</v>
      </c>
      <c r="H9336" s="120">
        <v>2019</v>
      </c>
      <c r="I9336" t="str">
        <f>IF(J9336="natural gas",VLOOKUP(D9336,'Cross-Page Data'!$I$4:$J$13,2,FALSE),IF(J9336="solar",VLOOKUP('Form 923'!D9336,'Cross-Page Data'!$I$14:$J$117,2,FALSE),J9336))</f>
        <v>biomass</v>
      </c>
      <c r="J9336" t="str">
        <f>VLOOKUP(E9336,'Cross-Page Data'!$D$4:$F$48,3,FALSE)</f>
        <v>biomass</v>
      </c>
      <c r="K9336" t="b">
        <f t="shared" si="145"/>
        <v>1</v>
      </c>
    </row>
    <row r="9337" spans="1:11">
      <c r="A9337" s="120">
        <v>57808</v>
      </c>
      <c r="B9337" s="121" t="s">
        <v>201</v>
      </c>
      <c r="C9337" s="121" t="s">
        <v>206</v>
      </c>
      <c r="D9337" s="121" t="s">
        <v>67</v>
      </c>
      <c r="E9337" s="121" t="s">
        <v>38</v>
      </c>
      <c r="F9337" s="122">
        <v>53278</v>
      </c>
      <c r="G9337" s="122">
        <v>5929</v>
      </c>
      <c r="H9337" s="120">
        <v>2019</v>
      </c>
      <c r="I9337" t="str">
        <f>IF(J9337="natural gas",VLOOKUP(D9337,'Cross-Page Data'!$I$4:$J$13,2,FALSE),IF(J9337="solar",VLOOKUP('Form 923'!D9337,'Cross-Page Data'!$I$14:$J$117,2,FALSE),J9337))</f>
        <v>other</v>
      </c>
      <c r="J9337" t="str">
        <f>VLOOKUP(E9337,'Cross-Page Data'!$D$4:$F$48,3,FALSE)</f>
        <v>natural gas</v>
      </c>
      <c r="K9337" t="b">
        <f t="shared" si="145"/>
        <v>1</v>
      </c>
    </row>
    <row r="9338" spans="1:11">
      <c r="A9338" s="120">
        <v>57809</v>
      </c>
      <c r="B9338" s="121" t="s">
        <v>201</v>
      </c>
      <c r="C9338" s="121" t="s">
        <v>206</v>
      </c>
      <c r="D9338" s="121" t="s">
        <v>67</v>
      </c>
      <c r="E9338" s="121" t="s">
        <v>38</v>
      </c>
      <c r="F9338" s="122">
        <v>54416</v>
      </c>
      <c r="G9338" s="122">
        <v>635</v>
      </c>
      <c r="H9338" s="120">
        <v>2019</v>
      </c>
      <c r="I9338" t="str">
        <f>IF(J9338="natural gas",VLOOKUP(D9338,'Cross-Page Data'!$I$4:$J$13,2,FALSE),IF(J9338="solar",VLOOKUP('Form 923'!D9338,'Cross-Page Data'!$I$14:$J$117,2,FALSE),J9338))</f>
        <v>other</v>
      </c>
      <c r="J9338" t="str">
        <f>VLOOKUP(E9338,'Cross-Page Data'!$D$4:$F$48,3,FALSE)</f>
        <v>natural gas</v>
      </c>
      <c r="K9338" t="b">
        <f t="shared" si="145"/>
        <v>1</v>
      </c>
    </row>
    <row r="9339" spans="1:11">
      <c r="A9339" s="120">
        <v>57811</v>
      </c>
      <c r="B9339" s="121" t="s">
        <v>201</v>
      </c>
      <c r="C9339" s="121" t="s">
        <v>206</v>
      </c>
      <c r="D9339" s="121" t="s">
        <v>67</v>
      </c>
      <c r="E9339" s="121" t="s">
        <v>38</v>
      </c>
      <c r="F9339" s="122">
        <v>74638</v>
      </c>
      <c r="G9339" s="122">
        <v>8338</v>
      </c>
      <c r="H9339" s="120">
        <v>2019</v>
      </c>
      <c r="I9339" t="str">
        <f>IF(J9339="natural gas",VLOOKUP(D9339,'Cross-Page Data'!$I$4:$J$13,2,FALSE),IF(J9339="solar",VLOOKUP('Form 923'!D9339,'Cross-Page Data'!$I$14:$J$117,2,FALSE),J9339))</f>
        <v>other</v>
      </c>
      <c r="J9339" t="str">
        <f>VLOOKUP(E9339,'Cross-Page Data'!$D$4:$F$48,3,FALSE)</f>
        <v>natural gas</v>
      </c>
      <c r="K9339" t="b">
        <f t="shared" si="145"/>
        <v>1</v>
      </c>
    </row>
    <row r="9340" spans="1:11">
      <c r="A9340" s="120">
        <v>57813</v>
      </c>
      <c r="B9340" s="121" t="s">
        <v>201</v>
      </c>
      <c r="C9340" s="121" t="s">
        <v>206</v>
      </c>
      <c r="D9340" s="121" t="s">
        <v>128</v>
      </c>
      <c r="E9340" s="121" t="s">
        <v>180</v>
      </c>
      <c r="F9340" s="122">
        <v>68183</v>
      </c>
      <c r="G9340" s="122">
        <v>7659</v>
      </c>
      <c r="H9340" s="120">
        <v>2019</v>
      </c>
      <c r="I9340" t="str">
        <f>IF(J9340="natural gas",VLOOKUP(D9340,'Cross-Page Data'!$I$4:$J$13,2,FALSE),IF(J9340="solar",VLOOKUP('Form 923'!D9340,'Cross-Page Data'!$I$14:$J$117,2,FALSE),J9340))</f>
        <v>wind</v>
      </c>
      <c r="J9340" t="str">
        <f>VLOOKUP(E9340,'Cross-Page Data'!$D$4:$F$48,3,FALSE)</f>
        <v>wind</v>
      </c>
      <c r="K9340" t="b">
        <f t="shared" si="145"/>
        <v>1</v>
      </c>
    </row>
    <row r="9341" ht="25.5" spans="1:11">
      <c r="A9341" s="120">
        <v>57815</v>
      </c>
      <c r="B9341" s="121" t="s">
        <v>201</v>
      </c>
      <c r="C9341" s="121" t="s">
        <v>207</v>
      </c>
      <c r="D9341" s="121" t="s">
        <v>101</v>
      </c>
      <c r="E9341" s="121" t="s">
        <v>92</v>
      </c>
      <c r="F9341" s="122">
        <v>61567</v>
      </c>
      <c r="G9341" s="122">
        <v>6916</v>
      </c>
      <c r="H9341" s="120">
        <v>2019</v>
      </c>
      <c r="I9341" t="str">
        <f>IF(J9341="natural gas",VLOOKUP(D9341,'Cross-Page Data'!$I$4:$J$13,2,FALSE),IF(J9341="solar",VLOOKUP('Form 923'!D9341,'Cross-Page Data'!$I$14:$J$117,2,FALSE),J9341))</f>
        <v>solar pv</v>
      </c>
      <c r="J9341" t="str">
        <f>VLOOKUP(E9341,'Cross-Page Data'!$D$4:$F$48,3,FALSE)</f>
        <v>solar</v>
      </c>
      <c r="K9341" t="b">
        <f t="shared" si="145"/>
        <v>0</v>
      </c>
    </row>
    <row r="9342" spans="1:11">
      <c r="A9342" s="120">
        <v>57816</v>
      </c>
      <c r="B9342" s="121" t="s">
        <v>201</v>
      </c>
      <c r="C9342" s="121" t="s">
        <v>206</v>
      </c>
      <c r="D9342" s="121" t="s">
        <v>101</v>
      </c>
      <c r="E9342" s="121" t="s">
        <v>92</v>
      </c>
      <c r="F9342" s="122">
        <v>107385</v>
      </c>
      <c r="G9342" s="122">
        <v>12063</v>
      </c>
      <c r="H9342" s="120">
        <v>2019</v>
      </c>
      <c r="I9342" t="str">
        <f>IF(J9342="natural gas",VLOOKUP(D9342,'Cross-Page Data'!$I$4:$J$13,2,FALSE),IF(J9342="solar",VLOOKUP('Form 923'!D9342,'Cross-Page Data'!$I$14:$J$117,2,FALSE),J9342))</f>
        <v>solar pv</v>
      </c>
      <c r="J9342" t="str">
        <f>VLOOKUP(E9342,'Cross-Page Data'!$D$4:$F$48,3,FALSE)</f>
        <v>solar</v>
      </c>
      <c r="K9342" t="b">
        <f t="shared" si="145"/>
        <v>1</v>
      </c>
    </row>
    <row r="9343" spans="1:11">
      <c r="A9343" s="120">
        <v>57817</v>
      </c>
      <c r="B9343" s="121" t="s">
        <v>201</v>
      </c>
      <c r="C9343" s="121" t="s">
        <v>206</v>
      </c>
      <c r="D9343" s="121" t="s">
        <v>101</v>
      </c>
      <c r="E9343" s="121" t="s">
        <v>92</v>
      </c>
      <c r="F9343" s="122">
        <v>107761</v>
      </c>
      <c r="G9343" s="122">
        <v>12105</v>
      </c>
      <c r="H9343" s="120">
        <v>2019</v>
      </c>
      <c r="I9343" t="str">
        <f>IF(J9343="natural gas",VLOOKUP(D9343,'Cross-Page Data'!$I$4:$J$13,2,FALSE),IF(J9343="solar",VLOOKUP('Form 923'!D9343,'Cross-Page Data'!$I$14:$J$117,2,FALSE),J9343))</f>
        <v>solar pv</v>
      </c>
      <c r="J9343" t="str">
        <f>VLOOKUP(E9343,'Cross-Page Data'!$D$4:$F$48,3,FALSE)</f>
        <v>solar</v>
      </c>
      <c r="K9343" t="b">
        <f t="shared" si="145"/>
        <v>1</v>
      </c>
    </row>
    <row r="9344" spans="1:11">
      <c r="A9344" s="120">
        <v>57818</v>
      </c>
      <c r="B9344" s="121" t="s">
        <v>201</v>
      </c>
      <c r="C9344" s="121" t="s">
        <v>206</v>
      </c>
      <c r="D9344" s="121" t="s">
        <v>101</v>
      </c>
      <c r="E9344" s="121" t="s">
        <v>92</v>
      </c>
      <c r="F9344" s="122">
        <v>106344</v>
      </c>
      <c r="G9344" s="122">
        <v>11946</v>
      </c>
      <c r="H9344" s="120">
        <v>2019</v>
      </c>
      <c r="I9344" t="str">
        <f>IF(J9344="natural gas",VLOOKUP(D9344,'Cross-Page Data'!$I$4:$J$13,2,FALSE),IF(J9344="solar",VLOOKUP('Form 923'!D9344,'Cross-Page Data'!$I$14:$J$117,2,FALSE),J9344))</f>
        <v>solar pv</v>
      </c>
      <c r="J9344" t="str">
        <f>VLOOKUP(E9344,'Cross-Page Data'!$D$4:$F$48,3,FALSE)</f>
        <v>solar</v>
      </c>
      <c r="K9344" t="b">
        <f t="shared" si="145"/>
        <v>1</v>
      </c>
    </row>
    <row r="9345" spans="1:11">
      <c r="A9345" s="120">
        <v>57819</v>
      </c>
      <c r="B9345" s="121" t="s">
        <v>201</v>
      </c>
      <c r="C9345" s="121" t="s">
        <v>206</v>
      </c>
      <c r="D9345" s="121" t="s">
        <v>101</v>
      </c>
      <c r="E9345" s="121" t="s">
        <v>92</v>
      </c>
      <c r="F9345" s="122">
        <v>106851</v>
      </c>
      <c r="G9345" s="122">
        <v>12003</v>
      </c>
      <c r="H9345" s="120">
        <v>2019</v>
      </c>
      <c r="I9345" t="str">
        <f>IF(J9345="natural gas",VLOOKUP(D9345,'Cross-Page Data'!$I$4:$J$13,2,FALSE),IF(J9345="solar",VLOOKUP('Form 923'!D9345,'Cross-Page Data'!$I$14:$J$117,2,FALSE),J9345))</f>
        <v>solar pv</v>
      </c>
      <c r="J9345" t="str">
        <f>VLOOKUP(E9345,'Cross-Page Data'!$D$4:$F$48,3,FALSE)</f>
        <v>solar</v>
      </c>
      <c r="K9345" t="b">
        <f t="shared" si="145"/>
        <v>1</v>
      </c>
    </row>
    <row r="9346" spans="1:11">
      <c r="A9346" s="120">
        <v>57820</v>
      </c>
      <c r="B9346" s="121" t="s">
        <v>201</v>
      </c>
      <c r="C9346" s="121" t="s">
        <v>206</v>
      </c>
      <c r="D9346" s="121" t="s">
        <v>101</v>
      </c>
      <c r="E9346" s="121" t="s">
        <v>92</v>
      </c>
      <c r="F9346" s="122">
        <v>108133</v>
      </c>
      <c r="G9346" s="122">
        <v>12147</v>
      </c>
      <c r="H9346" s="120">
        <v>2019</v>
      </c>
      <c r="I9346" t="str">
        <f>IF(J9346="natural gas",VLOOKUP(D9346,'Cross-Page Data'!$I$4:$J$13,2,FALSE),IF(J9346="solar",VLOOKUP('Form 923'!D9346,'Cross-Page Data'!$I$14:$J$117,2,FALSE),J9346))</f>
        <v>solar pv</v>
      </c>
      <c r="J9346" t="str">
        <f>VLOOKUP(E9346,'Cross-Page Data'!$D$4:$F$48,3,FALSE)</f>
        <v>solar</v>
      </c>
      <c r="K9346" t="b">
        <f t="shared" si="145"/>
        <v>1</v>
      </c>
    </row>
    <row r="9347" spans="1:11">
      <c r="A9347" s="120">
        <v>57821</v>
      </c>
      <c r="B9347" s="121" t="s">
        <v>201</v>
      </c>
      <c r="C9347" s="121" t="s">
        <v>206</v>
      </c>
      <c r="D9347" s="121" t="s">
        <v>101</v>
      </c>
      <c r="E9347" s="121" t="s">
        <v>92</v>
      </c>
      <c r="F9347" s="122">
        <v>106067</v>
      </c>
      <c r="G9347" s="122">
        <v>11915</v>
      </c>
      <c r="H9347" s="120">
        <v>2019</v>
      </c>
      <c r="I9347" t="str">
        <f>IF(J9347="natural gas",VLOOKUP(D9347,'Cross-Page Data'!$I$4:$J$13,2,FALSE),IF(J9347="solar",VLOOKUP('Form 923'!D9347,'Cross-Page Data'!$I$14:$J$117,2,FALSE),J9347))</f>
        <v>solar pv</v>
      </c>
      <c r="J9347" t="str">
        <f>VLOOKUP(E9347,'Cross-Page Data'!$D$4:$F$48,3,FALSE)</f>
        <v>solar</v>
      </c>
      <c r="K9347" t="b">
        <f t="shared" si="145"/>
        <v>1</v>
      </c>
    </row>
    <row r="9348" spans="1:11">
      <c r="A9348" s="120">
        <v>57822</v>
      </c>
      <c r="B9348" s="121" t="s">
        <v>205</v>
      </c>
      <c r="C9348" s="121" t="s">
        <v>208</v>
      </c>
      <c r="D9348" s="121" t="s">
        <v>68</v>
      </c>
      <c r="E9348" s="121" t="s">
        <v>54</v>
      </c>
      <c r="F9348" s="122">
        <v>0</v>
      </c>
      <c r="G9348" s="122">
        <v>0</v>
      </c>
      <c r="H9348" s="120">
        <v>2019</v>
      </c>
      <c r="I9348" t="str">
        <f>IF(J9348="natural gas",VLOOKUP(D9348,'Cross-Page Data'!$I$4:$J$13,2,FALSE),IF(J9348="solar",VLOOKUP('Form 923'!D9348,'Cross-Page Data'!$I$14:$J$117,2,FALSE),J9348))</f>
        <v>hard coal</v>
      </c>
      <c r="J9348" t="str">
        <f>VLOOKUP(E9348,'Cross-Page Data'!$D$4:$F$48,3,FALSE)</f>
        <v>hard coal</v>
      </c>
      <c r="K9348" t="b">
        <f t="shared" si="145"/>
        <v>0</v>
      </c>
    </row>
    <row r="9349" spans="1:11">
      <c r="A9349" s="120">
        <v>57822</v>
      </c>
      <c r="B9349" s="121" t="s">
        <v>205</v>
      </c>
      <c r="C9349" s="121" t="s">
        <v>208</v>
      </c>
      <c r="D9349" s="121" t="s">
        <v>68</v>
      </c>
      <c r="E9349" s="121" t="s">
        <v>38</v>
      </c>
      <c r="F9349" s="122">
        <v>1061</v>
      </c>
      <c r="G9349" s="122">
        <v>239.609</v>
      </c>
      <c r="H9349" s="120">
        <v>2019</v>
      </c>
      <c r="I9349" t="str">
        <f>IF(J9349="natural gas",VLOOKUP(D9349,'Cross-Page Data'!$I$4:$J$13,2,FALSE),IF(J9349="solar",VLOOKUP('Form 923'!D9349,'Cross-Page Data'!$I$14:$J$117,2,FALSE),J9349))</f>
        <v>natural gas nonpeaker - preexisting retiring</v>
      </c>
      <c r="J9349" t="str">
        <f>VLOOKUP(E9349,'Cross-Page Data'!$D$4:$F$48,3,FALSE)</f>
        <v>natural gas</v>
      </c>
      <c r="K9349" t="b">
        <f t="shared" si="145"/>
        <v>0</v>
      </c>
    </row>
    <row r="9350" spans="1:11">
      <c r="A9350" s="120">
        <v>57822</v>
      </c>
      <c r="B9350" s="121" t="s">
        <v>205</v>
      </c>
      <c r="C9350" s="121" t="s">
        <v>208</v>
      </c>
      <c r="D9350" s="121" t="s">
        <v>68</v>
      </c>
      <c r="E9350" s="121" t="s">
        <v>140</v>
      </c>
      <c r="F9350" s="122">
        <v>1371215</v>
      </c>
      <c r="G9350" s="122">
        <v>309447.39</v>
      </c>
      <c r="H9350" s="120">
        <v>2019</v>
      </c>
      <c r="I9350" t="str">
        <f>IF(J9350="natural gas",VLOOKUP(D9350,'Cross-Page Data'!$I$4:$J$13,2,FALSE),IF(J9350="solar",VLOOKUP('Form 923'!D9350,'Cross-Page Data'!$I$14:$J$117,2,FALSE),J9350))</f>
        <v>other</v>
      </c>
      <c r="J9350" t="str">
        <f>VLOOKUP(E9350,'Cross-Page Data'!$D$4:$F$48,3,FALSE)</f>
        <v>other</v>
      </c>
      <c r="K9350" t="b">
        <f t="shared" si="145"/>
        <v>0</v>
      </c>
    </row>
    <row r="9351" spans="1:11">
      <c r="A9351" s="120">
        <v>57823</v>
      </c>
      <c r="B9351" s="121" t="s">
        <v>201</v>
      </c>
      <c r="C9351" s="121" t="s">
        <v>206</v>
      </c>
      <c r="D9351" s="121" t="s">
        <v>128</v>
      </c>
      <c r="E9351" s="121" t="s">
        <v>180</v>
      </c>
      <c r="F9351" s="122">
        <v>38591</v>
      </c>
      <c r="G9351" s="122">
        <v>4335</v>
      </c>
      <c r="H9351" s="120">
        <v>2019</v>
      </c>
      <c r="I9351" t="str">
        <f>IF(J9351="natural gas",VLOOKUP(D9351,'Cross-Page Data'!$I$4:$J$13,2,FALSE),IF(J9351="solar",VLOOKUP('Form 923'!D9351,'Cross-Page Data'!$I$14:$J$117,2,FALSE),J9351))</f>
        <v>wind</v>
      </c>
      <c r="J9351" t="str">
        <f>VLOOKUP(E9351,'Cross-Page Data'!$D$4:$F$48,3,FALSE)</f>
        <v>wind</v>
      </c>
      <c r="K9351" t="b">
        <f t="shared" ref="K9351:K9414" si="146">IF(AND($N$6=FALSE,OR(C9351="Commercial NAICS Cogen",C9351="Industrial NAICS Cogen",C9351="NAICS-22 Cogen")),FALSE,IF(AND($N$7=FALSE,OR(C9351="Commercial NAICS Cogen",C9351="Commercial NAICS Non-Cogen",C9351="industrial NAICS Cogen",C9351="industrial NAICS non-cogen")),FALSE,TRUE))</f>
        <v>1</v>
      </c>
    </row>
    <row r="9352" spans="1:11">
      <c r="A9352" s="120">
        <v>57824</v>
      </c>
      <c r="B9352" s="121" t="s">
        <v>201</v>
      </c>
      <c r="C9352" s="121" t="s">
        <v>206</v>
      </c>
      <c r="D9352" s="121" t="s">
        <v>79</v>
      </c>
      <c r="E9352" s="121" t="s">
        <v>90</v>
      </c>
      <c r="F9352" s="122">
        <v>57755</v>
      </c>
      <c r="G9352" s="122">
        <v>5626</v>
      </c>
      <c r="H9352" s="120">
        <v>2019</v>
      </c>
      <c r="I9352" t="str">
        <f>IF(J9352="natural gas",VLOOKUP(D9352,'Cross-Page Data'!$I$4:$J$13,2,FALSE),IF(J9352="solar",VLOOKUP('Form 923'!D9352,'Cross-Page Data'!$I$14:$J$117,2,FALSE),J9352))</f>
        <v>biomass</v>
      </c>
      <c r="J9352" t="str">
        <f>VLOOKUP(E9352,'Cross-Page Data'!$D$4:$F$48,3,FALSE)</f>
        <v>biomass</v>
      </c>
      <c r="K9352" t="b">
        <f t="shared" si="146"/>
        <v>1</v>
      </c>
    </row>
    <row r="9353" ht="25.5" spans="1:11">
      <c r="A9353" s="120">
        <v>57827</v>
      </c>
      <c r="B9353" s="121" t="s">
        <v>201</v>
      </c>
      <c r="C9353" s="121" t="s">
        <v>207</v>
      </c>
      <c r="D9353" s="121" t="s">
        <v>101</v>
      </c>
      <c r="E9353" s="121" t="s">
        <v>92</v>
      </c>
      <c r="F9353" s="122">
        <v>14190</v>
      </c>
      <c r="G9353" s="122">
        <v>1594</v>
      </c>
      <c r="H9353" s="120">
        <v>2019</v>
      </c>
      <c r="I9353" t="str">
        <f>IF(J9353="natural gas",VLOOKUP(D9353,'Cross-Page Data'!$I$4:$J$13,2,FALSE),IF(J9353="solar",VLOOKUP('Form 923'!D9353,'Cross-Page Data'!$I$14:$J$117,2,FALSE),J9353))</f>
        <v>solar pv</v>
      </c>
      <c r="J9353" t="str">
        <f>VLOOKUP(E9353,'Cross-Page Data'!$D$4:$F$48,3,FALSE)</f>
        <v>solar</v>
      </c>
      <c r="K9353" t="b">
        <f t="shared" si="146"/>
        <v>0</v>
      </c>
    </row>
    <row r="9354" spans="1:11">
      <c r="A9354" s="120">
        <v>57828</v>
      </c>
      <c r="B9354" s="121" t="s">
        <v>201</v>
      </c>
      <c r="C9354" s="121" t="s">
        <v>206</v>
      </c>
      <c r="D9354" s="121" t="s">
        <v>79</v>
      </c>
      <c r="E9354" s="121" t="s">
        <v>90</v>
      </c>
      <c r="F9354" s="122">
        <v>255166</v>
      </c>
      <c r="G9354" s="122">
        <v>19960</v>
      </c>
      <c r="H9354" s="120">
        <v>2019</v>
      </c>
      <c r="I9354" t="str">
        <f>IF(J9354="natural gas",VLOOKUP(D9354,'Cross-Page Data'!$I$4:$J$13,2,FALSE),IF(J9354="solar",VLOOKUP('Form 923'!D9354,'Cross-Page Data'!$I$14:$J$117,2,FALSE),J9354))</f>
        <v>biomass</v>
      </c>
      <c r="J9354" t="str">
        <f>VLOOKUP(E9354,'Cross-Page Data'!$D$4:$F$48,3,FALSE)</f>
        <v>biomass</v>
      </c>
      <c r="K9354" t="b">
        <f t="shared" si="146"/>
        <v>1</v>
      </c>
    </row>
    <row r="9355" spans="1:11">
      <c r="A9355" s="120">
        <v>57829</v>
      </c>
      <c r="B9355" s="121" t="s">
        <v>201</v>
      </c>
      <c r="C9355" s="121" t="s">
        <v>206</v>
      </c>
      <c r="D9355" s="121" t="s">
        <v>79</v>
      </c>
      <c r="E9355" s="121" t="s">
        <v>90</v>
      </c>
      <c r="F9355" s="122">
        <v>159066</v>
      </c>
      <c r="G9355" s="122">
        <v>9396</v>
      </c>
      <c r="H9355" s="120">
        <v>2019</v>
      </c>
      <c r="I9355" t="str">
        <f>IF(J9355="natural gas",VLOOKUP(D9355,'Cross-Page Data'!$I$4:$J$13,2,FALSE),IF(J9355="solar",VLOOKUP('Form 923'!D9355,'Cross-Page Data'!$I$14:$J$117,2,FALSE),J9355))</f>
        <v>biomass</v>
      </c>
      <c r="J9355" t="str">
        <f>VLOOKUP(E9355,'Cross-Page Data'!$D$4:$F$48,3,FALSE)</f>
        <v>biomass</v>
      </c>
      <c r="K9355" t="b">
        <f t="shared" si="146"/>
        <v>1</v>
      </c>
    </row>
    <row r="9356" spans="1:11">
      <c r="A9356" s="120">
        <v>57830</v>
      </c>
      <c r="B9356" s="121" t="s">
        <v>201</v>
      </c>
      <c r="C9356" s="121" t="s">
        <v>206</v>
      </c>
      <c r="D9356" s="121" t="s">
        <v>128</v>
      </c>
      <c r="E9356" s="121" t="s">
        <v>180</v>
      </c>
      <c r="F9356" s="122">
        <v>1481630</v>
      </c>
      <c r="G9356" s="122">
        <v>166438</v>
      </c>
      <c r="H9356" s="120">
        <v>2019</v>
      </c>
      <c r="I9356" t="str">
        <f>IF(J9356="natural gas",VLOOKUP(D9356,'Cross-Page Data'!$I$4:$J$13,2,FALSE),IF(J9356="solar",VLOOKUP('Form 923'!D9356,'Cross-Page Data'!$I$14:$J$117,2,FALSE),J9356))</f>
        <v>wind</v>
      </c>
      <c r="J9356" t="str">
        <f>VLOOKUP(E9356,'Cross-Page Data'!$D$4:$F$48,3,FALSE)</f>
        <v>wind</v>
      </c>
      <c r="K9356" t="b">
        <f t="shared" si="146"/>
        <v>1</v>
      </c>
    </row>
    <row r="9357" spans="1:11">
      <c r="A9357" s="120">
        <v>57832</v>
      </c>
      <c r="B9357" s="121" t="s">
        <v>201</v>
      </c>
      <c r="C9357" s="121" t="s">
        <v>206</v>
      </c>
      <c r="D9357" s="121" t="s">
        <v>128</v>
      </c>
      <c r="E9357" s="121" t="s">
        <v>180</v>
      </c>
      <c r="F9357" s="122">
        <v>1142580</v>
      </c>
      <c r="G9357" s="122">
        <v>128351</v>
      </c>
      <c r="H9357" s="120">
        <v>2019</v>
      </c>
      <c r="I9357" t="str">
        <f>IF(J9357="natural gas",VLOOKUP(D9357,'Cross-Page Data'!$I$4:$J$13,2,FALSE),IF(J9357="solar",VLOOKUP('Form 923'!D9357,'Cross-Page Data'!$I$14:$J$117,2,FALSE),J9357))</f>
        <v>wind</v>
      </c>
      <c r="J9357" t="str">
        <f>VLOOKUP(E9357,'Cross-Page Data'!$D$4:$F$48,3,FALSE)</f>
        <v>wind</v>
      </c>
      <c r="K9357" t="b">
        <f t="shared" si="146"/>
        <v>1</v>
      </c>
    </row>
    <row r="9358" spans="1:11">
      <c r="A9358" s="120">
        <v>57833</v>
      </c>
      <c r="B9358" s="121" t="s">
        <v>201</v>
      </c>
      <c r="C9358" s="121" t="s">
        <v>206</v>
      </c>
      <c r="D9358" s="121" t="s">
        <v>128</v>
      </c>
      <c r="E9358" s="121" t="s">
        <v>180</v>
      </c>
      <c r="F9358" s="122">
        <v>2351160</v>
      </c>
      <c r="G9358" s="122">
        <v>264116</v>
      </c>
      <c r="H9358" s="120">
        <v>2019</v>
      </c>
      <c r="I9358" t="str">
        <f>IF(J9358="natural gas",VLOOKUP(D9358,'Cross-Page Data'!$I$4:$J$13,2,FALSE),IF(J9358="solar",VLOOKUP('Form 923'!D9358,'Cross-Page Data'!$I$14:$J$117,2,FALSE),J9358))</f>
        <v>wind</v>
      </c>
      <c r="J9358" t="str">
        <f>VLOOKUP(E9358,'Cross-Page Data'!$D$4:$F$48,3,FALSE)</f>
        <v>wind</v>
      </c>
      <c r="K9358" t="b">
        <f t="shared" si="146"/>
        <v>1</v>
      </c>
    </row>
    <row r="9359" spans="1:11">
      <c r="A9359" s="120">
        <v>57834</v>
      </c>
      <c r="B9359" s="121" t="s">
        <v>201</v>
      </c>
      <c r="C9359" s="121" t="s">
        <v>206</v>
      </c>
      <c r="D9359" s="121" t="s">
        <v>128</v>
      </c>
      <c r="E9359" s="121" t="s">
        <v>180</v>
      </c>
      <c r="F9359" s="122">
        <v>2451031</v>
      </c>
      <c r="G9359" s="122">
        <v>275335</v>
      </c>
      <c r="H9359" s="120">
        <v>2019</v>
      </c>
      <c r="I9359" t="str">
        <f>IF(J9359="natural gas",VLOOKUP(D9359,'Cross-Page Data'!$I$4:$J$13,2,FALSE),IF(J9359="solar",VLOOKUP('Form 923'!D9359,'Cross-Page Data'!$I$14:$J$117,2,FALSE),J9359))</f>
        <v>wind</v>
      </c>
      <c r="J9359" t="str">
        <f>VLOOKUP(E9359,'Cross-Page Data'!$D$4:$F$48,3,FALSE)</f>
        <v>wind</v>
      </c>
      <c r="K9359" t="b">
        <f t="shared" si="146"/>
        <v>1</v>
      </c>
    </row>
    <row r="9360" spans="1:11">
      <c r="A9360" s="120">
        <v>57835</v>
      </c>
      <c r="B9360" s="121" t="s">
        <v>201</v>
      </c>
      <c r="C9360" s="121" t="s">
        <v>206</v>
      </c>
      <c r="D9360" s="121" t="s">
        <v>128</v>
      </c>
      <c r="E9360" s="121" t="s">
        <v>180</v>
      </c>
      <c r="F9360" s="122">
        <v>2110816</v>
      </c>
      <c r="G9360" s="122">
        <v>237117</v>
      </c>
      <c r="H9360" s="120">
        <v>2019</v>
      </c>
      <c r="I9360" t="str">
        <f>IF(J9360="natural gas",VLOOKUP(D9360,'Cross-Page Data'!$I$4:$J$13,2,FALSE),IF(J9360="solar",VLOOKUP('Form 923'!D9360,'Cross-Page Data'!$I$14:$J$117,2,FALSE),J9360))</f>
        <v>wind</v>
      </c>
      <c r="J9360" t="str">
        <f>VLOOKUP(E9360,'Cross-Page Data'!$D$4:$F$48,3,FALSE)</f>
        <v>wind</v>
      </c>
      <c r="K9360" t="b">
        <f t="shared" si="146"/>
        <v>1</v>
      </c>
    </row>
    <row r="9361" spans="1:11">
      <c r="A9361" s="120">
        <v>57837</v>
      </c>
      <c r="B9361" s="121" t="s">
        <v>201</v>
      </c>
      <c r="C9361" s="121" t="s">
        <v>206</v>
      </c>
      <c r="D9361" s="121" t="s">
        <v>128</v>
      </c>
      <c r="E9361" s="121" t="s">
        <v>180</v>
      </c>
      <c r="F9361" s="122">
        <v>1813773</v>
      </c>
      <c r="G9361" s="122">
        <v>203749</v>
      </c>
      <c r="H9361" s="120">
        <v>2019</v>
      </c>
      <c r="I9361" t="str">
        <f>IF(J9361="natural gas",VLOOKUP(D9361,'Cross-Page Data'!$I$4:$J$13,2,FALSE),IF(J9361="solar",VLOOKUP('Form 923'!D9361,'Cross-Page Data'!$I$14:$J$117,2,FALSE),J9361))</f>
        <v>wind</v>
      </c>
      <c r="J9361" t="str">
        <f>VLOOKUP(E9361,'Cross-Page Data'!$D$4:$F$48,3,FALSE)</f>
        <v>wind</v>
      </c>
      <c r="K9361" t="b">
        <f t="shared" si="146"/>
        <v>1</v>
      </c>
    </row>
    <row r="9362" spans="1:11">
      <c r="A9362" s="120">
        <v>57839</v>
      </c>
      <c r="B9362" s="121" t="s">
        <v>201</v>
      </c>
      <c r="C9362" s="121" t="s">
        <v>206</v>
      </c>
      <c r="D9362" s="121" t="s">
        <v>39</v>
      </c>
      <c r="E9362" s="121" t="s">
        <v>38</v>
      </c>
      <c r="F9362" s="122">
        <v>3489491</v>
      </c>
      <c r="G9362" s="122">
        <v>1906924.9</v>
      </c>
      <c r="H9362" s="120">
        <v>2019</v>
      </c>
      <c r="I9362" t="str">
        <f>IF(J9362="natural gas",VLOOKUP(D9362,'Cross-Page Data'!$I$4:$J$13,2,FALSE),IF(J9362="solar",VLOOKUP('Form 923'!D9362,'Cross-Page Data'!$I$14:$J$117,2,FALSE),J9362))</f>
        <v>natural gas nonpeaker - preexisting nonretiring</v>
      </c>
      <c r="J9362" t="str">
        <f>VLOOKUP(E9362,'Cross-Page Data'!$D$4:$F$48,3,FALSE)</f>
        <v>natural gas</v>
      </c>
      <c r="K9362" t="b">
        <f t="shared" si="146"/>
        <v>1</v>
      </c>
    </row>
    <row r="9363" spans="1:11">
      <c r="A9363" s="120">
        <v>57839</v>
      </c>
      <c r="B9363" s="121" t="s">
        <v>201</v>
      </c>
      <c r="C9363" s="121" t="s">
        <v>206</v>
      </c>
      <c r="D9363" s="121" t="s">
        <v>61</v>
      </c>
      <c r="E9363" s="121" t="s">
        <v>38</v>
      </c>
      <c r="F9363" s="122">
        <v>30838300</v>
      </c>
      <c r="G9363" s="122">
        <v>3143669.3</v>
      </c>
      <c r="H9363" s="120">
        <v>2019</v>
      </c>
      <c r="I9363" t="str">
        <f>IF(J9363="natural gas",VLOOKUP(D9363,'Cross-Page Data'!$I$4:$J$13,2,FALSE),IF(J9363="solar",VLOOKUP('Form 923'!D9363,'Cross-Page Data'!$I$14:$J$117,2,FALSE),J9363))</f>
        <v>natural gas nonpeaker - preexisting nonretiring</v>
      </c>
      <c r="J9363" t="str">
        <f>VLOOKUP(E9363,'Cross-Page Data'!$D$4:$F$48,3,FALSE)</f>
        <v>natural gas</v>
      </c>
      <c r="K9363" t="b">
        <f t="shared" si="146"/>
        <v>1</v>
      </c>
    </row>
    <row r="9364" spans="1:11">
      <c r="A9364" s="120">
        <v>57840</v>
      </c>
      <c r="B9364" s="121" t="s">
        <v>201</v>
      </c>
      <c r="C9364" s="121" t="s">
        <v>206</v>
      </c>
      <c r="D9364" s="121" t="s">
        <v>101</v>
      </c>
      <c r="E9364" s="121" t="s">
        <v>92</v>
      </c>
      <c r="F9364" s="122">
        <v>12837</v>
      </c>
      <c r="G9364" s="122">
        <v>1442</v>
      </c>
      <c r="H9364" s="120">
        <v>2019</v>
      </c>
      <c r="I9364" t="str">
        <f>IF(J9364="natural gas",VLOOKUP(D9364,'Cross-Page Data'!$I$4:$J$13,2,FALSE),IF(J9364="solar",VLOOKUP('Form 923'!D9364,'Cross-Page Data'!$I$14:$J$117,2,FALSE),J9364))</f>
        <v>solar pv</v>
      </c>
      <c r="J9364" t="str">
        <f>VLOOKUP(E9364,'Cross-Page Data'!$D$4:$F$48,3,FALSE)</f>
        <v>solar</v>
      </c>
      <c r="K9364" t="b">
        <f t="shared" si="146"/>
        <v>1</v>
      </c>
    </row>
    <row r="9365" spans="1:11">
      <c r="A9365" s="120">
        <v>57841</v>
      </c>
      <c r="B9365" s="121" t="s">
        <v>201</v>
      </c>
      <c r="C9365" s="121" t="s">
        <v>206</v>
      </c>
      <c r="D9365" s="121" t="s">
        <v>101</v>
      </c>
      <c r="E9365" s="121" t="s">
        <v>92</v>
      </c>
      <c r="F9365" s="122">
        <v>10824</v>
      </c>
      <c r="G9365" s="122">
        <v>1216</v>
      </c>
      <c r="H9365" s="120">
        <v>2019</v>
      </c>
      <c r="I9365" t="str">
        <f>IF(J9365="natural gas",VLOOKUP(D9365,'Cross-Page Data'!$I$4:$J$13,2,FALSE),IF(J9365="solar",VLOOKUP('Form 923'!D9365,'Cross-Page Data'!$I$14:$J$117,2,FALSE),J9365))</f>
        <v>solar pv</v>
      </c>
      <c r="J9365" t="str">
        <f>VLOOKUP(E9365,'Cross-Page Data'!$D$4:$F$48,3,FALSE)</f>
        <v>solar</v>
      </c>
      <c r="K9365" t="b">
        <f t="shared" si="146"/>
        <v>1</v>
      </c>
    </row>
    <row r="9366" spans="1:11">
      <c r="A9366" s="120">
        <v>57842</v>
      </c>
      <c r="B9366" s="121" t="s">
        <v>201</v>
      </c>
      <c r="C9366" s="121" t="s">
        <v>202</v>
      </c>
      <c r="D9366" s="121" t="s">
        <v>73</v>
      </c>
      <c r="E9366" s="121" t="s">
        <v>38</v>
      </c>
      <c r="F9366" s="122">
        <v>914927</v>
      </c>
      <c r="G9366" s="122">
        <v>77628</v>
      </c>
      <c r="H9366" s="120">
        <v>2019</v>
      </c>
      <c r="I9366" t="str">
        <f>IF(J9366="natural gas",VLOOKUP(D9366,'Cross-Page Data'!$I$4:$J$13,2,FALSE),IF(J9366="solar",VLOOKUP('Form 923'!D9366,'Cross-Page Data'!$I$14:$J$117,2,FALSE),J9366))</f>
        <v>natural gas peaker</v>
      </c>
      <c r="J9366" t="str">
        <f>VLOOKUP(E9366,'Cross-Page Data'!$D$4:$F$48,3,FALSE)</f>
        <v>natural gas</v>
      </c>
      <c r="K9366" t="b">
        <f t="shared" si="146"/>
        <v>1</v>
      </c>
    </row>
    <row r="9367" spans="1:11">
      <c r="A9367" s="120">
        <v>57842</v>
      </c>
      <c r="B9367" s="121" t="s">
        <v>201</v>
      </c>
      <c r="C9367" s="121" t="s">
        <v>202</v>
      </c>
      <c r="D9367" s="121" t="s">
        <v>73</v>
      </c>
      <c r="E9367" s="121" t="s">
        <v>142</v>
      </c>
      <c r="F9367" s="122">
        <v>0</v>
      </c>
      <c r="G9367" s="122">
        <v>0</v>
      </c>
      <c r="H9367" s="120">
        <v>2019</v>
      </c>
      <c r="I9367" t="str">
        <f>IF(J9367="natural gas",VLOOKUP(D9367,'Cross-Page Data'!$I$4:$J$13,2,FALSE),IF(J9367="solar",VLOOKUP('Form 923'!D9367,'Cross-Page Data'!$I$14:$J$117,2,FALSE),J9367))</f>
        <v>other</v>
      </c>
      <c r="J9367" t="str">
        <f>VLOOKUP(E9367,'Cross-Page Data'!$D$4:$F$48,3,FALSE)</f>
        <v>other</v>
      </c>
      <c r="K9367" t="b">
        <f t="shared" si="146"/>
        <v>1</v>
      </c>
    </row>
    <row r="9368" spans="1:11">
      <c r="A9368" s="120">
        <v>57842</v>
      </c>
      <c r="B9368" s="121" t="s">
        <v>201</v>
      </c>
      <c r="C9368" s="121" t="s">
        <v>202</v>
      </c>
      <c r="D9368" s="121" t="s">
        <v>73</v>
      </c>
      <c r="E9368" s="121" t="s">
        <v>144</v>
      </c>
      <c r="F9368" s="122">
        <v>0</v>
      </c>
      <c r="G9368" s="122">
        <v>0</v>
      </c>
      <c r="H9368" s="120">
        <v>2019</v>
      </c>
      <c r="I9368" t="str">
        <f>IF(J9368="natural gas",VLOOKUP(D9368,'Cross-Page Data'!$I$4:$J$13,2,FALSE),IF(J9368="solar",VLOOKUP('Form 923'!D9368,'Cross-Page Data'!$I$14:$J$117,2,FALSE),J9368))</f>
        <v>petroleum</v>
      </c>
      <c r="J9368" t="str">
        <f>VLOOKUP(E9368,'Cross-Page Data'!$D$4:$F$48,3,FALSE)</f>
        <v>petroleum</v>
      </c>
      <c r="K9368" t="b">
        <f t="shared" si="146"/>
        <v>1</v>
      </c>
    </row>
    <row r="9369" spans="1:11">
      <c r="A9369" s="120">
        <v>57842</v>
      </c>
      <c r="B9369" s="121" t="s">
        <v>201</v>
      </c>
      <c r="C9369" s="121" t="s">
        <v>202</v>
      </c>
      <c r="D9369" s="121" t="s">
        <v>73</v>
      </c>
      <c r="E9369" s="121" t="s">
        <v>156</v>
      </c>
      <c r="F9369" s="122">
        <v>0</v>
      </c>
      <c r="G9369" s="122">
        <v>0</v>
      </c>
      <c r="H9369" s="120">
        <v>2019</v>
      </c>
      <c r="I9369" t="str">
        <f>IF(J9369="natural gas",VLOOKUP(D9369,'Cross-Page Data'!$I$4:$J$13,2,FALSE),IF(J9369="solar",VLOOKUP('Form 923'!D9369,'Cross-Page Data'!$I$14:$J$117,2,FALSE),J9369))</f>
        <v>other</v>
      </c>
      <c r="J9369" t="str">
        <f>VLOOKUP(E9369,'Cross-Page Data'!$D$4:$F$48,3,FALSE)</f>
        <v>other</v>
      </c>
      <c r="K9369" t="b">
        <f t="shared" si="146"/>
        <v>1</v>
      </c>
    </row>
    <row r="9370" spans="1:11">
      <c r="A9370" s="120">
        <v>57843</v>
      </c>
      <c r="B9370" s="121" t="s">
        <v>201</v>
      </c>
      <c r="C9370" s="121" t="s">
        <v>206</v>
      </c>
      <c r="D9370" s="121" t="s">
        <v>79</v>
      </c>
      <c r="E9370" s="121" t="s">
        <v>90</v>
      </c>
      <c r="F9370" s="122">
        <v>54296</v>
      </c>
      <c r="G9370" s="122">
        <v>4901</v>
      </c>
      <c r="H9370" s="120">
        <v>2019</v>
      </c>
      <c r="I9370" t="str">
        <f>IF(J9370="natural gas",VLOOKUP(D9370,'Cross-Page Data'!$I$4:$J$13,2,FALSE),IF(J9370="solar",VLOOKUP('Form 923'!D9370,'Cross-Page Data'!$I$14:$J$117,2,FALSE),J9370))</f>
        <v>biomass</v>
      </c>
      <c r="J9370" t="str">
        <f>VLOOKUP(E9370,'Cross-Page Data'!$D$4:$F$48,3,FALSE)</f>
        <v>biomass</v>
      </c>
      <c r="K9370" t="b">
        <f t="shared" si="146"/>
        <v>1</v>
      </c>
    </row>
    <row r="9371" spans="1:11">
      <c r="A9371" s="120">
        <v>57844</v>
      </c>
      <c r="B9371" s="121" t="s">
        <v>201</v>
      </c>
      <c r="C9371" s="121" t="s">
        <v>202</v>
      </c>
      <c r="D9371" s="121" t="s">
        <v>128</v>
      </c>
      <c r="E9371" s="121" t="s">
        <v>180</v>
      </c>
      <c r="F9371" s="122">
        <v>2696228</v>
      </c>
      <c r="G9371" s="122">
        <v>302879</v>
      </c>
      <c r="H9371" s="120">
        <v>2019</v>
      </c>
      <c r="I9371" t="str">
        <f>IF(J9371="natural gas",VLOOKUP(D9371,'Cross-Page Data'!$I$4:$J$13,2,FALSE),IF(J9371="solar",VLOOKUP('Form 923'!D9371,'Cross-Page Data'!$I$14:$J$117,2,FALSE),J9371))</f>
        <v>wind</v>
      </c>
      <c r="J9371" t="str">
        <f>VLOOKUP(E9371,'Cross-Page Data'!$D$4:$F$48,3,FALSE)</f>
        <v>wind</v>
      </c>
      <c r="K9371" t="b">
        <f t="shared" si="146"/>
        <v>1</v>
      </c>
    </row>
    <row r="9372" spans="1:11">
      <c r="A9372" s="120">
        <v>57845</v>
      </c>
      <c r="B9372" s="121" t="s">
        <v>201</v>
      </c>
      <c r="C9372" s="121" t="s">
        <v>206</v>
      </c>
      <c r="D9372" s="121" t="s">
        <v>79</v>
      </c>
      <c r="E9372" s="121" t="s">
        <v>90</v>
      </c>
      <c r="F9372" s="122">
        <v>171491</v>
      </c>
      <c r="G9372" s="122">
        <v>14131</v>
      </c>
      <c r="H9372" s="120">
        <v>2019</v>
      </c>
      <c r="I9372" t="str">
        <f>IF(J9372="natural gas",VLOOKUP(D9372,'Cross-Page Data'!$I$4:$J$13,2,FALSE),IF(J9372="solar",VLOOKUP('Form 923'!D9372,'Cross-Page Data'!$I$14:$J$117,2,FALSE),J9372))</f>
        <v>biomass</v>
      </c>
      <c r="J9372" t="str">
        <f>VLOOKUP(E9372,'Cross-Page Data'!$D$4:$F$48,3,FALSE)</f>
        <v>biomass</v>
      </c>
      <c r="K9372" t="b">
        <f t="shared" si="146"/>
        <v>1</v>
      </c>
    </row>
    <row r="9373" spans="1:11">
      <c r="A9373" s="120">
        <v>57846</v>
      </c>
      <c r="B9373" s="121" t="s">
        <v>201</v>
      </c>
      <c r="C9373" s="121" t="s">
        <v>206</v>
      </c>
      <c r="D9373" s="121" t="s">
        <v>79</v>
      </c>
      <c r="E9373" s="121" t="s">
        <v>90</v>
      </c>
      <c r="F9373" s="122">
        <v>217101</v>
      </c>
      <c r="G9373" s="122">
        <v>17820</v>
      </c>
      <c r="H9373" s="120">
        <v>2019</v>
      </c>
      <c r="I9373" t="str">
        <f>IF(J9373="natural gas",VLOOKUP(D9373,'Cross-Page Data'!$I$4:$J$13,2,FALSE),IF(J9373="solar",VLOOKUP('Form 923'!D9373,'Cross-Page Data'!$I$14:$J$117,2,FALSE),J9373))</f>
        <v>biomass</v>
      </c>
      <c r="J9373" t="str">
        <f>VLOOKUP(E9373,'Cross-Page Data'!$D$4:$F$48,3,FALSE)</f>
        <v>biomass</v>
      </c>
      <c r="K9373" t="b">
        <f t="shared" si="146"/>
        <v>1</v>
      </c>
    </row>
    <row r="9374" spans="1:11">
      <c r="A9374" s="120">
        <v>57848</v>
      </c>
      <c r="B9374" s="121" t="s">
        <v>201</v>
      </c>
      <c r="C9374" s="121" t="s">
        <v>206</v>
      </c>
      <c r="D9374" s="121" t="s">
        <v>101</v>
      </c>
      <c r="E9374" s="121" t="s">
        <v>92</v>
      </c>
      <c r="F9374" s="122">
        <v>11823</v>
      </c>
      <c r="G9374" s="122">
        <v>1328</v>
      </c>
      <c r="H9374" s="120">
        <v>2019</v>
      </c>
      <c r="I9374" t="str">
        <f>IF(J9374="natural gas",VLOOKUP(D9374,'Cross-Page Data'!$I$4:$J$13,2,FALSE),IF(J9374="solar",VLOOKUP('Form 923'!D9374,'Cross-Page Data'!$I$14:$J$117,2,FALSE),J9374))</f>
        <v>solar pv</v>
      </c>
      <c r="J9374" t="str">
        <f>VLOOKUP(E9374,'Cross-Page Data'!$D$4:$F$48,3,FALSE)</f>
        <v>solar</v>
      </c>
      <c r="K9374" t="b">
        <f t="shared" si="146"/>
        <v>1</v>
      </c>
    </row>
    <row r="9375" spans="1:11">
      <c r="A9375" s="120">
        <v>57849</v>
      </c>
      <c r="B9375" s="121" t="s">
        <v>201</v>
      </c>
      <c r="C9375" s="121" t="s">
        <v>206</v>
      </c>
      <c r="D9375" s="121" t="s">
        <v>101</v>
      </c>
      <c r="E9375" s="121" t="s">
        <v>92</v>
      </c>
      <c r="F9375" s="122">
        <v>56349</v>
      </c>
      <c r="G9375" s="122">
        <v>6330</v>
      </c>
      <c r="H9375" s="120">
        <v>2019</v>
      </c>
      <c r="I9375" t="str">
        <f>IF(J9375="natural gas",VLOOKUP(D9375,'Cross-Page Data'!$I$4:$J$13,2,FALSE),IF(J9375="solar",VLOOKUP('Form 923'!D9375,'Cross-Page Data'!$I$14:$J$117,2,FALSE),J9375))</f>
        <v>solar pv</v>
      </c>
      <c r="J9375" t="str">
        <f>VLOOKUP(E9375,'Cross-Page Data'!$D$4:$F$48,3,FALSE)</f>
        <v>solar</v>
      </c>
      <c r="K9375" t="b">
        <f t="shared" si="146"/>
        <v>1</v>
      </c>
    </row>
    <row r="9376" spans="1:11">
      <c r="A9376" s="120">
        <v>57850</v>
      </c>
      <c r="B9376" s="121" t="s">
        <v>201</v>
      </c>
      <c r="C9376" s="121" t="s">
        <v>206</v>
      </c>
      <c r="D9376" s="121" t="s">
        <v>101</v>
      </c>
      <c r="E9376" s="121" t="s">
        <v>92</v>
      </c>
      <c r="F9376" s="122">
        <v>19228</v>
      </c>
      <c r="G9376" s="122">
        <v>2160</v>
      </c>
      <c r="H9376" s="120">
        <v>2019</v>
      </c>
      <c r="I9376" t="str">
        <f>IF(J9376="natural gas",VLOOKUP(D9376,'Cross-Page Data'!$I$4:$J$13,2,FALSE),IF(J9376="solar",VLOOKUP('Form 923'!D9376,'Cross-Page Data'!$I$14:$J$117,2,FALSE),J9376))</f>
        <v>solar pv</v>
      </c>
      <c r="J9376" t="str">
        <f>VLOOKUP(E9376,'Cross-Page Data'!$D$4:$F$48,3,FALSE)</f>
        <v>solar</v>
      </c>
      <c r="K9376" t="b">
        <f t="shared" si="146"/>
        <v>1</v>
      </c>
    </row>
    <row r="9377" spans="1:11">
      <c r="A9377" s="120">
        <v>57851</v>
      </c>
      <c r="B9377" s="121" t="s">
        <v>201</v>
      </c>
      <c r="C9377" s="121" t="s">
        <v>202</v>
      </c>
      <c r="D9377" s="121" t="s">
        <v>128</v>
      </c>
      <c r="E9377" s="121" t="s">
        <v>180</v>
      </c>
      <c r="F9377" s="122">
        <v>2240198</v>
      </c>
      <c r="G9377" s="122">
        <v>251651</v>
      </c>
      <c r="H9377" s="120">
        <v>2019</v>
      </c>
      <c r="I9377" t="str">
        <f>IF(J9377="natural gas",VLOOKUP(D9377,'Cross-Page Data'!$I$4:$J$13,2,FALSE),IF(J9377="solar",VLOOKUP('Form 923'!D9377,'Cross-Page Data'!$I$14:$J$117,2,FALSE),J9377))</f>
        <v>wind</v>
      </c>
      <c r="J9377" t="str">
        <f>VLOOKUP(E9377,'Cross-Page Data'!$D$4:$F$48,3,FALSE)</f>
        <v>wind</v>
      </c>
      <c r="K9377" t="b">
        <f t="shared" si="146"/>
        <v>1</v>
      </c>
    </row>
    <row r="9378" spans="1:11">
      <c r="A9378" s="120">
        <v>57852</v>
      </c>
      <c r="B9378" s="121" t="s">
        <v>201</v>
      </c>
      <c r="C9378" s="121" t="s">
        <v>202</v>
      </c>
      <c r="D9378" s="121" t="s">
        <v>128</v>
      </c>
      <c r="E9378" s="121" t="s">
        <v>180</v>
      </c>
      <c r="F9378" s="122">
        <v>992313</v>
      </c>
      <c r="G9378" s="122">
        <v>111471</v>
      </c>
      <c r="H9378" s="120">
        <v>2019</v>
      </c>
      <c r="I9378" t="str">
        <f>IF(J9378="natural gas",VLOOKUP(D9378,'Cross-Page Data'!$I$4:$J$13,2,FALSE),IF(J9378="solar",VLOOKUP('Form 923'!D9378,'Cross-Page Data'!$I$14:$J$117,2,FALSE),J9378))</f>
        <v>wind</v>
      </c>
      <c r="J9378" t="str">
        <f>VLOOKUP(E9378,'Cross-Page Data'!$D$4:$F$48,3,FALSE)</f>
        <v>wind</v>
      </c>
      <c r="K9378" t="b">
        <f t="shared" si="146"/>
        <v>1</v>
      </c>
    </row>
    <row r="9379" spans="1:11">
      <c r="A9379" s="120">
        <v>57853</v>
      </c>
      <c r="B9379" s="121" t="s">
        <v>201</v>
      </c>
      <c r="C9379" s="121" t="s">
        <v>202</v>
      </c>
      <c r="D9379" s="121" t="s">
        <v>128</v>
      </c>
      <c r="E9379" s="121" t="s">
        <v>180</v>
      </c>
      <c r="F9379" s="122">
        <v>458114</v>
      </c>
      <c r="G9379" s="122">
        <v>51462</v>
      </c>
      <c r="H9379" s="120">
        <v>2019</v>
      </c>
      <c r="I9379" t="str">
        <f>IF(J9379="natural gas",VLOOKUP(D9379,'Cross-Page Data'!$I$4:$J$13,2,FALSE),IF(J9379="solar",VLOOKUP('Form 923'!D9379,'Cross-Page Data'!$I$14:$J$117,2,FALSE),J9379))</f>
        <v>wind</v>
      </c>
      <c r="J9379" t="str">
        <f>VLOOKUP(E9379,'Cross-Page Data'!$D$4:$F$48,3,FALSE)</f>
        <v>wind</v>
      </c>
      <c r="K9379" t="b">
        <f t="shared" si="146"/>
        <v>1</v>
      </c>
    </row>
    <row r="9380" ht="25.5" spans="1:11">
      <c r="A9380" s="120">
        <v>57854</v>
      </c>
      <c r="B9380" s="121" t="s">
        <v>201</v>
      </c>
      <c r="C9380" s="121" t="s">
        <v>207</v>
      </c>
      <c r="D9380" s="121" t="s">
        <v>116</v>
      </c>
      <c r="E9380" s="121" t="s">
        <v>170</v>
      </c>
      <c r="F9380" s="122">
        <v>0</v>
      </c>
      <c r="G9380" s="122">
        <v>0</v>
      </c>
      <c r="H9380" s="120">
        <v>2019</v>
      </c>
      <c r="I9380" t="str">
        <f>IF(J9380="natural gas",VLOOKUP(D9380,'Cross-Page Data'!$I$4:$J$13,2,FALSE),IF(J9380="solar",VLOOKUP('Form 923'!D9380,'Cross-Page Data'!$I$14:$J$117,2,FALSE),J9380))</f>
        <v>hydro</v>
      </c>
      <c r="J9380" t="str">
        <f>VLOOKUP(E9380,'Cross-Page Data'!$D$4:$F$48,3,FALSE)</f>
        <v>hydro</v>
      </c>
      <c r="K9380" t="b">
        <f t="shared" si="146"/>
        <v>0</v>
      </c>
    </row>
    <row r="9381" ht="25.5" spans="1:11">
      <c r="A9381" s="120">
        <v>57854</v>
      </c>
      <c r="B9381" s="121" t="s">
        <v>201</v>
      </c>
      <c r="C9381" s="121" t="s">
        <v>207</v>
      </c>
      <c r="D9381" s="121" t="s">
        <v>57</v>
      </c>
      <c r="E9381" s="121" t="s">
        <v>170</v>
      </c>
      <c r="F9381" s="122">
        <v>0</v>
      </c>
      <c r="G9381" s="122">
        <v>0</v>
      </c>
      <c r="H9381" s="120">
        <v>2019</v>
      </c>
      <c r="I9381" t="str">
        <f>IF(J9381="natural gas",VLOOKUP(D9381,'Cross-Page Data'!$I$4:$J$13,2,FALSE),IF(J9381="solar",VLOOKUP('Form 923'!D9381,'Cross-Page Data'!$I$14:$J$117,2,FALSE),J9381))</f>
        <v>hydro</v>
      </c>
      <c r="J9381" t="str">
        <f>VLOOKUP(E9381,'Cross-Page Data'!$D$4:$F$48,3,FALSE)</f>
        <v>hydro</v>
      </c>
      <c r="K9381" t="b">
        <f t="shared" si="146"/>
        <v>0</v>
      </c>
    </row>
    <row r="9382" spans="1:11">
      <c r="A9382" s="120">
        <v>57855</v>
      </c>
      <c r="B9382" s="121" t="s">
        <v>201</v>
      </c>
      <c r="C9382" s="121" t="s">
        <v>202</v>
      </c>
      <c r="D9382" s="121" t="s">
        <v>128</v>
      </c>
      <c r="E9382" s="121" t="s">
        <v>180</v>
      </c>
      <c r="F9382" s="122">
        <v>34728</v>
      </c>
      <c r="G9382" s="122">
        <v>3901</v>
      </c>
      <c r="H9382" s="120">
        <v>2019</v>
      </c>
      <c r="I9382" t="str">
        <f>IF(J9382="natural gas",VLOOKUP(D9382,'Cross-Page Data'!$I$4:$J$13,2,FALSE),IF(J9382="solar",VLOOKUP('Form 923'!D9382,'Cross-Page Data'!$I$14:$J$117,2,FALSE),J9382))</f>
        <v>wind</v>
      </c>
      <c r="J9382" t="str">
        <f>VLOOKUP(E9382,'Cross-Page Data'!$D$4:$F$48,3,FALSE)</f>
        <v>wind</v>
      </c>
      <c r="K9382" t="b">
        <f t="shared" si="146"/>
        <v>1</v>
      </c>
    </row>
    <row r="9383" ht="25.5" spans="1:11">
      <c r="A9383" s="120">
        <v>57856</v>
      </c>
      <c r="B9383" s="121" t="s">
        <v>201</v>
      </c>
      <c r="C9383" s="121" t="s">
        <v>207</v>
      </c>
      <c r="D9383" s="121" t="s">
        <v>101</v>
      </c>
      <c r="E9383" s="121" t="s">
        <v>92</v>
      </c>
      <c r="F9383" s="122">
        <v>34727</v>
      </c>
      <c r="G9383" s="122">
        <v>3901</v>
      </c>
      <c r="H9383" s="120">
        <v>2019</v>
      </c>
      <c r="I9383" t="str">
        <f>IF(J9383="natural gas",VLOOKUP(D9383,'Cross-Page Data'!$I$4:$J$13,2,FALSE),IF(J9383="solar",VLOOKUP('Form 923'!D9383,'Cross-Page Data'!$I$14:$J$117,2,FALSE),J9383))</f>
        <v>solar pv</v>
      </c>
      <c r="J9383" t="str">
        <f>VLOOKUP(E9383,'Cross-Page Data'!$D$4:$F$48,3,FALSE)</f>
        <v>solar</v>
      </c>
      <c r="K9383" t="b">
        <f t="shared" si="146"/>
        <v>0</v>
      </c>
    </row>
    <row r="9384" spans="1:11">
      <c r="A9384" s="120">
        <v>57858</v>
      </c>
      <c r="B9384" s="121" t="s">
        <v>201</v>
      </c>
      <c r="C9384" s="121" t="s">
        <v>206</v>
      </c>
      <c r="D9384" s="121" t="s">
        <v>128</v>
      </c>
      <c r="E9384" s="121" t="s">
        <v>180</v>
      </c>
      <c r="F9384" s="122">
        <v>5844987</v>
      </c>
      <c r="G9384" s="122">
        <v>656592.53</v>
      </c>
      <c r="H9384" s="120">
        <v>2019</v>
      </c>
      <c r="I9384" t="str">
        <f>IF(J9384="natural gas",VLOOKUP(D9384,'Cross-Page Data'!$I$4:$J$13,2,FALSE),IF(J9384="solar",VLOOKUP('Form 923'!D9384,'Cross-Page Data'!$I$14:$J$117,2,FALSE),J9384))</f>
        <v>wind</v>
      </c>
      <c r="J9384" t="str">
        <f>VLOOKUP(E9384,'Cross-Page Data'!$D$4:$F$48,3,FALSE)</f>
        <v>wind</v>
      </c>
      <c r="K9384" t="b">
        <f t="shared" si="146"/>
        <v>1</v>
      </c>
    </row>
    <row r="9385" spans="1:11">
      <c r="A9385" s="120">
        <v>57859</v>
      </c>
      <c r="B9385" s="121" t="s">
        <v>201</v>
      </c>
      <c r="C9385" s="121" t="s">
        <v>206</v>
      </c>
      <c r="D9385" s="121" t="s">
        <v>101</v>
      </c>
      <c r="E9385" s="121" t="s">
        <v>92</v>
      </c>
      <c r="F9385" s="122">
        <v>5338708</v>
      </c>
      <c r="G9385" s="122">
        <v>599720</v>
      </c>
      <c r="H9385" s="120">
        <v>2019</v>
      </c>
      <c r="I9385" t="str">
        <f>IF(J9385="natural gas",VLOOKUP(D9385,'Cross-Page Data'!$I$4:$J$13,2,FALSE),IF(J9385="solar",VLOOKUP('Form 923'!D9385,'Cross-Page Data'!$I$14:$J$117,2,FALSE),J9385))</f>
        <v>solar pv</v>
      </c>
      <c r="J9385" t="str">
        <f>VLOOKUP(E9385,'Cross-Page Data'!$D$4:$F$48,3,FALSE)</f>
        <v>solar</v>
      </c>
      <c r="K9385" t="b">
        <f t="shared" si="146"/>
        <v>1</v>
      </c>
    </row>
    <row r="9386" spans="1:11">
      <c r="A9386" s="120">
        <v>57860</v>
      </c>
      <c r="B9386" s="121" t="s">
        <v>201</v>
      </c>
      <c r="C9386" s="121" t="s">
        <v>202</v>
      </c>
      <c r="D9386" s="121" t="s">
        <v>101</v>
      </c>
      <c r="E9386" s="121" t="s">
        <v>92</v>
      </c>
      <c r="F9386" s="122">
        <v>24703</v>
      </c>
      <c r="G9386" s="122">
        <v>2775</v>
      </c>
      <c r="H9386" s="120">
        <v>2019</v>
      </c>
      <c r="I9386" t="str">
        <f>IF(J9386="natural gas",VLOOKUP(D9386,'Cross-Page Data'!$I$4:$J$13,2,FALSE),IF(J9386="solar",VLOOKUP('Form 923'!D9386,'Cross-Page Data'!$I$14:$J$117,2,FALSE),J9386))</f>
        <v>solar pv</v>
      </c>
      <c r="J9386" t="str">
        <f>VLOOKUP(E9386,'Cross-Page Data'!$D$4:$F$48,3,FALSE)</f>
        <v>solar</v>
      </c>
      <c r="K9386" t="b">
        <f t="shared" si="146"/>
        <v>1</v>
      </c>
    </row>
    <row r="9387" spans="1:11">
      <c r="A9387" s="120">
        <v>57862</v>
      </c>
      <c r="B9387" s="121" t="s">
        <v>201</v>
      </c>
      <c r="C9387" s="121" t="s">
        <v>206</v>
      </c>
      <c r="D9387" s="121" t="s">
        <v>128</v>
      </c>
      <c r="E9387" s="121" t="s">
        <v>180</v>
      </c>
      <c r="F9387" s="122">
        <v>4312522</v>
      </c>
      <c r="G9387" s="122">
        <v>484444</v>
      </c>
      <c r="H9387" s="120">
        <v>2019</v>
      </c>
      <c r="I9387" t="str">
        <f>IF(J9387="natural gas",VLOOKUP(D9387,'Cross-Page Data'!$I$4:$J$13,2,FALSE),IF(J9387="solar",VLOOKUP('Form 923'!D9387,'Cross-Page Data'!$I$14:$J$117,2,FALSE),J9387))</f>
        <v>wind</v>
      </c>
      <c r="J9387" t="str">
        <f>VLOOKUP(E9387,'Cross-Page Data'!$D$4:$F$48,3,FALSE)</f>
        <v>wind</v>
      </c>
      <c r="K9387" t="b">
        <f t="shared" si="146"/>
        <v>1</v>
      </c>
    </row>
    <row r="9388" spans="1:11">
      <c r="A9388" s="120">
        <v>57863</v>
      </c>
      <c r="B9388" s="121" t="s">
        <v>201</v>
      </c>
      <c r="C9388" s="121" t="s">
        <v>206</v>
      </c>
      <c r="D9388" s="121" t="s">
        <v>101</v>
      </c>
      <c r="E9388" s="121" t="s">
        <v>92</v>
      </c>
      <c r="F9388" s="122">
        <v>27650</v>
      </c>
      <c r="G9388" s="122">
        <v>3106</v>
      </c>
      <c r="H9388" s="120">
        <v>2019</v>
      </c>
      <c r="I9388" t="str">
        <f>IF(J9388="natural gas",VLOOKUP(D9388,'Cross-Page Data'!$I$4:$J$13,2,FALSE),IF(J9388="solar",VLOOKUP('Form 923'!D9388,'Cross-Page Data'!$I$14:$J$117,2,FALSE),J9388))</f>
        <v>solar pv</v>
      </c>
      <c r="J9388" t="str">
        <f>VLOOKUP(E9388,'Cross-Page Data'!$D$4:$F$48,3,FALSE)</f>
        <v>solar</v>
      </c>
      <c r="K9388" t="b">
        <f t="shared" si="146"/>
        <v>1</v>
      </c>
    </row>
    <row r="9389" spans="1:11">
      <c r="A9389" s="120">
        <v>57864</v>
      </c>
      <c r="B9389" s="121" t="s">
        <v>201</v>
      </c>
      <c r="C9389" s="121" t="s">
        <v>206</v>
      </c>
      <c r="D9389" s="121" t="s">
        <v>101</v>
      </c>
      <c r="E9389" s="121" t="s">
        <v>92</v>
      </c>
      <c r="F9389" s="122">
        <v>11572</v>
      </c>
      <c r="G9389" s="122">
        <v>1300</v>
      </c>
      <c r="H9389" s="120">
        <v>2019</v>
      </c>
      <c r="I9389" t="str">
        <f>IF(J9389="natural gas",VLOOKUP(D9389,'Cross-Page Data'!$I$4:$J$13,2,FALSE),IF(J9389="solar",VLOOKUP('Form 923'!D9389,'Cross-Page Data'!$I$14:$J$117,2,FALSE),J9389))</f>
        <v>solar pv</v>
      </c>
      <c r="J9389" t="str">
        <f>VLOOKUP(E9389,'Cross-Page Data'!$D$4:$F$48,3,FALSE)</f>
        <v>solar</v>
      </c>
      <c r="K9389" t="b">
        <f t="shared" si="146"/>
        <v>1</v>
      </c>
    </row>
    <row r="9390" spans="1:11">
      <c r="A9390" s="120">
        <v>57865</v>
      </c>
      <c r="B9390" s="121" t="s">
        <v>201</v>
      </c>
      <c r="C9390" s="121" t="s">
        <v>202</v>
      </c>
      <c r="D9390" s="121" t="s">
        <v>79</v>
      </c>
      <c r="E9390" s="121" t="s">
        <v>38</v>
      </c>
      <c r="F9390" s="122">
        <v>3166703</v>
      </c>
      <c r="G9390" s="122">
        <v>367178</v>
      </c>
      <c r="H9390" s="120">
        <v>2019</v>
      </c>
      <c r="I9390" t="str">
        <f>IF(J9390="natural gas",VLOOKUP(D9390,'Cross-Page Data'!$I$4:$J$13,2,FALSE),IF(J9390="solar",VLOOKUP('Form 923'!D9390,'Cross-Page Data'!$I$14:$J$117,2,FALSE),J9390))</f>
        <v>natural gas peaker</v>
      </c>
      <c r="J9390" t="str">
        <f>VLOOKUP(E9390,'Cross-Page Data'!$D$4:$F$48,3,FALSE)</f>
        <v>natural gas</v>
      </c>
      <c r="K9390" t="b">
        <f t="shared" si="146"/>
        <v>1</v>
      </c>
    </row>
    <row r="9391" spans="1:11">
      <c r="A9391" s="120">
        <v>57866</v>
      </c>
      <c r="B9391" s="121" t="s">
        <v>201</v>
      </c>
      <c r="C9391" s="121" t="s">
        <v>202</v>
      </c>
      <c r="D9391" s="121" t="s">
        <v>128</v>
      </c>
      <c r="E9391" s="121" t="s">
        <v>180</v>
      </c>
      <c r="F9391" s="122">
        <v>2274613</v>
      </c>
      <c r="G9391" s="122">
        <v>255517</v>
      </c>
      <c r="H9391" s="120">
        <v>2019</v>
      </c>
      <c r="I9391" t="str">
        <f>IF(J9391="natural gas",VLOOKUP(D9391,'Cross-Page Data'!$I$4:$J$13,2,FALSE),IF(J9391="solar",VLOOKUP('Form 923'!D9391,'Cross-Page Data'!$I$14:$J$117,2,FALSE),J9391))</f>
        <v>wind</v>
      </c>
      <c r="J9391" t="str">
        <f>VLOOKUP(E9391,'Cross-Page Data'!$D$4:$F$48,3,FALSE)</f>
        <v>wind</v>
      </c>
      <c r="K9391" t="b">
        <f t="shared" si="146"/>
        <v>1</v>
      </c>
    </row>
    <row r="9392" spans="1:11">
      <c r="A9392" s="120">
        <v>57867</v>
      </c>
      <c r="B9392" s="121" t="s">
        <v>201</v>
      </c>
      <c r="C9392" s="121" t="s">
        <v>206</v>
      </c>
      <c r="D9392" s="121" t="s">
        <v>128</v>
      </c>
      <c r="E9392" s="121" t="s">
        <v>180</v>
      </c>
      <c r="F9392" s="122">
        <v>1149452</v>
      </c>
      <c r="G9392" s="122">
        <v>129123</v>
      </c>
      <c r="H9392" s="120">
        <v>2019</v>
      </c>
      <c r="I9392" t="str">
        <f>IF(J9392="natural gas",VLOOKUP(D9392,'Cross-Page Data'!$I$4:$J$13,2,FALSE),IF(J9392="solar",VLOOKUP('Form 923'!D9392,'Cross-Page Data'!$I$14:$J$117,2,FALSE),J9392))</f>
        <v>wind</v>
      </c>
      <c r="J9392" t="str">
        <f>VLOOKUP(E9392,'Cross-Page Data'!$D$4:$F$48,3,FALSE)</f>
        <v>wind</v>
      </c>
      <c r="K9392" t="b">
        <f t="shared" si="146"/>
        <v>1</v>
      </c>
    </row>
    <row r="9393" spans="1:11">
      <c r="A9393" s="120">
        <v>57868</v>
      </c>
      <c r="B9393" s="121" t="s">
        <v>201</v>
      </c>
      <c r="C9393" s="121" t="s">
        <v>206</v>
      </c>
      <c r="D9393" s="121" t="s">
        <v>101</v>
      </c>
      <c r="E9393" s="121" t="s">
        <v>92</v>
      </c>
      <c r="F9393" s="122">
        <v>19816</v>
      </c>
      <c r="G9393" s="122">
        <v>2226</v>
      </c>
      <c r="H9393" s="120">
        <v>2019</v>
      </c>
      <c r="I9393" t="str">
        <f>IF(J9393="natural gas",VLOOKUP(D9393,'Cross-Page Data'!$I$4:$J$13,2,FALSE),IF(J9393="solar",VLOOKUP('Form 923'!D9393,'Cross-Page Data'!$I$14:$J$117,2,FALSE),J9393))</f>
        <v>solar pv</v>
      </c>
      <c r="J9393" t="str">
        <f>VLOOKUP(E9393,'Cross-Page Data'!$D$4:$F$48,3,FALSE)</f>
        <v>solar</v>
      </c>
      <c r="K9393" t="b">
        <f t="shared" si="146"/>
        <v>1</v>
      </c>
    </row>
    <row r="9394" ht="25.5" spans="1:11">
      <c r="A9394" s="120">
        <v>57870</v>
      </c>
      <c r="B9394" s="121" t="s">
        <v>201</v>
      </c>
      <c r="C9394" s="121" t="s">
        <v>207</v>
      </c>
      <c r="D9394" s="121" t="s">
        <v>101</v>
      </c>
      <c r="E9394" s="121" t="s">
        <v>92</v>
      </c>
      <c r="F9394" s="122">
        <v>9943</v>
      </c>
      <c r="G9394" s="122">
        <v>1117</v>
      </c>
      <c r="H9394" s="120">
        <v>2019</v>
      </c>
      <c r="I9394" t="str">
        <f>IF(J9394="natural gas",VLOOKUP(D9394,'Cross-Page Data'!$I$4:$J$13,2,FALSE),IF(J9394="solar",VLOOKUP('Form 923'!D9394,'Cross-Page Data'!$I$14:$J$117,2,FALSE),J9394))</f>
        <v>solar pv</v>
      </c>
      <c r="J9394" t="str">
        <f>VLOOKUP(E9394,'Cross-Page Data'!$D$4:$F$48,3,FALSE)</f>
        <v>solar</v>
      </c>
      <c r="K9394" t="b">
        <f t="shared" si="146"/>
        <v>0</v>
      </c>
    </row>
    <row r="9395" spans="1:11">
      <c r="A9395" s="120">
        <v>57872</v>
      </c>
      <c r="B9395" s="121" t="s">
        <v>201</v>
      </c>
      <c r="C9395" s="121" t="s">
        <v>202</v>
      </c>
      <c r="D9395" s="121" t="s">
        <v>79</v>
      </c>
      <c r="E9395" s="121" t="s">
        <v>38</v>
      </c>
      <c r="F9395" s="122">
        <v>461192</v>
      </c>
      <c r="G9395" s="122">
        <v>48095</v>
      </c>
      <c r="H9395" s="120">
        <v>2019</v>
      </c>
      <c r="I9395" t="str">
        <f>IF(J9395="natural gas",VLOOKUP(D9395,'Cross-Page Data'!$I$4:$J$13,2,FALSE),IF(J9395="solar",VLOOKUP('Form 923'!D9395,'Cross-Page Data'!$I$14:$J$117,2,FALSE),J9395))</f>
        <v>natural gas peaker</v>
      </c>
      <c r="J9395" t="str">
        <f>VLOOKUP(E9395,'Cross-Page Data'!$D$4:$F$48,3,FALSE)</f>
        <v>natural gas</v>
      </c>
      <c r="K9395" t="b">
        <f t="shared" si="146"/>
        <v>1</v>
      </c>
    </row>
    <row r="9396" spans="1:11">
      <c r="A9396" s="120">
        <v>57873</v>
      </c>
      <c r="B9396" s="121" t="s">
        <v>201</v>
      </c>
      <c r="C9396" s="121" t="s">
        <v>202</v>
      </c>
      <c r="D9396" s="121" t="s">
        <v>128</v>
      </c>
      <c r="E9396" s="121" t="s">
        <v>180</v>
      </c>
      <c r="F9396" s="122">
        <v>5638529</v>
      </c>
      <c r="G9396" s="122">
        <v>633400</v>
      </c>
      <c r="H9396" s="120">
        <v>2019</v>
      </c>
      <c r="I9396" t="str">
        <f>IF(J9396="natural gas",VLOOKUP(D9396,'Cross-Page Data'!$I$4:$J$13,2,FALSE),IF(J9396="solar",VLOOKUP('Form 923'!D9396,'Cross-Page Data'!$I$14:$J$117,2,FALSE),J9396))</f>
        <v>wind</v>
      </c>
      <c r="J9396" t="str">
        <f>VLOOKUP(E9396,'Cross-Page Data'!$D$4:$F$48,3,FALSE)</f>
        <v>wind</v>
      </c>
      <c r="K9396" t="b">
        <f t="shared" si="146"/>
        <v>1</v>
      </c>
    </row>
    <row r="9397" spans="1:11">
      <c r="A9397" s="120">
        <v>57874</v>
      </c>
      <c r="B9397" s="121" t="s">
        <v>201</v>
      </c>
      <c r="C9397" s="121" t="s">
        <v>202</v>
      </c>
      <c r="D9397" s="121" t="s">
        <v>128</v>
      </c>
      <c r="E9397" s="121" t="s">
        <v>180</v>
      </c>
      <c r="F9397" s="122">
        <v>3425535</v>
      </c>
      <c r="G9397" s="122">
        <v>384805</v>
      </c>
      <c r="H9397" s="120">
        <v>2019</v>
      </c>
      <c r="I9397" t="str">
        <f>IF(J9397="natural gas",VLOOKUP(D9397,'Cross-Page Data'!$I$4:$J$13,2,FALSE),IF(J9397="solar",VLOOKUP('Form 923'!D9397,'Cross-Page Data'!$I$14:$J$117,2,FALSE),J9397))</f>
        <v>wind</v>
      </c>
      <c r="J9397" t="str">
        <f>VLOOKUP(E9397,'Cross-Page Data'!$D$4:$F$48,3,FALSE)</f>
        <v>wind</v>
      </c>
      <c r="K9397" t="b">
        <f t="shared" si="146"/>
        <v>1</v>
      </c>
    </row>
    <row r="9398" spans="1:11">
      <c r="A9398" s="120">
        <v>57875</v>
      </c>
      <c r="B9398" s="121" t="s">
        <v>201</v>
      </c>
      <c r="C9398" s="121" t="s">
        <v>202</v>
      </c>
      <c r="D9398" s="121" t="s">
        <v>128</v>
      </c>
      <c r="E9398" s="121" t="s">
        <v>180</v>
      </c>
      <c r="F9398" s="122">
        <v>2714505</v>
      </c>
      <c r="G9398" s="122">
        <v>304932</v>
      </c>
      <c r="H9398" s="120">
        <v>2019</v>
      </c>
      <c r="I9398" t="str">
        <f>IF(J9398="natural gas",VLOOKUP(D9398,'Cross-Page Data'!$I$4:$J$13,2,FALSE),IF(J9398="solar",VLOOKUP('Form 923'!D9398,'Cross-Page Data'!$I$14:$J$117,2,FALSE),J9398))</f>
        <v>wind</v>
      </c>
      <c r="J9398" t="str">
        <f>VLOOKUP(E9398,'Cross-Page Data'!$D$4:$F$48,3,FALSE)</f>
        <v>wind</v>
      </c>
      <c r="K9398" t="b">
        <f t="shared" si="146"/>
        <v>1</v>
      </c>
    </row>
    <row r="9399" spans="1:11">
      <c r="A9399" s="120">
        <v>57876</v>
      </c>
      <c r="B9399" s="121" t="s">
        <v>201</v>
      </c>
      <c r="C9399" s="121" t="s">
        <v>206</v>
      </c>
      <c r="D9399" s="121" t="s">
        <v>79</v>
      </c>
      <c r="E9399" s="121" t="s">
        <v>90</v>
      </c>
      <c r="F9399" s="122">
        <v>117449</v>
      </c>
      <c r="G9399" s="122">
        <v>10034</v>
      </c>
      <c r="H9399" s="120">
        <v>2019</v>
      </c>
      <c r="I9399" t="str">
        <f>IF(J9399="natural gas",VLOOKUP(D9399,'Cross-Page Data'!$I$4:$J$13,2,FALSE),IF(J9399="solar",VLOOKUP('Form 923'!D9399,'Cross-Page Data'!$I$14:$J$117,2,FALSE),J9399))</f>
        <v>biomass</v>
      </c>
      <c r="J9399" t="str">
        <f>VLOOKUP(E9399,'Cross-Page Data'!$D$4:$F$48,3,FALSE)</f>
        <v>biomass</v>
      </c>
      <c r="K9399" t="b">
        <f t="shared" si="146"/>
        <v>1</v>
      </c>
    </row>
    <row r="9400" spans="1:11">
      <c r="A9400" s="120">
        <v>57879</v>
      </c>
      <c r="B9400" s="121" t="s">
        <v>201</v>
      </c>
      <c r="C9400" s="121" t="s">
        <v>206</v>
      </c>
      <c r="D9400" s="121" t="s">
        <v>101</v>
      </c>
      <c r="E9400" s="121" t="s">
        <v>92</v>
      </c>
      <c r="F9400" s="122">
        <v>14297</v>
      </c>
      <c r="G9400" s="122">
        <v>1606</v>
      </c>
      <c r="H9400" s="120">
        <v>2019</v>
      </c>
      <c r="I9400" t="str">
        <f>IF(J9400="natural gas",VLOOKUP(D9400,'Cross-Page Data'!$I$4:$J$13,2,FALSE),IF(J9400="solar",VLOOKUP('Form 923'!D9400,'Cross-Page Data'!$I$14:$J$117,2,FALSE),J9400))</f>
        <v>solar pv</v>
      </c>
      <c r="J9400" t="str">
        <f>VLOOKUP(E9400,'Cross-Page Data'!$D$4:$F$48,3,FALSE)</f>
        <v>solar</v>
      </c>
      <c r="K9400" t="b">
        <f t="shared" si="146"/>
        <v>1</v>
      </c>
    </row>
    <row r="9401" spans="1:11">
      <c r="A9401" s="120">
        <v>57880</v>
      </c>
      <c r="B9401" s="121" t="s">
        <v>201</v>
      </c>
      <c r="C9401" s="121" t="s">
        <v>206</v>
      </c>
      <c r="D9401" s="121" t="s">
        <v>128</v>
      </c>
      <c r="E9401" s="121" t="s">
        <v>180</v>
      </c>
      <c r="F9401" s="122">
        <v>24426</v>
      </c>
      <c r="G9401" s="122">
        <v>2744</v>
      </c>
      <c r="H9401" s="120">
        <v>2019</v>
      </c>
      <c r="I9401" t="str">
        <f>IF(J9401="natural gas",VLOOKUP(D9401,'Cross-Page Data'!$I$4:$J$13,2,FALSE),IF(J9401="solar",VLOOKUP('Form 923'!D9401,'Cross-Page Data'!$I$14:$J$117,2,FALSE),J9401))</f>
        <v>wind</v>
      </c>
      <c r="J9401" t="str">
        <f>VLOOKUP(E9401,'Cross-Page Data'!$D$4:$F$48,3,FALSE)</f>
        <v>wind</v>
      </c>
      <c r="K9401" t="b">
        <f t="shared" si="146"/>
        <v>1</v>
      </c>
    </row>
    <row r="9402" spans="1:11">
      <c r="A9402" s="120">
        <v>57881</v>
      </c>
      <c r="B9402" s="121" t="s">
        <v>201</v>
      </c>
      <c r="C9402" s="121" t="s">
        <v>202</v>
      </c>
      <c r="D9402" s="121" t="s">
        <v>73</v>
      </c>
      <c r="E9402" s="121" t="s">
        <v>38</v>
      </c>
      <c r="F9402" s="122">
        <v>2978630</v>
      </c>
      <c r="G9402" s="122">
        <v>273534</v>
      </c>
      <c r="H9402" s="120">
        <v>2019</v>
      </c>
      <c r="I9402" t="str">
        <f>IF(J9402="natural gas",VLOOKUP(D9402,'Cross-Page Data'!$I$4:$J$13,2,FALSE),IF(J9402="solar",VLOOKUP('Form 923'!D9402,'Cross-Page Data'!$I$14:$J$117,2,FALSE),J9402))</f>
        <v>natural gas peaker</v>
      </c>
      <c r="J9402" t="str">
        <f>VLOOKUP(E9402,'Cross-Page Data'!$D$4:$F$48,3,FALSE)</f>
        <v>natural gas</v>
      </c>
      <c r="K9402" t="b">
        <f t="shared" si="146"/>
        <v>1</v>
      </c>
    </row>
    <row r="9403" spans="1:11">
      <c r="A9403" s="120">
        <v>57881</v>
      </c>
      <c r="B9403" s="121" t="s">
        <v>201</v>
      </c>
      <c r="C9403" s="121" t="s">
        <v>202</v>
      </c>
      <c r="D9403" s="121" t="s">
        <v>79</v>
      </c>
      <c r="E9403" s="121" t="s">
        <v>38</v>
      </c>
      <c r="F9403" s="122">
        <v>2267892</v>
      </c>
      <c r="G9403" s="122">
        <v>233390</v>
      </c>
      <c r="H9403" s="120">
        <v>2019</v>
      </c>
      <c r="I9403" t="str">
        <f>IF(J9403="natural gas",VLOOKUP(D9403,'Cross-Page Data'!$I$4:$J$13,2,FALSE),IF(J9403="solar",VLOOKUP('Form 923'!D9403,'Cross-Page Data'!$I$14:$J$117,2,FALSE),J9403))</f>
        <v>natural gas peaker</v>
      </c>
      <c r="J9403" t="str">
        <f>VLOOKUP(E9403,'Cross-Page Data'!$D$4:$F$48,3,FALSE)</f>
        <v>natural gas</v>
      </c>
      <c r="K9403" t="b">
        <f t="shared" si="146"/>
        <v>1</v>
      </c>
    </row>
    <row r="9404" spans="1:11">
      <c r="A9404" s="120">
        <v>57882</v>
      </c>
      <c r="B9404" s="121" t="s">
        <v>201</v>
      </c>
      <c r="C9404" s="121" t="s">
        <v>202</v>
      </c>
      <c r="D9404" s="121" t="s">
        <v>101</v>
      </c>
      <c r="E9404" s="121" t="s">
        <v>92</v>
      </c>
      <c r="F9404" s="122">
        <v>17662</v>
      </c>
      <c r="G9404" s="122">
        <v>1984</v>
      </c>
      <c r="H9404" s="120">
        <v>2019</v>
      </c>
      <c r="I9404" t="str">
        <f>IF(J9404="natural gas",VLOOKUP(D9404,'Cross-Page Data'!$I$4:$J$13,2,FALSE),IF(J9404="solar",VLOOKUP('Form 923'!D9404,'Cross-Page Data'!$I$14:$J$117,2,FALSE),J9404))</f>
        <v>solar pv</v>
      </c>
      <c r="J9404" t="str">
        <f>VLOOKUP(E9404,'Cross-Page Data'!$D$4:$F$48,3,FALSE)</f>
        <v>solar</v>
      </c>
      <c r="K9404" t="b">
        <f t="shared" si="146"/>
        <v>1</v>
      </c>
    </row>
    <row r="9405" spans="1:11">
      <c r="A9405" s="120">
        <v>57883</v>
      </c>
      <c r="B9405" s="121" t="s">
        <v>201</v>
      </c>
      <c r="C9405" s="121" t="s">
        <v>206</v>
      </c>
      <c r="D9405" s="121" t="s">
        <v>101</v>
      </c>
      <c r="E9405" s="121" t="s">
        <v>92</v>
      </c>
      <c r="F9405" s="122">
        <v>423904</v>
      </c>
      <c r="G9405" s="122">
        <v>47619</v>
      </c>
      <c r="H9405" s="120">
        <v>2019</v>
      </c>
      <c r="I9405" t="str">
        <f>IF(J9405="natural gas",VLOOKUP(D9405,'Cross-Page Data'!$I$4:$J$13,2,FALSE),IF(J9405="solar",VLOOKUP('Form 923'!D9405,'Cross-Page Data'!$I$14:$J$117,2,FALSE),J9405))</f>
        <v>solar pv</v>
      </c>
      <c r="J9405" t="str">
        <f>VLOOKUP(E9405,'Cross-Page Data'!$D$4:$F$48,3,FALSE)</f>
        <v>solar</v>
      </c>
      <c r="K9405" t="b">
        <f t="shared" si="146"/>
        <v>1</v>
      </c>
    </row>
    <row r="9406" ht="25.5" spans="1:11">
      <c r="A9406" s="120">
        <v>57884</v>
      </c>
      <c r="B9406" s="121" t="s">
        <v>201</v>
      </c>
      <c r="C9406" s="121" t="s">
        <v>211</v>
      </c>
      <c r="D9406" s="121" t="s">
        <v>73</v>
      </c>
      <c r="E9406" s="121" t="s">
        <v>38</v>
      </c>
      <c r="F9406" s="122">
        <v>1226597</v>
      </c>
      <c r="G9406" s="122">
        <v>106058</v>
      </c>
      <c r="H9406" s="120">
        <v>2019</v>
      </c>
      <c r="I9406" t="str">
        <f>IF(J9406="natural gas",VLOOKUP(D9406,'Cross-Page Data'!$I$4:$J$13,2,FALSE),IF(J9406="solar",VLOOKUP('Form 923'!D9406,'Cross-Page Data'!$I$14:$J$117,2,FALSE),J9406))</f>
        <v>natural gas peaker</v>
      </c>
      <c r="J9406" t="str">
        <f>VLOOKUP(E9406,'Cross-Page Data'!$D$4:$F$48,3,FALSE)</f>
        <v>natural gas</v>
      </c>
      <c r="K9406" t="b">
        <f t="shared" si="146"/>
        <v>0</v>
      </c>
    </row>
    <row r="9407" ht="25.5" spans="1:11">
      <c r="A9407" s="120">
        <v>57884</v>
      </c>
      <c r="B9407" s="121" t="s">
        <v>201</v>
      </c>
      <c r="C9407" s="121" t="s">
        <v>211</v>
      </c>
      <c r="D9407" s="121" t="s">
        <v>79</v>
      </c>
      <c r="E9407" s="121" t="s">
        <v>38</v>
      </c>
      <c r="F9407" s="122">
        <v>559480</v>
      </c>
      <c r="G9407" s="122">
        <v>59285</v>
      </c>
      <c r="H9407" s="120">
        <v>2019</v>
      </c>
      <c r="I9407" t="str">
        <f>IF(J9407="natural gas",VLOOKUP(D9407,'Cross-Page Data'!$I$4:$J$13,2,FALSE),IF(J9407="solar",VLOOKUP('Form 923'!D9407,'Cross-Page Data'!$I$14:$J$117,2,FALSE),J9407))</f>
        <v>natural gas peaker</v>
      </c>
      <c r="J9407" t="str">
        <f>VLOOKUP(E9407,'Cross-Page Data'!$D$4:$F$48,3,FALSE)</f>
        <v>natural gas</v>
      </c>
      <c r="K9407" t="b">
        <f t="shared" si="146"/>
        <v>0</v>
      </c>
    </row>
    <row r="9408" ht="25.5" spans="1:11">
      <c r="A9408" s="120">
        <v>57884</v>
      </c>
      <c r="B9408" s="121" t="s">
        <v>201</v>
      </c>
      <c r="C9408" s="121" t="s">
        <v>211</v>
      </c>
      <c r="D9408" s="121" t="s">
        <v>79</v>
      </c>
      <c r="E9408" s="121" t="s">
        <v>140</v>
      </c>
      <c r="F9408" s="122">
        <v>0</v>
      </c>
      <c r="G9408" s="122">
        <v>0</v>
      </c>
      <c r="H9408" s="120">
        <v>2019</v>
      </c>
      <c r="I9408" t="str">
        <f>IF(J9408="natural gas",VLOOKUP(D9408,'Cross-Page Data'!$I$4:$J$13,2,FALSE),IF(J9408="solar",VLOOKUP('Form 923'!D9408,'Cross-Page Data'!$I$14:$J$117,2,FALSE),J9408))</f>
        <v>other</v>
      </c>
      <c r="J9408" t="str">
        <f>VLOOKUP(E9408,'Cross-Page Data'!$D$4:$F$48,3,FALSE)</f>
        <v>other</v>
      </c>
      <c r="K9408" t="b">
        <f t="shared" si="146"/>
        <v>0</v>
      </c>
    </row>
    <row r="9409" spans="1:11">
      <c r="A9409" s="120">
        <v>57885</v>
      </c>
      <c r="B9409" s="121" t="s">
        <v>201</v>
      </c>
      <c r="C9409" s="121" t="s">
        <v>202</v>
      </c>
      <c r="D9409" s="121" t="s">
        <v>79</v>
      </c>
      <c r="E9409" s="121" t="s">
        <v>90</v>
      </c>
      <c r="F9409" s="122">
        <v>102393</v>
      </c>
      <c r="G9409" s="122">
        <v>8948</v>
      </c>
      <c r="H9409" s="120">
        <v>2019</v>
      </c>
      <c r="I9409" t="str">
        <f>IF(J9409="natural gas",VLOOKUP(D9409,'Cross-Page Data'!$I$4:$J$13,2,FALSE),IF(J9409="solar",VLOOKUP('Form 923'!D9409,'Cross-Page Data'!$I$14:$J$117,2,FALSE),J9409))</f>
        <v>biomass</v>
      </c>
      <c r="J9409" t="str">
        <f>VLOOKUP(E9409,'Cross-Page Data'!$D$4:$F$48,3,FALSE)</f>
        <v>biomass</v>
      </c>
      <c r="K9409" t="b">
        <f t="shared" si="146"/>
        <v>1</v>
      </c>
    </row>
    <row r="9410" spans="1:11">
      <c r="A9410" s="120">
        <v>57886</v>
      </c>
      <c r="B9410" s="121" t="s">
        <v>201</v>
      </c>
      <c r="C9410" s="121" t="s">
        <v>202</v>
      </c>
      <c r="D9410" s="121" t="s">
        <v>79</v>
      </c>
      <c r="E9410" s="121" t="s">
        <v>70</v>
      </c>
      <c r="F9410" s="122">
        <v>222</v>
      </c>
      <c r="G9410" s="122">
        <v>27</v>
      </c>
      <c r="H9410" s="120">
        <v>2019</v>
      </c>
      <c r="I9410" t="str">
        <f>IF(J9410="natural gas",VLOOKUP(D9410,'Cross-Page Data'!$I$4:$J$13,2,FALSE),IF(J9410="solar",VLOOKUP('Form 923'!D9410,'Cross-Page Data'!$I$14:$J$117,2,FALSE),J9410))</f>
        <v>heavy or residual fuel oil</v>
      </c>
      <c r="J9410" t="str">
        <f>VLOOKUP(E9410,'Cross-Page Data'!$D$4:$F$48,3,FALSE)</f>
        <v>heavy or residual fuel oil</v>
      </c>
      <c r="K9410" t="b">
        <f t="shared" si="146"/>
        <v>1</v>
      </c>
    </row>
    <row r="9411" spans="1:11">
      <c r="A9411" s="120">
        <v>57887</v>
      </c>
      <c r="B9411" s="121" t="s">
        <v>201</v>
      </c>
      <c r="C9411" s="121" t="s">
        <v>206</v>
      </c>
      <c r="D9411" s="121" t="s">
        <v>128</v>
      </c>
      <c r="E9411" s="121" t="s">
        <v>180</v>
      </c>
      <c r="F9411" s="122">
        <v>824718</v>
      </c>
      <c r="G9411" s="122">
        <v>92644</v>
      </c>
      <c r="H9411" s="120">
        <v>2019</v>
      </c>
      <c r="I9411" t="str">
        <f>IF(J9411="natural gas",VLOOKUP(D9411,'Cross-Page Data'!$I$4:$J$13,2,FALSE),IF(J9411="solar",VLOOKUP('Form 923'!D9411,'Cross-Page Data'!$I$14:$J$117,2,FALSE),J9411))</f>
        <v>wind</v>
      </c>
      <c r="J9411" t="str">
        <f>VLOOKUP(E9411,'Cross-Page Data'!$D$4:$F$48,3,FALSE)</f>
        <v>wind</v>
      </c>
      <c r="K9411" t="b">
        <f t="shared" si="146"/>
        <v>1</v>
      </c>
    </row>
    <row r="9412" spans="1:11">
      <c r="A9412" s="120">
        <v>57888</v>
      </c>
      <c r="B9412" s="121" t="s">
        <v>201</v>
      </c>
      <c r="C9412" s="121" t="s">
        <v>206</v>
      </c>
      <c r="D9412" s="121" t="s">
        <v>128</v>
      </c>
      <c r="E9412" s="121" t="s">
        <v>180</v>
      </c>
      <c r="F9412" s="122">
        <v>1769975</v>
      </c>
      <c r="G9412" s="122">
        <v>198829</v>
      </c>
      <c r="H9412" s="120">
        <v>2019</v>
      </c>
      <c r="I9412" t="str">
        <f>IF(J9412="natural gas",VLOOKUP(D9412,'Cross-Page Data'!$I$4:$J$13,2,FALSE),IF(J9412="solar",VLOOKUP('Form 923'!D9412,'Cross-Page Data'!$I$14:$J$117,2,FALSE),J9412))</f>
        <v>wind</v>
      </c>
      <c r="J9412" t="str">
        <f>VLOOKUP(E9412,'Cross-Page Data'!$D$4:$F$48,3,FALSE)</f>
        <v>wind</v>
      </c>
      <c r="K9412" t="b">
        <f t="shared" si="146"/>
        <v>1</v>
      </c>
    </row>
    <row r="9413" spans="1:11">
      <c r="A9413" s="120">
        <v>57889</v>
      </c>
      <c r="B9413" s="121" t="s">
        <v>201</v>
      </c>
      <c r="C9413" s="121" t="s">
        <v>206</v>
      </c>
      <c r="D9413" s="121" t="s">
        <v>128</v>
      </c>
      <c r="E9413" s="121" t="s">
        <v>180</v>
      </c>
      <c r="F9413" s="122">
        <v>406796</v>
      </c>
      <c r="G9413" s="122">
        <v>45697</v>
      </c>
      <c r="H9413" s="120">
        <v>2019</v>
      </c>
      <c r="I9413" t="str">
        <f>IF(J9413="natural gas",VLOOKUP(D9413,'Cross-Page Data'!$I$4:$J$13,2,FALSE),IF(J9413="solar",VLOOKUP('Form 923'!D9413,'Cross-Page Data'!$I$14:$J$117,2,FALSE),J9413))</f>
        <v>wind</v>
      </c>
      <c r="J9413" t="str">
        <f>VLOOKUP(E9413,'Cross-Page Data'!$D$4:$F$48,3,FALSE)</f>
        <v>wind</v>
      </c>
      <c r="K9413" t="b">
        <f t="shared" si="146"/>
        <v>1</v>
      </c>
    </row>
    <row r="9414" spans="1:11">
      <c r="A9414" s="120">
        <v>57890</v>
      </c>
      <c r="B9414" s="121" t="s">
        <v>201</v>
      </c>
      <c r="C9414" s="121" t="s">
        <v>202</v>
      </c>
      <c r="D9414" s="121" t="s">
        <v>128</v>
      </c>
      <c r="E9414" s="121" t="s">
        <v>180</v>
      </c>
      <c r="F9414" s="122">
        <v>1447821</v>
      </c>
      <c r="G9414" s="122">
        <v>162640</v>
      </c>
      <c r="H9414" s="120">
        <v>2019</v>
      </c>
      <c r="I9414" t="str">
        <f>IF(J9414="natural gas",VLOOKUP(D9414,'Cross-Page Data'!$I$4:$J$13,2,FALSE),IF(J9414="solar",VLOOKUP('Form 923'!D9414,'Cross-Page Data'!$I$14:$J$117,2,FALSE),J9414))</f>
        <v>wind</v>
      </c>
      <c r="J9414" t="str">
        <f>VLOOKUP(E9414,'Cross-Page Data'!$D$4:$F$48,3,FALSE)</f>
        <v>wind</v>
      </c>
      <c r="K9414" t="b">
        <f t="shared" si="146"/>
        <v>1</v>
      </c>
    </row>
    <row r="9415" spans="1:11">
      <c r="A9415" s="120">
        <v>57891</v>
      </c>
      <c r="B9415" s="121" t="s">
        <v>201</v>
      </c>
      <c r="C9415" s="121" t="s">
        <v>202</v>
      </c>
      <c r="D9415" s="121" t="s">
        <v>101</v>
      </c>
      <c r="E9415" s="121" t="s">
        <v>92</v>
      </c>
      <c r="F9415" s="122">
        <v>383524</v>
      </c>
      <c r="G9415" s="122">
        <v>43083</v>
      </c>
      <c r="H9415" s="120">
        <v>2019</v>
      </c>
      <c r="I9415" t="str">
        <f>IF(J9415="natural gas",VLOOKUP(D9415,'Cross-Page Data'!$I$4:$J$13,2,FALSE),IF(J9415="solar",VLOOKUP('Form 923'!D9415,'Cross-Page Data'!$I$14:$J$117,2,FALSE),J9415))</f>
        <v>solar pv</v>
      </c>
      <c r="J9415" t="str">
        <f>VLOOKUP(E9415,'Cross-Page Data'!$D$4:$F$48,3,FALSE)</f>
        <v>solar</v>
      </c>
      <c r="K9415" t="b">
        <f t="shared" ref="K9415:K9478" si="147">IF(AND($N$6=FALSE,OR(C9415="Commercial NAICS Cogen",C9415="Industrial NAICS Cogen",C9415="NAICS-22 Cogen")),FALSE,IF(AND($N$7=FALSE,OR(C9415="Commercial NAICS Cogen",C9415="Commercial NAICS Non-Cogen",C9415="industrial NAICS Cogen",C9415="industrial NAICS non-cogen")),FALSE,TRUE))</f>
        <v>1</v>
      </c>
    </row>
    <row r="9416" spans="1:11">
      <c r="A9416" s="120">
        <v>57892</v>
      </c>
      <c r="B9416" s="121" t="s">
        <v>201</v>
      </c>
      <c r="C9416" s="121" t="s">
        <v>202</v>
      </c>
      <c r="D9416" s="121" t="s">
        <v>101</v>
      </c>
      <c r="E9416" s="121" t="s">
        <v>92</v>
      </c>
      <c r="F9416" s="122">
        <v>295857</v>
      </c>
      <c r="G9416" s="122">
        <v>33235</v>
      </c>
      <c r="H9416" s="120">
        <v>2019</v>
      </c>
      <c r="I9416" t="str">
        <f>IF(J9416="natural gas",VLOOKUP(D9416,'Cross-Page Data'!$I$4:$J$13,2,FALSE),IF(J9416="solar",VLOOKUP('Form 923'!D9416,'Cross-Page Data'!$I$14:$J$117,2,FALSE),J9416))</f>
        <v>solar pv</v>
      </c>
      <c r="J9416" t="str">
        <f>VLOOKUP(E9416,'Cross-Page Data'!$D$4:$F$48,3,FALSE)</f>
        <v>solar</v>
      </c>
      <c r="K9416" t="b">
        <f t="shared" si="147"/>
        <v>1</v>
      </c>
    </row>
    <row r="9417" spans="1:11">
      <c r="A9417" s="120">
        <v>57893</v>
      </c>
      <c r="B9417" s="121" t="s">
        <v>201</v>
      </c>
      <c r="C9417" s="121" t="s">
        <v>202</v>
      </c>
      <c r="D9417" s="121" t="s">
        <v>79</v>
      </c>
      <c r="E9417" s="121" t="s">
        <v>90</v>
      </c>
      <c r="F9417" s="122">
        <v>45280</v>
      </c>
      <c r="G9417" s="122">
        <v>3649.542</v>
      </c>
      <c r="H9417" s="120">
        <v>2019</v>
      </c>
      <c r="I9417" t="str">
        <f>IF(J9417="natural gas",VLOOKUP(D9417,'Cross-Page Data'!$I$4:$J$13,2,FALSE),IF(J9417="solar",VLOOKUP('Form 923'!D9417,'Cross-Page Data'!$I$14:$J$117,2,FALSE),J9417))</f>
        <v>biomass</v>
      </c>
      <c r="J9417" t="str">
        <f>VLOOKUP(E9417,'Cross-Page Data'!$D$4:$F$48,3,FALSE)</f>
        <v>biomass</v>
      </c>
      <c r="K9417" t="b">
        <f t="shared" si="147"/>
        <v>1</v>
      </c>
    </row>
    <row r="9418" spans="1:11">
      <c r="A9418" s="120">
        <v>57893</v>
      </c>
      <c r="B9418" s="121" t="s">
        <v>201</v>
      </c>
      <c r="C9418" s="121" t="s">
        <v>202</v>
      </c>
      <c r="D9418" s="121" t="s">
        <v>79</v>
      </c>
      <c r="E9418" s="121" t="s">
        <v>38</v>
      </c>
      <c r="F9418" s="122">
        <v>30712</v>
      </c>
      <c r="G9418" s="122">
        <v>2476.398</v>
      </c>
      <c r="H9418" s="120">
        <v>2019</v>
      </c>
      <c r="I9418" t="str">
        <f>IF(J9418="natural gas",VLOOKUP(D9418,'Cross-Page Data'!$I$4:$J$13,2,FALSE),IF(J9418="solar",VLOOKUP('Form 923'!D9418,'Cross-Page Data'!$I$14:$J$117,2,FALSE),J9418))</f>
        <v>natural gas peaker</v>
      </c>
      <c r="J9418" t="str">
        <f>VLOOKUP(E9418,'Cross-Page Data'!$D$4:$F$48,3,FALSE)</f>
        <v>natural gas</v>
      </c>
      <c r="K9418" t="b">
        <f t="shared" si="147"/>
        <v>1</v>
      </c>
    </row>
    <row r="9419" ht="25.5" spans="1:11">
      <c r="A9419" s="120">
        <v>57895</v>
      </c>
      <c r="B9419" s="121" t="s">
        <v>201</v>
      </c>
      <c r="C9419" s="121" t="s">
        <v>207</v>
      </c>
      <c r="D9419" s="121" t="s">
        <v>101</v>
      </c>
      <c r="E9419" s="121" t="s">
        <v>92</v>
      </c>
      <c r="F9419" s="122">
        <v>13861</v>
      </c>
      <c r="G9419" s="122">
        <v>1557</v>
      </c>
      <c r="H9419" s="120">
        <v>2019</v>
      </c>
      <c r="I9419" t="str">
        <f>IF(J9419="natural gas",VLOOKUP(D9419,'Cross-Page Data'!$I$4:$J$13,2,FALSE),IF(J9419="solar",VLOOKUP('Form 923'!D9419,'Cross-Page Data'!$I$14:$J$117,2,FALSE),J9419))</f>
        <v>solar pv</v>
      </c>
      <c r="J9419" t="str">
        <f>VLOOKUP(E9419,'Cross-Page Data'!$D$4:$F$48,3,FALSE)</f>
        <v>solar</v>
      </c>
      <c r="K9419" t="b">
        <f t="shared" si="147"/>
        <v>0</v>
      </c>
    </row>
    <row r="9420" spans="1:11">
      <c r="A9420" s="120">
        <v>57896</v>
      </c>
      <c r="B9420" s="121" t="s">
        <v>201</v>
      </c>
      <c r="C9420" s="121" t="s">
        <v>206</v>
      </c>
      <c r="D9420" s="121" t="s">
        <v>73</v>
      </c>
      <c r="E9420" s="121" t="s">
        <v>70</v>
      </c>
      <c r="F9420" s="122">
        <v>0</v>
      </c>
      <c r="G9420" s="122">
        <v>0</v>
      </c>
      <c r="H9420" s="120">
        <v>2019</v>
      </c>
      <c r="I9420" t="str">
        <f>IF(J9420="natural gas",VLOOKUP(D9420,'Cross-Page Data'!$I$4:$J$13,2,FALSE),IF(J9420="solar",VLOOKUP('Form 923'!D9420,'Cross-Page Data'!$I$14:$J$117,2,FALSE),J9420))</f>
        <v>heavy or residual fuel oil</v>
      </c>
      <c r="J9420" t="str">
        <f>VLOOKUP(E9420,'Cross-Page Data'!$D$4:$F$48,3,FALSE)</f>
        <v>heavy or residual fuel oil</v>
      </c>
      <c r="K9420" t="b">
        <f t="shared" si="147"/>
        <v>1</v>
      </c>
    </row>
    <row r="9421" spans="1:11">
      <c r="A9421" s="120">
        <v>57896</v>
      </c>
      <c r="B9421" s="121" t="s">
        <v>201</v>
      </c>
      <c r="C9421" s="121" t="s">
        <v>206</v>
      </c>
      <c r="D9421" s="121" t="s">
        <v>73</v>
      </c>
      <c r="E9421" s="121" t="s">
        <v>90</v>
      </c>
      <c r="F9421" s="122">
        <v>906841</v>
      </c>
      <c r="G9421" s="122">
        <v>58215</v>
      </c>
      <c r="H9421" s="120">
        <v>2019</v>
      </c>
      <c r="I9421" t="str">
        <f>IF(J9421="natural gas",VLOOKUP(D9421,'Cross-Page Data'!$I$4:$J$13,2,FALSE),IF(J9421="solar",VLOOKUP('Form 923'!D9421,'Cross-Page Data'!$I$14:$J$117,2,FALSE),J9421))</f>
        <v>biomass</v>
      </c>
      <c r="J9421" t="str">
        <f>VLOOKUP(E9421,'Cross-Page Data'!$D$4:$F$48,3,FALSE)</f>
        <v>biomass</v>
      </c>
      <c r="K9421" t="b">
        <f t="shared" si="147"/>
        <v>1</v>
      </c>
    </row>
    <row r="9422" spans="1:11">
      <c r="A9422" s="120">
        <v>57897</v>
      </c>
      <c r="B9422" s="121" t="s">
        <v>201</v>
      </c>
      <c r="C9422" s="121" t="s">
        <v>206</v>
      </c>
      <c r="D9422" s="121" t="s">
        <v>79</v>
      </c>
      <c r="E9422" s="121" t="s">
        <v>90</v>
      </c>
      <c r="F9422" s="122">
        <v>433403</v>
      </c>
      <c r="G9422" s="122">
        <v>32868</v>
      </c>
      <c r="H9422" s="120">
        <v>2019</v>
      </c>
      <c r="I9422" t="str">
        <f>IF(J9422="natural gas",VLOOKUP(D9422,'Cross-Page Data'!$I$4:$J$13,2,FALSE),IF(J9422="solar",VLOOKUP('Form 923'!D9422,'Cross-Page Data'!$I$14:$J$117,2,FALSE),J9422))</f>
        <v>biomass</v>
      </c>
      <c r="J9422" t="str">
        <f>VLOOKUP(E9422,'Cross-Page Data'!$D$4:$F$48,3,FALSE)</f>
        <v>biomass</v>
      </c>
      <c r="K9422" t="b">
        <f t="shared" si="147"/>
        <v>1</v>
      </c>
    </row>
    <row r="9423" spans="1:11">
      <c r="A9423" s="120">
        <v>57897</v>
      </c>
      <c r="B9423" s="121" t="s">
        <v>201</v>
      </c>
      <c r="C9423" s="121" t="s">
        <v>206</v>
      </c>
      <c r="D9423" s="121" t="s">
        <v>79</v>
      </c>
      <c r="E9423" s="121" t="s">
        <v>38</v>
      </c>
      <c r="F9423" s="122">
        <v>0</v>
      </c>
      <c r="G9423" s="122">
        <v>0</v>
      </c>
      <c r="H9423" s="120">
        <v>2019</v>
      </c>
      <c r="I9423" t="str">
        <f>IF(J9423="natural gas",VLOOKUP(D9423,'Cross-Page Data'!$I$4:$J$13,2,FALSE),IF(J9423="solar",VLOOKUP('Form 923'!D9423,'Cross-Page Data'!$I$14:$J$117,2,FALSE),J9423))</f>
        <v>natural gas peaker</v>
      </c>
      <c r="J9423" t="str">
        <f>VLOOKUP(E9423,'Cross-Page Data'!$D$4:$F$48,3,FALSE)</f>
        <v>natural gas</v>
      </c>
      <c r="K9423" t="b">
        <f t="shared" si="147"/>
        <v>1</v>
      </c>
    </row>
    <row r="9424" spans="1:11">
      <c r="A9424" s="120">
        <v>57898</v>
      </c>
      <c r="B9424" s="121" t="s">
        <v>201</v>
      </c>
      <c r="C9424" s="121" t="s">
        <v>206</v>
      </c>
      <c r="D9424" s="121" t="s">
        <v>68</v>
      </c>
      <c r="E9424" s="121" t="s">
        <v>105</v>
      </c>
      <c r="F9424" s="122">
        <v>3997968</v>
      </c>
      <c r="G9424" s="122">
        <v>239007.5</v>
      </c>
      <c r="H9424" s="120">
        <v>2019</v>
      </c>
      <c r="I9424" t="str">
        <f>IF(J9424="natural gas",VLOOKUP(D9424,'Cross-Page Data'!$I$4:$J$13,2,FALSE),IF(J9424="solar",VLOOKUP('Form 923'!D9424,'Cross-Page Data'!$I$14:$J$117,2,FALSE),J9424))</f>
        <v>municipal solid waste</v>
      </c>
      <c r="J9424" t="str">
        <f>VLOOKUP(E9424,'Cross-Page Data'!$D$4:$F$48,3,FALSE)</f>
        <v>municipal solid waste</v>
      </c>
      <c r="K9424" t="b">
        <f t="shared" si="147"/>
        <v>1</v>
      </c>
    </row>
    <row r="9425" spans="1:11">
      <c r="A9425" s="120">
        <v>57898</v>
      </c>
      <c r="B9425" s="121" t="s">
        <v>201</v>
      </c>
      <c r="C9425" s="121" t="s">
        <v>206</v>
      </c>
      <c r="D9425" s="121" t="s">
        <v>68</v>
      </c>
      <c r="E9425" s="121" t="s">
        <v>110</v>
      </c>
      <c r="F9425" s="122">
        <v>4886306</v>
      </c>
      <c r="G9425" s="122">
        <v>292114.27</v>
      </c>
      <c r="H9425" s="120">
        <v>2019</v>
      </c>
      <c r="I9425" t="str">
        <f>IF(J9425="natural gas",VLOOKUP(D9425,'Cross-Page Data'!$I$4:$J$13,2,FALSE),IF(J9425="solar",VLOOKUP('Form 923'!D9425,'Cross-Page Data'!$I$14:$J$117,2,FALSE),J9425))</f>
        <v>municipal solid waste</v>
      </c>
      <c r="J9425" t="str">
        <f>VLOOKUP(E9425,'Cross-Page Data'!$D$4:$F$48,3,FALSE)</f>
        <v>municipal solid waste</v>
      </c>
      <c r="K9425" t="b">
        <f t="shared" si="147"/>
        <v>1</v>
      </c>
    </row>
    <row r="9426" spans="1:11">
      <c r="A9426" s="120">
        <v>57898</v>
      </c>
      <c r="B9426" s="121" t="s">
        <v>201</v>
      </c>
      <c r="C9426" s="121" t="s">
        <v>206</v>
      </c>
      <c r="D9426" s="121" t="s">
        <v>68</v>
      </c>
      <c r="E9426" s="121" t="s">
        <v>38</v>
      </c>
      <c r="F9426" s="122">
        <v>65470</v>
      </c>
      <c r="G9426" s="122">
        <v>3783.232</v>
      </c>
      <c r="H9426" s="120">
        <v>2019</v>
      </c>
      <c r="I9426" t="str">
        <f>IF(J9426="natural gas",VLOOKUP(D9426,'Cross-Page Data'!$I$4:$J$13,2,FALSE),IF(J9426="solar",VLOOKUP('Form 923'!D9426,'Cross-Page Data'!$I$14:$J$117,2,FALSE),J9426))</f>
        <v>natural gas nonpeaker - preexisting retiring</v>
      </c>
      <c r="J9426" t="str">
        <f>VLOOKUP(E9426,'Cross-Page Data'!$D$4:$F$48,3,FALSE)</f>
        <v>natural gas</v>
      </c>
      <c r="K9426" t="b">
        <f t="shared" si="147"/>
        <v>1</v>
      </c>
    </row>
    <row r="9427" spans="1:11">
      <c r="A9427" s="120">
        <v>57899</v>
      </c>
      <c r="B9427" s="121" t="s">
        <v>201</v>
      </c>
      <c r="C9427" s="121" t="s">
        <v>202</v>
      </c>
      <c r="D9427" s="121" t="s">
        <v>79</v>
      </c>
      <c r="E9427" s="121" t="s">
        <v>70</v>
      </c>
      <c r="F9427" s="122">
        <v>218</v>
      </c>
      <c r="G9427" s="122">
        <v>19.155</v>
      </c>
      <c r="H9427" s="120">
        <v>2019</v>
      </c>
      <c r="I9427" t="str">
        <f>IF(J9427="natural gas",VLOOKUP(D9427,'Cross-Page Data'!$I$4:$J$13,2,FALSE),IF(J9427="solar",VLOOKUP('Form 923'!D9427,'Cross-Page Data'!$I$14:$J$117,2,FALSE),J9427))</f>
        <v>heavy or residual fuel oil</v>
      </c>
      <c r="J9427" t="str">
        <f>VLOOKUP(E9427,'Cross-Page Data'!$D$4:$F$48,3,FALSE)</f>
        <v>heavy or residual fuel oil</v>
      </c>
      <c r="K9427" t="b">
        <f t="shared" si="147"/>
        <v>1</v>
      </c>
    </row>
    <row r="9428" spans="1:11">
      <c r="A9428" s="120">
        <v>57899</v>
      </c>
      <c r="B9428" s="121" t="s">
        <v>201</v>
      </c>
      <c r="C9428" s="121" t="s">
        <v>202</v>
      </c>
      <c r="D9428" s="121" t="s">
        <v>79</v>
      </c>
      <c r="E9428" s="121" t="s">
        <v>38</v>
      </c>
      <c r="F9428" s="122">
        <v>32049</v>
      </c>
      <c r="G9428" s="122">
        <v>2828.845</v>
      </c>
      <c r="H9428" s="120">
        <v>2019</v>
      </c>
      <c r="I9428" t="str">
        <f>IF(J9428="natural gas",VLOOKUP(D9428,'Cross-Page Data'!$I$4:$J$13,2,FALSE),IF(J9428="solar",VLOOKUP('Form 923'!D9428,'Cross-Page Data'!$I$14:$J$117,2,FALSE),J9428))</f>
        <v>natural gas peaker</v>
      </c>
      <c r="J9428" t="str">
        <f>VLOOKUP(E9428,'Cross-Page Data'!$D$4:$F$48,3,FALSE)</f>
        <v>natural gas</v>
      </c>
      <c r="K9428" t="b">
        <f t="shared" si="147"/>
        <v>1</v>
      </c>
    </row>
    <row r="9429" spans="1:11">
      <c r="A9429" s="120">
        <v>57900</v>
      </c>
      <c r="B9429" s="121" t="s">
        <v>201</v>
      </c>
      <c r="C9429" s="121" t="s">
        <v>202</v>
      </c>
      <c r="D9429" s="121" t="s">
        <v>101</v>
      </c>
      <c r="E9429" s="121" t="s">
        <v>92</v>
      </c>
      <c r="F9429" s="122">
        <v>53563</v>
      </c>
      <c r="G9429" s="122">
        <v>6017</v>
      </c>
      <c r="H9429" s="120">
        <v>2019</v>
      </c>
      <c r="I9429" t="str">
        <f>IF(J9429="natural gas",VLOOKUP(D9429,'Cross-Page Data'!$I$4:$J$13,2,FALSE),IF(J9429="solar",VLOOKUP('Form 923'!D9429,'Cross-Page Data'!$I$14:$J$117,2,FALSE),J9429))</f>
        <v>solar pv</v>
      </c>
      <c r="J9429" t="str">
        <f>VLOOKUP(E9429,'Cross-Page Data'!$D$4:$F$48,3,FALSE)</f>
        <v>solar</v>
      </c>
      <c r="K9429" t="b">
        <f t="shared" si="147"/>
        <v>1</v>
      </c>
    </row>
    <row r="9430" spans="1:11">
      <c r="A9430" s="120">
        <v>57901</v>
      </c>
      <c r="B9430" s="121" t="s">
        <v>201</v>
      </c>
      <c r="C9430" s="121" t="s">
        <v>206</v>
      </c>
      <c r="D9430" s="121" t="s">
        <v>39</v>
      </c>
      <c r="E9430" s="121" t="s">
        <v>38</v>
      </c>
      <c r="F9430" s="122">
        <v>0</v>
      </c>
      <c r="G9430" s="122">
        <v>139680</v>
      </c>
      <c r="H9430" s="120">
        <v>2019</v>
      </c>
      <c r="I9430" t="str">
        <f>IF(J9430="natural gas",VLOOKUP(D9430,'Cross-Page Data'!$I$4:$J$13,2,FALSE),IF(J9430="solar",VLOOKUP('Form 923'!D9430,'Cross-Page Data'!$I$14:$J$117,2,FALSE),J9430))</f>
        <v>natural gas nonpeaker - preexisting nonretiring</v>
      </c>
      <c r="J9430" t="str">
        <f>VLOOKUP(E9430,'Cross-Page Data'!$D$4:$F$48,3,FALSE)</f>
        <v>natural gas</v>
      </c>
      <c r="K9430" t="b">
        <f t="shared" si="147"/>
        <v>1</v>
      </c>
    </row>
    <row r="9431" spans="1:11">
      <c r="A9431" s="120">
        <v>57901</v>
      </c>
      <c r="B9431" s="121" t="s">
        <v>201</v>
      </c>
      <c r="C9431" s="121" t="s">
        <v>206</v>
      </c>
      <c r="D9431" s="121" t="s">
        <v>61</v>
      </c>
      <c r="E9431" s="121" t="s">
        <v>38</v>
      </c>
      <c r="F9431" s="122">
        <v>4616602</v>
      </c>
      <c r="G9431" s="122">
        <v>376946</v>
      </c>
      <c r="H9431" s="120">
        <v>2019</v>
      </c>
      <c r="I9431" t="str">
        <f>IF(J9431="natural gas",VLOOKUP(D9431,'Cross-Page Data'!$I$4:$J$13,2,FALSE),IF(J9431="solar",VLOOKUP('Form 923'!D9431,'Cross-Page Data'!$I$14:$J$117,2,FALSE),J9431))</f>
        <v>natural gas nonpeaker - preexisting nonretiring</v>
      </c>
      <c r="J9431" t="str">
        <f>VLOOKUP(E9431,'Cross-Page Data'!$D$4:$F$48,3,FALSE)</f>
        <v>natural gas</v>
      </c>
      <c r="K9431" t="b">
        <f t="shared" si="147"/>
        <v>1</v>
      </c>
    </row>
    <row r="9432" spans="1:11">
      <c r="A9432" s="120">
        <v>57902</v>
      </c>
      <c r="B9432" s="121" t="s">
        <v>201</v>
      </c>
      <c r="C9432" s="121" t="s">
        <v>202</v>
      </c>
      <c r="D9432" s="121" t="s">
        <v>79</v>
      </c>
      <c r="E9432" s="121" t="s">
        <v>90</v>
      </c>
      <c r="F9432" s="122">
        <v>166083</v>
      </c>
      <c r="G9432" s="122">
        <v>15424</v>
      </c>
      <c r="H9432" s="120">
        <v>2019</v>
      </c>
      <c r="I9432" t="str">
        <f>IF(J9432="natural gas",VLOOKUP(D9432,'Cross-Page Data'!$I$4:$J$13,2,FALSE),IF(J9432="solar",VLOOKUP('Form 923'!D9432,'Cross-Page Data'!$I$14:$J$117,2,FALSE),J9432))</f>
        <v>biomass</v>
      </c>
      <c r="J9432" t="str">
        <f>VLOOKUP(E9432,'Cross-Page Data'!$D$4:$F$48,3,FALSE)</f>
        <v>biomass</v>
      </c>
      <c r="K9432" t="b">
        <f t="shared" si="147"/>
        <v>1</v>
      </c>
    </row>
    <row r="9433" spans="1:11">
      <c r="A9433" s="120">
        <v>57903</v>
      </c>
      <c r="B9433" s="121" t="s">
        <v>201</v>
      </c>
      <c r="C9433" s="121" t="s">
        <v>202</v>
      </c>
      <c r="D9433" s="121" t="s">
        <v>79</v>
      </c>
      <c r="E9433" s="121" t="s">
        <v>90</v>
      </c>
      <c r="F9433" s="122">
        <v>40086</v>
      </c>
      <c r="G9433" s="122">
        <v>4074</v>
      </c>
      <c r="H9433" s="120">
        <v>2019</v>
      </c>
      <c r="I9433" t="str">
        <f>IF(J9433="natural gas",VLOOKUP(D9433,'Cross-Page Data'!$I$4:$J$13,2,FALSE),IF(J9433="solar",VLOOKUP('Form 923'!D9433,'Cross-Page Data'!$I$14:$J$117,2,FALSE),J9433))</f>
        <v>biomass</v>
      </c>
      <c r="J9433" t="str">
        <f>VLOOKUP(E9433,'Cross-Page Data'!$D$4:$F$48,3,FALSE)</f>
        <v>biomass</v>
      </c>
      <c r="K9433" t="b">
        <f t="shared" si="147"/>
        <v>1</v>
      </c>
    </row>
    <row r="9434" ht="25.5" spans="1:11">
      <c r="A9434" s="120">
        <v>57908</v>
      </c>
      <c r="B9434" s="121" t="s">
        <v>205</v>
      </c>
      <c r="C9434" s="121" t="s">
        <v>210</v>
      </c>
      <c r="D9434" s="121" t="s">
        <v>39</v>
      </c>
      <c r="E9434" s="121" t="s">
        <v>70</v>
      </c>
      <c r="F9434" s="122">
        <v>0</v>
      </c>
      <c r="G9434" s="122">
        <v>1.236</v>
      </c>
      <c r="H9434" s="120">
        <v>2019</v>
      </c>
      <c r="I9434" t="str">
        <f>IF(J9434="natural gas",VLOOKUP(D9434,'Cross-Page Data'!$I$4:$J$13,2,FALSE),IF(J9434="solar",VLOOKUP('Form 923'!D9434,'Cross-Page Data'!$I$14:$J$117,2,FALSE),J9434))</f>
        <v>heavy or residual fuel oil</v>
      </c>
      <c r="J9434" t="str">
        <f>VLOOKUP(E9434,'Cross-Page Data'!$D$4:$F$48,3,FALSE)</f>
        <v>heavy or residual fuel oil</v>
      </c>
      <c r="K9434" t="b">
        <f t="shared" si="147"/>
        <v>0</v>
      </c>
    </row>
    <row r="9435" ht="25.5" spans="1:11">
      <c r="A9435" s="120">
        <v>57908</v>
      </c>
      <c r="B9435" s="121" t="s">
        <v>205</v>
      </c>
      <c r="C9435" s="121" t="s">
        <v>210</v>
      </c>
      <c r="D9435" s="121" t="s">
        <v>39</v>
      </c>
      <c r="E9435" s="121" t="s">
        <v>38</v>
      </c>
      <c r="F9435" s="122">
        <v>120569</v>
      </c>
      <c r="G9435" s="122">
        <v>22279.664</v>
      </c>
      <c r="H9435" s="120">
        <v>2019</v>
      </c>
      <c r="I9435" t="str">
        <f>IF(J9435="natural gas",VLOOKUP(D9435,'Cross-Page Data'!$I$4:$J$13,2,FALSE),IF(J9435="solar",VLOOKUP('Form 923'!D9435,'Cross-Page Data'!$I$14:$J$117,2,FALSE),J9435))</f>
        <v>natural gas nonpeaker - preexisting nonretiring</v>
      </c>
      <c r="J9435" t="str">
        <f>VLOOKUP(E9435,'Cross-Page Data'!$D$4:$F$48,3,FALSE)</f>
        <v>natural gas</v>
      </c>
      <c r="K9435" t="b">
        <f t="shared" si="147"/>
        <v>0</v>
      </c>
    </row>
    <row r="9436" ht="25.5" spans="1:11">
      <c r="A9436" s="120">
        <v>57908</v>
      </c>
      <c r="B9436" s="121" t="s">
        <v>205</v>
      </c>
      <c r="C9436" s="121" t="s">
        <v>210</v>
      </c>
      <c r="D9436" s="121" t="s">
        <v>61</v>
      </c>
      <c r="E9436" s="121" t="s">
        <v>70</v>
      </c>
      <c r="F9436" s="122">
        <v>172</v>
      </c>
      <c r="G9436" s="122">
        <v>30.587</v>
      </c>
      <c r="H9436" s="120">
        <v>2019</v>
      </c>
      <c r="I9436" t="str">
        <f>IF(J9436="natural gas",VLOOKUP(D9436,'Cross-Page Data'!$I$4:$J$13,2,FALSE),IF(J9436="solar",VLOOKUP('Form 923'!D9436,'Cross-Page Data'!$I$14:$J$117,2,FALSE),J9436))</f>
        <v>heavy or residual fuel oil</v>
      </c>
      <c r="J9436" t="str">
        <f>VLOOKUP(E9436,'Cross-Page Data'!$D$4:$F$48,3,FALSE)</f>
        <v>heavy or residual fuel oil</v>
      </c>
      <c r="K9436" t="b">
        <f t="shared" si="147"/>
        <v>0</v>
      </c>
    </row>
    <row r="9437" ht="25.5" spans="1:11">
      <c r="A9437" s="120">
        <v>57908</v>
      </c>
      <c r="B9437" s="121" t="s">
        <v>205</v>
      </c>
      <c r="C9437" s="121" t="s">
        <v>210</v>
      </c>
      <c r="D9437" s="121" t="s">
        <v>61</v>
      </c>
      <c r="E9437" s="121" t="s">
        <v>38</v>
      </c>
      <c r="F9437" s="122">
        <v>956874</v>
      </c>
      <c r="G9437" s="122">
        <v>176819.81</v>
      </c>
      <c r="H9437" s="120">
        <v>2019</v>
      </c>
      <c r="I9437" t="str">
        <f>IF(J9437="natural gas",VLOOKUP(D9437,'Cross-Page Data'!$I$4:$J$13,2,FALSE),IF(J9437="solar",VLOOKUP('Form 923'!D9437,'Cross-Page Data'!$I$14:$J$117,2,FALSE),J9437))</f>
        <v>natural gas nonpeaker - preexisting nonretiring</v>
      </c>
      <c r="J9437" t="str">
        <f>VLOOKUP(E9437,'Cross-Page Data'!$D$4:$F$48,3,FALSE)</f>
        <v>natural gas</v>
      </c>
      <c r="K9437" t="b">
        <f t="shared" si="147"/>
        <v>0</v>
      </c>
    </row>
    <row r="9438" ht="25.5" spans="1:11">
      <c r="A9438" s="120">
        <v>57908</v>
      </c>
      <c r="B9438" s="121" t="s">
        <v>205</v>
      </c>
      <c r="C9438" s="121" t="s">
        <v>210</v>
      </c>
      <c r="D9438" s="121" t="s">
        <v>79</v>
      </c>
      <c r="E9438" s="121" t="s">
        <v>70</v>
      </c>
      <c r="F9438" s="122">
        <v>604</v>
      </c>
      <c r="G9438" s="122">
        <v>112.7</v>
      </c>
      <c r="H9438" s="120">
        <v>2019</v>
      </c>
      <c r="I9438" t="str">
        <f>IF(J9438="natural gas",VLOOKUP(D9438,'Cross-Page Data'!$I$4:$J$13,2,FALSE),IF(J9438="solar",VLOOKUP('Form 923'!D9438,'Cross-Page Data'!$I$14:$J$117,2,FALSE),J9438))</f>
        <v>heavy or residual fuel oil</v>
      </c>
      <c r="J9438" t="str">
        <f>VLOOKUP(E9438,'Cross-Page Data'!$D$4:$F$48,3,FALSE)</f>
        <v>heavy or residual fuel oil</v>
      </c>
      <c r="K9438" t="b">
        <f t="shared" si="147"/>
        <v>0</v>
      </c>
    </row>
    <row r="9439" spans="1:11">
      <c r="A9439" s="120">
        <v>57909</v>
      </c>
      <c r="B9439" s="121" t="s">
        <v>201</v>
      </c>
      <c r="C9439" s="121" t="s">
        <v>206</v>
      </c>
      <c r="D9439" s="121" t="s">
        <v>68</v>
      </c>
      <c r="E9439" s="121" t="s">
        <v>134</v>
      </c>
      <c r="F9439" s="122">
        <v>5075</v>
      </c>
      <c r="G9439" s="122">
        <v>405.58</v>
      </c>
      <c r="H9439" s="120">
        <v>2019</v>
      </c>
      <c r="I9439" t="str">
        <f>IF(J9439="natural gas",VLOOKUP(D9439,'Cross-Page Data'!$I$4:$J$13,2,FALSE),IF(J9439="solar",VLOOKUP('Form 923'!D9439,'Cross-Page Data'!$I$14:$J$117,2,FALSE),J9439))</f>
        <v>biomass</v>
      </c>
      <c r="J9439" t="str">
        <f>VLOOKUP(E9439,'Cross-Page Data'!$D$4:$F$48,3,FALSE)</f>
        <v>biomass</v>
      </c>
      <c r="K9439" t="b">
        <f t="shared" si="147"/>
        <v>1</v>
      </c>
    </row>
    <row r="9440" spans="1:11">
      <c r="A9440" s="120">
        <v>57909</v>
      </c>
      <c r="B9440" s="121" t="s">
        <v>201</v>
      </c>
      <c r="C9440" s="121" t="s">
        <v>206</v>
      </c>
      <c r="D9440" s="121" t="s">
        <v>68</v>
      </c>
      <c r="E9440" s="121" t="s">
        <v>176</v>
      </c>
      <c r="F9440" s="122">
        <v>5219834</v>
      </c>
      <c r="G9440" s="122">
        <v>418583.42</v>
      </c>
      <c r="H9440" s="120">
        <v>2019</v>
      </c>
      <c r="I9440" t="str">
        <f>IF(J9440="natural gas",VLOOKUP(D9440,'Cross-Page Data'!$I$4:$J$13,2,FALSE),IF(J9440="solar",VLOOKUP('Form 923'!D9440,'Cross-Page Data'!$I$14:$J$117,2,FALSE),J9440))</f>
        <v>biomass</v>
      </c>
      <c r="J9440" t="str">
        <f>VLOOKUP(E9440,'Cross-Page Data'!$D$4:$F$48,3,FALSE)</f>
        <v>biomass</v>
      </c>
      <c r="K9440" t="b">
        <f t="shared" si="147"/>
        <v>1</v>
      </c>
    </row>
    <row r="9441" spans="1:11">
      <c r="A9441" s="120">
        <v>57910</v>
      </c>
      <c r="B9441" s="121" t="s">
        <v>201</v>
      </c>
      <c r="C9441" s="121" t="s">
        <v>202</v>
      </c>
      <c r="D9441" s="121" t="s">
        <v>79</v>
      </c>
      <c r="E9441" s="121" t="s">
        <v>70</v>
      </c>
      <c r="F9441" s="122">
        <v>676</v>
      </c>
      <c r="G9441" s="122">
        <v>-224</v>
      </c>
      <c r="H9441" s="120">
        <v>2019</v>
      </c>
      <c r="I9441" t="str">
        <f>IF(J9441="natural gas",VLOOKUP(D9441,'Cross-Page Data'!$I$4:$J$13,2,FALSE),IF(J9441="solar",VLOOKUP('Form 923'!D9441,'Cross-Page Data'!$I$14:$J$117,2,FALSE),J9441))</f>
        <v>heavy or residual fuel oil</v>
      </c>
      <c r="J9441" t="str">
        <f>VLOOKUP(E9441,'Cross-Page Data'!$D$4:$F$48,3,FALSE)</f>
        <v>heavy or residual fuel oil</v>
      </c>
      <c r="K9441" t="b">
        <f t="shared" si="147"/>
        <v>1</v>
      </c>
    </row>
    <row r="9442" spans="1:11">
      <c r="A9442" s="120">
        <v>57911</v>
      </c>
      <c r="B9442" s="121" t="s">
        <v>201</v>
      </c>
      <c r="C9442" s="121" t="s">
        <v>206</v>
      </c>
      <c r="D9442" s="121" t="s">
        <v>79</v>
      </c>
      <c r="E9442" s="121" t="s">
        <v>90</v>
      </c>
      <c r="F9442" s="122">
        <v>64990</v>
      </c>
      <c r="G9442" s="122">
        <v>6125</v>
      </c>
      <c r="H9442" s="120">
        <v>2019</v>
      </c>
      <c r="I9442" t="str">
        <f>IF(J9442="natural gas",VLOOKUP(D9442,'Cross-Page Data'!$I$4:$J$13,2,FALSE),IF(J9442="solar",VLOOKUP('Form 923'!D9442,'Cross-Page Data'!$I$14:$J$117,2,FALSE),J9442))</f>
        <v>biomass</v>
      </c>
      <c r="J9442" t="str">
        <f>VLOOKUP(E9442,'Cross-Page Data'!$D$4:$F$48,3,FALSE)</f>
        <v>biomass</v>
      </c>
      <c r="K9442" t="b">
        <f t="shared" si="147"/>
        <v>1</v>
      </c>
    </row>
    <row r="9443" spans="1:11">
      <c r="A9443" s="120">
        <v>57912</v>
      </c>
      <c r="B9443" s="121" t="s">
        <v>201</v>
      </c>
      <c r="C9443" s="121" t="s">
        <v>206</v>
      </c>
      <c r="D9443" s="121" t="s">
        <v>101</v>
      </c>
      <c r="E9443" s="121" t="s">
        <v>92</v>
      </c>
      <c r="F9443" s="122">
        <v>270514</v>
      </c>
      <c r="G9443" s="122">
        <v>30388</v>
      </c>
      <c r="H9443" s="120">
        <v>2019</v>
      </c>
      <c r="I9443" t="str">
        <f>IF(J9443="natural gas",VLOOKUP(D9443,'Cross-Page Data'!$I$4:$J$13,2,FALSE),IF(J9443="solar",VLOOKUP('Form 923'!D9443,'Cross-Page Data'!$I$14:$J$117,2,FALSE),J9443))</f>
        <v>solar pv</v>
      </c>
      <c r="J9443" t="str">
        <f>VLOOKUP(E9443,'Cross-Page Data'!$D$4:$F$48,3,FALSE)</f>
        <v>solar</v>
      </c>
      <c r="K9443" t="b">
        <f t="shared" si="147"/>
        <v>1</v>
      </c>
    </row>
    <row r="9444" spans="1:11">
      <c r="A9444" s="120">
        <v>57913</v>
      </c>
      <c r="B9444" s="121" t="s">
        <v>201</v>
      </c>
      <c r="C9444" s="121" t="s">
        <v>206</v>
      </c>
      <c r="D9444" s="121" t="s">
        <v>128</v>
      </c>
      <c r="E9444" s="121" t="s">
        <v>180</v>
      </c>
      <c r="F9444" s="122">
        <v>3516896</v>
      </c>
      <c r="G9444" s="122">
        <v>395068</v>
      </c>
      <c r="H9444" s="120">
        <v>2019</v>
      </c>
      <c r="I9444" t="str">
        <f>IF(J9444="natural gas",VLOOKUP(D9444,'Cross-Page Data'!$I$4:$J$13,2,FALSE),IF(J9444="solar",VLOOKUP('Form 923'!D9444,'Cross-Page Data'!$I$14:$J$117,2,FALSE),J9444))</f>
        <v>wind</v>
      </c>
      <c r="J9444" t="str">
        <f>VLOOKUP(E9444,'Cross-Page Data'!$D$4:$F$48,3,FALSE)</f>
        <v>wind</v>
      </c>
      <c r="K9444" t="b">
        <f t="shared" si="147"/>
        <v>1</v>
      </c>
    </row>
    <row r="9445" spans="1:11">
      <c r="A9445" s="120">
        <v>57914</v>
      </c>
      <c r="B9445" s="121" t="s">
        <v>205</v>
      </c>
      <c r="C9445" s="121" t="s">
        <v>209</v>
      </c>
      <c r="D9445" s="121" t="s">
        <v>68</v>
      </c>
      <c r="E9445" s="121" t="s">
        <v>95</v>
      </c>
      <c r="F9445" s="122">
        <v>23190</v>
      </c>
      <c r="G9445" s="122">
        <v>4078.14</v>
      </c>
      <c r="H9445" s="120">
        <v>2019</v>
      </c>
      <c r="I9445" t="str">
        <f>IF(J9445="natural gas",VLOOKUP(D9445,'Cross-Page Data'!$I$4:$J$13,2,FALSE),IF(J9445="solar",VLOOKUP('Form 923'!D9445,'Cross-Page Data'!$I$14:$J$117,2,FALSE),J9445))</f>
        <v>lignite</v>
      </c>
      <c r="J9445" t="str">
        <f>VLOOKUP(E9445,'Cross-Page Data'!$D$4:$F$48,3,FALSE)</f>
        <v>lignite</v>
      </c>
      <c r="K9445" t="b">
        <f t="shared" si="147"/>
        <v>0</v>
      </c>
    </row>
    <row r="9446" spans="1:11">
      <c r="A9446" s="120">
        <v>57914</v>
      </c>
      <c r="B9446" s="121" t="s">
        <v>205</v>
      </c>
      <c r="C9446" s="121" t="s">
        <v>209</v>
      </c>
      <c r="D9446" s="121" t="s">
        <v>68</v>
      </c>
      <c r="E9446" s="121" t="s">
        <v>38</v>
      </c>
      <c r="F9446" s="122">
        <v>17537</v>
      </c>
      <c r="G9446" s="122">
        <v>3083.86</v>
      </c>
      <c r="H9446" s="120">
        <v>2019</v>
      </c>
      <c r="I9446" t="str">
        <f>IF(J9446="natural gas",VLOOKUP(D9446,'Cross-Page Data'!$I$4:$J$13,2,FALSE),IF(J9446="solar",VLOOKUP('Form 923'!D9446,'Cross-Page Data'!$I$14:$J$117,2,FALSE),J9446))</f>
        <v>natural gas nonpeaker - preexisting retiring</v>
      </c>
      <c r="J9446" t="str">
        <f>VLOOKUP(E9446,'Cross-Page Data'!$D$4:$F$48,3,FALSE)</f>
        <v>natural gas</v>
      </c>
      <c r="K9446" t="b">
        <f t="shared" si="147"/>
        <v>0</v>
      </c>
    </row>
    <row r="9447" spans="1:11">
      <c r="A9447" s="120">
        <v>57914</v>
      </c>
      <c r="B9447" s="121" t="s">
        <v>205</v>
      </c>
      <c r="C9447" s="121" t="s">
        <v>209</v>
      </c>
      <c r="D9447" s="121" t="s">
        <v>68</v>
      </c>
      <c r="E9447" s="121" t="s">
        <v>146</v>
      </c>
      <c r="F9447" s="122">
        <v>0</v>
      </c>
      <c r="G9447" s="122">
        <v>0</v>
      </c>
      <c r="H9447" s="120">
        <v>2019</v>
      </c>
      <c r="I9447" t="str">
        <f>IF(J9447="natural gas",VLOOKUP(D9447,'Cross-Page Data'!$I$4:$J$13,2,FALSE),IF(J9447="solar",VLOOKUP('Form 923'!D9447,'Cross-Page Data'!$I$14:$J$117,2,FALSE),J9447))</f>
        <v>other</v>
      </c>
      <c r="J9447" t="str">
        <f>VLOOKUP(E9447,'Cross-Page Data'!$D$4:$F$48,3,FALSE)</f>
        <v>other</v>
      </c>
      <c r="K9447" t="b">
        <f t="shared" si="147"/>
        <v>0</v>
      </c>
    </row>
    <row r="9448" spans="1:11">
      <c r="A9448" s="120">
        <v>57914</v>
      </c>
      <c r="B9448" s="121" t="s">
        <v>205</v>
      </c>
      <c r="C9448" s="121" t="s">
        <v>209</v>
      </c>
      <c r="D9448" s="121" t="s">
        <v>68</v>
      </c>
      <c r="E9448" s="121" t="s">
        <v>176</v>
      </c>
      <c r="F9448" s="122">
        <v>0</v>
      </c>
      <c r="G9448" s="122">
        <v>0</v>
      </c>
      <c r="H9448" s="120">
        <v>2019</v>
      </c>
      <c r="I9448" t="str">
        <f>IF(J9448="natural gas",VLOOKUP(D9448,'Cross-Page Data'!$I$4:$J$13,2,FALSE),IF(J9448="solar",VLOOKUP('Form 923'!D9448,'Cross-Page Data'!$I$14:$J$117,2,FALSE),J9448))</f>
        <v>biomass</v>
      </c>
      <c r="J9448" t="str">
        <f>VLOOKUP(E9448,'Cross-Page Data'!$D$4:$F$48,3,FALSE)</f>
        <v>biomass</v>
      </c>
      <c r="K9448" t="b">
        <f t="shared" si="147"/>
        <v>0</v>
      </c>
    </row>
    <row r="9449" spans="1:11">
      <c r="A9449" s="120">
        <v>57915</v>
      </c>
      <c r="B9449" s="121" t="s">
        <v>205</v>
      </c>
      <c r="C9449" s="121" t="s">
        <v>209</v>
      </c>
      <c r="D9449" s="121" t="s">
        <v>68</v>
      </c>
      <c r="E9449" s="121" t="s">
        <v>38</v>
      </c>
      <c r="F9449" s="122">
        <v>339508</v>
      </c>
      <c r="G9449" s="122">
        <v>78608.365</v>
      </c>
      <c r="H9449" s="120">
        <v>2019</v>
      </c>
      <c r="I9449" t="str">
        <f>IF(J9449="natural gas",VLOOKUP(D9449,'Cross-Page Data'!$I$4:$J$13,2,FALSE),IF(J9449="solar",VLOOKUP('Form 923'!D9449,'Cross-Page Data'!$I$14:$J$117,2,FALSE),J9449))</f>
        <v>natural gas nonpeaker - preexisting retiring</v>
      </c>
      <c r="J9449" t="str">
        <f>VLOOKUP(E9449,'Cross-Page Data'!$D$4:$F$48,3,FALSE)</f>
        <v>natural gas</v>
      </c>
      <c r="K9449" t="b">
        <f t="shared" si="147"/>
        <v>0</v>
      </c>
    </row>
    <row r="9450" spans="1:11">
      <c r="A9450" s="120">
        <v>57915</v>
      </c>
      <c r="B9450" s="121" t="s">
        <v>205</v>
      </c>
      <c r="C9450" s="121" t="s">
        <v>209</v>
      </c>
      <c r="D9450" s="121" t="s">
        <v>68</v>
      </c>
      <c r="E9450" s="121" t="s">
        <v>162</v>
      </c>
      <c r="F9450" s="122">
        <v>897645</v>
      </c>
      <c r="G9450" s="122">
        <v>207836.64</v>
      </c>
      <c r="H9450" s="120">
        <v>2019</v>
      </c>
      <c r="I9450" t="str">
        <f>IF(J9450="natural gas",VLOOKUP(D9450,'Cross-Page Data'!$I$4:$J$13,2,FALSE),IF(J9450="solar",VLOOKUP('Form 923'!D9450,'Cross-Page Data'!$I$14:$J$117,2,FALSE),J9450))</f>
        <v>hard coal</v>
      </c>
      <c r="J9450" t="str">
        <f>VLOOKUP(E9450,'Cross-Page Data'!$D$4:$F$48,3,FALSE)</f>
        <v>hard coal</v>
      </c>
      <c r="K9450" t="b">
        <f t="shared" si="147"/>
        <v>0</v>
      </c>
    </row>
    <row r="9451" spans="1:11">
      <c r="A9451" s="120">
        <v>57916</v>
      </c>
      <c r="B9451" s="121" t="s">
        <v>205</v>
      </c>
      <c r="C9451" s="121" t="s">
        <v>209</v>
      </c>
      <c r="D9451" s="121" t="s">
        <v>68</v>
      </c>
      <c r="E9451" s="121" t="s">
        <v>54</v>
      </c>
      <c r="F9451" s="122">
        <v>0</v>
      </c>
      <c r="G9451" s="122">
        <v>0</v>
      </c>
      <c r="H9451" s="120">
        <v>2019</v>
      </c>
      <c r="I9451" t="str">
        <f>IF(J9451="natural gas",VLOOKUP(D9451,'Cross-Page Data'!$I$4:$J$13,2,FALSE),IF(J9451="solar",VLOOKUP('Form 923'!D9451,'Cross-Page Data'!$I$14:$J$117,2,FALSE),J9451))</f>
        <v>hard coal</v>
      </c>
      <c r="J9451" t="str">
        <f>VLOOKUP(E9451,'Cross-Page Data'!$D$4:$F$48,3,FALSE)</f>
        <v>hard coal</v>
      </c>
      <c r="K9451" t="b">
        <f t="shared" si="147"/>
        <v>0</v>
      </c>
    </row>
    <row r="9452" spans="1:11">
      <c r="A9452" s="120">
        <v>57916</v>
      </c>
      <c r="B9452" s="121" t="s">
        <v>205</v>
      </c>
      <c r="C9452" s="121" t="s">
        <v>209</v>
      </c>
      <c r="D9452" s="121" t="s">
        <v>68</v>
      </c>
      <c r="E9452" s="121" t="s">
        <v>38</v>
      </c>
      <c r="F9452" s="122">
        <v>100037</v>
      </c>
      <c r="G9452" s="122">
        <v>21898.72</v>
      </c>
      <c r="H9452" s="120">
        <v>2019</v>
      </c>
      <c r="I9452" t="str">
        <f>IF(J9452="natural gas",VLOOKUP(D9452,'Cross-Page Data'!$I$4:$J$13,2,FALSE),IF(J9452="solar",VLOOKUP('Form 923'!D9452,'Cross-Page Data'!$I$14:$J$117,2,FALSE),J9452))</f>
        <v>natural gas nonpeaker - preexisting retiring</v>
      </c>
      <c r="J9452" t="str">
        <f>VLOOKUP(E9452,'Cross-Page Data'!$D$4:$F$48,3,FALSE)</f>
        <v>natural gas</v>
      </c>
      <c r="K9452" t="b">
        <f t="shared" si="147"/>
        <v>0</v>
      </c>
    </row>
    <row r="9453" spans="1:11">
      <c r="A9453" s="120">
        <v>57919</v>
      </c>
      <c r="B9453" s="121" t="s">
        <v>205</v>
      </c>
      <c r="C9453" s="121" t="s">
        <v>209</v>
      </c>
      <c r="D9453" s="121" t="s">
        <v>68</v>
      </c>
      <c r="E9453" s="121" t="s">
        <v>54</v>
      </c>
      <c r="F9453" s="122">
        <v>0</v>
      </c>
      <c r="G9453" s="122">
        <v>0</v>
      </c>
      <c r="H9453" s="120">
        <v>2019</v>
      </c>
      <c r="I9453" t="str">
        <f>IF(J9453="natural gas",VLOOKUP(D9453,'Cross-Page Data'!$I$4:$J$13,2,FALSE),IF(J9453="solar",VLOOKUP('Form 923'!D9453,'Cross-Page Data'!$I$14:$J$117,2,FALSE),J9453))</f>
        <v>hard coal</v>
      </c>
      <c r="J9453" t="str">
        <f>VLOOKUP(E9453,'Cross-Page Data'!$D$4:$F$48,3,FALSE)</f>
        <v>hard coal</v>
      </c>
      <c r="K9453" t="b">
        <f t="shared" si="147"/>
        <v>0</v>
      </c>
    </row>
    <row r="9454" spans="1:11">
      <c r="A9454" s="120">
        <v>57919</v>
      </c>
      <c r="B9454" s="121" t="s">
        <v>205</v>
      </c>
      <c r="C9454" s="121" t="s">
        <v>209</v>
      </c>
      <c r="D9454" s="121" t="s">
        <v>68</v>
      </c>
      <c r="E9454" s="121" t="s">
        <v>38</v>
      </c>
      <c r="F9454" s="122">
        <v>78985</v>
      </c>
      <c r="G9454" s="122">
        <v>15976.495</v>
      </c>
      <c r="H9454" s="120">
        <v>2019</v>
      </c>
      <c r="I9454" t="str">
        <f>IF(J9454="natural gas",VLOOKUP(D9454,'Cross-Page Data'!$I$4:$J$13,2,FALSE),IF(J9454="solar",VLOOKUP('Form 923'!D9454,'Cross-Page Data'!$I$14:$J$117,2,FALSE),J9454))</f>
        <v>natural gas nonpeaker - preexisting retiring</v>
      </c>
      <c r="J9454" t="str">
        <f>VLOOKUP(E9454,'Cross-Page Data'!$D$4:$F$48,3,FALSE)</f>
        <v>natural gas</v>
      </c>
      <c r="K9454" t="b">
        <f t="shared" si="147"/>
        <v>0</v>
      </c>
    </row>
    <row r="9455" spans="1:11">
      <c r="A9455" s="120">
        <v>57919</v>
      </c>
      <c r="B9455" s="121" t="s">
        <v>205</v>
      </c>
      <c r="C9455" s="121" t="s">
        <v>209</v>
      </c>
      <c r="D9455" s="121" t="s">
        <v>68</v>
      </c>
      <c r="E9455" s="121" t="s">
        <v>176</v>
      </c>
      <c r="F9455" s="122">
        <v>445598</v>
      </c>
      <c r="G9455" s="122">
        <v>90115.505</v>
      </c>
      <c r="H9455" s="120">
        <v>2019</v>
      </c>
      <c r="I9455" t="str">
        <f>IF(J9455="natural gas",VLOOKUP(D9455,'Cross-Page Data'!$I$4:$J$13,2,FALSE),IF(J9455="solar",VLOOKUP('Form 923'!D9455,'Cross-Page Data'!$I$14:$J$117,2,FALSE),J9455))</f>
        <v>biomass</v>
      </c>
      <c r="J9455" t="str">
        <f>VLOOKUP(E9455,'Cross-Page Data'!$D$4:$F$48,3,FALSE)</f>
        <v>biomass</v>
      </c>
      <c r="K9455" t="b">
        <f t="shared" si="147"/>
        <v>0</v>
      </c>
    </row>
    <row r="9456" spans="1:11">
      <c r="A9456" s="120">
        <v>57927</v>
      </c>
      <c r="B9456" s="121" t="s">
        <v>201</v>
      </c>
      <c r="C9456" s="121" t="s">
        <v>206</v>
      </c>
      <c r="D9456" s="121" t="s">
        <v>128</v>
      </c>
      <c r="E9456" s="121" t="s">
        <v>180</v>
      </c>
      <c r="F9456" s="122">
        <v>5409727</v>
      </c>
      <c r="G9456" s="122">
        <v>607698</v>
      </c>
      <c r="H9456" s="120">
        <v>2019</v>
      </c>
      <c r="I9456" t="str">
        <f>IF(J9456="natural gas",VLOOKUP(D9456,'Cross-Page Data'!$I$4:$J$13,2,FALSE),IF(J9456="solar",VLOOKUP('Form 923'!D9456,'Cross-Page Data'!$I$14:$J$117,2,FALSE),J9456))</f>
        <v>wind</v>
      </c>
      <c r="J9456" t="str">
        <f>VLOOKUP(E9456,'Cross-Page Data'!$D$4:$F$48,3,FALSE)</f>
        <v>wind</v>
      </c>
      <c r="K9456" t="b">
        <f t="shared" si="147"/>
        <v>1</v>
      </c>
    </row>
    <row r="9457" ht="25.5" spans="1:11">
      <c r="A9457" s="120">
        <v>57928</v>
      </c>
      <c r="B9457" s="121" t="s">
        <v>205</v>
      </c>
      <c r="C9457" s="121" t="s">
        <v>210</v>
      </c>
      <c r="D9457" s="121" t="s">
        <v>79</v>
      </c>
      <c r="E9457" s="121" t="s">
        <v>70</v>
      </c>
      <c r="F9457" s="122">
        <v>0</v>
      </c>
      <c r="G9457" s="122">
        <v>0</v>
      </c>
      <c r="H9457" s="120">
        <v>2019</v>
      </c>
      <c r="I9457" t="str">
        <f>IF(J9457="natural gas",VLOOKUP(D9457,'Cross-Page Data'!$I$4:$J$13,2,FALSE),IF(J9457="solar",VLOOKUP('Form 923'!D9457,'Cross-Page Data'!$I$14:$J$117,2,FALSE),J9457))</f>
        <v>heavy or residual fuel oil</v>
      </c>
      <c r="J9457" t="str">
        <f>VLOOKUP(E9457,'Cross-Page Data'!$D$4:$F$48,3,FALSE)</f>
        <v>heavy or residual fuel oil</v>
      </c>
      <c r="K9457" t="b">
        <f t="shared" si="147"/>
        <v>0</v>
      </c>
    </row>
    <row r="9458" ht="25.5" spans="1:11">
      <c r="A9458" s="120">
        <v>57928</v>
      </c>
      <c r="B9458" s="121" t="s">
        <v>205</v>
      </c>
      <c r="C9458" s="121" t="s">
        <v>210</v>
      </c>
      <c r="D9458" s="121" t="s">
        <v>68</v>
      </c>
      <c r="E9458" s="121" t="s">
        <v>54</v>
      </c>
      <c r="F9458" s="122">
        <v>68968</v>
      </c>
      <c r="G9458" s="122">
        <v>8126</v>
      </c>
      <c r="H9458" s="120">
        <v>2019</v>
      </c>
      <c r="I9458" t="str">
        <f>IF(J9458="natural gas",VLOOKUP(D9458,'Cross-Page Data'!$I$4:$J$13,2,FALSE),IF(J9458="solar",VLOOKUP('Form 923'!D9458,'Cross-Page Data'!$I$14:$J$117,2,FALSE),J9458))</f>
        <v>hard coal</v>
      </c>
      <c r="J9458" t="str">
        <f>VLOOKUP(E9458,'Cross-Page Data'!$D$4:$F$48,3,FALSE)</f>
        <v>hard coal</v>
      </c>
      <c r="K9458" t="b">
        <f t="shared" si="147"/>
        <v>0</v>
      </c>
    </row>
    <row r="9459" ht="25.5" spans="1:11">
      <c r="A9459" s="120">
        <v>57928</v>
      </c>
      <c r="B9459" s="121" t="s">
        <v>205</v>
      </c>
      <c r="C9459" s="121" t="s">
        <v>210</v>
      </c>
      <c r="D9459" s="121" t="s">
        <v>68</v>
      </c>
      <c r="E9459" s="121" t="s">
        <v>38</v>
      </c>
      <c r="F9459" s="122">
        <v>0</v>
      </c>
      <c r="G9459" s="122">
        <v>0</v>
      </c>
      <c r="H9459" s="120">
        <v>2019</v>
      </c>
      <c r="I9459" t="str">
        <f>IF(J9459="natural gas",VLOOKUP(D9459,'Cross-Page Data'!$I$4:$J$13,2,FALSE),IF(J9459="solar",VLOOKUP('Form 923'!D9459,'Cross-Page Data'!$I$14:$J$117,2,FALSE),J9459))</f>
        <v>natural gas nonpeaker - preexisting retiring</v>
      </c>
      <c r="J9459" t="str">
        <f>VLOOKUP(E9459,'Cross-Page Data'!$D$4:$F$48,3,FALSE)</f>
        <v>natural gas</v>
      </c>
      <c r="K9459" t="b">
        <f t="shared" si="147"/>
        <v>0</v>
      </c>
    </row>
    <row r="9460" ht="25.5" spans="1:11">
      <c r="A9460" s="120">
        <v>57929</v>
      </c>
      <c r="B9460" s="121" t="s">
        <v>201</v>
      </c>
      <c r="C9460" s="121" t="s">
        <v>207</v>
      </c>
      <c r="D9460" s="121" t="s">
        <v>79</v>
      </c>
      <c r="E9460" s="121" t="s">
        <v>70</v>
      </c>
      <c r="F9460" s="122">
        <v>2649</v>
      </c>
      <c r="G9460" s="122">
        <v>151.9</v>
      </c>
      <c r="H9460" s="120">
        <v>2019</v>
      </c>
      <c r="I9460" t="str">
        <f>IF(J9460="natural gas",VLOOKUP(D9460,'Cross-Page Data'!$I$4:$J$13,2,FALSE),IF(J9460="solar",VLOOKUP('Form 923'!D9460,'Cross-Page Data'!$I$14:$J$117,2,FALSE),J9460))</f>
        <v>heavy or residual fuel oil</v>
      </c>
      <c r="J9460" t="str">
        <f>VLOOKUP(E9460,'Cross-Page Data'!$D$4:$F$48,3,FALSE)</f>
        <v>heavy or residual fuel oil</v>
      </c>
      <c r="K9460" t="b">
        <f t="shared" si="147"/>
        <v>0</v>
      </c>
    </row>
    <row r="9461" ht="25.5" spans="1:11">
      <c r="A9461" s="120">
        <v>57929</v>
      </c>
      <c r="B9461" s="121" t="s">
        <v>201</v>
      </c>
      <c r="C9461" s="121" t="s">
        <v>207</v>
      </c>
      <c r="D9461" s="121" t="s">
        <v>79</v>
      </c>
      <c r="E9461" s="121" t="s">
        <v>134</v>
      </c>
      <c r="F9461" s="122">
        <v>0</v>
      </c>
      <c r="G9461" s="122">
        <v>0</v>
      </c>
      <c r="H9461" s="120">
        <v>2019</v>
      </c>
      <c r="I9461" t="str">
        <f>IF(J9461="natural gas",VLOOKUP(D9461,'Cross-Page Data'!$I$4:$J$13,2,FALSE),IF(J9461="solar",VLOOKUP('Form 923'!D9461,'Cross-Page Data'!$I$14:$J$117,2,FALSE),J9461))</f>
        <v>biomass</v>
      </c>
      <c r="J9461" t="str">
        <f>VLOOKUP(E9461,'Cross-Page Data'!$D$4:$F$48,3,FALSE)</f>
        <v>biomass</v>
      </c>
      <c r="K9461" t="b">
        <f t="shared" si="147"/>
        <v>0</v>
      </c>
    </row>
    <row r="9462" ht="25.5" spans="1:11">
      <c r="A9462" s="120">
        <v>57929</v>
      </c>
      <c r="B9462" s="121" t="s">
        <v>201</v>
      </c>
      <c r="C9462" s="121" t="s">
        <v>207</v>
      </c>
      <c r="D9462" s="121" t="s">
        <v>68</v>
      </c>
      <c r="E9462" s="121" t="s">
        <v>54</v>
      </c>
      <c r="F9462" s="122">
        <v>0</v>
      </c>
      <c r="G9462" s="122">
        <v>0</v>
      </c>
      <c r="H9462" s="120">
        <v>2019</v>
      </c>
      <c r="I9462" t="str">
        <f>IF(J9462="natural gas",VLOOKUP(D9462,'Cross-Page Data'!$I$4:$J$13,2,FALSE),IF(J9462="solar",VLOOKUP('Form 923'!D9462,'Cross-Page Data'!$I$14:$J$117,2,FALSE),J9462))</f>
        <v>hard coal</v>
      </c>
      <c r="J9462" t="str">
        <f>VLOOKUP(E9462,'Cross-Page Data'!$D$4:$F$48,3,FALSE)</f>
        <v>hard coal</v>
      </c>
      <c r="K9462" t="b">
        <f t="shared" si="147"/>
        <v>0</v>
      </c>
    </row>
    <row r="9463" ht="25.5" spans="1:11">
      <c r="A9463" s="120">
        <v>57929</v>
      </c>
      <c r="B9463" s="121" t="s">
        <v>201</v>
      </c>
      <c r="C9463" s="121" t="s">
        <v>207</v>
      </c>
      <c r="D9463" s="121" t="s">
        <v>68</v>
      </c>
      <c r="E9463" s="121" t="s">
        <v>70</v>
      </c>
      <c r="F9463" s="122">
        <v>0</v>
      </c>
      <c r="G9463" s="122">
        <v>0</v>
      </c>
      <c r="H9463" s="120">
        <v>2019</v>
      </c>
      <c r="I9463" t="str">
        <f>IF(J9463="natural gas",VLOOKUP(D9463,'Cross-Page Data'!$I$4:$J$13,2,FALSE),IF(J9463="solar",VLOOKUP('Form 923'!D9463,'Cross-Page Data'!$I$14:$J$117,2,FALSE),J9463))</f>
        <v>heavy or residual fuel oil</v>
      </c>
      <c r="J9463" t="str">
        <f>VLOOKUP(E9463,'Cross-Page Data'!$D$4:$F$48,3,FALSE)</f>
        <v>heavy or residual fuel oil</v>
      </c>
      <c r="K9463" t="b">
        <f t="shared" si="147"/>
        <v>0</v>
      </c>
    </row>
    <row r="9464" ht="25.5" spans="1:11">
      <c r="A9464" s="120">
        <v>57929</v>
      </c>
      <c r="B9464" s="121" t="s">
        <v>201</v>
      </c>
      <c r="C9464" s="121" t="s">
        <v>207</v>
      </c>
      <c r="D9464" s="121" t="s">
        <v>68</v>
      </c>
      <c r="E9464" s="121" t="s">
        <v>38</v>
      </c>
      <c r="F9464" s="122">
        <v>0</v>
      </c>
      <c r="G9464" s="122">
        <v>0</v>
      </c>
      <c r="H9464" s="120">
        <v>2019</v>
      </c>
      <c r="I9464" t="str">
        <f>IF(J9464="natural gas",VLOOKUP(D9464,'Cross-Page Data'!$I$4:$J$13,2,FALSE),IF(J9464="solar",VLOOKUP('Form 923'!D9464,'Cross-Page Data'!$I$14:$J$117,2,FALSE),J9464))</f>
        <v>natural gas nonpeaker - preexisting retiring</v>
      </c>
      <c r="J9464" t="str">
        <f>VLOOKUP(E9464,'Cross-Page Data'!$D$4:$F$48,3,FALSE)</f>
        <v>natural gas</v>
      </c>
      <c r="K9464" t="b">
        <f t="shared" si="147"/>
        <v>0</v>
      </c>
    </row>
    <row r="9465" spans="1:11">
      <c r="A9465" s="120">
        <v>57931</v>
      </c>
      <c r="B9465" s="121" t="s">
        <v>201</v>
      </c>
      <c r="C9465" s="121" t="s">
        <v>206</v>
      </c>
      <c r="D9465" s="121" t="s">
        <v>101</v>
      </c>
      <c r="E9465" s="121" t="s">
        <v>92</v>
      </c>
      <c r="F9465" s="122">
        <v>35093</v>
      </c>
      <c r="G9465" s="122">
        <v>3942</v>
      </c>
      <c r="H9465" s="120">
        <v>2019</v>
      </c>
      <c r="I9465" t="str">
        <f>IF(J9465="natural gas",VLOOKUP(D9465,'Cross-Page Data'!$I$4:$J$13,2,FALSE),IF(J9465="solar",VLOOKUP('Form 923'!D9465,'Cross-Page Data'!$I$14:$J$117,2,FALSE),J9465))</f>
        <v>solar pv</v>
      </c>
      <c r="J9465" t="str">
        <f>VLOOKUP(E9465,'Cross-Page Data'!$D$4:$F$48,3,FALSE)</f>
        <v>solar</v>
      </c>
      <c r="K9465" t="b">
        <f t="shared" si="147"/>
        <v>1</v>
      </c>
    </row>
    <row r="9466" spans="1:11">
      <c r="A9466" s="120">
        <v>57935</v>
      </c>
      <c r="B9466" s="121" t="s">
        <v>201</v>
      </c>
      <c r="C9466" s="121" t="s">
        <v>202</v>
      </c>
      <c r="D9466" s="121" t="s">
        <v>128</v>
      </c>
      <c r="E9466" s="121" t="s">
        <v>180</v>
      </c>
      <c r="F9466" s="122">
        <v>538002</v>
      </c>
      <c r="G9466" s="122">
        <v>60436</v>
      </c>
      <c r="H9466" s="120">
        <v>2019</v>
      </c>
      <c r="I9466" t="str">
        <f>IF(J9466="natural gas",VLOOKUP(D9466,'Cross-Page Data'!$I$4:$J$13,2,FALSE),IF(J9466="solar",VLOOKUP('Form 923'!D9466,'Cross-Page Data'!$I$14:$J$117,2,FALSE),J9466))</f>
        <v>wind</v>
      </c>
      <c r="J9466" t="str">
        <f>VLOOKUP(E9466,'Cross-Page Data'!$D$4:$F$48,3,FALSE)</f>
        <v>wind</v>
      </c>
      <c r="K9466" t="b">
        <f t="shared" si="147"/>
        <v>1</v>
      </c>
    </row>
    <row r="9467" ht="25.5" spans="1:11">
      <c r="A9467" s="120">
        <v>57937</v>
      </c>
      <c r="B9467" s="121" t="s">
        <v>201</v>
      </c>
      <c r="C9467" s="121" t="s">
        <v>211</v>
      </c>
      <c r="D9467" s="121" t="s">
        <v>68</v>
      </c>
      <c r="E9467" s="121" t="s">
        <v>162</v>
      </c>
      <c r="F9467" s="122">
        <v>2043137</v>
      </c>
      <c r="G9467" s="122">
        <v>27820</v>
      </c>
      <c r="H9467" s="120">
        <v>2019</v>
      </c>
      <c r="I9467" t="str">
        <f>IF(J9467="natural gas",VLOOKUP(D9467,'Cross-Page Data'!$I$4:$J$13,2,FALSE),IF(J9467="solar",VLOOKUP('Form 923'!D9467,'Cross-Page Data'!$I$14:$J$117,2,FALSE),J9467))</f>
        <v>hard coal</v>
      </c>
      <c r="J9467" t="str">
        <f>VLOOKUP(E9467,'Cross-Page Data'!$D$4:$F$48,3,FALSE)</f>
        <v>hard coal</v>
      </c>
      <c r="K9467" t="b">
        <f t="shared" si="147"/>
        <v>0</v>
      </c>
    </row>
    <row r="9468" spans="1:11">
      <c r="A9468" s="120">
        <v>57938</v>
      </c>
      <c r="B9468" s="121" t="s">
        <v>205</v>
      </c>
      <c r="C9468" s="121" t="s">
        <v>209</v>
      </c>
      <c r="D9468" s="121" t="s">
        <v>68</v>
      </c>
      <c r="E9468" s="121" t="s">
        <v>38</v>
      </c>
      <c r="F9468" s="122">
        <v>0</v>
      </c>
      <c r="G9468" s="122">
        <v>0</v>
      </c>
      <c r="H9468" s="120">
        <v>2019</v>
      </c>
      <c r="I9468" t="str">
        <f>IF(J9468="natural gas",VLOOKUP(D9468,'Cross-Page Data'!$I$4:$J$13,2,FALSE),IF(J9468="solar",VLOOKUP('Form 923'!D9468,'Cross-Page Data'!$I$14:$J$117,2,FALSE),J9468))</f>
        <v>natural gas nonpeaker - preexisting retiring</v>
      </c>
      <c r="J9468" t="str">
        <f>VLOOKUP(E9468,'Cross-Page Data'!$D$4:$F$48,3,FALSE)</f>
        <v>natural gas</v>
      </c>
      <c r="K9468" t="b">
        <f t="shared" si="147"/>
        <v>0</v>
      </c>
    </row>
    <row r="9469" spans="1:11">
      <c r="A9469" s="120">
        <v>57938</v>
      </c>
      <c r="B9469" s="121" t="s">
        <v>205</v>
      </c>
      <c r="C9469" s="121" t="s">
        <v>209</v>
      </c>
      <c r="D9469" s="121" t="s">
        <v>68</v>
      </c>
      <c r="E9469" s="121" t="s">
        <v>178</v>
      </c>
      <c r="F9469" s="122">
        <v>508037</v>
      </c>
      <c r="G9469" s="122">
        <v>57070</v>
      </c>
      <c r="H9469" s="120">
        <v>2019</v>
      </c>
      <c r="I9469" t="str">
        <f>IF(J9469="natural gas",VLOOKUP(D9469,'Cross-Page Data'!$I$4:$J$13,2,FALSE),IF(J9469="solar",VLOOKUP('Form 923'!D9469,'Cross-Page Data'!$I$14:$J$117,2,FALSE),J9469))</f>
        <v>other</v>
      </c>
      <c r="J9469" t="str">
        <f>VLOOKUP(E9469,'Cross-Page Data'!$D$4:$F$48,3,FALSE)</f>
        <v>other</v>
      </c>
      <c r="K9469" t="b">
        <f t="shared" si="147"/>
        <v>0</v>
      </c>
    </row>
    <row r="9470" spans="1:11">
      <c r="A9470" s="120">
        <v>57939</v>
      </c>
      <c r="B9470" s="121" t="s">
        <v>201</v>
      </c>
      <c r="C9470" s="121" t="s">
        <v>206</v>
      </c>
      <c r="D9470" s="121" t="s">
        <v>101</v>
      </c>
      <c r="E9470" s="121" t="s">
        <v>92</v>
      </c>
      <c r="F9470" s="122">
        <v>23386</v>
      </c>
      <c r="G9470" s="122">
        <v>2627</v>
      </c>
      <c r="H9470" s="120">
        <v>2019</v>
      </c>
      <c r="I9470" t="str">
        <f>IF(J9470="natural gas",VLOOKUP(D9470,'Cross-Page Data'!$I$4:$J$13,2,FALSE),IF(J9470="solar",VLOOKUP('Form 923'!D9470,'Cross-Page Data'!$I$14:$J$117,2,FALSE),J9470))</f>
        <v>solar pv</v>
      </c>
      <c r="J9470" t="str">
        <f>VLOOKUP(E9470,'Cross-Page Data'!$D$4:$F$48,3,FALSE)</f>
        <v>solar</v>
      </c>
      <c r="K9470" t="b">
        <f t="shared" si="147"/>
        <v>1</v>
      </c>
    </row>
    <row r="9471" spans="1:11">
      <c r="A9471" s="120">
        <v>57940</v>
      </c>
      <c r="B9471" s="121" t="s">
        <v>205</v>
      </c>
      <c r="C9471" s="121" t="s">
        <v>209</v>
      </c>
      <c r="D9471" s="121" t="s">
        <v>68</v>
      </c>
      <c r="E9471" s="121" t="s">
        <v>54</v>
      </c>
      <c r="F9471" s="122">
        <v>11577</v>
      </c>
      <c r="G9471" s="122">
        <v>2850.013</v>
      </c>
      <c r="H9471" s="120">
        <v>2019</v>
      </c>
      <c r="I9471" t="str">
        <f>IF(J9471="natural gas",VLOOKUP(D9471,'Cross-Page Data'!$I$4:$J$13,2,FALSE),IF(J9471="solar",VLOOKUP('Form 923'!D9471,'Cross-Page Data'!$I$14:$J$117,2,FALSE),J9471))</f>
        <v>hard coal</v>
      </c>
      <c r="J9471" t="str">
        <f>VLOOKUP(E9471,'Cross-Page Data'!$D$4:$F$48,3,FALSE)</f>
        <v>hard coal</v>
      </c>
      <c r="K9471" t="b">
        <f t="shared" si="147"/>
        <v>0</v>
      </c>
    </row>
    <row r="9472" spans="1:11">
      <c r="A9472" s="120">
        <v>57940</v>
      </c>
      <c r="B9472" s="121" t="s">
        <v>205</v>
      </c>
      <c r="C9472" s="121" t="s">
        <v>209</v>
      </c>
      <c r="D9472" s="121" t="s">
        <v>68</v>
      </c>
      <c r="E9472" s="121" t="s">
        <v>70</v>
      </c>
      <c r="F9472" s="122">
        <v>85</v>
      </c>
      <c r="G9472" s="122">
        <v>20.987</v>
      </c>
      <c r="H9472" s="120">
        <v>2019</v>
      </c>
      <c r="I9472" t="str">
        <f>IF(J9472="natural gas",VLOOKUP(D9472,'Cross-Page Data'!$I$4:$J$13,2,FALSE),IF(J9472="solar",VLOOKUP('Form 923'!D9472,'Cross-Page Data'!$I$14:$J$117,2,FALSE),J9472))</f>
        <v>heavy or residual fuel oil</v>
      </c>
      <c r="J9472" t="str">
        <f>VLOOKUP(E9472,'Cross-Page Data'!$D$4:$F$48,3,FALSE)</f>
        <v>heavy or residual fuel oil</v>
      </c>
      <c r="K9472" t="b">
        <f t="shared" si="147"/>
        <v>0</v>
      </c>
    </row>
    <row r="9473" spans="1:11">
      <c r="A9473" s="120">
        <v>57941</v>
      </c>
      <c r="B9473" s="121" t="s">
        <v>201</v>
      </c>
      <c r="C9473" s="121" t="s">
        <v>206</v>
      </c>
      <c r="D9473" s="121" t="s">
        <v>101</v>
      </c>
      <c r="E9473" s="121" t="s">
        <v>92</v>
      </c>
      <c r="F9473" s="122">
        <v>25032</v>
      </c>
      <c r="G9473" s="122">
        <v>2812</v>
      </c>
      <c r="H9473" s="120">
        <v>2019</v>
      </c>
      <c r="I9473" t="str">
        <f>IF(J9473="natural gas",VLOOKUP(D9473,'Cross-Page Data'!$I$4:$J$13,2,FALSE),IF(J9473="solar",VLOOKUP('Form 923'!D9473,'Cross-Page Data'!$I$14:$J$117,2,FALSE),J9473))</f>
        <v>solar pv</v>
      </c>
      <c r="J9473" t="str">
        <f>VLOOKUP(E9473,'Cross-Page Data'!$D$4:$F$48,3,FALSE)</f>
        <v>solar</v>
      </c>
      <c r="K9473" t="b">
        <f t="shared" si="147"/>
        <v>1</v>
      </c>
    </row>
    <row r="9474" spans="1:11">
      <c r="A9474" s="120">
        <v>57942</v>
      </c>
      <c r="B9474" s="121" t="s">
        <v>201</v>
      </c>
      <c r="C9474" s="121" t="s">
        <v>206</v>
      </c>
      <c r="D9474" s="121" t="s">
        <v>101</v>
      </c>
      <c r="E9474" s="121" t="s">
        <v>92</v>
      </c>
      <c r="F9474" s="122">
        <v>17420</v>
      </c>
      <c r="G9474" s="122">
        <v>1957</v>
      </c>
      <c r="H9474" s="120">
        <v>2019</v>
      </c>
      <c r="I9474" t="str">
        <f>IF(J9474="natural gas",VLOOKUP(D9474,'Cross-Page Data'!$I$4:$J$13,2,FALSE),IF(J9474="solar",VLOOKUP('Form 923'!D9474,'Cross-Page Data'!$I$14:$J$117,2,FALSE),J9474))</f>
        <v>solar pv</v>
      </c>
      <c r="J9474" t="str">
        <f>VLOOKUP(E9474,'Cross-Page Data'!$D$4:$F$48,3,FALSE)</f>
        <v>solar</v>
      </c>
      <c r="K9474" t="b">
        <f t="shared" si="147"/>
        <v>1</v>
      </c>
    </row>
    <row r="9475" spans="1:11">
      <c r="A9475" s="120">
        <v>57943</v>
      </c>
      <c r="B9475" s="121" t="s">
        <v>201</v>
      </c>
      <c r="C9475" s="121" t="s">
        <v>202</v>
      </c>
      <c r="D9475" s="121" t="s">
        <v>73</v>
      </c>
      <c r="E9475" s="121" t="s">
        <v>38</v>
      </c>
      <c r="F9475" s="122">
        <v>8527239</v>
      </c>
      <c r="G9475" s="122">
        <v>861914</v>
      </c>
      <c r="H9475" s="120">
        <v>2019</v>
      </c>
      <c r="I9475" t="str">
        <f>IF(J9475="natural gas",VLOOKUP(D9475,'Cross-Page Data'!$I$4:$J$13,2,FALSE),IF(J9475="solar",VLOOKUP('Form 923'!D9475,'Cross-Page Data'!$I$14:$J$117,2,FALSE),J9475))</f>
        <v>natural gas peaker</v>
      </c>
      <c r="J9475" t="str">
        <f>VLOOKUP(E9475,'Cross-Page Data'!$D$4:$F$48,3,FALSE)</f>
        <v>natural gas</v>
      </c>
      <c r="K9475" t="b">
        <f t="shared" si="147"/>
        <v>1</v>
      </c>
    </row>
    <row r="9476" spans="1:11">
      <c r="A9476" s="120">
        <v>57945</v>
      </c>
      <c r="B9476" s="121" t="s">
        <v>201</v>
      </c>
      <c r="C9476" s="121" t="s">
        <v>202</v>
      </c>
      <c r="D9476" s="121" t="s">
        <v>79</v>
      </c>
      <c r="E9476" s="121" t="s">
        <v>90</v>
      </c>
      <c r="F9476" s="122">
        <v>53291</v>
      </c>
      <c r="G9476" s="122">
        <v>4241</v>
      </c>
      <c r="H9476" s="120">
        <v>2019</v>
      </c>
      <c r="I9476" t="str">
        <f>IF(J9476="natural gas",VLOOKUP(D9476,'Cross-Page Data'!$I$4:$J$13,2,FALSE),IF(J9476="solar",VLOOKUP('Form 923'!D9476,'Cross-Page Data'!$I$14:$J$117,2,FALSE),J9476))</f>
        <v>biomass</v>
      </c>
      <c r="J9476" t="str">
        <f>VLOOKUP(E9476,'Cross-Page Data'!$D$4:$F$48,3,FALSE)</f>
        <v>biomass</v>
      </c>
      <c r="K9476" t="b">
        <f t="shared" si="147"/>
        <v>1</v>
      </c>
    </row>
    <row r="9477" spans="1:11">
      <c r="A9477" s="120">
        <v>57946</v>
      </c>
      <c r="B9477" s="121" t="s">
        <v>201</v>
      </c>
      <c r="C9477" s="121" t="s">
        <v>202</v>
      </c>
      <c r="D9477" s="121" t="s">
        <v>73</v>
      </c>
      <c r="E9477" s="121" t="s">
        <v>38</v>
      </c>
      <c r="F9477" s="122">
        <v>58230</v>
      </c>
      <c r="G9477" s="122">
        <v>4677</v>
      </c>
      <c r="H9477" s="120">
        <v>2019</v>
      </c>
      <c r="I9477" t="str">
        <f>IF(J9477="natural gas",VLOOKUP(D9477,'Cross-Page Data'!$I$4:$J$13,2,FALSE),IF(J9477="solar",VLOOKUP('Form 923'!D9477,'Cross-Page Data'!$I$14:$J$117,2,FALSE),J9477))</f>
        <v>natural gas peaker</v>
      </c>
      <c r="J9477" t="str">
        <f>VLOOKUP(E9477,'Cross-Page Data'!$D$4:$F$48,3,FALSE)</f>
        <v>natural gas</v>
      </c>
      <c r="K9477" t="b">
        <f t="shared" si="147"/>
        <v>1</v>
      </c>
    </row>
    <row r="9478" spans="1:11">
      <c r="A9478" s="120">
        <v>57947</v>
      </c>
      <c r="B9478" s="121" t="s">
        <v>201</v>
      </c>
      <c r="C9478" s="121" t="s">
        <v>206</v>
      </c>
      <c r="D9478" s="121" t="s">
        <v>128</v>
      </c>
      <c r="E9478" s="121" t="s">
        <v>180</v>
      </c>
      <c r="F9478" s="122">
        <v>1177664</v>
      </c>
      <c r="G9478" s="122">
        <v>132292</v>
      </c>
      <c r="H9478" s="120">
        <v>2019</v>
      </c>
      <c r="I9478" t="str">
        <f>IF(J9478="natural gas",VLOOKUP(D9478,'Cross-Page Data'!$I$4:$J$13,2,FALSE),IF(J9478="solar",VLOOKUP('Form 923'!D9478,'Cross-Page Data'!$I$14:$J$117,2,FALSE),J9478))</f>
        <v>wind</v>
      </c>
      <c r="J9478" t="str">
        <f>VLOOKUP(E9478,'Cross-Page Data'!$D$4:$F$48,3,FALSE)</f>
        <v>wind</v>
      </c>
      <c r="K9478" t="b">
        <f t="shared" si="147"/>
        <v>1</v>
      </c>
    </row>
    <row r="9479" spans="1:11">
      <c r="A9479" s="120">
        <v>57948</v>
      </c>
      <c r="B9479" s="121" t="s">
        <v>201</v>
      </c>
      <c r="C9479" s="121" t="s">
        <v>206</v>
      </c>
      <c r="D9479" s="121" t="s">
        <v>101</v>
      </c>
      <c r="E9479" s="121" t="s">
        <v>92</v>
      </c>
      <c r="F9479" s="122">
        <v>130201</v>
      </c>
      <c r="G9479" s="122">
        <v>14626</v>
      </c>
      <c r="H9479" s="120">
        <v>2019</v>
      </c>
      <c r="I9479" t="str">
        <f>IF(J9479="natural gas",VLOOKUP(D9479,'Cross-Page Data'!$I$4:$J$13,2,FALSE),IF(J9479="solar",VLOOKUP('Form 923'!D9479,'Cross-Page Data'!$I$14:$J$117,2,FALSE),J9479))</f>
        <v>solar pv</v>
      </c>
      <c r="J9479" t="str">
        <f>VLOOKUP(E9479,'Cross-Page Data'!$D$4:$F$48,3,FALSE)</f>
        <v>solar</v>
      </c>
      <c r="K9479" t="b">
        <f t="shared" ref="K9479:K9542" si="148">IF(AND($N$6=FALSE,OR(C9479="Commercial NAICS Cogen",C9479="Industrial NAICS Cogen",C9479="NAICS-22 Cogen")),FALSE,IF(AND($N$7=FALSE,OR(C9479="Commercial NAICS Cogen",C9479="Commercial NAICS Non-Cogen",C9479="industrial NAICS Cogen",C9479="industrial NAICS non-cogen")),FALSE,TRUE))</f>
        <v>1</v>
      </c>
    </row>
    <row r="9480" spans="1:11">
      <c r="A9480" s="120">
        <v>57949</v>
      </c>
      <c r="B9480" s="121" t="s">
        <v>205</v>
      </c>
      <c r="C9480" s="121" t="s">
        <v>209</v>
      </c>
      <c r="D9480" s="121" t="s">
        <v>68</v>
      </c>
      <c r="E9480" s="121" t="s">
        <v>54</v>
      </c>
      <c r="F9480" s="122">
        <v>5432</v>
      </c>
      <c r="G9480" s="122">
        <v>477.627</v>
      </c>
      <c r="H9480" s="120">
        <v>2019</v>
      </c>
      <c r="I9480" t="str">
        <f>IF(J9480="natural gas",VLOOKUP(D9480,'Cross-Page Data'!$I$4:$J$13,2,FALSE),IF(J9480="solar",VLOOKUP('Form 923'!D9480,'Cross-Page Data'!$I$14:$J$117,2,FALSE),J9480))</f>
        <v>hard coal</v>
      </c>
      <c r="J9480" t="str">
        <f>VLOOKUP(E9480,'Cross-Page Data'!$D$4:$F$48,3,FALSE)</f>
        <v>hard coal</v>
      </c>
      <c r="K9480" t="b">
        <f t="shared" si="148"/>
        <v>0</v>
      </c>
    </row>
    <row r="9481" spans="1:11">
      <c r="A9481" s="120">
        <v>57949</v>
      </c>
      <c r="B9481" s="121" t="s">
        <v>205</v>
      </c>
      <c r="C9481" s="121" t="s">
        <v>209</v>
      </c>
      <c r="D9481" s="121" t="s">
        <v>68</v>
      </c>
      <c r="E9481" s="121" t="s">
        <v>38</v>
      </c>
      <c r="F9481" s="122">
        <v>2256</v>
      </c>
      <c r="G9481" s="122">
        <v>198.373</v>
      </c>
      <c r="H9481" s="120">
        <v>2019</v>
      </c>
      <c r="I9481" t="str">
        <f>IF(J9481="natural gas",VLOOKUP(D9481,'Cross-Page Data'!$I$4:$J$13,2,FALSE),IF(J9481="solar",VLOOKUP('Form 923'!D9481,'Cross-Page Data'!$I$14:$J$117,2,FALSE),J9481))</f>
        <v>natural gas nonpeaker - preexisting retiring</v>
      </c>
      <c r="J9481" t="str">
        <f>VLOOKUP(E9481,'Cross-Page Data'!$D$4:$F$48,3,FALSE)</f>
        <v>natural gas</v>
      </c>
      <c r="K9481" t="b">
        <f t="shared" si="148"/>
        <v>0</v>
      </c>
    </row>
    <row r="9482" spans="1:11">
      <c r="A9482" s="120">
        <v>57950</v>
      </c>
      <c r="B9482" s="121" t="s">
        <v>205</v>
      </c>
      <c r="C9482" s="121" t="s">
        <v>209</v>
      </c>
      <c r="D9482" s="121" t="s">
        <v>68</v>
      </c>
      <c r="E9482" s="121" t="s">
        <v>54</v>
      </c>
      <c r="F9482" s="122">
        <v>0</v>
      </c>
      <c r="G9482" s="122">
        <v>0</v>
      </c>
      <c r="H9482" s="120">
        <v>2019</v>
      </c>
      <c r="I9482" t="str">
        <f>IF(J9482="natural gas",VLOOKUP(D9482,'Cross-Page Data'!$I$4:$J$13,2,FALSE),IF(J9482="solar",VLOOKUP('Form 923'!D9482,'Cross-Page Data'!$I$14:$J$117,2,FALSE),J9482))</f>
        <v>hard coal</v>
      </c>
      <c r="J9482" t="str">
        <f>VLOOKUP(E9482,'Cross-Page Data'!$D$4:$F$48,3,FALSE)</f>
        <v>hard coal</v>
      </c>
      <c r="K9482" t="b">
        <f t="shared" si="148"/>
        <v>0</v>
      </c>
    </row>
    <row r="9483" spans="1:11">
      <c r="A9483" s="120">
        <v>57950</v>
      </c>
      <c r="B9483" s="121" t="s">
        <v>205</v>
      </c>
      <c r="C9483" s="121" t="s">
        <v>209</v>
      </c>
      <c r="D9483" s="121" t="s">
        <v>68</v>
      </c>
      <c r="E9483" s="121" t="s">
        <v>38</v>
      </c>
      <c r="F9483" s="122">
        <v>239</v>
      </c>
      <c r="G9483" s="122">
        <v>21</v>
      </c>
      <c r="H9483" s="120">
        <v>2019</v>
      </c>
      <c r="I9483" t="str">
        <f>IF(J9483="natural gas",VLOOKUP(D9483,'Cross-Page Data'!$I$4:$J$13,2,FALSE),IF(J9483="solar",VLOOKUP('Form 923'!D9483,'Cross-Page Data'!$I$14:$J$117,2,FALSE),J9483))</f>
        <v>natural gas nonpeaker - preexisting retiring</v>
      </c>
      <c r="J9483" t="str">
        <f>VLOOKUP(E9483,'Cross-Page Data'!$D$4:$F$48,3,FALSE)</f>
        <v>natural gas</v>
      </c>
      <c r="K9483" t="b">
        <f t="shared" si="148"/>
        <v>0</v>
      </c>
    </row>
    <row r="9484" spans="1:11">
      <c r="A9484" s="120">
        <v>57951</v>
      </c>
      <c r="B9484" s="121" t="s">
        <v>201</v>
      </c>
      <c r="C9484" s="121" t="s">
        <v>206</v>
      </c>
      <c r="D9484" s="121" t="s">
        <v>101</v>
      </c>
      <c r="E9484" s="121" t="s">
        <v>92</v>
      </c>
      <c r="F9484" s="122">
        <v>14991</v>
      </c>
      <c r="G9484" s="122">
        <v>1683.99</v>
      </c>
      <c r="H9484" s="120">
        <v>2019</v>
      </c>
      <c r="I9484" t="str">
        <f>IF(J9484="natural gas",VLOOKUP(D9484,'Cross-Page Data'!$I$4:$J$13,2,FALSE),IF(J9484="solar",VLOOKUP('Form 923'!D9484,'Cross-Page Data'!$I$14:$J$117,2,FALSE),J9484))</f>
        <v>solar pv</v>
      </c>
      <c r="J9484" t="str">
        <f>VLOOKUP(E9484,'Cross-Page Data'!$D$4:$F$48,3,FALSE)</f>
        <v>solar</v>
      </c>
      <c r="K9484" t="b">
        <f t="shared" si="148"/>
        <v>1</v>
      </c>
    </row>
    <row r="9485" ht="25.5" spans="1:11">
      <c r="A9485" s="120">
        <v>57952</v>
      </c>
      <c r="B9485" s="121" t="s">
        <v>201</v>
      </c>
      <c r="C9485" s="121" t="s">
        <v>211</v>
      </c>
      <c r="D9485" s="121" t="s">
        <v>79</v>
      </c>
      <c r="E9485" s="121" t="s">
        <v>38</v>
      </c>
      <c r="F9485" s="122">
        <v>352625</v>
      </c>
      <c r="G9485" s="122">
        <v>25255.58</v>
      </c>
      <c r="H9485" s="120">
        <v>2019</v>
      </c>
      <c r="I9485" t="str">
        <f>IF(J9485="natural gas",VLOOKUP(D9485,'Cross-Page Data'!$I$4:$J$13,2,FALSE),IF(J9485="solar",VLOOKUP('Form 923'!D9485,'Cross-Page Data'!$I$14:$J$117,2,FALSE),J9485))</f>
        <v>natural gas peaker</v>
      </c>
      <c r="J9485" t="str">
        <f>VLOOKUP(E9485,'Cross-Page Data'!$D$4:$F$48,3,FALSE)</f>
        <v>natural gas</v>
      </c>
      <c r="K9485" t="b">
        <f t="shared" si="148"/>
        <v>0</v>
      </c>
    </row>
    <row r="9486" spans="1:11">
      <c r="A9486" s="120">
        <v>57953</v>
      </c>
      <c r="B9486" s="121" t="s">
        <v>205</v>
      </c>
      <c r="C9486" s="121" t="s">
        <v>209</v>
      </c>
      <c r="D9486" s="121" t="s">
        <v>39</v>
      </c>
      <c r="E9486" s="121" t="s">
        <v>38</v>
      </c>
      <c r="F9486" s="122">
        <v>0</v>
      </c>
      <c r="G9486" s="122">
        <v>0</v>
      </c>
      <c r="H9486" s="120">
        <v>2019</v>
      </c>
      <c r="I9486" t="str">
        <f>IF(J9486="natural gas",VLOOKUP(D9486,'Cross-Page Data'!$I$4:$J$13,2,FALSE),IF(J9486="solar",VLOOKUP('Form 923'!D9486,'Cross-Page Data'!$I$14:$J$117,2,FALSE),J9486))</f>
        <v>natural gas nonpeaker - preexisting nonretiring</v>
      </c>
      <c r="J9486" t="str">
        <f>VLOOKUP(E9486,'Cross-Page Data'!$D$4:$F$48,3,FALSE)</f>
        <v>natural gas</v>
      </c>
      <c r="K9486" t="b">
        <f t="shared" si="148"/>
        <v>0</v>
      </c>
    </row>
    <row r="9487" spans="1:11">
      <c r="A9487" s="120">
        <v>57953</v>
      </c>
      <c r="B9487" s="121" t="s">
        <v>205</v>
      </c>
      <c r="C9487" s="121" t="s">
        <v>209</v>
      </c>
      <c r="D9487" s="121" t="s">
        <v>61</v>
      </c>
      <c r="E9487" s="121" t="s">
        <v>38</v>
      </c>
      <c r="F9487" s="122">
        <v>491840</v>
      </c>
      <c r="G9487" s="122">
        <v>123969</v>
      </c>
      <c r="H9487" s="120">
        <v>2019</v>
      </c>
      <c r="I9487" t="str">
        <f>IF(J9487="natural gas",VLOOKUP(D9487,'Cross-Page Data'!$I$4:$J$13,2,FALSE),IF(J9487="solar",VLOOKUP('Form 923'!D9487,'Cross-Page Data'!$I$14:$J$117,2,FALSE),J9487))</f>
        <v>natural gas nonpeaker - preexisting nonretiring</v>
      </c>
      <c r="J9487" t="str">
        <f>VLOOKUP(E9487,'Cross-Page Data'!$D$4:$F$48,3,FALSE)</f>
        <v>natural gas</v>
      </c>
      <c r="K9487" t="b">
        <f t="shared" si="148"/>
        <v>0</v>
      </c>
    </row>
    <row r="9488" spans="1:11">
      <c r="A9488" s="120">
        <v>57953</v>
      </c>
      <c r="B9488" s="121" t="s">
        <v>205</v>
      </c>
      <c r="C9488" s="121" t="s">
        <v>209</v>
      </c>
      <c r="D9488" s="121" t="s">
        <v>68</v>
      </c>
      <c r="E9488" s="121" t="s">
        <v>54</v>
      </c>
      <c r="F9488" s="122">
        <v>86680</v>
      </c>
      <c r="G9488" s="122">
        <v>21848.157</v>
      </c>
      <c r="H9488" s="120">
        <v>2019</v>
      </c>
      <c r="I9488" t="str">
        <f>IF(J9488="natural gas",VLOOKUP(D9488,'Cross-Page Data'!$I$4:$J$13,2,FALSE),IF(J9488="solar",VLOOKUP('Form 923'!D9488,'Cross-Page Data'!$I$14:$J$117,2,FALSE),J9488))</f>
        <v>hard coal</v>
      </c>
      <c r="J9488" t="str">
        <f>VLOOKUP(E9488,'Cross-Page Data'!$D$4:$F$48,3,FALSE)</f>
        <v>hard coal</v>
      </c>
      <c r="K9488" t="b">
        <f t="shared" si="148"/>
        <v>0</v>
      </c>
    </row>
    <row r="9489" spans="1:11">
      <c r="A9489" s="120">
        <v>57953</v>
      </c>
      <c r="B9489" s="121" t="s">
        <v>205</v>
      </c>
      <c r="C9489" s="121" t="s">
        <v>209</v>
      </c>
      <c r="D9489" s="121" t="s">
        <v>68</v>
      </c>
      <c r="E9489" s="121" t="s">
        <v>144</v>
      </c>
      <c r="F9489" s="122">
        <v>288385</v>
      </c>
      <c r="G9489" s="122">
        <v>72687.843</v>
      </c>
      <c r="H9489" s="120">
        <v>2019</v>
      </c>
      <c r="I9489" t="str">
        <f>IF(J9489="natural gas",VLOOKUP(D9489,'Cross-Page Data'!$I$4:$J$13,2,FALSE),IF(J9489="solar",VLOOKUP('Form 923'!D9489,'Cross-Page Data'!$I$14:$J$117,2,FALSE),J9489))</f>
        <v>petroleum</v>
      </c>
      <c r="J9489" t="str">
        <f>VLOOKUP(E9489,'Cross-Page Data'!$D$4:$F$48,3,FALSE)</f>
        <v>petroleum</v>
      </c>
      <c r="K9489" t="b">
        <f t="shared" si="148"/>
        <v>0</v>
      </c>
    </row>
    <row r="9490" spans="1:11">
      <c r="A9490" s="120">
        <v>57953</v>
      </c>
      <c r="B9490" s="121" t="s">
        <v>205</v>
      </c>
      <c r="C9490" s="121" t="s">
        <v>209</v>
      </c>
      <c r="D9490" s="121" t="s">
        <v>68</v>
      </c>
      <c r="E9490" s="121" t="s">
        <v>162</v>
      </c>
      <c r="F9490" s="122">
        <v>0</v>
      </c>
      <c r="G9490" s="122">
        <v>0</v>
      </c>
      <c r="H9490" s="120">
        <v>2019</v>
      </c>
      <c r="I9490" t="str">
        <f>IF(J9490="natural gas",VLOOKUP(D9490,'Cross-Page Data'!$I$4:$J$13,2,FALSE),IF(J9490="solar",VLOOKUP('Form 923'!D9490,'Cross-Page Data'!$I$14:$J$117,2,FALSE),J9490))</f>
        <v>hard coal</v>
      </c>
      <c r="J9490" t="str">
        <f>VLOOKUP(E9490,'Cross-Page Data'!$D$4:$F$48,3,FALSE)</f>
        <v>hard coal</v>
      </c>
      <c r="K9490" t="b">
        <f t="shared" si="148"/>
        <v>0</v>
      </c>
    </row>
    <row r="9491" spans="1:11">
      <c r="A9491" s="120">
        <v>57956</v>
      </c>
      <c r="B9491" s="121" t="s">
        <v>201</v>
      </c>
      <c r="C9491" s="121" t="s">
        <v>206</v>
      </c>
      <c r="D9491" s="121" t="s">
        <v>128</v>
      </c>
      <c r="E9491" s="121" t="s">
        <v>180</v>
      </c>
      <c r="F9491" s="122">
        <v>3125324</v>
      </c>
      <c r="G9491" s="122">
        <v>351081</v>
      </c>
      <c r="H9491" s="120">
        <v>2019</v>
      </c>
      <c r="I9491" t="str">
        <f>IF(J9491="natural gas",VLOOKUP(D9491,'Cross-Page Data'!$I$4:$J$13,2,FALSE),IF(J9491="solar",VLOOKUP('Form 923'!D9491,'Cross-Page Data'!$I$14:$J$117,2,FALSE),J9491))</f>
        <v>wind</v>
      </c>
      <c r="J9491" t="str">
        <f>VLOOKUP(E9491,'Cross-Page Data'!$D$4:$F$48,3,FALSE)</f>
        <v>wind</v>
      </c>
      <c r="K9491" t="b">
        <f t="shared" si="148"/>
        <v>1</v>
      </c>
    </row>
    <row r="9492" spans="1:11">
      <c r="A9492" s="120">
        <v>57959</v>
      </c>
      <c r="B9492" s="121" t="s">
        <v>201</v>
      </c>
      <c r="C9492" s="121" t="s">
        <v>206</v>
      </c>
      <c r="D9492" s="121" t="s">
        <v>101</v>
      </c>
      <c r="E9492" s="121" t="s">
        <v>92</v>
      </c>
      <c r="F9492" s="122">
        <v>137786</v>
      </c>
      <c r="G9492" s="122">
        <v>15478</v>
      </c>
      <c r="H9492" s="120">
        <v>2019</v>
      </c>
      <c r="I9492" t="str">
        <f>IF(J9492="natural gas",VLOOKUP(D9492,'Cross-Page Data'!$I$4:$J$13,2,FALSE),IF(J9492="solar",VLOOKUP('Form 923'!D9492,'Cross-Page Data'!$I$14:$J$117,2,FALSE),J9492))</f>
        <v>solar pv</v>
      </c>
      <c r="J9492" t="str">
        <f>VLOOKUP(E9492,'Cross-Page Data'!$D$4:$F$48,3,FALSE)</f>
        <v>solar</v>
      </c>
      <c r="K9492" t="b">
        <f t="shared" si="148"/>
        <v>1</v>
      </c>
    </row>
    <row r="9493" spans="1:11">
      <c r="A9493" s="120">
        <v>57962</v>
      </c>
      <c r="B9493" s="121" t="s">
        <v>201</v>
      </c>
      <c r="C9493" s="121" t="s">
        <v>206</v>
      </c>
      <c r="D9493" s="121" t="s">
        <v>128</v>
      </c>
      <c r="E9493" s="121" t="s">
        <v>180</v>
      </c>
      <c r="F9493" s="122">
        <v>2198411</v>
      </c>
      <c r="G9493" s="122">
        <v>246957</v>
      </c>
      <c r="H9493" s="120">
        <v>2019</v>
      </c>
      <c r="I9493" t="str">
        <f>IF(J9493="natural gas",VLOOKUP(D9493,'Cross-Page Data'!$I$4:$J$13,2,FALSE),IF(J9493="solar",VLOOKUP('Form 923'!D9493,'Cross-Page Data'!$I$14:$J$117,2,FALSE),J9493))</f>
        <v>wind</v>
      </c>
      <c r="J9493" t="str">
        <f>VLOOKUP(E9493,'Cross-Page Data'!$D$4:$F$48,3,FALSE)</f>
        <v>wind</v>
      </c>
      <c r="K9493" t="b">
        <f t="shared" si="148"/>
        <v>1</v>
      </c>
    </row>
    <row r="9494" spans="1:11">
      <c r="A9494" s="120">
        <v>57963</v>
      </c>
      <c r="B9494" s="121" t="s">
        <v>201</v>
      </c>
      <c r="C9494" s="121" t="s">
        <v>206</v>
      </c>
      <c r="D9494" s="121" t="s">
        <v>128</v>
      </c>
      <c r="E9494" s="121" t="s">
        <v>180</v>
      </c>
      <c r="F9494" s="122">
        <v>117438</v>
      </c>
      <c r="G9494" s="122">
        <v>13192</v>
      </c>
      <c r="H9494" s="120">
        <v>2019</v>
      </c>
      <c r="I9494" t="str">
        <f>IF(J9494="natural gas",VLOOKUP(D9494,'Cross-Page Data'!$I$4:$J$13,2,FALSE),IF(J9494="solar",VLOOKUP('Form 923'!D9494,'Cross-Page Data'!$I$14:$J$117,2,FALSE),J9494))</f>
        <v>wind</v>
      </c>
      <c r="J9494" t="str">
        <f>VLOOKUP(E9494,'Cross-Page Data'!$D$4:$F$48,3,FALSE)</f>
        <v>wind</v>
      </c>
      <c r="K9494" t="b">
        <f t="shared" si="148"/>
        <v>1</v>
      </c>
    </row>
    <row r="9495" spans="1:11">
      <c r="A9495" s="120">
        <v>57964</v>
      </c>
      <c r="B9495" s="121" t="s">
        <v>201</v>
      </c>
      <c r="C9495" s="121" t="s">
        <v>206</v>
      </c>
      <c r="D9495" s="121" t="s">
        <v>128</v>
      </c>
      <c r="E9495" s="121" t="s">
        <v>180</v>
      </c>
      <c r="F9495" s="122">
        <v>3078470</v>
      </c>
      <c r="G9495" s="122">
        <v>345818</v>
      </c>
      <c r="H9495" s="120">
        <v>2019</v>
      </c>
      <c r="I9495" t="str">
        <f>IF(J9495="natural gas",VLOOKUP(D9495,'Cross-Page Data'!$I$4:$J$13,2,FALSE),IF(J9495="solar",VLOOKUP('Form 923'!D9495,'Cross-Page Data'!$I$14:$J$117,2,FALSE),J9495))</f>
        <v>wind</v>
      </c>
      <c r="J9495" t="str">
        <f>VLOOKUP(E9495,'Cross-Page Data'!$D$4:$F$48,3,FALSE)</f>
        <v>wind</v>
      </c>
      <c r="K9495" t="b">
        <f t="shared" si="148"/>
        <v>1</v>
      </c>
    </row>
    <row r="9496" spans="1:11">
      <c r="A9496" s="120">
        <v>57965</v>
      </c>
      <c r="B9496" s="121" t="s">
        <v>201</v>
      </c>
      <c r="C9496" s="121" t="s">
        <v>206</v>
      </c>
      <c r="D9496" s="121" t="s">
        <v>128</v>
      </c>
      <c r="E9496" s="121" t="s">
        <v>180</v>
      </c>
      <c r="F9496" s="122">
        <v>139565</v>
      </c>
      <c r="G9496" s="122">
        <v>15678</v>
      </c>
      <c r="H9496" s="120">
        <v>2019</v>
      </c>
      <c r="I9496" t="str">
        <f>IF(J9496="natural gas",VLOOKUP(D9496,'Cross-Page Data'!$I$4:$J$13,2,FALSE),IF(J9496="solar",VLOOKUP('Form 923'!D9496,'Cross-Page Data'!$I$14:$J$117,2,FALSE),J9496))</f>
        <v>wind</v>
      </c>
      <c r="J9496" t="str">
        <f>VLOOKUP(E9496,'Cross-Page Data'!$D$4:$F$48,3,FALSE)</f>
        <v>wind</v>
      </c>
      <c r="K9496" t="b">
        <f t="shared" si="148"/>
        <v>1</v>
      </c>
    </row>
    <row r="9497" ht="25.5" spans="1:11">
      <c r="A9497" s="120">
        <v>57966</v>
      </c>
      <c r="B9497" s="121" t="s">
        <v>205</v>
      </c>
      <c r="C9497" s="121" t="s">
        <v>210</v>
      </c>
      <c r="D9497" s="121" t="s">
        <v>68</v>
      </c>
      <c r="E9497" s="121" t="s">
        <v>70</v>
      </c>
      <c r="F9497" s="122">
        <v>673</v>
      </c>
      <c r="G9497" s="122">
        <v>16.66</v>
      </c>
      <c r="H9497" s="120">
        <v>2019</v>
      </c>
      <c r="I9497" t="str">
        <f>IF(J9497="natural gas",VLOOKUP(D9497,'Cross-Page Data'!$I$4:$J$13,2,FALSE),IF(J9497="solar",VLOOKUP('Form 923'!D9497,'Cross-Page Data'!$I$14:$J$117,2,FALSE),J9497))</f>
        <v>heavy or residual fuel oil</v>
      </c>
      <c r="J9497" t="str">
        <f>VLOOKUP(E9497,'Cross-Page Data'!$D$4:$F$48,3,FALSE)</f>
        <v>heavy or residual fuel oil</v>
      </c>
      <c r="K9497" t="b">
        <f t="shared" si="148"/>
        <v>0</v>
      </c>
    </row>
    <row r="9498" ht="25.5" spans="1:11">
      <c r="A9498" s="120">
        <v>57966</v>
      </c>
      <c r="B9498" s="121" t="s">
        <v>205</v>
      </c>
      <c r="C9498" s="121" t="s">
        <v>210</v>
      </c>
      <c r="D9498" s="121" t="s">
        <v>68</v>
      </c>
      <c r="E9498" s="121" t="s">
        <v>38</v>
      </c>
      <c r="F9498" s="122">
        <v>25075</v>
      </c>
      <c r="G9498" s="122">
        <v>549.508</v>
      </c>
      <c r="H9498" s="120">
        <v>2019</v>
      </c>
      <c r="I9498" t="str">
        <f>IF(J9498="natural gas",VLOOKUP(D9498,'Cross-Page Data'!$I$4:$J$13,2,FALSE),IF(J9498="solar",VLOOKUP('Form 923'!D9498,'Cross-Page Data'!$I$14:$J$117,2,FALSE),J9498))</f>
        <v>natural gas nonpeaker - preexisting retiring</v>
      </c>
      <c r="J9498" t="str">
        <f>VLOOKUP(E9498,'Cross-Page Data'!$D$4:$F$48,3,FALSE)</f>
        <v>natural gas</v>
      </c>
      <c r="K9498" t="b">
        <f t="shared" si="148"/>
        <v>0</v>
      </c>
    </row>
    <row r="9499" ht="25.5" spans="1:11">
      <c r="A9499" s="120">
        <v>57966</v>
      </c>
      <c r="B9499" s="121" t="s">
        <v>205</v>
      </c>
      <c r="C9499" s="121" t="s">
        <v>210</v>
      </c>
      <c r="D9499" s="121" t="s">
        <v>68</v>
      </c>
      <c r="E9499" s="121" t="s">
        <v>162</v>
      </c>
      <c r="F9499" s="122">
        <v>2048</v>
      </c>
      <c r="G9499" s="122">
        <v>47.832</v>
      </c>
      <c r="H9499" s="120">
        <v>2019</v>
      </c>
      <c r="I9499" t="str">
        <f>IF(J9499="natural gas",VLOOKUP(D9499,'Cross-Page Data'!$I$4:$J$13,2,FALSE),IF(J9499="solar",VLOOKUP('Form 923'!D9499,'Cross-Page Data'!$I$14:$J$117,2,FALSE),J9499))</f>
        <v>hard coal</v>
      </c>
      <c r="J9499" t="str">
        <f>VLOOKUP(E9499,'Cross-Page Data'!$D$4:$F$48,3,FALSE)</f>
        <v>hard coal</v>
      </c>
      <c r="K9499" t="b">
        <f t="shared" si="148"/>
        <v>0</v>
      </c>
    </row>
    <row r="9500" spans="1:11">
      <c r="A9500" s="120">
        <v>57967</v>
      </c>
      <c r="B9500" s="121" t="s">
        <v>205</v>
      </c>
      <c r="C9500" s="121" t="s">
        <v>209</v>
      </c>
      <c r="D9500" s="121" t="s">
        <v>68</v>
      </c>
      <c r="E9500" s="121" t="s">
        <v>38</v>
      </c>
      <c r="F9500" s="122">
        <v>16741</v>
      </c>
      <c r="G9500" s="122">
        <v>1472</v>
      </c>
      <c r="H9500" s="120">
        <v>2019</v>
      </c>
      <c r="I9500" t="str">
        <f>IF(J9500="natural gas",VLOOKUP(D9500,'Cross-Page Data'!$I$4:$J$13,2,FALSE),IF(J9500="solar",VLOOKUP('Form 923'!D9500,'Cross-Page Data'!$I$14:$J$117,2,FALSE),J9500))</f>
        <v>natural gas nonpeaker - preexisting retiring</v>
      </c>
      <c r="J9500" t="str">
        <f>VLOOKUP(E9500,'Cross-Page Data'!$D$4:$F$48,3,FALSE)</f>
        <v>natural gas</v>
      </c>
      <c r="K9500" t="b">
        <f t="shared" si="148"/>
        <v>0</v>
      </c>
    </row>
    <row r="9501" spans="1:11">
      <c r="A9501" s="120">
        <v>57967</v>
      </c>
      <c r="B9501" s="121" t="s">
        <v>205</v>
      </c>
      <c r="C9501" s="121" t="s">
        <v>209</v>
      </c>
      <c r="D9501" s="121" t="s">
        <v>68</v>
      </c>
      <c r="E9501" s="121" t="s">
        <v>162</v>
      </c>
      <c r="F9501" s="122">
        <v>0</v>
      </c>
      <c r="G9501" s="122">
        <v>0</v>
      </c>
      <c r="H9501" s="120">
        <v>2019</v>
      </c>
      <c r="I9501" t="str">
        <f>IF(J9501="natural gas",VLOOKUP(D9501,'Cross-Page Data'!$I$4:$J$13,2,FALSE),IF(J9501="solar",VLOOKUP('Form 923'!D9501,'Cross-Page Data'!$I$14:$J$117,2,FALSE),J9501))</f>
        <v>hard coal</v>
      </c>
      <c r="J9501" t="str">
        <f>VLOOKUP(E9501,'Cross-Page Data'!$D$4:$F$48,3,FALSE)</f>
        <v>hard coal</v>
      </c>
      <c r="K9501" t="b">
        <f t="shared" si="148"/>
        <v>0</v>
      </c>
    </row>
    <row r="9502" spans="1:11">
      <c r="A9502" s="120">
        <v>57968</v>
      </c>
      <c r="B9502" s="121" t="s">
        <v>201</v>
      </c>
      <c r="C9502" s="121" t="s">
        <v>206</v>
      </c>
      <c r="D9502" s="121" t="s">
        <v>128</v>
      </c>
      <c r="E9502" s="121" t="s">
        <v>180</v>
      </c>
      <c r="F9502" s="122">
        <v>89530</v>
      </c>
      <c r="G9502" s="122">
        <v>10057</v>
      </c>
      <c r="H9502" s="120">
        <v>2019</v>
      </c>
      <c r="I9502" t="str">
        <f>IF(J9502="natural gas",VLOOKUP(D9502,'Cross-Page Data'!$I$4:$J$13,2,FALSE),IF(J9502="solar",VLOOKUP('Form 923'!D9502,'Cross-Page Data'!$I$14:$J$117,2,FALSE),J9502))</f>
        <v>wind</v>
      </c>
      <c r="J9502" t="str">
        <f>VLOOKUP(E9502,'Cross-Page Data'!$D$4:$F$48,3,FALSE)</f>
        <v>wind</v>
      </c>
      <c r="K9502" t="b">
        <f t="shared" si="148"/>
        <v>1</v>
      </c>
    </row>
    <row r="9503" spans="1:11">
      <c r="A9503" s="120">
        <v>57969</v>
      </c>
      <c r="B9503" s="121" t="s">
        <v>205</v>
      </c>
      <c r="C9503" s="121" t="s">
        <v>209</v>
      </c>
      <c r="D9503" s="121" t="s">
        <v>68</v>
      </c>
      <c r="E9503" s="121" t="s">
        <v>176</v>
      </c>
      <c r="F9503" s="122">
        <v>81801</v>
      </c>
      <c r="G9503" s="122">
        <v>16782</v>
      </c>
      <c r="H9503" s="120">
        <v>2019</v>
      </c>
      <c r="I9503" t="str">
        <f>IF(J9503="natural gas",VLOOKUP(D9503,'Cross-Page Data'!$I$4:$J$13,2,FALSE),IF(J9503="solar",VLOOKUP('Form 923'!D9503,'Cross-Page Data'!$I$14:$J$117,2,FALSE),J9503))</f>
        <v>biomass</v>
      </c>
      <c r="J9503" t="str">
        <f>VLOOKUP(E9503,'Cross-Page Data'!$D$4:$F$48,3,FALSE)</f>
        <v>biomass</v>
      </c>
      <c r="K9503" t="b">
        <f t="shared" si="148"/>
        <v>0</v>
      </c>
    </row>
    <row r="9504" ht="25.5" spans="1:11">
      <c r="A9504" s="120">
        <v>57970</v>
      </c>
      <c r="B9504" s="121" t="s">
        <v>201</v>
      </c>
      <c r="C9504" s="121" t="s">
        <v>207</v>
      </c>
      <c r="D9504" s="121" t="s">
        <v>101</v>
      </c>
      <c r="E9504" s="121" t="s">
        <v>92</v>
      </c>
      <c r="F9504" s="122">
        <v>46398</v>
      </c>
      <c r="G9504" s="122">
        <v>5212</v>
      </c>
      <c r="H9504" s="120">
        <v>2019</v>
      </c>
      <c r="I9504" t="str">
        <f>IF(J9504="natural gas",VLOOKUP(D9504,'Cross-Page Data'!$I$4:$J$13,2,FALSE),IF(J9504="solar",VLOOKUP('Form 923'!D9504,'Cross-Page Data'!$I$14:$J$117,2,FALSE),J9504))</f>
        <v>solar pv</v>
      </c>
      <c r="J9504" t="str">
        <f>VLOOKUP(E9504,'Cross-Page Data'!$D$4:$F$48,3,FALSE)</f>
        <v>solar</v>
      </c>
      <c r="K9504" t="b">
        <f t="shared" si="148"/>
        <v>0</v>
      </c>
    </row>
    <row r="9505" ht="25.5" spans="1:11">
      <c r="A9505" s="120">
        <v>57971</v>
      </c>
      <c r="B9505" s="121" t="s">
        <v>201</v>
      </c>
      <c r="C9505" s="121" t="s">
        <v>207</v>
      </c>
      <c r="D9505" s="121" t="s">
        <v>79</v>
      </c>
      <c r="E9505" s="121" t="s">
        <v>130</v>
      </c>
      <c r="F9505" s="122">
        <v>38554</v>
      </c>
      <c r="G9505" s="122">
        <v>2730</v>
      </c>
      <c r="H9505" s="120">
        <v>2019</v>
      </c>
      <c r="I9505" t="str">
        <f>IF(J9505="natural gas",VLOOKUP(D9505,'Cross-Page Data'!$I$4:$J$13,2,FALSE),IF(J9505="solar",VLOOKUP('Form 923'!D9505,'Cross-Page Data'!$I$14:$J$117,2,FALSE),J9505))</f>
        <v>biomass</v>
      </c>
      <c r="J9505" t="str">
        <f>VLOOKUP(E9505,'Cross-Page Data'!$D$4:$F$48,3,FALSE)</f>
        <v>biomass</v>
      </c>
      <c r="K9505" t="b">
        <f t="shared" si="148"/>
        <v>0</v>
      </c>
    </row>
    <row r="9506" spans="1:11">
      <c r="A9506" s="120">
        <v>57973</v>
      </c>
      <c r="B9506" s="121" t="s">
        <v>201</v>
      </c>
      <c r="C9506" s="121" t="s">
        <v>206</v>
      </c>
      <c r="D9506" s="121" t="s">
        <v>128</v>
      </c>
      <c r="E9506" s="121" t="s">
        <v>180</v>
      </c>
      <c r="F9506" s="122">
        <v>6340777</v>
      </c>
      <c r="G9506" s="122">
        <v>712287</v>
      </c>
      <c r="H9506" s="120">
        <v>2019</v>
      </c>
      <c r="I9506" t="str">
        <f>IF(J9506="natural gas",VLOOKUP(D9506,'Cross-Page Data'!$I$4:$J$13,2,FALSE),IF(J9506="solar",VLOOKUP('Form 923'!D9506,'Cross-Page Data'!$I$14:$J$117,2,FALSE),J9506))</f>
        <v>wind</v>
      </c>
      <c r="J9506" t="str">
        <f>VLOOKUP(E9506,'Cross-Page Data'!$D$4:$F$48,3,FALSE)</f>
        <v>wind</v>
      </c>
      <c r="K9506" t="b">
        <f t="shared" si="148"/>
        <v>1</v>
      </c>
    </row>
    <row r="9507" spans="1:11">
      <c r="A9507" s="120">
        <v>57974</v>
      </c>
      <c r="B9507" s="121" t="s">
        <v>201</v>
      </c>
      <c r="C9507" s="121" t="s">
        <v>206</v>
      </c>
      <c r="D9507" s="121" t="s">
        <v>128</v>
      </c>
      <c r="E9507" s="121" t="s">
        <v>180</v>
      </c>
      <c r="F9507" s="122">
        <v>3574268</v>
      </c>
      <c r="G9507" s="122">
        <v>401513</v>
      </c>
      <c r="H9507" s="120">
        <v>2019</v>
      </c>
      <c r="I9507" t="str">
        <f>IF(J9507="natural gas",VLOOKUP(D9507,'Cross-Page Data'!$I$4:$J$13,2,FALSE),IF(J9507="solar",VLOOKUP('Form 923'!D9507,'Cross-Page Data'!$I$14:$J$117,2,FALSE),J9507))</f>
        <v>wind</v>
      </c>
      <c r="J9507" t="str">
        <f>VLOOKUP(E9507,'Cross-Page Data'!$D$4:$F$48,3,FALSE)</f>
        <v>wind</v>
      </c>
      <c r="K9507" t="b">
        <f t="shared" si="148"/>
        <v>1</v>
      </c>
    </row>
    <row r="9508" spans="1:11">
      <c r="A9508" s="120">
        <v>57975</v>
      </c>
      <c r="B9508" s="121" t="s">
        <v>201</v>
      </c>
      <c r="C9508" s="121" t="s">
        <v>206</v>
      </c>
      <c r="D9508" s="121" t="s">
        <v>128</v>
      </c>
      <c r="E9508" s="121" t="s">
        <v>180</v>
      </c>
      <c r="F9508" s="122">
        <v>3584372</v>
      </c>
      <c r="G9508" s="122">
        <v>402648</v>
      </c>
      <c r="H9508" s="120">
        <v>2019</v>
      </c>
      <c r="I9508" t="str">
        <f>IF(J9508="natural gas",VLOOKUP(D9508,'Cross-Page Data'!$I$4:$J$13,2,FALSE),IF(J9508="solar",VLOOKUP('Form 923'!D9508,'Cross-Page Data'!$I$14:$J$117,2,FALSE),J9508))</f>
        <v>wind</v>
      </c>
      <c r="J9508" t="str">
        <f>VLOOKUP(E9508,'Cross-Page Data'!$D$4:$F$48,3,FALSE)</f>
        <v>wind</v>
      </c>
      <c r="K9508" t="b">
        <f t="shared" si="148"/>
        <v>1</v>
      </c>
    </row>
    <row r="9509" spans="1:11">
      <c r="A9509" s="120">
        <v>57976</v>
      </c>
      <c r="B9509" s="121" t="s">
        <v>201</v>
      </c>
      <c r="C9509" s="121" t="s">
        <v>206</v>
      </c>
      <c r="D9509" s="121" t="s">
        <v>128</v>
      </c>
      <c r="E9509" s="121" t="s">
        <v>180</v>
      </c>
      <c r="F9509" s="122">
        <v>2083709</v>
      </c>
      <c r="G9509" s="122">
        <v>234072</v>
      </c>
      <c r="H9509" s="120">
        <v>2019</v>
      </c>
      <c r="I9509" t="str">
        <f>IF(J9509="natural gas",VLOOKUP(D9509,'Cross-Page Data'!$I$4:$J$13,2,FALSE),IF(J9509="solar",VLOOKUP('Form 923'!D9509,'Cross-Page Data'!$I$14:$J$117,2,FALSE),J9509))</f>
        <v>wind</v>
      </c>
      <c r="J9509" t="str">
        <f>VLOOKUP(E9509,'Cross-Page Data'!$D$4:$F$48,3,FALSE)</f>
        <v>wind</v>
      </c>
      <c r="K9509" t="b">
        <f t="shared" si="148"/>
        <v>1</v>
      </c>
    </row>
    <row r="9510" spans="1:11">
      <c r="A9510" s="120">
        <v>57977</v>
      </c>
      <c r="B9510" s="121" t="s">
        <v>205</v>
      </c>
      <c r="C9510" s="121" t="s">
        <v>202</v>
      </c>
      <c r="D9510" s="121" t="s">
        <v>79</v>
      </c>
      <c r="E9510" s="121" t="s">
        <v>38</v>
      </c>
      <c r="F9510" s="122">
        <v>211230</v>
      </c>
      <c r="G9510" s="122">
        <v>31553</v>
      </c>
      <c r="H9510" s="120">
        <v>2019</v>
      </c>
      <c r="I9510" t="str">
        <f>IF(J9510="natural gas",VLOOKUP(D9510,'Cross-Page Data'!$I$4:$J$13,2,FALSE),IF(J9510="solar",VLOOKUP('Form 923'!D9510,'Cross-Page Data'!$I$14:$J$117,2,FALSE),J9510))</f>
        <v>natural gas peaker</v>
      </c>
      <c r="J9510" t="str">
        <f>VLOOKUP(E9510,'Cross-Page Data'!$D$4:$F$48,3,FALSE)</f>
        <v>natural gas</v>
      </c>
      <c r="K9510" t="b">
        <f t="shared" si="148"/>
        <v>1</v>
      </c>
    </row>
    <row r="9511" spans="1:11">
      <c r="A9511" s="120">
        <v>57978</v>
      </c>
      <c r="B9511" s="121" t="s">
        <v>201</v>
      </c>
      <c r="C9511" s="121" t="s">
        <v>202</v>
      </c>
      <c r="D9511" s="121" t="s">
        <v>39</v>
      </c>
      <c r="E9511" s="121" t="s">
        <v>38</v>
      </c>
      <c r="F9511" s="122">
        <v>0</v>
      </c>
      <c r="G9511" s="122">
        <v>416922</v>
      </c>
      <c r="H9511" s="120">
        <v>2019</v>
      </c>
      <c r="I9511" t="str">
        <f>IF(J9511="natural gas",VLOOKUP(D9511,'Cross-Page Data'!$I$4:$J$13,2,FALSE),IF(J9511="solar",VLOOKUP('Form 923'!D9511,'Cross-Page Data'!$I$14:$J$117,2,FALSE),J9511))</f>
        <v>natural gas nonpeaker - preexisting nonretiring</v>
      </c>
      <c r="J9511" t="str">
        <f>VLOOKUP(E9511,'Cross-Page Data'!$D$4:$F$48,3,FALSE)</f>
        <v>natural gas</v>
      </c>
      <c r="K9511" t="b">
        <f t="shared" si="148"/>
        <v>1</v>
      </c>
    </row>
    <row r="9512" spans="1:11">
      <c r="A9512" s="120">
        <v>57978</v>
      </c>
      <c r="B9512" s="121" t="s">
        <v>201</v>
      </c>
      <c r="C9512" s="121" t="s">
        <v>202</v>
      </c>
      <c r="D9512" s="121" t="s">
        <v>61</v>
      </c>
      <c r="E9512" s="121" t="s">
        <v>38</v>
      </c>
      <c r="F9512" s="122">
        <v>8455544</v>
      </c>
      <c r="G9512" s="122">
        <v>772409</v>
      </c>
      <c r="H9512" s="120">
        <v>2019</v>
      </c>
      <c r="I9512" t="str">
        <f>IF(J9512="natural gas",VLOOKUP(D9512,'Cross-Page Data'!$I$4:$J$13,2,FALSE),IF(J9512="solar",VLOOKUP('Form 923'!D9512,'Cross-Page Data'!$I$14:$J$117,2,FALSE),J9512))</f>
        <v>natural gas nonpeaker - preexisting nonretiring</v>
      </c>
      <c r="J9512" t="str">
        <f>VLOOKUP(E9512,'Cross-Page Data'!$D$4:$F$48,3,FALSE)</f>
        <v>natural gas</v>
      </c>
      <c r="K9512" t="b">
        <f t="shared" si="148"/>
        <v>1</v>
      </c>
    </row>
    <row r="9513" spans="1:11">
      <c r="A9513" s="120">
        <v>57979</v>
      </c>
      <c r="B9513" s="121" t="s">
        <v>201</v>
      </c>
      <c r="C9513" s="121" t="s">
        <v>202</v>
      </c>
      <c r="D9513" s="121" t="s">
        <v>128</v>
      </c>
      <c r="E9513" s="121" t="s">
        <v>180</v>
      </c>
      <c r="F9513" s="122">
        <v>1413399</v>
      </c>
      <c r="G9513" s="122">
        <v>158773</v>
      </c>
      <c r="H9513" s="120">
        <v>2019</v>
      </c>
      <c r="I9513" t="str">
        <f>IF(J9513="natural gas",VLOOKUP(D9513,'Cross-Page Data'!$I$4:$J$13,2,FALSE),IF(J9513="solar",VLOOKUP('Form 923'!D9513,'Cross-Page Data'!$I$14:$J$117,2,FALSE),J9513))</f>
        <v>wind</v>
      </c>
      <c r="J9513" t="str">
        <f>VLOOKUP(E9513,'Cross-Page Data'!$D$4:$F$48,3,FALSE)</f>
        <v>wind</v>
      </c>
      <c r="K9513" t="b">
        <f t="shared" si="148"/>
        <v>1</v>
      </c>
    </row>
    <row r="9514" spans="1:11">
      <c r="A9514" s="120">
        <v>57980</v>
      </c>
      <c r="B9514" s="121" t="s">
        <v>201</v>
      </c>
      <c r="C9514" s="121" t="s">
        <v>202</v>
      </c>
      <c r="D9514" s="121" t="s">
        <v>128</v>
      </c>
      <c r="E9514" s="121" t="s">
        <v>180</v>
      </c>
      <c r="F9514" s="122">
        <v>806229</v>
      </c>
      <c r="G9514" s="122">
        <v>90567</v>
      </c>
      <c r="H9514" s="120">
        <v>2019</v>
      </c>
      <c r="I9514" t="str">
        <f>IF(J9514="natural gas",VLOOKUP(D9514,'Cross-Page Data'!$I$4:$J$13,2,FALSE),IF(J9514="solar",VLOOKUP('Form 923'!D9514,'Cross-Page Data'!$I$14:$J$117,2,FALSE),J9514))</f>
        <v>wind</v>
      </c>
      <c r="J9514" t="str">
        <f>VLOOKUP(E9514,'Cross-Page Data'!$D$4:$F$48,3,FALSE)</f>
        <v>wind</v>
      </c>
      <c r="K9514" t="b">
        <f t="shared" si="148"/>
        <v>1</v>
      </c>
    </row>
    <row r="9515" spans="1:11">
      <c r="A9515" s="120">
        <v>57981</v>
      </c>
      <c r="B9515" s="121" t="s">
        <v>201</v>
      </c>
      <c r="C9515" s="121" t="s">
        <v>206</v>
      </c>
      <c r="D9515" s="121" t="s">
        <v>128</v>
      </c>
      <c r="E9515" s="121" t="s">
        <v>180</v>
      </c>
      <c r="F9515" s="122">
        <v>4504814</v>
      </c>
      <c r="G9515" s="122">
        <v>506045</v>
      </c>
      <c r="H9515" s="120">
        <v>2019</v>
      </c>
      <c r="I9515" t="str">
        <f>IF(J9515="natural gas",VLOOKUP(D9515,'Cross-Page Data'!$I$4:$J$13,2,FALSE),IF(J9515="solar",VLOOKUP('Form 923'!D9515,'Cross-Page Data'!$I$14:$J$117,2,FALSE),J9515))</f>
        <v>wind</v>
      </c>
      <c r="J9515" t="str">
        <f>VLOOKUP(E9515,'Cross-Page Data'!$D$4:$F$48,3,FALSE)</f>
        <v>wind</v>
      </c>
      <c r="K9515" t="b">
        <f t="shared" si="148"/>
        <v>1</v>
      </c>
    </row>
    <row r="9516" spans="1:11">
      <c r="A9516" s="120">
        <v>57982</v>
      </c>
      <c r="B9516" s="121" t="s">
        <v>201</v>
      </c>
      <c r="C9516" s="121" t="s">
        <v>206</v>
      </c>
      <c r="D9516" s="121" t="s">
        <v>101</v>
      </c>
      <c r="E9516" s="121" t="s">
        <v>92</v>
      </c>
      <c r="F9516" s="122">
        <v>11930</v>
      </c>
      <c r="G9516" s="122">
        <v>1340</v>
      </c>
      <c r="H9516" s="120">
        <v>2019</v>
      </c>
      <c r="I9516" t="str">
        <f>IF(J9516="natural gas",VLOOKUP(D9516,'Cross-Page Data'!$I$4:$J$13,2,FALSE),IF(J9516="solar",VLOOKUP('Form 923'!D9516,'Cross-Page Data'!$I$14:$J$117,2,FALSE),J9516))</f>
        <v>solar pv</v>
      </c>
      <c r="J9516" t="str">
        <f>VLOOKUP(E9516,'Cross-Page Data'!$D$4:$F$48,3,FALSE)</f>
        <v>solar</v>
      </c>
      <c r="K9516" t="b">
        <f t="shared" si="148"/>
        <v>1</v>
      </c>
    </row>
    <row r="9517" spans="1:11">
      <c r="A9517" s="120">
        <v>57983</v>
      </c>
      <c r="B9517" s="121" t="s">
        <v>201</v>
      </c>
      <c r="C9517" s="121" t="s">
        <v>206</v>
      </c>
      <c r="D9517" s="121" t="s">
        <v>128</v>
      </c>
      <c r="E9517" s="121" t="s">
        <v>180</v>
      </c>
      <c r="F9517" s="122">
        <v>11544355</v>
      </c>
      <c r="G9517" s="122">
        <v>1296827</v>
      </c>
      <c r="H9517" s="120">
        <v>2019</v>
      </c>
      <c r="I9517" t="str">
        <f>IF(J9517="natural gas",VLOOKUP(D9517,'Cross-Page Data'!$I$4:$J$13,2,FALSE),IF(J9517="solar",VLOOKUP('Form 923'!D9517,'Cross-Page Data'!$I$14:$J$117,2,FALSE),J9517))</f>
        <v>wind</v>
      </c>
      <c r="J9517" t="str">
        <f>VLOOKUP(E9517,'Cross-Page Data'!$D$4:$F$48,3,FALSE)</f>
        <v>wind</v>
      </c>
      <c r="K9517" t="b">
        <f t="shared" si="148"/>
        <v>1</v>
      </c>
    </row>
    <row r="9518" spans="1:11">
      <c r="A9518" s="120">
        <v>57984</v>
      </c>
      <c r="B9518" s="121" t="s">
        <v>201</v>
      </c>
      <c r="C9518" s="121" t="s">
        <v>202</v>
      </c>
      <c r="D9518" s="121" t="s">
        <v>128</v>
      </c>
      <c r="E9518" s="121" t="s">
        <v>180</v>
      </c>
      <c r="F9518" s="122">
        <v>2390997</v>
      </c>
      <c r="G9518" s="122">
        <v>268591</v>
      </c>
      <c r="H9518" s="120">
        <v>2019</v>
      </c>
      <c r="I9518" t="str">
        <f>IF(J9518="natural gas",VLOOKUP(D9518,'Cross-Page Data'!$I$4:$J$13,2,FALSE),IF(J9518="solar",VLOOKUP('Form 923'!D9518,'Cross-Page Data'!$I$14:$J$117,2,FALSE),J9518))</f>
        <v>wind</v>
      </c>
      <c r="J9518" t="str">
        <f>VLOOKUP(E9518,'Cross-Page Data'!$D$4:$F$48,3,FALSE)</f>
        <v>wind</v>
      </c>
      <c r="K9518" t="b">
        <f t="shared" si="148"/>
        <v>1</v>
      </c>
    </row>
    <row r="9519" spans="1:11">
      <c r="A9519" s="120">
        <v>57985</v>
      </c>
      <c r="B9519" s="121" t="s">
        <v>201</v>
      </c>
      <c r="C9519" s="121" t="s">
        <v>206</v>
      </c>
      <c r="D9519" s="121" t="s">
        <v>101</v>
      </c>
      <c r="E9519" s="121" t="s">
        <v>92</v>
      </c>
      <c r="F9519" s="122">
        <v>259226</v>
      </c>
      <c r="G9519" s="122">
        <v>29120</v>
      </c>
      <c r="H9519" s="120">
        <v>2019</v>
      </c>
      <c r="I9519" t="str">
        <f>IF(J9519="natural gas",VLOOKUP(D9519,'Cross-Page Data'!$I$4:$J$13,2,FALSE),IF(J9519="solar",VLOOKUP('Form 923'!D9519,'Cross-Page Data'!$I$14:$J$117,2,FALSE),J9519))</f>
        <v>solar pv</v>
      </c>
      <c r="J9519" t="str">
        <f>VLOOKUP(E9519,'Cross-Page Data'!$D$4:$F$48,3,FALSE)</f>
        <v>solar</v>
      </c>
      <c r="K9519" t="b">
        <f t="shared" si="148"/>
        <v>1</v>
      </c>
    </row>
    <row r="9520" spans="1:11">
      <c r="A9520" s="120">
        <v>57986</v>
      </c>
      <c r="B9520" s="121" t="s">
        <v>201</v>
      </c>
      <c r="C9520" s="121" t="s">
        <v>206</v>
      </c>
      <c r="D9520" s="121" t="s">
        <v>101</v>
      </c>
      <c r="E9520" s="121" t="s">
        <v>92</v>
      </c>
      <c r="F9520" s="122">
        <v>226252</v>
      </c>
      <c r="G9520" s="122">
        <v>25416</v>
      </c>
      <c r="H9520" s="120">
        <v>2019</v>
      </c>
      <c r="I9520" t="str">
        <f>IF(J9520="natural gas",VLOOKUP(D9520,'Cross-Page Data'!$I$4:$J$13,2,FALSE),IF(J9520="solar",VLOOKUP('Form 923'!D9520,'Cross-Page Data'!$I$14:$J$117,2,FALSE),J9520))</f>
        <v>solar pv</v>
      </c>
      <c r="J9520" t="str">
        <f>VLOOKUP(E9520,'Cross-Page Data'!$D$4:$F$48,3,FALSE)</f>
        <v>solar</v>
      </c>
      <c r="K9520" t="b">
        <f t="shared" si="148"/>
        <v>1</v>
      </c>
    </row>
    <row r="9521" spans="1:11">
      <c r="A9521" s="120">
        <v>57987</v>
      </c>
      <c r="B9521" s="121" t="s">
        <v>201</v>
      </c>
      <c r="C9521" s="121" t="s">
        <v>206</v>
      </c>
      <c r="D9521" s="121" t="s">
        <v>128</v>
      </c>
      <c r="E9521" s="121" t="s">
        <v>180</v>
      </c>
      <c r="F9521" s="122">
        <v>9273970</v>
      </c>
      <c r="G9521" s="122">
        <v>1041785</v>
      </c>
      <c r="H9521" s="120">
        <v>2019</v>
      </c>
      <c r="I9521" t="str">
        <f>IF(J9521="natural gas",VLOOKUP(D9521,'Cross-Page Data'!$I$4:$J$13,2,FALSE),IF(J9521="solar",VLOOKUP('Form 923'!D9521,'Cross-Page Data'!$I$14:$J$117,2,FALSE),J9521))</f>
        <v>wind</v>
      </c>
      <c r="J9521" t="str">
        <f>VLOOKUP(E9521,'Cross-Page Data'!$D$4:$F$48,3,FALSE)</f>
        <v>wind</v>
      </c>
      <c r="K9521" t="b">
        <f t="shared" si="148"/>
        <v>1</v>
      </c>
    </row>
    <row r="9522" spans="1:11">
      <c r="A9522" s="120">
        <v>57988</v>
      </c>
      <c r="B9522" s="121" t="s">
        <v>201</v>
      </c>
      <c r="C9522" s="121" t="s">
        <v>206</v>
      </c>
      <c r="D9522" s="121" t="s">
        <v>79</v>
      </c>
      <c r="E9522" s="121" t="s">
        <v>90</v>
      </c>
      <c r="F9522" s="122">
        <v>297583</v>
      </c>
      <c r="G9522" s="122">
        <v>24402</v>
      </c>
      <c r="H9522" s="120">
        <v>2019</v>
      </c>
      <c r="I9522" t="str">
        <f>IF(J9522="natural gas",VLOOKUP(D9522,'Cross-Page Data'!$I$4:$J$13,2,FALSE),IF(J9522="solar",VLOOKUP('Form 923'!D9522,'Cross-Page Data'!$I$14:$J$117,2,FALSE),J9522))</f>
        <v>biomass</v>
      </c>
      <c r="J9522" t="str">
        <f>VLOOKUP(E9522,'Cross-Page Data'!$D$4:$F$48,3,FALSE)</f>
        <v>biomass</v>
      </c>
      <c r="K9522" t="b">
        <f t="shared" si="148"/>
        <v>1</v>
      </c>
    </row>
    <row r="9523" spans="1:11">
      <c r="A9523" s="120">
        <v>57989</v>
      </c>
      <c r="B9523" s="121" t="s">
        <v>201</v>
      </c>
      <c r="C9523" s="121" t="s">
        <v>206</v>
      </c>
      <c r="D9523" s="121" t="s">
        <v>101</v>
      </c>
      <c r="E9523" s="121" t="s">
        <v>92</v>
      </c>
      <c r="F9523" s="122">
        <v>40014</v>
      </c>
      <c r="G9523" s="122">
        <v>4495</v>
      </c>
      <c r="H9523" s="120">
        <v>2019</v>
      </c>
      <c r="I9523" t="str">
        <f>IF(J9523="natural gas",VLOOKUP(D9523,'Cross-Page Data'!$I$4:$J$13,2,FALSE),IF(J9523="solar",VLOOKUP('Form 923'!D9523,'Cross-Page Data'!$I$14:$J$117,2,FALSE),J9523))</f>
        <v>solar pv</v>
      </c>
      <c r="J9523" t="str">
        <f>VLOOKUP(E9523,'Cross-Page Data'!$D$4:$F$48,3,FALSE)</f>
        <v>solar</v>
      </c>
      <c r="K9523" t="b">
        <f t="shared" si="148"/>
        <v>1</v>
      </c>
    </row>
    <row r="9524" spans="1:11">
      <c r="A9524" s="120">
        <v>57990</v>
      </c>
      <c r="B9524" s="121" t="s">
        <v>201</v>
      </c>
      <c r="C9524" s="121" t="s">
        <v>206</v>
      </c>
      <c r="D9524" s="121" t="s">
        <v>101</v>
      </c>
      <c r="E9524" s="121" t="s">
        <v>92</v>
      </c>
      <c r="F9524" s="122">
        <v>36356</v>
      </c>
      <c r="G9524" s="122">
        <v>4084</v>
      </c>
      <c r="H9524" s="120">
        <v>2019</v>
      </c>
      <c r="I9524" t="str">
        <f>IF(J9524="natural gas",VLOOKUP(D9524,'Cross-Page Data'!$I$4:$J$13,2,FALSE),IF(J9524="solar",VLOOKUP('Form 923'!D9524,'Cross-Page Data'!$I$14:$J$117,2,FALSE),J9524))</f>
        <v>solar pv</v>
      </c>
      <c r="J9524" t="str">
        <f>VLOOKUP(E9524,'Cross-Page Data'!$D$4:$F$48,3,FALSE)</f>
        <v>solar</v>
      </c>
      <c r="K9524" t="b">
        <f t="shared" si="148"/>
        <v>1</v>
      </c>
    </row>
    <row r="9525" spans="1:11">
      <c r="A9525" s="120">
        <v>57991</v>
      </c>
      <c r="B9525" s="121" t="s">
        <v>201</v>
      </c>
      <c r="C9525" s="121" t="s">
        <v>206</v>
      </c>
      <c r="D9525" s="121" t="s">
        <v>128</v>
      </c>
      <c r="E9525" s="121" t="s">
        <v>180</v>
      </c>
      <c r="F9525" s="122">
        <v>1630296</v>
      </c>
      <c r="G9525" s="122">
        <v>183138</v>
      </c>
      <c r="H9525" s="120">
        <v>2019</v>
      </c>
      <c r="I9525" t="str">
        <f>IF(J9525="natural gas",VLOOKUP(D9525,'Cross-Page Data'!$I$4:$J$13,2,FALSE),IF(J9525="solar",VLOOKUP('Form 923'!D9525,'Cross-Page Data'!$I$14:$J$117,2,FALSE),J9525))</f>
        <v>wind</v>
      </c>
      <c r="J9525" t="str">
        <f>VLOOKUP(E9525,'Cross-Page Data'!$D$4:$F$48,3,FALSE)</f>
        <v>wind</v>
      </c>
      <c r="K9525" t="b">
        <f t="shared" si="148"/>
        <v>1</v>
      </c>
    </row>
    <row r="9526" spans="1:11">
      <c r="A9526" s="120">
        <v>57993</v>
      </c>
      <c r="B9526" s="121" t="s">
        <v>201</v>
      </c>
      <c r="C9526" s="121" t="s">
        <v>206</v>
      </c>
      <c r="D9526" s="121" t="s">
        <v>101</v>
      </c>
      <c r="E9526" s="121" t="s">
        <v>92</v>
      </c>
      <c r="F9526" s="122">
        <v>6189266</v>
      </c>
      <c r="G9526" s="122">
        <v>695267</v>
      </c>
      <c r="H9526" s="120">
        <v>2019</v>
      </c>
      <c r="I9526" t="str">
        <f>IF(J9526="natural gas",VLOOKUP(D9526,'Cross-Page Data'!$I$4:$J$13,2,FALSE),IF(J9526="solar",VLOOKUP('Form 923'!D9526,'Cross-Page Data'!$I$14:$J$117,2,FALSE),J9526))</f>
        <v>solar pv</v>
      </c>
      <c r="J9526" t="str">
        <f>VLOOKUP(E9526,'Cross-Page Data'!$D$4:$F$48,3,FALSE)</f>
        <v>solar</v>
      </c>
      <c r="K9526" t="b">
        <f t="shared" si="148"/>
        <v>1</v>
      </c>
    </row>
    <row r="9527" ht="25.5" spans="1:11">
      <c r="A9527" s="120">
        <v>57994</v>
      </c>
      <c r="B9527" s="121" t="s">
        <v>201</v>
      </c>
      <c r="C9527" s="121" t="s">
        <v>207</v>
      </c>
      <c r="D9527" s="121" t="s">
        <v>101</v>
      </c>
      <c r="E9527" s="121" t="s">
        <v>92</v>
      </c>
      <c r="F9527" s="122">
        <v>297408</v>
      </c>
      <c r="G9527" s="122">
        <v>33409</v>
      </c>
      <c r="H9527" s="120">
        <v>2019</v>
      </c>
      <c r="I9527" t="str">
        <f>IF(J9527="natural gas",VLOOKUP(D9527,'Cross-Page Data'!$I$4:$J$13,2,FALSE),IF(J9527="solar",VLOOKUP('Form 923'!D9527,'Cross-Page Data'!$I$14:$J$117,2,FALSE),J9527))</f>
        <v>solar pv</v>
      </c>
      <c r="J9527" t="str">
        <f>VLOOKUP(E9527,'Cross-Page Data'!$D$4:$F$48,3,FALSE)</f>
        <v>solar</v>
      </c>
      <c r="K9527" t="b">
        <f t="shared" si="148"/>
        <v>0</v>
      </c>
    </row>
    <row r="9528" spans="1:11">
      <c r="A9528" s="120">
        <v>57995</v>
      </c>
      <c r="B9528" s="121" t="s">
        <v>201</v>
      </c>
      <c r="C9528" s="121" t="s">
        <v>206</v>
      </c>
      <c r="D9528" s="121" t="s">
        <v>128</v>
      </c>
      <c r="E9528" s="121" t="s">
        <v>180</v>
      </c>
      <c r="F9528" s="122">
        <v>5315946</v>
      </c>
      <c r="G9528" s="122">
        <v>597163</v>
      </c>
      <c r="H9528" s="120">
        <v>2019</v>
      </c>
      <c r="I9528" t="str">
        <f>IF(J9528="natural gas",VLOOKUP(D9528,'Cross-Page Data'!$I$4:$J$13,2,FALSE),IF(J9528="solar",VLOOKUP('Form 923'!D9528,'Cross-Page Data'!$I$14:$J$117,2,FALSE),J9528))</f>
        <v>wind</v>
      </c>
      <c r="J9528" t="str">
        <f>VLOOKUP(E9528,'Cross-Page Data'!$D$4:$F$48,3,FALSE)</f>
        <v>wind</v>
      </c>
      <c r="K9528" t="b">
        <f t="shared" si="148"/>
        <v>1</v>
      </c>
    </row>
    <row r="9529" spans="1:11">
      <c r="A9529" s="120">
        <v>57996</v>
      </c>
      <c r="B9529" s="121" t="s">
        <v>201</v>
      </c>
      <c r="C9529" s="121" t="s">
        <v>206</v>
      </c>
      <c r="D9529" s="121" t="s">
        <v>33</v>
      </c>
      <c r="E9529" s="121" t="s">
        <v>99</v>
      </c>
      <c r="F9529" s="122">
        <v>0</v>
      </c>
      <c r="G9529" s="122">
        <v>-340</v>
      </c>
      <c r="H9529" s="120">
        <v>2019</v>
      </c>
      <c r="I9529" t="str">
        <f>IF(J9529="natural gas",VLOOKUP(D9529,'Cross-Page Data'!$I$4:$J$13,2,FALSE),IF(J9529="solar",VLOOKUP('Form 923'!D9529,'Cross-Page Data'!$I$14:$J$117,2,FALSE),J9529))</f>
        <v>other</v>
      </c>
      <c r="J9529" t="str">
        <f>VLOOKUP(E9529,'Cross-Page Data'!$D$4:$F$48,3,FALSE)</f>
        <v>other</v>
      </c>
      <c r="K9529" t="b">
        <f t="shared" si="148"/>
        <v>1</v>
      </c>
    </row>
    <row r="9530" spans="1:11">
      <c r="A9530" s="120">
        <v>57996</v>
      </c>
      <c r="B9530" s="121" t="s">
        <v>201</v>
      </c>
      <c r="C9530" s="121" t="s">
        <v>206</v>
      </c>
      <c r="D9530" s="121" t="s">
        <v>128</v>
      </c>
      <c r="E9530" s="121" t="s">
        <v>180</v>
      </c>
      <c r="F9530" s="122">
        <v>771358</v>
      </c>
      <c r="G9530" s="122">
        <v>86650</v>
      </c>
      <c r="H9530" s="120">
        <v>2019</v>
      </c>
      <c r="I9530" t="str">
        <f>IF(J9530="natural gas",VLOOKUP(D9530,'Cross-Page Data'!$I$4:$J$13,2,FALSE),IF(J9530="solar",VLOOKUP('Form 923'!D9530,'Cross-Page Data'!$I$14:$J$117,2,FALSE),J9530))</f>
        <v>wind</v>
      </c>
      <c r="J9530" t="str">
        <f>VLOOKUP(E9530,'Cross-Page Data'!$D$4:$F$48,3,FALSE)</f>
        <v>wind</v>
      </c>
      <c r="K9530" t="b">
        <f t="shared" si="148"/>
        <v>1</v>
      </c>
    </row>
    <row r="9531" spans="1:11">
      <c r="A9531" s="120">
        <v>57997</v>
      </c>
      <c r="B9531" s="121" t="s">
        <v>201</v>
      </c>
      <c r="C9531" s="121" t="s">
        <v>202</v>
      </c>
      <c r="D9531" s="121" t="s">
        <v>101</v>
      </c>
      <c r="E9531" s="121" t="s">
        <v>92</v>
      </c>
      <c r="F9531" s="122">
        <v>850229</v>
      </c>
      <c r="G9531" s="122">
        <v>95510</v>
      </c>
      <c r="H9531" s="120">
        <v>2019</v>
      </c>
      <c r="I9531" t="str">
        <f>IF(J9531="natural gas",VLOOKUP(D9531,'Cross-Page Data'!$I$4:$J$13,2,FALSE),IF(J9531="solar",VLOOKUP('Form 923'!D9531,'Cross-Page Data'!$I$14:$J$117,2,FALSE),J9531))</f>
        <v>solar pv</v>
      </c>
      <c r="J9531" t="str">
        <f>VLOOKUP(E9531,'Cross-Page Data'!$D$4:$F$48,3,FALSE)</f>
        <v>solar</v>
      </c>
      <c r="K9531" t="b">
        <f t="shared" si="148"/>
        <v>1</v>
      </c>
    </row>
    <row r="9532" spans="1:11">
      <c r="A9532" s="120">
        <v>57998</v>
      </c>
      <c r="B9532" s="121" t="s">
        <v>201</v>
      </c>
      <c r="C9532" s="121" t="s">
        <v>206</v>
      </c>
      <c r="D9532" s="121" t="s">
        <v>128</v>
      </c>
      <c r="E9532" s="121" t="s">
        <v>180</v>
      </c>
      <c r="F9532" s="122">
        <v>3607011</v>
      </c>
      <c r="G9532" s="122">
        <v>405191</v>
      </c>
      <c r="H9532" s="120">
        <v>2019</v>
      </c>
      <c r="I9532" t="str">
        <f>IF(J9532="natural gas",VLOOKUP(D9532,'Cross-Page Data'!$I$4:$J$13,2,FALSE),IF(J9532="solar",VLOOKUP('Form 923'!D9532,'Cross-Page Data'!$I$14:$J$117,2,FALSE),J9532))</f>
        <v>wind</v>
      </c>
      <c r="J9532" t="str">
        <f>VLOOKUP(E9532,'Cross-Page Data'!$D$4:$F$48,3,FALSE)</f>
        <v>wind</v>
      </c>
      <c r="K9532" t="b">
        <f t="shared" si="148"/>
        <v>1</v>
      </c>
    </row>
    <row r="9533" spans="1:11">
      <c r="A9533" s="120">
        <v>57999</v>
      </c>
      <c r="B9533" s="121" t="s">
        <v>201</v>
      </c>
      <c r="C9533" s="121" t="s">
        <v>206</v>
      </c>
      <c r="D9533" s="121" t="s">
        <v>128</v>
      </c>
      <c r="E9533" s="121" t="s">
        <v>180</v>
      </c>
      <c r="F9533" s="122">
        <v>816457</v>
      </c>
      <c r="G9533" s="122">
        <v>91716</v>
      </c>
      <c r="H9533" s="120">
        <v>2019</v>
      </c>
      <c r="I9533" t="str">
        <f>IF(J9533="natural gas",VLOOKUP(D9533,'Cross-Page Data'!$I$4:$J$13,2,FALSE),IF(J9533="solar",VLOOKUP('Form 923'!D9533,'Cross-Page Data'!$I$14:$J$117,2,FALSE),J9533))</f>
        <v>wind</v>
      </c>
      <c r="J9533" t="str">
        <f>VLOOKUP(E9533,'Cross-Page Data'!$D$4:$F$48,3,FALSE)</f>
        <v>wind</v>
      </c>
      <c r="K9533" t="b">
        <f t="shared" si="148"/>
        <v>1</v>
      </c>
    </row>
    <row r="9534" spans="1:11">
      <c r="A9534" s="120">
        <v>58000</v>
      </c>
      <c r="B9534" s="121" t="s">
        <v>201</v>
      </c>
      <c r="C9534" s="121" t="s">
        <v>206</v>
      </c>
      <c r="D9534" s="121" t="s">
        <v>128</v>
      </c>
      <c r="E9534" s="121" t="s">
        <v>180</v>
      </c>
      <c r="F9534" s="122">
        <v>2919089</v>
      </c>
      <c r="G9534" s="122">
        <v>327914</v>
      </c>
      <c r="H9534" s="120">
        <v>2019</v>
      </c>
      <c r="I9534" t="str">
        <f>IF(J9534="natural gas",VLOOKUP(D9534,'Cross-Page Data'!$I$4:$J$13,2,FALSE),IF(J9534="solar",VLOOKUP('Form 923'!D9534,'Cross-Page Data'!$I$14:$J$117,2,FALSE),J9534))</f>
        <v>wind</v>
      </c>
      <c r="J9534" t="str">
        <f>VLOOKUP(E9534,'Cross-Page Data'!$D$4:$F$48,3,FALSE)</f>
        <v>wind</v>
      </c>
      <c r="K9534" t="b">
        <f t="shared" si="148"/>
        <v>1</v>
      </c>
    </row>
    <row r="9535" spans="1:11">
      <c r="A9535" s="120">
        <v>58001</v>
      </c>
      <c r="B9535" s="121" t="s">
        <v>201</v>
      </c>
      <c r="C9535" s="121" t="s">
        <v>206</v>
      </c>
      <c r="D9535" s="121" t="s">
        <v>39</v>
      </c>
      <c r="E9535" s="121" t="s">
        <v>38</v>
      </c>
      <c r="F9535" s="122">
        <v>3708155</v>
      </c>
      <c r="G9535" s="122">
        <v>2051519</v>
      </c>
      <c r="H9535" s="120">
        <v>2019</v>
      </c>
      <c r="I9535" t="str">
        <f>IF(J9535="natural gas",VLOOKUP(D9535,'Cross-Page Data'!$I$4:$J$13,2,FALSE),IF(J9535="solar",VLOOKUP('Form 923'!D9535,'Cross-Page Data'!$I$14:$J$117,2,FALSE),J9535))</f>
        <v>natural gas nonpeaker - preexisting nonretiring</v>
      </c>
      <c r="J9535" t="str">
        <f>VLOOKUP(E9535,'Cross-Page Data'!$D$4:$F$48,3,FALSE)</f>
        <v>natural gas</v>
      </c>
      <c r="K9535" t="b">
        <f t="shared" si="148"/>
        <v>1</v>
      </c>
    </row>
    <row r="9536" spans="1:11">
      <c r="A9536" s="120">
        <v>58001</v>
      </c>
      <c r="B9536" s="121" t="s">
        <v>201</v>
      </c>
      <c r="C9536" s="121" t="s">
        <v>206</v>
      </c>
      <c r="D9536" s="121" t="s">
        <v>61</v>
      </c>
      <c r="E9536" s="121" t="s">
        <v>38</v>
      </c>
      <c r="F9536" s="122">
        <v>29990755</v>
      </c>
      <c r="G9536" s="122">
        <v>2586995</v>
      </c>
      <c r="H9536" s="120">
        <v>2019</v>
      </c>
      <c r="I9536" t="str">
        <f>IF(J9536="natural gas",VLOOKUP(D9536,'Cross-Page Data'!$I$4:$J$13,2,FALSE),IF(J9536="solar",VLOOKUP('Form 923'!D9536,'Cross-Page Data'!$I$14:$J$117,2,FALSE),J9536))</f>
        <v>natural gas nonpeaker - preexisting nonretiring</v>
      </c>
      <c r="J9536" t="str">
        <f>VLOOKUP(E9536,'Cross-Page Data'!$D$4:$F$48,3,FALSE)</f>
        <v>natural gas</v>
      </c>
      <c r="K9536" t="b">
        <f t="shared" si="148"/>
        <v>1</v>
      </c>
    </row>
    <row r="9537" spans="1:11">
      <c r="A9537" s="120">
        <v>58002</v>
      </c>
      <c r="B9537" s="121" t="s">
        <v>201</v>
      </c>
      <c r="C9537" s="121" t="s">
        <v>206</v>
      </c>
      <c r="D9537" s="121" t="s">
        <v>101</v>
      </c>
      <c r="E9537" s="121" t="s">
        <v>92</v>
      </c>
      <c r="F9537" s="122">
        <v>404526</v>
      </c>
      <c r="G9537" s="122">
        <v>45442</v>
      </c>
      <c r="H9537" s="120">
        <v>2019</v>
      </c>
      <c r="I9537" t="str">
        <f>IF(J9537="natural gas",VLOOKUP(D9537,'Cross-Page Data'!$I$4:$J$13,2,FALSE),IF(J9537="solar",VLOOKUP('Form 923'!D9537,'Cross-Page Data'!$I$14:$J$117,2,FALSE),J9537))</f>
        <v>solar pv</v>
      </c>
      <c r="J9537" t="str">
        <f>VLOOKUP(E9537,'Cross-Page Data'!$D$4:$F$48,3,FALSE)</f>
        <v>solar</v>
      </c>
      <c r="K9537" t="b">
        <f t="shared" si="148"/>
        <v>1</v>
      </c>
    </row>
    <row r="9538" spans="1:11">
      <c r="A9538" s="120">
        <v>58003</v>
      </c>
      <c r="B9538" s="121" t="s">
        <v>201</v>
      </c>
      <c r="C9538" s="121" t="s">
        <v>206</v>
      </c>
      <c r="D9538" s="121" t="s">
        <v>101</v>
      </c>
      <c r="E9538" s="121" t="s">
        <v>92</v>
      </c>
      <c r="F9538" s="122">
        <v>966632</v>
      </c>
      <c r="G9538" s="122">
        <v>108586</v>
      </c>
      <c r="H9538" s="120">
        <v>2019</v>
      </c>
      <c r="I9538" t="str">
        <f>IF(J9538="natural gas",VLOOKUP(D9538,'Cross-Page Data'!$I$4:$J$13,2,FALSE),IF(J9538="solar",VLOOKUP('Form 923'!D9538,'Cross-Page Data'!$I$14:$J$117,2,FALSE),J9538))</f>
        <v>solar pv</v>
      </c>
      <c r="J9538" t="str">
        <f>VLOOKUP(E9538,'Cross-Page Data'!$D$4:$F$48,3,FALSE)</f>
        <v>solar</v>
      </c>
      <c r="K9538" t="b">
        <f t="shared" si="148"/>
        <v>1</v>
      </c>
    </row>
    <row r="9539" spans="1:11">
      <c r="A9539" s="120">
        <v>58004</v>
      </c>
      <c r="B9539" s="121" t="s">
        <v>201</v>
      </c>
      <c r="C9539" s="121" t="s">
        <v>206</v>
      </c>
      <c r="D9539" s="121" t="s">
        <v>128</v>
      </c>
      <c r="E9539" s="121" t="s">
        <v>180</v>
      </c>
      <c r="F9539" s="122">
        <v>2074255</v>
      </c>
      <c r="G9539" s="122">
        <v>233010</v>
      </c>
      <c r="H9539" s="120">
        <v>2019</v>
      </c>
      <c r="I9539" t="str">
        <f>IF(J9539="natural gas",VLOOKUP(D9539,'Cross-Page Data'!$I$4:$J$13,2,FALSE),IF(J9539="solar",VLOOKUP('Form 923'!D9539,'Cross-Page Data'!$I$14:$J$117,2,FALSE),J9539))</f>
        <v>wind</v>
      </c>
      <c r="J9539" t="str">
        <f>VLOOKUP(E9539,'Cross-Page Data'!$D$4:$F$48,3,FALSE)</f>
        <v>wind</v>
      </c>
      <c r="K9539" t="b">
        <f t="shared" si="148"/>
        <v>1</v>
      </c>
    </row>
    <row r="9540" spans="1:11">
      <c r="A9540" s="120">
        <v>58005</v>
      </c>
      <c r="B9540" s="121" t="s">
        <v>201</v>
      </c>
      <c r="C9540" s="121" t="s">
        <v>206</v>
      </c>
      <c r="D9540" s="121" t="s">
        <v>39</v>
      </c>
      <c r="E9540" s="121" t="s">
        <v>38</v>
      </c>
      <c r="F9540" s="122">
        <v>2266909</v>
      </c>
      <c r="G9540" s="122">
        <v>1388626</v>
      </c>
      <c r="H9540" s="120">
        <v>2019</v>
      </c>
      <c r="I9540" t="str">
        <f>IF(J9540="natural gas",VLOOKUP(D9540,'Cross-Page Data'!$I$4:$J$13,2,FALSE),IF(J9540="solar",VLOOKUP('Form 923'!D9540,'Cross-Page Data'!$I$14:$J$117,2,FALSE),J9540))</f>
        <v>natural gas nonpeaker - preexisting nonretiring</v>
      </c>
      <c r="J9540" t="str">
        <f>VLOOKUP(E9540,'Cross-Page Data'!$D$4:$F$48,3,FALSE)</f>
        <v>natural gas</v>
      </c>
      <c r="K9540" t="b">
        <f t="shared" si="148"/>
        <v>1</v>
      </c>
    </row>
    <row r="9541" spans="1:11">
      <c r="A9541" s="120">
        <v>58005</v>
      </c>
      <c r="B9541" s="121" t="s">
        <v>201</v>
      </c>
      <c r="C9541" s="121" t="s">
        <v>206</v>
      </c>
      <c r="D9541" s="121" t="s">
        <v>61</v>
      </c>
      <c r="E9541" s="121" t="s">
        <v>38</v>
      </c>
      <c r="F9541" s="122">
        <v>20862317</v>
      </c>
      <c r="G9541" s="122">
        <v>1815965</v>
      </c>
      <c r="H9541" s="120">
        <v>2019</v>
      </c>
      <c r="I9541" t="str">
        <f>IF(J9541="natural gas",VLOOKUP(D9541,'Cross-Page Data'!$I$4:$J$13,2,FALSE),IF(J9541="solar",VLOOKUP('Form 923'!D9541,'Cross-Page Data'!$I$14:$J$117,2,FALSE),J9541))</f>
        <v>natural gas nonpeaker - preexisting nonretiring</v>
      </c>
      <c r="J9541" t="str">
        <f>VLOOKUP(E9541,'Cross-Page Data'!$D$4:$F$48,3,FALSE)</f>
        <v>natural gas</v>
      </c>
      <c r="K9541" t="b">
        <f t="shared" si="148"/>
        <v>1</v>
      </c>
    </row>
    <row r="9542" spans="1:11">
      <c r="A9542" s="120">
        <v>58007</v>
      </c>
      <c r="B9542" s="121" t="s">
        <v>201</v>
      </c>
      <c r="C9542" s="121" t="s">
        <v>206</v>
      </c>
      <c r="D9542" s="121" t="s">
        <v>39</v>
      </c>
      <c r="E9542" s="121" t="s">
        <v>90</v>
      </c>
      <c r="F9542" s="122">
        <v>0</v>
      </c>
      <c r="G9542" s="122">
        <v>58176.72</v>
      </c>
      <c r="H9542" s="120">
        <v>2019</v>
      </c>
      <c r="I9542" t="str">
        <f>IF(J9542="natural gas",VLOOKUP(D9542,'Cross-Page Data'!$I$4:$J$13,2,FALSE),IF(J9542="solar",VLOOKUP('Form 923'!D9542,'Cross-Page Data'!$I$14:$J$117,2,FALSE),J9542))</f>
        <v>biomass</v>
      </c>
      <c r="J9542" t="str">
        <f>VLOOKUP(E9542,'Cross-Page Data'!$D$4:$F$48,3,FALSE)</f>
        <v>biomass</v>
      </c>
      <c r="K9542" t="b">
        <f t="shared" si="148"/>
        <v>1</v>
      </c>
    </row>
    <row r="9543" spans="1:11">
      <c r="A9543" s="120">
        <v>58007</v>
      </c>
      <c r="B9543" s="121" t="s">
        <v>201</v>
      </c>
      <c r="C9543" s="121" t="s">
        <v>206</v>
      </c>
      <c r="D9543" s="121" t="s">
        <v>61</v>
      </c>
      <c r="E9543" s="121" t="s">
        <v>90</v>
      </c>
      <c r="F9543" s="122">
        <v>2332273</v>
      </c>
      <c r="G9543" s="122">
        <v>178339.35</v>
      </c>
      <c r="H9543" s="120">
        <v>2019</v>
      </c>
      <c r="I9543" t="str">
        <f>IF(J9543="natural gas",VLOOKUP(D9543,'Cross-Page Data'!$I$4:$J$13,2,FALSE),IF(J9543="solar",VLOOKUP('Form 923'!D9543,'Cross-Page Data'!$I$14:$J$117,2,FALSE),J9543))</f>
        <v>biomass</v>
      </c>
      <c r="J9543" t="str">
        <f>VLOOKUP(E9543,'Cross-Page Data'!$D$4:$F$48,3,FALSE)</f>
        <v>biomass</v>
      </c>
      <c r="K9543" t="b">
        <f t="shared" ref="K9543:K9606" si="149">IF(AND($N$6=FALSE,OR(C9543="Commercial NAICS Cogen",C9543="Industrial NAICS Cogen",C9543="NAICS-22 Cogen")),FALSE,IF(AND($N$7=FALSE,OR(C9543="Commercial NAICS Cogen",C9543="Commercial NAICS Non-Cogen",C9543="industrial NAICS Cogen",C9543="industrial NAICS non-cogen")),FALSE,TRUE))</f>
        <v>1</v>
      </c>
    </row>
    <row r="9544" spans="1:11">
      <c r="A9544" s="120">
        <v>58008</v>
      </c>
      <c r="B9544" s="121" t="s">
        <v>201</v>
      </c>
      <c r="C9544" s="121" t="s">
        <v>206</v>
      </c>
      <c r="D9544" s="121" t="s">
        <v>128</v>
      </c>
      <c r="E9544" s="121" t="s">
        <v>180</v>
      </c>
      <c r="F9544" s="122">
        <v>6822519</v>
      </c>
      <c r="G9544" s="122">
        <v>766403</v>
      </c>
      <c r="H9544" s="120">
        <v>2019</v>
      </c>
      <c r="I9544" t="str">
        <f>IF(J9544="natural gas",VLOOKUP(D9544,'Cross-Page Data'!$I$4:$J$13,2,FALSE),IF(J9544="solar",VLOOKUP('Form 923'!D9544,'Cross-Page Data'!$I$14:$J$117,2,FALSE),J9544))</f>
        <v>wind</v>
      </c>
      <c r="J9544" t="str">
        <f>VLOOKUP(E9544,'Cross-Page Data'!$D$4:$F$48,3,FALSE)</f>
        <v>wind</v>
      </c>
      <c r="K9544" t="b">
        <f t="shared" si="149"/>
        <v>1</v>
      </c>
    </row>
    <row r="9545" spans="1:11">
      <c r="A9545" s="120">
        <v>58009</v>
      </c>
      <c r="B9545" s="121" t="s">
        <v>201</v>
      </c>
      <c r="C9545" s="121" t="s">
        <v>206</v>
      </c>
      <c r="D9545" s="121" t="s">
        <v>101</v>
      </c>
      <c r="E9545" s="121" t="s">
        <v>92</v>
      </c>
      <c r="F9545" s="122">
        <v>161001</v>
      </c>
      <c r="G9545" s="122">
        <v>18086</v>
      </c>
      <c r="H9545" s="120">
        <v>2019</v>
      </c>
      <c r="I9545" t="str">
        <f>IF(J9545="natural gas",VLOOKUP(D9545,'Cross-Page Data'!$I$4:$J$13,2,FALSE),IF(J9545="solar",VLOOKUP('Form 923'!D9545,'Cross-Page Data'!$I$14:$J$117,2,FALSE),J9545))</f>
        <v>solar pv</v>
      </c>
      <c r="J9545" t="str">
        <f>VLOOKUP(E9545,'Cross-Page Data'!$D$4:$F$48,3,FALSE)</f>
        <v>solar</v>
      </c>
      <c r="K9545" t="b">
        <f t="shared" si="149"/>
        <v>1</v>
      </c>
    </row>
    <row r="9546" spans="1:11">
      <c r="A9546" s="120">
        <v>58010</v>
      </c>
      <c r="B9546" s="121" t="s">
        <v>201</v>
      </c>
      <c r="C9546" s="121" t="s">
        <v>206</v>
      </c>
      <c r="D9546" s="121" t="s">
        <v>101</v>
      </c>
      <c r="E9546" s="121" t="s">
        <v>92</v>
      </c>
      <c r="F9546" s="122">
        <v>57027</v>
      </c>
      <c r="G9546" s="122">
        <v>6406</v>
      </c>
      <c r="H9546" s="120">
        <v>2019</v>
      </c>
      <c r="I9546" t="str">
        <f>IF(J9546="natural gas",VLOOKUP(D9546,'Cross-Page Data'!$I$4:$J$13,2,FALSE),IF(J9546="solar",VLOOKUP('Form 923'!D9546,'Cross-Page Data'!$I$14:$J$117,2,FALSE),J9546))</f>
        <v>solar pv</v>
      </c>
      <c r="J9546" t="str">
        <f>VLOOKUP(E9546,'Cross-Page Data'!$D$4:$F$48,3,FALSE)</f>
        <v>solar</v>
      </c>
      <c r="K9546" t="b">
        <f t="shared" si="149"/>
        <v>1</v>
      </c>
    </row>
    <row r="9547" ht="25.5" spans="1:11">
      <c r="A9547" s="120">
        <v>58011</v>
      </c>
      <c r="B9547" s="121" t="s">
        <v>201</v>
      </c>
      <c r="C9547" s="121" t="s">
        <v>207</v>
      </c>
      <c r="D9547" s="121" t="s">
        <v>101</v>
      </c>
      <c r="E9547" s="121" t="s">
        <v>92</v>
      </c>
      <c r="F9547" s="122">
        <v>10576</v>
      </c>
      <c r="G9547" s="122">
        <v>1188</v>
      </c>
      <c r="H9547" s="120">
        <v>2019</v>
      </c>
      <c r="I9547" t="str">
        <f>IF(J9547="natural gas",VLOOKUP(D9547,'Cross-Page Data'!$I$4:$J$13,2,FALSE),IF(J9547="solar",VLOOKUP('Form 923'!D9547,'Cross-Page Data'!$I$14:$J$117,2,FALSE),J9547))</f>
        <v>solar pv</v>
      </c>
      <c r="J9547" t="str">
        <f>VLOOKUP(E9547,'Cross-Page Data'!$D$4:$F$48,3,FALSE)</f>
        <v>solar</v>
      </c>
      <c r="K9547" t="b">
        <f t="shared" si="149"/>
        <v>0</v>
      </c>
    </row>
    <row r="9548" ht="25.5" spans="1:11">
      <c r="A9548" s="120">
        <v>58012</v>
      </c>
      <c r="B9548" s="121" t="s">
        <v>201</v>
      </c>
      <c r="C9548" s="121" t="s">
        <v>207</v>
      </c>
      <c r="D9548" s="121" t="s">
        <v>101</v>
      </c>
      <c r="E9548" s="121" t="s">
        <v>92</v>
      </c>
      <c r="F9548" s="122">
        <v>15214</v>
      </c>
      <c r="G9548" s="122">
        <v>1709</v>
      </c>
      <c r="H9548" s="120">
        <v>2019</v>
      </c>
      <c r="I9548" t="str">
        <f>IF(J9548="natural gas",VLOOKUP(D9548,'Cross-Page Data'!$I$4:$J$13,2,FALSE),IF(J9548="solar",VLOOKUP('Form 923'!D9548,'Cross-Page Data'!$I$14:$J$117,2,FALSE),J9548))</f>
        <v>solar pv</v>
      </c>
      <c r="J9548" t="str">
        <f>VLOOKUP(E9548,'Cross-Page Data'!$D$4:$F$48,3,FALSE)</f>
        <v>solar</v>
      </c>
      <c r="K9548" t="b">
        <f t="shared" si="149"/>
        <v>0</v>
      </c>
    </row>
    <row r="9549" ht="25.5" spans="1:11">
      <c r="A9549" s="120">
        <v>58013</v>
      </c>
      <c r="B9549" s="121" t="s">
        <v>201</v>
      </c>
      <c r="C9549" s="121" t="s">
        <v>207</v>
      </c>
      <c r="D9549" s="121" t="s">
        <v>101</v>
      </c>
      <c r="E9549" s="121" t="s">
        <v>92</v>
      </c>
      <c r="F9549" s="122">
        <v>13049</v>
      </c>
      <c r="G9549" s="122">
        <v>1466</v>
      </c>
      <c r="H9549" s="120">
        <v>2019</v>
      </c>
      <c r="I9549" t="str">
        <f>IF(J9549="natural gas",VLOOKUP(D9549,'Cross-Page Data'!$I$4:$J$13,2,FALSE),IF(J9549="solar",VLOOKUP('Form 923'!D9549,'Cross-Page Data'!$I$14:$J$117,2,FALSE),J9549))</f>
        <v>solar pv</v>
      </c>
      <c r="J9549" t="str">
        <f>VLOOKUP(E9549,'Cross-Page Data'!$D$4:$F$48,3,FALSE)</f>
        <v>solar</v>
      </c>
      <c r="K9549" t="b">
        <f t="shared" si="149"/>
        <v>0</v>
      </c>
    </row>
    <row r="9550" ht="25.5" spans="1:11">
      <c r="A9550" s="120">
        <v>58014</v>
      </c>
      <c r="B9550" s="121" t="s">
        <v>201</v>
      </c>
      <c r="C9550" s="121" t="s">
        <v>207</v>
      </c>
      <c r="D9550" s="121" t="s">
        <v>101</v>
      </c>
      <c r="E9550" s="121" t="s">
        <v>92</v>
      </c>
      <c r="F9550" s="122">
        <v>46558</v>
      </c>
      <c r="G9550" s="122">
        <v>5230</v>
      </c>
      <c r="H9550" s="120">
        <v>2019</v>
      </c>
      <c r="I9550" t="str">
        <f>IF(J9550="natural gas",VLOOKUP(D9550,'Cross-Page Data'!$I$4:$J$13,2,FALSE),IF(J9550="solar",VLOOKUP('Form 923'!D9550,'Cross-Page Data'!$I$14:$J$117,2,FALSE),J9550))</f>
        <v>solar pv</v>
      </c>
      <c r="J9550" t="str">
        <f>VLOOKUP(E9550,'Cross-Page Data'!$D$4:$F$48,3,FALSE)</f>
        <v>solar</v>
      </c>
      <c r="K9550" t="b">
        <f t="shared" si="149"/>
        <v>0</v>
      </c>
    </row>
    <row r="9551" ht="25.5" spans="1:11">
      <c r="A9551" s="120">
        <v>58015</v>
      </c>
      <c r="B9551" s="121" t="s">
        <v>201</v>
      </c>
      <c r="C9551" s="121" t="s">
        <v>207</v>
      </c>
      <c r="D9551" s="121" t="s">
        <v>101</v>
      </c>
      <c r="E9551" s="121" t="s">
        <v>92</v>
      </c>
      <c r="F9551" s="122">
        <v>12808</v>
      </c>
      <c r="G9551" s="122">
        <v>1439</v>
      </c>
      <c r="H9551" s="120">
        <v>2019</v>
      </c>
      <c r="I9551" t="str">
        <f>IF(J9551="natural gas",VLOOKUP(D9551,'Cross-Page Data'!$I$4:$J$13,2,FALSE),IF(J9551="solar",VLOOKUP('Form 923'!D9551,'Cross-Page Data'!$I$14:$J$117,2,FALSE),J9551))</f>
        <v>solar pv</v>
      </c>
      <c r="J9551" t="str">
        <f>VLOOKUP(E9551,'Cross-Page Data'!$D$4:$F$48,3,FALSE)</f>
        <v>solar</v>
      </c>
      <c r="K9551" t="b">
        <f t="shared" si="149"/>
        <v>0</v>
      </c>
    </row>
    <row r="9552" ht="25.5" spans="1:11">
      <c r="A9552" s="120">
        <v>58016</v>
      </c>
      <c r="B9552" s="121" t="s">
        <v>201</v>
      </c>
      <c r="C9552" s="121" t="s">
        <v>207</v>
      </c>
      <c r="D9552" s="121" t="s">
        <v>101</v>
      </c>
      <c r="E9552" s="121" t="s">
        <v>92</v>
      </c>
      <c r="F9552" s="122">
        <v>20909</v>
      </c>
      <c r="G9552" s="122">
        <v>2349</v>
      </c>
      <c r="H9552" s="120">
        <v>2019</v>
      </c>
      <c r="I9552" t="str">
        <f>IF(J9552="natural gas",VLOOKUP(D9552,'Cross-Page Data'!$I$4:$J$13,2,FALSE),IF(J9552="solar",VLOOKUP('Form 923'!D9552,'Cross-Page Data'!$I$14:$J$117,2,FALSE),J9552))</f>
        <v>solar pv</v>
      </c>
      <c r="J9552" t="str">
        <f>VLOOKUP(E9552,'Cross-Page Data'!$D$4:$F$48,3,FALSE)</f>
        <v>solar</v>
      </c>
      <c r="K9552" t="b">
        <f t="shared" si="149"/>
        <v>0</v>
      </c>
    </row>
    <row r="9553" spans="1:11">
      <c r="A9553" s="120">
        <v>58018</v>
      </c>
      <c r="B9553" s="121" t="s">
        <v>201</v>
      </c>
      <c r="C9553" s="121" t="s">
        <v>206</v>
      </c>
      <c r="D9553" s="121" t="s">
        <v>128</v>
      </c>
      <c r="E9553" s="121" t="s">
        <v>180</v>
      </c>
      <c r="F9553" s="122">
        <v>3893371</v>
      </c>
      <c r="G9553" s="122">
        <v>437359</v>
      </c>
      <c r="H9553" s="120">
        <v>2019</v>
      </c>
      <c r="I9553" t="str">
        <f>IF(J9553="natural gas",VLOOKUP(D9553,'Cross-Page Data'!$I$4:$J$13,2,FALSE),IF(J9553="solar",VLOOKUP('Form 923'!D9553,'Cross-Page Data'!$I$14:$J$117,2,FALSE),J9553))</f>
        <v>wind</v>
      </c>
      <c r="J9553" t="str">
        <f>VLOOKUP(E9553,'Cross-Page Data'!$D$4:$F$48,3,FALSE)</f>
        <v>wind</v>
      </c>
      <c r="K9553" t="b">
        <f t="shared" si="149"/>
        <v>1</v>
      </c>
    </row>
    <row r="9554" spans="1:11">
      <c r="A9554" s="120">
        <v>58019</v>
      </c>
      <c r="B9554" s="121" t="s">
        <v>201</v>
      </c>
      <c r="C9554" s="121" t="s">
        <v>206</v>
      </c>
      <c r="D9554" s="121" t="s">
        <v>128</v>
      </c>
      <c r="E9554" s="121" t="s">
        <v>180</v>
      </c>
      <c r="F9554" s="122">
        <v>826060</v>
      </c>
      <c r="G9554" s="122">
        <v>92795</v>
      </c>
      <c r="H9554" s="120">
        <v>2019</v>
      </c>
      <c r="I9554" t="str">
        <f>IF(J9554="natural gas",VLOOKUP(D9554,'Cross-Page Data'!$I$4:$J$13,2,FALSE),IF(J9554="solar",VLOOKUP('Form 923'!D9554,'Cross-Page Data'!$I$14:$J$117,2,FALSE),J9554))</f>
        <v>wind</v>
      </c>
      <c r="J9554" t="str">
        <f>VLOOKUP(E9554,'Cross-Page Data'!$D$4:$F$48,3,FALSE)</f>
        <v>wind</v>
      </c>
      <c r="K9554" t="b">
        <f t="shared" si="149"/>
        <v>1</v>
      </c>
    </row>
    <row r="9555" spans="1:11">
      <c r="A9555" s="120">
        <v>58020</v>
      </c>
      <c r="B9555" s="121" t="s">
        <v>201</v>
      </c>
      <c r="C9555" s="121" t="s">
        <v>206</v>
      </c>
      <c r="D9555" s="121" t="s">
        <v>128</v>
      </c>
      <c r="E9555" s="121" t="s">
        <v>180</v>
      </c>
      <c r="F9555" s="122">
        <v>1979878</v>
      </c>
      <c r="G9555" s="122">
        <v>222408</v>
      </c>
      <c r="H9555" s="120">
        <v>2019</v>
      </c>
      <c r="I9555" t="str">
        <f>IF(J9555="natural gas",VLOOKUP(D9555,'Cross-Page Data'!$I$4:$J$13,2,FALSE),IF(J9555="solar",VLOOKUP('Form 923'!D9555,'Cross-Page Data'!$I$14:$J$117,2,FALSE),J9555))</f>
        <v>wind</v>
      </c>
      <c r="J9555" t="str">
        <f>VLOOKUP(E9555,'Cross-Page Data'!$D$4:$F$48,3,FALSE)</f>
        <v>wind</v>
      </c>
      <c r="K9555" t="b">
        <f t="shared" si="149"/>
        <v>1</v>
      </c>
    </row>
    <row r="9556" spans="1:11">
      <c r="A9556" s="120">
        <v>58021</v>
      </c>
      <c r="B9556" s="121" t="s">
        <v>201</v>
      </c>
      <c r="C9556" s="121" t="s">
        <v>206</v>
      </c>
      <c r="D9556" s="121" t="s">
        <v>128</v>
      </c>
      <c r="E9556" s="121" t="s">
        <v>180</v>
      </c>
      <c r="F9556" s="122">
        <v>2251885</v>
      </c>
      <c r="G9556" s="122">
        <v>252964</v>
      </c>
      <c r="H9556" s="120">
        <v>2019</v>
      </c>
      <c r="I9556" t="str">
        <f>IF(J9556="natural gas",VLOOKUP(D9556,'Cross-Page Data'!$I$4:$J$13,2,FALSE),IF(J9556="solar",VLOOKUP('Form 923'!D9556,'Cross-Page Data'!$I$14:$J$117,2,FALSE),J9556))</f>
        <v>wind</v>
      </c>
      <c r="J9556" t="str">
        <f>VLOOKUP(E9556,'Cross-Page Data'!$D$4:$F$48,3,FALSE)</f>
        <v>wind</v>
      </c>
      <c r="K9556" t="b">
        <f t="shared" si="149"/>
        <v>1</v>
      </c>
    </row>
    <row r="9557" spans="1:11">
      <c r="A9557" s="120">
        <v>58022</v>
      </c>
      <c r="B9557" s="121" t="s">
        <v>201</v>
      </c>
      <c r="C9557" s="121" t="s">
        <v>206</v>
      </c>
      <c r="D9557" s="121" t="s">
        <v>120</v>
      </c>
      <c r="E9557" s="121" t="s">
        <v>76</v>
      </c>
      <c r="F9557" s="122">
        <v>1650929</v>
      </c>
      <c r="G9557" s="122">
        <v>185456</v>
      </c>
      <c r="H9557" s="120">
        <v>2019</v>
      </c>
      <c r="I9557" t="str">
        <f>IF(J9557="natural gas",VLOOKUP(D9557,'Cross-Page Data'!$I$4:$J$13,2,FALSE),IF(J9557="solar",VLOOKUP('Form 923'!D9557,'Cross-Page Data'!$I$14:$J$117,2,FALSE),J9557))</f>
        <v>geothermal</v>
      </c>
      <c r="J9557" t="str">
        <f>VLOOKUP(E9557,'Cross-Page Data'!$D$4:$F$48,3,FALSE)</f>
        <v>geothermal</v>
      </c>
      <c r="K9557" t="b">
        <f t="shared" si="149"/>
        <v>1</v>
      </c>
    </row>
    <row r="9558" spans="1:11">
      <c r="A9558" s="120">
        <v>58024</v>
      </c>
      <c r="B9558" s="121" t="s">
        <v>201</v>
      </c>
      <c r="C9558" s="121" t="s">
        <v>202</v>
      </c>
      <c r="D9558" s="121" t="s">
        <v>79</v>
      </c>
      <c r="E9558" s="121" t="s">
        <v>90</v>
      </c>
      <c r="F9558" s="122">
        <v>101426</v>
      </c>
      <c r="G9558" s="122">
        <v>6294</v>
      </c>
      <c r="H9558" s="120">
        <v>2019</v>
      </c>
      <c r="I9558" t="str">
        <f>IF(J9558="natural gas",VLOOKUP(D9558,'Cross-Page Data'!$I$4:$J$13,2,FALSE),IF(J9558="solar",VLOOKUP('Form 923'!D9558,'Cross-Page Data'!$I$14:$J$117,2,FALSE),J9558))</f>
        <v>biomass</v>
      </c>
      <c r="J9558" t="str">
        <f>VLOOKUP(E9558,'Cross-Page Data'!$D$4:$F$48,3,FALSE)</f>
        <v>biomass</v>
      </c>
      <c r="K9558" t="b">
        <f t="shared" si="149"/>
        <v>1</v>
      </c>
    </row>
    <row r="9559" ht="25.5" spans="1:11">
      <c r="A9559" s="120">
        <v>58025</v>
      </c>
      <c r="B9559" s="121" t="s">
        <v>201</v>
      </c>
      <c r="C9559" s="121" t="s">
        <v>207</v>
      </c>
      <c r="D9559" s="121" t="s">
        <v>128</v>
      </c>
      <c r="E9559" s="121" t="s">
        <v>180</v>
      </c>
      <c r="F9559" s="122">
        <v>47158</v>
      </c>
      <c r="G9559" s="122">
        <v>5297.49</v>
      </c>
      <c r="H9559" s="120">
        <v>2019</v>
      </c>
      <c r="I9559" t="str">
        <f>IF(J9559="natural gas",VLOOKUP(D9559,'Cross-Page Data'!$I$4:$J$13,2,FALSE),IF(J9559="solar",VLOOKUP('Form 923'!D9559,'Cross-Page Data'!$I$14:$J$117,2,FALSE),J9559))</f>
        <v>wind</v>
      </c>
      <c r="J9559" t="str">
        <f>VLOOKUP(E9559,'Cross-Page Data'!$D$4:$F$48,3,FALSE)</f>
        <v>wind</v>
      </c>
      <c r="K9559" t="b">
        <f t="shared" si="149"/>
        <v>0</v>
      </c>
    </row>
    <row r="9560" spans="1:11">
      <c r="A9560" s="120">
        <v>58026</v>
      </c>
      <c r="B9560" s="121" t="s">
        <v>201</v>
      </c>
      <c r="C9560" s="121" t="s">
        <v>206</v>
      </c>
      <c r="D9560" s="121" t="s">
        <v>128</v>
      </c>
      <c r="E9560" s="121" t="s">
        <v>180</v>
      </c>
      <c r="F9560" s="122">
        <v>535680</v>
      </c>
      <c r="G9560" s="122">
        <v>60175</v>
      </c>
      <c r="H9560" s="120">
        <v>2019</v>
      </c>
      <c r="I9560" t="str">
        <f>IF(J9560="natural gas",VLOOKUP(D9560,'Cross-Page Data'!$I$4:$J$13,2,FALSE),IF(J9560="solar",VLOOKUP('Form 923'!D9560,'Cross-Page Data'!$I$14:$J$117,2,FALSE),J9560))</f>
        <v>wind</v>
      </c>
      <c r="J9560" t="str">
        <f>VLOOKUP(E9560,'Cross-Page Data'!$D$4:$F$48,3,FALSE)</f>
        <v>wind</v>
      </c>
      <c r="K9560" t="b">
        <f t="shared" si="149"/>
        <v>1</v>
      </c>
    </row>
    <row r="9561" spans="1:11">
      <c r="A9561" s="120">
        <v>58027</v>
      </c>
      <c r="B9561" s="121" t="s">
        <v>201</v>
      </c>
      <c r="C9561" s="121" t="s">
        <v>206</v>
      </c>
      <c r="D9561" s="121" t="s">
        <v>101</v>
      </c>
      <c r="E9561" s="121" t="s">
        <v>92</v>
      </c>
      <c r="F9561" s="122">
        <v>153933</v>
      </c>
      <c r="G9561" s="122">
        <v>17292</v>
      </c>
      <c r="H9561" s="120">
        <v>2019</v>
      </c>
      <c r="I9561" t="str">
        <f>IF(J9561="natural gas",VLOOKUP(D9561,'Cross-Page Data'!$I$4:$J$13,2,FALSE),IF(J9561="solar",VLOOKUP('Form 923'!D9561,'Cross-Page Data'!$I$14:$J$117,2,FALSE),J9561))</f>
        <v>solar pv</v>
      </c>
      <c r="J9561" t="str">
        <f>VLOOKUP(E9561,'Cross-Page Data'!$D$4:$F$48,3,FALSE)</f>
        <v>solar</v>
      </c>
      <c r="K9561" t="b">
        <f t="shared" si="149"/>
        <v>1</v>
      </c>
    </row>
    <row r="9562" ht="25.5" spans="1:11">
      <c r="A9562" s="120">
        <v>58028</v>
      </c>
      <c r="B9562" s="121" t="s">
        <v>201</v>
      </c>
      <c r="C9562" s="121" t="s">
        <v>207</v>
      </c>
      <c r="D9562" s="121" t="s">
        <v>101</v>
      </c>
      <c r="E9562" s="121" t="s">
        <v>92</v>
      </c>
      <c r="F9562" s="122">
        <v>19949</v>
      </c>
      <c r="G9562" s="122">
        <v>2241</v>
      </c>
      <c r="H9562" s="120">
        <v>2019</v>
      </c>
      <c r="I9562" t="str">
        <f>IF(J9562="natural gas",VLOOKUP(D9562,'Cross-Page Data'!$I$4:$J$13,2,FALSE),IF(J9562="solar",VLOOKUP('Form 923'!D9562,'Cross-Page Data'!$I$14:$J$117,2,FALSE),J9562))</f>
        <v>solar pv</v>
      </c>
      <c r="J9562" t="str">
        <f>VLOOKUP(E9562,'Cross-Page Data'!$D$4:$F$48,3,FALSE)</f>
        <v>solar</v>
      </c>
      <c r="K9562" t="b">
        <f t="shared" si="149"/>
        <v>0</v>
      </c>
    </row>
    <row r="9563" spans="1:11">
      <c r="A9563" s="120">
        <v>58029</v>
      </c>
      <c r="B9563" s="121" t="s">
        <v>201</v>
      </c>
      <c r="C9563" s="121" t="s">
        <v>206</v>
      </c>
      <c r="D9563" s="121" t="s">
        <v>101</v>
      </c>
      <c r="E9563" s="121" t="s">
        <v>92</v>
      </c>
      <c r="F9563" s="122">
        <v>56072</v>
      </c>
      <c r="G9563" s="122">
        <v>6299</v>
      </c>
      <c r="H9563" s="120">
        <v>2019</v>
      </c>
      <c r="I9563" t="str">
        <f>IF(J9563="natural gas",VLOOKUP(D9563,'Cross-Page Data'!$I$4:$J$13,2,FALSE),IF(J9563="solar",VLOOKUP('Form 923'!D9563,'Cross-Page Data'!$I$14:$J$117,2,FALSE),J9563))</f>
        <v>solar pv</v>
      </c>
      <c r="J9563" t="str">
        <f>VLOOKUP(E9563,'Cross-Page Data'!$D$4:$F$48,3,FALSE)</f>
        <v>solar</v>
      </c>
      <c r="K9563" t="b">
        <f t="shared" si="149"/>
        <v>1</v>
      </c>
    </row>
    <row r="9564" spans="1:11">
      <c r="A9564" s="120">
        <v>58030</v>
      </c>
      <c r="B9564" s="121" t="s">
        <v>201</v>
      </c>
      <c r="C9564" s="121" t="s">
        <v>206</v>
      </c>
      <c r="D9564" s="121" t="s">
        <v>101</v>
      </c>
      <c r="E9564" s="121" t="s">
        <v>92</v>
      </c>
      <c r="F9564" s="122">
        <v>77002</v>
      </c>
      <c r="G9564" s="122">
        <v>8650</v>
      </c>
      <c r="H9564" s="120">
        <v>2019</v>
      </c>
      <c r="I9564" t="str">
        <f>IF(J9564="natural gas",VLOOKUP(D9564,'Cross-Page Data'!$I$4:$J$13,2,FALSE),IF(J9564="solar",VLOOKUP('Form 923'!D9564,'Cross-Page Data'!$I$14:$J$117,2,FALSE),J9564))</f>
        <v>solar pv</v>
      </c>
      <c r="J9564" t="str">
        <f>VLOOKUP(E9564,'Cross-Page Data'!$D$4:$F$48,3,FALSE)</f>
        <v>solar</v>
      </c>
      <c r="K9564" t="b">
        <f t="shared" si="149"/>
        <v>1</v>
      </c>
    </row>
    <row r="9565" spans="1:11">
      <c r="A9565" s="120">
        <v>58032</v>
      </c>
      <c r="B9565" s="121" t="s">
        <v>201</v>
      </c>
      <c r="C9565" s="121" t="s">
        <v>206</v>
      </c>
      <c r="D9565" s="121" t="s">
        <v>101</v>
      </c>
      <c r="E9565" s="121" t="s">
        <v>92</v>
      </c>
      <c r="F9565" s="122">
        <v>30818</v>
      </c>
      <c r="G9565" s="122">
        <v>3462</v>
      </c>
      <c r="H9565" s="120">
        <v>2019</v>
      </c>
      <c r="I9565" t="str">
        <f>IF(J9565="natural gas",VLOOKUP(D9565,'Cross-Page Data'!$I$4:$J$13,2,FALSE),IF(J9565="solar",VLOOKUP('Form 923'!D9565,'Cross-Page Data'!$I$14:$J$117,2,FALSE),J9565))</f>
        <v>solar pv</v>
      </c>
      <c r="J9565" t="str">
        <f>VLOOKUP(E9565,'Cross-Page Data'!$D$4:$F$48,3,FALSE)</f>
        <v>solar</v>
      </c>
      <c r="K9565" t="b">
        <f t="shared" si="149"/>
        <v>1</v>
      </c>
    </row>
    <row r="9566" spans="1:11">
      <c r="A9566" s="120">
        <v>58034</v>
      </c>
      <c r="B9566" s="121" t="s">
        <v>201</v>
      </c>
      <c r="C9566" s="121" t="s">
        <v>206</v>
      </c>
      <c r="D9566" s="121" t="s">
        <v>101</v>
      </c>
      <c r="E9566" s="121" t="s">
        <v>92</v>
      </c>
      <c r="F9566" s="122">
        <v>21570</v>
      </c>
      <c r="G9566" s="122">
        <v>2423</v>
      </c>
      <c r="H9566" s="120">
        <v>2019</v>
      </c>
      <c r="I9566" t="str">
        <f>IF(J9566="natural gas",VLOOKUP(D9566,'Cross-Page Data'!$I$4:$J$13,2,FALSE),IF(J9566="solar",VLOOKUP('Form 923'!D9566,'Cross-Page Data'!$I$14:$J$117,2,FALSE),J9566))</f>
        <v>solar pv</v>
      </c>
      <c r="J9566" t="str">
        <f>VLOOKUP(E9566,'Cross-Page Data'!$D$4:$F$48,3,FALSE)</f>
        <v>solar</v>
      </c>
      <c r="K9566" t="b">
        <f t="shared" si="149"/>
        <v>1</v>
      </c>
    </row>
    <row r="9567" spans="1:11">
      <c r="A9567" s="120">
        <v>58035</v>
      </c>
      <c r="B9567" s="121" t="s">
        <v>201</v>
      </c>
      <c r="C9567" s="121" t="s">
        <v>206</v>
      </c>
      <c r="D9567" s="121" t="s">
        <v>132</v>
      </c>
      <c r="E9567" s="121" t="s">
        <v>180</v>
      </c>
      <c r="F9567" s="122">
        <v>1048584</v>
      </c>
      <c r="G9567" s="122">
        <v>117792</v>
      </c>
      <c r="H9567" s="120">
        <v>2019</v>
      </c>
      <c r="I9567" t="str">
        <f>IF(J9567="natural gas",VLOOKUP(D9567,'Cross-Page Data'!$I$4:$J$13,2,FALSE),IF(J9567="solar",VLOOKUP('Form 923'!D9567,'Cross-Page Data'!$I$14:$J$117,2,FALSE),J9567))</f>
        <v>wind</v>
      </c>
      <c r="J9567" t="str">
        <f>VLOOKUP(E9567,'Cross-Page Data'!$D$4:$F$48,3,FALSE)</f>
        <v>wind</v>
      </c>
      <c r="K9567" t="b">
        <f t="shared" si="149"/>
        <v>1</v>
      </c>
    </row>
    <row r="9568" spans="1:11">
      <c r="A9568" s="120">
        <v>58036</v>
      </c>
      <c r="B9568" s="121" t="s">
        <v>201</v>
      </c>
      <c r="C9568" s="121" t="s">
        <v>206</v>
      </c>
      <c r="D9568" s="121" t="s">
        <v>101</v>
      </c>
      <c r="E9568" s="121" t="s">
        <v>92</v>
      </c>
      <c r="F9568" s="122">
        <v>92357</v>
      </c>
      <c r="G9568" s="122">
        <v>10375</v>
      </c>
      <c r="H9568" s="120">
        <v>2019</v>
      </c>
      <c r="I9568" t="str">
        <f>IF(J9568="natural gas",VLOOKUP(D9568,'Cross-Page Data'!$I$4:$J$13,2,FALSE),IF(J9568="solar",VLOOKUP('Form 923'!D9568,'Cross-Page Data'!$I$14:$J$117,2,FALSE),J9568))</f>
        <v>solar pv</v>
      </c>
      <c r="J9568" t="str">
        <f>VLOOKUP(E9568,'Cross-Page Data'!$D$4:$F$48,3,FALSE)</f>
        <v>solar</v>
      </c>
      <c r="K9568" t="b">
        <f t="shared" si="149"/>
        <v>1</v>
      </c>
    </row>
    <row r="9569" spans="1:11">
      <c r="A9569" s="120">
        <v>58037</v>
      </c>
      <c r="B9569" s="121" t="s">
        <v>201</v>
      </c>
      <c r="C9569" s="121" t="s">
        <v>206</v>
      </c>
      <c r="D9569" s="121" t="s">
        <v>101</v>
      </c>
      <c r="E9569" s="121" t="s">
        <v>92</v>
      </c>
      <c r="F9569" s="122">
        <v>64192</v>
      </c>
      <c r="G9569" s="122">
        <v>7211</v>
      </c>
      <c r="H9569" s="120">
        <v>2019</v>
      </c>
      <c r="I9569" t="str">
        <f>IF(J9569="natural gas",VLOOKUP(D9569,'Cross-Page Data'!$I$4:$J$13,2,FALSE),IF(J9569="solar",VLOOKUP('Form 923'!D9569,'Cross-Page Data'!$I$14:$J$117,2,FALSE),J9569))</f>
        <v>solar pv</v>
      </c>
      <c r="J9569" t="str">
        <f>VLOOKUP(E9569,'Cross-Page Data'!$D$4:$F$48,3,FALSE)</f>
        <v>solar</v>
      </c>
      <c r="K9569" t="b">
        <f t="shared" si="149"/>
        <v>1</v>
      </c>
    </row>
    <row r="9570" spans="1:11">
      <c r="A9570" s="120">
        <v>58038</v>
      </c>
      <c r="B9570" s="121" t="s">
        <v>201</v>
      </c>
      <c r="C9570" s="121" t="s">
        <v>206</v>
      </c>
      <c r="D9570" s="121" t="s">
        <v>128</v>
      </c>
      <c r="E9570" s="121" t="s">
        <v>180</v>
      </c>
      <c r="F9570" s="122">
        <v>45426</v>
      </c>
      <c r="G9570" s="122">
        <v>5103</v>
      </c>
      <c r="H9570" s="120">
        <v>2019</v>
      </c>
      <c r="I9570" t="str">
        <f>IF(J9570="natural gas",VLOOKUP(D9570,'Cross-Page Data'!$I$4:$J$13,2,FALSE),IF(J9570="solar",VLOOKUP('Form 923'!D9570,'Cross-Page Data'!$I$14:$J$117,2,FALSE),J9570))</f>
        <v>wind</v>
      </c>
      <c r="J9570" t="str">
        <f>VLOOKUP(E9570,'Cross-Page Data'!$D$4:$F$48,3,FALSE)</f>
        <v>wind</v>
      </c>
      <c r="K9570" t="b">
        <f t="shared" si="149"/>
        <v>1</v>
      </c>
    </row>
    <row r="9571" spans="1:11">
      <c r="A9571" s="120">
        <v>58039</v>
      </c>
      <c r="B9571" s="121" t="s">
        <v>201</v>
      </c>
      <c r="C9571" s="121" t="s">
        <v>206</v>
      </c>
      <c r="D9571" s="121" t="s">
        <v>101</v>
      </c>
      <c r="E9571" s="121" t="s">
        <v>92</v>
      </c>
      <c r="F9571" s="122">
        <v>544410</v>
      </c>
      <c r="G9571" s="122">
        <v>61156</v>
      </c>
      <c r="H9571" s="120">
        <v>2019</v>
      </c>
      <c r="I9571" t="str">
        <f>IF(J9571="natural gas",VLOOKUP(D9571,'Cross-Page Data'!$I$4:$J$13,2,FALSE),IF(J9571="solar",VLOOKUP('Form 923'!D9571,'Cross-Page Data'!$I$14:$J$117,2,FALSE),J9571))</f>
        <v>solar pv</v>
      </c>
      <c r="J9571" t="str">
        <f>VLOOKUP(E9571,'Cross-Page Data'!$D$4:$F$48,3,FALSE)</f>
        <v>solar</v>
      </c>
      <c r="K9571" t="b">
        <f t="shared" si="149"/>
        <v>1</v>
      </c>
    </row>
    <row r="9572" ht="25.5" spans="1:11">
      <c r="A9572" s="120">
        <v>58040</v>
      </c>
      <c r="B9572" s="121" t="s">
        <v>201</v>
      </c>
      <c r="C9572" s="121" t="s">
        <v>207</v>
      </c>
      <c r="D9572" s="121" t="s">
        <v>101</v>
      </c>
      <c r="E9572" s="121" t="s">
        <v>92</v>
      </c>
      <c r="F9572" s="122">
        <v>36675</v>
      </c>
      <c r="G9572" s="122">
        <v>4120</v>
      </c>
      <c r="H9572" s="120">
        <v>2019</v>
      </c>
      <c r="I9572" t="str">
        <f>IF(J9572="natural gas",VLOOKUP(D9572,'Cross-Page Data'!$I$4:$J$13,2,FALSE),IF(J9572="solar",VLOOKUP('Form 923'!D9572,'Cross-Page Data'!$I$14:$J$117,2,FALSE),J9572))</f>
        <v>solar pv</v>
      </c>
      <c r="J9572" t="str">
        <f>VLOOKUP(E9572,'Cross-Page Data'!$D$4:$F$48,3,FALSE)</f>
        <v>solar</v>
      </c>
      <c r="K9572" t="b">
        <f t="shared" si="149"/>
        <v>0</v>
      </c>
    </row>
    <row r="9573" spans="1:11">
      <c r="A9573" s="120">
        <v>58041</v>
      </c>
      <c r="B9573" s="121" t="s">
        <v>201</v>
      </c>
      <c r="C9573" s="121" t="s">
        <v>206</v>
      </c>
      <c r="D9573" s="121" t="s">
        <v>128</v>
      </c>
      <c r="E9573" s="121" t="s">
        <v>180</v>
      </c>
      <c r="F9573" s="122">
        <v>8369981</v>
      </c>
      <c r="G9573" s="122">
        <v>940235.93</v>
      </c>
      <c r="H9573" s="120">
        <v>2019</v>
      </c>
      <c r="I9573" t="str">
        <f>IF(J9573="natural gas",VLOOKUP(D9573,'Cross-Page Data'!$I$4:$J$13,2,FALSE),IF(J9573="solar",VLOOKUP('Form 923'!D9573,'Cross-Page Data'!$I$14:$J$117,2,FALSE),J9573))</f>
        <v>wind</v>
      </c>
      <c r="J9573" t="str">
        <f>VLOOKUP(E9573,'Cross-Page Data'!$D$4:$F$48,3,FALSE)</f>
        <v>wind</v>
      </c>
      <c r="K9573" t="b">
        <f t="shared" si="149"/>
        <v>1</v>
      </c>
    </row>
    <row r="9574" spans="1:11">
      <c r="A9574" s="120">
        <v>58042</v>
      </c>
      <c r="B9574" s="121" t="s">
        <v>201</v>
      </c>
      <c r="C9574" s="121" t="s">
        <v>206</v>
      </c>
      <c r="D9574" s="121" t="s">
        <v>101</v>
      </c>
      <c r="E9574" s="121" t="s">
        <v>92</v>
      </c>
      <c r="F9574" s="122">
        <v>185410</v>
      </c>
      <c r="G9574" s="122">
        <v>20828</v>
      </c>
      <c r="H9574" s="120">
        <v>2019</v>
      </c>
      <c r="I9574" t="str">
        <f>IF(J9574="natural gas",VLOOKUP(D9574,'Cross-Page Data'!$I$4:$J$13,2,FALSE),IF(J9574="solar",VLOOKUP('Form 923'!D9574,'Cross-Page Data'!$I$14:$J$117,2,FALSE),J9574))</f>
        <v>solar pv</v>
      </c>
      <c r="J9574" t="str">
        <f>VLOOKUP(E9574,'Cross-Page Data'!$D$4:$F$48,3,FALSE)</f>
        <v>solar</v>
      </c>
      <c r="K9574" t="b">
        <f t="shared" si="149"/>
        <v>1</v>
      </c>
    </row>
    <row r="9575" ht="25.5" spans="1:11">
      <c r="A9575" s="120">
        <v>58043</v>
      </c>
      <c r="B9575" s="121" t="s">
        <v>201</v>
      </c>
      <c r="C9575" s="121" t="s">
        <v>211</v>
      </c>
      <c r="D9575" s="121" t="s">
        <v>79</v>
      </c>
      <c r="E9575" s="121" t="s">
        <v>70</v>
      </c>
      <c r="F9575" s="122">
        <v>197</v>
      </c>
      <c r="G9575" s="122">
        <v>0</v>
      </c>
      <c r="H9575" s="120">
        <v>2019</v>
      </c>
      <c r="I9575" t="str">
        <f>IF(J9575="natural gas",VLOOKUP(D9575,'Cross-Page Data'!$I$4:$J$13,2,FALSE),IF(J9575="solar",VLOOKUP('Form 923'!D9575,'Cross-Page Data'!$I$14:$J$117,2,FALSE),J9575))</f>
        <v>heavy or residual fuel oil</v>
      </c>
      <c r="J9575" t="str">
        <f>VLOOKUP(E9575,'Cross-Page Data'!$D$4:$F$48,3,FALSE)</f>
        <v>heavy or residual fuel oil</v>
      </c>
      <c r="K9575" t="b">
        <f t="shared" si="149"/>
        <v>0</v>
      </c>
    </row>
    <row r="9576" spans="1:11">
      <c r="A9576" s="120">
        <v>58044</v>
      </c>
      <c r="B9576" s="121" t="s">
        <v>201</v>
      </c>
      <c r="C9576" s="121" t="s">
        <v>206</v>
      </c>
      <c r="D9576" s="121" t="s">
        <v>128</v>
      </c>
      <c r="E9576" s="121" t="s">
        <v>180</v>
      </c>
      <c r="F9576" s="122">
        <v>99595</v>
      </c>
      <c r="G9576" s="122">
        <v>11188</v>
      </c>
      <c r="H9576" s="120">
        <v>2019</v>
      </c>
      <c r="I9576" t="str">
        <f>IF(J9576="natural gas",VLOOKUP(D9576,'Cross-Page Data'!$I$4:$J$13,2,FALSE),IF(J9576="solar",VLOOKUP('Form 923'!D9576,'Cross-Page Data'!$I$14:$J$117,2,FALSE),J9576))</f>
        <v>wind</v>
      </c>
      <c r="J9576" t="str">
        <f>VLOOKUP(E9576,'Cross-Page Data'!$D$4:$F$48,3,FALSE)</f>
        <v>wind</v>
      </c>
      <c r="K9576" t="b">
        <f t="shared" si="149"/>
        <v>1</v>
      </c>
    </row>
    <row r="9577" ht="25.5" spans="1:11">
      <c r="A9577" s="120">
        <v>58046</v>
      </c>
      <c r="B9577" s="121" t="s">
        <v>201</v>
      </c>
      <c r="C9577" s="121" t="s">
        <v>211</v>
      </c>
      <c r="D9577" s="121" t="s">
        <v>79</v>
      </c>
      <c r="E9577" s="121" t="s">
        <v>70</v>
      </c>
      <c r="F9577" s="122">
        <v>333</v>
      </c>
      <c r="G9577" s="122">
        <v>16</v>
      </c>
      <c r="H9577" s="120">
        <v>2019</v>
      </c>
      <c r="I9577" t="str">
        <f>IF(J9577="natural gas",VLOOKUP(D9577,'Cross-Page Data'!$I$4:$J$13,2,FALSE),IF(J9577="solar",VLOOKUP('Form 923'!D9577,'Cross-Page Data'!$I$14:$J$117,2,FALSE),J9577))</f>
        <v>heavy or residual fuel oil</v>
      </c>
      <c r="J9577" t="str">
        <f>VLOOKUP(E9577,'Cross-Page Data'!$D$4:$F$48,3,FALSE)</f>
        <v>heavy or residual fuel oil</v>
      </c>
      <c r="K9577" t="b">
        <f t="shared" si="149"/>
        <v>0</v>
      </c>
    </row>
    <row r="9578" ht="25.5" spans="1:11">
      <c r="A9578" s="120">
        <v>58047</v>
      </c>
      <c r="B9578" s="121" t="s">
        <v>201</v>
      </c>
      <c r="C9578" s="121" t="s">
        <v>207</v>
      </c>
      <c r="D9578" s="121" t="s">
        <v>79</v>
      </c>
      <c r="E9578" s="121" t="s">
        <v>70</v>
      </c>
      <c r="F9578" s="122">
        <v>25</v>
      </c>
      <c r="G9578" s="122">
        <v>0</v>
      </c>
      <c r="H9578" s="120">
        <v>2019</v>
      </c>
      <c r="I9578" t="str">
        <f>IF(J9578="natural gas",VLOOKUP(D9578,'Cross-Page Data'!$I$4:$J$13,2,FALSE),IF(J9578="solar",VLOOKUP('Form 923'!D9578,'Cross-Page Data'!$I$14:$J$117,2,FALSE),J9578))</f>
        <v>heavy or residual fuel oil</v>
      </c>
      <c r="J9578" t="str">
        <f>VLOOKUP(E9578,'Cross-Page Data'!$D$4:$F$48,3,FALSE)</f>
        <v>heavy or residual fuel oil</v>
      </c>
      <c r="K9578" t="b">
        <f t="shared" si="149"/>
        <v>0</v>
      </c>
    </row>
    <row r="9579" spans="1:11">
      <c r="A9579" s="120">
        <v>58048</v>
      </c>
      <c r="B9579" s="121" t="s">
        <v>201</v>
      </c>
      <c r="C9579" s="121" t="s">
        <v>206</v>
      </c>
      <c r="D9579" s="121" t="s">
        <v>128</v>
      </c>
      <c r="E9579" s="121" t="s">
        <v>180</v>
      </c>
      <c r="F9579" s="122">
        <v>669929</v>
      </c>
      <c r="G9579" s="122">
        <v>75256</v>
      </c>
      <c r="H9579" s="120">
        <v>2019</v>
      </c>
      <c r="I9579" t="str">
        <f>IF(J9579="natural gas",VLOOKUP(D9579,'Cross-Page Data'!$I$4:$J$13,2,FALSE),IF(J9579="solar",VLOOKUP('Form 923'!D9579,'Cross-Page Data'!$I$14:$J$117,2,FALSE),J9579))</f>
        <v>wind</v>
      </c>
      <c r="J9579" t="str">
        <f>VLOOKUP(E9579,'Cross-Page Data'!$D$4:$F$48,3,FALSE)</f>
        <v>wind</v>
      </c>
      <c r="K9579" t="b">
        <f t="shared" si="149"/>
        <v>1</v>
      </c>
    </row>
    <row r="9580" ht="25.5" spans="1:11">
      <c r="A9580" s="120">
        <v>58049</v>
      </c>
      <c r="B9580" s="121" t="s">
        <v>201</v>
      </c>
      <c r="C9580" s="121" t="s">
        <v>207</v>
      </c>
      <c r="D9580" s="121" t="s">
        <v>101</v>
      </c>
      <c r="E9580" s="121" t="s">
        <v>92</v>
      </c>
      <c r="F9580" s="122">
        <v>1158</v>
      </c>
      <c r="G9580" s="122">
        <v>130</v>
      </c>
      <c r="H9580" s="120">
        <v>2019</v>
      </c>
      <c r="I9580" t="str">
        <f>IF(J9580="natural gas",VLOOKUP(D9580,'Cross-Page Data'!$I$4:$J$13,2,FALSE),IF(J9580="solar",VLOOKUP('Form 923'!D9580,'Cross-Page Data'!$I$14:$J$117,2,FALSE),J9580))</f>
        <v>solar pv</v>
      </c>
      <c r="J9580" t="str">
        <f>VLOOKUP(E9580,'Cross-Page Data'!$D$4:$F$48,3,FALSE)</f>
        <v>solar</v>
      </c>
      <c r="K9580" t="b">
        <f t="shared" si="149"/>
        <v>0</v>
      </c>
    </row>
    <row r="9581" ht="25.5" spans="1:11">
      <c r="A9581" s="120">
        <v>58051</v>
      </c>
      <c r="B9581" s="121" t="s">
        <v>201</v>
      </c>
      <c r="C9581" s="121" t="s">
        <v>211</v>
      </c>
      <c r="D9581" s="121" t="s">
        <v>79</v>
      </c>
      <c r="E9581" s="121" t="s">
        <v>70</v>
      </c>
      <c r="F9581" s="122">
        <v>706</v>
      </c>
      <c r="G9581" s="122">
        <v>37.24</v>
      </c>
      <c r="H9581" s="120">
        <v>2019</v>
      </c>
      <c r="I9581" t="str">
        <f>IF(J9581="natural gas",VLOOKUP(D9581,'Cross-Page Data'!$I$4:$J$13,2,FALSE),IF(J9581="solar",VLOOKUP('Form 923'!D9581,'Cross-Page Data'!$I$14:$J$117,2,FALSE),J9581))</f>
        <v>heavy or residual fuel oil</v>
      </c>
      <c r="J9581" t="str">
        <f>VLOOKUP(E9581,'Cross-Page Data'!$D$4:$F$48,3,FALSE)</f>
        <v>heavy or residual fuel oil</v>
      </c>
      <c r="K9581" t="b">
        <f t="shared" si="149"/>
        <v>0</v>
      </c>
    </row>
    <row r="9582" spans="1:11">
      <c r="A9582" s="120">
        <v>58052</v>
      </c>
      <c r="B9582" s="121" t="s">
        <v>205</v>
      </c>
      <c r="C9582" s="121" t="s">
        <v>209</v>
      </c>
      <c r="D9582" s="121" t="s">
        <v>68</v>
      </c>
      <c r="E9582" s="121" t="s">
        <v>70</v>
      </c>
      <c r="F9582" s="122">
        <v>0</v>
      </c>
      <c r="G9582" s="122">
        <v>0</v>
      </c>
      <c r="H9582" s="120">
        <v>2019</v>
      </c>
      <c r="I9582" t="str">
        <f>IF(J9582="natural gas",VLOOKUP(D9582,'Cross-Page Data'!$I$4:$J$13,2,FALSE),IF(J9582="solar",VLOOKUP('Form 923'!D9582,'Cross-Page Data'!$I$14:$J$117,2,FALSE),J9582))</f>
        <v>heavy or residual fuel oil</v>
      </c>
      <c r="J9582" t="str">
        <f>VLOOKUP(E9582,'Cross-Page Data'!$D$4:$F$48,3,FALSE)</f>
        <v>heavy or residual fuel oil</v>
      </c>
      <c r="K9582" t="b">
        <f t="shared" si="149"/>
        <v>0</v>
      </c>
    </row>
    <row r="9583" spans="1:11">
      <c r="A9583" s="120">
        <v>58052</v>
      </c>
      <c r="B9583" s="121" t="s">
        <v>205</v>
      </c>
      <c r="C9583" s="121" t="s">
        <v>209</v>
      </c>
      <c r="D9583" s="121" t="s">
        <v>68</v>
      </c>
      <c r="E9583" s="121" t="s">
        <v>38</v>
      </c>
      <c r="F9583" s="122">
        <v>23391</v>
      </c>
      <c r="G9583" s="122">
        <v>6101</v>
      </c>
      <c r="H9583" s="120">
        <v>2019</v>
      </c>
      <c r="I9583" t="str">
        <f>IF(J9583="natural gas",VLOOKUP(D9583,'Cross-Page Data'!$I$4:$J$13,2,FALSE),IF(J9583="solar",VLOOKUP('Form 923'!D9583,'Cross-Page Data'!$I$14:$J$117,2,FALSE),J9583))</f>
        <v>natural gas nonpeaker - preexisting retiring</v>
      </c>
      <c r="J9583" t="str">
        <f>VLOOKUP(E9583,'Cross-Page Data'!$D$4:$F$48,3,FALSE)</f>
        <v>natural gas</v>
      </c>
      <c r="K9583" t="b">
        <f t="shared" si="149"/>
        <v>0</v>
      </c>
    </row>
    <row r="9584" ht="25.5" spans="1:11">
      <c r="A9584" s="120">
        <v>58053</v>
      </c>
      <c r="B9584" s="121" t="s">
        <v>201</v>
      </c>
      <c r="C9584" s="121" t="s">
        <v>211</v>
      </c>
      <c r="D9584" s="121" t="s">
        <v>79</v>
      </c>
      <c r="E9584" s="121" t="s">
        <v>70</v>
      </c>
      <c r="F9584" s="122">
        <v>51</v>
      </c>
      <c r="G9584" s="122">
        <v>0</v>
      </c>
      <c r="H9584" s="120">
        <v>2019</v>
      </c>
      <c r="I9584" t="str">
        <f>IF(J9584="natural gas",VLOOKUP(D9584,'Cross-Page Data'!$I$4:$J$13,2,FALSE),IF(J9584="solar",VLOOKUP('Form 923'!D9584,'Cross-Page Data'!$I$14:$J$117,2,FALSE),J9584))</f>
        <v>heavy or residual fuel oil</v>
      </c>
      <c r="J9584" t="str">
        <f>VLOOKUP(E9584,'Cross-Page Data'!$D$4:$F$48,3,FALSE)</f>
        <v>heavy or residual fuel oil</v>
      </c>
      <c r="K9584" t="b">
        <f t="shared" si="149"/>
        <v>0</v>
      </c>
    </row>
    <row r="9585" ht="25.5" spans="1:11">
      <c r="A9585" s="120">
        <v>58056</v>
      </c>
      <c r="B9585" s="121" t="s">
        <v>201</v>
      </c>
      <c r="C9585" s="121" t="s">
        <v>211</v>
      </c>
      <c r="D9585" s="121" t="s">
        <v>73</v>
      </c>
      <c r="E9585" s="121" t="s">
        <v>38</v>
      </c>
      <c r="F9585" s="122">
        <v>97254</v>
      </c>
      <c r="G9585" s="122">
        <v>6200.92</v>
      </c>
      <c r="H9585" s="120">
        <v>2019</v>
      </c>
      <c r="I9585" t="str">
        <f>IF(J9585="natural gas",VLOOKUP(D9585,'Cross-Page Data'!$I$4:$J$13,2,FALSE),IF(J9585="solar",VLOOKUP('Form 923'!D9585,'Cross-Page Data'!$I$14:$J$117,2,FALSE),J9585))</f>
        <v>natural gas peaker</v>
      </c>
      <c r="J9585" t="str">
        <f>VLOOKUP(E9585,'Cross-Page Data'!$D$4:$F$48,3,FALSE)</f>
        <v>natural gas</v>
      </c>
      <c r="K9585" t="b">
        <f t="shared" si="149"/>
        <v>0</v>
      </c>
    </row>
    <row r="9586" ht="25.5" spans="1:11">
      <c r="A9586" s="120">
        <v>58056</v>
      </c>
      <c r="B9586" s="121" t="s">
        <v>201</v>
      </c>
      <c r="C9586" s="121" t="s">
        <v>211</v>
      </c>
      <c r="D9586" s="121" t="s">
        <v>79</v>
      </c>
      <c r="E9586" s="121" t="s">
        <v>130</v>
      </c>
      <c r="F9586" s="122">
        <v>51847</v>
      </c>
      <c r="G9586" s="122">
        <v>3132.24</v>
      </c>
      <c r="H9586" s="120">
        <v>2019</v>
      </c>
      <c r="I9586" t="str">
        <f>IF(J9586="natural gas",VLOOKUP(D9586,'Cross-Page Data'!$I$4:$J$13,2,FALSE),IF(J9586="solar",VLOOKUP('Form 923'!D9586,'Cross-Page Data'!$I$14:$J$117,2,FALSE),J9586))</f>
        <v>biomass</v>
      </c>
      <c r="J9586" t="str">
        <f>VLOOKUP(E9586,'Cross-Page Data'!$D$4:$F$48,3,FALSE)</f>
        <v>biomass</v>
      </c>
      <c r="K9586" t="b">
        <f t="shared" si="149"/>
        <v>0</v>
      </c>
    </row>
    <row r="9587" ht="25.5" spans="1:11">
      <c r="A9587" s="120">
        <v>58056</v>
      </c>
      <c r="B9587" s="121" t="s">
        <v>201</v>
      </c>
      <c r="C9587" s="121" t="s">
        <v>211</v>
      </c>
      <c r="D9587" s="121" t="s">
        <v>101</v>
      </c>
      <c r="E9587" s="121" t="s">
        <v>92</v>
      </c>
      <c r="F9587" s="122">
        <v>36479</v>
      </c>
      <c r="G9587" s="122">
        <v>4098.08</v>
      </c>
      <c r="H9587" s="120">
        <v>2019</v>
      </c>
      <c r="I9587" t="str">
        <f>IF(J9587="natural gas",VLOOKUP(D9587,'Cross-Page Data'!$I$4:$J$13,2,FALSE),IF(J9587="solar",VLOOKUP('Form 923'!D9587,'Cross-Page Data'!$I$14:$J$117,2,FALSE),J9587))</f>
        <v>solar pv</v>
      </c>
      <c r="J9587" t="str">
        <f>VLOOKUP(E9587,'Cross-Page Data'!$D$4:$F$48,3,FALSE)</f>
        <v>solar</v>
      </c>
      <c r="K9587" t="b">
        <f t="shared" si="149"/>
        <v>0</v>
      </c>
    </row>
    <row r="9588" ht="25.5" spans="1:11">
      <c r="A9588" s="120">
        <v>58057</v>
      </c>
      <c r="B9588" s="121" t="s">
        <v>201</v>
      </c>
      <c r="C9588" s="121" t="s">
        <v>211</v>
      </c>
      <c r="D9588" s="121" t="s">
        <v>73</v>
      </c>
      <c r="E9588" s="121" t="s">
        <v>130</v>
      </c>
      <c r="F9588" s="122">
        <v>35101</v>
      </c>
      <c r="G9588" s="122">
        <v>3410</v>
      </c>
      <c r="H9588" s="120">
        <v>2019</v>
      </c>
      <c r="I9588" t="str">
        <f>IF(J9588="natural gas",VLOOKUP(D9588,'Cross-Page Data'!$I$4:$J$13,2,FALSE),IF(J9588="solar",VLOOKUP('Form 923'!D9588,'Cross-Page Data'!$I$14:$J$117,2,FALSE),J9588))</f>
        <v>biomass</v>
      </c>
      <c r="J9588" t="str">
        <f>VLOOKUP(E9588,'Cross-Page Data'!$D$4:$F$48,3,FALSE)</f>
        <v>biomass</v>
      </c>
      <c r="K9588" t="b">
        <f t="shared" si="149"/>
        <v>0</v>
      </c>
    </row>
    <row r="9589" spans="1:11">
      <c r="A9589" s="120">
        <v>58061</v>
      </c>
      <c r="B9589" s="121" t="s">
        <v>201</v>
      </c>
      <c r="C9589" s="121" t="s">
        <v>206</v>
      </c>
      <c r="D9589" s="121" t="s">
        <v>79</v>
      </c>
      <c r="E9589" s="121" t="s">
        <v>90</v>
      </c>
      <c r="F9589" s="122">
        <v>135759</v>
      </c>
      <c r="G9589" s="122">
        <v>12563</v>
      </c>
      <c r="H9589" s="120">
        <v>2019</v>
      </c>
      <c r="I9589" t="str">
        <f>IF(J9589="natural gas",VLOOKUP(D9589,'Cross-Page Data'!$I$4:$J$13,2,FALSE),IF(J9589="solar",VLOOKUP('Form 923'!D9589,'Cross-Page Data'!$I$14:$J$117,2,FALSE),J9589))</f>
        <v>biomass</v>
      </c>
      <c r="J9589" t="str">
        <f>VLOOKUP(E9589,'Cross-Page Data'!$D$4:$F$48,3,FALSE)</f>
        <v>biomass</v>
      </c>
      <c r="K9589" t="b">
        <f t="shared" si="149"/>
        <v>1</v>
      </c>
    </row>
    <row r="9590" spans="1:11">
      <c r="A9590" s="120">
        <v>58062</v>
      </c>
      <c r="B9590" s="121" t="s">
        <v>201</v>
      </c>
      <c r="C9590" s="121" t="s">
        <v>202</v>
      </c>
      <c r="D9590" s="121" t="s">
        <v>101</v>
      </c>
      <c r="E9590" s="121" t="s">
        <v>92</v>
      </c>
      <c r="F9590" s="122">
        <v>422880</v>
      </c>
      <c r="G9590" s="122">
        <v>47504</v>
      </c>
      <c r="H9590" s="120">
        <v>2019</v>
      </c>
      <c r="I9590" t="str">
        <f>IF(J9590="natural gas",VLOOKUP(D9590,'Cross-Page Data'!$I$4:$J$13,2,FALSE),IF(J9590="solar",VLOOKUP('Form 923'!D9590,'Cross-Page Data'!$I$14:$J$117,2,FALSE),J9590))</f>
        <v>solar pv</v>
      </c>
      <c r="J9590" t="str">
        <f>VLOOKUP(E9590,'Cross-Page Data'!$D$4:$F$48,3,FALSE)</f>
        <v>solar</v>
      </c>
      <c r="K9590" t="b">
        <f t="shared" si="149"/>
        <v>1</v>
      </c>
    </row>
    <row r="9591" spans="1:11">
      <c r="A9591" s="120">
        <v>58063</v>
      </c>
      <c r="B9591" s="121" t="s">
        <v>205</v>
      </c>
      <c r="C9591" s="121" t="s">
        <v>209</v>
      </c>
      <c r="D9591" s="121" t="s">
        <v>73</v>
      </c>
      <c r="E9591" s="121" t="s">
        <v>54</v>
      </c>
      <c r="F9591" s="122">
        <v>0</v>
      </c>
      <c r="G9591" s="122">
        <v>0</v>
      </c>
      <c r="H9591" s="120">
        <v>2019</v>
      </c>
      <c r="I9591" t="str">
        <f>IF(J9591="natural gas",VLOOKUP(D9591,'Cross-Page Data'!$I$4:$J$13,2,FALSE),IF(J9591="solar",VLOOKUP('Form 923'!D9591,'Cross-Page Data'!$I$14:$J$117,2,FALSE),J9591))</f>
        <v>hard coal</v>
      </c>
      <c r="J9591" t="str">
        <f>VLOOKUP(E9591,'Cross-Page Data'!$D$4:$F$48,3,FALSE)</f>
        <v>hard coal</v>
      </c>
      <c r="K9591" t="b">
        <f t="shared" si="149"/>
        <v>0</v>
      </c>
    </row>
    <row r="9592" spans="1:11">
      <c r="A9592" s="120">
        <v>58063</v>
      </c>
      <c r="B9592" s="121" t="s">
        <v>205</v>
      </c>
      <c r="C9592" s="121" t="s">
        <v>209</v>
      </c>
      <c r="D9592" s="121" t="s">
        <v>73</v>
      </c>
      <c r="E9592" s="121" t="s">
        <v>38</v>
      </c>
      <c r="F9592" s="122">
        <v>7435701</v>
      </c>
      <c r="G9592" s="122">
        <v>640315.22</v>
      </c>
      <c r="H9592" s="120">
        <v>2019</v>
      </c>
      <c r="I9592" t="str">
        <f>IF(J9592="natural gas",VLOOKUP(D9592,'Cross-Page Data'!$I$4:$J$13,2,FALSE),IF(J9592="solar",VLOOKUP('Form 923'!D9592,'Cross-Page Data'!$I$14:$J$117,2,FALSE),J9592))</f>
        <v>natural gas peaker</v>
      </c>
      <c r="J9592" t="str">
        <f>VLOOKUP(E9592,'Cross-Page Data'!$D$4:$F$48,3,FALSE)</f>
        <v>natural gas</v>
      </c>
      <c r="K9592" t="b">
        <f t="shared" si="149"/>
        <v>0</v>
      </c>
    </row>
    <row r="9593" spans="1:11">
      <c r="A9593" s="120">
        <v>58065</v>
      </c>
      <c r="B9593" s="121" t="s">
        <v>201</v>
      </c>
      <c r="C9593" s="121" t="s">
        <v>206</v>
      </c>
      <c r="D9593" s="121" t="s">
        <v>128</v>
      </c>
      <c r="E9593" s="121" t="s">
        <v>180</v>
      </c>
      <c r="F9593" s="122">
        <v>13423</v>
      </c>
      <c r="G9593" s="122">
        <v>1508</v>
      </c>
      <c r="H9593" s="120">
        <v>2019</v>
      </c>
      <c r="I9593" t="str">
        <f>IF(J9593="natural gas",VLOOKUP(D9593,'Cross-Page Data'!$I$4:$J$13,2,FALSE),IF(J9593="solar",VLOOKUP('Form 923'!D9593,'Cross-Page Data'!$I$14:$J$117,2,FALSE),J9593))</f>
        <v>wind</v>
      </c>
      <c r="J9593" t="str">
        <f>VLOOKUP(E9593,'Cross-Page Data'!$D$4:$F$48,3,FALSE)</f>
        <v>wind</v>
      </c>
      <c r="K9593" t="b">
        <f t="shared" si="149"/>
        <v>1</v>
      </c>
    </row>
    <row r="9594" spans="1:11">
      <c r="A9594" s="120">
        <v>58066</v>
      </c>
      <c r="B9594" s="121" t="s">
        <v>205</v>
      </c>
      <c r="C9594" s="121" t="s">
        <v>209</v>
      </c>
      <c r="D9594" s="121" t="s">
        <v>68</v>
      </c>
      <c r="E9594" s="121" t="s">
        <v>54</v>
      </c>
      <c r="F9594" s="122">
        <v>0</v>
      </c>
      <c r="G9594" s="122">
        <v>0</v>
      </c>
      <c r="H9594" s="120">
        <v>2019</v>
      </c>
      <c r="I9594" t="str">
        <f>IF(J9594="natural gas",VLOOKUP(D9594,'Cross-Page Data'!$I$4:$J$13,2,FALSE),IF(J9594="solar",VLOOKUP('Form 923'!D9594,'Cross-Page Data'!$I$14:$J$117,2,FALSE),J9594))</f>
        <v>hard coal</v>
      </c>
      <c r="J9594" t="str">
        <f>VLOOKUP(E9594,'Cross-Page Data'!$D$4:$F$48,3,FALSE)</f>
        <v>hard coal</v>
      </c>
      <c r="K9594" t="b">
        <f t="shared" si="149"/>
        <v>0</v>
      </c>
    </row>
    <row r="9595" spans="1:11">
      <c r="A9595" s="120">
        <v>58066</v>
      </c>
      <c r="B9595" s="121" t="s">
        <v>205</v>
      </c>
      <c r="C9595" s="121" t="s">
        <v>209</v>
      </c>
      <c r="D9595" s="121" t="s">
        <v>68</v>
      </c>
      <c r="E9595" s="121" t="s">
        <v>38</v>
      </c>
      <c r="F9595" s="122">
        <v>862197</v>
      </c>
      <c r="G9595" s="122">
        <v>75395.241</v>
      </c>
      <c r="H9595" s="120">
        <v>2019</v>
      </c>
      <c r="I9595" t="str">
        <f>IF(J9595="natural gas",VLOOKUP(D9595,'Cross-Page Data'!$I$4:$J$13,2,FALSE),IF(J9595="solar",VLOOKUP('Form 923'!D9595,'Cross-Page Data'!$I$14:$J$117,2,FALSE),J9595))</f>
        <v>natural gas nonpeaker - preexisting retiring</v>
      </c>
      <c r="J9595" t="str">
        <f>VLOOKUP(E9595,'Cross-Page Data'!$D$4:$F$48,3,FALSE)</f>
        <v>natural gas</v>
      </c>
      <c r="K9595" t="b">
        <f t="shared" si="149"/>
        <v>0</v>
      </c>
    </row>
    <row r="9596" spans="1:11">
      <c r="A9596" s="120">
        <v>58066</v>
      </c>
      <c r="B9596" s="121" t="s">
        <v>205</v>
      </c>
      <c r="C9596" s="121" t="s">
        <v>209</v>
      </c>
      <c r="D9596" s="121" t="s">
        <v>68</v>
      </c>
      <c r="E9596" s="121" t="s">
        <v>130</v>
      </c>
      <c r="F9596" s="122">
        <v>3450</v>
      </c>
      <c r="G9596" s="122">
        <v>301.854</v>
      </c>
      <c r="H9596" s="120">
        <v>2019</v>
      </c>
      <c r="I9596" t="str">
        <f>IF(J9596="natural gas",VLOOKUP(D9596,'Cross-Page Data'!$I$4:$J$13,2,FALSE),IF(J9596="solar",VLOOKUP('Form 923'!D9596,'Cross-Page Data'!$I$14:$J$117,2,FALSE),J9596))</f>
        <v>biomass</v>
      </c>
      <c r="J9596" t="str">
        <f>VLOOKUP(E9596,'Cross-Page Data'!$D$4:$F$48,3,FALSE)</f>
        <v>biomass</v>
      </c>
      <c r="K9596" t="b">
        <f t="shared" si="149"/>
        <v>0</v>
      </c>
    </row>
    <row r="9597" spans="1:11">
      <c r="A9597" s="120">
        <v>58068</v>
      </c>
      <c r="B9597" s="121" t="s">
        <v>201</v>
      </c>
      <c r="C9597" s="121" t="s">
        <v>206</v>
      </c>
      <c r="D9597" s="121" t="s">
        <v>101</v>
      </c>
      <c r="E9597" s="121" t="s">
        <v>92</v>
      </c>
      <c r="F9597" s="122">
        <v>146883</v>
      </c>
      <c r="G9597" s="122">
        <v>16500</v>
      </c>
      <c r="H9597" s="120">
        <v>2019</v>
      </c>
      <c r="I9597" t="str">
        <f>IF(J9597="natural gas",VLOOKUP(D9597,'Cross-Page Data'!$I$4:$J$13,2,FALSE),IF(J9597="solar",VLOOKUP('Form 923'!D9597,'Cross-Page Data'!$I$14:$J$117,2,FALSE),J9597))</f>
        <v>solar pv</v>
      </c>
      <c r="J9597" t="str">
        <f>VLOOKUP(E9597,'Cross-Page Data'!$D$4:$F$48,3,FALSE)</f>
        <v>solar</v>
      </c>
      <c r="K9597" t="b">
        <f t="shared" si="149"/>
        <v>1</v>
      </c>
    </row>
    <row r="9598" spans="1:11">
      <c r="A9598" s="120">
        <v>58070</v>
      </c>
      <c r="B9598" s="121" t="s">
        <v>201</v>
      </c>
      <c r="C9598" s="121" t="s">
        <v>206</v>
      </c>
      <c r="D9598" s="121" t="s">
        <v>101</v>
      </c>
      <c r="E9598" s="121" t="s">
        <v>92</v>
      </c>
      <c r="F9598" s="122">
        <v>12656</v>
      </c>
      <c r="G9598" s="122">
        <v>1421.64</v>
      </c>
      <c r="H9598" s="120">
        <v>2019</v>
      </c>
      <c r="I9598" t="str">
        <f>IF(J9598="natural gas",VLOOKUP(D9598,'Cross-Page Data'!$I$4:$J$13,2,FALSE),IF(J9598="solar",VLOOKUP('Form 923'!D9598,'Cross-Page Data'!$I$14:$J$117,2,FALSE),J9598))</f>
        <v>solar pv</v>
      </c>
      <c r="J9598" t="str">
        <f>VLOOKUP(E9598,'Cross-Page Data'!$D$4:$F$48,3,FALSE)</f>
        <v>solar</v>
      </c>
      <c r="K9598" t="b">
        <f t="shared" si="149"/>
        <v>1</v>
      </c>
    </row>
    <row r="9599" spans="1:11">
      <c r="A9599" s="120">
        <v>58071</v>
      </c>
      <c r="B9599" s="121" t="s">
        <v>201</v>
      </c>
      <c r="C9599" s="121" t="s">
        <v>206</v>
      </c>
      <c r="D9599" s="121" t="s">
        <v>128</v>
      </c>
      <c r="E9599" s="121" t="s">
        <v>180</v>
      </c>
      <c r="F9599" s="122">
        <v>41929</v>
      </c>
      <c r="G9599" s="122">
        <v>4710</v>
      </c>
      <c r="H9599" s="120">
        <v>2019</v>
      </c>
      <c r="I9599" t="str">
        <f>IF(J9599="natural gas",VLOOKUP(D9599,'Cross-Page Data'!$I$4:$J$13,2,FALSE),IF(J9599="solar",VLOOKUP('Form 923'!D9599,'Cross-Page Data'!$I$14:$J$117,2,FALSE),J9599))</f>
        <v>wind</v>
      </c>
      <c r="J9599" t="str">
        <f>VLOOKUP(E9599,'Cross-Page Data'!$D$4:$F$48,3,FALSE)</f>
        <v>wind</v>
      </c>
      <c r="K9599" t="b">
        <f t="shared" si="149"/>
        <v>1</v>
      </c>
    </row>
    <row r="9600" spans="1:11">
      <c r="A9600" s="120">
        <v>58073</v>
      </c>
      <c r="B9600" s="121" t="s">
        <v>201</v>
      </c>
      <c r="C9600" s="121" t="s">
        <v>206</v>
      </c>
      <c r="D9600" s="121" t="s">
        <v>101</v>
      </c>
      <c r="E9600" s="121" t="s">
        <v>92</v>
      </c>
      <c r="F9600" s="122">
        <v>42934</v>
      </c>
      <c r="G9600" s="122">
        <v>4823</v>
      </c>
      <c r="H9600" s="120">
        <v>2019</v>
      </c>
      <c r="I9600" t="str">
        <f>IF(J9600="natural gas",VLOOKUP(D9600,'Cross-Page Data'!$I$4:$J$13,2,FALSE),IF(J9600="solar",VLOOKUP('Form 923'!D9600,'Cross-Page Data'!$I$14:$J$117,2,FALSE),J9600))</f>
        <v>solar pv</v>
      </c>
      <c r="J9600" t="str">
        <f>VLOOKUP(E9600,'Cross-Page Data'!$D$4:$F$48,3,FALSE)</f>
        <v>solar</v>
      </c>
      <c r="K9600" t="b">
        <f t="shared" si="149"/>
        <v>1</v>
      </c>
    </row>
    <row r="9601" spans="1:11">
      <c r="A9601" s="120">
        <v>58074</v>
      </c>
      <c r="B9601" s="121" t="s">
        <v>201</v>
      </c>
      <c r="C9601" s="121" t="s">
        <v>206</v>
      </c>
      <c r="D9601" s="121" t="s">
        <v>101</v>
      </c>
      <c r="E9601" s="121" t="s">
        <v>92</v>
      </c>
      <c r="F9601" s="122">
        <v>39587</v>
      </c>
      <c r="G9601" s="122">
        <v>4447</v>
      </c>
      <c r="H9601" s="120">
        <v>2019</v>
      </c>
      <c r="I9601" t="str">
        <f>IF(J9601="natural gas",VLOOKUP(D9601,'Cross-Page Data'!$I$4:$J$13,2,FALSE),IF(J9601="solar",VLOOKUP('Form 923'!D9601,'Cross-Page Data'!$I$14:$J$117,2,FALSE),J9601))</f>
        <v>solar pv</v>
      </c>
      <c r="J9601" t="str">
        <f>VLOOKUP(E9601,'Cross-Page Data'!$D$4:$F$48,3,FALSE)</f>
        <v>solar</v>
      </c>
      <c r="K9601" t="b">
        <f t="shared" si="149"/>
        <v>1</v>
      </c>
    </row>
    <row r="9602" spans="1:11">
      <c r="A9602" s="120">
        <v>58075</v>
      </c>
      <c r="B9602" s="121" t="s">
        <v>205</v>
      </c>
      <c r="C9602" s="121" t="s">
        <v>209</v>
      </c>
      <c r="D9602" s="121" t="s">
        <v>73</v>
      </c>
      <c r="E9602" s="121" t="s">
        <v>38</v>
      </c>
      <c r="F9602" s="122">
        <v>427841</v>
      </c>
      <c r="G9602" s="122">
        <v>71465.64</v>
      </c>
      <c r="H9602" s="120">
        <v>2019</v>
      </c>
      <c r="I9602" t="str">
        <f>IF(J9602="natural gas",VLOOKUP(D9602,'Cross-Page Data'!$I$4:$J$13,2,FALSE),IF(J9602="solar",VLOOKUP('Form 923'!D9602,'Cross-Page Data'!$I$14:$J$117,2,FALSE),J9602))</f>
        <v>natural gas peaker</v>
      </c>
      <c r="J9602" t="str">
        <f>VLOOKUP(E9602,'Cross-Page Data'!$D$4:$F$48,3,FALSE)</f>
        <v>natural gas</v>
      </c>
      <c r="K9602" t="b">
        <f t="shared" si="149"/>
        <v>0</v>
      </c>
    </row>
    <row r="9603" spans="1:11">
      <c r="A9603" s="120">
        <v>58076</v>
      </c>
      <c r="B9603" s="121" t="s">
        <v>201</v>
      </c>
      <c r="C9603" s="121" t="s">
        <v>206</v>
      </c>
      <c r="D9603" s="121" t="s">
        <v>101</v>
      </c>
      <c r="E9603" s="121" t="s">
        <v>92</v>
      </c>
      <c r="F9603" s="122">
        <v>22087</v>
      </c>
      <c r="G9603" s="122">
        <v>2481</v>
      </c>
      <c r="H9603" s="120">
        <v>2019</v>
      </c>
      <c r="I9603" t="str">
        <f>IF(J9603="natural gas",VLOOKUP(D9603,'Cross-Page Data'!$I$4:$J$13,2,FALSE),IF(J9603="solar",VLOOKUP('Form 923'!D9603,'Cross-Page Data'!$I$14:$J$117,2,FALSE),J9603))</f>
        <v>solar pv</v>
      </c>
      <c r="J9603" t="str">
        <f>VLOOKUP(E9603,'Cross-Page Data'!$D$4:$F$48,3,FALSE)</f>
        <v>solar</v>
      </c>
      <c r="K9603" t="b">
        <f t="shared" si="149"/>
        <v>1</v>
      </c>
    </row>
    <row r="9604" spans="1:11">
      <c r="A9604" s="120">
        <v>58078</v>
      </c>
      <c r="B9604" s="121" t="s">
        <v>201</v>
      </c>
      <c r="C9604" s="121" t="s">
        <v>206</v>
      </c>
      <c r="D9604" s="121" t="s">
        <v>128</v>
      </c>
      <c r="E9604" s="121" t="s">
        <v>180</v>
      </c>
      <c r="F9604" s="122">
        <v>5220479</v>
      </c>
      <c r="G9604" s="122">
        <v>586439</v>
      </c>
      <c r="H9604" s="120">
        <v>2019</v>
      </c>
      <c r="I9604" t="str">
        <f>IF(J9604="natural gas",VLOOKUP(D9604,'Cross-Page Data'!$I$4:$J$13,2,FALSE),IF(J9604="solar",VLOOKUP('Form 923'!D9604,'Cross-Page Data'!$I$14:$J$117,2,FALSE),J9604))</f>
        <v>wind</v>
      </c>
      <c r="J9604" t="str">
        <f>VLOOKUP(E9604,'Cross-Page Data'!$D$4:$F$48,3,FALSE)</f>
        <v>wind</v>
      </c>
      <c r="K9604" t="b">
        <f t="shared" si="149"/>
        <v>1</v>
      </c>
    </row>
    <row r="9605" spans="1:11">
      <c r="A9605" s="120">
        <v>58079</v>
      </c>
      <c r="B9605" s="121" t="s">
        <v>201</v>
      </c>
      <c r="C9605" s="121" t="s">
        <v>206</v>
      </c>
      <c r="D9605" s="121" t="s">
        <v>39</v>
      </c>
      <c r="E9605" s="121" t="s">
        <v>38</v>
      </c>
      <c r="F9605" s="122">
        <v>492177</v>
      </c>
      <c r="G9605" s="122">
        <v>1790476</v>
      </c>
      <c r="H9605" s="120">
        <v>2019</v>
      </c>
      <c r="I9605" t="str">
        <f>IF(J9605="natural gas",VLOOKUP(D9605,'Cross-Page Data'!$I$4:$J$13,2,FALSE),IF(J9605="solar",VLOOKUP('Form 923'!D9605,'Cross-Page Data'!$I$14:$J$117,2,FALSE),J9605))</f>
        <v>natural gas nonpeaker - preexisting nonretiring</v>
      </c>
      <c r="J9605" t="str">
        <f>VLOOKUP(E9605,'Cross-Page Data'!$D$4:$F$48,3,FALSE)</f>
        <v>natural gas</v>
      </c>
      <c r="K9605" t="b">
        <f t="shared" si="149"/>
        <v>1</v>
      </c>
    </row>
    <row r="9606" spans="1:11">
      <c r="A9606" s="120">
        <v>58079</v>
      </c>
      <c r="B9606" s="121" t="s">
        <v>201</v>
      </c>
      <c r="C9606" s="121" t="s">
        <v>206</v>
      </c>
      <c r="D9606" s="121" t="s">
        <v>61</v>
      </c>
      <c r="E9606" s="121" t="s">
        <v>38</v>
      </c>
      <c r="F9606" s="122">
        <v>33328008</v>
      </c>
      <c r="G9606" s="122">
        <v>3216739</v>
      </c>
      <c r="H9606" s="120">
        <v>2019</v>
      </c>
      <c r="I9606" t="str">
        <f>IF(J9606="natural gas",VLOOKUP(D9606,'Cross-Page Data'!$I$4:$J$13,2,FALSE),IF(J9606="solar",VLOOKUP('Form 923'!D9606,'Cross-Page Data'!$I$14:$J$117,2,FALSE),J9606))</f>
        <v>natural gas nonpeaker - preexisting nonretiring</v>
      </c>
      <c r="J9606" t="str">
        <f>VLOOKUP(E9606,'Cross-Page Data'!$D$4:$F$48,3,FALSE)</f>
        <v>natural gas</v>
      </c>
      <c r="K9606" t="b">
        <f t="shared" si="149"/>
        <v>1</v>
      </c>
    </row>
    <row r="9607" spans="1:11">
      <c r="A9607" s="120">
        <v>58080</v>
      </c>
      <c r="B9607" s="121" t="s">
        <v>201</v>
      </c>
      <c r="C9607" s="121" t="s">
        <v>206</v>
      </c>
      <c r="D9607" s="121" t="s">
        <v>128</v>
      </c>
      <c r="E9607" s="121" t="s">
        <v>180</v>
      </c>
      <c r="F9607" s="122">
        <v>2869996</v>
      </c>
      <c r="G9607" s="122">
        <v>322399</v>
      </c>
      <c r="H9607" s="120">
        <v>2019</v>
      </c>
      <c r="I9607" t="str">
        <f>IF(J9607="natural gas",VLOOKUP(D9607,'Cross-Page Data'!$I$4:$J$13,2,FALSE),IF(J9607="solar",VLOOKUP('Form 923'!D9607,'Cross-Page Data'!$I$14:$J$117,2,FALSE),J9607))</f>
        <v>wind</v>
      </c>
      <c r="J9607" t="str">
        <f>VLOOKUP(E9607,'Cross-Page Data'!$D$4:$F$48,3,FALSE)</f>
        <v>wind</v>
      </c>
      <c r="K9607" t="b">
        <f t="shared" ref="K9607:K9670" si="150">IF(AND($N$6=FALSE,OR(C9607="Commercial NAICS Cogen",C9607="Industrial NAICS Cogen",C9607="NAICS-22 Cogen")),FALSE,IF(AND($N$7=FALSE,OR(C9607="Commercial NAICS Cogen",C9607="Commercial NAICS Non-Cogen",C9607="industrial NAICS Cogen",C9607="industrial NAICS non-cogen")),FALSE,TRUE))</f>
        <v>1</v>
      </c>
    </row>
    <row r="9608" spans="1:11">
      <c r="A9608" s="120">
        <v>58081</v>
      </c>
      <c r="B9608" s="121" t="s">
        <v>205</v>
      </c>
      <c r="C9608" s="121" t="s">
        <v>209</v>
      </c>
      <c r="D9608" s="121" t="s">
        <v>68</v>
      </c>
      <c r="E9608" s="121" t="s">
        <v>38</v>
      </c>
      <c r="F9608" s="122">
        <v>13156</v>
      </c>
      <c r="G9608" s="122">
        <v>2892</v>
      </c>
      <c r="H9608" s="120">
        <v>2019</v>
      </c>
      <c r="I9608" t="str">
        <f>IF(J9608="natural gas",VLOOKUP(D9608,'Cross-Page Data'!$I$4:$J$13,2,FALSE),IF(J9608="solar",VLOOKUP('Form 923'!D9608,'Cross-Page Data'!$I$14:$J$117,2,FALSE),J9608))</f>
        <v>natural gas nonpeaker - preexisting retiring</v>
      </c>
      <c r="J9608" t="str">
        <f>VLOOKUP(E9608,'Cross-Page Data'!$D$4:$F$48,3,FALSE)</f>
        <v>natural gas</v>
      </c>
      <c r="K9608" t="b">
        <f t="shared" si="150"/>
        <v>0</v>
      </c>
    </row>
    <row r="9609" spans="1:11">
      <c r="A9609" s="120">
        <v>58081</v>
      </c>
      <c r="B9609" s="121" t="s">
        <v>205</v>
      </c>
      <c r="C9609" s="121" t="s">
        <v>209</v>
      </c>
      <c r="D9609" s="121" t="s">
        <v>68</v>
      </c>
      <c r="E9609" s="121" t="s">
        <v>162</v>
      </c>
      <c r="F9609" s="122">
        <v>18166</v>
      </c>
      <c r="G9609" s="122">
        <v>3993</v>
      </c>
      <c r="H9609" s="120">
        <v>2019</v>
      </c>
      <c r="I9609" t="str">
        <f>IF(J9609="natural gas",VLOOKUP(D9609,'Cross-Page Data'!$I$4:$J$13,2,FALSE),IF(J9609="solar",VLOOKUP('Form 923'!D9609,'Cross-Page Data'!$I$14:$J$117,2,FALSE),J9609))</f>
        <v>hard coal</v>
      </c>
      <c r="J9609" t="str">
        <f>VLOOKUP(E9609,'Cross-Page Data'!$D$4:$F$48,3,FALSE)</f>
        <v>hard coal</v>
      </c>
      <c r="K9609" t="b">
        <f t="shared" si="150"/>
        <v>0</v>
      </c>
    </row>
    <row r="9610" spans="1:11">
      <c r="A9610" s="120">
        <v>58082</v>
      </c>
      <c r="B9610" s="121" t="s">
        <v>201</v>
      </c>
      <c r="C9610" s="121" t="s">
        <v>202</v>
      </c>
      <c r="D9610" s="121" t="s">
        <v>101</v>
      </c>
      <c r="E9610" s="121" t="s">
        <v>92</v>
      </c>
      <c r="F9610" s="122">
        <v>39247</v>
      </c>
      <c r="G9610" s="122">
        <v>4409</v>
      </c>
      <c r="H9610" s="120">
        <v>2019</v>
      </c>
      <c r="I9610" t="str">
        <f>IF(J9610="natural gas",VLOOKUP(D9610,'Cross-Page Data'!$I$4:$J$13,2,FALSE),IF(J9610="solar",VLOOKUP('Form 923'!D9610,'Cross-Page Data'!$I$14:$J$117,2,FALSE),J9610))</f>
        <v>solar pv</v>
      </c>
      <c r="J9610" t="str">
        <f>VLOOKUP(E9610,'Cross-Page Data'!$D$4:$F$48,3,FALSE)</f>
        <v>solar</v>
      </c>
      <c r="K9610" t="b">
        <f t="shared" si="150"/>
        <v>1</v>
      </c>
    </row>
    <row r="9611" spans="1:11">
      <c r="A9611" s="120">
        <v>58083</v>
      </c>
      <c r="B9611" s="121" t="s">
        <v>205</v>
      </c>
      <c r="C9611" s="121" t="s">
        <v>209</v>
      </c>
      <c r="D9611" s="121" t="s">
        <v>39</v>
      </c>
      <c r="E9611" s="121" t="s">
        <v>38</v>
      </c>
      <c r="F9611" s="122">
        <v>0</v>
      </c>
      <c r="G9611" s="122">
        <v>3410</v>
      </c>
      <c r="H9611" s="120">
        <v>2019</v>
      </c>
      <c r="I9611" t="str">
        <f>IF(J9611="natural gas",VLOOKUP(D9611,'Cross-Page Data'!$I$4:$J$13,2,FALSE),IF(J9611="solar",VLOOKUP('Form 923'!D9611,'Cross-Page Data'!$I$14:$J$117,2,FALSE),J9611))</f>
        <v>natural gas nonpeaker - preexisting nonretiring</v>
      </c>
      <c r="J9611" t="str">
        <f>VLOOKUP(E9611,'Cross-Page Data'!$D$4:$F$48,3,FALSE)</f>
        <v>natural gas</v>
      </c>
      <c r="K9611" t="b">
        <f t="shared" si="150"/>
        <v>0</v>
      </c>
    </row>
    <row r="9612" spans="1:11">
      <c r="A9612" s="120">
        <v>58083</v>
      </c>
      <c r="B9612" s="121" t="s">
        <v>205</v>
      </c>
      <c r="C9612" s="121" t="s">
        <v>209</v>
      </c>
      <c r="D9612" s="121" t="s">
        <v>61</v>
      </c>
      <c r="E9612" s="121" t="s">
        <v>38</v>
      </c>
      <c r="F9612" s="122">
        <v>352726</v>
      </c>
      <c r="G9612" s="122">
        <v>57428</v>
      </c>
      <c r="H9612" s="120">
        <v>2019</v>
      </c>
      <c r="I9612" t="str">
        <f>IF(J9612="natural gas",VLOOKUP(D9612,'Cross-Page Data'!$I$4:$J$13,2,FALSE),IF(J9612="solar",VLOOKUP('Form 923'!D9612,'Cross-Page Data'!$I$14:$J$117,2,FALSE),J9612))</f>
        <v>natural gas nonpeaker - preexisting nonretiring</v>
      </c>
      <c r="J9612" t="str">
        <f>VLOOKUP(E9612,'Cross-Page Data'!$D$4:$F$48,3,FALSE)</f>
        <v>natural gas</v>
      </c>
      <c r="K9612" t="b">
        <f t="shared" si="150"/>
        <v>0</v>
      </c>
    </row>
    <row r="9613" spans="1:11">
      <c r="A9613" s="120">
        <v>58084</v>
      </c>
      <c r="B9613" s="121" t="s">
        <v>205</v>
      </c>
      <c r="C9613" s="121" t="s">
        <v>209</v>
      </c>
      <c r="D9613" s="121" t="s">
        <v>39</v>
      </c>
      <c r="E9613" s="121" t="s">
        <v>38</v>
      </c>
      <c r="F9613" s="122">
        <v>475</v>
      </c>
      <c r="G9613" s="122">
        <v>11475</v>
      </c>
      <c r="H9613" s="120">
        <v>2019</v>
      </c>
      <c r="I9613" t="str">
        <f>IF(J9613="natural gas",VLOOKUP(D9613,'Cross-Page Data'!$I$4:$J$13,2,FALSE),IF(J9613="solar",VLOOKUP('Form 923'!D9613,'Cross-Page Data'!$I$14:$J$117,2,FALSE),J9613))</f>
        <v>natural gas nonpeaker - preexisting nonretiring</v>
      </c>
      <c r="J9613" t="str">
        <f>VLOOKUP(E9613,'Cross-Page Data'!$D$4:$F$48,3,FALSE)</f>
        <v>natural gas</v>
      </c>
      <c r="K9613" t="b">
        <f t="shared" si="150"/>
        <v>0</v>
      </c>
    </row>
    <row r="9614" spans="1:11">
      <c r="A9614" s="120">
        <v>58084</v>
      </c>
      <c r="B9614" s="121" t="s">
        <v>205</v>
      </c>
      <c r="C9614" s="121" t="s">
        <v>209</v>
      </c>
      <c r="D9614" s="121" t="s">
        <v>61</v>
      </c>
      <c r="E9614" s="121" t="s">
        <v>38</v>
      </c>
      <c r="F9614" s="122">
        <v>626873</v>
      </c>
      <c r="G9614" s="122">
        <v>116226</v>
      </c>
      <c r="H9614" s="120">
        <v>2019</v>
      </c>
      <c r="I9614" t="str">
        <f>IF(J9614="natural gas",VLOOKUP(D9614,'Cross-Page Data'!$I$4:$J$13,2,FALSE),IF(J9614="solar",VLOOKUP('Form 923'!D9614,'Cross-Page Data'!$I$14:$J$117,2,FALSE),J9614))</f>
        <v>natural gas nonpeaker - preexisting nonretiring</v>
      </c>
      <c r="J9614" t="str">
        <f>VLOOKUP(E9614,'Cross-Page Data'!$D$4:$F$48,3,FALSE)</f>
        <v>natural gas</v>
      </c>
      <c r="K9614" t="b">
        <f t="shared" si="150"/>
        <v>0</v>
      </c>
    </row>
    <row r="9615" spans="1:11">
      <c r="A9615" s="120">
        <v>58084</v>
      </c>
      <c r="B9615" s="121" t="s">
        <v>205</v>
      </c>
      <c r="C9615" s="121" t="s">
        <v>209</v>
      </c>
      <c r="D9615" s="121" t="s">
        <v>73</v>
      </c>
      <c r="E9615" s="121" t="s">
        <v>38</v>
      </c>
      <c r="F9615" s="122">
        <v>530556</v>
      </c>
      <c r="G9615" s="122">
        <v>108341</v>
      </c>
      <c r="H9615" s="120">
        <v>2019</v>
      </c>
      <c r="I9615" t="str">
        <f>IF(J9615="natural gas",VLOOKUP(D9615,'Cross-Page Data'!$I$4:$J$13,2,FALSE),IF(J9615="solar",VLOOKUP('Form 923'!D9615,'Cross-Page Data'!$I$14:$J$117,2,FALSE),J9615))</f>
        <v>natural gas peaker</v>
      </c>
      <c r="J9615" t="str">
        <f>VLOOKUP(E9615,'Cross-Page Data'!$D$4:$F$48,3,FALSE)</f>
        <v>natural gas</v>
      </c>
      <c r="K9615" t="b">
        <f t="shared" si="150"/>
        <v>0</v>
      </c>
    </row>
    <row r="9616" ht="25.5" spans="1:11">
      <c r="A9616" s="120">
        <v>58085</v>
      </c>
      <c r="B9616" s="121" t="s">
        <v>201</v>
      </c>
      <c r="C9616" s="121" t="s">
        <v>211</v>
      </c>
      <c r="D9616" s="121" t="s">
        <v>79</v>
      </c>
      <c r="E9616" s="121" t="s">
        <v>70</v>
      </c>
      <c r="F9616" s="122">
        <v>0</v>
      </c>
      <c r="G9616" s="122">
        <v>0</v>
      </c>
      <c r="H9616" s="120">
        <v>2019</v>
      </c>
      <c r="I9616" t="str">
        <f>IF(J9616="natural gas",VLOOKUP(D9616,'Cross-Page Data'!$I$4:$J$13,2,FALSE),IF(J9616="solar",VLOOKUP('Form 923'!D9616,'Cross-Page Data'!$I$14:$J$117,2,FALSE),J9616))</f>
        <v>heavy or residual fuel oil</v>
      </c>
      <c r="J9616" t="str">
        <f>VLOOKUP(E9616,'Cross-Page Data'!$D$4:$F$48,3,FALSE)</f>
        <v>heavy or residual fuel oil</v>
      </c>
      <c r="K9616" t="b">
        <f t="shared" si="150"/>
        <v>0</v>
      </c>
    </row>
    <row r="9617" spans="1:11">
      <c r="A9617" s="120">
        <v>58086</v>
      </c>
      <c r="B9617" s="121" t="s">
        <v>201</v>
      </c>
      <c r="C9617" s="121" t="s">
        <v>206</v>
      </c>
      <c r="D9617" s="121" t="s">
        <v>101</v>
      </c>
      <c r="E9617" s="121" t="s">
        <v>92</v>
      </c>
      <c r="F9617" s="122">
        <v>13478</v>
      </c>
      <c r="G9617" s="122">
        <v>1514</v>
      </c>
      <c r="H9617" s="120">
        <v>2019</v>
      </c>
      <c r="I9617" t="str">
        <f>IF(J9617="natural gas",VLOOKUP(D9617,'Cross-Page Data'!$I$4:$J$13,2,FALSE),IF(J9617="solar",VLOOKUP('Form 923'!D9617,'Cross-Page Data'!$I$14:$J$117,2,FALSE),J9617))</f>
        <v>solar pv</v>
      </c>
      <c r="J9617" t="str">
        <f>VLOOKUP(E9617,'Cross-Page Data'!$D$4:$F$48,3,FALSE)</f>
        <v>solar</v>
      </c>
      <c r="K9617" t="b">
        <f t="shared" si="150"/>
        <v>1</v>
      </c>
    </row>
    <row r="9618" spans="1:11">
      <c r="A9618" s="120">
        <v>58088</v>
      </c>
      <c r="B9618" s="121" t="s">
        <v>201</v>
      </c>
      <c r="C9618" s="121" t="s">
        <v>206</v>
      </c>
      <c r="D9618" s="121" t="s">
        <v>128</v>
      </c>
      <c r="E9618" s="121" t="s">
        <v>180</v>
      </c>
      <c r="F9618" s="122">
        <v>2444855</v>
      </c>
      <c r="G9618" s="122">
        <v>274641</v>
      </c>
      <c r="H9618" s="120">
        <v>2019</v>
      </c>
      <c r="I9618" t="str">
        <f>IF(J9618="natural gas",VLOOKUP(D9618,'Cross-Page Data'!$I$4:$J$13,2,FALSE),IF(J9618="solar",VLOOKUP('Form 923'!D9618,'Cross-Page Data'!$I$14:$J$117,2,FALSE),J9618))</f>
        <v>wind</v>
      </c>
      <c r="J9618" t="str">
        <f>VLOOKUP(E9618,'Cross-Page Data'!$D$4:$F$48,3,FALSE)</f>
        <v>wind</v>
      </c>
      <c r="K9618" t="b">
        <f t="shared" si="150"/>
        <v>1</v>
      </c>
    </row>
    <row r="9619" spans="1:11">
      <c r="A9619" s="120">
        <v>58089</v>
      </c>
      <c r="B9619" s="121" t="s">
        <v>201</v>
      </c>
      <c r="C9619" s="121" t="s">
        <v>206</v>
      </c>
      <c r="D9619" s="121" t="s">
        <v>128</v>
      </c>
      <c r="E9619" s="121" t="s">
        <v>180</v>
      </c>
      <c r="F9619" s="122">
        <v>44794</v>
      </c>
      <c r="G9619" s="122">
        <v>5032</v>
      </c>
      <c r="H9619" s="120">
        <v>2019</v>
      </c>
      <c r="I9619" t="str">
        <f>IF(J9619="natural gas",VLOOKUP(D9619,'Cross-Page Data'!$I$4:$J$13,2,FALSE),IF(J9619="solar",VLOOKUP('Form 923'!D9619,'Cross-Page Data'!$I$14:$J$117,2,FALSE),J9619))</f>
        <v>wind</v>
      </c>
      <c r="J9619" t="str">
        <f>VLOOKUP(E9619,'Cross-Page Data'!$D$4:$F$48,3,FALSE)</f>
        <v>wind</v>
      </c>
      <c r="K9619" t="b">
        <f t="shared" si="150"/>
        <v>1</v>
      </c>
    </row>
    <row r="9620" ht="25.5" spans="1:11">
      <c r="A9620" s="120">
        <v>58090</v>
      </c>
      <c r="B9620" s="121" t="s">
        <v>201</v>
      </c>
      <c r="C9620" s="121" t="s">
        <v>207</v>
      </c>
      <c r="D9620" s="121" t="s">
        <v>101</v>
      </c>
      <c r="E9620" s="121" t="s">
        <v>92</v>
      </c>
      <c r="F9620" s="122">
        <v>67131</v>
      </c>
      <c r="G9620" s="122">
        <v>7541</v>
      </c>
      <c r="H9620" s="120">
        <v>2019</v>
      </c>
      <c r="I9620" t="str">
        <f>IF(J9620="natural gas",VLOOKUP(D9620,'Cross-Page Data'!$I$4:$J$13,2,FALSE),IF(J9620="solar",VLOOKUP('Form 923'!D9620,'Cross-Page Data'!$I$14:$J$117,2,FALSE),J9620))</f>
        <v>solar pv</v>
      </c>
      <c r="J9620" t="str">
        <f>VLOOKUP(E9620,'Cross-Page Data'!$D$4:$F$48,3,FALSE)</f>
        <v>solar</v>
      </c>
      <c r="K9620" t="b">
        <f t="shared" si="150"/>
        <v>0</v>
      </c>
    </row>
    <row r="9621" spans="1:11">
      <c r="A9621" s="120">
        <v>58091</v>
      </c>
      <c r="B9621" s="121" t="s">
        <v>201</v>
      </c>
      <c r="C9621" s="121" t="s">
        <v>206</v>
      </c>
      <c r="D9621" s="121" t="s">
        <v>101</v>
      </c>
      <c r="E9621" s="121" t="s">
        <v>92</v>
      </c>
      <c r="F9621" s="122">
        <v>70022</v>
      </c>
      <c r="G9621" s="122">
        <v>7866</v>
      </c>
      <c r="H9621" s="120">
        <v>2019</v>
      </c>
      <c r="I9621" t="str">
        <f>IF(J9621="natural gas",VLOOKUP(D9621,'Cross-Page Data'!$I$4:$J$13,2,FALSE),IF(J9621="solar",VLOOKUP('Form 923'!D9621,'Cross-Page Data'!$I$14:$J$117,2,FALSE),J9621))</f>
        <v>solar pv</v>
      </c>
      <c r="J9621" t="str">
        <f>VLOOKUP(E9621,'Cross-Page Data'!$D$4:$F$48,3,FALSE)</f>
        <v>solar</v>
      </c>
      <c r="K9621" t="b">
        <f t="shared" si="150"/>
        <v>1</v>
      </c>
    </row>
    <row r="9622" spans="1:11">
      <c r="A9622" s="120">
        <v>58093</v>
      </c>
      <c r="B9622" s="121" t="s">
        <v>201</v>
      </c>
      <c r="C9622" s="121" t="s">
        <v>206</v>
      </c>
      <c r="D9622" s="121" t="s">
        <v>101</v>
      </c>
      <c r="E9622" s="121" t="s">
        <v>92</v>
      </c>
      <c r="F9622" s="122">
        <v>12399</v>
      </c>
      <c r="G9622" s="122">
        <v>1393</v>
      </c>
      <c r="H9622" s="120">
        <v>2019</v>
      </c>
      <c r="I9622" t="str">
        <f>IF(J9622="natural gas",VLOOKUP(D9622,'Cross-Page Data'!$I$4:$J$13,2,FALSE),IF(J9622="solar",VLOOKUP('Form 923'!D9622,'Cross-Page Data'!$I$14:$J$117,2,FALSE),J9622))</f>
        <v>solar pv</v>
      </c>
      <c r="J9622" t="str">
        <f>VLOOKUP(E9622,'Cross-Page Data'!$D$4:$F$48,3,FALSE)</f>
        <v>solar</v>
      </c>
      <c r="K9622" t="b">
        <f t="shared" si="150"/>
        <v>1</v>
      </c>
    </row>
    <row r="9623" spans="1:11">
      <c r="A9623" s="120">
        <v>58094</v>
      </c>
      <c r="B9623" s="121" t="s">
        <v>201</v>
      </c>
      <c r="C9623" s="121" t="s">
        <v>206</v>
      </c>
      <c r="D9623" s="121" t="s">
        <v>101</v>
      </c>
      <c r="E9623" s="121" t="s">
        <v>92</v>
      </c>
      <c r="F9623" s="122">
        <v>27972</v>
      </c>
      <c r="G9623" s="122">
        <v>3142</v>
      </c>
      <c r="H9623" s="120">
        <v>2019</v>
      </c>
      <c r="I9623" t="str">
        <f>IF(J9623="natural gas",VLOOKUP(D9623,'Cross-Page Data'!$I$4:$J$13,2,FALSE),IF(J9623="solar",VLOOKUP('Form 923'!D9623,'Cross-Page Data'!$I$14:$J$117,2,FALSE),J9623))</f>
        <v>solar pv</v>
      </c>
      <c r="J9623" t="str">
        <f>VLOOKUP(E9623,'Cross-Page Data'!$D$4:$F$48,3,FALSE)</f>
        <v>solar</v>
      </c>
      <c r="K9623" t="b">
        <f t="shared" si="150"/>
        <v>1</v>
      </c>
    </row>
    <row r="9624" spans="1:11">
      <c r="A9624" s="120">
        <v>58095</v>
      </c>
      <c r="B9624" s="121" t="s">
        <v>201</v>
      </c>
      <c r="C9624" s="121" t="s">
        <v>206</v>
      </c>
      <c r="D9624" s="121" t="s">
        <v>101</v>
      </c>
      <c r="E9624" s="121" t="s">
        <v>92</v>
      </c>
      <c r="F9624" s="122">
        <v>16772</v>
      </c>
      <c r="G9624" s="122">
        <v>1884</v>
      </c>
      <c r="H9624" s="120">
        <v>2019</v>
      </c>
      <c r="I9624" t="str">
        <f>IF(J9624="natural gas",VLOOKUP(D9624,'Cross-Page Data'!$I$4:$J$13,2,FALSE),IF(J9624="solar",VLOOKUP('Form 923'!D9624,'Cross-Page Data'!$I$14:$J$117,2,FALSE),J9624))</f>
        <v>solar pv</v>
      </c>
      <c r="J9624" t="str">
        <f>VLOOKUP(E9624,'Cross-Page Data'!$D$4:$F$48,3,FALSE)</f>
        <v>solar</v>
      </c>
      <c r="K9624" t="b">
        <f t="shared" si="150"/>
        <v>1</v>
      </c>
    </row>
    <row r="9625" ht="25.5" spans="1:11">
      <c r="A9625" s="120">
        <v>58096</v>
      </c>
      <c r="B9625" s="121" t="s">
        <v>201</v>
      </c>
      <c r="C9625" s="121" t="s">
        <v>207</v>
      </c>
      <c r="D9625" s="121" t="s">
        <v>101</v>
      </c>
      <c r="E9625" s="121" t="s">
        <v>92</v>
      </c>
      <c r="F9625" s="122">
        <v>21872</v>
      </c>
      <c r="G9625" s="122">
        <v>2457</v>
      </c>
      <c r="H9625" s="120">
        <v>2019</v>
      </c>
      <c r="I9625" t="str">
        <f>IF(J9625="natural gas",VLOOKUP(D9625,'Cross-Page Data'!$I$4:$J$13,2,FALSE),IF(J9625="solar",VLOOKUP('Form 923'!D9625,'Cross-Page Data'!$I$14:$J$117,2,FALSE),J9625))</f>
        <v>solar pv</v>
      </c>
      <c r="J9625" t="str">
        <f>VLOOKUP(E9625,'Cross-Page Data'!$D$4:$F$48,3,FALSE)</f>
        <v>solar</v>
      </c>
      <c r="K9625" t="b">
        <f t="shared" si="150"/>
        <v>0</v>
      </c>
    </row>
    <row r="9626" spans="1:11">
      <c r="A9626" s="120">
        <v>58098</v>
      </c>
      <c r="B9626" s="121" t="s">
        <v>201</v>
      </c>
      <c r="C9626" s="121" t="s">
        <v>206</v>
      </c>
      <c r="D9626" s="121" t="s">
        <v>128</v>
      </c>
      <c r="E9626" s="121" t="s">
        <v>180</v>
      </c>
      <c r="F9626" s="122">
        <v>10084691</v>
      </c>
      <c r="G9626" s="122">
        <v>1132857</v>
      </c>
      <c r="H9626" s="120">
        <v>2019</v>
      </c>
      <c r="I9626" t="str">
        <f>IF(J9626="natural gas",VLOOKUP(D9626,'Cross-Page Data'!$I$4:$J$13,2,FALSE),IF(J9626="solar",VLOOKUP('Form 923'!D9626,'Cross-Page Data'!$I$14:$J$117,2,FALSE),J9626))</f>
        <v>wind</v>
      </c>
      <c r="J9626" t="str">
        <f>VLOOKUP(E9626,'Cross-Page Data'!$D$4:$F$48,3,FALSE)</f>
        <v>wind</v>
      </c>
      <c r="K9626" t="b">
        <f t="shared" si="150"/>
        <v>1</v>
      </c>
    </row>
    <row r="9627" spans="1:11">
      <c r="A9627" s="120">
        <v>58099</v>
      </c>
      <c r="B9627" s="121" t="s">
        <v>201</v>
      </c>
      <c r="C9627" s="121" t="s">
        <v>206</v>
      </c>
      <c r="D9627" s="121" t="s">
        <v>128</v>
      </c>
      <c r="E9627" s="121" t="s">
        <v>180</v>
      </c>
      <c r="F9627" s="122">
        <v>717537</v>
      </c>
      <c r="G9627" s="122">
        <v>80604</v>
      </c>
      <c r="H9627" s="120">
        <v>2019</v>
      </c>
      <c r="I9627" t="str">
        <f>IF(J9627="natural gas",VLOOKUP(D9627,'Cross-Page Data'!$I$4:$J$13,2,FALSE),IF(J9627="solar",VLOOKUP('Form 923'!D9627,'Cross-Page Data'!$I$14:$J$117,2,FALSE),J9627))</f>
        <v>wind</v>
      </c>
      <c r="J9627" t="str">
        <f>VLOOKUP(E9627,'Cross-Page Data'!$D$4:$F$48,3,FALSE)</f>
        <v>wind</v>
      </c>
      <c r="K9627" t="b">
        <f t="shared" si="150"/>
        <v>1</v>
      </c>
    </row>
    <row r="9628" ht="25.5" spans="1:11">
      <c r="A9628" s="120">
        <v>58100</v>
      </c>
      <c r="B9628" s="121" t="s">
        <v>201</v>
      </c>
      <c r="C9628" s="121" t="s">
        <v>211</v>
      </c>
      <c r="D9628" s="121" t="s">
        <v>73</v>
      </c>
      <c r="E9628" s="121" t="s">
        <v>38</v>
      </c>
      <c r="F9628" s="122">
        <v>492629</v>
      </c>
      <c r="G9628" s="122">
        <v>35923</v>
      </c>
      <c r="H9628" s="120">
        <v>2019</v>
      </c>
      <c r="I9628" t="str">
        <f>IF(J9628="natural gas",VLOOKUP(D9628,'Cross-Page Data'!$I$4:$J$13,2,FALSE),IF(J9628="solar",VLOOKUP('Form 923'!D9628,'Cross-Page Data'!$I$14:$J$117,2,FALSE),J9628))</f>
        <v>natural gas peaker</v>
      </c>
      <c r="J9628" t="str">
        <f>VLOOKUP(E9628,'Cross-Page Data'!$D$4:$F$48,3,FALSE)</f>
        <v>natural gas</v>
      </c>
      <c r="K9628" t="b">
        <f t="shared" si="150"/>
        <v>0</v>
      </c>
    </row>
    <row r="9629" spans="1:11">
      <c r="A9629" s="120">
        <v>58101</v>
      </c>
      <c r="B9629" s="121" t="s">
        <v>201</v>
      </c>
      <c r="C9629" s="121" t="s">
        <v>206</v>
      </c>
      <c r="D9629" s="121" t="s">
        <v>128</v>
      </c>
      <c r="E9629" s="121" t="s">
        <v>180</v>
      </c>
      <c r="F9629" s="122">
        <v>28664</v>
      </c>
      <c r="G9629" s="122">
        <v>3220</v>
      </c>
      <c r="H9629" s="120">
        <v>2019</v>
      </c>
      <c r="I9629" t="str">
        <f>IF(J9629="natural gas",VLOOKUP(D9629,'Cross-Page Data'!$I$4:$J$13,2,FALSE),IF(J9629="solar",VLOOKUP('Form 923'!D9629,'Cross-Page Data'!$I$14:$J$117,2,FALSE),J9629))</f>
        <v>wind</v>
      </c>
      <c r="J9629" t="str">
        <f>VLOOKUP(E9629,'Cross-Page Data'!$D$4:$F$48,3,FALSE)</f>
        <v>wind</v>
      </c>
      <c r="K9629" t="b">
        <f t="shared" si="150"/>
        <v>1</v>
      </c>
    </row>
    <row r="9630" spans="1:11">
      <c r="A9630" s="120">
        <v>58102</v>
      </c>
      <c r="B9630" s="121" t="s">
        <v>201</v>
      </c>
      <c r="C9630" s="121" t="s">
        <v>206</v>
      </c>
      <c r="D9630" s="121" t="s">
        <v>128</v>
      </c>
      <c r="E9630" s="121" t="s">
        <v>180</v>
      </c>
      <c r="F9630" s="122">
        <v>34381</v>
      </c>
      <c r="G9630" s="122">
        <v>3862</v>
      </c>
      <c r="H9630" s="120">
        <v>2019</v>
      </c>
      <c r="I9630" t="str">
        <f>IF(J9630="natural gas",VLOOKUP(D9630,'Cross-Page Data'!$I$4:$J$13,2,FALSE),IF(J9630="solar",VLOOKUP('Form 923'!D9630,'Cross-Page Data'!$I$14:$J$117,2,FALSE),J9630))</f>
        <v>wind</v>
      </c>
      <c r="J9630" t="str">
        <f>VLOOKUP(E9630,'Cross-Page Data'!$D$4:$F$48,3,FALSE)</f>
        <v>wind</v>
      </c>
      <c r="K9630" t="b">
        <f t="shared" si="150"/>
        <v>1</v>
      </c>
    </row>
    <row r="9631" spans="1:11">
      <c r="A9631" s="120">
        <v>58103</v>
      </c>
      <c r="B9631" s="121" t="s">
        <v>201</v>
      </c>
      <c r="C9631" s="121" t="s">
        <v>206</v>
      </c>
      <c r="D9631" s="121" t="s">
        <v>128</v>
      </c>
      <c r="E9631" s="121" t="s">
        <v>180</v>
      </c>
      <c r="F9631" s="122">
        <v>656541</v>
      </c>
      <c r="G9631" s="122">
        <v>73752</v>
      </c>
      <c r="H9631" s="120">
        <v>2019</v>
      </c>
      <c r="I9631" t="str">
        <f>IF(J9631="natural gas",VLOOKUP(D9631,'Cross-Page Data'!$I$4:$J$13,2,FALSE),IF(J9631="solar",VLOOKUP('Form 923'!D9631,'Cross-Page Data'!$I$14:$J$117,2,FALSE),J9631))</f>
        <v>wind</v>
      </c>
      <c r="J9631" t="str">
        <f>VLOOKUP(E9631,'Cross-Page Data'!$D$4:$F$48,3,FALSE)</f>
        <v>wind</v>
      </c>
      <c r="K9631" t="b">
        <f t="shared" si="150"/>
        <v>1</v>
      </c>
    </row>
    <row r="9632" ht="25.5" spans="1:11">
      <c r="A9632" s="120">
        <v>58104</v>
      </c>
      <c r="B9632" s="121" t="s">
        <v>201</v>
      </c>
      <c r="C9632" s="121" t="s">
        <v>211</v>
      </c>
      <c r="D9632" s="121" t="s">
        <v>128</v>
      </c>
      <c r="E9632" s="121" t="s">
        <v>180</v>
      </c>
      <c r="F9632" s="122">
        <v>13165</v>
      </c>
      <c r="G9632" s="122">
        <v>1479</v>
      </c>
      <c r="H9632" s="120">
        <v>2019</v>
      </c>
      <c r="I9632" t="str">
        <f>IF(J9632="natural gas",VLOOKUP(D9632,'Cross-Page Data'!$I$4:$J$13,2,FALSE),IF(J9632="solar",VLOOKUP('Form 923'!D9632,'Cross-Page Data'!$I$14:$J$117,2,FALSE),J9632))</f>
        <v>wind</v>
      </c>
      <c r="J9632" t="str">
        <f>VLOOKUP(E9632,'Cross-Page Data'!$D$4:$F$48,3,FALSE)</f>
        <v>wind</v>
      </c>
      <c r="K9632" t="b">
        <f t="shared" si="150"/>
        <v>0</v>
      </c>
    </row>
    <row r="9633" ht="25.5" spans="1:11">
      <c r="A9633" s="120">
        <v>58105</v>
      </c>
      <c r="B9633" s="121" t="s">
        <v>201</v>
      </c>
      <c r="C9633" s="121" t="s">
        <v>207</v>
      </c>
      <c r="D9633" s="121" t="s">
        <v>128</v>
      </c>
      <c r="E9633" s="121" t="s">
        <v>180</v>
      </c>
      <c r="F9633" s="122">
        <v>14386</v>
      </c>
      <c r="G9633" s="122">
        <v>1616</v>
      </c>
      <c r="H9633" s="120">
        <v>2019</v>
      </c>
      <c r="I9633" t="str">
        <f>IF(J9633="natural gas",VLOOKUP(D9633,'Cross-Page Data'!$I$4:$J$13,2,FALSE),IF(J9633="solar",VLOOKUP('Form 923'!D9633,'Cross-Page Data'!$I$14:$J$117,2,FALSE),J9633))</f>
        <v>wind</v>
      </c>
      <c r="J9633" t="str">
        <f>VLOOKUP(E9633,'Cross-Page Data'!$D$4:$F$48,3,FALSE)</f>
        <v>wind</v>
      </c>
      <c r="K9633" t="b">
        <f t="shared" si="150"/>
        <v>0</v>
      </c>
    </row>
    <row r="9634" spans="1:11">
      <c r="A9634" s="120">
        <v>58106</v>
      </c>
      <c r="B9634" s="121" t="s">
        <v>201</v>
      </c>
      <c r="C9634" s="121" t="s">
        <v>206</v>
      </c>
      <c r="D9634" s="121" t="s">
        <v>128</v>
      </c>
      <c r="E9634" s="121" t="s">
        <v>180</v>
      </c>
      <c r="F9634" s="122">
        <v>2964002</v>
      </c>
      <c r="G9634" s="122">
        <v>332959</v>
      </c>
      <c r="H9634" s="120">
        <v>2019</v>
      </c>
      <c r="I9634" t="str">
        <f>IF(J9634="natural gas",VLOOKUP(D9634,'Cross-Page Data'!$I$4:$J$13,2,FALSE),IF(J9634="solar",VLOOKUP('Form 923'!D9634,'Cross-Page Data'!$I$14:$J$117,2,FALSE),J9634))</f>
        <v>wind</v>
      </c>
      <c r="J9634" t="str">
        <f>VLOOKUP(E9634,'Cross-Page Data'!$D$4:$F$48,3,FALSE)</f>
        <v>wind</v>
      </c>
      <c r="K9634" t="b">
        <f t="shared" si="150"/>
        <v>1</v>
      </c>
    </row>
    <row r="9635" spans="1:11">
      <c r="A9635" s="120">
        <v>58108</v>
      </c>
      <c r="B9635" s="121" t="s">
        <v>205</v>
      </c>
      <c r="C9635" s="121" t="s">
        <v>209</v>
      </c>
      <c r="D9635" s="121" t="s">
        <v>68</v>
      </c>
      <c r="E9635" s="121" t="s">
        <v>59</v>
      </c>
      <c r="F9635" s="122">
        <v>1059057</v>
      </c>
      <c r="G9635" s="122">
        <v>173989.37</v>
      </c>
      <c r="H9635" s="120">
        <v>2019</v>
      </c>
      <c r="I9635" t="str">
        <f>IF(J9635="natural gas",VLOOKUP(D9635,'Cross-Page Data'!$I$4:$J$13,2,FALSE),IF(J9635="solar",VLOOKUP('Form 923'!D9635,'Cross-Page Data'!$I$14:$J$117,2,FALSE),J9635))</f>
        <v>biomass</v>
      </c>
      <c r="J9635" t="str">
        <f>VLOOKUP(E9635,'Cross-Page Data'!$D$4:$F$48,3,FALSE)</f>
        <v>biomass</v>
      </c>
      <c r="K9635" t="b">
        <f t="shared" si="150"/>
        <v>0</v>
      </c>
    </row>
    <row r="9636" spans="1:11">
      <c r="A9636" s="120">
        <v>58108</v>
      </c>
      <c r="B9636" s="121" t="s">
        <v>205</v>
      </c>
      <c r="C9636" s="121" t="s">
        <v>209</v>
      </c>
      <c r="D9636" s="121" t="s">
        <v>68</v>
      </c>
      <c r="E9636" s="121" t="s">
        <v>38</v>
      </c>
      <c r="F9636" s="122">
        <v>458321</v>
      </c>
      <c r="G9636" s="122">
        <v>75300.206</v>
      </c>
      <c r="H9636" s="120">
        <v>2019</v>
      </c>
      <c r="I9636" t="str">
        <f>IF(J9636="natural gas",VLOOKUP(D9636,'Cross-Page Data'!$I$4:$J$13,2,FALSE),IF(J9636="solar",VLOOKUP('Form 923'!D9636,'Cross-Page Data'!$I$14:$J$117,2,FALSE),J9636))</f>
        <v>natural gas nonpeaker - preexisting retiring</v>
      </c>
      <c r="J9636" t="str">
        <f>VLOOKUP(E9636,'Cross-Page Data'!$D$4:$F$48,3,FALSE)</f>
        <v>natural gas</v>
      </c>
      <c r="K9636" t="b">
        <f t="shared" si="150"/>
        <v>0</v>
      </c>
    </row>
    <row r="9637" spans="1:11">
      <c r="A9637" s="120">
        <v>58108</v>
      </c>
      <c r="B9637" s="121" t="s">
        <v>205</v>
      </c>
      <c r="C9637" s="121" t="s">
        <v>209</v>
      </c>
      <c r="D9637" s="121" t="s">
        <v>68</v>
      </c>
      <c r="E9637" s="121" t="s">
        <v>176</v>
      </c>
      <c r="F9637" s="122">
        <v>943837</v>
      </c>
      <c r="G9637" s="122">
        <v>155246.42</v>
      </c>
      <c r="H9637" s="120">
        <v>2019</v>
      </c>
      <c r="I9637" t="str">
        <f>IF(J9637="natural gas",VLOOKUP(D9637,'Cross-Page Data'!$I$4:$J$13,2,FALSE),IF(J9637="solar",VLOOKUP('Form 923'!D9637,'Cross-Page Data'!$I$14:$J$117,2,FALSE),J9637))</f>
        <v>biomass</v>
      </c>
      <c r="J9637" t="str">
        <f>VLOOKUP(E9637,'Cross-Page Data'!$D$4:$F$48,3,FALSE)</f>
        <v>biomass</v>
      </c>
      <c r="K9637" t="b">
        <f t="shared" si="150"/>
        <v>0</v>
      </c>
    </row>
    <row r="9638" spans="1:11">
      <c r="A9638" s="120">
        <v>58109</v>
      </c>
      <c r="B9638" s="121" t="s">
        <v>205</v>
      </c>
      <c r="C9638" s="121" t="s">
        <v>209</v>
      </c>
      <c r="D9638" s="121" t="s">
        <v>68</v>
      </c>
      <c r="E9638" s="121" t="s">
        <v>59</v>
      </c>
      <c r="F9638" s="122">
        <v>278267</v>
      </c>
      <c r="G9638" s="122">
        <v>0</v>
      </c>
      <c r="H9638" s="120">
        <v>2019</v>
      </c>
      <c r="I9638" t="str">
        <f>IF(J9638="natural gas",VLOOKUP(D9638,'Cross-Page Data'!$I$4:$J$13,2,FALSE),IF(J9638="solar",VLOOKUP('Form 923'!D9638,'Cross-Page Data'!$I$14:$J$117,2,FALSE),J9638))</f>
        <v>biomass</v>
      </c>
      <c r="J9638" t="str">
        <f>VLOOKUP(E9638,'Cross-Page Data'!$D$4:$F$48,3,FALSE)</f>
        <v>biomass</v>
      </c>
      <c r="K9638" t="b">
        <f t="shared" si="150"/>
        <v>0</v>
      </c>
    </row>
    <row r="9639" spans="1:11">
      <c r="A9639" s="120">
        <v>58109</v>
      </c>
      <c r="B9639" s="121" t="s">
        <v>205</v>
      </c>
      <c r="C9639" s="121" t="s">
        <v>209</v>
      </c>
      <c r="D9639" s="121" t="s">
        <v>68</v>
      </c>
      <c r="E9639" s="121" t="s">
        <v>38</v>
      </c>
      <c r="F9639" s="122">
        <v>155739</v>
      </c>
      <c r="G9639" s="122">
        <v>0</v>
      </c>
      <c r="H9639" s="120">
        <v>2019</v>
      </c>
      <c r="I9639" t="str">
        <f>IF(J9639="natural gas",VLOOKUP(D9639,'Cross-Page Data'!$I$4:$J$13,2,FALSE),IF(J9639="solar",VLOOKUP('Form 923'!D9639,'Cross-Page Data'!$I$14:$J$117,2,FALSE),J9639))</f>
        <v>natural gas nonpeaker - preexisting retiring</v>
      </c>
      <c r="J9639" t="str">
        <f>VLOOKUP(E9639,'Cross-Page Data'!$D$4:$F$48,3,FALSE)</f>
        <v>natural gas</v>
      </c>
      <c r="K9639" t="b">
        <f t="shared" si="150"/>
        <v>0</v>
      </c>
    </row>
    <row r="9640" spans="1:11">
      <c r="A9640" s="120">
        <v>58110</v>
      </c>
      <c r="B9640" s="121" t="s">
        <v>201</v>
      </c>
      <c r="C9640" s="121" t="s">
        <v>206</v>
      </c>
      <c r="D9640" s="121" t="s">
        <v>67</v>
      </c>
      <c r="E9640" s="121" t="s">
        <v>38</v>
      </c>
      <c r="F9640" s="122">
        <v>150421</v>
      </c>
      <c r="G9640" s="122">
        <v>19245</v>
      </c>
      <c r="H9640" s="120">
        <v>2019</v>
      </c>
      <c r="I9640" t="str">
        <f>IF(J9640="natural gas",VLOOKUP(D9640,'Cross-Page Data'!$I$4:$J$13,2,FALSE),IF(J9640="solar",VLOOKUP('Form 923'!D9640,'Cross-Page Data'!$I$14:$J$117,2,FALSE),J9640))</f>
        <v>other</v>
      </c>
      <c r="J9640" t="str">
        <f>VLOOKUP(E9640,'Cross-Page Data'!$D$4:$F$48,3,FALSE)</f>
        <v>natural gas</v>
      </c>
      <c r="K9640" t="b">
        <f t="shared" si="150"/>
        <v>1</v>
      </c>
    </row>
    <row r="9641" spans="1:11">
      <c r="A9641" s="120">
        <v>58111</v>
      </c>
      <c r="B9641" s="121" t="s">
        <v>201</v>
      </c>
      <c r="C9641" s="121" t="s">
        <v>206</v>
      </c>
      <c r="D9641" s="121" t="s">
        <v>128</v>
      </c>
      <c r="E9641" s="121" t="s">
        <v>180</v>
      </c>
      <c r="F9641" s="122">
        <v>2491153</v>
      </c>
      <c r="G9641" s="122">
        <v>279842</v>
      </c>
      <c r="H9641" s="120">
        <v>2019</v>
      </c>
      <c r="I9641" t="str">
        <f>IF(J9641="natural gas",VLOOKUP(D9641,'Cross-Page Data'!$I$4:$J$13,2,FALSE),IF(J9641="solar",VLOOKUP('Form 923'!D9641,'Cross-Page Data'!$I$14:$J$117,2,FALSE),J9641))</f>
        <v>wind</v>
      </c>
      <c r="J9641" t="str">
        <f>VLOOKUP(E9641,'Cross-Page Data'!$D$4:$F$48,3,FALSE)</f>
        <v>wind</v>
      </c>
      <c r="K9641" t="b">
        <f t="shared" si="150"/>
        <v>1</v>
      </c>
    </row>
    <row r="9642" spans="1:11">
      <c r="A9642" s="120">
        <v>58112</v>
      </c>
      <c r="B9642" s="121" t="s">
        <v>201</v>
      </c>
      <c r="C9642" s="121" t="s">
        <v>206</v>
      </c>
      <c r="D9642" s="121" t="s">
        <v>128</v>
      </c>
      <c r="E9642" s="121" t="s">
        <v>180</v>
      </c>
      <c r="F9642" s="122">
        <v>15294</v>
      </c>
      <c r="G9642" s="122">
        <v>1718</v>
      </c>
      <c r="H9642" s="120">
        <v>2019</v>
      </c>
      <c r="I9642" t="str">
        <f>IF(J9642="natural gas",VLOOKUP(D9642,'Cross-Page Data'!$I$4:$J$13,2,FALSE),IF(J9642="solar",VLOOKUP('Form 923'!D9642,'Cross-Page Data'!$I$14:$J$117,2,FALSE),J9642))</f>
        <v>wind</v>
      </c>
      <c r="J9642" t="str">
        <f>VLOOKUP(E9642,'Cross-Page Data'!$D$4:$F$48,3,FALSE)</f>
        <v>wind</v>
      </c>
      <c r="K9642" t="b">
        <f t="shared" si="150"/>
        <v>1</v>
      </c>
    </row>
    <row r="9643" spans="1:11">
      <c r="A9643" s="120">
        <v>58113</v>
      </c>
      <c r="B9643" s="121" t="s">
        <v>201</v>
      </c>
      <c r="C9643" s="121" t="s">
        <v>206</v>
      </c>
      <c r="D9643" s="121" t="s">
        <v>128</v>
      </c>
      <c r="E9643" s="121" t="s">
        <v>180</v>
      </c>
      <c r="F9643" s="122">
        <v>77590</v>
      </c>
      <c r="G9643" s="122">
        <v>8716</v>
      </c>
      <c r="H9643" s="120">
        <v>2019</v>
      </c>
      <c r="I9643" t="str">
        <f>IF(J9643="natural gas",VLOOKUP(D9643,'Cross-Page Data'!$I$4:$J$13,2,FALSE),IF(J9643="solar",VLOOKUP('Form 923'!D9643,'Cross-Page Data'!$I$14:$J$117,2,FALSE),J9643))</f>
        <v>wind</v>
      </c>
      <c r="J9643" t="str">
        <f>VLOOKUP(E9643,'Cross-Page Data'!$D$4:$F$48,3,FALSE)</f>
        <v>wind</v>
      </c>
      <c r="K9643" t="b">
        <f t="shared" si="150"/>
        <v>1</v>
      </c>
    </row>
    <row r="9644" spans="1:11">
      <c r="A9644" s="120">
        <v>58114</v>
      </c>
      <c r="B9644" s="121" t="s">
        <v>201</v>
      </c>
      <c r="C9644" s="121" t="s">
        <v>206</v>
      </c>
      <c r="D9644" s="121" t="s">
        <v>128</v>
      </c>
      <c r="E9644" s="121" t="s">
        <v>180</v>
      </c>
      <c r="F9644" s="122">
        <v>163681</v>
      </c>
      <c r="G9644" s="122">
        <v>18387</v>
      </c>
      <c r="H9644" s="120">
        <v>2019</v>
      </c>
      <c r="I9644" t="str">
        <f>IF(J9644="natural gas",VLOOKUP(D9644,'Cross-Page Data'!$I$4:$J$13,2,FALSE),IF(J9644="solar",VLOOKUP('Form 923'!D9644,'Cross-Page Data'!$I$14:$J$117,2,FALSE),J9644))</f>
        <v>wind</v>
      </c>
      <c r="J9644" t="str">
        <f>VLOOKUP(E9644,'Cross-Page Data'!$D$4:$F$48,3,FALSE)</f>
        <v>wind</v>
      </c>
      <c r="K9644" t="b">
        <f t="shared" si="150"/>
        <v>1</v>
      </c>
    </row>
    <row r="9645" ht="25.5" spans="1:11">
      <c r="A9645" s="120">
        <v>58116</v>
      </c>
      <c r="B9645" s="121" t="s">
        <v>201</v>
      </c>
      <c r="C9645" s="121" t="s">
        <v>211</v>
      </c>
      <c r="D9645" s="121" t="s">
        <v>79</v>
      </c>
      <c r="E9645" s="121" t="s">
        <v>38</v>
      </c>
      <c r="F9645" s="122">
        <v>161082</v>
      </c>
      <c r="G9645" s="122">
        <v>15158</v>
      </c>
      <c r="H9645" s="120">
        <v>2019</v>
      </c>
      <c r="I9645" t="str">
        <f>IF(J9645="natural gas",VLOOKUP(D9645,'Cross-Page Data'!$I$4:$J$13,2,FALSE),IF(J9645="solar",VLOOKUP('Form 923'!D9645,'Cross-Page Data'!$I$14:$J$117,2,FALSE),J9645))</f>
        <v>natural gas peaker</v>
      </c>
      <c r="J9645" t="str">
        <f>VLOOKUP(E9645,'Cross-Page Data'!$D$4:$F$48,3,FALSE)</f>
        <v>natural gas</v>
      </c>
      <c r="K9645" t="b">
        <f t="shared" si="150"/>
        <v>0</v>
      </c>
    </row>
    <row r="9646" spans="1:11">
      <c r="A9646" s="120">
        <v>58117</v>
      </c>
      <c r="B9646" s="121" t="s">
        <v>201</v>
      </c>
      <c r="C9646" s="121" t="s">
        <v>202</v>
      </c>
      <c r="D9646" s="121" t="s">
        <v>79</v>
      </c>
      <c r="E9646" s="121" t="s">
        <v>38</v>
      </c>
      <c r="F9646" s="122">
        <v>3316</v>
      </c>
      <c r="G9646" s="122">
        <v>-162</v>
      </c>
      <c r="H9646" s="120">
        <v>2019</v>
      </c>
      <c r="I9646" t="str">
        <f>IF(J9646="natural gas",VLOOKUP(D9646,'Cross-Page Data'!$I$4:$J$13,2,FALSE),IF(J9646="solar",VLOOKUP('Form 923'!D9646,'Cross-Page Data'!$I$14:$J$117,2,FALSE),J9646))</f>
        <v>natural gas peaker</v>
      </c>
      <c r="J9646" t="str">
        <f>VLOOKUP(E9646,'Cross-Page Data'!$D$4:$F$48,3,FALSE)</f>
        <v>natural gas</v>
      </c>
      <c r="K9646" t="b">
        <f t="shared" si="150"/>
        <v>1</v>
      </c>
    </row>
    <row r="9647" spans="1:11">
      <c r="A9647" s="120">
        <v>58118</v>
      </c>
      <c r="B9647" s="121" t="s">
        <v>201</v>
      </c>
      <c r="C9647" s="121" t="s">
        <v>206</v>
      </c>
      <c r="D9647" s="121" t="s">
        <v>101</v>
      </c>
      <c r="E9647" s="121" t="s">
        <v>92</v>
      </c>
      <c r="F9647" s="122">
        <v>18720</v>
      </c>
      <c r="G9647" s="122">
        <v>2103</v>
      </c>
      <c r="H9647" s="120">
        <v>2019</v>
      </c>
      <c r="I9647" t="str">
        <f>IF(J9647="natural gas",VLOOKUP(D9647,'Cross-Page Data'!$I$4:$J$13,2,FALSE),IF(J9647="solar",VLOOKUP('Form 923'!D9647,'Cross-Page Data'!$I$14:$J$117,2,FALSE),J9647))</f>
        <v>solar pv</v>
      </c>
      <c r="J9647" t="str">
        <f>VLOOKUP(E9647,'Cross-Page Data'!$D$4:$F$48,3,FALSE)</f>
        <v>solar</v>
      </c>
      <c r="K9647" t="b">
        <f t="shared" si="150"/>
        <v>1</v>
      </c>
    </row>
    <row r="9648" spans="1:11">
      <c r="A9648" s="120">
        <v>58119</v>
      </c>
      <c r="B9648" s="121" t="s">
        <v>201</v>
      </c>
      <c r="C9648" s="121" t="s">
        <v>206</v>
      </c>
      <c r="D9648" s="121" t="s">
        <v>101</v>
      </c>
      <c r="E9648" s="121" t="s">
        <v>92</v>
      </c>
      <c r="F9648" s="122">
        <v>50403</v>
      </c>
      <c r="G9648" s="122">
        <v>5661.81</v>
      </c>
      <c r="H9648" s="120">
        <v>2019</v>
      </c>
      <c r="I9648" t="str">
        <f>IF(J9648="natural gas",VLOOKUP(D9648,'Cross-Page Data'!$I$4:$J$13,2,FALSE),IF(J9648="solar",VLOOKUP('Form 923'!D9648,'Cross-Page Data'!$I$14:$J$117,2,FALSE),J9648))</f>
        <v>solar pv</v>
      </c>
      <c r="J9648" t="str">
        <f>VLOOKUP(E9648,'Cross-Page Data'!$D$4:$F$48,3,FALSE)</f>
        <v>solar</v>
      </c>
      <c r="K9648" t="b">
        <f t="shared" si="150"/>
        <v>1</v>
      </c>
    </row>
    <row r="9649" spans="1:11">
      <c r="A9649" s="120">
        <v>58121</v>
      </c>
      <c r="B9649" s="121" t="s">
        <v>201</v>
      </c>
      <c r="C9649" s="121" t="s">
        <v>202</v>
      </c>
      <c r="D9649" s="121" t="s">
        <v>128</v>
      </c>
      <c r="E9649" s="121" t="s">
        <v>180</v>
      </c>
      <c r="F9649" s="122">
        <v>3491783</v>
      </c>
      <c r="G9649" s="122">
        <v>392247</v>
      </c>
      <c r="H9649" s="120">
        <v>2019</v>
      </c>
      <c r="I9649" t="str">
        <f>IF(J9649="natural gas",VLOOKUP(D9649,'Cross-Page Data'!$I$4:$J$13,2,FALSE),IF(J9649="solar",VLOOKUP('Form 923'!D9649,'Cross-Page Data'!$I$14:$J$117,2,FALSE),J9649))</f>
        <v>wind</v>
      </c>
      <c r="J9649" t="str">
        <f>VLOOKUP(E9649,'Cross-Page Data'!$D$4:$F$48,3,FALSE)</f>
        <v>wind</v>
      </c>
      <c r="K9649" t="b">
        <f t="shared" si="150"/>
        <v>1</v>
      </c>
    </row>
    <row r="9650" spans="1:11">
      <c r="A9650" s="120">
        <v>58122</v>
      </c>
      <c r="B9650" s="121" t="s">
        <v>201</v>
      </c>
      <c r="C9650" s="121" t="s">
        <v>206</v>
      </c>
      <c r="D9650" s="121" t="s">
        <v>73</v>
      </c>
      <c r="E9650" s="121" t="s">
        <v>38</v>
      </c>
      <c r="F9650" s="122">
        <v>77043</v>
      </c>
      <c r="G9650" s="122">
        <v>6710</v>
      </c>
      <c r="H9650" s="120">
        <v>2019</v>
      </c>
      <c r="I9650" t="str">
        <f>IF(J9650="natural gas",VLOOKUP(D9650,'Cross-Page Data'!$I$4:$J$13,2,FALSE),IF(J9650="solar",VLOOKUP('Form 923'!D9650,'Cross-Page Data'!$I$14:$J$117,2,FALSE),J9650))</f>
        <v>natural gas peaker</v>
      </c>
      <c r="J9650" t="str">
        <f>VLOOKUP(E9650,'Cross-Page Data'!$D$4:$F$48,3,FALSE)</f>
        <v>natural gas</v>
      </c>
      <c r="K9650" t="b">
        <f t="shared" si="150"/>
        <v>1</v>
      </c>
    </row>
    <row r="9651" spans="1:11">
      <c r="A9651" s="120">
        <v>58123</v>
      </c>
      <c r="B9651" s="121" t="s">
        <v>201</v>
      </c>
      <c r="C9651" s="121" t="s">
        <v>206</v>
      </c>
      <c r="D9651" s="121" t="s">
        <v>101</v>
      </c>
      <c r="E9651" s="121" t="s">
        <v>92</v>
      </c>
      <c r="F9651" s="122">
        <v>25211</v>
      </c>
      <c r="G9651" s="122">
        <v>2832</v>
      </c>
      <c r="H9651" s="120">
        <v>2019</v>
      </c>
      <c r="I9651" t="str">
        <f>IF(J9651="natural gas",VLOOKUP(D9651,'Cross-Page Data'!$I$4:$J$13,2,FALSE),IF(J9651="solar",VLOOKUP('Form 923'!D9651,'Cross-Page Data'!$I$14:$J$117,2,FALSE),J9651))</f>
        <v>solar pv</v>
      </c>
      <c r="J9651" t="str">
        <f>VLOOKUP(E9651,'Cross-Page Data'!$D$4:$F$48,3,FALSE)</f>
        <v>solar</v>
      </c>
      <c r="K9651" t="b">
        <f t="shared" si="150"/>
        <v>1</v>
      </c>
    </row>
    <row r="9652" spans="1:11">
      <c r="A9652" s="120">
        <v>58125</v>
      </c>
      <c r="B9652" s="121" t="s">
        <v>201</v>
      </c>
      <c r="C9652" s="121" t="s">
        <v>202</v>
      </c>
      <c r="D9652" s="121" t="s">
        <v>73</v>
      </c>
      <c r="E9652" s="121" t="s">
        <v>70</v>
      </c>
      <c r="F9652" s="122">
        <v>4407</v>
      </c>
      <c r="G9652" s="122">
        <v>231</v>
      </c>
      <c r="H9652" s="120">
        <v>2019</v>
      </c>
      <c r="I9652" t="str">
        <f>IF(J9652="natural gas",VLOOKUP(D9652,'Cross-Page Data'!$I$4:$J$13,2,FALSE),IF(J9652="solar",VLOOKUP('Form 923'!D9652,'Cross-Page Data'!$I$14:$J$117,2,FALSE),J9652))</f>
        <v>heavy or residual fuel oil</v>
      </c>
      <c r="J9652" t="str">
        <f>VLOOKUP(E9652,'Cross-Page Data'!$D$4:$F$48,3,FALSE)</f>
        <v>heavy or residual fuel oil</v>
      </c>
      <c r="K9652" t="b">
        <f t="shared" si="150"/>
        <v>1</v>
      </c>
    </row>
    <row r="9653" spans="1:11">
      <c r="A9653" s="120">
        <v>58126</v>
      </c>
      <c r="B9653" s="121" t="s">
        <v>201</v>
      </c>
      <c r="C9653" s="121" t="s">
        <v>206</v>
      </c>
      <c r="D9653" s="121" t="s">
        <v>128</v>
      </c>
      <c r="E9653" s="121" t="s">
        <v>180</v>
      </c>
      <c r="F9653" s="122">
        <v>5895830</v>
      </c>
      <c r="G9653" s="122">
        <v>662304</v>
      </c>
      <c r="H9653" s="120">
        <v>2019</v>
      </c>
      <c r="I9653" t="str">
        <f>IF(J9653="natural gas",VLOOKUP(D9653,'Cross-Page Data'!$I$4:$J$13,2,FALSE),IF(J9653="solar",VLOOKUP('Form 923'!D9653,'Cross-Page Data'!$I$14:$J$117,2,FALSE),J9653))</f>
        <v>wind</v>
      </c>
      <c r="J9653" t="str">
        <f>VLOOKUP(E9653,'Cross-Page Data'!$D$4:$F$48,3,FALSE)</f>
        <v>wind</v>
      </c>
      <c r="K9653" t="b">
        <f t="shared" si="150"/>
        <v>1</v>
      </c>
    </row>
    <row r="9654" spans="1:11">
      <c r="A9654" s="120">
        <v>58127</v>
      </c>
      <c r="B9654" s="121" t="s">
        <v>201</v>
      </c>
      <c r="C9654" s="121" t="s">
        <v>206</v>
      </c>
      <c r="D9654" s="121" t="s">
        <v>128</v>
      </c>
      <c r="E9654" s="121" t="s">
        <v>180</v>
      </c>
      <c r="F9654" s="122">
        <v>5013855</v>
      </c>
      <c r="G9654" s="122">
        <v>563228</v>
      </c>
      <c r="H9654" s="120">
        <v>2019</v>
      </c>
      <c r="I9654" t="str">
        <f>IF(J9654="natural gas",VLOOKUP(D9654,'Cross-Page Data'!$I$4:$J$13,2,FALSE),IF(J9654="solar",VLOOKUP('Form 923'!D9654,'Cross-Page Data'!$I$14:$J$117,2,FALSE),J9654))</f>
        <v>wind</v>
      </c>
      <c r="J9654" t="str">
        <f>VLOOKUP(E9654,'Cross-Page Data'!$D$4:$F$48,3,FALSE)</f>
        <v>wind</v>
      </c>
      <c r="K9654" t="b">
        <f t="shared" si="150"/>
        <v>1</v>
      </c>
    </row>
    <row r="9655" spans="1:11">
      <c r="A9655" s="120">
        <v>58128</v>
      </c>
      <c r="B9655" s="121" t="s">
        <v>201</v>
      </c>
      <c r="C9655" s="121" t="s">
        <v>206</v>
      </c>
      <c r="D9655" s="121" t="s">
        <v>67</v>
      </c>
      <c r="E9655" s="121" t="s">
        <v>90</v>
      </c>
      <c r="F9655" s="122">
        <v>0</v>
      </c>
      <c r="G9655" s="122">
        <v>0</v>
      </c>
      <c r="H9655" s="120">
        <v>2019</v>
      </c>
      <c r="I9655" t="str">
        <f>IF(J9655="natural gas",VLOOKUP(D9655,'Cross-Page Data'!$I$4:$J$13,2,FALSE),IF(J9655="solar",VLOOKUP('Form 923'!D9655,'Cross-Page Data'!$I$14:$J$117,2,FALSE),J9655))</f>
        <v>biomass</v>
      </c>
      <c r="J9655" t="str">
        <f>VLOOKUP(E9655,'Cross-Page Data'!$D$4:$F$48,3,FALSE)</f>
        <v>biomass</v>
      </c>
      <c r="K9655" t="b">
        <f t="shared" si="150"/>
        <v>1</v>
      </c>
    </row>
    <row r="9656" spans="1:11">
      <c r="A9656" s="120">
        <v>58128</v>
      </c>
      <c r="B9656" s="121" t="s">
        <v>201</v>
      </c>
      <c r="C9656" s="121" t="s">
        <v>206</v>
      </c>
      <c r="D9656" s="121" t="s">
        <v>67</v>
      </c>
      <c r="E9656" s="121" t="s">
        <v>38</v>
      </c>
      <c r="F9656" s="122">
        <v>42186</v>
      </c>
      <c r="G9656" s="122">
        <v>5470</v>
      </c>
      <c r="H9656" s="120">
        <v>2019</v>
      </c>
      <c r="I9656" t="str">
        <f>IF(J9656="natural gas",VLOOKUP(D9656,'Cross-Page Data'!$I$4:$J$13,2,FALSE),IF(J9656="solar",VLOOKUP('Form 923'!D9656,'Cross-Page Data'!$I$14:$J$117,2,FALSE),J9656))</f>
        <v>other</v>
      </c>
      <c r="J9656" t="str">
        <f>VLOOKUP(E9656,'Cross-Page Data'!$D$4:$F$48,3,FALSE)</f>
        <v>natural gas</v>
      </c>
      <c r="K9656" t="b">
        <f t="shared" si="150"/>
        <v>1</v>
      </c>
    </row>
    <row r="9657" ht="25.5" spans="1:11">
      <c r="A9657" s="120">
        <v>58129</v>
      </c>
      <c r="B9657" s="121" t="s">
        <v>201</v>
      </c>
      <c r="C9657" s="121" t="s">
        <v>211</v>
      </c>
      <c r="D9657" s="121" t="s">
        <v>79</v>
      </c>
      <c r="E9657" s="121" t="s">
        <v>38</v>
      </c>
      <c r="F9657" s="122">
        <v>169600</v>
      </c>
      <c r="G9657" s="122">
        <v>6075</v>
      </c>
      <c r="H9657" s="120">
        <v>2019</v>
      </c>
      <c r="I9657" t="str">
        <f>IF(J9657="natural gas",VLOOKUP(D9657,'Cross-Page Data'!$I$4:$J$13,2,FALSE),IF(J9657="solar",VLOOKUP('Form 923'!D9657,'Cross-Page Data'!$I$14:$J$117,2,FALSE),J9657))</f>
        <v>natural gas peaker</v>
      </c>
      <c r="J9657" t="str">
        <f>VLOOKUP(E9657,'Cross-Page Data'!$D$4:$F$48,3,FALSE)</f>
        <v>natural gas</v>
      </c>
      <c r="K9657" t="b">
        <f t="shared" si="150"/>
        <v>0</v>
      </c>
    </row>
    <row r="9658" spans="1:11">
      <c r="A9658" s="120">
        <v>58130</v>
      </c>
      <c r="B9658" s="121" t="s">
        <v>201</v>
      </c>
      <c r="C9658" s="121" t="s">
        <v>206</v>
      </c>
      <c r="D9658" s="121" t="s">
        <v>79</v>
      </c>
      <c r="E9658" s="121" t="s">
        <v>130</v>
      </c>
      <c r="F9658" s="122">
        <v>3755</v>
      </c>
      <c r="G9658" s="122">
        <v>447</v>
      </c>
      <c r="H9658" s="120">
        <v>2019</v>
      </c>
      <c r="I9658" t="str">
        <f>IF(J9658="natural gas",VLOOKUP(D9658,'Cross-Page Data'!$I$4:$J$13,2,FALSE),IF(J9658="solar",VLOOKUP('Form 923'!D9658,'Cross-Page Data'!$I$14:$J$117,2,FALSE),J9658))</f>
        <v>biomass</v>
      </c>
      <c r="J9658" t="str">
        <f>VLOOKUP(E9658,'Cross-Page Data'!$D$4:$F$48,3,FALSE)</f>
        <v>biomass</v>
      </c>
      <c r="K9658" t="b">
        <f t="shared" si="150"/>
        <v>1</v>
      </c>
    </row>
    <row r="9659" spans="1:11">
      <c r="A9659" s="120">
        <v>58131</v>
      </c>
      <c r="B9659" s="121" t="s">
        <v>201</v>
      </c>
      <c r="C9659" s="121" t="s">
        <v>206</v>
      </c>
      <c r="D9659" s="121" t="s">
        <v>101</v>
      </c>
      <c r="E9659" s="121" t="s">
        <v>92</v>
      </c>
      <c r="F9659" s="122">
        <v>84427</v>
      </c>
      <c r="G9659" s="122">
        <v>9484</v>
      </c>
      <c r="H9659" s="120">
        <v>2019</v>
      </c>
      <c r="I9659" t="str">
        <f>IF(J9659="natural gas",VLOOKUP(D9659,'Cross-Page Data'!$I$4:$J$13,2,FALSE),IF(J9659="solar",VLOOKUP('Form 923'!D9659,'Cross-Page Data'!$I$14:$J$117,2,FALSE),J9659))</f>
        <v>solar pv</v>
      </c>
      <c r="J9659" t="str">
        <f>VLOOKUP(E9659,'Cross-Page Data'!$D$4:$F$48,3,FALSE)</f>
        <v>solar</v>
      </c>
      <c r="K9659" t="b">
        <f t="shared" si="150"/>
        <v>1</v>
      </c>
    </row>
    <row r="9660" spans="1:11">
      <c r="A9660" s="120">
        <v>58132</v>
      </c>
      <c r="B9660" s="121" t="s">
        <v>201</v>
      </c>
      <c r="C9660" s="121" t="s">
        <v>206</v>
      </c>
      <c r="D9660" s="121" t="s">
        <v>67</v>
      </c>
      <c r="E9660" s="121" t="s">
        <v>38</v>
      </c>
      <c r="F9660" s="122">
        <v>57637</v>
      </c>
      <c r="G9660" s="122">
        <v>7635</v>
      </c>
      <c r="H9660" s="120">
        <v>2019</v>
      </c>
      <c r="I9660" t="str">
        <f>IF(J9660="natural gas",VLOOKUP(D9660,'Cross-Page Data'!$I$4:$J$13,2,FALSE),IF(J9660="solar",VLOOKUP('Form 923'!D9660,'Cross-Page Data'!$I$14:$J$117,2,FALSE),J9660))</f>
        <v>other</v>
      </c>
      <c r="J9660" t="str">
        <f>VLOOKUP(E9660,'Cross-Page Data'!$D$4:$F$48,3,FALSE)</f>
        <v>natural gas</v>
      </c>
      <c r="K9660" t="b">
        <f t="shared" si="150"/>
        <v>1</v>
      </c>
    </row>
    <row r="9661" spans="1:11">
      <c r="A9661" s="120">
        <v>58132</v>
      </c>
      <c r="B9661" s="121" t="s">
        <v>201</v>
      </c>
      <c r="C9661" s="121" t="s">
        <v>206</v>
      </c>
      <c r="D9661" s="121" t="s">
        <v>67</v>
      </c>
      <c r="E9661" s="121" t="s">
        <v>130</v>
      </c>
      <c r="F9661" s="122">
        <v>0</v>
      </c>
      <c r="G9661" s="122">
        <v>0</v>
      </c>
      <c r="H9661" s="120">
        <v>2019</v>
      </c>
      <c r="I9661" t="str">
        <f>IF(J9661="natural gas",VLOOKUP(D9661,'Cross-Page Data'!$I$4:$J$13,2,FALSE),IF(J9661="solar",VLOOKUP('Form 923'!D9661,'Cross-Page Data'!$I$14:$J$117,2,FALSE),J9661))</f>
        <v>biomass</v>
      </c>
      <c r="J9661" t="str">
        <f>VLOOKUP(E9661,'Cross-Page Data'!$D$4:$F$48,3,FALSE)</f>
        <v>biomass</v>
      </c>
      <c r="K9661" t="b">
        <f t="shared" si="150"/>
        <v>1</v>
      </c>
    </row>
    <row r="9662" ht="25.5" spans="1:11">
      <c r="A9662" s="120">
        <v>58134</v>
      </c>
      <c r="B9662" s="121" t="s">
        <v>201</v>
      </c>
      <c r="C9662" s="121" t="s">
        <v>207</v>
      </c>
      <c r="D9662" s="121" t="s">
        <v>101</v>
      </c>
      <c r="E9662" s="121" t="s">
        <v>92</v>
      </c>
      <c r="F9662" s="122">
        <v>23670</v>
      </c>
      <c r="G9662" s="122">
        <v>2659</v>
      </c>
      <c r="H9662" s="120">
        <v>2019</v>
      </c>
      <c r="I9662" t="str">
        <f>IF(J9662="natural gas",VLOOKUP(D9662,'Cross-Page Data'!$I$4:$J$13,2,FALSE),IF(J9662="solar",VLOOKUP('Form 923'!D9662,'Cross-Page Data'!$I$14:$J$117,2,FALSE),J9662))</f>
        <v>solar pv</v>
      </c>
      <c r="J9662" t="str">
        <f>VLOOKUP(E9662,'Cross-Page Data'!$D$4:$F$48,3,FALSE)</f>
        <v>solar</v>
      </c>
      <c r="K9662" t="b">
        <f t="shared" si="150"/>
        <v>0</v>
      </c>
    </row>
    <row r="9663" spans="1:11">
      <c r="A9663" s="120">
        <v>58135</v>
      </c>
      <c r="B9663" s="121" t="s">
        <v>201</v>
      </c>
      <c r="C9663" s="121" t="s">
        <v>206</v>
      </c>
      <c r="D9663" s="121" t="s">
        <v>101</v>
      </c>
      <c r="E9663" s="121" t="s">
        <v>92</v>
      </c>
      <c r="F9663" s="122">
        <v>178709</v>
      </c>
      <c r="G9663" s="122">
        <v>20075</v>
      </c>
      <c r="H9663" s="120">
        <v>2019</v>
      </c>
      <c r="I9663" t="str">
        <f>IF(J9663="natural gas",VLOOKUP(D9663,'Cross-Page Data'!$I$4:$J$13,2,FALSE),IF(J9663="solar",VLOOKUP('Form 923'!D9663,'Cross-Page Data'!$I$14:$J$117,2,FALSE),J9663))</f>
        <v>solar pv</v>
      </c>
      <c r="J9663" t="str">
        <f>VLOOKUP(E9663,'Cross-Page Data'!$D$4:$F$48,3,FALSE)</f>
        <v>solar</v>
      </c>
      <c r="K9663" t="b">
        <f t="shared" si="150"/>
        <v>1</v>
      </c>
    </row>
    <row r="9664" spans="1:11">
      <c r="A9664" s="120">
        <v>58136</v>
      </c>
      <c r="B9664" s="121" t="s">
        <v>205</v>
      </c>
      <c r="C9664" s="121" t="s">
        <v>209</v>
      </c>
      <c r="D9664" s="121" t="s">
        <v>73</v>
      </c>
      <c r="E9664" s="121" t="s">
        <v>38</v>
      </c>
      <c r="F9664" s="122">
        <v>119963</v>
      </c>
      <c r="G9664" s="122">
        <v>27776</v>
      </c>
      <c r="H9664" s="120">
        <v>2019</v>
      </c>
      <c r="I9664" t="str">
        <f>IF(J9664="natural gas",VLOOKUP(D9664,'Cross-Page Data'!$I$4:$J$13,2,FALSE),IF(J9664="solar",VLOOKUP('Form 923'!D9664,'Cross-Page Data'!$I$14:$J$117,2,FALSE),J9664))</f>
        <v>natural gas peaker</v>
      </c>
      <c r="J9664" t="str">
        <f>VLOOKUP(E9664,'Cross-Page Data'!$D$4:$F$48,3,FALSE)</f>
        <v>natural gas</v>
      </c>
      <c r="K9664" t="b">
        <f t="shared" si="150"/>
        <v>0</v>
      </c>
    </row>
    <row r="9665" spans="1:11">
      <c r="A9665" s="120">
        <v>58136</v>
      </c>
      <c r="B9665" s="121" t="s">
        <v>205</v>
      </c>
      <c r="C9665" s="121" t="s">
        <v>209</v>
      </c>
      <c r="D9665" s="121" t="s">
        <v>68</v>
      </c>
      <c r="E9665" s="121" t="s">
        <v>38</v>
      </c>
      <c r="F9665" s="122">
        <v>0</v>
      </c>
      <c r="G9665" s="122">
        <v>0</v>
      </c>
      <c r="H9665" s="120">
        <v>2019</v>
      </c>
      <c r="I9665" t="str">
        <f>IF(J9665="natural gas",VLOOKUP(D9665,'Cross-Page Data'!$I$4:$J$13,2,FALSE),IF(J9665="solar",VLOOKUP('Form 923'!D9665,'Cross-Page Data'!$I$14:$J$117,2,FALSE),J9665))</f>
        <v>natural gas nonpeaker - preexisting retiring</v>
      </c>
      <c r="J9665" t="str">
        <f>VLOOKUP(E9665,'Cross-Page Data'!$D$4:$F$48,3,FALSE)</f>
        <v>natural gas</v>
      </c>
      <c r="K9665" t="b">
        <f t="shared" si="150"/>
        <v>0</v>
      </c>
    </row>
    <row r="9666" spans="1:11">
      <c r="A9666" s="120">
        <v>58137</v>
      </c>
      <c r="B9666" s="121" t="s">
        <v>201</v>
      </c>
      <c r="C9666" s="121" t="s">
        <v>206</v>
      </c>
      <c r="D9666" s="121" t="s">
        <v>128</v>
      </c>
      <c r="E9666" s="121" t="s">
        <v>180</v>
      </c>
      <c r="F9666" s="122">
        <v>3726287</v>
      </c>
      <c r="G9666" s="122">
        <v>418590</v>
      </c>
      <c r="H9666" s="120">
        <v>2019</v>
      </c>
      <c r="I9666" t="str">
        <f>IF(J9666="natural gas",VLOOKUP(D9666,'Cross-Page Data'!$I$4:$J$13,2,FALSE),IF(J9666="solar",VLOOKUP('Form 923'!D9666,'Cross-Page Data'!$I$14:$J$117,2,FALSE),J9666))</f>
        <v>wind</v>
      </c>
      <c r="J9666" t="str">
        <f>VLOOKUP(E9666,'Cross-Page Data'!$D$4:$F$48,3,FALSE)</f>
        <v>wind</v>
      </c>
      <c r="K9666" t="b">
        <f t="shared" si="150"/>
        <v>1</v>
      </c>
    </row>
    <row r="9667" spans="1:11">
      <c r="A9667" s="120">
        <v>58138</v>
      </c>
      <c r="B9667" s="121" t="s">
        <v>205</v>
      </c>
      <c r="C9667" s="121" t="s">
        <v>209</v>
      </c>
      <c r="D9667" s="121" t="s">
        <v>73</v>
      </c>
      <c r="E9667" s="121" t="s">
        <v>38</v>
      </c>
      <c r="F9667" s="122">
        <v>210130</v>
      </c>
      <c r="G9667" s="122">
        <v>42059.68</v>
      </c>
      <c r="H9667" s="120">
        <v>2019</v>
      </c>
      <c r="I9667" t="str">
        <f>IF(J9667="natural gas",VLOOKUP(D9667,'Cross-Page Data'!$I$4:$J$13,2,FALSE),IF(J9667="solar",VLOOKUP('Form 923'!D9667,'Cross-Page Data'!$I$14:$J$117,2,FALSE),J9667))</f>
        <v>natural gas peaker</v>
      </c>
      <c r="J9667" t="str">
        <f>VLOOKUP(E9667,'Cross-Page Data'!$D$4:$F$48,3,FALSE)</f>
        <v>natural gas</v>
      </c>
      <c r="K9667" t="b">
        <f t="shared" si="150"/>
        <v>0</v>
      </c>
    </row>
    <row r="9668" ht="25.5" spans="1:11">
      <c r="A9668" s="120">
        <v>58139</v>
      </c>
      <c r="B9668" s="121" t="s">
        <v>201</v>
      </c>
      <c r="C9668" s="121" t="s">
        <v>207</v>
      </c>
      <c r="D9668" s="121" t="s">
        <v>73</v>
      </c>
      <c r="E9668" s="121" t="s">
        <v>70</v>
      </c>
      <c r="F9668" s="122">
        <v>0</v>
      </c>
      <c r="G9668" s="122">
        <v>0</v>
      </c>
      <c r="H9668" s="120">
        <v>2019</v>
      </c>
      <c r="I9668" t="str">
        <f>IF(J9668="natural gas",VLOOKUP(D9668,'Cross-Page Data'!$I$4:$J$13,2,FALSE),IF(J9668="solar",VLOOKUP('Form 923'!D9668,'Cross-Page Data'!$I$14:$J$117,2,FALSE),J9668))</f>
        <v>heavy or residual fuel oil</v>
      </c>
      <c r="J9668" t="str">
        <f>VLOOKUP(E9668,'Cross-Page Data'!$D$4:$F$48,3,FALSE)</f>
        <v>heavy or residual fuel oil</v>
      </c>
      <c r="K9668" t="b">
        <f t="shared" si="150"/>
        <v>0</v>
      </c>
    </row>
    <row r="9669" ht="25.5" spans="1:11">
      <c r="A9669" s="120">
        <v>58139</v>
      </c>
      <c r="B9669" s="121" t="s">
        <v>201</v>
      </c>
      <c r="C9669" s="121" t="s">
        <v>207</v>
      </c>
      <c r="D9669" s="121" t="s">
        <v>73</v>
      </c>
      <c r="E9669" s="121" t="s">
        <v>38</v>
      </c>
      <c r="F9669" s="122">
        <v>485676</v>
      </c>
      <c r="G9669" s="122">
        <v>33513</v>
      </c>
      <c r="H9669" s="120">
        <v>2019</v>
      </c>
      <c r="I9669" t="str">
        <f>IF(J9669="natural gas",VLOOKUP(D9669,'Cross-Page Data'!$I$4:$J$13,2,FALSE),IF(J9669="solar",VLOOKUP('Form 923'!D9669,'Cross-Page Data'!$I$14:$J$117,2,FALSE),J9669))</f>
        <v>natural gas peaker</v>
      </c>
      <c r="J9669" t="str">
        <f>VLOOKUP(E9669,'Cross-Page Data'!$D$4:$F$48,3,FALSE)</f>
        <v>natural gas</v>
      </c>
      <c r="K9669" t="b">
        <f t="shared" si="150"/>
        <v>0</v>
      </c>
    </row>
    <row r="9670" ht="25.5" spans="1:11">
      <c r="A9670" s="120">
        <v>58140</v>
      </c>
      <c r="B9670" s="121" t="s">
        <v>205</v>
      </c>
      <c r="C9670" s="121" t="s">
        <v>210</v>
      </c>
      <c r="D9670" s="121" t="s">
        <v>73</v>
      </c>
      <c r="E9670" s="121" t="s">
        <v>70</v>
      </c>
      <c r="F9670" s="122">
        <v>0</v>
      </c>
      <c r="G9670" s="122">
        <v>0</v>
      </c>
      <c r="H9670" s="120">
        <v>2019</v>
      </c>
      <c r="I9670" t="str">
        <f>IF(J9670="natural gas",VLOOKUP(D9670,'Cross-Page Data'!$I$4:$J$13,2,FALSE),IF(J9670="solar",VLOOKUP('Form 923'!D9670,'Cross-Page Data'!$I$14:$J$117,2,FALSE),J9670))</f>
        <v>heavy or residual fuel oil</v>
      </c>
      <c r="J9670" t="str">
        <f>VLOOKUP(E9670,'Cross-Page Data'!$D$4:$F$48,3,FALSE)</f>
        <v>heavy or residual fuel oil</v>
      </c>
      <c r="K9670" t="b">
        <f t="shared" si="150"/>
        <v>0</v>
      </c>
    </row>
    <row r="9671" ht="25.5" spans="1:11">
      <c r="A9671" s="120">
        <v>58140</v>
      </c>
      <c r="B9671" s="121" t="s">
        <v>205</v>
      </c>
      <c r="C9671" s="121" t="s">
        <v>210</v>
      </c>
      <c r="D9671" s="121" t="s">
        <v>73</v>
      </c>
      <c r="E9671" s="121" t="s">
        <v>38</v>
      </c>
      <c r="F9671" s="122">
        <v>48389</v>
      </c>
      <c r="G9671" s="122">
        <v>10495</v>
      </c>
      <c r="H9671" s="120">
        <v>2019</v>
      </c>
      <c r="I9671" t="str">
        <f>IF(J9671="natural gas",VLOOKUP(D9671,'Cross-Page Data'!$I$4:$J$13,2,FALSE),IF(J9671="solar",VLOOKUP('Form 923'!D9671,'Cross-Page Data'!$I$14:$J$117,2,FALSE),J9671))</f>
        <v>natural gas peaker</v>
      </c>
      <c r="J9671" t="str">
        <f>VLOOKUP(E9671,'Cross-Page Data'!$D$4:$F$48,3,FALSE)</f>
        <v>natural gas</v>
      </c>
      <c r="K9671" t="b">
        <f t="shared" ref="K9671:K9734" si="151">IF(AND($N$6=FALSE,OR(C9671="Commercial NAICS Cogen",C9671="Industrial NAICS Cogen",C9671="NAICS-22 Cogen")),FALSE,IF(AND($N$7=FALSE,OR(C9671="Commercial NAICS Cogen",C9671="Commercial NAICS Non-Cogen",C9671="industrial NAICS Cogen",C9671="industrial NAICS non-cogen")),FALSE,TRUE))</f>
        <v>0</v>
      </c>
    </row>
    <row r="9672" spans="1:11">
      <c r="A9672" s="120">
        <v>58141</v>
      </c>
      <c r="B9672" s="121" t="s">
        <v>201</v>
      </c>
      <c r="C9672" s="121" t="s">
        <v>206</v>
      </c>
      <c r="D9672" s="121" t="s">
        <v>128</v>
      </c>
      <c r="E9672" s="121" t="s">
        <v>180</v>
      </c>
      <c r="F9672" s="122">
        <v>959137</v>
      </c>
      <c r="G9672" s="122">
        <v>107744</v>
      </c>
      <c r="H9672" s="120">
        <v>2019</v>
      </c>
      <c r="I9672" t="str">
        <f>IF(J9672="natural gas",VLOOKUP(D9672,'Cross-Page Data'!$I$4:$J$13,2,FALSE),IF(J9672="solar",VLOOKUP('Form 923'!D9672,'Cross-Page Data'!$I$14:$J$117,2,FALSE),J9672))</f>
        <v>wind</v>
      </c>
      <c r="J9672" t="str">
        <f>VLOOKUP(E9672,'Cross-Page Data'!$D$4:$F$48,3,FALSE)</f>
        <v>wind</v>
      </c>
      <c r="K9672" t="b">
        <f t="shared" si="151"/>
        <v>1</v>
      </c>
    </row>
    <row r="9673" spans="1:11">
      <c r="A9673" s="120">
        <v>58142</v>
      </c>
      <c r="B9673" s="121" t="s">
        <v>201</v>
      </c>
      <c r="C9673" s="121" t="s">
        <v>206</v>
      </c>
      <c r="D9673" s="121" t="s">
        <v>79</v>
      </c>
      <c r="E9673" s="121" t="s">
        <v>130</v>
      </c>
      <c r="F9673" s="122">
        <v>87495</v>
      </c>
      <c r="G9673" s="122">
        <v>9526</v>
      </c>
      <c r="H9673" s="120">
        <v>2019</v>
      </c>
      <c r="I9673" t="str">
        <f>IF(J9673="natural gas",VLOOKUP(D9673,'Cross-Page Data'!$I$4:$J$13,2,FALSE),IF(J9673="solar",VLOOKUP('Form 923'!D9673,'Cross-Page Data'!$I$14:$J$117,2,FALSE),J9673))</f>
        <v>biomass</v>
      </c>
      <c r="J9673" t="str">
        <f>VLOOKUP(E9673,'Cross-Page Data'!$D$4:$F$48,3,FALSE)</f>
        <v>biomass</v>
      </c>
      <c r="K9673" t="b">
        <f t="shared" si="151"/>
        <v>1</v>
      </c>
    </row>
    <row r="9674" spans="1:11">
      <c r="A9674" s="120">
        <v>58144</v>
      </c>
      <c r="B9674" s="121" t="s">
        <v>201</v>
      </c>
      <c r="C9674" s="121" t="s">
        <v>206</v>
      </c>
      <c r="D9674" s="121" t="s">
        <v>101</v>
      </c>
      <c r="E9674" s="121" t="s">
        <v>92</v>
      </c>
      <c r="F9674" s="122">
        <v>16504</v>
      </c>
      <c r="G9674" s="122">
        <v>1854</v>
      </c>
      <c r="H9674" s="120">
        <v>2019</v>
      </c>
      <c r="I9674" t="str">
        <f>IF(J9674="natural gas",VLOOKUP(D9674,'Cross-Page Data'!$I$4:$J$13,2,FALSE),IF(J9674="solar",VLOOKUP('Form 923'!D9674,'Cross-Page Data'!$I$14:$J$117,2,FALSE),J9674))</f>
        <v>solar pv</v>
      </c>
      <c r="J9674" t="str">
        <f>VLOOKUP(E9674,'Cross-Page Data'!$D$4:$F$48,3,FALSE)</f>
        <v>solar</v>
      </c>
      <c r="K9674" t="b">
        <f t="shared" si="151"/>
        <v>1</v>
      </c>
    </row>
    <row r="9675" spans="1:11">
      <c r="A9675" s="120">
        <v>58145</v>
      </c>
      <c r="B9675" s="121" t="s">
        <v>201</v>
      </c>
      <c r="C9675" s="121" t="s">
        <v>206</v>
      </c>
      <c r="D9675" s="121" t="s">
        <v>101</v>
      </c>
      <c r="E9675" s="121" t="s">
        <v>92</v>
      </c>
      <c r="F9675" s="122">
        <v>19753</v>
      </c>
      <c r="G9675" s="122">
        <v>2219</v>
      </c>
      <c r="H9675" s="120">
        <v>2019</v>
      </c>
      <c r="I9675" t="str">
        <f>IF(J9675="natural gas",VLOOKUP(D9675,'Cross-Page Data'!$I$4:$J$13,2,FALSE),IF(J9675="solar",VLOOKUP('Form 923'!D9675,'Cross-Page Data'!$I$14:$J$117,2,FALSE),J9675))</f>
        <v>solar pv</v>
      </c>
      <c r="J9675" t="str">
        <f>VLOOKUP(E9675,'Cross-Page Data'!$D$4:$F$48,3,FALSE)</f>
        <v>solar</v>
      </c>
      <c r="K9675" t="b">
        <f t="shared" si="151"/>
        <v>1</v>
      </c>
    </row>
    <row r="9676" spans="1:11">
      <c r="A9676" s="120">
        <v>58146</v>
      </c>
      <c r="B9676" s="121" t="s">
        <v>205</v>
      </c>
      <c r="C9676" s="121" t="s">
        <v>209</v>
      </c>
      <c r="D9676" s="121" t="s">
        <v>68</v>
      </c>
      <c r="E9676" s="121" t="s">
        <v>148</v>
      </c>
      <c r="F9676" s="122">
        <v>861793</v>
      </c>
      <c r="G9676" s="122">
        <v>96809</v>
      </c>
      <c r="H9676" s="120">
        <v>2019</v>
      </c>
      <c r="I9676" t="str">
        <f>IF(J9676="natural gas",VLOOKUP(D9676,'Cross-Page Data'!$I$4:$J$13,2,FALSE),IF(J9676="solar",VLOOKUP('Form 923'!D9676,'Cross-Page Data'!$I$14:$J$117,2,FALSE),J9676))</f>
        <v>other</v>
      </c>
      <c r="J9676" t="str">
        <f>VLOOKUP(E9676,'Cross-Page Data'!$D$4:$F$48,3,FALSE)</f>
        <v>other</v>
      </c>
      <c r="K9676" t="b">
        <f t="shared" si="151"/>
        <v>0</v>
      </c>
    </row>
    <row r="9677" spans="1:11">
      <c r="A9677" s="120">
        <v>58147</v>
      </c>
      <c r="B9677" s="121" t="s">
        <v>201</v>
      </c>
      <c r="C9677" s="121" t="s">
        <v>206</v>
      </c>
      <c r="D9677" s="121" t="s">
        <v>101</v>
      </c>
      <c r="E9677" s="121" t="s">
        <v>92</v>
      </c>
      <c r="F9677" s="122">
        <v>208920</v>
      </c>
      <c r="G9677" s="122">
        <v>23469</v>
      </c>
      <c r="H9677" s="120">
        <v>2019</v>
      </c>
      <c r="I9677" t="str">
        <f>IF(J9677="natural gas",VLOOKUP(D9677,'Cross-Page Data'!$I$4:$J$13,2,FALSE),IF(J9677="solar",VLOOKUP('Form 923'!D9677,'Cross-Page Data'!$I$14:$J$117,2,FALSE),J9677))</f>
        <v>solar pv</v>
      </c>
      <c r="J9677" t="str">
        <f>VLOOKUP(E9677,'Cross-Page Data'!$D$4:$F$48,3,FALSE)</f>
        <v>solar</v>
      </c>
      <c r="K9677" t="b">
        <f t="shared" si="151"/>
        <v>1</v>
      </c>
    </row>
    <row r="9678" spans="1:11">
      <c r="A9678" s="120">
        <v>58148</v>
      </c>
      <c r="B9678" s="121" t="s">
        <v>201</v>
      </c>
      <c r="C9678" s="121" t="s">
        <v>206</v>
      </c>
      <c r="D9678" s="121" t="s">
        <v>101</v>
      </c>
      <c r="E9678" s="121" t="s">
        <v>92</v>
      </c>
      <c r="F9678" s="122">
        <v>436339</v>
      </c>
      <c r="G9678" s="122">
        <v>49016</v>
      </c>
      <c r="H9678" s="120">
        <v>2019</v>
      </c>
      <c r="I9678" t="str">
        <f>IF(J9678="natural gas",VLOOKUP(D9678,'Cross-Page Data'!$I$4:$J$13,2,FALSE),IF(J9678="solar",VLOOKUP('Form 923'!D9678,'Cross-Page Data'!$I$14:$J$117,2,FALSE),J9678))</f>
        <v>solar pv</v>
      </c>
      <c r="J9678" t="str">
        <f>VLOOKUP(E9678,'Cross-Page Data'!$D$4:$F$48,3,FALSE)</f>
        <v>solar</v>
      </c>
      <c r="K9678" t="b">
        <f t="shared" si="151"/>
        <v>1</v>
      </c>
    </row>
    <row r="9679" spans="1:11">
      <c r="A9679" s="120">
        <v>58149</v>
      </c>
      <c r="B9679" s="121" t="s">
        <v>201</v>
      </c>
      <c r="C9679" s="121" t="s">
        <v>206</v>
      </c>
      <c r="D9679" s="121" t="s">
        <v>101</v>
      </c>
      <c r="E9679" s="121" t="s">
        <v>92</v>
      </c>
      <c r="F9679" s="122">
        <v>443500</v>
      </c>
      <c r="G9679" s="122">
        <v>49820</v>
      </c>
      <c r="H9679" s="120">
        <v>2019</v>
      </c>
      <c r="I9679" t="str">
        <f>IF(J9679="natural gas",VLOOKUP(D9679,'Cross-Page Data'!$I$4:$J$13,2,FALSE),IF(J9679="solar",VLOOKUP('Form 923'!D9679,'Cross-Page Data'!$I$14:$J$117,2,FALSE),J9679))</f>
        <v>solar pv</v>
      </c>
      <c r="J9679" t="str">
        <f>VLOOKUP(E9679,'Cross-Page Data'!$D$4:$F$48,3,FALSE)</f>
        <v>solar</v>
      </c>
      <c r="K9679" t="b">
        <f t="shared" si="151"/>
        <v>1</v>
      </c>
    </row>
    <row r="9680" spans="1:11">
      <c r="A9680" s="120">
        <v>58150</v>
      </c>
      <c r="B9680" s="121" t="s">
        <v>201</v>
      </c>
      <c r="C9680" s="121" t="s">
        <v>202</v>
      </c>
      <c r="D9680" s="121" t="s">
        <v>101</v>
      </c>
      <c r="E9680" s="121" t="s">
        <v>92</v>
      </c>
      <c r="F9680" s="122">
        <v>29281</v>
      </c>
      <c r="G9680" s="122">
        <v>3289</v>
      </c>
      <c r="H9680" s="120">
        <v>2019</v>
      </c>
      <c r="I9680" t="str">
        <f>IF(J9680="natural gas",VLOOKUP(D9680,'Cross-Page Data'!$I$4:$J$13,2,FALSE),IF(J9680="solar",VLOOKUP('Form 923'!D9680,'Cross-Page Data'!$I$14:$J$117,2,FALSE),J9680))</f>
        <v>solar pv</v>
      </c>
      <c r="J9680" t="str">
        <f>VLOOKUP(E9680,'Cross-Page Data'!$D$4:$F$48,3,FALSE)</f>
        <v>solar</v>
      </c>
      <c r="K9680" t="b">
        <f t="shared" si="151"/>
        <v>1</v>
      </c>
    </row>
    <row r="9681" ht="25.5" spans="1:11">
      <c r="A9681" s="120">
        <v>58151</v>
      </c>
      <c r="B9681" s="121" t="s">
        <v>205</v>
      </c>
      <c r="C9681" s="121" t="s">
        <v>210</v>
      </c>
      <c r="D9681" s="121" t="s">
        <v>39</v>
      </c>
      <c r="E9681" s="121" t="s">
        <v>70</v>
      </c>
      <c r="F9681" s="122">
        <v>865</v>
      </c>
      <c r="G9681" s="122">
        <v>157.327</v>
      </c>
      <c r="H9681" s="120">
        <v>2019</v>
      </c>
      <c r="I9681" t="str">
        <f>IF(J9681="natural gas",VLOOKUP(D9681,'Cross-Page Data'!$I$4:$J$13,2,FALSE),IF(J9681="solar",VLOOKUP('Form 923'!D9681,'Cross-Page Data'!$I$14:$J$117,2,FALSE),J9681))</f>
        <v>heavy or residual fuel oil</v>
      </c>
      <c r="J9681" t="str">
        <f>VLOOKUP(E9681,'Cross-Page Data'!$D$4:$F$48,3,FALSE)</f>
        <v>heavy or residual fuel oil</v>
      </c>
      <c r="K9681" t="b">
        <f t="shared" si="151"/>
        <v>0</v>
      </c>
    </row>
    <row r="9682" ht="25.5" spans="1:11">
      <c r="A9682" s="120">
        <v>58151</v>
      </c>
      <c r="B9682" s="121" t="s">
        <v>205</v>
      </c>
      <c r="C9682" s="121" t="s">
        <v>210</v>
      </c>
      <c r="D9682" s="121" t="s">
        <v>39</v>
      </c>
      <c r="E9682" s="121" t="s">
        <v>38</v>
      </c>
      <c r="F9682" s="122">
        <v>161617</v>
      </c>
      <c r="G9682" s="122">
        <v>33074.873</v>
      </c>
      <c r="H9682" s="120">
        <v>2019</v>
      </c>
      <c r="I9682" t="str">
        <f>IF(J9682="natural gas",VLOOKUP(D9682,'Cross-Page Data'!$I$4:$J$13,2,FALSE),IF(J9682="solar",VLOOKUP('Form 923'!D9682,'Cross-Page Data'!$I$14:$J$117,2,FALSE),J9682))</f>
        <v>natural gas nonpeaker - preexisting nonretiring</v>
      </c>
      <c r="J9682" t="str">
        <f>VLOOKUP(E9682,'Cross-Page Data'!$D$4:$F$48,3,FALSE)</f>
        <v>natural gas</v>
      </c>
      <c r="K9682" t="b">
        <f t="shared" si="151"/>
        <v>0</v>
      </c>
    </row>
    <row r="9683" ht="25.5" spans="1:11">
      <c r="A9683" s="120">
        <v>58151</v>
      </c>
      <c r="B9683" s="121" t="s">
        <v>205</v>
      </c>
      <c r="C9683" s="121" t="s">
        <v>210</v>
      </c>
      <c r="D9683" s="121" t="s">
        <v>61</v>
      </c>
      <c r="E9683" s="121" t="s">
        <v>70</v>
      </c>
      <c r="F9683" s="122">
        <v>0</v>
      </c>
      <c r="G9683" s="122">
        <v>0</v>
      </c>
      <c r="H9683" s="120">
        <v>2019</v>
      </c>
      <c r="I9683" t="str">
        <f>IF(J9683="natural gas",VLOOKUP(D9683,'Cross-Page Data'!$I$4:$J$13,2,FALSE),IF(J9683="solar",VLOOKUP('Form 923'!D9683,'Cross-Page Data'!$I$14:$J$117,2,FALSE),J9683))</f>
        <v>heavy or residual fuel oil</v>
      </c>
      <c r="J9683" t="str">
        <f>VLOOKUP(E9683,'Cross-Page Data'!$D$4:$F$48,3,FALSE)</f>
        <v>heavy or residual fuel oil</v>
      </c>
      <c r="K9683" t="b">
        <f t="shared" si="151"/>
        <v>0</v>
      </c>
    </row>
    <row r="9684" ht="25.5" spans="1:11">
      <c r="A9684" s="120">
        <v>58151</v>
      </c>
      <c r="B9684" s="121" t="s">
        <v>205</v>
      </c>
      <c r="C9684" s="121" t="s">
        <v>210</v>
      </c>
      <c r="D9684" s="121" t="s">
        <v>61</v>
      </c>
      <c r="E9684" s="121" t="s">
        <v>38</v>
      </c>
      <c r="F9684" s="122">
        <v>918148</v>
      </c>
      <c r="G9684" s="122">
        <v>163383.89</v>
      </c>
      <c r="H9684" s="120">
        <v>2019</v>
      </c>
      <c r="I9684" t="str">
        <f>IF(J9684="natural gas",VLOOKUP(D9684,'Cross-Page Data'!$I$4:$J$13,2,FALSE),IF(J9684="solar",VLOOKUP('Form 923'!D9684,'Cross-Page Data'!$I$14:$J$117,2,FALSE),J9684))</f>
        <v>natural gas nonpeaker - preexisting nonretiring</v>
      </c>
      <c r="J9684" t="str">
        <f>VLOOKUP(E9684,'Cross-Page Data'!$D$4:$F$48,3,FALSE)</f>
        <v>natural gas</v>
      </c>
      <c r="K9684" t="b">
        <f t="shared" si="151"/>
        <v>0</v>
      </c>
    </row>
    <row r="9685" ht="25.5" spans="1:11">
      <c r="A9685" s="120">
        <v>58152</v>
      </c>
      <c r="B9685" s="121" t="s">
        <v>205</v>
      </c>
      <c r="C9685" s="121" t="s">
        <v>210</v>
      </c>
      <c r="D9685" s="121" t="s">
        <v>73</v>
      </c>
      <c r="E9685" s="121" t="s">
        <v>38</v>
      </c>
      <c r="F9685" s="122">
        <v>148217</v>
      </c>
      <c r="G9685" s="122">
        <v>31011</v>
      </c>
      <c r="H9685" s="120">
        <v>2019</v>
      </c>
      <c r="I9685" t="str">
        <f>IF(J9685="natural gas",VLOOKUP(D9685,'Cross-Page Data'!$I$4:$J$13,2,FALSE),IF(J9685="solar",VLOOKUP('Form 923'!D9685,'Cross-Page Data'!$I$14:$J$117,2,FALSE),J9685))</f>
        <v>natural gas peaker</v>
      </c>
      <c r="J9685" t="str">
        <f>VLOOKUP(E9685,'Cross-Page Data'!$D$4:$F$48,3,FALSE)</f>
        <v>natural gas</v>
      </c>
      <c r="K9685" t="b">
        <f t="shared" si="151"/>
        <v>0</v>
      </c>
    </row>
    <row r="9686" ht="25.5" spans="1:11">
      <c r="A9686" s="120">
        <v>58153</v>
      </c>
      <c r="B9686" s="121" t="s">
        <v>205</v>
      </c>
      <c r="C9686" s="121" t="s">
        <v>210</v>
      </c>
      <c r="D9686" s="121" t="s">
        <v>73</v>
      </c>
      <c r="E9686" s="121" t="s">
        <v>70</v>
      </c>
      <c r="F9686" s="122">
        <v>31</v>
      </c>
      <c r="G9686" s="122">
        <v>6.459</v>
      </c>
      <c r="H9686" s="120">
        <v>2019</v>
      </c>
      <c r="I9686" t="str">
        <f>IF(J9686="natural gas",VLOOKUP(D9686,'Cross-Page Data'!$I$4:$J$13,2,FALSE),IF(J9686="solar",VLOOKUP('Form 923'!D9686,'Cross-Page Data'!$I$14:$J$117,2,FALSE),J9686))</f>
        <v>heavy or residual fuel oil</v>
      </c>
      <c r="J9686" t="str">
        <f>VLOOKUP(E9686,'Cross-Page Data'!$D$4:$F$48,3,FALSE)</f>
        <v>heavy or residual fuel oil</v>
      </c>
      <c r="K9686" t="b">
        <f t="shared" si="151"/>
        <v>0</v>
      </c>
    </row>
    <row r="9687" ht="25.5" spans="1:11">
      <c r="A9687" s="120">
        <v>58153</v>
      </c>
      <c r="B9687" s="121" t="s">
        <v>205</v>
      </c>
      <c r="C9687" s="121" t="s">
        <v>210</v>
      </c>
      <c r="D9687" s="121" t="s">
        <v>73</v>
      </c>
      <c r="E9687" s="121" t="s">
        <v>38</v>
      </c>
      <c r="F9687" s="122">
        <v>144217</v>
      </c>
      <c r="G9687" s="122">
        <v>30432.541</v>
      </c>
      <c r="H9687" s="120">
        <v>2019</v>
      </c>
      <c r="I9687" t="str">
        <f>IF(J9687="natural gas",VLOOKUP(D9687,'Cross-Page Data'!$I$4:$J$13,2,FALSE),IF(J9687="solar",VLOOKUP('Form 923'!D9687,'Cross-Page Data'!$I$14:$J$117,2,FALSE),J9687))</f>
        <v>natural gas peaker</v>
      </c>
      <c r="J9687" t="str">
        <f>VLOOKUP(E9687,'Cross-Page Data'!$D$4:$F$48,3,FALSE)</f>
        <v>natural gas</v>
      </c>
      <c r="K9687" t="b">
        <f t="shared" si="151"/>
        <v>0</v>
      </c>
    </row>
    <row r="9688" spans="1:11">
      <c r="A9688" s="120">
        <v>58154</v>
      </c>
      <c r="B9688" s="121" t="s">
        <v>201</v>
      </c>
      <c r="C9688" s="121" t="s">
        <v>206</v>
      </c>
      <c r="D9688" s="121" t="s">
        <v>128</v>
      </c>
      <c r="E9688" s="121" t="s">
        <v>180</v>
      </c>
      <c r="F9688" s="122">
        <v>3784569</v>
      </c>
      <c r="G9688" s="122">
        <v>425137</v>
      </c>
      <c r="H9688" s="120">
        <v>2019</v>
      </c>
      <c r="I9688" t="str">
        <f>IF(J9688="natural gas",VLOOKUP(D9688,'Cross-Page Data'!$I$4:$J$13,2,FALSE),IF(J9688="solar",VLOOKUP('Form 923'!D9688,'Cross-Page Data'!$I$14:$J$117,2,FALSE),J9688))</f>
        <v>wind</v>
      </c>
      <c r="J9688" t="str">
        <f>VLOOKUP(E9688,'Cross-Page Data'!$D$4:$F$48,3,FALSE)</f>
        <v>wind</v>
      </c>
      <c r="K9688" t="b">
        <f t="shared" si="151"/>
        <v>1</v>
      </c>
    </row>
    <row r="9689" spans="1:11">
      <c r="A9689" s="120">
        <v>58155</v>
      </c>
      <c r="B9689" s="121" t="s">
        <v>201</v>
      </c>
      <c r="C9689" s="121" t="s">
        <v>206</v>
      </c>
      <c r="D9689" s="121" t="s">
        <v>128</v>
      </c>
      <c r="E9689" s="121" t="s">
        <v>180</v>
      </c>
      <c r="F9689" s="122">
        <v>1965170</v>
      </c>
      <c r="G9689" s="122">
        <v>220756</v>
      </c>
      <c r="H9689" s="120">
        <v>2019</v>
      </c>
      <c r="I9689" t="str">
        <f>IF(J9689="natural gas",VLOOKUP(D9689,'Cross-Page Data'!$I$4:$J$13,2,FALSE),IF(J9689="solar",VLOOKUP('Form 923'!D9689,'Cross-Page Data'!$I$14:$J$117,2,FALSE),J9689))</f>
        <v>wind</v>
      </c>
      <c r="J9689" t="str">
        <f>VLOOKUP(E9689,'Cross-Page Data'!$D$4:$F$48,3,FALSE)</f>
        <v>wind</v>
      </c>
      <c r="K9689" t="b">
        <f t="shared" si="151"/>
        <v>1</v>
      </c>
    </row>
    <row r="9690" ht="25.5" spans="1:11">
      <c r="A9690" s="120">
        <v>58156</v>
      </c>
      <c r="B9690" s="121" t="s">
        <v>201</v>
      </c>
      <c r="C9690" s="121" t="s">
        <v>207</v>
      </c>
      <c r="D9690" s="121" t="s">
        <v>79</v>
      </c>
      <c r="E9690" s="121" t="s">
        <v>38</v>
      </c>
      <c r="F9690" s="122">
        <v>0</v>
      </c>
      <c r="G9690" s="122">
        <v>0</v>
      </c>
      <c r="H9690" s="120">
        <v>2019</v>
      </c>
      <c r="I9690" t="str">
        <f>IF(J9690="natural gas",VLOOKUP(D9690,'Cross-Page Data'!$I$4:$J$13,2,FALSE),IF(J9690="solar",VLOOKUP('Form 923'!D9690,'Cross-Page Data'!$I$14:$J$117,2,FALSE),J9690))</f>
        <v>natural gas peaker</v>
      </c>
      <c r="J9690" t="str">
        <f>VLOOKUP(E9690,'Cross-Page Data'!$D$4:$F$48,3,FALSE)</f>
        <v>natural gas</v>
      </c>
      <c r="K9690" t="b">
        <f t="shared" si="151"/>
        <v>0</v>
      </c>
    </row>
    <row r="9691" ht="25.5" spans="1:11">
      <c r="A9691" s="120">
        <v>58157</v>
      </c>
      <c r="B9691" s="121" t="s">
        <v>205</v>
      </c>
      <c r="C9691" s="121" t="s">
        <v>210</v>
      </c>
      <c r="D9691" s="121" t="s">
        <v>68</v>
      </c>
      <c r="E9691" s="121" t="s">
        <v>70</v>
      </c>
      <c r="F9691" s="122">
        <v>54</v>
      </c>
      <c r="G9691" s="122">
        <v>9.725</v>
      </c>
      <c r="H9691" s="120">
        <v>2019</v>
      </c>
      <c r="I9691" t="str">
        <f>IF(J9691="natural gas",VLOOKUP(D9691,'Cross-Page Data'!$I$4:$J$13,2,FALSE),IF(J9691="solar",VLOOKUP('Form 923'!D9691,'Cross-Page Data'!$I$14:$J$117,2,FALSE),J9691))</f>
        <v>heavy or residual fuel oil</v>
      </c>
      <c r="J9691" t="str">
        <f>VLOOKUP(E9691,'Cross-Page Data'!$D$4:$F$48,3,FALSE)</f>
        <v>heavy or residual fuel oil</v>
      </c>
      <c r="K9691" t="b">
        <f t="shared" si="151"/>
        <v>0</v>
      </c>
    </row>
    <row r="9692" ht="25.5" spans="1:11">
      <c r="A9692" s="120">
        <v>58157</v>
      </c>
      <c r="B9692" s="121" t="s">
        <v>205</v>
      </c>
      <c r="C9692" s="121" t="s">
        <v>210</v>
      </c>
      <c r="D9692" s="121" t="s">
        <v>68</v>
      </c>
      <c r="E9692" s="121" t="s">
        <v>38</v>
      </c>
      <c r="F9692" s="122">
        <v>217908</v>
      </c>
      <c r="G9692" s="122">
        <v>39027.925</v>
      </c>
      <c r="H9692" s="120">
        <v>2019</v>
      </c>
      <c r="I9692" t="str">
        <f>IF(J9692="natural gas",VLOOKUP(D9692,'Cross-Page Data'!$I$4:$J$13,2,FALSE),IF(J9692="solar",VLOOKUP('Form 923'!D9692,'Cross-Page Data'!$I$14:$J$117,2,FALSE),J9692))</f>
        <v>natural gas nonpeaker - preexisting retiring</v>
      </c>
      <c r="J9692" t="str">
        <f>VLOOKUP(E9692,'Cross-Page Data'!$D$4:$F$48,3,FALSE)</f>
        <v>natural gas</v>
      </c>
      <c r="K9692" t="b">
        <f t="shared" si="151"/>
        <v>0</v>
      </c>
    </row>
    <row r="9693" ht="25.5" spans="1:11">
      <c r="A9693" s="120">
        <v>58158</v>
      </c>
      <c r="B9693" s="121" t="s">
        <v>205</v>
      </c>
      <c r="C9693" s="121" t="s">
        <v>210</v>
      </c>
      <c r="D9693" s="121" t="s">
        <v>79</v>
      </c>
      <c r="E9693" s="121" t="s">
        <v>38</v>
      </c>
      <c r="F9693" s="122">
        <v>84421</v>
      </c>
      <c r="G9693" s="122">
        <v>11134</v>
      </c>
      <c r="H9693" s="120">
        <v>2019</v>
      </c>
      <c r="I9693" t="str">
        <f>IF(J9693="natural gas",VLOOKUP(D9693,'Cross-Page Data'!$I$4:$J$13,2,FALSE),IF(J9693="solar",VLOOKUP('Form 923'!D9693,'Cross-Page Data'!$I$14:$J$117,2,FALSE),J9693))</f>
        <v>natural gas peaker</v>
      </c>
      <c r="J9693" t="str">
        <f>VLOOKUP(E9693,'Cross-Page Data'!$D$4:$F$48,3,FALSE)</f>
        <v>natural gas</v>
      </c>
      <c r="K9693" t="b">
        <f t="shared" si="151"/>
        <v>0</v>
      </c>
    </row>
    <row r="9694" ht="25.5" spans="1:11">
      <c r="A9694" s="120">
        <v>58159</v>
      </c>
      <c r="B9694" s="121" t="s">
        <v>205</v>
      </c>
      <c r="C9694" s="121" t="s">
        <v>210</v>
      </c>
      <c r="D9694" s="121" t="s">
        <v>39</v>
      </c>
      <c r="E9694" s="121" t="s">
        <v>70</v>
      </c>
      <c r="F9694" s="122">
        <v>0</v>
      </c>
      <c r="G9694" s="122">
        <v>192.466</v>
      </c>
      <c r="H9694" s="120">
        <v>2019</v>
      </c>
      <c r="I9694" t="str">
        <f>IF(J9694="natural gas",VLOOKUP(D9694,'Cross-Page Data'!$I$4:$J$13,2,FALSE),IF(J9694="solar",VLOOKUP('Form 923'!D9694,'Cross-Page Data'!$I$14:$J$117,2,FALSE),J9694))</f>
        <v>heavy or residual fuel oil</v>
      </c>
      <c r="J9694" t="str">
        <f>VLOOKUP(E9694,'Cross-Page Data'!$D$4:$F$48,3,FALSE)</f>
        <v>heavy or residual fuel oil</v>
      </c>
      <c r="K9694" t="b">
        <f t="shared" si="151"/>
        <v>0</v>
      </c>
    </row>
    <row r="9695" ht="25.5" spans="1:11">
      <c r="A9695" s="120">
        <v>58159</v>
      </c>
      <c r="B9695" s="121" t="s">
        <v>205</v>
      </c>
      <c r="C9695" s="121" t="s">
        <v>210</v>
      </c>
      <c r="D9695" s="121" t="s">
        <v>39</v>
      </c>
      <c r="E9695" s="121" t="s">
        <v>38</v>
      </c>
      <c r="F9695" s="122">
        <v>54181</v>
      </c>
      <c r="G9695" s="122">
        <v>9041.534</v>
      </c>
      <c r="H9695" s="120">
        <v>2019</v>
      </c>
      <c r="I9695" t="str">
        <f>IF(J9695="natural gas",VLOOKUP(D9695,'Cross-Page Data'!$I$4:$J$13,2,FALSE),IF(J9695="solar",VLOOKUP('Form 923'!D9695,'Cross-Page Data'!$I$14:$J$117,2,FALSE),J9695))</f>
        <v>natural gas nonpeaker - preexisting nonretiring</v>
      </c>
      <c r="J9695" t="str">
        <f>VLOOKUP(E9695,'Cross-Page Data'!$D$4:$F$48,3,FALSE)</f>
        <v>natural gas</v>
      </c>
      <c r="K9695" t="b">
        <f t="shared" si="151"/>
        <v>0</v>
      </c>
    </row>
    <row r="9696" ht="25.5" spans="1:11">
      <c r="A9696" s="120">
        <v>58159</v>
      </c>
      <c r="B9696" s="121" t="s">
        <v>205</v>
      </c>
      <c r="C9696" s="121" t="s">
        <v>210</v>
      </c>
      <c r="D9696" s="121" t="s">
        <v>61</v>
      </c>
      <c r="E9696" s="121" t="s">
        <v>70</v>
      </c>
      <c r="F9696" s="122">
        <v>19261</v>
      </c>
      <c r="G9696" s="122">
        <v>2988.01</v>
      </c>
      <c r="H9696" s="120">
        <v>2019</v>
      </c>
      <c r="I9696" t="str">
        <f>IF(J9696="natural gas",VLOOKUP(D9696,'Cross-Page Data'!$I$4:$J$13,2,FALSE),IF(J9696="solar",VLOOKUP('Form 923'!D9696,'Cross-Page Data'!$I$14:$J$117,2,FALSE),J9696))</f>
        <v>heavy or residual fuel oil</v>
      </c>
      <c r="J9696" t="str">
        <f>VLOOKUP(E9696,'Cross-Page Data'!$D$4:$F$48,3,FALSE)</f>
        <v>heavy or residual fuel oil</v>
      </c>
      <c r="K9696" t="b">
        <f t="shared" si="151"/>
        <v>0</v>
      </c>
    </row>
    <row r="9697" ht="25.5" spans="1:11">
      <c r="A9697" s="120">
        <v>58159</v>
      </c>
      <c r="B9697" s="121" t="s">
        <v>205</v>
      </c>
      <c r="C9697" s="121" t="s">
        <v>210</v>
      </c>
      <c r="D9697" s="121" t="s">
        <v>61</v>
      </c>
      <c r="E9697" s="121" t="s">
        <v>38</v>
      </c>
      <c r="F9697" s="122">
        <v>658317</v>
      </c>
      <c r="G9697" s="122">
        <v>109738.99</v>
      </c>
      <c r="H9697" s="120">
        <v>2019</v>
      </c>
      <c r="I9697" t="str">
        <f>IF(J9697="natural gas",VLOOKUP(D9697,'Cross-Page Data'!$I$4:$J$13,2,FALSE),IF(J9697="solar",VLOOKUP('Form 923'!D9697,'Cross-Page Data'!$I$14:$J$117,2,FALSE),J9697))</f>
        <v>natural gas nonpeaker - preexisting nonretiring</v>
      </c>
      <c r="J9697" t="str">
        <f>VLOOKUP(E9697,'Cross-Page Data'!$D$4:$F$48,3,FALSE)</f>
        <v>natural gas</v>
      </c>
      <c r="K9697" t="b">
        <f t="shared" si="151"/>
        <v>0</v>
      </c>
    </row>
    <row r="9698" ht="25.5" spans="1:11">
      <c r="A9698" s="120">
        <v>58160</v>
      </c>
      <c r="B9698" s="121" t="s">
        <v>205</v>
      </c>
      <c r="C9698" s="121" t="s">
        <v>210</v>
      </c>
      <c r="D9698" s="121" t="s">
        <v>79</v>
      </c>
      <c r="E9698" s="121" t="s">
        <v>70</v>
      </c>
      <c r="F9698" s="122">
        <v>27</v>
      </c>
      <c r="G9698" s="122">
        <v>6</v>
      </c>
      <c r="H9698" s="120">
        <v>2019</v>
      </c>
      <c r="I9698" t="str">
        <f>IF(J9698="natural gas",VLOOKUP(D9698,'Cross-Page Data'!$I$4:$J$13,2,FALSE),IF(J9698="solar",VLOOKUP('Form 923'!D9698,'Cross-Page Data'!$I$14:$J$117,2,FALSE),J9698))</f>
        <v>heavy or residual fuel oil</v>
      </c>
      <c r="J9698" t="str">
        <f>VLOOKUP(E9698,'Cross-Page Data'!$D$4:$F$48,3,FALSE)</f>
        <v>heavy or residual fuel oil</v>
      </c>
      <c r="K9698" t="b">
        <f t="shared" si="151"/>
        <v>0</v>
      </c>
    </row>
    <row r="9699" ht="25.5" spans="1:11">
      <c r="A9699" s="120">
        <v>58160</v>
      </c>
      <c r="B9699" s="121" t="s">
        <v>205</v>
      </c>
      <c r="C9699" s="121" t="s">
        <v>210</v>
      </c>
      <c r="D9699" s="121" t="s">
        <v>68</v>
      </c>
      <c r="E9699" s="121" t="s">
        <v>70</v>
      </c>
      <c r="F9699" s="122">
        <v>169</v>
      </c>
      <c r="G9699" s="122">
        <v>34.367</v>
      </c>
      <c r="H9699" s="120">
        <v>2019</v>
      </c>
      <c r="I9699" t="str">
        <f>IF(J9699="natural gas",VLOOKUP(D9699,'Cross-Page Data'!$I$4:$J$13,2,FALSE),IF(J9699="solar",VLOOKUP('Form 923'!D9699,'Cross-Page Data'!$I$14:$J$117,2,FALSE),J9699))</f>
        <v>heavy or residual fuel oil</v>
      </c>
      <c r="J9699" t="str">
        <f>VLOOKUP(E9699,'Cross-Page Data'!$D$4:$F$48,3,FALSE)</f>
        <v>heavy or residual fuel oil</v>
      </c>
      <c r="K9699" t="b">
        <f t="shared" si="151"/>
        <v>0</v>
      </c>
    </row>
    <row r="9700" ht="25.5" spans="1:11">
      <c r="A9700" s="120">
        <v>58160</v>
      </c>
      <c r="B9700" s="121" t="s">
        <v>205</v>
      </c>
      <c r="C9700" s="121" t="s">
        <v>210</v>
      </c>
      <c r="D9700" s="121" t="s">
        <v>68</v>
      </c>
      <c r="E9700" s="121" t="s">
        <v>38</v>
      </c>
      <c r="F9700" s="122">
        <v>23920</v>
      </c>
      <c r="G9700" s="122">
        <v>4844.633</v>
      </c>
      <c r="H9700" s="120">
        <v>2019</v>
      </c>
      <c r="I9700" t="str">
        <f>IF(J9700="natural gas",VLOOKUP(D9700,'Cross-Page Data'!$I$4:$J$13,2,FALSE),IF(J9700="solar",VLOOKUP('Form 923'!D9700,'Cross-Page Data'!$I$14:$J$117,2,FALSE),J9700))</f>
        <v>natural gas nonpeaker - preexisting retiring</v>
      </c>
      <c r="J9700" t="str">
        <f>VLOOKUP(E9700,'Cross-Page Data'!$D$4:$F$48,3,FALSE)</f>
        <v>natural gas</v>
      </c>
      <c r="K9700" t="b">
        <f t="shared" si="151"/>
        <v>0</v>
      </c>
    </row>
    <row r="9701" ht="25.5" spans="1:11">
      <c r="A9701" s="120">
        <v>58160</v>
      </c>
      <c r="B9701" s="121" t="s">
        <v>205</v>
      </c>
      <c r="C9701" s="121" t="s">
        <v>210</v>
      </c>
      <c r="D9701" s="121" t="s">
        <v>68</v>
      </c>
      <c r="E9701" s="121" t="s">
        <v>152</v>
      </c>
      <c r="F9701" s="122">
        <v>0</v>
      </c>
      <c r="G9701" s="122">
        <v>0</v>
      </c>
      <c r="H9701" s="120">
        <v>2019</v>
      </c>
      <c r="I9701" t="str">
        <f>IF(J9701="natural gas",VLOOKUP(D9701,'Cross-Page Data'!$I$4:$J$13,2,FALSE),IF(J9701="solar",VLOOKUP('Form 923'!D9701,'Cross-Page Data'!$I$14:$J$117,2,FALSE),J9701))</f>
        <v>heavy or residual fuel oil</v>
      </c>
      <c r="J9701" t="str">
        <f>VLOOKUP(E9701,'Cross-Page Data'!$D$4:$F$48,3,FALSE)</f>
        <v>heavy or residual fuel oil</v>
      </c>
      <c r="K9701" t="b">
        <f t="shared" si="151"/>
        <v>0</v>
      </c>
    </row>
    <row r="9702" ht="25.5" spans="1:11">
      <c r="A9702" s="120">
        <v>58161</v>
      </c>
      <c r="B9702" s="121" t="s">
        <v>205</v>
      </c>
      <c r="C9702" s="121" t="s">
        <v>210</v>
      </c>
      <c r="D9702" s="121" t="s">
        <v>39</v>
      </c>
      <c r="E9702" s="121" t="s">
        <v>38</v>
      </c>
      <c r="F9702" s="122">
        <v>0</v>
      </c>
      <c r="G9702" s="122">
        <v>0</v>
      </c>
      <c r="H9702" s="120">
        <v>2019</v>
      </c>
      <c r="I9702" t="str">
        <f>IF(J9702="natural gas",VLOOKUP(D9702,'Cross-Page Data'!$I$4:$J$13,2,FALSE),IF(J9702="solar",VLOOKUP('Form 923'!D9702,'Cross-Page Data'!$I$14:$J$117,2,FALSE),J9702))</f>
        <v>natural gas nonpeaker - preexisting nonretiring</v>
      </c>
      <c r="J9702" t="str">
        <f>VLOOKUP(E9702,'Cross-Page Data'!$D$4:$F$48,3,FALSE)</f>
        <v>natural gas</v>
      </c>
      <c r="K9702" t="b">
        <f t="shared" si="151"/>
        <v>0</v>
      </c>
    </row>
    <row r="9703" ht="25.5" spans="1:11">
      <c r="A9703" s="120">
        <v>58161</v>
      </c>
      <c r="B9703" s="121" t="s">
        <v>205</v>
      </c>
      <c r="C9703" s="121" t="s">
        <v>210</v>
      </c>
      <c r="D9703" s="121" t="s">
        <v>61</v>
      </c>
      <c r="E9703" s="121" t="s">
        <v>38</v>
      </c>
      <c r="F9703" s="122">
        <v>325969</v>
      </c>
      <c r="G9703" s="122">
        <v>0</v>
      </c>
      <c r="H9703" s="120">
        <v>2019</v>
      </c>
      <c r="I9703" t="str">
        <f>IF(J9703="natural gas",VLOOKUP(D9703,'Cross-Page Data'!$I$4:$J$13,2,FALSE),IF(J9703="solar",VLOOKUP('Form 923'!D9703,'Cross-Page Data'!$I$14:$J$117,2,FALSE),J9703))</f>
        <v>natural gas nonpeaker - preexisting nonretiring</v>
      </c>
      <c r="J9703" t="str">
        <f>VLOOKUP(E9703,'Cross-Page Data'!$D$4:$F$48,3,FALSE)</f>
        <v>natural gas</v>
      </c>
      <c r="K9703" t="b">
        <f t="shared" si="151"/>
        <v>0</v>
      </c>
    </row>
    <row r="9704" ht="25.5" spans="1:11">
      <c r="A9704" s="120">
        <v>58161</v>
      </c>
      <c r="B9704" s="121" t="s">
        <v>205</v>
      </c>
      <c r="C9704" s="121" t="s">
        <v>210</v>
      </c>
      <c r="D9704" s="121" t="s">
        <v>79</v>
      </c>
      <c r="E9704" s="121" t="s">
        <v>38</v>
      </c>
      <c r="F9704" s="122">
        <v>2446</v>
      </c>
      <c r="G9704" s="122">
        <v>0</v>
      </c>
      <c r="H9704" s="120">
        <v>2019</v>
      </c>
      <c r="I9704" t="str">
        <f>IF(J9704="natural gas",VLOOKUP(D9704,'Cross-Page Data'!$I$4:$J$13,2,FALSE),IF(J9704="solar",VLOOKUP('Form 923'!D9704,'Cross-Page Data'!$I$14:$J$117,2,FALSE),J9704))</f>
        <v>natural gas peaker</v>
      </c>
      <c r="J9704" t="str">
        <f>VLOOKUP(E9704,'Cross-Page Data'!$D$4:$F$48,3,FALSE)</f>
        <v>natural gas</v>
      </c>
      <c r="K9704" t="b">
        <f t="shared" si="151"/>
        <v>0</v>
      </c>
    </row>
    <row r="9705" ht="25.5" spans="1:11">
      <c r="A9705" s="120">
        <v>58163</v>
      </c>
      <c r="B9705" s="121" t="s">
        <v>201</v>
      </c>
      <c r="C9705" s="121" t="s">
        <v>207</v>
      </c>
      <c r="D9705" s="121" t="s">
        <v>79</v>
      </c>
      <c r="E9705" s="121" t="s">
        <v>70</v>
      </c>
      <c r="F9705" s="122">
        <v>94</v>
      </c>
      <c r="G9705" s="122">
        <v>9</v>
      </c>
      <c r="H9705" s="120">
        <v>2019</v>
      </c>
      <c r="I9705" t="str">
        <f>IF(J9705="natural gas",VLOOKUP(D9705,'Cross-Page Data'!$I$4:$J$13,2,FALSE),IF(J9705="solar",VLOOKUP('Form 923'!D9705,'Cross-Page Data'!$I$14:$J$117,2,FALSE),J9705))</f>
        <v>heavy or residual fuel oil</v>
      </c>
      <c r="J9705" t="str">
        <f>VLOOKUP(E9705,'Cross-Page Data'!$D$4:$F$48,3,FALSE)</f>
        <v>heavy or residual fuel oil</v>
      </c>
      <c r="K9705" t="b">
        <f t="shared" si="151"/>
        <v>0</v>
      </c>
    </row>
    <row r="9706" spans="1:11">
      <c r="A9706" s="120">
        <v>58164</v>
      </c>
      <c r="B9706" s="121" t="s">
        <v>201</v>
      </c>
      <c r="C9706" s="121" t="s">
        <v>206</v>
      </c>
      <c r="D9706" s="121" t="s">
        <v>101</v>
      </c>
      <c r="E9706" s="121" t="s">
        <v>92</v>
      </c>
      <c r="F9706" s="122">
        <v>19184</v>
      </c>
      <c r="G9706" s="122">
        <v>2155</v>
      </c>
      <c r="H9706" s="120">
        <v>2019</v>
      </c>
      <c r="I9706" t="str">
        <f>IF(J9706="natural gas",VLOOKUP(D9706,'Cross-Page Data'!$I$4:$J$13,2,FALSE),IF(J9706="solar",VLOOKUP('Form 923'!D9706,'Cross-Page Data'!$I$14:$J$117,2,FALSE),J9706))</f>
        <v>solar pv</v>
      </c>
      <c r="J9706" t="str">
        <f>VLOOKUP(E9706,'Cross-Page Data'!$D$4:$F$48,3,FALSE)</f>
        <v>solar</v>
      </c>
      <c r="K9706" t="b">
        <f t="shared" si="151"/>
        <v>1</v>
      </c>
    </row>
    <row r="9707" ht="25.5" spans="1:11">
      <c r="A9707" s="120">
        <v>58166</v>
      </c>
      <c r="B9707" s="121" t="s">
        <v>205</v>
      </c>
      <c r="C9707" s="121" t="s">
        <v>210</v>
      </c>
      <c r="D9707" s="121" t="s">
        <v>73</v>
      </c>
      <c r="E9707" s="121" t="s">
        <v>70</v>
      </c>
      <c r="F9707" s="122">
        <v>0</v>
      </c>
      <c r="G9707" s="122">
        <v>0</v>
      </c>
      <c r="H9707" s="120">
        <v>2019</v>
      </c>
      <c r="I9707" t="str">
        <f>IF(J9707="natural gas",VLOOKUP(D9707,'Cross-Page Data'!$I$4:$J$13,2,FALSE),IF(J9707="solar",VLOOKUP('Form 923'!D9707,'Cross-Page Data'!$I$14:$J$117,2,FALSE),J9707))</f>
        <v>heavy or residual fuel oil</v>
      </c>
      <c r="J9707" t="str">
        <f>VLOOKUP(E9707,'Cross-Page Data'!$D$4:$F$48,3,FALSE)</f>
        <v>heavy or residual fuel oil</v>
      </c>
      <c r="K9707" t="b">
        <f t="shared" si="151"/>
        <v>0</v>
      </c>
    </row>
    <row r="9708" ht="25.5" spans="1:11">
      <c r="A9708" s="120">
        <v>58166</v>
      </c>
      <c r="B9708" s="121" t="s">
        <v>205</v>
      </c>
      <c r="C9708" s="121" t="s">
        <v>210</v>
      </c>
      <c r="D9708" s="121" t="s">
        <v>73</v>
      </c>
      <c r="E9708" s="121" t="s">
        <v>38</v>
      </c>
      <c r="F9708" s="122">
        <v>53592</v>
      </c>
      <c r="G9708" s="122">
        <v>12930.12</v>
      </c>
      <c r="H9708" s="120">
        <v>2019</v>
      </c>
      <c r="I9708" t="str">
        <f>IF(J9708="natural gas",VLOOKUP(D9708,'Cross-Page Data'!$I$4:$J$13,2,FALSE),IF(J9708="solar",VLOOKUP('Form 923'!D9708,'Cross-Page Data'!$I$14:$J$117,2,FALSE),J9708))</f>
        <v>natural gas peaker</v>
      </c>
      <c r="J9708" t="str">
        <f>VLOOKUP(E9708,'Cross-Page Data'!$D$4:$F$48,3,FALSE)</f>
        <v>natural gas</v>
      </c>
      <c r="K9708" t="b">
        <f t="shared" si="151"/>
        <v>0</v>
      </c>
    </row>
    <row r="9709" ht="25.5" spans="1:11">
      <c r="A9709" s="120">
        <v>58167</v>
      </c>
      <c r="B9709" s="121" t="s">
        <v>205</v>
      </c>
      <c r="C9709" s="121" t="s">
        <v>210</v>
      </c>
      <c r="D9709" s="121" t="s">
        <v>79</v>
      </c>
      <c r="E9709" s="121" t="s">
        <v>70</v>
      </c>
      <c r="F9709" s="122">
        <v>0</v>
      </c>
      <c r="G9709" s="122">
        <v>0</v>
      </c>
      <c r="H9709" s="120">
        <v>2019</v>
      </c>
      <c r="I9709" t="str">
        <f>IF(J9709="natural gas",VLOOKUP(D9709,'Cross-Page Data'!$I$4:$J$13,2,FALSE),IF(J9709="solar",VLOOKUP('Form 923'!D9709,'Cross-Page Data'!$I$14:$J$117,2,FALSE),J9709))</f>
        <v>heavy or residual fuel oil</v>
      </c>
      <c r="J9709" t="str">
        <f>VLOOKUP(E9709,'Cross-Page Data'!$D$4:$F$48,3,FALSE)</f>
        <v>heavy or residual fuel oil</v>
      </c>
      <c r="K9709" t="b">
        <f t="shared" si="151"/>
        <v>0</v>
      </c>
    </row>
    <row r="9710" ht="25.5" spans="1:11">
      <c r="A9710" s="120">
        <v>58167</v>
      </c>
      <c r="B9710" s="121" t="s">
        <v>205</v>
      </c>
      <c r="C9710" s="121" t="s">
        <v>210</v>
      </c>
      <c r="D9710" s="121" t="s">
        <v>79</v>
      </c>
      <c r="E9710" s="121" t="s">
        <v>38</v>
      </c>
      <c r="F9710" s="122">
        <v>11297</v>
      </c>
      <c r="G9710" s="122">
        <v>2516</v>
      </c>
      <c r="H9710" s="120">
        <v>2019</v>
      </c>
      <c r="I9710" t="str">
        <f>IF(J9710="natural gas",VLOOKUP(D9710,'Cross-Page Data'!$I$4:$J$13,2,FALSE),IF(J9710="solar",VLOOKUP('Form 923'!D9710,'Cross-Page Data'!$I$14:$J$117,2,FALSE),J9710))</f>
        <v>natural gas peaker</v>
      </c>
      <c r="J9710" t="str">
        <f>VLOOKUP(E9710,'Cross-Page Data'!$D$4:$F$48,3,FALSE)</f>
        <v>natural gas</v>
      </c>
      <c r="K9710" t="b">
        <f t="shared" si="151"/>
        <v>0</v>
      </c>
    </row>
    <row r="9711" ht="25.5" spans="1:11">
      <c r="A9711" s="120">
        <v>58168</v>
      </c>
      <c r="B9711" s="121" t="s">
        <v>205</v>
      </c>
      <c r="C9711" s="121" t="s">
        <v>210</v>
      </c>
      <c r="D9711" s="121" t="s">
        <v>73</v>
      </c>
      <c r="E9711" s="121" t="s">
        <v>38</v>
      </c>
      <c r="F9711" s="122">
        <v>39616</v>
      </c>
      <c r="G9711" s="122">
        <v>3185.98</v>
      </c>
      <c r="H9711" s="120">
        <v>2019</v>
      </c>
      <c r="I9711" t="str">
        <f>IF(J9711="natural gas",VLOOKUP(D9711,'Cross-Page Data'!$I$4:$J$13,2,FALSE),IF(J9711="solar",VLOOKUP('Form 923'!D9711,'Cross-Page Data'!$I$14:$J$117,2,FALSE),J9711))</f>
        <v>natural gas peaker</v>
      </c>
      <c r="J9711" t="str">
        <f>VLOOKUP(E9711,'Cross-Page Data'!$D$4:$F$48,3,FALSE)</f>
        <v>natural gas</v>
      </c>
      <c r="K9711" t="b">
        <f t="shared" si="151"/>
        <v>0</v>
      </c>
    </row>
    <row r="9712" ht="25.5" spans="1:11">
      <c r="A9712" s="120">
        <v>58168</v>
      </c>
      <c r="B9712" s="121" t="s">
        <v>205</v>
      </c>
      <c r="C9712" s="121" t="s">
        <v>210</v>
      </c>
      <c r="D9712" s="121" t="s">
        <v>79</v>
      </c>
      <c r="E9712" s="121" t="s">
        <v>38</v>
      </c>
      <c r="F9712" s="122">
        <v>0</v>
      </c>
      <c r="G9712" s="122">
        <v>0</v>
      </c>
      <c r="H9712" s="120">
        <v>2019</v>
      </c>
      <c r="I9712" t="str">
        <f>IF(J9712="natural gas",VLOOKUP(D9712,'Cross-Page Data'!$I$4:$J$13,2,FALSE),IF(J9712="solar",VLOOKUP('Form 923'!D9712,'Cross-Page Data'!$I$14:$J$117,2,FALSE),J9712))</f>
        <v>natural gas peaker</v>
      </c>
      <c r="J9712" t="str">
        <f>VLOOKUP(E9712,'Cross-Page Data'!$D$4:$F$48,3,FALSE)</f>
        <v>natural gas</v>
      </c>
      <c r="K9712" t="b">
        <f t="shared" si="151"/>
        <v>0</v>
      </c>
    </row>
    <row r="9713" ht="25.5" spans="1:11">
      <c r="A9713" s="120">
        <v>58169</v>
      </c>
      <c r="B9713" s="121" t="s">
        <v>205</v>
      </c>
      <c r="C9713" s="121" t="s">
        <v>210</v>
      </c>
      <c r="D9713" s="121" t="s">
        <v>73</v>
      </c>
      <c r="E9713" s="121" t="s">
        <v>38</v>
      </c>
      <c r="F9713" s="122">
        <v>139000</v>
      </c>
      <c r="G9713" s="122">
        <v>28249</v>
      </c>
      <c r="H9713" s="120">
        <v>2019</v>
      </c>
      <c r="I9713" t="str">
        <f>IF(J9713="natural gas",VLOOKUP(D9713,'Cross-Page Data'!$I$4:$J$13,2,FALSE),IF(J9713="solar",VLOOKUP('Form 923'!D9713,'Cross-Page Data'!$I$14:$J$117,2,FALSE),J9713))</f>
        <v>natural gas peaker</v>
      </c>
      <c r="J9713" t="str">
        <f>VLOOKUP(E9713,'Cross-Page Data'!$D$4:$F$48,3,FALSE)</f>
        <v>natural gas</v>
      </c>
      <c r="K9713" t="b">
        <f t="shared" si="151"/>
        <v>0</v>
      </c>
    </row>
    <row r="9714" ht="25.5" spans="1:11">
      <c r="A9714" s="120">
        <v>58169</v>
      </c>
      <c r="B9714" s="121" t="s">
        <v>205</v>
      </c>
      <c r="C9714" s="121" t="s">
        <v>210</v>
      </c>
      <c r="D9714" s="121" t="s">
        <v>101</v>
      </c>
      <c r="E9714" s="121" t="s">
        <v>92</v>
      </c>
      <c r="F9714" s="122">
        <v>50731</v>
      </c>
      <c r="G9714" s="122">
        <v>5699</v>
      </c>
      <c r="H9714" s="120">
        <v>2019</v>
      </c>
      <c r="I9714" t="str">
        <f>IF(J9714="natural gas",VLOOKUP(D9714,'Cross-Page Data'!$I$4:$J$13,2,FALSE),IF(J9714="solar",VLOOKUP('Form 923'!D9714,'Cross-Page Data'!$I$14:$J$117,2,FALSE),J9714))</f>
        <v>solar pv</v>
      </c>
      <c r="J9714" t="str">
        <f>VLOOKUP(E9714,'Cross-Page Data'!$D$4:$F$48,3,FALSE)</f>
        <v>solar</v>
      </c>
      <c r="K9714" t="b">
        <f t="shared" si="151"/>
        <v>0</v>
      </c>
    </row>
    <row r="9715" ht="25.5" spans="1:11">
      <c r="A9715" s="120">
        <v>58170</v>
      </c>
      <c r="B9715" s="121" t="s">
        <v>201</v>
      </c>
      <c r="C9715" s="121" t="s">
        <v>207</v>
      </c>
      <c r="D9715" s="121" t="s">
        <v>101</v>
      </c>
      <c r="E9715" s="121" t="s">
        <v>92</v>
      </c>
      <c r="F9715" s="122">
        <v>0</v>
      </c>
      <c r="G9715" s="122">
        <v>-2639</v>
      </c>
      <c r="H9715" s="120">
        <v>2019</v>
      </c>
      <c r="I9715" t="str">
        <f>IF(J9715="natural gas",VLOOKUP(D9715,'Cross-Page Data'!$I$4:$J$13,2,FALSE),IF(J9715="solar",VLOOKUP('Form 923'!D9715,'Cross-Page Data'!$I$14:$J$117,2,FALSE),J9715))</f>
        <v>solar pv</v>
      </c>
      <c r="J9715" t="str">
        <f>VLOOKUP(E9715,'Cross-Page Data'!$D$4:$F$48,3,FALSE)</f>
        <v>solar</v>
      </c>
      <c r="K9715" t="b">
        <f t="shared" si="151"/>
        <v>0</v>
      </c>
    </row>
    <row r="9716" spans="1:11">
      <c r="A9716" s="120">
        <v>58171</v>
      </c>
      <c r="B9716" s="121" t="s">
        <v>201</v>
      </c>
      <c r="C9716" s="121" t="s">
        <v>202</v>
      </c>
      <c r="D9716" s="121" t="s">
        <v>101</v>
      </c>
      <c r="E9716" s="121" t="s">
        <v>92</v>
      </c>
      <c r="F9716" s="122">
        <v>62884</v>
      </c>
      <c r="G9716" s="122">
        <v>7064</v>
      </c>
      <c r="H9716" s="120">
        <v>2019</v>
      </c>
      <c r="I9716" t="str">
        <f>IF(J9716="natural gas",VLOOKUP(D9716,'Cross-Page Data'!$I$4:$J$13,2,FALSE),IF(J9716="solar",VLOOKUP('Form 923'!D9716,'Cross-Page Data'!$I$14:$J$117,2,FALSE),J9716))</f>
        <v>solar pv</v>
      </c>
      <c r="J9716" t="str">
        <f>VLOOKUP(E9716,'Cross-Page Data'!$D$4:$F$48,3,FALSE)</f>
        <v>solar</v>
      </c>
      <c r="K9716" t="b">
        <f t="shared" si="151"/>
        <v>1</v>
      </c>
    </row>
    <row r="9717" spans="1:11">
      <c r="A9717" s="120">
        <v>58172</v>
      </c>
      <c r="B9717" s="121" t="s">
        <v>201</v>
      </c>
      <c r="C9717" s="121" t="s">
        <v>202</v>
      </c>
      <c r="D9717" s="121" t="s">
        <v>79</v>
      </c>
      <c r="E9717" s="121" t="s">
        <v>70</v>
      </c>
      <c r="F9717" s="122">
        <v>0</v>
      </c>
      <c r="G9717" s="122">
        <v>0</v>
      </c>
      <c r="H9717" s="120">
        <v>2019</v>
      </c>
      <c r="I9717" t="str">
        <f>IF(J9717="natural gas",VLOOKUP(D9717,'Cross-Page Data'!$I$4:$J$13,2,FALSE),IF(J9717="solar",VLOOKUP('Form 923'!D9717,'Cross-Page Data'!$I$14:$J$117,2,FALSE),J9717))</f>
        <v>heavy or residual fuel oil</v>
      </c>
      <c r="J9717" t="str">
        <f>VLOOKUP(E9717,'Cross-Page Data'!$D$4:$F$48,3,FALSE)</f>
        <v>heavy or residual fuel oil</v>
      </c>
      <c r="K9717" t="b">
        <f t="shared" si="151"/>
        <v>1</v>
      </c>
    </row>
    <row r="9718" spans="1:11">
      <c r="A9718" s="120">
        <v>58177</v>
      </c>
      <c r="B9718" s="121" t="s">
        <v>205</v>
      </c>
      <c r="C9718" s="121" t="s">
        <v>208</v>
      </c>
      <c r="D9718" s="121" t="s">
        <v>79</v>
      </c>
      <c r="E9718" s="121" t="s">
        <v>38</v>
      </c>
      <c r="F9718" s="122">
        <v>5729</v>
      </c>
      <c r="G9718" s="122">
        <v>1297.231</v>
      </c>
      <c r="H9718" s="120">
        <v>2019</v>
      </c>
      <c r="I9718" t="str">
        <f>IF(J9718="natural gas",VLOOKUP(D9718,'Cross-Page Data'!$I$4:$J$13,2,FALSE),IF(J9718="solar",VLOOKUP('Form 923'!D9718,'Cross-Page Data'!$I$14:$J$117,2,FALSE),J9718))</f>
        <v>natural gas peaker</v>
      </c>
      <c r="J9718" t="str">
        <f>VLOOKUP(E9718,'Cross-Page Data'!$D$4:$F$48,3,FALSE)</f>
        <v>natural gas</v>
      </c>
      <c r="K9718" t="b">
        <f t="shared" si="151"/>
        <v>0</v>
      </c>
    </row>
    <row r="9719" spans="1:11">
      <c r="A9719" s="120">
        <v>58177</v>
      </c>
      <c r="B9719" s="121" t="s">
        <v>205</v>
      </c>
      <c r="C9719" s="121" t="s">
        <v>208</v>
      </c>
      <c r="D9719" s="121" t="s">
        <v>79</v>
      </c>
      <c r="E9719" s="121" t="s">
        <v>130</v>
      </c>
      <c r="F9719" s="122">
        <v>43075</v>
      </c>
      <c r="G9719" s="122">
        <v>9738.769</v>
      </c>
      <c r="H9719" s="120">
        <v>2019</v>
      </c>
      <c r="I9719" t="str">
        <f>IF(J9719="natural gas",VLOOKUP(D9719,'Cross-Page Data'!$I$4:$J$13,2,FALSE),IF(J9719="solar",VLOOKUP('Form 923'!D9719,'Cross-Page Data'!$I$14:$J$117,2,FALSE),J9719))</f>
        <v>biomass</v>
      </c>
      <c r="J9719" t="str">
        <f>VLOOKUP(E9719,'Cross-Page Data'!$D$4:$F$48,3,FALSE)</f>
        <v>biomass</v>
      </c>
      <c r="K9719" t="b">
        <f t="shared" si="151"/>
        <v>0</v>
      </c>
    </row>
    <row r="9720" spans="1:11">
      <c r="A9720" s="120">
        <v>58178</v>
      </c>
      <c r="B9720" s="121" t="s">
        <v>201</v>
      </c>
      <c r="C9720" s="121" t="s">
        <v>206</v>
      </c>
      <c r="D9720" s="121" t="s">
        <v>101</v>
      </c>
      <c r="E9720" s="121" t="s">
        <v>92</v>
      </c>
      <c r="F9720" s="122">
        <v>12908</v>
      </c>
      <c r="G9720" s="122">
        <v>1450</v>
      </c>
      <c r="H9720" s="120">
        <v>2019</v>
      </c>
      <c r="I9720" t="str">
        <f>IF(J9720="natural gas",VLOOKUP(D9720,'Cross-Page Data'!$I$4:$J$13,2,FALSE),IF(J9720="solar",VLOOKUP('Form 923'!D9720,'Cross-Page Data'!$I$14:$J$117,2,FALSE),J9720))</f>
        <v>solar pv</v>
      </c>
      <c r="J9720" t="str">
        <f>VLOOKUP(E9720,'Cross-Page Data'!$D$4:$F$48,3,FALSE)</f>
        <v>solar</v>
      </c>
      <c r="K9720" t="b">
        <f t="shared" si="151"/>
        <v>1</v>
      </c>
    </row>
    <row r="9721" ht="25.5" spans="1:11">
      <c r="A9721" s="120">
        <v>58179</v>
      </c>
      <c r="B9721" s="121" t="s">
        <v>205</v>
      </c>
      <c r="C9721" s="121" t="s">
        <v>210</v>
      </c>
      <c r="D9721" s="121" t="s">
        <v>73</v>
      </c>
      <c r="E9721" s="121" t="s">
        <v>38</v>
      </c>
      <c r="F9721" s="122">
        <v>245917</v>
      </c>
      <c r="G9721" s="122">
        <v>33154</v>
      </c>
      <c r="H9721" s="120">
        <v>2019</v>
      </c>
      <c r="I9721" t="str">
        <f>IF(J9721="natural gas",VLOOKUP(D9721,'Cross-Page Data'!$I$4:$J$13,2,FALSE),IF(J9721="solar",VLOOKUP('Form 923'!D9721,'Cross-Page Data'!$I$14:$J$117,2,FALSE),J9721))</f>
        <v>natural gas peaker</v>
      </c>
      <c r="J9721" t="str">
        <f>VLOOKUP(E9721,'Cross-Page Data'!$D$4:$F$48,3,FALSE)</f>
        <v>natural gas</v>
      </c>
      <c r="K9721" t="b">
        <f t="shared" si="151"/>
        <v>0</v>
      </c>
    </row>
    <row r="9722" ht="25.5" spans="1:11">
      <c r="A9722" s="120">
        <v>58179</v>
      </c>
      <c r="B9722" s="121" t="s">
        <v>205</v>
      </c>
      <c r="C9722" s="121" t="s">
        <v>210</v>
      </c>
      <c r="D9722" s="121" t="s">
        <v>79</v>
      </c>
      <c r="E9722" s="121" t="s">
        <v>70</v>
      </c>
      <c r="F9722" s="122">
        <v>0</v>
      </c>
      <c r="G9722" s="122">
        <v>0</v>
      </c>
      <c r="H9722" s="120">
        <v>2019</v>
      </c>
      <c r="I9722" t="str">
        <f>IF(J9722="natural gas",VLOOKUP(D9722,'Cross-Page Data'!$I$4:$J$13,2,FALSE),IF(J9722="solar",VLOOKUP('Form 923'!D9722,'Cross-Page Data'!$I$14:$J$117,2,FALSE),J9722))</f>
        <v>heavy or residual fuel oil</v>
      </c>
      <c r="J9722" t="str">
        <f>VLOOKUP(E9722,'Cross-Page Data'!$D$4:$F$48,3,FALSE)</f>
        <v>heavy or residual fuel oil</v>
      </c>
      <c r="K9722" t="b">
        <f t="shared" si="151"/>
        <v>0</v>
      </c>
    </row>
    <row r="9723" ht="25.5" spans="1:11">
      <c r="A9723" s="120">
        <v>58180</v>
      </c>
      <c r="B9723" s="121" t="s">
        <v>205</v>
      </c>
      <c r="C9723" s="121" t="s">
        <v>210</v>
      </c>
      <c r="D9723" s="121" t="s">
        <v>73</v>
      </c>
      <c r="E9723" s="121" t="s">
        <v>70</v>
      </c>
      <c r="F9723" s="122">
        <v>3322</v>
      </c>
      <c r="G9723" s="122">
        <v>806.125</v>
      </c>
      <c r="H9723" s="120">
        <v>2019</v>
      </c>
      <c r="I9723" t="str">
        <f>IF(J9723="natural gas",VLOOKUP(D9723,'Cross-Page Data'!$I$4:$J$13,2,FALSE),IF(J9723="solar",VLOOKUP('Form 923'!D9723,'Cross-Page Data'!$I$14:$J$117,2,FALSE),J9723))</f>
        <v>heavy or residual fuel oil</v>
      </c>
      <c r="J9723" t="str">
        <f>VLOOKUP(E9723,'Cross-Page Data'!$D$4:$F$48,3,FALSE)</f>
        <v>heavy or residual fuel oil</v>
      </c>
      <c r="K9723" t="b">
        <f t="shared" si="151"/>
        <v>0</v>
      </c>
    </row>
    <row r="9724" ht="25.5" spans="1:11">
      <c r="A9724" s="120">
        <v>58180</v>
      </c>
      <c r="B9724" s="121" t="s">
        <v>205</v>
      </c>
      <c r="C9724" s="121" t="s">
        <v>210</v>
      </c>
      <c r="D9724" s="121" t="s">
        <v>73</v>
      </c>
      <c r="E9724" s="121" t="s">
        <v>90</v>
      </c>
      <c r="F9724" s="122">
        <v>164947</v>
      </c>
      <c r="G9724" s="122">
        <v>40024.373</v>
      </c>
      <c r="H9724" s="120">
        <v>2019</v>
      </c>
      <c r="I9724" t="str">
        <f>IF(J9724="natural gas",VLOOKUP(D9724,'Cross-Page Data'!$I$4:$J$13,2,FALSE),IF(J9724="solar",VLOOKUP('Form 923'!D9724,'Cross-Page Data'!$I$14:$J$117,2,FALSE),J9724))</f>
        <v>biomass</v>
      </c>
      <c r="J9724" t="str">
        <f>VLOOKUP(E9724,'Cross-Page Data'!$D$4:$F$48,3,FALSE)</f>
        <v>biomass</v>
      </c>
      <c r="K9724" t="b">
        <f t="shared" si="151"/>
        <v>0</v>
      </c>
    </row>
    <row r="9725" ht="25.5" spans="1:11">
      <c r="A9725" s="120">
        <v>58180</v>
      </c>
      <c r="B9725" s="121" t="s">
        <v>205</v>
      </c>
      <c r="C9725" s="121" t="s">
        <v>210</v>
      </c>
      <c r="D9725" s="121" t="s">
        <v>73</v>
      </c>
      <c r="E9725" s="121" t="s">
        <v>38</v>
      </c>
      <c r="F9725" s="122">
        <v>44588</v>
      </c>
      <c r="G9725" s="122">
        <v>10817.502</v>
      </c>
      <c r="H9725" s="120">
        <v>2019</v>
      </c>
      <c r="I9725" t="str">
        <f>IF(J9725="natural gas",VLOOKUP(D9725,'Cross-Page Data'!$I$4:$J$13,2,FALSE),IF(J9725="solar",VLOOKUP('Form 923'!D9725,'Cross-Page Data'!$I$14:$J$117,2,FALSE),J9725))</f>
        <v>natural gas peaker</v>
      </c>
      <c r="J9725" t="str">
        <f>VLOOKUP(E9725,'Cross-Page Data'!$D$4:$F$48,3,FALSE)</f>
        <v>natural gas</v>
      </c>
      <c r="K9725" t="b">
        <f t="shared" si="151"/>
        <v>0</v>
      </c>
    </row>
    <row r="9726" ht="25.5" spans="1:11">
      <c r="A9726" s="120">
        <v>58181</v>
      </c>
      <c r="B9726" s="121" t="s">
        <v>205</v>
      </c>
      <c r="C9726" s="121" t="s">
        <v>210</v>
      </c>
      <c r="D9726" s="121" t="s">
        <v>73</v>
      </c>
      <c r="E9726" s="121" t="s">
        <v>38</v>
      </c>
      <c r="F9726" s="122">
        <v>32391</v>
      </c>
      <c r="G9726" s="122">
        <v>2848</v>
      </c>
      <c r="H9726" s="120">
        <v>2019</v>
      </c>
      <c r="I9726" t="str">
        <f>IF(J9726="natural gas",VLOOKUP(D9726,'Cross-Page Data'!$I$4:$J$13,2,FALSE),IF(J9726="solar",VLOOKUP('Form 923'!D9726,'Cross-Page Data'!$I$14:$J$117,2,FALSE),J9726))</f>
        <v>natural gas peaker</v>
      </c>
      <c r="J9726" t="str">
        <f>VLOOKUP(E9726,'Cross-Page Data'!$D$4:$F$48,3,FALSE)</f>
        <v>natural gas</v>
      </c>
      <c r="K9726" t="b">
        <f t="shared" si="151"/>
        <v>0</v>
      </c>
    </row>
    <row r="9727" spans="1:11">
      <c r="A9727" s="120">
        <v>58183</v>
      </c>
      <c r="B9727" s="121" t="s">
        <v>205</v>
      </c>
      <c r="C9727" s="121" t="s">
        <v>209</v>
      </c>
      <c r="D9727" s="121" t="s">
        <v>68</v>
      </c>
      <c r="E9727" s="121" t="s">
        <v>38</v>
      </c>
      <c r="F9727" s="122">
        <v>51408</v>
      </c>
      <c r="G9727" s="122">
        <v>3507.52</v>
      </c>
      <c r="H9727" s="120">
        <v>2019</v>
      </c>
      <c r="I9727" t="str">
        <f>IF(J9727="natural gas",VLOOKUP(D9727,'Cross-Page Data'!$I$4:$J$13,2,FALSE),IF(J9727="solar",VLOOKUP('Form 923'!D9727,'Cross-Page Data'!$I$14:$J$117,2,FALSE),J9727))</f>
        <v>natural gas nonpeaker - preexisting retiring</v>
      </c>
      <c r="J9727" t="str">
        <f>VLOOKUP(E9727,'Cross-Page Data'!$D$4:$F$48,3,FALSE)</f>
        <v>natural gas</v>
      </c>
      <c r="K9727" t="b">
        <f t="shared" si="151"/>
        <v>0</v>
      </c>
    </row>
    <row r="9728" spans="1:11">
      <c r="A9728" s="120">
        <v>58184</v>
      </c>
      <c r="B9728" s="121" t="s">
        <v>205</v>
      </c>
      <c r="C9728" s="121" t="s">
        <v>209</v>
      </c>
      <c r="D9728" s="121" t="s">
        <v>73</v>
      </c>
      <c r="E9728" s="121" t="s">
        <v>70</v>
      </c>
      <c r="F9728" s="122">
        <v>0</v>
      </c>
      <c r="G9728" s="122">
        <v>0</v>
      </c>
      <c r="H9728" s="120">
        <v>2019</v>
      </c>
      <c r="I9728" t="str">
        <f>IF(J9728="natural gas",VLOOKUP(D9728,'Cross-Page Data'!$I$4:$J$13,2,FALSE),IF(J9728="solar",VLOOKUP('Form 923'!D9728,'Cross-Page Data'!$I$14:$J$117,2,FALSE),J9728))</f>
        <v>heavy or residual fuel oil</v>
      </c>
      <c r="J9728" t="str">
        <f>VLOOKUP(E9728,'Cross-Page Data'!$D$4:$F$48,3,FALSE)</f>
        <v>heavy or residual fuel oil</v>
      </c>
      <c r="K9728" t="b">
        <f t="shared" si="151"/>
        <v>0</v>
      </c>
    </row>
    <row r="9729" spans="1:11">
      <c r="A9729" s="120">
        <v>58184</v>
      </c>
      <c r="B9729" s="121" t="s">
        <v>205</v>
      </c>
      <c r="C9729" s="121" t="s">
        <v>209</v>
      </c>
      <c r="D9729" s="121" t="s">
        <v>73</v>
      </c>
      <c r="E9729" s="121" t="s">
        <v>38</v>
      </c>
      <c r="F9729" s="122">
        <v>495525</v>
      </c>
      <c r="G9729" s="122">
        <v>117422</v>
      </c>
      <c r="H9729" s="120">
        <v>2019</v>
      </c>
      <c r="I9729" t="str">
        <f>IF(J9729="natural gas",VLOOKUP(D9729,'Cross-Page Data'!$I$4:$J$13,2,FALSE),IF(J9729="solar",VLOOKUP('Form 923'!D9729,'Cross-Page Data'!$I$14:$J$117,2,FALSE),J9729))</f>
        <v>natural gas peaker</v>
      </c>
      <c r="J9729" t="str">
        <f>VLOOKUP(E9729,'Cross-Page Data'!$D$4:$F$48,3,FALSE)</f>
        <v>natural gas</v>
      </c>
      <c r="K9729" t="b">
        <f t="shared" si="151"/>
        <v>0</v>
      </c>
    </row>
    <row r="9730" ht="25.5" spans="1:11">
      <c r="A9730" s="120">
        <v>58185</v>
      </c>
      <c r="B9730" s="121" t="s">
        <v>205</v>
      </c>
      <c r="C9730" s="121" t="s">
        <v>210</v>
      </c>
      <c r="D9730" s="121" t="s">
        <v>73</v>
      </c>
      <c r="E9730" s="121" t="s">
        <v>70</v>
      </c>
      <c r="F9730" s="122">
        <v>0</v>
      </c>
      <c r="G9730" s="122">
        <v>0</v>
      </c>
      <c r="H9730" s="120">
        <v>2019</v>
      </c>
      <c r="I9730" t="str">
        <f>IF(J9730="natural gas",VLOOKUP(D9730,'Cross-Page Data'!$I$4:$J$13,2,FALSE),IF(J9730="solar",VLOOKUP('Form 923'!D9730,'Cross-Page Data'!$I$14:$J$117,2,FALSE),J9730))</f>
        <v>heavy or residual fuel oil</v>
      </c>
      <c r="J9730" t="str">
        <f>VLOOKUP(E9730,'Cross-Page Data'!$D$4:$F$48,3,FALSE)</f>
        <v>heavy or residual fuel oil</v>
      </c>
      <c r="K9730" t="b">
        <f t="shared" si="151"/>
        <v>0</v>
      </c>
    </row>
    <row r="9731" ht="25.5" spans="1:11">
      <c r="A9731" s="120">
        <v>58185</v>
      </c>
      <c r="B9731" s="121" t="s">
        <v>205</v>
      </c>
      <c r="C9731" s="121" t="s">
        <v>210</v>
      </c>
      <c r="D9731" s="121" t="s">
        <v>73</v>
      </c>
      <c r="E9731" s="121" t="s">
        <v>38</v>
      </c>
      <c r="F9731" s="122">
        <v>27121</v>
      </c>
      <c r="G9731" s="122">
        <v>6677</v>
      </c>
      <c r="H9731" s="120">
        <v>2019</v>
      </c>
      <c r="I9731" t="str">
        <f>IF(J9731="natural gas",VLOOKUP(D9731,'Cross-Page Data'!$I$4:$J$13,2,FALSE),IF(J9731="solar",VLOOKUP('Form 923'!D9731,'Cross-Page Data'!$I$14:$J$117,2,FALSE),J9731))</f>
        <v>natural gas peaker</v>
      </c>
      <c r="J9731" t="str">
        <f>VLOOKUP(E9731,'Cross-Page Data'!$D$4:$F$48,3,FALSE)</f>
        <v>natural gas</v>
      </c>
      <c r="K9731" t="b">
        <f t="shared" si="151"/>
        <v>0</v>
      </c>
    </row>
    <row r="9732" ht="25.5" spans="1:11">
      <c r="A9732" s="120">
        <v>58185</v>
      </c>
      <c r="B9732" s="121" t="s">
        <v>205</v>
      </c>
      <c r="C9732" s="121" t="s">
        <v>210</v>
      </c>
      <c r="D9732" s="121" t="s">
        <v>68</v>
      </c>
      <c r="E9732" s="121" t="s">
        <v>38</v>
      </c>
      <c r="F9732" s="122">
        <v>1187</v>
      </c>
      <c r="G9732" s="122">
        <v>292</v>
      </c>
      <c r="H9732" s="120">
        <v>2019</v>
      </c>
      <c r="I9732" t="str">
        <f>IF(J9732="natural gas",VLOOKUP(D9732,'Cross-Page Data'!$I$4:$J$13,2,FALSE),IF(J9732="solar",VLOOKUP('Form 923'!D9732,'Cross-Page Data'!$I$14:$J$117,2,FALSE),J9732))</f>
        <v>natural gas nonpeaker - preexisting retiring</v>
      </c>
      <c r="J9732" t="str">
        <f>VLOOKUP(E9732,'Cross-Page Data'!$D$4:$F$48,3,FALSE)</f>
        <v>natural gas</v>
      </c>
      <c r="K9732" t="b">
        <f t="shared" si="151"/>
        <v>0</v>
      </c>
    </row>
    <row r="9733" ht="25.5" spans="1:11">
      <c r="A9733" s="120">
        <v>58185</v>
      </c>
      <c r="B9733" s="121" t="s">
        <v>205</v>
      </c>
      <c r="C9733" s="121" t="s">
        <v>210</v>
      </c>
      <c r="D9733" s="121" t="s">
        <v>68</v>
      </c>
      <c r="E9733" s="121" t="s">
        <v>152</v>
      </c>
      <c r="F9733" s="122">
        <v>0</v>
      </c>
      <c r="G9733" s="122">
        <v>0</v>
      </c>
      <c r="H9733" s="120">
        <v>2019</v>
      </c>
      <c r="I9733" t="str">
        <f>IF(J9733="natural gas",VLOOKUP(D9733,'Cross-Page Data'!$I$4:$J$13,2,FALSE),IF(J9733="solar",VLOOKUP('Form 923'!D9733,'Cross-Page Data'!$I$14:$J$117,2,FALSE),J9733))</f>
        <v>heavy or residual fuel oil</v>
      </c>
      <c r="J9733" t="str">
        <f>VLOOKUP(E9733,'Cross-Page Data'!$D$4:$F$48,3,FALSE)</f>
        <v>heavy or residual fuel oil</v>
      </c>
      <c r="K9733" t="b">
        <f t="shared" si="151"/>
        <v>0</v>
      </c>
    </row>
    <row r="9734" ht="25.5" spans="1:11">
      <c r="A9734" s="120">
        <v>58186</v>
      </c>
      <c r="B9734" s="121" t="s">
        <v>205</v>
      </c>
      <c r="C9734" s="121" t="s">
        <v>210</v>
      </c>
      <c r="D9734" s="121" t="s">
        <v>79</v>
      </c>
      <c r="E9734" s="121" t="s">
        <v>70</v>
      </c>
      <c r="F9734" s="122">
        <v>131</v>
      </c>
      <c r="G9734" s="122">
        <v>11.052</v>
      </c>
      <c r="H9734" s="120">
        <v>2019</v>
      </c>
      <c r="I9734" t="str">
        <f>IF(J9734="natural gas",VLOOKUP(D9734,'Cross-Page Data'!$I$4:$J$13,2,FALSE),IF(J9734="solar",VLOOKUP('Form 923'!D9734,'Cross-Page Data'!$I$14:$J$117,2,FALSE),J9734))</f>
        <v>heavy or residual fuel oil</v>
      </c>
      <c r="J9734" t="str">
        <f>VLOOKUP(E9734,'Cross-Page Data'!$D$4:$F$48,3,FALSE)</f>
        <v>heavy or residual fuel oil</v>
      </c>
      <c r="K9734" t="b">
        <f t="shared" si="151"/>
        <v>0</v>
      </c>
    </row>
    <row r="9735" ht="25.5" spans="1:11">
      <c r="A9735" s="120">
        <v>58186</v>
      </c>
      <c r="B9735" s="121" t="s">
        <v>205</v>
      </c>
      <c r="C9735" s="121" t="s">
        <v>210</v>
      </c>
      <c r="D9735" s="121" t="s">
        <v>79</v>
      </c>
      <c r="E9735" s="121" t="s">
        <v>90</v>
      </c>
      <c r="F9735" s="122">
        <v>0</v>
      </c>
      <c r="G9735" s="122">
        <v>0</v>
      </c>
      <c r="H9735" s="120">
        <v>2019</v>
      </c>
      <c r="I9735" t="str">
        <f>IF(J9735="natural gas",VLOOKUP(D9735,'Cross-Page Data'!$I$4:$J$13,2,FALSE),IF(J9735="solar",VLOOKUP('Form 923'!D9735,'Cross-Page Data'!$I$14:$J$117,2,FALSE),J9735))</f>
        <v>biomass</v>
      </c>
      <c r="J9735" t="str">
        <f>VLOOKUP(E9735,'Cross-Page Data'!$D$4:$F$48,3,FALSE)</f>
        <v>biomass</v>
      </c>
      <c r="K9735" t="b">
        <f t="shared" ref="K9735:K9798" si="152">IF(AND($N$6=FALSE,OR(C9735="Commercial NAICS Cogen",C9735="Industrial NAICS Cogen",C9735="NAICS-22 Cogen")),FALSE,IF(AND($N$7=FALSE,OR(C9735="Commercial NAICS Cogen",C9735="Commercial NAICS Non-Cogen",C9735="industrial NAICS Cogen",C9735="industrial NAICS non-cogen")),FALSE,TRUE))</f>
        <v>0</v>
      </c>
    </row>
    <row r="9736" ht="25.5" spans="1:11">
      <c r="A9736" s="120">
        <v>58186</v>
      </c>
      <c r="B9736" s="121" t="s">
        <v>205</v>
      </c>
      <c r="C9736" s="121" t="s">
        <v>210</v>
      </c>
      <c r="D9736" s="121" t="s">
        <v>79</v>
      </c>
      <c r="E9736" s="121" t="s">
        <v>38</v>
      </c>
      <c r="F9736" s="122">
        <v>150665</v>
      </c>
      <c r="G9736" s="122">
        <v>12496.948</v>
      </c>
      <c r="H9736" s="120">
        <v>2019</v>
      </c>
      <c r="I9736" t="str">
        <f>IF(J9736="natural gas",VLOOKUP(D9736,'Cross-Page Data'!$I$4:$J$13,2,FALSE),IF(J9736="solar",VLOOKUP('Form 923'!D9736,'Cross-Page Data'!$I$14:$J$117,2,FALSE),J9736))</f>
        <v>natural gas peaker</v>
      </c>
      <c r="J9736" t="str">
        <f>VLOOKUP(E9736,'Cross-Page Data'!$D$4:$F$48,3,FALSE)</f>
        <v>natural gas</v>
      </c>
      <c r="K9736" t="b">
        <f t="shared" si="152"/>
        <v>0</v>
      </c>
    </row>
    <row r="9737" spans="1:11">
      <c r="A9737" s="120">
        <v>58187</v>
      </c>
      <c r="B9737" s="121" t="s">
        <v>201</v>
      </c>
      <c r="C9737" s="121" t="s">
        <v>206</v>
      </c>
      <c r="D9737" s="121" t="s">
        <v>101</v>
      </c>
      <c r="E9737" s="121" t="s">
        <v>92</v>
      </c>
      <c r="F9737" s="122">
        <v>23671</v>
      </c>
      <c r="G9737" s="122">
        <v>2659</v>
      </c>
      <c r="H9737" s="120">
        <v>2019</v>
      </c>
      <c r="I9737" t="str">
        <f>IF(J9737="natural gas",VLOOKUP(D9737,'Cross-Page Data'!$I$4:$J$13,2,FALSE),IF(J9737="solar",VLOOKUP('Form 923'!D9737,'Cross-Page Data'!$I$14:$J$117,2,FALSE),J9737))</f>
        <v>solar pv</v>
      </c>
      <c r="J9737" t="str">
        <f>VLOOKUP(E9737,'Cross-Page Data'!$D$4:$F$48,3,FALSE)</f>
        <v>solar</v>
      </c>
      <c r="K9737" t="b">
        <f t="shared" si="152"/>
        <v>1</v>
      </c>
    </row>
    <row r="9738" spans="1:11">
      <c r="A9738" s="120">
        <v>58191</v>
      </c>
      <c r="B9738" s="121" t="s">
        <v>205</v>
      </c>
      <c r="C9738" s="121" t="s">
        <v>209</v>
      </c>
      <c r="D9738" s="121" t="s">
        <v>73</v>
      </c>
      <c r="E9738" s="121" t="s">
        <v>70</v>
      </c>
      <c r="F9738" s="122">
        <v>0</v>
      </c>
      <c r="G9738" s="122">
        <v>0</v>
      </c>
      <c r="H9738" s="120">
        <v>2019</v>
      </c>
      <c r="I9738" t="str">
        <f>IF(J9738="natural gas",VLOOKUP(D9738,'Cross-Page Data'!$I$4:$J$13,2,FALSE),IF(J9738="solar",VLOOKUP('Form 923'!D9738,'Cross-Page Data'!$I$14:$J$117,2,FALSE),J9738))</f>
        <v>heavy or residual fuel oil</v>
      </c>
      <c r="J9738" t="str">
        <f>VLOOKUP(E9738,'Cross-Page Data'!$D$4:$F$48,3,FALSE)</f>
        <v>heavy or residual fuel oil</v>
      </c>
      <c r="K9738" t="b">
        <f t="shared" si="152"/>
        <v>0</v>
      </c>
    </row>
    <row r="9739" spans="1:11">
      <c r="A9739" s="120">
        <v>58191</v>
      </c>
      <c r="B9739" s="121" t="s">
        <v>205</v>
      </c>
      <c r="C9739" s="121" t="s">
        <v>209</v>
      </c>
      <c r="D9739" s="121" t="s">
        <v>73</v>
      </c>
      <c r="E9739" s="121" t="s">
        <v>38</v>
      </c>
      <c r="F9739" s="122">
        <v>1801833</v>
      </c>
      <c r="G9739" s="122">
        <v>157800.14</v>
      </c>
      <c r="H9739" s="120">
        <v>2019</v>
      </c>
      <c r="I9739" t="str">
        <f>IF(J9739="natural gas",VLOOKUP(D9739,'Cross-Page Data'!$I$4:$J$13,2,FALSE),IF(J9739="solar",VLOOKUP('Form 923'!D9739,'Cross-Page Data'!$I$14:$J$117,2,FALSE),J9739))</f>
        <v>natural gas peaker</v>
      </c>
      <c r="J9739" t="str">
        <f>VLOOKUP(E9739,'Cross-Page Data'!$D$4:$F$48,3,FALSE)</f>
        <v>natural gas</v>
      </c>
      <c r="K9739" t="b">
        <f t="shared" si="152"/>
        <v>0</v>
      </c>
    </row>
    <row r="9740" spans="1:11">
      <c r="A9740" s="120">
        <v>58192</v>
      </c>
      <c r="B9740" s="121" t="s">
        <v>205</v>
      </c>
      <c r="C9740" s="121" t="s">
        <v>209</v>
      </c>
      <c r="D9740" s="121" t="s">
        <v>68</v>
      </c>
      <c r="E9740" s="121" t="s">
        <v>38</v>
      </c>
      <c r="F9740" s="122">
        <v>59466</v>
      </c>
      <c r="G9740" s="122">
        <v>13524.71</v>
      </c>
      <c r="H9740" s="120">
        <v>2019</v>
      </c>
      <c r="I9740" t="str">
        <f>IF(J9740="natural gas",VLOOKUP(D9740,'Cross-Page Data'!$I$4:$J$13,2,FALSE),IF(J9740="solar",VLOOKUP('Form 923'!D9740,'Cross-Page Data'!$I$14:$J$117,2,FALSE),J9740))</f>
        <v>natural gas nonpeaker - preexisting retiring</v>
      </c>
      <c r="J9740" t="str">
        <f>VLOOKUP(E9740,'Cross-Page Data'!$D$4:$F$48,3,FALSE)</f>
        <v>natural gas</v>
      </c>
      <c r="K9740" t="b">
        <f t="shared" si="152"/>
        <v>0</v>
      </c>
    </row>
    <row r="9741" spans="1:11">
      <c r="A9741" s="120">
        <v>58193</v>
      </c>
      <c r="B9741" s="121" t="s">
        <v>205</v>
      </c>
      <c r="C9741" s="121" t="s">
        <v>209</v>
      </c>
      <c r="D9741" s="121" t="s">
        <v>68</v>
      </c>
      <c r="E9741" s="121" t="s">
        <v>38</v>
      </c>
      <c r="F9741" s="122">
        <v>24268</v>
      </c>
      <c r="G9741" s="122">
        <v>4979</v>
      </c>
      <c r="H9741" s="120">
        <v>2019</v>
      </c>
      <c r="I9741" t="str">
        <f>IF(J9741="natural gas",VLOOKUP(D9741,'Cross-Page Data'!$I$4:$J$13,2,FALSE),IF(J9741="solar",VLOOKUP('Form 923'!D9741,'Cross-Page Data'!$I$14:$J$117,2,FALSE),J9741))</f>
        <v>natural gas nonpeaker - preexisting retiring</v>
      </c>
      <c r="J9741" t="str">
        <f>VLOOKUP(E9741,'Cross-Page Data'!$D$4:$F$48,3,FALSE)</f>
        <v>natural gas</v>
      </c>
      <c r="K9741" t="b">
        <f t="shared" si="152"/>
        <v>0</v>
      </c>
    </row>
    <row r="9742" ht="25.5" spans="1:11">
      <c r="A9742" s="120">
        <v>58194</v>
      </c>
      <c r="B9742" s="121" t="s">
        <v>205</v>
      </c>
      <c r="C9742" s="121" t="s">
        <v>210</v>
      </c>
      <c r="D9742" s="121" t="s">
        <v>68</v>
      </c>
      <c r="E9742" s="121" t="s">
        <v>70</v>
      </c>
      <c r="F9742" s="122">
        <v>1</v>
      </c>
      <c r="G9742" s="122">
        <v>0.245</v>
      </c>
      <c r="H9742" s="120">
        <v>2019</v>
      </c>
      <c r="I9742" t="str">
        <f>IF(J9742="natural gas",VLOOKUP(D9742,'Cross-Page Data'!$I$4:$J$13,2,FALSE),IF(J9742="solar",VLOOKUP('Form 923'!D9742,'Cross-Page Data'!$I$14:$J$117,2,FALSE),J9742))</f>
        <v>heavy or residual fuel oil</v>
      </c>
      <c r="J9742" t="str">
        <f>VLOOKUP(E9742,'Cross-Page Data'!$D$4:$F$48,3,FALSE)</f>
        <v>heavy or residual fuel oil</v>
      </c>
      <c r="K9742" t="b">
        <f t="shared" si="152"/>
        <v>0</v>
      </c>
    </row>
    <row r="9743" ht="25.5" spans="1:11">
      <c r="A9743" s="120">
        <v>58194</v>
      </c>
      <c r="B9743" s="121" t="s">
        <v>205</v>
      </c>
      <c r="C9743" s="121" t="s">
        <v>210</v>
      </c>
      <c r="D9743" s="121" t="s">
        <v>68</v>
      </c>
      <c r="E9743" s="121" t="s">
        <v>38</v>
      </c>
      <c r="F9743" s="122">
        <v>52346</v>
      </c>
      <c r="G9743" s="122">
        <v>12797.935</v>
      </c>
      <c r="H9743" s="120">
        <v>2019</v>
      </c>
      <c r="I9743" t="str">
        <f>IF(J9743="natural gas",VLOOKUP(D9743,'Cross-Page Data'!$I$4:$J$13,2,FALSE),IF(J9743="solar",VLOOKUP('Form 923'!D9743,'Cross-Page Data'!$I$14:$J$117,2,FALSE),J9743))</f>
        <v>natural gas nonpeaker - preexisting retiring</v>
      </c>
      <c r="J9743" t="str">
        <f>VLOOKUP(E9743,'Cross-Page Data'!$D$4:$F$48,3,FALSE)</f>
        <v>natural gas</v>
      </c>
      <c r="K9743" t="b">
        <f t="shared" si="152"/>
        <v>0</v>
      </c>
    </row>
    <row r="9744" ht="25.5" spans="1:11">
      <c r="A9744" s="120">
        <v>58195</v>
      </c>
      <c r="B9744" s="121" t="s">
        <v>205</v>
      </c>
      <c r="C9744" s="121" t="s">
        <v>210</v>
      </c>
      <c r="D9744" s="121" t="s">
        <v>73</v>
      </c>
      <c r="E9744" s="121" t="s">
        <v>70</v>
      </c>
      <c r="F9744" s="122">
        <v>368</v>
      </c>
      <c r="G9744" s="122">
        <v>85.585</v>
      </c>
      <c r="H9744" s="120">
        <v>2019</v>
      </c>
      <c r="I9744" t="str">
        <f>IF(J9744="natural gas",VLOOKUP(D9744,'Cross-Page Data'!$I$4:$J$13,2,FALSE),IF(J9744="solar",VLOOKUP('Form 923'!D9744,'Cross-Page Data'!$I$14:$J$117,2,FALSE),J9744))</f>
        <v>heavy or residual fuel oil</v>
      </c>
      <c r="J9744" t="str">
        <f>VLOOKUP(E9744,'Cross-Page Data'!$D$4:$F$48,3,FALSE)</f>
        <v>heavy or residual fuel oil</v>
      </c>
      <c r="K9744" t="b">
        <f t="shared" si="152"/>
        <v>0</v>
      </c>
    </row>
    <row r="9745" ht="25.5" spans="1:11">
      <c r="A9745" s="120">
        <v>58195</v>
      </c>
      <c r="B9745" s="121" t="s">
        <v>205</v>
      </c>
      <c r="C9745" s="121" t="s">
        <v>210</v>
      </c>
      <c r="D9745" s="121" t="s">
        <v>73</v>
      </c>
      <c r="E9745" s="121" t="s">
        <v>38</v>
      </c>
      <c r="F9745" s="122">
        <v>230140</v>
      </c>
      <c r="G9745" s="122">
        <v>53541.975</v>
      </c>
      <c r="H9745" s="120">
        <v>2019</v>
      </c>
      <c r="I9745" t="str">
        <f>IF(J9745="natural gas",VLOOKUP(D9745,'Cross-Page Data'!$I$4:$J$13,2,FALSE),IF(J9745="solar",VLOOKUP('Form 923'!D9745,'Cross-Page Data'!$I$14:$J$117,2,FALSE),J9745))</f>
        <v>natural gas peaker</v>
      </c>
      <c r="J9745" t="str">
        <f>VLOOKUP(E9745,'Cross-Page Data'!$D$4:$F$48,3,FALSE)</f>
        <v>natural gas</v>
      </c>
      <c r="K9745" t="b">
        <f t="shared" si="152"/>
        <v>0</v>
      </c>
    </row>
    <row r="9746" spans="1:11">
      <c r="A9746" s="120">
        <v>58196</v>
      </c>
      <c r="B9746" s="121" t="s">
        <v>205</v>
      </c>
      <c r="C9746" s="121" t="s">
        <v>209</v>
      </c>
      <c r="D9746" s="121" t="s">
        <v>68</v>
      </c>
      <c r="E9746" s="121" t="s">
        <v>38</v>
      </c>
      <c r="F9746" s="122">
        <v>25976</v>
      </c>
      <c r="G9746" s="122">
        <v>1698.47</v>
      </c>
      <c r="H9746" s="120">
        <v>2019</v>
      </c>
      <c r="I9746" t="str">
        <f>IF(J9746="natural gas",VLOOKUP(D9746,'Cross-Page Data'!$I$4:$J$13,2,FALSE),IF(J9746="solar",VLOOKUP('Form 923'!D9746,'Cross-Page Data'!$I$14:$J$117,2,FALSE),J9746))</f>
        <v>natural gas nonpeaker - preexisting retiring</v>
      </c>
      <c r="J9746" t="str">
        <f>VLOOKUP(E9746,'Cross-Page Data'!$D$4:$F$48,3,FALSE)</f>
        <v>natural gas</v>
      </c>
      <c r="K9746" t="b">
        <f t="shared" si="152"/>
        <v>0</v>
      </c>
    </row>
    <row r="9747" spans="1:11">
      <c r="A9747" s="120">
        <v>58197</v>
      </c>
      <c r="B9747" s="121" t="s">
        <v>205</v>
      </c>
      <c r="C9747" s="121" t="s">
        <v>209</v>
      </c>
      <c r="D9747" s="121" t="s">
        <v>79</v>
      </c>
      <c r="E9747" s="121" t="s">
        <v>70</v>
      </c>
      <c r="F9747" s="122">
        <v>2266</v>
      </c>
      <c r="G9747" s="122">
        <v>273.04</v>
      </c>
      <c r="H9747" s="120">
        <v>2019</v>
      </c>
      <c r="I9747" t="str">
        <f>IF(J9747="natural gas",VLOOKUP(D9747,'Cross-Page Data'!$I$4:$J$13,2,FALSE),IF(J9747="solar",VLOOKUP('Form 923'!D9747,'Cross-Page Data'!$I$14:$J$117,2,FALSE),J9747))</f>
        <v>heavy or residual fuel oil</v>
      </c>
      <c r="J9747" t="str">
        <f>VLOOKUP(E9747,'Cross-Page Data'!$D$4:$F$48,3,FALSE)</f>
        <v>heavy or residual fuel oil</v>
      </c>
      <c r="K9747" t="b">
        <f t="shared" si="152"/>
        <v>0</v>
      </c>
    </row>
    <row r="9748" spans="1:11">
      <c r="A9748" s="120">
        <v>58197</v>
      </c>
      <c r="B9748" s="121" t="s">
        <v>205</v>
      </c>
      <c r="C9748" s="121" t="s">
        <v>209</v>
      </c>
      <c r="D9748" s="121" t="s">
        <v>68</v>
      </c>
      <c r="E9748" s="121" t="s">
        <v>38</v>
      </c>
      <c r="F9748" s="122">
        <v>79648</v>
      </c>
      <c r="G9748" s="122">
        <v>5779.69</v>
      </c>
      <c r="H9748" s="120">
        <v>2019</v>
      </c>
      <c r="I9748" t="str">
        <f>IF(J9748="natural gas",VLOOKUP(D9748,'Cross-Page Data'!$I$4:$J$13,2,FALSE),IF(J9748="solar",VLOOKUP('Form 923'!D9748,'Cross-Page Data'!$I$14:$J$117,2,FALSE),J9748))</f>
        <v>natural gas nonpeaker - preexisting retiring</v>
      </c>
      <c r="J9748" t="str">
        <f>VLOOKUP(E9748,'Cross-Page Data'!$D$4:$F$48,3,FALSE)</f>
        <v>natural gas</v>
      </c>
      <c r="K9748" t="b">
        <f t="shared" si="152"/>
        <v>0</v>
      </c>
    </row>
    <row r="9749" ht="25.5" spans="1:11">
      <c r="A9749" s="120">
        <v>58198</v>
      </c>
      <c r="B9749" s="121" t="s">
        <v>205</v>
      </c>
      <c r="C9749" s="121" t="s">
        <v>210</v>
      </c>
      <c r="D9749" s="121" t="s">
        <v>39</v>
      </c>
      <c r="E9749" s="121" t="s">
        <v>70</v>
      </c>
      <c r="F9749" s="122">
        <v>0</v>
      </c>
      <c r="G9749" s="122">
        <v>6.499</v>
      </c>
      <c r="H9749" s="120">
        <v>2019</v>
      </c>
      <c r="I9749" t="str">
        <f>IF(J9749="natural gas",VLOOKUP(D9749,'Cross-Page Data'!$I$4:$J$13,2,FALSE),IF(J9749="solar",VLOOKUP('Form 923'!D9749,'Cross-Page Data'!$I$14:$J$117,2,FALSE),J9749))</f>
        <v>heavy or residual fuel oil</v>
      </c>
      <c r="J9749" t="str">
        <f>VLOOKUP(E9749,'Cross-Page Data'!$D$4:$F$48,3,FALSE)</f>
        <v>heavy or residual fuel oil</v>
      </c>
      <c r="K9749" t="b">
        <f t="shared" si="152"/>
        <v>0</v>
      </c>
    </row>
    <row r="9750" ht="25.5" spans="1:11">
      <c r="A9750" s="120">
        <v>58198</v>
      </c>
      <c r="B9750" s="121" t="s">
        <v>205</v>
      </c>
      <c r="C9750" s="121" t="s">
        <v>210</v>
      </c>
      <c r="D9750" s="121" t="s">
        <v>39</v>
      </c>
      <c r="E9750" s="121" t="s">
        <v>38</v>
      </c>
      <c r="F9750" s="122">
        <v>35103</v>
      </c>
      <c r="G9750" s="122">
        <v>6758.501</v>
      </c>
      <c r="H9750" s="120">
        <v>2019</v>
      </c>
      <c r="I9750" t="str">
        <f>IF(J9750="natural gas",VLOOKUP(D9750,'Cross-Page Data'!$I$4:$J$13,2,FALSE),IF(J9750="solar",VLOOKUP('Form 923'!D9750,'Cross-Page Data'!$I$14:$J$117,2,FALSE),J9750))</f>
        <v>natural gas nonpeaker - preexisting nonretiring</v>
      </c>
      <c r="J9750" t="str">
        <f>VLOOKUP(E9750,'Cross-Page Data'!$D$4:$F$48,3,FALSE)</f>
        <v>natural gas</v>
      </c>
      <c r="K9750" t="b">
        <f t="shared" si="152"/>
        <v>0</v>
      </c>
    </row>
    <row r="9751" ht="25.5" spans="1:11">
      <c r="A9751" s="120">
        <v>58198</v>
      </c>
      <c r="B9751" s="121" t="s">
        <v>205</v>
      </c>
      <c r="C9751" s="121" t="s">
        <v>210</v>
      </c>
      <c r="D9751" s="121" t="s">
        <v>61</v>
      </c>
      <c r="E9751" s="121" t="s">
        <v>70</v>
      </c>
      <c r="F9751" s="122">
        <v>470</v>
      </c>
      <c r="G9751" s="122">
        <v>71.707</v>
      </c>
      <c r="H9751" s="120">
        <v>2019</v>
      </c>
      <c r="I9751" t="str">
        <f>IF(J9751="natural gas",VLOOKUP(D9751,'Cross-Page Data'!$I$4:$J$13,2,FALSE),IF(J9751="solar",VLOOKUP('Form 923'!D9751,'Cross-Page Data'!$I$14:$J$117,2,FALSE),J9751))</f>
        <v>heavy or residual fuel oil</v>
      </c>
      <c r="J9751" t="str">
        <f>VLOOKUP(E9751,'Cross-Page Data'!$D$4:$F$48,3,FALSE)</f>
        <v>heavy or residual fuel oil</v>
      </c>
      <c r="K9751" t="b">
        <f t="shared" si="152"/>
        <v>0</v>
      </c>
    </row>
    <row r="9752" ht="25.5" spans="1:11">
      <c r="A9752" s="120">
        <v>58198</v>
      </c>
      <c r="B9752" s="121" t="s">
        <v>205</v>
      </c>
      <c r="C9752" s="121" t="s">
        <v>210</v>
      </c>
      <c r="D9752" s="121" t="s">
        <v>61</v>
      </c>
      <c r="E9752" s="121" t="s">
        <v>38</v>
      </c>
      <c r="F9752" s="122">
        <v>389702</v>
      </c>
      <c r="G9752" s="122">
        <v>63939.293</v>
      </c>
      <c r="H9752" s="120">
        <v>2019</v>
      </c>
      <c r="I9752" t="str">
        <f>IF(J9752="natural gas",VLOOKUP(D9752,'Cross-Page Data'!$I$4:$J$13,2,FALSE),IF(J9752="solar",VLOOKUP('Form 923'!D9752,'Cross-Page Data'!$I$14:$J$117,2,FALSE),J9752))</f>
        <v>natural gas nonpeaker - preexisting nonretiring</v>
      </c>
      <c r="J9752" t="str">
        <f>VLOOKUP(E9752,'Cross-Page Data'!$D$4:$F$48,3,FALSE)</f>
        <v>natural gas</v>
      </c>
      <c r="K9752" t="b">
        <f t="shared" si="152"/>
        <v>0</v>
      </c>
    </row>
    <row r="9753" ht="25.5" spans="1:11">
      <c r="A9753" s="120">
        <v>58199</v>
      </c>
      <c r="B9753" s="121" t="s">
        <v>205</v>
      </c>
      <c r="C9753" s="121" t="s">
        <v>210</v>
      </c>
      <c r="D9753" s="121" t="s">
        <v>56</v>
      </c>
      <c r="E9753" s="121" t="s">
        <v>38</v>
      </c>
      <c r="F9753" s="122">
        <v>188314</v>
      </c>
      <c r="G9753" s="122">
        <v>39186</v>
      </c>
      <c r="H9753" s="120">
        <v>2019</v>
      </c>
      <c r="I9753" t="str">
        <f>IF(J9753="natural gas",VLOOKUP(D9753,'Cross-Page Data'!$I$4:$J$13,2,FALSE),IF(J9753="solar",VLOOKUP('Form 923'!D9753,'Cross-Page Data'!$I$14:$J$117,2,FALSE),J9753))</f>
        <v>natural gas nonpeaker - preexisting nonretiring</v>
      </c>
      <c r="J9753" t="str">
        <f>VLOOKUP(E9753,'Cross-Page Data'!$D$4:$F$48,3,FALSE)</f>
        <v>natural gas</v>
      </c>
      <c r="K9753" t="b">
        <f t="shared" si="152"/>
        <v>0</v>
      </c>
    </row>
    <row r="9754" ht="25.5" spans="1:11">
      <c r="A9754" s="120">
        <v>58201</v>
      </c>
      <c r="B9754" s="121" t="s">
        <v>205</v>
      </c>
      <c r="C9754" s="121" t="s">
        <v>210</v>
      </c>
      <c r="D9754" s="121" t="s">
        <v>79</v>
      </c>
      <c r="E9754" s="121" t="s">
        <v>38</v>
      </c>
      <c r="F9754" s="122">
        <v>67607</v>
      </c>
      <c r="G9754" s="122">
        <v>10938</v>
      </c>
      <c r="H9754" s="120">
        <v>2019</v>
      </c>
      <c r="I9754" t="str">
        <f>IF(J9754="natural gas",VLOOKUP(D9754,'Cross-Page Data'!$I$4:$J$13,2,FALSE),IF(J9754="solar",VLOOKUP('Form 923'!D9754,'Cross-Page Data'!$I$14:$J$117,2,FALSE),J9754))</f>
        <v>natural gas peaker</v>
      </c>
      <c r="J9754" t="str">
        <f>VLOOKUP(E9754,'Cross-Page Data'!$D$4:$F$48,3,FALSE)</f>
        <v>natural gas</v>
      </c>
      <c r="K9754" t="b">
        <f t="shared" si="152"/>
        <v>0</v>
      </c>
    </row>
    <row r="9755" spans="1:11">
      <c r="A9755" s="120">
        <v>58202</v>
      </c>
      <c r="B9755" s="121" t="s">
        <v>201</v>
      </c>
      <c r="C9755" s="121" t="s">
        <v>206</v>
      </c>
      <c r="D9755" s="121" t="s">
        <v>101</v>
      </c>
      <c r="E9755" s="121" t="s">
        <v>92</v>
      </c>
      <c r="F9755" s="122">
        <v>387219</v>
      </c>
      <c r="G9755" s="122">
        <v>43498</v>
      </c>
      <c r="H9755" s="120">
        <v>2019</v>
      </c>
      <c r="I9755" t="str">
        <f>IF(J9755="natural gas",VLOOKUP(D9755,'Cross-Page Data'!$I$4:$J$13,2,FALSE),IF(J9755="solar",VLOOKUP('Form 923'!D9755,'Cross-Page Data'!$I$14:$J$117,2,FALSE),J9755))</f>
        <v>solar pv</v>
      </c>
      <c r="J9755" t="str">
        <f>VLOOKUP(E9755,'Cross-Page Data'!$D$4:$F$48,3,FALSE)</f>
        <v>solar</v>
      </c>
      <c r="K9755" t="b">
        <f t="shared" si="152"/>
        <v>1</v>
      </c>
    </row>
    <row r="9756" spans="1:11">
      <c r="A9756" s="120">
        <v>58203</v>
      </c>
      <c r="B9756" s="121" t="s">
        <v>201</v>
      </c>
      <c r="C9756" s="121" t="s">
        <v>206</v>
      </c>
      <c r="D9756" s="121" t="s">
        <v>128</v>
      </c>
      <c r="E9756" s="121" t="s">
        <v>180</v>
      </c>
      <c r="F9756" s="122">
        <v>3748036</v>
      </c>
      <c r="G9756" s="122">
        <v>421033</v>
      </c>
      <c r="H9756" s="120">
        <v>2019</v>
      </c>
      <c r="I9756" t="str">
        <f>IF(J9756="natural gas",VLOOKUP(D9756,'Cross-Page Data'!$I$4:$J$13,2,FALSE),IF(J9756="solar",VLOOKUP('Form 923'!D9756,'Cross-Page Data'!$I$14:$J$117,2,FALSE),J9756))</f>
        <v>wind</v>
      </c>
      <c r="J9756" t="str">
        <f>VLOOKUP(E9756,'Cross-Page Data'!$D$4:$F$48,3,FALSE)</f>
        <v>wind</v>
      </c>
      <c r="K9756" t="b">
        <f t="shared" si="152"/>
        <v>1</v>
      </c>
    </row>
    <row r="9757" spans="1:11">
      <c r="A9757" s="120">
        <v>58204</v>
      </c>
      <c r="B9757" s="121" t="s">
        <v>201</v>
      </c>
      <c r="C9757" s="121" t="s">
        <v>206</v>
      </c>
      <c r="D9757" s="121" t="s">
        <v>101</v>
      </c>
      <c r="E9757" s="121" t="s">
        <v>92</v>
      </c>
      <c r="F9757" s="122">
        <v>40806</v>
      </c>
      <c r="G9757" s="122">
        <v>4584</v>
      </c>
      <c r="H9757" s="120">
        <v>2019</v>
      </c>
      <c r="I9757" t="str">
        <f>IF(J9757="natural gas",VLOOKUP(D9757,'Cross-Page Data'!$I$4:$J$13,2,FALSE),IF(J9757="solar",VLOOKUP('Form 923'!D9757,'Cross-Page Data'!$I$14:$J$117,2,FALSE),J9757))</f>
        <v>solar pv</v>
      </c>
      <c r="J9757" t="str">
        <f>VLOOKUP(E9757,'Cross-Page Data'!$D$4:$F$48,3,FALSE)</f>
        <v>solar</v>
      </c>
      <c r="K9757" t="b">
        <f t="shared" si="152"/>
        <v>1</v>
      </c>
    </row>
    <row r="9758" spans="1:11">
      <c r="A9758" s="120">
        <v>58205</v>
      </c>
      <c r="B9758" s="121" t="s">
        <v>205</v>
      </c>
      <c r="C9758" s="121" t="s">
        <v>208</v>
      </c>
      <c r="D9758" s="121" t="s">
        <v>68</v>
      </c>
      <c r="E9758" s="121" t="s">
        <v>54</v>
      </c>
      <c r="F9758" s="122">
        <v>0</v>
      </c>
      <c r="G9758" s="122">
        <v>0</v>
      </c>
      <c r="H9758" s="120">
        <v>2019</v>
      </c>
      <c r="I9758" t="str">
        <f>IF(J9758="natural gas",VLOOKUP(D9758,'Cross-Page Data'!$I$4:$J$13,2,FALSE),IF(J9758="solar",VLOOKUP('Form 923'!D9758,'Cross-Page Data'!$I$14:$J$117,2,FALSE),J9758))</f>
        <v>hard coal</v>
      </c>
      <c r="J9758" t="str">
        <f>VLOOKUP(E9758,'Cross-Page Data'!$D$4:$F$48,3,FALSE)</f>
        <v>hard coal</v>
      </c>
      <c r="K9758" t="b">
        <f t="shared" si="152"/>
        <v>0</v>
      </c>
    </row>
    <row r="9759" spans="1:11">
      <c r="A9759" s="120">
        <v>58205</v>
      </c>
      <c r="B9759" s="121" t="s">
        <v>205</v>
      </c>
      <c r="C9759" s="121" t="s">
        <v>208</v>
      </c>
      <c r="D9759" s="121" t="s">
        <v>68</v>
      </c>
      <c r="E9759" s="121" t="s">
        <v>38</v>
      </c>
      <c r="F9759" s="122">
        <v>193084</v>
      </c>
      <c r="G9759" s="122">
        <v>41876</v>
      </c>
      <c r="H9759" s="120">
        <v>2019</v>
      </c>
      <c r="I9759" t="str">
        <f>IF(J9759="natural gas",VLOOKUP(D9759,'Cross-Page Data'!$I$4:$J$13,2,FALSE),IF(J9759="solar",VLOOKUP('Form 923'!D9759,'Cross-Page Data'!$I$14:$J$117,2,FALSE),J9759))</f>
        <v>natural gas nonpeaker - preexisting retiring</v>
      </c>
      <c r="J9759" t="str">
        <f>VLOOKUP(E9759,'Cross-Page Data'!$D$4:$F$48,3,FALSE)</f>
        <v>natural gas</v>
      </c>
      <c r="K9759" t="b">
        <f t="shared" si="152"/>
        <v>0</v>
      </c>
    </row>
    <row r="9760" spans="1:11">
      <c r="A9760" s="120">
        <v>58206</v>
      </c>
      <c r="B9760" s="121" t="s">
        <v>201</v>
      </c>
      <c r="C9760" s="121" t="s">
        <v>202</v>
      </c>
      <c r="D9760" s="121" t="s">
        <v>101</v>
      </c>
      <c r="E9760" s="121" t="s">
        <v>92</v>
      </c>
      <c r="F9760" s="122">
        <v>160799</v>
      </c>
      <c r="G9760" s="122">
        <v>18063</v>
      </c>
      <c r="H9760" s="120">
        <v>2019</v>
      </c>
      <c r="I9760" t="str">
        <f>IF(J9760="natural gas",VLOOKUP(D9760,'Cross-Page Data'!$I$4:$J$13,2,FALSE),IF(J9760="solar",VLOOKUP('Form 923'!D9760,'Cross-Page Data'!$I$14:$J$117,2,FALSE),J9760))</f>
        <v>solar pv</v>
      </c>
      <c r="J9760" t="str">
        <f>VLOOKUP(E9760,'Cross-Page Data'!$D$4:$F$48,3,FALSE)</f>
        <v>solar</v>
      </c>
      <c r="K9760" t="b">
        <f t="shared" si="152"/>
        <v>1</v>
      </c>
    </row>
    <row r="9761" ht="25.5" spans="1:11">
      <c r="A9761" s="120">
        <v>58207</v>
      </c>
      <c r="B9761" s="121" t="s">
        <v>205</v>
      </c>
      <c r="C9761" s="121" t="s">
        <v>210</v>
      </c>
      <c r="D9761" s="121" t="s">
        <v>39</v>
      </c>
      <c r="E9761" s="121" t="s">
        <v>70</v>
      </c>
      <c r="F9761" s="122">
        <v>0</v>
      </c>
      <c r="G9761" s="122">
        <v>3.344</v>
      </c>
      <c r="H9761" s="120">
        <v>2019</v>
      </c>
      <c r="I9761" t="str">
        <f>IF(J9761="natural gas",VLOOKUP(D9761,'Cross-Page Data'!$I$4:$J$13,2,FALSE),IF(J9761="solar",VLOOKUP('Form 923'!D9761,'Cross-Page Data'!$I$14:$J$117,2,FALSE),J9761))</f>
        <v>heavy or residual fuel oil</v>
      </c>
      <c r="J9761" t="str">
        <f>VLOOKUP(E9761,'Cross-Page Data'!$D$4:$F$48,3,FALSE)</f>
        <v>heavy or residual fuel oil</v>
      </c>
      <c r="K9761" t="b">
        <f t="shared" si="152"/>
        <v>0</v>
      </c>
    </row>
    <row r="9762" ht="25.5" spans="1:11">
      <c r="A9762" s="120">
        <v>58207</v>
      </c>
      <c r="B9762" s="121" t="s">
        <v>205</v>
      </c>
      <c r="C9762" s="121" t="s">
        <v>210</v>
      </c>
      <c r="D9762" s="121" t="s">
        <v>39</v>
      </c>
      <c r="E9762" s="121" t="s">
        <v>38</v>
      </c>
      <c r="F9762" s="122">
        <v>13496</v>
      </c>
      <c r="G9762" s="122">
        <v>2741.756</v>
      </c>
      <c r="H9762" s="120">
        <v>2019</v>
      </c>
      <c r="I9762" t="str">
        <f>IF(J9762="natural gas",VLOOKUP(D9762,'Cross-Page Data'!$I$4:$J$13,2,FALSE),IF(J9762="solar",VLOOKUP('Form 923'!D9762,'Cross-Page Data'!$I$14:$J$117,2,FALSE),J9762))</f>
        <v>natural gas nonpeaker - preexisting nonretiring</v>
      </c>
      <c r="J9762" t="str">
        <f>VLOOKUP(E9762,'Cross-Page Data'!$D$4:$F$48,3,FALSE)</f>
        <v>natural gas</v>
      </c>
      <c r="K9762" t="b">
        <f t="shared" si="152"/>
        <v>0</v>
      </c>
    </row>
    <row r="9763" ht="25.5" spans="1:11">
      <c r="A9763" s="120">
        <v>58207</v>
      </c>
      <c r="B9763" s="121" t="s">
        <v>205</v>
      </c>
      <c r="C9763" s="121" t="s">
        <v>210</v>
      </c>
      <c r="D9763" s="121" t="s">
        <v>61</v>
      </c>
      <c r="E9763" s="121" t="s">
        <v>70</v>
      </c>
      <c r="F9763" s="122">
        <v>1252</v>
      </c>
      <c r="G9763" s="122">
        <v>100.827</v>
      </c>
      <c r="H9763" s="120">
        <v>2019</v>
      </c>
      <c r="I9763" t="str">
        <f>IF(J9763="natural gas",VLOOKUP(D9763,'Cross-Page Data'!$I$4:$J$13,2,FALSE),IF(J9763="solar",VLOOKUP('Form 923'!D9763,'Cross-Page Data'!$I$14:$J$117,2,FALSE),J9763))</f>
        <v>heavy or residual fuel oil</v>
      </c>
      <c r="J9763" t="str">
        <f>VLOOKUP(E9763,'Cross-Page Data'!$D$4:$F$48,3,FALSE)</f>
        <v>heavy or residual fuel oil</v>
      </c>
      <c r="K9763" t="b">
        <f t="shared" si="152"/>
        <v>0</v>
      </c>
    </row>
    <row r="9764" ht="25.5" spans="1:11">
      <c r="A9764" s="120">
        <v>58207</v>
      </c>
      <c r="B9764" s="121" t="s">
        <v>205</v>
      </c>
      <c r="C9764" s="121" t="s">
        <v>210</v>
      </c>
      <c r="D9764" s="121" t="s">
        <v>61</v>
      </c>
      <c r="E9764" s="121" t="s">
        <v>38</v>
      </c>
      <c r="F9764" s="122">
        <v>523742</v>
      </c>
      <c r="G9764" s="122">
        <v>41670.283</v>
      </c>
      <c r="H9764" s="120">
        <v>2019</v>
      </c>
      <c r="I9764" t="str">
        <f>IF(J9764="natural gas",VLOOKUP(D9764,'Cross-Page Data'!$I$4:$J$13,2,FALSE),IF(J9764="solar",VLOOKUP('Form 923'!D9764,'Cross-Page Data'!$I$14:$J$117,2,FALSE),J9764))</f>
        <v>natural gas nonpeaker - preexisting nonretiring</v>
      </c>
      <c r="J9764" t="str">
        <f>VLOOKUP(E9764,'Cross-Page Data'!$D$4:$F$48,3,FALSE)</f>
        <v>natural gas</v>
      </c>
      <c r="K9764" t="b">
        <f t="shared" si="152"/>
        <v>0</v>
      </c>
    </row>
    <row r="9765" ht="25.5" spans="1:11">
      <c r="A9765" s="120">
        <v>58207</v>
      </c>
      <c r="B9765" s="121" t="s">
        <v>205</v>
      </c>
      <c r="C9765" s="121" t="s">
        <v>210</v>
      </c>
      <c r="D9765" s="121" t="s">
        <v>73</v>
      </c>
      <c r="E9765" s="121" t="s">
        <v>70</v>
      </c>
      <c r="F9765" s="122">
        <v>21</v>
      </c>
      <c r="G9765" s="122">
        <v>1.723</v>
      </c>
      <c r="H9765" s="120">
        <v>2019</v>
      </c>
      <c r="I9765" t="str">
        <f>IF(J9765="natural gas",VLOOKUP(D9765,'Cross-Page Data'!$I$4:$J$13,2,FALSE),IF(J9765="solar",VLOOKUP('Form 923'!D9765,'Cross-Page Data'!$I$14:$J$117,2,FALSE),J9765))</f>
        <v>heavy or residual fuel oil</v>
      </c>
      <c r="J9765" t="str">
        <f>VLOOKUP(E9765,'Cross-Page Data'!$D$4:$F$48,3,FALSE)</f>
        <v>heavy or residual fuel oil</v>
      </c>
      <c r="K9765" t="b">
        <f t="shared" si="152"/>
        <v>0</v>
      </c>
    </row>
    <row r="9766" ht="25.5" spans="1:11">
      <c r="A9766" s="120">
        <v>58207</v>
      </c>
      <c r="B9766" s="121" t="s">
        <v>205</v>
      </c>
      <c r="C9766" s="121" t="s">
        <v>210</v>
      </c>
      <c r="D9766" s="121" t="s">
        <v>73</v>
      </c>
      <c r="E9766" s="121" t="s">
        <v>38</v>
      </c>
      <c r="F9766" s="122">
        <v>714066</v>
      </c>
      <c r="G9766" s="122">
        <v>59477.417</v>
      </c>
      <c r="H9766" s="120">
        <v>2019</v>
      </c>
      <c r="I9766" t="str">
        <f>IF(J9766="natural gas",VLOOKUP(D9766,'Cross-Page Data'!$I$4:$J$13,2,FALSE),IF(J9766="solar",VLOOKUP('Form 923'!D9766,'Cross-Page Data'!$I$14:$J$117,2,FALSE),J9766))</f>
        <v>natural gas peaker</v>
      </c>
      <c r="J9766" t="str">
        <f>VLOOKUP(E9766,'Cross-Page Data'!$D$4:$F$48,3,FALSE)</f>
        <v>natural gas</v>
      </c>
      <c r="K9766" t="b">
        <f t="shared" si="152"/>
        <v>0</v>
      </c>
    </row>
    <row r="9767" ht="25.5" spans="1:11">
      <c r="A9767" s="120">
        <v>58207</v>
      </c>
      <c r="B9767" s="121" t="s">
        <v>205</v>
      </c>
      <c r="C9767" s="121" t="s">
        <v>210</v>
      </c>
      <c r="D9767" s="121" t="s">
        <v>79</v>
      </c>
      <c r="E9767" s="121" t="s">
        <v>70</v>
      </c>
      <c r="F9767" s="122">
        <v>516</v>
      </c>
      <c r="G9767" s="122">
        <v>46.431</v>
      </c>
      <c r="H9767" s="120">
        <v>2019</v>
      </c>
      <c r="I9767" t="str">
        <f>IF(J9767="natural gas",VLOOKUP(D9767,'Cross-Page Data'!$I$4:$J$13,2,FALSE),IF(J9767="solar",VLOOKUP('Form 923'!D9767,'Cross-Page Data'!$I$14:$J$117,2,FALSE),J9767))</f>
        <v>heavy or residual fuel oil</v>
      </c>
      <c r="J9767" t="str">
        <f>VLOOKUP(E9767,'Cross-Page Data'!$D$4:$F$48,3,FALSE)</f>
        <v>heavy or residual fuel oil</v>
      </c>
      <c r="K9767" t="b">
        <f t="shared" si="152"/>
        <v>0</v>
      </c>
    </row>
    <row r="9768" ht="25.5" spans="1:11">
      <c r="A9768" s="120">
        <v>58207</v>
      </c>
      <c r="B9768" s="121" t="s">
        <v>205</v>
      </c>
      <c r="C9768" s="121" t="s">
        <v>210</v>
      </c>
      <c r="D9768" s="121" t="s">
        <v>79</v>
      </c>
      <c r="E9768" s="121" t="s">
        <v>38</v>
      </c>
      <c r="F9768" s="122">
        <v>11219</v>
      </c>
      <c r="G9768" s="122">
        <v>1026.669</v>
      </c>
      <c r="H9768" s="120">
        <v>2019</v>
      </c>
      <c r="I9768" t="str">
        <f>IF(J9768="natural gas",VLOOKUP(D9768,'Cross-Page Data'!$I$4:$J$13,2,FALSE),IF(J9768="solar",VLOOKUP('Form 923'!D9768,'Cross-Page Data'!$I$14:$J$117,2,FALSE),J9768))</f>
        <v>natural gas peaker</v>
      </c>
      <c r="J9768" t="str">
        <f>VLOOKUP(E9768,'Cross-Page Data'!$D$4:$F$48,3,FALSE)</f>
        <v>natural gas</v>
      </c>
      <c r="K9768" t="b">
        <f t="shared" si="152"/>
        <v>0</v>
      </c>
    </row>
    <row r="9769" spans="1:11">
      <c r="A9769" s="120">
        <v>58209</v>
      </c>
      <c r="B9769" s="121" t="s">
        <v>201</v>
      </c>
      <c r="C9769" s="121" t="s">
        <v>206</v>
      </c>
      <c r="D9769" s="121" t="s">
        <v>128</v>
      </c>
      <c r="E9769" s="121" t="s">
        <v>180</v>
      </c>
      <c r="F9769" s="122">
        <v>1471198</v>
      </c>
      <c r="G9769" s="122">
        <v>165266</v>
      </c>
      <c r="H9769" s="120">
        <v>2019</v>
      </c>
      <c r="I9769" t="str">
        <f>IF(J9769="natural gas",VLOOKUP(D9769,'Cross-Page Data'!$I$4:$J$13,2,FALSE),IF(J9769="solar",VLOOKUP('Form 923'!D9769,'Cross-Page Data'!$I$14:$J$117,2,FALSE),J9769))</f>
        <v>wind</v>
      </c>
      <c r="J9769" t="str">
        <f>VLOOKUP(E9769,'Cross-Page Data'!$D$4:$F$48,3,FALSE)</f>
        <v>wind</v>
      </c>
      <c r="K9769" t="b">
        <f t="shared" si="152"/>
        <v>1</v>
      </c>
    </row>
    <row r="9770" spans="1:11">
      <c r="A9770" s="120">
        <v>58210</v>
      </c>
      <c r="B9770" s="121" t="s">
        <v>201</v>
      </c>
      <c r="C9770" s="121" t="s">
        <v>206</v>
      </c>
      <c r="D9770" s="121" t="s">
        <v>101</v>
      </c>
      <c r="E9770" s="121" t="s">
        <v>92</v>
      </c>
      <c r="F9770" s="122">
        <v>15765</v>
      </c>
      <c r="G9770" s="122">
        <v>1771</v>
      </c>
      <c r="H9770" s="120">
        <v>2019</v>
      </c>
      <c r="I9770" t="str">
        <f>IF(J9770="natural gas",VLOOKUP(D9770,'Cross-Page Data'!$I$4:$J$13,2,FALSE),IF(J9770="solar",VLOOKUP('Form 923'!D9770,'Cross-Page Data'!$I$14:$J$117,2,FALSE),J9770))</f>
        <v>solar pv</v>
      </c>
      <c r="J9770" t="str">
        <f>VLOOKUP(E9770,'Cross-Page Data'!$D$4:$F$48,3,FALSE)</f>
        <v>solar</v>
      </c>
      <c r="K9770" t="b">
        <f t="shared" si="152"/>
        <v>1</v>
      </c>
    </row>
    <row r="9771" spans="1:11">
      <c r="A9771" s="120">
        <v>58213</v>
      </c>
      <c r="B9771" s="121" t="s">
        <v>201</v>
      </c>
      <c r="C9771" s="121" t="s">
        <v>206</v>
      </c>
      <c r="D9771" s="121" t="s">
        <v>101</v>
      </c>
      <c r="E9771" s="121" t="s">
        <v>92</v>
      </c>
      <c r="F9771" s="122">
        <v>313163</v>
      </c>
      <c r="G9771" s="122">
        <v>35179</v>
      </c>
      <c r="H9771" s="120">
        <v>2019</v>
      </c>
      <c r="I9771" t="str">
        <f>IF(J9771="natural gas",VLOOKUP(D9771,'Cross-Page Data'!$I$4:$J$13,2,FALSE),IF(J9771="solar",VLOOKUP('Form 923'!D9771,'Cross-Page Data'!$I$14:$J$117,2,FALSE),J9771))</f>
        <v>solar pv</v>
      </c>
      <c r="J9771" t="str">
        <f>VLOOKUP(E9771,'Cross-Page Data'!$D$4:$F$48,3,FALSE)</f>
        <v>solar</v>
      </c>
      <c r="K9771" t="b">
        <f t="shared" si="152"/>
        <v>1</v>
      </c>
    </row>
    <row r="9772" spans="1:11">
      <c r="A9772" s="120">
        <v>58214</v>
      </c>
      <c r="B9772" s="121" t="s">
        <v>201</v>
      </c>
      <c r="C9772" s="121" t="s">
        <v>206</v>
      </c>
      <c r="D9772" s="121" t="s">
        <v>101</v>
      </c>
      <c r="E9772" s="121" t="s">
        <v>92</v>
      </c>
      <c r="F9772" s="122">
        <v>23394</v>
      </c>
      <c r="G9772" s="122">
        <v>2628</v>
      </c>
      <c r="H9772" s="120">
        <v>2019</v>
      </c>
      <c r="I9772" t="str">
        <f>IF(J9772="natural gas",VLOOKUP(D9772,'Cross-Page Data'!$I$4:$J$13,2,FALSE),IF(J9772="solar",VLOOKUP('Form 923'!D9772,'Cross-Page Data'!$I$14:$J$117,2,FALSE),J9772))</f>
        <v>solar pv</v>
      </c>
      <c r="J9772" t="str">
        <f>VLOOKUP(E9772,'Cross-Page Data'!$D$4:$F$48,3,FALSE)</f>
        <v>solar</v>
      </c>
      <c r="K9772" t="b">
        <f t="shared" si="152"/>
        <v>1</v>
      </c>
    </row>
    <row r="9773" spans="1:11">
      <c r="A9773" s="120">
        <v>58215</v>
      </c>
      <c r="B9773" s="121" t="s">
        <v>201</v>
      </c>
      <c r="C9773" s="121" t="s">
        <v>202</v>
      </c>
      <c r="D9773" s="121" t="s">
        <v>39</v>
      </c>
      <c r="E9773" s="121" t="s">
        <v>70</v>
      </c>
      <c r="F9773" s="122">
        <v>0</v>
      </c>
      <c r="G9773" s="122">
        <v>0</v>
      </c>
      <c r="H9773" s="120">
        <v>2019</v>
      </c>
      <c r="I9773" t="str">
        <f>IF(J9773="natural gas",VLOOKUP(D9773,'Cross-Page Data'!$I$4:$J$13,2,FALSE),IF(J9773="solar",VLOOKUP('Form 923'!D9773,'Cross-Page Data'!$I$14:$J$117,2,FALSE),J9773))</f>
        <v>heavy or residual fuel oil</v>
      </c>
      <c r="J9773" t="str">
        <f>VLOOKUP(E9773,'Cross-Page Data'!$D$4:$F$48,3,FALSE)</f>
        <v>heavy or residual fuel oil</v>
      </c>
      <c r="K9773" t="b">
        <f t="shared" si="152"/>
        <v>1</v>
      </c>
    </row>
    <row r="9774" spans="1:11">
      <c r="A9774" s="120">
        <v>58215</v>
      </c>
      <c r="B9774" s="121" t="s">
        <v>201</v>
      </c>
      <c r="C9774" s="121" t="s">
        <v>202</v>
      </c>
      <c r="D9774" s="121" t="s">
        <v>39</v>
      </c>
      <c r="E9774" s="121" t="s">
        <v>38</v>
      </c>
      <c r="F9774" s="122">
        <v>11729118</v>
      </c>
      <c r="G9774" s="122">
        <v>2590760</v>
      </c>
      <c r="H9774" s="120">
        <v>2019</v>
      </c>
      <c r="I9774" t="str">
        <f>IF(J9774="natural gas",VLOOKUP(D9774,'Cross-Page Data'!$I$4:$J$13,2,FALSE),IF(J9774="solar",VLOOKUP('Form 923'!D9774,'Cross-Page Data'!$I$14:$J$117,2,FALSE),J9774))</f>
        <v>natural gas nonpeaker - preexisting nonretiring</v>
      </c>
      <c r="J9774" t="str">
        <f>VLOOKUP(E9774,'Cross-Page Data'!$D$4:$F$48,3,FALSE)</f>
        <v>natural gas</v>
      </c>
      <c r="K9774" t="b">
        <f t="shared" si="152"/>
        <v>1</v>
      </c>
    </row>
    <row r="9775" spans="1:11">
      <c r="A9775" s="120">
        <v>58215</v>
      </c>
      <c r="B9775" s="121" t="s">
        <v>201</v>
      </c>
      <c r="C9775" s="121" t="s">
        <v>202</v>
      </c>
      <c r="D9775" s="121" t="s">
        <v>61</v>
      </c>
      <c r="E9775" s="121" t="s">
        <v>70</v>
      </c>
      <c r="F9775" s="122">
        <v>0</v>
      </c>
      <c r="G9775" s="122">
        <v>0</v>
      </c>
      <c r="H9775" s="120">
        <v>2019</v>
      </c>
      <c r="I9775" t="str">
        <f>IF(J9775="natural gas",VLOOKUP(D9775,'Cross-Page Data'!$I$4:$J$13,2,FALSE),IF(J9775="solar",VLOOKUP('Form 923'!D9775,'Cross-Page Data'!$I$14:$J$117,2,FALSE),J9775))</f>
        <v>heavy or residual fuel oil</v>
      </c>
      <c r="J9775" t="str">
        <f>VLOOKUP(E9775,'Cross-Page Data'!$D$4:$F$48,3,FALSE)</f>
        <v>heavy or residual fuel oil</v>
      </c>
      <c r="K9775" t="b">
        <f t="shared" si="152"/>
        <v>1</v>
      </c>
    </row>
    <row r="9776" spans="1:11">
      <c r="A9776" s="120">
        <v>58215</v>
      </c>
      <c r="B9776" s="121" t="s">
        <v>201</v>
      </c>
      <c r="C9776" s="121" t="s">
        <v>202</v>
      </c>
      <c r="D9776" s="121" t="s">
        <v>61</v>
      </c>
      <c r="E9776" s="121" t="s">
        <v>38</v>
      </c>
      <c r="F9776" s="122">
        <v>37339391</v>
      </c>
      <c r="G9776" s="122">
        <v>4057727</v>
      </c>
      <c r="H9776" s="120">
        <v>2019</v>
      </c>
      <c r="I9776" t="str">
        <f>IF(J9776="natural gas",VLOOKUP(D9776,'Cross-Page Data'!$I$4:$J$13,2,FALSE),IF(J9776="solar",VLOOKUP('Form 923'!D9776,'Cross-Page Data'!$I$14:$J$117,2,FALSE),J9776))</f>
        <v>natural gas nonpeaker - preexisting nonretiring</v>
      </c>
      <c r="J9776" t="str">
        <f>VLOOKUP(E9776,'Cross-Page Data'!$D$4:$F$48,3,FALSE)</f>
        <v>natural gas</v>
      </c>
      <c r="K9776" t="b">
        <f t="shared" si="152"/>
        <v>1</v>
      </c>
    </row>
    <row r="9777" ht="25.5" spans="1:11">
      <c r="A9777" s="120">
        <v>58216</v>
      </c>
      <c r="B9777" s="121" t="s">
        <v>201</v>
      </c>
      <c r="C9777" s="121" t="s">
        <v>211</v>
      </c>
      <c r="D9777" s="121" t="s">
        <v>68</v>
      </c>
      <c r="E9777" s="121" t="s">
        <v>178</v>
      </c>
      <c r="F9777" s="122">
        <v>103472</v>
      </c>
      <c r="G9777" s="122">
        <v>11623.51</v>
      </c>
      <c r="H9777" s="120">
        <v>2019</v>
      </c>
      <c r="I9777" t="str">
        <f>IF(J9777="natural gas",VLOOKUP(D9777,'Cross-Page Data'!$I$4:$J$13,2,FALSE),IF(J9777="solar",VLOOKUP('Form 923'!D9777,'Cross-Page Data'!$I$14:$J$117,2,FALSE),J9777))</f>
        <v>other</v>
      </c>
      <c r="J9777" t="str">
        <f>VLOOKUP(E9777,'Cross-Page Data'!$D$4:$F$48,3,FALSE)</f>
        <v>other</v>
      </c>
      <c r="K9777" t="b">
        <f t="shared" si="152"/>
        <v>0</v>
      </c>
    </row>
    <row r="9778" spans="1:11">
      <c r="A9778" s="120">
        <v>58217</v>
      </c>
      <c r="B9778" s="121" t="s">
        <v>201</v>
      </c>
      <c r="C9778" s="121" t="s">
        <v>206</v>
      </c>
      <c r="D9778" s="121" t="s">
        <v>101</v>
      </c>
      <c r="E9778" s="121" t="s">
        <v>92</v>
      </c>
      <c r="F9778" s="122">
        <v>33881</v>
      </c>
      <c r="G9778" s="122">
        <v>3806</v>
      </c>
      <c r="H9778" s="120">
        <v>2019</v>
      </c>
      <c r="I9778" t="str">
        <f>IF(J9778="natural gas",VLOOKUP(D9778,'Cross-Page Data'!$I$4:$J$13,2,FALSE),IF(J9778="solar",VLOOKUP('Form 923'!D9778,'Cross-Page Data'!$I$14:$J$117,2,FALSE),J9778))</f>
        <v>solar pv</v>
      </c>
      <c r="J9778" t="str">
        <f>VLOOKUP(E9778,'Cross-Page Data'!$D$4:$F$48,3,FALSE)</f>
        <v>solar</v>
      </c>
      <c r="K9778" t="b">
        <f t="shared" si="152"/>
        <v>1</v>
      </c>
    </row>
    <row r="9779" spans="1:11">
      <c r="A9779" s="120">
        <v>58218</v>
      </c>
      <c r="B9779" s="121" t="s">
        <v>201</v>
      </c>
      <c r="C9779" s="121" t="s">
        <v>202</v>
      </c>
      <c r="D9779" s="121" t="s">
        <v>128</v>
      </c>
      <c r="E9779" s="121" t="s">
        <v>180</v>
      </c>
      <c r="F9779" s="122">
        <v>1075915</v>
      </c>
      <c r="G9779" s="122">
        <v>120862</v>
      </c>
      <c r="H9779" s="120">
        <v>2019</v>
      </c>
      <c r="I9779" t="str">
        <f>IF(J9779="natural gas",VLOOKUP(D9779,'Cross-Page Data'!$I$4:$J$13,2,FALSE),IF(J9779="solar",VLOOKUP('Form 923'!D9779,'Cross-Page Data'!$I$14:$J$117,2,FALSE),J9779))</f>
        <v>wind</v>
      </c>
      <c r="J9779" t="str">
        <f>VLOOKUP(E9779,'Cross-Page Data'!$D$4:$F$48,3,FALSE)</f>
        <v>wind</v>
      </c>
      <c r="K9779" t="b">
        <f t="shared" si="152"/>
        <v>1</v>
      </c>
    </row>
    <row r="9780" spans="1:11">
      <c r="A9780" s="120">
        <v>58219</v>
      </c>
      <c r="B9780" s="121" t="s">
        <v>201</v>
      </c>
      <c r="C9780" s="121" t="s">
        <v>206</v>
      </c>
      <c r="D9780" s="121" t="s">
        <v>79</v>
      </c>
      <c r="E9780" s="121" t="s">
        <v>130</v>
      </c>
      <c r="F9780" s="122">
        <v>127134</v>
      </c>
      <c r="G9780" s="122">
        <v>11045</v>
      </c>
      <c r="H9780" s="120">
        <v>2019</v>
      </c>
      <c r="I9780" t="str">
        <f>IF(J9780="natural gas",VLOOKUP(D9780,'Cross-Page Data'!$I$4:$J$13,2,FALSE),IF(J9780="solar",VLOOKUP('Form 923'!D9780,'Cross-Page Data'!$I$14:$J$117,2,FALSE),J9780))</f>
        <v>biomass</v>
      </c>
      <c r="J9780" t="str">
        <f>VLOOKUP(E9780,'Cross-Page Data'!$D$4:$F$48,3,FALSE)</f>
        <v>biomass</v>
      </c>
      <c r="K9780" t="b">
        <f t="shared" si="152"/>
        <v>1</v>
      </c>
    </row>
    <row r="9781" ht="25.5" spans="1:11">
      <c r="A9781" s="120">
        <v>58220</v>
      </c>
      <c r="B9781" s="121" t="s">
        <v>201</v>
      </c>
      <c r="C9781" s="121" t="s">
        <v>211</v>
      </c>
      <c r="D9781" s="121" t="s">
        <v>128</v>
      </c>
      <c r="E9781" s="121" t="s">
        <v>180</v>
      </c>
      <c r="F9781" s="122">
        <v>118139</v>
      </c>
      <c r="G9781" s="122">
        <v>13271</v>
      </c>
      <c r="H9781" s="120">
        <v>2019</v>
      </c>
      <c r="I9781" t="str">
        <f>IF(J9781="natural gas",VLOOKUP(D9781,'Cross-Page Data'!$I$4:$J$13,2,FALSE),IF(J9781="solar",VLOOKUP('Form 923'!D9781,'Cross-Page Data'!$I$14:$J$117,2,FALSE),J9781))</f>
        <v>wind</v>
      </c>
      <c r="J9781" t="str">
        <f>VLOOKUP(E9781,'Cross-Page Data'!$D$4:$F$48,3,FALSE)</f>
        <v>wind</v>
      </c>
      <c r="K9781" t="b">
        <f t="shared" si="152"/>
        <v>0</v>
      </c>
    </row>
    <row r="9782" spans="1:11">
      <c r="A9782" s="120">
        <v>58222</v>
      </c>
      <c r="B9782" s="121" t="s">
        <v>205</v>
      </c>
      <c r="C9782" s="121" t="s">
        <v>209</v>
      </c>
      <c r="D9782" s="121" t="s">
        <v>68</v>
      </c>
      <c r="E9782" s="121" t="s">
        <v>54</v>
      </c>
      <c r="F9782" s="122">
        <v>0</v>
      </c>
      <c r="G9782" s="122">
        <v>0</v>
      </c>
      <c r="H9782" s="120">
        <v>2019</v>
      </c>
      <c r="I9782" t="str">
        <f>IF(J9782="natural gas",VLOOKUP(D9782,'Cross-Page Data'!$I$4:$J$13,2,FALSE),IF(J9782="solar",VLOOKUP('Form 923'!D9782,'Cross-Page Data'!$I$14:$J$117,2,FALSE),J9782))</f>
        <v>hard coal</v>
      </c>
      <c r="J9782" t="str">
        <f>VLOOKUP(E9782,'Cross-Page Data'!$D$4:$F$48,3,FALSE)</f>
        <v>hard coal</v>
      </c>
      <c r="K9782" t="b">
        <f t="shared" si="152"/>
        <v>0</v>
      </c>
    </row>
    <row r="9783" spans="1:11">
      <c r="A9783" s="120">
        <v>58222</v>
      </c>
      <c r="B9783" s="121" t="s">
        <v>205</v>
      </c>
      <c r="C9783" s="121" t="s">
        <v>209</v>
      </c>
      <c r="D9783" s="121" t="s">
        <v>68</v>
      </c>
      <c r="E9783" s="121" t="s">
        <v>70</v>
      </c>
      <c r="F9783" s="122">
        <v>11</v>
      </c>
      <c r="G9783" s="122">
        <v>2.147</v>
      </c>
      <c r="H9783" s="120">
        <v>2019</v>
      </c>
      <c r="I9783" t="str">
        <f>IF(J9783="natural gas",VLOOKUP(D9783,'Cross-Page Data'!$I$4:$J$13,2,FALSE),IF(J9783="solar",VLOOKUP('Form 923'!D9783,'Cross-Page Data'!$I$14:$J$117,2,FALSE),J9783))</f>
        <v>heavy or residual fuel oil</v>
      </c>
      <c r="J9783" t="str">
        <f>VLOOKUP(E9783,'Cross-Page Data'!$D$4:$F$48,3,FALSE)</f>
        <v>heavy or residual fuel oil</v>
      </c>
      <c r="K9783" t="b">
        <f t="shared" si="152"/>
        <v>0</v>
      </c>
    </row>
    <row r="9784" spans="1:11">
      <c r="A9784" s="120">
        <v>58222</v>
      </c>
      <c r="B9784" s="121" t="s">
        <v>205</v>
      </c>
      <c r="C9784" s="121" t="s">
        <v>209</v>
      </c>
      <c r="D9784" s="121" t="s">
        <v>68</v>
      </c>
      <c r="E9784" s="121" t="s">
        <v>38</v>
      </c>
      <c r="F9784" s="122">
        <v>123862</v>
      </c>
      <c r="G9784" s="122">
        <v>29767.853</v>
      </c>
      <c r="H9784" s="120">
        <v>2019</v>
      </c>
      <c r="I9784" t="str">
        <f>IF(J9784="natural gas",VLOOKUP(D9784,'Cross-Page Data'!$I$4:$J$13,2,FALSE),IF(J9784="solar",VLOOKUP('Form 923'!D9784,'Cross-Page Data'!$I$14:$J$117,2,FALSE),J9784))</f>
        <v>natural gas nonpeaker - preexisting retiring</v>
      </c>
      <c r="J9784" t="str">
        <f>VLOOKUP(E9784,'Cross-Page Data'!$D$4:$F$48,3,FALSE)</f>
        <v>natural gas</v>
      </c>
      <c r="K9784" t="b">
        <f t="shared" si="152"/>
        <v>0</v>
      </c>
    </row>
    <row r="9785" ht="25.5" spans="1:11">
      <c r="A9785" s="120">
        <v>58223</v>
      </c>
      <c r="B9785" s="121" t="s">
        <v>205</v>
      </c>
      <c r="C9785" s="121" t="s">
        <v>210</v>
      </c>
      <c r="D9785" s="121" t="s">
        <v>79</v>
      </c>
      <c r="E9785" s="121" t="s">
        <v>38</v>
      </c>
      <c r="F9785" s="122">
        <v>145934</v>
      </c>
      <c r="G9785" s="122">
        <v>8519.14</v>
      </c>
      <c r="H9785" s="120">
        <v>2019</v>
      </c>
      <c r="I9785" t="str">
        <f>IF(J9785="natural gas",VLOOKUP(D9785,'Cross-Page Data'!$I$4:$J$13,2,FALSE),IF(J9785="solar",VLOOKUP('Form 923'!D9785,'Cross-Page Data'!$I$14:$J$117,2,FALSE),J9785))</f>
        <v>natural gas peaker</v>
      </c>
      <c r="J9785" t="str">
        <f>VLOOKUP(E9785,'Cross-Page Data'!$D$4:$F$48,3,FALSE)</f>
        <v>natural gas</v>
      </c>
      <c r="K9785" t="b">
        <f t="shared" si="152"/>
        <v>0</v>
      </c>
    </row>
    <row r="9786" ht="25.5" spans="1:11">
      <c r="A9786" s="120">
        <v>58224</v>
      </c>
      <c r="B9786" s="121" t="s">
        <v>205</v>
      </c>
      <c r="C9786" s="121" t="s">
        <v>210</v>
      </c>
      <c r="D9786" s="121" t="s">
        <v>79</v>
      </c>
      <c r="E9786" s="121" t="s">
        <v>70</v>
      </c>
      <c r="F9786" s="122">
        <v>0</v>
      </c>
      <c r="G9786" s="122">
        <v>0</v>
      </c>
      <c r="H9786" s="120">
        <v>2019</v>
      </c>
      <c r="I9786" t="str">
        <f>IF(J9786="natural gas",VLOOKUP(D9786,'Cross-Page Data'!$I$4:$J$13,2,FALSE),IF(J9786="solar",VLOOKUP('Form 923'!D9786,'Cross-Page Data'!$I$14:$J$117,2,FALSE),J9786))</f>
        <v>heavy or residual fuel oil</v>
      </c>
      <c r="J9786" t="str">
        <f>VLOOKUP(E9786,'Cross-Page Data'!$D$4:$F$48,3,FALSE)</f>
        <v>heavy or residual fuel oil</v>
      </c>
      <c r="K9786" t="b">
        <f t="shared" si="152"/>
        <v>0</v>
      </c>
    </row>
    <row r="9787" ht="25.5" spans="1:11">
      <c r="A9787" s="120">
        <v>58224</v>
      </c>
      <c r="B9787" s="121" t="s">
        <v>205</v>
      </c>
      <c r="C9787" s="121" t="s">
        <v>210</v>
      </c>
      <c r="D9787" s="121" t="s">
        <v>79</v>
      </c>
      <c r="E9787" s="121" t="s">
        <v>38</v>
      </c>
      <c r="F9787" s="122">
        <v>33540</v>
      </c>
      <c r="G9787" s="122">
        <v>8650</v>
      </c>
      <c r="H9787" s="120">
        <v>2019</v>
      </c>
      <c r="I9787" t="str">
        <f>IF(J9787="natural gas",VLOOKUP(D9787,'Cross-Page Data'!$I$4:$J$13,2,FALSE),IF(J9787="solar",VLOOKUP('Form 923'!D9787,'Cross-Page Data'!$I$14:$J$117,2,FALSE),J9787))</f>
        <v>natural gas peaker</v>
      </c>
      <c r="J9787" t="str">
        <f>VLOOKUP(E9787,'Cross-Page Data'!$D$4:$F$48,3,FALSE)</f>
        <v>natural gas</v>
      </c>
      <c r="K9787" t="b">
        <f t="shared" si="152"/>
        <v>0</v>
      </c>
    </row>
    <row r="9788" spans="1:11">
      <c r="A9788" s="120">
        <v>58226</v>
      </c>
      <c r="B9788" s="121" t="s">
        <v>201</v>
      </c>
      <c r="C9788" s="121" t="s">
        <v>206</v>
      </c>
      <c r="D9788" s="121" t="s">
        <v>101</v>
      </c>
      <c r="E9788" s="121" t="s">
        <v>92</v>
      </c>
      <c r="F9788" s="122">
        <v>26404</v>
      </c>
      <c r="G9788" s="122">
        <v>2966</v>
      </c>
      <c r="H9788" s="120">
        <v>2019</v>
      </c>
      <c r="I9788" t="str">
        <f>IF(J9788="natural gas",VLOOKUP(D9788,'Cross-Page Data'!$I$4:$J$13,2,FALSE),IF(J9788="solar",VLOOKUP('Form 923'!D9788,'Cross-Page Data'!$I$14:$J$117,2,FALSE),J9788))</f>
        <v>solar pv</v>
      </c>
      <c r="J9788" t="str">
        <f>VLOOKUP(E9788,'Cross-Page Data'!$D$4:$F$48,3,FALSE)</f>
        <v>solar</v>
      </c>
      <c r="K9788" t="b">
        <f t="shared" si="152"/>
        <v>1</v>
      </c>
    </row>
    <row r="9789" spans="1:11">
      <c r="A9789" s="120">
        <v>58227</v>
      </c>
      <c r="B9789" s="121" t="s">
        <v>201</v>
      </c>
      <c r="C9789" s="121" t="s">
        <v>206</v>
      </c>
      <c r="D9789" s="121" t="s">
        <v>101</v>
      </c>
      <c r="E9789" s="121" t="s">
        <v>92</v>
      </c>
      <c r="F9789" s="122">
        <v>218303</v>
      </c>
      <c r="G9789" s="122">
        <v>24523</v>
      </c>
      <c r="H9789" s="120">
        <v>2019</v>
      </c>
      <c r="I9789" t="str">
        <f>IF(J9789="natural gas",VLOOKUP(D9789,'Cross-Page Data'!$I$4:$J$13,2,FALSE),IF(J9789="solar",VLOOKUP('Form 923'!D9789,'Cross-Page Data'!$I$14:$J$117,2,FALSE),J9789))</f>
        <v>solar pv</v>
      </c>
      <c r="J9789" t="str">
        <f>VLOOKUP(E9789,'Cross-Page Data'!$D$4:$F$48,3,FALSE)</f>
        <v>solar</v>
      </c>
      <c r="K9789" t="b">
        <f t="shared" si="152"/>
        <v>1</v>
      </c>
    </row>
    <row r="9790" spans="1:11">
      <c r="A9790" s="120">
        <v>58228</v>
      </c>
      <c r="B9790" s="121" t="s">
        <v>201</v>
      </c>
      <c r="C9790" s="121" t="s">
        <v>206</v>
      </c>
      <c r="D9790" s="121" t="s">
        <v>101</v>
      </c>
      <c r="E9790" s="121" t="s">
        <v>92</v>
      </c>
      <c r="F9790" s="122">
        <v>173117</v>
      </c>
      <c r="G9790" s="122">
        <v>19447</v>
      </c>
      <c r="H9790" s="120">
        <v>2019</v>
      </c>
      <c r="I9790" t="str">
        <f>IF(J9790="natural gas",VLOOKUP(D9790,'Cross-Page Data'!$I$4:$J$13,2,FALSE),IF(J9790="solar",VLOOKUP('Form 923'!D9790,'Cross-Page Data'!$I$14:$J$117,2,FALSE),J9790))</f>
        <v>solar pv</v>
      </c>
      <c r="J9790" t="str">
        <f>VLOOKUP(E9790,'Cross-Page Data'!$D$4:$F$48,3,FALSE)</f>
        <v>solar</v>
      </c>
      <c r="K9790" t="b">
        <f t="shared" si="152"/>
        <v>1</v>
      </c>
    </row>
    <row r="9791" spans="1:11">
      <c r="A9791" s="120">
        <v>58231</v>
      </c>
      <c r="B9791" s="121" t="s">
        <v>201</v>
      </c>
      <c r="C9791" s="121" t="s">
        <v>206</v>
      </c>
      <c r="D9791" s="121" t="s">
        <v>101</v>
      </c>
      <c r="E9791" s="121" t="s">
        <v>92</v>
      </c>
      <c r="F9791" s="122">
        <v>25558</v>
      </c>
      <c r="G9791" s="122">
        <v>2871</v>
      </c>
      <c r="H9791" s="120">
        <v>2019</v>
      </c>
      <c r="I9791" t="str">
        <f>IF(J9791="natural gas",VLOOKUP(D9791,'Cross-Page Data'!$I$4:$J$13,2,FALSE),IF(J9791="solar",VLOOKUP('Form 923'!D9791,'Cross-Page Data'!$I$14:$J$117,2,FALSE),J9791))</f>
        <v>solar pv</v>
      </c>
      <c r="J9791" t="str">
        <f>VLOOKUP(E9791,'Cross-Page Data'!$D$4:$F$48,3,FALSE)</f>
        <v>solar</v>
      </c>
      <c r="K9791" t="b">
        <f t="shared" si="152"/>
        <v>1</v>
      </c>
    </row>
    <row r="9792" ht="25.5" spans="1:11">
      <c r="A9792" s="120">
        <v>58232</v>
      </c>
      <c r="B9792" s="121" t="s">
        <v>201</v>
      </c>
      <c r="C9792" s="121" t="s">
        <v>207</v>
      </c>
      <c r="D9792" s="121" t="s">
        <v>101</v>
      </c>
      <c r="E9792" s="121" t="s">
        <v>92</v>
      </c>
      <c r="F9792" s="122">
        <v>14082</v>
      </c>
      <c r="G9792" s="122">
        <v>1582</v>
      </c>
      <c r="H9792" s="120">
        <v>2019</v>
      </c>
      <c r="I9792" t="str">
        <f>IF(J9792="natural gas",VLOOKUP(D9792,'Cross-Page Data'!$I$4:$J$13,2,FALSE),IF(J9792="solar",VLOOKUP('Form 923'!D9792,'Cross-Page Data'!$I$14:$J$117,2,FALSE),J9792))</f>
        <v>solar pv</v>
      </c>
      <c r="J9792" t="str">
        <f>VLOOKUP(E9792,'Cross-Page Data'!$D$4:$F$48,3,FALSE)</f>
        <v>solar</v>
      </c>
      <c r="K9792" t="b">
        <f t="shared" si="152"/>
        <v>0</v>
      </c>
    </row>
    <row r="9793" spans="1:11">
      <c r="A9793" s="120">
        <v>58233</v>
      </c>
      <c r="B9793" s="121" t="s">
        <v>201</v>
      </c>
      <c r="C9793" s="121" t="s">
        <v>206</v>
      </c>
      <c r="D9793" s="121" t="s">
        <v>128</v>
      </c>
      <c r="E9793" s="121" t="s">
        <v>180</v>
      </c>
      <c r="F9793" s="122">
        <v>129854</v>
      </c>
      <c r="G9793" s="122">
        <v>14587</v>
      </c>
      <c r="H9793" s="120">
        <v>2019</v>
      </c>
      <c r="I9793" t="str">
        <f>IF(J9793="natural gas",VLOOKUP(D9793,'Cross-Page Data'!$I$4:$J$13,2,FALSE),IF(J9793="solar",VLOOKUP('Form 923'!D9793,'Cross-Page Data'!$I$14:$J$117,2,FALSE),J9793))</f>
        <v>wind</v>
      </c>
      <c r="J9793" t="str">
        <f>VLOOKUP(E9793,'Cross-Page Data'!$D$4:$F$48,3,FALSE)</f>
        <v>wind</v>
      </c>
      <c r="K9793" t="b">
        <f t="shared" si="152"/>
        <v>1</v>
      </c>
    </row>
    <row r="9794" spans="1:11">
      <c r="A9794" s="120">
        <v>58234</v>
      </c>
      <c r="B9794" s="121" t="s">
        <v>201</v>
      </c>
      <c r="C9794" s="121" t="s">
        <v>206</v>
      </c>
      <c r="D9794" s="121" t="s">
        <v>101</v>
      </c>
      <c r="E9794" s="121" t="s">
        <v>92</v>
      </c>
      <c r="F9794" s="122">
        <v>290232</v>
      </c>
      <c r="G9794" s="122">
        <v>32603</v>
      </c>
      <c r="H9794" s="120">
        <v>2019</v>
      </c>
      <c r="I9794" t="str">
        <f>IF(J9794="natural gas",VLOOKUP(D9794,'Cross-Page Data'!$I$4:$J$13,2,FALSE),IF(J9794="solar",VLOOKUP('Form 923'!D9794,'Cross-Page Data'!$I$14:$J$117,2,FALSE),J9794))</f>
        <v>solar pv</v>
      </c>
      <c r="J9794" t="str">
        <f>VLOOKUP(E9794,'Cross-Page Data'!$D$4:$F$48,3,FALSE)</f>
        <v>solar</v>
      </c>
      <c r="K9794" t="b">
        <f t="shared" si="152"/>
        <v>1</v>
      </c>
    </row>
    <row r="9795" spans="1:11">
      <c r="A9795" s="120">
        <v>58235</v>
      </c>
      <c r="B9795" s="121" t="s">
        <v>201</v>
      </c>
      <c r="C9795" s="121" t="s">
        <v>202</v>
      </c>
      <c r="D9795" s="121" t="s">
        <v>73</v>
      </c>
      <c r="E9795" s="121" t="s">
        <v>38</v>
      </c>
      <c r="F9795" s="122">
        <v>828439</v>
      </c>
      <c r="G9795" s="122">
        <v>78859</v>
      </c>
      <c r="H9795" s="120">
        <v>2019</v>
      </c>
      <c r="I9795" t="str">
        <f>IF(J9795="natural gas",VLOOKUP(D9795,'Cross-Page Data'!$I$4:$J$13,2,FALSE),IF(J9795="solar",VLOOKUP('Form 923'!D9795,'Cross-Page Data'!$I$14:$J$117,2,FALSE),J9795))</f>
        <v>natural gas peaker</v>
      </c>
      <c r="J9795" t="str">
        <f>VLOOKUP(E9795,'Cross-Page Data'!$D$4:$F$48,3,FALSE)</f>
        <v>natural gas</v>
      </c>
      <c r="K9795" t="b">
        <f t="shared" si="152"/>
        <v>1</v>
      </c>
    </row>
    <row r="9796" spans="1:11">
      <c r="A9796" s="120">
        <v>58236</v>
      </c>
      <c r="B9796" s="121" t="s">
        <v>201</v>
      </c>
      <c r="C9796" s="121" t="s">
        <v>202</v>
      </c>
      <c r="D9796" s="121" t="s">
        <v>39</v>
      </c>
      <c r="E9796" s="121" t="s">
        <v>38</v>
      </c>
      <c r="F9796" s="122">
        <v>706863</v>
      </c>
      <c r="G9796" s="122">
        <v>1350131</v>
      </c>
      <c r="H9796" s="120">
        <v>2019</v>
      </c>
      <c r="I9796" t="str">
        <f>IF(J9796="natural gas",VLOOKUP(D9796,'Cross-Page Data'!$I$4:$J$13,2,FALSE),IF(J9796="solar",VLOOKUP('Form 923'!D9796,'Cross-Page Data'!$I$14:$J$117,2,FALSE),J9796))</f>
        <v>natural gas nonpeaker - preexisting nonretiring</v>
      </c>
      <c r="J9796" t="str">
        <f>VLOOKUP(E9796,'Cross-Page Data'!$D$4:$F$48,3,FALSE)</f>
        <v>natural gas</v>
      </c>
      <c r="K9796" t="b">
        <f t="shared" si="152"/>
        <v>1</v>
      </c>
    </row>
    <row r="9797" spans="1:11">
      <c r="A9797" s="120">
        <v>58236</v>
      </c>
      <c r="B9797" s="121" t="s">
        <v>201</v>
      </c>
      <c r="C9797" s="121" t="s">
        <v>202</v>
      </c>
      <c r="D9797" s="121" t="s">
        <v>61</v>
      </c>
      <c r="E9797" s="121" t="s">
        <v>38</v>
      </c>
      <c r="F9797" s="122">
        <v>24628813</v>
      </c>
      <c r="G9797" s="122">
        <v>2410947</v>
      </c>
      <c r="H9797" s="120">
        <v>2019</v>
      </c>
      <c r="I9797" t="str">
        <f>IF(J9797="natural gas",VLOOKUP(D9797,'Cross-Page Data'!$I$4:$J$13,2,FALSE),IF(J9797="solar",VLOOKUP('Form 923'!D9797,'Cross-Page Data'!$I$14:$J$117,2,FALSE),J9797))</f>
        <v>natural gas nonpeaker - preexisting nonretiring</v>
      </c>
      <c r="J9797" t="str">
        <f>VLOOKUP(E9797,'Cross-Page Data'!$D$4:$F$48,3,FALSE)</f>
        <v>natural gas</v>
      </c>
      <c r="K9797" t="b">
        <f t="shared" si="152"/>
        <v>1</v>
      </c>
    </row>
    <row r="9798" ht="25.5" spans="1:11">
      <c r="A9798" s="120">
        <v>58237</v>
      </c>
      <c r="B9798" s="121" t="s">
        <v>205</v>
      </c>
      <c r="C9798" s="121" t="s">
        <v>210</v>
      </c>
      <c r="D9798" s="121" t="s">
        <v>67</v>
      </c>
      <c r="E9798" s="121" t="s">
        <v>38</v>
      </c>
      <c r="F9798" s="122">
        <v>78529</v>
      </c>
      <c r="G9798" s="122">
        <v>11244</v>
      </c>
      <c r="H9798" s="120">
        <v>2019</v>
      </c>
      <c r="I9798" t="str">
        <f>IF(J9798="natural gas",VLOOKUP(D9798,'Cross-Page Data'!$I$4:$J$13,2,FALSE),IF(J9798="solar",VLOOKUP('Form 923'!D9798,'Cross-Page Data'!$I$14:$J$117,2,FALSE),J9798))</f>
        <v>other</v>
      </c>
      <c r="J9798" t="str">
        <f>VLOOKUP(E9798,'Cross-Page Data'!$D$4:$F$48,3,FALSE)</f>
        <v>natural gas</v>
      </c>
      <c r="K9798" t="b">
        <f t="shared" si="152"/>
        <v>0</v>
      </c>
    </row>
    <row r="9799" spans="1:11">
      <c r="A9799" s="120">
        <v>58238</v>
      </c>
      <c r="B9799" s="121" t="s">
        <v>201</v>
      </c>
      <c r="C9799" s="121" t="s">
        <v>206</v>
      </c>
      <c r="D9799" s="121" t="s">
        <v>128</v>
      </c>
      <c r="E9799" s="121" t="s">
        <v>180</v>
      </c>
      <c r="F9799" s="122">
        <v>257250</v>
      </c>
      <c r="G9799" s="122">
        <v>28898</v>
      </c>
      <c r="H9799" s="120">
        <v>2019</v>
      </c>
      <c r="I9799" t="str">
        <f>IF(J9799="natural gas",VLOOKUP(D9799,'Cross-Page Data'!$I$4:$J$13,2,FALSE),IF(J9799="solar",VLOOKUP('Form 923'!D9799,'Cross-Page Data'!$I$14:$J$117,2,FALSE),J9799))</f>
        <v>wind</v>
      </c>
      <c r="J9799" t="str">
        <f>VLOOKUP(E9799,'Cross-Page Data'!$D$4:$F$48,3,FALSE)</f>
        <v>wind</v>
      </c>
      <c r="K9799" t="b">
        <f t="shared" ref="K9799:K9862" si="153">IF(AND($N$6=FALSE,OR(C9799="Commercial NAICS Cogen",C9799="Industrial NAICS Cogen",C9799="NAICS-22 Cogen")),FALSE,IF(AND($N$7=FALSE,OR(C9799="Commercial NAICS Cogen",C9799="Commercial NAICS Non-Cogen",C9799="industrial NAICS Cogen",C9799="industrial NAICS non-cogen")),FALSE,TRUE))</f>
        <v>1</v>
      </c>
    </row>
    <row r="9800" spans="1:11">
      <c r="A9800" s="120">
        <v>58239</v>
      </c>
      <c r="B9800" s="121" t="s">
        <v>201</v>
      </c>
      <c r="C9800" s="121" t="s">
        <v>206</v>
      </c>
      <c r="D9800" s="121" t="s">
        <v>101</v>
      </c>
      <c r="E9800" s="121" t="s">
        <v>92</v>
      </c>
      <c r="F9800" s="122">
        <v>13462</v>
      </c>
      <c r="G9800" s="122">
        <v>1512</v>
      </c>
      <c r="H9800" s="120">
        <v>2019</v>
      </c>
      <c r="I9800" t="str">
        <f>IF(J9800="natural gas",VLOOKUP(D9800,'Cross-Page Data'!$I$4:$J$13,2,FALSE),IF(J9800="solar",VLOOKUP('Form 923'!D9800,'Cross-Page Data'!$I$14:$J$117,2,FALSE),J9800))</f>
        <v>solar pv</v>
      </c>
      <c r="J9800" t="str">
        <f>VLOOKUP(E9800,'Cross-Page Data'!$D$4:$F$48,3,FALSE)</f>
        <v>solar</v>
      </c>
      <c r="K9800" t="b">
        <f t="shared" si="153"/>
        <v>1</v>
      </c>
    </row>
    <row r="9801" spans="1:11">
      <c r="A9801" s="120">
        <v>58240</v>
      </c>
      <c r="B9801" s="121" t="s">
        <v>201</v>
      </c>
      <c r="C9801" s="121" t="s">
        <v>206</v>
      </c>
      <c r="D9801" s="121" t="s">
        <v>101</v>
      </c>
      <c r="E9801" s="121" t="s">
        <v>92</v>
      </c>
      <c r="F9801" s="122">
        <v>25308</v>
      </c>
      <c r="G9801" s="122">
        <v>2843</v>
      </c>
      <c r="H9801" s="120">
        <v>2019</v>
      </c>
      <c r="I9801" t="str">
        <f>IF(J9801="natural gas",VLOOKUP(D9801,'Cross-Page Data'!$I$4:$J$13,2,FALSE),IF(J9801="solar",VLOOKUP('Form 923'!D9801,'Cross-Page Data'!$I$14:$J$117,2,FALSE),J9801))</f>
        <v>solar pv</v>
      </c>
      <c r="J9801" t="str">
        <f>VLOOKUP(E9801,'Cross-Page Data'!$D$4:$F$48,3,FALSE)</f>
        <v>solar</v>
      </c>
      <c r="K9801" t="b">
        <f t="shared" si="153"/>
        <v>1</v>
      </c>
    </row>
    <row r="9802" spans="1:11">
      <c r="A9802" s="120">
        <v>58241</v>
      </c>
      <c r="B9802" s="121" t="s">
        <v>201</v>
      </c>
      <c r="C9802" s="121" t="s">
        <v>206</v>
      </c>
      <c r="D9802" s="121" t="s">
        <v>101</v>
      </c>
      <c r="E9802" s="121" t="s">
        <v>92</v>
      </c>
      <c r="F9802" s="122">
        <v>15195</v>
      </c>
      <c r="G9802" s="122">
        <v>1707</v>
      </c>
      <c r="H9802" s="120">
        <v>2019</v>
      </c>
      <c r="I9802" t="str">
        <f>IF(J9802="natural gas",VLOOKUP(D9802,'Cross-Page Data'!$I$4:$J$13,2,FALSE),IF(J9802="solar",VLOOKUP('Form 923'!D9802,'Cross-Page Data'!$I$14:$J$117,2,FALSE),J9802))</f>
        <v>solar pv</v>
      </c>
      <c r="J9802" t="str">
        <f>VLOOKUP(E9802,'Cross-Page Data'!$D$4:$F$48,3,FALSE)</f>
        <v>solar</v>
      </c>
      <c r="K9802" t="b">
        <f t="shared" si="153"/>
        <v>1</v>
      </c>
    </row>
    <row r="9803" spans="1:11">
      <c r="A9803" s="120">
        <v>58242</v>
      </c>
      <c r="B9803" s="121" t="s">
        <v>201</v>
      </c>
      <c r="C9803" s="121" t="s">
        <v>206</v>
      </c>
      <c r="D9803" s="121" t="s">
        <v>128</v>
      </c>
      <c r="E9803" s="121" t="s">
        <v>180</v>
      </c>
      <c r="F9803" s="122">
        <v>6492791</v>
      </c>
      <c r="G9803" s="122">
        <v>729363</v>
      </c>
      <c r="H9803" s="120">
        <v>2019</v>
      </c>
      <c r="I9803" t="str">
        <f>IF(J9803="natural gas",VLOOKUP(D9803,'Cross-Page Data'!$I$4:$J$13,2,FALSE),IF(J9803="solar",VLOOKUP('Form 923'!D9803,'Cross-Page Data'!$I$14:$J$117,2,FALSE),J9803))</f>
        <v>wind</v>
      </c>
      <c r="J9803" t="str">
        <f>VLOOKUP(E9803,'Cross-Page Data'!$D$4:$F$48,3,FALSE)</f>
        <v>wind</v>
      </c>
      <c r="K9803" t="b">
        <f t="shared" si="153"/>
        <v>1</v>
      </c>
    </row>
    <row r="9804" spans="1:11">
      <c r="A9804" s="120">
        <v>58243</v>
      </c>
      <c r="B9804" s="121" t="s">
        <v>201</v>
      </c>
      <c r="C9804" s="121" t="s">
        <v>206</v>
      </c>
      <c r="D9804" s="121" t="s">
        <v>101</v>
      </c>
      <c r="E9804" s="121" t="s">
        <v>92</v>
      </c>
      <c r="F9804" s="122">
        <v>15722</v>
      </c>
      <c r="G9804" s="122">
        <v>1766</v>
      </c>
      <c r="H9804" s="120">
        <v>2019</v>
      </c>
      <c r="I9804" t="str">
        <f>IF(J9804="natural gas",VLOOKUP(D9804,'Cross-Page Data'!$I$4:$J$13,2,FALSE),IF(J9804="solar",VLOOKUP('Form 923'!D9804,'Cross-Page Data'!$I$14:$J$117,2,FALSE),J9804))</f>
        <v>solar pv</v>
      </c>
      <c r="J9804" t="str">
        <f>VLOOKUP(E9804,'Cross-Page Data'!$D$4:$F$48,3,FALSE)</f>
        <v>solar</v>
      </c>
      <c r="K9804" t="b">
        <f t="shared" si="153"/>
        <v>1</v>
      </c>
    </row>
    <row r="9805" ht="25.5" spans="1:11">
      <c r="A9805" s="120">
        <v>58244</v>
      </c>
      <c r="B9805" s="121" t="s">
        <v>201</v>
      </c>
      <c r="C9805" s="121" t="s">
        <v>207</v>
      </c>
      <c r="D9805" s="121" t="s">
        <v>101</v>
      </c>
      <c r="E9805" s="121" t="s">
        <v>92</v>
      </c>
      <c r="F9805" s="122">
        <v>12794</v>
      </c>
      <c r="G9805" s="122">
        <v>1437</v>
      </c>
      <c r="H9805" s="120">
        <v>2019</v>
      </c>
      <c r="I9805" t="str">
        <f>IF(J9805="natural gas",VLOOKUP(D9805,'Cross-Page Data'!$I$4:$J$13,2,FALSE),IF(J9805="solar",VLOOKUP('Form 923'!D9805,'Cross-Page Data'!$I$14:$J$117,2,FALSE),J9805))</f>
        <v>solar pv</v>
      </c>
      <c r="J9805" t="str">
        <f>VLOOKUP(E9805,'Cross-Page Data'!$D$4:$F$48,3,FALSE)</f>
        <v>solar</v>
      </c>
      <c r="K9805" t="b">
        <f t="shared" si="153"/>
        <v>0</v>
      </c>
    </row>
    <row r="9806" ht="25.5" spans="1:11">
      <c r="A9806" s="120">
        <v>58245</v>
      </c>
      <c r="B9806" s="121" t="s">
        <v>205</v>
      </c>
      <c r="C9806" s="121" t="s">
        <v>210</v>
      </c>
      <c r="D9806" s="121" t="s">
        <v>79</v>
      </c>
      <c r="E9806" s="121" t="s">
        <v>38</v>
      </c>
      <c r="F9806" s="122">
        <v>85</v>
      </c>
      <c r="G9806" s="122">
        <v>24.5</v>
      </c>
      <c r="H9806" s="120">
        <v>2019</v>
      </c>
      <c r="I9806" t="str">
        <f>IF(J9806="natural gas",VLOOKUP(D9806,'Cross-Page Data'!$I$4:$J$13,2,FALSE),IF(J9806="solar",VLOOKUP('Form 923'!D9806,'Cross-Page Data'!$I$14:$J$117,2,FALSE),J9806))</f>
        <v>natural gas peaker</v>
      </c>
      <c r="J9806" t="str">
        <f>VLOOKUP(E9806,'Cross-Page Data'!$D$4:$F$48,3,FALSE)</f>
        <v>natural gas</v>
      </c>
      <c r="K9806" t="b">
        <f t="shared" si="153"/>
        <v>0</v>
      </c>
    </row>
    <row r="9807" spans="1:11">
      <c r="A9807" s="120">
        <v>58246</v>
      </c>
      <c r="B9807" s="121" t="s">
        <v>201</v>
      </c>
      <c r="C9807" s="121" t="s">
        <v>206</v>
      </c>
      <c r="D9807" s="121" t="s">
        <v>79</v>
      </c>
      <c r="E9807" s="121" t="s">
        <v>90</v>
      </c>
      <c r="F9807" s="122">
        <v>285044</v>
      </c>
      <c r="G9807" s="122">
        <v>25992</v>
      </c>
      <c r="H9807" s="120">
        <v>2019</v>
      </c>
      <c r="I9807" t="str">
        <f>IF(J9807="natural gas",VLOOKUP(D9807,'Cross-Page Data'!$I$4:$J$13,2,FALSE),IF(J9807="solar",VLOOKUP('Form 923'!D9807,'Cross-Page Data'!$I$14:$J$117,2,FALSE),J9807))</f>
        <v>biomass</v>
      </c>
      <c r="J9807" t="str">
        <f>VLOOKUP(E9807,'Cross-Page Data'!$D$4:$F$48,3,FALSE)</f>
        <v>biomass</v>
      </c>
      <c r="K9807" t="b">
        <f t="shared" si="153"/>
        <v>1</v>
      </c>
    </row>
    <row r="9808" ht="25.5" spans="1:11">
      <c r="A9808" s="120">
        <v>58249</v>
      </c>
      <c r="B9808" s="121" t="s">
        <v>201</v>
      </c>
      <c r="C9808" s="121" t="s">
        <v>207</v>
      </c>
      <c r="D9808" s="121" t="s">
        <v>101</v>
      </c>
      <c r="E9808" s="121" t="s">
        <v>92</v>
      </c>
      <c r="F9808" s="122">
        <v>43433</v>
      </c>
      <c r="G9808" s="122">
        <v>4879</v>
      </c>
      <c r="H9808" s="120">
        <v>2019</v>
      </c>
      <c r="I9808" t="str">
        <f>IF(J9808="natural gas",VLOOKUP(D9808,'Cross-Page Data'!$I$4:$J$13,2,FALSE),IF(J9808="solar",VLOOKUP('Form 923'!D9808,'Cross-Page Data'!$I$14:$J$117,2,FALSE),J9808))</f>
        <v>solar pv</v>
      </c>
      <c r="J9808" t="str">
        <f>VLOOKUP(E9808,'Cross-Page Data'!$D$4:$F$48,3,FALSE)</f>
        <v>solar</v>
      </c>
      <c r="K9808" t="b">
        <f t="shared" si="153"/>
        <v>0</v>
      </c>
    </row>
    <row r="9809" spans="1:11">
      <c r="A9809" s="120">
        <v>58250</v>
      </c>
      <c r="B9809" s="121" t="s">
        <v>201</v>
      </c>
      <c r="C9809" s="121" t="s">
        <v>206</v>
      </c>
      <c r="D9809" s="121" t="s">
        <v>79</v>
      </c>
      <c r="E9809" s="121" t="s">
        <v>90</v>
      </c>
      <c r="F9809" s="122">
        <v>130660</v>
      </c>
      <c r="G9809" s="122">
        <v>12374</v>
      </c>
      <c r="H9809" s="120">
        <v>2019</v>
      </c>
      <c r="I9809" t="str">
        <f>IF(J9809="natural gas",VLOOKUP(D9809,'Cross-Page Data'!$I$4:$J$13,2,FALSE),IF(J9809="solar",VLOOKUP('Form 923'!D9809,'Cross-Page Data'!$I$14:$J$117,2,FALSE),J9809))</f>
        <v>biomass</v>
      </c>
      <c r="J9809" t="str">
        <f>VLOOKUP(E9809,'Cross-Page Data'!$D$4:$F$48,3,FALSE)</f>
        <v>biomass</v>
      </c>
      <c r="K9809" t="b">
        <f t="shared" si="153"/>
        <v>1</v>
      </c>
    </row>
    <row r="9810" spans="1:11">
      <c r="A9810" s="120">
        <v>58251</v>
      </c>
      <c r="B9810" s="121" t="s">
        <v>205</v>
      </c>
      <c r="C9810" s="121" t="s">
        <v>209</v>
      </c>
      <c r="D9810" s="121" t="s">
        <v>68</v>
      </c>
      <c r="E9810" s="121" t="s">
        <v>148</v>
      </c>
      <c r="F9810" s="122">
        <v>326561</v>
      </c>
      <c r="G9810" s="122">
        <v>36684.14</v>
      </c>
      <c r="H9810" s="120">
        <v>2019</v>
      </c>
      <c r="I9810" t="str">
        <f>IF(J9810="natural gas",VLOOKUP(D9810,'Cross-Page Data'!$I$4:$J$13,2,FALSE),IF(J9810="solar",VLOOKUP('Form 923'!D9810,'Cross-Page Data'!$I$14:$J$117,2,FALSE),J9810))</f>
        <v>other</v>
      </c>
      <c r="J9810" t="str">
        <f>VLOOKUP(E9810,'Cross-Page Data'!$D$4:$F$48,3,FALSE)</f>
        <v>other</v>
      </c>
      <c r="K9810" t="b">
        <f t="shared" si="153"/>
        <v>0</v>
      </c>
    </row>
    <row r="9811" spans="1:11">
      <c r="A9811" s="120">
        <v>58252</v>
      </c>
      <c r="B9811" s="121" t="s">
        <v>201</v>
      </c>
      <c r="C9811" s="121" t="s">
        <v>206</v>
      </c>
      <c r="D9811" s="121" t="s">
        <v>79</v>
      </c>
      <c r="E9811" s="121" t="s">
        <v>90</v>
      </c>
      <c r="F9811" s="122">
        <v>31821</v>
      </c>
      <c r="G9811" s="122">
        <v>3231</v>
      </c>
      <c r="H9811" s="120">
        <v>2019</v>
      </c>
      <c r="I9811" t="str">
        <f>IF(J9811="natural gas",VLOOKUP(D9811,'Cross-Page Data'!$I$4:$J$13,2,FALSE),IF(J9811="solar",VLOOKUP('Form 923'!D9811,'Cross-Page Data'!$I$14:$J$117,2,FALSE),J9811))</f>
        <v>biomass</v>
      </c>
      <c r="J9811" t="str">
        <f>VLOOKUP(E9811,'Cross-Page Data'!$D$4:$F$48,3,FALSE)</f>
        <v>biomass</v>
      </c>
      <c r="K9811" t="b">
        <f t="shared" si="153"/>
        <v>1</v>
      </c>
    </row>
    <row r="9812" ht="25.5" spans="1:11">
      <c r="A9812" s="120">
        <v>58253</v>
      </c>
      <c r="B9812" s="121" t="s">
        <v>201</v>
      </c>
      <c r="C9812" s="121" t="s">
        <v>207</v>
      </c>
      <c r="D9812" s="121" t="s">
        <v>67</v>
      </c>
      <c r="E9812" s="121" t="s">
        <v>38</v>
      </c>
      <c r="F9812" s="122">
        <v>0</v>
      </c>
      <c r="G9812" s="122">
        <v>0</v>
      </c>
      <c r="H9812" s="120">
        <v>2019</v>
      </c>
      <c r="I9812" t="str">
        <f>IF(J9812="natural gas",VLOOKUP(D9812,'Cross-Page Data'!$I$4:$J$13,2,FALSE),IF(J9812="solar",VLOOKUP('Form 923'!D9812,'Cross-Page Data'!$I$14:$J$117,2,FALSE),J9812))</f>
        <v>other</v>
      </c>
      <c r="J9812" t="str">
        <f>VLOOKUP(E9812,'Cross-Page Data'!$D$4:$F$48,3,FALSE)</f>
        <v>natural gas</v>
      </c>
      <c r="K9812" t="b">
        <f t="shared" si="153"/>
        <v>0</v>
      </c>
    </row>
    <row r="9813" ht="25.5" spans="1:11">
      <c r="A9813" s="120">
        <v>58253</v>
      </c>
      <c r="B9813" s="121" t="s">
        <v>201</v>
      </c>
      <c r="C9813" s="121" t="s">
        <v>207</v>
      </c>
      <c r="D9813" s="121" t="s">
        <v>101</v>
      </c>
      <c r="E9813" s="121" t="s">
        <v>92</v>
      </c>
      <c r="F9813" s="122">
        <v>14394</v>
      </c>
      <c r="G9813" s="122">
        <v>1617</v>
      </c>
      <c r="H9813" s="120">
        <v>2019</v>
      </c>
      <c r="I9813" t="str">
        <f>IF(J9813="natural gas",VLOOKUP(D9813,'Cross-Page Data'!$I$4:$J$13,2,FALSE),IF(J9813="solar",VLOOKUP('Form 923'!D9813,'Cross-Page Data'!$I$14:$J$117,2,FALSE),J9813))</f>
        <v>solar pv</v>
      </c>
      <c r="J9813" t="str">
        <f>VLOOKUP(E9813,'Cross-Page Data'!$D$4:$F$48,3,FALSE)</f>
        <v>solar</v>
      </c>
      <c r="K9813" t="b">
        <f t="shared" si="153"/>
        <v>0</v>
      </c>
    </row>
    <row r="9814" spans="1:11">
      <c r="A9814" s="120">
        <v>58254</v>
      </c>
      <c r="B9814" s="121" t="s">
        <v>201</v>
      </c>
      <c r="C9814" s="121" t="s">
        <v>202</v>
      </c>
      <c r="D9814" s="121" t="s">
        <v>73</v>
      </c>
      <c r="E9814" s="121" t="s">
        <v>38</v>
      </c>
      <c r="F9814" s="122">
        <v>777</v>
      </c>
      <c r="G9814" s="122">
        <v>46</v>
      </c>
      <c r="H9814" s="120">
        <v>2019</v>
      </c>
      <c r="I9814" t="str">
        <f>IF(J9814="natural gas",VLOOKUP(D9814,'Cross-Page Data'!$I$4:$J$13,2,FALSE),IF(J9814="solar",VLOOKUP('Form 923'!D9814,'Cross-Page Data'!$I$14:$J$117,2,FALSE),J9814))</f>
        <v>natural gas peaker</v>
      </c>
      <c r="J9814" t="str">
        <f>VLOOKUP(E9814,'Cross-Page Data'!$D$4:$F$48,3,FALSE)</f>
        <v>natural gas</v>
      </c>
      <c r="K9814" t="b">
        <f t="shared" si="153"/>
        <v>1</v>
      </c>
    </row>
    <row r="9815" spans="1:11">
      <c r="A9815" s="120">
        <v>58255</v>
      </c>
      <c r="B9815" s="121" t="s">
        <v>201</v>
      </c>
      <c r="C9815" s="121" t="s">
        <v>202</v>
      </c>
      <c r="D9815" s="121" t="s">
        <v>79</v>
      </c>
      <c r="E9815" s="121" t="s">
        <v>38</v>
      </c>
      <c r="F9815" s="122">
        <v>231301</v>
      </c>
      <c r="G9815" s="122">
        <v>23141</v>
      </c>
      <c r="H9815" s="120">
        <v>2019</v>
      </c>
      <c r="I9815" t="str">
        <f>IF(J9815="natural gas",VLOOKUP(D9815,'Cross-Page Data'!$I$4:$J$13,2,FALSE),IF(J9815="solar",VLOOKUP('Form 923'!D9815,'Cross-Page Data'!$I$14:$J$117,2,FALSE),J9815))</f>
        <v>natural gas peaker</v>
      </c>
      <c r="J9815" t="str">
        <f>VLOOKUP(E9815,'Cross-Page Data'!$D$4:$F$48,3,FALSE)</f>
        <v>natural gas</v>
      </c>
      <c r="K9815" t="b">
        <f t="shared" si="153"/>
        <v>1</v>
      </c>
    </row>
    <row r="9816" spans="1:11">
      <c r="A9816" s="120">
        <v>58256</v>
      </c>
      <c r="B9816" s="121" t="s">
        <v>201</v>
      </c>
      <c r="C9816" s="121" t="s">
        <v>202</v>
      </c>
      <c r="D9816" s="121" t="s">
        <v>33</v>
      </c>
      <c r="E9816" s="121" t="s">
        <v>99</v>
      </c>
      <c r="F9816" s="122">
        <v>0</v>
      </c>
      <c r="G9816" s="122">
        <v>-698</v>
      </c>
      <c r="H9816" s="120">
        <v>2019</v>
      </c>
      <c r="I9816" t="str">
        <f>IF(J9816="natural gas",VLOOKUP(D9816,'Cross-Page Data'!$I$4:$J$13,2,FALSE),IF(J9816="solar",VLOOKUP('Form 923'!D9816,'Cross-Page Data'!$I$14:$J$117,2,FALSE),J9816))</f>
        <v>other</v>
      </c>
      <c r="J9816" t="str">
        <f>VLOOKUP(E9816,'Cross-Page Data'!$D$4:$F$48,3,FALSE)</f>
        <v>other</v>
      </c>
      <c r="K9816" t="b">
        <f t="shared" si="153"/>
        <v>1</v>
      </c>
    </row>
    <row r="9817" spans="1:11">
      <c r="A9817" s="120">
        <v>58256</v>
      </c>
      <c r="B9817" s="121" t="s">
        <v>201</v>
      </c>
      <c r="C9817" s="121" t="s">
        <v>202</v>
      </c>
      <c r="D9817" s="121" t="s">
        <v>101</v>
      </c>
      <c r="E9817" s="121" t="s">
        <v>92</v>
      </c>
      <c r="F9817" s="122">
        <v>13371</v>
      </c>
      <c r="G9817" s="122">
        <v>1502</v>
      </c>
      <c r="H9817" s="120">
        <v>2019</v>
      </c>
      <c r="I9817" t="str">
        <f>IF(J9817="natural gas",VLOOKUP(D9817,'Cross-Page Data'!$I$4:$J$13,2,FALSE),IF(J9817="solar",VLOOKUP('Form 923'!D9817,'Cross-Page Data'!$I$14:$J$117,2,FALSE),J9817))</f>
        <v>solar pv</v>
      </c>
      <c r="J9817" t="str">
        <f>VLOOKUP(E9817,'Cross-Page Data'!$D$4:$F$48,3,FALSE)</f>
        <v>solar</v>
      </c>
      <c r="K9817" t="b">
        <f t="shared" si="153"/>
        <v>1</v>
      </c>
    </row>
    <row r="9818" spans="1:11">
      <c r="A9818" s="120">
        <v>58257</v>
      </c>
      <c r="B9818" s="121" t="s">
        <v>201</v>
      </c>
      <c r="C9818" s="121" t="s">
        <v>202</v>
      </c>
      <c r="D9818" s="121" t="s">
        <v>116</v>
      </c>
      <c r="E9818" s="121" t="s">
        <v>170</v>
      </c>
      <c r="F9818" s="122">
        <v>47840</v>
      </c>
      <c r="G9818" s="122">
        <v>5374</v>
      </c>
      <c r="H9818" s="120">
        <v>2019</v>
      </c>
      <c r="I9818" t="str">
        <f>IF(J9818="natural gas",VLOOKUP(D9818,'Cross-Page Data'!$I$4:$J$13,2,FALSE),IF(J9818="solar",VLOOKUP('Form 923'!D9818,'Cross-Page Data'!$I$14:$J$117,2,FALSE),J9818))</f>
        <v>hydro</v>
      </c>
      <c r="J9818" t="str">
        <f>VLOOKUP(E9818,'Cross-Page Data'!$D$4:$F$48,3,FALSE)</f>
        <v>hydro</v>
      </c>
      <c r="K9818" t="b">
        <f t="shared" si="153"/>
        <v>1</v>
      </c>
    </row>
    <row r="9819" ht="25.5" spans="1:11">
      <c r="A9819" s="120">
        <v>58258</v>
      </c>
      <c r="B9819" s="121" t="s">
        <v>205</v>
      </c>
      <c r="C9819" s="121" t="s">
        <v>210</v>
      </c>
      <c r="D9819" s="121" t="s">
        <v>73</v>
      </c>
      <c r="E9819" s="121" t="s">
        <v>38</v>
      </c>
      <c r="F9819" s="122">
        <v>134283</v>
      </c>
      <c r="G9819" s="122">
        <v>32397.82</v>
      </c>
      <c r="H9819" s="120">
        <v>2019</v>
      </c>
      <c r="I9819" t="str">
        <f>IF(J9819="natural gas",VLOOKUP(D9819,'Cross-Page Data'!$I$4:$J$13,2,FALSE),IF(J9819="solar",VLOOKUP('Form 923'!D9819,'Cross-Page Data'!$I$14:$J$117,2,FALSE),J9819))</f>
        <v>natural gas peaker</v>
      </c>
      <c r="J9819" t="str">
        <f>VLOOKUP(E9819,'Cross-Page Data'!$D$4:$F$48,3,FALSE)</f>
        <v>natural gas</v>
      </c>
      <c r="K9819" t="b">
        <f t="shared" si="153"/>
        <v>0</v>
      </c>
    </row>
    <row r="9820" spans="1:11">
      <c r="A9820" s="120">
        <v>58259</v>
      </c>
      <c r="B9820" s="121" t="s">
        <v>201</v>
      </c>
      <c r="C9820" s="121" t="s">
        <v>206</v>
      </c>
      <c r="D9820" s="121" t="s">
        <v>101</v>
      </c>
      <c r="E9820" s="121" t="s">
        <v>92</v>
      </c>
      <c r="F9820" s="122">
        <v>100317</v>
      </c>
      <c r="G9820" s="122">
        <v>11269</v>
      </c>
      <c r="H9820" s="120">
        <v>2019</v>
      </c>
      <c r="I9820" t="str">
        <f>IF(J9820="natural gas",VLOOKUP(D9820,'Cross-Page Data'!$I$4:$J$13,2,FALSE),IF(J9820="solar",VLOOKUP('Form 923'!D9820,'Cross-Page Data'!$I$14:$J$117,2,FALSE),J9820))</f>
        <v>solar pv</v>
      </c>
      <c r="J9820" t="str">
        <f>VLOOKUP(E9820,'Cross-Page Data'!$D$4:$F$48,3,FALSE)</f>
        <v>solar</v>
      </c>
      <c r="K9820" t="b">
        <f t="shared" si="153"/>
        <v>1</v>
      </c>
    </row>
    <row r="9821" spans="1:11">
      <c r="A9821" s="120">
        <v>58260</v>
      </c>
      <c r="B9821" s="121" t="s">
        <v>201</v>
      </c>
      <c r="C9821" s="121" t="s">
        <v>202</v>
      </c>
      <c r="D9821" s="121" t="s">
        <v>39</v>
      </c>
      <c r="E9821" s="121" t="s">
        <v>38</v>
      </c>
      <c r="F9821" s="122">
        <v>0</v>
      </c>
      <c r="G9821" s="122">
        <v>0</v>
      </c>
      <c r="H9821" s="120">
        <v>2019</v>
      </c>
      <c r="I9821" t="str">
        <f>IF(J9821="natural gas",VLOOKUP(D9821,'Cross-Page Data'!$I$4:$J$13,2,FALSE),IF(J9821="solar",VLOOKUP('Form 923'!D9821,'Cross-Page Data'!$I$14:$J$117,2,FALSE),J9821))</f>
        <v>natural gas nonpeaker - preexisting nonretiring</v>
      </c>
      <c r="J9821" t="str">
        <f>VLOOKUP(E9821,'Cross-Page Data'!$D$4:$F$48,3,FALSE)</f>
        <v>natural gas</v>
      </c>
      <c r="K9821" t="b">
        <f t="shared" si="153"/>
        <v>1</v>
      </c>
    </row>
    <row r="9822" spans="1:11">
      <c r="A9822" s="120">
        <v>58260</v>
      </c>
      <c r="B9822" s="121" t="s">
        <v>201</v>
      </c>
      <c r="C9822" s="121" t="s">
        <v>202</v>
      </c>
      <c r="D9822" s="121" t="s">
        <v>61</v>
      </c>
      <c r="E9822" s="121" t="s">
        <v>38</v>
      </c>
      <c r="F9822" s="122">
        <v>57324273</v>
      </c>
      <c r="G9822" s="122">
        <v>8333358</v>
      </c>
      <c r="H9822" s="120">
        <v>2019</v>
      </c>
      <c r="I9822" t="str">
        <f>IF(J9822="natural gas",VLOOKUP(D9822,'Cross-Page Data'!$I$4:$J$13,2,FALSE),IF(J9822="solar",VLOOKUP('Form 923'!D9822,'Cross-Page Data'!$I$14:$J$117,2,FALSE),J9822))</f>
        <v>natural gas nonpeaker - preexisting nonretiring</v>
      </c>
      <c r="J9822" t="str">
        <f>VLOOKUP(E9822,'Cross-Page Data'!$D$4:$F$48,3,FALSE)</f>
        <v>natural gas</v>
      </c>
      <c r="K9822" t="b">
        <f t="shared" si="153"/>
        <v>1</v>
      </c>
    </row>
    <row r="9823" spans="1:11">
      <c r="A9823" s="120">
        <v>58261</v>
      </c>
      <c r="B9823" s="121" t="s">
        <v>201</v>
      </c>
      <c r="C9823" s="121" t="s">
        <v>206</v>
      </c>
      <c r="D9823" s="121" t="s">
        <v>101</v>
      </c>
      <c r="E9823" s="121" t="s">
        <v>92</v>
      </c>
      <c r="F9823" s="122">
        <v>12776</v>
      </c>
      <c r="G9823" s="122">
        <v>1435</v>
      </c>
      <c r="H9823" s="120">
        <v>2019</v>
      </c>
      <c r="I9823" t="str">
        <f>IF(J9823="natural gas",VLOOKUP(D9823,'Cross-Page Data'!$I$4:$J$13,2,FALSE),IF(J9823="solar",VLOOKUP('Form 923'!D9823,'Cross-Page Data'!$I$14:$J$117,2,FALSE),J9823))</f>
        <v>solar pv</v>
      </c>
      <c r="J9823" t="str">
        <f>VLOOKUP(E9823,'Cross-Page Data'!$D$4:$F$48,3,FALSE)</f>
        <v>solar</v>
      </c>
      <c r="K9823" t="b">
        <f t="shared" si="153"/>
        <v>1</v>
      </c>
    </row>
    <row r="9824" spans="1:11">
      <c r="A9824" s="120">
        <v>58262</v>
      </c>
      <c r="B9824" s="121" t="s">
        <v>201</v>
      </c>
      <c r="C9824" s="121" t="s">
        <v>206</v>
      </c>
      <c r="D9824" s="121" t="s">
        <v>101</v>
      </c>
      <c r="E9824" s="121" t="s">
        <v>92</v>
      </c>
      <c r="F9824" s="122">
        <v>346963</v>
      </c>
      <c r="G9824" s="122">
        <v>38976</v>
      </c>
      <c r="H9824" s="120">
        <v>2019</v>
      </c>
      <c r="I9824" t="str">
        <f>IF(J9824="natural gas",VLOOKUP(D9824,'Cross-Page Data'!$I$4:$J$13,2,FALSE),IF(J9824="solar",VLOOKUP('Form 923'!D9824,'Cross-Page Data'!$I$14:$J$117,2,FALSE),J9824))</f>
        <v>solar pv</v>
      </c>
      <c r="J9824" t="str">
        <f>VLOOKUP(E9824,'Cross-Page Data'!$D$4:$F$48,3,FALSE)</f>
        <v>solar</v>
      </c>
      <c r="K9824" t="b">
        <f t="shared" si="153"/>
        <v>1</v>
      </c>
    </row>
    <row r="9825" ht="25.5" spans="1:11">
      <c r="A9825" s="120">
        <v>58264</v>
      </c>
      <c r="B9825" s="121" t="s">
        <v>201</v>
      </c>
      <c r="C9825" s="121" t="s">
        <v>207</v>
      </c>
      <c r="D9825" s="121" t="s">
        <v>67</v>
      </c>
      <c r="E9825" s="121" t="s">
        <v>90</v>
      </c>
      <c r="F9825" s="122">
        <v>442169</v>
      </c>
      <c r="G9825" s="122">
        <v>58603</v>
      </c>
      <c r="H9825" s="120">
        <v>2019</v>
      </c>
      <c r="I9825" t="str">
        <f>IF(J9825="natural gas",VLOOKUP(D9825,'Cross-Page Data'!$I$4:$J$13,2,FALSE),IF(J9825="solar",VLOOKUP('Form 923'!D9825,'Cross-Page Data'!$I$14:$J$117,2,FALSE),J9825))</f>
        <v>biomass</v>
      </c>
      <c r="J9825" t="str">
        <f>VLOOKUP(E9825,'Cross-Page Data'!$D$4:$F$48,3,FALSE)</f>
        <v>biomass</v>
      </c>
      <c r="K9825" t="b">
        <f t="shared" si="153"/>
        <v>0</v>
      </c>
    </row>
    <row r="9826" ht="25.5" spans="1:11">
      <c r="A9826" s="120">
        <v>58265</v>
      </c>
      <c r="B9826" s="121" t="s">
        <v>205</v>
      </c>
      <c r="C9826" s="121" t="s">
        <v>210</v>
      </c>
      <c r="D9826" s="121" t="s">
        <v>73</v>
      </c>
      <c r="E9826" s="121" t="s">
        <v>38</v>
      </c>
      <c r="F9826" s="122">
        <v>88124</v>
      </c>
      <c r="G9826" s="122">
        <v>21008.26</v>
      </c>
      <c r="H9826" s="120">
        <v>2019</v>
      </c>
      <c r="I9826" t="str">
        <f>IF(J9826="natural gas",VLOOKUP(D9826,'Cross-Page Data'!$I$4:$J$13,2,FALSE),IF(J9826="solar",VLOOKUP('Form 923'!D9826,'Cross-Page Data'!$I$14:$J$117,2,FALSE),J9826))</f>
        <v>natural gas peaker</v>
      </c>
      <c r="J9826" t="str">
        <f>VLOOKUP(E9826,'Cross-Page Data'!$D$4:$F$48,3,FALSE)</f>
        <v>natural gas</v>
      </c>
      <c r="K9826" t="b">
        <f t="shared" si="153"/>
        <v>0</v>
      </c>
    </row>
    <row r="9827" ht="25.5" spans="1:11">
      <c r="A9827" s="120">
        <v>58265</v>
      </c>
      <c r="B9827" s="121" t="s">
        <v>205</v>
      </c>
      <c r="C9827" s="121" t="s">
        <v>210</v>
      </c>
      <c r="D9827" s="121" t="s">
        <v>79</v>
      </c>
      <c r="E9827" s="121" t="s">
        <v>70</v>
      </c>
      <c r="F9827" s="122">
        <v>278</v>
      </c>
      <c r="G9827" s="122">
        <v>66.64</v>
      </c>
      <c r="H9827" s="120">
        <v>2019</v>
      </c>
      <c r="I9827" t="str">
        <f>IF(J9827="natural gas",VLOOKUP(D9827,'Cross-Page Data'!$I$4:$J$13,2,FALSE),IF(J9827="solar",VLOOKUP('Form 923'!D9827,'Cross-Page Data'!$I$14:$J$117,2,FALSE),J9827))</f>
        <v>heavy or residual fuel oil</v>
      </c>
      <c r="J9827" t="str">
        <f>VLOOKUP(E9827,'Cross-Page Data'!$D$4:$F$48,3,FALSE)</f>
        <v>heavy or residual fuel oil</v>
      </c>
      <c r="K9827" t="b">
        <f t="shared" si="153"/>
        <v>0</v>
      </c>
    </row>
    <row r="9828" spans="1:11">
      <c r="A9828" s="120">
        <v>58266</v>
      </c>
      <c r="B9828" s="121" t="s">
        <v>201</v>
      </c>
      <c r="C9828" s="121" t="s">
        <v>202</v>
      </c>
      <c r="D9828" s="121" t="s">
        <v>79</v>
      </c>
      <c r="E9828" s="121" t="s">
        <v>38</v>
      </c>
      <c r="F9828" s="122">
        <v>3176114</v>
      </c>
      <c r="G9828" s="122">
        <v>360693</v>
      </c>
      <c r="H9828" s="120">
        <v>2019</v>
      </c>
      <c r="I9828" t="str">
        <f>IF(J9828="natural gas",VLOOKUP(D9828,'Cross-Page Data'!$I$4:$J$13,2,FALSE),IF(J9828="solar",VLOOKUP('Form 923'!D9828,'Cross-Page Data'!$I$14:$J$117,2,FALSE),J9828))</f>
        <v>natural gas peaker</v>
      </c>
      <c r="J9828" t="str">
        <f>VLOOKUP(E9828,'Cross-Page Data'!$D$4:$F$48,3,FALSE)</f>
        <v>natural gas</v>
      </c>
      <c r="K9828" t="b">
        <f t="shared" si="153"/>
        <v>1</v>
      </c>
    </row>
    <row r="9829" ht="25.5" spans="1:11">
      <c r="A9829" s="120">
        <v>58268</v>
      </c>
      <c r="B9829" s="121" t="s">
        <v>201</v>
      </c>
      <c r="C9829" s="121" t="s">
        <v>207</v>
      </c>
      <c r="D9829" s="121" t="s">
        <v>79</v>
      </c>
      <c r="E9829" s="121" t="s">
        <v>90</v>
      </c>
      <c r="F9829" s="122">
        <v>0</v>
      </c>
      <c r="G9829" s="122">
        <v>0</v>
      </c>
      <c r="H9829" s="120">
        <v>2019</v>
      </c>
      <c r="I9829" t="str">
        <f>IF(J9829="natural gas",VLOOKUP(D9829,'Cross-Page Data'!$I$4:$J$13,2,FALSE),IF(J9829="solar",VLOOKUP('Form 923'!D9829,'Cross-Page Data'!$I$14:$J$117,2,FALSE),J9829))</f>
        <v>biomass</v>
      </c>
      <c r="J9829" t="str">
        <f>VLOOKUP(E9829,'Cross-Page Data'!$D$4:$F$48,3,FALSE)</f>
        <v>biomass</v>
      </c>
      <c r="K9829" t="b">
        <f t="shared" si="153"/>
        <v>0</v>
      </c>
    </row>
    <row r="9830" spans="1:11">
      <c r="A9830" s="120">
        <v>58270</v>
      </c>
      <c r="B9830" s="121" t="s">
        <v>201</v>
      </c>
      <c r="C9830" s="121" t="s">
        <v>206</v>
      </c>
      <c r="D9830" s="121" t="s">
        <v>101</v>
      </c>
      <c r="E9830" s="121" t="s">
        <v>92</v>
      </c>
      <c r="F9830" s="122">
        <v>48054</v>
      </c>
      <c r="G9830" s="122">
        <v>5398</v>
      </c>
      <c r="H9830" s="120">
        <v>2019</v>
      </c>
      <c r="I9830" t="str">
        <f>IF(J9830="natural gas",VLOOKUP(D9830,'Cross-Page Data'!$I$4:$J$13,2,FALSE),IF(J9830="solar",VLOOKUP('Form 923'!D9830,'Cross-Page Data'!$I$14:$J$117,2,FALSE),J9830))</f>
        <v>solar pv</v>
      </c>
      <c r="J9830" t="str">
        <f>VLOOKUP(E9830,'Cross-Page Data'!$D$4:$F$48,3,FALSE)</f>
        <v>solar</v>
      </c>
      <c r="K9830" t="b">
        <f t="shared" si="153"/>
        <v>1</v>
      </c>
    </row>
    <row r="9831" spans="1:11">
      <c r="A9831" s="120">
        <v>58271</v>
      </c>
      <c r="B9831" s="121" t="s">
        <v>201</v>
      </c>
      <c r="C9831" s="121" t="s">
        <v>206</v>
      </c>
      <c r="D9831" s="121" t="s">
        <v>101</v>
      </c>
      <c r="E9831" s="121" t="s">
        <v>92</v>
      </c>
      <c r="F9831" s="122">
        <v>15401</v>
      </c>
      <c r="G9831" s="122">
        <v>1730</v>
      </c>
      <c r="H9831" s="120">
        <v>2019</v>
      </c>
      <c r="I9831" t="str">
        <f>IF(J9831="natural gas",VLOOKUP(D9831,'Cross-Page Data'!$I$4:$J$13,2,FALSE),IF(J9831="solar",VLOOKUP('Form 923'!D9831,'Cross-Page Data'!$I$14:$J$117,2,FALSE),J9831))</f>
        <v>solar pv</v>
      </c>
      <c r="J9831" t="str">
        <f>VLOOKUP(E9831,'Cross-Page Data'!$D$4:$F$48,3,FALSE)</f>
        <v>solar</v>
      </c>
      <c r="K9831" t="b">
        <f t="shared" si="153"/>
        <v>1</v>
      </c>
    </row>
    <row r="9832" spans="1:11">
      <c r="A9832" s="120">
        <v>58272</v>
      </c>
      <c r="B9832" s="121" t="s">
        <v>201</v>
      </c>
      <c r="C9832" s="121" t="s">
        <v>206</v>
      </c>
      <c r="D9832" s="121" t="s">
        <v>101</v>
      </c>
      <c r="E9832" s="121" t="s">
        <v>92</v>
      </c>
      <c r="F9832" s="122">
        <v>23553</v>
      </c>
      <c r="G9832" s="122">
        <v>2646</v>
      </c>
      <c r="H9832" s="120">
        <v>2019</v>
      </c>
      <c r="I9832" t="str">
        <f>IF(J9832="natural gas",VLOOKUP(D9832,'Cross-Page Data'!$I$4:$J$13,2,FALSE),IF(J9832="solar",VLOOKUP('Form 923'!D9832,'Cross-Page Data'!$I$14:$J$117,2,FALSE),J9832))</f>
        <v>solar pv</v>
      </c>
      <c r="J9832" t="str">
        <f>VLOOKUP(E9832,'Cross-Page Data'!$D$4:$F$48,3,FALSE)</f>
        <v>solar</v>
      </c>
      <c r="K9832" t="b">
        <f t="shared" si="153"/>
        <v>1</v>
      </c>
    </row>
    <row r="9833" spans="1:11">
      <c r="A9833" s="120">
        <v>58273</v>
      </c>
      <c r="B9833" s="121" t="s">
        <v>201</v>
      </c>
      <c r="C9833" s="121" t="s">
        <v>206</v>
      </c>
      <c r="D9833" s="121" t="s">
        <v>101</v>
      </c>
      <c r="E9833" s="121" t="s">
        <v>92</v>
      </c>
      <c r="F9833" s="122">
        <v>74455</v>
      </c>
      <c r="G9833" s="122">
        <v>8364</v>
      </c>
      <c r="H9833" s="120">
        <v>2019</v>
      </c>
      <c r="I9833" t="str">
        <f>IF(J9833="natural gas",VLOOKUP(D9833,'Cross-Page Data'!$I$4:$J$13,2,FALSE),IF(J9833="solar",VLOOKUP('Form 923'!D9833,'Cross-Page Data'!$I$14:$J$117,2,FALSE),J9833))</f>
        <v>solar pv</v>
      </c>
      <c r="J9833" t="str">
        <f>VLOOKUP(E9833,'Cross-Page Data'!$D$4:$F$48,3,FALSE)</f>
        <v>solar</v>
      </c>
      <c r="K9833" t="b">
        <f t="shared" si="153"/>
        <v>1</v>
      </c>
    </row>
    <row r="9834" spans="1:11">
      <c r="A9834" s="120">
        <v>58274</v>
      </c>
      <c r="B9834" s="121" t="s">
        <v>201</v>
      </c>
      <c r="C9834" s="121" t="s">
        <v>206</v>
      </c>
      <c r="D9834" s="121" t="s">
        <v>101</v>
      </c>
      <c r="E9834" s="121" t="s">
        <v>92</v>
      </c>
      <c r="F9834" s="122">
        <v>79512</v>
      </c>
      <c r="G9834" s="122">
        <v>8932</v>
      </c>
      <c r="H9834" s="120">
        <v>2019</v>
      </c>
      <c r="I9834" t="str">
        <f>IF(J9834="natural gas",VLOOKUP(D9834,'Cross-Page Data'!$I$4:$J$13,2,FALSE),IF(J9834="solar",VLOOKUP('Form 923'!D9834,'Cross-Page Data'!$I$14:$J$117,2,FALSE),J9834))</f>
        <v>solar pv</v>
      </c>
      <c r="J9834" t="str">
        <f>VLOOKUP(E9834,'Cross-Page Data'!$D$4:$F$48,3,FALSE)</f>
        <v>solar</v>
      </c>
      <c r="K9834" t="b">
        <f t="shared" si="153"/>
        <v>1</v>
      </c>
    </row>
    <row r="9835" spans="1:11">
      <c r="A9835" s="120">
        <v>58275</v>
      </c>
      <c r="B9835" s="121" t="s">
        <v>201</v>
      </c>
      <c r="C9835" s="121" t="s">
        <v>206</v>
      </c>
      <c r="D9835" s="121" t="s">
        <v>101</v>
      </c>
      <c r="E9835" s="121" t="s">
        <v>92</v>
      </c>
      <c r="F9835" s="122">
        <v>55324</v>
      </c>
      <c r="G9835" s="122">
        <v>6215</v>
      </c>
      <c r="H9835" s="120">
        <v>2019</v>
      </c>
      <c r="I9835" t="str">
        <f>IF(J9835="natural gas",VLOOKUP(D9835,'Cross-Page Data'!$I$4:$J$13,2,FALSE),IF(J9835="solar",VLOOKUP('Form 923'!D9835,'Cross-Page Data'!$I$14:$J$117,2,FALSE),J9835))</f>
        <v>solar pv</v>
      </c>
      <c r="J9835" t="str">
        <f>VLOOKUP(E9835,'Cross-Page Data'!$D$4:$F$48,3,FALSE)</f>
        <v>solar</v>
      </c>
      <c r="K9835" t="b">
        <f t="shared" si="153"/>
        <v>1</v>
      </c>
    </row>
    <row r="9836" spans="1:11">
      <c r="A9836" s="120">
        <v>58276</v>
      </c>
      <c r="B9836" s="121" t="s">
        <v>201</v>
      </c>
      <c r="C9836" s="121" t="s">
        <v>206</v>
      </c>
      <c r="D9836" s="121" t="s">
        <v>101</v>
      </c>
      <c r="E9836" s="121" t="s">
        <v>92</v>
      </c>
      <c r="F9836" s="122">
        <v>61388</v>
      </c>
      <c r="G9836" s="122">
        <v>6896</v>
      </c>
      <c r="H9836" s="120">
        <v>2019</v>
      </c>
      <c r="I9836" t="str">
        <f>IF(J9836="natural gas",VLOOKUP(D9836,'Cross-Page Data'!$I$4:$J$13,2,FALSE),IF(J9836="solar",VLOOKUP('Form 923'!D9836,'Cross-Page Data'!$I$14:$J$117,2,FALSE),J9836))</f>
        <v>solar pv</v>
      </c>
      <c r="J9836" t="str">
        <f>VLOOKUP(E9836,'Cross-Page Data'!$D$4:$F$48,3,FALSE)</f>
        <v>solar</v>
      </c>
      <c r="K9836" t="b">
        <f t="shared" si="153"/>
        <v>1</v>
      </c>
    </row>
    <row r="9837" ht="25.5" spans="1:11">
      <c r="A9837" s="120">
        <v>58277</v>
      </c>
      <c r="B9837" s="121" t="s">
        <v>201</v>
      </c>
      <c r="C9837" s="121" t="s">
        <v>211</v>
      </c>
      <c r="D9837" s="121" t="s">
        <v>116</v>
      </c>
      <c r="E9837" s="121" t="s">
        <v>170</v>
      </c>
      <c r="F9837" s="122">
        <v>0</v>
      </c>
      <c r="G9837" s="122">
        <v>0</v>
      </c>
      <c r="H9837" s="120">
        <v>2019</v>
      </c>
      <c r="I9837" t="str">
        <f>IF(J9837="natural gas",VLOOKUP(D9837,'Cross-Page Data'!$I$4:$J$13,2,FALSE),IF(J9837="solar",VLOOKUP('Form 923'!D9837,'Cross-Page Data'!$I$14:$J$117,2,FALSE),J9837))</f>
        <v>hydro</v>
      </c>
      <c r="J9837" t="str">
        <f>VLOOKUP(E9837,'Cross-Page Data'!$D$4:$F$48,3,FALSE)</f>
        <v>hydro</v>
      </c>
      <c r="K9837" t="b">
        <f t="shared" si="153"/>
        <v>0</v>
      </c>
    </row>
    <row r="9838" spans="1:11">
      <c r="A9838" s="120">
        <v>58278</v>
      </c>
      <c r="B9838" s="121" t="s">
        <v>201</v>
      </c>
      <c r="C9838" s="121" t="s">
        <v>202</v>
      </c>
      <c r="D9838" s="121" t="s">
        <v>73</v>
      </c>
      <c r="E9838" s="121" t="s">
        <v>38</v>
      </c>
      <c r="F9838" s="122">
        <v>749416</v>
      </c>
      <c r="G9838" s="122">
        <v>56413</v>
      </c>
      <c r="H9838" s="120">
        <v>2019</v>
      </c>
      <c r="I9838" t="str">
        <f>IF(J9838="natural gas",VLOOKUP(D9838,'Cross-Page Data'!$I$4:$J$13,2,FALSE),IF(J9838="solar",VLOOKUP('Form 923'!D9838,'Cross-Page Data'!$I$14:$J$117,2,FALSE),J9838))</f>
        <v>natural gas peaker</v>
      </c>
      <c r="J9838" t="str">
        <f>VLOOKUP(E9838,'Cross-Page Data'!$D$4:$F$48,3,FALSE)</f>
        <v>natural gas</v>
      </c>
      <c r="K9838" t="b">
        <f t="shared" si="153"/>
        <v>1</v>
      </c>
    </row>
    <row r="9839" spans="1:11">
      <c r="A9839" s="120">
        <v>58278</v>
      </c>
      <c r="B9839" s="121" t="s">
        <v>201</v>
      </c>
      <c r="C9839" s="121" t="s">
        <v>202</v>
      </c>
      <c r="D9839" s="121" t="s">
        <v>79</v>
      </c>
      <c r="E9839" s="121" t="s">
        <v>70</v>
      </c>
      <c r="F9839" s="122">
        <v>0</v>
      </c>
      <c r="G9839" s="122">
        <v>0</v>
      </c>
      <c r="H9839" s="120">
        <v>2019</v>
      </c>
      <c r="I9839" t="str">
        <f>IF(J9839="natural gas",VLOOKUP(D9839,'Cross-Page Data'!$I$4:$J$13,2,FALSE),IF(J9839="solar",VLOOKUP('Form 923'!D9839,'Cross-Page Data'!$I$14:$J$117,2,FALSE),J9839))</f>
        <v>heavy or residual fuel oil</v>
      </c>
      <c r="J9839" t="str">
        <f>VLOOKUP(E9839,'Cross-Page Data'!$D$4:$F$48,3,FALSE)</f>
        <v>heavy or residual fuel oil</v>
      </c>
      <c r="K9839" t="b">
        <f t="shared" si="153"/>
        <v>1</v>
      </c>
    </row>
    <row r="9840" spans="1:11">
      <c r="A9840" s="120">
        <v>58279</v>
      </c>
      <c r="B9840" s="121" t="s">
        <v>201</v>
      </c>
      <c r="C9840" s="121" t="s">
        <v>206</v>
      </c>
      <c r="D9840" s="121" t="s">
        <v>101</v>
      </c>
      <c r="E9840" s="121" t="s">
        <v>92</v>
      </c>
      <c r="F9840" s="122">
        <v>65287</v>
      </c>
      <c r="G9840" s="122">
        <v>7334</v>
      </c>
      <c r="H9840" s="120">
        <v>2019</v>
      </c>
      <c r="I9840" t="str">
        <f>IF(J9840="natural gas",VLOOKUP(D9840,'Cross-Page Data'!$I$4:$J$13,2,FALSE),IF(J9840="solar",VLOOKUP('Form 923'!D9840,'Cross-Page Data'!$I$14:$J$117,2,FALSE),J9840))</f>
        <v>solar pv</v>
      </c>
      <c r="J9840" t="str">
        <f>VLOOKUP(E9840,'Cross-Page Data'!$D$4:$F$48,3,FALSE)</f>
        <v>solar</v>
      </c>
      <c r="K9840" t="b">
        <f t="shared" si="153"/>
        <v>1</v>
      </c>
    </row>
    <row r="9841" spans="1:11">
      <c r="A9841" s="120">
        <v>58280</v>
      </c>
      <c r="B9841" s="121" t="s">
        <v>201</v>
      </c>
      <c r="C9841" s="121" t="s">
        <v>206</v>
      </c>
      <c r="D9841" s="121" t="s">
        <v>101</v>
      </c>
      <c r="E9841" s="121" t="s">
        <v>92</v>
      </c>
      <c r="F9841" s="122">
        <v>43390</v>
      </c>
      <c r="G9841" s="122">
        <v>4874</v>
      </c>
      <c r="H9841" s="120">
        <v>2019</v>
      </c>
      <c r="I9841" t="str">
        <f>IF(J9841="natural gas",VLOOKUP(D9841,'Cross-Page Data'!$I$4:$J$13,2,FALSE),IF(J9841="solar",VLOOKUP('Form 923'!D9841,'Cross-Page Data'!$I$14:$J$117,2,FALSE),J9841))</f>
        <v>solar pv</v>
      </c>
      <c r="J9841" t="str">
        <f>VLOOKUP(E9841,'Cross-Page Data'!$D$4:$F$48,3,FALSE)</f>
        <v>solar</v>
      </c>
      <c r="K9841" t="b">
        <f t="shared" si="153"/>
        <v>1</v>
      </c>
    </row>
    <row r="9842" spans="1:11">
      <c r="A9842" s="120">
        <v>58281</v>
      </c>
      <c r="B9842" s="121" t="s">
        <v>201</v>
      </c>
      <c r="C9842" s="121" t="s">
        <v>206</v>
      </c>
      <c r="D9842" s="121" t="s">
        <v>101</v>
      </c>
      <c r="E9842" s="121" t="s">
        <v>92</v>
      </c>
      <c r="F9842" s="122">
        <v>123276</v>
      </c>
      <c r="G9842" s="122">
        <v>13848</v>
      </c>
      <c r="H9842" s="120">
        <v>2019</v>
      </c>
      <c r="I9842" t="str">
        <f>IF(J9842="natural gas",VLOOKUP(D9842,'Cross-Page Data'!$I$4:$J$13,2,FALSE),IF(J9842="solar",VLOOKUP('Form 923'!D9842,'Cross-Page Data'!$I$14:$J$117,2,FALSE),J9842))</f>
        <v>solar pv</v>
      </c>
      <c r="J9842" t="str">
        <f>VLOOKUP(E9842,'Cross-Page Data'!$D$4:$F$48,3,FALSE)</f>
        <v>solar</v>
      </c>
      <c r="K9842" t="b">
        <f t="shared" si="153"/>
        <v>1</v>
      </c>
    </row>
    <row r="9843" spans="1:11">
      <c r="A9843" s="120">
        <v>58283</v>
      </c>
      <c r="B9843" s="121" t="s">
        <v>201</v>
      </c>
      <c r="C9843" s="121" t="s">
        <v>206</v>
      </c>
      <c r="D9843" s="121" t="s">
        <v>101</v>
      </c>
      <c r="E9843" s="121" t="s">
        <v>92</v>
      </c>
      <c r="F9843" s="122">
        <v>64646</v>
      </c>
      <c r="G9843" s="122">
        <v>7262</v>
      </c>
      <c r="H9843" s="120">
        <v>2019</v>
      </c>
      <c r="I9843" t="str">
        <f>IF(J9843="natural gas",VLOOKUP(D9843,'Cross-Page Data'!$I$4:$J$13,2,FALSE),IF(J9843="solar",VLOOKUP('Form 923'!D9843,'Cross-Page Data'!$I$14:$J$117,2,FALSE),J9843))</f>
        <v>solar pv</v>
      </c>
      <c r="J9843" t="str">
        <f>VLOOKUP(E9843,'Cross-Page Data'!$D$4:$F$48,3,FALSE)</f>
        <v>solar</v>
      </c>
      <c r="K9843" t="b">
        <f t="shared" si="153"/>
        <v>1</v>
      </c>
    </row>
    <row r="9844" spans="1:11">
      <c r="A9844" s="120">
        <v>58284</v>
      </c>
      <c r="B9844" s="121" t="s">
        <v>201</v>
      </c>
      <c r="C9844" s="121" t="s">
        <v>202</v>
      </c>
      <c r="D9844" s="121" t="s">
        <v>73</v>
      </c>
      <c r="E9844" s="121" t="s">
        <v>38</v>
      </c>
      <c r="F9844" s="122">
        <v>201972</v>
      </c>
      <c r="G9844" s="122">
        <v>19460</v>
      </c>
      <c r="H9844" s="120">
        <v>2019</v>
      </c>
      <c r="I9844" t="str">
        <f>IF(J9844="natural gas",VLOOKUP(D9844,'Cross-Page Data'!$I$4:$J$13,2,FALSE),IF(J9844="solar",VLOOKUP('Form 923'!D9844,'Cross-Page Data'!$I$14:$J$117,2,FALSE),J9844))</f>
        <v>natural gas peaker</v>
      </c>
      <c r="J9844" t="str">
        <f>VLOOKUP(E9844,'Cross-Page Data'!$D$4:$F$48,3,FALSE)</f>
        <v>natural gas</v>
      </c>
      <c r="K9844" t="b">
        <f t="shared" si="153"/>
        <v>1</v>
      </c>
    </row>
    <row r="9845" spans="1:11">
      <c r="A9845" s="120">
        <v>58289</v>
      </c>
      <c r="B9845" s="121" t="s">
        <v>201</v>
      </c>
      <c r="C9845" s="121" t="s">
        <v>206</v>
      </c>
      <c r="D9845" s="121" t="s">
        <v>101</v>
      </c>
      <c r="E9845" s="121" t="s">
        <v>92</v>
      </c>
      <c r="F9845" s="122">
        <v>30268</v>
      </c>
      <c r="G9845" s="122">
        <v>3400</v>
      </c>
      <c r="H9845" s="120">
        <v>2019</v>
      </c>
      <c r="I9845" t="str">
        <f>IF(J9845="natural gas",VLOOKUP(D9845,'Cross-Page Data'!$I$4:$J$13,2,FALSE),IF(J9845="solar",VLOOKUP('Form 923'!D9845,'Cross-Page Data'!$I$14:$J$117,2,FALSE),J9845))</f>
        <v>solar pv</v>
      </c>
      <c r="J9845" t="str">
        <f>VLOOKUP(E9845,'Cross-Page Data'!$D$4:$F$48,3,FALSE)</f>
        <v>solar</v>
      </c>
      <c r="K9845" t="b">
        <f t="shared" si="153"/>
        <v>1</v>
      </c>
    </row>
    <row r="9846" spans="1:11">
      <c r="A9846" s="120">
        <v>58290</v>
      </c>
      <c r="B9846" s="121" t="s">
        <v>201</v>
      </c>
      <c r="C9846" s="121" t="s">
        <v>206</v>
      </c>
      <c r="D9846" s="121" t="s">
        <v>101</v>
      </c>
      <c r="E9846" s="121" t="s">
        <v>92</v>
      </c>
      <c r="F9846" s="122">
        <v>30481</v>
      </c>
      <c r="G9846" s="122">
        <v>3424</v>
      </c>
      <c r="H9846" s="120">
        <v>2019</v>
      </c>
      <c r="I9846" t="str">
        <f>IF(J9846="natural gas",VLOOKUP(D9846,'Cross-Page Data'!$I$4:$J$13,2,FALSE),IF(J9846="solar",VLOOKUP('Form 923'!D9846,'Cross-Page Data'!$I$14:$J$117,2,FALSE),J9846))</f>
        <v>solar pv</v>
      </c>
      <c r="J9846" t="str">
        <f>VLOOKUP(E9846,'Cross-Page Data'!$D$4:$F$48,3,FALSE)</f>
        <v>solar</v>
      </c>
      <c r="K9846" t="b">
        <f t="shared" si="153"/>
        <v>1</v>
      </c>
    </row>
    <row r="9847" spans="1:11">
      <c r="A9847" s="120">
        <v>58292</v>
      </c>
      <c r="B9847" s="121" t="s">
        <v>201</v>
      </c>
      <c r="C9847" s="121" t="s">
        <v>206</v>
      </c>
      <c r="D9847" s="121" t="s">
        <v>101</v>
      </c>
      <c r="E9847" s="121" t="s">
        <v>92</v>
      </c>
      <c r="F9847" s="122">
        <v>19237</v>
      </c>
      <c r="G9847" s="122">
        <v>2161</v>
      </c>
      <c r="H9847" s="120">
        <v>2019</v>
      </c>
      <c r="I9847" t="str">
        <f>IF(J9847="natural gas",VLOOKUP(D9847,'Cross-Page Data'!$I$4:$J$13,2,FALSE),IF(J9847="solar",VLOOKUP('Form 923'!D9847,'Cross-Page Data'!$I$14:$J$117,2,FALSE),J9847))</f>
        <v>solar pv</v>
      </c>
      <c r="J9847" t="str">
        <f>VLOOKUP(E9847,'Cross-Page Data'!$D$4:$F$48,3,FALSE)</f>
        <v>solar</v>
      </c>
      <c r="K9847" t="b">
        <f t="shared" si="153"/>
        <v>1</v>
      </c>
    </row>
    <row r="9848" spans="1:11">
      <c r="A9848" s="120">
        <v>58293</v>
      </c>
      <c r="B9848" s="121" t="s">
        <v>201</v>
      </c>
      <c r="C9848" s="121" t="s">
        <v>206</v>
      </c>
      <c r="D9848" s="121" t="s">
        <v>101</v>
      </c>
      <c r="E9848" s="121" t="s">
        <v>92</v>
      </c>
      <c r="F9848" s="122">
        <v>23126</v>
      </c>
      <c r="G9848" s="122">
        <v>2598</v>
      </c>
      <c r="H9848" s="120">
        <v>2019</v>
      </c>
      <c r="I9848" t="str">
        <f>IF(J9848="natural gas",VLOOKUP(D9848,'Cross-Page Data'!$I$4:$J$13,2,FALSE),IF(J9848="solar",VLOOKUP('Form 923'!D9848,'Cross-Page Data'!$I$14:$J$117,2,FALSE),J9848))</f>
        <v>solar pv</v>
      </c>
      <c r="J9848" t="str">
        <f>VLOOKUP(E9848,'Cross-Page Data'!$D$4:$F$48,3,FALSE)</f>
        <v>solar</v>
      </c>
      <c r="K9848" t="b">
        <f t="shared" si="153"/>
        <v>1</v>
      </c>
    </row>
    <row r="9849" spans="1:11">
      <c r="A9849" s="120">
        <v>58295</v>
      </c>
      <c r="B9849" s="121" t="s">
        <v>201</v>
      </c>
      <c r="C9849" s="121" t="s">
        <v>206</v>
      </c>
      <c r="D9849" s="121" t="s">
        <v>79</v>
      </c>
      <c r="E9849" s="121" t="s">
        <v>90</v>
      </c>
      <c r="F9849" s="122">
        <v>39445</v>
      </c>
      <c r="G9849" s="122">
        <v>3807</v>
      </c>
      <c r="H9849" s="120">
        <v>2019</v>
      </c>
      <c r="I9849" t="str">
        <f>IF(J9849="natural gas",VLOOKUP(D9849,'Cross-Page Data'!$I$4:$J$13,2,FALSE),IF(J9849="solar",VLOOKUP('Form 923'!D9849,'Cross-Page Data'!$I$14:$J$117,2,FALSE),J9849))</f>
        <v>biomass</v>
      </c>
      <c r="J9849" t="str">
        <f>VLOOKUP(E9849,'Cross-Page Data'!$D$4:$F$48,3,FALSE)</f>
        <v>biomass</v>
      </c>
      <c r="K9849" t="b">
        <f t="shared" si="153"/>
        <v>1</v>
      </c>
    </row>
    <row r="9850" spans="1:11">
      <c r="A9850" s="120">
        <v>58296</v>
      </c>
      <c r="B9850" s="121" t="s">
        <v>201</v>
      </c>
      <c r="C9850" s="121" t="s">
        <v>206</v>
      </c>
      <c r="D9850" s="121" t="s">
        <v>67</v>
      </c>
      <c r="E9850" s="121" t="s">
        <v>38</v>
      </c>
      <c r="F9850" s="122">
        <v>67844</v>
      </c>
      <c r="G9850" s="122">
        <v>7616</v>
      </c>
      <c r="H9850" s="120">
        <v>2019</v>
      </c>
      <c r="I9850" t="str">
        <f>IF(J9850="natural gas",VLOOKUP(D9850,'Cross-Page Data'!$I$4:$J$13,2,FALSE),IF(J9850="solar",VLOOKUP('Form 923'!D9850,'Cross-Page Data'!$I$14:$J$117,2,FALSE),J9850))</f>
        <v>other</v>
      </c>
      <c r="J9850" t="str">
        <f>VLOOKUP(E9850,'Cross-Page Data'!$D$4:$F$48,3,FALSE)</f>
        <v>natural gas</v>
      </c>
      <c r="K9850" t="b">
        <f t="shared" si="153"/>
        <v>1</v>
      </c>
    </row>
    <row r="9851" spans="1:11">
      <c r="A9851" s="120">
        <v>58297</v>
      </c>
      <c r="B9851" s="121" t="s">
        <v>201</v>
      </c>
      <c r="C9851" s="121" t="s">
        <v>206</v>
      </c>
      <c r="D9851" s="121" t="s">
        <v>67</v>
      </c>
      <c r="E9851" s="121" t="s">
        <v>38</v>
      </c>
      <c r="F9851" s="122">
        <v>31711</v>
      </c>
      <c r="G9851" s="122">
        <v>3851</v>
      </c>
      <c r="H9851" s="120">
        <v>2019</v>
      </c>
      <c r="I9851" t="str">
        <f>IF(J9851="natural gas",VLOOKUP(D9851,'Cross-Page Data'!$I$4:$J$13,2,FALSE),IF(J9851="solar",VLOOKUP('Form 923'!D9851,'Cross-Page Data'!$I$14:$J$117,2,FALSE),J9851))</f>
        <v>other</v>
      </c>
      <c r="J9851" t="str">
        <f>VLOOKUP(E9851,'Cross-Page Data'!$D$4:$F$48,3,FALSE)</f>
        <v>natural gas</v>
      </c>
      <c r="K9851" t="b">
        <f t="shared" si="153"/>
        <v>1</v>
      </c>
    </row>
    <row r="9852" spans="1:11">
      <c r="A9852" s="120">
        <v>58298</v>
      </c>
      <c r="B9852" s="121" t="s">
        <v>201</v>
      </c>
      <c r="C9852" s="121" t="s">
        <v>206</v>
      </c>
      <c r="D9852" s="121" t="s">
        <v>67</v>
      </c>
      <c r="E9852" s="121" t="s">
        <v>38</v>
      </c>
      <c r="F9852" s="122">
        <v>45530</v>
      </c>
      <c r="G9852" s="122">
        <v>4961</v>
      </c>
      <c r="H9852" s="120">
        <v>2019</v>
      </c>
      <c r="I9852" t="str">
        <f>IF(J9852="natural gas",VLOOKUP(D9852,'Cross-Page Data'!$I$4:$J$13,2,FALSE),IF(J9852="solar",VLOOKUP('Form 923'!D9852,'Cross-Page Data'!$I$14:$J$117,2,FALSE),J9852))</f>
        <v>other</v>
      </c>
      <c r="J9852" t="str">
        <f>VLOOKUP(E9852,'Cross-Page Data'!$D$4:$F$48,3,FALSE)</f>
        <v>natural gas</v>
      </c>
      <c r="K9852" t="b">
        <f t="shared" si="153"/>
        <v>1</v>
      </c>
    </row>
    <row r="9853" spans="1:11">
      <c r="A9853" s="120">
        <v>58299</v>
      </c>
      <c r="B9853" s="121" t="s">
        <v>201</v>
      </c>
      <c r="C9853" s="121" t="s">
        <v>206</v>
      </c>
      <c r="D9853" s="121" t="s">
        <v>67</v>
      </c>
      <c r="E9853" s="121" t="s">
        <v>38</v>
      </c>
      <c r="F9853" s="122">
        <v>63674</v>
      </c>
      <c r="G9853" s="122">
        <v>8327</v>
      </c>
      <c r="H9853" s="120">
        <v>2019</v>
      </c>
      <c r="I9853" t="str">
        <f>IF(J9853="natural gas",VLOOKUP(D9853,'Cross-Page Data'!$I$4:$J$13,2,FALSE),IF(J9853="solar",VLOOKUP('Form 923'!D9853,'Cross-Page Data'!$I$14:$J$117,2,FALSE),J9853))</f>
        <v>other</v>
      </c>
      <c r="J9853" t="str">
        <f>VLOOKUP(E9853,'Cross-Page Data'!$D$4:$F$48,3,FALSE)</f>
        <v>natural gas</v>
      </c>
      <c r="K9853" t="b">
        <f t="shared" si="153"/>
        <v>1</v>
      </c>
    </row>
    <row r="9854" spans="1:11">
      <c r="A9854" s="120">
        <v>58300</v>
      </c>
      <c r="B9854" s="121" t="s">
        <v>201</v>
      </c>
      <c r="C9854" s="121" t="s">
        <v>206</v>
      </c>
      <c r="D9854" s="121" t="s">
        <v>67</v>
      </c>
      <c r="E9854" s="121" t="s">
        <v>38</v>
      </c>
      <c r="F9854" s="122">
        <v>50117</v>
      </c>
      <c r="G9854" s="122">
        <v>5834</v>
      </c>
      <c r="H9854" s="120">
        <v>2019</v>
      </c>
      <c r="I9854" t="str">
        <f>IF(J9854="natural gas",VLOOKUP(D9854,'Cross-Page Data'!$I$4:$J$13,2,FALSE),IF(J9854="solar",VLOOKUP('Form 923'!D9854,'Cross-Page Data'!$I$14:$J$117,2,FALSE),J9854))</f>
        <v>other</v>
      </c>
      <c r="J9854" t="str">
        <f>VLOOKUP(E9854,'Cross-Page Data'!$D$4:$F$48,3,FALSE)</f>
        <v>natural gas</v>
      </c>
      <c r="K9854" t="b">
        <f t="shared" si="153"/>
        <v>1</v>
      </c>
    </row>
    <row r="9855" spans="1:11">
      <c r="A9855" s="120">
        <v>58301</v>
      </c>
      <c r="B9855" s="121" t="s">
        <v>201</v>
      </c>
      <c r="C9855" s="121" t="s">
        <v>206</v>
      </c>
      <c r="D9855" s="121" t="s">
        <v>67</v>
      </c>
      <c r="E9855" s="121" t="s">
        <v>38</v>
      </c>
      <c r="F9855" s="122">
        <v>58195</v>
      </c>
      <c r="G9855" s="122">
        <v>6970</v>
      </c>
      <c r="H9855" s="120">
        <v>2019</v>
      </c>
      <c r="I9855" t="str">
        <f>IF(J9855="natural gas",VLOOKUP(D9855,'Cross-Page Data'!$I$4:$J$13,2,FALSE),IF(J9855="solar",VLOOKUP('Form 923'!D9855,'Cross-Page Data'!$I$14:$J$117,2,FALSE),J9855))</f>
        <v>other</v>
      </c>
      <c r="J9855" t="str">
        <f>VLOOKUP(E9855,'Cross-Page Data'!$D$4:$F$48,3,FALSE)</f>
        <v>natural gas</v>
      </c>
      <c r="K9855" t="b">
        <f t="shared" si="153"/>
        <v>1</v>
      </c>
    </row>
    <row r="9856" spans="1:11">
      <c r="A9856" s="120">
        <v>58302</v>
      </c>
      <c r="B9856" s="121" t="s">
        <v>201</v>
      </c>
      <c r="C9856" s="121" t="s">
        <v>206</v>
      </c>
      <c r="D9856" s="121" t="s">
        <v>67</v>
      </c>
      <c r="E9856" s="121" t="s">
        <v>38</v>
      </c>
      <c r="F9856" s="122">
        <v>59689</v>
      </c>
      <c r="G9856" s="122">
        <v>6977</v>
      </c>
      <c r="H9856" s="120">
        <v>2019</v>
      </c>
      <c r="I9856" t="str">
        <f>IF(J9856="natural gas",VLOOKUP(D9856,'Cross-Page Data'!$I$4:$J$13,2,FALSE),IF(J9856="solar",VLOOKUP('Form 923'!D9856,'Cross-Page Data'!$I$14:$J$117,2,FALSE),J9856))</f>
        <v>other</v>
      </c>
      <c r="J9856" t="str">
        <f>VLOOKUP(E9856,'Cross-Page Data'!$D$4:$F$48,3,FALSE)</f>
        <v>natural gas</v>
      </c>
      <c r="K9856" t="b">
        <f t="shared" si="153"/>
        <v>1</v>
      </c>
    </row>
    <row r="9857" spans="1:11">
      <c r="A9857" s="120">
        <v>58303</v>
      </c>
      <c r="B9857" s="121" t="s">
        <v>201</v>
      </c>
      <c r="C9857" s="121" t="s">
        <v>206</v>
      </c>
      <c r="D9857" s="121" t="s">
        <v>67</v>
      </c>
      <c r="E9857" s="121" t="s">
        <v>38</v>
      </c>
      <c r="F9857" s="122">
        <v>31142</v>
      </c>
      <c r="G9857" s="122">
        <v>4196</v>
      </c>
      <c r="H9857" s="120">
        <v>2019</v>
      </c>
      <c r="I9857" t="str">
        <f>IF(J9857="natural gas",VLOOKUP(D9857,'Cross-Page Data'!$I$4:$J$13,2,FALSE),IF(J9857="solar",VLOOKUP('Form 923'!D9857,'Cross-Page Data'!$I$14:$J$117,2,FALSE),J9857))</f>
        <v>other</v>
      </c>
      <c r="J9857" t="str">
        <f>VLOOKUP(E9857,'Cross-Page Data'!$D$4:$F$48,3,FALSE)</f>
        <v>natural gas</v>
      </c>
      <c r="K9857" t="b">
        <f t="shared" si="153"/>
        <v>1</v>
      </c>
    </row>
    <row r="9858" spans="1:11">
      <c r="A9858" s="120">
        <v>58304</v>
      </c>
      <c r="B9858" s="121" t="s">
        <v>201</v>
      </c>
      <c r="C9858" s="121" t="s">
        <v>206</v>
      </c>
      <c r="D9858" s="121" t="s">
        <v>101</v>
      </c>
      <c r="E9858" s="121" t="s">
        <v>92</v>
      </c>
      <c r="F9858" s="122">
        <v>63312</v>
      </c>
      <c r="G9858" s="122">
        <v>7112</v>
      </c>
      <c r="H9858" s="120">
        <v>2019</v>
      </c>
      <c r="I9858" t="str">
        <f>IF(J9858="natural gas",VLOOKUP(D9858,'Cross-Page Data'!$I$4:$J$13,2,FALSE),IF(J9858="solar",VLOOKUP('Form 923'!D9858,'Cross-Page Data'!$I$14:$J$117,2,FALSE),J9858))</f>
        <v>solar pv</v>
      </c>
      <c r="J9858" t="str">
        <f>VLOOKUP(E9858,'Cross-Page Data'!$D$4:$F$48,3,FALSE)</f>
        <v>solar</v>
      </c>
      <c r="K9858" t="b">
        <f t="shared" si="153"/>
        <v>1</v>
      </c>
    </row>
    <row r="9859" spans="1:11">
      <c r="A9859" s="120">
        <v>58305</v>
      </c>
      <c r="B9859" s="121" t="s">
        <v>201</v>
      </c>
      <c r="C9859" s="121" t="s">
        <v>206</v>
      </c>
      <c r="D9859" s="121" t="s">
        <v>101</v>
      </c>
      <c r="E9859" s="121" t="s">
        <v>92</v>
      </c>
      <c r="F9859" s="122">
        <v>15571</v>
      </c>
      <c r="G9859" s="122">
        <v>1749</v>
      </c>
      <c r="H9859" s="120">
        <v>2019</v>
      </c>
      <c r="I9859" t="str">
        <f>IF(J9859="natural gas",VLOOKUP(D9859,'Cross-Page Data'!$I$4:$J$13,2,FALSE),IF(J9859="solar",VLOOKUP('Form 923'!D9859,'Cross-Page Data'!$I$14:$J$117,2,FALSE),J9859))</f>
        <v>solar pv</v>
      </c>
      <c r="J9859" t="str">
        <f>VLOOKUP(E9859,'Cross-Page Data'!$D$4:$F$48,3,FALSE)</f>
        <v>solar</v>
      </c>
      <c r="K9859" t="b">
        <f t="shared" si="153"/>
        <v>1</v>
      </c>
    </row>
    <row r="9860" spans="1:11">
      <c r="A9860" s="120">
        <v>58306</v>
      </c>
      <c r="B9860" s="121" t="s">
        <v>201</v>
      </c>
      <c r="C9860" s="121" t="s">
        <v>206</v>
      </c>
      <c r="D9860" s="121" t="s">
        <v>101</v>
      </c>
      <c r="E9860" s="121" t="s">
        <v>92</v>
      </c>
      <c r="F9860" s="122">
        <v>59277</v>
      </c>
      <c r="G9860" s="122">
        <v>6659</v>
      </c>
      <c r="H9860" s="120">
        <v>2019</v>
      </c>
      <c r="I9860" t="str">
        <f>IF(J9860="natural gas",VLOOKUP(D9860,'Cross-Page Data'!$I$4:$J$13,2,FALSE),IF(J9860="solar",VLOOKUP('Form 923'!D9860,'Cross-Page Data'!$I$14:$J$117,2,FALSE),J9860))</f>
        <v>solar pv</v>
      </c>
      <c r="J9860" t="str">
        <f>VLOOKUP(E9860,'Cross-Page Data'!$D$4:$F$48,3,FALSE)</f>
        <v>solar</v>
      </c>
      <c r="K9860" t="b">
        <f t="shared" si="153"/>
        <v>1</v>
      </c>
    </row>
    <row r="9861" spans="1:11">
      <c r="A9861" s="120">
        <v>58307</v>
      </c>
      <c r="B9861" s="121" t="s">
        <v>201</v>
      </c>
      <c r="C9861" s="121" t="s">
        <v>206</v>
      </c>
      <c r="D9861" s="121" t="s">
        <v>101</v>
      </c>
      <c r="E9861" s="121" t="s">
        <v>92</v>
      </c>
      <c r="F9861" s="122">
        <v>58690</v>
      </c>
      <c r="G9861" s="122">
        <v>6593</v>
      </c>
      <c r="H9861" s="120">
        <v>2019</v>
      </c>
      <c r="I9861" t="str">
        <f>IF(J9861="natural gas",VLOOKUP(D9861,'Cross-Page Data'!$I$4:$J$13,2,FALSE),IF(J9861="solar",VLOOKUP('Form 923'!D9861,'Cross-Page Data'!$I$14:$J$117,2,FALSE),J9861))</f>
        <v>solar pv</v>
      </c>
      <c r="J9861" t="str">
        <f>VLOOKUP(E9861,'Cross-Page Data'!$D$4:$F$48,3,FALSE)</f>
        <v>solar</v>
      </c>
      <c r="K9861" t="b">
        <f t="shared" si="153"/>
        <v>1</v>
      </c>
    </row>
    <row r="9862" spans="1:11">
      <c r="A9862" s="120">
        <v>58308</v>
      </c>
      <c r="B9862" s="121" t="s">
        <v>201</v>
      </c>
      <c r="C9862" s="121" t="s">
        <v>206</v>
      </c>
      <c r="D9862" s="121" t="s">
        <v>101</v>
      </c>
      <c r="E9862" s="121" t="s">
        <v>92</v>
      </c>
      <c r="F9862" s="122">
        <v>65688</v>
      </c>
      <c r="G9862" s="122">
        <v>7379</v>
      </c>
      <c r="H9862" s="120">
        <v>2019</v>
      </c>
      <c r="I9862" t="str">
        <f>IF(J9862="natural gas",VLOOKUP(D9862,'Cross-Page Data'!$I$4:$J$13,2,FALSE),IF(J9862="solar",VLOOKUP('Form 923'!D9862,'Cross-Page Data'!$I$14:$J$117,2,FALSE),J9862))</f>
        <v>solar pv</v>
      </c>
      <c r="J9862" t="str">
        <f>VLOOKUP(E9862,'Cross-Page Data'!$D$4:$F$48,3,FALSE)</f>
        <v>solar</v>
      </c>
      <c r="K9862" t="b">
        <f t="shared" si="153"/>
        <v>1</v>
      </c>
    </row>
    <row r="9863" spans="1:11">
      <c r="A9863" s="120">
        <v>58309</v>
      </c>
      <c r="B9863" s="121" t="s">
        <v>201</v>
      </c>
      <c r="C9863" s="121" t="s">
        <v>206</v>
      </c>
      <c r="D9863" s="121" t="s">
        <v>101</v>
      </c>
      <c r="E9863" s="121" t="s">
        <v>92</v>
      </c>
      <c r="F9863" s="122">
        <v>58708</v>
      </c>
      <c r="G9863" s="122">
        <v>6595</v>
      </c>
      <c r="H9863" s="120">
        <v>2019</v>
      </c>
      <c r="I9863" t="str">
        <f>IF(J9863="natural gas",VLOOKUP(D9863,'Cross-Page Data'!$I$4:$J$13,2,FALSE),IF(J9863="solar",VLOOKUP('Form 923'!D9863,'Cross-Page Data'!$I$14:$J$117,2,FALSE),J9863))</f>
        <v>solar pv</v>
      </c>
      <c r="J9863" t="str">
        <f>VLOOKUP(E9863,'Cross-Page Data'!$D$4:$F$48,3,FALSE)</f>
        <v>solar</v>
      </c>
      <c r="K9863" t="b">
        <f t="shared" ref="K9863:K9926" si="154">IF(AND($N$6=FALSE,OR(C9863="Commercial NAICS Cogen",C9863="Industrial NAICS Cogen",C9863="NAICS-22 Cogen")),FALSE,IF(AND($N$7=FALSE,OR(C9863="Commercial NAICS Cogen",C9863="Commercial NAICS Non-Cogen",C9863="industrial NAICS Cogen",C9863="industrial NAICS non-cogen")),FALSE,TRUE))</f>
        <v>1</v>
      </c>
    </row>
    <row r="9864" ht="25.5" spans="1:11">
      <c r="A9864" s="120">
        <v>58310</v>
      </c>
      <c r="B9864" s="121" t="s">
        <v>201</v>
      </c>
      <c r="C9864" s="121" t="s">
        <v>211</v>
      </c>
      <c r="D9864" s="121" t="s">
        <v>68</v>
      </c>
      <c r="E9864" s="121" t="s">
        <v>144</v>
      </c>
      <c r="F9864" s="122">
        <v>0</v>
      </c>
      <c r="G9864" s="122">
        <v>0</v>
      </c>
      <c r="H9864" s="120">
        <v>2019</v>
      </c>
      <c r="I9864" t="str">
        <f>IF(J9864="natural gas",VLOOKUP(D9864,'Cross-Page Data'!$I$4:$J$13,2,FALSE),IF(J9864="solar",VLOOKUP('Form 923'!D9864,'Cross-Page Data'!$I$14:$J$117,2,FALSE),J9864))</f>
        <v>petroleum</v>
      </c>
      <c r="J9864" t="str">
        <f>VLOOKUP(E9864,'Cross-Page Data'!$D$4:$F$48,3,FALSE)</f>
        <v>petroleum</v>
      </c>
      <c r="K9864" t="b">
        <f t="shared" si="154"/>
        <v>0</v>
      </c>
    </row>
    <row r="9865" ht="25.5" spans="1:11">
      <c r="A9865" s="120">
        <v>58310</v>
      </c>
      <c r="B9865" s="121" t="s">
        <v>201</v>
      </c>
      <c r="C9865" s="121" t="s">
        <v>211</v>
      </c>
      <c r="D9865" s="121" t="s">
        <v>68</v>
      </c>
      <c r="E9865" s="121" t="s">
        <v>178</v>
      </c>
      <c r="F9865" s="122">
        <v>1739088</v>
      </c>
      <c r="G9865" s="122">
        <v>195359</v>
      </c>
      <c r="H9865" s="120">
        <v>2019</v>
      </c>
      <c r="I9865" t="str">
        <f>IF(J9865="natural gas",VLOOKUP(D9865,'Cross-Page Data'!$I$4:$J$13,2,FALSE),IF(J9865="solar",VLOOKUP('Form 923'!D9865,'Cross-Page Data'!$I$14:$J$117,2,FALSE),J9865))</f>
        <v>other</v>
      </c>
      <c r="J9865" t="str">
        <f>VLOOKUP(E9865,'Cross-Page Data'!$D$4:$F$48,3,FALSE)</f>
        <v>other</v>
      </c>
      <c r="K9865" t="b">
        <f t="shared" si="154"/>
        <v>0</v>
      </c>
    </row>
    <row r="9866" spans="1:11">
      <c r="A9866" s="120">
        <v>58311</v>
      </c>
      <c r="B9866" s="121" t="s">
        <v>201</v>
      </c>
      <c r="C9866" s="121" t="s">
        <v>206</v>
      </c>
      <c r="D9866" s="121" t="s">
        <v>101</v>
      </c>
      <c r="E9866" s="121" t="s">
        <v>92</v>
      </c>
      <c r="F9866" s="122">
        <v>83010</v>
      </c>
      <c r="G9866" s="122">
        <v>9325</v>
      </c>
      <c r="H9866" s="120">
        <v>2019</v>
      </c>
      <c r="I9866" t="str">
        <f>IF(J9866="natural gas",VLOOKUP(D9866,'Cross-Page Data'!$I$4:$J$13,2,FALSE),IF(J9866="solar",VLOOKUP('Form 923'!D9866,'Cross-Page Data'!$I$14:$J$117,2,FALSE),J9866))</f>
        <v>solar pv</v>
      </c>
      <c r="J9866" t="str">
        <f>VLOOKUP(E9866,'Cross-Page Data'!$D$4:$F$48,3,FALSE)</f>
        <v>solar</v>
      </c>
      <c r="K9866" t="b">
        <f t="shared" si="154"/>
        <v>1</v>
      </c>
    </row>
    <row r="9867" spans="1:11">
      <c r="A9867" s="120">
        <v>58312</v>
      </c>
      <c r="B9867" s="121" t="s">
        <v>201</v>
      </c>
      <c r="C9867" s="121" t="s">
        <v>206</v>
      </c>
      <c r="D9867" s="121" t="s">
        <v>101</v>
      </c>
      <c r="E9867" s="121" t="s">
        <v>92</v>
      </c>
      <c r="F9867" s="122">
        <v>73280</v>
      </c>
      <c r="G9867" s="122">
        <v>8232</v>
      </c>
      <c r="H9867" s="120">
        <v>2019</v>
      </c>
      <c r="I9867" t="str">
        <f>IF(J9867="natural gas",VLOOKUP(D9867,'Cross-Page Data'!$I$4:$J$13,2,FALSE),IF(J9867="solar",VLOOKUP('Form 923'!D9867,'Cross-Page Data'!$I$14:$J$117,2,FALSE),J9867))</f>
        <v>solar pv</v>
      </c>
      <c r="J9867" t="str">
        <f>VLOOKUP(E9867,'Cross-Page Data'!$D$4:$F$48,3,FALSE)</f>
        <v>solar</v>
      </c>
      <c r="K9867" t="b">
        <f t="shared" si="154"/>
        <v>1</v>
      </c>
    </row>
    <row r="9868" spans="1:11">
      <c r="A9868" s="120">
        <v>58313</v>
      </c>
      <c r="B9868" s="121" t="s">
        <v>201</v>
      </c>
      <c r="C9868" s="121" t="s">
        <v>206</v>
      </c>
      <c r="D9868" s="121" t="s">
        <v>101</v>
      </c>
      <c r="E9868" s="121" t="s">
        <v>92</v>
      </c>
      <c r="F9868" s="122">
        <v>77938</v>
      </c>
      <c r="G9868" s="122">
        <v>8755</v>
      </c>
      <c r="H9868" s="120">
        <v>2019</v>
      </c>
      <c r="I9868" t="str">
        <f>IF(J9868="natural gas",VLOOKUP(D9868,'Cross-Page Data'!$I$4:$J$13,2,FALSE),IF(J9868="solar",VLOOKUP('Form 923'!D9868,'Cross-Page Data'!$I$14:$J$117,2,FALSE),J9868))</f>
        <v>solar pv</v>
      </c>
      <c r="J9868" t="str">
        <f>VLOOKUP(E9868,'Cross-Page Data'!$D$4:$F$48,3,FALSE)</f>
        <v>solar</v>
      </c>
      <c r="K9868" t="b">
        <f t="shared" si="154"/>
        <v>1</v>
      </c>
    </row>
    <row r="9869" spans="1:11">
      <c r="A9869" s="120">
        <v>58314</v>
      </c>
      <c r="B9869" s="121" t="s">
        <v>201</v>
      </c>
      <c r="C9869" s="121" t="s">
        <v>206</v>
      </c>
      <c r="D9869" s="121" t="s">
        <v>101</v>
      </c>
      <c r="E9869" s="121" t="s">
        <v>92</v>
      </c>
      <c r="F9869" s="122">
        <v>69667</v>
      </c>
      <c r="G9869" s="122">
        <v>7826</v>
      </c>
      <c r="H9869" s="120">
        <v>2019</v>
      </c>
      <c r="I9869" t="str">
        <f>IF(J9869="natural gas",VLOOKUP(D9869,'Cross-Page Data'!$I$4:$J$13,2,FALSE),IF(J9869="solar",VLOOKUP('Form 923'!D9869,'Cross-Page Data'!$I$14:$J$117,2,FALSE),J9869))</f>
        <v>solar pv</v>
      </c>
      <c r="J9869" t="str">
        <f>VLOOKUP(E9869,'Cross-Page Data'!$D$4:$F$48,3,FALSE)</f>
        <v>solar</v>
      </c>
      <c r="K9869" t="b">
        <f t="shared" si="154"/>
        <v>1</v>
      </c>
    </row>
    <row r="9870" spans="1:11">
      <c r="A9870" s="120">
        <v>58315</v>
      </c>
      <c r="B9870" s="121" t="s">
        <v>201</v>
      </c>
      <c r="C9870" s="121" t="s">
        <v>206</v>
      </c>
      <c r="D9870" s="121" t="s">
        <v>101</v>
      </c>
      <c r="E9870" s="121" t="s">
        <v>92</v>
      </c>
      <c r="F9870" s="122">
        <v>79308</v>
      </c>
      <c r="G9870" s="122">
        <v>8909</v>
      </c>
      <c r="H9870" s="120">
        <v>2019</v>
      </c>
      <c r="I9870" t="str">
        <f>IF(J9870="natural gas",VLOOKUP(D9870,'Cross-Page Data'!$I$4:$J$13,2,FALSE),IF(J9870="solar",VLOOKUP('Form 923'!D9870,'Cross-Page Data'!$I$14:$J$117,2,FALSE),J9870))</f>
        <v>solar pv</v>
      </c>
      <c r="J9870" t="str">
        <f>VLOOKUP(E9870,'Cross-Page Data'!$D$4:$F$48,3,FALSE)</f>
        <v>solar</v>
      </c>
      <c r="K9870" t="b">
        <f t="shared" si="154"/>
        <v>1</v>
      </c>
    </row>
    <row r="9871" spans="1:11">
      <c r="A9871" s="120">
        <v>58316</v>
      </c>
      <c r="B9871" s="121" t="s">
        <v>201</v>
      </c>
      <c r="C9871" s="121" t="s">
        <v>206</v>
      </c>
      <c r="D9871" s="121" t="s">
        <v>101</v>
      </c>
      <c r="E9871" s="121" t="s">
        <v>92</v>
      </c>
      <c r="F9871" s="122">
        <v>75622</v>
      </c>
      <c r="G9871" s="122">
        <v>8495</v>
      </c>
      <c r="H9871" s="120">
        <v>2019</v>
      </c>
      <c r="I9871" t="str">
        <f>IF(J9871="natural gas",VLOOKUP(D9871,'Cross-Page Data'!$I$4:$J$13,2,FALSE),IF(J9871="solar",VLOOKUP('Form 923'!D9871,'Cross-Page Data'!$I$14:$J$117,2,FALSE),J9871))</f>
        <v>solar pv</v>
      </c>
      <c r="J9871" t="str">
        <f>VLOOKUP(E9871,'Cross-Page Data'!$D$4:$F$48,3,FALSE)</f>
        <v>solar</v>
      </c>
      <c r="K9871" t="b">
        <f t="shared" si="154"/>
        <v>1</v>
      </c>
    </row>
    <row r="9872" spans="1:11">
      <c r="A9872" s="120">
        <v>58317</v>
      </c>
      <c r="B9872" s="121" t="s">
        <v>201</v>
      </c>
      <c r="C9872" s="121" t="s">
        <v>206</v>
      </c>
      <c r="D9872" s="121" t="s">
        <v>101</v>
      </c>
      <c r="E9872" s="121" t="s">
        <v>92</v>
      </c>
      <c r="F9872" s="122">
        <v>71750</v>
      </c>
      <c r="G9872" s="122">
        <v>8060</v>
      </c>
      <c r="H9872" s="120">
        <v>2019</v>
      </c>
      <c r="I9872" t="str">
        <f>IF(J9872="natural gas",VLOOKUP(D9872,'Cross-Page Data'!$I$4:$J$13,2,FALSE),IF(J9872="solar",VLOOKUP('Form 923'!D9872,'Cross-Page Data'!$I$14:$J$117,2,FALSE),J9872))</f>
        <v>solar pv</v>
      </c>
      <c r="J9872" t="str">
        <f>VLOOKUP(E9872,'Cross-Page Data'!$D$4:$F$48,3,FALSE)</f>
        <v>solar</v>
      </c>
      <c r="K9872" t="b">
        <f t="shared" si="154"/>
        <v>1</v>
      </c>
    </row>
    <row r="9873" spans="1:11">
      <c r="A9873" s="120">
        <v>58318</v>
      </c>
      <c r="B9873" s="121" t="s">
        <v>201</v>
      </c>
      <c r="C9873" s="121" t="s">
        <v>206</v>
      </c>
      <c r="D9873" s="121" t="s">
        <v>101</v>
      </c>
      <c r="E9873" s="121" t="s">
        <v>92</v>
      </c>
      <c r="F9873" s="122">
        <v>12159</v>
      </c>
      <c r="G9873" s="122">
        <v>1366</v>
      </c>
      <c r="H9873" s="120">
        <v>2019</v>
      </c>
      <c r="I9873" t="str">
        <f>IF(J9873="natural gas",VLOOKUP(D9873,'Cross-Page Data'!$I$4:$J$13,2,FALSE),IF(J9873="solar",VLOOKUP('Form 923'!D9873,'Cross-Page Data'!$I$14:$J$117,2,FALSE),J9873))</f>
        <v>solar pv</v>
      </c>
      <c r="J9873" t="str">
        <f>VLOOKUP(E9873,'Cross-Page Data'!$D$4:$F$48,3,FALSE)</f>
        <v>solar</v>
      </c>
      <c r="K9873" t="b">
        <f t="shared" si="154"/>
        <v>1</v>
      </c>
    </row>
    <row r="9874" spans="1:11">
      <c r="A9874" s="120">
        <v>58319</v>
      </c>
      <c r="B9874" s="121" t="s">
        <v>201</v>
      </c>
      <c r="C9874" s="121" t="s">
        <v>206</v>
      </c>
      <c r="D9874" s="121" t="s">
        <v>120</v>
      </c>
      <c r="E9874" s="121" t="s">
        <v>76</v>
      </c>
      <c r="F9874" s="122">
        <v>1115734</v>
      </c>
      <c r="G9874" s="122">
        <v>125335</v>
      </c>
      <c r="H9874" s="120">
        <v>2019</v>
      </c>
      <c r="I9874" t="str">
        <f>IF(J9874="natural gas",VLOOKUP(D9874,'Cross-Page Data'!$I$4:$J$13,2,FALSE),IF(J9874="solar",VLOOKUP('Form 923'!D9874,'Cross-Page Data'!$I$14:$J$117,2,FALSE),J9874))</f>
        <v>geothermal</v>
      </c>
      <c r="J9874" t="str">
        <f>VLOOKUP(E9874,'Cross-Page Data'!$D$4:$F$48,3,FALSE)</f>
        <v>geothermal</v>
      </c>
      <c r="K9874" t="b">
        <f t="shared" si="154"/>
        <v>1</v>
      </c>
    </row>
    <row r="9875" spans="1:11">
      <c r="A9875" s="120">
        <v>58319</v>
      </c>
      <c r="B9875" s="121" t="s">
        <v>201</v>
      </c>
      <c r="C9875" s="121" t="s">
        <v>206</v>
      </c>
      <c r="D9875" s="121" t="s">
        <v>101</v>
      </c>
      <c r="E9875" s="121" t="s">
        <v>92</v>
      </c>
      <c r="F9875" s="122">
        <v>225906</v>
      </c>
      <c r="G9875" s="122">
        <v>25377</v>
      </c>
      <c r="H9875" s="120">
        <v>2019</v>
      </c>
      <c r="I9875" t="str">
        <f>IF(J9875="natural gas",VLOOKUP(D9875,'Cross-Page Data'!$I$4:$J$13,2,FALSE),IF(J9875="solar",VLOOKUP('Form 923'!D9875,'Cross-Page Data'!$I$14:$J$117,2,FALSE),J9875))</f>
        <v>solar pv</v>
      </c>
      <c r="J9875" t="str">
        <f>VLOOKUP(E9875,'Cross-Page Data'!$D$4:$F$48,3,FALSE)</f>
        <v>solar</v>
      </c>
      <c r="K9875" t="b">
        <f t="shared" si="154"/>
        <v>1</v>
      </c>
    </row>
    <row r="9876" spans="1:11">
      <c r="A9876" s="120">
        <v>58320</v>
      </c>
      <c r="B9876" s="121" t="s">
        <v>201</v>
      </c>
      <c r="C9876" s="121" t="s">
        <v>206</v>
      </c>
      <c r="D9876" s="121" t="s">
        <v>79</v>
      </c>
      <c r="E9876" s="121" t="s">
        <v>90</v>
      </c>
      <c r="F9876" s="122">
        <v>134030</v>
      </c>
      <c r="G9876" s="122">
        <v>12786</v>
      </c>
      <c r="H9876" s="120">
        <v>2019</v>
      </c>
      <c r="I9876" t="str">
        <f>IF(J9876="natural gas",VLOOKUP(D9876,'Cross-Page Data'!$I$4:$J$13,2,FALSE),IF(J9876="solar",VLOOKUP('Form 923'!D9876,'Cross-Page Data'!$I$14:$J$117,2,FALSE),J9876))</f>
        <v>biomass</v>
      </c>
      <c r="J9876" t="str">
        <f>VLOOKUP(E9876,'Cross-Page Data'!$D$4:$F$48,3,FALSE)</f>
        <v>biomass</v>
      </c>
      <c r="K9876" t="b">
        <f t="shared" si="154"/>
        <v>1</v>
      </c>
    </row>
    <row r="9877" spans="1:11">
      <c r="A9877" s="120">
        <v>58321</v>
      </c>
      <c r="B9877" s="121" t="s">
        <v>201</v>
      </c>
      <c r="C9877" s="121" t="s">
        <v>206</v>
      </c>
      <c r="D9877" s="121" t="s">
        <v>128</v>
      </c>
      <c r="E9877" s="121" t="s">
        <v>180</v>
      </c>
      <c r="F9877" s="122">
        <v>4849185</v>
      </c>
      <c r="G9877" s="122">
        <v>544730</v>
      </c>
      <c r="H9877" s="120">
        <v>2019</v>
      </c>
      <c r="I9877" t="str">
        <f>IF(J9877="natural gas",VLOOKUP(D9877,'Cross-Page Data'!$I$4:$J$13,2,FALSE),IF(J9877="solar",VLOOKUP('Form 923'!D9877,'Cross-Page Data'!$I$14:$J$117,2,FALSE),J9877))</f>
        <v>wind</v>
      </c>
      <c r="J9877" t="str">
        <f>VLOOKUP(E9877,'Cross-Page Data'!$D$4:$F$48,3,FALSE)</f>
        <v>wind</v>
      </c>
      <c r="K9877" t="b">
        <f t="shared" si="154"/>
        <v>1</v>
      </c>
    </row>
    <row r="9878" spans="1:11">
      <c r="A9878" s="120">
        <v>58322</v>
      </c>
      <c r="B9878" s="121" t="s">
        <v>201</v>
      </c>
      <c r="C9878" s="121" t="s">
        <v>206</v>
      </c>
      <c r="D9878" s="121" t="s">
        <v>128</v>
      </c>
      <c r="E9878" s="121" t="s">
        <v>180</v>
      </c>
      <c r="F9878" s="122">
        <v>5742085</v>
      </c>
      <c r="G9878" s="122">
        <v>645033</v>
      </c>
      <c r="H9878" s="120">
        <v>2019</v>
      </c>
      <c r="I9878" t="str">
        <f>IF(J9878="natural gas",VLOOKUP(D9878,'Cross-Page Data'!$I$4:$J$13,2,FALSE),IF(J9878="solar",VLOOKUP('Form 923'!D9878,'Cross-Page Data'!$I$14:$J$117,2,FALSE),J9878))</f>
        <v>wind</v>
      </c>
      <c r="J9878" t="str">
        <f>VLOOKUP(E9878,'Cross-Page Data'!$D$4:$F$48,3,FALSE)</f>
        <v>wind</v>
      </c>
      <c r="K9878" t="b">
        <f t="shared" si="154"/>
        <v>1</v>
      </c>
    </row>
    <row r="9879" spans="1:11">
      <c r="A9879" s="120">
        <v>58323</v>
      </c>
      <c r="B9879" s="121" t="s">
        <v>201</v>
      </c>
      <c r="C9879" s="121" t="s">
        <v>206</v>
      </c>
      <c r="D9879" s="121" t="s">
        <v>101</v>
      </c>
      <c r="E9879" s="121" t="s">
        <v>92</v>
      </c>
      <c r="F9879" s="122">
        <v>74322</v>
      </c>
      <c r="G9879" s="122">
        <v>8349</v>
      </c>
      <c r="H9879" s="120">
        <v>2019</v>
      </c>
      <c r="I9879" t="str">
        <f>IF(J9879="natural gas",VLOOKUP(D9879,'Cross-Page Data'!$I$4:$J$13,2,FALSE),IF(J9879="solar",VLOOKUP('Form 923'!D9879,'Cross-Page Data'!$I$14:$J$117,2,FALSE),J9879))</f>
        <v>solar pv</v>
      </c>
      <c r="J9879" t="str">
        <f>VLOOKUP(E9879,'Cross-Page Data'!$D$4:$F$48,3,FALSE)</f>
        <v>solar</v>
      </c>
      <c r="K9879" t="b">
        <f t="shared" si="154"/>
        <v>1</v>
      </c>
    </row>
    <row r="9880" spans="1:11">
      <c r="A9880" s="120">
        <v>58324</v>
      </c>
      <c r="B9880" s="121" t="s">
        <v>201</v>
      </c>
      <c r="C9880" s="121" t="s">
        <v>206</v>
      </c>
      <c r="D9880" s="121" t="s">
        <v>128</v>
      </c>
      <c r="E9880" s="121" t="s">
        <v>180</v>
      </c>
      <c r="F9880" s="122">
        <v>1835120</v>
      </c>
      <c r="G9880" s="122">
        <v>206147</v>
      </c>
      <c r="H9880" s="120">
        <v>2019</v>
      </c>
      <c r="I9880" t="str">
        <f>IF(J9880="natural gas",VLOOKUP(D9880,'Cross-Page Data'!$I$4:$J$13,2,FALSE),IF(J9880="solar",VLOOKUP('Form 923'!D9880,'Cross-Page Data'!$I$14:$J$117,2,FALSE),J9880))</f>
        <v>wind</v>
      </c>
      <c r="J9880" t="str">
        <f>VLOOKUP(E9880,'Cross-Page Data'!$D$4:$F$48,3,FALSE)</f>
        <v>wind</v>
      </c>
      <c r="K9880" t="b">
        <f t="shared" si="154"/>
        <v>1</v>
      </c>
    </row>
    <row r="9881" spans="1:11">
      <c r="A9881" s="120">
        <v>58325</v>
      </c>
      <c r="B9881" s="121" t="s">
        <v>201</v>
      </c>
      <c r="C9881" s="121" t="s">
        <v>202</v>
      </c>
      <c r="D9881" s="121" t="s">
        <v>73</v>
      </c>
      <c r="E9881" s="121" t="s">
        <v>38</v>
      </c>
      <c r="F9881" s="122">
        <v>1211701</v>
      </c>
      <c r="G9881" s="122">
        <v>110115</v>
      </c>
      <c r="H9881" s="120">
        <v>2019</v>
      </c>
      <c r="I9881" t="str">
        <f>IF(J9881="natural gas",VLOOKUP(D9881,'Cross-Page Data'!$I$4:$J$13,2,FALSE),IF(J9881="solar",VLOOKUP('Form 923'!D9881,'Cross-Page Data'!$I$14:$J$117,2,FALSE),J9881))</f>
        <v>natural gas peaker</v>
      </c>
      <c r="J9881" t="str">
        <f>VLOOKUP(E9881,'Cross-Page Data'!$D$4:$F$48,3,FALSE)</f>
        <v>natural gas</v>
      </c>
      <c r="K9881" t="b">
        <f t="shared" si="154"/>
        <v>1</v>
      </c>
    </row>
    <row r="9882" ht="25.5" spans="1:11">
      <c r="A9882" s="120">
        <v>58326</v>
      </c>
      <c r="B9882" s="121" t="s">
        <v>205</v>
      </c>
      <c r="C9882" s="121" t="s">
        <v>210</v>
      </c>
      <c r="D9882" s="121" t="s">
        <v>79</v>
      </c>
      <c r="E9882" s="121" t="s">
        <v>38</v>
      </c>
      <c r="F9882" s="122">
        <v>80632</v>
      </c>
      <c r="G9882" s="122">
        <v>8375.907</v>
      </c>
      <c r="H9882" s="120">
        <v>2019</v>
      </c>
      <c r="I9882" t="str">
        <f>IF(J9882="natural gas",VLOOKUP(D9882,'Cross-Page Data'!$I$4:$J$13,2,FALSE),IF(J9882="solar",VLOOKUP('Form 923'!D9882,'Cross-Page Data'!$I$14:$J$117,2,FALSE),J9882))</f>
        <v>natural gas peaker</v>
      </c>
      <c r="J9882" t="str">
        <f>VLOOKUP(E9882,'Cross-Page Data'!$D$4:$F$48,3,FALSE)</f>
        <v>natural gas</v>
      </c>
      <c r="K9882" t="b">
        <f t="shared" si="154"/>
        <v>0</v>
      </c>
    </row>
    <row r="9883" ht="25.5" spans="1:11">
      <c r="A9883" s="120">
        <v>58326</v>
      </c>
      <c r="B9883" s="121" t="s">
        <v>205</v>
      </c>
      <c r="C9883" s="121" t="s">
        <v>210</v>
      </c>
      <c r="D9883" s="121" t="s">
        <v>79</v>
      </c>
      <c r="E9883" s="121" t="s">
        <v>130</v>
      </c>
      <c r="F9883" s="122">
        <v>249498</v>
      </c>
      <c r="G9883" s="122">
        <v>26191.093</v>
      </c>
      <c r="H9883" s="120">
        <v>2019</v>
      </c>
      <c r="I9883" t="str">
        <f>IF(J9883="natural gas",VLOOKUP(D9883,'Cross-Page Data'!$I$4:$J$13,2,FALSE),IF(J9883="solar",VLOOKUP('Form 923'!D9883,'Cross-Page Data'!$I$14:$J$117,2,FALSE),J9883))</f>
        <v>biomass</v>
      </c>
      <c r="J9883" t="str">
        <f>VLOOKUP(E9883,'Cross-Page Data'!$D$4:$F$48,3,FALSE)</f>
        <v>biomass</v>
      </c>
      <c r="K9883" t="b">
        <f t="shared" si="154"/>
        <v>0</v>
      </c>
    </row>
    <row r="9884" ht="25.5" spans="1:11">
      <c r="A9884" s="120">
        <v>58327</v>
      </c>
      <c r="B9884" s="121" t="s">
        <v>205</v>
      </c>
      <c r="C9884" s="121" t="s">
        <v>210</v>
      </c>
      <c r="D9884" s="121" t="s">
        <v>79</v>
      </c>
      <c r="E9884" s="121" t="s">
        <v>38</v>
      </c>
      <c r="F9884" s="122">
        <v>111624</v>
      </c>
      <c r="G9884" s="122">
        <v>15274</v>
      </c>
      <c r="H9884" s="120">
        <v>2019</v>
      </c>
      <c r="I9884" t="str">
        <f>IF(J9884="natural gas",VLOOKUP(D9884,'Cross-Page Data'!$I$4:$J$13,2,FALSE),IF(J9884="solar",VLOOKUP('Form 923'!D9884,'Cross-Page Data'!$I$14:$J$117,2,FALSE),J9884))</f>
        <v>natural gas peaker</v>
      </c>
      <c r="J9884" t="str">
        <f>VLOOKUP(E9884,'Cross-Page Data'!$D$4:$F$48,3,FALSE)</f>
        <v>natural gas</v>
      </c>
      <c r="K9884" t="b">
        <f t="shared" si="154"/>
        <v>0</v>
      </c>
    </row>
    <row r="9885" ht="25.5" spans="1:11">
      <c r="A9885" s="120">
        <v>58328</v>
      </c>
      <c r="B9885" s="121" t="s">
        <v>205</v>
      </c>
      <c r="C9885" s="121" t="s">
        <v>210</v>
      </c>
      <c r="D9885" s="121" t="s">
        <v>73</v>
      </c>
      <c r="E9885" s="121" t="s">
        <v>38</v>
      </c>
      <c r="F9885" s="122">
        <v>203165</v>
      </c>
      <c r="G9885" s="122">
        <v>36091</v>
      </c>
      <c r="H9885" s="120">
        <v>2019</v>
      </c>
      <c r="I9885" t="str">
        <f>IF(J9885="natural gas",VLOOKUP(D9885,'Cross-Page Data'!$I$4:$J$13,2,FALSE),IF(J9885="solar",VLOOKUP('Form 923'!D9885,'Cross-Page Data'!$I$14:$J$117,2,FALSE),J9885))</f>
        <v>natural gas peaker</v>
      </c>
      <c r="J9885" t="str">
        <f>VLOOKUP(E9885,'Cross-Page Data'!$D$4:$F$48,3,FALSE)</f>
        <v>natural gas</v>
      </c>
      <c r="K9885" t="b">
        <f t="shared" si="154"/>
        <v>0</v>
      </c>
    </row>
    <row r="9886" spans="1:11">
      <c r="A9886" s="120">
        <v>58329</v>
      </c>
      <c r="B9886" s="121" t="s">
        <v>201</v>
      </c>
      <c r="C9886" s="121" t="s">
        <v>206</v>
      </c>
      <c r="D9886" s="121" t="s">
        <v>101</v>
      </c>
      <c r="E9886" s="121" t="s">
        <v>92</v>
      </c>
      <c r="F9886" s="122">
        <v>45408</v>
      </c>
      <c r="G9886" s="122">
        <v>5101</v>
      </c>
      <c r="H9886" s="120">
        <v>2019</v>
      </c>
      <c r="I9886" t="str">
        <f>IF(J9886="natural gas",VLOOKUP(D9886,'Cross-Page Data'!$I$4:$J$13,2,FALSE),IF(J9886="solar",VLOOKUP('Form 923'!D9886,'Cross-Page Data'!$I$14:$J$117,2,FALSE),J9886))</f>
        <v>solar pv</v>
      </c>
      <c r="J9886" t="str">
        <f>VLOOKUP(E9886,'Cross-Page Data'!$D$4:$F$48,3,FALSE)</f>
        <v>solar</v>
      </c>
      <c r="K9886" t="b">
        <f t="shared" si="154"/>
        <v>1</v>
      </c>
    </row>
    <row r="9887" spans="1:11">
      <c r="A9887" s="120">
        <v>58332</v>
      </c>
      <c r="B9887" s="121" t="s">
        <v>201</v>
      </c>
      <c r="C9887" s="121" t="s">
        <v>206</v>
      </c>
      <c r="D9887" s="121" t="s">
        <v>101</v>
      </c>
      <c r="E9887" s="121" t="s">
        <v>92</v>
      </c>
      <c r="F9887" s="122">
        <v>67050</v>
      </c>
      <c r="G9887" s="122">
        <v>7532</v>
      </c>
      <c r="H9887" s="120">
        <v>2019</v>
      </c>
      <c r="I9887" t="str">
        <f>IF(J9887="natural gas",VLOOKUP(D9887,'Cross-Page Data'!$I$4:$J$13,2,FALSE),IF(J9887="solar",VLOOKUP('Form 923'!D9887,'Cross-Page Data'!$I$14:$J$117,2,FALSE),J9887))</f>
        <v>solar pv</v>
      </c>
      <c r="J9887" t="str">
        <f>VLOOKUP(E9887,'Cross-Page Data'!$D$4:$F$48,3,FALSE)</f>
        <v>solar</v>
      </c>
      <c r="K9887" t="b">
        <f t="shared" si="154"/>
        <v>1</v>
      </c>
    </row>
    <row r="9888" spans="1:11">
      <c r="A9888" s="120">
        <v>58333</v>
      </c>
      <c r="B9888" s="121" t="s">
        <v>201</v>
      </c>
      <c r="C9888" s="121" t="s">
        <v>206</v>
      </c>
      <c r="D9888" s="121" t="s">
        <v>101</v>
      </c>
      <c r="E9888" s="121" t="s">
        <v>92</v>
      </c>
      <c r="F9888" s="122">
        <v>73129</v>
      </c>
      <c r="G9888" s="122">
        <v>8215</v>
      </c>
      <c r="H9888" s="120">
        <v>2019</v>
      </c>
      <c r="I9888" t="str">
        <f>IF(J9888="natural gas",VLOOKUP(D9888,'Cross-Page Data'!$I$4:$J$13,2,FALSE),IF(J9888="solar",VLOOKUP('Form 923'!D9888,'Cross-Page Data'!$I$14:$J$117,2,FALSE),J9888))</f>
        <v>solar pv</v>
      </c>
      <c r="J9888" t="str">
        <f>VLOOKUP(E9888,'Cross-Page Data'!$D$4:$F$48,3,FALSE)</f>
        <v>solar</v>
      </c>
      <c r="K9888" t="b">
        <f t="shared" si="154"/>
        <v>1</v>
      </c>
    </row>
    <row r="9889" spans="1:11">
      <c r="A9889" s="120">
        <v>58334</v>
      </c>
      <c r="B9889" s="121" t="s">
        <v>201</v>
      </c>
      <c r="C9889" s="121" t="s">
        <v>206</v>
      </c>
      <c r="D9889" s="121" t="s">
        <v>101</v>
      </c>
      <c r="E9889" s="121" t="s">
        <v>92</v>
      </c>
      <c r="F9889" s="122">
        <v>71299</v>
      </c>
      <c r="G9889" s="122">
        <v>8009</v>
      </c>
      <c r="H9889" s="120">
        <v>2019</v>
      </c>
      <c r="I9889" t="str">
        <f>IF(J9889="natural gas",VLOOKUP(D9889,'Cross-Page Data'!$I$4:$J$13,2,FALSE),IF(J9889="solar",VLOOKUP('Form 923'!D9889,'Cross-Page Data'!$I$14:$J$117,2,FALSE),J9889))</f>
        <v>solar pv</v>
      </c>
      <c r="J9889" t="str">
        <f>VLOOKUP(E9889,'Cross-Page Data'!$D$4:$F$48,3,FALSE)</f>
        <v>solar</v>
      </c>
      <c r="K9889" t="b">
        <f t="shared" si="154"/>
        <v>1</v>
      </c>
    </row>
    <row r="9890" spans="1:11">
      <c r="A9890" s="120">
        <v>58335</v>
      </c>
      <c r="B9890" s="121" t="s">
        <v>201</v>
      </c>
      <c r="C9890" s="121" t="s">
        <v>206</v>
      </c>
      <c r="D9890" s="121" t="s">
        <v>101</v>
      </c>
      <c r="E9890" s="121" t="s">
        <v>92</v>
      </c>
      <c r="F9890" s="122">
        <v>68109</v>
      </c>
      <c r="G9890" s="122">
        <v>7651</v>
      </c>
      <c r="H9890" s="120">
        <v>2019</v>
      </c>
      <c r="I9890" t="str">
        <f>IF(J9890="natural gas",VLOOKUP(D9890,'Cross-Page Data'!$I$4:$J$13,2,FALSE),IF(J9890="solar",VLOOKUP('Form 923'!D9890,'Cross-Page Data'!$I$14:$J$117,2,FALSE),J9890))</f>
        <v>solar pv</v>
      </c>
      <c r="J9890" t="str">
        <f>VLOOKUP(E9890,'Cross-Page Data'!$D$4:$F$48,3,FALSE)</f>
        <v>solar</v>
      </c>
      <c r="K9890" t="b">
        <f t="shared" si="154"/>
        <v>1</v>
      </c>
    </row>
    <row r="9891" spans="1:11">
      <c r="A9891" s="120">
        <v>58336</v>
      </c>
      <c r="B9891" s="121" t="s">
        <v>201</v>
      </c>
      <c r="C9891" s="121" t="s">
        <v>206</v>
      </c>
      <c r="D9891" s="121" t="s">
        <v>101</v>
      </c>
      <c r="E9891" s="121" t="s">
        <v>92</v>
      </c>
      <c r="F9891" s="122">
        <v>71226</v>
      </c>
      <c r="G9891" s="122">
        <v>8001</v>
      </c>
      <c r="H9891" s="120">
        <v>2019</v>
      </c>
      <c r="I9891" t="str">
        <f>IF(J9891="natural gas",VLOOKUP(D9891,'Cross-Page Data'!$I$4:$J$13,2,FALSE),IF(J9891="solar",VLOOKUP('Form 923'!D9891,'Cross-Page Data'!$I$14:$J$117,2,FALSE),J9891))</f>
        <v>solar pv</v>
      </c>
      <c r="J9891" t="str">
        <f>VLOOKUP(E9891,'Cross-Page Data'!$D$4:$F$48,3,FALSE)</f>
        <v>solar</v>
      </c>
      <c r="K9891" t="b">
        <f t="shared" si="154"/>
        <v>1</v>
      </c>
    </row>
    <row r="9892" spans="1:11">
      <c r="A9892" s="120">
        <v>58337</v>
      </c>
      <c r="B9892" s="121" t="s">
        <v>201</v>
      </c>
      <c r="C9892" s="121" t="s">
        <v>206</v>
      </c>
      <c r="D9892" s="121" t="s">
        <v>101</v>
      </c>
      <c r="E9892" s="121" t="s">
        <v>92</v>
      </c>
      <c r="F9892" s="122">
        <v>72089</v>
      </c>
      <c r="G9892" s="122">
        <v>8098</v>
      </c>
      <c r="H9892" s="120">
        <v>2019</v>
      </c>
      <c r="I9892" t="str">
        <f>IF(J9892="natural gas",VLOOKUP(D9892,'Cross-Page Data'!$I$4:$J$13,2,FALSE),IF(J9892="solar",VLOOKUP('Form 923'!D9892,'Cross-Page Data'!$I$14:$J$117,2,FALSE),J9892))</f>
        <v>solar pv</v>
      </c>
      <c r="J9892" t="str">
        <f>VLOOKUP(E9892,'Cross-Page Data'!$D$4:$F$48,3,FALSE)</f>
        <v>solar</v>
      </c>
      <c r="K9892" t="b">
        <f t="shared" si="154"/>
        <v>1</v>
      </c>
    </row>
    <row r="9893" spans="1:11">
      <c r="A9893" s="120">
        <v>58338</v>
      </c>
      <c r="B9893" s="121" t="s">
        <v>201</v>
      </c>
      <c r="C9893" s="121" t="s">
        <v>206</v>
      </c>
      <c r="D9893" s="121" t="s">
        <v>101</v>
      </c>
      <c r="E9893" s="121" t="s">
        <v>92</v>
      </c>
      <c r="F9893" s="122">
        <v>70796</v>
      </c>
      <c r="G9893" s="122">
        <v>7953</v>
      </c>
      <c r="H9893" s="120">
        <v>2019</v>
      </c>
      <c r="I9893" t="str">
        <f>IF(J9893="natural gas",VLOOKUP(D9893,'Cross-Page Data'!$I$4:$J$13,2,FALSE),IF(J9893="solar",VLOOKUP('Form 923'!D9893,'Cross-Page Data'!$I$14:$J$117,2,FALSE),J9893))</f>
        <v>solar pv</v>
      </c>
      <c r="J9893" t="str">
        <f>VLOOKUP(E9893,'Cross-Page Data'!$D$4:$F$48,3,FALSE)</f>
        <v>solar</v>
      </c>
      <c r="K9893" t="b">
        <f t="shared" si="154"/>
        <v>1</v>
      </c>
    </row>
    <row r="9894" spans="1:11">
      <c r="A9894" s="120">
        <v>58339</v>
      </c>
      <c r="B9894" s="121" t="s">
        <v>201</v>
      </c>
      <c r="C9894" s="121" t="s">
        <v>206</v>
      </c>
      <c r="D9894" s="121" t="s">
        <v>101</v>
      </c>
      <c r="E9894" s="121" t="s">
        <v>92</v>
      </c>
      <c r="F9894" s="122">
        <v>76174</v>
      </c>
      <c r="G9894" s="122">
        <v>8557</v>
      </c>
      <c r="H9894" s="120">
        <v>2019</v>
      </c>
      <c r="I9894" t="str">
        <f>IF(J9894="natural gas",VLOOKUP(D9894,'Cross-Page Data'!$I$4:$J$13,2,FALSE),IF(J9894="solar",VLOOKUP('Form 923'!D9894,'Cross-Page Data'!$I$14:$J$117,2,FALSE),J9894))</f>
        <v>solar pv</v>
      </c>
      <c r="J9894" t="str">
        <f>VLOOKUP(E9894,'Cross-Page Data'!$D$4:$F$48,3,FALSE)</f>
        <v>solar</v>
      </c>
      <c r="K9894" t="b">
        <f t="shared" si="154"/>
        <v>1</v>
      </c>
    </row>
    <row r="9895" spans="1:11">
      <c r="A9895" s="120">
        <v>58340</v>
      </c>
      <c r="B9895" s="121" t="s">
        <v>201</v>
      </c>
      <c r="C9895" s="121" t="s">
        <v>206</v>
      </c>
      <c r="D9895" s="121" t="s">
        <v>101</v>
      </c>
      <c r="E9895" s="121" t="s">
        <v>92</v>
      </c>
      <c r="F9895" s="122">
        <v>70334</v>
      </c>
      <c r="G9895" s="122">
        <v>7901</v>
      </c>
      <c r="H9895" s="120">
        <v>2019</v>
      </c>
      <c r="I9895" t="str">
        <f>IF(J9895="natural gas",VLOOKUP(D9895,'Cross-Page Data'!$I$4:$J$13,2,FALSE),IF(J9895="solar",VLOOKUP('Form 923'!D9895,'Cross-Page Data'!$I$14:$J$117,2,FALSE),J9895))</f>
        <v>solar pv</v>
      </c>
      <c r="J9895" t="str">
        <f>VLOOKUP(E9895,'Cross-Page Data'!$D$4:$F$48,3,FALSE)</f>
        <v>solar</v>
      </c>
      <c r="K9895" t="b">
        <f t="shared" si="154"/>
        <v>1</v>
      </c>
    </row>
    <row r="9896" spans="1:11">
      <c r="A9896" s="120">
        <v>58341</v>
      </c>
      <c r="B9896" s="121" t="s">
        <v>201</v>
      </c>
      <c r="C9896" s="121" t="s">
        <v>206</v>
      </c>
      <c r="D9896" s="121" t="s">
        <v>101</v>
      </c>
      <c r="E9896" s="121" t="s">
        <v>92</v>
      </c>
      <c r="F9896" s="122">
        <v>72854</v>
      </c>
      <c r="G9896" s="122">
        <v>8184</v>
      </c>
      <c r="H9896" s="120">
        <v>2019</v>
      </c>
      <c r="I9896" t="str">
        <f>IF(J9896="natural gas",VLOOKUP(D9896,'Cross-Page Data'!$I$4:$J$13,2,FALSE),IF(J9896="solar",VLOOKUP('Form 923'!D9896,'Cross-Page Data'!$I$14:$J$117,2,FALSE),J9896))</f>
        <v>solar pv</v>
      </c>
      <c r="J9896" t="str">
        <f>VLOOKUP(E9896,'Cross-Page Data'!$D$4:$F$48,3,FALSE)</f>
        <v>solar</v>
      </c>
      <c r="K9896" t="b">
        <f t="shared" si="154"/>
        <v>1</v>
      </c>
    </row>
    <row r="9897" spans="1:11">
      <c r="A9897" s="120">
        <v>58342</v>
      </c>
      <c r="B9897" s="121" t="s">
        <v>201</v>
      </c>
      <c r="C9897" s="121" t="s">
        <v>206</v>
      </c>
      <c r="D9897" s="121" t="s">
        <v>101</v>
      </c>
      <c r="E9897" s="121" t="s">
        <v>92</v>
      </c>
      <c r="F9897" s="122">
        <v>69639</v>
      </c>
      <c r="G9897" s="122">
        <v>7823</v>
      </c>
      <c r="H9897" s="120">
        <v>2019</v>
      </c>
      <c r="I9897" t="str">
        <f>IF(J9897="natural gas",VLOOKUP(D9897,'Cross-Page Data'!$I$4:$J$13,2,FALSE),IF(J9897="solar",VLOOKUP('Form 923'!D9897,'Cross-Page Data'!$I$14:$J$117,2,FALSE),J9897))</f>
        <v>solar pv</v>
      </c>
      <c r="J9897" t="str">
        <f>VLOOKUP(E9897,'Cross-Page Data'!$D$4:$F$48,3,FALSE)</f>
        <v>solar</v>
      </c>
      <c r="K9897" t="b">
        <f t="shared" si="154"/>
        <v>1</v>
      </c>
    </row>
    <row r="9898" spans="1:11">
      <c r="A9898" s="120">
        <v>58343</v>
      </c>
      <c r="B9898" s="121" t="s">
        <v>201</v>
      </c>
      <c r="C9898" s="121" t="s">
        <v>206</v>
      </c>
      <c r="D9898" s="121" t="s">
        <v>101</v>
      </c>
      <c r="E9898" s="121" t="s">
        <v>92</v>
      </c>
      <c r="F9898" s="122">
        <v>70889</v>
      </c>
      <c r="G9898" s="122">
        <v>7963</v>
      </c>
      <c r="H9898" s="120">
        <v>2019</v>
      </c>
      <c r="I9898" t="str">
        <f>IF(J9898="natural gas",VLOOKUP(D9898,'Cross-Page Data'!$I$4:$J$13,2,FALSE),IF(J9898="solar",VLOOKUP('Form 923'!D9898,'Cross-Page Data'!$I$14:$J$117,2,FALSE),J9898))</f>
        <v>solar pv</v>
      </c>
      <c r="J9898" t="str">
        <f>VLOOKUP(E9898,'Cross-Page Data'!$D$4:$F$48,3,FALSE)</f>
        <v>solar</v>
      </c>
      <c r="K9898" t="b">
        <f t="shared" si="154"/>
        <v>1</v>
      </c>
    </row>
    <row r="9899" spans="1:11">
      <c r="A9899" s="120">
        <v>58344</v>
      </c>
      <c r="B9899" s="121" t="s">
        <v>201</v>
      </c>
      <c r="C9899" s="121" t="s">
        <v>206</v>
      </c>
      <c r="D9899" s="121" t="s">
        <v>101</v>
      </c>
      <c r="E9899" s="121" t="s">
        <v>92</v>
      </c>
      <c r="F9899" s="122">
        <v>76166</v>
      </c>
      <c r="G9899" s="122">
        <v>8556</v>
      </c>
      <c r="H9899" s="120">
        <v>2019</v>
      </c>
      <c r="I9899" t="str">
        <f>IF(J9899="natural gas",VLOOKUP(D9899,'Cross-Page Data'!$I$4:$J$13,2,FALSE),IF(J9899="solar",VLOOKUP('Form 923'!D9899,'Cross-Page Data'!$I$14:$J$117,2,FALSE),J9899))</f>
        <v>solar pv</v>
      </c>
      <c r="J9899" t="str">
        <f>VLOOKUP(E9899,'Cross-Page Data'!$D$4:$F$48,3,FALSE)</f>
        <v>solar</v>
      </c>
      <c r="K9899" t="b">
        <f t="shared" si="154"/>
        <v>1</v>
      </c>
    </row>
    <row r="9900" spans="1:11">
      <c r="A9900" s="120">
        <v>58345</v>
      </c>
      <c r="B9900" s="121" t="s">
        <v>201</v>
      </c>
      <c r="C9900" s="121" t="s">
        <v>206</v>
      </c>
      <c r="D9900" s="121" t="s">
        <v>101</v>
      </c>
      <c r="E9900" s="121" t="s">
        <v>92</v>
      </c>
      <c r="F9900" s="122">
        <v>79459</v>
      </c>
      <c r="G9900" s="122">
        <v>8926</v>
      </c>
      <c r="H9900" s="120">
        <v>2019</v>
      </c>
      <c r="I9900" t="str">
        <f>IF(J9900="natural gas",VLOOKUP(D9900,'Cross-Page Data'!$I$4:$J$13,2,FALSE),IF(J9900="solar",VLOOKUP('Form 923'!D9900,'Cross-Page Data'!$I$14:$J$117,2,FALSE),J9900))</f>
        <v>solar pv</v>
      </c>
      <c r="J9900" t="str">
        <f>VLOOKUP(E9900,'Cross-Page Data'!$D$4:$F$48,3,FALSE)</f>
        <v>solar</v>
      </c>
      <c r="K9900" t="b">
        <f t="shared" si="154"/>
        <v>1</v>
      </c>
    </row>
    <row r="9901" spans="1:11">
      <c r="A9901" s="120">
        <v>58346</v>
      </c>
      <c r="B9901" s="121" t="s">
        <v>201</v>
      </c>
      <c r="C9901" s="121" t="s">
        <v>206</v>
      </c>
      <c r="D9901" s="121" t="s">
        <v>101</v>
      </c>
      <c r="E9901" s="121" t="s">
        <v>92</v>
      </c>
      <c r="F9901" s="122">
        <v>79467</v>
      </c>
      <c r="G9901" s="122">
        <v>8927</v>
      </c>
      <c r="H9901" s="120">
        <v>2019</v>
      </c>
      <c r="I9901" t="str">
        <f>IF(J9901="natural gas",VLOOKUP(D9901,'Cross-Page Data'!$I$4:$J$13,2,FALSE),IF(J9901="solar",VLOOKUP('Form 923'!D9901,'Cross-Page Data'!$I$14:$J$117,2,FALSE),J9901))</f>
        <v>solar pv</v>
      </c>
      <c r="J9901" t="str">
        <f>VLOOKUP(E9901,'Cross-Page Data'!$D$4:$F$48,3,FALSE)</f>
        <v>solar</v>
      </c>
      <c r="K9901" t="b">
        <f t="shared" si="154"/>
        <v>1</v>
      </c>
    </row>
    <row r="9902" spans="1:11">
      <c r="A9902" s="120">
        <v>58347</v>
      </c>
      <c r="B9902" s="121" t="s">
        <v>201</v>
      </c>
      <c r="C9902" s="121" t="s">
        <v>206</v>
      </c>
      <c r="D9902" s="121" t="s">
        <v>101</v>
      </c>
      <c r="E9902" s="121" t="s">
        <v>92</v>
      </c>
      <c r="F9902" s="122">
        <v>80901</v>
      </c>
      <c r="G9902" s="122">
        <v>9088</v>
      </c>
      <c r="H9902" s="120">
        <v>2019</v>
      </c>
      <c r="I9902" t="str">
        <f>IF(J9902="natural gas",VLOOKUP(D9902,'Cross-Page Data'!$I$4:$J$13,2,FALSE),IF(J9902="solar",VLOOKUP('Form 923'!D9902,'Cross-Page Data'!$I$14:$J$117,2,FALSE),J9902))</f>
        <v>solar pv</v>
      </c>
      <c r="J9902" t="str">
        <f>VLOOKUP(E9902,'Cross-Page Data'!$D$4:$F$48,3,FALSE)</f>
        <v>solar</v>
      </c>
      <c r="K9902" t="b">
        <f t="shared" si="154"/>
        <v>1</v>
      </c>
    </row>
    <row r="9903" spans="1:11">
      <c r="A9903" s="120">
        <v>58348</v>
      </c>
      <c r="B9903" s="121" t="s">
        <v>201</v>
      </c>
      <c r="C9903" s="121" t="s">
        <v>206</v>
      </c>
      <c r="D9903" s="121" t="s">
        <v>101</v>
      </c>
      <c r="E9903" s="121" t="s">
        <v>92</v>
      </c>
      <c r="F9903" s="122">
        <v>77012</v>
      </c>
      <c r="G9903" s="122">
        <v>8651</v>
      </c>
      <c r="H9903" s="120">
        <v>2019</v>
      </c>
      <c r="I9903" t="str">
        <f>IF(J9903="natural gas",VLOOKUP(D9903,'Cross-Page Data'!$I$4:$J$13,2,FALSE),IF(J9903="solar",VLOOKUP('Form 923'!D9903,'Cross-Page Data'!$I$14:$J$117,2,FALSE),J9903))</f>
        <v>solar pv</v>
      </c>
      <c r="J9903" t="str">
        <f>VLOOKUP(E9903,'Cross-Page Data'!$D$4:$F$48,3,FALSE)</f>
        <v>solar</v>
      </c>
      <c r="K9903" t="b">
        <f t="shared" si="154"/>
        <v>1</v>
      </c>
    </row>
    <row r="9904" spans="1:11">
      <c r="A9904" s="120">
        <v>58349</v>
      </c>
      <c r="B9904" s="121" t="s">
        <v>201</v>
      </c>
      <c r="C9904" s="121" t="s">
        <v>206</v>
      </c>
      <c r="D9904" s="121" t="s">
        <v>101</v>
      </c>
      <c r="E9904" s="121" t="s">
        <v>92</v>
      </c>
      <c r="F9904" s="122">
        <v>79095</v>
      </c>
      <c r="G9904" s="122">
        <v>8885</v>
      </c>
      <c r="H9904" s="120">
        <v>2019</v>
      </c>
      <c r="I9904" t="str">
        <f>IF(J9904="natural gas",VLOOKUP(D9904,'Cross-Page Data'!$I$4:$J$13,2,FALSE),IF(J9904="solar",VLOOKUP('Form 923'!D9904,'Cross-Page Data'!$I$14:$J$117,2,FALSE),J9904))</f>
        <v>solar pv</v>
      </c>
      <c r="J9904" t="str">
        <f>VLOOKUP(E9904,'Cross-Page Data'!$D$4:$F$48,3,FALSE)</f>
        <v>solar</v>
      </c>
      <c r="K9904" t="b">
        <f t="shared" si="154"/>
        <v>1</v>
      </c>
    </row>
    <row r="9905" spans="1:11">
      <c r="A9905" s="120">
        <v>58350</v>
      </c>
      <c r="B9905" s="121" t="s">
        <v>201</v>
      </c>
      <c r="C9905" s="121" t="s">
        <v>206</v>
      </c>
      <c r="D9905" s="121" t="s">
        <v>101</v>
      </c>
      <c r="E9905" s="121" t="s">
        <v>92</v>
      </c>
      <c r="F9905" s="122">
        <v>74715</v>
      </c>
      <c r="G9905" s="122">
        <v>8393</v>
      </c>
      <c r="H9905" s="120">
        <v>2019</v>
      </c>
      <c r="I9905" t="str">
        <f>IF(J9905="natural gas",VLOOKUP(D9905,'Cross-Page Data'!$I$4:$J$13,2,FALSE),IF(J9905="solar",VLOOKUP('Form 923'!D9905,'Cross-Page Data'!$I$14:$J$117,2,FALSE),J9905))</f>
        <v>solar pv</v>
      </c>
      <c r="J9905" t="str">
        <f>VLOOKUP(E9905,'Cross-Page Data'!$D$4:$F$48,3,FALSE)</f>
        <v>solar</v>
      </c>
      <c r="K9905" t="b">
        <f t="shared" si="154"/>
        <v>1</v>
      </c>
    </row>
    <row r="9906" spans="1:11">
      <c r="A9906" s="120">
        <v>58351</v>
      </c>
      <c r="B9906" s="121" t="s">
        <v>201</v>
      </c>
      <c r="C9906" s="121" t="s">
        <v>206</v>
      </c>
      <c r="D9906" s="121" t="s">
        <v>128</v>
      </c>
      <c r="E9906" s="121" t="s">
        <v>180</v>
      </c>
      <c r="F9906" s="122">
        <v>3361599</v>
      </c>
      <c r="G9906" s="122">
        <v>377623</v>
      </c>
      <c r="H9906" s="120">
        <v>2019</v>
      </c>
      <c r="I9906" t="str">
        <f>IF(J9906="natural gas",VLOOKUP(D9906,'Cross-Page Data'!$I$4:$J$13,2,FALSE),IF(J9906="solar",VLOOKUP('Form 923'!D9906,'Cross-Page Data'!$I$14:$J$117,2,FALSE),J9906))</f>
        <v>wind</v>
      </c>
      <c r="J9906" t="str">
        <f>VLOOKUP(E9906,'Cross-Page Data'!$D$4:$F$48,3,FALSE)</f>
        <v>wind</v>
      </c>
      <c r="K9906" t="b">
        <f t="shared" si="154"/>
        <v>1</v>
      </c>
    </row>
    <row r="9907" spans="1:11">
      <c r="A9907" s="120">
        <v>58352</v>
      </c>
      <c r="B9907" s="121" t="s">
        <v>205</v>
      </c>
      <c r="C9907" s="121" t="s">
        <v>209</v>
      </c>
      <c r="D9907" s="121" t="s">
        <v>68</v>
      </c>
      <c r="E9907" s="121" t="s">
        <v>70</v>
      </c>
      <c r="F9907" s="122">
        <v>0</v>
      </c>
      <c r="G9907" s="122">
        <v>0</v>
      </c>
      <c r="H9907" s="120">
        <v>2019</v>
      </c>
      <c r="I9907" t="str">
        <f>IF(J9907="natural gas",VLOOKUP(D9907,'Cross-Page Data'!$I$4:$J$13,2,FALSE),IF(J9907="solar",VLOOKUP('Form 923'!D9907,'Cross-Page Data'!$I$14:$J$117,2,FALSE),J9907))</f>
        <v>heavy or residual fuel oil</v>
      </c>
      <c r="J9907" t="str">
        <f>VLOOKUP(E9907,'Cross-Page Data'!$D$4:$F$48,3,FALSE)</f>
        <v>heavy or residual fuel oil</v>
      </c>
      <c r="K9907" t="b">
        <f t="shared" si="154"/>
        <v>0</v>
      </c>
    </row>
    <row r="9908" spans="1:11">
      <c r="A9908" s="120">
        <v>58352</v>
      </c>
      <c r="B9908" s="121" t="s">
        <v>205</v>
      </c>
      <c r="C9908" s="121" t="s">
        <v>209</v>
      </c>
      <c r="D9908" s="121" t="s">
        <v>68</v>
      </c>
      <c r="E9908" s="121" t="s">
        <v>176</v>
      </c>
      <c r="F9908" s="122">
        <v>0</v>
      </c>
      <c r="G9908" s="122">
        <v>0</v>
      </c>
      <c r="H9908" s="120">
        <v>2019</v>
      </c>
      <c r="I9908" t="str">
        <f>IF(J9908="natural gas",VLOOKUP(D9908,'Cross-Page Data'!$I$4:$J$13,2,FALSE),IF(J9908="solar",VLOOKUP('Form 923'!D9908,'Cross-Page Data'!$I$14:$J$117,2,FALSE),J9908))</f>
        <v>biomass</v>
      </c>
      <c r="J9908" t="str">
        <f>VLOOKUP(E9908,'Cross-Page Data'!$D$4:$F$48,3,FALSE)</f>
        <v>biomass</v>
      </c>
      <c r="K9908" t="b">
        <f t="shared" si="154"/>
        <v>0</v>
      </c>
    </row>
    <row r="9909" spans="1:11">
      <c r="A9909" s="120">
        <v>58354</v>
      </c>
      <c r="B9909" s="121" t="s">
        <v>201</v>
      </c>
      <c r="C9909" s="121" t="s">
        <v>206</v>
      </c>
      <c r="D9909" s="121" t="s">
        <v>101</v>
      </c>
      <c r="E9909" s="121" t="s">
        <v>92</v>
      </c>
      <c r="F9909" s="122">
        <v>28656</v>
      </c>
      <c r="G9909" s="122">
        <v>3219</v>
      </c>
      <c r="H9909" s="120">
        <v>2019</v>
      </c>
      <c r="I9909" t="str">
        <f>IF(J9909="natural gas",VLOOKUP(D9909,'Cross-Page Data'!$I$4:$J$13,2,FALSE),IF(J9909="solar",VLOOKUP('Form 923'!D9909,'Cross-Page Data'!$I$14:$J$117,2,FALSE),J9909))</f>
        <v>solar pv</v>
      </c>
      <c r="J9909" t="str">
        <f>VLOOKUP(E9909,'Cross-Page Data'!$D$4:$F$48,3,FALSE)</f>
        <v>solar</v>
      </c>
      <c r="K9909" t="b">
        <f t="shared" si="154"/>
        <v>1</v>
      </c>
    </row>
    <row r="9910" spans="1:11">
      <c r="A9910" s="120">
        <v>58355</v>
      </c>
      <c r="B9910" s="121" t="s">
        <v>201</v>
      </c>
      <c r="C9910" s="121" t="s">
        <v>206</v>
      </c>
      <c r="D9910" s="121" t="s">
        <v>101</v>
      </c>
      <c r="E9910" s="121" t="s">
        <v>92</v>
      </c>
      <c r="F9910" s="122">
        <v>28585</v>
      </c>
      <c r="G9910" s="122">
        <v>3211</v>
      </c>
      <c r="H9910" s="120">
        <v>2019</v>
      </c>
      <c r="I9910" t="str">
        <f>IF(J9910="natural gas",VLOOKUP(D9910,'Cross-Page Data'!$I$4:$J$13,2,FALSE),IF(J9910="solar",VLOOKUP('Form 923'!D9910,'Cross-Page Data'!$I$14:$J$117,2,FALSE),J9910))</f>
        <v>solar pv</v>
      </c>
      <c r="J9910" t="str">
        <f>VLOOKUP(E9910,'Cross-Page Data'!$D$4:$F$48,3,FALSE)</f>
        <v>solar</v>
      </c>
      <c r="K9910" t="b">
        <f t="shared" si="154"/>
        <v>1</v>
      </c>
    </row>
    <row r="9911" spans="1:11">
      <c r="A9911" s="120">
        <v>58356</v>
      </c>
      <c r="B9911" s="121" t="s">
        <v>201</v>
      </c>
      <c r="C9911" s="121" t="s">
        <v>206</v>
      </c>
      <c r="D9911" s="121" t="s">
        <v>101</v>
      </c>
      <c r="E9911" s="121" t="s">
        <v>92</v>
      </c>
      <c r="F9911" s="122">
        <v>77662</v>
      </c>
      <c r="G9911" s="122">
        <v>8724</v>
      </c>
      <c r="H9911" s="120">
        <v>2019</v>
      </c>
      <c r="I9911" t="str">
        <f>IF(J9911="natural gas",VLOOKUP(D9911,'Cross-Page Data'!$I$4:$J$13,2,FALSE),IF(J9911="solar",VLOOKUP('Form 923'!D9911,'Cross-Page Data'!$I$14:$J$117,2,FALSE),J9911))</f>
        <v>solar pv</v>
      </c>
      <c r="J9911" t="str">
        <f>VLOOKUP(E9911,'Cross-Page Data'!$D$4:$F$48,3,FALSE)</f>
        <v>solar</v>
      </c>
      <c r="K9911" t="b">
        <f t="shared" si="154"/>
        <v>1</v>
      </c>
    </row>
    <row r="9912" ht="25.5" spans="1:11">
      <c r="A9912" s="120">
        <v>58357</v>
      </c>
      <c r="B9912" s="121" t="s">
        <v>201</v>
      </c>
      <c r="C9912" s="121" t="s">
        <v>207</v>
      </c>
      <c r="D9912" s="121" t="s">
        <v>101</v>
      </c>
      <c r="E9912" s="121" t="s">
        <v>92</v>
      </c>
      <c r="F9912" s="122">
        <v>50482</v>
      </c>
      <c r="G9912" s="122">
        <v>5671</v>
      </c>
      <c r="H9912" s="120">
        <v>2019</v>
      </c>
      <c r="I9912" t="str">
        <f>IF(J9912="natural gas",VLOOKUP(D9912,'Cross-Page Data'!$I$4:$J$13,2,FALSE),IF(J9912="solar",VLOOKUP('Form 923'!D9912,'Cross-Page Data'!$I$14:$J$117,2,FALSE),J9912))</f>
        <v>solar pv</v>
      </c>
      <c r="J9912" t="str">
        <f>VLOOKUP(E9912,'Cross-Page Data'!$D$4:$F$48,3,FALSE)</f>
        <v>solar</v>
      </c>
      <c r="K9912" t="b">
        <f t="shared" si="154"/>
        <v>0</v>
      </c>
    </row>
    <row r="9913" ht="25.5" spans="1:11">
      <c r="A9913" s="120">
        <v>58358</v>
      </c>
      <c r="B9913" s="121" t="s">
        <v>201</v>
      </c>
      <c r="C9913" s="121" t="s">
        <v>207</v>
      </c>
      <c r="D9913" s="121" t="s">
        <v>101</v>
      </c>
      <c r="E9913" s="121" t="s">
        <v>92</v>
      </c>
      <c r="F9913" s="122">
        <v>48125</v>
      </c>
      <c r="G9913" s="122">
        <v>5406</v>
      </c>
      <c r="H9913" s="120">
        <v>2019</v>
      </c>
      <c r="I9913" t="str">
        <f>IF(J9913="natural gas",VLOOKUP(D9913,'Cross-Page Data'!$I$4:$J$13,2,FALSE),IF(J9913="solar",VLOOKUP('Form 923'!D9913,'Cross-Page Data'!$I$14:$J$117,2,FALSE),J9913))</f>
        <v>solar pv</v>
      </c>
      <c r="J9913" t="str">
        <f>VLOOKUP(E9913,'Cross-Page Data'!$D$4:$F$48,3,FALSE)</f>
        <v>solar</v>
      </c>
      <c r="K9913" t="b">
        <f t="shared" si="154"/>
        <v>0</v>
      </c>
    </row>
    <row r="9914" ht="25.5" spans="1:11">
      <c r="A9914" s="120">
        <v>58359</v>
      </c>
      <c r="B9914" s="121" t="s">
        <v>201</v>
      </c>
      <c r="C9914" s="121" t="s">
        <v>207</v>
      </c>
      <c r="D9914" s="121" t="s">
        <v>101</v>
      </c>
      <c r="E9914" s="121" t="s">
        <v>92</v>
      </c>
      <c r="F9914" s="122">
        <v>31085</v>
      </c>
      <c r="G9914" s="122">
        <v>3492</v>
      </c>
      <c r="H9914" s="120">
        <v>2019</v>
      </c>
      <c r="I9914" t="str">
        <f>IF(J9914="natural gas",VLOOKUP(D9914,'Cross-Page Data'!$I$4:$J$13,2,FALSE),IF(J9914="solar",VLOOKUP('Form 923'!D9914,'Cross-Page Data'!$I$14:$J$117,2,FALSE),J9914))</f>
        <v>solar pv</v>
      </c>
      <c r="J9914" t="str">
        <f>VLOOKUP(E9914,'Cross-Page Data'!$D$4:$F$48,3,FALSE)</f>
        <v>solar</v>
      </c>
      <c r="K9914" t="b">
        <f t="shared" si="154"/>
        <v>0</v>
      </c>
    </row>
    <row r="9915" ht="25.5" spans="1:11">
      <c r="A9915" s="120">
        <v>58360</v>
      </c>
      <c r="B9915" s="121" t="s">
        <v>201</v>
      </c>
      <c r="C9915" s="121" t="s">
        <v>207</v>
      </c>
      <c r="D9915" s="121" t="s">
        <v>101</v>
      </c>
      <c r="E9915" s="121" t="s">
        <v>92</v>
      </c>
      <c r="F9915" s="122">
        <v>28824</v>
      </c>
      <c r="G9915" s="122">
        <v>3238</v>
      </c>
      <c r="H9915" s="120">
        <v>2019</v>
      </c>
      <c r="I9915" t="str">
        <f>IF(J9915="natural gas",VLOOKUP(D9915,'Cross-Page Data'!$I$4:$J$13,2,FALSE),IF(J9915="solar",VLOOKUP('Form 923'!D9915,'Cross-Page Data'!$I$14:$J$117,2,FALSE),J9915))</f>
        <v>solar pv</v>
      </c>
      <c r="J9915" t="str">
        <f>VLOOKUP(E9915,'Cross-Page Data'!$D$4:$F$48,3,FALSE)</f>
        <v>solar</v>
      </c>
      <c r="K9915" t="b">
        <f t="shared" si="154"/>
        <v>0</v>
      </c>
    </row>
    <row r="9916" ht="25.5" spans="1:11">
      <c r="A9916" s="120">
        <v>58361</v>
      </c>
      <c r="B9916" s="121" t="s">
        <v>201</v>
      </c>
      <c r="C9916" s="121" t="s">
        <v>207</v>
      </c>
      <c r="D9916" s="121" t="s">
        <v>101</v>
      </c>
      <c r="E9916" s="121" t="s">
        <v>92</v>
      </c>
      <c r="F9916" s="122">
        <v>39924</v>
      </c>
      <c r="G9916" s="122">
        <v>4485</v>
      </c>
      <c r="H9916" s="120">
        <v>2019</v>
      </c>
      <c r="I9916" t="str">
        <f>IF(J9916="natural gas",VLOOKUP(D9916,'Cross-Page Data'!$I$4:$J$13,2,FALSE),IF(J9916="solar",VLOOKUP('Form 923'!D9916,'Cross-Page Data'!$I$14:$J$117,2,FALSE),J9916))</f>
        <v>solar pv</v>
      </c>
      <c r="J9916" t="str">
        <f>VLOOKUP(E9916,'Cross-Page Data'!$D$4:$F$48,3,FALSE)</f>
        <v>solar</v>
      </c>
      <c r="K9916" t="b">
        <f t="shared" si="154"/>
        <v>0</v>
      </c>
    </row>
    <row r="9917" spans="1:11">
      <c r="A9917" s="120">
        <v>58363</v>
      </c>
      <c r="B9917" s="121" t="s">
        <v>201</v>
      </c>
      <c r="C9917" s="121" t="s">
        <v>206</v>
      </c>
      <c r="D9917" s="121" t="s">
        <v>128</v>
      </c>
      <c r="E9917" s="121" t="s">
        <v>180</v>
      </c>
      <c r="F9917" s="122">
        <v>2919322</v>
      </c>
      <c r="G9917" s="122">
        <v>327940</v>
      </c>
      <c r="H9917" s="120">
        <v>2019</v>
      </c>
      <c r="I9917" t="str">
        <f>IF(J9917="natural gas",VLOOKUP(D9917,'Cross-Page Data'!$I$4:$J$13,2,FALSE),IF(J9917="solar",VLOOKUP('Form 923'!D9917,'Cross-Page Data'!$I$14:$J$117,2,FALSE),J9917))</f>
        <v>wind</v>
      </c>
      <c r="J9917" t="str">
        <f>VLOOKUP(E9917,'Cross-Page Data'!$D$4:$F$48,3,FALSE)</f>
        <v>wind</v>
      </c>
      <c r="K9917" t="b">
        <f t="shared" si="154"/>
        <v>1</v>
      </c>
    </row>
    <row r="9918" spans="1:11">
      <c r="A9918" s="120">
        <v>58366</v>
      </c>
      <c r="B9918" s="121" t="s">
        <v>201</v>
      </c>
      <c r="C9918" s="121" t="s">
        <v>206</v>
      </c>
      <c r="D9918" s="121" t="s">
        <v>101</v>
      </c>
      <c r="E9918" s="121" t="s">
        <v>92</v>
      </c>
      <c r="F9918" s="122">
        <v>334654</v>
      </c>
      <c r="G9918" s="122">
        <v>37593</v>
      </c>
      <c r="H9918" s="120">
        <v>2019</v>
      </c>
      <c r="I9918" t="str">
        <f>IF(J9918="natural gas",VLOOKUP(D9918,'Cross-Page Data'!$I$4:$J$13,2,FALSE),IF(J9918="solar",VLOOKUP('Form 923'!D9918,'Cross-Page Data'!$I$14:$J$117,2,FALSE),J9918))</f>
        <v>solar pv</v>
      </c>
      <c r="J9918" t="str">
        <f>VLOOKUP(E9918,'Cross-Page Data'!$D$4:$F$48,3,FALSE)</f>
        <v>solar</v>
      </c>
      <c r="K9918" t="b">
        <f t="shared" si="154"/>
        <v>1</v>
      </c>
    </row>
    <row r="9919" spans="1:11">
      <c r="A9919" s="120">
        <v>58370</v>
      </c>
      <c r="B9919" s="121" t="s">
        <v>201</v>
      </c>
      <c r="C9919" s="121" t="s">
        <v>206</v>
      </c>
      <c r="D9919" s="121" t="s">
        <v>101</v>
      </c>
      <c r="E9919" s="121" t="s">
        <v>92</v>
      </c>
      <c r="F9919" s="122">
        <v>13077</v>
      </c>
      <c r="G9919" s="122">
        <v>1469</v>
      </c>
      <c r="H9919" s="120">
        <v>2019</v>
      </c>
      <c r="I9919" t="str">
        <f>IF(J9919="natural gas",VLOOKUP(D9919,'Cross-Page Data'!$I$4:$J$13,2,FALSE),IF(J9919="solar",VLOOKUP('Form 923'!D9919,'Cross-Page Data'!$I$14:$J$117,2,FALSE),J9919))</f>
        <v>solar pv</v>
      </c>
      <c r="J9919" t="str">
        <f>VLOOKUP(E9919,'Cross-Page Data'!$D$4:$F$48,3,FALSE)</f>
        <v>solar</v>
      </c>
      <c r="K9919" t="b">
        <f t="shared" si="154"/>
        <v>1</v>
      </c>
    </row>
    <row r="9920" spans="1:11">
      <c r="A9920" s="120">
        <v>58371</v>
      </c>
      <c r="B9920" s="121" t="s">
        <v>201</v>
      </c>
      <c r="C9920" s="121" t="s">
        <v>206</v>
      </c>
      <c r="D9920" s="121" t="s">
        <v>101</v>
      </c>
      <c r="E9920" s="121" t="s">
        <v>92</v>
      </c>
      <c r="F9920" s="122">
        <v>36986</v>
      </c>
      <c r="G9920" s="122">
        <v>4155</v>
      </c>
      <c r="H9920" s="120">
        <v>2019</v>
      </c>
      <c r="I9920" t="str">
        <f>IF(J9920="natural gas",VLOOKUP(D9920,'Cross-Page Data'!$I$4:$J$13,2,FALSE),IF(J9920="solar",VLOOKUP('Form 923'!D9920,'Cross-Page Data'!$I$14:$J$117,2,FALSE),J9920))</f>
        <v>solar pv</v>
      </c>
      <c r="J9920" t="str">
        <f>VLOOKUP(E9920,'Cross-Page Data'!$D$4:$F$48,3,FALSE)</f>
        <v>solar</v>
      </c>
      <c r="K9920" t="b">
        <f t="shared" si="154"/>
        <v>1</v>
      </c>
    </row>
    <row r="9921" spans="1:11">
      <c r="A9921" s="120">
        <v>58372</v>
      </c>
      <c r="B9921" s="121" t="s">
        <v>201</v>
      </c>
      <c r="C9921" s="121" t="s">
        <v>206</v>
      </c>
      <c r="D9921" s="121" t="s">
        <v>128</v>
      </c>
      <c r="E9921" s="121" t="s">
        <v>180</v>
      </c>
      <c r="F9921" s="122">
        <v>3853934</v>
      </c>
      <c r="G9921" s="122">
        <v>432929</v>
      </c>
      <c r="H9921" s="120">
        <v>2019</v>
      </c>
      <c r="I9921" t="str">
        <f>IF(J9921="natural gas",VLOOKUP(D9921,'Cross-Page Data'!$I$4:$J$13,2,FALSE),IF(J9921="solar",VLOOKUP('Form 923'!D9921,'Cross-Page Data'!$I$14:$J$117,2,FALSE),J9921))</f>
        <v>wind</v>
      </c>
      <c r="J9921" t="str">
        <f>VLOOKUP(E9921,'Cross-Page Data'!$D$4:$F$48,3,FALSE)</f>
        <v>wind</v>
      </c>
      <c r="K9921" t="b">
        <f t="shared" si="154"/>
        <v>1</v>
      </c>
    </row>
    <row r="9922" spans="1:11">
      <c r="A9922" s="120">
        <v>58373</v>
      </c>
      <c r="B9922" s="121" t="s">
        <v>201</v>
      </c>
      <c r="C9922" s="121" t="s">
        <v>206</v>
      </c>
      <c r="D9922" s="121" t="s">
        <v>101</v>
      </c>
      <c r="E9922" s="121" t="s">
        <v>92</v>
      </c>
      <c r="F9922" s="122">
        <v>420263</v>
      </c>
      <c r="G9922" s="122">
        <v>47210</v>
      </c>
      <c r="H9922" s="120">
        <v>2019</v>
      </c>
      <c r="I9922" t="str">
        <f>IF(J9922="natural gas",VLOOKUP(D9922,'Cross-Page Data'!$I$4:$J$13,2,FALSE),IF(J9922="solar",VLOOKUP('Form 923'!D9922,'Cross-Page Data'!$I$14:$J$117,2,FALSE),J9922))</f>
        <v>solar pv</v>
      </c>
      <c r="J9922" t="str">
        <f>VLOOKUP(E9922,'Cross-Page Data'!$D$4:$F$48,3,FALSE)</f>
        <v>solar</v>
      </c>
      <c r="K9922" t="b">
        <f t="shared" si="154"/>
        <v>1</v>
      </c>
    </row>
    <row r="9923" spans="1:11">
      <c r="A9923" s="120">
        <v>58374</v>
      </c>
      <c r="B9923" s="121" t="s">
        <v>201</v>
      </c>
      <c r="C9923" s="121" t="s">
        <v>206</v>
      </c>
      <c r="D9923" s="121" t="s">
        <v>101</v>
      </c>
      <c r="E9923" s="121" t="s">
        <v>92</v>
      </c>
      <c r="F9923" s="122">
        <v>397901</v>
      </c>
      <c r="G9923" s="122">
        <v>44698</v>
      </c>
      <c r="H9923" s="120">
        <v>2019</v>
      </c>
      <c r="I9923" t="str">
        <f>IF(J9923="natural gas",VLOOKUP(D9923,'Cross-Page Data'!$I$4:$J$13,2,FALSE),IF(J9923="solar",VLOOKUP('Form 923'!D9923,'Cross-Page Data'!$I$14:$J$117,2,FALSE),J9923))</f>
        <v>solar pv</v>
      </c>
      <c r="J9923" t="str">
        <f>VLOOKUP(E9923,'Cross-Page Data'!$D$4:$F$48,3,FALSE)</f>
        <v>solar</v>
      </c>
      <c r="K9923" t="b">
        <f t="shared" si="154"/>
        <v>1</v>
      </c>
    </row>
    <row r="9924" ht="25.5" spans="1:11">
      <c r="A9924" s="120">
        <v>58375</v>
      </c>
      <c r="B9924" s="121" t="s">
        <v>205</v>
      </c>
      <c r="C9924" s="121" t="s">
        <v>210</v>
      </c>
      <c r="D9924" s="121" t="s">
        <v>79</v>
      </c>
      <c r="E9924" s="121" t="s">
        <v>38</v>
      </c>
      <c r="F9924" s="122">
        <v>3560</v>
      </c>
      <c r="G9924" s="122">
        <v>571</v>
      </c>
      <c r="H9924" s="120">
        <v>2019</v>
      </c>
      <c r="I9924" t="str">
        <f>IF(J9924="natural gas",VLOOKUP(D9924,'Cross-Page Data'!$I$4:$J$13,2,FALSE),IF(J9924="solar",VLOOKUP('Form 923'!D9924,'Cross-Page Data'!$I$14:$J$117,2,FALSE),J9924))</f>
        <v>natural gas peaker</v>
      </c>
      <c r="J9924" t="str">
        <f>VLOOKUP(E9924,'Cross-Page Data'!$D$4:$F$48,3,FALSE)</f>
        <v>natural gas</v>
      </c>
      <c r="K9924" t="b">
        <f t="shared" si="154"/>
        <v>0</v>
      </c>
    </row>
    <row r="9925" spans="1:11">
      <c r="A9925" s="120">
        <v>58376</v>
      </c>
      <c r="B9925" s="121" t="s">
        <v>201</v>
      </c>
      <c r="C9925" s="121" t="s">
        <v>206</v>
      </c>
      <c r="D9925" s="121" t="s">
        <v>101</v>
      </c>
      <c r="E9925" s="121" t="s">
        <v>92</v>
      </c>
      <c r="F9925" s="122">
        <v>20404</v>
      </c>
      <c r="G9925" s="122">
        <v>2292</v>
      </c>
      <c r="H9925" s="120">
        <v>2019</v>
      </c>
      <c r="I9925" t="str">
        <f>IF(J9925="natural gas",VLOOKUP(D9925,'Cross-Page Data'!$I$4:$J$13,2,FALSE),IF(J9925="solar",VLOOKUP('Form 923'!D9925,'Cross-Page Data'!$I$14:$J$117,2,FALSE),J9925))</f>
        <v>solar pv</v>
      </c>
      <c r="J9925" t="str">
        <f>VLOOKUP(E9925,'Cross-Page Data'!$D$4:$F$48,3,FALSE)</f>
        <v>solar</v>
      </c>
      <c r="K9925" t="b">
        <f t="shared" si="154"/>
        <v>1</v>
      </c>
    </row>
    <row r="9926" spans="1:11">
      <c r="A9926" s="120">
        <v>58377</v>
      </c>
      <c r="B9926" s="121" t="s">
        <v>201</v>
      </c>
      <c r="C9926" s="121" t="s">
        <v>206</v>
      </c>
      <c r="D9926" s="121" t="s">
        <v>79</v>
      </c>
      <c r="E9926" s="121" t="s">
        <v>90</v>
      </c>
      <c r="F9926" s="122">
        <v>191720</v>
      </c>
      <c r="G9926" s="122">
        <v>17158</v>
      </c>
      <c r="H9926" s="120">
        <v>2019</v>
      </c>
      <c r="I9926" t="str">
        <f>IF(J9926="natural gas",VLOOKUP(D9926,'Cross-Page Data'!$I$4:$J$13,2,FALSE),IF(J9926="solar",VLOOKUP('Form 923'!D9926,'Cross-Page Data'!$I$14:$J$117,2,FALSE),J9926))</f>
        <v>biomass</v>
      </c>
      <c r="J9926" t="str">
        <f>VLOOKUP(E9926,'Cross-Page Data'!$D$4:$F$48,3,FALSE)</f>
        <v>biomass</v>
      </c>
      <c r="K9926" t="b">
        <f t="shared" si="154"/>
        <v>1</v>
      </c>
    </row>
    <row r="9927" spans="1:11">
      <c r="A9927" s="120">
        <v>58379</v>
      </c>
      <c r="B9927" s="121" t="s">
        <v>201</v>
      </c>
      <c r="C9927" s="121" t="s">
        <v>206</v>
      </c>
      <c r="D9927" s="121" t="s">
        <v>79</v>
      </c>
      <c r="E9927" s="121" t="s">
        <v>90</v>
      </c>
      <c r="F9927" s="122">
        <v>140273</v>
      </c>
      <c r="G9927" s="122">
        <v>11923</v>
      </c>
      <c r="H9927" s="120">
        <v>2019</v>
      </c>
      <c r="I9927" t="str">
        <f>IF(J9927="natural gas",VLOOKUP(D9927,'Cross-Page Data'!$I$4:$J$13,2,FALSE),IF(J9927="solar",VLOOKUP('Form 923'!D9927,'Cross-Page Data'!$I$14:$J$117,2,FALSE),J9927))</f>
        <v>biomass</v>
      </c>
      <c r="J9927" t="str">
        <f>VLOOKUP(E9927,'Cross-Page Data'!$D$4:$F$48,3,FALSE)</f>
        <v>biomass</v>
      </c>
      <c r="K9927" t="b">
        <f t="shared" ref="K9927:K9990" si="155">IF(AND($N$6=FALSE,OR(C9927="Commercial NAICS Cogen",C9927="Industrial NAICS Cogen",C9927="NAICS-22 Cogen")),FALSE,IF(AND($N$7=FALSE,OR(C9927="Commercial NAICS Cogen",C9927="Commercial NAICS Non-Cogen",C9927="industrial NAICS Cogen",C9927="industrial NAICS non-cogen")),FALSE,TRUE))</f>
        <v>1</v>
      </c>
    </row>
    <row r="9928" ht="25.5" spans="1:11">
      <c r="A9928" s="120">
        <v>58380</v>
      </c>
      <c r="B9928" s="121" t="s">
        <v>201</v>
      </c>
      <c r="C9928" s="121" t="s">
        <v>207</v>
      </c>
      <c r="D9928" s="121" t="s">
        <v>79</v>
      </c>
      <c r="E9928" s="121" t="s">
        <v>90</v>
      </c>
      <c r="F9928" s="122">
        <v>377561</v>
      </c>
      <c r="G9928" s="122">
        <v>36884.461</v>
      </c>
      <c r="H9928" s="120">
        <v>2019</v>
      </c>
      <c r="I9928" t="str">
        <f>IF(J9928="natural gas",VLOOKUP(D9928,'Cross-Page Data'!$I$4:$J$13,2,FALSE),IF(J9928="solar",VLOOKUP('Form 923'!D9928,'Cross-Page Data'!$I$14:$J$117,2,FALSE),J9928))</f>
        <v>biomass</v>
      </c>
      <c r="J9928" t="str">
        <f>VLOOKUP(E9928,'Cross-Page Data'!$D$4:$F$48,3,FALSE)</f>
        <v>biomass</v>
      </c>
      <c r="K9928" t="b">
        <f t="shared" si="155"/>
        <v>0</v>
      </c>
    </row>
    <row r="9929" ht="25.5" spans="1:11">
      <c r="A9929" s="120">
        <v>58380</v>
      </c>
      <c r="B9929" s="121" t="s">
        <v>201</v>
      </c>
      <c r="C9929" s="121" t="s">
        <v>207</v>
      </c>
      <c r="D9929" s="121" t="s">
        <v>79</v>
      </c>
      <c r="E9929" s="121" t="s">
        <v>38</v>
      </c>
      <c r="F9929" s="122">
        <v>139</v>
      </c>
      <c r="G9929" s="122">
        <v>13.539</v>
      </c>
      <c r="H9929" s="120">
        <v>2019</v>
      </c>
      <c r="I9929" t="str">
        <f>IF(J9929="natural gas",VLOOKUP(D9929,'Cross-Page Data'!$I$4:$J$13,2,FALSE),IF(J9929="solar",VLOOKUP('Form 923'!D9929,'Cross-Page Data'!$I$14:$J$117,2,FALSE),J9929))</f>
        <v>natural gas peaker</v>
      </c>
      <c r="J9929" t="str">
        <f>VLOOKUP(E9929,'Cross-Page Data'!$D$4:$F$48,3,FALSE)</f>
        <v>natural gas</v>
      </c>
      <c r="K9929" t="b">
        <f t="shared" si="155"/>
        <v>0</v>
      </c>
    </row>
    <row r="9930" spans="1:11">
      <c r="A9930" s="120">
        <v>58381</v>
      </c>
      <c r="B9930" s="121" t="s">
        <v>201</v>
      </c>
      <c r="C9930" s="121" t="s">
        <v>202</v>
      </c>
      <c r="D9930" s="121" t="s">
        <v>101</v>
      </c>
      <c r="E9930" s="121" t="s">
        <v>92</v>
      </c>
      <c r="F9930" s="122">
        <v>22754</v>
      </c>
      <c r="G9930" s="122">
        <v>2556</v>
      </c>
      <c r="H9930" s="120">
        <v>2019</v>
      </c>
      <c r="I9930" t="str">
        <f>IF(J9930="natural gas",VLOOKUP(D9930,'Cross-Page Data'!$I$4:$J$13,2,FALSE),IF(J9930="solar",VLOOKUP('Form 923'!D9930,'Cross-Page Data'!$I$14:$J$117,2,FALSE),J9930))</f>
        <v>solar pv</v>
      </c>
      <c r="J9930" t="str">
        <f>VLOOKUP(E9930,'Cross-Page Data'!$D$4:$F$48,3,FALSE)</f>
        <v>solar</v>
      </c>
      <c r="K9930" t="b">
        <f t="shared" si="155"/>
        <v>1</v>
      </c>
    </row>
    <row r="9931" spans="1:11">
      <c r="A9931" s="120">
        <v>58383</v>
      </c>
      <c r="B9931" s="121" t="s">
        <v>201</v>
      </c>
      <c r="C9931" s="121" t="s">
        <v>202</v>
      </c>
      <c r="D9931" s="121" t="s">
        <v>101</v>
      </c>
      <c r="E9931" s="121" t="s">
        <v>92</v>
      </c>
      <c r="F9931" s="122">
        <v>326222</v>
      </c>
      <c r="G9931" s="122">
        <v>36646</v>
      </c>
      <c r="H9931" s="120">
        <v>2019</v>
      </c>
      <c r="I9931" t="str">
        <f>IF(J9931="natural gas",VLOOKUP(D9931,'Cross-Page Data'!$I$4:$J$13,2,FALSE),IF(J9931="solar",VLOOKUP('Form 923'!D9931,'Cross-Page Data'!$I$14:$J$117,2,FALSE),J9931))</f>
        <v>solar pv</v>
      </c>
      <c r="J9931" t="str">
        <f>VLOOKUP(E9931,'Cross-Page Data'!$D$4:$F$48,3,FALSE)</f>
        <v>solar</v>
      </c>
      <c r="K9931" t="b">
        <f t="shared" si="155"/>
        <v>1</v>
      </c>
    </row>
    <row r="9932" spans="1:11">
      <c r="A9932" s="120">
        <v>58384</v>
      </c>
      <c r="B9932" s="121" t="s">
        <v>201</v>
      </c>
      <c r="C9932" s="121" t="s">
        <v>206</v>
      </c>
      <c r="D9932" s="121" t="s">
        <v>116</v>
      </c>
      <c r="E9932" s="121" t="s">
        <v>170</v>
      </c>
      <c r="F9932" s="122">
        <v>33446</v>
      </c>
      <c r="G9932" s="122">
        <v>3757</v>
      </c>
      <c r="H9932" s="120">
        <v>2019</v>
      </c>
      <c r="I9932" t="str">
        <f>IF(J9932="natural gas",VLOOKUP(D9932,'Cross-Page Data'!$I$4:$J$13,2,FALSE),IF(J9932="solar",VLOOKUP('Form 923'!D9932,'Cross-Page Data'!$I$14:$J$117,2,FALSE),J9932))</f>
        <v>hydro</v>
      </c>
      <c r="J9932" t="str">
        <f>VLOOKUP(E9932,'Cross-Page Data'!$D$4:$F$48,3,FALSE)</f>
        <v>hydro</v>
      </c>
      <c r="K9932" t="b">
        <f t="shared" si="155"/>
        <v>1</v>
      </c>
    </row>
    <row r="9933" spans="1:11">
      <c r="A9933" s="120">
        <v>58386</v>
      </c>
      <c r="B9933" s="121" t="s">
        <v>201</v>
      </c>
      <c r="C9933" s="121" t="s">
        <v>206</v>
      </c>
      <c r="D9933" s="121" t="s">
        <v>101</v>
      </c>
      <c r="E9933" s="121" t="s">
        <v>92</v>
      </c>
      <c r="F9933" s="122">
        <v>18828</v>
      </c>
      <c r="G9933" s="122">
        <v>2115</v>
      </c>
      <c r="H9933" s="120">
        <v>2019</v>
      </c>
      <c r="I9933" t="str">
        <f>IF(J9933="natural gas",VLOOKUP(D9933,'Cross-Page Data'!$I$4:$J$13,2,FALSE),IF(J9933="solar",VLOOKUP('Form 923'!D9933,'Cross-Page Data'!$I$14:$J$117,2,FALSE),J9933))</f>
        <v>solar pv</v>
      </c>
      <c r="J9933" t="str">
        <f>VLOOKUP(E9933,'Cross-Page Data'!$D$4:$F$48,3,FALSE)</f>
        <v>solar</v>
      </c>
      <c r="K9933" t="b">
        <f t="shared" si="155"/>
        <v>1</v>
      </c>
    </row>
    <row r="9934" spans="1:11">
      <c r="A9934" s="120">
        <v>58387</v>
      </c>
      <c r="B9934" s="121" t="s">
        <v>201</v>
      </c>
      <c r="C9934" s="121" t="s">
        <v>206</v>
      </c>
      <c r="D9934" s="121" t="s">
        <v>101</v>
      </c>
      <c r="E9934" s="121" t="s">
        <v>92</v>
      </c>
      <c r="F9934" s="122">
        <v>27597</v>
      </c>
      <c r="G9934" s="122">
        <v>3100</v>
      </c>
      <c r="H9934" s="120">
        <v>2019</v>
      </c>
      <c r="I9934" t="str">
        <f>IF(J9934="natural gas",VLOOKUP(D9934,'Cross-Page Data'!$I$4:$J$13,2,FALSE),IF(J9934="solar",VLOOKUP('Form 923'!D9934,'Cross-Page Data'!$I$14:$J$117,2,FALSE),J9934))</f>
        <v>solar pv</v>
      </c>
      <c r="J9934" t="str">
        <f>VLOOKUP(E9934,'Cross-Page Data'!$D$4:$F$48,3,FALSE)</f>
        <v>solar</v>
      </c>
      <c r="K9934" t="b">
        <f t="shared" si="155"/>
        <v>1</v>
      </c>
    </row>
    <row r="9935" spans="1:11">
      <c r="A9935" s="120">
        <v>58388</v>
      </c>
      <c r="B9935" s="121" t="s">
        <v>201</v>
      </c>
      <c r="C9935" s="121" t="s">
        <v>206</v>
      </c>
      <c r="D9935" s="121" t="s">
        <v>101</v>
      </c>
      <c r="E9935" s="121" t="s">
        <v>92</v>
      </c>
      <c r="F9935" s="122">
        <v>7676977</v>
      </c>
      <c r="G9935" s="122">
        <v>862388</v>
      </c>
      <c r="H9935" s="120">
        <v>2019</v>
      </c>
      <c r="I9935" t="str">
        <f>IF(J9935="natural gas",VLOOKUP(D9935,'Cross-Page Data'!$I$4:$J$13,2,FALSE),IF(J9935="solar",VLOOKUP('Form 923'!D9935,'Cross-Page Data'!$I$14:$J$117,2,FALSE),J9935))</f>
        <v>solar pv</v>
      </c>
      <c r="J9935" t="str">
        <f>VLOOKUP(E9935,'Cross-Page Data'!$D$4:$F$48,3,FALSE)</f>
        <v>solar</v>
      </c>
      <c r="K9935" t="b">
        <f t="shared" si="155"/>
        <v>1</v>
      </c>
    </row>
    <row r="9936" spans="1:11">
      <c r="A9936" s="120">
        <v>58389</v>
      </c>
      <c r="B9936" s="121" t="s">
        <v>201</v>
      </c>
      <c r="C9936" s="121" t="s">
        <v>206</v>
      </c>
      <c r="D9936" s="121" t="s">
        <v>101</v>
      </c>
      <c r="E9936" s="121" t="s">
        <v>92</v>
      </c>
      <c r="F9936" s="122">
        <v>6736731</v>
      </c>
      <c r="G9936" s="122">
        <v>756766</v>
      </c>
      <c r="H9936" s="120">
        <v>2019</v>
      </c>
      <c r="I9936" t="str">
        <f>IF(J9936="natural gas",VLOOKUP(D9936,'Cross-Page Data'!$I$4:$J$13,2,FALSE),IF(J9936="solar",VLOOKUP('Form 923'!D9936,'Cross-Page Data'!$I$14:$J$117,2,FALSE),J9936))</f>
        <v>solar pv</v>
      </c>
      <c r="J9936" t="str">
        <f>VLOOKUP(E9936,'Cross-Page Data'!$D$4:$F$48,3,FALSE)</f>
        <v>solar</v>
      </c>
      <c r="K9936" t="b">
        <f t="shared" si="155"/>
        <v>1</v>
      </c>
    </row>
    <row r="9937" spans="1:11">
      <c r="A9937" s="120">
        <v>58391</v>
      </c>
      <c r="B9937" s="121" t="s">
        <v>201</v>
      </c>
      <c r="C9937" s="121" t="s">
        <v>206</v>
      </c>
      <c r="D9937" s="121" t="s">
        <v>101</v>
      </c>
      <c r="E9937" s="121" t="s">
        <v>92</v>
      </c>
      <c r="F9937" s="122">
        <v>129221</v>
      </c>
      <c r="G9937" s="122">
        <v>14516</v>
      </c>
      <c r="H9937" s="120">
        <v>2019</v>
      </c>
      <c r="I9937" t="str">
        <f>IF(J9937="natural gas",VLOOKUP(D9937,'Cross-Page Data'!$I$4:$J$13,2,FALSE),IF(J9937="solar",VLOOKUP('Form 923'!D9937,'Cross-Page Data'!$I$14:$J$117,2,FALSE),J9937))</f>
        <v>solar pv</v>
      </c>
      <c r="J9937" t="str">
        <f>VLOOKUP(E9937,'Cross-Page Data'!$D$4:$F$48,3,FALSE)</f>
        <v>solar</v>
      </c>
      <c r="K9937" t="b">
        <f t="shared" si="155"/>
        <v>1</v>
      </c>
    </row>
    <row r="9938" spans="1:11">
      <c r="A9938" s="120">
        <v>58392</v>
      </c>
      <c r="B9938" s="121" t="s">
        <v>201</v>
      </c>
      <c r="C9938" s="121" t="s">
        <v>206</v>
      </c>
      <c r="D9938" s="121" t="s">
        <v>116</v>
      </c>
      <c r="E9938" s="121" t="s">
        <v>170</v>
      </c>
      <c r="F9938" s="122">
        <v>122723</v>
      </c>
      <c r="G9938" s="122">
        <v>13786</v>
      </c>
      <c r="H9938" s="120">
        <v>2019</v>
      </c>
      <c r="I9938" t="str">
        <f>IF(J9938="natural gas",VLOOKUP(D9938,'Cross-Page Data'!$I$4:$J$13,2,FALSE),IF(J9938="solar",VLOOKUP('Form 923'!D9938,'Cross-Page Data'!$I$14:$J$117,2,FALSE),J9938))</f>
        <v>hydro</v>
      </c>
      <c r="J9938" t="str">
        <f>VLOOKUP(E9938,'Cross-Page Data'!$D$4:$F$48,3,FALSE)</f>
        <v>hydro</v>
      </c>
      <c r="K9938" t="b">
        <f t="shared" si="155"/>
        <v>1</v>
      </c>
    </row>
    <row r="9939" spans="1:11">
      <c r="A9939" s="120">
        <v>58394</v>
      </c>
      <c r="B9939" s="121" t="s">
        <v>201</v>
      </c>
      <c r="C9939" s="121" t="s">
        <v>206</v>
      </c>
      <c r="D9939" s="121" t="s">
        <v>128</v>
      </c>
      <c r="E9939" s="121" t="s">
        <v>180</v>
      </c>
      <c r="F9939" s="122">
        <v>3263840</v>
      </c>
      <c r="G9939" s="122">
        <v>366641</v>
      </c>
      <c r="H9939" s="120">
        <v>2019</v>
      </c>
      <c r="I9939" t="str">
        <f>IF(J9939="natural gas",VLOOKUP(D9939,'Cross-Page Data'!$I$4:$J$13,2,FALSE),IF(J9939="solar",VLOOKUP('Form 923'!D9939,'Cross-Page Data'!$I$14:$J$117,2,FALSE),J9939))</f>
        <v>wind</v>
      </c>
      <c r="J9939" t="str">
        <f>VLOOKUP(E9939,'Cross-Page Data'!$D$4:$F$48,3,FALSE)</f>
        <v>wind</v>
      </c>
      <c r="K9939" t="b">
        <f t="shared" si="155"/>
        <v>1</v>
      </c>
    </row>
    <row r="9940" spans="1:11">
      <c r="A9940" s="120">
        <v>58395</v>
      </c>
      <c r="B9940" s="121" t="s">
        <v>201</v>
      </c>
      <c r="C9940" s="121" t="s">
        <v>206</v>
      </c>
      <c r="D9940" s="121" t="s">
        <v>128</v>
      </c>
      <c r="E9940" s="121" t="s">
        <v>180</v>
      </c>
      <c r="F9940" s="122">
        <v>2195999</v>
      </c>
      <c r="G9940" s="122">
        <v>246686</v>
      </c>
      <c r="H9940" s="120">
        <v>2019</v>
      </c>
      <c r="I9940" t="str">
        <f>IF(J9940="natural gas",VLOOKUP(D9940,'Cross-Page Data'!$I$4:$J$13,2,FALSE),IF(J9940="solar",VLOOKUP('Form 923'!D9940,'Cross-Page Data'!$I$14:$J$117,2,FALSE),J9940))</f>
        <v>wind</v>
      </c>
      <c r="J9940" t="str">
        <f>VLOOKUP(E9940,'Cross-Page Data'!$D$4:$F$48,3,FALSE)</f>
        <v>wind</v>
      </c>
      <c r="K9940" t="b">
        <f t="shared" si="155"/>
        <v>1</v>
      </c>
    </row>
    <row r="9941" spans="1:11">
      <c r="A9941" s="120">
        <v>58397</v>
      </c>
      <c r="B9941" s="121" t="s">
        <v>201</v>
      </c>
      <c r="C9941" s="121" t="s">
        <v>206</v>
      </c>
      <c r="D9941" s="121" t="s">
        <v>79</v>
      </c>
      <c r="E9941" s="121" t="s">
        <v>90</v>
      </c>
      <c r="F9941" s="122">
        <v>111491</v>
      </c>
      <c r="G9941" s="122">
        <v>10422</v>
      </c>
      <c r="H9941" s="120">
        <v>2019</v>
      </c>
      <c r="I9941" t="str">
        <f>IF(J9941="natural gas",VLOOKUP(D9941,'Cross-Page Data'!$I$4:$J$13,2,FALSE),IF(J9941="solar",VLOOKUP('Form 923'!D9941,'Cross-Page Data'!$I$14:$J$117,2,FALSE),J9941))</f>
        <v>biomass</v>
      </c>
      <c r="J9941" t="str">
        <f>VLOOKUP(E9941,'Cross-Page Data'!$D$4:$F$48,3,FALSE)</f>
        <v>biomass</v>
      </c>
      <c r="K9941" t="b">
        <f t="shared" si="155"/>
        <v>1</v>
      </c>
    </row>
    <row r="9942" spans="1:11">
      <c r="A9942" s="120">
        <v>58398</v>
      </c>
      <c r="B9942" s="121" t="s">
        <v>201</v>
      </c>
      <c r="C9942" s="121" t="s">
        <v>206</v>
      </c>
      <c r="D9942" s="121" t="s">
        <v>101</v>
      </c>
      <c r="E9942" s="121" t="s">
        <v>92</v>
      </c>
      <c r="F9942" s="122">
        <v>231621</v>
      </c>
      <c r="G9942" s="122">
        <v>26019</v>
      </c>
      <c r="H9942" s="120">
        <v>2019</v>
      </c>
      <c r="I9942" t="str">
        <f>IF(J9942="natural gas",VLOOKUP(D9942,'Cross-Page Data'!$I$4:$J$13,2,FALSE),IF(J9942="solar",VLOOKUP('Form 923'!D9942,'Cross-Page Data'!$I$14:$J$117,2,FALSE),J9942))</f>
        <v>solar pv</v>
      </c>
      <c r="J9942" t="str">
        <f>VLOOKUP(E9942,'Cross-Page Data'!$D$4:$F$48,3,FALSE)</f>
        <v>solar</v>
      </c>
      <c r="K9942" t="b">
        <f t="shared" si="155"/>
        <v>1</v>
      </c>
    </row>
    <row r="9943" ht="25.5" spans="1:11">
      <c r="A9943" s="120">
        <v>58399</v>
      </c>
      <c r="B9943" s="121" t="s">
        <v>201</v>
      </c>
      <c r="C9943" s="121" t="s">
        <v>207</v>
      </c>
      <c r="D9943" s="121" t="s">
        <v>79</v>
      </c>
      <c r="E9943" s="121" t="s">
        <v>130</v>
      </c>
      <c r="F9943" s="122">
        <v>9600</v>
      </c>
      <c r="G9943" s="122">
        <v>424</v>
      </c>
      <c r="H9943" s="120">
        <v>2019</v>
      </c>
      <c r="I9943" t="str">
        <f>IF(J9943="natural gas",VLOOKUP(D9943,'Cross-Page Data'!$I$4:$J$13,2,FALSE),IF(J9943="solar",VLOOKUP('Form 923'!D9943,'Cross-Page Data'!$I$14:$J$117,2,FALSE),J9943))</f>
        <v>biomass</v>
      </c>
      <c r="J9943" t="str">
        <f>VLOOKUP(E9943,'Cross-Page Data'!$D$4:$F$48,3,FALSE)</f>
        <v>biomass</v>
      </c>
      <c r="K9943" t="b">
        <f t="shared" si="155"/>
        <v>0</v>
      </c>
    </row>
    <row r="9944" ht="25.5" spans="1:11">
      <c r="A9944" s="120">
        <v>58400</v>
      </c>
      <c r="B9944" s="121" t="s">
        <v>201</v>
      </c>
      <c r="C9944" s="121" t="s">
        <v>207</v>
      </c>
      <c r="D9944" s="121" t="s">
        <v>73</v>
      </c>
      <c r="E9944" s="121" t="s">
        <v>38</v>
      </c>
      <c r="F9944" s="122">
        <v>3416</v>
      </c>
      <c r="G9944" s="122">
        <v>238</v>
      </c>
      <c r="H9944" s="120">
        <v>2019</v>
      </c>
      <c r="I9944" t="str">
        <f>IF(J9944="natural gas",VLOOKUP(D9944,'Cross-Page Data'!$I$4:$J$13,2,FALSE),IF(J9944="solar",VLOOKUP('Form 923'!D9944,'Cross-Page Data'!$I$14:$J$117,2,FALSE),J9944))</f>
        <v>natural gas peaker</v>
      </c>
      <c r="J9944" t="str">
        <f>VLOOKUP(E9944,'Cross-Page Data'!$D$4:$F$48,3,FALSE)</f>
        <v>natural gas</v>
      </c>
      <c r="K9944" t="b">
        <f t="shared" si="155"/>
        <v>0</v>
      </c>
    </row>
    <row r="9945" spans="1:11">
      <c r="A9945" s="120">
        <v>58401</v>
      </c>
      <c r="B9945" s="121" t="s">
        <v>201</v>
      </c>
      <c r="C9945" s="121" t="s">
        <v>206</v>
      </c>
      <c r="D9945" s="121" t="s">
        <v>101</v>
      </c>
      <c r="E9945" s="121" t="s">
        <v>92</v>
      </c>
      <c r="F9945" s="122">
        <v>110223</v>
      </c>
      <c r="G9945" s="122">
        <v>12382</v>
      </c>
      <c r="H9945" s="120">
        <v>2019</v>
      </c>
      <c r="I9945" t="str">
        <f>IF(J9945="natural gas",VLOOKUP(D9945,'Cross-Page Data'!$I$4:$J$13,2,FALSE),IF(J9945="solar",VLOOKUP('Form 923'!D9945,'Cross-Page Data'!$I$14:$J$117,2,FALSE),J9945))</f>
        <v>solar pv</v>
      </c>
      <c r="J9945" t="str">
        <f>VLOOKUP(E9945,'Cross-Page Data'!$D$4:$F$48,3,FALSE)</f>
        <v>solar</v>
      </c>
      <c r="K9945" t="b">
        <f t="shared" si="155"/>
        <v>1</v>
      </c>
    </row>
    <row r="9946" spans="1:11">
      <c r="A9946" s="120">
        <v>58402</v>
      </c>
      <c r="B9946" s="121" t="s">
        <v>201</v>
      </c>
      <c r="C9946" s="121" t="s">
        <v>206</v>
      </c>
      <c r="D9946" s="121" t="s">
        <v>101</v>
      </c>
      <c r="E9946" s="121" t="s">
        <v>92</v>
      </c>
      <c r="F9946" s="122">
        <v>22265</v>
      </c>
      <c r="G9946" s="122">
        <v>2501</v>
      </c>
      <c r="H9946" s="120">
        <v>2019</v>
      </c>
      <c r="I9946" t="str">
        <f>IF(J9946="natural gas",VLOOKUP(D9946,'Cross-Page Data'!$I$4:$J$13,2,FALSE),IF(J9946="solar",VLOOKUP('Form 923'!D9946,'Cross-Page Data'!$I$14:$J$117,2,FALSE),J9946))</f>
        <v>solar pv</v>
      </c>
      <c r="J9946" t="str">
        <f>VLOOKUP(E9946,'Cross-Page Data'!$D$4:$F$48,3,FALSE)</f>
        <v>solar</v>
      </c>
      <c r="K9946" t="b">
        <f t="shared" si="155"/>
        <v>1</v>
      </c>
    </row>
    <row r="9947" spans="1:11">
      <c r="A9947" s="120">
        <v>58403</v>
      </c>
      <c r="B9947" s="121" t="s">
        <v>201</v>
      </c>
      <c r="C9947" s="121" t="s">
        <v>206</v>
      </c>
      <c r="D9947" s="121" t="s">
        <v>101</v>
      </c>
      <c r="E9947" s="121" t="s">
        <v>92</v>
      </c>
      <c r="F9947" s="122">
        <v>40122</v>
      </c>
      <c r="G9947" s="122">
        <v>4507</v>
      </c>
      <c r="H9947" s="120">
        <v>2019</v>
      </c>
      <c r="I9947" t="str">
        <f>IF(J9947="natural gas",VLOOKUP(D9947,'Cross-Page Data'!$I$4:$J$13,2,FALSE),IF(J9947="solar",VLOOKUP('Form 923'!D9947,'Cross-Page Data'!$I$14:$J$117,2,FALSE),J9947))</f>
        <v>solar pv</v>
      </c>
      <c r="J9947" t="str">
        <f>VLOOKUP(E9947,'Cross-Page Data'!$D$4:$F$48,3,FALSE)</f>
        <v>solar</v>
      </c>
      <c r="K9947" t="b">
        <f t="shared" si="155"/>
        <v>1</v>
      </c>
    </row>
    <row r="9948" ht="25.5" spans="1:11">
      <c r="A9948" s="120">
        <v>58404</v>
      </c>
      <c r="B9948" s="121" t="s">
        <v>201</v>
      </c>
      <c r="C9948" s="121" t="s">
        <v>207</v>
      </c>
      <c r="D9948" s="121" t="s">
        <v>128</v>
      </c>
      <c r="E9948" s="121" t="s">
        <v>180</v>
      </c>
      <c r="F9948" s="122">
        <v>422951</v>
      </c>
      <c r="G9948" s="122">
        <v>47512</v>
      </c>
      <c r="H9948" s="120">
        <v>2019</v>
      </c>
      <c r="I9948" t="str">
        <f>IF(J9948="natural gas",VLOOKUP(D9948,'Cross-Page Data'!$I$4:$J$13,2,FALSE),IF(J9948="solar",VLOOKUP('Form 923'!D9948,'Cross-Page Data'!$I$14:$J$117,2,FALSE),J9948))</f>
        <v>wind</v>
      </c>
      <c r="J9948" t="str">
        <f>VLOOKUP(E9948,'Cross-Page Data'!$D$4:$F$48,3,FALSE)</f>
        <v>wind</v>
      </c>
      <c r="K9948" t="b">
        <f t="shared" si="155"/>
        <v>0</v>
      </c>
    </row>
    <row r="9949" spans="1:11">
      <c r="A9949" s="120">
        <v>58405</v>
      </c>
      <c r="B9949" s="121" t="s">
        <v>201</v>
      </c>
      <c r="C9949" s="121" t="s">
        <v>202</v>
      </c>
      <c r="D9949" s="121" t="s">
        <v>33</v>
      </c>
      <c r="E9949" s="121" t="s">
        <v>99</v>
      </c>
      <c r="F9949" s="122">
        <v>0</v>
      </c>
      <c r="G9949" s="122">
        <v>-240</v>
      </c>
      <c r="H9949" s="120">
        <v>2019</v>
      </c>
      <c r="I9949" t="str">
        <f>IF(J9949="natural gas",VLOOKUP(D9949,'Cross-Page Data'!$I$4:$J$13,2,FALSE),IF(J9949="solar",VLOOKUP('Form 923'!D9949,'Cross-Page Data'!$I$14:$J$117,2,FALSE),J9949))</f>
        <v>other</v>
      </c>
      <c r="J9949" t="str">
        <f>VLOOKUP(E9949,'Cross-Page Data'!$D$4:$F$48,3,FALSE)</f>
        <v>other</v>
      </c>
      <c r="K9949" t="b">
        <f t="shared" si="155"/>
        <v>1</v>
      </c>
    </row>
    <row r="9950" spans="1:11">
      <c r="A9950" s="120">
        <v>58407</v>
      </c>
      <c r="B9950" s="121" t="s">
        <v>201</v>
      </c>
      <c r="C9950" s="121" t="s">
        <v>206</v>
      </c>
      <c r="D9950" s="121" t="s">
        <v>128</v>
      </c>
      <c r="E9950" s="121" t="s">
        <v>180</v>
      </c>
      <c r="F9950" s="122">
        <v>15516</v>
      </c>
      <c r="G9950" s="122">
        <v>1743</v>
      </c>
      <c r="H9950" s="120">
        <v>2019</v>
      </c>
      <c r="I9950" t="str">
        <f>IF(J9950="natural gas",VLOOKUP(D9950,'Cross-Page Data'!$I$4:$J$13,2,FALSE),IF(J9950="solar",VLOOKUP('Form 923'!D9950,'Cross-Page Data'!$I$14:$J$117,2,FALSE),J9950))</f>
        <v>wind</v>
      </c>
      <c r="J9950" t="str">
        <f>VLOOKUP(E9950,'Cross-Page Data'!$D$4:$F$48,3,FALSE)</f>
        <v>wind</v>
      </c>
      <c r="K9950" t="b">
        <f t="shared" si="155"/>
        <v>1</v>
      </c>
    </row>
    <row r="9951" spans="1:11">
      <c r="A9951" s="120">
        <v>58408</v>
      </c>
      <c r="B9951" s="121" t="s">
        <v>201</v>
      </c>
      <c r="C9951" s="121" t="s">
        <v>206</v>
      </c>
      <c r="D9951" s="121" t="s">
        <v>101</v>
      </c>
      <c r="E9951" s="121" t="s">
        <v>92</v>
      </c>
      <c r="F9951" s="122">
        <v>309245</v>
      </c>
      <c r="G9951" s="122">
        <v>34739</v>
      </c>
      <c r="H9951" s="120">
        <v>2019</v>
      </c>
      <c r="I9951" t="str">
        <f>IF(J9951="natural gas",VLOOKUP(D9951,'Cross-Page Data'!$I$4:$J$13,2,FALSE),IF(J9951="solar",VLOOKUP('Form 923'!D9951,'Cross-Page Data'!$I$14:$J$117,2,FALSE),J9951))</f>
        <v>solar pv</v>
      </c>
      <c r="J9951" t="str">
        <f>VLOOKUP(E9951,'Cross-Page Data'!$D$4:$F$48,3,FALSE)</f>
        <v>solar</v>
      </c>
      <c r="K9951" t="b">
        <f t="shared" si="155"/>
        <v>1</v>
      </c>
    </row>
    <row r="9952" spans="1:11">
      <c r="A9952" s="120">
        <v>58410</v>
      </c>
      <c r="B9952" s="121" t="s">
        <v>201</v>
      </c>
      <c r="C9952" s="121" t="s">
        <v>206</v>
      </c>
      <c r="D9952" s="121" t="s">
        <v>101</v>
      </c>
      <c r="E9952" s="121" t="s">
        <v>92</v>
      </c>
      <c r="F9952" s="122">
        <v>43007</v>
      </c>
      <c r="G9952" s="122">
        <v>4831</v>
      </c>
      <c r="H9952" s="120">
        <v>2019</v>
      </c>
      <c r="I9952" t="str">
        <f>IF(J9952="natural gas",VLOOKUP(D9952,'Cross-Page Data'!$I$4:$J$13,2,FALSE),IF(J9952="solar",VLOOKUP('Form 923'!D9952,'Cross-Page Data'!$I$14:$J$117,2,FALSE),J9952))</f>
        <v>solar pv</v>
      </c>
      <c r="J9952" t="str">
        <f>VLOOKUP(E9952,'Cross-Page Data'!$D$4:$F$48,3,FALSE)</f>
        <v>solar</v>
      </c>
      <c r="K9952" t="b">
        <f t="shared" si="155"/>
        <v>1</v>
      </c>
    </row>
    <row r="9953" spans="1:11">
      <c r="A9953" s="120">
        <v>58411</v>
      </c>
      <c r="B9953" s="121" t="s">
        <v>201</v>
      </c>
      <c r="C9953" s="121" t="s">
        <v>206</v>
      </c>
      <c r="D9953" s="121" t="s">
        <v>101</v>
      </c>
      <c r="E9953" s="121" t="s">
        <v>92</v>
      </c>
      <c r="F9953" s="122">
        <v>5536</v>
      </c>
      <c r="G9953" s="122">
        <v>622</v>
      </c>
      <c r="H9953" s="120">
        <v>2019</v>
      </c>
      <c r="I9953" t="str">
        <f>IF(J9953="natural gas",VLOOKUP(D9953,'Cross-Page Data'!$I$4:$J$13,2,FALSE),IF(J9953="solar",VLOOKUP('Form 923'!D9953,'Cross-Page Data'!$I$14:$J$117,2,FALSE),J9953))</f>
        <v>solar pv</v>
      </c>
      <c r="J9953" t="str">
        <f>VLOOKUP(E9953,'Cross-Page Data'!$D$4:$F$48,3,FALSE)</f>
        <v>solar</v>
      </c>
      <c r="K9953" t="b">
        <f t="shared" si="155"/>
        <v>1</v>
      </c>
    </row>
    <row r="9954" spans="1:11">
      <c r="A9954" s="120">
        <v>58412</v>
      </c>
      <c r="B9954" s="121" t="s">
        <v>201</v>
      </c>
      <c r="C9954" s="121" t="s">
        <v>206</v>
      </c>
      <c r="D9954" s="121" t="s">
        <v>101</v>
      </c>
      <c r="E9954" s="121" t="s">
        <v>92</v>
      </c>
      <c r="F9954" s="122">
        <v>13495</v>
      </c>
      <c r="G9954" s="122">
        <v>1516</v>
      </c>
      <c r="H9954" s="120">
        <v>2019</v>
      </c>
      <c r="I9954" t="str">
        <f>IF(J9954="natural gas",VLOOKUP(D9954,'Cross-Page Data'!$I$4:$J$13,2,FALSE),IF(J9954="solar",VLOOKUP('Form 923'!D9954,'Cross-Page Data'!$I$14:$J$117,2,FALSE),J9954))</f>
        <v>solar pv</v>
      </c>
      <c r="J9954" t="str">
        <f>VLOOKUP(E9954,'Cross-Page Data'!$D$4:$F$48,3,FALSE)</f>
        <v>solar</v>
      </c>
      <c r="K9954" t="b">
        <f t="shared" si="155"/>
        <v>1</v>
      </c>
    </row>
    <row r="9955" spans="1:11">
      <c r="A9955" s="120">
        <v>58414</v>
      </c>
      <c r="B9955" s="121" t="s">
        <v>201</v>
      </c>
      <c r="C9955" s="121" t="s">
        <v>202</v>
      </c>
      <c r="D9955" s="121" t="s">
        <v>128</v>
      </c>
      <c r="E9955" s="121" t="s">
        <v>180</v>
      </c>
      <c r="F9955" s="122">
        <v>44661</v>
      </c>
      <c r="G9955" s="122">
        <v>5017</v>
      </c>
      <c r="H9955" s="120">
        <v>2019</v>
      </c>
      <c r="I9955" t="str">
        <f>IF(J9955="natural gas",VLOOKUP(D9955,'Cross-Page Data'!$I$4:$J$13,2,FALSE),IF(J9955="solar",VLOOKUP('Form 923'!D9955,'Cross-Page Data'!$I$14:$J$117,2,FALSE),J9955))</f>
        <v>wind</v>
      </c>
      <c r="J9955" t="str">
        <f>VLOOKUP(E9955,'Cross-Page Data'!$D$4:$F$48,3,FALSE)</f>
        <v>wind</v>
      </c>
      <c r="K9955" t="b">
        <f t="shared" si="155"/>
        <v>1</v>
      </c>
    </row>
    <row r="9956" spans="1:11">
      <c r="A9956" s="120">
        <v>58416</v>
      </c>
      <c r="B9956" s="121" t="s">
        <v>201</v>
      </c>
      <c r="C9956" s="121" t="s">
        <v>206</v>
      </c>
      <c r="D9956" s="121" t="s">
        <v>128</v>
      </c>
      <c r="E9956" s="121" t="s">
        <v>180</v>
      </c>
      <c r="F9956" s="122">
        <v>6088264</v>
      </c>
      <c r="G9956" s="122">
        <v>683921</v>
      </c>
      <c r="H9956" s="120">
        <v>2019</v>
      </c>
      <c r="I9956" t="str">
        <f>IF(J9956="natural gas",VLOOKUP(D9956,'Cross-Page Data'!$I$4:$J$13,2,FALSE),IF(J9956="solar",VLOOKUP('Form 923'!D9956,'Cross-Page Data'!$I$14:$J$117,2,FALSE),J9956))</f>
        <v>wind</v>
      </c>
      <c r="J9956" t="str">
        <f>VLOOKUP(E9956,'Cross-Page Data'!$D$4:$F$48,3,FALSE)</f>
        <v>wind</v>
      </c>
      <c r="K9956" t="b">
        <f t="shared" si="155"/>
        <v>1</v>
      </c>
    </row>
    <row r="9957" spans="1:11">
      <c r="A9957" s="120">
        <v>58417</v>
      </c>
      <c r="B9957" s="121" t="s">
        <v>201</v>
      </c>
      <c r="C9957" s="121" t="s">
        <v>206</v>
      </c>
      <c r="D9957" s="121" t="s">
        <v>101</v>
      </c>
      <c r="E9957" s="121" t="s">
        <v>92</v>
      </c>
      <c r="F9957" s="122">
        <v>211991</v>
      </c>
      <c r="G9957" s="122">
        <v>23814</v>
      </c>
      <c r="H9957" s="120">
        <v>2019</v>
      </c>
      <c r="I9957" t="str">
        <f>IF(J9957="natural gas",VLOOKUP(D9957,'Cross-Page Data'!$I$4:$J$13,2,FALSE),IF(J9957="solar",VLOOKUP('Form 923'!D9957,'Cross-Page Data'!$I$14:$J$117,2,FALSE),J9957))</f>
        <v>solar pv</v>
      </c>
      <c r="J9957" t="str">
        <f>VLOOKUP(E9957,'Cross-Page Data'!$D$4:$F$48,3,FALSE)</f>
        <v>solar</v>
      </c>
      <c r="K9957" t="b">
        <f t="shared" si="155"/>
        <v>1</v>
      </c>
    </row>
    <row r="9958" spans="1:11">
      <c r="A9958" s="120">
        <v>58418</v>
      </c>
      <c r="B9958" s="121" t="s">
        <v>201</v>
      </c>
      <c r="C9958" s="121" t="s">
        <v>206</v>
      </c>
      <c r="D9958" s="121" t="s">
        <v>101</v>
      </c>
      <c r="E9958" s="121" t="s">
        <v>92</v>
      </c>
      <c r="F9958" s="122">
        <v>88968</v>
      </c>
      <c r="G9958" s="122">
        <v>9994</v>
      </c>
      <c r="H9958" s="120">
        <v>2019</v>
      </c>
      <c r="I9958" t="str">
        <f>IF(J9958="natural gas",VLOOKUP(D9958,'Cross-Page Data'!$I$4:$J$13,2,FALSE),IF(J9958="solar",VLOOKUP('Form 923'!D9958,'Cross-Page Data'!$I$14:$J$117,2,FALSE),J9958))</f>
        <v>solar pv</v>
      </c>
      <c r="J9958" t="str">
        <f>VLOOKUP(E9958,'Cross-Page Data'!$D$4:$F$48,3,FALSE)</f>
        <v>solar</v>
      </c>
      <c r="K9958" t="b">
        <f t="shared" si="155"/>
        <v>1</v>
      </c>
    </row>
    <row r="9959" spans="1:11">
      <c r="A9959" s="120">
        <v>58419</v>
      </c>
      <c r="B9959" s="121" t="s">
        <v>201</v>
      </c>
      <c r="C9959" s="121" t="s">
        <v>206</v>
      </c>
      <c r="D9959" s="121" t="s">
        <v>101</v>
      </c>
      <c r="E9959" s="121" t="s">
        <v>92</v>
      </c>
      <c r="F9959" s="122">
        <v>87774</v>
      </c>
      <c r="G9959" s="122">
        <v>9860</v>
      </c>
      <c r="H9959" s="120">
        <v>2019</v>
      </c>
      <c r="I9959" t="str">
        <f>IF(J9959="natural gas",VLOOKUP(D9959,'Cross-Page Data'!$I$4:$J$13,2,FALSE),IF(J9959="solar",VLOOKUP('Form 923'!D9959,'Cross-Page Data'!$I$14:$J$117,2,FALSE),J9959))</f>
        <v>solar pv</v>
      </c>
      <c r="J9959" t="str">
        <f>VLOOKUP(E9959,'Cross-Page Data'!$D$4:$F$48,3,FALSE)</f>
        <v>solar</v>
      </c>
      <c r="K9959" t="b">
        <f t="shared" si="155"/>
        <v>1</v>
      </c>
    </row>
    <row r="9960" spans="1:11">
      <c r="A9960" s="120">
        <v>58420</v>
      </c>
      <c r="B9960" s="121" t="s">
        <v>201</v>
      </c>
      <c r="C9960" s="121" t="s">
        <v>206</v>
      </c>
      <c r="D9960" s="121" t="s">
        <v>56</v>
      </c>
      <c r="E9960" s="121" t="s">
        <v>38</v>
      </c>
      <c r="F9960" s="122">
        <v>31503019</v>
      </c>
      <c r="G9960" s="122">
        <v>4779655</v>
      </c>
      <c r="H9960" s="120">
        <v>2019</v>
      </c>
      <c r="I9960" t="str">
        <f>IF(J9960="natural gas",VLOOKUP(D9960,'Cross-Page Data'!$I$4:$J$13,2,FALSE),IF(J9960="solar",VLOOKUP('Form 923'!D9960,'Cross-Page Data'!$I$14:$J$117,2,FALSE),J9960))</f>
        <v>natural gas nonpeaker - preexisting nonretiring</v>
      </c>
      <c r="J9960" t="str">
        <f>VLOOKUP(E9960,'Cross-Page Data'!$D$4:$F$48,3,FALSE)</f>
        <v>natural gas</v>
      </c>
      <c r="K9960" t="b">
        <f t="shared" si="155"/>
        <v>1</v>
      </c>
    </row>
    <row r="9961" ht="25.5" spans="1:11">
      <c r="A9961" s="120">
        <v>58422</v>
      </c>
      <c r="B9961" s="121" t="s">
        <v>205</v>
      </c>
      <c r="C9961" s="121" t="s">
        <v>210</v>
      </c>
      <c r="D9961" s="121" t="s">
        <v>67</v>
      </c>
      <c r="E9961" s="121" t="s">
        <v>38</v>
      </c>
      <c r="F9961" s="122">
        <v>0</v>
      </c>
      <c r="G9961" s="122">
        <v>0</v>
      </c>
      <c r="H9961" s="120">
        <v>2019</v>
      </c>
      <c r="I9961" t="str">
        <f>IF(J9961="natural gas",VLOOKUP(D9961,'Cross-Page Data'!$I$4:$J$13,2,FALSE),IF(J9961="solar",VLOOKUP('Form 923'!D9961,'Cross-Page Data'!$I$14:$J$117,2,FALSE),J9961))</f>
        <v>other</v>
      </c>
      <c r="J9961" t="str">
        <f>VLOOKUP(E9961,'Cross-Page Data'!$D$4:$F$48,3,FALSE)</f>
        <v>natural gas</v>
      </c>
      <c r="K9961" t="b">
        <f t="shared" si="155"/>
        <v>0</v>
      </c>
    </row>
    <row r="9962" ht="25.5" spans="1:11">
      <c r="A9962" s="120">
        <v>58422</v>
      </c>
      <c r="B9962" s="121" t="s">
        <v>205</v>
      </c>
      <c r="C9962" s="121" t="s">
        <v>210</v>
      </c>
      <c r="D9962" s="121" t="s">
        <v>101</v>
      </c>
      <c r="E9962" s="121" t="s">
        <v>92</v>
      </c>
      <c r="F9962" s="122">
        <v>8102</v>
      </c>
      <c r="G9962" s="122">
        <v>910</v>
      </c>
      <c r="H9962" s="120">
        <v>2019</v>
      </c>
      <c r="I9962" t="str">
        <f>IF(J9962="natural gas",VLOOKUP(D9962,'Cross-Page Data'!$I$4:$J$13,2,FALSE),IF(J9962="solar",VLOOKUP('Form 923'!D9962,'Cross-Page Data'!$I$14:$J$117,2,FALSE),J9962))</f>
        <v>solar pv</v>
      </c>
      <c r="J9962" t="str">
        <f>VLOOKUP(E9962,'Cross-Page Data'!$D$4:$F$48,3,FALSE)</f>
        <v>solar</v>
      </c>
      <c r="K9962" t="b">
        <f t="shared" si="155"/>
        <v>0</v>
      </c>
    </row>
    <row r="9963" spans="1:11">
      <c r="A9963" s="120">
        <v>58423</v>
      </c>
      <c r="B9963" s="121" t="s">
        <v>201</v>
      </c>
      <c r="C9963" s="121" t="s">
        <v>206</v>
      </c>
      <c r="D9963" s="121" t="s">
        <v>101</v>
      </c>
      <c r="E9963" s="121" t="s">
        <v>92</v>
      </c>
      <c r="F9963" s="122">
        <v>14563</v>
      </c>
      <c r="G9963" s="122">
        <v>1636</v>
      </c>
      <c r="H9963" s="120">
        <v>2019</v>
      </c>
      <c r="I9963" t="str">
        <f>IF(J9963="natural gas",VLOOKUP(D9963,'Cross-Page Data'!$I$4:$J$13,2,FALSE),IF(J9963="solar",VLOOKUP('Form 923'!D9963,'Cross-Page Data'!$I$14:$J$117,2,FALSE),J9963))</f>
        <v>solar pv</v>
      </c>
      <c r="J9963" t="str">
        <f>VLOOKUP(E9963,'Cross-Page Data'!$D$4:$F$48,3,FALSE)</f>
        <v>solar</v>
      </c>
      <c r="K9963" t="b">
        <f t="shared" si="155"/>
        <v>1</v>
      </c>
    </row>
    <row r="9964" spans="1:11">
      <c r="A9964" s="120">
        <v>58424</v>
      </c>
      <c r="B9964" s="121" t="s">
        <v>201</v>
      </c>
      <c r="C9964" s="121" t="s">
        <v>206</v>
      </c>
      <c r="D9964" s="121" t="s">
        <v>128</v>
      </c>
      <c r="E9964" s="121" t="s">
        <v>180</v>
      </c>
      <c r="F9964" s="122">
        <v>0</v>
      </c>
      <c r="G9964" s="122">
        <v>0</v>
      </c>
      <c r="H9964" s="120">
        <v>2019</v>
      </c>
      <c r="I9964" t="str">
        <f>IF(J9964="natural gas",VLOOKUP(D9964,'Cross-Page Data'!$I$4:$J$13,2,FALSE),IF(J9964="solar",VLOOKUP('Form 923'!D9964,'Cross-Page Data'!$I$14:$J$117,2,FALSE),J9964))</f>
        <v>wind</v>
      </c>
      <c r="J9964" t="str">
        <f>VLOOKUP(E9964,'Cross-Page Data'!$D$4:$F$48,3,FALSE)</f>
        <v>wind</v>
      </c>
      <c r="K9964" t="b">
        <f t="shared" si="155"/>
        <v>1</v>
      </c>
    </row>
    <row r="9965" spans="1:11">
      <c r="A9965" s="120">
        <v>58425</v>
      </c>
      <c r="B9965" s="121" t="s">
        <v>201</v>
      </c>
      <c r="C9965" s="121" t="s">
        <v>206</v>
      </c>
      <c r="D9965" s="121" t="s">
        <v>128</v>
      </c>
      <c r="E9965" s="121" t="s">
        <v>180</v>
      </c>
      <c r="F9965" s="122">
        <v>429264</v>
      </c>
      <c r="G9965" s="122">
        <v>48221</v>
      </c>
      <c r="H9965" s="120">
        <v>2019</v>
      </c>
      <c r="I9965" t="str">
        <f>IF(J9965="natural gas",VLOOKUP(D9965,'Cross-Page Data'!$I$4:$J$13,2,FALSE),IF(J9965="solar",VLOOKUP('Form 923'!D9965,'Cross-Page Data'!$I$14:$J$117,2,FALSE),J9965))</f>
        <v>wind</v>
      </c>
      <c r="J9965" t="str">
        <f>VLOOKUP(E9965,'Cross-Page Data'!$D$4:$F$48,3,FALSE)</f>
        <v>wind</v>
      </c>
      <c r="K9965" t="b">
        <f t="shared" si="155"/>
        <v>1</v>
      </c>
    </row>
    <row r="9966" spans="1:11">
      <c r="A9966" s="120">
        <v>58426</v>
      </c>
      <c r="B9966" s="121" t="s">
        <v>201</v>
      </c>
      <c r="C9966" s="121" t="s">
        <v>206</v>
      </c>
      <c r="D9966" s="121" t="s">
        <v>56</v>
      </c>
      <c r="E9966" s="121" t="s">
        <v>38</v>
      </c>
      <c r="F9966" s="122">
        <v>26813077</v>
      </c>
      <c r="G9966" s="122">
        <v>3970551</v>
      </c>
      <c r="H9966" s="120">
        <v>2019</v>
      </c>
      <c r="I9966" t="str">
        <f>IF(J9966="natural gas",VLOOKUP(D9966,'Cross-Page Data'!$I$4:$J$13,2,FALSE),IF(J9966="solar",VLOOKUP('Form 923'!D9966,'Cross-Page Data'!$I$14:$J$117,2,FALSE),J9966))</f>
        <v>natural gas nonpeaker - preexisting nonretiring</v>
      </c>
      <c r="J9966" t="str">
        <f>VLOOKUP(E9966,'Cross-Page Data'!$D$4:$F$48,3,FALSE)</f>
        <v>natural gas</v>
      </c>
      <c r="K9966" t="b">
        <f t="shared" si="155"/>
        <v>1</v>
      </c>
    </row>
    <row r="9967" spans="1:11">
      <c r="A9967" s="120">
        <v>58427</v>
      </c>
      <c r="B9967" s="121" t="s">
        <v>205</v>
      </c>
      <c r="C9967" s="121" t="s">
        <v>202</v>
      </c>
      <c r="D9967" s="121" t="s">
        <v>39</v>
      </c>
      <c r="E9967" s="121" t="s">
        <v>38</v>
      </c>
      <c r="F9967" s="122">
        <v>18745</v>
      </c>
      <c r="G9967" s="122">
        <v>55689</v>
      </c>
      <c r="H9967" s="120">
        <v>2019</v>
      </c>
      <c r="I9967" t="str">
        <f>IF(J9967="natural gas",VLOOKUP(D9967,'Cross-Page Data'!$I$4:$J$13,2,FALSE),IF(J9967="solar",VLOOKUP('Form 923'!D9967,'Cross-Page Data'!$I$14:$J$117,2,FALSE),J9967))</f>
        <v>natural gas nonpeaker - preexisting nonretiring</v>
      </c>
      <c r="J9967" t="str">
        <f>VLOOKUP(E9967,'Cross-Page Data'!$D$4:$F$48,3,FALSE)</f>
        <v>natural gas</v>
      </c>
      <c r="K9967" t="b">
        <f t="shared" si="155"/>
        <v>1</v>
      </c>
    </row>
    <row r="9968" spans="1:11">
      <c r="A9968" s="120">
        <v>58427</v>
      </c>
      <c r="B9968" s="121" t="s">
        <v>205</v>
      </c>
      <c r="C9968" s="121" t="s">
        <v>202</v>
      </c>
      <c r="D9968" s="121" t="s">
        <v>61</v>
      </c>
      <c r="E9968" s="121" t="s">
        <v>38</v>
      </c>
      <c r="F9968" s="122">
        <v>3020889</v>
      </c>
      <c r="G9968" s="122">
        <v>486399</v>
      </c>
      <c r="H9968" s="120">
        <v>2019</v>
      </c>
      <c r="I9968" t="str">
        <f>IF(J9968="natural gas",VLOOKUP(D9968,'Cross-Page Data'!$I$4:$J$13,2,FALSE),IF(J9968="solar",VLOOKUP('Form 923'!D9968,'Cross-Page Data'!$I$14:$J$117,2,FALSE),J9968))</f>
        <v>natural gas nonpeaker - preexisting nonretiring</v>
      </c>
      <c r="J9968" t="str">
        <f>VLOOKUP(E9968,'Cross-Page Data'!$D$4:$F$48,3,FALSE)</f>
        <v>natural gas</v>
      </c>
      <c r="K9968" t="b">
        <f t="shared" si="155"/>
        <v>1</v>
      </c>
    </row>
    <row r="9969" ht="25.5" spans="1:11">
      <c r="A9969" s="120">
        <v>58428</v>
      </c>
      <c r="B9969" s="121" t="s">
        <v>205</v>
      </c>
      <c r="C9969" s="121" t="s">
        <v>210</v>
      </c>
      <c r="D9969" s="121" t="s">
        <v>73</v>
      </c>
      <c r="E9969" s="121" t="s">
        <v>38</v>
      </c>
      <c r="F9969" s="122">
        <v>521801</v>
      </c>
      <c r="G9969" s="122">
        <v>116594.6</v>
      </c>
      <c r="H9969" s="120">
        <v>2019</v>
      </c>
      <c r="I9969" t="str">
        <f>IF(J9969="natural gas",VLOOKUP(D9969,'Cross-Page Data'!$I$4:$J$13,2,FALSE),IF(J9969="solar",VLOOKUP('Form 923'!D9969,'Cross-Page Data'!$I$14:$J$117,2,FALSE),J9969))</f>
        <v>natural gas peaker</v>
      </c>
      <c r="J9969" t="str">
        <f>VLOOKUP(E9969,'Cross-Page Data'!$D$4:$F$48,3,FALSE)</f>
        <v>natural gas</v>
      </c>
      <c r="K9969" t="b">
        <f t="shared" si="155"/>
        <v>0</v>
      </c>
    </row>
    <row r="9970" spans="1:11">
      <c r="A9970" s="120">
        <v>58429</v>
      </c>
      <c r="B9970" s="121" t="s">
        <v>201</v>
      </c>
      <c r="C9970" s="121" t="s">
        <v>206</v>
      </c>
      <c r="D9970" s="121" t="s">
        <v>73</v>
      </c>
      <c r="E9970" s="121" t="s">
        <v>90</v>
      </c>
      <c r="F9970" s="122">
        <v>1828266</v>
      </c>
      <c r="G9970" s="122">
        <v>147974</v>
      </c>
      <c r="H9970" s="120">
        <v>2019</v>
      </c>
      <c r="I9970" t="str">
        <f>IF(J9970="natural gas",VLOOKUP(D9970,'Cross-Page Data'!$I$4:$J$13,2,FALSE),IF(J9970="solar",VLOOKUP('Form 923'!D9970,'Cross-Page Data'!$I$14:$J$117,2,FALSE),J9970))</f>
        <v>biomass</v>
      </c>
      <c r="J9970" t="str">
        <f>VLOOKUP(E9970,'Cross-Page Data'!$D$4:$F$48,3,FALSE)</f>
        <v>biomass</v>
      </c>
      <c r="K9970" t="b">
        <f t="shared" si="155"/>
        <v>1</v>
      </c>
    </row>
    <row r="9971" spans="1:11">
      <c r="A9971" s="120">
        <v>58430</v>
      </c>
      <c r="B9971" s="121" t="s">
        <v>201</v>
      </c>
      <c r="C9971" s="121" t="s">
        <v>206</v>
      </c>
      <c r="D9971" s="121" t="s">
        <v>101</v>
      </c>
      <c r="E9971" s="121" t="s">
        <v>92</v>
      </c>
      <c r="F9971" s="122">
        <v>4306047</v>
      </c>
      <c r="G9971" s="122">
        <v>483717</v>
      </c>
      <c r="H9971" s="120">
        <v>2019</v>
      </c>
      <c r="I9971" t="str">
        <f>IF(J9971="natural gas",VLOOKUP(D9971,'Cross-Page Data'!$I$4:$J$13,2,FALSE),IF(J9971="solar",VLOOKUP('Form 923'!D9971,'Cross-Page Data'!$I$14:$J$117,2,FALSE),J9971))</f>
        <v>solar pv</v>
      </c>
      <c r="J9971" t="str">
        <f>VLOOKUP(E9971,'Cross-Page Data'!$D$4:$F$48,3,FALSE)</f>
        <v>solar</v>
      </c>
      <c r="K9971" t="b">
        <f t="shared" si="155"/>
        <v>1</v>
      </c>
    </row>
    <row r="9972" spans="1:11">
      <c r="A9972" s="120">
        <v>58431</v>
      </c>
      <c r="B9972" s="121" t="s">
        <v>201</v>
      </c>
      <c r="C9972" s="121" t="s">
        <v>206</v>
      </c>
      <c r="D9972" s="121" t="s">
        <v>101</v>
      </c>
      <c r="E9972" s="121" t="s">
        <v>92</v>
      </c>
      <c r="F9972" s="122">
        <v>34968</v>
      </c>
      <c r="G9972" s="122">
        <v>3928</v>
      </c>
      <c r="H9972" s="120">
        <v>2019</v>
      </c>
      <c r="I9972" t="str">
        <f>IF(J9972="natural gas",VLOOKUP(D9972,'Cross-Page Data'!$I$4:$J$13,2,FALSE),IF(J9972="solar",VLOOKUP('Form 923'!D9972,'Cross-Page Data'!$I$14:$J$117,2,FALSE),J9972))</f>
        <v>solar pv</v>
      </c>
      <c r="J9972" t="str">
        <f>VLOOKUP(E9972,'Cross-Page Data'!$D$4:$F$48,3,FALSE)</f>
        <v>solar</v>
      </c>
      <c r="K9972" t="b">
        <f t="shared" si="155"/>
        <v>1</v>
      </c>
    </row>
    <row r="9973" spans="1:11">
      <c r="A9973" s="120">
        <v>58432</v>
      </c>
      <c r="B9973" s="121" t="s">
        <v>205</v>
      </c>
      <c r="C9973" s="121" t="s">
        <v>208</v>
      </c>
      <c r="D9973" s="121" t="s">
        <v>79</v>
      </c>
      <c r="E9973" s="121" t="s">
        <v>38</v>
      </c>
      <c r="F9973" s="122">
        <v>437002</v>
      </c>
      <c r="G9973" s="122">
        <v>70995</v>
      </c>
      <c r="H9973" s="120">
        <v>2019</v>
      </c>
      <c r="I9973" t="str">
        <f>IF(J9973="natural gas",VLOOKUP(D9973,'Cross-Page Data'!$I$4:$J$13,2,FALSE),IF(J9973="solar",VLOOKUP('Form 923'!D9973,'Cross-Page Data'!$I$14:$J$117,2,FALSE),J9973))</f>
        <v>natural gas peaker</v>
      </c>
      <c r="J9973" t="str">
        <f>VLOOKUP(E9973,'Cross-Page Data'!$D$4:$F$48,3,FALSE)</f>
        <v>natural gas</v>
      </c>
      <c r="K9973" t="b">
        <f t="shared" si="155"/>
        <v>0</v>
      </c>
    </row>
    <row r="9974" spans="1:11">
      <c r="A9974" s="120">
        <v>58433</v>
      </c>
      <c r="B9974" s="121" t="s">
        <v>201</v>
      </c>
      <c r="C9974" s="121" t="s">
        <v>206</v>
      </c>
      <c r="D9974" s="121" t="s">
        <v>67</v>
      </c>
      <c r="E9974" s="121" t="s">
        <v>38</v>
      </c>
      <c r="F9974" s="122">
        <v>1421595</v>
      </c>
      <c r="G9974" s="122">
        <v>194531</v>
      </c>
      <c r="H9974" s="120">
        <v>2019</v>
      </c>
      <c r="I9974" t="str">
        <f>IF(J9974="natural gas",VLOOKUP(D9974,'Cross-Page Data'!$I$4:$J$13,2,FALSE),IF(J9974="solar",VLOOKUP('Form 923'!D9974,'Cross-Page Data'!$I$14:$J$117,2,FALSE),J9974))</f>
        <v>other</v>
      </c>
      <c r="J9974" t="str">
        <f>VLOOKUP(E9974,'Cross-Page Data'!$D$4:$F$48,3,FALSE)</f>
        <v>natural gas</v>
      </c>
      <c r="K9974" t="b">
        <f t="shared" si="155"/>
        <v>1</v>
      </c>
    </row>
    <row r="9975" spans="1:11">
      <c r="A9975" s="120">
        <v>58435</v>
      </c>
      <c r="B9975" s="121" t="s">
        <v>201</v>
      </c>
      <c r="C9975" s="121" t="s">
        <v>206</v>
      </c>
      <c r="D9975" s="121" t="s">
        <v>79</v>
      </c>
      <c r="E9975" s="121" t="s">
        <v>90</v>
      </c>
      <c r="F9975" s="122">
        <v>328399</v>
      </c>
      <c r="G9975" s="122">
        <v>33161</v>
      </c>
      <c r="H9975" s="120">
        <v>2019</v>
      </c>
      <c r="I9975" t="str">
        <f>IF(J9975="natural gas",VLOOKUP(D9975,'Cross-Page Data'!$I$4:$J$13,2,FALSE),IF(J9975="solar",VLOOKUP('Form 923'!D9975,'Cross-Page Data'!$I$14:$J$117,2,FALSE),J9975))</f>
        <v>biomass</v>
      </c>
      <c r="J9975" t="str">
        <f>VLOOKUP(E9975,'Cross-Page Data'!$D$4:$F$48,3,FALSE)</f>
        <v>biomass</v>
      </c>
      <c r="K9975" t="b">
        <f t="shared" si="155"/>
        <v>1</v>
      </c>
    </row>
    <row r="9976" spans="1:11">
      <c r="A9976" s="120">
        <v>58436</v>
      </c>
      <c r="B9976" s="121" t="s">
        <v>201</v>
      </c>
      <c r="C9976" s="121" t="s">
        <v>206</v>
      </c>
      <c r="D9976" s="121" t="s">
        <v>79</v>
      </c>
      <c r="E9976" s="121" t="s">
        <v>90</v>
      </c>
      <c r="F9976" s="122">
        <v>304697</v>
      </c>
      <c r="G9976" s="122">
        <v>30654</v>
      </c>
      <c r="H9976" s="120">
        <v>2019</v>
      </c>
      <c r="I9976" t="str">
        <f>IF(J9976="natural gas",VLOOKUP(D9976,'Cross-Page Data'!$I$4:$J$13,2,FALSE),IF(J9976="solar",VLOOKUP('Form 923'!D9976,'Cross-Page Data'!$I$14:$J$117,2,FALSE),J9976))</f>
        <v>biomass</v>
      </c>
      <c r="J9976" t="str">
        <f>VLOOKUP(E9976,'Cross-Page Data'!$D$4:$F$48,3,FALSE)</f>
        <v>biomass</v>
      </c>
      <c r="K9976" t="b">
        <f t="shared" si="155"/>
        <v>1</v>
      </c>
    </row>
    <row r="9977" spans="1:11">
      <c r="A9977" s="120">
        <v>58437</v>
      </c>
      <c r="B9977" s="121" t="s">
        <v>201</v>
      </c>
      <c r="C9977" s="121" t="s">
        <v>206</v>
      </c>
      <c r="D9977" s="121" t="s">
        <v>79</v>
      </c>
      <c r="E9977" s="121" t="s">
        <v>90</v>
      </c>
      <c r="F9977" s="122">
        <v>316568</v>
      </c>
      <c r="G9977" s="122">
        <v>33134</v>
      </c>
      <c r="H9977" s="120">
        <v>2019</v>
      </c>
      <c r="I9977" t="str">
        <f>IF(J9977="natural gas",VLOOKUP(D9977,'Cross-Page Data'!$I$4:$J$13,2,FALSE),IF(J9977="solar",VLOOKUP('Form 923'!D9977,'Cross-Page Data'!$I$14:$J$117,2,FALSE),J9977))</f>
        <v>biomass</v>
      </c>
      <c r="J9977" t="str">
        <f>VLOOKUP(E9977,'Cross-Page Data'!$D$4:$F$48,3,FALSE)</f>
        <v>biomass</v>
      </c>
      <c r="K9977" t="b">
        <f t="shared" si="155"/>
        <v>1</v>
      </c>
    </row>
    <row r="9978" spans="1:11">
      <c r="A9978" s="120">
        <v>58438</v>
      </c>
      <c r="B9978" s="121" t="s">
        <v>201</v>
      </c>
      <c r="C9978" s="121" t="s">
        <v>202</v>
      </c>
      <c r="D9978" s="121" t="s">
        <v>116</v>
      </c>
      <c r="E9978" s="121" t="s">
        <v>170</v>
      </c>
      <c r="F9978" s="122">
        <v>28051</v>
      </c>
      <c r="G9978" s="122">
        <v>3151</v>
      </c>
      <c r="H9978" s="120">
        <v>2019</v>
      </c>
      <c r="I9978" t="str">
        <f>IF(J9978="natural gas",VLOOKUP(D9978,'Cross-Page Data'!$I$4:$J$13,2,FALSE),IF(J9978="solar",VLOOKUP('Form 923'!D9978,'Cross-Page Data'!$I$14:$J$117,2,FALSE),J9978))</f>
        <v>hydro</v>
      </c>
      <c r="J9978" t="str">
        <f>VLOOKUP(E9978,'Cross-Page Data'!$D$4:$F$48,3,FALSE)</f>
        <v>hydro</v>
      </c>
      <c r="K9978" t="b">
        <f t="shared" si="155"/>
        <v>1</v>
      </c>
    </row>
    <row r="9979" ht="25.5" spans="1:11">
      <c r="A9979" s="120">
        <v>58439</v>
      </c>
      <c r="B9979" s="121" t="s">
        <v>201</v>
      </c>
      <c r="C9979" s="121" t="s">
        <v>211</v>
      </c>
      <c r="D9979" s="121" t="s">
        <v>79</v>
      </c>
      <c r="E9979" s="121" t="s">
        <v>130</v>
      </c>
      <c r="F9979" s="122">
        <v>38107</v>
      </c>
      <c r="G9979" s="122">
        <v>3280</v>
      </c>
      <c r="H9979" s="120">
        <v>2019</v>
      </c>
      <c r="I9979" t="str">
        <f>IF(J9979="natural gas",VLOOKUP(D9979,'Cross-Page Data'!$I$4:$J$13,2,FALSE),IF(J9979="solar",VLOOKUP('Form 923'!D9979,'Cross-Page Data'!$I$14:$J$117,2,FALSE),J9979))</f>
        <v>biomass</v>
      </c>
      <c r="J9979" t="str">
        <f>VLOOKUP(E9979,'Cross-Page Data'!$D$4:$F$48,3,FALSE)</f>
        <v>biomass</v>
      </c>
      <c r="K9979" t="b">
        <f t="shared" si="155"/>
        <v>0</v>
      </c>
    </row>
    <row r="9980" ht="25.5" spans="1:11">
      <c r="A9980" s="120">
        <v>58440</v>
      </c>
      <c r="B9980" s="121" t="s">
        <v>201</v>
      </c>
      <c r="C9980" s="121" t="s">
        <v>207</v>
      </c>
      <c r="D9980" s="121" t="s">
        <v>67</v>
      </c>
      <c r="E9980" s="121" t="s">
        <v>38</v>
      </c>
      <c r="F9980" s="122">
        <v>79253</v>
      </c>
      <c r="G9980" s="122">
        <v>8754.1</v>
      </c>
      <c r="H9980" s="120">
        <v>2019</v>
      </c>
      <c r="I9980" t="str">
        <f>IF(J9980="natural gas",VLOOKUP(D9980,'Cross-Page Data'!$I$4:$J$13,2,FALSE),IF(J9980="solar",VLOOKUP('Form 923'!D9980,'Cross-Page Data'!$I$14:$J$117,2,FALSE),J9980))</f>
        <v>other</v>
      </c>
      <c r="J9980" t="str">
        <f>VLOOKUP(E9980,'Cross-Page Data'!$D$4:$F$48,3,FALSE)</f>
        <v>natural gas</v>
      </c>
      <c r="K9980" t="b">
        <f t="shared" si="155"/>
        <v>0</v>
      </c>
    </row>
    <row r="9981" spans="1:11">
      <c r="A9981" s="120">
        <v>58441</v>
      </c>
      <c r="B9981" s="121" t="s">
        <v>201</v>
      </c>
      <c r="C9981" s="121" t="s">
        <v>206</v>
      </c>
      <c r="D9981" s="121" t="s">
        <v>128</v>
      </c>
      <c r="E9981" s="121" t="s">
        <v>180</v>
      </c>
      <c r="F9981" s="122">
        <v>91014</v>
      </c>
      <c r="G9981" s="122">
        <v>10224</v>
      </c>
      <c r="H9981" s="120">
        <v>2019</v>
      </c>
      <c r="I9981" t="str">
        <f>IF(J9981="natural gas",VLOOKUP(D9981,'Cross-Page Data'!$I$4:$J$13,2,FALSE),IF(J9981="solar",VLOOKUP('Form 923'!D9981,'Cross-Page Data'!$I$14:$J$117,2,FALSE),J9981))</f>
        <v>wind</v>
      </c>
      <c r="J9981" t="str">
        <f>VLOOKUP(E9981,'Cross-Page Data'!$D$4:$F$48,3,FALSE)</f>
        <v>wind</v>
      </c>
      <c r="K9981" t="b">
        <f t="shared" si="155"/>
        <v>1</v>
      </c>
    </row>
    <row r="9982" spans="1:11">
      <c r="A9982" s="120">
        <v>58443</v>
      </c>
      <c r="B9982" s="121" t="s">
        <v>201</v>
      </c>
      <c r="C9982" s="121" t="s">
        <v>206</v>
      </c>
      <c r="D9982" s="121" t="s">
        <v>101</v>
      </c>
      <c r="E9982" s="121" t="s">
        <v>92</v>
      </c>
      <c r="F9982" s="122">
        <v>12782</v>
      </c>
      <c r="G9982" s="122">
        <v>1436</v>
      </c>
      <c r="H9982" s="120">
        <v>2019</v>
      </c>
      <c r="I9982" t="str">
        <f>IF(J9982="natural gas",VLOOKUP(D9982,'Cross-Page Data'!$I$4:$J$13,2,FALSE),IF(J9982="solar",VLOOKUP('Form 923'!D9982,'Cross-Page Data'!$I$14:$J$117,2,FALSE),J9982))</f>
        <v>solar pv</v>
      </c>
      <c r="J9982" t="str">
        <f>VLOOKUP(E9982,'Cross-Page Data'!$D$4:$F$48,3,FALSE)</f>
        <v>solar</v>
      </c>
      <c r="K9982" t="b">
        <f t="shared" si="155"/>
        <v>1</v>
      </c>
    </row>
    <row r="9983" spans="1:11">
      <c r="A9983" s="120">
        <v>58444</v>
      </c>
      <c r="B9983" s="121" t="s">
        <v>201</v>
      </c>
      <c r="C9983" s="121" t="s">
        <v>206</v>
      </c>
      <c r="D9983" s="121" t="s">
        <v>128</v>
      </c>
      <c r="E9983" s="121" t="s">
        <v>180</v>
      </c>
      <c r="F9983" s="122">
        <v>186712</v>
      </c>
      <c r="G9983" s="122">
        <v>20974</v>
      </c>
      <c r="H9983" s="120">
        <v>2019</v>
      </c>
      <c r="I9983" t="str">
        <f>IF(J9983="natural gas",VLOOKUP(D9983,'Cross-Page Data'!$I$4:$J$13,2,FALSE),IF(J9983="solar",VLOOKUP('Form 923'!D9983,'Cross-Page Data'!$I$14:$J$117,2,FALSE),J9983))</f>
        <v>wind</v>
      </c>
      <c r="J9983" t="str">
        <f>VLOOKUP(E9983,'Cross-Page Data'!$D$4:$F$48,3,FALSE)</f>
        <v>wind</v>
      </c>
      <c r="K9983" t="b">
        <f t="shared" si="155"/>
        <v>1</v>
      </c>
    </row>
    <row r="9984" spans="1:11">
      <c r="A9984" s="120">
        <v>58445</v>
      </c>
      <c r="B9984" s="121" t="s">
        <v>201</v>
      </c>
      <c r="C9984" s="121" t="s">
        <v>206</v>
      </c>
      <c r="D9984" s="121" t="s">
        <v>101</v>
      </c>
      <c r="E9984" s="121" t="s">
        <v>92</v>
      </c>
      <c r="F9984" s="122">
        <v>21810</v>
      </c>
      <c r="G9984" s="122">
        <v>2450</v>
      </c>
      <c r="H9984" s="120">
        <v>2019</v>
      </c>
      <c r="I9984" t="str">
        <f>IF(J9984="natural gas",VLOOKUP(D9984,'Cross-Page Data'!$I$4:$J$13,2,FALSE),IF(J9984="solar",VLOOKUP('Form 923'!D9984,'Cross-Page Data'!$I$14:$J$117,2,FALSE),J9984))</f>
        <v>solar pv</v>
      </c>
      <c r="J9984" t="str">
        <f>VLOOKUP(E9984,'Cross-Page Data'!$D$4:$F$48,3,FALSE)</f>
        <v>solar</v>
      </c>
      <c r="K9984" t="b">
        <f t="shared" si="155"/>
        <v>1</v>
      </c>
    </row>
    <row r="9985" spans="1:11">
      <c r="A9985" s="120">
        <v>58446</v>
      </c>
      <c r="B9985" s="121" t="s">
        <v>201</v>
      </c>
      <c r="C9985" s="121" t="s">
        <v>206</v>
      </c>
      <c r="D9985" s="121" t="s">
        <v>101</v>
      </c>
      <c r="E9985" s="121" t="s">
        <v>92</v>
      </c>
      <c r="F9985" s="122">
        <v>36577</v>
      </c>
      <c r="G9985" s="122">
        <v>4109</v>
      </c>
      <c r="H9985" s="120">
        <v>2019</v>
      </c>
      <c r="I9985" t="str">
        <f>IF(J9985="natural gas",VLOOKUP(D9985,'Cross-Page Data'!$I$4:$J$13,2,FALSE),IF(J9985="solar",VLOOKUP('Form 923'!D9985,'Cross-Page Data'!$I$14:$J$117,2,FALSE),J9985))</f>
        <v>solar pv</v>
      </c>
      <c r="J9985" t="str">
        <f>VLOOKUP(E9985,'Cross-Page Data'!$D$4:$F$48,3,FALSE)</f>
        <v>solar</v>
      </c>
      <c r="K9985" t="b">
        <f t="shared" si="155"/>
        <v>1</v>
      </c>
    </row>
    <row r="9986" spans="1:11">
      <c r="A9986" s="120">
        <v>58447</v>
      </c>
      <c r="B9986" s="121" t="s">
        <v>201</v>
      </c>
      <c r="C9986" s="121" t="s">
        <v>206</v>
      </c>
      <c r="D9986" s="121" t="s">
        <v>101</v>
      </c>
      <c r="E9986" s="121" t="s">
        <v>92</v>
      </c>
      <c r="F9986" s="122">
        <v>20698</v>
      </c>
      <c r="G9986" s="122">
        <v>2325</v>
      </c>
      <c r="H9986" s="120">
        <v>2019</v>
      </c>
      <c r="I9986" t="str">
        <f>IF(J9986="natural gas",VLOOKUP(D9986,'Cross-Page Data'!$I$4:$J$13,2,FALSE),IF(J9986="solar",VLOOKUP('Form 923'!D9986,'Cross-Page Data'!$I$14:$J$117,2,FALSE),J9986))</f>
        <v>solar pv</v>
      </c>
      <c r="J9986" t="str">
        <f>VLOOKUP(E9986,'Cross-Page Data'!$D$4:$F$48,3,FALSE)</f>
        <v>solar</v>
      </c>
      <c r="K9986" t="b">
        <f t="shared" si="155"/>
        <v>1</v>
      </c>
    </row>
    <row r="9987" spans="1:11">
      <c r="A9987" s="120">
        <v>58448</v>
      </c>
      <c r="B9987" s="121" t="s">
        <v>201</v>
      </c>
      <c r="C9987" s="121" t="s">
        <v>206</v>
      </c>
      <c r="D9987" s="121" t="s">
        <v>101</v>
      </c>
      <c r="E9987" s="121" t="s">
        <v>92</v>
      </c>
      <c r="F9987" s="122">
        <v>23716</v>
      </c>
      <c r="G9987" s="122">
        <v>2664</v>
      </c>
      <c r="H9987" s="120">
        <v>2019</v>
      </c>
      <c r="I9987" t="str">
        <f>IF(J9987="natural gas",VLOOKUP(D9987,'Cross-Page Data'!$I$4:$J$13,2,FALSE),IF(J9987="solar",VLOOKUP('Form 923'!D9987,'Cross-Page Data'!$I$14:$J$117,2,FALSE),J9987))</f>
        <v>solar pv</v>
      </c>
      <c r="J9987" t="str">
        <f>VLOOKUP(E9987,'Cross-Page Data'!$D$4:$F$48,3,FALSE)</f>
        <v>solar</v>
      </c>
      <c r="K9987" t="b">
        <f t="shared" si="155"/>
        <v>1</v>
      </c>
    </row>
    <row r="9988" spans="1:11">
      <c r="A9988" s="120">
        <v>58449</v>
      </c>
      <c r="B9988" s="121" t="s">
        <v>201</v>
      </c>
      <c r="C9988" s="121" t="s">
        <v>206</v>
      </c>
      <c r="D9988" s="121" t="s">
        <v>101</v>
      </c>
      <c r="E9988" s="121" t="s">
        <v>92</v>
      </c>
      <c r="F9988" s="122">
        <v>34389</v>
      </c>
      <c r="G9988" s="122">
        <v>3863</v>
      </c>
      <c r="H9988" s="120">
        <v>2019</v>
      </c>
      <c r="I9988" t="str">
        <f>IF(J9988="natural gas",VLOOKUP(D9988,'Cross-Page Data'!$I$4:$J$13,2,FALSE),IF(J9988="solar",VLOOKUP('Form 923'!D9988,'Cross-Page Data'!$I$14:$J$117,2,FALSE),J9988))</f>
        <v>solar pv</v>
      </c>
      <c r="J9988" t="str">
        <f>VLOOKUP(E9988,'Cross-Page Data'!$D$4:$F$48,3,FALSE)</f>
        <v>solar</v>
      </c>
      <c r="K9988" t="b">
        <f t="shared" si="155"/>
        <v>1</v>
      </c>
    </row>
    <row r="9989" spans="1:11">
      <c r="A9989" s="120">
        <v>58450</v>
      </c>
      <c r="B9989" s="121" t="s">
        <v>201</v>
      </c>
      <c r="C9989" s="121" t="s">
        <v>206</v>
      </c>
      <c r="D9989" s="121" t="s">
        <v>101</v>
      </c>
      <c r="E9989" s="121" t="s">
        <v>92</v>
      </c>
      <c r="F9989" s="122">
        <v>36285</v>
      </c>
      <c r="G9989" s="122">
        <v>4076</v>
      </c>
      <c r="H9989" s="120">
        <v>2019</v>
      </c>
      <c r="I9989" t="str">
        <f>IF(J9989="natural gas",VLOOKUP(D9989,'Cross-Page Data'!$I$4:$J$13,2,FALSE),IF(J9989="solar",VLOOKUP('Form 923'!D9989,'Cross-Page Data'!$I$14:$J$117,2,FALSE),J9989))</f>
        <v>solar pv</v>
      </c>
      <c r="J9989" t="str">
        <f>VLOOKUP(E9989,'Cross-Page Data'!$D$4:$F$48,3,FALSE)</f>
        <v>solar</v>
      </c>
      <c r="K9989" t="b">
        <f t="shared" si="155"/>
        <v>1</v>
      </c>
    </row>
    <row r="9990" spans="1:11">
      <c r="A9990" s="120">
        <v>58451</v>
      </c>
      <c r="B9990" s="121" t="s">
        <v>201</v>
      </c>
      <c r="C9990" s="121" t="s">
        <v>206</v>
      </c>
      <c r="D9990" s="121" t="s">
        <v>101</v>
      </c>
      <c r="E9990" s="121" t="s">
        <v>92</v>
      </c>
      <c r="F9990" s="122">
        <v>32199</v>
      </c>
      <c r="G9990" s="122">
        <v>3617</v>
      </c>
      <c r="H9990" s="120">
        <v>2019</v>
      </c>
      <c r="I9990" t="str">
        <f>IF(J9990="natural gas",VLOOKUP(D9990,'Cross-Page Data'!$I$4:$J$13,2,FALSE),IF(J9990="solar",VLOOKUP('Form 923'!D9990,'Cross-Page Data'!$I$14:$J$117,2,FALSE),J9990))</f>
        <v>solar pv</v>
      </c>
      <c r="J9990" t="str">
        <f>VLOOKUP(E9990,'Cross-Page Data'!$D$4:$F$48,3,FALSE)</f>
        <v>solar</v>
      </c>
      <c r="K9990" t="b">
        <f t="shared" si="155"/>
        <v>1</v>
      </c>
    </row>
    <row r="9991" spans="1:11">
      <c r="A9991" s="120">
        <v>58452</v>
      </c>
      <c r="B9991" s="121" t="s">
        <v>201</v>
      </c>
      <c r="C9991" s="121" t="s">
        <v>206</v>
      </c>
      <c r="D9991" s="121" t="s">
        <v>101</v>
      </c>
      <c r="E9991" s="121" t="s">
        <v>92</v>
      </c>
      <c r="F9991" s="122">
        <v>31986</v>
      </c>
      <c r="G9991" s="122">
        <v>3593</v>
      </c>
      <c r="H9991" s="120">
        <v>2019</v>
      </c>
      <c r="I9991" t="str">
        <f>IF(J9991="natural gas",VLOOKUP(D9991,'Cross-Page Data'!$I$4:$J$13,2,FALSE),IF(J9991="solar",VLOOKUP('Form 923'!D9991,'Cross-Page Data'!$I$14:$J$117,2,FALSE),J9991))</f>
        <v>solar pv</v>
      </c>
      <c r="J9991" t="str">
        <f>VLOOKUP(E9991,'Cross-Page Data'!$D$4:$F$48,3,FALSE)</f>
        <v>solar</v>
      </c>
      <c r="K9991" t="b">
        <f t="shared" ref="K9991:K10054" si="156">IF(AND($N$6=FALSE,OR(C9991="Commercial NAICS Cogen",C9991="Industrial NAICS Cogen",C9991="NAICS-22 Cogen")),FALSE,IF(AND($N$7=FALSE,OR(C9991="Commercial NAICS Cogen",C9991="Commercial NAICS Non-Cogen",C9991="industrial NAICS Cogen",C9991="industrial NAICS non-cogen")),FALSE,TRUE))</f>
        <v>1</v>
      </c>
    </row>
    <row r="9992" spans="1:11">
      <c r="A9992" s="120">
        <v>58453</v>
      </c>
      <c r="B9992" s="121" t="s">
        <v>201</v>
      </c>
      <c r="C9992" s="121" t="s">
        <v>206</v>
      </c>
      <c r="D9992" s="121" t="s">
        <v>101</v>
      </c>
      <c r="E9992" s="121" t="s">
        <v>92</v>
      </c>
      <c r="F9992" s="122">
        <v>61735</v>
      </c>
      <c r="G9992" s="122">
        <v>6935</v>
      </c>
      <c r="H9992" s="120">
        <v>2019</v>
      </c>
      <c r="I9992" t="str">
        <f>IF(J9992="natural gas",VLOOKUP(D9992,'Cross-Page Data'!$I$4:$J$13,2,FALSE),IF(J9992="solar",VLOOKUP('Form 923'!D9992,'Cross-Page Data'!$I$14:$J$117,2,FALSE),J9992))</f>
        <v>solar pv</v>
      </c>
      <c r="J9992" t="str">
        <f>VLOOKUP(E9992,'Cross-Page Data'!$D$4:$F$48,3,FALSE)</f>
        <v>solar</v>
      </c>
      <c r="K9992" t="b">
        <f t="shared" si="156"/>
        <v>1</v>
      </c>
    </row>
    <row r="9993" spans="1:11">
      <c r="A9993" s="120">
        <v>58454</v>
      </c>
      <c r="B9993" s="121" t="s">
        <v>201</v>
      </c>
      <c r="C9993" s="121" t="s">
        <v>206</v>
      </c>
      <c r="D9993" s="121" t="s">
        <v>101</v>
      </c>
      <c r="E9993" s="121" t="s">
        <v>92</v>
      </c>
      <c r="F9993" s="122">
        <v>36657</v>
      </c>
      <c r="G9993" s="122">
        <v>4118</v>
      </c>
      <c r="H9993" s="120">
        <v>2019</v>
      </c>
      <c r="I9993" t="str">
        <f>IF(J9993="natural gas",VLOOKUP(D9993,'Cross-Page Data'!$I$4:$J$13,2,FALSE),IF(J9993="solar",VLOOKUP('Form 923'!D9993,'Cross-Page Data'!$I$14:$J$117,2,FALSE),J9993))</f>
        <v>solar pv</v>
      </c>
      <c r="J9993" t="str">
        <f>VLOOKUP(E9993,'Cross-Page Data'!$D$4:$F$48,3,FALSE)</f>
        <v>solar</v>
      </c>
      <c r="K9993" t="b">
        <f t="shared" si="156"/>
        <v>1</v>
      </c>
    </row>
    <row r="9994" spans="1:11">
      <c r="A9994" s="120">
        <v>58455</v>
      </c>
      <c r="B9994" s="121" t="s">
        <v>201</v>
      </c>
      <c r="C9994" s="121" t="s">
        <v>206</v>
      </c>
      <c r="D9994" s="121" t="s">
        <v>116</v>
      </c>
      <c r="E9994" s="121" t="s">
        <v>170</v>
      </c>
      <c r="F9994" s="122">
        <v>47395</v>
      </c>
      <c r="G9994" s="122">
        <v>5324</v>
      </c>
      <c r="H9994" s="120">
        <v>2019</v>
      </c>
      <c r="I9994" t="str">
        <f>IF(J9994="natural gas",VLOOKUP(D9994,'Cross-Page Data'!$I$4:$J$13,2,FALSE),IF(J9994="solar",VLOOKUP('Form 923'!D9994,'Cross-Page Data'!$I$14:$J$117,2,FALSE),J9994))</f>
        <v>hydro</v>
      </c>
      <c r="J9994" t="str">
        <f>VLOOKUP(E9994,'Cross-Page Data'!$D$4:$F$48,3,FALSE)</f>
        <v>hydro</v>
      </c>
      <c r="K9994" t="b">
        <f t="shared" si="156"/>
        <v>1</v>
      </c>
    </row>
    <row r="9995" spans="1:11">
      <c r="A9995" s="120">
        <v>58456</v>
      </c>
      <c r="B9995" s="121" t="s">
        <v>201</v>
      </c>
      <c r="C9995" s="121" t="s">
        <v>206</v>
      </c>
      <c r="D9995" s="121" t="s">
        <v>128</v>
      </c>
      <c r="E9995" s="121" t="s">
        <v>180</v>
      </c>
      <c r="F9995" s="122">
        <v>52176</v>
      </c>
      <c r="G9995" s="122">
        <v>5861</v>
      </c>
      <c r="H9995" s="120">
        <v>2019</v>
      </c>
      <c r="I9995" t="str">
        <f>IF(J9995="natural gas",VLOOKUP(D9995,'Cross-Page Data'!$I$4:$J$13,2,FALSE),IF(J9995="solar",VLOOKUP('Form 923'!D9995,'Cross-Page Data'!$I$14:$J$117,2,FALSE),J9995))</f>
        <v>wind</v>
      </c>
      <c r="J9995" t="str">
        <f>VLOOKUP(E9995,'Cross-Page Data'!$D$4:$F$48,3,FALSE)</f>
        <v>wind</v>
      </c>
      <c r="K9995" t="b">
        <f t="shared" si="156"/>
        <v>1</v>
      </c>
    </row>
    <row r="9996" spans="1:11">
      <c r="A9996" s="120">
        <v>58457</v>
      </c>
      <c r="B9996" s="121" t="s">
        <v>201</v>
      </c>
      <c r="C9996" s="121" t="s">
        <v>206</v>
      </c>
      <c r="D9996" s="121" t="s">
        <v>128</v>
      </c>
      <c r="E9996" s="121" t="s">
        <v>180</v>
      </c>
      <c r="F9996" s="122">
        <v>49764</v>
      </c>
      <c r="G9996" s="122">
        <v>5590</v>
      </c>
      <c r="H9996" s="120">
        <v>2019</v>
      </c>
      <c r="I9996" t="str">
        <f>IF(J9996="natural gas",VLOOKUP(D9996,'Cross-Page Data'!$I$4:$J$13,2,FALSE),IF(J9996="solar",VLOOKUP('Form 923'!D9996,'Cross-Page Data'!$I$14:$J$117,2,FALSE),J9996))</f>
        <v>wind</v>
      </c>
      <c r="J9996" t="str">
        <f>VLOOKUP(E9996,'Cross-Page Data'!$D$4:$F$48,3,FALSE)</f>
        <v>wind</v>
      </c>
      <c r="K9996" t="b">
        <f t="shared" si="156"/>
        <v>1</v>
      </c>
    </row>
    <row r="9997" spans="1:11">
      <c r="A9997" s="120">
        <v>58458</v>
      </c>
      <c r="B9997" s="121" t="s">
        <v>201</v>
      </c>
      <c r="C9997" s="121" t="s">
        <v>202</v>
      </c>
      <c r="D9997" s="121" t="s">
        <v>128</v>
      </c>
      <c r="E9997" s="121" t="s">
        <v>180</v>
      </c>
      <c r="F9997" s="122">
        <v>49031</v>
      </c>
      <c r="G9997" s="122">
        <v>5508</v>
      </c>
      <c r="H9997" s="120">
        <v>2019</v>
      </c>
      <c r="I9997" t="str">
        <f>IF(J9997="natural gas",VLOOKUP(D9997,'Cross-Page Data'!$I$4:$J$13,2,FALSE),IF(J9997="solar",VLOOKUP('Form 923'!D9997,'Cross-Page Data'!$I$14:$J$117,2,FALSE),J9997))</f>
        <v>wind</v>
      </c>
      <c r="J9997" t="str">
        <f>VLOOKUP(E9997,'Cross-Page Data'!$D$4:$F$48,3,FALSE)</f>
        <v>wind</v>
      </c>
      <c r="K9997" t="b">
        <f t="shared" si="156"/>
        <v>1</v>
      </c>
    </row>
    <row r="9998" spans="1:11">
      <c r="A9998" s="120">
        <v>58459</v>
      </c>
      <c r="B9998" s="121" t="s">
        <v>201</v>
      </c>
      <c r="C9998" s="121" t="s">
        <v>206</v>
      </c>
      <c r="D9998" s="121" t="s">
        <v>128</v>
      </c>
      <c r="E9998" s="121" t="s">
        <v>180</v>
      </c>
      <c r="F9998" s="122">
        <v>51310</v>
      </c>
      <c r="G9998" s="122">
        <v>5764</v>
      </c>
      <c r="H9998" s="120">
        <v>2019</v>
      </c>
      <c r="I9998" t="str">
        <f>IF(J9998="natural gas",VLOOKUP(D9998,'Cross-Page Data'!$I$4:$J$13,2,FALSE),IF(J9998="solar",VLOOKUP('Form 923'!D9998,'Cross-Page Data'!$I$14:$J$117,2,FALSE),J9998))</f>
        <v>wind</v>
      </c>
      <c r="J9998" t="str">
        <f>VLOOKUP(E9998,'Cross-Page Data'!$D$4:$F$48,3,FALSE)</f>
        <v>wind</v>
      </c>
      <c r="K9998" t="b">
        <f t="shared" si="156"/>
        <v>1</v>
      </c>
    </row>
    <row r="9999" spans="1:11">
      <c r="A9999" s="120">
        <v>58460</v>
      </c>
      <c r="B9999" s="121" t="s">
        <v>201</v>
      </c>
      <c r="C9999" s="121" t="s">
        <v>206</v>
      </c>
      <c r="D9999" s="121" t="s">
        <v>128</v>
      </c>
      <c r="E9999" s="121" t="s">
        <v>180</v>
      </c>
      <c r="F9999" s="122">
        <v>48176</v>
      </c>
      <c r="G9999" s="122">
        <v>5412</v>
      </c>
      <c r="H9999" s="120">
        <v>2019</v>
      </c>
      <c r="I9999" t="str">
        <f>IF(J9999="natural gas",VLOOKUP(D9999,'Cross-Page Data'!$I$4:$J$13,2,FALSE),IF(J9999="solar",VLOOKUP('Form 923'!D9999,'Cross-Page Data'!$I$14:$J$117,2,FALSE),J9999))</f>
        <v>wind</v>
      </c>
      <c r="J9999" t="str">
        <f>VLOOKUP(E9999,'Cross-Page Data'!$D$4:$F$48,3,FALSE)</f>
        <v>wind</v>
      </c>
      <c r="K9999" t="b">
        <f t="shared" si="156"/>
        <v>1</v>
      </c>
    </row>
    <row r="10000" spans="1:11">
      <c r="A10000" s="120">
        <v>58461</v>
      </c>
      <c r="B10000" s="121" t="s">
        <v>201</v>
      </c>
      <c r="C10000" s="121" t="s">
        <v>206</v>
      </c>
      <c r="D10000" s="121" t="s">
        <v>128</v>
      </c>
      <c r="E10000" s="121" t="s">
        <v>180</v>
      </c>
      <c r="F10000" s="122">
        <v>50010</v>
      </c>
      <c r="G10000" s="122">
        <v>5618</v>
      </c>
      <c r="H10000" s="120">
        <v>2019</v>
      </c>
      <c r="I10000" t="str">
        <f>IF(J10000="natural gas",VLOOKUP(D10000,'Cross-Page Data'!$I$4:$J$13,2,FALSE),IF(J10000="solar",VLOOKUP('Form 923'!D10000,'Cross-Page Data'!$I$14:$J$117,2,FALSE),J10000))</f>
        <v>wind</v>
      </c>
      <c r="J10000" t="str">
        <f>VLOOKUP(E10000,'Cross-Page Data'!$D$4:$F$48,3,FALSE)</f>
        <v>wind</v>
      </c>
      <c r="K10000" t="b">
        <f t="shared" si="156"/>
        <v>1</v>
      </c>
    </row>
    <row r="10001" spans="1:11">
      <c r="A10001" s="120">
        <v>58462</v>
      </c>
      <c r="B10001" s="121" t="s">
        <v>201</v>
      </c>
      <c r="C10001" s="121" t="s">
        <v>206</v>
      </c>
      <c r="D10001" s="121" t="s">
        <v>101</v>
      </c>
      <c r="E10001" s="121" t="s">
        <v>92</v>
      </c>
      <c r="F10001" s="122">
        <v>6421359</v>
      </c>
      <c r="G10001" s="122">
        <v>721339</v>
      </c>
      <c r="H10001" s="120">
        <v>2019</v>
      </c>
      <c r="I10001" t="str">
        <f>IF(J10001="natural gas",VLOOKUP(D10001,'Cross-Page Data'!$I$4:$J$13,2,FALSE),IF(J10001="solar",VLOOKUP('Form 923'!D10001,'Cross-Page Data'!$I$14:$J$117,2,FALSE),J10001))</f>
        <v>solar pv</v>
      </c>
      <c r="J10001" t="str">
        <f>VLOOKUP(E10001,'Cross-Page Data'!$D$4:$F$48,3,FALSE)</f>
        <v>solar</v>
      </c>
      <c r="K10001" t="b">
        <f t="shared" si="156"/>
        <v>1</v>
      </c>
    </row>
    <row r="10002" spans="1:11">
      <c r="A10002" s="120">
        <v>58463</v>
      </c>
      <c r="B10002" s="121" t="s">
        <v>201</v>
      </c>
      <c r="C10002" s="121" t="s">
        <v>202</v>
      </c>
      <c r="D10002" s="121" t="s">
        <v>101</v>
      </c>
      <c r="E10002" s="121" t="s">
        <v>92</v>
      </c>
      <c r="F10002" s="122">
        <v>75881</v>
      </c>
      <c r="G10002" s="122">
        <v>8524</v>
      </c>
      <c r="H10002" s="120">
        <v>2019</v>
      </c>
      <c r="I10002" t="str">
        <f>IF(J10002="natural gas",VLOOKUP(D10002,'Cross-Page Data'!$I$4:$J$13,2,FALSE),IF(J10002="solar",VLOOKUP('Form 923'!D10002,'Cross-Page Data'!$I$14:$J$117,2,FALSE),J10002))</f>
        <v>solar pv</v>
      </c>
      <c r="J10002" t="str">
        <f>VLOOKUP(E10002,'Cross-Page Data'!$D$4:$F$48,3,FALSE)</f>
        <v>solar</v>
      </c>
      <c r="K10002" t="b">
        <f t="shared" si="156"/>
        <v>1</v>
      </c>
    </row>
    <row r="10003" spans="1:11">
      <c r="A10003" s="120">
        <v>58464</v>
      </c>
      <c r="B10003" s="121" t="s">
        <v>201</v>
      </c>
      <c r="C10003" s="121" t="s">
        <v>206</v>
      </c>
      <c r="D10003" s="121" t="s">
        <v>128</v>
      </c>
      <c r="E10003" s="121" t="s">
        <v>180</v>
      </c>
      <c r="F10003" s="122">
        <v>339791</v>
      </c>
      <c r="G10003" s="122">
        <v>38170</v>
      </c>
      <c r="H10003" s="120">
        <v>2019</v>
      </c>
      <c r="I10003" t="str">
        <f>IF(J10003="natural gas",VLOOKUP(D10003,'Cross-Page Data'!$I$4:$J$13,2,FALSE),IF(J10003="solar",VLOOKUP('Form 923'!D10003,'Cross-Page Data'!$I$14:$J$117,2,FALSE),J10003))</f>
        <v>wind</v>
      </c>
      <c r="J10003" t="str">
        <f>VLOOKUP(E10003,'Cross-Page Data'!$D$4:$F$48,3,FALSE)</f>
        <v>wind</v>
      </c>
      <c r="K10003" t="b">
        <f t="shared" si="156"/>
        <v>1</v>
      </c>
    </row>
    <row r="10004" spans="1:11">
      <c r="A10004" s="120">
        <v>58465</v>
      </c>
      <c r="B10004" s="121" t="s">
        <v>201</v>
      </c>
      <c r="C10004" s="121" t="s">
        <v>206</v>
      </c>
      <c r="D10004" s="121" t="s">
        <v>128</v>
      </c>
      <c r="E10004" s="121" t="s">
        <v>180</v>
      </c>
      <c r="F10004" s="122">
        <v>337929</v>
      </c>
      <c r="G10004" s="122">
        <v>37961</v>
      </c>
      <c r="H10004" s="120">
        <v>2019</v>
      </c>
      <c r="I10004" t="str">
        <f>IF(J10004="natural gas",VLOOKUP(D10004,'Cross-Page Data'!$I$4:$J$13,2,FALSE),IF(J10004="solar",VLOOKUP('Form 923'!D10004,'Cross-Page Data'!$I$14:$J$117,2,FALSE),J10004))</f>
        <v>wind</v>
      </c>
      <c r="J10004" t="str">
        <f>VLOOKUP(E10004,'Cross-Page Data'!$D$4:$F$48,3,FALSE)</f>
        <v>wind</v>
      </c>
      <c r="K10004" t="b">
        <f t="shared" si="156"/>
        <v>1</v>
      </c>
    </row>
    <row r="10005" spans="1:11">
      <c r="A10005" s="120">
        <v>58467</v>
      </c>
      <c r="B10005" s="121" t="s">
        <v>201</v>
      </c>
      <c r="C10005" s="121" t="s">
        <v>206</v>
      </c>
      <c r="D10005" s="121" t="s">
        <v>101</v>
      </c>
      <c r="E10005" s="121" t="s">
        <v>92</v>
      </c>
      <c r="F10005" s="122">
        <v>2989523</v>
      </c>
      <c r="G10005" s="122">
        <v>335826</v>
      </c>
      <c r="H10005" s="120">
        <v>2019</v>
      </c>
      <c r="I10005" t="str">
        <f>IF(J10005="natural gas",VLOOKUP(D10005,'Cross-Page Data'!$I$4:$J$13,2,FALSE),IF(J10005="solar",VLOOKUP('Form 923'!D10005,'Cross-Page Data'!$I$14:$J$117,2,FALSE),J10005))</f>
        <v>solar pv</v>
      </c>
      <c r="J10005" t="str">
        <f>VLOOKUP(E10005,'Cross-Page Data'!$D$4:$F$48,3,FALSE)</f>
        <v>solar</v>
      </c>
      <c r="K10005" t="b">
        <f t="shared" si="156"/>
        <v>1</v>
      </c>
    </row>
    <row r="10006" spans="1:11">
      <c r="A10006" s="120">
        <v>58469</v>
      </c>
      <c r="B10006" s="121" t="s">
        <v>201</v>
      </c>
      <c r="C10006" s="121" t="s">
        <v>202</v>
      </c>
      <c r="D10006" s="121" t="s">
        <v>79</v>
      </c>
      <c r="E10006" s="121" t="s">
        <v>70</v>
      </c>
      <c r="F10006" s="122">
        <v>0</v>
      </c>
      <c r="G10006" s="122">
        <v>0</v>
      </c>
      <c r="H10006" s="120">
        <v>2019</v>
      </c>
      <c r="I10006" t="str">
        <f>IF(J10006="natural gas",VLOOKUP(D10006,'Cross-Page Data'!$I$4:$J$13,2,FALSE),IF(J10006="solar",VLOOKUP('Form 923'!D10006,'Cross-Page Data'!$I$14:$J$117,2,FALSE),J10006))</f>
        <v>heavy or residual fuel oil</v>
      </c>
      <c r="J10006" t="str">
        <f>VLOOKUP(E10006,'Cross-Page Data'!$D$4:$F$48,3,FALSE)</f>
        <v>heavy or residual fuel oil</v>
      </c>
      <c r="K10006" t="b">
        <f t="shared" si="156"/>
        <v>1</v>
      </c>
    </row>
    <row r="10007" spans="1:11">
      <c r="A10007" s="120">
        <v>58469</v>
      </c>
      <c r="B10007" s="121" t="s">
        <v>201</v>
      </c>
      <c r="C10007" s="121" t="s">
        <v>202</v>
      </c>
      <c r="D10007" s="121" t="s">
        <v>79</v>
      </c>
      <c r="E10007" s="121" t="s">
        <v>134</v>
      </c>
      <c r="F10007" s="122">
        <v>6417</v>
      </c>
      <c r="G10007" s="122">
        <v>678</v>
      </c>
      <c r="H10007" s="120">
        <v>2019</v>
      </c>
      <c r="I10007" t="str">
        <f>IF(J10007="natural gas",VLOOKUP(D10007,'Cross-Page Data'!$I$4:$J$13,2,FALSE),IF(J10007="solar",VLOOKUP('Form 923'!D10007,'Cross-Page Data'!$I$14:$J$117,2,FALSE),J10007))</f>
        <v>biomass</v>
      </c>
      <c r="J10007" t="str">
        <f>VLOOKUP(E10007,'Cross-Page Data'!$D$4:$F$48,3,FALSE)</f>
        <v>biomass</v>
      </c>
      <c r="K10007" t="b">
        <f t="shared" si="156"/>
        <v>1</v>
      </c>
    </row>
    <row r="10008" spans="1:11">
      <c r="A10008" s="120">
        <v>58470</v>
      </c>
      <c r="B10008" s="121" t="s">
        <v>201</v>
      </c>
      <c r="C10008" s="121" t="s">
        <v>206</v>
      </c>
      <c r="D10008" s="121" t="s">
        <v>116</v>
      </c>
      <c r="E10008" s="121" t="s">
        <v>170</v>
      </c>
      <c r="F10008" s="122">
        <v>19647</v>
      </c>
      <c r="G10008" s="122">
        <v>2207</v>
      </c>
      <c r="H10008" s="120">
        <v>2019</v>
      </c>
      <c r="I10008" t="str">
        <f>IF(J10008="natural gas",VLOOKUP(D10008,'Cross-Page Data'!$I$4:$J$13,2,FALSE),IF(J10008="solar",VLOOKUP('Form 923'!D10008,'Cross-Page Data'!$I$14:$J$117,2,FALSE),J10008))</f>
        <v>hydro</v>
      </c>
      <c r="J10008" t="str">
        <f>VLOOKUP(E10008,'Cross-Page Data'!$D$4:$F$48,3,FALSE)</f>
        <v>hydro</v>
      </c>
      <c r="K10008" t="b">
        <f t="shared" si="156"/>
        <v>1</v>
      </c>
    </row>
    <row r="10009" spans="1:11">
      <c r="A10009" s="120">
        <v>58471</v>
      </c>
      <c r="B10009" s="121" t="s">
        <v>201</v>
      </c>
      <c r="C10009" s="121" t="s">
        <v>206</v>
      </c>
      <c r="D10009" s="121" t="s">
        <v>73</v>
      </c>
      <c r="E10009" s="121" t="s">
        <v>38</v>
      </c>
      <c r="F10009" s="122">
        <v>6029953</v>
      </c>
      <c r="G10009" s="122">
        <v>516390</v>
      </c>
      <c r="H10009" s="120">
        <v>2019</v>
      </c>
      <c r="I10009" t="str">
        <f>IF(J10009="natural gas",VLOOKUP(D10009,'Cross-Page Data'!$I$4:$J$13,2,FALSE),IF(J10009="solar",VLOOKUP('Form 923'!D10009,'Cross-Page Data'!$I$14:$J$117,2,FALSE),J10009))</f>
        <v>natural gas peaker</v>
      </c>
      <c r="J10009" t="str">
        <f>VLOOKUP(E10009,'Cross-Page Data'!$D$4:$F$48,3,FALSE)</f>
        <v>natural gas</v>
      </c>
      <c r="K10009" t="b">
        <f t="shared" si="156"/>
        <v>1</v>
      </c>
    </row>
    <row r="10010" spans="1:11">
      <c r="A10010" s="120">
        <v>58473</v>
      </c>
      <c r="B10010" s="121" t="s">
        <v>201</v>
      </c>
      <c r="C10010" s="121" t="s">
        <v>202</v>
      </c>
      <c r="D10010" s="121" t="s">
        <v>101</v>
      </c>
      <c r="E10010" s="121" t="s">
        <v>92</v>
      </c>
      <c r="F10010" s="122">
        <v>57864</v>
      </c>
      <c r="G10010" s="122">
        <v>6500</v>
      </c>
      <c r="H10010" s="120">
        <v>2019</v>
      </c>
      <c r="I10010" t="str">
        <f>IF(J10010="natural gas",VLOOKUP(D10010,'Cross-Page Data'!$I$4:$J$13,2,FALSE),IF(J10010="solar",VLOOKUP('Form 923'!D10010,'Cross-Page Data'!$I$14:$J$117,2,FALSE),J10010))</f>
        <v>solar pv</v>
      </c>
      <c r="J10010" t="str">
        <f>VLOOKUP(E10010,'Cross-Page Data'!$D$4:$F$48,3,FALSE)</f>
        <v>solar</v>
      </c>
      <c r="K10010" t="b">
        <f t="shared" si="156"/>
        <v>1</v>
      </c>
    </row>
    <row r="10011" spans="1:11">
      <c r="A10011" s="120">
        <v>58474</v>
      </c>
      <c r="B10011" s="121" t="s">
        <v>201</v>
      </c>
      <c r="C10011" s="121" t="s">
        <v>206</v>
      </c>
      <c r="D10011" s="121" t="s">
        <v>128</v>
      </c>
      <c r="E10011" s="121" t="s">
        <v>180</v>
      </c>
      <c r="F10011" s="122">
        <v>7797456</v>
      </c>
      <c r="G10011" s="122">
        <v>875921.72</v>
      </c>
      <c r="H10011" s="120">
        <v>2019</v>
      </c>
      <c r="I10011" t="str">
        <f>IF(J10011="natural gas",VLOOKUP(D10011,'Cross-Page Data'!$I$4:$J$13,2,FALSE),IF(J10011="solar",VLOOKUP('Form 923'!D10011,'Cross-Page Data'!$I$14:$J$117,2,FALSE),J10011))</f>
        <v>wind</v>
      </c>
      <c r="J10011" t="str">
        <f>VLOOKUP(E10011,'Cross-Page Data'!$D$4:$F$48,3,FALSE)</f>
        <v>wind</v>
      </c>
      <c r="K10011" t="b">
        <f t="shared" si="156"/>
        <v>1</v>
      </c>
    </row>
    <row r="10012" spans="1:11">
      <c r="A10012" s="120">
        <v>58475</v>
      </c>
      <c r="B10012" s="121" t="s">
        <v>201</v>
      </c>
      <c r="C10012" s="121" t="s">
        <v>206</v>
      </c>
      <c r="D10012" s="121" t="s">
        <v>33</v>
      </c>
      <c r="E10012" s="121" t="s">
        <v>99</v>
      </c>
      <c r="F10012" s="122">
        <v>0</v>
      </c>
      <c r="G10012" s="122">
        <v>-809</v>
      </c>
      <c r="H10012" s="120">
        <v>2019</v>
      </c>
      <c r="I10012" t="str">
        <f>IF(J10012="natural gas",VLOOKUP(D10012,'Cross-Page Data'!$I$4:$J$13,2,FALSE),IF(J10012="solar",VLOOKUP('Form 923'!D10012,'Cross-Page Data'!$I$14:$J$117,2,FALSE),J10012))</f>
        <v>other</v>
      </c>
      <c r="J10012" t="str">
        <f>VLOOKUP(E10012,'Cross-Page Data'!$D$4:$F$48,3,FALSE)</f>
        <v>other</v>
      </c>
      <c r="K10012" t="b">
        <f t="shared" si="156"/>
        <v>1</v>
      </c>
    </row>
    <row r="10013" spans="1:11">
      <c r="A10013" s="120">
        <v>58476</v>
      </c>
      <c r="B10013" s="121" t="s">
        <v>205</v>
      </c>
      <c r="C10013" s="121" t="s">
        <v>209</v>
      </c>
      <c r="D10013" s="121" t="s">
        <v>73</v>
      </c>
      <c r="E10013" s="121" t="s">
        <v>90</v>
      </c>
      <c r="F10013" s="122">
        <v>557762</v>
      </c>
      <c r="G10013" s="122">
        <v>47717</v>
      </c>
      <c r="H10013" s="120">
        <v>2019</v>
      </c>
      <c r="I10013" t="str">
        <f>IF(J10013="natural gas",VLOOKUP(D10013,'Cross-Page Data'!$I$4:$J$13,2,FALSE),IF(J10013="solar",VLOOKUP('Form 923'!D10013,'Cross-Page Data'!$I$14:$J$117,2,FALSE),J10013))</f>
        <v>biomass</v>
      </c>
      <c r="J10013" t="str">
        <f>VLOOKUP(E10013,'Cross-Page Data'!$D$4:$F$48,3,FALSE)</f>
        <v>biomass</v>
      </c>
      <c r="K10013" t="b">
        <f t="shared" si="156"/>
        <v>0</v>
      </c>
    </row>
    <row r="10014" spans="1:11">
      <c r="A10014" s="120">
        <v>58477</v>
      </c>
      <c r="B10014" s="121" t="s">
        <v>201</v>
      </c>
      <c r="C10014" s="121" t="s">
        <v>206</v>
      </c>
      <c r="D10014" s="121" t="s">
        <v>101</v>
      </c>
      <c r="E10014" s="121" t="s">
        <v>92</v>
      </c>
      <c r="F10014" s="122">
        <v>57982</v>
      </c>
      <c r="G10014" s="122">
        <v>6513.21</v>
      </c>
      <c r="H10014" s="120">
        <v>2019</v>
      </c>
      <c r="I10014" t="str">
        <f>IF(J10014="natural gas",VLOOKUP(D10014,'Cross-Page Data'!$I$4:$J$13,2,FALSE),IF(J10014="solar",VLOOKUP('Form 923'!D10014,'Cross-Page Data'!$I$14:$J$117,2,FALSE),J10014))</f>
        <v>solar pv</v>
      </c>
      <c r="J10014" t="str">
        <f>VLOOKUP(E10014,'Cross-Page Data'!$D$4:$F$48,3,FALSE)</f>
        <v>solar</v>
      </c>
      <c r="K10014" t="b">
        <f t="shared" si="156"/>
        <v>1</v>
      </c>
    </row>
    <row r="10015" spans="1:11">
      <c r="A10015" s="120">
        <v>58478</v>
      </c>
      <c r="B10015" s="121" t="s">
        <v>201</v>
      </c>
      <c r="C10015" s="121" t="s">
        <v>202</v>
      </c>
      <c r="D10015" s="121" t="s">
        <v>39</v>
      </c>
      <c r="E10015" s="121" t="s">
        <v>38</v>
      </c>
      <c r="F10015" s="122">
        <v>0</v>
      </c>
      <c r="G10015" s="122">
        <v>36269</v>
      </c>
      <c r="H10015" s="120">
        <v>2019</v>
      </c>
      <c r="I10015" t="str">
        <f>IF(J10015="natural gas",VLOOKUP(D10015,'Cross-Page Data'!$I$4:$J$13,2,FALSE),IF(J10015="solar",VLOOKUP('Form 923'!D10015,'Cross-Page Data'!$I$14:$J$117,2,FALSE),J10015))</f>
        <v>natural gas nonpeaker - preexisting nonretiring</v>
      </c>
      <c r="J10015" t="str">
        <f>VLOOKUP(E10015,'Cross-Page Data'!$D$4:$F$48,3,FALSE)</f>
        <v>natural gas</v>
      </c>
      <c r="K10015" t="b">
        <f t="shared" si="156"/>
        <v>1</v>
      </c>
    </row>
    <row r="10016" spans="1:11">
      <c r="A10016" s="120">
        <v>58478</v>
      </c>
      <c r="B10016" s="121" t="s">
        <v>201</v>
      </c>
      <c r="C10016" s="121" t="s">
        <v>202</v>
      </c>
      <c r="D10016" s="121" t="s">
        <v>61</v>
      </c>
      <c r="E10016" s="121" t="s">
        <v>38</v>
      </c>
      <c r="F10016" s="122">
        <v>1288111</v>
      </c>
      <c r="G10016" s="122">
        <v>121942</v>
      </c>
      <c r="H10016" s="120">
        <v>2019</v>
      </c>
      <c r="I10016" t="str">
        <f>IF(J10016="natural gas",VLOOKUP(D10016,'Cross-Page Data'!$I$4:$J$13,2,FALSE),IF(J10016="solar",VLOOKUP('Form 923'!D10016,'Cross-Page Data'!$I$14:$J$117,2,FALSE),J10016))</f>
        <v>natural gas nonpeaker - preexisting nonretiring</v>
      </c>
      <c r="J10016" t="str">
        <f>VLOOKUP(E10016,'Cross-Page Data'!$D$4:$F$48,3,FALSE)</f>
        <v>natural gas</v>
      </c>
      <c r="K10016" t="b">
        <f t="shared" si="156"/>
        <v>1</v>
      </c>
    </row>
    <row r="10017" spans="1:11">
      <c r="A10017" s="120">
        <v>58480</v>
      </c>
      <c r="B10017" s="121" t="s">
        <v>201</v>
      </c>
      <c r="C10017" s="121" t="s">
        <v>206</v>
      </c>
      <c r="D10017" s="121" t="s">
        <v>101</v>
      </c>
      <c r="E10017" s="121" t="s">
        <v>92</v>
      </c>
      <c r="F10017" s="122">
        <v>66399</v>
      </c>
      <c r="G10017" s="122">
        <v>7459</v>
      </c>
      <c r="H10017" s="120">
        <v>2019</v>
      </c>
      <c r="I10017" t="str">
        <f>IF(J10017="natural gas",VLOOKUP(D10017,'Cross-Page Data'!$I$4:$J$13,2,FALSE),IF(J10017="solar",VLOOKUP('Form 923'!D10017,'Cross-Page Data'!$I$14:$J$117,2,FALSE),J10017))</f>
        <v>solar pv</v>
      </c>
      <c r="J10017" t="str">
        <f>VLOOKUP(E10017,'Cross-Page Data'!$D$4:$F$48,3,FALSE)</f>
        <v>solar</v>
      </c>
      <c r="K10017" t="b">
        <f t="shared" si="156"/>
        <v>1</v>
      </c>
    </row>
    <row r="10018" ht="25.5" spans="1:11">
      <c r="A10018" s="120">
        <v>58481</v>
      </c>
      <c r="B10018" s="121" t="s">
        <v>201</v>
      </c>
      <c r="C10018" s="121" t="s">
        <v>207</v>
      </c>
      <c r="D10018" s="121" t="s">
        <v>101</v>
      </c>
      <c r="E10018" s="121" t="s">
        <v>92</v>
      </c>
      <c r="F10018" s="122">
        <v>16033</v>
      </c>
      <c r="G10018" s="122">
        <v>1801</v>
      </c>
      <c r="H10018" s="120">
        <v>2019</v>
      </c>
      <c r="I10018" t="str">
        <f>IF(J10018="natural gas",VLOOKUP(D10018,'Cross-Page Data'!$I$4:$J$13,2,FALSE),IF(J10018="solar",VLOOKUP('Form 923'!D10018,'Cross-Page Data'!$I$14:$J$117,2,FALSE),J10018))</f>
        <v>solar pv</v>
      </c>
      <c r="J10018" t="str">
        <f>VLOOKUP(E10018,'Cross-Page Data'!$D$4:$F$48,3,FALSE)</f>
        <v>solar</v>
      </c>
      <c r="K10018" t="b">
        <f t="shared" si="156"/>
        <v>0</v>
      </c>
    </row>
    <row r="10019" spans="1:11">
      <c r="A10019" s="120">
        <v>58482</v>
      </c>
      <c r="B10019" s="121" t="s">
        <v>201</v>
      </c>
      <c r="C10019" s="121" t="s">
        <v>206</v>
      </c>
      <c r="D10019" s="121" t="s">
        <v>101</v>
      </c>
      <c r="E10019" s="121" t="s">
        <v>92</v>
      </c>
      <c r="F10019" s="122">
        <v>115735</v>
      </c>
      <c r="G10019" s="122">
        <v>13001</v>
      </c>
      <c r="H10019" s="120">
        <v>2019</v>
      </c>
      <c r="I10019" t="str">
        <f>IF(J10019="natural gas",VLOOKUP(D10019,'Cross-Page Data'!$I$4:$J$13,2,FALSE),IF(J10019="solar",VLOOKUP('Form 923'!D10019,'Cross-Page Data'!$I$14:$J$117,2,FALSE),J10019))</f>
        <v>solar pv</v>
      </c>
      <c r="J10019" t="str">
        <f>VLOOKUP(E10019,'Cross-Page Data'!$D$4:$F$48,3,FALSE)</f>
        <v>solar</v>
      </c>
      <c r="K10019" t="b">
        <f t="shared" si="156"/>
        <v>1</v>
      </c>
    </row>
    <row r="10020" spans="1:11">
      <c r="A10020" s="120">
        <v>58483</v>
      </c>
      <c r="B10020" s="121" t="s">
        <v>201</v>
      </c>
      <c r="C10020" s="121" t="s">
        <v>206</v>
      </c>
      <c r="D10020" s="121" t="s">
        <v>101</v>
      </c>
      <c r="E10020" s="121" t="s">
        <v>92</v>
      </c>
      <c r="F10020" s="122">
        <v>203081</v>
      </c>
      <c r="G10020" s="122">
        <v>22813</v>
      </c>
      <c r="H10020" s="120">
        <v>2019</v>
      </c>
      <c r="I10020" t="str">
        <f>IF(J10020="natural gas",VLOOKUP(D10020,'Cross-Page Data'!$I$4:$J$13,2,FALSE),IF(J10020="solar",VLOOKUP('Form 923'!D10020,'Cross-Page Data'!$I$14:$J$117,2,FALSE),J10020))</f>
        <v>solar pv</v>
      </c>
      <c r="J10020" t="str">
        <f>VLOOKUP(E10020,'Cross-Page Data'!$D$4:$F$48,3,FALSE)</f>
        <v>solar</v>
      </c>
      <c r="K10020" t="b">
        <f t="shared" si="156"/>
        <v>1</v>
      </c>
    </row>
    <row r="10021" spans="1:11">
      <c r="A10021" s="120">
        <v>58484</v>
      </c>
      <c r="B10021" s="121" t="s">
        <v>205</v>
      </c>
      <c r="C10021" s="121" t="s">
        <v>209</v>
      </c>
      <c r="D10021" s="121" t="s">
        <v>79</v>
      </c>
      <c r="E10021" s="121" t="s">
        <v>90</v>
      </c>
      <c r="F10021" s="122">
        <v>64735</v>
      </c>
      <c r="G10021" s="122">
        <v>7180.246</v>
      </c>
      <c r="H10021" s="120">
        <v>2019</v>
      </c>
      <c r="I10021" t="str">
        <f>IF(J10021="natural gas",VLOOKUP(D10021,'Cross-Page Data'!$I$4:$J$13,2,FALSE),IF(J10021="solar",VLOOKUP('Form 923'!D10021,'Cross-Page Data'!$I$14:$J$117,2,FALSE),J10021))</f>
        <v>biomass</v>
      </c>
      <c r="J10021" t="str">
        <f>VLOOKUP(E10021,'Cross-Page Data'!$D$4:$F$48,3,FALSE)</f>
        <v>biomass</v>
      </c>
      <c r="K10021" t="b">
        <f t="shared" si="156"/>
        <v>0</v>
      </c>
    </row>
    <row r="10022" spans="1:11">
      <c r="A10022" s="120">
        <v>58484</v>
      </c>
      <c r="B10022" s="121" t="s">
        <v>205</v>
      </c>
      <c r="C10022" s="121" t="s">
        <v>209</v>
      </c>
      <c r="D10022" s="121" t="s">
        <v>79</v>
      </c>
      <c r="E10022" s="121" t="s">
        <v>38</v>
      </c>
      <c r="F10022" s="122">
        <v>327838</v>
      </c>
      <c r="G10022" s="122">
        <v>36544.754</v>
      </c>
      <c r="H10022" s="120">
        <v>2019</v>
      </c>
      <c r="I10022" t="str">
        <f>IF(J10022="natural gas",VLOOKUP(D10022,'Cross-Page Data'!$I$4:$J$13,2,FALSE),IF(J10022="solar",VLOOKUP('Form 923'!D10022,'Cross-Page Data'!$I$14:$J$117,2,FALSE),J10022))</f>
        <v>natural gas peaker</v>
      </c>
      <c r="J10022" t="str">
        <f>VLOOKUP(E10022,'Cross-Page Data'!$D$4:$F$48,3,FALSE)</f>
        <v>natural gas</v>
      </c>
      <c r="K10022" t="b">
        <f t="shared" si="156"/>
        <v>0</v>
      </c>
    </row>
    <row r="10023" spans="1:11">
      <c r="A10023" s="120">
        <v>58485</v>
      </c>
      <c r="B10023" s="121" t="s">
        <v>201</v>
      </c>
      <c r="C10023" s="121" t="s">
        <v>206</v>
      </c>
      <c r="D10023" s="121" t="s">
        <v>101</v>
      </c>
      <c r="E10023" s="121" t="s">
        <v>92</v>
      </c>
      <c r="F10023" s="122">
        <v>10867</v>
      </c>
      <c r="G10023" s="122">
        <v>1221</v>
      </c>
      <c r="H10023" s="120">
        <v>2019</v>
      </c>
      <c r="I10023" t="str">
        <f>IF(J10023="natural gas",VLOOKUP(D10023,'Cross-Page Data'!$I$4:$J$13,2,FALSE),IF(J10023="solar",VLOOKUP('Form 923'!D10023,'Cross-Page Data'!$I$14:$J$117,2,FALSE),J10023))</f>
        <v>solar pv</v>
      </c>
      <c r="J10023" t="str">
        <f>VLOOKUP(E10023,'Cross-Page Data'!$D$4:$F$48,3,FALSE)</f>
        <v>solar</v>
      </c>
      <c r="K10023" t="b">
        <f t="shared" si="156"/>
        <v>1</v>
      </c>
    </row>
    <row r="10024" spans="1:11">
      <c r="A10024" s="120">
        <v>58486</v>
      </c>
      <c r="B10024" s="121" t="s">
        <v>201</v>
      </c>
      <c r="C10024" s="121" t="s">
        <v>206</v>
      </c>
      <c r="D10024" s="121" t="s">
        <v>101</v>
      </c>
      <c r="E10024" s="121" t="s">
        <v>92</v>
      </c>
      <c r="F10024" s="122">
        <v>458504</v>
      </c>
      <c r="G10024" s="122">
        <v>51506</v>
      </c>
      <c r="H10024" s="120">
        <v>2019</v>
      </c>
      <c r="I10024" t="str">
        <f>IF(J10024="natural gas",VLOOKUP(D10024,'Cross-Page Data'!$I$4:$J$13,2,FALSE),IF(J10024="solar",VLOOKUP('Form 923'!D10024,'Cross-Page Data'!$I$14:$J$117,2,FALSE),J10024))</f>
        <v>solar pv</v>
      </c>
      <c r="J10024" t="str">
        <f>VLOOKUP(E10024,'Cross-Page Data'!$D$4:$F$48,3,FALSE)</f>
        <v>solar</v>
      </c>
      <c r="K10024" t="b">
        <f t="shared" si="156"/>
        <v>1</v>
      </c>
    </row>
    <row r="10025" spans="1:11">
      <c r="A10025" s="120">
        <v>58487</v>
      </c>
      <c r="B10025" s="121" t="s">
        <v>201</v>
      </c>
      <c r="C10025" s="121" t="s">
        <v>206</v>
      </c>
      <c r="D10025" s="121" t="s">
        <v>101</v>
      </c>
      <c r="E10025" s="121" t="s">
        <v>92</v>
      </c>
      <c r="F10025" s="122">
        <v>44687</v>
      </c>
      <c r="G10025" s="122">
        <v>5020</v>
      </c>
      <c r="H10025" s="120">
        <v>2019</v>
      </c>
      <c r="I10025" t="str">
        <f>IF(J10025="natural gas",VLOOKUP(D10025,'Cross-Page Data'!$I$4:$J$13,2,FALSE),IF(J10025="solar",VLOOKUP('Form 923'!D10025,'Cross-Page Data'!$I$14:$J$117,2,FALSE),J10025))</f>
        <v>solar pv</v>
      </c>
      <c r="J10025" t="str">
        <f>VLOOKUP(E10025,'Cross-Page Data'!$D$4:$F$48,3,FALSE)</f>
        <v>solar</v>
      </c>
      <c r="K10025" t="b">
        <f t="shared" si="156"/>
        <v>1</v>
      </c>
    </row>
    <row r="10026" spans="1:11">
      <c r="A10026" s="120">
        <v>58488</v>
      </c>
      <c r="B10026" s="121" t="s">
        <v>201</v>
      </c>
      <c r="C10026" s="121" t="s">
        <v>206</v>
      </c>
      <c r="D10026" s="121" t="s">
        <v>101</v>
      </c>
      <c r="E10026" s="121" t="s">
        <v>92</v>
      </c>
      <c r="F10026" s="122">
        <v>215322</v>
      </c>
      <c r="G10026" s="122">
        <v>24188</v>
      </c>
      <c r="H10026" s="120">
        <v>2019</v>
      </c>
      <c r="I10026" t="str">
        <f>IF(J10026="natural gas",VLOOKUP(D10026,'Cross-Page Data'!$I$4:$J$13,2,FALSE),IF(J10026="solar",VLOOKUP('Form 923'!D10026,'Cross-Page Data'!$I$14:$J$117,2,FALSE),J10026))</f>
        <v>solar pv</v>
      </c>
      <c r="J10026" t="str">
        <f>VLOOKUP(E10026,'Cross-Page Data'!$D$4:$F$48,3,FALSE)</f>
        <v>solar</v>
      </c>
      <c r="K10026" t="b">
        <f t="shared" si="156"/>
        <v>1</v>
      </c>
    </row>
    <row r="10027" spans="1:11">
      <c r="A10027" s="120">
        <v>58489</v>
      </c>
      <c r="B10027" s="121" t="s">
        <v>201</v>
      </c>
      <c r="C10027" s="121" t="s">
        <v>206</v>
      </c>
      <c r="D10027" s="121" t="s">
        <v>101</v>
      </c>
      <c r="E10027" s="121" t="s">
        <v>92</v>
      </c>
      <c r="F10027" s="122">
        <v>456727</v>
      </c>
      <c r="G10027" s="122">
        <v>51306</v>
      </c>
      <c r="H10027" s="120">
        <v>2019</v>
      </c>
      <c r="I10027" t="str">
        <f>IF(J10027="natural gas",VLOOKUP(D10027,'Cross-Page Data'!$I$4:$J$13,2,FALSE),IF(J10027="solar",VLOOKUP('Form 923'!D10027,'Cross-Page Data'!$I$14:$J$117,2,FALSE),J10027))</f>
        <v>solar pv</v>
      </c>
      <c r="J10027" t="str">
        <f>VLOOKUP(E10027,'Cross-Page Data'!$D$4:$F$48,3,FALSE)</f>
        <v>solar</v>
      </c>
      <c r="K10027" t="b">
        <f t="shared" si="156"/>
        <v>1</v>
      </c>
    </row>
    <row r="10028" spans="1:11">
      <c r="A10028" s="120">
        <v>58490</v>
      </c>
      <c r="B10028" s="121" t="s">
        <v>201</v>
      </c>
      <c r="C10028" s="121" t="s">
        <v>206</v>
      </c>
      <c r="D10028" s="121" t="s">
        <v>101</v>
      </c>
      <c r="E10028" s="121" t="s">
        <v>92</v>
      </c>
      <c r="F10028" s="122">
        <v>728744</v>
      </c>
      <c r="G10028" s="122">
        <v>81863</v>
      </c>
      <c r="H10028" s="120">
        <v>2019</v>
      </c>
      <c r="I10028" t="str">
        <f>IF(J10028="natural gas",VLOOKUP(D10028,'Cross-Page Data'!$I$4:$J$13,2,FALSE),IF(J10028="solar",VLOOKUP('Form 923'!D10028,'Cross-Page Data'!$I$14:$J$117,2,FALSE),J10028))</f>
        <v>solar pv</v>
      </c>
      <c r="J10028" t="str">
        <f>VLOOKUP(E10028,'Cross-Page Data'!$D$4:$F$48,3,FALSE)</f>
        <v>solar</v>
      </c>
      <c r="K10028" t="b">
        <f t="shared" si="156"/>
        <v>1</v>
      </c>
    </row>
    <row r="10029" spans="1:11">
      <c r="A10029" s="120">
        <v>58491</v>
      </c>
      <c r="B10029" s="121" t="s">
        <v>201</v>
      </c>
      <c r="C10029" s="121" t="s">
        <v>206</v>
      </c>
      <c r="D10029" s="121" t="s">
        <v>101</v>
      </c>
      <c r="E10029" s="121" t="s">
        <v>92</v>
      </c>
      <c r="F10029" s="122">
        <v>18481</v>
      </c>
      <c r="G10029" s="122">
        <v>2076</v>
      </c>
      <c r="H10029" s="120">
        <v>2019</v>
      </c>
      <c r="I10029" t="str">
        <f>IF(J10029="natural gas",VLOOKUP(D10029,'Cross-Page Data'!$I$4:$J$13,2,FALSE),IF(J10029="solar",VLOOKUP('Form 923'!D10029,'Cross-Page Data'!$I$14:$J$117,2,FALSE),J10029))</f>
        <v>solar pv</v>
      </c>
      <c r="J10029" t="str">
        <f>VLOOKUP(E10029,'Cross-Page Data'!$D$4:$F$48,3,FALSE)</f>
        <v>solar</v>
      </c>
      <c r="K10029" t="b">
        <f t="shared" si="156"/>
        <v>1</v>
      </c>
    </row>
    <row r="10030" spans="1:11">
      <c r="A10030" s="120">
        <v>58492</v>
      </c>
      <c r="B10030" s="121" t="s">
        <v>201</v>
      </c>
      <c r="C10030" s="121" t="s">
        <v>206</v>
      </c>
      <c r="D10030" s="121" t="s">
        <v>101</v>
      </c>
      <c r="E10030" s="121" t="s">
        <v>92</v>
      </c>
      <c r="F10030" s="122">
        <v>49032</v>
      </c>
      <c r="G10030" s="122">
        <v>5508</v>
      </c>
      <c r="H10030" s="120">
        <v>2019</v>
      </c>
      <c r="I10030" t="str">
        <f>IF(J10030="natural gas",VLOOKUP(D10030,'Cross-Page Data'!$I$4:$J$13,2,FALSE),IF(J10030="solar",VLOOKUP('Form 923'!D10030,'Cross-Page Data'!$I$14:$J$117,2,FALSE),J10030))</f>
        <v>solar pv</v>
      </c>
      <c r="J10030" t="str">
        <f>VLOOKUP(E10030,'Cross-Page Data'!$D$4:$F$48,3,FALSE)</f>
        <v>solar</v>
      </c>
      <c r="K10030" t="b">
        <f t="shared" si="156"/>
        <v>1</v>
      </c>
    </row>
    <row r="10031" spans="1:11">
      <c r="A10031" s="120">
        <v>58493</v>
      </c>
      <c r="B10031" s="121" t="s">
        <v>201</v>
      </c>
      <c r="C10031" s="121" t="s">
        <v>206</v>
      </c>
      <c r="D10031" s="121" t="s">
        <v>101</v>
      </c>
      <c r="E10031" s="121" t="s">
        <v>92</v>
      </c>
      <c r="F10031" s="122">
        <v>51978</v>
      </c>
      <c r="G10031" s="122">
        <v>5839</v>
      </c>
      <c r="H10031" s="120">
        <v>2019</v>
      </c>
      <c r="I10031" t="str">
        <f>IF(J10031="natural gas",VLOOKUP(D10031,'Cross-Page Data'!$I$4:$J$13,2,FALSE),IF(J10031="solar",VLOOKUP('Form 923'!D10031,'Cross-Page Data'!$I$14:$J$117,2,FALSE),J10031))</f>
        <v>solar pv</v>
      </c>
      <c r="J10031" t="str">
        <f>VLOOKUP(E10031,'Cross-Page Data'!$D$4:$F$48,3,FALSE)</f>
        <v>solar</v>
      </c>
      <c r="K10031" t="b">
        <f t="shared" si="156"/>
        <v>1</v>
      </c>
    </row>
    <row r="10032" spans="1:11">
      <c r="A10032" s="120">
        <v>58494</v>
      </c>
      <c r="B10032" s="121" t="s">
        <v>201</v>
      </c>
      <c r="C10032" s="121" t="s">
        <v>206</v>
      </c>
      <c r="D10032" s="121" t="s">
        <v>101</v>
      </c>
      <c r="E10032" s="121" t="s">
        <v>92</v>
      </c>
      <c r="F10032" s="122">
        <v>52451</v>
      </c>
      <c r="G10032" s="122">
        <v>5892</v>
      </c>
      <c r="H10032" s="120">
        <v>2019</v>
      </c>
      <c r="I10032" t="str">
        <f>IF(J10032="natural gas",VLOOKUP(D10032,'Cross-Page Data'!$I$4:$J$13,2,FALSE),IF(J10032="solar",VLOOKUP('Form 923'!D10032,'Cross-Page Data'!$I$14:$J$117,2,FALSE),J10032))</f>
        <v>solar pv</v>
      </c>
      <c r="J10032" t="str">
        <f>VLOOKUP(E10032,'Cross-Page Data'!$D$4:$F$48,3,FALSE)</f>
        <v>solar</v>
      </c>
      <c r="K10032" t="b">
        <f t="shared" si="156"/>
        <v>1</v>
      </c>
    </row>
    <row r="10033" spans="1:11">
      <c r="A10033" s="120">
        <v>58495</v>
      </c>
      <c r="B10033" s="121" t="s">
        <v>201</v>
      </c>
      <c r="C10033" s="121" t="s">
        <v>206</v>
      </c>
      <c r="D10033" s="121" t="s">
        <v>101</v>
      </c>
      <c r="E10033" s="121" t="s">
        <v>92</v>
      </c>
      <c r="F10033" s="122">
        <v>54186</v>
      </c>
      <c r="G10033" s="122">
        <v>6087</v>
      </c>
      <c r="H10033" s="120">
        <v>2019</v>
      </c>
      <c r="I10033" t="str">
        <f>IF(J10033="natural gas",VLOOKUP(D10033,'Cross-Page Data'!$I$4:$J$13,2,FALSE),IF(J10033="solar",VLOOKUP('Form 923'!D10033,'Cross-Page Data'!$I$14:$J$117,2,FALSE),J10033))</f>
        <v>solar pv</v>
      </c>
      <c r="J10033" t="str">
        <f>VLOOKUP(E10033,'Cross-Page Data'!$D$4:$F$48,3,FALSE)</f>
        <v>solar</v>
      </c>
      <c r="K10033" t="b">
        <f t="shared" si="156"/>
        <v>1</v>
      </c>
    </row>
    <row r="10034" spans="1:11">
      <c r="A10034" s="120">
        <v>58496</v>
      </c>
      <c r="B10034" s="121" t="s">
        <v>201</v>
      </c>
      <c r="C10034" s="121" t="s">
        <v>206</v>
      </c>
      <c r="D10034" s="121" t="s">
        <v>101</v>
      </c>
      <c r="E10034" s="121" t="s">
        <v>92</v>
      </c>
      <c r="F10034" s="122">
        <v>19280</v>
      </c>
      <c r="G10034" s="122">
        <v>2166</v>
      </c>
      <c r="H10034" s="120">
        <v>2019</v>
      </c>
      <c r="I10034" t="str">
        <f>IF(J10034="natural gas",VLOOKUP(D10034,'Cross-Page Data'!$I$4:$J$13,2,FALSE),IF(J10034="solar",VLOOKUP('Form 923'!D10034,'Cross-Page Data'!$I$14:$J$117,2,FALSE),J10034))</f>
        <v>solar pv</v>
      </c>
      <c r="J10034" t="str">
        <f>VLOOKUP(E10034,'Cross-Page Data'!$D$4:$F$48,3,FALSE)</f>
        <v>solar</v>
      </c>
      <c r="K10034" t="b">
        <f t="shared" si="156"/>
        <v>1</v>
      </c>
    </row>
    <row r="10035" spans="1:11">
      <c r="A10035" s="120">
        <v>58497</v>
      </c>
      <c r="B10035" s="121" t="s">
        <v>201</v>
      </c>
      <c r="C10035" s="121" t="s">
        <v>206</v>
      </c>
      <c r="D10035" s="121" t="s">
        <v>79</v>
      </c>
      <c r="E10035" s="121" t="s">
        <v>90</v>
      </c>
      <c r="F10035" s="122">
        <v>248200</v>
      </c>
      <c r="G10035" s="122">
        <v>22127</v>
      </c>
      <c r="H10035" s="120">
        <v>2019</v>
      </c>
      <c r="I10035" t="str">
        <f>IF(J10035="natural gas",VLOOKUP(D10035,'Cross-Page Data'!$I$4:$J$13,2,FALSE),IF(J10035="solar",VLOOKUP('Form 923'!D10035,'Cross-Page Data'!$I$14:$J$117,2,FALSE),J10035))</f>
        <v>biomass</v>
      </c>
      <c r="J10035" t="str">
        <f>VLOOKUP(E10035,'Cross-Page Data'!$D$4:$F$48,3,FALSE)</f>
        <v>biomass</v>
      </c>
      <c r="K10035" t="b">
        <f t="shared" si="156"/>
        <v>1</v>
      </c>
    </row>
    <row r="10036" spans="1:11">
      <c r="A10036" s="120">
        <v>58498</v>
      </c>
      <c r="B10036" s="121" t="s">
        <v>201</v>
      </c>
      <c r="C10036" s="121" t="s">
        <v>206</v>
      </c>
      <c r="D10036" s="121" t="s">
        <v>101</v>
      </c>
      <c r="E10036" s="121" t="s">
        <v>92</v>
      </c>
      <c r="F10036" s="122">
        <v>509220</v>
      </c>
      <c r="G10036" s="122">
        <v>57203</v>
      </c>
      <c r="H10036" s="120">
        <v>2019</v>
      </c>
      <c r="I10036" t="str">
        <f>IF(J10036="natural gas",VLOOKUP(D10036,'Cross-Page Data'!$I$4:$J$13,2,FALSE),IF(J10036="solar",VLOOKUP('Form 923'!D10036,'Cross-Page Data'!$I$14:$J$117,2,FALSE),J10036))</f>
        <v>solar pv</v>
      </c>
      <c r="J10036" t="str">
        <f>VLOOKUP(E10036,'Cross-Page Data'!$D$4:$F$48,3,FALSE)</f>
        <v>solar</v>
      </c>
      <c r="K10036" t="b">
        <f t="shared" si="156"/>
        <v>1</v>
      </c>
    </row>
    <row r="10037" spans="1:11">
      <c r="A10037" s="120">
        <v>58499</v>
      </c>
      <c r="B10037" s="121" t="s">
        <v>201</v>
      </c>
      <c r="C10037" s="121" t="s">
        <v>206</v>
      </c>
      <c r="D10037" s="121" t="s">
        <v>101</v>
      </c>
      <c r="E10037" s="121" t="s">
        <v>92</v>
      </c>
      <c r="F10037" s="122">
        <v>398079</v>
      </c>
      <c r="G10037" s="122">
        <v>44718</v>
      </c>
      <c r="H10037" s="120">
        <v>2019</v>
      </c>
      <c r="I10037" t="str">
        <f>IF(J10037="natural gas",VLOOKUP(D10037,'Cross-Page Data'!$I$4:$J$13,2,FALSE),IF(J10037="solar",VLOOKUP('Form 923'!D10037,'Cross-Page Data'!$I$14:$J$117,2,FALSE),J10037))</f>
        <v>solar pv</v>
      </c>
      <c r="J10037" t="str">
        <f>VLOOKUP(E10037,'Cross-Page Data'!$D$4:$F$48,3,FALSE)</f>
        <v>solar</v>
      </c>
      <c r="K10037" t="b">
        <f t="shared" si="156"/>
        <v>1</v>
      </c>
    </row>
    <row r="10038" spans="1:11">
      <c r="A10038" s="120">
        <v>58500</v>
      </c>
      <c r="B10038" s="121" t="s">
        <v>201</v>
      </c>
      <c r="C10038" s="121" t="s">
        <v>206</v>
      </c>
      <c r="D10038" s="121" t="s">
        <v>101</v>
      </c>
      <c r="E10038" s="121" t="s">
        <v>92</v>
      </c>
      <c r="F10038" s="122">
        <v>93515</v>
      </c>
      <c r="G10038" s="122">
        <v>10505</v>
      </c>
      <c r="H10038" s="120">
        <v>2019</v>
      </c>
      <c r="I10038" t="str">
        <f>IF(J10038="natural gas",VLOOKUP(D10038,'Cross-Page Data'!$I$4:$J$13,2,FALSE),IF(J10038="solar",VLOOKUP('Form 923'!D10038,'Cross-Page Data'!$I$14:$J$117,2,FALSE),J10038))</f>
        <v>solar pv</v>
      </c>
      <c r="J10038" t="str">
        <f>VLOOKUP(E10038,'Cross-Page Data'!$D$4:$F$48,3,FALSE)</f>
        <v>solar</v>
      </c>
      <c r="K10038" t="b">
        <f t="shared" si="156"/>
        <v>1</v>
      </c>
    </row>
    <row r="10039" spans="1:11">
      <c r="A10039" s="120">
        <v>58501</v>
      </c>
      <c r="B10039" s="121" t="s">
        <v>201</v>
      </c>
      <c r="C10039" s="121" t="s">
        <v>206</v>
      </c>
      <c r="D10039" s="121" t="s">
        <v>101</v>
      </c>
      <c r="E10039" s="121" t="s">
        <v>92</v>
      </c>
      <c r="F10039" s="122">
        <v>385012</v>
      </c>
      <c r="G10039" s="122">
        <v>43250</v>
      </c>
      <c r="H10039" s="120">
        <v>2019</v>
      </c>
      <c r="I10039" t="str">
        <f>IF(J10039="natural gas",VLOOKUP(D10039,'Cross-Page Data'!$I$4:$J$13,2,FALSE),IF(J10039="solar",VLOOKUP('Form 923'!D10039,'Cross-Page Data'!$I$14:$J$117,2,FALSE),J10039))</f>
        <v>solar pv</v>
      </c>
      <c r="J10039" t="str">
        <f>VLOOKUP(E10039,'Cross-Page Data'!$D$4:$F$48,3,FALSE)</f>
        <v>solar</v>
      </c>
      <c r="K10039" t="b">
        <f t="shared" si="156"/>
        <v>1</v>
      </c>
    </row>
    <row r="10040" spans="1:11">
      <c r="A10040" s="120">
        <v>58502</v>
      </c>
      <c r="B10040" s="121" t="s">
        <v>201</v>
      </c>
      <c r="C10040" s="121" t="s">
        <v>206</v>
      </c>
      <c r="D10040" s="121" t="s">
        <v>101</v>
      </c>
      <c r="E10040" s="121" t="s">
        <v>92</v>
      </c>
      <c r="F10040" s="122">
        <v>203677</v>
      </c>
      <c r="G10040" s="122">
        <v>22880</v>
      </c>
      <c r="H10040" s="120">
        <v>2019</v>
      </c>
      <c r="I10040" t="str">
        <f>IF(J10040="natural gas",VLOOKUP(D10040,'Cross-Page Data'!$I$4:$J$13,2,FALSE),IF(J10040="solar",VLOOKUP('Form 923'!D10040,'Cross-Page Data'!$I$14:$J$117,2,FALSE),J10040))</f>
        <v>solar pv</v>
      </c>
      <c r="J10040" t="str">
        <f>VLOOKUP(E10040,'Cross-Page Data'!$D$4:$F$48,3,FALSE)</f>
        <v>solar</v>
      </c>
      <c r="K10040" t="b">
        <f t="shared" si="156"/>
        <v>1</v>
      </c>
    </row>
    <row r="10041" spans="1:11">
      <c r="A10041" s="120">
        <v>58503</v>
      </c>
      <c r="B10041" s="121" t="s">
        <v>201</v>
      </c>
      <c r="C10041" s="121" t="s">
        <v>202</v>
      </c>
      <c r="D10041" s="121" t="s">
        <v>39</v>
      </c>
      <c r="E10041" s="121" t="s">
        <v>38</v>
      </c>
      <c r="F10041" s="122">
        <v>1977277</v>
      </c>
      <c r="G10041" s="122">
        <v>1142466</v>
      </c>
      <c r="H10041" s="120">
        <v>2019</v>
      </c>
      <c r="I10041" t="str">
        <f>IF(J10041="natural gas",VLOOKUP(D10041,'Cross-Page Data'!$I$4:$J$13,2,FALSE),IF(J10041="solar",VLOOKUP('Form 923'!D10041,'Cross-Page Data'!$I$14:$J$117,2,FALSE),J10041))</f>
        <v>natural gas nonpeaker - preexisting nonretiring</v>
      </c>
      <c r="J10041" t="str">
        <f>VLOOKUP(E10041,'Cross-Page Data'!$D$4:$F$48,3,FALSE)</f>
        <v>natural gas</v>
      </c>
      <c r="K10041" t="b">
        <f t="shared" si="156"/>
        <v>1</v>
      </c>
    </row>
    <row r="10042" spans="1:11">
      <c r="A10042" s="120">
        <v>58503</v>
      </c>
      <c r="B10042" s="121" t="s">
        <v>201</v>
      </c>
      <c r="C10042" s="121" t="s">
        <v>202</v>
      </c>
      <c r="D10042" s="121" t="s">
        <v>61</v>
      </c>
      <c r="E10042" s="121" t="s">
        <v>38</v>
      </c>
      <c r="F10042" s="122">
        <v>18861883</v>
      </c>
      <c r="G10042" s="122">
        <v>1847149</v>
      </c>
      <c r="H10042" s="120">
        <v>2019</v>
      </c>
      <c r="I10042" t="str">
        <f>IF(J10042="natural gas",VLOOKUP(D10042,'Cross-Page Data'!$I$4:$J$13,2,FALSE),IF(J10042="solar",VLOOKUP('Form 923'!D10042,'Cross-Page Data'!$I$14:$J$117,2,FALSE),J10042))</f>
        <v>natural gas nonpeaker - preexisting nonretiring</v>
      </c>
      <c r="J10042" t="str">
        <f>VLOOKUP(E10042,'Cross-Page Data'!$D$4:$F$48,3,FALSE)</f>
        <v>natural gas</v>
      </c>
      <c r="K10042" t="b">
        <f t="shared" si="156"/>
        <v>1</v>
      </c>
    </row>
    <row r="10043" ht="25.5" spans="1:11">
      <c r="A10043" s="120">
        <v>58504</v>
      </c>
      <c r="B10043" s="121" t="s">
        <v>201</v>
      </c>
      <c r="C10043" s="121" t="s">
        <v>207</v>
      </c>
      <c r="D10043" s="121" t="s">
        <v>101</v>
      </c>
      <c r="E10043" s="121" t="s">
        <v>92</v>
      </c>
      <c r="F10043" s="122">
        <v>9767</v>
      </c>
      <c r="G10043" s="122">
        <v>1097</v>
      </c>
      <c r="H10043" s="120">
        <v>2019</v>
      </c>
      <c r="I10043" t="str">
        <f>IF(J10043="natural gas",VLOOKUP(D10043,'Cross-Page Data'!$I$4:$J$13,2,FALSE),IF(J10043="solar",VLOOKUP('Form 923'!D10043,'Cross-Page Data'!$I$14:$J$117,2,FALSE),J10043))</f>
        <v>solar pv</v>
      </c>
      <c r="J10043" t="str">
        <f>VLOOKUP(E10043,'Cross-Page Data'!$D$4:$F$48,3,FALSE)</f>
        <v>solar</v>
      </c>
      <c r="K10043" t="b">
        <f t="shared" si="156"/>
        <v>0</v>
      </c>
    </row>
    <row r="10044" ht="25.5" spans="1:11">
      <c r="A10044" s="120">
        <v>58505</v>
      </c>
      <c r="B10044" s="121" t="s">
        <v>201</v>
      </c>
      <c r="C10044" s="121" t="s">
        <v>207</v>
      </c>
      <c r="D10044" s="121" t="s">
        <v>101</v>
      </c>
      <c r="E10044" s="121" t="s">
        <v>92</v>
      </c>
      <c r="F10044" s="122">
        <v>66088</v>
      </c>
      <c r="G10044" s="122">
        <v>7424</v>
      </c>
      <c r="H10044" s="120">
        <v>2019</v>
      </c>
      <c r="I10044" t="str">
        <f>IF(J10044="natural gas",VLOOKUP(D10044,'Cross-Page Data'!$I$4:$J$13,2,FALSE),IF(J10044="solar",VLOOKUP('Form 923'!D10044,'Cross-Page Data'!$I$14:$J$117,2,FALSE),J10044))</f>
        <v>solar pv</v>
      </c>
      <c r="J10044" t="str">
        <f>VLOOKUP(E10044,'Cross-Page Data'!$D$4:$F$48,3,FALSE)</f>
        <v>solar</v>
      </c>
      <c r="K10044" t="b">
        <f t="shared" si="156"/>
        <v>0</v>
      </c>
    </row>
    <row r="10045" spans="1:11">
      <c r="A10045" s="120">
        <v>58506</v>
      </c>
      <c r="B10045" s="121" t="s">
        <v>201</v>
      </c>
      <c r="C10045" s="121" t="s">
        <v>206</v>
      </c>
      <c r="D10045" s="121" t="s">
        <v>101</v>
      </c>
      <c r="E10045" s="121" t="s">
        <v>92</v>
      </c>
      <c r="F10045" s="122">
        <v>79451</v>
      </c>
      <c r="G10045" s="122">
        <v>8925</v>
      </c>
      <c r="H10045" s="120">
        <v>2019</v>
      </c>
      <c r="I10045" t="str">
        <f>IF(J10045="natural gas",VLOOKUP(D10045,'Cross-Page Data'!$I$4:$J$13,2,FALSE),IF(J10045="solar",VLOOKUP('Form 923'!D10045,'Cross-Page Data'!$I$14:$J$117,2,FALSE),J10045))</f>
        <v>solar pv</v>
      </c>
      <c r="J10045" t="str">
        <f>VLOOKUP(E10045,'Cross-Page Data'!$D$4:$F$48,3,FALSE)</f>
        <v>solar</v>
      </c>
      <c r="K10045" t="b">
        <f t="shared" si="156"/>
        <v>1</v>
      </c>
    </row>
    <row r="10046" ht="25.5" spans="1:11">
      <c r="A10046" s="120">
        <v>58507</v>
      </c>
      <c r="B10046" s="121" t="s">
        <v>205</v>
      </c>
      <c r="C10046" s="121" t="s">
        <v>210</v>
      </c>
      <c r="D10046" s="121" t="s">
        <v>73</v>
      </c>
      <c r="E10046" s="121" t="s">
        <v>70</v>
      </c>
      <c r="F10046" s="122">
        <v>17774</v>
      </c>
      <c r="G10046" s="122">
        <v>1435.25</v>
      </c>
      <c r="H10046" s="120">
        <v>2019</v>
      </c>
      <c r="I10046" t="str">
        <f>IF(J10046="natural gas",VLOOKUP(D10046,'Cross-Page Data'!$I$4:$J$13,2,FALSE),IF(J10046="solar",VLOOKUP('Form 923'!D10046,'Cross-Page Data'!$I$14:$J$117,2,FALSE),J10046))</f>
        <v>heavy or residual fuel oil</v>
      </c>
      <c r="J10046" t="str">
        <f>VLOOKUP(E10046,'Cross-Page Data'!$D$4:$F$48,3,FALSE)</f>
        <v>heavy or residual fuel oil</v>
      </c>
      <c r="K10046" t="b">
        <f t="shared" si="156"/>
        <v>0</v>
      </c>
    </row>
    <row r="10047" ht="25.5" spans="1:11">
      <c r="A10047" s="120">
        <v>58507</v>
      </c>
      <c r="B10047" s="121" t="s">
        <v>205</v>
      </c>
      <c r="C10047" s="121" t="s">
        <v>210</v>
      </c>
      <c r="D10047" s="121" t="s">
        <v>73</v>
      </c>
      <c r="E10047" s="121" t="s">
        <v>38</v>
      </c>
      <c r="F10047" s="122">
        <v>339920</v>
      </c>
      <c r="G10047" s="122">
        <v>27446.75</v>
      </c>
      <c r="H10047" s="120">
        <v>2019</v>
      </c>
      <c r="I10047" t="str">
        <f>IF(J10047="natural gas",VLOOKUP(D10047,'Cross-Page Data'!$I$4:$J$13,2,FALSE),IF(J10047="solar",VLOOKUP('Form 923'!D10047,'Cross-Page Data'!$I$14:$J$117,2,FALSE),J10047))</f>
        <v>natural gas peaker</v>
      </c>
      <c r="J10047" t="str">
        <f>VLOOKUP(E10047,'Cross-Page Data'!$D$4:$F$48,3,FALSE)</f>
        <v>natural gas</v>
      </c>
      <c r="K10047" t="b">
        <f t="shared" si="156"/>
        <v>0</v>
      </c>
    </row>
    <row r="10048" ht="25.5" spans="1:11">
      <c r="A10048" s="120">
        <v>58507</v>
      </c>
      <c r="B10048" s="121" t="s">
        <v>205</v>
      </c>
      <c r="C10048" s="121" t="s">
        <v>210</v>
      </c>
      <c r="D10048" s="121" t="s">
        <v>79</v>
      </c>
      <c r="E10048" s="121" t="s">
        <v>70</v>
      </c>
      <c r="F10048" s="122">
        <v>1559</v>
      </c>
      <c r="G10048" s="122">
        <v>125.905</v>
      </c>
      <c r="H10048" s="120">
        <v>2019</v>
      </c>
      <c r="I10048" t="str">
        <f>IF(J10048="natural gas",VLOOKUP(D10048,'Cross-Page Data'!$I$4:$J$13,2,FALSE),IF(J10048="solar",VLOOKUP('Form 923'!D10048,'Cross-Page Data'!$I$14:$J$117,2,FALSE),J10048))</f>
        <v>heavy or residual fuel oil</v>
      </c>
      <c r="J10048" t="str">
        <f>VLOOKUP(E10048,'Cross-Page Data'!$D$4:$F$48,3,FALSE)</f>
        <v>heavy or residual fuel oil</v>
      </c>
      <c r="K10048" t="b">
        <f t="shared" si="156"/>
        <v>0</v>
      </c>
    </row>
    <row r="10049" ht="25.5" spans="1:11">
      <c r="A10049" s="120">
        <v>58507</v>
      </c>
      <c r="B10049" s="121" t="s">
        <v>205</v>
      </c>
      <c r="C10049" s="121" t="s">
        <v>210</v>
      </c>
      <c r="D10049" s="121" t="s">
        <v>79</v>
      </c>
      <c r="E10049" s="121" t="s">
        <v>38</v>
      </c>
      <c r="F10049" s="122">
        <v>11044</v>
      </c>
      <c r="G10049" s="122">
        <v>892.095</v>
      </c>
      <c r="H10049" s="120">
        <v>2019</v>
      </c>
      <c r="I10049" t="str">
        <f>IF(J10049="natural gas",VLOOKUP(D10049,'Cross-Page Data'!$I$4:$J$13,2,FALSE),IF(J10049="solar",VLOOKUP('Form 923'!D10049,'Cross-Page Data'!$I$14:$J$117,2,FALSE),J10049))</f>
        <v>natural gas peaker</v>
      </c>
      <c r="J10049" t="str">
        <f>VLOOKUP(E10049,'Cross-Page Data'!$D$4:$F$48,3,FALSE)</f>
        <v>natural gas</v>
      </c>
      <c r="K10049" t="b">
        <f t="shared" si="156"/>
        <v>0</v>
      </c>
    </row>
    <row r="10050" spans="1:11">
      <c r="A10050" s="120">
        <v>58508</v>
      </c>
      <c r="B10050" s="121" t="s">
        <v>201</v>
      </c>
      <c r="C10050" s="121" t="s">
        <v>206</v>
      </c>
      <c r="D10050" s="121" t="s">
        <v>101</v>
      </c>
      <c r="E10050" s="121" t="s">
        <v>92</v>
      </c>
      <c r="F10050" s="122">
        <v>34432</v>
      </c>
      <c r="G10050" s="122">
        <v>3868</v>
      </c>
      <c r="H10050" s="120">
        <v>2019</v>
      </c>
      <c r="I10050" t="str">
        <f>IF(J10050="natural gas",VLOOKUP(D10050,'Cross-Page Data'!$I$4:$J$13,2,FALSE),IF(J10050="solar",VLOOKUP('Form 923'!D10050,'Cross-Page Data'!$I$14:$J$117,2,FALSE),J10050))</f>
        <v>solar pv</v>
      </c>
      <c r="J10050" t="str">
        <f>VLOOKUP(E10050,'Cross-Page Data'!$D$4:$F$48,3,FALSE)</f>
        <v>solar</v>
      </c>
      <c r="K10050" t="b">
        <f t="shared" si="156"/>
        <v>1</v>
      </c>
    </row>
    <row r="10051" spans="1:11">
      <c r="A10051" s="120">
        <v>58509</v>
      </c>
      <c r="B10051" s="121" t="s">
        <v>201</v>
      </c>
      <c r="C10051" s="121" t="s">
        <v>206</v>
      </c>
      <c r="D10051" s="121" t="s">
        <v>101</v>
      </c>
      <c r="E10051" s="121" t="s">
        <v>92</v>
      </c>
      <c r="F10051" s="122">
        <v>35848</v>
      </c>
      <c r="G10051" s="122">
        <v>4027</v>
      </c>
      <c r="H10051" s="120">
        <v>2019</v>
      </c>
      <c r="I10051" t="str">
        <f>IF(J10051="natural gas",VLOOKUP(D10051,'Cross-Page Data'!$I$4:$J$13,2,FALSE),IF(J10051="solar",VLOOKUP('Form 923'!D10051,'Cross-Page Data'!$I$14:$J$117,2,FALSE),J10051))</f>
        <v>solar pv</v>
      </c>
      <c r="J10051" t="str">
        <f>VLOOKUP(E10051,'Cross-Page Data'!$D$4:$F$48,3,FALSE)</f>
        <v>solar</v>
      </c>
      <c r="K10051" t="b">
        <f t="shared" si="156"/>
        <v>1</v>
      </c>
    </row>
    <row r="10052" spans="1:11">
      <c r="A10052" s="120">
        <v>58510</v>
      </c>
      <c r="B10052" s="121" t="s">
        <v>201</v>
      </c>
      <c r="C10052" s="121" t="s">
        <v>206</v>
      </c>
      <c r="D10052" s="121" t="s">
        <v>101</v>
      </c>
      <c r="E10052" s="121" t="s">
        <v>92</v>
      </c>
      <c r="F10052" s="122">
        <v>23502</v>
      </c>
      <c r="G10052" s="122">
        <v>2640</v>
      </c>
      <c r="H10052" s="120">
        <v>2019</v>
      </c>
      <c r="I10052" t="str">
        <f>IF(J10052="natural gas",VLOOKUP(D10052,'Cross-Page Data'!$I$4:$J$13,2,FALSE),IF(J10052="solar",VLOOKUP('Form 923'!D10052,'Cross-Page Data'!$I$14:$J$117,2,FALSE),J10052))</f>
        <v>solar pv</v>
      </c>
      <c r="J10052" t="str">
        <f>VLOOKUP(E10052,'Cross-Page Data'!$D$4:$F$48,3,FALSE)</f>
        <v>solar</v>
      </c>
      <c r="K10052" t="b">
        <f t="shared" si="156"/>
        <v>1</v>
      </c>
    </row>
    <row r="10053" spans="1:11">
      <c r="A10053" s="120">
        <v>58511</v>
      </c>
      <c r="B10053" s="121" t="s">
        <v>201</v>
      </c>
      <c r="C10053" s="121" t="s">
        <v>206</v>
      </c>
      <c r="D10053" s="121" t="s">
        <v>128</v>
      </c>
      <c r="E10053" s="121" t="s">
        <v>180</v>
      </c>
      <c r="F10053" s="122">
        <v>35340</v>
      </c>
      <c r="G10053" s="122">
        <v>3970</v>
      </c>
      <c r="H10053" s="120">
        <v>2019</v>
      </c>
      <c r="I10053" t="str">
        <f>IF(J10053="natural gas",VLOOKUP(D10053,'Cross-Page Data'!$I$4:$J$13,2,FALSE),IF(J10053="solar",VLOOKUP('Form 923'!D10053,'Cross-Page Data'!$I$14:$J$117,2,FALSE),J10053))</f>
        <v>wind</v>
      </c>
      <c r="J10053" t="str">
        <f>VLOOKUP(E10053,'Cross-Page Data'!$D$4:$F$48,3,FALSE)</f>
        <v>wind</v>
      </c>
      <c r="K10053" t="b">
        <f t="shared" si="156"/>
        <v>1</v>
      </c>
    </row>
    <row r="10054" spans="1:11">
      <c r="A10054" s="120">
        <v>58512</v>
      </c>
      <c r="B10054" s="121" t="s">
        <v>201</v>
      </c>
      <c r="C10054" s="121" t="s">
        <v>206</v>
      </c>
      <c r="D10054" s="121" t="s">
        <v>101</v>
      </c>
      <c r="E10054" s="121" t="s">
        <v>92</v>
      </c>
      <c r="F10054" s="122">
        <v>47021</v>
      </c>
      <c r="G10054" s="122">
        <v>5282</v>
      </c>
      <c r="H10054" s="120">
        <v>2019</v>
      </c>
      <c r="I10054" t="str">
        <f>IF(J10054="natural gas",VLOOKUP(D10054,'Cross-Page Data'!$I$4:$J$13,2,FALSE),IF(J10054="solar",VLOOKUP('Form 923'!D10054,'Cross-Page Data'!$I$14:$J$117,2,FALSE),J10054))</f>
        <v>solar pv</v>
      </c>
      <c r="J10054" t="str">
        <f>VLOOKUP(E10054,'Cross-Page Data'!$D$4:$F$48,3,FALSE)</f>
        <v>solar</v>
      </c>
      <c r="K10054" t="b">
        <f t="shared" si="156"/>
        <v>1</v>
      </c>
    </row>
    <row r="10055" spans="1:11">
      <c r="A10055" s="120">
        <v>58513</v>
      </c>
      <c r="B10055" s="121" t="s">
        <v>201</v>
      </c>
      <c r="C10055" s="121" t="s">
        <v>206</v>
      </c>
      <c r="D10055" s="121" t="s">
        <v>101</v>
      </c>
      <c r="E10055" s="121" t="s">
        <v>92</v>
      </c>
      <c r="F10055" s="122">
        <v>83083</v>
      </c>
      <c r="G10055" s="122">
        <v>9333</v>
      </c>
      <c r="H10055" s="120">
        <v>2019</v>
      </c>
      <c r="I10055" t="str">
        <f>IF(J10055="natural gas",VLOOKUP(D10055,'Cross-Page Data'!$I$4:$J$13,2,FALSE),IF(J10055="solar",VLOOKUP('Form 923'!D10055,'Cross-Page Data'!$I$14:$J$117,2,FALSE),J10055))</f>
        <v>solar pv</v>
      </c>
      <c r="J10055" t="str">
        <f>VLOOKUP(E10055,'Cross-Page Data'!$D$4:$F$48,3,FALSE)</f>
        <v>solar</v>
      </c>
      <c r="K10055" t="b">
        <f t="shared" ref="K10055:K10118" si="157">IF(AND($N$6=FALSE,OR(C10055="Commercial NAICS Cogen",C10055="Industrial NAICS Cogen",C10055="NAICS-22 Cogen")),FALSE,IF(AND($N$7=FALSE,OR(C10055="Commercial NAICS Cogen",C10055="Commercial NAICS Non-Cogen",C10055="industrial NAICS Cogen",C10055="industrial NAICS non-cogen")),FALSE,TRUE))</f>
        <v>1</v>
      </c>
    </row>
    <row r="10056" spans="1:11">
      <c r="A10056" s="120">
        <v>58514</v>
      </c>
      <c r="B10056" s="121" t="s">
        <v>201</v>
      </c>
      <c r="C10056" s="121" t="s">
        <v>206</v>
      </c>
      <c r="D10056" s="121" t="s">
        <v>101</v>
      </c>
      <c r="E10056" s="121" t="s">
        <v>92</v>
      </c>
      <c r="F10056" s="122">
        <v>55654</v>
      </c>
      <c r="G10056" s="122">
        <v>6252</v>
      </c>
      <c r="H10056" s="120">
        <v>2019</v>
      </c>
      <c r="I10056" t="str">
        <f>IF(J10056="natural gas",VLOOKUP(D10056,'Cross-Page Data'!$I$4:$J$13,2,FALSE),IF(J10056="solar",VLOOKUP('Form 923'!D10056,'Cross-Page Data'!$I$14:$J$117,2,FALSE),J10056))</f>
        <v>solar pv</v>
      </c>
      <c r="J10056" t="str">
        <f>VLOOKUP(E10056,'Cross-Page Data'!$D$4:$F$48,3,FALSE)</f>
        <v>solar</v>
      </c>
      <c r="K10056" t="b">
        <f t="shared" si="157"/>
        <v>1</v>
      </c>
    </row>
    <row r="10057" ht="25.5" spans="1:11">
      <c r="A10057" s="120">
        <v>58515</v>
      </c>
      <c r="B10057" s="121" t="s">
        <v>201</v>
      </c>
      <c r="C10057" s="121" t="s">
        <v>207</v>
      </c>
      <c r="D10057" s="121" t="s">
        <v>101</v>
      </c>
      <c r="E10057" s="121" t="s">
        <v>92</v>
      </c>
      <c r="F10057" s="122">
        <v>27758</v>
      </c>
      <c r="G10057" s="122">
        <v>3118</v>
      </c>
      <c r="H10057" s="120">
        <v>2019</v>
      </c>
      <c r="I10057" t="str">
        <f>IF(J10057="natural gas",VLOOKUP(D10057,'Cross-Page Data'!$I$4:$J$13,2,FALSE),IF(J10057="solar",VLOOKUP('Form 923'!D10057,'Cross-Page Data'!$I$14:$J$117,2,FALSE),J10057))</f>
        <v>solar pv</v>
      </c>
      <c r="J10057" t="str">
        <f>VLOOKUP(E10057,'Cross-Page Data'!$D$4:$F$48,3,FALSE)</f>
        <v>solar</v>
      </c>
      <c r="K10057" t="b">
        <f t="shared" si="157"/>
        <v>0</v>
      </c>
    </row>
    <row r="10058" spans="1:11">
      <c r="A10058" s="120">
        <v>58516</v>
      </c>
      <c r="B10058" s="121" t="s">
        <v>201</v>
      </c>
      <c r="C10058" s="121" t="s">
        <v>206</v>
      </c>
      <c r="D10058" s="121" t="s">
        <v>101</v>
      </c>
      <c r="E10058" s="121" t="s">
        <v>92</v>
      </c>
      <c r="F10058" s="122">
        <v>25388</v>
      </c>
      <c r="G10058" s="122">
        <v>2852</v>
      </c>
      <c r="H10058" s="120">
        <v>2019</v>
      </c>
      <c r="I10058" t="str">
        <f>IF(J10058="natural gas",VLOOKUP(D10058,'Cross-Page Data'!$I$4:$J$13,2,FALSE),IF(J10058="solar",VLOOKUP('Form 923'!D10058,'Cross-Page Data'!$I$14:$J$117,2,FALSE),J10058))</f>
        <v>solar pv</v>
      </c>
      <c r="J10058" t="str">
        <f>VLOOKUP(E10058,'Cross-Page Data'!$D$4:$F$48,3,FALSE)</f>
        <v>solar</v>
      </c>
      <c r="K10058" t="b">
        <f t="shared" si="157"/>
        <v>1</v>
      </c>
    </row>
    <row r="10059" spans="1:11">
      <c r="A10059" s="120">
        <v>58517</v>
      </c>
      <c r="B10059" s="121" t="s">
        <v>201</v>
      </c>
      <c r="C10059" s="121" t="s">
        <v>206</v>
      </c>
      <c r="D10059" s="121" t="s">
        <v>101</v>
      </c>
      <c r="E10059" s="121" t="s">
        <v>92</v>
      </c>
      <c r="F10059" s="122">
        <v>27651</v>
      </c>
      <c r="G10059" s="122">
        <v>3106</v>
      </c>
      <c r="H10059" s="120">
        <v>2019</v>
      </c>
      <c r="I10059" t="str">
        <f>IF(J10059="natural gas",VLOOKUP(D10059,'Cross-Page Data'!$I$4:$J$13,2,FALSE),IF(J10059="solar",VLOOKUP('Form 923'!D10059,'Cross-Page Data'!$I$14:$J$117,2,FALSE),J10059))</f>
        <v>solar pv</v>
      </c>
      <c r="J10059" t="str">
        <f>VLOOKUP(E10059,'Cross-Page Data'!$D$4:$F$48,3,FALSE)</f>
        <v>solar</v>
      </c>
      <c r="K10059" t="b">
        <f t="shared" si="157"/>
        <v>1</v>
      </c>
    </row>
    <row r="10060" spans="1:11">
      <c r="A10060" s="120">
        <v>58519</v>
      </c>
      <c r="B10060" s="121" t="s">
        <v>201</v>
      </c>
      <c r="C10060" s="121" t="s">
        <v>206</v>
      </c>
      <c r="D10060" s="121" t="s">
        <v>101</v>
      </c>
      <c r="E10060" s="121" t="s">
        <v>92</v>
      </c>
      <c r="F10060" s="122">
        <v>34360</v>
      </c>
      <c r="G10060" s="122">
        <v>3860</v>
      </c>
      <c r="H10060" s="120">
        <v>2019</v>
      </c>
      <c r="I10060" t="str">
        <f>IF(J10060="natural gas",VLOOKUP(D10060,'Cross-Page Data'!$I$4:$J$13,2,FALSE),IF(J10060="solar",VLOOKUP('Form 923'!D10060,'Cross-Page Data'!$I$14:$J$117,2,FALSE),J10060))</f>
        <v>solar pv</v>
      </c>
      <c r="J10060" t="str">
        <f>VLOOKUP(E10060,'Cross-Page Data'!$D$4:$F$48,3,FALSE)</f>
        <v>solar</v>
      </c>
      <c r="K10060" t="b">
        <f t="shared" si="157"/>
        <v>1</v>
      </c>
    </row>
    <row r="10061" spans="1:11">
      <c r="A10061" s="120">
        <v>58520</v>
      </c>
      <c r="B10061" s="121" t="s">
        <v>201</v>
      </c>
      <c r="C10061" s="121" t="s">
        <v>202</v>
      </c>
      <c r="D10061" s="121" t="s">
        <v>101</v>
      </c>
      <c r="E10061" s="121" t="s">
        <v>92</v>
      </c>
      <c r="F10061" s="122">
        <v>153435</v>
      </c>
      <c r="G10061" s="122">
        <v>17236</v>
      </c>
      <c r="H10061" s="120">
        <v>2019</v>
      </c>
      <c r="I10061" t="str">
        <f>IF(J10061="natural gas",VLOOKUP(D10061,'Cross-Page Data'!$I$4:$J$13,2,FALSE),IF(J10061="solar",VLOOKUP('Form 923'!D10061,'Cross-Page Data'!$I$14:$J$117,2,FALSE),J10061))</f>
        <v>solar pv</v>
      </c>
      <c r="J10061" t="str">
        <f>VLOOKUP(E10061,'Cross-Page Data'!$D$4:$F$48,3,FALSE)</f>
        <v>solar</v>
      </c>
      <c r="K10061" t="b">
        <f t="shared" si="157"/>
        <v>1</v>
      </c>
    </row>
    <row r="10062" spans="1:11">
      <c r="A10062" s="120">
        <v>58521</v>
      </c>
      <c r="B10062" s="121" t="s">
        <v>201</v>
      </c>
      <c r="C10062" s="121" t="s">
        <v>202</v>
      </c>
      <c r="D10062" s="121" t="s">
        <v>101</v>
      </c>
      <c r="E10062" s="121" t="s">
        <v>92</v>
      </c>
      <c r="F10062" s="122">
        <v>160779</v>
      </c>
      <c r="G10062" s="122">
        <v>18061</v>
      </c>
      <c r="H10062" s="120">
        <v>2019</v>
      </c>
      <c r="I10062" t="str">
        <f>IF(J10062="natural gas",VLOOKUP(D10062,'Cross-Page Data'!$I$4:$J$13,2,FALSE),IF(J10062="solar",VLOOKUP('Form 923'!D10062,'Cross-Page Data'!$I$14:$J$117,2,FALSE),J10062))</f>
        <v>solar pv</v>
      </c>
      <c r="J10062" t="str">
        <f>VLOOKUP(E10062,'Cross-Page Data'!$D$4:$F$48,3,FALSE)</f>
        <v>solar</v>
      </c>
      <c r="K10062" t="b">
        <f t="shared" si="157"/>
        <v>1</v>
      </c>
    </row>
    <row r="10063" spans="1:11">
      <c r="A10063" s="120">
        <v>58522</v>
      </c>
      <c r="B10063" s="121" t="s">
        <v>201</v>
      </c>
      <c r="C10063" s="121" t="s">
        <v>206</v>
      </c>
      <c r="D10063" s="121" t="s">
        <v>101</v>
      </c>
      <c r="E10063" s="121" t="s">
        <v>92</v>
      </c>
      <c r="F10063" s="122">
        <v>17839</v>
      </c>
      <c r="G10063" s="122">
        <v>2004</v>
      </c>
      <c r="H10063" s="120">
        <v>2019</v>
      </c>
      <c r="I10063" t="str">
        <f>IF(J10063="natural gas",VLOOKUP(D10063,'Cross-Page Data'!$I$4:$J$13,2,FALSE),IF(J10063="solar",VLOOKUP('Form 923'!D10063,'Cross-Page Data'!$I$14:$J$117,2,FALSE),J10063))</f>
        <v>solar pv</v>
      </c>
      <c r="J10063" t="str">
        <f>VLOOKUP(E10063,'Cross-Page Data'!$D$4:$F$48,3,FALSE)</f>
        <v>solar</v>
      </c>
      <c r="K10063" t="b">
        <f t="shared" si="157"/>
        <v>1</v>
      </c>
    </row>
    <row r="10064" spans="1:11">
      <c r="A10064" s="120">
        <v>58523</v>
      </c>
      <c r="B10064" s="121" t="s">
        <v>205</v>
      </c>
      <c r="C10064" s="121" t="s">
        <v>209</v>
      </c>
      <c r="D10064" s="121" t="s">
        <v>68</v>
      </c>
      <c r="E10064" s="121" t="s">
        <v>176</v>
      </c>
      <c r="F10064" s="122">
        <v>236156</v>
      </c>
      <c r="G10064" s="122">
        <v>20140</v>
      </c>
      <c r="H10064" s="120">
        <v>2019</v>
      </c>
      <c r="I10064" t="str">
        <f>IF(J10064="natural gas",VLOOKUP(D10064,'Cross-Page Data'!$I$4:$J$13,2,FALSE),IF(J10064="solar",VLOOKUP('Form 923'!D10064,'Cross-Page Data'!$I$14:$J$117,2,FALSE),J10064))</f>
        <v>biomass</v>
      </c>
      <c r="J10064" t="str">
        <f>VLOOKUP(E10064,'Cross-Page Data'!$D$4:$F$48,3,FALSE)</f>
        <v>biomass</v>
      </c>
      <c r="K10064" t="b">
        <f t="shared" si="157"/>
        <v>0</v>
      </c>
    </row>
    <row r="10065" spans="1:11">
      <c r="A10065" s="120">
        <v>58524</v>
      </c>
      <c r="B10065" s="121" t="s">
        <v>201</v>
      </c>
      <c r="C10065" s="121" t="s">
        <v>206</v>
      </c>
      <c r="D10065" s="121" t="s">
        <v>101</v>
      </c>
      <c r="E10065" s="121" t="s">
        <v>92</v>
      </c>
      <c r="F10065" s="122">
        <v>14261</v>
      </c>
      <c r="G10065" s="122">
        <v>1602</v>
      </c>
      <c r="H10065" s="120">
        <v>2019</v>
      </c>
      <c r="I10065" t="str">
        <f>IF(J10065="natural gas",VLOOKUP(D10065,'Cross-Page Data'!$I$4:$J$13,2,FALSE),IF(J10065="solar",VLOOKUP('Form 923'!D10065,'Cross-Page Data'!$I$14:$J$117,2,FALSE),J10065))</f>
        <v>solar pv</v>
      </c>
      <c r="J10065" t="str">
        <f>VLOOKUP(E10065,'Cross-Page Data'!$D$4:$F$48,3,FALSE)</f>
        <v>solar</v>
      </c>
      <c r="K10065" t="b">
        <f t="shared" si="157"/>
        <v>1</v>
      </c>
    </row>
    <row r="10066" spans="1:11">
      <c r="A10066" s="120">
        <v>58525</v>
      </c>
      <c r="B10066" s="121" t="s">
        <v>205</v>
      </c>
      <c r="C10066" s="121" t="s">
        <v>208</v>
      </c>
      <c r="D10066" s="121" t="s">
        <v>79</v>
      </c>
      <c r="E10066" s="121" t="s">
        <v>38</v>
      </c>
      <c r="F10066" s="122">
        <v>2501</v>
      </c>
      <c r="G10066" s="122">
        <v>255.796</v>
      </c>
      <c r="H10066" s="120">
        <v>2019</v>
      </c>
      <c r="I10066" t="str">
        <f>IF(J10066="natural gas",VLOOKUP(D10066,'Cross-Page Data'!$I$4:$J$13,2,FALSE),IF(J10066="solar",VLOOKUP('Form 923'!D10066,'Cross-Page Data'!$I$14:$J$117,2,FALSE),J10066))</f>
        <v>natural gas peaker</v>
      </c>
      <c r="J10066" t="str">
        <f>VLOOKUP(E10066,'Cross-Page Data'!$D$4:$F$48,3,FALSE)</f>
        <v>natural gas</v>
      </c>
      <c r="K10066" t="b">
        <f t="shared" si="157"/>
        <v>0</v>
      </c>
    </row>
    <row r="10067" spans="1:11">
      <c r="A10067" s="120">
        <v>58525</v>
      </c>
      <c r="B10067" s="121" t="s">
        <v>205</v>
      </c>
      <c r="C10067" s="121" t="s">
        <v>208</v>
      </c>
      <c r="D10067" s="121" t="s">
        <v>79</v>
      </c>
      <c r="E10067" s="121" t="s">
        <v>130</v>
      </c>
      <c r="F10067" s="122">
        <v>71685</v>
      </c>
      <c r="G10067" s="122">
        <v>7329.204</v>
      </c>
      <c r="H10067" s="120">
        <v>2019</v>
      </c>
      <c r="I10067" t="str">
        <f>IF(J10067="natural gas",VLOOKUP(D10067,'Cross-Page Data'!$I$4:$J$13,2,FALSE),IF(J10067="solar",VLOOKUP('Form 923'!D10067,'Cross-Page Data'!$I$14:$J$117,2,FALSE),J10067))</f>
        <v>biomass</v>
      </c>
      <c r="J10067" t="str">
        <f>VLOOKUP(E10067,'Cross-Page Data'!$D$4:$F$48,3,FALSE)</f>
        <v>biomass</v>
      </c>
      <c r="K10067" t="b">
        <f t="shared" si="157"/>
        <v>0</v>
      </c>
    </row>
    <row r="10068" spans="1:11">
      <c r="A10068" s="120">
        <v>58525</v>
      </c>
      <c r="B10068" s="121" t="s">
        <v>205</v>
      </c>
      <c r="C10068" s="121" t="s">
        <v>208</v>
      </c>
      <c r="D10068" s="121" t="s">
        <v>101</v>
      </c>
      <c r="E10068" s="121" t="s">
        <v>92</v>
      </c>
      <c r="F10068" s="122">
        <v>20440</v>
      </c>
      <c r="G10068" s="122">
        <v>2296</v>
      </c>
      <c r="H10068" s="120">
        <v>2019</v>
      </c>
      <c r="I10068" t="str">
        <f>IF(J10068="natural gas",VLOOKUP(D10068,'Cross-Page Data'!$I$4:$J$13,2,FALSE),IF(J10068="solar",VLOOKUP('Form 923'!D10068,'Cross-Page Data'!$I$14:$J$117,2,FALSE),J10068))</f>
        <v>solar pv</v>
      </c>
      <c r="J10068" t="str">
        <f>VLOOKUP(E10068,'Cross-Page Data'!$D$4:$F$48,3,FALSE)</f>
        <v>solar</v>
      </c>
      <c r="K10068" t="b">
        <f t="shared" si="157"/>
        <v>0</v>
      </c>
    </row>
    <row r="10069" spans="1:11">
      <c r="A10069" s="120">
        <v>58526</v>
      </c>
      <c r="B10069" s="121" t="s">
        <v>201</v>
      </c>
      <c r="C10069" s="121" t="s">
        <v>206</v>
      </c>
      <c r="D10069" s="121" t="s">
        <v>79</v>
      </c>
      <c r="E10069" s="121" t="s">
        <v>90</v>
      </c>
      <c r="F10069" s="122">
        <v>660048</v>
      </c>
      <c r="G10069" s="122">
        <v>60706</v>
      </c>
      <c r="H10069" s="120">
        <v>2019</v>
      </c>
      <c r="I10069" t="str">
        <f>IF(J10069="natural gas",VLOOKUP(D10069,'Cross-Page Data'!$I$4:$J$13,2,FALSE),IF(J10069="solar",VLOOKUP('Form 923'!D10069,'Cross-Page Data'!$I$14:$J$117,2,FALSE),J10069))</f>
        <v>biomass</v>
      </c>
      <c r="J10069" t="str">
        <f>VLOOKUP(E10069,'Cross-Page Data'!$D$4:$F$48,3,FALSE)</f>
        <v>biomass</v>
      </c>
      <c r="K10069" t="b">
        <f t="shared" si="157"/>
        <v>1</v>
      </c>
    </row>
    <row r="10070" ht="25.5" spans="1:11">
      <c r="A10070" s="120">
        <v>58527</v>
      </c>
      <c r="B10070" s="121" t="s">
        <v>201</v>
      </c>
      <c r="C10070" s="121" t="s">
        <v>211</v>
      </c>
      <c r="D10070" s="121" t="s">
        <v>101</v>
      </c>
      <c r="E10070" s="121" t="s">
        <v>92</v>
      </c>
      <c r="F10070" s="122">
        <v>15406</v>
      </c>
      <c r="G10070" s="122">
        <v>1730.52</v>
      </c>
      <c r="H10070" s="120">
        <v>2019</v>
      </c>
      <c r="I10070" t="str">
        <f>IF(J10070="natural gas",VLOOKUP(D10070,'Cross-Page Data'!$I$4:$J$13,2,FALSE),IF(J10070="solar",VLOOKUP('Form 923'!D10070,'Cross-Page Data'!$I$14:$J$117,2,FALSE),J10070))</f>
        <v>solar pv</v>
      </c>
      <c r="J10070" t="str">
        <f>VLOOKUP(E10070,'Cross-Page Data'!$D$4:$F$48,3,FALSE)</f>
        <v>solar</v>
      </c>
      <c r="K10070" t="b">
        <f t="shared" si="157"/>
        <v>0</v>
      </c>
    </row>
    <row r="10071" spans="1:11">
      <c r="A10071" s="120">
        <v>58528</v>
      </c>
      <c r="B10071" s="121" t="s">
        <v>201</v>
      </c>
      <c r="C10071" s="121" t="s">
        <v>206</v>
      </c>
      <c r="D10071" s="121" t="s">
        <v>101</v>
      </c>
      <c r="E10071" s="121" t="s">
        <v>92</v>
      </c>
      <c r="F10071" s="122">
        <v>39429</v>
      </c>
      <c r="G10071" s="122">
        <v>4429</v>
      </c>
      <c r="H10071" s="120">
        <v>2019</v>
      </c>
      <c r="I10071" t="str">
        <f>IF(J10071="natural gas",VLOOKUP(D10071,'Cross-Page Data'!$I$4:$J$13,2,FALSE),IF(J10071="solar",VLOOKUP('Form 923'!D10071,'Cross-Page Data'!$I$14:$J$117,2,FALSE),J10071))</f>
        <v>solar pv</v>
      </c>
      <c r="J10071" t="str">
        <f>VLOOKUP(E10071,'Cross-Page Data'!$D$4:$F$48,3,FALSE)</f>
        <v>solar</v>
      </c>
      <c r="K10071" t="b">
        <f t="shared" si="157"/>
        <v>1</v>
      </c>
    </row>
    <row r="10072" spans="1:11">
      <c r="A10072" s="120">
        <v>58529</v>
      </c>
      <c r="B10072" s="121" t="s">
        <v>201</v>
      </c>
      <c r="C10072" s="121" t="s">
        <v>206</v>
      </c>
      <c r="D10072" s="121" t="s">
        <v>101</v>
      </c>
      <c r="E10072" s="121" t="s">
        <v>92</v>
      </c>
      <c r="F10072" s="122">
        <v>28121</v>
      </c>
      <c r="G10072" s="122">
        <v>3159</v>
      </c>
      <c r="H10072" s="120">
        <v>2019</v>
      </c>
      <c r="I10072" t="str">
        <f>IF(J10072="natural gas",VLOOKUP(D10072,'Cross-Page Data'!$I$4:$J$13,2,FALSE),IF(J10072="solar",VLOOKUP('Form 923'!D10072,'Cross-Page Data'!$I$14:$J$117,2,FALSE),J10072))</f>
        <v>solar pv</v>
      </c>
      <c r="J10072" t="str">
        <f>VLOOKUP(E10072,'Cross-Page Data'!$D$4:$F$48,3,FALSE)</f>
        <v>solar</v>
      </c>
      <c r="K10072" t="b">
        <f t="shared" si="157"/>
        <v>1</v>
      </c>
    </row>
    <row r="10073" spans="1:11">
      <c r="A10073" s="120">
        <v>58531</v>
      </c>
      <c r="B10073" s="121" t="s">
        <v>201</v>
      </c>
      <c r="C10073" s="121" t="s">
        <v>206</v>
      </c>
      <c r="D10073" s="121" t="s">
        <v>101</v>
      </c>
      <c r="E10073" s="121" t="s">
        <v>92</v>
      </c>
      <c r="F10073" s="122">
        <v>29466</v>
      </c>
      <c r="G10073" s="122">
        <v>3310</v>
      </c>
      <c r="H10073" s="120">
        <v>2019</v>
      </c>
      <c r="I10073" t="str">
        <f>IF(J10073="natural gas",VLOOKUP(D10073,'Cross-Page Data'!$I$4:$J$13,2,FALSE),IF(J10073="solar",VLOOKUP('Form 923'!D10073,'Cross-Page Data'!$I$14:$J$117,2,FALSE),J10073))</f>
        <v>solar pv</v>
      </c>
      <c r="J10073" t="str">
        <f>VLOOKUP(E10073,'Cross-Page Data'!$D$4:$F$48,3,FALSE)</f>
        <v>solar</v>
      </c>
      <c r="K10073" t="b">
        <f t="shared" si="157"/>
        <v>1</v>
      </c>
    </row>
    <row r="10074" spans="1:11">
      <c r="A10074" s="120">
        <v>58533</v>
      </c>
      <c r="B10074" s="121" t="s">
        <v>201</v>
      </c>
      <c r="C10074" s="121" t="s">
        <v>206</v>
      </c>
      <c r="D10074" s="121" t="s">
        <v>120</v>
      </c>
      <c r="E10074" s="121" t="s">
        <v>76</v>
      </c>
      <c r="F10074" s="122">
        <v>1364552</v>
      </c>
      <c r="G10074" s="122">
        <v>153286</v>
      </c>
      <c r="H10074" s="120">
        <v>2019</v>
      </c>
      <c r="I10074" t="str">
        <f>IF(J10074="natural gas",VLOOKUP(D10074,'Cross-Page Data'!$I$4:$J$13,2,FALSE),IF(J10074="solar",VLOOKUP('Form 923'!D10074,'Cross-Page Data'!$I$14:$J$117,2,FALSE),J10074))</f>
        <v>geothermal</v>
      </c>
      <c r="J10074" t="str">
        <f>VLOOKUP(E10074,'Cross-Page Data'!$D$4:$F$48,3,FALSE)</f>
        <v>geothermal</v>
      </c>
      <c r="K10074" t="b">
        <f t="shared" si="157"/>
        <v>1</v>
      </c>
    </row>
    <row r="10075" spans="1:11">
      <c r="A10075" s="120">
        <v>58534</v>
      </c>
      <c r="B10075" s="121" t="s">
        <v>201</v>
      </c>
      <c r="C10075" s="121" t="s">
        <v>206</v>
      </c>
      <c r="D10075" s="121" t="s">
        <v>101</v>
      </c>
      <c r="E10075" s="121" t="s">
        <v>92</v>
      </c>
      <c r="F10075" s="122">
        <v>46245</v>
      </c>
      <c r="G10075" s="122">
        <v>5195</v>
      </c>
      <c r="H10075" s="120">
        <v>2019</v>
      </c>
      <c r="I10075" t="str">
        <f>IF(J10075="natural gas",VLOOKUP(D10075,'Cross-Page Data'!$I$4:$J$13,2,FALSE),IF(J10075="solar",VLOOKUP('Form 923'!D10075,'Cross-Page Data'!$I$14:$J$117,2,FALSE),J10075))</f>
        <v>solar pv</v>
      </c>
      <c r="J10075" t="str">
        <f>VLOOKUP(E10075,'Cross-Page Data'!$D$4:$F$48,3,FALSE)</f>
        <v>solar</v>
      </c>
      <c r="K10075" t="b">
        <f t="shared" si="157"/>
        <v>1</v>
      </c>
    </row>
    <row r="10076" spans="1:11">
      <c r="A10076" s="120">
        <v>58535</v>
      </c>
      <c r="B10076" s="121" t="s">
        <v>201</v>
      </c>
      <c r="C10076" s="121" t="s">
        <v>206</v>
      </c>
      <c r="D10076" s="121" t="s">
        <v>101</v>
      </c>
      <c r="E10076" s="121" t="s">
        <v>92</v>
      </c>
      <c r="F10076" s="122">
        <v>17333</v>
      </c>
      <c r="G10076" s="122">
        <v>1947</v>
      </c>
      <c r="H10076" s="120">
        <v>2019</v>
      </c>
      <c r="I10076" t="str">
        <f>IF(J10076="natural gas",VLOOKUP(D10076,'Cross-Page Data'!$I$4:$J$13,2,FALSE),IF(J10076="solar",VLOOKUP('Form 923'!D10076,'Cross-Page Data'!$I$14:$J$117,2,FALSE),J10076))</f>
        <v>solar pv</v>
      </c>
      <c r="J10076" t="str">
        <f>VLOOKUP(E10076,'Cross-Page Data'!$D$4:$F$48,3,FALSE)</f>
        <v>solar</v>
      </c>
      <c r="K10076" t="b">
        <f t="shared" si="157"/>
        <v>1</v>
      </c>
    </row>
    <row r="10077" spans="1:11">
      <c r="A10077" s="120">
        <v>58536</v>
      </c>
      <c r="B10077" s="121" t="s">
        <v>201</v>
      </c>
      <c r="C10077" s="121" t="s">
        <v>206</v>
      </c>
      <c r="D10077" s="121" t="s">
        <v>101</v>
      </c>
      <c r="E10077" s="121" t="s">
        <v>92</v>
      </c>
      <c r="F10077" s="122">
        <v>34754</v>
      </c>
      <c r="G10077" s="122">
        <v>3904</v>
      </c>
      <c r="H10077" s="120">
        <v>2019</v>
      </c>
      <c r="I10077" t="str">
        <f>IF(J10077="natural gas",VLOOKUP(D10077,'Cross-Page Data'!$I$4:$J$13,2,FALSE),IF(J10077="solar",VLOOKUP('Form 923'!D10077,'Cross-Page Data'!$I$14:$J$117,2,FALSE),J10077))</f>
        <v>solar pv</v>
      </c>
      <c r="J10077" t="str">
        <f>VLOOKUP(E10077,'Cross-Page Data'!$D$4:$F$48,3,FALSE)</f>
        <v>solar</v>
      </c>
      <c r="K10077" t="b">
        <f t="shared" si="157"/>
        <v>1</v>
      </c>
    </row>
    <row r="10078" spans="1:11">
      <c r="A10078" s="120">
        <v>58537</v>
      </c>
      <c r="B10078" s="121" t="s">
        <v>201</v>
      </c>
      <c r="C10078" s="121" t="s">
        <v>206</v>
      </c>
      <c r="D10078" s="121" t="s">
        <v>33</v>
      </c>
      <c r="E10078" s="121" t="s">
        <v>99</v>
      </c>
      <c r="F10078" s="122">
        <v>0</v>
      </c>
      <c r="G10078" s="122">
        <v>-308</v>
      </c>
      <c r="H10078" s="120">
        <v>2019</v>
      </c>
      <c r="I10078" t="str">
        <f>IF(J10078="natural gas",VLOOKUP(D10078,'Cross-Page Data'!$I$4:$J$13,2,FALSE),IF(J10078="solar",VLOOKUP('Form 923'!D10078,'Cross-Page Data'!$I$14:$J$117,2,FALSE),J10078))</f>
        <v>other</v>
      </c>
      <c r="J10078" t="str">
        <f>VLOOKUP(E10078,'Cross-Page Data'!$D$4:$F$48,3,FALSE)</f>
        <v>other</v>
      </c>
      <c r="K10078" t="b">
        <f t="shared" si="157"/>
        <v>1</v>
      </c>
    </row>
    <row r="10079" spans="1:11">
      <c r="A10079" s="120">
        <v>58537</v>
      </c>
      <c r="B10079" s="121" t="s">
        <v>201</v>
      </c>
      <c r="C10079" s="121" t="s">
        <v>206</v>
      </c>
      <c r="D10079" s="121" t="s">
        <v>101</v>
      </c>
      <c r="E10079" s="121" t="s">
        <v>92</v>
      </c>
      <c r="F10079" s="122">
        <v>498964</v>
      </c>
      <c r="G10079" s="122">
        <v>56051</v>
      </c>
      <c r="H10079" s="120">
        <v>2019</v>
      </c>
      <c r="I10079" t="str">
        <f>IF(J10079="natural gas",VLOOKUP(D10079,'Cross-Page Data'!$I$4:$J$13,2,FALSE),IF(J10079="solar",VLOOKUP('Form 923'!D10079,'Cross-Page Data'!$I$14:$J$117,2,FALSE),J10079))</f>
        <v>solar pv</v>
      </c>
      <c r="J10079" t="str">
        <f>VLOOKUP(E10079,'Cross-Page Data'!$D$4:$F$48,3,FALSE)</f>
        <v>solar</v>
      </c>
      <c r="K10079" t="b">
        <f t="shared" si="157"/>
        <v>1</v>
      </c>
    </row>
    <row r="10080" spans="1:11">
      <c r="A10080" s="120">
        <v>58538</v>
      </c>
      <c r="B10080" s="121" t="s">
        <v>201</v>
      </c>
      <c r="C10080" s="121" t="s">
        <v>206</v>
      </c>
      <c r="D10080" s="121" t="s">
        <v>101</v>
      </c>
      <c r="E10080" s="121" t="s">
        <v>92</v>
      </c>
      <c r="F10080" s="122">
        <v>33232</v>
      </c>
      <c r="G10080" s="122">
        <v>3733</v>
      </c>
      <c r="H10080" s="120">
        <v>2019</v>
      </c>
      <c r="I10080" t="str">
        <f>IF(J10080="natural gas",VLOOKUP(D10080,'Cross-Page Data'!$I$4:$J$13,2,FALSE),IF(J10080="solar",VLOOKUP('Form 923'!D10080,'Cross-Page Data'!$I$14:$J$117,2,FALSE),J10080))</f>
        <v>solar pv</v>
      </c>
      <c r="J10080" t="str">
        <f>VLOOKUP(E10080,'Cross-Page Data'!$D$4:$F$48,3,FALSE)</f>
        <v>solar</v>
      </c>
      <c r="K10080" t="b">
        <f t="shared" si="157"/>
        <v>1</v>
      </c>
    </row>
    <row r="10081" spans="1:11">
      <c r="A10081" s="120">
        <v>58540</v>
      </c>
      <c r="B10081" s="121" t="s">
        <v>201</v>
      </c>
      <c r="C10081" s="121" t="s">
        <v>206</v>
      </c>
      <c r="D10081" s="121" t="s">
        <v>101</v>
      </c>
      <c r="E10081" s="121" t="s">
        <v>92</v>
      </c>
      <c r="F10081" s="122">
        <v>17279</v>
      </c>
      <c r="G10081" s="122">
        <v>1941</v>
      </c>
      <c r="H10081" s="120">
        <v>2019</v>
      </c>
      <c r="I10081" t="str">
        <f>IF(J10081="natural gas",VLOOKUP(D10081,'Cross-Page Data'!$I$4:$J$13,2,FALSE),IF(J10081="solar",VLOOKUP('Form 923'!D10081,'Cross-Page Data'!$I$14:$J$117,2,FALSE),J10081))</f>
        <v>solar pv</v>
      </c>
      <c r="J10081" t="str">
        <f>VLOOKUP(E10081,'Cross-Page Data'!$D$4:$F$48,3,FALSE)</f>
        <v>solar</v>
      </c>
      <c r="K10081" t="b">
        <f t="shared" si="157"/>
        <v>1</v>
      </c>
    </row>
    <row r="10082" spans="1:11">
      <c r="A10082" s="120">
        <v>58541</v>
      </c>
      <c r="B10082" s="121" t="s">
        <v>201</v>
      </c>
      <c r="C10082" s="121" t="s">
        <v>206</v>
      </c>
      <c r="D10082" s="121" t="s">
        <v>101</v>
      </c>
      <c r="E10082" s="121" t="s">
        <v>92</v>
      </c>
      <c r="F10082" s="122">
        <v>24019</v>
      </c>
      <c r="G10082" s="122">
        <v>2698</v>
      </c>
      <c r="H10082" s="120">
        <v>2019</v>
      </c>
      <c r="I10082" t="str">
        <f>IF(J10082="natural gas",VLOOKUP(D10082,'Cross-Page Data'!$I$4:$J$13,2,FALSE),IF(J10082="solar",VLOOKUP('Form 923'!D10082,'Cross-Page Data'!$I$14:$J$117,2,FALSE),J10082))</f>
        <v>solar pv</v>
      </c>
      <c r="J10082" t="str">
        <f>VLOOKUP(E10082,'Cross-Page Data'!$D$4:$F$48,3,FALSE)</f>
        <v>solar</v>
      </c>
      <c r="K10082" t="b">
        <f t="shared" si="157"/>
        <v>1</v>
      </c>
    </row>
    <row r="10083" spans="1:11">
      <c r="A10083" s="120">
        <v>58542</v>
      </c>
      <c r="B10083" s="121" t="s">
        <v>201</v>
      </c>
      <c r="C10083" s="121" t="s">
        <v>206</v>
      </c>
      <c r="D10083" s="121" t="s">
        <v>101</v>
      </c>
      <c r="E10083" s="121" t="s">
        <v>92</v>
      </c>
      <c r="F10083" s="122">
        <v>5374422</v>
      </c>
      <c r="G10083" s="122">
        <v>603732</v>
      </c>
      <c r="H10083" s="120">
        <v>2019</v>
      </c>
      <c r="I10083" t="str">
        <f>IF(J10083="natural gas",VLOOKUP(D10083,'Cross-Page Data'!$I$4:$J$13,2,FALSE),IF(J10083="solar",VLOOKUP('Form 923'!D10083,'Cross-Page Data'!$I$14:$J$117,2,FALSE),J10083))</f>
        <v>solar pv</v>
      </c>
      <c r="J10083" t="str">
        <f>VLOOKUP(E10083,'Cross-Page Data'!$D$4:$F$48,3,FALSE)</f>
        <v>solar</v>
      </c>
      <c r="K10083" t="b">
        <f t="shared" si="157"/>
        <v>1</v>
      </c>
    </row>
    <row r="10084" spans="1:11">
      <c r="A10084" s="120">
        <v>58544</v>
      </c>
      <c r="B10084" s="121" t="s">
        <v>201</v>
      </c>
      <c r="C10084" s="121" t="s">
        <v>206</v>
      </c>
      <c r="D10084" s="121" t="s">
        <v>101</v>
      </c>
      <c r="E10084" s="121" t="s">
        <v>92</v>
      </c>
      <c r="F10084" s="122">
        <v>473176</v>
      </c>
      <c r="G10084" s="122">
        <v>53154</v>
      </c>
      <c r="H10084" s="120">
        <v>2019</v>
      </c>
      <c r="I10084" t="str">
        <f>IF(J10084="natural gas",VLOOKUP(D10084,'Cross-Page Data'!$I$4:$J$13,2,FALSE),IF(J10084="solar",VLOOKUP('Form 923'!D10084,'Cross-Page Data'!$I$14:$J$117,2,FALSE),J10084))</f>
        <v>solar pv</v>
      </c>
      <c r="J10084" t="str">
        <f>VLOOKUP(E10084,'Cross-Page Data'!$D$4:$F$48,3,FALSE)</f>
        <v>solar</v>
      </c>
      <c r="K10084" t="b">
        <f t="shared" si="157"/>
        <v>1</v>
      </c>
    </row>
    <row r="10085" spans="1:11">
      <c r="A10085" s="120">
        <v>58545</v>
      </c>
      <c r="B10085" s="121" t="s">
        <v>201</v>
      </c>
      <c r="C10085" s="121" t="s">
        <v>206</v>
      </c>
      <c r="D10085" s="121" t="s">
        <v>101</v>
      </c>
      <c r="E10085" s="121" t="s">
        <v>92</v>
      </c>
      <c r="F10085" s="122">
        <v>123532</v>
      </c>
      <c r="G10085" s="122">
        <v>13877</v>
      </c>
      <c r="H10085" s="120">
        <v>2019</v>
      </c>
      <c r="I10085" t="str">
        <f>IF(J10085="natural gas",VLOOKUP(D10085,'Cross-Page Data'!$I$4:$J$13,2,FALSE),IF(J10085="solar",VLOOKUP('Form 923'!D10085,'Cross-Page Data'!$I$14:$J$117,2,FALSE),J10085))</f>
        <v>solar pv</v>
      </c>
      <c r="J10085" t="str">
        <f>VLOOKUP(E10085,'Cross-Page Data'!$D$4:$F$48,3,FALSE)</f>
        <v>solar</v>
      </c>
      <c r="K10085" t="b">
        <f t="shared" si="157"/>
        <v>1</v>
      </c>
    </row>
    <row r="10086" spans="1:11">
      <c r="A10086" s="120">
        <v>58546</v>
      </c>
      <c r="B10086" s="121" t="s">
        <v>201</v>
      </c>
      <c r="C10086" s="121" t="s">
        <v>206</v>
      </c>
      <c r="D10086" s="121" t="s">
        <v>79</v>
      </c>
      <c r="E10086" s="121" t="s">
        <v>90</v>
      </c>
      <c r="F10086" s="122">
        <v>293272</v>
      </c>
      <c r="G10086" s="122">
        <v>26567</v>
      </c>
      <c r="H10086" s="120">
        <v>2019</v>
      </c>
      <c r="I10086" t="str">
        <f>IF(J10086="natural gas",VLOOKUP(D10086,'Cross-Page Data'!$I$4:$J$13,2,FALSE),IF(J10086="solar",VLOOKUP('Form 923'!D10086,'Cross-Page Data'!$I$14:$J$117,2,FALSE),J10086))</f>
        <v>biomass</v>
      </c>
      <c r="J10086" t="str">
        <f>VLOOKUP(E10086,'Cross-Page Data'!$D$4:$F$48,3,FALSE)</f>
        <v>biomass</v>
      </c>
      <c r="K10086" t="b">
        <f t="shared" si="157"/>
        <v>1</v>
      </c>
    </row>
    <row r="10087" spans="1:11">
      <c r="A10087" s="120">
        <v>58547</v>
      </c>
      <c r="B10087" s="121" t="s">
        <v>201</v>
      </c>
      <c r="C10087" s="121" t="s">
        <v>206</v>
      </c>
      <c r="D10087" s="121" t="s">
        <v>101</v>
      </c>
      <c r="E10087" s="121" t="s">
        <v>92</v>
      </c>
      <c r="F10087" s="122">
        <v>15249</v>
      </c>
      <c r="G10087" s="122">
        <v>1713</v>
      </c>
      <c r="H10087" s="120">
        <v>2019</v>
      </c>
      <c r="I10087" t="str">
        <f>IF(J10087="natural gas",VLOOKUP(D10087,'Cross-Page Data'!$I$4:$J$13,2,FALSE),IF(J10087="solar",VLOOKUP('Form 923'!D10087,'Cross-Page Data'!$I$14:$J$117,2,FALSE),J10087))</f>
        <v>solar pv</v>
      </c>
      <c r="J10087" t="str">
        <f>VLOOKUP(E10087,'Cross-Page Data'!$D$4:$F$48,3,FALSE)</f>
        <v>solar</v>
      </c>
      <c r="K10087" t="b">
        <f t="shared" si="157"/>
        <v>1</v>
      </c>
    </row>
    <row r="10088" spans="1:11">
      <c r="A10088" s="120">
        <v>58548</v>
      </c>
      <c r="B10088" s="121" t="s">
        <v>201</v>
      </c>
      <c r="C10088" s="121" t="s">
        <v>206</v>
      </c>
      <c r="D10088" s="121" t="s">
        <v>128</v>
      </c>
      <c r="E10088" s="121" t="s">
        <v>180</v>
      </c>
      <c r="F10088" s="122">
        <v>169564</v>
      </c>
      <c r="G10088" s="122">
        <v>19048</v>
      </c>
      <c r="H10088" s="120">
        <v>2019</v>
      </c>
      <c r="I10088" t="str">
        <f>IF(J10088="natural gas",VLOOKUP(D10088,'Cross-Page Data'!$I$4:$J$13,2,FALSE),IF(J10088="solar",VLOOKUP('Form 923'!D10088,'Cross-Page Data'!$I$14:$J$117,2,FALSE),J10088))</f>
        <v>wind</v>
      </c>
      <c r="J10088" t="str">
        <f>VLOOKUP(E10088,'Cross-Page Data'!$D$4:$F$48,3,FALSE)</f>
        <v>wind</v>
      </c>
      <c r="K10088" t="b">
        <f t="shared" si="157"/>
        <v>1</v>
      </c>
    </row>
    <row r="10089" spans="1:11">
      <c r="A10089" s="120">
        <v>58549</v>
      </c>
      <c r="B10089" s="121" t="s">
        <v>201</v>
      </c>
      <c r="C10089" s="121" t="s">
        <v>206</v>
      </c>
      <c r="D10089" s="121" t="s">
        <v>101</v>
      </c>
      <c r="E10089" s="121" t="s">
        <v>92</v>
      </c>
      <c r="F10089" s="122">
        <v>98997</v>
      </c>
      <c r="G10089" s="122">
        <v>11121</v>
      </c>
      <c r="H10089" s="120">
        <v>2019</v>
      </c>
      <c r="I10089" t="str">
        <f>IF(J10089="natural gas",VLOOKUP(D10089,'Cross-Page Data'!$I$4:$J$13,2,FALSE),IF(J10089="solar",VLOOKUP('Form 923'!D10089,'Cross-Page Data'!$I$14:$J$117,2,FALSE),J10089))</f>
        <v>solar pv</v>
      </c>
      <c r="J10089" t="str">
        <f>VLOOKUP(E10089,'Cross-Page Data'!$D$4:$F$48,3,FALSE)</f>
        <v>solar</v>
      </c>
      <c r="K10089" t="b">
        <f t="shared" si="157"/>
        <v>1</v>
      </c>
    </row>
    <row r="10090" spans="1:11">
      <c r="A10090" s="120">
        <v>58550</v>
      </c>
      <c r="B10090" s="121" t="s">
        <v>201</v>
      </c>
      <c r="C10090" s="121" t="s">
        <v>206</v>
      </c>
      <c r="D10090" s="121" t="s">
        <v>101</v>
      </c>
      <c r="E10090" s="121" t="s">
        <v>92</v>
      </c>
      <c r="F10090" s="122">
        <v>29838</v>
      </c>
      <c r="G10090" s="122">
        <v>3352</v>
      </c>
      <c r="H10090" s="120">
        <v>2019</v>
      </c>
      <c r="I10090" t="str">
        <f>IF(J10090="natural gas",VLOOKUP(D10090,'Cross-Page Data'!$I$4:$J$13,2,FALSE),IF(J10090="solar",VLOOKUP('Form 923'!D10090,'Cross-Page Data'!$I$14:$J$117,2,FALSE),J10090))</f>
        <v>solar pv</v>
      </c>
      <c r="J10090" t="str">
        <f>VLOOKUP(E10090,'Cross-Page Data'!$D$4:$F$48,3,FALSE)</f>
        <v>solar</v>
      </c>
      <c r="K10090" t="b">
        <f t="shared" si="157"/>
        <v>1</v>
      </c>
    </row>
    <row r="10091" spans="1:11">
      <c r="A10091" s="120">
        <v>58551</v>
      </c>
      <c r="B10091" s="121" t="s">
        <v>201</v>
      </c>
      <c r="C10091" s="121" t="s">
        <v>206</v>
      </c>
      <c r="D10091" s="121" t="s">
        <v>67</v>
      </c>
      <c r="E10091" s="121" t="s">
        <v>38</v>
      </c>
      <c r="F10091" s="122">
        <v>895515</v>
      </c>
      <c r="G10091" s="122">
        <v>106222</v>
      </c>
      <c r="H10091" s="120">
        <v>2019</v>
      </c>
      <c r="I10091" t="str">
        <f>IF(J10091="natural gas",VLOOKUP(D10091,'Cross-Page Data'!$I$4:$J$13,2,FALSE),IF(J10091="solar",VLOOKUP('Form 923'!D10091,'Cross-Page Data'!$I$14:$J$117,2,FALSE),J10091))</f>
        <v>other</v>
      </c>
      <c r="J10091" t="str">
        <f>VLOOKUP(E10091,'Cross-Page Data'!$D$4:$F$48,3,FALSE)</f>
        <v>natural gas</v>
      </c>
      <c r="K10091" t="b">
        <f t="shared" si="157"/>
        <v>1</v>
      </c>
    </row>
    <row r="10092" spans="1:11">
      <c r="A10092" s="120">
        <v>58552</v>
      </c>
      <c r="B10092" s="121" t="s">
        <v>201</v>
      </c>
      <c r="C10092" s="121" t="s">
        <v>206</v>
      </c>
      <c r="D10092" s="121" t="s">
        <v>101</v>
      </c>
      <c r="E10092" s="121" t="s">
        <v>92</v>
      </c>
      <c r="F10092" s="122">
        <v>131855</v>
      </c>
      <c r="G10092" s="122">
        <v>14812</v>
      </c>
      <c r="H10092" s="120">
        <v>2019</v>
      </c>
      <c r="I10092" t="str">
        <f>IF(J10092="natural gas",VLOOKUP(D10092,'Cross-Page Data'!$I$4:$J$13,2,FALSE),IF(J10092="solar",VLOOKUP('Form 923'!D10092,'Cross-Page Data'!$I$14:$J$117,2,FALSE),J10092))</f>
        <v>solar pv</v>
      </c>
      <c r="J10092" t="str">
        <f>VLOOKUP(E10092,'Cross-Page Data'!$D$4:$F$48,3,FALSE)</f>
        <v>solar</v>
      </c>
      <c r="K10092" t="b">
        <f t="shared" si="157"/>
        <v>1</v>
      </c>
    </row>
    <row r="10093" spans="1:11">
      <c r="A10093" s="120">
        <v>58553</v>
      </c>
      <c r="B10093" s="121" t="s">
        <v>201</v>
      </c>
      <c r="C10093" s="121" t="s">
        <v>206</v>
      </c>
      <c r="D10093" s="121" t="s">
        <v>101</v>
      </c>
      <c r="E10093" s="121" t="s">
        <v>92</v>
      </c>
      <c r="F10093" s="122">
        <v>119927</v>
      </c>
      <c r="G10093" s="122">
        <v>13472</v>
      </c>
      <c r="H10093" s="120">
        <v>2019</v>
      </c>
      <c r="I10093" t="str">
        <f>IF(J10093="natural gas",VLOOKUP(D10093,'Cross-Page Data'!$I$4:$J$13,2,FALSE),IF(J10093="solar",VLOOKUP('Form 923'!D10093,'Cross-Page Data'!$I$14:$J$117,2,FALSE),J10093))</f>
        <v>solar pv</v>
      </c>
      <c r="J10093" t="str">
        <f>VLOOKUP(E10093,'Cross-Page Data'!$D$4:$F$48,3,FALSE)</f>
        <v>solar</v>
      </c>
      <c r="K10093" t="b">
        <f t="shared" si="157"/>
        <v>1</v>
      </c>
    </row>
    <row r="10094" spans="1:11">
      <c r="A10094" s="120">
        <v>58554</v>
      </c>
      <c r="B10094" s="121" t="s">
        <v>201</v>
      </c>
      <c r="C10094" s="121" t="s">
        <v>206</v>
      </c>
      <c r="D10094" s="121" t="s">
        <v>101</v>
      </c>
      <c r="E10094" s="121" t="s">
        <v>92</v>
      </c>
      <c r="F10094" s="122">
        <v>85585</v>
      </c>
      <c r="G10094" s="122">
        <v>9614</v>
      </c>
      <c r="H10094" s="120">
        <v>2019</v>
      </c>
      <c r="I10094" t="str">
        <f>IF(J10094="natural gas",VLOOKUP(D10094,'Cross-Page Data'!$I$4:$J$13,2,FALSE),IF(J10094="solar",VLOOKUP('Form 923'!D10094,'Cross-Page Data'!$I$14:$J$117,2,FALSE),J10094))</f>
        <v>solar pv</v>
      </c>
      <c r="J10094" t="str">
        <f>VLOOKUP(E10094,'Cross-Page Data'!$D$4:$F$48,3,FALSE)</f>
        <v>solar</v>
      </c>
      <c r="K10094" t="b">
        <f t="shared" si="157"/>
        <v>1</v>
      </c>
    </row>
    <row r="10095" spans="1:11">
      <c r="A10095" s="120">
        <v>58555</v>
      </c>
      <c r="B10095" s="121" t="s">
        <v>201</v>
      </c>
      <c r="C10095" s="121" t="s">
        <v>206</v>
      </c>
      <c r="D10095" s="121" t="s">
        <v>79</v>
      </c>
      <c r="E10095" s="121" t="s">
        <v>130</v>
      </c>
      <c r="F10095" s="122">
        <v>19887</v>
      </c>
      <c r="G10095" s="122">
        <v>2206</v>
      </c>
      <c r="H10095" s="120">
        <v>2019</v>
      </c>
      <c r="I10095" t="str">
        <f>IF(J10095="natural gas",VLOOKUP(D10095,'Cross-Page Data'!$I$4:$J$13,2,FALSE),IF(J10095="solar",VLOOKUP('Form 923'!D10095,'Cross-Page Data'!$I$14:$J$117,2,FALSE),J10095))</f>
        <v>biomass</v>
      </c>
      <c r="J10095" t="str">
        <f>VLOOKUP(E10095,'Cross-Page Data'!$D$4:$F$48,3,FALSE)</f>
        <v>biomass</v>
      </c>
      <c r="K10095" t="b">
        <f t="shared" si="157"/>
        <v>1</v>
      </c>
    </row>
    <row r="10096" spans="1:11">
      <c r="A10096" s="120">
        <v>58556</v>
      </c>
      <c r="B10096" s="121" t="s">
        <v>201</v>
      </c>
      <c r="C10096" s="121" t="s">
        <v>206</v>
      </c>
      <c r="D10096" s="121" t="s">
        <v>101</v>
      </c>
      <c r="E10096" s="121" t="s">
        <v>92</v>
      </c>
      <c r="F10096" s="122">
        <v>137073</v>
      </c>
      <c r="G10096" s="122">
        <v>15398</v>
      </c>
      <c r="H10096" s="120">
        <v>2019</v>
      </c>
      <c r="I10096" t="str">
        <f>IF(J10096="natural gas",VLOOKUP(D10096,'Cross-Page Data'!$I$4:$J$13,2,FALSE),IF(J10096="solar",VLOOKUP('Form 923'!D10096,'Cross-Page Data'!$I$14:$J$117,2,FALSE),J10096))</f>
        <v>solar pv</v>
      </c>
      <c r="J10096" t="str">
        <f>VLOOKUP(E10096,'Cross-Page Data'!$D$4:$F$48,3,FALSE)</f>
        <v>solar</v>
      </c>
      <c r="K10096" t="b">
        <f t="shared" si="157"/>
        <v>1</v>
      </c>
    </row>
    <row r="10097" spans="1:11">
      <c r="A10097" s="120">
        <v>58557</v>
      </c>
      <c r="B10097" s="121" t="s">
        <v>201</v>
      </c>
      <c r="C10097" s="121" t="s">
        <v>202</v>
      </c>
      <c r="D10097" s="121" t="s">
        <v>39</v>
      </c>
      <c r="E10097" s="121" t="s">
        <v>38</v>
      </c>
      <c r="F10097" s="122">
        <v>2676962</v>
      </c>
      <c r="G10097" s="122">
        <v>1423578</v>
      </c>
      <c r="H10097" s="120">
        <v>2019</v>
      </c>
      <c r="I10097" t="str">
        <f>IF(J10097="natural gas",VLOOKUP(D10097,'Cross-Page Data'!$I$4:$J$13,2,FALSE),IF(J10097="solar",VLOOKUP('Form 923'!D10097,'Cross-Page Data'!$I$14:$J$117,2,FALSE),J10097))</f>
        <v>natural gas nonpeaker - preexisting nonretiring</v>
      </c>
      <c r="J10097" t="str">
        <f>VLOOKUP(E10097,'Cross-Page Data'!$D$4:$F$48,3,FALSE)</f>
        <v>natural gas</v>
      </c>
      <c r="K10097" t="b">
        <f t="shared" si="157"/>
        <v>1</v>
      </c>
    </row>
    <row r="10098" spans="1:11">
      <c r="A10098" s="120">
        <v>58557</v>
      </c>
      <c r="B10098" s="121" t="s">
        <v>201</v>
      </c>
      <c r="C10098" s="121" t="s">
        <v>202</v>
      </c>
      <c r="D10098" s="121" t="s">
        <v>61</v>
      </c>
      <c r="E10098" s="121" t="s">
        <v>38</v>
      </c>
      <c r="F10098" s="122">
        <v>20930585</v>
      </c>
      <c r="G10098" s="122">
        <v>1792380</v>
      </c>
      <c r="H10098" s="120">
        <v>2019</v>
      </c>
      <c r="I10098" t="str">
        <f>IF(J10098="natural gas",VLOOKUP(D10098,'Cross-Page Data'!$I$4:$J$13,2,FALSE),IF(J10098="solar",VLOOKUP('Form 923'!D10098,'Cross-Page Data'!$I$14:$J$117,2,FALSE),J10098))</f>
        <v>natural gas nonpeaker - preexisting nonretiring</v>
      </c>
      <c r="J10098" t="str">
        <f>VLOOKUP(E10098,'Cross-Page Data'!$D$4:$F$48,3,FALSE)</f>
        <v>natural gas</v>
      </c>
      <c r="K10098" t="b">
        <f t="shared" si="157"/>
        <v>1</v>
      </c>
    </row>
    <row r="10099" spans="1:11">
      <c r="A10099" s="120">
        <v>58558</v>
      </c>
      <c r="B10099" s="121" t="s">
        <v>201</v>
      </c>
      <c r="C10099" s="121" t="s">
        <v>206</v>
      </c>
      <c r="D10099" s="121" t="s">
        <v>79</v>
      </c>
      <c r="E10099" s="121" t="s">
        <v>90</v>
      </c>
      <c r="F10099" s="122">
        <v>130701</v>
      </c>
      <c r="G10099" s="122">
        <v>8355</v>
      </c>
      <c r="H10099" s="120">
        <v>2019</v>
      </c>
      <c r="I10099" t="str">
        <f>IF(J10099="natural gas",VLOOKUP(D10099,'Cross-Page Data'!$I$4:$J$13,2,FALSE),IF(J10099="solar",VLOOKUP('Form 923'!D10099,'Cross-Page Data'!$I$14:$J$117,2,FALSE),J10099))</f>
        <v>biomass</v>
      </c>
      <c r="J10099" t="str">
        <f>VLOOKUP(E10099,'Cross-Page Data'!$D$4:$F$48,3,FALSE)</f>
        <v>biomass</v>
      </c>
      <c r="K10099" t="b">
        <f t="shared" si="157"/>
        <v>1</v>
      </c>
    </row>
    <row r="10100" spans="1:11">
      <c r="A10100" s="120">
        <v>58559</v>
      </c>
      <c r="B10100" s="121" t="s">
        <v>201</v>
      </c>
      <c r="C10100" s="121" t="s">
        <v>206</v>
      </c>
      <c r="D10100" s="121" t="s">
        <v>79</v>
      </c>
      <c r="E10100" s="121" t="s">
        <v>90</v>
      </c>
      <c r="F10100" s="122">
        <v>164710</v>
      </c>
      <c r="G10100" s="122">
        <v>13917</v>
      </c>
      <c r="H10100" s="120">
        <v>2019</v>
      </c>
      <c r="I10100" t="str">
        <f>IF(J10100="natural gas",VLOOKUP(D10100,'Cross-Page Data'!$I$4:$J$13,2,FALSE),IF(J10100="solar",VLOOKUP('Form 923'!D10100,'Cross-Page Data'!$I$14:$J$117,2,FALSE),J10100))</f>
        <v>biomass</v>
      </c>
      <c r="J10100" t="str">
        <f>VLOOKUP(E10100,'Cross-Page Data'!$D$4:$F$48,3,FALSE)</f>
        <v>biomass</v>
      </c>
      <c r="K10100" t="b">
        <f t="shared" si="157"/>
        <v>1</v>
      </c>
    </row>
    <row r="10101" spans="1:11">
      <c r="A10101" s="120">
        <v>58560</v>
      </c>
      <c r="B10101" s="121" t="s">
        <v>201</v>
      </c>
      <c r="C10101" s="121" t="s">
        <v>206</v>
      </c>
      <c r="D10101" s="121" t="s">
        <v>68</v>
      </c>
      <c r="E10101" s="121" t="s">
        <v>134</v>
      </c>
      <c r="F10101" s="122">
        <v>1825</v>
      </c>
      <c r="G10101" s="122">
        <v>107.444</v>
      </c>
      <c r="H10101" s="120">
        <v>2019</v>
      </c>
      <c r="I10101" t="str">
        <f>IF(J10101="natural gas",VLOOKUP(D10101,'Cross-Page Data'!$I$4:$J$13,2,FALSE),IF(J10101="solar",VLOOKUP('Form 923'!D10101,'Cross-Page Data'!$I$14:$J$117,2,FALSE),J10101))</f>
        <v>biomass</v>
      </c>
      <c r="J10101" t="str">
        <f>VLOOKUP(E10101,'Cross-Page Data'!$D$4:$F$48,3,FALSE)</f>
        <v>biomass</v>
      </c>
      <c r="K10101" t="b">
        <f t="shared" si="157"/>
        <v>1</v>
      </c>
    </row>
    <row r="10102" spans="1:11">
      <c r="A10102" s="120">
        <v>58560</v>
      </c>
      <c r="B10102" s="121" t="s">
        <v>201</v>
      </c>
      <c r="C10102" s="121" t="s">
        <v>206</v>
      </c>
      <c r="D10102" s="121" t="s">
        <v>68</v>
      </c>
      <c r="E10102" s="121" t="s">
        <v>176</v>
      </c>
      <c r="F10102" s="122">
        <v>2815109</v>
      </c>
      <c r="G10102" s="122">
        <v>206458.56</v>
      </c>
      <c r="H10102" s="120">
        <v>2019</v>
      </c>
      <c r="I10102" t="str">
        <f>IF(J10102="natural gas",VLOOKUP(D10102,'Cross-Page Data'!$I$4:$J$13,2,FALSE),IF(J10102="solar",VLOOKUP('Form 923'!D10102,'Cross-Page Data'!$I$14:$J$117,2,FALSE),J10102))</f>
        <v>biomass</v>
      </c>
      <c r="J10102" t="str">
        <f>VLOOKUP(E10102,'Cross-Page Data'!$D$4:$F$48,3,FALSE)</f>
        <v>biomass</v>
      </c>
      <c r="K10102" t="b">
        <f t="shared" si="157"/>
        <v>1</v>
      </c>
    </row>
    <row r="10103" spans="1:11">
      <c r="A10103" s="120">
        <v>58561</v>
      </c>
      <c r="B10103" s="121" t="s">
        <v>201</v>
      </c>
      <c r="C10103" s="121" t="s">
        <v>206</v>
      </c>
      <c r="D10103" s="121" t="s">
        <v>101</v>
      </c>
      <c r="E10103" s="121" t="s">
        <v>92</v>
      </c>
      <c r="F10103" s="122">
        <v>20618</v>
      </c>
      <c r="G10103" s="122">
        <v>2316</v>
      </c>
      <c r="H10103" s="120">
        <v>2019</v>
      </c>
      <c r="I10103" t="str">
        <f>IF(J10103="natural gas",VLOOKUP(D10103,'Cross-Page Data'!$I$4:$J$13,2,FALSE),IF(J10103="solar",VLOOKUP('Form 923'!D10103,'Cross-Page Data'!$I$14:$J$117,2,FALSE),J10103))</f>
        <v>solar pv</v>
      </c>
      <c r="J10103" t="str">
        <f>VLOOKUP(E10103,'Cross-Page Data'!$D$4:$F$48,3,FALSE)</f>
        <v>solar</v>
      </c>
      <c r="K10103" t="b">
        <f t="shared" si="157"/>
        <v>1</v>
      </c>
    </row>
    <row r="10104" spans="1:11">
      <c r="A10104" s="120">
        <v>58562</v>
      </c>
      <c r="B10104" s="121" t="s">
        <v>201</v>
      </c>
      <c r="C10104" s="121" t="s">
        <v>202</v>
      </c>
      <c r="D10104" s="121" t="s">
        <v>73</v>
      </c>
      <c r="E10104" s="121" t="s">
        <v>70</v>
      </c>
      <c r="F10104" s="122">
        <v>663</v>
      </c>
      <c r="G10104" s="122">
        <v>69.943</v>
      </c>
      <c r="H10104" s="120">
        <v>2019</v>
      </c>
      <c r="I10104" t="str">
        <f>IF(J10104="natural gas",VLOOKUP(D10104,'Cross-Page Data'!$I$4:$J$13,2,FALSE),IF(J10104="solar",VLOOKUP('Form 923'!D10104,'Cross-Page Data'!$I$14:$J$117,2,FALSE),J10104))</f>
        <v>heavy or residual fuel oil</v>
      </c>
      <c r="J10104" t="str">
        <f>VLOOKUP(E10104,'Cross-Page Data'!$D$4:$F$48,3,FALSE)</f>
        <v>heavy or residual fuel oil</v>
      </c>
      <c r="K10104" t="b">
        <f t="shared" si="157"/>
        <v>1</v>
      </c>
    </row>
    <row r="10105" spans="1:11">
      <c r="A10105" s="120">
        <v>58562</v>
      </c>
      <c r="B10105" s="121" t="s">
        <v>201</v>
      </c>
      <c r="C10105" s="121" t="s">
        <v>202</v>
      </c>
      <c r="D10105" s="121" t="s">
        <v>73</v>
      </c>
      <c r="E10105" s="121" t="s">
        <v>38</v>
      </c>
      <c r="F10105" s="122">
        <v>9940394</v>
      </c>
      <c r="G10105" s="122">
        <v>1051520.1</v>
      </c>
      <c r="H10105" s="120">
        <v>2019</v>
      </c>
      <c r="I10105" t="str">
        <f>IF(J10105="natural gas",VLOOKUP(D10105,'Cross-Page Data'!$I$4:$J$13,2,FALSE),IF(J10105="solar",VLOOKUP('Form 923'!D10105,'Cross-Page Data'!$I$14:$J$117,2,FALSE),J10105))</f>
        <v>natural gas peaker</v>
      </c>
      <c r="J10105" t="str">
        <f>VLOOKUP(E10105,'Cross-Page Data'!$D$4:$F$48,3,FALSE)</f>
        <v>natural gas</v>
      </c>
      <c r="K10105" t="b">
        <f t="shared" si="157"/>
        <v>1</v>
      </c>
    </row>
    <row r="10106" spans="1:11">
      <c r="A10106" s="120">
        <v>58563</v>
      </c>
      <c r="B10106" s="121" t="s">
        <v>205</v>
      </c>
      <c r="C10106" s="121" t="s">
        <v>208</v>
      </c>
      <c r="D10106" s="121" t="s">
        <v>79</v>
      </c>
      <c r="E10106" s="121" t="s">
        <v>130</v>
      </c>
      <c r="F10106" s="122">
        <v>163152</v>
      </c>
      <c r="G10106" s="122">
        <v>15241</v>
      </c>
      <c r="H10106" s="120">
        <v>2019</v>
      </c>
      <c r="I10106" t="str">
        <f>IF(J10106="natural gas",VLOOKUP(D10106,'Cross-Page Data'!$I$4:$J$13,2,FALSE),IF(J10106="solar",VLOOKUP('Form 923'!D10106,'Cross-Page Data'!$I$14:$J$117,2,FALSE),J10106))</f>
        <v>biomass</v>
      </c>
      <c r="J10106" t="str">
        <f>VLOOKUP(E10106,'Cross-Page Data'!$D$4:$F$48,3,FALSE)</f>
        <v>biomass</v>
      </c>
      <c r="K10106" t="b">
        <f t="shared" si="157"/>
        <v>0</v>
      </c>
    </row>
    <row r="10107" spans="1:11">
      <c r="A10107" s="120">
        <v>58564</v>
      </c>
      <c r="B10107" s="121" t="s">
        <v>201</v>
      </c>
      <c r="C10107" s="121" t="s">
        <v>206</v>
      </c>
      <c r="D10107" s="121" t="s">
        <v>101</v>
      </c>
      <c r="E10107" s="121" t="s">
        <v>92</v>
      </c>
      <c r="F10107" s="122">
        <v>110137</v>
      </c>
      <c r="G10107" s="122">
        <v>12372</v>
      </c>
      <c r="H10107" s="120">
        <v>2019</v>
      </c>
      <c r="I10107" t="str">
        <f>IF(J10107="natural gas",VLOOKUP(D10107,'Cross-Page Data'!$I$4:$J$13,2,FALSE),IF(J10107="solar",VLOOKUP('Form 923'!D10107,'Cross-Page Data'!$I$14:$J$117,2,FALSE),J10107))</f>
        <v>solar pv</v>
      </c>
      <c r="J10107" t="str">
        <f>VLOOKUP(E10107,'Cross-Page Data'!$D$4:$F$48,3,FALSE)</f>
        <v>solar</v>
      </c>
      <c r="K10107" t="b">
        <f t="shared" si="157"/>
        <v>1</v>
      </c>
    </row>
    <row r="10108" spans="1:11">
      <c r="A10108" s="120">
        <v>58565</v>
      </c>
      <c r="B10108" s="121" t="s">
        <v>205</v>
      </c>
      <c r="C10108" s="121" t="s">
        <v>208</v>
      </c>
      <c r="D10108" s="121" t="s">
        <v>68</v>
      </c>
      <c r="E10108" s="121" t="s">
        <v>137</v>
      </c>
      <c r="F10108" s="122">
        <v>0</v>
      </c>
      <c r="G10108" s="122">
        <v>0</v>
      </c>
      <c r="H10108" s="120">
        <v>2019</v>
      </c>
      <c r="I10108" t="str">
        <f>IF(J10108="natural gas",VLOOKUP(D10108,'Cross-Page Data'!$I$4:$J$13,2,FALSE),IF(J10108="solar",VLOOKUP('Form 923'!D10108,'Cross-Page Data'!$I$14:$J$117,2,FALSE),J10108))</f>
        <v>biomass</v>
      </c>
      <c r="J10108" t="str">
        <f>VLOOKUP(E10108,'Cross-Page Data'!$D$4:$F$48,3,FALSE)</f>
        <v>biomass</v>
      </c>
      <c r="K10108" t="b">
        <f t="shared" si="157"/>
        <v>0</v>
      </c>
    </row>
    <row r="10109" spans="1:11">
      <c r="A10109" s="120">
        <v>58568</v>
      </c>
      <c r="B10109" s="121" t="s">
        <v>201</v>
      </c>
      <c r="C10109" s="121" t="s">
        <v>202</v>
      </c>
      <c r="D10109" s="121" t="s">
        <v>101</v>
      </c>
      <c r="E10109" s="121" t="s">
        <v>92</v>
      </c>
      <c r="F10109" s="122">
        <v>37184</v>
      </c>
      <c r="G10109" s="122">
        <v>4177</v>
      </c>
      <c r="H10109" s="120">
        <v>2019</v>
      </c>
      <c r="I10109" t="str">
        <f>IF(J10109="natural gas",VLOOKUP(D10109,'Cross-Page Data'!$I$4:$J$13,2,FALSE),IF(J10109="solar",VLOOKUP('Form 923'!D10109,'Cross-Page Data'!$I$14:$J$117,2,FALSE),J10109))</f>
        <v>solar pv</v>
      </c>
      <c r="J10109" t="str">
        <f>VLOOKUP(E10109,'Cross-Page Data'!$D$4:$F$48,3,FALSE)</f>
        <v>solar</v>
      </c>
      <c r="K10109" t="b">
        <f t="shared" si="157"/>
        <v>1</v>
      </c>
    </row>
    <row r="10110" spans="1:11">
      <c r="A10110" s="120">
        <v>58569</v>
      </c>
      <c r="B10110" s="121" t="s">
        <v>201</v>
      </c>
      <c r="C10110" s="121" t="s">
        <v>206</v>
      </c>
      <c r="D10110" s="121" t="s">
        <v>101</v>
      </c>
      <c r="E10110" s="121" t="s">
        <v>92</v>
      </c>
      <c r="F10110" s="122">
        <v>71191</v>
      </c>
      <c r="G10110" s="122">
        <v>7997</v>
      </c>
      <c r="H10110" s="120">
        <v>2019</v>
      </c>
      <c r="I10110" t="str">
        <f>IF(J10110="natural gas",VLOOKUP(D10110,'Cross-Page Data'!$I$4:$J$13,2,FALSE),IF(J10110="solar",VLOOKUP('Form 923'!D10110,'Cross-Page Data'!$I$14:$J$117,2,FALSE),J10110))</f>
        <v>solar pv</v>
      </c>
      <c r="J10110" t="str">
        <f>VLOOKUP(E10110,'Cross-Page Data'!$D$4:$F$48,3,FALSE)</f>
        <v>solar</v>
      </c>
      <c r="K10110" t="b">
        <f t="shared" si="157"/>
        <v>1</v>
      </c>
    </row>
    <row r="10111" spans="1:11">
      <c r="A10111" s="120">
        <v>58570</v>
      </c>
      <c r="B10111" s="121" t="s">
        <v>201</v>
      </c>
      <c r="C10111" s="121" t="s">
        <v>206</v>
      </c>
      <c r="D10111" s="121" t="s">
        <v>120</v>
      </c>
      <c r="E10111" s="121" t="s">
        <v>76</v>
      </c>
      <c r="F10111" s="122">
        <v>1153015</v>
      </c>
      <c r="G10111" s="122">
        <v>129523</v>
      </c>
      <c r="H10111" s="120">
        <v>2019</v>
      </c>
      <c r="I10111" t="str">
        <f>IF(J10111="natural gas",VLOOKUP(D10111,'Cross-Page Data'!$I$4:$J$13,2,FALSE),IF(J10111="solar",VLOOKUP('Form 923'!D10111,'Cross-Page Data'!$I$14:$J$117,2,FALSE),J10111))</f>
        <v>geothermal</v>
      </c>
      <c r="J10111" t="str">
        <f>VLOOKUP(E10111,'Cross-Page Data'!$D$4:$F$48,3,FALSE)</f>
        <v>geothermal</v>
      </c>
      <c r="K10111" t="b">
        <f t="shared" si="157"/>
        <v>1</v>
      </c>
    </row>
    <row r="10112" spans="1:11">
      <c r="A10112" s="120">
        <v>58571</v>
      </c>
      <c r="B10112" s="121" t="s">
        <v>201</v>
      </c>
      <c r="C10112" s="121" t="s">
        <v>202</v>
      </c>
      <c r="D10112" s="121" t="s">
        <v>128</v>
      </c>
      <c r="E10112" s="121" t="s">
        <v>180</v>
      </c>
      <c r="F10112" s="122">
        <v>6440303</v>
      </c>
      <c r="G10112" s="122">
        <v>723467</v>
      </c>
      <c r="H10112" s="120">
        <v>2019</v>
      </c>
      <c r="I10112" t="str">
        <f>IF(J10112="natural gas",VLOOKUP(D10112,'Cross-Page Data'!$I$4:$J$13,2,FALSE),IF(J10112="solar",VLOOKUP('Form 923'!D10112,'Cross-Page Data'!$I$14:$J$117,2,FALSE),J10112))</f>
        <v>wind</v>
      </c>
      <c r="J10112" t="str">
        <f>VLOOKUP(E10112,'Cross-Page Data'!$D$4:$F$48,3,FALSE)</f>
        <v>wind</v>
      </c>
      <c r="K10112" t="b">
        <f t="shared" si="157"/>
        <v>1</v>
      </c>
    </row>
    <row r="10113" spans="1:11">
      <c r="A10113" s="120">
        <v>58572</v>
      </c>
      <c r="B10113" s="121" t="s">
        <v>201</v>
      </c>
      <c r="C10113" s="121" t="s">
        <v>206</v>
      </c>
      <c r="D10113" s="121" t="s">
        <v>101</v>
      </c>
      <c r="E10113" s="121" t="s">
        <v>92</v>
      </c>
      <c r="F10113" s="122">
        <v>34211</v>
      </c>
      <c r="G10113" s="122">
        <v>3843</v>
      </c>
      <c r="H10113" s="120">
        <v>2019</v>
      </c>
      <c r="I10113" t="str">
        <f>IF(J10113="natural gas",VLOOKUP(D10113,'Cross-Page Data'!$I$4:$J$13,2,FALSE),IF(J10113="solar",VLOOKUP('Form 923'!D10113,'Cross-Page Data'!$I$14:$J$117,2,FALSE),J10113))</f>
        <v>solar pv</v>
      </c>
      <c r="J10113" t="str">
        <f>VLOOKUP(E10113,'Cross-Page Data'!$D$4:$F$48,3,FALSE)</f>
        <v>solar</v>
      </c>
      <c r="K10113" t="b">
        <f t="shared" si="157"/>
        <v>1</v>
      </c>
    </row>
    <row r="10114" spans="1:11">
      <c r="A10114" s="120">
        <v>58574</v>
      </c>
      <c r="B10114" s="121" t="s">
        <v>201</v>
      </c>
      <c r="C10114" s="121" t="s">
        <v>206</v>
      </c>
      <c r="D10114" s="121" t="s">
        <v>68</v>
      </c>
      <c r="E10114" s="121" t="s">
        <v>176</v>
      </c>
      <c r="F10114" s="122">
        <v>1266874</v>
      </c>
      <c r="G10114" s="122">
        <v>88528</v>
      </c>
      <c r="H10114" s="120">
        <v>2019</v>
      </c>
      <c r="I10114" t="str">
        <f>IF(J10114="natural gas",VLOOKUP(D10114,'Cross-Page Data'!$I$4:$J$13,2,FALSE),IF(J10114="solar",VLOOKUP('Form 923'!D10114,'Cross-Page Data'!$I$14:$J$117,2,FALSE),J10114))</f>
        <v>biomass</v>
      </c>
      <c r="J10114" t="str">
        <f>VLOOKUP(E10114,'Cross-Page Data'!$D$4:$F$48,3,FALSE)</f>
        <v>biomass</v>
      </c>
      <c r="K10114" t="b">
        <f t="shared" si="157"/>
        <v>1</v>
      </c>
    </row>
    <row r="10115" spans="1:11">
      <c r="A10115" s="120">
        <v>58575</v>
      </c>
      <c r="B10115" s="121" t="s">
        <v>205</v>
      </c>
      <c r="C10115" s="121" t="s">
        <v>209</v>
      </c>
      <c r="D10115" s="121" t="s">
        <v>79</v>
      </c>
      <c r="E10115" s="121" t="s">
        <v>70</v>
      </c>
      <c r="F10115" s="122">
        <v>9327</v>
      </c>
      <c r="G10115" s="122">
        <v>1285.76</v>
      </c>
      <c r="H10115" s="120">
        <v>2019</v>
      </c>
      <c r="I10115" t="str">
        <f>IF(J10115="natural gas",VLOOKUP(D10115,'Cross-Page Data'!$I$4:$J$13,2,FALSE),IF(J10115="solar",VLOOKUP('Form 923'!D10115,'Cross-Page Data'!$I$14:$J$117,2,FALSE),J10115))</f>
        <v>heavy or residual fuel oil</v>
      </c>
      <c r="J10115" t="str">
        <f>VLOOKUP(E10115,'Cross-Page Data'!$D$4:$F$48,3,FALSE)</f>
        <v>heavy or residual fuel oil</v>
      </c>
      <c r="K10115" t="b">
        <f t="shared" si="157"/>
        <v>0</v>
      </c>
    </row>
    <row r="10116" spans="1:11">
      <c r="A10116" s="120">
        <v>58577</v>
      </c>
      <c r="B10116" s="121" t="s">
        <v>201</v>
      </c>
      <c r="C10116" s="121" t="s">
        <v>202</v>
      </c>
      <c r="D10116" s="121" t="s">
        <v>79</v>
      </c>
      <c r="E10116" s="121" t="s">
        <v>90</v>
      </c>
      <c r="F10116" s="122">
        <v>112922</v>
      </c>
      <c r="G10116" s="122">
        <v>10724</v>
      </c>
      <c r="H10116" s="120">
        <v>2019</v>
      </c>
      <c r="I10116" t="str">
        <f>IF(J10116="natural gas",VLOOKUP(D10116,'Cross-Page Data'!$I$4:$J$13,2,FALSE),IF(J10116="solar",VLOOKUP('Form 923'!D10116,'Cross-Page Data'!$I$14:$J$117,2,FALSE),J10116))</f>
        <v>biomass</v>
      </c>
      <c r="J10116" t="str">
        <f>VLOOKUP(E10116,'Cross-Page Data'!$D$4:$F$48,3,FALSE)</f>
        <v>biomass</v>
      </c>
      <c r="K10116" t="b">
        <f t="shared" si="157"/>
        <v>1</v>
      </c>
    </row>
    <row r="10117" spans="1:11">
      <c r="A10117" s="120">
        <v>58578</v>
      </c>
      <c r="B10117" s="121" t="s">
        <v>201</v>
      </c>
      <c r="C10117" s="121" t="s">
        <v>206</v>
      </c>
      <c r="D10117" s="121" t="s">
        <v>101</v>
      </c>
      <c r="E10117" s="121" t="s">
        <v>92</v>
      </c>
      <c r="F10117" s="122">
        <v>32101</v>
      </c>
      <c r="G10117" s="122">
        <v>3606</v>
      </c>
      <c r="H10117" s="120">
        <v>2019</v>
      </c>
      <c r="I10117" t="str">
        <f>IF(J10117="natural gas",VLOOKUP(D10117,'Cross-Page Data'!$I$4:$J$13,2,FALSE),IF(J10117="solar",VLOOKUP('Form 923'!D10117,'Cross-Page Data'!$I$14:$J$117,2,FALSE),J10117))</f>
        <v>solar pv</v>
      </c>
      <c r="J10117" t="str">
        <f>VLOOKUP(E10117,'Cross-Page Data'!$D$4:$F$48,3,FALSE)</f>
        <v>solar</v>
      </c>
      <c r="K10117" t="b">
        <f t="shared" si="157"/>
        <v>1</v>
      </c>
    </row>
    <row r="10118" spans="1:11">
      <c r="A10118" s="120">
        <v>58579</v>
      </c>
      <c r="B10118" s="121" t="s">
        <v>201</v>
      </c>
      <c r="C10118" s="121" t="s">
        <v>202</v>
      </c>
      <c r="D10118" s="121" t="s">
        <v>33</v>
      </c>
      <c r="E10118" s="121" t="s">
        <v>99</v>
      </c>
      <c r="F10118" s="122">
        <v>0</v>
      </c>
      <c r="G10118" s="122">
        <v>-531</v>
      </c>
      <c r="H10118" s="120">
        <v>2019</v>
      </c>
      <c r="I10118" t="str">
        <f>IF(J10118="natural gas",VLOOKUP(D10118,'Cross-Page Data'!$I$4:$J$13,2,FALSE),IF(J10118="solar",VLOOKUP('Form 923'!D10118,'Cross-Page Data'!$I$14:$J$117,2,FALSE),J10118))</f>
        <v>other</v>
      </c>
      <c r="J10118" t="str">
        <f>VLOOKUP(E10118,'Cross-Page Data'!$D$4:$F$48,3,FALSE)</f>
        <v>other</v>
      </c>
      <c r="K10118" t="b">
        <f t="shared" si="157"/>
        <v>1</v>
      </c>
    </row>
    <row r="10119" spans="1:11">
      <c r="A10119" s="120">
        <v>58580</v>
      </c>
      <c r="B10119" s="121" t="s">
        <v>201</v>
      </c>
      <c r="C10119" s="121" t="s">
        <v>206</v>
      </c>
      <c r="D10119" s="121" t="s">
        <v>128</v>
      </c>
      <c r="E10119" s="121" t="s">
        <v>180</v>
      </c>
      <c r="F10119" s="122">
        <v>2268514</v>
      </c>
      <c r="G10119" s="122">
        <v>254832</v>
      </c>
      <c r="H10119" s="120">
        <v>2019</v>
      </c>
      <c r="I10119" t="str">
        <f>IF(J10119="natural gas",VLOOKUP(D10119,'Cross-Page Data'!$I$4:$J$13,2,FALSE),IF(J10119="solar",VLOOKUP('Form 923'!D10119,'Cross-Page Data'!$I$14:$J$117,2,FALSE),J10119))</f>
        <v>wind</v>
      </c>
      <c r="J10119" t="str">
        <f>VLOOKUP(E10119,'Cross-Page Data'!$D$4:$F$48,3,FALSE)</f>
        <v>wind</v>
      </c>
      <c r="K10119" t="b">
        <f t="shared" ref="K10119:K10182" si="158">IF(AND($N$6=FALSE,OR(C10119="Commercial NAICS Cogen",C10119="Industrial NAICS Cogen",C10119="NAICS-22 Cogen")),FALSE,IF(AND($N$7=FALSE,OR(C10119="Commercial NAICS Cogen",C10119="Commercial NAICS Non-Cogen",C10119="industrial NAICS Cogen",C10119="industrial NAICS non-cogen")),FALSE,TRUE))</f>
        <v>1</v>
      </c>
    </row>
    <row r="10120" spans="1:11">
      <c r="A10120" s="120">
        <v>58581</v>
      </c>
      <c r="B10120" s="121" t="s">
        <v>201</v>
      </c>
      <c r="C10120" s="121" t="s">
        <v>206</v>
      </c>
      <c r="D10120" s="121" t="s">
        <v>101</v>
      </c>
      <c r="E10120" s="121" t="s">
        <v>92</v>
      </c>
      <c r="F10120" s="122">
        <v>13879</v>
      </c>
      <c r="G10120" s="122">
        <v>1559</v>
      </c>
      <c r="H10120" s="120">
        <v>2019</v>
      </c>
      <c r="I10120" t="str">
        <f>IF(J10120="natural gas",VLOOKUP(D10120,'Cross-Page Data'!$I$4:$J$13,2,FALSE),IF(J10120="solar",VLOOKUP('Form 923'!D10120,'Cross-Page Data'!$I$14:$J$117,2,FALSE),J10120))</f>
        <v>solar pv</v>
      </c>
      <c r="J10120" t="str">
        <f>VLOOKUP(E10120,'Cross-Page Data'!$D$4:$F$48,3,FALSE)</f>
        <v>solar</v>
      </c>
      <c r="K10120" t="b">
        <f t="shared" si="158"/>
        <v>1</v>
      </c>
    </row>
    <row r="10121" spans="1:11">
      <c r="A10121" s="120">
        <v>58582</v>
      </c>
      <c r="B10121" s="121" t="s">
        <v>201</v>
      </c>
      <c r="C10121" s="121" t="s">
        <v>206</v>
      </c>
      <c r="D10121" s="121" t="s">
        <v>101</v>
      </c>
      <c r="E10121" s="121" t="s">
        <v>92</v>
      </c>
      <c r="F10121" s="122">
        <v>25254</v>
      </c>
      <c r="G10121" s="122">
        <v>2837</v>
      </c>
      <c r="H10121" s="120">
        <v>2019</v>
      </c>
      <c r="I10121" t="str">
        <f>IF(J10121="natural gas",VLOOKUP(D10121,'Cross-Page Data'!$I$4:$J$13,2,FALSE),IF(J10121="solar",VLOOKUP('Form 923'!D10121,'Cross-Page Data'!$I$14:$J$117,2,FALSE),J10121))</f>
        <v>solar pv</v>
      </c>
      <c r="J10121" t="str">
        <f>VLOOKUP(E10121,'Cross-Page Data'!$D$4:$F$48,3,FALSE)</f>
        <v>solar</v>
      </c>
      <c r="K10121" t="b">
        <f t="shared" si="158"/>
        <v>1</v>
      </c>
    </row>
    <row r="10122" spans="1:11">
      <c r="A10122" s="120">
        <v>58583</v>
      </c>
      <c r="B10122" s="121" t="s">
        <v>201</v>
      </c>
      <c r="C10122" s="121" t="s">
        <v>206</v>
      </c>
      <c r="D10122" s="121" t="s">
        <v>101</v>
      </c>
      <c r="E10122" s="121" t="s">
        <v>92</v>
      </c>
      <c r="F10122" s="122">
        <v>34211</v>
      </c>
      <c r="G10122" s="122">
        <v>3843</v>
      </c>
      <c r="H10122" s="120">
        <v>2019</v>
      </c>
      <c r="I10122" t="str">
        <f>IF(J10122="natural gas",VLOOKUP(D10122,'Cross-Page Data'!$I$4:$J$13,2,FALSE),IF(J10122="solar",VLOOKUP('Form 923'!D10122,'Cross-Page Data'!$I$14:$J$117,2,FALSE),J10122))</f>
        <v>solar pv</v>
      </c>
      <c r="J10122" t="str">
        <f>VLOOKUP(E10122,'Cross-Page Data'!$D$4:$F$48,3,FALSE)</f>
        <v>solar</v>
      </c>
      <c r="K10122" t="b">
        <f t="shared" si="158"/>
        <v>1</v>
      </c>
    </row>
    <row r="10123" ht="25.5" spans="1:11">
      <c r="A10123" s="120">
        <v>58584</v>
      </c>
      <c r="B10123" s="121" t="s">
        <v>205</v>
      </c>
      <c r="C10123" s="121" t="s">
        <v>210</v>
      </c>
      <c r="D10123" s="121" t="s">
        <v>73</v>
      </c>
      <c r="E10123" s="121" t="s">
        <v>70</v>
      </c>
      <c r="F10123" s="122">
        <v>5650</v>
      </c>
      <c r="G10123" s="122">
        <v>1237.22</v>
      </c>
      <c r="H10123" s="120">
        <v>2019</v>
      </c>
      <c r="I10123" t="str">
        <f>IF(J10123="natural gas",VLOOKUP(D10123,'Cross-Page Data'!$I$4:$J$13,2,FALSE),IF(J10123="solar",VLOOKUP('Form 923'!D10123,'Cross-Page Data'!$I$14:$J$117,2,FALSE),J10123))</f>
        <v>heavy or residual fuel oil</v>
      </c>
      <c r="J10123" t="str">
        <f>VLOOKUP(E10123,'Cross-Page Data'!$D$4:$F$48,3,FALSE)</f>
        <v>heavy or residual fuel oil</v>
      </c>
      <c r="K10123" t="b">
        <f t="shared" si="158"/>
        <v>0</v>
      </c>
    </row>
    <row r="10124" ht="25.5" spans="1:11">
      <c r="A10124" s="120">
        <v>58584</v>
      </c>
      <c r="B10124" s="121" t="s">
        <v>205</v>
      </c>
      <c r="C10124" s="121" t="s">
        <v>210</v>
      </c>
      <c r="D10124" s="121" t="s">
        <v>73</v>
      </c>
      <c r="E10124" s="121" t="s">
        <v>38</v>
      </c>
      <c r="F10124" s="122">
        <v>234947</v>
      </c>
      <c r="G10124" s="122">
        <v>50486.78</v>
      </c>
      <c r="H10124" s="120">
        <v>2019</v>
      </c>
      <c r="I10124" t="str">
        <f>IF(J10124="natural gas",VLOOKUP(D10124,'Cross-Page Data'!$I$4:$J$13,2,FALSE),IF(J10124="solar",VLOOKUP('Form 923'!D10124,'Cross-Page Data'!$I$14:$J$117,2,FALSE),J10124))</f>
        <v>natural gas peaker</v>
      </c>
      <c r="J10124" t="str">
        <f>VLOOKUP(E10124,'Cross-Page Data'!$D$4:$F$48,3,FALSE)</f>
        <v>natural gas</v>
      </c>
      <c r="K10124" t="b">
        <f t="shared" si="158"/>
        <v>0</v>
      </c>
    </row>
    <row r="10125" ht="25.5" spans="1:11">
      <c r="A10125" s="120">
        <v>58584</v>
      </c>
      <c r="B10125" s="121" t="s">
        <v>205</v>
      </c>
      <c r="C10125" s="121" t="s">
        <v>210</v>
      </c>
      <c r="D10125" s="121" t="s">
        <v>101</v>
      </c>
      <c r="E10125" s="121" t="s">
        <v>92</v>
      </c>
      <c r="F10125" s="122">
        <v>65956</v>
      </c>
      <c r="G10125" s="122">
        <v>7409</v>
      </c>
      <c r="H10125" s="120">
        <v>2019</v>
      </c>
      <c r="I10125" t="str">
        <f>IF(J10125="natural gas",VLOOKUP(D10125,'Cross-Page Data'!$I$4:$J$13,2,FALSE),IF(J10125="solar",VLOOKUP('Form 923'!D10125,'Cross-Page Data'!$I$14:$J$117,2,FALSE),J10125))</f>
        <v>solar pv</v>
      </c>
      <c r="J10125" t="str">
        <f>VLOOKUP(E10125,'Cross-Page Data'!$D$4:$F$48,3,FALSE)</f>
        <v>solar</v>
      </c>
      <c r="K10125" t="b">
        <f t="shared" si="158"/>
        <v>0</v>
      </c>
    </row>
    <row r="10126" spans="1:11">
      <c r="A10126" s="120">
        <v>58585</v>
      </c>
      <c r="B10126" s="121" t="s">
        <v>205</v>
      </c>
      <c r="C10126" s="121" t="s">
        <v>209</v>
      </c>
      <c r="D10126" s="121" t="s">
        <v>33</v>
      </c>
      <c r="E10126" s="121" t="s">
        <v>99</v>
      </c>
      <c r="F10126" s="122">
        <v>0</v>
      </c>
      <c r="G10126" s="122">
        <v>-34</v>
      </c>
      <c r="H10126" s="120">
        <v>2019</v>
      </c>
      <c r="I10126" t="str">
        <f>IF(J10126="natural gas",VLOOKUP(D10126,'Cross-Page Data'!$I$4:$J$13,2,FALSE),IF(J10126="solar",VLOOKUP('Form 923'!D10126,'Cross-Page Data'!$I$14:$J$117,2,FALSE),J10126))</f>
        <v>other</v>
      </c>
      <c r="J10126" t="str">
        <f>VLOOKUP(E10126,'Cross-Page Data'!$D$4:$F$48,3,FALSE)</f>
        <v>other</v>
      </c>
      <c r="K10126" t="b">
        <f t="shared" si="158"/>
        <v>0</v>
      </c>
    </row>
    <row r="10127" spans="1:11">
      <c r="A10127" s="120">
        <v>58585</v>
      </c>
      <c r="B10127" s="121" t="s">
        <v>205</v>
      </c>
      <c r="C10127" s="121" t="s">
        <v>209</v>
      </c>
      <c r="D10127" s="121" t="s">
        <v>73</v>
      </c>
      <c r="E10127" s="121" t="s">
        <v>38</v>
      </c>
      <c r="F10127" s="122">
        <v>42260</v>
      </c>
      <c r="G10127" s="122">
        <v>7356</v>
      </c>
      <c r="H10127" s="120">
        <v>2019</v>
      </c>
      <c r="I10127" t="str">
        <f>IF(J10127="natural gas",VLOOKUP(D10127,'Cross-Page Data'!$I$4:$J$13,2,FALSE),IF(J10127="solar",VLOOKUP('Form 923'!D10127,'Cross-Page Data'!$I$14:$J$117,2,FALSE),J10127))</f>
        <v>natural gas peaker</v>
      </c>
      <c r="J10127" t="str">
        <f>VLOOKUP(E10127,'Cross-Page Data'!$D$4:$F$48,3,FALSE)</f>
        <v>natural gas</v>
      </c>
      <c r="K10127" t="b">
        <f t="shared" si="158"/>
        <v>0</v>
      </c>
    </row>
    <row r="10128" spans="1:11">
      <c r="A10128" s="120">
        <v>58585</v>
      </c>
      <c r="B10128" s="121" t="s">
        <v>205</v>
      </c>
      <c r="C10128" s="121" t="s">
        <v>209</v>
      </c>
      <c r="D10128" s="121" t="s">
        <v>101</v>
      </c>
      <c r="E10128" s="121" t="s">
        <v>92</v>
      </c>
      <c r="F10128" s="122">
        <v>23020</v>
      </c>
      <c r="G10128" s="122">
        <v>2586</v>
      </c>
      <c r="H10128" s="120">
        <v>2019</v>
      </c>
      <c r="I10128" t="str">
        <f>IF(J10128="natural gas",VLOOKUP(D10128,'Cross-Page Data'!$I$4:$J$13,2,FALSE),IF(J10128="solar",VLOOKUP('Form 923'!D10128,'Cross-Page Data'!$I$14:$J$117,2,FALSE),J10128))</f>
        <v>solar pv</v>
      </c>
      <c r="J10128" t="str">
        <f>VLOOKUP(E10128,'Cross-Page Data'!$D$4:$F$48,3,FALSE)</f>
        <v>solar</v>
      </c>
      <c r="K10128" t="b">
        <f t="shared" si="158"/>
        <v>0</v>
      </c>
    </row>
    <row r="10129" spans="1:11">
      <c r="A10129" s="120">
        <v>58587</v>
      </c>
      <c r="B10129" s="121" t="s">
        <v>201</v>
      </c>
      <c r="C10129" s="121" t="s">
        <v>206</v>
      </c>
      <c r="D10129" s="121" t="s">
        <v>128</v>
      </c>
      <c r="E10129" s="121" t="s">
        <v>180</v>
      </c>
      <c r="F10129" s="122">
        <v>2811021</v>
      </c>
      <c r="G10129" s="122">
        <v>315774</v>
      </c>
      <c r="H10129" s="120">
        <v>2019</v>
      </c>
      <c r="I10129" t="str">
        <f>IF(J10129="natural gas",VLOOKUP(D10129,'Cross-Page Data'!$I$4:$J$13,2,FALSE),IF(J10129="solar",VLOOKUP('Form 923'!D10129,'Cross-Page Data'!$I$14:$J$117,2,FALSE),J10129))</f>
        <v>wind</v>
      </c>
      <c r="J10129" t="str">
        <f>VLOOKUP(E10129,'Cross-Page Data'!$D$4:$F$48,3,FALSE)</f>
        <v>wind</v>
      </c>
      <c r="K10129" t="b">
        <f t="shared" si="158"/>
        <v>1</v>
      </c>
    </row>
    <row r="10130" spans="1:11">
      <c r="A10130" s="120">
        <v>58588</v>
      </c>
      <c r="B10130" s="121" t="s">
        <v>201</v>
      </c>
      <c r="C10130" s="121" t="s">
        <v>206</v>
      </c>
      <c r="D10130" s="121" t="s">
        <v>101</v>
      </c>
      <c r="E10130" s="121" t="s">
        <v>92</v>
      </c>
      <c r="F10130" s="122">
        <v>19648</v>
      </c>
      <c r="G10130" s="122">
        <v>2207</v>
      </c>
      <c r="H10130" s="120">
        <v>2019</v>
      </c>
      <c r="I10130" t="str">
        <f>IF(J10130="natural gas",VLOOKUP(D10130,'Cross-Page Data'!$I$4:$J$13,2,FALSE),IF(J10130="solar",VLOOKUP('Form 923'!D10130,'Cross-Page Data'!$I$14:$J$117,2,FALSE),J10130))</f>
        <v>solar pv</v>
      </c>
      <c r="J10130" t="str">
        <f>VLOOKUP(E10130,'Cross-Page Data'!$D$4:$F$48,3,FALSE)</f>
        <v>solar</v>
      </c>
      <c r="K10130" t="b">
        <f t="shared" si="158"/>
        <v>1</v>
      </c>
    </row>
    <row r="10131" spans="1:11">
      <c r="A10131" s="120">
        <v>58589</v>
      </c>
      <c r="B10131" s="121" t="s">
        <v>201</v>
      </c>
      <c r="C10131" s="121" t="s">
        <v>206</v>
      </c>
      <c r="D10131" s="121" t="s">
        <v>101</v>
      </c>
      <c r="E10131" s="121" t="s">
        <v>92</v>
      </c>
      <c r="F10131" s="122">
        <v>20350</v>
      </c>
      <c r="G10131" s="122">
        <v>2286</v>
      </c>
      <c r="H10131" s="120">
        <v>2019</v>
      </c>
      <c r="I10131" t="str">
        <f>IF(J10131="natural gas",VLOOKUP(D10131,'Cross-Page Data'!$I$4:$J$13,2,FALSE),IF(J10131="solar",VLOOKUP('Form 923'!D10131,'Cross-Page Data'!$I$14:$J$117,2,FALSE),J10131))</f>
        <v>solar pv</v>
      </c>
      <c r="J10131" t="str">
        <f>VLOOKUP(E10131,'Cross-Page Data'!$D$4:$F$48,3,FALSE)</f>
        <v>solar</v>
      </c>
      <c r="K10131" t="b">
        <f t="shared" si="158"/>
        <v>1</v>
      </c>
    </row>
    <row r="10132" spans="1:11">
      <c r="A10132" s="120">
        <v>58590</v>
      </c>
      <c r="B10132" s="121" t="s">
        <v>201</v>
      </c>
      <c r="C10132" s="121" t="s">
        <v>206</v>
      </c>
      <c r="D10132" s="121" t="s">
        <v>101</v>
      </c>
      <c r="E10132" s="121" t="s">
        <v>92</v>
      </c>
      <c r="F10132" s="122">
        <v>457829</v>
      </c>
      <c r="G10132" s="122">
        <v>51430</v>
      </c>
      <c r="H10132" s="120">
        <v>2019</v>
      </c>
      <c r="I10132" t="str">
        <f>IF(J10132="natural gas",VLOOKUP(D10132,'Cross-Page Data'!$I$4:$J$13,2,FALSE),IF(J10132="solar",VLOOKUP('Form 923'!D10132,'Cross-Page Data'!$I$14:$J$117,2,FALSE),J10132))</f>
        <v>solar pv</v>
      </c>
      <c r="J10132" t="str">
        <f>VLOOKUP(E10132,'Cross-Page Data'!$D$4:$F$48,3,FALSE)</f>
        <v>solar</v>
      </c>
      <c r="K10132" t="b">
        <f t="shared" si="158"/>
        <v>1</v>
      </c>
    </row>
    <row r="10133" spans="1:11">
      <c r="A10133" s="120">
        <v>58591</v>
      </c>
      <c r="B10133" s="121" t="s">
        <v>201</v>
      </c>
      <c r="C10133" s="121" t="s">
        <v>202</v>
      </c>
      <c r="D10133" s="121" t="s">
        <v>79</v>
      </c>
      <c r="E10133" s="121" t="s">
        <v>130</v>
      </c>
      <c r="F10133" s="122">
        <v>0</v>
      </c>
      <c r="G10133" s="122">
        <v>0</v>
      </c>
      <c r="H10133" s="120">
        <v>2019</v>
      </c>
      <c r="I10133" t="str">
        <f>IF(J10133="natural gas",VLOOKUP(D10133,'Cross-Page Data'!$I$4:$J$13,2,FALSE),IF(J10133="solar",VLOOKUP('Form 923'!D10133,'Cross-Page Data'!$I$14:$J$117,2,FALSE),J10133))</f>
        <v>biomass</v>
      </c>
      <c r="J10133" t="str">
        <f>VLOOKUP(E10133,'Cross-Page Data'!$D$4:$F$48,3,FALSE)</f>
        <v>biomass</v>
      </c>
      <c r="K10133" t="b">
        <f t="shared" si="158"/>
        <v>1</v>
      </c>
    </row>
    <row r="10134" spans="1:11">
      <c r="A10134" s="120">
        <v>58592</v>
      </c>
      <c r="B10134" s="121" t="s">
        <v>201</v>
      </c>
      <c r="C10134" s="121" t="s">
        <v>206</v>
      </c>
      <c r="D10134" s="121" t="s">
        <v>101</v>
      </c>
      <c r="E10134" s="121" t="s">
        <v>92</v>
      </c>
      <c r="F10134" s="122">
        <v>3382679</v>
      </c>
      <c r="G10134" s="122">
        <v>379991</v>
      </c>
      <c r="H10134" s="120">
        <v>2019</v>
      </c>
      <c r="I10134" t="str">
        <f>IF(J10134="natural gas",VLOOKUP(D10134,'Cross-Page Data'!$I$4:$J$13,2,FALSE),IF(J10134="solar",VLOOKUP('Form 923'!D10134,'Cross-Page Data'!$I$14:$J$117,2,FALSE),J10134))</f>
        <v>solar pv</v>
      </c>
      <c r="J10134" t="str">
        <f>VLOOKUP(E10134,'Cross-Page Data'!$D$4:$F$48,3,FALSE)</f>
        <v>solar</v>
      </c>
      <c r="K10134" t="b">
        <f t="shared" si="158"/>
        <v>1</v>
      </c>
    </row>
    <row r="10135" ht="25.5" spans="1:11">
      <c r="A10135" s="120">
        <v>58593</v>
      </c>
      <c r="B10135" s="121" t="s">
        <v>205</v>
      </c>
      <c r="C10135" s="121" t="s">
        <v>210</v>
      </c>
      <c r="D10135" s="121" t="s">
        <v>79</v>
      </c>
      <c r="E10135" s="121" t="s">
        <v>70</v>
      </c>
      <c r="F10135" s="122">
        <v>0</v>
      </c>
      <c r="G10135" s="122">
        <v>0</v>
      </c>
      <c r="H10135" s="120">
        <v>2019</v>
      </c>
      <c r="I10135" t="str">
        <f>IF(J10135="natural gas",VLOOKUP(D10135,'Cross-Page Data'!$I$4:$J$13,2,FALSE),IF(J10135="solar",VLOOKUP('Form 923'!D10135,'Cross-Page Data'!$I$14:$J$117,2,FALSE),J10135))</f>
        <v>heavy or residual fuel oil</v>
      </c>
      <c r="J10135" t="str">
        <f>VLOOKUP(E10135,'Cross-Page Data'!$D$4:$F$48,3,FALSE)</f>
        <v>heavy or residual fuel oil</v>
      </c>
      <c r="K10135" t="b">
        <f t="shared" si="158"/>
        <v>0</v>
      </c>
    </row>
    <row r="10136" ht="25.5" spans="1:11">
      <c r="A10136" s="120">
        <v>58593</v>
      </c>
      <c r="B10136" s="121" t="s">
        <v>205</v>
      </c>
      <c r="C10136" s="121" t="s">
        <v>210</v>
      </c>
      <c r="D10136" s="121" t="s">
        <v>68</v>
      </c>
      <c r="E10136" s="121" t="s">
        <v>70</v>
      </c>
      <c r="F10136" s="122">
        <v>0</v>
      </c>
      <c r="G10136" s="122">
        <v>0</v>
      </c>
      <c r="H10136" s="120">
        <v>2019</v>
      </c>
      <c r="I10136" t="str">
        <f>IF(J10136="natural gas",VLOOKUP(D10136,'Cross-Page Data'!$I$4:$J$13,2,FALSE),IF(J10136="solar",VLOOKUP('Form 923'!D10136,'Cross-Page Data'!$I$14:$J$117,2,FALSE),J10136))</f>
        <v>heavy or residual fuel oil</v>
      </c>
      <c r="J10136" t="str">
        <f>VLOOKUP(E10136,'Cross-Page Data'!$D$4:$F$48,3,FALSE)</f>
        <v>heavy or residual fuel oil</v>
      </c>
      <c r="K10136" t="b">
        <f t="shared" si="158"/>
        <v>0</v>
      </c>
    </row>
    <row r="10137" ht="25.5" spans="1:11">
      <c r="A10137" s="120">
        <v>58593</v>
      </c>
      <c r="B10137" s="121" t="s">
        <v>205</v>
      </c>
      <c r="C10137" s="121" t="s">
        <v>210</v>
      </c>
      <c r="D10137" s="121" t="s">
        <v>68</v>
      </c>
      <c r="E10137" s="121" t="s">
        <v>38</v>
      </c>
      <c r="F10137" s="122">
        <v>0</v>
      </c>
      <c r="G10137" s="122">
        <v>0</v>
      </c>
      <c r="H10137" s="120">
        <v>2019</v>
      </c>
      <c r="I10137" t="str">
        <f>IF(J10137="natural gas",VLOOKUP(D10137,'Cross-Page Data'!$I$4:$J$13,2,FALSE),IF(J10137="solar",VLOOKUP('Form 923'!D10137,'Cross-Page Data'!$I$14:$J$117,2,FALSE),J10137))</f>
        <v>natural gas nonpeaker - preexisting retiring</v>
      </c>
      <c r="J10137" t="str">
        <f>VLOOKUP(E10137,'Cross-Page Data'!$D$4:$F$48,3,FALSE)</f>
        <v>natural gas</v>
      </c>
      <c r="K10137" t="b">
        <f t="shared" si="158"/>
        <v>0</v>
      </c>
    </row>
    <row r="10138" spans="1:11">
      <c r="A10138" s="120">
        <v>58594</v>
      </c>
      <c r="B10138" s="121" t="s">
        <v>201</v>
      </c>
      <c r="C10138" s="121" t="s">
        <v>206</v>
      </c>
      <c r="D10138" s="121" t="s">
        <v>128</v>
      </c>
      <c r="E10138" s="121" t="s">
        <v>180</v>
      </c>
      <c r="F10138" s="122">
        <v>2738442</v>
      </c>
      <c r="G10138" s="122">
        <v>307621</v>
      </c>
      <c r="H10138" s="120">
        <v>2019</v>
      </c>
      <c r="I10138" t="str">
        <f>IF(J10138="natural gas",VLOOKUP(D10138,'Cross-Page Data'!$I$4:$J$13,2,FALSE),IF(J10138="solar",VLOOKUP('Form 923'!D10138,'Cross-Page Data'!$I$14:$J$117,2,FALSE),J10138))</f>
        <v>wind</v>
      </c>
      <c r="J10138" t="str">
        <f>VLOOKUP(E10138,'Cross-Page Data'!$D$4:$F$48,3,FALSE)</f>
        <v>wind</v>
      </c>
      <c r="K10138" t="b">
        <f t="shared" si="158"/>
        <v>1</v>
      </c>
    </row>
    <row r="10139" spans="1:11">
      <c r="A10139" s="120">
        <v>58595</v>
      </c>
      <c r="B10139" s="121" t="s">
        <v>201</v>
      </c>
      <c r="C10139" s="121" t="s">
        <v>206</v>
      </c>
      <c r="D10139" s="121" t="s">
        <v>68</v>
      </c>
      <c r="E10139" s="121" t="s">
        <v>176</v>
      </c>
      <c r="F10139" s="122">
        <v>0</v>
      </c>
      <c r="G10139" s="122">
        <v>0</v>
      </c>
      <c r="H10139" s="120">
        <v>2019</v>
      </c>
      <c r="I10139" t="str">
        <f>IF(J10139="natural gas",VLOOKUP(D10139,'Cross-Page Data'!$I$4:$J$13,2,FALSE),IF(J10139="solar",VLOOKUP('Form 923'!D10139,'Cross-Page Data'!$I$14:$J$117,2,FALSE),J10139))</f>
        <v>biomass</v>
      </c>
      <c r="J10139" t="str">
        <f>VLOOKUP(E10139,'Cross-Page Data'!$D$4:$F$48,3,FALSE)</f>
        <v>biomass</v>
      </c>
      <c r="K10139" t="b">
        <f t="shared" si="158"/>
        <v>1</v>
      </c>
    </row>
    <row r="10140" spans="1:11">
      <c r="A10140" s="120">
        <v>58596</v>
      </c>
      <c r="B10140" s="121" t="s">
        <v>201</v>
      </c>
      <c r="C10140" s="121" t="s">
        <v>206</v>
      </c>
      <c r="D10140" s="121" t="s">
        <v>128</v>
      </c>
      <c r="E10140" s="121" t="s">
        <v>180</v>
      </c>
      <c r="F10140" s="122">
        <v>8014765</v>
      </c>
      <c r="G10140" s="122">
        <v>900333</v>
      </c>
      <c r="H10140" s="120">
        <v>2019</v>
      </c>
      <c r="I10140" t="str">
        <f>IF(J10140="natural gas",VLOOKUP(D10140,'Cross-Page Data'!$I$4:$J$13,2,FALSE),IF(J10140="solar",VLOOKUP('Form 923'!D10140,'Cross-Page Data'!$I$14:$J$117,2,FALSE),J10140))</f>
        <v>wind</v>
      </c>
      <c r="J10140" t="str">
        <f>VLOOKUP(E10140,'Cross-Page Data'!$D$4:$F$48,3,FALSE)</f>
        <v>wind</v>
      </c>
      <c r="K10140" t="b">
        <f t="shared" si="158"/>
        <v>1</v>
      </c>
    </row>
    <row r="10141" ht="25.5" spans="1:11">
      <c r="A10141" s="120">
        <v>58597</v>
      </c>
      <c r="B10141" s="121" t="s">
        <v>205</v>
      </c>
      <c r="C10141" s="121" t="s">
        <v>210</v>
      </c>
      <c r="D10141" s="121" t="s">
        <v>73</v>
      </c>
      <c r="E10141" s="121" t="s">
        <v>38</v>
      </c>
      <c r="F10141" s="122">
        <v>182023</v>
      </c>
      <c r="G10141" s="122">
        <v>37713</v>
      </c>
      <c r="H10141" s="120">
        <v>2019</v>
      </c>
      <c r="I10141" t="str">
        <f>IF(J10141="natural gas",VLOOKUP(D10141,'Cross-Page Data'!$I$4:$J$13,2,FALSE),IF(J10141="solar",VLOOKUP('Form 923'!D10141,'Cross-Page Data'!$I$14:$J$117,2,FALSE),J10141))</f>
        <v>natural gas peaker</v>
      </c>
      <c r="J10141" t="str">
        <f>VLOOKUP(E10141,'Cross-Page Data'!$D$4:$F$48,3,FALSE)</f>
        <v>natural gas</v>
      </c>
      <c r="K10141" t="b">
        <f t="shared" si="158"/>
        <v>0</v>
      </c>
    </row>
    <row r="10142" spans="1:11">
      <c r="A10142" s="120">
        <v>58598</v>
      </c>
      <c r="B10142" s="121" t="s">
        <v>201</v>
      </c>
      <c r="C10142" s="121" t="s">
        <v>206</v>
      </c>
      <c r="D10142" s="121" t="s">
        <v>101</v>
      </c>
      <c r="E10142" s="121" t="s">
        <v>92</v>
      </c>
      <c r="F10142" s="122">
        <v>50278</v>
      </c>
      <c r="G10142" s="122">
        <v>5648</v>
      </c>
      <c r="H10142" s="120">
        <v>2019</v>
      </c>
      <c r="I10142" t="str">
        <f>IF(J10142="natural gas",VLOOKUP(D10142,'Cross-Page Data'!$I$4:$J$13,2,FALSE),IF(J10142="solar",VLOOKUP('Form 923'!D10142,'Cross-Page Data'!$I$14:$J$117,2,FALSE),J10142))</f>
        <v>solar pv</v>
      </c>
      <c r="J10142" t="str">
        <f>VLOOKUP(E10142,'Cross-Page Data'!$D$4:$F$48,3,FALSE)</f>
        <v>solar</v>
      </c>
      <c r="K10142" t="b">
        <f t="shared" si="158"/>
        <v>1</v>
      </c>
    </row>
    <row r="10143" spans="1:11">
      <c r="A10143" s="120">
        <v>58599</v>
      </c>
      <c r="B10143" s="121" t="s">
        <v>201</v>
      </c>
      <c r="C10143" s="121" t="s">
        <v>206</v>
      </c>
      <c r="D10143" s="121" t="s">
        <v>101</v>
      </c>
      <c r="E10143" s="121" t="s">
        <v>92</v>
      </c>
      <c r="F10143" s="122">
        <v>51784</v>
      </c>
      <c r="G10143" s="122">
        <v>5817</v>
      </c>
      <c r="H10143" s="120">
        <v>2019</v>
      </c>
      <c r="I10143" t="str">
        <f>IF(J10143="natural gas",VLOOKUP(D10143,'Cross-Page Data'!$I$4:$J$13,2,FALSE),IF(J10143="solar",VLOOKUP('Form 923'!D10143,'Cross-Page Data'!$I$14:$J$117,2,FALSE),J10143))</f>
        <v>solar pv</v>
      </c>
      <c r="J10143" t="str">
        <f>VLOOKUP(E10143,'Cross-Page Data'!$D$4:$F$48,3,FALSE)</f>
        <v>solar</v>
      </c>
      <c r="K10143" t="b">
        <f t="shared" si="158"/>
        <v>1</v>
      </c>
    </row>
    <row r="10144" spans="1:11">
      <c r="A10144" s="120">
        <v>58600</v>
      </c>
      <c r="B10144" s="121" t="s">
        <v>201</v>
      </c>
      <c r="C10144" s="121" t="s">
        <v>206</v>
      </c>
      <c r="D10144" s="121" t="s">
        <v>101</v>
      </c>
      <c r="E10144" s="121" t="s">
        <v>92</v>
      </c>
      <c r="F10144" s="122">
        <v>44751</v>
      </c>
      <c r="G10144" s="122">
        <v>5027</v>
      </c>
      <c r="H10144" s="120">
        <v>2019</v>
      </c>
      <c r="I10144" t="str">
        <f>IF(J10144="natural gas",VLOOKUP(D10144,'Cross-Page Data'!$I$4:$J$13,2,FALSE),IF(J10144="solar",VLOOKUP('Form 923'!D10144,'Cross-Page Data'!$I$14:$J$117,2,FALSE),J10144))</f>
        <v>solar pv</v>
      </c>
      <c r="J10144" t="str">
        <f>VLOOKUP(E10144,'Cross-Page Data'!$D$4:$F$48,3,FALSE)</f>
        <v>solar</v>
      </c>
      <c r="K10144" t="b">
        <f t="shared" si="158"/>
        <v>1</v>
      </c>
    </row>
    <row r="10145" spans="1:11">
      <c r="A10145" s="120">
        <v>58601</v>
      </c>
      <c r="B10145" s="121" t="s">
        <v>201</v>
      </c>
      <c r="C10145" s="121" t="s">
        <v>206</v>
      </c>
      <c r="D10145" s="121" t="s">
        <v>101</v>
      </c>
      <c r="E10145" s="121" t="s">
        <v>92</v>
      </c>
      <c r="F10145" s="122">
        <v>54201</v>
      </c>
      <c r="G10145" s="122">
        <v>6089</v>
      </c>
      <c r="H10145" s="120">
        <v>2019</v>
      </c>
      <c r="I10145" t="str">
        <f>IF(J10145="natural gas",VLOOKUP(D10145,'Cross-Page Data'!$I$4:$J$13,2,FALSE),IF(J10145="solar",VLOOKUP('Form 923'!D10145,'Cross-Page Data'!$I$14:$J$117,2,FALSE),J10145))</f>
        <v>solar pv</v>
      </c>
      <c r="J10145" t="str">
        <f>VLOOKUP(E10145,'Cross-Page Data'!$D$4:$F$48,3,FALSE)</f>
        <v>solar</v>
      </c>
      <c r="K10145" t="b">
        <f t="shared" si="158"/>
        <v>1</v>
      </c>
    </row>
    <row r="10146" spans="1:11">
      <c r="A10146" s="120">
        <v>58602</v>
      </c>
      <c r="B10146" s="121" t="s">
        <v>201</v>
      </c>
      <c r="C10146" s="121" t="s">
        <v>206</v>
      </c>
      <c r="D10146" s="121" t="s">
        <v>101</v>
      </c>
      <c r="E10146" s="121" t="s">
        <v>92</v>
      </c>
      <c r="F10146" s="122">
        <v>55381</v>
      </c>
      <c r="G10146" s="122">
        <v>6221</v>
      </c>
      <c r="H10146" s="120">
        <v>2019</v>
      </c>
      <c r="I10146" t="str">
        <f>IF(J10146="natural gas",VLOOKUP(D10146,'Cross-Page Data'!$I$4:$J$13,2,FALSE),IF(J10146="solar",VLOOKUP('Form 923'!D10146,'Cross-Page Data'!$I$14:$J$117,2,FALSE),J10146))</f>
        <v>solar pv</v>
      </c>
      <c r="J10146" t="str">
        <f>VLOOKUP(E10146,'Cross-Page Data'!$D$4:$F$48,3,FALSE)</f>
        <v>solar</v>
      </c>
      <c r="K10146" t="b">
        <f t="shared" si="158"/>
        <v>1</v>
      </c>
    </row>
    <row r="10147" spans="1:11">
      <c r="A10147" s="120">
        <v>58603</v>
      </c>
      <c r="B10147" s="121" t="s">
        <v>201</v>
      </c>
      <c r="C10147" s="121" t="s">
        <v>206</v>
      </c>
      <c r="D10147" s="121" t="s">
        <v>101</v>
      </c>
      <c r="E10147" s="121" t="s">
        <v>92</v>
      </c>
      <c r="F10147" s="122">
        <v>34565</v>
      </c>
      <c r="G10147" s="122">
        <v>3883</v>
      </c>
      <c r="H10147" s="120">
        <v>2019</v>
      </c>
      <c r="I10147" t="str">
        <f>IF(J10147="natural gas",VLOOKUP(D10147,'Cross-Page Data'!$I$4:$J$13,2,FALSE),IF(J10147="solar",VLOOKUP('Form 923'!D10147,'Cross-Page Data'!$I$14:$J$117,2,FALSE),J10147))</f>
        <v>solar pv</v>
      </c>
      <c r="J10147" t="str">
        <f>VLOOKUP(E10147,'Cross-Page Data'!$D$4:$F$48,3,FALSE)</f>
        <v>solar</v>
      </c>
      <c r="K10147" t="b">
        <f t="shared" si="158"/>
        <v>1</v>
      </c>
    </row>
    <row r="10148" spans="1:11">
      <c r="A10148" s="120">
        <v>58604</v>
      </c>
      <c r="B10148" s="121" t="s">
        <v>201</v>
      </c>
      <c r="C10148" s="121" t="s">
        <v>206</v>
      </c>
      <c r="D10148" s="121" t="s">
        <v>101</v>
      </c>
      <c r="E10148" s="121" t="s">
        <v>92</v>
      </c>
      <c r="F10148" s="122">
        <v>50412</v>
      </c>
      <c r="G10148" s="122">
        <v>5663</v>
      </c>
      <c r="H10148" s="120">
        <v>2019</v>
      </c>
      <c r="I10148" t="str">
        <f>IF(J10148="natural gas",VLOOKUP(D10148,'Cross-Page Data'!$I$4:$J$13,2,FALSE),IF(J10148="solar",VLOOKUP('Form 923'!D10148,'Cross-Page Data'!$I$14:$J$117,2,FALSE),J10148))</f>
        <v>solar pv</v>
      </c>
      <c r="J10148" t="str">
        <f>VLOOKUP(E10148,'Cross-Page Data'!$D$4:$F$48,3,FALSE)</f>
        <v>solar</v>
      </c>
      <c r="K10148" t="b">
        <f t="shared" si="158"/>
        <v>1</v>
      </c>
    </row>
    <row r="10149" spans="1:11">
      <c r="A10149" s="120">
        <v>58605</v>
      </c>
      <c r="B10149" s="121" t="s">
        <v>201</v>
      </c>
      <c r="C10149" s="121" t="s">
        <v>206</v>
      </c>
      <c r="D10149" s="121" t="s">
        <v>101</v>
      </c>
      <c r="E10149" s="121" t="s">
        <v>92</v>
      </c>
      <c r="F10149" s="122">
        <v>83777</v>
      </c>
      <c r="G10149" s="122">
        <v>9411</v>
      </c>
      <c r="H10149" s="120">
        <v>2019</v>
      </c>
      <c r="I10149" t="str">
        <f>IF(J10149="natural gas",VLOOKUP(D10149,'Cross-Page Data'!$I$4:$J$13,2,FALSE),IF(J10149="solar",VLOOKUP('Form 923'!D10149,'Cross-Page Data'!$I$14:$J$117,2,FALSE),J10149))</f>
        <v>solar pv</v>
      </c>
      <c r="J10149" t="str">
        <f>VLOOKUP(E10149,'Cross-Page Data'!$D$4:$F$48,3,FALSE)</f>
        <v>solar</v>
      </c>
      <c r="K10149" t="b">
        <f t="shared" si="158"/>
        <v>1</v>
      </c>
    </row>
    <row r="10150" spans="1:11">
      <c r="A10150" s="120">
        <v>58608</v>
      </c>
      <c r="B10150" s="121" t="s">
        <v>201</v>
      </c>
      <c r="C10150" s="121" t="s">
        <v>206</v>
      </c>
      <c r="D10150" s="121" t="s">
        <v>128</v>
      </c>
      <c r="E10150" s="121" t="s">
        <v>180</v>
      </c>
      <c r="F10150" s="122">
        <v>891456</v>
      </c>
      <c r="G10150" s="122">
        <v>100141</v>
      </c>
      <c r="H10150" s="120">
        <v>2019</v>
      </c>
      <c r="I10150" t="str">
        <f>IF(J10150="natural gas",VLOOKUP(D10150,'Cross-Page Data'!$I$4:$J$13,2,FALSE),IF(J10150="solar",VLOOKUP('Form 923'!D10150,'Cross-Page Data'!$I$14:$J$117,2,FALSE),J10150))</f>
        <v>wind</v>
      </c>
      <c r="J10150" t="str">
        <f>VLOOKUP(E10150,'Cross-Page Data'!$D$4:$F$48,3,FALSE)</f>
        <v>wind</v>
      </c>
      <c r="K10150" t="b">
        <f t="shared" si="158"/>
        <v>1</v>
      </c>
    </row>
    <row r="10151" spans="1:11">
      <c r="A10151" s="120">
        <v>58609</v>
      </c>
      <c r="B10151" s="121" t="s">
        <v>201</v>
      </c>
      <c r="C10151" s="121" t="s">
        <v>206</v>
      </c>
      <c r="D10151" s="121" t="s">
        <v>101</v>
      </c>
      <c r="E10151" s="121" t="s">
        <v>92</v>
      </c>
      <c r="F10151" s="122">
        <v>37290</v>
      </c>
      <c r="G10151" s="122">
        <v>4189</v>
      </c>
      <c r="H10151" s="120">
        <v>2019</v>
      </c>
      <c r="I10151" t="str">
        <f>IF(J10151="natural gas",VLOOKUP(D10151,'Cross-Page Data'!$I$4:$J$13,2,FALSE),IF(J10151="solar",VLOOKUP('Form 923'!D10151,'Cross-Page Data'!$I$14:$J$117,2,FALSE),J10151))</f>
        <v>solar pv</v>
      </c>
      <c r="J10151" t="str">
        <f>VLOOKUP(E10151,'Cross-Page Data'!$D$4:$F$48,3,FALSE)</f>
        <v>solar</v>
      </c>
      <c r="K10151" t="b">
        <f t="shared" si="158"/>
        <v>1</v>
      </c>
    </row>
    <row r="10152" spans="1:11">
      <c r="A10152" s="120">
        <v>58610</v>
      </c>
      <c r="B10152" s="121" t="s">
        <v>201</v>
      </c>
      <c r="C10152" s="121" t="s">
        <v>206</v>
      </c>
      <c r="D10152" s="121" t="s">
        <v>101</v>
      </c>
      <c r="E10152" s="121" t="s">
        <v>92</v>
      </c>
      <c r="F10152" s="122">
        <v>38404</v>
      </c>
      <c r="G10152" s="122">
        <v>4314</v>
      </c>
      <c r="H10152" s="120">
        <v>2019</v>
      </c>
      <c r="I10152" t="str">
        <f>IF(J10152="natural gas",VLOOKUP(D10152,'Cross-Page Data'!$I$4:$J$13,2,FALSE),IF(J10152="solar",VLOOKUP('Form 923'!D10152,'Cross-Page Data'!$I$14:$J$117,2,FALSE),J10152))</f>
        <v>solar pv</v>
      </c>
      <c r="J10152" t="str">
        <f>VLOOKUP(E10152,'Cross-Page Data'!$D$4:$F$48,3,FALSE)</f>
        <v>solar</v>
      </c>
      <c r="K10152" t="b">
        <f t="shared" si="158"/>
        <v>1</v>
      </c>
    </row>
    <row r="10153" spans="1:11">
      <c r="A10153" s="120">
        <v>58611</v>
      </c>
      <c r="B10153" s="121" t="s">
        <v>201</v>
      </c>
      <c r="C10153" s="121" t="s">
        <v>206</v>
      </c>
      <c r="D10153" s="121" t="s">
        <v>101</v>
      </c>
      <c r="E10153" s="121" t="s">
        <v>92</v>
      </c>
      <c r="F10153" s="122">
        <v>38659</v>
      </c>
      <c r="G10153" s="122">
        <v>4343</v>
      </c>
      <c r="H10153" s="120">
        <v>2019</v>
      </c>
      <c r="I10153" t="str">
        <f>IF(J10153="natural gas",VLOOKUP(D10153,'Cross-Page Data'!$I$4:$J$13,2,FALSE),IF(J10153="solar",VLOOKUP('Form 923'!D10153,'Cross-Page Data'!$I$14:$J$117,2,FALSE),J10153))</f>
        <v>solar pv</v>
      </c>
      <c r="J10153" t="str">
        <f>VLOOKUP(E10153,'Cross-Page Data'!$D$4:$F$48,3,FALSE)</f>
        <v>solar</v>
      </c>
      <c r="K10153" t="b">
        <f t="shared" si="158"/>
        <v>1</v>
      </c>
    </row>
    <row r="10154" spans="1:11">
      <c r="A10154" s="120">
        <v>58612</v>
      </c>
      <c r="B10154" s="121" t="s">
        <v>201</v>
      </c>
      <c r="C10154" s="121" t="s">
        <v>206</v>
      </c>
      <c r="D10154" s="121" t="s">
        <v>101</v>
      </c>
      <c r="E10154" s="121" t="s">
        <v>92</v>
      </c>
      <c r="F10154" s="122">
        <v>31103</v>
      </c>
      <c r="G10154" s="122">
        <v>3494</v>
      </c>
      <c r="H10154" s="120">
        <v>2019</v>
      </c>
      <c r="I10154" t="str">
        <f>IF(J10154="natural gas",VLOOKUP(D10154,'Cross-Page Data'!$I$4:$J$13,2,FALSE),IF(J10154="solar",VLOOKUP('Form 923'!D10154,'Cross-Page Data'!$I$14:$J$117,2,FALSE),J10154))</f>
        <v>solar pv</v>
      </c>
      <c r="J10154" t="str">
        <f>VLOOKUP(E10154,'Cross-Page Data'!$D$4:$F$48,3,FALSE)</f>
        <v>solar</v>
      </c>
      <c r="K10154" t="b">
        <f t="shared" si="158"/>
        <v>1</v>
      </c>
    </row>
    <row r="10155" spans="1:11">
      <c r="A10155" s="120">
        <v>58614</v>
      </c>
      <c r="B10155" s="121" t="s">
        <v>201</v>
      </c>
      <c r="C10155" s="121" t="s">
        <v>206</v>
      </c>
      <c r="D10155" s="121" t="s">
        <v>128</v>
      </c>
      <c r="E10155" s="121" t="s">
        <v>180</v>
      </c>
      <c r="F10155" s="122">
        <v>2948779</v>
      </c>
      <c r="G10155" s="122">
        <v>331249</v>
      </c>
      <c r="H10155" s="120">
        <v>2019</v>
      </c>
      <c r="I10155" t="str">
        <f>IF(J10155="natural gas",VLOOKUP(D10155,'Cross-Page Data'!$I$4:$J$13,2,FALSE),IF(J10155="solar",VLOOKUP('Form 923'!D10155,'Cross-Page Data'!$I$14:$J$117,2,FALSE),J10155))</f>
        <v>wind</v>
      </c>
      <c r="J10155" t="str">
        <f>VLOOKUP(E10155,'Cross-Page Data'!$D$4:$F$48,3,FALSE)</f>
        <v>wind</v>
      </c>
      <c r="K10155" t="b">
        <f t="shared" si="158"/>
        <v>1</v>
      </c>
    </row>
    <row r="10156" spans="1:11">
      <c r="A10156" s="120">
        <v>58615</v>
      </c>
      <c r="B10156" s="121" t="s">
        <v>201</v>
      </c>
      <c r="C10156" s="121" t="s">
        <v>206</v>
      </c>
      <c r="D10156" s="121" t="s">
        <v>101</v>
      </c>
      <c r="E10156" s="121" t="s">
        <v>92</v>
      </c>
      <c r="F10156" s="122">
        <v>113544</v>
      </c>
      <c r="G10156" s="122">
        <v>12755</v>
      </c>
      <c r="H10156" s="120">
        <v>2019</v>
      </c>
      <c r="I10156" t="str">
        <f>IF(J10156="natural gas",VLOOKUP(D10156,'Cross-Page Data'!$I$4:$J$13,2,FALSE),IF(J10156="solar",VLOOKUP('Form 923'!D10156,'Cross-Page Data'!$I$14:$J$117,2,FALSE),J10156))</f>
        <v>solar pv</v>
      </c>
      <c r="J10156" t="str">
        <f>VLOOKUP(E10156,'Cross-Page Data'!$D$4:$F$48,3,FALSE)</f>
        <v>solar</v>
      </c>
      <c r="K10156" t="b">
        <f t="shared" si="158"/>
        <v>1</v>
      </c>
    </row>
    <row r="10157" spans="1:11">
      <c r="A10157" s="120">
        <v>58616</v>
      </c>
      <c r="B10157" s="121" t="s">
        <v>201</v>
      </c>
      <c r="C10157" s="121" t="s">
        <v>206</v>
      </c>
      <c r="D10157" s="121" t="s">
        <v>101</v>
      </c>
      <c r="E10157" s="121" t="s">
        <v>92</v>
      </c>
      <c r="F10157" s="122">
        <v>381488</v>
      </c>
      <c r="G10157" s="122">
        <v>42854</v>
      </c>
      <c r="H10157" s="120">
        <v>2019</v>
      </c>
      <c r="I10157" t="str">
        <f>IF(J10157="natural gas",VLOOKUP(D10157,'Cross-Page Data'!$I$4:$J$13,2,FALSE),IF(J10157="solar",VLOOKUP('Form 923'!D10157,'Cross-Page Data'!$I$14:$J$117,2,FALSE),J10157))</f>
        <v>solar pv</v>
      </c>
      <c r="J10157" t="str">
        <f>VLOOKUP(E10157,'Cross-Page Data'!$D$4:$F$48,3,FALSE)</f>
        <v>solar</v>
      </c>
      <c r="K10157" t="b">
        <f t="shared" si="158"/>
        <v>1</v>
      </c>
    </row>
    <row r="10158" ht="25.5" spans="1:11">
      <c r="A10158" s="120">
        <v>58617</v>
      </c>
      <c r="B10158" s="121" t="s">
        <v>205</v>
      </c>
      <c r="C10158" s="121" t="s">
        <v>210</v>
      </c>
      <c r="D10158" s="121" t="s">
        <v>79</v>
      </c>
      <c r="E10158" s="121" t="s">
        <v>38</v>
      </c>
      <c r="F10158" s="122">
        <v>96</v>
      </c>
      <c r="G10158" s="122">
        <v>13.529</v>
      </c>
      <c r="H10158" s="120">
        <v>2019</v>
      </c>
      <c r="I10158" t="str">
        <f>IF(J10158="natural gas",VLOOKUP(D10158,'Cross-Page Data'!$I$4:$J$13,2,FALSE),IF(J10158="solar",VLOOKUP('Form 923'!D10158,'Cross-Page Data'!$I$14:$J$117,2,FALSE),J10158))</f>
        <v>natural gas peaker</v>
      </c>
      <c r="J10158" t="str">
        <f>VLOOKUP(E10158,'Cross-Page Data'!$D$4:$F$48,3,FALSE)</f>
        <v>natural gas</v>
      </c>
      <c r="K10158" t="b">
        <f t="shared" si="158"/>
        <v>0</v>
      </c>
    </row>
    <row r="10159" ht="25.5" spans="1:11">
      <c r="A10159" s="120">
        <v>58617</v>
      </c>
      <c r="B10159" s="121" t="s">
        <v>205</v>
      </c>
      <c r="C10159" s="121" t="s">
        <v>210</v>
      </c>
      <c r="D10159" s="121" t="s">
        <v>79</v>
      </c>
      <c r="E10159" s="121" t="s">
        <v>130</v>
      </c>
      <c r="F10159" s="122">
        <v>19202</v>
      </c>
      <c r="G10159" s="122">
        <v>2701.471</v>
      </c>
      <c r="H10159" s="120">
        <v>2019</v>
      </c>
      <c r="I10159" t="str">
        <f>IF(J10159="natural gas",VLOOKUP(D10159,'Cross-Page Data'!$I$4:$J$13,2,FALSE),IF(J10159="solar",VLOOKUP('Form 923'!D10159,'Cross-Page Data'!$I$14:$J$117,2,FALSE),J10159))</f>
        <v>biomass</v>
      </c>
      <c r="J10159" t="str">
        <f>VLOOKUP(E10159,'Cross-Page Data'!$D$4:$F$48,3,FALSE)</f>
        <v>biomass</v>
      </c>
      <c r="K10159" t="b">
        <f t="shared" si="158"/>
        <v>0</v>
      </c>
    </row>
    <row r="10160" spans="1:11">
      <c r="A10160" s="120">
        <v>58618</v>
      </c>
      <c r="B10160" s="121" t="s">
        <v>201</v>
      </c>
      <c r="C10160" s="121" t="s">
        <v>206</v>
      </c>
      <c r="D10160" s="121" t="s">
        <v>101</v>
      </c>
      <c r="E10160" s="121" t="s">
        <v>92</v>
      </c>
      <c r="F10160" s="122">
        <v>11021</v>
      </c>
      <c r="G10160" s="122">
        <v>1238</v>
      </c>
      <c r="H10160" s="120">
        <v>2019</v>
      </c>
      <c r="I10160" t="str">
        <f>IF(J10160="natural gas",VLOOKUP(D10160,'Cross-Page Data'!$I$4:$J$13,2,FALSE),IF(J10160="solar",VLOOKUP('Form 923'!D10160,'Cross-Page Data'!$I$14:$J$117,2,FALSE),J10160))</f>
        <v>solar pv</v>
      </c>
      <c r="J10160" t="str">
        <f>VLOOKUP(E10160,'Cross-Page Data'!$D$4:$F$48,3,FALSE)</f>
        <v>solar</v>
      </c>
      <c r="K10160" t="b">
        <f t="shared" si="158"/>
        <v>1</v>
      </c>
    </row>
    <row r="10161" ht="25.5" spans="1:11">
      <c r="A10161" s="120">
        <v>58619</v>
      </c>
      <c r="B10161" s="121" t="s">
        <v>205</v>
      </c>
      <c r="C10161" s="121" t="s">
        <v>210</v>
      </c>
      <c r="D10161" s="121" t="s">
        <v>79</v>
      </c>
      <c r="E10161" s="121" t="s">
        <v>38</v>
      </c>
      <c r="F10161" s="122">
        <v>12793</v>
      </c>
      <c r="G10161" s="122">
        <v>2312</v>
      </c>
      <c r="H10161" s="120">
        <v>2019</v>
      </c>
      <c r="I10161" t="str">
        <f>IF(J10161="natural gas",VLOOKUP(D10161,'Cross-Page Data'!$I$4:$J$13,2,FALSE),IF(J10161="solar",VLOOKUP('Form 923'!D10161,'Cross-Page Data'!$I$14:$J$117,2,FALSE),J10161))</f>
        <v>natural gas peaker</v>
      </c>
      <c r="J10161" t="str">
        <f>VLOOKUP(E10161,'Cross-Page Data'!$D$4:$F$48,3,FALSE)</f>
        <v>natural gas</v>
      </c>
      <c r="K10161" t="b">
        <f t="shared" si="158"/>
        <v>0</v>
      </c>
    </row>
    <row r="10162" spans="1:11">
      <c r="A10162" s="120">
        <v>58620</v>
      </c>
      <c r="B10162" s="121" t="s">
        <v>201</v>
      </c>
      <c r="C10162" s="121" t="s">
        <v>206</v>
      </c>
      <c r="D10162" s="121" t="s">
        <v>128</v>
      </c>
      <c r="E10162" s="121" t="s">
        <v>180</v>
      </c>
      <c r="F10162" s="122">
        <v>506745</v>
      </c>
      <c r="G10162" s="122">
        <v>56925</v>
      </c>
      <c r="H10162" s="120">
        <v>2019</v>
      </c>
      <c r="I10162" t="str">
        <f>IF(J10162="natural gas",VLOOKUP(D10162,'Cross-Page Data'!$I$4:$J$13,2,FALSE),IF(J10162="solar",VLOOKUP('Form 923'!D10162,'Cross-Page Data'!$I$14:$J$117,2,FALSE),J10162))</f>
        <v>wind</v>
      </c>
      <c r="J10162" t="str">
        <f>VLOOKUP(E10162,'Cross-Page Data'!$D$4:$F$48,3,FALSE)</f>
        <v>wind</v>
      </c>
      <c r="K10162" t="b">
        <f t="shared" si="158"/>
        <v>1</v>
      </c>
    </row>
    <row r="10163" spans="1:11">
      <c r="A10163" s="120">
        <v>58621</v>
      </c>
      <c r="B10163" s="121" t="s">
        <v>201</v>
      </c>
      <c r="C10163" s="121" t="s">
        <v>206</v>
      </c>
      <c r="D10163" s="121" t="s">
        <v>101</v>
      </c>
      <c r="E10163" s="121" t="s">
        <v>92</v>
      </c>
      <c r="F10163" s="122">
        <v>415777</v>
      </c>
      <c r="G10163" s="122">
        <v>46706</v>
      </c>
      <c r="H10163" s="120">
        <v>2019</v>
      </c>
      <c r="I10163" t="str">
        <f>IF(J10163="natural gas",VLOOKUP(D10163,'Cross-Page Data'!$I$4:$J$13,2,FALSE),IF(J10163="solar",VLOOKUP('Form 923'!D10163,'Cross-Page Data'!$I$14:$J$117,2,FALSE),J10163))</f>
        <v>solar pv</v>
      </c>
      <c r="J10163" t="str">
        <f>VLOOKUP(E10163,'Cross-Page Data'!$D$4:$F$48,3,FALSE)</f>
        <v>solar</v>
      </c>
      <c r="K10163" t="b">
        <f t="shared" si="158"/>
        <v>1</v>
      </c>
    </row>
    <row r="10164" ht="25.5" spans="1:11">
      <c r="A10164" s="120">
        <v>58622</v>
      </c>
      <c r="B10164" s="121" t="s">
        <v>201</v>
      </c>
      <c r="C10164" s="121" t="s">
        <v>207</v>
      </c>
      <c r="D10164" s="121" t="s">
        <v>116</v>
      </c>
      <c r="E10164" s="121" t="s">
        <v>170</v>
      </c>
      <c r="F10164" s="122">
        <v>76566</v>
      </c>
      <c r="G10164" s="122">
        <v>8601</v>
      </c>
      <c r="H10164" s="120">
        <v>2019</v>
      </c>
      <c r="I10164" t="str">
        <f>IF(J10164="natural gas",VLOOKUP(D10164,'Cross-Page Data'!$I$4:$J$13,2,FALSE),IF(J10164="solar",VLOOKUP('Form 923'!D10164,'Cross-Page Data'!$I$14:$J$117,2,FALSE),J10164))</f>
        <v>hydro</v>
      </c>
      <c r="J10164" t="str">
        <f>VLOOKUP(E10164,'Cross-Page Data'!$D$4:$F$48,3,FALSE)</f>
        <v>hydro</v>
      </c>
      <c r="K10164" t="b">
        <f t="shared" si="158"/>
        <v>0</v>
      </c>
    </row>
    <row r="10165" spans="1:11">
      <c r="A10165" s="120">
        <v>58623</v>
      </c>
      <c r="B10165" s="121" t="s">
        <v>201</v>
      </c>
      <c r="C10165" s="121" t="s">
        <v>206</v>
      </c>
      <c r="D10165" s="121" t="s">
        <v>101</v>
      </c>
      <c r="E10165" s="121" t="s">
        <v>92</v>
      </c>
      <c r="F10165" s="122">
        <v>307929</v>
      </c>
      <c r="G10165" s="122">
        <v>34591</v>
      </c>
      <c r="H10165" s="120">
        <v>2019</v>
      </c>
      <c r="I10165" t="str">
        <f>IF(J10165="natural gas",VLOOKUP(D10165,'Cross-Page Data'!$I$4:$J$13,2,FALSE),IF(J10165="solar",VLOOKUP('Form 923'!D10165,'Cross-Page Data'!$I$14:$J$117,2,FALSE),J10165))</f>
        <v>solar pv</v>
      </c>
      <c r="J10165" t="str">
        <f>VLOOKUP(E10165,'Cross-Page Data'!$D$4:$F$48,3,FALSE)</f>
        <v>solar</v>
      </c>
      <c r="K10165" t="b">
        <f t="shared" si="158"/>
        <v>1</v>
      </c>
    </row>
    <row r="10166" spans="1:11">
      <c r="A10166" s="120">
        <v>58624</v>
      </c>
      <c r="B10166" s="121" t="s">
        <v>201</v>
      </c>
      <c r="C10166" s="121" t="s">
        <v>206</v>
      </c>
      <c r="D10166" s="121" t="s">
        <v>101</v>
      </c>
      <c r="E10166" s="121" t="s">
        <v>92</v>
      </c>
      <c r="F10166" s="122">
        <v>21508</v>
      </c>
      <c r="G10166" s="122">
        <v>2416</v>
      </c>
      <c r="H10166" s="120">
        <v>2019</v>
      </c>
      <c r="I10166" t="str">
        <f>IF(J10166="natural gas",VLOOKUP(D10166,'Cross-Page Data'!$I$4:$J$13,2,FALSE),IF(J10166="solar",VLOOKUP('Form 923'!D10166,'Cross-Page Data'!$I$14:$J$117,2,FALSE),J10166))</f>
        <v>solar pv</v>
      </c>
      <c r="J10166" t="str">
        <f>VLOOKUP(E10166,'Cross-Page Data'!$D$4:$F$48,3,FALSE)</f>
        <v>solar</v>
      </c>
      <c r="K10166" t="b">
        <f t="shared" si="158"/>
        <v>1</v>
      </c>
    </row>
    <row r="10167" spans="1:11">
      <c r="A10167" s="120">
        <v>58625</v>
      </c>
      <c r="B10167" s="121" t="s">
        <v>205</v>
      </c>
      <c r="C10167" s="121" t="s">
        <v>208</v>
      </c>
      <c r="D10167" s="121" t="s">
        <v>33</v>
      </c>
      <c r="E10167" s="121" t="s">
        <v>99</v>
      </c>
      <c r="F10167" s="122">
        <v>0</v>
      </c>
      <c r="G10167" s="122">
        <v>0</v>
      </c>
      <c r="H10167" s="120">
        <v>2019</v>
      </c>
      <c r="I10167" t="str">
        <f>IF(J10167="natural gas",VLOOKUP(D10167,'Cross-Page Data'!$I$4:$J$13,2,FALSE),IF(J10167="solar",VLOOKUP('Form 923'!D10167,'Cross-Page Data'!$I$14:$J$117,2,FALSE),J10167))</f>
        <v>other</v>
      </c>
      <c r="J10167" t="str">
        <f>VLOOKUP(E10167,'Cross-Page Data'!$D$4:$F$48,3,FALSE)</f>
        <v>other</v>
      </c>
      <c r="K10167" t="b">
        <f t="shared" si="158"/>
        <v>0</v>
      </c>
    </row>
    <row r="10168" spans="1:11">
      <c r="A10168" s="120">
        <v>58625</v>
      </c>
      <c r="B10168" s="121" t="s">
        <v>205</v>
      </c>
      <c r="C10168" s="121" t="s">
        <v>208</v>
      </c>
      <c r="D10168" s="121" t="s">
        <v>67</v>
      </c>
      <c r="E10168" s="121" t="s">
        <v>38</v>
      </c>
      <c r="F10168" s="122">
        <v>81276</v>
      </c>
      <c r="G10168" s="122">
        <v>9600</v>
      </c>
      <c r="H10168" s="120">
        <v>2019</v>
      </c>
      <c r="I10168" t="str">
        <f>IF(J10168="natural gas",VLOOKUP(D10168,'Cross-Page Data'!$I$4:$J$13,2,FALSE),IF(J10168="solar",VLOOKUP('Form 923'!D10168,'Cross-Page Data'!$I$14:$J$117,2,FALSE),J10168))</f>
        <v>other</v>
      </c>
      <c r="J10168" t="str">
        <f>VLOOKUP(E10168,'Cross-Page Data'!$D$4:$F$48,3,FALSE)</f>
        <v>natural gas</v>
      </c>
      <c r="K10168" t="b">
        <f t="shared" si="158"/>
        <v>0</v>
      </c>
    </row>
    <row r="10169" spans="1:11">
      <c r="A10169" s="120">
        <v>58625</v>
      </c>
      <c r="B10169" s="121" t="s">
        <v>205</v>
      </c>
      <c r="C10169" s="121" t="s">
        <v>208</v>
      </c>
      <c r="D10169" s="121" t="s">
        <v>101</v>
      </c>
      <c r="E10169" s="121" t="s">
        <v>92</v>
      </c>
      <c r="F10169" s="122">
        <v>27400</v>
      </c>
      <c r="G10169" s="122">
        <v>3078</v>
      </c>
      <c r="H10169" s="120">
        <v>2019</v>
      </c>
      <c r="I10169" t="str">
        <f>IF(J10169="natural gas",VLOOKUP(D10169,'Cross-Page Data'!$I$4:$J$13,2,FALSE),IF(J10169="solar",VLOOKUP('Form 923'!D10169,'Cross-Page Data'!$I$14:$J$117,2,FALSE),J10169))</f>
        <v>solar pv</v>
      </c>
      <c r="J10169" t="str">
        <f>VLOOKUP(E10169,'Cross-Page Data'!$D$4:$F$48,3,FALSE)</f>
        <v>solar</v>
      </c>
      <c r="K10169" t="b">
        <f t="shared" si="158"/>
        <v>0</v>
      </c>
    </row>
    <row r="10170" spans="1:11">
      <c r="A10170" s="120">
        <v>58626</v>
      </c>
      <c r="B10170" s="121" t="s">
        <v>201</v>
      </c>
      <c r="C10170" s="121" t="s">
        <v>206</v>
      </c>
      <c r="D10170" s="121" t="s">
        <v>101</v>
      </c>
      <c r="E10170" s="121" t="s">
        <v>92</v>
      </c>
      <c r="F10170" s="122">
        <v>457866</v>
      </c>
      <c r="G10170" s="122">
        <v>51434</v>
      </c>
      <c r="H10170" s="120">
        <v>2019</v>
      </c>
      <c r="I10170" t="str">
        <f>IF(J10170="natural gas",VLOOKUP(D10170,'Cross-Page Data'!$I$4:$J$13,2,FALSE),IF(J10170="solar",VLOOKUP('Form 923'!D10170,'Cross-Page Data'!$I$14:$J$117,2,FALSE),J10170))</f>
        <v>solar pv</v>
      </c>
      <c r="J10170" t="str">
        <f>VLOOKUP(E10170,'Cross-Page Data'!$D$4:$F$48,3,FALSE)</f>
        <v>solar</v>
      </c>
      <c r="K10170" t="b">
        <f t="shared" si="158"/>
        <v>1</v>
      </c>
    </row>
    <row r="10171" spans="1:11">
      <c r="A10171" s="120">
        <v>58627</v>
      </c>
      <c r="B10171" s="121" t="s">
        <v>201</v>
      </c>
      <c r="C10171" s="121" t="s">
        <v>206</v>
      </c>
      <c r="D10171" s="121" t="s">
        <v>101</v>
      </c>
      <c r="E10171" s="121" t="s">
        <v>92</v>
      </c>
      <c r="F10171" s="122">
        <v>237051</v>
      </c>
      <c r="G10171" s="122">
        <v>26629</v>
      </c>
      <c r="H10171" s="120">
        <v>2019</v>
      </c>
      <c r="I10171" t="str">
        <f>IF(J10171="natural gas",VLOOKUP(D10171,'Cross-Page Data'!$I$4:$J$13,2,FALSE),IF(J10171="solar",VLOOKUP('Form 923'!D10171,'Cross-Page Data'!$I$14:$J$117,2,FALSE),J10171))</f>
        <v>solar pv</v>
      </c>
      <c r="J10171" t="str">
        <f>VLOOKUP(E10171,'Cross-Page Data'!$D$4:$F$48,3,FALSE)</f>
        <v>solar</v>
      </c>
      <c r="K10171" t="b">
        <f t="shared" si="158"/>
        <v>1</v>
      </c>
    </row>
    <row r="10172" spans="1:11">
      <c r="A10172" s="120">
        <v>58628</v>
      </c>
      <c r="B10172" s="121" t="s">
        <v>201</v>
      </c>
      <c r="C10172" s="121" t="s">
        <v>206</v>
      </c>
      <c r="D10172" s="121" t="s">
        <v>101</v>
      </c>
      <c r="E10172" s="121" t="s">
        <v>92</v>
      </c>
      <c r="F10172" s="122">
        <v>487394</v>
      </c>
      <c r="G10172" s="122">
        <v>54751</v>
      </c>
      <c r="H10172" s="120">
        <v>2019</v>
      </c>
      <c r="I10172" t="str">
        <f>IF(J10172="natural gas",VLOOKUP(D10172,'Cross-Page Data'!$I$4:$J$13,2,FALSE),IF(J10172="solar",VLOOKUP('Form 923'!D10172,'Cross-Page Data'!$I$14:$J$117,2,FALSE),J10172))</f>
        <v>solar pv</v>
      </c>
      <c r="J10172" t="str">
        <f>VLOOKUP(E10172,'Cross-Page Data'!$D$4:$F$48,3,FALSE)</f>
        <v>solar</v>
      </c>
      <c r="K10172" t="b">
        <f t="shared" si="158"/>
        <v>1</v>
      </c>
    </row>
    <row r="10173" spans="1:11">
      <c r="A10173" s="120">
        <v>58629</v>
      </c>
      <c r="B10173" s="121" t="s">
        <v>201</v>
      </c>
      <c r="C10173" s="121" t="s">
        <v>206</v>
      </c>
      <c r="D10173" s="121" t="s">
        <v>120</v>
      </c>
      <c r="E10173" s="121" t="s">
        <v>76</v>
      </c>
      <c r="F10173" s="122">
        <v>517224</v>
      </c>
      <c r="G10173" s="122">
        <v>58102</v>
      </c>
      <c r="H10173" s="120">
        <v>2019</v>
      </c>
      <c r="I10173" t="str">
        <f>IF(J10173="natural gas",VLOOKUP(D10173,'Cross-Page Data'!$I$4:$J$13,2,FALSE),IF(J10173="solar",VLOOKUP('Form 923'!D10173,'Cross-Page Data'!$I$14:$J$117,2,FALSE),J10173))</f>
        <v>geothermal</v>
      </c>
      <c r="J10173" t="str">
        <f>VLOOKUP(E10173,'Cross-Page Data'!$D$4:$F$48,3,FALSE)</f>
        <v>geothermal</v>
      </c>
      <c r="K10173" t="b">
        <f t="shared" si="158"/>
        <v>1</v>
      </c>
    </row>
    <row r="10174" spans="1:11">
      <c r="A10174" s="120">
        <v>58630</v>
      </c>
      <c r="B10174" s="121" t="s">
        <v>201</v>
      </c>
      <c r="C10174" s="121" t="s">
        <v>206</v>
      </c>
      <c r="D10174" s="121" t="s">
        <v>128</v>
      </c>
      <c r="E10174" s="121" t="s">
        <v>180</v>
      </c>
      <c r="F10174" s="122">
        <v>77661</v>
      </c>
      <c r="G10174" s="122">
        <v>8724</v>
      </c>
      <c r="H10174" s="120">
        <v>2019</v>
      </c>
      <c r="I10174" t="str">
        <f>IF(J10174="natural gas",VLOOKUP(D10174,'Cross-Page Data'!$I$4:$J$13,2,FALSE),IF(J10174="solar",VLOOKUP('Form 923'!D10174,'Cross-Page Data'!$I$14:$J$117,2,FALSE),J10174))</f>
        <v>wind</v>
      </c>
      <c r="J10174" t="str">
        <f>VLOOKUP(E10174,'Cross-Page Data'!$D$4:$F$48,3,FALSE)</f>
        <v>wind</v>
      </c>
      <c r="K10174" t="b">
        <f t="shared" si="158"/>
        <v>1</v>
      </c>
    </row>
    <row r="10175" spans="1:11">
      <c r="A10175" s="120">
        <v>58631</v>
      </c>
      <c r="B10175" s="121" t="s">
        <v>201</v>
      </c>
      <c r="C10175" s="121" t="s">
        <v>206</v>
      </c>
      <c r="D10175" s="121" t="s">
        <v>101</v>
      </c>
      <c r="E10175" s="121" t="s">
        <v>92</v>
      </c>
      <c r="F10175" s="122">
        <v>23671</v>
      </c>
      <c r="G10175" s="122">
        <v>2659</v>
      </c>
      <c r="H10175" s="120">
        <v>2019</v>
      </c>
      <c r="I10175" t="str">
        <f>IF(J10175="natural gas",VLOOKUP(D10175,'Cross-Page Data'!$I$4:$J$13,2,FALSE),IF(J10175="solar",VLOOKUP('Form 923'!D10175,'Cross-Page Data'!$I$14:$J$117,2,FALSE),J10175))</f>
        <v>solar pv</v>
      </c>
      <c r="J10175" t="str">
        <f>VLOOKUP(E10175,'Cross-Page Data'!$D$4:$F$48,3,FALSE)</f>
        <v>solar</v>
      </c>
      <c r="K10175" t="b">
        <f t="shared" si="158"/>
        <v>1</v>
      </c>
    </row>
    <row r="10176" spans="1:11">
      <c r="A10176" s="120">
        <v>58632</v>
      </c>
      <c r="B10176" s="121" t="s">
        <v>201</v>
      </c>
      <c r="C10176" s="121" t="s">
        <v>206</v>
      </c>
      <c r="D10176" s="121" t="s">
        <v>101</v>
      </c>
      <c r="E10176" s="121" t="s">
        <v>92</v>
      </c>
      <c r="F10176" s="122">
        <v>33756</v>
      </c>
      <c r="G10176" s="122">
        <v>3792</v>
      </c>
      <c r="H10176" s="120">
        <v>2019</v>
      </c>
      <c r="I10176" t="str">
        <f>IF(J10176="natural gas",VLOOKUP(D10176,'Cross-Page Data'!$I$4:$J$13,2,FALSE),IF(J10176="solar",VLOOKUP('Form 923'!D10176,'Cross-Page Data'!$I$14:$J$117,2,FALSE),J10176))</f>
        <v>solar pv</v>
      </c>
      <c r="J10176" t="str">
        <f>VLOOKUP(E10176,'Cross-Page Data'!$D$4:$F$48,3,FALSE)</f>
        <v>solar</v>
      </c>
      <c r="K10176" t="b">
        <f t="shared" si="158"/>
        <v>1</v>
      </c>
    </row>
    <row r="10177" spans="1:11">
      <c r="A10177" s="120">
        <v>58634</v>
      </c>
      <c r="B10177" s="121" t="s">
        <v>201</v>
      </c>
      <c r="C10177" s="121" t="s">
        <v>206</v>
      </c>
      <c r="D10177" s="121" t="s">
        <v>101</v>
      </c>
      <c r="E10177" s="121" t="s">
        <v>92</v>
      </c>
      <c r="F10177" s="122">
        <v>18275</v>
      </c>
      <c r="G10177" s="122">
        <v>2053</v>
      </c>
      <c r="H10177" s="120">
        <v>2019</v>
      </c>
      <c r="I10177" t="str">
        <f>IF(J10177="natural gas",VLOOKUP(D10177,'Cross-Page Data'!$I$4:$J$13,2,FALSE),IF(J10177="solar",VLOOKUP('Form 923'!D10177,'Cross-Page Data'!$I$14:$J$117,2,FALSE),J10177))</f>
        <v>solar pv</v>
      </c>
      <c r="J10177" t="str">
        <f>VLOOKUP(E10177,'Cross-Page Data'!$D$4:$F$48,3,FALSE)</f>
        <v>solar</v>
      </c>
      <c r="K10177" t="b">
        <f t="shared" si="158"/>
        <v>1</v>
      </c>
    </row>
    <row r="10178" ht="25.5" spans="1:11">
      <c r="A10178" s="120">
        <v>58635</v>
      </c>
      <c r="B10178" s="121" t="s">
        <v>205</v>
      </c>
      <c r="C10178" s="121" t="s">
        <v>210</v>
      </c>
      <c r="D10178" s="121" t="s">
        <v>79</v>
      </c>
      <c r="E10178" s="121" t="s">
        <v>38</v>
      </c>
      <c r="F10178" s="122">
        <v>1098</v>
      </c>
      <c r="G10178" s="122">
        <v>0</v>
      </c>
      <c r="H10178" s="120">
        <v>2019</v>
      </c>
      <c r="I10178" t="str">
        <f>IF(J10178="natural gas",VLOOKUP(D10178,'Cross-Page Data'!$I$4:$J$13,2,FALSE),IF(J10178="solar",VLOOKUP('Form 923'!D10178,'Cross-Page Data'!$I$14:$J$117,2,FALSE),J10178))</f>
        <v>natural gas peaker</v>
      </c>
      <c r="J10178" t="str">
        <f>VLOOKUP(E10178,'Cross-Page Data'!$D$4:$F$48,3,FALSE)</f>
        <v>natural gas</v>
      </c>
      <c r="K10178" t="b">
        <f t="shared" si="158"/>
        <v>0</v>
      </c>
    </row>
    <row r="10179" spans="1:11">
      <c r="A10179" s="120">
        <v>58636</v>
      </c>
      <c r="B10179" s="121" t="s">
        <v>201</v>
      </c>
      <c r="C10179" s="121" t="s">
        <v>206</v>
      </c>
      <c r="D10179" s="121" t="s">
        <v>101</v>
      </c>
      <c r="E10179" s="121" t="s">
        <v>92</v>
      </c>
      <c r="F10179" s="122">
        <v>10719</v>
      </c>
      <c r="G10179" s="122">
        <v>1204</v>
      </c>
      <c r="H10179" s="120">
        <v>2019</v>
      </c>
      <c r="I10179" t="str">
        <f>IF(J10179="natural gas",VLOOKUP(D10179,'Cross-Page Data'!$I$4:$J$13,2,FALSE),IF(J10179="solar",VLOOKUP('Form 923'!D10179,'Cross-Page Data'!$I$14:$J$117,2,FALSE),J10179))</f>
        <v>solar pv</v>
      </c>
      <c r="J10179" t="str">
        <f>VLOOKUP(E10179,'Cross-Page Data'!$D$4:$F$48,3,FALSE)</f>
        <v>solar</v>
      </c>
      <c r="K10179" t="b">
        <f t="shared" si="158"/>
        <v>1</v>
      </c>
    </row>
    <row r="10180" spans="1:11">
      <c r="A10180" s="120">
        <v>58639</v>
      </c>
      <c r="B10180" s="121" t="s">
        <v>201</v>
      </c>
      <c r="C10180" s="121" t="s">
        <v>202</v>
      </c>
      <c r="D10180" s="121" t="s">
        <v>33</v>
      </c>
      <c r="E10180" s="121" t="s">
        <v>99</v>
      </c>
      <c r="F10180" s="122">
        <v>0</v>
      </c>
      <c r="G10180" s="122">
        <v>-351</v>
      </c>
      <c r="H10180" s="120">
        <v>2019</v>
      </c>
      <c r="I10180" t="str">
        <f>IF(J10180="natural gas",VLOOKUP(D10180,'Cross-Page Data'!$I$4:$J$13,2,FALSE),IF(J10180="solar",VLOOKUP('Form 923'!D10180,'Cross-Page Data'!$I$14:$J$117,2,FALSE),J10180))</f>
        <v>other</v>
      </c>
      <c r="J10180" t="str">
        <f>VLOOKUP(E10180,'Cross-Page Data'!$D$4:$F$48,3,FALSE)</f>
        <v>other</v>
      </c>
      <c r="K10180" t="b">
        <f t="shared" si="158"/>
        <v>1</v>
      </c>
    </row>
    <row r="10181" spans="1:11">
      <c r="A10181" s="120">
        <v>58639</v>
      </c>
      <c r="B10181" s="121" t="s">
        <v>201</v>
      </c>
      <c r="C10181" s="121" t="s">
        <v>202</v>
      </c>
      <c r="D10181" s="121" t="s">
        <v>101</v>
      </c>
      <c r="E10181" s="121" t="s">
        <v>92</v>
      </c>
      <c r="F10181" s="122">
        <v>160227</v>
      </c>
      <c r="G10181" s="122">
        <v>17999</v>
      </c>
      <c r="H10181" s="120">
        <v>2019</v>
      </c>
      <c r="I10181" t="str">
        <f>IF(J10181="natural gas",VLOOKUP(D10181,'Cross-Page Data'!$I$4:$J$13,2,FALSE),IF(J10181="solar",VLOOKUP('Form 923'!D10181,'Cross-Page Data'!$I$14:$J$117,2,FALSE),J10181))</f>
        <v>solar pv</v>
      </c>
      <c r="J10181" t="str">
        <f>VLOOKUP(E10181,'Cross-Page Data'!$D$4:$F$48,3,FALSE)</f>
        <v>solar</v>
      </c>
      <c r="K10181" t="b">
        <f t="shared" si="158"/>
        <v>1</v>
      </c>
    </row>
    <row r="10182" spans="1:11">
      <c r="A10182" s="120">
        <v>58640</v>
      </c>
      <c r="B10182" s="121" t="s">
        <v>201</v>
      </c>
      <c r="C10182" s="121" t="s">
        <v>202</v>
      </c>
      <c r="D10182" s="121" t="s">
        <v>33</v>
      </c>
      <c r="E10182" s="121" t="s">
        <v>99</v>
      </c>
      <c r="F10182" s="122">
        <v>0</v>
      </c>
      <c r="G10182" s="122">
        <v>0</v>
      </c>
      <c r="H10182" s="120">
        <v>2019</v>
      </c>
      <c r="I10182" t="str">
        <f>IF(J10182="natural gas",VLOOKUP(D10182,'Cross-Page Data'!$I$4:$J$13,2,FALSE),IF(J10182="solar",VLOOKUP('Form 923'!D10182,'Cross-Page Data'!$I$14:$J$117,2,FALSE),J10182))</f>
        <v>other</v>
      </c>
      <c r="J10182" t="str">
        <f>VLOOKUP(E10182,'Cross-Page Data'!$D$4:$F$48,3,FALSE)</f>
        <v>other</v>
      </c>
      <c r="K10182" t="b">
        <f t="shared" si="158"/>
        <v>1</v>
      </c>
    </row>
    <row r="10183" spans="1:11">
      <c r="A10183" s="120">
        <v>58640</v>
      </c>
      <c r="B10183" s="121" t="s">
        <v>201</v>
      </c>
      <c r="C10183" s="121" t="s">
        <v>202</v>
      </c>
      <c r="D10183" s="121" t="s">
        <v>101</v>
      </c>
      <c r="E10183" s="121" t="s">
        <v>92</v>
      </c>
      <c r="F10183" s="122">
        <v>157796</v>
      </c>
      <c r="G10183" s="122">
        <v>17726</v>
      </c>
      <c r="H10183" s="120">
        <v>2019</v>
      </c>
      <c r="I10183" t="str">
        <f>IF(J10183="natural gas",VLOOKUP(D10183,'Cross-Page Data'!$I$4:$J$13,2,FALSE),IF(J10183="solar",VLOOKUP('Form 923'!D10183,'Cross-Page Data'!$I$14:$J$117,2,FALSE),J10183))</f>
        <v>solar pv</v>
      </c>
      <c r="J10183" t="str">
        <f>VLOOKUP(E10183,'Cross-Page Data'!$D$4:$F$48,3,FALSE)</f>
        <v>solar</v>
      </c>
      <c r="K10183" t="b">
        <f t="shared" ref="K10183:K10246" si="159">IF(AND($N$6=FALSE,OR(C10183="Commercial NAICS Cogen",C10183="Industrial NAICS Cogen",C10183="NAICS-22 Cogen")),FALSE,IF(AND($N$7=FALSE,OR(C10183="Commercial NAICS Cogen",C10183="Commercial NAICS Non-Cogen",C10183="industrial NAICS Cogen",C10183="industrial NAICS non-cogen")),FALSE,TRUE))</f>
        <v>1</v>
      </c>
    </row>
    <row r="10184" spans="1:11">
      <c r="A10184" s="120">
        <v>58642</v>
      </c>
      <c r="B10184" s="121" t="s">
        <v>201</v>
      </c>
      <c r="C10184" s="121" t="s">
        <v>206</v>
      </c>
      <c r="D10184" s="121" t="s">
        <v>101</v>
      </c>
      <c r="E10184" s="121" t="s">
        <v>92</v>
      </c>
      <c r="F10184" s="122">
        <v>46371</v>
      </c>
      <c r="G10184" s="122">
        <v>5209</v>
      </c>
      <c r="H10184" s="120">
        <v>2019</v>
      </c>
      <c r="I10184" t="str">
        <f>IF(J10184="natural gas",VLOOKUP(D10184,'Cross-Page Data'!$I$4:$J$13,2,FALSE),IF(J10184="solar",VLOOKUP('Form 923'!D10184,'Cross-Page Data'!$I$14:$J$117,2,FALSE),J10184))</f>
        <v>solar pv</v>
      </c>
      <c r="J10184" t="str">
        <f>VLOOKUP(E10184,'Cross-Page Data'!$D$4:$F$48,3,FALSE)</f>
        <v>solar</v>
      </c>
      <c r="K10184" t="b">
        <f t="shared" si="159"/>
        <v>1</v>
      </c>
    </row>
    <row r="10185" spans="1:11">
      <c r="A10185" s="120">
        <v>58643</v>
      </c>
      <c r="B10185" s="121" t="s">
        <v>201</v>
      </c>
      <c r="C10185" s="121" t="s">
        <v>206</v>
      </c>
      <c r="D10185" s="121" t="s">
        <v>101</v>
      </c>
      <c r="E10185" s="121" t="s">
        <v>92</v>
      </c>
      <c r="F10185" s="122">
        <v>33249</v>
      </c>
      <c r="G10185" s="122">
        <v>3735</v>
      </c>
      <c r="H10185" s="120">
        <v>2019</v>
      </c>
      <c r="I10185" t="str">
        <f>IF(J10185="natural gas",VLOOKUP(D10185,'Cross-Page Data'!$I$4:$J$13,2,FALSE),IF(J10185="solar",VLOOKUP('Form 923'!D10185,'Cross-Page Data'!$I$14:$J$117,2,FALSE),J10185))</f>
        <v>solar pv</v>
      </c>
      <c r="J10185" t="str">
        <f>VLOOKUP(E10185,'Cross-Page Data'!$D$4:$F$48,3,FALSE)</f>
        <v>solar</v>
      </c>
      <c r="K10185" t="b">
        <f t="shared" si="159"/>
        <v>1</v>
      </c>
    </row>
    <row r="10186" spans="1:11">
      <c r="A10186" s="120">
        <v>58644</v>
      </c>
      <c r="B10186" s="121" t="s">
        <v>201</v>
      </c>
      <c r="C10186" s="121" t="s">
        <v>206</v>
      </c>
      <c r="D10186" s="121" t="s">
        <v>101</v>
      </c>
      <c r="E10186" s="121" t="s">
        <v>92</v>
      </c>
      <c r="F10186" s="122">
        <v>5828779</v>
      </c>
      <c r="G10186" s="122">
        <v>654772</v>
      </c>
      <c r="H10186" s="120">
        <v>2019</v>
      </c>
      <c r="I10186" t="str">
        <f>IF(J10186="natural gas",VLOOKUP(D10186,'Cross-Page Data'!$I$4:$J$13,2,FALSE),IF(J10186="solar",VLOOKUP('Form 923'!D10186,'Cross-Page Data'!$I$14:$J$117,2,FALSE),J10186))</f>
        <v>solar pv</v>
      </c>
      <c r="J10186" t="str">
        <f>VLOOKUP(E10186,'Cross-Page Data'!$D$4:$F$48,3,FALSE)</f>
        <v>solar</v>
      </c>
      <c r="K10186" t="b">
        <f t="shared" si="159"/>
        <v>1</v>
      </c>
    </row>
    <row r="10187" spans="1:11">
      <c r="A10187" s="120">
        <v>58646</v>
      </c>
      <c r="B10187" s="121" t="s">
        <v>201</v>
      </c>
      <c r="C10187" s="121" t="s">
        <v>206</v>
      </c>
      <c r="D10187" s="121" t="s">
        <v>101</v>
      </c>
      <c r="E10187" s="121" t="s">
        <v>92</v>
      </c>
      <c r="F10187" s="122">
        <v>5734159</v>
      </c>
      <c r="G10187" s="122">
        <v>644143</v>
      </c>
      <c r="H10187" s="120">
        <v>2019</v>
      </c>
      <c r="I10187" t="str">
        <f>IF(J10187="natural gas",VLOOKUP(D10187,'Cross-Page Data'!$I$4:$J$13,2,FALSE),IF(J10187="solar",VLOOKUP('Form 923'!D10187,'Cross-Page Data'!$I$14:$J$117,2,FALSE),J10187))</f>
        <v>solar pv</v>
      </c>
      <c r="J10187" t="str">
        <f>VLOOKUP(E10187,'Cross-Page Data'!$D$4:$F$48,3,FALSE)</f>
        <v>solar</v>
      </c>
      <c r="K10187" t="b">
        <f t="shared" si="159"/>
        <v>1</v>
      </c>
    </row>
    <row r="10188" spans="1:11">
      <c r="A10188" s="120">
        <v>58647</v>
      </c>
      <c r="B10188" s="121" t="s">
        <v>201</v>
      </c>
      <c r="C10188" s="121" t="s">
        <v>206</v>
      </c>
      <c r="D10188" s="121" t="s">
        <v>101</v>
      </c>
      <c r="E10188" s="121" t="s">
        <v>92</v>
      </c>
      <c r="F10188" s="122">
        <v>13931</v>
      </c>
      <c r="G10188" s="122">
        <v>1565</v>
      </c>
      <c r="H10188" s="120">
        <v>2019</v>
      </c>
      <c r="I10188" t="str">
        <f>IF(J10188="natural gas",VLOOKUP(D10188,'Cross-Page Data'!$I$4:$J$13,2,FALSE),IF(J10188="solar",VLOOKUP('Form 923'!D10188,'Cross-Page Data'!$I$14:$J$117,2,FALSE),J10188))</f>
        <v>solar pv</v>
      </c>
      <c r="J10188" t="str">
        <f>VLOOKUP(E10188,'Cross-Page Data'!$D$4:$F$48,3,FALSE)</f>
        <v>solar</v>
      </c>
      <c r="K10188" t="b">
        <f t="shared" si="159"/>
        <v>1</v>
      </c>
    </row>
    <row r="10189" spans="1:11">
      <c r="A10189" s="120">
        <v>58649</v>
      </c>
      <c r="B10189" s="121" t="s">
        <v>201</v>
      </c>
      <c r="C10189" s="121" t="s">
        <v>206</v>
      </c>
      <c r="D10189" s="121" t="s">
        <v>101</v>
      </c>
      <c r="E10189" s="121" t="s">
        <v>92</v>
      </c>
      <c r="F10189" s="122">
        <v>342663</v>
      </c>
      <c r="G10189" s="122">
        <v>38493</v>
      </c>
      <c r="H10189" s="120">
        <v>2019</v>
      </c>
      <c r="I10189" t="str">
        <f>IF(J10189="natural gas",VLOOKUP(D10189,'Cross-Page Data'!$I$4:$J$13,2,FALSE),IF(J10189="solar",VLOOKUP('Form 923'!D10189,'Cross-Page Data'!$I$14:$J$117,2,FALSE),J10189))</f>
        <v>solar pv</v>
      </c>
      <c r="J10189" t="str">
        <f>VLOOKUP(E10189,'Cross-Page Data'!$D$4:$F$48,3,FALSE)</f>
        <v>solar</v>
      </c>
      <c r="K10189" t="b">
        <f t="shared" si="159"/>
        <v>1</v>
      </c>
    </row>
    <row r="10190" spans="1:11">
      <c r="A10190" s="120">
        <v>58650</v>
      </c>
      <c r="B10190" s="121" t="s">
        <v>201</v>
      </c>
      <c r="C10190" s="121" t="s">
        <v>206</v>
      </c>
      <c r="D10190" s="121" t="s">
        <v>101</v>
      </c>
      <c r="E10190" s="121" t="s">
        <v>92</v>
      </c>
      <c r="F10190" s="122">
        <v>39393</v>
      </c>
      <c r="G10190" s="122">
        <v>4425</v>
      </c>
      <c r="H10190" s="120">
        <v>2019</v>
      </c>
      <c r="I10190" t="str">
        <f>IF(J10190="natural gas",VLOOKUP(D10190,'Cross-Page Data'!$I$4:$J$13,2,FALSE),IF(J10190="solar",VLOOKUP('Form 923'!D10190,'Cross-Page Data'!$I$14:$J$117,2,FALSE),J10190))</f>
        <v>solar pv</v>
      </c>
      <c r="J10190" t="str">
        <f>VLOOKUP(E10190,'Cross-Page Data'!$D$4:$F$48,3,FALSE)</f>
        <v>solar</v>
      </c>
      <c r="K10190" t="b">
        <f t="shared" si="159"/>
        <v>1</v>
      </c>
    </row>
    <row r="10191" spans="1:11">
      <c r="A10191" s="120">
        <v>58651</v>
      </c>
      <c r="B10191" s="121" t="s">
        <v>201</v>
      </c>
      <c r="C10191" s="121" t="s">
        <v>206</v>
      </c>
      <c r="D10191" s="121" t="s">
        <v>101</v>
      </c>
      <c r="E10191" s="121" t="s">
        <v>92</v>
      </c>
      <c r="F10191" s="122">
        <v>71840</v>
      </c>
      <c r="G10191" s="122">
        <v>8070</v>
      </c>
      <c r="H10191" s="120">
        <v>2019</v>
      </c>
      <c r="I10191" t="str">
        <f>IF(J10191="natural gas",VLOOKUP(D10191,'Cross-Page Data'!$I$4:$J$13,2,FALSE),IF(J10191="solar",VLOOKUP('Form 923'!D10191,'Cross-Page Data'!$I$14:$J$117,2,FALSE),J10191))</f>
        <v>solar pv</v>
      </c>
      <c r="J10191" t="str">
        <f>VLOOKUP(E10191,'Cross-Page Data'!$D$4:$F$48,3,FALSE)</f>
        <v>solar</v>
      </c>
      <c r="K10191" t="b">
        <f t="shared" si="159"/>
        <v>1</v>
      </c>
    </row>
    <row r="10192" spans="1:11">
      <c r="A10192" s="120">
        <v>58653</v>
      </c>
      <c r="B10192" s="121" t="s">
        <v>201</v>
      </c>
      <c r="C10192" s="121" t="s">
        <v>206</v>
      </c>
      <c r="D10192" s="121" t="s">
        <v>101</v>
      </c>
      <c r="E10192" s="121" t="s">
        <v>92</v>
      </c>
      <c r="F10192" s="122">
        <v>27614</v>
      </c>
      <c r="G10192" s="122">
        <v>3102</v>
      </c>
      <c r="H10192" s="120">
        <v>2019</v>
      </c>
      <c r="I10192" t="str">
        <f>IF(J10192="natural gas",VLOOKUP(D10192,'Cross-Page Data'!$I$4:$J$13,2,FALSE),IF(J10192="solar",VLOOKUP('Form 923'!D10192,'Cross-Page Data'!$I$14:$J$117,2,FALSE),J10192))</f>
        <v>solar pv</v>
      </c>
      <c r="J10192" t="str">
        <f>VLOOKUP(E10192,'Cross-Page Data'!$D$4:$F$48,3,FALSE)</f>
        <v>solar</v>
      </c>
      <c r="K10192" t="b">
        <f t="shared" si="159"/>
        <v>1</v>
      </c>
    </row>
    <row r="10193" spans="1:11">
      <c r="A10193" s="120">
        <v>58654</v>
      </c>
      <c r="B10193" s="121" t="s">
        <v>201</v>
      </c>
      <c r="C10193" s="121" t="s">
        <v>206</v>
      </c>
      <c r="D10193" s="121" t="s">
        <v>101</v>
      </c>
      <c r="E10193" s="121" t="s">
        <v>92</v>
      </c>
      <c r="F10193" s="122">
        <v>27241</v>
      </c>
      <c r="G10193" s="122">
        <v>3060</v>
      </c>
      <c r="H10193" s="120">
        <v>2019</v>
      </c>
      <c r="I10193" t="str">
        <f>IF(J10193="natural gas",VLOOKUP(D10193,'Cross-Page Data'!$I$4:$J$13,2,FALSE),IF(J10193="solar",VLOOKUP('Form 923'!D10193,'Cross-Page Data'!$I$14:$J$117,2,FALSE),J10193))</f>
        <v>solar pv</v>
      </c>
      <c r="J10193" t="str">
        <f>VLOOKUP(E10193,'Cross-Page Data'!$D$4:$F$48,3,FALSE)</f>
        <v>solar</v>
      </c>
      <c r="K10193" t="b">
        <f t="shared" si="159"/>
        <v>1</v>
      </c>
    </row>
    <row r="10194" spans="1:11">
      <c r="A10194" s="120">
        <v>58655</v>
      </c>
      <c r="B10194" s="121" t="s">
        <v>201</v>
      </c>
      <c r="C10194" s="121" t="s">
        <v>206</v>
      </c>
      <c r="D10194" s="121" t="s">
        <v>101</v>
      </c>
      <c r="E10194" s="121" t="s">
        <v>92</v>
      </c>
      <c r="F10194" s="122">
        <v>74227</v>
      </c>
      <c r="G10194" s="122">
        <v>8338</v>
      </c>
      <c r="H10194" s="120">
        <v>2019</v>
      </c>
      <c r="I10194" t="str">
        <f>IF(J10194="natural gas",VLOOKUP(D10194,'Cross-Page Data'!$I$4:$J$13,2,FALSE),IF(J10194="solar",VLOOKUP('Form 923'!D10194,'Cross-Page Data'!$I$14:$J$117,2,FALSE),J10194))</f>
        <v>solar pv</v>
      </c>
      <c r="J10194" t="str">
        <f>VLOOKUP(E10194,'Cross-Page Data'!$D$4:$F$48,3,FALSE)</f>
        <v>solar</v>
      </c>
      <c r="K10194" t="b">
        <f t="shared" si="159"/>
        <v>1</v>
      </c>
    </row>
    <row r="10195" spans="1:11">
      <c r="A10195" s="120">
        <v>58656</v>
      </c>
      <c r="B10195" s="121" t="s">
        <v>201</v>
      </c>
      <c r="C10195" s="121" t="s">
        <v>206</v>
      </c>
      <c r="D10195" s="121" t="s">
        <v>101</v>
      </c>
      <c r="E10195" s="121" t="s">
        <v>92</v>
      </c>
      <c r="F10195" s="122">
        <v>24756</v>
      </c>
      <c r="G10195" s="122">
        <v>2781</v>
      </c>
      <c r="H10195" s="120">
        <v>2019</v>
      </c>
      <c r="I10195" t="str">
        <f>IF(J10195="natural gas",VLOOKUP(D10195,'Cross-Page Data'!$I$4:$J$13,2,FALSE),IF(J10195="solar",VLOOKUP('Form 923'!D10195,'Cross-Page Data'!$I$14:$J$117,2,FALSE),J10195))</f>
        <v>solar pv</v>
      </c>
      <c r="J10195" t="str">
        <f>VLOOKUP(E10195,'Cross-Page Data'!$D$4:$F$48,3,FALSE)</f>
        <v>solar</v>
      </c>
      <c r="K10195" t="b">
        <f t="shared" si="159"/>
        <v>1</v>
      </c>
    </row>
    <row r="10196" spans="1:11">
      <c r="A10196" s="120">
        <v>58657</v>
      </c>
      <c r="B10196" s="121" t="s">
        <v>201</v>
      </c>
      <c r="C10196" s="121" t="s">
        <v>206</v>
      </c>
      <c r="D10196" s="121" t="s">
        <v>128</v>
      </c>
      <c r="E10196" s="121" t="s">
        <v>180</v>
      </c>
      <c r="F10196" s="122">
        <v>6661377</v>
      </c>
      <c r="G10196" s="122">
        <v>748301</v>
      </c>
      <c r="H10196" s="120">
        <v>2019</v>
      </c>
      <c r="I10196" t="str">
        <f>IF(J10196="natural gas",VLOOKUP(D10196,'Cross-Page Data'!$I$4:$J$13,2,FALSE),IF(J10196="solar",VLOOKUP('Form 923'!D10196,'Cross-Page Data'!$I$14:$J$117,2,FALSE),J10196))</f>
        <v>wind</v>
      </c>
      <c r="J10196" t="str">
        <f>VLOOKUP(E10196,'Cross-Page Data'!$D$4:$F$48,3,FALSE)</f>
        <v>wind</v>
      </c>
      <c r="K10196" t="b">
        <f t="shared" si="159"/>
        <v>1</v>
      </c>
    </row>
    <row r="10197" spans="1:11">
      <c r="A10197" s="120">
        <v>58658</v>
      </c>
      <c r="B10197" s="121" t="s">
        <v>201</v>
      </c>
      <c r="C10197" s="121" t="s">
        <v>202</v>
      </c>
      <c r="D10197" s="121" t="s">
        <v>128</v>
      </c>
      <c r="E10197" s="121" t="s">
        <v>180</v>
      </c>
      <c r="F10197" s="122">
        <v>6318391</v>
      </c>
      <c r="G10197" s="122">
        <v>709772</v>
      </c>
      <c r="H10197" s="120">
        <v>2019</v>
      </c>
      <c r="I10197" t="str">
        <f>IF(J10197="natural gas",VLOOKUP(D10197,'Cross-Page Data'!$I$4:$J$13,2,FALSE),IF(J10197="solar",VLOOKUP('Form 923'!D10197,'Cross-Page Data'!$I$14:$J$117,2,FALSE),J10197))</f>
        <v>wind</v>
      </c>
      <c r="J10197" t="str">
        <f>VLOOKUP(E10197,'Cross-Page Data'!$D$4:$F$48,3,FALSE)</f>
        <v>wind</v>
      </c>
      <c r="K10197" t="b">
        <f t="shared" si="159"/>
        <v>1</v>
      </c>
    </row>
    <row r="10198" spans="1:11">
      <c r="A10198" s="120">
        <v>58659</v>
      </c>
      <c r="B10198" s="121" t="s">
        <v>201</v>
      </c>
      <c r="C10198" s="121" t="s">
        <v>206</v>
      </c>
      <c r="D10198" s="121" t="s">
        <v>101</v>
      </c>
      <c r="E10198" s="121" t="s">
        <v>92</v>
      </c>
      <c r="F10198" s="122">
        <v>77519</v>
      </c>
      <c r="G10198" s="122">
        <v>8708</v>
      </c>
      <c r="H10198" s="120">
        <v>2019</v>
      </c>
      <c r="I10198" t="str">
        <f>IF(J10198="natural gas",VLOOKUP(D10198,'Cross-Page Data'!$I$4:$J$13,2,FALSE),IF(J10198="solar",VLOOKUP('Form 923'!D10198,'Cross-Page Data'!$I$14:$J$117,2,FALSE),J10198))</f>
        <v>solar pv</v>
      </c>
      <c r="J10198" t="str">
        <f>VLOOKUP(E10198,'Cross-Page Data'!$D$4:$F$48,3,FALSE)</f>
        <v>solar</v>
      </c>
      <c r="K10198" t="b">
        <f t="shared" si="159"/>
        <v>1</v>
      </c>
    </row>
    <row r="10199" spans="1:11">
      <c r="A10199" s="120">
        <v>58660</v>
      </c>
      <c r="B10199" s="121" t="s">
        <v>201</v>
      </c>
      <c r="C10199" s="121" t="s">
        <v>206</v>
      </c>
      <c r="D10199" s="121" t="s">
        <v>101</v>
      </c>
      <c r="E10199" s="121" t="s">
        <v>92</v>
      </c>
      <c r="F10199" s="122">
        <v>1764625</v>
      </c>
      <c r="G10199" s="122">
        <v>198228</v>
      </c>
      <c r="H10199" s="120">
        <v>2019</v>
      </c>
      <c r="I10199" t="str">
        <f>IF(J10199="natural gas",VLOOKUP(D10199,'Cross-Page Data'!$I$4:$J$13,2,FALSE),IF(J10199="solar",VLOOKUP('Form 923'!D10199,'Cross-Page Data'!$I$14:$J$117,2,FALSE),J10199))</f>
        <v>solar pv</v>
      </c>
      <c r="J10199" t="str">
        <f>VLOOKUP(E10199,'Cross-Page Data'!$D$4:$F$48,3,FALSE)</f>
        <v>solar</v>
      </c>
      <c r="K10199" t="b">
        <f t="shared" si="159"/>
        <v>1</v>
      </c>
    </row>
    <row r="10200" ht="25.5" spans="1:11">
      <c r="A10200" s="120">
        <v>58661</v>
      </c>
      <c r="B10200" s="121" t="s">
        <v>201</v>
      </c>
      <c r="C10200" s="121" t="s">
        <v>207</v>
      </c>
      <c r="D10200" s="121" t="s">
        <v>128</v>
      </c>
      <c r="E10200" s="121" t="s">
        <v>180</v>
      </c>
      <c r="F10200" s="122">
        <v>56288</v>
      </c>
      <c r="G10200" s="122">
        <v>6315</v>
      </c>
      <c r="H10200" s="120">
        <v>2019</v>
      </c>
      <c r="I10200" t="str">
        <f>IF(J10200="natural gas",VLOOKUP(D10200,'Cross-Page Data'!$I$4:$J$13,2,FALSE),IF(J10200="solar",VLOOKUP('Form 923'!D10200,'Cross-Page Data'!$I$14:$J$117,2,FALSE),J10200))</f>
        <v>wind</v>
      </c>
      <c r="J10200" t="str">
        <f>VLOOKUP(E10200,'Cross-Page Data'!$D$4:$F$48,3,FALSE)</f>
        <v>wind</v>
      </c>
      <c r="K10200" t="b">
        <f t="shared" si="159"/>
        <v>0</v>
      </c>
    </row>
    <row r="10201" spans="1:11">
      <c r="A10201" s="120">
        <v>58663</v>
      </c>
      <c r="B10201" s="121" t="s">
        <v>205</v>
      </c>
      <c r="C10201" s="121" t="s">
        <v>209</v>
      </c>
      <c r="D10201" s="121" t="s">
        <v>79</v>
      </c>
      <c r="E10201" s="121" t="s">
        <v>130</v>
      </c>
      <c r="F10201" s="122">
        <v>42624</v>
      </c>
      <c r="G10201" s="122">
        <v>4872</v>
      </c>
      <c r="H10201" s="120">
        <v>2019</v>
      </c>
      <c r="I10201" t="str">
        <f>IF(J10201="natural gas",VLOOKUP(D10201,'Cross-Page Data'!$I$4:$J$13,2,FALSE),IF(J10201="solar",VLOOKUP('Form 923'!D10201,'Cross-Page Data'!$I$14:$J$117,2,FALSE),J10201))</f>
        <v>biomass</v>
      </c>
      <c r="J10201" t="str">
        <f>VLOOKUP(E10201,'Cross-Page Data'!$D$4:$F$48,3,FALSE)</f>
        <v>biomass</v>
      </c>
      <c r="K10201" t="b">
        <f t="shared" si="159"/>
        <v>0</v>
      </c>
    </row>
    <row r="10202" ht="25.5" spans="1:11">
      <c r="A10202" s="120">
        <v>58664</v>
      </c>
      <c r="B10202" s="121" t="s">
        <v>201</v>
      </c>
      <c r="C10202" s="121" t="s">
        <v>211</v>
      </c>
      <c r="D10202" s="121" t="s">
        <v>73</v>
      </c>
      <c r="E10202" s="121" t="s">
        <v>38</v>
      </c>
      <c r="F10202" s="122">
        <v>356579</v>
      </c>
      <c r="G10202" s="122">
        <v>24566.66</v>
      </c>
      <c r="H10202" s="120">
        <v>2019</v>
      </c>
      <c r="I10202" t="str">
        <f>IF(J10202="natural gas",VLOOKUP(D10202,'Cross-Page Data'!$I$4:$J$13,2,FALSE),IF(J10202="solar",VLOOKUP('Form 923'!D10202,'Cross-Page Data'!$I$14:$J$117,2,FALSE),J10202))</f>
        <v>natural gas peaker</v>
      </c>
      <c r="J10202" t="str">
        <f>VLOOKUP(E10202,'Cross-Page Data'!$D$4:$F$48,3,FALSE)</f>
        <v>natural gas</v>
      </c>
      <c r="K10202" t="b">
        <f t="shared" si="159"/>
        <v>0</v>
      </c>
    </row>
    <row r="10203" spans="1:11">
      <c r="A10203" s="120">
        <v>58666</v>
      </c>
      <c r="B10203" s="121" t="s">
        <v>201</v>
      </c>
      <c r="C10203" s="121" t="s">
        <v>206</v>
      </c>
      <c r="D10203" s="121" t="s">
        <v>128</v>
      </c>
      <c r="E10203" s="121" t="s">
        <v>180</v>
      </c>
      <c r="F10203" s="122">
        <v>1943851</v>
      </c>
      <c r="G10203" s="122">
        <v>218361</v>
      </c>
      <c r="H10203" s="120">
        <v>2019</v>
      </c>
      <c r="I10203" t="str">
        <f>IF(J10203="natural gas",VLOOKUP(D10203,'Cross-Page Data'!$I$4:$J$13,2,FALSE),IF(J10203="solar",VLOOKUP('Form 923'!D10203,'Cross-Page Data'!$I$14:$J$117,2,FALSE),J10203))</f>
        <v>wind</v>
      </c>
      <c r="J10203" t="str">
        <f>VLOOKUP(E10203,'Cross-Page Data'!$D$4:$F$48,3,FALSE)</f>
        <v>wind</v>
      </c>
      <c r="K10203" t="b">
        <f t="shared" si="159"/>
        <v>1</v>
      </c>
    </row>
    <row r="10204" spans="1:11">
      <c r="A10204" s="120">
        <v>58667</v>
      </c>
      <c r="B10204" s="121" t="s">
        <v>201</v>
      </c>
      <c r="C10204" s="121" t="s">
        <v>206</v>
      </c>
      <c r="D10204" s="121" t="s">
        <v>101</v>
      </c>
      <c r="E10204" s="121" t="s">
        <v>92</v>
      </c>
      <c r="F10204" s="122">
        <v>82814</v>
      </c>
      <c r="G10204" s="122">
        <v>9303</v>
      </c>
      <c r="H10204" s="120">
        <v>2019</v>
      </c>
      <c r="I10204" t="str">
        <f>IF(J10204="natural gas",VLOOKUP(D10204,'Cross-Page Data'!$I$4:$J$13,2,FALSE),IF(J10204="solar",VLOOKUP('Form 923'!D10204,'Cross-Page Data'!$I$14:$J$117,2,FALSE),J10204))</f>
        <v>solar pv</v>
      </c>
      <c r="J10204" t="str">
        <f>VLOOKUP(E10204,'Cross-Page Data'!$D$4:$F$48,3,FALSE)</f>
        <v>solar</v>
      </c>
      <c r="K10204" t="b">
        <f t="shared" si="159"/>
        <v>1</v>
      </c>
    </row>
    <row r="10205" spans="1:11">
      <c r="A10205" s="120">
        <v>58668</v>
      </c>
      <c r="B10205" s="121" t="s">
        <v>201</v>
      </c>
      <c r="C10205" s="121" t="s">
        <v>206</v>
      </c>
      <c r="D10205" s="121" t="s">
        <v>101</v>
      </c>
      <c r="E10205" s="121" t="s">
        <v>92</v>
      </c>
      <c r="F10205" s="122">
        <v>47902</v>
      </c>
      <c r="G10205" s="122">
        <v>5381</v>
      </c>
      <c r="H10205" s="120">
        <v>2019</v>
      </c>
      <c r="I10205" t="str">
        <f>IF(J10205="natural gas",VLOOKUP(D10205,'Cross-Page Data'!$I$4:$J$13,2,FALSE),IF(J10205="solar",VLOOKUP('Form 923'!D10205,'Cross-Page Data'!$I$14:$J$117,2,FALSE),J10205))</f>
        <v>solar pv</v>
      </c>
      <c r="J10205" t="str">
        <f>VLOOKUP(E10205,'Cross-Page Data'!$D$4:$F$48,3,FALSE)</f>
        <v>solar</v>
      </c>
      <c r="K10205" t="b">
        <f t="shared" si="159"/>
        <v>1</v>
      </c>
    </row>
    <row r="10206" spans="1:11">
      <c r="A10206" s="120">
        <v>58669</v>
      </c>
      <c r="B10206" s="121" t="s">
        <v>201</v>
      </c>
      <c r="C10206" s="121" t="s">
        <v>206</v>
      </c>
      <c r="D10206" s="121" t="s">
        <v>101</v>
      </c>
      <c r="E10206" s="121" t="s">
        <v>92</v>
      </c>
      <c r="F10206" s="122">
        <v>79816</v>
      </c>
      <c r="G10206" s="122">
        <v>8966</v>
      </c>
      <c r="H10206" s="120">
        <v>2019</v>
      </c>
      <c r="I10206" t="str">
        <f>IF(J10206="natural gas",VLOOKUP(D10206,'Cross-Page Data'!$I$4:$J$13,2,FALSE),IF(J10206="solar",VLOOKUP('Form 923'!D10206,'Cross-Page Data'!$I$14:$J$117,2,FALSE),J10206))</f>
        <v>solar pv</v>
      </c>
      <c r="J10206" t="str">
        <f>VLOOKUP(E10206,'Cross-Page Data'!$D$4:$F$48,3,FALSE)</f>
        <v>solar</v>
      </c>
      <c r="K10206" t="b">
        <f t="shared" si="159"/>
        <v>1</v>
      </c>
    </row>
    <row r="10207" spans="1:11">
      <c r="A10207" s="120">
        <v>58670</v>
      </c>
      <c r="B10207" s="121" t="s">
        <v>201</v>
      </c>
      <c r="C10207" s="121" t="s">
        <v>206</v>
      </c>
      <c r="D10207" s="121" t="s">
        <v>101</v>
      </c>
      <c r="E10207" s="121" t="s">
        <v>92</v>
      </c>
      <c r="F10207" s="122">
        <v>78373</v>
      </c>
      <c r="G10207" s="122">
        <v>8804</v>
      </c>
      <c r="H10207" s="120">
        <v>2019</v>
      </c>
      <c r="I10207" t="str">
        <f>IF(J10207="natural gas",VLOOKUP(D10207,'Cross-Page Data'!$I$4:$J$13,2,FALSE),IF(J10207="solar",VLOOKUP('Form 923'!D10207,'Cross-Page Data'!$I$14:$J$117,2,FALSE),J10207))</f>
        <v>solar pv</v>
      </c>
      <c r="J10207" t="str">
        <f>VLOOKUP(E10207,'Cross-Page Data'!$D$4:$F$48,3,FALSE)</f>
        <v>solar</v>
      </c>
      <c r="K10207" t="b">
        <f t="shared" si="159"/>
        <v>1</v>
      </c>
    </row>
    <row r="10208" spans="1:11">
      <c r="A10208" s="120">
        <v>58673</v>
      </c>
      <c r="B10208" s="121" t="s">
        <v>201</v>
      </c>
      <c r="C10208" s="121" t="s">
        <v>206</v>
      </c>
      <c r="D10208" s="121" t="s">
        <v>101</v>
      </c>
      <c r="E10208" s="121" t="s">
        <v>92</v>
      </c>
      <c r="F10208" s="122">
        <v>85814</v>
      </c>
      <c r="G10208" s="122">
        <v>9640</v>
      </c>
      <c r="H10208" s="120">
        <v>2019</v>
      </c>
      <c r="I10208" t="str">
        <f>IF(J10208="natural gas",VLOOKUP(D10208,'Cross-Page Data'!$I$4:$J$13,2,FALSE),IF(J10208="solar",VLOOKUP('Form 923'!D10208,'Cross-Page Data'!$I$14:$J$117,2,FALSE),J10208))</f>
        <v>solar pv</v>
      </c>
      <c r="J10208" t="str">
        <f>VLOOKUP(E10208,'Cross-Page Data'!$D$4:$F$48,3,FALSE)</f>
        <v>solar</v>
      </c>
      <c r="K10208" t="b">
        <f t="shared" si="159"/>
        <v>1</v>
      </c>
    </row>
    <row r="10209" spans="1:11">
      <c r="A10209" s="120">
        <v>58674</v>
      </c>
      <c r="B10209" s="121" t="s">
        <v>201</v>
      </c>
      <c r="C10209" s="121" t="s">
        <v>206</v>
      </c>
      <c r="D10209" s="121" t="s">
        <v>101</v>
      </c>
      <c r="E10209" s="121" t="s">
        <v>92</v>
      </c>
      <c r="F10209" s="122">
        <v>79407</v>
      </c>
      <c r="G10209" s="122">
        <v>8920</v>
      </c>
      <c r="H10209" s="120">
        <v>2019</v>
      </c>
      <c r="I10209" t="str">
        <f>IF(J10209="natural gas",VLOOKUP(D10209,'Cross-Page Data'!$I$4:$J$13,2,FALSE),IF(J10209="solar",VLOOKUP('Form 923'!D10209,'Cross-Page Data'!$I$14:$J$117,2,FALSE),J10209))</f>
        <v>solar pv</v>
      </c>
      <c r="J10209" t="str">
        <f>VLOOKUP(E10209,'Cross-Page Data'!$D$4:$F$48,3,FALSE)</f>
        <v>solar</v>
      </c>
      <c r="K10209" t="b">
        <f t="shared" si="159"/>
        <v>1</v>
      </c>
    </row>
    <row r="10210" spans="1:11">
      <c r="A10210" s="120">
        <v>58675</v>
      </c>
      <c r="B10210" s="121" t="s">
        <v>201</v>
      </c>
      <c r="C10210" s="121" t="s">
        <v>206</v>
      </c>
      <c r="D10210" s="121" t="s">
        <v>101</v>
      </c>
      <c r="E10210" s="121" t="s">
        <v>92</v>
      </c>
      <c r="F10210" s="122">
        <v>76639</v>
      </c>
      <c r="G10210" s="122">
        <v>8609</v>
      </c>
      <c r="H10210" s="120">
        <v>2019</v>
      </c>
      <c r="I10210" t="str">
        <f>IF(J10210="natural gas",VLOOKUP(D10210,'Cross-Page Data'!$I$4:$J$13,2,FALSE),IF(J10210="solar",VLOOKUP('Form 923'!D10210,'Cross-Page Data'!$I$14:$J$117,2,FALSE),J10210))</f>
        <v>solar pv</v>
      </c>
      <c r="J10210" t="str">
        <f>VLOOKUP(E10210,'Cross-Page Data'!$D$4:$F$48,3,FALSE)</f>
        <v>solar</v>
      </c>
      <c r="K10210" t="b">
        <f t="shared" si="159"/>
        <v>1</v>
      </c>
    </row>
    <row r="10211" spans="1:11">
      <c r="A10211" s="120">
        <v>58676</v>
      </c>
      <c r="B10211" s="121" t="s">
        <v>201</v>
      </c>
      <c r="C10211" s="121" t="s">
        <v>206</v>
      </c>
      <c r="D10211" s="121" t="s">
        <v>101</v>
      </c>
      <c r="E10211" s="121" t="s">
        <v>92</v>
      </c>
      <c r="F10211" s="122">
        <v>15445</v>
      </c>
      <c r="G10211" s="122">
        <v>1735</v>
      </c>
      <c r="H10211" s="120">
        <v>2019</v>
      </c>
      <c r="I10211" t="str">
        <f>IF(J10211="natural gas",VLOOKUP(D10211,'Cross-Page Data'!$I$4:$J$13,2,FALSE),IF(J10211="solar",VLOOKUP('Form 923'!D10211,'Cross-Page Data'!$I$14:$J$117,2,FALSE),J10211))</f>
        <v>solar pv</v>
      </c>
      <c r="J10211" t="str">
        <f>VLOOKUP(E10211,'Cross-Page Data'!$D$4:$F$48,3,FALSE)</f>
        <v>solar</v>
      </c>
      <c r="K10211" t="b">
        <f t="shared" si="159"/>
        <v>1</v>
      </c>
    </row>
    <row r="10212" spans="1:11">
      <c r="A10212" s="120">
        <v>58677</v>
      </c>
      <c r="B10212" s="121" t="s">
        <v>201</v>
      </c>
      <c r="C10212" s="121" t="s">
        <v>206</v>
      </c>
      <c r="D10212" s="121" t="s">
        <v>128</v>
      </c>
      <c r="E10212" s="121" t="s">
        <v>180</v>
      </c>
      <c r="F10212" s="122">
        <v>2516669</v>
      </c>
      <c r="G10212" s="122">
        <v>282708</v>
      </c>
      <c r="H10212" s="120">
        <v>2019</v>
      </c>
      <c r="I10212" t="str">
        <f>IF(J10212="natural gas",VLOOKUP(D10212,'Cross-Page Data'!$I$4:$J$13,2,FALSE),IF(J10212="solar",VLOOKUP('Form 923'!D10212,'Cross-Page Data'!$I$14:$J$117,2,FALSE),J10212))</f>
        <v>wind</v>
      </c>
      <c r="J10212" t="str">
        <f>VLOOKUP(E10212,'Cross-Page Data'!$D$4:$F$48,3,FALSE)</f>
        <v>wind</v>
      </c>
      <c r="K10212" t="b">
        <f t="shared" si="159"/>
        <v>1</v>
      </c>
    </row>
    <row r="10213" spans="1:11">
      <c r="A10213" s="120">
        <v>58678</v>
      </c>
      <c r="B10213" s="121" t="s">
        <v>201</v>
      </c>
      <c r="C10213" s="121" t="s">
        <v>206</v>
      </c>
      <c r="D10213" s="121" t="s">
        <v>116</v>
      </c>
      <c r="E10213" s="121" t="s">
        <v>170</v>
      </c>
      <c r="F10213" s="122">
        <v>70565</v>
      </c>
      <c r="G10213" s="122">
        <v>7927</v>
      </c>
      <c r="H10213" s="120">
        <v>2019</v>
      </c>
      <c r="I10213" t="str">
        <f>IF(J10213="natural gas",VLOOKUP(D10213,'Cross-Page Data'!$I$4:$J$13,2,FALSE),IF(J10213="solar",VLOOKUP('Form 923'!D10213,'Cross-Page Data'!$I$14:$J$117,2,FALSE),J10213))</f>
        <v>hydro</v>
      </c>
      <c r="J10213" t="str">
        <f>VLOOKUP(E10213,'Cross-Page Data'!$D$4:$F$48,3,FALSE)</f>
        <v>hydro</v>
      </c>
      <c r="K10213" t="b">
        <f t="shared" si="159"/>
        <v>1</v>
      </c>
    </row>
    <row r="10214" spans="1:11">
      <c r="A10214" s="120">
        <v>58679</v>
      </c>
      <c r="B10214" s="121" t="s">
        <v>201</v>
      </c>
      <c r="C10214" s="121" t="s">
        <v>206</v>
      </c>
      <c r="D10214" s="121" t="s">
        <v>116</v>
      </c>
      <c r="E10214" s="121" t="s">
        <v>170</v>
      </c>
      <c r="F10214" s="122">
        <v>72071</v>
      </c>
      <c r="G10214" s="122">
        <v>8096</v>
      </c>
      <c r="H10214" s="120">
        <v>2019</v>
      </c>
      <c r="I10214" t="str">
        <f>IF(J10214="natural gas",VLOOKUP(D10214,'Cross-Page Data'!$I$4:$J$13,2,FALSE),IF(J10214="solar",VLOOKUP('Form 923'!D10214,'Cross-Page Data'!$I$14:$J$117,2,FALSE),J10214))</f>
        <v>hydro</v>
      </c>
      <c r="J10214" t="str">
        <f>VLOOKUP(E10214,'Cross-Page Data'!$D$4:$F$48,3,FALSE)</f>
        <v>hydro</v>
      </c>
      <c r="K10214" t="b">
        <f t="shared" si="159"/>
        <v>1</v>
      </c>
    </row>
    <row r="10215" spans="1:11">
      <c r="A10215" s="120">
        <v>58680</v>
      </c>
      <c r="B10215" s="121" t="s">
        <v>201</v>
      </c>
      <c r="C10215" s="121" t="s">
        <v>206</v>
      </c>
      <c r="D10215" s="121" t="s">
        <v>101</v>
      </c>
      <c r="E10215" s="121" t="s">
        <v>92</v>
      </c>
      <c r="F10215" s="122">
        <v>39242</v>
      </c>
      <c r="G10215" s="122">
        <v>4408</v>
      </c>
      <c r="H10215" s="120">
        <v>2019</v>
      </c>
      <c r="I10215" t="str">
        <f>IF(J10215="natural gas",VLOOKUP(D10215,'Cross-Page Data'!$I$4:$J$13,2,FALSE),IF(J10215="solar",VLOOKUP('Form 923'!D10215,'Cross-Page Data'!$I$14:$J$117,2,FALSE),J10215))</f>
        <v>solar pv</v>
      </c>
      <c r="J10215" t="str">
        <f>VLOOKUP(E10215,'Cross-Page Data'!$D$4:$F$48,3,FALSE)</f>
        <v>solar</v>
      </c>
      <c r="K10215" t="b">
        <f t="shared" si="159"/>
        <v>1</v>
      </c>
    </row>
    <row r="10216" spans="1:11">
      <c r="A10216" s="120">
        <v>58682</v>
      </c>
      <c r="B10216" s="121" t="s">
        <v>201</v>
      </c>
      <c r="C10216" s="121" t="s">
        <v>206</v>
      </c>
      <c r="D10216" s="121" t="s">
        <v>101</v>
      </c>
      <c r="E10216" s="121" t="s">
        <v>92</v>
      </c>
      <c r="F10216" s="122">
        <v>79780</v>
      </c>
      <c r="G10216" s="122">
        <v>8962</v>
      </c>
      <c r="H10216" s="120">
        <v>2019</v>
      </c>
      <c r="I10216" t="str">
        <f>IF(J10216="natural gas",VLOOKUP(D10216,'Cross-Page Data'!$I$4:$J$13,2,FALSE),IF(J10216="solar",VLOOKUP('Form 923'!D10216,'Cross-Page Data'!$I$14:$J$117,2,FALSE),J10216))</f>
        <v>solar pv</v>
      </c>
      <c r="J10216" t="str">
        <f>VLOOKUP(E10216,'Cross-Page Data'!$D$4:$F$48,3,FALSE)</f>
        <v>solar</v>
      </c>
      <c r="K10216" t="b">
        <f t="shared" si="159"/>
        <v>1</v>
      </c>
    </row>
    <row r="10217" spans="1:11">
      <c r="A10217" s="120">
        <v>58683</v>
      </c>
      <c r="B10217" s="121" t="s">
        <v>201</v>
      </c>
      <c r="C10217" s="121" t="s">
        <v>206</v>
      </c>
      <c r="D10217" s="121" t="s">
        <v>128</v>
      </c>
      <c r="E10217" s="121" t="s">
        <v>180</v>
      </c>
      <c r="F10217" s="122">
        <v>5034240</v>
      </c>
      <c r="G10217" s="122">
        <v>565518</v>
      </c>
      <c r="H10217" s="120">
        <v>2019</v>
      </c>
      <c r="I10217" t="str">
        <f>IF(J10217="natural gas",VLOOKUP(D10217,'Cross-Page Data'!$I$4:$J$13,2,FALSE),IF(J10217="solar",VLOOKUP('Form 923'!D10217,'Cross-Page Data'!$I$14:$J$117,2,FALSE),J10217))</f>
        <v>wind</v>
      </c>
      <c r="J10217" t="str">
        <f>VLOOKUP(E10217,'Cross-Page Data'!$D$4:$F$48,3,FALSE)</f>
        <v>wind</v>
      </c>
      <c r="K10217" t="b">
        <f t="shared" si="159"/>
        <v>1</v>
      </c>
    </row>
    <row r="10218" spans="1:11">
      <c r="A10218" s="120">
        <v>58684</v>
      </c>
      <c r="B10218" s="121" t="s">
        <v>201</v>
      </c>
      <c r="C10218" s="121" t="s">
        <v>206</v>
      </c>
      <c r="D10218" s="121" t="s">
        <v>101</v>
      </c>
      <c r="E10218" s="121" t="s">
        <v>92</v>
      </c>
      <c r="F10218" s="122">
        <v>16051</v>
      </c>
      <c r="G10218" s="122">
        <v>1803</v>
      </c>
      <c r="H10218" s="120">
        <v>2019</v>
      </c>
      <c r="I10218" t="str">
        <f>IF(J10218="natural gas",VLOOKUP(D10218,'Cross-Page Data'!$I$4:$J$13,2,FALSE),IF(J10218="solar",VLOOKUP('Form 923'!D10218,'Cross-Page Data'!$I$14:$J$117,2,FALSE),J10218))</f>
        <v>solar pv</v>
      </c>
      <c r="J10218" t="str">
        <f>VLOOKUP(E10218,'Cross-Page Data'!$D$4:$F$48,3,FALSE)</f>
        <v>solar</v>
      </c>
      <c r="K10218" t="b">
        <f t="shared" si="159"/>
        <v>1</v>
      </c>
    </row>
    <row r="10219" spans="1:11">
      <c r="A10219" s="120">
        <v>58685</v>
      </c>
      <c r="B10219" s="121" t="s">
        <v>201</v>
      </c>
      <c r="C10219" s="121" t="s">
        <v>206</v>
      </c>
      <c r="D10219" s="121" t="s">
        <v>116</v>
      </c>
      <c r="E10219" s="121" t="s">
        <v>170</v>
      </c>
      <c r="F10219" s="122">
        <v>154066</v>
      </c>
      <c r="G10219" s="122">
        <v>17307</v>
      </c>
      <c r="H10219" s="120">
        <v>2019</v>
      </c>
      <c r="I10219" t="str">
        <f>IF(J10219="natural gas",VLOOKUP(D10219,'Cross-Page Data'!$I$4:$J$13,2,FALSE),IF(J10219="solar",VLOOKUP('Form 923'!D10219,'Cross-Page Data'!$I$14:$J$117,2,FALSE),J10219))</f>
        <v>hydro</v>
      </c>
      <c r="J10219" t="str">
        <f>VLOOKUP(E10219,'Cross-Page Data'!$D$4:$F$48,3,FALSE)</f>
        <v>hydro</v>
      </c>
      <c r="K10219" t="b">
        <f t="shared" si="159"/>
        <v>1</v>
      </c>
    </row>
    <row r="10220" spans="1:11">
      <c r="A10220" s="120">
        <v>58686</v>
      </c>
      <c r="B10220" s="121" t="s">
        <v>201</v>
      </c>
      <c r="C10220" s="121" t="s">
        <v>206</v>
      </c>
      <c r="D10220" s="121" t="s">
        <v>128</v>
      </c>
      <c r="E10220" s="121" t="s">
        <v>180</v>
      </c>
      <c r="F10220" s="122">
        <v>1297841</v>
      </c>
      <c r="G10220" s="122">
        <v>145792</v>
      </c>
      <c r="H10220" s="120">
        <v>2019</v>
      </c>
      <c r="I10220" t="str">
        <f>IF(J10220="natural gas",VLOOKUP(D10220,'Cross-Page Data'!$I$4:$J$13,2,FALSE),IF(J10220="solar",VLOOKUP('Form 923'!D10220,'Cross-Page Data'!$I$14:$J$117,2,FALSE),J10220))</f>
        <v>wind</v>
      </c>
      <c r="J10220" t="str">
        <f>VLOOKUP(E10220,'Cross-Page Data'!$D$4:$F$48,3,FALSE)</f>
        <v>wind</v>
      </c>
      <c r="K10220" t="b">
        <f t="shared" si="159"/>
        <v>1</v>
      </c>
    </row>
    <row r="10221" spans="1:11">
      <c r="A10221" s="120">
        <v>58687</v>
      </c>
      <c r="B10221" s="121" t="s">
        <v>201</v>
      </c>
      <c r="C10221" s="121" t="s">
        <v>206</v>
      </c>
      <c r="D10221" s="121" t="s">
        <v>79</v>
      </c>
      <c r="E10221" s="121" t="s">
        <v>90</v>
      </c>
      <c r="F10221" s="122">
        <v>334927</v>
      </c>
      <c r="G10221" s="122">
        <v>30931.74</v>
      </c>
      <c r="H10221" s="120">
        <v>2019</v>
      </c>
      <c r="I10221" t="str">
        <f>IF(J10221="natural gas",VLOOKUP(D10221,'Cross-Page Data'!$I$4:$J$13,2,FALSE),IF(J10221="solar",VLOOKUP('Form 923'!D10221,'Cross-Page Data'!$I$14:$J$117,2,FALSE),J10221))</f>
        <v>biomass</v>
      </c>
      <c r="J10221" t="str">
        <f>VLOOKUP(E10221,'Cross-Page Data'!$D$4:$F$48,3,FALSE)</f>
        <v>biomass</v>
      </c>
      <c r="K10221" t="b">
        <f t="shared" si="159"/>
        <v>1</v>
      </c>
    </row>
    <row r="10222" spans="1:11">
      <c r="A10222" s="120">
        <v>58688</v>
      </c>
      <c r="B10222" s="121" t="s">
        <v>201</v>
      </c>
      <c r="C10222" s="121" t="s">
        <v>206</v>
      </c>
      <c r="D10222" s="121" t="s">
        <v>79</v>
      </c>
      <c r="E10222" s="121" t="s">
        <v>90</v>
      </c>
      <c r="F10222" s="122">
        <v>337672</v>
      </c>
      <c r="G10222" s="122">
        <v>31473</v>
      </c>
      <c r="H10222" s="120">
        <v>2019</v>
      </c>
      <c r="I10222" t="str">
        <f>IF(J10222="natural gas",VLOOKUP(D10222,'Cross-Page Data'!$I$4:$J$13,2,FALSE),IF(J10222="solar",VLOOKUP('Form 923'!D10222,'Cross-Page Data'!$I$14:$J$117,2,FALSE),J10222))</f>
        <v>biomass</v>
      </c>
      <c r="J10222" t="str">
        <f>VLOOKUP(E10222,'Cross-Page Data'!$D$4:$F$48,3,FALSE)</f>
        <v>biomass</v>
      </c>
      <c r="K10222" t="b">
        <f t="shared" si="159"/>
        <v>1</v>
      </c>
    </row>
    <row r="10223" spans="1:11">
      <c r="A10223" s="120">
        <v>58689</v>
      </c>
      <c r="B10223" s="121" t="s">
        <v>201</v>
      </c>
      <c r="C10223" s="121" t="s">
        <v>206</v>
      </c>
      <c r="D10223" s="121" t="s">
        <v>101</v>
      </c>
      <c r="E10223" s="121" t="s">
        <v>92</v>
      </c>
      <c r="F10223" s="122">
        <v>25291</v>
      </c>
      <c r="G10223" s="122">
        <v>2841</v>
      </c>
      <c r="H10223" s="120">
        <v>2019</v>
      </c>
      <c r="I10223" t="str">
        <f>IF(J10223="natural gas",VLOOKUP(D10223,'Cross-Page Data'!$I$4:$J$13,2,FALSE),IF(J10223="solar",VLOOKUP('Form 923'!D10223,'Cross-Page Data'!$I$14:$J$117,2,FALSE),J10223))</f>
        <v>solar pv</v>
      </c>
      <c r="J10223" t="str">
        <f>VLOOKUP(E10223,'Cross-Page Data'!$D$4:$F$48,3,FALSE)</f>
        <v>solar</v>
      </c>
      <c r="K10223" t="b">
        <f t="shared" si="159"/>
        <v>1</v>
      </c>
    </row>
    <row r="10224" spans="1:11">
      <c r="A10224" s="120">
        <v>58690</v>
      </c>
      <c r="B10224" s="121" t="s">
        <v>201</v>
      </c>
      <c r="C10224" s="121" t="s">
        <v>206</v>
      </c>
      <c r="D10224" s="121" t="s">
        <v>128</v>
      </c>
      <c r="E10224" s="121" t="s">
        <v>180</v>
      </c>
      <c r="F10224" s="122">
        <v>2359314</v>
      </c>
      <c r="G10224" s="122">
        <v>265032</v>
      </c>
      <c r="H10224" s="120">
        <v>2019</v>
      </c>
      <c r="I10224" t="str">
        <f>IF(J10224="natural gas",VLOOKUP(D10224,'Cross-Page Data'!$I$4:$J$13,2,FALSE),IF(J10224="solar",VLOOKUP('Form 923'!D10224,'Cross-Page Data'!$I$14:$J$117,2,FALSE),J10224))</f>
        <v>wind</v>
      </c>
      <c r="J10224" t="str">
        <f>VLOOKUP(E10224,'Cross-Page Data'!$D$4:$F$48,3,FALSE)</f>
        <v>wind</v>
      </c>
      <c r="K10224" t="b">
        <f t="shared" si="159"/>
        <v>1</v>
      </c>
    </row>
    <row r="10225" spans="1:11">
      <c r="A10225" s="120">
        <v>58691</v>
      </c>
      <c r="B10225" s="121" t="s">
        <v>201</v>
      </c>
      <c r="C10225" s="121" t="s">
        <v>206</v>
      </c>
      <c r="D10225" s="121" t="s">
        <v>128</v>
      </c>
      <c r="E10225" s="121" t="s">
        <v>180</v>
      </c>
      <c r="F10225" s="122">
        <v>445954</v>
      </c>
      <c r="G10225" s="122">
        <v>50096</v>
      </c>
      <c r="H10225" s="120">
        <v>2019</v>
      </c>
      <c r="I10225" t="str">
        <f>IF(J10225="natural gas",VLOOKUP(D10225,'Cross-Page Data'!$I$4:$J$13,2,FALSE),IF(J10225="solar",VLOOKUP('Form 923'!D10225,'Cross-Page Data'!$I$14:$J$117,2,FALSE),J10225))</f>
        <v>wind</v>
      </c>
      <c r="J10225" t="str">
        <f>VLOOKUP(E10225,'Cross-Page Data'!$D$4:$F$48,3,FALSE)</f>
        <v>wind</v>
      </c>
      <c r="K10225" t="b">
        <f t="shared" si="159"/>
        <v>1</v>
      </c>
    </row>
    <row r="10226" spans="1:11">
      <c r="A10226" s="120">
        <v>58692</v>
      </c>
      <c r="B10226" s="121" t="s">
        <v>201</v>
      </c>
      <c r="C10226" s="121" t="s">
        <v>206</v>
      </c>
      <c r="D10226" s="121" t="s">
        <v>128</v>
      </c>
      <c r="E10226" s="121" t="s">
        <v>180</v>
      </c>
      <c r="F10226" s="122">
        <v>2559288</v>
      </c>
      <c r="G10226" s="122">
        <v>287496</v>
      </c>
      <c r="H10226" s="120">
        <v>2019</v>
      </c>
      <c r="I10226" t="str">
        <f>IF(J10226="natural gas",VLOOKUP(D10226,'Cross-Page Data'!$I$4:$J$13,2,FALSE),IF(J10226="solar",VLOOKUP('Form 923'!D10226,'Cross-Page Data'!$I$14:$J$117,2,FALSE),J10226))</f>
        <v>wind</v>
      </c>
      <c r="J10226" t="str">
        <f>VLOOKUP(E10226,'Cross-Page Data'!$D$4:$F$48,3,FALSE)</f>
        <v>wind</v>
      </c>
      <c r="K10226" t="b">
        <f t="shared" si="159"/>
        <v>1</v>
      </c>
    </row>
    <row r="10227" spans="1:11">
      <c r="A10227" s="120">
        <v>58694</v>
      </c>
      <c r="B10227" s="121" t="s">
        <v>201</v>
      </c>
      <c r="C10227" s="121" t="s">
        <v>206</v>
      </c>
      <c r="D10227" s="121" t="s">
        <v>128</v>
      </c>
      <c r="E10227" s="121" t="s">
        <v>180</v>
      </c>
      <c r="F10227" s="122">
        <v>7263025</v>
      </c>
      <c r="G10227" s="122">
        <v>815887</v>
      </c>
      <c r="H10227" s="120">
        <v>2019</v>
      </c>
      <c r="I10227" t="str">
        <f>IF(J10227="natural gas",VLOOKUP(D10227,'Cross-Page Data'!$I$4:$J$13,2,FALSE),IF(J10227="solar",VLOOKUP('Form 923'!D10227,'Cross-Page Data'!$I$14:$J$117,2,FALSE),J10227))</f>
        <v>wind</v>
      </c>
      <c r="J10227" t="str">
        <f>VLOOKUP(E10227,'Cross-Page Data'!$D$4:$F$48,3,FALSE)</f>
        <v>wind</v>
      </c>
      <c r="K10227" t="b">
        <f t="shared" si="159"/>
        <v>1</v>
      </c>
    </row>
    <row r="10228" spans="1:11">
      <c r="A10228" s="120">
        <v>58695</v>
      </c>
      <c r="B10228" s="121" t="s">
        <v>201</v>
      </c>
      <c r="C10228" s="121" t="s">
        <v>206</v>
      </c>
      <c r="D10228" s="121" t="s">
        <v>128</v>
      </c>
      <c r="E10228" s="121" t="s">
        <v>180</v>
      </c>
      <c r="F10228" s="122">
        <v>12766617</v>
      </c>
      <c r="G10228" s="122">
        <v>1434129</v>
      </c>
      <c r="H10228" s="120">
        <v>2019</v>
      </c>
      <c r="I10228" t="str">
        <f>IF(J10228="natural gas",VLOOKUP(D10228,'Cross-Page Data'!$I$4:$J$13,2,FALSE),IF(J10228="solar",VLOOKUP('Form 923'!D10228,'Cross-Page Data'!$I$14:$J$117,2,FALSE),J10228))</f>
        <v>wind</v>
      </c>
      <c r="J10228" t="str">
        <f>VLOOKUP(E10228,'Cross-Page Data'!$D$4:$F$48,3,FALSE)</f>
        <v>wind</v>
      </c>
      <c r="K10228" t="b">
        <f t="shared" si="159"/>
        <v>1</v>
      </c>
    </row>
    <row r="10229" spans="1:11">
      <c r="A10229" s="120">
        <v>58696</v>
      </c>
      <c r="B10229" s="121" t="s">
        <v>201</v>
      </c>
      <c r="C10229" s="121" t="s">
        <v>206</v>
      </c>
      <c r="D10229" s="121" t="s">
        <v>116</v>
      </c>
      <c r="E10229" s="121" t="s">
        <v>170</v>
      </c>
      <c r="F10229" s="122">
        <v>202787</v>
      </c>
      <c r="G10229" s="122">
        <v>22780</v>
      </c>
      <c r="H10229" s="120">
        <v>2019</v>
      </c>
      <c r="I10229" t="str">
        <f>IF(J10229="natural gas",VLOOKUP(D10229,'Cross-Page Data'!$I$4:$J$13,2,FALSE),IF(J10229="solar",VLOOKUP('Form 923'!D10229,'Cross-Page Data'!$I$14:$J$117,2,FALSE),J10229))</f>
        <v>hydro</v>
      </c>
      <c r="J10229" t="str">
        <f>VLOOKUP(E10229,'Cross-Page Data'!$D$4:$F$48,3,FALSE)</f>
        <v>hydro</v>
      </c>
      <c r="K10229" t="b">
        <f t="shared" si="159"/>
        <v>1</v>
      </c>
    </row>
    <row r="10230" spans="1:11">
      <c r="A10230" s="120">
        <v>58697</v>
      </c>
      <c r="B10230" s="121" t="s">
        <v>201</v>
      </c>
      <c r="C10230" s="121" t="s">
        <v>202</v>
      </c>
      <c r="D10230" s="121" t="s">
        <v>39</v>
      </c>
      <c r="E10230" s="121" t="s">
        <v>70</v>
      </c>
      <c r="F10230" s="122">
        <v>0</v>
      </c>
      <c r="G10230" s="122">
        <v>0</v>
      </c>
      <c r="H10230" s="120">
        <v>2019</v>
      </c>
      <c r="I10230" t="str">
        <f>IF(J10230="natural gas",VLOOKUP(D10230,'Cross-Page Data'!$I$4:$J$13,2,FALSE),IF(J10230="solar",VLOOKUP('Form 923'!D10230,'Cross-Page Data'!$I$14:$J$117,2,FALSE),J10230))</f>
        <v>heavy or residual fuel oil</v>
      </c>
      <c r="J10230" t="str">
        <f>VLOOKUP(E10230,'Cross-Page Data'!$D$4:$F$48,3,FALSE)</f>
        <v>heavy or residual fuel oil</v>
      </c>
      <c r="K10230" t="b">
        <f t="shared" si="159"/>
        <v>1</v>
      </c>
    </row>
    <row r="10231" spans="1:11">
      <c r="A10231" s="120">
        <v>58697</v>
      </c>
      <c r="B10231" s="121" t="s">
        <v>201</v>
      </c>
      <c r="C10231" s="121" t="s">
        <v>202</v>
      </c>
      <c r="D10231" s="121" t="s">
        <v>39</v>
      </c>
      <c r="E10231" s="121" t="s">
        <v>38</v>
      </c>
      <c r="F10231" s="122">
        <v>0</v>
      </c>
      <c r="G10231" s="122">
        <v>1659749</v>
      </c>
      <c r="H10231" s="120">
        <v>2019</v>
      </c>
      <c r="I10231" t="str">
        <f>IF(J10231="natural gas",VLOOKUP(D10231,'Cross-Page Data'!$I$4:$J$13,2,FALSE),IF(J10231="solar",VLOOKUP('Form 923'!D10231,'Cross-Page Data'!$I$14:$J$117,2,FALSE),J10231))</f>
        <v>natural gas nonpeaker - preexisting nonretiring</v>
      </c>
      <c r="J10231" t="str">
        <f>VLOOKUP(E10231,'Cross-Page Data'!$D$4:$F$48,3,FALSE)</f>
        <v>natural gas</v>
      </c>
      <c r="K10231" t="b">
        <f t="shared" si="159"/>
        <v>1</v>
      </c>
    </row>
    <row r="10232" spans="1:11">
      <c r="A10232" s="120">
        <v>58697</v>
      </c>
      <c r="B10232" s="121" t="s">
        <v>201</v>
      </c>
      <c r="C10232" s="121" t="s">
        <v>202</v>
      </c>
      <c r="D10232" s="121" t="s">
        <v>61</v>
      </c>
      <c r="E10232" s="121" t="s">
        <v>70</v>
      </c>
      <c r="F10232" s="122">
        <v>0</v>
      </c>
      <c r="G10232" s="122">
        <v>0</v>
      </c>
      <c r="H10232" s="120">
        <v>2019</v>
      </c>
      <c r="I10232" t="str">
        <f>IF(J10232="natural gas",VLOOKUP(D10232,'Cross-Page Data'!$I$4:$J$13,2,FALSE),IF(J10232="solar",VLOOKUP('Form 923'!D10232,'Cross-Page Data'!$I$14:$J$117,2,FALSE),J10232))</f>
        <v>heavy or residual fuel oil</v>
      </c>
      <c r="J10232" t="str">
        <f>VLOOKUP(E10232,'Cross-Page Data'!$D$4:$F$48,3,FALSE)</f>
        <v>heavy or residual fuel oil</v>
      </c>
      <c r="K10232" t="b">
        <f t="shared" si="159"/>
        <v>1</v>
      </c>
    </row>
    <row r="10233" spans="1:11">
      <c r="A10233" s="120">
        <v>58697</v>
      </c>
      <c r="B10233" s="121" t="s">
        <v>201</v>
      </c>
      <c r="C10233" s="121" t="s">
        <v>202</v>
      </c>
      <c r="D10233" s="121" t="s">
        <v>61</v>
      </c>
      <c r="E10233" s="121" t="s">
        <v>38</v>
      </c>
      <c r="F10233" s="122">
        <v>31810758</v>
      </c>
      <c r="G10233" s="122">
        <v>2765935</v>
      </c>
      <c r="H10233" s="120">
        <v>2019</v>
      </c>
      <c r="I10233" t="str">
        <f>IF(J10233="natural gas",VLOOKUP(D10233,'Cross-Page Data'!$I$4:$J$13,2,FALSE),IF(J10233="solar",VLOOKUP('Form 923'!D10233,'Cross-Page Data'!$I$14:$J$117,2,FALSE),J10233))</f>
        <v>natural gas nonpeaker - preexisting nonretiring</v>
      </c>
      <c r="J10233" t="str">
        <f>VLOOKUP(E10233,'Cross-Page Data'!$D$4:$F$48,3,FALSE)</f>
        <v>natural gas</v>
      </c>
      <c r="K10233" t="b">
        <f t="shared" si="159"/>
        <v>1</v>
      </c>
    </row>
    <row r="10234" spans="1:11">
      <c r="A10234" s="120">
        <v>58697</v>
      </c>
      <c r="B10234" s="121" t="s">
        <v>201</v>
      </c>
      <c r="C10234" s="121" t="s">
        <v>202</v>
      </c>
      <c r="D10234" s="121" t="s">
        <v>73</v>
      </c>
      <c r="E10234" s="121" t="s">
        <v>70</v>
      </c>
      <c r="F10234" s="122">
        <v>520</v>
      </c>
      <c r="G10234" s="122">
        <v>53.272</v>
      </c>
      <c r="H10234" s="120">
        <v>2019</v>
      </c>
      <c r="I10234" t="str">
        <f>IF(J10234="natural gas",VLOOKUP(D10234,'Cross-Page Data'!$I$4:$J$13,2,FALSE),IF(J10234="solar",VLOOKUP('Form 923'!D10234,'Cross-Page Data'!$I$14:$J$117,2,FALSE),J10234))</f>
        <v>heavy or residual fuel oil</v>
      </c>
      <c r="J10234" t="str">
        <f>VLOOKUP(E10234,'Cross-Page Data'!$D$4:$F$48,3,FALSE)</f>
        <v>heavy or residual fuel oil</v>
      </c>
      <c r="K10234" t="b">
        <f t="shared" si="159"/>
        <v>1</v>
      </c>
    </row>
    <row r="10235" spans="1:11">
      <c r="A10235" s="120">
        <v>58697</v>
      </c>
      <c r="B10235" s="121" t="s">
        <v>201</v>
      </c>
      <c r="C10235" s="121" t="s">
        <v>202</v>
      </c>
      <c r="D10235" s="121" t="s">
        <v>73</v>
      </c>
      <c r="E10235" s="121" t="s">
        <v>38</v>
      </c>
      <c r="F10235" s="122">
        <v>1915529</v>
      </c>
      <c r="G10235" s="122">
        <v>194757.73</v>
      </c>
      <c r="H10235" s="120">
        <v>2019</v>
      </c>
      <c r="I10235" t="str">
        <f>IF(J10235="natural gas",VLOOKUP(D10235,'Cross-Page Data'!$I$4:$J$13,2,FALSE),IF(J10235="solar",VLOOKUP('Form 923'!D10235,'Cross-Page Data'!$I$14:$J$117,2,FALSE),J10235))</f>
        <v>natural gas peaker</v>
      </c>
      <c r="J10235" t="str">
        <f>VLOOKUP(E10235,'Cross-Page Data'!$D$4:$F$48,3,FALSE)</f>
        <v>natural gas</v>
      </c>
      <c r="K10235" t="b">
        <f t="shared" si="159"/>
        <v>1</v>
      </c>
    </row>
    <row r="10236" ht="25.5" spans="1:11">
      <c r="A10236" s="120">
        <v>58698</v>
      </c>
      <c r="B10236" s="121" t="s">
        <v>201</v>
      </c>
      <c r="C10236" s="121" t="s">
        <v>207</v>
      </c>
      <c r="D10236" s="121" t="s">
        <v>101</v>
      </c>
      <c r="E10236" s="121" t="s">
        <v>92</v>
      </c>
      <c r="F10236" s="122">
        <v>23688</v>
      </c>
      <c r="G10236" s="122">
        <v>2661</v>
      </c>
      <c r="H10236" s="120">
        <v>2019</v>
      </c>
      <c r="I10236" t="str">
        <f>IF(J10236="natural gas",VLOOKUP(D10236,'Cross-Page Data'!$I$4:$J$13,2,FALSE),IF(J10236="solar",VLOOKUP('Form 923'!D10236,'Cross-Page Data'!$I$14:$J$117,2,FALSE),J10236))</f>
        <v>solar pv</v>
      </c>
      <c r="J10236" t="str">
        <f>VLOOKUP(E10236,'Cross-Page Data'!$D$4:$F$48,3,FALSE)</f>
        <v>solar</v>
      </c>
      <c r="K10236" t="b">
        <f t="shared" si="159"/>
        <v>0</v>
      </c>
    </row>
    <row r="10237" spans="1:11">
      <c r="A10237" s="120">
        <v>58699</v>
      </c>
      <c r="B10237" s="121" t="s">
        <v>201</v>
      </c>
      <c r="C10237" s="121" t="s">
        <v>206</v>
      </c>
      <c r="D10237" s="121" t="s">
        <v>79</v>
      </c>
      <c r="E10237" s="121" t="s">
        <v>130</v>
      </c>
      <c r="F10237" s="122">
        <v>171690</v>
      </c>
      <c r="G10237" s="122">
        <v>12192</v>
      </c>
      <c r="H10237" s="120">
        <v>2019</v>
      </c>
      <c r="I10237" t="str">
        <f>IF(J10237="natural gas",VLOOKUP(D10237,'Cross-Page Data'!$I$4:$J$13,2,FALSE),IF(J10237="solar",VLOOKUP('Form 923'!D10237,'Cross-Page Data'!$I$14:$J$117,2,FALSE),J10237))</f>
        <v>biomass</v>
      </c>
      <c r="J10237" t="str">
        <f>VLOOKUP(E10237,'Cross-Page Data'!$D$4:$F$48,3,FALSE)</f>
        <v>biomass</v>
      </c>
      <c r="K10237" t="b">
        <f t="shared" si="159"/>
        <v>1</v>
      </c>
    </row>
    <row r="10238" spans="1:11">
      <c r="A10238" s="120">
        <v>58700</v>
      </c>
      <c r="B10238" s="121" t="s">
        <v>201</v>
      </c>
      <c r="C10238" s="121" t="s">
        <v>206</v>
      </c>
      <c r="D10238" s="121" t="s">
        <v>101</v>
      </c>
      <c r="E10238" s="121" t="s">
        <v>92</v>
      </c>
      <c r="F10238" s="122">
        <v>35278</v>
      </c>
      <c r="G10238" s="122">
        <v>3963</v>
      </c>
      <c r="H10238" s="120">
        <v>2019</v>
      </c>
      <c r="I10238" t="str">
        <f>IF(J10238="natural gas",VLOOKUP(D10238,'Cross-Page Data'!$I$4:$J$13,2,FALSE),IF(J10238="solar",VLOOKUP('Form 923'!D10238,'Cross-Page Data'!$I$14:$J$117,2,FALSE),J10238))</f>
        <v>solar pv</v>
      </c>
      <c r="J10238" t="str">
        <f>VLOOKUP(E10238,'Cross-Page Data'!$D$4:$F$48,3,FALSE)</f>
        <v>solar</v>
      </c>
      <c r="K10238" t="b">
        <f t="shared" si="159"/>
        <v>1</v>
      </c>
    </row>
    <row r="10239" ht="25.5" spans="1:11">
      <c r="A10239" s="120">
        <v>58701</v>
      </c>
      <c r="B10239" s="121" t="s">
        <v>201</v>
      </c>
      <c r="C10239" s="121" t="s">
        <v>207</v>
      </c>
      <c r="D10239" s="121" t="s">
        <v>101</v>
      </c>
      <c r="E10239" s="121" t="s">
        <v>92</v>
      </c>
      <c r="F10239" s="122">
        <v>355512</v>
      </c>
      <c r="G10239" s="122">
        <v>39936</v>
      </c>
      <c r="H10239" s="120">
        <v>2019</v>
      </c>
      <c r="I10239" t="str">
        <f>IF(J10239="natural gas",VLOOKUP(D10239,'Cross-Page Data'!$I$4:$J$13,2,FALSE),IF(J10239="solar",VLOOKUP('Form 923'!D10239,'Cross-Page Data'!$I$14:$J$117,2,FALSE),J10239))</f>
        <v>solar pv</v>
      </c>
      <c r="J10239" t="str">
        <f>VLOOKUP(E10239,'Cross-Page Data'!$D$4:$F$48,3,FALSE)</f>
        <v>solar</v>
      </c>
      <c r="K10239" t="b">
        <f t="shared" si="159"/>
        <v>0</v>
      </c>
    </row>
    <row r="10240" spans="1:11">
      <c r="A10240" s="120">
        <v>58703</v>
      </c>
      <c r="B10240" s="121" t="s">
        <v>201</v>
      </c>
      <c r="C10240" s="121" t="s">
        <v>206</v>
      </c>
      <c r="D10240" s="121" t="s">
        <v>101</v>
      </c>
      <c r="E10240" s="121" t="s">
        <v>92</v>
      </c>
      <c r="F10240" s="122">
        <v>41672</v>
      </c>
      <c r="G10240" s="122">
        <v>4681</v>
      </c>
      <c r="H10240" s="120">
        <v>2019</v>
      </c>
      <c r="I10240" t="str">
        <f>IF(J10240="natural gas",VLOOKUP(D10240,'Cross-Page Data'!$I$4:$J$13,2,FALSE),IF(J10240="solar",VLOOKUP('Form 923'!D10240,'Cross-Page Data'!$I$14:$J$117,2,FALSE),J10240))</f>
        <v>solar pv</v>
      </c>
      <c r="J10240" t="str">
        <f>VLOOKUP(E10240,'Cross-Page Data'!$D$4:$F$48,3,FALSE)</f>
        <v>solar</v>
      </c>
      <c r="K10240" t="b">
        <f t="shared" si="159"/>
        <v>1</v>
      </c>
    </row>
    <row r="10241" spans="1:11">
      <c r="A10241" s="120">
        <v>58704</v>
      </c>
      <c r="B10241" s="121" t="s">
        <v>201</v>
      </c>
      <c r="C10241" s="121" t="s">
        <v>206</v>
      </c>
      <c r="D10241" s="121" t="s">
        <v>79</v>
      </c>
      <c r="E10241" s="121" t="s">
        <v>130</v>
      </c>
      <c r="F10241" s="122">
        <v>121674</v>
      </c>
      <c r="G10241" s="122">
        <v>13248.62</v>
      </c>
      <c r="H10241" s="120">
        <v>2019</v>
      </c>
      <c r="I10241" t="str">
        <f>IF(J10241="natural gas",VLOOKUP(D10241,'Cross-Page Data'!$I$4:$J$13,2,FALSE),IF(J10241="solar",VLOOKUP('Form 923'!D10241,'Cross-Page Data'!$I$14:$J$117,2,FALSE),J10241))</f>
        <v>biomass</v>
      </c>
      <c r="J10241" t="str">
        <f>VLOOKUP(E10241,'Cross-Page Data'!$D$4:$F$48,3,FALSE)</f>
        <v>biomass</v>
      </c>
      <c r="K10241" t="b">
        <f t="shared" si="159"/>
        <v>1</v>
      </c>
    </row>
    <row r="10242" spans="1:11">
      <c r="A10242" s="120">
        <v>58706</v>
      </c>
      <c r="B10242" s="121" t="s">
        <v>201</v>
      </c>
      <c r="C10242" s="121" t="s">
        <v>206</v>
      </c>
      <c r="D10242" s="121" t="s">
        <v>68</v>
      </c>
      <c r="E10242" s="121" t="s">
        <v>176</v>
      </c>
      <c r="F10242" s="122">
        <v>2722296</v>
      </c>
      <c r="G10242" s="122">
        <v>158359</v>
      </c>
      <c r="H10242" s="120">
        <v>2019</v>
      </c>
      <c r="I10242" t="str">
        <f>IF(J10242="natural gas",VLOOKUP(D10242,'Cross-Page Data'!$I$4:$J$13,2,FALSE),IF(J10242="solar",VLOOKUP('Form 923'!D10242,'Cross-Page Data'!$I$14:$J$117,2,FALSE),J10242))</f>
        <v>biomass</v>
      </c>
      <c r="J10242" t="str">
        <f>VLOOKUP(E10242,'Cross-Page Data'!$D$4:$F$48,3,FALSE)</f>
        <v>biomass</v>
      </c>
      <c r="K10242" t="b">
        <f t="shared" si="159"/>
        <v>1</v>
      </c>
    </row>
    <row r="10243" spans="1:11">
      <c r="A10243" s="120">
        <v>58707</v>
      </c>
      <c r="B10243" s="121" t="s">
        <v>201</v>
      </c>
      <c r="C10243" s="121" t="s">
        <v>206</v>
      </c>
      <c r="D10243" s="121" t="s">
        <v>68</v>
      </c>
      <c r="E10243" s="121" t="s">
        <v>176</v>
      </c>
      <c r="F10243" s="122">
        <v>2501117</v>
      </c>
      <c r="G10243" s="122">
        <v>154983</v>
      </c>
      <c r="H10243" s="120">
        <v>2019</v>
      </c>
      <c r="I10243" t="str">
        <f>IF(J10243="natural gas",VLOOKUP(D10243,'Cross-Page Data'!$I$4:$J$13,2,FALSE),IF(J10243="solar",VLOOKUP('Form 923'!D10243,'Cross-Page Data'!$I$14:$J$117,2,FALSE),J10243))</f>
        <v>biomass</v>
      </c>
      <c r="J10243" t="str">
        <f>VLOOKUP(E10243,'Cross-Page Data'!$D$4:$F$48,3,FALSE)</f>
        <v>biomass</v>
      </c>
      <c r="K10243" t="b">
        <f t="shared" si="159"/>
        <v>1</v>
      </c>
    </row>
    <row r="10244" ht="25.5" spans="1:11">
      <c r="A10244" s="120">
        <v>58708</v>
      </c>
      <c r="B10244" s="121" t="s">
        <v>201</v>
      </c>
      <c r="C10244" s="121" t="s">
        <v>207</v>
      </c>
      <c r="D10244" s="121" t="s">
        <v>101</v>
      </c>
      <c r="E10244" s="121" t="s">
        <v>92</v>
      </c>
      <c r="F10244" s="122">
        <v>17387</v>
      </c>
      <c r="G10244" s="122">
        <v>1953</v>
      </c>
      <c r="H10244" s="120">
        <v>2019</v>
      </c>
      <c r="I10244" t="str">
        <f>IF(J10244="natural gas",VLOOKUP(D10244,'Cross-Page Data'!$I$4:$J$13,2,FALSE),IF(J10244="solar",VLOOKUP('Form 923'!D10244,'Cross-Page Data'!$I$14:$J$117,2,FALSE),J10244))</f>
        <v>solar pv</v>
      </c>
      <c r="J10244" t="str">
        <f>VLOOKUP(E10244,'Cross-Page Data'!$D$4:$F$48,3,FALSE)</f>
        <v>solar</v>
      </c>
      <c r="K10244" t="b">
        <f t="shared" si="159"/>
        <v>0</v>
      </c>
    </row>
    <row r="10245" ht="25.5" spans="1:11">
      <c r="A10245" s="120">
        <v>58709</v>
      </c>
      <c r="B10245" s="121" t="s">
        <v>201</v>
      </c>
      <c r="C10245" s="121" t="s">
        <v>207</v>
      </c>
      <c r="D10245" s="121" t="s">
        <v>101</v>
      </c>
      <c r="E10245" s="121" t="s">
        <v>92</v>
      </c>
      <c r="F10245" s="122">
        <v>51676</v>
      </c>
      <c r="G10245" s="122">
        <v>5805</v>
      </c>
      <c r="H10245" s="120">
        <v>2019</v>
      </c>
      <c r="I10245" t="str">
        <f>IF(J10245="natural gas",VLOOKUP(D10245,'Cross-Page Data'!$I$4:$J$13,2,FALSE),IF(J10245="solar",VLOOKUP('Form 923'!D10245,'Cross-Page Data'!$I$14:$J$117,2,FALSE),J10245))</f>
        <v>solar pv</v>
      </c>
      <c r="J10245" t="str">
        <f>VLOOKUP(E10245,'Cross-Page Data'!$D$4:$F$48,3,FALSE)</f>
        <v>solar</v>
      </c>
      <c r="K10245" t="b">
        <f t="shared" si="159"/>
        <v>0</v>
      </c>
    </row>
    <row r="10246" spans="1:11">
      <c r="A10246" s="120">
        <v>58710</v>
      </c>
      <c r="B10246" s="121" t="s">
        <v>201</v>
      </c>
      <c r="C10246" s="121" t="s">
        <v>206</v>
      </c>
      <c r="D10246" s="121" t="s">
        <v>101</v>
      </c>
      <c r="E10246" s="121" t="s">
        <v>92</v>
      </c>
      <c r="F10246" s="122">
        <v>514003</v>
      </c>
      <c r="G10246" s="122">
        <v>57740</v>
      </c>
      <c r="H10246" s="120">
        <v>2019</v>
      </c>
      <c r="I10246" t="str">
        <f>IF(J10246="natural gas",VLOOKUP(D10246,'Cross-Page Data'!$I$4:$J$13,2,FALSE),IF(J10246="solar",VLOOKUP('Form 923'!D10246,'Cross-Page Data'!$I$14:$J$117,2,FALSE),J10246))</f>
        <v>solar pv</v>
      </c>
      <c r="J10246" t="str">
        <f>VLOOKUP(E10246,'Cross-Page Data'!$D$4:$F$48,3,FALSE)</f>
        <v>solar</v>
      </c>
      <c r="K10246" t="b">
        <f t="shared" si="159"/>
        <v>1</v>
      </c>
    </row>
    <row r="10247" spans="1:11">
      <c r="A10247" s="120">
        <v>58711</v>
      </c>
      <c r="B10247" s="121" t="s">
        <v>201</v>
      </c>
      <c r="C10247" s="121" t="s">
        <v>206</v>
      </c>
      <c r="D10247" s="121" t="s">
        <v>101</v>
      </c>
      <c r="E10247" s="121" t="s">
        <v>92</v>
      </c>
      <c r="F10247" s="122">
        <v>760273</v>
      </c>
      <c r="G10247" s="122">
        <v>85405</v>
      </c>
      <c r="H10247" s="120">
        <v>2019</v>
      </c>
      <c r="I10247" t="str">
        <f>IF(J10247="natural gas",VLOOKUP(D10247,'Cross-Page Data'!$I$4:$J$13,2,FALSE),IF(J10247="solar",VLOOKUP('Form 923'!D10247,'Cross-Page Data'!$I$14:$J$117,2,FALSE),J10247))</f>
        <v>solar pv</v>
      </c>
      <c r="J10247" t="str">
        <f>VLOOKUP(E10247,'Cross-Page Data'!$D$4:$F$48,3,FALSE)</f>
        <v>solar</v>
      </c>
      <c r="K10247" t="b">
        <f t="shared" ref="K10247:K10310" si="160">IF(AND($N$6=FALSE,OR(C10247="Commercial NAICS Cogen",C10247="Industrial NAICS Cogen",C10247="NAICS-22 Cogen")),FALSE,IF(AND($N$7=FALSE,OR(C10247="Commercial NAICS Cogen",C10247="Commercial NAICS Non-Cogen",C10247="industrial NAICS Cogen",C10247="industrial NAICS non-cogen")),FALSE,TRUE))</f>
        <v>1</v>
      </c>
    </row>
    <row r="10248" spans="1:11">
      <c r="A10248" s="120">
        <v>58713</v>
      </c>
      <c r="B10248" s="121" t="s">
        <v>201</v>
      </c>
      <c r="C10248" s="121" t="s">
        <v>206</v>
      </c>
      <c r="D10248" s="121" t="s">
        <v>101</v>
      </c>
      <c r="E10248" s="121" t="s">
        <v>92</v>
      </c>
      <c r="F10248" s="122">
        <v>1332351</v>
      </c>
      <c r="G10248" s="122">
        <v>149669</v>
      </c>
      <c r="H10248" s="120">
        <v>2019</v>
      </c>
      <c r="I10248" t="str">
        <f>IF(J10248="natural gas",VLOOKUP(D10248,'Cross-Page Data'!$I$4:$J$13,2,FALSE),IF(J10248="solar",VLOOKUP('Form 923'!D10248,'Cross-Page Data'!$I$14:$J$117,2,FALSE),J10248))</f>
        <v>solar pv</v>
      </c>
      <c r="J10248" t="str">
        <f>VLOOKUP(E10248,'Cross-Page Data'!$D$4:$F$48,3,FALSE)</f>
        <v>solar</v>
      </c>
      <c r="K10248" t="b">
        <f t="shared" si="160"/>
        <v>1</v>
      </c>
    </row>
    <row r="10249" spans="1:11">
      <c r="A10249" s="120">
        <v>58714</v>
      </c>
      <c r="B10249" s="121" t="s">
        <v>201</v>
      </c>
      <c r="C10249" s="121" t="s">
        <v>206</v>
      </c>
      <c r="D10249" s="121" t="s">
        <v>79</v>
      </c>
      <c r="E10249" s="121" t="s">
        <v>38</v>
      </c>
      <c r="F10249" s="122">
        <v>7985</v>
      </c>
      <c r="G10249" s="122">
        <v>663</v>
      </c>
      <c r="H10249" s="120">
        <v>2019</v>
      </c>
      <c r="I10249" t="str">
        <f>IF(J10249="natural gas",VLOOKUP(D10249,'Cross-Page Data'!$I$4:$J$13,2,FALSE),IF(J10249="solar",VLOOKUP('Form 923'!D10249,'Cross-Page Data'!$I$14:$J$117,2,FALSE),J10249))</f>
        <v>natural gas peaker</v>
      </c>
      <c r="J10249" t="str">
        <f>VLOOKUP(E10249,'Cross-Page Data'!$D$4:$F$48,3,FALSE)</f>
        <v>natural gas</v>
      </c>
      <c r="K10249" t="b">
        <f t="shared" si="160"/>
        <v>1</v>
      </c>
    </row>
    <row r="10250" spans="1:11">
      <c r="A10250" s="120">
        <v>58715</v>
      </c>
      <c r="B10250" s="121" t="s">
        <v>201</v>
      </c>
      <c r="C10250" s="121" t="s">
        <v>206</v>
      </c>
      <c r="D10250" s="121" t="s">
        <v>79</v>
      </c>
      <c r="E10250" s="121" t="s">
        <v>38</v>
      </c>
      <c r="F10250" s="122">
        <v>380835</v>
      </c>
      <c r="G10250" s="122">
        <v>39803</v>
      </c>
      <c r="H10250" s="120">
        <v>2019</v>
      </c>
      <c r="I10250" t="str">
        <f>IF(J10250="natural gas",VLOOKUP(D10250,'Cross-Page Data'!$I$4:$J$13,2,FALSE),IF(J10250="solar",VLOOKUP('Form 923'!D10250,'Cross-Page Data'!$I$14:$J$117,2,FALSE),J10250))</f>
        <v>natural gas peaker</v>
      </c>
      <c r="J10250" t="str">
        <f>VLOOKUP(E10250,'Cross-Page Data'!$D$4:$F$48,3,FALSE)</f>
        <v>natural gas</v>
      </c>
      <c r="K10250" t="b">
        <f t="shared" si="160"/>
        <v>1</v>
      </c>
    </row>
    <row r="10251" spans="1:11">
      <c r="A10251" s="120">
        <v>58716</v>
      </c>
      <c r="B10251" s="121" t="s">
        <v>201</v>
      </c>
      <c r="C10251" s="121" t="s">
        <v>206</v>
      </c>
      <c r="D10251" s="121" t="s">
        <v>101</v>
      </c>
      <c r="E10251" s="121" t="s">
        <v>92</v>
      </c>
      <c r="F10251" s="122">
        <v>71723</v>
      </c>
      <c r="G10251" s="122">
        <v>8057</v>
      </c>
      <c r="H10251" s="120">
        <v>2019</v>
      </c>
      <c r="I10251" t="str">
        <f>IF(J10251="natural gas",VLOOKUP(D10251,'Cross-Page Data'!$I$4:$J$13,2,FALSE),IF(J10251="solar",VLOOKUP('Form 923'!D10251,'Cross-Page Data'!$I$14:$J$117,2,FALSE),J10251))</f>
        <v>solar pv</v>
      </c>
      <c r="J10251" t="str">
        <f>VLOOKUP(E10251,'Cross-Page Data'!$D$4:$F$48,3,FALSE)</f>
        <v>solar</v>
      </c>
      <c r="K10251" t="b">
        <f t="shared" si="160"/>
        <v>1</v>
      </c>
    </row>
    <row r="10252" spans="1:11">
      <c r="A10252" s="120">
        <v>58717</v>
      </c>
      <c r="B10252" s="121" t="s">
        <v>201</v>
      </c>
      <c r="C10252" s="121" t="s">
        <v>206</v>
      </c>
      <c r="D10252" s="121" t="s">
        <v>101</v>
      </c>
      <c r="E10252" s="121" t="s">
        <v>92</v>
      </c>
      <c r="F10252" s="122">
        <v>627173</v>
      </c>
      <c r="G10252" s="122">
        <v>70453</v>
      </c>
      <c r="H10252" s="120">
        <v>2019</v>
      </c>
      <c r="I10252" t="str">
        <f>IF(J10252="natural gas",VLOOKUP(D10252,'Cross-Page Data'!$I$4:$J$13,2,FALSE),IF(J10252="solar",VLOOKUP('Form 923'!D10252,'Cross-Page Data'!$I$14:$J$117,2,FALSE),J10252))</f>
        <v>solar pv</v>
      </c>
      <c r="J10252" t="str">
        <f>VLOOKUP(E10252,'Cross-Page Data'!$D$4:$F$48,3,FALSE)</f>
        <v>solar</v>
      </c>
      <c r="K10252" t="b">
        <f t="shared" si="160"/>
        <v>1</v>
      </c>
    </row>
    <row r="10253" spans="1:11">
      <c r="A10253" s="120">
        <v>58718</v>
      </c>
      <c r="B10253" s="121" t="s">
        <v>201</v>
      </c>
      <c r="C10253" s="121" t="s">
        <v>206</v>
      </c>
      <c r="D10253" s="121" t="s">
        <v>101</v>
      </c>
      <c r="E10253" s="121" t="s">
        <v>92</v>
      </c>
      <c r="F10253" s="122">
        <v>241744</v>
      </c>
      <c r="G10253" s="122">
        <v>27156</v>
      </c>
      <c r="H10253" s="120">
        <v>2019</v>
      </c>
      <c r="I10253" t="str">
        <f>IF(J10253="natural gas",VLOOKUP(D10253,'Cross-Page Data'!$I$4:$J$13,2,FALSE),IF(J10253="solar",VLOOKUP('Form 923'!D10253,'Cross-Page Data'!$I$14:$J$117,2,FALSE),J10253))</f>
        <v>solar pv</v>
      </c>
      <c r="J10253" t="str">
        <f>VLOOKUP(E10253,'Cross-Page Data'!$D$4:$F$48,3,FALSE)</f>
        <v>solar</v>
      </c>
      <c r="K10253" t="b">
        <f t="shared" si="160"/>
        <v>1</v>
      </c>
    </row>
    <row r="10254" spans="1:11">
      <c r="A10254" s="120">
        <v>58719</v>
      </c>
      <c r="B10254" s="121" t="s">
        <v>201</v>
      </c>
      <c r="C10254" s="121" t="s">
        <v>202</v>
      </c>
      <c r="D10254" s="121" t="s">
        <v>128</v>
      </c>
      <c r="E10254" s="121" t="s">
        <v>180</v>
      </c>
      <c r="F10254" s="122">
        <v>2270463</v>
      </c>
      <c r="G10254" s="122">
        <v>255051</v>
      </c>
      <c r="H10254" s="120">
        <v>2019</v>
      </c>
      <c r="I10254" t="str">
        <f>IF(J10254="natural gas",VLOOKUP(D10254,'Cross-Page Data'!$I$4:$J$13,2,FALSE),IF(J10254="solar",VLOOKUP('Form 923'!D10254,'Cross-Page Data'!$I$14:$J$117,2,FALSE),J10254))</f>
        <v>wind</v>
      </c>
      <c r="J10254" t="str">
        <f>VLOOKUP(E10254,'Cross-Page Data'!$D$4:$F$48,3,FALSE)</f>
        <v>wind</v>
      </c>
      <c r="K10254" t="b">
        <f t="shared" si="160"/>
        <v>1</v>
      </c>
    </row>
    <row r="10255" spans="1:11">
      <c r="A10255" s="120">
        <v>58720</v>
      </c>
      <c r="B10255" s="121" t="s">
        <v>201</v>
      </c>
      <c r="C10255" s="121" t="s">
        <v>206</v>
      </c>
      <c r="D10255" s="121" t="s">
        <v>128</v>
      </c>
      <c r="E10255" s="121" t="s">
        <v>180</v>
      </c>
      <c r="F10255" s="122">
        <v>6652874</v>
      </c>
      <c r="G10255" s="122">
        <v>747346</v>
      </c>
      <c r="H10255" s="120">
        <v>2019</v>
      </c>
      <c r="I10255" t="str">
        <f>IF(J10255="natural gas",VLOOKUP(D10255,'Cross-Page Data'!$I$4:$J$13,2,FALSE),IF(J10255="solar",VLOOKUP('Form 923'!D10255,'Cross-Page Data'!$I$14:$J$117,2,FALSE),J10255))</f>
        <v>wind</v>
      </c>
      <c r="J10255" t="str">
        <f>VLOOKUP(E10255,'Cross-Page Data'!$D$4:$F$48,3,FALSE)</f>
        <v>wind</v>
      </c>
      <c r="K10255" t="b">
        <f t="shared" si="160"/>
        <v>1</v>
      </c>
    </row>
    <row r="10256" spans="1:11">
      <c r="A10256" s="120">
        <v>58721</v>
      </c>
      <c r="B10256" s="121" t="s">
        <v>201</v>
      </c>
      <c r="C10256" s="121" t="s">
        <v>206</v>
      </c>
      <c r="D10256" s="121" t="s">
        <v>101</v>
      </c>
      <c r="E10256" s="121" t="s">
        <v>92</v>
      </c>
      <c r="F10256" s="122">
        <v>68706</v>
      </c>
      <c r="G10256" s="122">
        <v>7718</v>
      </c>
      <c r="H10256" s="120">
        <v>2019</v>
      </c>
      <c r="I10256" t="str">
        <f>IF(J10256="natural gas",VLOOKUP(D10256,'Cross-Page Data'!$I$4:$J$13,2,FALSE),IF(J10256="solar",VLOOKUP('Form 923'!D10256,'Cross-Page Data'!$I$14:$J$117,2,FALSE),J10256))</f>
        <v>solar pv</v>
      </c>
      <c r="J10256" t="str">
        <f>VLOOKUP(E10256,'Cross-Page Data'!$D$4:$F$48,3,FALSE)</f>
        <v>solar</v>
      </c>
      <c r="K10256" t="b">
        <f t="shared" si="160"/>
        <v>1</v>
      </c>
    </row>
    <row r="10257" spans="1:11">
      <c r="A10257" s="120">
        <v>58722</v>
      </c>
      <c r="B10257" s="121" t="s">
        <v>201</v>
      </c>
      <c r="C10257" s="121" t="s">
        <v>206</v>
      </c>
      <c r="D10257" s="121" t="s">
        <v>101</v>
      </c>
      <c r="E10257" s="121" t="s">
        <v>92</v>
      </c>
      <c r="F10257" s="122">
        <v>84008</v>
      </c>
      <c r="G10257" s="122">
        <v>9437</v>
      </c>
      <c r="H10257" s="120">
        <v>2019</v>
      </c>
      <c r="I10257" t="str">
        <f>IF(J10257="natural gas",VLOOKUP(D10257,'Cross-Page Data'!$I$4:$J$13,2,FALSE),IF(J10257="solar",VLOOKUP('Form 923'!D10257,'Cross-Page Data'!$I$14:$J$117,2,FALSE),J10257))</f>
        <v>solar pv</v>
      </c>
      <c r="J10257" t="str">
        <f>VLOOKUP(E10257,'Cross-Page Data'!$D$4:$F$48,3,FALSE)</f>
        <v>solar</v>
      </c>
      <c r="K10257" t="b">
        <f t="shared" si="160"/>
        <v>1</v>
      </c>
    </row>
    <row r="10258" spans="1:11">
      <c r="A10258" s="120">
        <v>58725</v>
      </c>
      <c r="B10258" s="121" t="s">
        <v>201</v>
      </c>
      <c r="C10258" s="121" t="s">
        <v>206</v>
      </c>
      <c r="D10258" s="121" t="s">
        <v>101</v>
      </c>
      <c r="E10258" s="121" t="s">
        <v>92</v>
      </c>
      <c r="F10258" s="122">
        <v>80757</v>
      </c>
      <c r="G10258" s="122">
        <v>9072</v>
      </c>
      <c r="H10258" s="120">
        <v>2019</v>
      </c>
      <c r="I10258" t="str">
        <f>IF(J10258="natural gas",VLOOKUP(D10258,'Cross-Page Data'!$I$4:$J$13,2,FALSE),IF(J10258="solar",VLOOKUP('Form 923'!D10258,'Cross-Page Data'!$I$14:$J$117,2,FALSE),J10258))</f>
        <v>solar pv</v>
      </c>
      <c r="J10258" t="str">
        <f>VLOOKUP(E10258,'Cross-Page Data'!$D$4:$F$48,3,FALSE)</f>
        <v>solar</v>
      </c>
      <c r="K10258" t="b">
        <f t="shared" si="160"/>
        <v>1</v>
      </c>
    </row>
    <row r="10259" spans="1:11">
      <c r="A10259" s="120">
        <v>58726</v>
      </c>
      <c r="B10259" s="121" t="s">
        <v>201</v>
      </c>
      <c r="C10259" s="121" t="s">
        <v>206</v>
      </c>
      <c r="D10259" s="121" t="s">
        <v>101</v>
      </c>
      <c r="E10259" s="121" t="s">
        <v>92</v>
      </c>
      <c r="F10259" s="122">
        <v>77874</v>
      </c>
      <c r="G10259" s="122">
        <v>8748</v>
      </c>
      <c r="H10259" s="120">
        <v>2019</v>
      </c>
      <c r="I10259" t="str">
        <f>IF(J10259="natural gas",VLOOKUP(D10259,'Cross-Page Data'!$I$4:$J$13,2,FALSE),IF(J10259="solar",VLOOKUP('Form 923'!D10259,'Cross-Page Data'!$I$14:$J$117,2,FALSE),J10259))</f>
        <v>solar pv</v>
      </c>
      <c r="J10259" t="str">
        <f>VLOOKUP(E10259,'Cross-Page Data'!$D$4:$F$48,3,FALSE)</f>
        <v>solar</v>
      </c>
      <c r="K10259" t="b">
        <f t="shared" si="160"/>
        <v>1</v>
      </c>
    </row>
    <row r="10260" spans="1:11">
      <c r="A10260" s="120">
        <v>58730</v>
      </c>
      <c r="B10260" s="121" t="s">
        <v>201</v>
      </c>
      <c r="C10260" s="121" t="s">
        <v>206</v>
      </c>
      <c r="D10260" s="121" t="s">
        <v>101</v>
      </c>
      <c r="E10260" s="121" t="s">
        <v>92</v>
      </c>
      <c r="F10260" s="122">
        <v>52734</v>
      </c>
      <c r="G10260" s="122">
        <v>5924</v>
      </c>
      <c r="H10260" s="120">
        <v>2019</v>
      </c>
      <c r="I10260" t="str">
        <f>IF(J10260="natural gas",VLOOKUP(D10260,'Cross-Page Data'!$I$4:$J$13,2,FALSE),IF(J10260="solar",VLOOKUP('Form 923'!D10260,'Cross-Page Data'!$I$14:$J$117,2,FALSE),J10260))</f>
        <v>solar pv</v>
      </c>
      <c r="J10260" t="str">
        <f>VLOOKUP(E10260,'Cross-Page Data'!$D$4:$F$48,3,FALSE)</f>
        <v>solar</v>
      </c>
      <c r="K10260" t="b">
        <f t="shared" si="160"/>
        <v>1</v>
      </c>
    </row>
    <row r="10261" spans="1:11">
      <c r="A10261" s="120">
        <v>58731</v>
      </c>
      <c r="B10261" s="121" t="s">
        <v>201</v>
      </c>
      <c r="C10261" s="121" t="s">
        <v>206</v>
      </c>
      <c r="D10261" s="121" t="s">
        <v>101</v>
      </c>
      <c r="E10261" s="121" t="s">
        <v>92</v>
      </c>
      <c r="F10261" s="122">
        <v>82467</v>
      </c>
      <c r="G10261" s="122">
        <v>9264</v>
      </c>
      <c r="H10261" s="120">
        <v>2019</v>
      </c>
      <c r="I10261" t="str">
        <f>IF(J10261="natural gas",VLOOKUP(D10261,'Cross-Page Data'!$I$4:$J$13,2,FALSE),IF(J10261="solar",VLOOKUP('Form 923'!D10261,'Cross-Page Data'!$I$14:$J$117,2,FALSE),J10261))</f>
        <v>solar pv</v>
      </c>
      <c r="J10261" t="str">
        <f>VLOOKUP(E10261,'Cross-Page Data'!$D$4:$F$48,3,FALSE)</f>
        <v>solar</v>
      </c>
      <c r="K10261" t="b">
        <f t="shared" si="160"/>
        <v>1</v>
      </c>
    </row>
    <row r="10262" spans="1:11">
      <c r="A10262" s="120">
        <v>58732</v>
      </c>
      <c r="B10262" s="121" t="s">
        <v>201</v>
      </c>
      <c r="C10262" s="121" t="s">
        <v>206</v>
      </c>
      <c r="D10262" s="121" t="s">
        <v>101</v>
      </c>
      <c r="E10262" s="121" t="s">
        <v>92</v>
      </c>
      <c r="F10262" s="122">
        <v>43824</v>
      </c>
      <c r="G10262" s="122">
        <v>4923</v>
      </c>
      <c r="H10262" s="120">
        <v>2019</v>
      </c>
      <c r="I10262" t="str">
        <f>IF(J10262="natural gas",VLOOKUP(D10262,'Cross-Page Data'!$I$4:$J$13,2,FALSE),IF(J10262="solar",VLOOKUP('Form 923'!D10262,'Cross-Page Data'!$I$14:$J$117,2,FALSE),J10262))</f>
        <v>solar pv</v>
      </c>
      <c r="J10262" t="str">
        <f>VLOOKUP(E10262,'Cross-Page Data'!$D$4:$F$48,3,FALSE)</f>
        <v>solar</v>
      </c>
      <c r="K10262" t="b">
        <f t="shared" si="160"/>
        <v>1</v>
      </c>
    </row>
    <row r="10263" spans="1:11">
      <c r="A10263" s="120">
        <v>58735</v>
      </c>
      <c r="B10263" s="121" t="s">
        <v>201</v>
      </c>
      <c r="C10263" s="121" t="s">
        <v>206</v>
      </c>
      <c r="D10263" s="121" t="s">
        <v>101</v>
      </c>
      <c r="E10263" s="121" t="s">
        <v>92</v>
      </c>
      <c r="F10263" s="122">
        <v>56386</v>
      </c>
      <c r="G10263" s="122">
        <v>6334</v>
      </c>
      <c r="H10263" s="120">
        <v>2019</v>
      </c>
      <c r="I10263" t="str">
        <f>IF(J10263="natural gas",VLOOKUP(D10263,'Cross-Page Data'!$I$4:$J$13,2,FALSE),IF(J10263="solar",VLOOKUP('Form 923'!D10263,'Cross-Page Data'!$I$14:$J$117,2,FALSE),J10263))</f>
        <v>solar pv</v>
      </c>
      <c r="J10263" t="str">
        <f>VLOOKUP(E10263,'Cross-Page Data'!$D$4:$F$48,3,FALSE)</f>
        <v>solar</v>
      </c>
      <c r="K10263" t="b">
        <f t="shared" si="160"/>
        <v>1</v>
      </c>
    </row>
    <row r="10264" spans="1:11">
      <c r="A10264" s="120">
        <v>58739</v>
      </c>
      <c r="B10264" s="121" t="s">
        <v>201</v>
      </c>
      <c r="C10264" s="121" t="s">
        <v>206</v>
      </c>
      <c r="D10264" s="121" t="s">
        <v>101</v>
      </c>
      <c r="E10264" s="121" t="s">
        <v>92</v>
      </c>
      <c r="F10264" s="122">
        <v>50963</v>
      </c>
      <c r="G10264" s="122">
        <v>5725</v>
      </c>
      <c r="H10264" s="120">
        <v>2019</v>
      </c>
      <c r="I10264" t="str">
        <f>IF(J10264="natural gas",VLOOKUP(D10264,'Cross-Page Data'!$I$4:$J$13,2,FALSE),IF(J10264="solar",VLOOKUP('Form 923'!D10264,'Cross-Page Data'!$I$14:$J$117,2,FALSE),J10264))</f>
        <v>solar pv</v>
      </c>
      <c r="J10264" t="str">
        <f>VLOOKUP(E10264,'Cross-Page Data'!$D$4:$F$48,3,FALSE)</f>
        <v>solar</v>
      </c>
      <c r="K10264" t="b">
        <f t="shared" si="160"/>
        <v>1</v>
      </c>
    </row>
    <row r="10265" spans="1:11">
      <c r="A10265" s="120">
        <v>58740</v>
      </c>
      <c r="B10265" s="121" t="s">
        <v>201</v>
      </c>
      <c r="C10265" s="121" t="s">
        <v>206</v>
      </c>
      <c r="D10265" s="121" t="s">
        <v>101</v>
      </c>
      <c r="E10265" s="121" t="s">
        <v>92</v>
      </c>
      <c r="F10265" s="122">
        <v>49557</v>
      </c>
      <c r="G10265" s="122">
        <v>5567</v>
      </c>
      <c r="H10265" s="120">
        <v>2019</v>
      </c>
      <c r="I10265" t="str">
        <f>IF(J10265="natural gas",VLOOKUP(D10265,'Cross-Page Data'!$I$4:$J$13,2,FALSE),IF(J10265="solar",VLOOKUP('Form 923'!D10265,'Cross-Page Data'!$I$14:$J$117,2,FALSE),J10265))</f>
        <v>solar pv</v>
      </c>
      <c r="J10265" t="str">
        <f>VLOOKUP(E10265,'Cross-Page Data'!$D$4:$F$48,3,FALSE)</f>
        <v>solar</v>
      </c>
      <c r="K10265" t="b">
        <f t="shared" si="160"/>
        <v>1</v>
      </c>
    </row>
    <row r="10266" spans="1:11">
      <c r="A10266" s="120">
        <v>58741</v>
      </c>
      <c r="B10266" s="121" t="s">
        <v>201</v>
      </c>
      <c r="C10266" s="121" t="s">
        <v>206</v>
      </c>
      <c r="D10266" s="121" t="s">
        <v>101</v>
      </c>
      <c r="E10266" s="121" t="s">
        <v>92</v>
      </c>
      <c r="F10266" s="122">
        <v>76984</v>
      </c>
      <c r="G10266" s="122">
        <v>8648</v>
      </c>
      <c r="H10266" s="120">
        <v>2019</v>
      </c>
      <c r="I10266" t="str">
        <f>IF(J10266="natural gas",VLOOKUP(D10266,'Cross-Page Data'!$I$4:$J$13,2,FALSE),IF(J10266="solar",VLOOKUP('Form 923'!D10266,'Cross-Page Data'!$I$14:$J$117,2,FALSE),J10266))</f>
        <v>solar pv</v>
      </c>
      <c r="J10266" t="str">
        <f>VLOOKUP(E10266,'Cross-Page Data'!$D$4:$F$48,3,FALSE)</f>
        <v>solar</v>
      </c>
      <c r="K10266" t="b">
        <f t="shared" si="160"/>
        <v>1</v>
      </c>
    </row>
    <row r="10267" spans="1:11">
      <c r="A10267" s="120">
        <v>58742</v>
      </c>
      <c r="B10267" s="121" t="s">
        <v>201</v>
      </c>
      <c r="C10267" s="121" t="s">
        <v>206</v>
      </c>
      <c r="D10267" s="121" t="s">
        <v>101</v>
      </c>
      <c r="E10267" s="121" t="s">
        <v>92</v>
      </c>
      <c r="F10267" s="122">
        <v>85397</v>
      </c>
      <c r="G10267" s="122">
        <v>9593</v>
      </c>
      <c r="H10267" s="120">
        <v>2019</v>
      </c>
      <c r="I10267" t="str">
        <f>IF(J10267="natural gas",VLOOKUP(D10267,'Cross-Page Data'!$I$4:$J$13,2,FALSE),IF(J10267="solar",VLOOKUP('Form 923'!D10267,'Cross-Page Data'!$I$14:$J$117,2,FALSE),J10267))</f>
        <v>solar pv</v>
      </c>
      <c r="J10267" t="str">
        <f>VLOOKUP(E10267,'Cross-Page Data'!$D$4:$F$48,3,FALSE)</f>
        <v>solar</v>
      </c>
      <c r="K10267" t="b">
        <f t="shared" si="160"/>
        <v>1</v>
      </c>
    </row>
    <row r="10268" spans="1:11">
      <c r="A10268" s="120">
        <v>58745</v>
      </c>
      <c r="B10268" s="121" t="s">
        <v>201</v>
      </c>
      <c r="C10268" s="121" t="s">
        <v>206</v>
      </c>
      <c r="D10268" s="121" t="s">
        <v>101</v>
      </c>
      <c r="E10268" s="121" t="s">
        <v>92</v>
      </c>
      <c r="F10268" s="122">
        <v>71750</v>
      </c>
      <c r="G10268" s="122">
        <v>8060</v>
      </c>
      <c r="H10268" s="120">
        <v>2019</v>
      </c>
      <c r="I10268" t="str">
        <f>IF(J10268="natural gas",VLOOKUP(D10268,'Cross-Page Data'!$I$4:$J$13,2,FALSE),IF(J10268="solar",VLOOKUP('Form 923'!D10268,'Cross-Page Data'!$I$14:$J$117,2,FALSE),J10268))</f>
        <v>solar pv</v>
      </c>
      <c r="J10268" t="str">
        <f>VLOOKUP(E10268,'Cross-Page Data'!$D$4:$F$48,3,FALSE)</f>
        <v>solar</v>
      </c>
      <c r="K10268" t="b">
        <f t="shared" si="160"/>
        <v>1</v>
      </c>
    </row>
    <row r="10269" spans="1:11">
      <c r="A10269" s="120">
        <v>58746</v>
      </c>
      <c r="B10269" s="121" t="s">
        <v>201</v>
      </c>
      <c r="C10269" s="121" t="s">
        <v>206</v>
      </c>
      <c r="D10269" s="121" t="s">
        <v>101</v>
      </c>
      <c r="E10269" s="121" t="s">
        <v>92</v>
      </c>
      <c r="F10269" s="122">
        <v>83707</v>
      </c>
      <c r="G10269" s="122">
        <v>9403</v>
      </c>
      <c r="H10269" s="120">
        <v>2019</v>
      </c>
      <c r="I10269" t="str">
        <f>IF(J10269="natural gas",VLOOKUP(D10269,'Cross-Page Data'!$I$4:$J$13,2,FALSE),IF(J10269="solar",VLOOKUP('Form 923'!D10269,'Cross-Page Data'!$I$14:$J$117,2,FALSE),J10269))</f>
        <v>solar pv</v>
      </c>
      <c r="J10269" t="str">
        <f>VLOOKUP(E10269,'Cross-Page Data'!$D$4:$F$48,3,FALSE)</f>
        <v>solar</v>
      </c>
      <c r="K10269" t="b">
        <f t="shared" si="160"/>
        <v>1</v>
      </c>
    </row>
    <row r="10270" ht="25.5" spans="1:11">
      <c r="A10270" s="120">
        <v>58748</v>
      </c>
      <c r="B10270" s="121" t="s">
        <v>201</v>
      </c>
      <c r="C10270" s="121" t="s">
        <v>207</v>
      </c>
      <c r="D10270" s="121" t="s">
        <v>101</v>
      </c>
      <c r="E10270" s="121" t="s">
        <v>92</v>
      </c>
      <c r="F10270" s="122">
        <v>21213</v>
      </c>
      <c r="G10270" s="122">
        <v>2383</v>
      </c>
      <c r="H10270" s="120">
        <v>2019</v>
      </c>
      <c r="I10270" t="str">
        <f>IF(J10270="natural gas",VLOOKUP(D10270,'Cross-Page Data'!$I$4:$J$13,2,FALSE),IF(J10270="solar",VLOOKUP('Form 923'!D10270,'Cross-Page Data'!$I$14:$J$117,2,FALSE),J10270))</f>
        <v>solar pv</v>
      </c>
      <c r="J10270" t="str">
        <f>VLOOKUP(E10270,'Cross-Page Data'!$D$4:$F$48,3,FALSE)</f>
        <v>solar</v>
      </c>
      <c r="K10270" t="b">
        <f t="shared" si="160"/>
        <v>0</v>
      </c>
    </row>
    <row r="10271" spans="1:11">
      <c r="A10271" s="120">
        <v>58750</v>
      </c>
      <c r="B10271" s="121" t="s">
        <v>201</v>
      </c>
      <c r="C10271" s="121" t="s">
        <v>206</v>
      </c>
      <c r="D10271" s="121" t="s">
        <v>101</v>
      </c>
      <c r="E10271" s="121" t="s">
        <v>92</v>
      </c>
      <c r="F10271" s="122">
        <v>115506</v>
      </c>
      <c r="G10271" s="122">
        <v>12975</v>
      </c>
      <c r="H10271" s="120">
        <v>2019</v>
      </c>
      <c r="I10271" t="str">
        <f>IF(J10271="natural gas",VLOOKUP(D10271,'Cross-Page Data'!$I$4:$J$13,2,FALSE),IF(J10271="solar",VLOOKUP('Form 923'!D10271,'Cross-Page Data'!$I$14:$J$117,2,FALSE),J10271))</f>
        <v>solar pv</v>
      </c>
      <c r="J10271" t="str">
        <f>VLOOKUP(E10271,'Cross-Page Data'!$D$4:$F$48,3,FALSE)</f>
        <v>solar</v>
      </c>
      <c r="K10271" t="b">
        <f t="shared" si="160"/>
        <v>1</v>
      </c>
    </row>
    <row r="10272" spans="1:11">
      <c r="A10272" s="120">
        <v>58751</v>
      </c>
      <c r="B10272" s="121" t="s">
        <v>201</v>
      </c>
      <c r="C10272" s="121" t="s">
        <v>206</v>
      </c>
      <c r="D10272" s="121" t="s">
        <v>101</v>
      </c>
      <c r="E10272" s="121" t="s">
        <v>92</v>
      </c>
      <c r="F10272" s="122">
        <v>32830</v>
      </c>
      <c r="G10272" s="122">
        <v>3688</v>
      </c>
      <c r="H10272" s="120">
        <v>2019</v>
      </c>
      <c r="I10272" t="str">
        <f>IF(J10272="natural gas",VLOOKUP(D10272,'Cross-Page Data'!$I$4:$J$13,2,FALSE),IF(J10272="solar",VLOOKUP('Form 923'!D10272,'Cross-Page Data'!$I$14:$J$117,2,FALSE),J10272))</f>
        <v>solar pv</v>
      </c>
      <c r="J10272" t="str">
        <f>VLOOKUP(E10272,'Cross-Page Data'!$D$4:$F$48,3,FALSE)</f>
        <v>solar</v>
      </c>
      <c r="K10272" t="b">
        <f t="shared" si="160"/>
        <v>1</v>
      </c>
    </row>
    <row r="10273" spans="1:11">
      <c r="A10273" s="120">
        <v>58752</v>
      </c>
      <c r="B10273" s="121" t="s">
        <v>201</v>
      </c>
      <c r="C10273" s="121" t="s">
        <v>206</v>
      </c>
      <c r="D10273" s="121" t="s">
        <v>101</v>
      </c>
      <c r="E10273" s="121" t="s">
        <v>92</v>
      </c>
      <c r="F10273" s="122">
        <v>31191</v>
      </c>
      <c r="G10273" s="122">
        <v>3504</v>
      </c>
      <c r="H10273" s="120">
        <v>2019</v>
      </c>
      <c r="I10273" t="str">
        <f>IF(J10273="natural gas",VLOOKUP(D10273,'Cross-Page Data'!$I$4:$J$13,2,FALSE),IF(J10273="solar",VLOOKUP('Form 923'!D10273,'Cross-Page Data'!$I$14:$J$117,2,FALSE),J10273))</f>
        <v>solar pv</v>
      </c>
      <c r="J10273" t="str">
        <f>VLOOKUP(E10273,'Cross-Page Data'!$D$4:$F$48,3,FALSE)</f>
        <v>solar</v>
      </c>
      <c r="K10273" t="b">
        <f t="shared" si="160"/>
        <v>1</v>
      </c>
    </row>
    <row r="10274" spans="1:11">
      <c r="A10274" s="120">
        <v>58753</v>
      </c>
      <c r="B10274" s="121" t="s">
        <v>201</v>
      </c>
      <c r="C10274" s="121" t="s">
        <v>206</v>
      </c>
      <c r="D10274" s="121" t="s">
        <v>101</v>
      </c>
      <c r="E10274" s="121" t="s">
        <v>92</v>
      </c>
      <c r="F10274" s="122">
        <v>33195</v>
      </c>
      <c r="G10274" s="122">
        <v>3729</v>
      </c>
      <c r="H10274" s="120">
        <v>2019</v>
      </c>
      <c r="I10274" t="str">
        <f>IF(J10274="natural gas",VLOOKUP(D10274,'Cross-Page Data'!$I$4:$J$13,2,FALSE),IF(J10274="solar",VLOOKUP('Form 923'!D10274,'Cross-Page Data'!$I$14:$J$117,2,FALSE),J10274))</f>
        <v>solar pv</v>
      </c>
      <c r="J10274" t="str">
        <f>VLOOKUP(E10274,'Cross-Page Data'!$D$4:$F$48,3,FALSE)</f>
        <v>solar</v>
      </c>
      <c r="K10274" t="b">
        <f t="shared" si="160"/>
        <v>1</v>
      </c>
    </row>
    <row r="10275" spans="1:11">
      <c r="A10275" s="120">
        <v>58754</v>
      </c>
      <c r="B10275" s="121" t="s">
        <v>201</v>
      </c>
      <c r="C10275" s="121" t="s">
        <v>206</v>
      </c>
      <c r="D10275" s="121" t="s">
        <v>101</v>
      </c>
      <c r="E10275" s="121" t="s">
        <v>92</v>
      </c>
      <c r="F10275" s="122">
        <v>33266</v>
      </c>
      <c r="G10275" s="122">
        <v>3737</v>
      </c>
      <c r="H10275" s="120">
        <v>2019</v>
      </c>
      <c r="I10275" t="str">
        <f>IF(J10275="natural gas",VLOOKUP(D10275,'Cross-Page Data'!$I$4:$J$13,2,FALSE),IF(J10275="solar",VLOOKUP('Form 923'!D10275,'Cross-Page Data'!$I$14:$J$117,2,FALSE),J10275))</f>
        <v>solar pv</v>
      </c>
      <c r="J10275" t="str">
        <f>VLOOKUP(E10275,'Cross-Page Data'!$D$4:$F$48,3,FALSE)</f>
        <v>solar</v>
      </c>
      <c r="K10275" t="b">
        <f t="shared" si="160"/>
        <v>1</v>
      </c>
    </row>
    <row r="10276" spans="1:11">
      <c r="A10276" s="120">
        <v>58755</v>
      </c>
      <c r="B10276" s="121" t="s">
        <v>201</v>
      </c>
      <c r="C10276" s="121" t="s">
        <v>206</v>
      </c>
      <c r="D10276" s="121" t="s">
        <v>101</v>
      </c>
      <c r="E10276" s="121" t="s">
        <v>92</v>
      </c>
      <c r="F10276" s="122">
        <v>31030</v>
      </c>
      <c r="G10276" s="122">
        <v>3486</v>
      </c>
      <c r="H10276" s="120">
        <v>2019</v>
      </c>
      <c r="I10276" t="str">
        <f>IF(J10276="natural gas",VLOOKUP(D10276,'Cross-Page Data'!$I$4:$J$13,2,FALSE),IF(J10276="solar",VLOOKUP('Form 923'!D10276,'Cross-Page Data'!$I$14:$J$117,2,FALSE),J10276))</f>
        <v>solar pv</v>
      </c>
      <c r="J10276" t="str">
        <f>VLOOKUP(E10276,'Cross-Page Data'!$D$4:$F$48,3,FALSE)</f>
        <v>solar</v>
      </c>
      <c r="K10276" t="b">
        <f t="shared" si="160"/>
        <v>1</v>
      </c>
    </row>
    <row r="10277" spans="1:11">
      <c r="A10277" s="120">
        <v>58756</v>
      </c>
      <c r="B10277" s="121" t="s">
        <v>201</v>
      </c>
      <c r="C10277" s="121" t="s">
        <v>206</v>
      </c>
      <c r="D10277" s="121" t="s">
        <v>101</v>
      </c>
      <c r="E10277" s="121" t="s">
        <v>92</v>
      </c>
      <c r="F10277" s="122">
        <v>20055</v>
      </c>
      <c r="G10277" s="122">
        <v>2253</v>
      </c>
      <c r="H10277" s="120">
        <v>2019</v>
      </c>
      <c r="I10277" t="str">
        <f>IF(J10277="natural gas",VLOOKUP(D10277,'Cross-Page Data'!$I$4:$J$13,2,FALSE),IF(J10277="solar",VLOOKUP('Form 923'!D10277,'Cross-Page Data'!$I$14:$J$117,2,FALSE),J10277))</f>
        <v>solar pv</v>
      </c>
      <c r="J10277" t="str">
        <f>VLOOKUP(E10277,'Cross-Page Data'!$D$4:$F$48,3,FALSE)</f>
        <v>solar</v>
      </c>
      <c r="K10277" t="b">
        <f t="shared" si="160"/>
        <v>1</v>
      </c>
    </row>
    <row r="10278" spans="1:11">
      <c r="A10278" s="120">
        <v>58757</v>
      </c>
      <c r="B10278" s="121" t="s">
        <v>201</v>
      </c>
      <c r="C10278" s="121" t="s">
        <v>206</v>
      </c>
      <c r="D10278" s="121" t="s">
        <v>101</v>
      </c>
      <c r="E10278" s="121" t="s">
        <v>92</v>
      </c>
      <c r="F10278" s="122">
        <v>127710</v>
      </c>
      <c r="G10278" s="122">
        <v>14346</v>
      </c>
      <c r="H10278" s="120">
        <v>2019</v>
      </c>
      <c r="I10278" t="str">
        <f>IF(J10278="natural gas",VLOOKUP(D10278,'Cross-Page Data'!$I$4:$J$13,2,FALSE),IF(J10278="solar",VLOOKUP('Form 923'!D10278,'Cross-Page Data'!$I$14:$J$117,2,FALSE),J10278))</f>
        <v>solar pv</v>
      </c>
      <c r="J10278" t="str">
        <f>VLOOKUP(E10278,'Cross-Page Data'!$D$4:$F$48,3,FALSE)</f>
        <v>solar</v>
      </c>
      <c r="K10278" t="b">
        <f t="shared" si="160"/>
        <v>1</v>
      </c>
    </row>
    <row r="10279" spans="1:11">
      <c r="A10279" s="120">
        <v>58761</v>
      </c>
      <c r="B10279" s="121" t="s">
        <v>201</v>
      </c>
      <c r="C10279" s="121" t="s">
        <v>206</v>
      </c>
      <c r="D10279" s="121" t="s">
        <v>101</v>
      </c>
      <c r="E10279" s="121" t="s">
        <v>92</v>
      </c>
      <c r="F10279" s="122">
        <v>43129</v>
      </c>
      <c r="G10279" s="122">
        <v>4845</v>
      </c>
      <c r="H10279" s="120">
        <v>2019</v>
      </c>
      <c r="I10279" t="str">
        <f>IF(J10279="natural gas",VLOOKUP(D10279,'Cross-Page Data'!$I$4:$J$13,2,FALSE),IF(J10279="solar",VLOOKUP('Form 923'!D10279,'Cross-Page Data'!$I$14:$J$117,2,FALSE),J10279))</f>
        <v>solar pv</v>
      </c>
      <c r="J10279" t="str">
        <f>VLOOKUP(E10279,'Cross-Page Data'!$D$4:$F$48,3,FALSE)</f>
        <v>solar</v>
      </c>
      <c r="K10279" t="b">
        <f t="shared" si="160"/>
        <v>1</v>
      </c>
    </row>
    <row r="10280" spans="1:11">
      <c r="A10280" s="120">
        <v>58762</v>
      </c>
      <c r="B10280" s="121" t="s">
        <v>201</v>
      </c>
      <c r="C10280" s="121" t="s">
        <v>206</v>
      </c>
      <c r="D10280" s="121" t="s">
        <v>101</v>
      </c>
      <c r="E10280" s="121" t="s">
        <v>92</v>
      </c>
      <c r="F10280" s="122">
        <v>38003</v>
      </c>
      <c r="G10280" s="122">
        <v>4269</v>
      </c>
      <c r="H10280" s="120">
        <v>2019</v>
      </c>
      <c r="I10280" t="str">
        <f>IF(J10280="natural gas",VLOOKUP(D10280,'Cross-Page Data'!$I$4:$J$13,2,FALSE),IF(J10280="solar",VLOOKUP('Form 923'!D10280,'Cross-Page Data'!$I$14:$J$117,2,FALSE),J10280))</f>
        <v>solar pv</v>
      </c>
      <c r="J10280" t="str">
        <f>VLOOKUP(E10280,'Cross-Page Data'!$D$4:$F$48,3,FALSE)</f>
        <v>solar</v>
      </c>
      <c r="K10280" t="b">
        <f t="shared" si="160"/>
        <v>1</v>
      </c>
    </row>
    <row r="10281" spans="1:11">
      <c r="A10281" s="120">
        <v>58763</v>
      </c>
      <c r="B10281" s="121" t="s">
        <v>201</v>
      </c>
      <c r="C10281" s="121" t="s">
        <v>206</v>
      </c>
      <c r="D10281" s="121" t="s">
        <v>101</v>
      </c>
      <c r="E10281" s="121" t="s">
        <v>92</v>
      </c>
      <c r="F10281" s="122">
        <v>31859</v>
      </c>
      <c r="G10281" s="122">
        <v>3579</v>
      </c>
      <c r="H10281" s="120">
        <v>2019</v>
      </c>
      <c r="I10281" t="str">
        <f>IF(J10281="natural gas",VLOOKUP(D10281,'Cross-Page Data'!$I$4:$J$13,2,FALSE),IF(J10281="solar",VLOOKUP('Form 923'!D10281,'Cross-Page Data'!$I$14:$J$117,2,FALSE),J10281))</f>
        <v>solar pv</v>
      </c>
      <c r="J10281" t="str">
        <f>VLOOKUP(E10281,'Cross-Page Data'!$D$4:$F$48,3,FALSE)</f>
        <v>solar</v>
      </c>
      <c r="K10281" t="b">
        <f t="shared" si="160"/>
        <v>1</v>
      </c>
    </row>
    <row r="10282" spans="1:11">
      <c r="A10282" s="120">
        <v>58765</v>
      </c>
      <c r="B10282" s="121" t="s">
        <v>201</v>
      </c>
      <c r="C10282" s="121" t="s">
        <v>206</v>
      </c>
      <c r="D10282" s="121" t="s">
        <v>128</v>
      </c>
      <c r="E10282" s="121" t="s">
        <v>180</v>
      </c>
      <c r="F10282" s="122">
        <v>9944488</v>
      </c>
      <c r="G10282" s="122">
        <v>1117107</v>
      </c>
      <c r="H10282" s="120">
        <v>2019</v>
      </c>
      <c r="I10282" t="str">
        <f>IF(J10282="natural gas",VLOOKUP(D10282,'Cross-Page Data'!$I$4:$J$13,2,FALSE),IF(J10282="solar",VLOOKUP('Form 923'!D10282,'Cross-Page Data'!$I$14:$J$117,2,FALSE),J10282))</f>
        <v>wind</v>
      </c>
      <c r="J10282" t="str">
        <f>VLOOKUP(E10282,'Cross-Page Data'!$D$4:$F$48,3,FALSE)</f>
        <v>wind</v>
      </c>
      <c r="K10282" t="b">
        <f t="shared" si="160"/>
        <v>1</v>
      </c>
    </row>
    <row r="10283" spans="1:11">
      <c r="A10283" s="120">
        <v>58766</v>
      </c>
      <c r="B10283" s="121" t="s">
        <v>201</v>
      </c>
      <c r="C10283" s="121" t="s">
        <v>206</v>
      </c>
      <c r="D10283" s="121" t="s">
        <v>128</v>
      </c>
      <c r="E10283" s="121" t="s">
        <v>180</v>
      </c>
      <c r="F10283" s="122">
        <v>10060755</v>
      </c>
      <c r="G10283" s="122">
        <v>1130168</v>
      </c>
      <c r="H10283" s="120">
        <v>2019</v>
      </c>
      <c r="I10283" t="str">
        <f>IF(J10283="natural gas",VLOOKUP(D10283,'Cross-Page Data'!$I$4:$J$13,2,FALSE),IF(J10283="solar",VLOOKUP('Form 923'!D10283,'Cross-Page Data'!$I$14:$J$117,2,FALSE),J10283))</f>
        <v>wind</v>
      </c>
      <c r="J10283" t="str">
        <f>VLOOKUP(E10283,'Cross-Page Data'!$D$4:$F$48,3,FALSE)</f>
        <v>wind</v>
      </c>
      <c r="K10283" t="b">
        <f t="shared" si="160"/>
        <v>1</v>
      </c>
    </row>
    <row r="10284" spans="1:11">
      <c r="A10284" s="120">
        <v>58767</v>
      </c>
      <c r="B10284" s="121" t="s">
        <v>201</v>
      </c>
      <c r="C10284" s="121" t="s">
        <v>206</v>
      </c>
      <c r="D10284" s="121" t="s">
        <v>128</v>
      </c>
      <c r="E10284" s="121" t="s">
        <v>180</v>
      </c>
      <c r="F10284" s="122">
        <v>7182862</v>
      </c>
      <c r="G10284" s="122">
        <v>806882</v>
      </c>
      <c r="H10284" s="120">
        <v>2019</v>
      </c>
      <c r="I10284" t="str">
        <f>IF(J10284="natural gas",VLOOKUP(D10284,'Cross-Page Data'!$I$4:$J$13,2,FALSE),IF(J10284="solar",VLOOKUP('Form 923'!D10284,'Cross-Page Data'!$I$14:$J$117,2,FALSE),J10284))</f>
        <v>wind</v>
      </c>
      <c r="J10284" t="str">
        <f>VLOOKUP(E10284,'Cross-Page Data'!$D$4:$F$48,3,FALSE)</f>
        <v>wind</v>
      </c>
      <c r="K10284" t="b">
        <f t="shared" si="160"/>
        <v>1</v>
      </c>
    </row>
    <row r="10285" spans="1:11">
      <c r="A10285" s="120">
        <v>58768</v>
      </c>
      <c r="B10285" s="121" t="s">
        <v>201</v>
      </c>
      <c r="C10285" s="121" t="s">
        <v>206</v>
      </c>
      <c r="D10285" s="121" t="s">
        <v>128</v>
      </c>
      <c r="E10285" s="121" t="s">
        <v>180</v>
      </c>
      <c r="F10285" s="122">
        <v>448288</v>
      </c>
      <c r="G10285" s="122">
        <v>50358</v>
      </c>
      <c r="H10285" s="120">
        <v>2019</v>
      </c>
      <c r="I10285" t="str">
        <f>IF(J10285="natural gas",VLOOKUP(D10285,'Cross-Page Data'!$I$4:$J$13,2,FALSE),IF(J10285="solar",VLOOKUP('Form 923'!D10285,'Cross-Page Data'!$I$14:$J$117,2,FALSE),J10285))</f>
        <v>wind</v>
      </c>
      <c r="J10285" t="str">
        <f>VLOOKUP(E10285,'Cross-Page Data'!$D$4:$F$48,3,FALSE)</f>
        <v>wind</v>
      </c>
      <c r="K10285" t="b">
        <f t="shared" si="160"/>
        <v>1</v>
      </c>
    </row>
    <row r="10286" spans="1:11">
      <c r="A10286" s="120">
        <v>58770</v>
      </c>
      <c r="B10286" s="121" t="s">
        <v>201</v>
      </c>
      <c r="C10286" s="121" t="s">
        <v>206</v>
      </c>
      <c r="D10286" s="121" t="s">
        <v>101</v>
      </c>
      <c r="E10286" s="121" t="s">
        <v>92</v>
      </c>
      <c r="F10286" s="122">
        <v>97118</v>
      </c>
      <c r="G10286" s="122">
        <v>10909.8</v>
      </c>
      <c r="H10286" s="120">
        <v>2019</v>
      </c>
      <c r="I10286" t="str">
        <f>IF(J10286="natural gas",VLOOKUP(D10286,'Cross-Page Data'!$I$4:$J$13,2,FALSE),IF(J10286="solar",VLOOKUP('Form 923'!D10286,'Cross-Page Data'!$I$14:$J$117,2,FALSE),J10286))</f>
        <v>solar pv</v>
      </c>
      <c r="J10286" t="str">
        <f>VLOOKUP(E10286,'Cross-Page Data'!$D$4:$F$48,3,FALSE)</f>
        <v>solar</v>
      </c>
      <c r="K10286" t="b">
        <f t="shared" si="160"/>
        <v>1</v>
      </c>
    </row>
    <row r="10287" spans="1:11">
      <c r="A10287" s="120">
        <v>58771</v>
      </c>
      <c r="B10287" s="121" t="s">
        <v>201</v>
      </c>
      <c r="C10287" s="121" t="s">
        <v>206</v>
      </c>
      <c r="D10287" s="121" t="s">
        <v>128</v>
      </c>
      <c r="E10287" s="121" t="s">
        <v>180</v>
      </c>
      <c r="F10287" s="122">
        <v>9905737</v>
      </c>
      <c r="G10287" s="122">
        <v>1112754</v>
      </c>
      <c r="H10287" s="120">
        <v>2019</v>
      </c>
      <c r="I10287" t="str">
        <f>IF(J10287="natural gas",VLOOKUP(D10287,'Cross-Page Data'!$I$4:$J$13,2,FALSE),IF(J10287="solar",VLOOKUP('Form 923'!D10287,'Cross-Page Data'!$I$14:$J$117,2,FALSE),J10287))</f>
        <v>wind</v>
      </c>
      <c r="J10287" t="str">
        <f>VLOOKUP(E10287,'Cross-Page Data'!$D$4:$F$48,3,FALSE)</f>
        <v>wind</v>
      </c>
      <c r="K10287" t="b">
        <f t="shared" si="160"/>
        <v>1</v>
      </c>
    </row>
    <row r="10288" spans="1:11">
      <c r="A10288" s="120">
        <v>58772</v>
      </c>
      <c r="B10288" s="121" t="s">
        <v>201</v>
      </c>
      <c r="C10288" s="121" t="s">
        <v>206</v>
      </c>
      <c r="D10288" s="121" t="s">
        <v>128</v>
      </c>
      <c r="E10288" s="121" t="s">
        <v>180</v>
      </c>
      <c r="F10288" s="122">
        <v>6688740</v>
      </c>
      <c r="G10288" s="122">
        <v>751375</v>
      </c>
      <c r="H10288" s="120">
        <v>2019</v>
      </c>
      <c r="I10288" t="str">
        <f>IF(J10288="natural gas",VLOOKUP(D10288,'Cross-Page Data'!$I$4:$J$13,2,FALSE),IF(J10288="solar",VLOOKUP('Form 923'!D10288,'Cross-Page Data'!$I$14:$J$117,2,FALSE),J10288))</f>
        <v>wind</v>
      </c>
      <c r="J10288" t="str">
        <f>VLOOKUP(E10288,'Cross-Page Data'!$D$4:$F$48,3,FALSE)</f>
        <v>wind</v>
      </c>
      <c r="K10288" t="b">
        <f t="shared" si="160"/>
        <v>1</v>
      </c>
    </row>
    <row r="10289" spans="1:11">
      <c r="A10289" s="120">
        <v>58773</v>
      </c>
      <c r="B10289" s="121" t="s">
        <v>201</v>
      </c>
      <c r="C10289" s="121" t="s">
        <v>206</v>
      </c>
      <c r="D10289" s="121" t="s">
        <v>128</v>
      </c>
      <c r="E10289" s="121" t="s">
        <v>180</v>
      </c>
      <c r="F10289" s="122">
        <v>6682374</v>
      </c>
      <c r="G10289" s="122">
        <v>750660</v>
      </c>
      <c r="H10289" s="120">
        <v>2019</v>
      </c>
      <c r="I10289" t="str">
        <f>IF(J10289="natural gas",VLOOKUP(D10289,'Cross-Page Data'!$I$4:$J$13,2,FALSE),IF(J10289="solar",VLOOKUP('Form 923'!D10289,'Cross-Page Data'!$I$14:$J$117,2,FALSE),J10289))</f>
        <v>wind</v>
      </c>
      <c r="J10289" t="str">
        <f>VLOOKUP(E10289,'Cross-Page Data'!$D$4:$F$48,3,FALSE)</f>
        <v>wind</v>
      </c>
      <c r="K10289" t="b">
        <f t="shared" si="160"/>
        <v>1</v>
      </c>
    </row>
    <row r="10290" spans="1:11">
      <c r="A10290" s="120">
        <v>58774</v>
      </c>
      <c r="B10290" s="121" t="s">
        <v>201</v>
      </c>
      <c r="C10290" s="121" t="s">
        <v>206</v>
      </c>
      <c r="D10290" s="121" t="s">
        <v>128</v>
      </c>
      <c r="E10290" s="121" t="s">
        <v>180</v>
      </c>
      <c r="F10290" s="122">
        <v>5160686</v>
      </c>
      <c r="G10290" s="122">
        <v>579722</v>
      </c>
      <c r="H10290" s="120">
        <v>2019</v>
      </c>
      <c r="I10290" t="str">
        <f>IF(J10290="natural gas",VLOOKUP(D10290,'Cross-Page Data'!$I$4:$J$13,2,FALSE),IF(J10290="solar",VLOOKUP('Form 923'!D10290,'Cross-Page Data'!$I$14:$J$117,2,FALSE),J10290))</f>
        <v>wind</v>
      </c>
      <c r="J10290" t="str">
        <f>VLOOKUP(E10290,'Cross-Page Data'!$D$4:$F$48,3,FALSE)</f>
        <v>wind</v>
      </c>
      <c r="K10290" t="b">
        <f t="shared" si="160"/>
        <v>1</v>
      </c>
    </row>
    <row r="10291" spans="1:11">
      <c r="A10291" s="120">
        <v>58775</v>
      </c>
      <c r="B10291" s="121" t="s">
        <v>201</v>
      </c>
      <c r="C10291" s="121" t="s">
        <v>206</v>
      </c>
      <c r="D10291" s="121" t="s">
        <v>128</v>
      </c>
      <c r="E10291" s="121" t="s">
        <v>180</v>
      </c>
      <c r="F10291" s="122">
        <v>7330397</v>
      </c>
      <c r="G10291" s="122">
        <v>823455</v>
      </c>
      <c r="H10291" s="120">
        <v>2019</v>
      </c>
      <c r="I10291" t="str">
        <f>IF(J10291="natural gas",VLOOKUP(D10291,'Cross-Page Data'!$I$4:$J$13,2,FALSE),IF(J10291="solar",VLOOKUP('Form 923'!D10291,'Cross-Page Data'!$I$14:$J$117,2,FALSE),J10291))</f>
        <v>wind</v>
      </c>
      <c r="J10291" t="str">
        <f>VLOOKUP(E10291,'Cross-Page Data'!$D$4:$F$48,3,FALSE)</f>
        <v>wind</v>
      </c>
      <c r="K10291" t="b">
        <f t="shared" si="160"/>
        <v>1</v>
      </c>
    </row>
    <row r="10292" spans="1:11">
      <c r="A10292" s="120">
        <v>58782</v>
      </c>
      <c r="B10292" s="121" t="s">
        <v>201</v>
      </c>
      <c r="C10292" s="121" t="s">
        <v>206</v>
      </c>
      <c r="D10292" s="121" t="s">
        <v>101</v>
      </c>
      <c r="E10292" s="121" t="s">
        <v>92</v>
      </c>
      <c r="F10292" s="122">
        <v>84775</v>
      </c>
      <c r="G10292" s="122">
        <v>9523</v>
      </c>
      <c r="H10292" s="120">
        <v>2019</v>
      </c>
      <c r="I10292" t="str">
        <f>IF(J10292="natural gas",VLOOKUP(D10292,'Cross-Page Data'!$I$4:$J$13,2,FALSE),IF(J10292="solar",VLOOKUP('Form 923'!D10292,'Cross-Page Data'!$I$14:$J$117,2,FALSE),J10292))</f>
        <v>solar pv</v>
      </c>
      <c r="J10292" t="str">
        <f>VLOOKUP(E10292,'Cross-Page Data'!$D$4:$F$48,3,FALSE)</f>
        <v>solar</v>
      </c>
      <c r="K10292" t="b">
        <f t="shared" si="160"/>
        <v>1</v>
      </c>
    </row>
    <row r="10293" spans="1:11">
      <c r="A10293" s="120">
        <v>58783</v>
      </c>
      <c r="B10293" s="121" t="s">
        <v>201</v>
      </c>
      <c r="C10293" s="121" t="s">
        <v>206</v>
      </c>
      <c r="D10293" s="121" t="s">
        <v>116</v>
      </c>
      <c r="E10293" s="121" t="s">
        <v>170</v>
      </c>
      <c r="F10293" s="122">
        <v>135240</v>
      </c>
      <c r="G10293" s="122">
        <v>15192</v>
      </c>
      <c r="H10293" s="120">
        <v>2019</v>
      </c>
      <c r="I10293" t="str">
        <f>IF(J10293="natural gas",VLOOKUP(D10293,'Cross-Page Data'!$I$4:$J$13,2,FALSE),IF(J10293="solar",VLOOKUP('Form 923'!D10293,'Cross-Page Data'!$I$14:$J$117,2,FALSE),J10293))</f>
        <v>hydro</v>
      </c>
      <c r="J10293" t="str">
        <f>VLOOKUP(E10293,'Cross-Page Data'!$D$4:$F$48,3,FALSE)</f>
        <v>hydro</v>
      </c>
      <c r="K10293" t="b">
        <f t="shared" si="160"/>
        <v>1</v>
      </c>
    </row>
    <row r="10294" spans="1:11">
      <c r="A10294" s="120">
        <v>58784</v>
      </c>
      <c r="B10294" s="121" t="s">
        <v>201</v>
      </c>
      <c r="C10294" s="121" t="s">
        <v>206</v>
      </c>
      <c r="D10294" s="121" t="s">
        <v>116</v>
      </c>
      <c r="E10294" s="121" t="s">
        <v>170</v>
      </c>
      <c r="F10294" s="122">
        <v>105562</v>
      </c>
      <c r="G10294" s="122">
        <v>11858</v>
      </c>
      <c r="H10294" s="120">
        <v>2019</v>
      </c>
      <c r="I10294" t="str">
        <f>IF(J10294="natural gas",VLOOKUP(D10294,'Cross-Page Data'!$I$4:$J$13,2,FALSE),IF(J10294="solar",VLOOKUP('Form 923'!D10294,'Cross-Page Data'!$I$14:$J$117,2,FALSE),J10294))</f>
        <v>hydro</v>
      </c>
      <c r="J10294" t="str">
        <f>VLOOKUP(E10294,'Cross-Page Data'!$D$4:$F$48,3,FALSE)</f>
        <v>hydro</v>
      </c>
      <c r="K10294" t="b">
        <f t="shared" si="160"/>
        <v>1</v>
      </c>
    </row>
    <row r="10295" spans="1:11">
      <c r="A10295" s="120">
        <v>58785</v>
      </c>
      <c r="B10295" s="121" t="s">
        <v>201</v>
      </c>
      <c r="C10295" s="121" t="s">
        <v>206</v>
      </c>
      <c r="D10295" s="121" t="s">
        <v>101</v>
      </c>
      <c r="E10295" s="121" t="s">
        <v>92</v>
      </c>
      <c r="F10295" s="122">
        <v>6686</v>
      </c>
      <c r="G10295" s="122">
        <v>751</v>
      </c>
      <c r="H10295" s="120">
        <v>2019</v>
      </c>
      <c r="I10295" t="str">
        <f>IF(J10295="natural gas",VLOOKUP(D10295,'Cross-Page Data'!$I$4:$J$13,2,FALSE),IF(J10295="solar",VLOOKUP('Form 923'!D10295,'Cross-Page Data'!$I$14:$J$117,2,FALSE),J10295))</f>
        <v>solar pv</v>
      </c>
      <c r="J10295" t="str">
        <f>VLOOKUP(E10295,'Cross-Page Data'!$D$4:$F$48,3,FALSE)</f>
        <v>solar</v>
      </c>
      <c r="K10295" t="b">
        <f t="shared" si="160"/>
        <v>1</v>
      </c>
    </row>
    <row r="10296" spans="1:11">
      <c r="A10296" s="120">
        <v>58786</v>
      </c>
      <c r="B10296" s="121" t="s">
        <v>201</v>
      </c>
      <c r="C10296" s="121" t="s">
        <v>206</v>
      </c>
      <c r="D10296" s="121" t="s">
        <v>101</v>
      </c>
      <c r="E10296" s="121" t="s">
        <v>92</v>
      </c>
      <c r="F10296" s="122">
        <v>29297</v>
      </c>
      <c r="G10296" s="122">
        <v>3291</v>
      </c>
      <c r="H10296" s="120">
        <v>2019</v>
      </c>
      <c r="I10296" t="str">
        <f>IF(J10296="natural gas",VLOOKUP(D10296,'Cross-Page Data'!$I$4:$J$13,2,FALSE),IF(J10296="solar",VLOOKUP('Form 923'!D10296,'Cross-Page Data'!$I$14:$J$117,2,FALSE),J10296))</f>
        <v>solar pv</v>
      </c>
      <c r="J10296" t="str">
        <f>VLOOKUP(E10296,'Cross-Page Data'!$D$4:$F$48,3,FALSE)</f>
        <v>solar</v>
      </c>
      <c r="K10296" t="b">
        <f t="shared" si="160"/>
        <v>1</v>
      </c>
    </row>
    <row r="10297" spans="1:11">
      <c r="A10297" s="120">
        <v>58787</v>
      </c>
      <c r="B10297" s="121" t="s">
        <v>201</v>
      </c>
      <c r="C10297" s="121" t="s">
        <v>206</v>
      </c>
      <c r="D10297" s="121" t="s">
        <v>101</v>
      </c>
      <c r="E10297" s="121" t="s">
        <v>92</v>
      </c>
      <c r="F10297" s="122">
        <v>19928</v>
      </c>
      <c r="G10297" s="122">
        <v>2239</v>
      </c>
      <c r="H10297" s="120">
        <v>2019</v>
      </c>
      <c r="I10297" t="str">
        <f>IF(J10297="natural gas",VLOOKUP(D10297,'Cross-Page Data'!$I$4:$J$13,2,FALSE),IF(J10297="solar",VLOOKUP('Form 923'!D10297,'Cross-Page Data'!$I$14:$J$117,2,FALSE),J10297))</f>
        <v>solar pv</v>
      </c>
      <c r="J10297" t="str">
        <f>VLOOKUP(E10297,'Cross-Page Data'!$D$4:$F$48,3,FALSE)</f>
        <v>solar</v>
      </c>
      <c r="K10297" t="b">
        <f t="shared" si="160"/>
        <v>1</v>
      </c>
    </row>
    <row r="10298" spans="1:11">
      <c r="A10298" s="120">
        <v>58788</v>
      </c>
      <c r="B10298" s="121" t="s">
        <v>201</v>
      </c>
      <c r="C10298" s="121" t="s">
        <v>206</v>
      </c>
      <c r="D10298" s="121" t="s">
        <v>101</v>
      </c>
      <c r="E10298" s="121" t="s">
        <v>92</v>
      </c>
      <c r="F10298" s="122">
        <v>11145</v>
      </c>
      <c r="G10298" s="122">
        <v>1252</v>
      </c>
      <c r="H10298" s="120">
        <v>2019</v>
      </c>
      <c r="I10298" t="str">
        <f>IF(J10298="natural gas",VLOOKUP(D10298,'Cross-Page Data'!$I$4:$J$13,2,FALSE),IF(J10298="solar",VLOOKUP('Form 923'!D10298,'Cross-Page Data'!$I$14:$J$117,2,FALSE),J10298))</f>
        <v>solar pv</v>
      </c>
      <c r="J10298" t="str">
        <f>VLOOKUP(E10298,'Cross-Page Data'!$D$4:$F$48,3,FALSE)</f>
        <v>solar</v>
      </c>
      <c r="K10298" t="b">
        <f t="shared" si="160"/>
        <v>1</v>
      </c>
    </row>
    <row r="10299" spans="1:11">
      <c r="A10299" s="120">
        <v>58789</v>
      </c>
      <c r="B10299" s="121" t="s">
        <v>201</v>
      </c>
      <c r="C10299" s="121" t="s">
        <v>206</v>
      </c>
      <c r="D10299" s="121" t="s">
        <v>101</v>
      </c>
      <c r="E10299" s="121" t="s">
        <v>92</v>
      </c>
      <c r="F10299" s="122">
        <v>14582</v>
      </c>
      <c r="G10299" s="122">
        <v>1638</v>
      </c>
      <c r="H10299" s="120">
        <v>2019</v>
      </c>
      <c r="I10299" t="str">
        <f>IF(J10299="natural gas",VLOOKUP(D10299,'Cross-Page Data'!$I$4:$J$13,2,FALSE),IF(J10299="solar",VLOOKUP('Form 923'!D10299,'Cross-Page Data'!$I$14:$J$117,2,FALSE),J10299))</f>
        <v>solar pv</v>
      </c>
      <c r="J10299" t="str">
        <f>VLOOKUP(E10299,'Cross-Page Data'!$D$4:$F$48,3,FALSE)</f>
        <v>solar</v>
      </c>
      <c r="K10299" t="b">
        <f t="shared" si="160"/>
        <v>1</v>
      </c>
    </row>
    <row r="10300" spans="1:11">
      <c r="A10300" s="120">
        <v>58790</v>
      </c>
      <c r="B10300" s="121" t="s">
        <v>201</v>
      </c>
      <c r="C10300" s="121" t="s">
        <v>206</v>
      </c>
      <c r="D10300" s="121" t="s">
        <v>101</v>
      </c>
      <c r="E10300" s="121" t="s">
        <v>92</v>
      </c>
      <c r="F10300" s="122">
        <v>36133</v>
      </c>
      <c r="G10300" s="122">
        <v>4059</v>
      </c>
      <c r="H10300" s="120">
        <v>2019</v>
      </c>
      <c r="I10300" t="str">
        <f>IF(J10300="natural gas",VLOOKUP(D10300,'Cross-Page Data'!$I$4:$J$13,2,FALSE),IF(J10300="solar",VLOOKUP('Form 923'!D10300,'Cross-Page Data'!$I$14:$J$117,2,FALSE),J10300))</f>
        <v>solar pv</v>
      </c>
      <c r="J10300" t="str">
        <f>VLOOKUP(E10300,'Cross-Page Data'!$D$4:$F$48,3,FALSE)</f>
        <v>solar</v>
      </c>
      <c r="K10300" t="b">
        <f t="shared" si="160"/>
        <v>1</v>
      </c>
    </row>
    <row r="10301" spans="1:11">
      <c r="A10301" s="120">
        <v>58791</v>
      </c>
      <c r="B10301" s="121" t="s">
        <v>201</v>
      </c>
      <c r="C10301" s="121" t="s">
        <v>206</v>
      </c>
      <c r="D10301" s="121" t="s">
        <v>101</v>
      </c>
      <c r="E10301" s="121" t="s">
        <v>92</v>
      </c>
      <c r="F10301" s="122">
        <v>83153</v>
      </c>
      <c r="G10301" s="122">
        <v>9341</v>
      </c>
      <c r="H10301" s="120">
        <v>2019</v>
      </c>
      <c r="I10301" t="str">
        <f>IF(J10301="natural gas",VLOOKUP(D10301,'Cross-Page Data'!$I$4:$J$13,2,FALSE),IF(J10301="solar",VLOOKUP('Form 923'!D10301,'Cross-Page Data'!$I$14:$J$117,2,FALSE),J10301))</f>
        <v>solar pv</v>
      </c>
      <c r="J10301" t="str">
        <f>VLOOKUP(E10301,'Cross-Page Data'!$D$4:$F$48,3,FALSE)</f>
        <v>solar</v>
      </c>
      <c r="K10301" t="b">
        <f t="shared" si="160"/>
        <v>1</v>
      </c>
    </row>
    <row r="10302" spans="1:11">
      <c r="A10302" s="120">
        <v>58792</v>
      </c>
      <c r="B10302" s="121" t="s">
        <v>201</v>
      </c>
      <c r="C10302" s="121" t="s">
        <v>206</v>
      </c>
      <c r="D10302" s="121" t="s">
        <v>101</v>
      </c>
      <c r="E10302" s="121" t="s">
        <v>92</v>
      </c>
      <c r="F10302" s="122">
        <v>307171</v>
      </c>
      <c r="G10302" s="122">
        <v>34506</v>
      </c>
      <c r="H10302" s="120">
        <v>2019</v>
      </c>
      <c r="I10302" t="str">
        <f>IF(J10302="natural gas",VLOOKUP(D10302,'Cross-Page Data'!$I$4:$J$13,2,FALSE),IF(J10302="solar",VLOOKUP('Form 923'!D10302,'Cross-Page Data'!$I$14:$J$117,2,FALSE),J10302))</f>
        <v>solar pv</v>
      </c>
      <c r="J10302" t="str">
        <f>VLOOKUP(E10302,'Cross-Page Data'!$D$4:$F$48,3,FALSE)</f>
        <v>solar</v>
      </c>
      <c r="K10302" t="b">
        <f t="shared" si="160"/>
        <v>1</v>
      </c>
    </row>
    <row r="10303" spans="1:11">
      <c r="A10303" s="120">
        <v>58793</v>
      </c>
      <c r="B10303" s="121" t="s">
        <v>201</v>
      </c>
      <c r="C10303" s="121" t="s">
        <v>206</v>
      </c>
      <c r="D10303" s="121" t="s">
        <v>101</v>
      </c>
      <c r="E10303" s="121" t="s">
        <v>92</v>
      </c>
      <c r="F10303" s="122">
        <v>116020</v>
      </c>
      <c r="G10303" s="122">
        <v>13033</v>
      </c>
      <c r="H10303" s="120">
        <v>2019</v>
      </c>
      <c r="I10303" t="str">
        <f>IF(J10303="natural gas",VLOOKUP(D10303,'Cross-Page Data'!$I$4:$J$13,2,FALSE),IF(J10303="solar",VLOOKUP('Form 923'!D10303,'Cross-Page Data'!$I$14:$J$117,2,FALSE),J10303))</f>
        <v>solar pv</v>
      </c>
      <c r="J10303" t="str">
        <f>VLOOKUP(E10303,'Cross-Page Data'!$D$4:$F$48,3,FALSE)</f>
        <v>solar</v>
      </c>
      <c r="K10303" t="b">
        <f t="shared" si="160"/>
        <v>1</v>
      </c>
    </row>
    <row r="10304" spans="1:11">
      <c r="A10304" s="120">
        <v>58794</v>
      </c>
      <c r="B10304" s="121" t="s">
        <v>201</v>
      </c>
      <c r="C10304" s="121" t="s">
        <v>206</v>
      </c>
      <c r="D10304" s="121" t="s">
        <v>101</v>
      </c>
      <c r="E10304" s="121" t="s">
        <v>92</v>
      </c>
      <c r="F10304" s="122">
        <v>28273</v>
      </c>
      <c r="G10304" s="122">
        <v>3176</v>
      </c>
      <c r="H10304" s="120">
        <v>2019</v>
      </c>
      <c r="I10304" t="str">
        <f>IF(J10304="natural gas",VLOOKUP(D10304,'Cross-Page Data'!$I$4:$J$13,2,FALSE),IF(J10304="solar",VLOOKUP('Form 923'!D10304,'Cross-Page Data'!$I$14:$J$117,2,FALSE),J10304))</f>
        <v>solar pv</v>
      </c>
      <c r="J10304" t="str">
        <f>VLOOKUP(E10304,'Cross-Page Data'!$D$4:$F$48,3,FALSE)</f>
        <v>solar</v>
      </c>
      <c r="K10304" t="b">
        <f t="shared" si="160"/>
        <v>1</v>
      </c>
    </row>
    <row r="10305" spans="1:11">
      <c r="A10305" s="120">
        <v>58795</v>
      </c>
      <c r="B10305" s="121" t="s">
        <v>201</v>
      </c>
      <c r="C10305" s="121" t="s">
        <v>206</v>
      </c>
      <c r="D10305" s="121" t="s">
        <v>101</v>
      </c>
      <c r="E10305" s="121" t="s">
        <v>92</v>
      </c>
      <c r="F10305" s="122">
        <v>11945</v>
      </c>
      <c r="G10305" s="122">
        <v>1342</v>
      </c>
      <c r="H10305" s="120">
        <v>2019</v>
      </c>
      <c r="I10305" t="str">
        <f>IF(J10305="natural gas",VLOOKUP(D10305,'Cross-Page Data'!$I$4:$J$13,2,FALSE),IF(J10305="solar",VLOOKUP('Form 923'!D10305,'Cross-Page Data'!$I$14:$J$117,2,FALSE),J10305))</f>
        <v>solar pv</v>
      </c>
      <c r="J10305" t="str">
        <f>VLOOKUP(E10305,'Cross-Page Data'!$D$4:$F$48,3,FALSE)</f>
        <v>solar</v>
      </c>
      <c r="K10305" t="b">
        <f t="shared" si="160"/>
        <v>1</v>
      </c>
    </row>
    <row r="10306" spans="1:11">
      <c r="A10306" s="120">
        <v>58796</v>
      </c>
      <c r="B10306" s="121" t="s">
        <v>201</v>
      </c>
      <c r="C10306" s="121" t="s">
        <v>206</v>
      </c>
      <c r="D10306" s="121" t="s">
        <v>101</v>
      </c>
      <c r="E10306" s="121" t="s">
        <v>92</v>
      </c>
      <c r="F10306" s="122">
        <v>13514</v>
      </c>
      <c r="G10306" s="122">
        <v>1518</v>
      </c>
      <c r="H10306" s="120">
        <v>2019</v>
      </c>
      <c r="I10306" t="str">
        <f>IF(J10306="natural gas",VLOOKUP(D10306,'Cross-Page Data'!$I$4:$J$13,2,FALSE),IF(J10306="solar",VLOOKUP('Form 923'!D10306,'Cross-Page Data'!$I$14:$J$117,2,FALSE),J10306))</f>
        <v>solar pv</v>
      </c>
      <c r="J10306" t="str">
        <f>VLOOKUP(E10306,'Cross-Page Data'!$D$4:$F$48,3,FALSE)</f>
        <v>solar</v>
      </c>
      <c r="K10306" t="b">
        <f t="shared" si="160"/>
        <v>1</v>
      </c>
    </row>
    <row r="10307" spans="1:11">
      <c r="A10307" s="120">
        <v>58797</v>
      </c>
      <c r="B10307" s="121" t="s">
        <v>201</v>
      </c>
      <c r="C10307" s="121" t="s">
        <v>206</v>
      </c>
      <c r="D10307" s="121" t="s">
        <v>101</v>
      </c>
      <c r="E10307" s="121" t="s">
        <v>92</v>
      </c>
      <c r="F10307" s="122">
        <v>13815</v>
      </c>
      <c r="G10307" s="122">
        <v>1552</v>
      </c>
      <c r="H10307" s="120">
        <v>2019</v>
      </c>
      <c r="I10307" t="str">
        <f>IF(J10307="natural gas",VLOOKUP(D10307,'Cross-Page Data'!$I$4:$J$13,2,FALSE),IF(J10307="solar",VLOOKUP('Form 923'!D10307,'Cross-Page Data'!$I$14:$J$117,2,FALSE),J10307))</f>
        <v>solar pv</v>
      </c>
      <c r="J10307" t="str">
        <f>VLOOKUP(E10307,'Cross-Page Data'!$D$4:$F$48,3,FALSE)</f>
        <v>solar</v>
      </c>
      <c r="K10307" t="b">
        <f t="shared" si="160"/>
        <v>1</v>
      </c>
    </row>
    <row r="10308" ht="25.5" spans="1:11">
      <c r="A10308" s="120">
        <v>58798</v>
      </c>
      <c r="B10308" s="121" t="s">
        <v>201</v>
      </c>
      <c r="C10308" s="121" t="s">
        <v>207</v>
      </c>
      <c r="D10308" s="121" t="s">
        <v>101</v>
      </c>
      <c r="E10308" s="121" t="s">
        <v>92</v>
      </c>
      <c r="F10308" s="122">
        <v>16896</v>
      </c>
      <c r="G10308" s="122">
        <v>1898</v>
      </c>
      <c r="H10308" s="120">
        <v>2019</v>
      </c>
      <c r="I10308" t="str">
        <f>IF(J10308="natural gas",VLOOKUP(D10308,'Cross-Page Data'!$I$4:$J$13,2,FALSE),IF(J10308="solar",VLOOKUP('Form 923'!D10308,'Cross-Page Data'!$I$14:$J$117,2,FALSE),J10308))</f>
        <v>solar pv</v>
      </c>
      <c r="J10308" t="str">
        <f>VLOOKUP(E10308,'Cross-Page Data'!$D$4:$F$48,3,FALSE)</f>
        <v>solar</v>
      </c>
      <c r="K10308" t="b">
        <f t="shared" si="160"/>
        <v>0</v>
      </c>
    </row>
    <row r="10309" spans="1:11">
      <c r="A10309" s="120">
        <v>58801</v>
      </c>
      <c r="B10309" s="121" t="s">
        <v>201</v>
      </c>
      <c r="C10309" s="121" t="s">
        <v>206</v>
      </c>
      <c r="D10309" s="121" t="s">
        <v>101</v>
      </c>
      <c r="E10309" s="121" t="s">
        <v>92</v>
      </c>
      <c r="F10309" s="122">
        <v>27997</v>
      </c>
      <c r="G10309" s="122">
        <v>3145</v>
      </c>
      <c r="H10309" s="120">
        <v>2019</v>
      </c>
      <c r="I10309" t="str">
        <f>IF(J10309="natural gas",VLOOKUP(D10309,'Cross-Page Data'!$I$4:$J$13,2,FALSE),IF(J10309="solar",VLOOKUP('Form 923'!D10309,'Cross-Page Data'!$I$14:$J$117,2,FALSE),J10309))</f>
        <v>solar pv</v>
      </c>
      <c r="J10309" t="str">
        <f>VLOOKUP(E10309,'Cross-Page Data'!$D$4:$F$48,3,FALSE)</f>
        <v>solar</v>
      </c>
      <c r="K10309" t="b">
        <f t="shared" si="160"/>
        <v>1</v>
      </c>
    </row>
    <row r="10310" spans="1:11">
      <c r="A10310" s="120">
        <v>58802</v>
      </c>
      <c r="B10310" s="121" t="s">
        <v>201</v>
      </c>
      <c r="C10310" s="121" t="s">
        <v>206</v>
      </c>
      <c r="D10310" s="121" t="s">
        <v>101</v>
      </c>
      <c r="E10310" s="121" t="s">
        <v>92</v>
      </c>
      <c r="F10310" s="122">
        <v>29064</v>
      </c>
      <c r="G10310" s="122">
        <v>3265</v>
      </c>
      <c r="H10310" s="120">
        <v>2019</v>
      </c>
      <c r="I10310" t="str">
        <f>IF(J10310="natural gas",VLOOKUP(D10310,'Cross-Page Data'!$I$4:$J$13,2,FALSE),IF(J10310="solar",VLOOKUP('Form 923'!D10310,'Cross-Page Data'!$I$14:$J$117,2,FALSE),J10310))</f>
        <v>solar pv</v>
      </c>
      <c r="J10310" t="str">
        <f>VLOOKUP(E10310,'Cross-Page Data'!$D$4:$F$48,3,FALSE)</f>
        <v>solar</v>
      </c>
      <c r="K10310" t="b">
        <f t="shared" si="160"/>
        <v>1</v>
      </c>
    </row>
    <row r="10311" spans="1:11">
      <c r="A10311" s="120">
        <v>58803</v>
      </c>
      <c r="B10311" s="121" t="s">
        <v>201</v>
      </c>
      <c r="C10311" s="121" t="s">
        <v>206</v>
      </c>
      <c r="D10311" s="121" t="s">
        <v>101</v>
      </c>
      <c r="E10311" s="121" t="s">
        <v>92</v>
      </c>
      <c r="F10311" s="122">
        <v>31220</v>
      </c>
      <c r="G10311" s="122">
        <v>3507</v>
      </c>
      <c r="H10311" s="120">
        <v>2019</v>
      </c>
      <c r="I10311" t="str">
        <f>IF(J10311="natural gas",VLOOKUP(D10311,'Cross-Page Data'!$I$4:$J$13,2,FALSE),IF(J10311="solar",VLOOKUP('Form 923'!D10311,'Cross-Page Data'!$I$14:$J$117,2,FALSE),J10311))</f>
        <v>solar pv</v>
      </c>
      <c r="J10311" t="str">
        <f>VLOOKUP(E10311,'Cross-Page Data'!$D$4:$F$48,3,FALSE)</f>
        <v>solar</v>
      </c>
      <c r="K10311" t="b">
        <f t="shared" ref="K10311:K10374" si="161">IF(AND($N$6=FALSE,OR(C10311="Commercial NAICS Cogen",C10311="Industrial NAICS Cogen",C10311="NAICS-22 Cogen")),FALSE,IF(AND($N$7=FALSE,OR(C10311="Commercial NAICS Cogen",C10311="Commercial NAICS Non-Cogen",C10311="industrial NAICS Cogen",C10311="industrial NAICS non-cogen")),FALSE,TRUE))</f>
        <v>1</v>
      </c>
    </row>
    <row r="10312" spans="1:11">
      <c r="A10312" s="120">
        <v>58805</v>
      </c>
      <c r="B10312" s="121" t="s">
        <v>201</v>
      </c>
      <c r="C10312" s="121" t="s">
        <v>206</v>
      </c>
      <c r="D10312" s="121" t="s">
        <v>101</v>
      </c>
      <c r="E10312" s="121" t="s">
        <v>92</v>
      </c>
      <c r="F10312" s="122">
        <v>75026</v>
      </c>
      <c r="G10312" s="122">
        <v>8428</v>
      </c>
      <c r="H10312" s="120">
        <v>2019</v>
      </c>
      <c r="I10312" t="str">
        <f>IF(J10312="natural gas",VLOOKUP(D10312,'Cross-Page Data'!$I$4:$J$13,2,FALSE),IF(J10312="solar",VLOOKUP('Form 923'!D10312,'Cross-Page Data'!$I$14:$J$117,2,FALSE),J10312))</f>
        <v>solar pv</v>
      </c>
      <c r="J10312" t="str">
        <f>VLOOKUP(E10312,'Cross-Page Data'!$D$4:$F$48,3,FALSE)</f>
        <v>solar</v>
      </c>
      <c r="K10312" t="b">
        <f t="shared" si="161"/>
        <v>1</v>
      </c>
    </row>
    <row r="10313" spans="1:11">
      <c r="A10313" s="120">
        <v>58806</v>
      </c>
      <c r="B10313" s="121" t="s">
        <v>201</v>
      </c>
      <c r="C10313" s="121" t="s">
        <v>206</v>
      </c>
      <c r="D10313" s="121" t="s">
        <v>101</v>
      </c>
      <c r="E10313" s="121" t="s">
        <v>92</v>
      </c>
      <c r="F10313" s="122">
        <v>82139</v>
      </c>
      <c r="G10313" s="122">
        <v>9227</v>
      </c>
      <c r="H10313" s="120">
        <v>2019</v>
      </c>
      <c r="I10313" t="str">
        <f>IF(J10313="natural gas",VLOOKUP(D10313,'Cross-Page Data'!$I$4:$J$13,2,FALSE),IF(J10313="solar",VLOOKUP('Form 923'!D10313,'Cross-Page Data'!$I$14:$J$117,2,FALSE),J10313))</f>
        <v>solar pv</v>
      </c>
      <c r="J10313" t="str">
        <f>VLOOKUP(E10313,'Cross-Page Data'!$D$4:$F$48,3,FALSE)</f>
        <v>solar</v>
      </c>
      <c r="K10313" t="b">
        <f t="shared" si="161"/>
        <v>1</v>
      </c>
    </row>
    <row r="10314" spans="1:11">
      <c r="A10314" s="120">
        <v>58807</v>
      </c>
      <c r="B10314" s="121" t="s">
        <v>201</v>
      </c>
      <c r="C10314" s="121" t="s">
        <v>206</v>
      </c>
      <c r="D10314" s="121" t="s">
        <v>101</v>
      </c>
      <c r="E10314" s="121" t="s">
        <v>92</v>
      </c>
      <c r="F10314" s="122">
        <v>77287</v>
      </c>
      <c r="G10314" s="122">
        <v>8682</v>
      </c>
      <c r="H10314" s="120">
        <v>2019</v>
      </c>
      <c r="I10314" t="str">
        <f>IF(J10314="natural gas",VLOOKUP(D10314,'Cross-Page Data'!$I$4:$J$13,2,FALSE),IF(J10314="solar",VLOOKUP('Form 923'!D10314,'Cross-Page Data'!$I$14:$J$117,2,FALSE),J10314))</f>
        <v>solar pv</v>
      </c>
      <c r="J10314" t="str">
        <f>VLOOKUP(E10314,'Cross-Page Data'!$D$4:$F$48,3,FALSE)</f>
        <v>solar</v>
      </c>
      <c r="K10314" t="b">
        <f t="shared" si="161"/>
        <v>1</v>
      </c>
    </row>
    <row r="10315" spans="1:11">
      <c r="A10315" s="120">
        <v>58808</v>
      </c>
      <c r="B10315" s="121" t="s">
        <v>201</v>
      </c>
      <c r="C10315" s="121" t="s">
        <v>206</v>
      </c>
      <c r="D10315" s="121" t="s">
        <v>101</v>
      </c>
      <c r="E10315" s="121" t="s">
        <v>92</v>
      </c>
      <c r="F10315" s="122">
        <v>79433</v>
      </c>
      <c r="G10315" s="122">
        <v>8923</v>
      </c>
      <c r="H10315" s="120">
        <v>2019</v>
      </c>
      <c r="I10315" t="str">
        <f>IF(J10315="natural gas",VLOOKUP(D10315,'Cross-Page Data'!$I$4:$J$13,2,FALSE),IF(J10315="solar",VLOOKUP('Form 923'!D10315,'Cross-Page Data'!$I$14:$J$117,2,FALSE),J10315))</f>
        <v>solar pv</v>
      </c>
      <c r="J10315" t="str">
        <f>VLOOKUP(E10315,'Cross-Page Data'!$D$4:$F$48,3,FALSE)</f>
        <v>solar</v>
      </c>
      <c r="K10315" t="b">
        <f t="shared" si="161"/>
        <v>1</v>
      </c>
    </row>
    <row r="10316" spans="1:11">
      <c r="A10316" s="120">
        <v>58809</v>
      </c>
      <c r="B10316" s="121" t="s">
        <v>201</v>
      </c>
      <c r="C10316" s="121" t="s">
        <v>206</v>
      </c>
      <c r="D10316" s="121" t="s">
        <v>101</v>
      </c>
      <c r="E10316" s="121" t="s">
        <v>92</v>
      </c>
      <c r="F10316" s="122">
        <v>82084</v>
      </c>
      <c r="G10316" s="122">
        <v>9221</v>
      </c>
      <c r="H10316" s="120">
        <v>2019</v>
      </c>
      <c r="I10316" t="str">
        <f>IF(J10316="natural gas",VLOOKUP(D10316,'Cross-Page Data'!$I$4:$J$13,2,FALSE),IF(J10316="solar",VLOOKUP('Form 923'!D10316,'Cross-Page Data'!$I$14:$J$117,2,FALSE),J10316))</f>
        <v>solar pv</v>
      </c>
      <c r="J10316" t="str">
        <f>VLOOKUP(E10316,'Cross-Page Data'!$D$4:$F$48,3,FALSE)</f>
        <v>solar</v>
      </c>
      <c r="K10316" t="b">
        <f t="shared" si="161"/>
        <v>1</v>
      </c>
    </row>
    <row r="10317" spans="1:11">
      <c r="A10317" s="120">
        <v>58810</v>
      </c>
      <c r="B10317" s="121" t="s">
        <v>201</v>
      </c>
      <c r="C10317" s="121" t="s">
        <v>206</v>
      </c>
      <c r="D10317" s="121" t="s">
        <v>101</v>
      </c>
      <c r="E10317" s="121" t="s">
        <v>92</v>
      </c>
      <c r="F10317" s="122">
        <v>76814</v>
      </c>
      <c r="G10317" s="122">
        <v>8629</v>
      </c>
      <c r="H10317" s="120">
        <v>2019</v>
      </c>
      <c r="I10317" t="str">
        <f>IF(J10317="natural gas",VLOOKUP(D10317,'Cross-Page Data'!$I$4:$J$13,2,FALSE),IF(J10317="solar",VLOOKUP('Form 923'!D10317,'Cross-Page Data'!$I$14:$J$117,2,FALSE),J10317))</f>
        <v>solar pv</v>
      </c>
      <c r="J10317" t="str">
        <f>VLOOKUP(E10317,'Cross-Page Data'!$D$4:$F$48,3,FALSE)</f>
        <v>solar</v>
      </c>
      <c r="K10317" t="b">
        <f t="shared" si="161"/>
        <v>1</v>
      </c>
    </row>
    <row r="10318" spans="1:11">
      <c r="A10318" s="120">
        <v>58811</v>
      </c>
      <c r="B10318" s="121" t="s">
        <v>201</v>
      </c>
      <c r="C10318" s="121" t="s">
        <v>206</v>
      </c>
      <c r="D10318" s="121" t="s">
        <v>79</v>
      </c>
      <c r="E10318" s="121" t="s">
        <v>38</v>
      </c>
      <c r="F10318" s="122">
        <v>410252</v>
      </c>
      <c r="G10318" s="122">
        <v>53225</v>
      </c>
      <c r="H10318" s="120">
        <v>2019</v>
      </c>
      <c r="I10318" t="str">
        <f>IF(J10318="natural gas",VLOOKUP(D10318,'Cross-Page Data'!$I$4:$J$13,2,FALSE),IF(J10318="solar",VLOOKUP('Form 923'!D10318,'Cross-Page Data'!$I$14:$J$117,2,FALSE),J10318))</f>
        <v>natural gas peaker</v>
      </c>
      <c r="J10318" t="str">
        <f>VLOOKUP(E10318,'Cross-Page Data'!$D$4:$F$48,3,FALSE)</f>
        <v>natural gas</v>
      </c>
      <c r="K10318" t="b">
        <f t="shared" si="161"/>
        <v>1</v>
      </c>
    </row>
    <row r="10319" spans="1:11">
      <c r="A10319" s="120">
        <v>58812</v>
      </c>
      <c r="B10319" s="121" t="s">
        <v>201</v>
      </c>
      <c r="C10319" s="121" t="s">
        <v>206</v>
      </c>
      <c r="D10319" s="121" t="s">
        <v>101</v>
      </c>
      <c r="E10319" s="121" t="s">
        <v>92</v>
      </c>
      <c r="F10319" s="122">
        <v>77422</v>
      </c>
      <c r="G10319" s="122">
        <v>8697</v>
      </c>
      <c r="H10319" s="120">
        <v>2019</v>
      </c>
      <c r="I10319" t="str">
        <f>IF(J10319="natural gas",VLOOKUP(D10319,'Cross-Page Data'!$I$4:$J$13,2,FALSE),IF(J10319="solar",VLOOKUP('Form 923'!D10319,'Cross-Page Data'!$I$14:$J$117,2,FALSE),J10319))</f>
        <v>solar pv</v>
      </c>
      <c r="J10319" t="str">
        <f>VLOOKUP(E10319,'Cross-Page Data'!$D$4:$F$48,3,FALSE)</f>
        <v>solar</v>
      </c>
      <c r="K10319" t="b">
        <f t="shared" si="161"/>
        <v>1</v>
      </c>
    </row>
    <row r="10320" spans="1:11">
      <c r="A10320" s="120">
        <v>58813</v>
      </c>
      <c r="B10320" s="121" t="s">
        <v>201</v>
      </c>
      <c r="C10320" s="121" t="s">
        <v>206</v>
      </c>
      <c r="D10320" s="121" t="s">
        <v>79</v>
      </c>
      <c r="E10320" s="121" t="s">
        <v>38</v>
      </c>
      <c r="F10320" s="122">
        <v>408420</v>
      </c>
      <c r="G10320" s="122">
        <v>45095</v>
      </c>
      <c r="H10320" s="120">
        <v>2019</v>
      </c>
      <c r="I10320" t="str">
        <f>IF(J10320="natural gas",VLOOKUP(D10320,'Cross-Page Data'!$I$4:$J$13,2,FALSE),IF(J10320="solar",VLOOKUP('Form 923'!D10320,'Cross-Page Data'!$I$14:$J$117,2,FALSE),J10320))</f>
        <v>natural gas peaker</v>
      </c>
      <c r="J10320" t="str">
        <f>VLOOKUP(E10320,'Cross-Page Data'!$D$4:$F$48,3,FALSE)</f>
        <v>natural gas</v>
      </c>
      <c r="K10320" t="b">
        <f t="shared" si="161"/>
        <v>1</v>
      </c>
    </row>
    <row r="10321" spans="1:11">
      <c r="A10321" s="120">
        <v>58814</v>
      </c>
      <c r="B10321" s="121" t="s">
        <v>201</v>
      </c>
      <c r="C10321" s="121" t="s">
        <v>206</v>
      </c>
      <c r="D10321" s="121" t="s">
        <v>101</v>
      </c>
      <c r="E10321" s="121" t="s">
        <v>92</v>
      </c>
      <c r="F10321" s="122">
        <v>64360</v>
      </c>
      <c r="G10321" s="122">
        <v>7230</v>
      </c>
      <c r="H10321" s="120">
        <v>2019</v>
      </c>
      <c r="I10321" t="str">
        <f>IF(J10321="natural gas",VLOOKUP(D10321,'Cross-Page Data'!$I$4:$J$13,2,FALSE),IF(J10321="solar",VLOOKUP('Form 923'!D10321,'Cross-Page Data'!$I$14:$J$117,2,FALSE),J10321))</f>
        <v>solar pv</v>
      </c>
      <c r="J10321" t="str">
        <f>VLOOKUP(E10321,'Cross-Page Data'!$D$4:$F$48,3,FALSE)</f>
        <v>solar</v>
      </c>
      <c r="K10321" t="b">
        <f t="shared" si="161"/>
        <v>1</v>
      </c>
    </row>
    <row r="10322" spans="1:11">
      <c r="A10322" s="120">
        <v>58815</v>
      </c>
      <c r="B10322" s="121" t="s">
        <v>205</v>
      </c>
      <c r="C10322" s="121" t="s">
        <v>208</v>
      </c>
      <c r="D10322" s="121" t="s">
        <v>79</v>
      </c>
      <c r="E10322" s="121" t="s">
        <v>38</v>
      </c>
      <c r="F10322" s="122">
        <v>78744</v>
      </c>
      <c r="G10322" s="122">
        <v>10403.68</v>
      </c>
      <c r="H10322" s="120">
        <v>2019</v>
      </c>
      <c r="I10322" t="str">
        <f>IF(J10322="natural gas",VLOOKUP(D10322,'Cross-Page Data'!$I$4:$J$13,2,FALSE),IF(J10322="solar",VLOOKUP('Form 923'!D10322,'Cross-Page Data'!$I$14:$J$117,2,FALSE),J10322))</f>
        <v>natural gas peaker</v>
      </c>
      <c r="J10322" t="str">
        <f>VLOOKUP(E10322,'Cross-Page Data'!$D$4:$F$48,3,FALSE)</f>
        <v>natural gas</v>
      </c>
      <c r="K10322" t="b">
        <f t="shared" si="161"/>
        <v>0</v>
      </c>
    </row>
    <row r="10323" spans="1:11">
      <c r="A10323" s="120">
        <v>58818</v>
      </c>
      <c r="B10323" s="121" t="s">
        <v>201</v>
      </c>
      <c r="C10323" s="121" t="s">
        <v>206</v>
      </c>
      <c r="D10323" s="121" t="s">
        <v>79</v>
      </c>
      <c r="E10323" s="121" t="s">
        <v>38</v>
      </c>
      <c r="F10323" s="122">
        <v>435976</v>
      </c>
      <c r="G10323" s="122">
        <v>47976</v>
      </c>
      <c r="H10323" s="120">
        <v>2019</v>
      </c>
      <c r="I10323" t="str">
        <f>IF(J10323="natural gas",VLOOKUP(D10323,'Cross-Page Data'!$I$4:$J$13,2,FALSE),IF(J10323="solar",VLOOKUP('Form 923'!D10323,'Cross-Page Data'!$I$14:$J$117,2,FALSE),J10323))</f>
        <v>natural gas peaker</v>
      </c>
      <c r="J10323" t="str">
        <f>VLOOKUP(E10323,'Cross-Page Data'!$D$4:$F$48,3,FALSE)</f>
        <v>natural gas</v>
      </c>
      <c r="K10323" t="b">
        <f t="shared" si="161"/>
        <v>1</v>
      </c>
    </row>
    <row r="10324" ht="25.5" spans="1:11">
      <c r="A10324" s="120">
        <v>58822</v>
      </c>
      <c r="B10324" s="121" t="s">
        <v>201</v>
      </c>
      <c r="C10324" s="121" t="s">
        <v>207</v>
      </c>
      <c r="D10324" s="121" t="s">
        <v>101</v>
      </c>
      <c r="E10324" s="121" t="s">
        <v>92</v>
      </c>
      <c r="F10324" s="122">
        <v>14858</v>
      </c>
      <c r="G10324" s="122">
        <v>1669</v>
      </c>
      <c r="H10324" s="120">
        <v>2019</v>
      </c>
      <c r="I10324" t="str">
        <f>IF(J10324="natural gas",VLOOKUP(D10324,'Cross-Page Data'!$I$4:$J$13,2,FALSE),IF(J10324="solar",VLOOKUP('Form 923'!D10324,'Cross-Page Data'!$I$14:$J$117,2,FALSE),J10324))</f>
        <v>solar pv</v>
      </c>
      <c r="J10324" t="str">
        <f>VLOOKUP(E10324,'Cross-Page Data'!$D$4:$F$48,3,FALSE)</f>
        <v>solar</v>
      </c>
      <c r="K10324" t="b">
        <f t="shared" si="161"/>
        <v>0</v>
      </c>
    </row>
    <row r="10325" spans="1:11">
      <c r="A10325" s="120">
        <v>58824</v>
      </c>
      <c r="B10325" s="121" t="s">
        <v>201</v>
      </c>
      <c r="C10325" s="121" t="s">
        <v>206</v>
      </c>
      <c r="D10325" s="121" t="s">
        <v>101</v>
      </c>
      <c r="E10325" s="121" t="s">
        <v>92</v>
      </c>
      <c r="F10325" s="122">
        <v>14341</v>
      </c>
      <c r="G10325" s="122">
        <v>1611</v>
      </c>
      <c r="H10325" s="120">
        <v>2019</v>
      </c>
      <c r="I10325" t="str">
        <f>IF(J10325="natural gas",VLOOKUP(D10325,'Cross-Page Data'!$I$4:$J$13,2,FALSE),IF(J10325="solar",VLOOKUP('Form 923'!D10325,'Cross-Page Data'!$I$14:$J$117,2,FALSE),J10325))</f>
        <v>solar pv</v>
      </c>
      <c r="J10325" t="str">
        <f>VLOOKUP(E10325,'Cross-Page Data'!$D$4:$F$48,3,FALSE)</f>
        <v>solar</v>
      </c>
      <c r="K10325" t="b">
        <f t="shared" si="161"/>
        <v>1</v>
      </c>
    </row>
    <row r="10326" spans="1:11">
      <c r="A10326" s="120">
        <v>58828</v>
      </c>
      <c r="B10326" s="121" t="s">
        <v>201</v>
      </c>
      <c r="C10326" s="121" t="s">
        <v>206</v>
      </c>
      <c r="D10326" s="121" t="s">
        <v>101</v>
      </c>
      <c r="E10326" s="121" t="s">
        <v>92</v>
      </c>
      <c r="F10326" s="122">
        <v>87642</v>
      </c>
      <c r="G10326" s="122">
        <v>9845</v>
      </c>
      <c r="H10326" s="120">
        <v>2019</v>
      </c>
      <c r="I10326" t="str">
        <f>IF(J10326="natural gas",VLOOKUP(D10326,'Cross-Page Data'!$I$4:$J$13,2,FALSE),IF(J10326="solar",VLOOKUP('Form 923'!D10326,'Cross-Page Data'!$I$14:$J$117,2,FALSE),J10326))</f>
        <v>solar pv</v>
      </c>
      <c r="J10326" t="str">
        <f>VLOOKUP(E10326,'Cross-Page Data'!$D$4:$F$48,3,FALSE)</f>
        <v>solar</v>
      </c>
      <c r="K10326" t="b">
        <f t="shared" si="161"/>
        <v>1</v>
      </c>
    </row>
    <row r="10327" spans="1:11">
      <c r="A10327" s="120">
        <v>58829</v>
      </c>
      <c r="B10327" s="121" t="s">
        <v>201</v>
      </c>
      <c r="C10327" s="121" t="s">
        <v>206</v>
      </c>
      <c r="D10327" s="121" t="s">
        <v>101</v>
      </c>
      <c r="E10327" s="121" t="s">
        <v>92</v>
      </c>
      <c r="F10327" s="122">
        <v>85966</v>
      </c>
      <c r="G10327" s="122">
        <v>9657</v>
      </c>
      <c r="H10327" s="120">
        <v>2019</v>
      </c>
      <c r="I10327" t="str">
        <f>IF(J10327="natural gas",VLOOKUP(D10327,'Cross-Page Data'!$I$4:$J$13,2,FALSE),IF(J10327="solar",VLOOKUP('Form 923'!D10327,'Cross-Page Data'!$I$14:$J$117,2,FALSE),J10327))</f>
        <v>solar pv</v>
      </c>
      <c r="J10327" t="str">
        <f>VLOOKUP(E10327,'Cross-Page Data'!$D$4:$F$48,3,FALSE)</f>
        <v>solar</v>
      </c>
      <c r="K10327" t="b">
        <f t="shared" si="161"/>
        <v>1</v>
      </c>
    </row>
    <row r="10328" spans="1:11">
      <c r="A10328" s="120">
        <v>58830</v>
      </c>
      <c r="B10328" s="121" t="s">
        <v>201</v>
      </c>
      <c r="C10328" s="121" t="s">
        <v>202</v>
      </c>
      <c r="D10328" s="121" t="s">
        <v>128</v>
      </c>
      <c r="E10328" s="121" t="s">
        <v>180</v>
      </c>
      <c r="F10328" s="122">
        <v>4207308</v>
      </c>
      <c r="G10328" s="122">
        <v>472625</v>
      </c>
      <c r="H10328" s="120">
        <v>2019</v>
      </c>
      <c r="I10328" t="str">
        <f>IF(J10328="natural gas",VLOOKUP(D10328,'Cross-Page Data'!$I$4:$J$13,2,FALSE),IF(J10328="solar",VLOOKUP('Form 923'!D10328,'Cross-Page Data'!$I$14:$J$117,2,FALSE),J10328))</f>
        <v>wind</v>
      </c>
      <c r="J10328" t="str">
        <f>VLOOKUP(E10328,'Cross-Page Data'!$D$4:$F$48,3,FALSE)</f>
        <v>wind</v>
      </c>
      <c r="K10328" t="b">
        <f t="shared" si="161"/>
        <v>1</v>
      </c>
    </row>
    <row r="10329" spans="1:11">
      <c r="A10329" s="120">
        <v>58831</v>
      </c>
      <c r="B10329" s="121" t="s">
        <v>201</v>
      </c>
      <c r="C10329" s="121" t="s">
        <v>206</v>
      </c>
      <c r="D10329" s="121" t="s">
        <v>101</v>
      </c>
      <c r="E10329" s="121" t="s">
        <v>92</v>
      </c>
      <c r="F10329" s="122">
        <v>360360</v>
      </c>
      <c r="G10329" s="122">
        <v>40481</v>
      </c>
      <c r="H10329" s="120">
        <v>2019</v>
      </c>
      <c r="I10329" t="str">
        <f>IF(J10329="natural gas",VLOOKUP(D10329,'Cross-Page Data'!$I$4:$J$13,2,FALSE),IF(J10329="solar",VLOOKUP('Form 923'!D10329,'Cross-Page Data'!$I$14:$J$117,2,FALSE),J10329))</f>
        <v>solar pv</v>
      </c>
      <c r="J10329" t="str">
        <f>VLOOKUP(E10329,'Cross-Page Data'!$D$4:$F$48,3,FALSE)</f>
        <v>solar</v>
      </c>
      <c r="K10329" t="b">
        <f t="shared" si="161"/>
        <v>1</v>
      </c>
    </row>
    <row r="10330" spans="1:11">
      <c r="A10330" s="120">
        <v>58832</v>
      </c>
      <c r="B10330" s="121" t="s">
        <v>201</v>
      </c>
      <c r="C10330" s="121" t="s">
        <v>206</v>
      </c>
      <c r="D10330" s="121" t="s">
        <v>101</v>
      </c>
      <c r="E10330" s="121" t="s">
        <v>92</v>
      </c>
      <c r="F10330" s="122">
        <v>18642</v>
      </c>
      <c r="G10330" s="122">
        <v>2094</v>
      </c>
      <c r="H10330" s="120">
        <v>2019</v>
      </c>
      <c r="I10330" t="str">
        <f>IF(J10330="natural gas",VLOOKUP(D10330,'Cross-Page Data'!$I$4:$J$13,2,FALSE),IF(J10330="solar",VLOOKUP('Form 923'!D10330,'Cross-Page Data'!$I$14:$J$117,2,FALSE),J10330))</f>
        <v>solar pv</v>
      </c>
      <c r="J10330" t="str">
        <f>VLOOKUP(E10330,'Cross-Page Data'!$D$4:$F$48,3,FALSE)</f>
        <v>solar</v>
      </c>
      <c r="K10330" t="b">
        <f t="shared" si="161"/>
        <v>1</v>
      </c>
    </row>
    <row r="10331" spans="1:11">
      <c r="A10331" s="120">
        <v>58833</v>
      </c>
      <c r="B10331" s="121" t="s">
        <v>201</v>
      </c>
      <c r="C10331" s="121" t="s">
        <v>206</v>
      </c>
      <c r="D10331" s="121" t="s">
        <v>101</v>
      </c>
      <c r="E10331" s="121" t="s">
        <v>92</v>
      </c>
      <c r="F10331" s="122">
        <v>1324191</v>
      </c>
      <c r="G10331" s="122">
        <v>148752</v>
      </c>
      <c r="H10331" s="120">
        <v>2019</v>
      </c>
      <c r="I10331" t="str">
        <f>IF(J10331="natural gas",VLOOKUP(D10331,'Cross-Page Data'!$I$4:$J$13,2,FALSE),IF(J10331="solar",VLOOKUP('Form 923'!D10331,'Cross-Page Data'!$I$14:$J$117,2,FALSE),J10331))</f>
        <v>solar pv</v>
      </c>
      <c r="J10331" t="str">
        <f>VLOOKUP(E10331,'Cross-Page Data'!$D$4:$F$48,3,FALSE)</f>
        <v>solar</v>
      </c>
      <c r="K10331" t="b">
        <f t="shared" si="161"/>
        <v>1</v>
      </c>
    </row>
    <row r="10332" spans="1:11">
      <c r="A10332" s="120">
        <v>58833</v>
      </c>
      <c r="B10332" s="121" t="s">
        <v>201</v>
      </c>
      <c r="C10332" s="121" t="s">
        <v>206</v>
      </c>
      <c r="D10332" s="121" t="s">
        <v>128</v>
      </c>
      <c r="E10332" s="121" t="s">
        <v>180</v>
      </c>
      <c r="F10332" s="122">
        <v>572851</v>
      </c>
      <c r="G10332" s="122">
        <v>64351</v>
      </c>
      <c r="H10332" s="120">
        <v>2019</v>
      </c>
      <c r="I10332" t="str">
        <f>IF(J10332="natural gas",VLOOKUP(D10332,'Cross-Page Data'!$I$4:$J$13,2,FALSE),IF(J10332="solar",VLOOKUP('Form 923'!D10332,'Cross-Page Data'!$I$14:$J$117,2,FALSE),J10332))</f>
        <v>wind</v>
      </c>
      <c r="J10332" t="str">
        <f>VLOOKUP(E10332,'Cross-Page Data'!$D$4:$F$48,3,FALSE)</f>
        <v>wind</v>
      </c>
      <c r="K10332" t="b">
        <f t="shared" si="161"/>
        <v>1</v>
      </c>
    </row>
    <row r="10333" spans="1:11">
      <c r="A10333" s="120">
        <v>58834</v>
      </c>
      <c r="B10333" s="121" t="s">
        <v>205</v>
      </c>
      <c r="C10333" s="121" t="s">
        <v>208</v>
      </c>
      <c r="D10333" s="121" t="s">
        <v>79</v>
      </c>
      <c r="E10333" s="121" t="s">
        <v>38</v>
      </c>
      <c r="F10333" s="122">
        <v>0</v>
      </c>
      <c r="G10333" s="122">
        <v>0</v>
      </c>
      <c r="H10333" s="120">
        <v>2019</v>
      </c>
      <c r="I10333" t="str">
        <f>IF(J10333="natural gas",VLOOKUP(D10333,'Cross-Page Data'!$I$4:$J$13,2,FALSE),IF(J10333="solar",VLOOKUP('Form 923'!D10333,'Cross-Page Data'!$I$14:$J$117,2,FALSE),J10333))</f>
        <v>natural gas peaker</v>
      </c>
      <c r="J10333" t="str">
        <f>VLOOKUP(E10333,'Cross-Page Data'!$D$4:$F$48,3,FALSE)</f>
        <v>natural gas</v>
      </c>
      <c r="K10333" t="b">
        <f t="shared" si="161"/>
        <v>0</v>
      </c>
    </row>
    <row r="10334" spans="1:11">
      <c r="A10334" s="120">
        <v>58834</v>
      </c>
      <c r="B10334" s="121" t="s">
        <v>205</v>
      </c>
      <c r="C10334" s="121" t="s">
        <v>208</v>
      </c>
      <c r="D10334" s="121" t="s">
        <v>79</v>
      </c>
      <c r="E10334" s="121" t="s">
        <v>130</v>
      </c>
      <c r="F10334" s="122">
        <v>112256</v>
      </c>
      <c r="G10334" s="122">
        <v>10199</v>
      </c>
      <c r="H10334" s="120">
        <v>2019</v>
      </c>
      <c r="I10334" t="str">
        <f>IF(J10334="natural gas",VLOOKUP(D10334,'Cross-Page Data'!$I$4:$J$13,2,FALSE),IF(J10334="solar",VLOOKUP('Form 923'!D10334,'Cross-Page Data'!$I$14:$J$117,2,FALSE),J10334))</f>
        <v>biomass</v>
      </c>
      <c r="J10334" t="str">
        <f>VLOOKUP(E10334,'Cross-Page Data'!$D$4:$F$48,3,FALSE)</f>
        <v>biomass</v>
      </c>
      <c r="K10334" t="b">
        <f t="shared" si="161"/>
        <v>0</v>
      </c>
    </row>
    <row r="10335" spans="1:11">
      <c r="A10335" s="120">
        <v>58835</v>
      </c>
      <c r="B10335" s="121" t="s">
        <v>201</v>
      </c>
      <c r="C10335" s="121" t="s">
        <v>202</v>
      </c>
      <c r="D10335" s="121" t="s">
        <v>73</v>
      </c>
      <c r="E10335" s="121" t="s">
        <v>38</v>
      </c>
      <c r="F10335" s="122">
        <v>11508794</v>
      </c>
      <c r="G10335" s="122">
        <v>1104875</v>
      </c>
      <c r="H10335" s="120">
        <v>2019</v>
      </c>
      <c r="I10335" t="str">
        <f>IF(J10335="natural gas",VLOOKUP(D10335,'Cross-Page Data'!$I$4:$J$13,2,FALSE),IF(J10335="solar",VLOOKUP('Form 923'!D10335,'Cross-Page Data'!$I$14:$J$117,2,FALSE),J10335))</f>
        <v>natural gas peaker</v>
      </c>
      <c r="J10335" t="str">
        <f>VLOOKUP(E10335,'Cross-Page Data'!$D$4:$F$48,3,FALSE)</f>
        <v>natural gas</v>
      </c>
      <c r="K10335" t="b">
        <f t="shared" si="161"/>
        <v>1</v>
      </c>
    </row>
    <row r="10336" spans="1:11">
      <c r="A10336" s="120">
        <v>58836</v>
      </c>
      <c r="B10336" s="121" t="s">
        <v>201</v>
      </c>
      <c r="C10336" s="121" t="s">
        <v>206</v>
      </c>
      <c r="D10336" s="121" t="s">
        <v>128</v>
      </c>
      <c r="E10336" s="121" t="s">
        <v>180</v>
      </c>
      <c r="F10336" s="122">
        <v>1345361</v>
      </c>
      <c r="G10336" s="122">
        <v>151130</v>
      </c>
      <c r="H10336" s="120">
        <v>2019</v>
      </c>
      <c r="I10336" t="str">
        <f>IF(J10336="natural gas",VLOOKUP(D10336,'Cross-Page Data'!$I$4:$J$13,2,FALSE),IF(J10336="solar",VLOOKUP('Form 923'!D10336,'Cross-Page Data'!$I$14:$J$117,2,FALSE),J10336))</f>
        <v>wind</v>
      </c>
      <c r="J10336" t="str">
        <f>VLOOKUP(E10336,'Cross-Page Data'!$D$4:$F$48,3,FALSE)</f>
        <v>wind</v>
      </c>
      <c r="K10336" t="b">
        <f t="shared" si="161"/>
        <v>1</v>
      </c>
    </row>
    <row r="10337" spans="1:11">
      <c r="A10337" s="120">
        <v>58838</v>
      </c>
      <c r="B10337" s="121" t="s">
        <v>201</v>
      </c>
      <c r="C10337" s="121" t="s">
        <v>206</v>
      </c>
      <c r="D10337" s="121" t="s">
        <v>128</v>
      </c>
      <c r="E10337" s="121" t="s">
        <v>180</v>
      </c>
      <c r="F10337" s="122">
        <v>3896051</v>
      </c>
      <c r="G10337" s="122">
        <v>437660</v>
      </c>
      <c r="H10337" s="120">
        <v>2019</v>
      </c>
      <c r="I10337" t="str">
        <f>IF(J10337="natural gas",VLOOKUP(D10337,'Cross-Page Data'!$I$4:$J$13,2,FALSE),IF(J10337="solar",VLOOKUP('Form 923'!D10337,'Cross-Page Data'!$I$14:$J$117,2,FALSE),J10337))</f>
        <v>wind</v>
      </c>
      <c r="J10337" t="str">
        <f>VLOOKUP(E10337,'Cross-Page Data'!$D$4:$F$48,3,FALSE)</f>
        <v>wind</v>
      </c>
      <c r="K10337" t="b">
        <f t="shared" si="161"/>
        <v>1</v>
      </c>
    </row>
    <row r="10338" spans="1:11">
      <c r="A10338" s="120">
        <v>58840</v>
      </c>
      <c r="B10338" s="121" t="s">
        <v>201</v>
      </c>
      <c r="C10338" s="121" t="s">
        <v>206</v>
      </c>
      <c r="D10338" s="121" t="s">
        <v>101</v>
      </c>
      <c r="E10338" s="121" t="s">
        <v>92</v>
      </c>
      <c r="F10338" s="122">
        <v>66659</v>
      </c>
      <c r="G10338" s="122">
        <v>7488</v>
      </c>
      <c r="H10338" s="120">
        <v>2019</v>
      </c>
      <c r="I10338" t="str">
        <f>IF(J10338="natural gas",VLOOKUP(D10338,'Cross-Page Data'!$I$4:$J$13,2,FALSE),IF(J10338="solar",VLOOKUP('Form 923'!D10338,'Cross-Page Data'!$I$14:$J$117,2,FALSE),J10338))</f>
        <v>solar pv</v>
      </c>
      <c r="J10338" t="str">
        <f>VLOOKUP(E10338,'Cross-Page Data'!$D$4:$F$48,3,FALSE)</f>
        <v>solar</v>
      </c>
      <c r="K10338" t="b">
        <f t="shared" si="161"/>
        <v>1</v>
      </c>
    </row>
    <row r="10339" spans="1:11">
      <c r="A10339" s="120">
        <v>58842</v>
      </c>
      <c r="B10339" s="121" t="s">
        <v>201</v>
      </c>
      <c r="C10339" s="121" t="s">
        <v>206</v>
      </c>
      <c r="D10339" s="121" t="s">
        <v>101</v>
      </c>
      <c r="E10339" s="121" t="s">
        <v>92</v>
      </c>
      <c r="F10339" s="122">
        <v>75657</v>
      </c>
      <c r="G10339" s="122">
        <v>8499</v>
      </c>
      <c r="H10339" s="120">
        <v>2019</v>
      </c>
      <c r="I10339" t="str">
        <f>IF(J10339="natural gas",VLOOKUP(D10339,'Cross-Page Data'!$I$4:$J$13,2,FALSE),IF(J10339="solar",VLOOKUP('Form 923'!D10339,'Cross-Page Data'!$I$14:$J$117,2,FALSE),J10339))</f>
        <v>solar pv</v>
      </c>
      <c r="J10339" t="str">
        <f>VLOOKUP(E10339,'Cross-Page Data'!$D$4:$F$48,3,FALSE)</f>
        <v>solar</v>
      </c>
      <c r="K10339" t="b">
        <f t="shared" si="161"/>
        <v>1</v>
      </c>
    </row>
    <row r="10340" spans="1:11">
      <c r="A10340" s="120">
        <v>58843</v>
      </c>
      <c r="B10340" s="121" t="s">
        <v>201</v>
      </c>
      <c r="C10340" s="121" t="s">
        <v>206</v>
      </c>
      <c r="D10340" s="121" t="s">
        <v>101</v>
      </c>
      <c r="E10340" s="121" t="s">
        <v>92</v>
      </c>
      <c r="F10340" s="122">
        <v>61469</v>
      </c>
      <c r="G10340" s="122">
        <v>6905</v>
      </c>
      <c r="H10340" s="120">
        <v>2019</v>
      </c>
      <c r="I10340" t="str">
        <f>IF(J10340="natural gas",VLOOKUP(D10340,'Cross-Page Data'!$I$4:$J$13,2,FALSE),IF(J10340="solar",VLOOKUP('Form 923'!D10340,'Cross-Page Data'!$I$14:$J$117,2,FALSE),J10340))</f>
        <v>solar pv</v>
      </c>
      <c r="J10340" t="str">
        <f>VLOOKUP(E10340,'Cross-Page Data'!$D$4:$F$48,3,FALSE)</f>
        <v>solar</v>
      </c>
      <c r="K10340" t="b">
        <f t="shared" si="161"/>
        <v>1</v>
      </c>
    </row>
    <row r="10341" spans="1:11">
      <c r="A10341" s="120">
        <v>58844</v>
      </c>
      <c r="B10341" s="121" t="s">
        <v>201</v>
      </c>
      <c r="C10341" s="121" t="s">
        <v>206</v>
      </c>
      <c r="D10341" s="121" t="s">
        <v>101</v>
      </c>
      <c r="E10341" s="121" t="s">
        <v>92</v>
      </c>
      <c r="F10341" s="122">
        <v>313119</v>
      </c>
      <c r="G10341" s="122">
        <v>35174</v>
      </c>
      <c r="H10341" s="120">
        <v>2019</v>
      </c>
      <c r="I10341" t="str">
        <f>IF(J10341="natural gas",VLOOKUP(D10341,'Cross-Page Data'!$I$4:$J$13,2,FALSE),IF(J10341="solar",VLOOKUP('Form 923'!D10341,'Cross-Page Data'!$I$14:$J$117,2,FALSE),J10341))</f>
        <v>solar pv</v>
      </c>
      <c r="J10341" t="str">
        <f>VLOOKUP(E10341,'Cross-Page Data'!$D$4:$F$48,3,FALSE)</f>
        <v>solar</v>
      </c>
      <c r="K10341" t="b">
        <f t="shared" si="161"/>
        <v>1</v>
      </c>
    </row>
    <row r="10342" spans="1:11">
      <c r="A10342" s="120">
        <v>58845</v>
      </c>
      <c r="B10342" s="121" t="s">
        <v>201</v>
      </c>
      <c r="C10342" s="121" t="s">
        <v>206</v>
      </c>
      <c r="D10342" s="121" t="s">
        <v>101</v>
      </c>
      <c r="E10342" s="121" t="s">
        <v>92</v>
      </c>
      <c r="F10342" s="122">
        <v>80801</v>
      </c>
      <c r="G10342" s="122">
        <v>9077</v>
      </c>
      <c r="H10342" s="120">
        <v>2019</v>
      </c>
      <c r="I10342" t="str">
        <f>IF(J10342="natural gas",VLOOKUP(D10342,'Cross-Page Data'!$I$4:$J$13,2,FALSE),IF(J10342="solar",VLOOKUP('Form 923'!D10342,'Cross-Page Data'!$I$14:$J$117,2,FALSE),J10342))</f>
        <v>solar pv</v>
      </c>
      <c r="J10342" t="str">
        <f>VLOOKUP(E10342,'Cross-Page Data'!$D$4:$F$48,3,FALSE)</f>
        <v>solar</v>
      </c>
      <c r="K10342" t="b">
        <f t="shared" si="161"/>
        <v>1</v>
      </c>
    </row>
    <row r="10343" spans="1:11">
      <c r="A10343" s="120">
        <v>58846</v>
      </c>
      <c r="B10343" s="121" t="s">
        <v>201</v>
      </c>
      <c r="C10343" s="121" t="s">
        <v>206</v>
      </c>
      <c r="D10343" s="121" t="s">
        <v>101</v>
      </c>
      <c r="E10343" s="121" t="s">
        <v>92</v>
      </c>
      <c r="F10343" s="122">
        <v>53572</v>
      </c>
      <c r="G10343" s="122">
        <v>6018</v>
      </c>
      <c r="H10343" s="120">
        <v>2019</v>
      </c>
      <c r="I10343" t="str">
        <f>IF(J10343="natural gas",VLOOKUP(D10343,'Cross-Page Data'!$I$4:$J$13,2,FALSE),IF(J10343="solar",VLOOKUP('Form 923'!D10343,'Cross-Page Data'!$I$14:$J$117,2,FALSE),J10343))</f>
        <v>solar pv</v>
      </c>
      <c r="J10343" t="str">
        <f>VLOOKUP(E10343,'Cross-Page Data'!$D$4:$F$48,3,FALSE)</f>
        <v>solar</v>
      </c>
      <c r="K10343" t="b">
        <f t="shared" si="161"/>
        <v>1</v>
      </c>
    </row>
    <row r="10344" spans="1:11">
      <c r="A10344" s="120">
        <v>58847</v>
      </c>
      <c r="B10344" s="121" t="s">
        <v>201</v>
      </c>
      <c r="C10344" s="121" t="s">
        <v>206</v>
      </c>
      <c r="D10344" s="121" t="s">
        <v>101</v>
      </c>
      <c r="E10344" s="121" t="s">
        <v>92</v>
      </c>
      <c r="F10344" s="122">
        <v>88656</v>
      </c>
      <c r="G10344" s="122">
        <v>9959</v>
      </c>
      <c r="H10344" s="120">
        <v>2019</v>
      </c>
      <c r="I10344" t="str">
        <f>IF(J10344="natural gas",VLOOKUP(D10344,'Cross-Page Data'!$I$4:$J$13,2,FALSE),IF(J10344="solar",VLOOKUP('Form 923'!D10344,'Cross-Page Data'!$I$14:$J$117,2,FALSE),J10344))</f>
        <v>solar pv</v>
      </c>
      <c r="J10344" t="str">
        <f>VLOOKUP(E10344,'Cross-Page Data'!$D$4:$F$48,3,FALSE)</f>
        <v>solar</v>
      </c>
      <c r="K10344" t="b">
        <f t="shared" si="161"/>
        <v>1</v>
      </c>
    </row>
    <row r="10345" spans="1:11">
      <c r="A10345" s="120">
        <v>58848</v>
      </c>
      <c r="B10345" s="121" t="s">
        <v>201</v>
      </c>
      <c r="C10345" s="121" t="s">
        <v>202</v>
      </c>
      <c r="D10345" s="121" t="s">
        <v>101</v>
      </c>
      <c r="E10345" s="121" t="s">
        <v>92</v>
      </c>
      <c r="F10345" s="122">
        <v>1055030</v>
      </c>
      <c r="G10345" s="122">
        <v>118516</v>
      </c>
      <c r="H10345" s="120">
        <v>2019</v>
      </c>
      <c r="I10345" t="str">
        <f>IF(J10345="natural gas",VLOOKUP(D10345,'Cross-Page Data'!$I$4:$J$13,2,FALSE),IF(J10345="solar",VLOOKUP('Form 923'!D10345,'Cross-Page Data'!$I$14:$J$117,2,FALSE),J10345))</f>
        <v>solar pv</v>
      </c>
      <c r="J10345" t="str">
        <f>VLOOKUP(E10345,'Cross-Page Data'!$D$4:$F$48,3,FALSE)</f>
        <v>solar</v>
      </c>
      <c r="K10345" t="b">
        <f t="shared" si="161"/>
        <v>1</v>
      </c>
    </row>
    <row r="10346" spans="1:11">
      <c r="A10346" s="120">
        <v>58849</v>
      </c>
      <c r="B10346" s="121" t="s">
        <v>201</v>
      </c>
      <c r="C10346" s="121" t="s">
        <v>206</v>
      </c>
      <c r="D10346" s="121" t="s">
        <v>101</v>
      </c>
      <c r="E10346" s="121" t="s">
        <v>92</v>
      </c>
      <c r="F10346" s="122">
        <v>32402</v>
      </c>
      <c r="G10346" s="122">
        <v>3640</v>
      </c>
      <c r="H10346" s="120">
        <v>2019</v>
      </c>
      <c r="I10346" t="str">
        <f>IF(J10346="natural gas",VLOOKUP(D10346,'Cross-Page Data'!$I$4:$J$13,2,FALSE),IF(J10346="solar",VLOOKUP('Form 923'!D10346,'Cross-Page Data'!$I$14:$J$117,2,FALSE),J10346))</f>
        <v>solar pv</v>
      </c>
      <c r="J10346" t="str">
        <f>VLOOKUP(E10346,'Cross-Page Data'!$D$4:$F$48,3,FALSE)</f>
        <v>solar</v>
      </c>
      <c r="K10346" t="b">
        <f t="shared" si="161"/>
        <v>1</v>
      </c>
    </row>
    <row r="10347" spans="1:11">
      <c r="A10347" s="120">
        <v>58851</v>
      </c>
      <c r="B10347" s="121" t="s">
        <v>201</v>
      </c>
      <c r="C10347" s="121" t="s">
        <v>206</v>
      </c>
      <c r="D10347" s="121" t="s">
        <v>101</v>
      </c>
      <c r="E10347" s="121" t="s">
        <v>92</v>
      </c>
      <c r="F10347" s="122">
        <v>62315</v>
      </c>
      <c r="G10347" s="122">
        <v>7000</v>
      </c>
      <c r="H10347" s="120">
        <v>2019</v>
      </c>
      <c r="I10347" t="str">
        <f>IF(J10347="natural gas",VLOOKUP(D10347,'Cross-Page Data'!$I$4:$J$13,2,FALSE),IF(J10347="solar",VLOOKUP('Form 923'!D10347,'Cross-Page Data'!$I$14:$J$117,2,FALSE),J10347))</f>
        <v>solar pv</v>
      </c>
      <c r="J10347" t="str">
        <f>VLOOKUP(E10347,'Cross-Page Data'!$D$4:$F$48,3,FALSE)</f>
        <v>solar</v>
      </c>
      <c r="K10347" t="b">
        <f t="shared" si="161"/>
        <v>1</v>
      </c>
    </row>
    <row r="10348" spans="1:11">
      <c r="A10348" s="120">
        <v>58853</v>
      </c>
      <c r="B10348" s="121" t="s">
        <v>201</v>
      </c>
      <c r="C10348" s="121" t="s">
        <v>206</v>
      </c>
      <c r="D10348" s="121" t="s">
        <v>101</v>
      </c>
      <c r="E10348" s="121" t="s">
        <v>92</v>
      </c>
      <c r="F10348" s="122">
        <v>82121</v>
      </c>
      <c r="G10348" s="122">
        <v>9225</v>
      </c>
      <c r="H10348" s="120">
        <v>2019</v>
      </c>
      <c r="I10348" t="str">
        <f>IF(J10348="natural gas",VLOOKUP(D10348,'Cross-Page Data'!$I$4:$J$13,2,FALSE),IF(J10348="solar",VLOOKUP('Form 923'!D10348,'Cross-Page Data'!$I$14:$J$117,2,FALSE),J10348))</f>
        <v>solar pv</v>
      </c>
      <c r="J10348" t="str">
        <f>VLOOKUP(E10348,'Cross-Page Data'!$D$4:$F$48,3,FALSE)</f>
        <v>solar</v>
      </c>
      <c r="K10348" t="b">
        <f t="shared" si="161"/>
        <v>1</v>
      </c>
    </row>
    <row r="10349" spans="1:11">
      <c r="A10349" s="120">
        <v>58854</v>
      </c>
      <c r="B10349" s="121" t="s">
        <v>201</v>
      </c>
      <c r="C10349" s="121" t="s">
        <v>206</v>
      </c>
      <c r="D10349" s="121" t="s">
        <v>101</v>
      </c>
      <c r="E10349" s="121" t="s">
        <v>92</v>
      </c>
      <c r="F10349" s="122">
        <v>78978</v>
      </c>
      <c r="G10349" s="122">
        <v>8872</v>
      </c>
      <c r="H10349" s="120">
        <v>2019</v>
      </c>
      <c r="I10349" t="str">
        <f>IF(J10349="natural gas",VLOOKUP(D10349,'Cross-Page Data'!$I$4:$J$13,2,FALSE),IF(J10349="solar",VLOOKUP('Form 923'!D10349,'Cross-Page Data'!$I$14:$J$117,2,FALSE),J10349))</f>
        <v>solar pv</v>
      </c>
      <c r="J10349" t="str">
        <f>VLOOKUP(E10349,'Cross-Page Data'!$D$4:$F$48,3,FALSE)</f>
        <v>solar</v>
      </c>
      <c r="K10349" t="b">
        <f t="shared" si="161"/>
        <v>1</v>
      </c>
    </row>
    <row r="10350" spans="1:11">
      <c r="A10350" s="120">
        <v>58855</v>
      </c>
      <c r="B10350" s="121" t="s">
        <v>201</v>
      </c>
      <c r="C10350" s="121" t="s">
        <v>206</v>
      </c>
      <c r="D10350" s="121" t="s">
        <v>101</v>
      </c>
      <c r="E10350" s="121" t="s">
        <v>92</v>
      </c>
      <c r="F10350" s="122">
        <v>65117</v>
      </c>
      <c r="G10350" s="122">
        <v>7315</v>
      </c>
      <c r="H10350" s="120">
        <v>2019</v>
      </c>
      <c r="I10350" t="str">
        <f>IF(J10350="natural gas",VLOOKUP(D10350,'Cross-Page Data'!$I$4:$J$13,2,FALSE),IF(J10350="solar",VLOOKUP('Form 923'!D10350,'Cross-Page Data'!$I$14:$J$117,2,FALSE),J10350))</f>
        <v>solar pv</v>
      </c>
      <c r="J10350" t="str">
        <f>VLOOKUP(E10350,'Cross-Page Data'!$D$4:$F$48,3,FALSE)</f>
        <v>solar</v>
      </c>
      <c r="K10350" t="b">
        <f t="shared" si="161"/>
        <v>1</v>
      </c>
    </row>
    <row r="10351" spans="1:11">
      <c r="A10351" s="120">
        <v>58856</v>
      </c>
      <c r="B10351" s="121" t="s">
        <v>201</v>
      </c>
      <c r="C10351" s="121" t="s">
        <v>206</v>
      </c>
      <c r="D10351" s="121" t="s">
        <v>101</v>
      </c>
      <c r="E10351" s="121" t="s">
        <v>92</v>
      </c>
      <c r="F10351" s="122">
        <v>75934</v>
      </c>
      <c r="G10351" s="122">
        <v>8530</v>
      </c>
      <c r="H10351" s="120">
        <v>2019</v>
      </c>
      <c r="I10351" t="str">
        <f>IF(J10351="natural gas",VLOOKUP(D10351,'Cross-Page Data'!$I$4:$J$13,2,FALSE),IF(J10351="solar",VLOOKUP('Form 923'!D10351,'Cross-Page Data'!$I$14:$J$117,2,FALSE),J10351))</f>
        <v>solar pv</v>
      </c>
      <c r="J10351" t="str">
        <f>VLOOKUP(E10351,'Cross-Page Data'!$D$4:$F$48,3,FALSE)</f>
        <v>solar</v>
      </c>
      <c r="K10351" t="b">
        <f t="shared" si="161"/>
        <v>1</v>
      </c>
    </row>
    <row r="10352" spans="1:11">
      <c r="A10352" s="120">
        <v>58859</v>
      </c>
      <c r="B10352" s="121" t="s">
        <v>201</v>
      </c>
      <c r="C10352" s="121" t="s">
        <v>206</v>
      </c>
      <c r="D10352" s="121" t="s">
        <v>101</v>
      </c>
      <c r="E10352" s="121" t="s">
        <v>92</v>
      </c>
      <c r="F10352" s="122">
        <v>65276</v>
      </c>
      <c r="G10352" s="122">
        <v>7333</v>
      </c>
      <c r="H10352" s="120">
        <v>2019</v>
      </c>
      <c r="I10352" t="str">
        <f>IF(J10352="natural gas",VLOOKUP(D10352,'Cross-Page Data'!$I$4:$J$13,2,FALSE),IF(J10352="solar",VLOOKUP('Form 923'!D10352,'Cross-Page Data'!$I$14:$J$117,2,FALSE),J10352))</f>
        <v>solar pv</v>
      </c>
      <c r="J10352" t="str">
        <f>VLOOKUP(E10352,'Cross-Page Data'!$D$4:$F$48,3,FALSE)</f>
        <v>solar</v>
      </c>
      <c r="K10352" t="b">
        <f t="shared" si="161"/>
        <v>1</v>
      </c>
    </row>
    <row r="10353" spans="1:11">
      <c r="A10353" s="120">
        <v>58861</v>
      </c>
      <c r="B10353" s="121" t="s">
        <v>201</v>
      </c>
      <c r="C10353" s="121" t="s">
        <v>206</v>
      </c>
      <c r="D10353" s="121" t="s">
        <v>101</v>
      </c>
      <c r="E10353" s="121" t="s">
        <v>92</v>
      </c>
      <c r="F10353" s="122">
        <v>79031</v>
      </c>
      <c r="G10353" s="122">
        <v>8878</v>
      </c>
      <c r="H10353" s="120">
        <v>2019</v>
      </c>
      <c r="I10353" t="str">
        <f>IF(J10353="natural gas",VLOOKUP(D10353,'Cross-Page Data'!$I$4:$J$13,2,FALSE),IF(J10353="solar",VLOOKUP('Form 923'!D10353,'Cross-Page Data'!$I$14:$J$117,2,FALSE),J10353))</f>
        <v>solar pv</v>
      </c>
      <c r="J10353" t="str">
        <f>VLOOKUP(E10353,'Cross-Page Data'!$D$4:$F$48,3,FALSE)</f>
        <v>solar</v>
      </c>
      <c r="K10353" t="b">
        <f t="shared" si="161"/>
        <v>1</v>
      </c>
    </row>
    <row r="10354" spans="1:11">
      <c r="A10354" s="120">
        <v>58862</v>
      </c>
      <c r="B10354" s="121" t="s">
        <v>201</v>
      </c>
      <c r="C10354" s="121" t="s">
        <v>206</v>
      </c>
      <c r="D10354" s="121" t="s">
        <v>101</v>
      </c>
      <c r="E10354" s="121" t="s">
        <v>92</v>
      </c>
      <c r="F10354" s="122">
        <v>72417</v>
      </c>
      <c r="G10354" s="122">
        <v>8135</v>
      </c>
      <c r="H10354" s="120">
        <v>2019</v>
      </c>
      <c r="I10354" t="str">
        <f>IF(J10354="natural gas",VLOOKUP(D10354,'Cross-Page Data'!$I$4:$J$13,2,FALSE),IF(J10354="solar",VLOOKUP('Form 923'!D10354,'Cross-Page Data'!$I$14:$J$117,2,FALSE),J10354))</f>
        <v>solar pv</v>
      </c>
      <c r="J10354" t="str">
        <f>VLOOKUP(E10354,'Cross-Page Data'!$D$4:$F$48,3,FALSE)</f>
        <v>solar</v>
      </c>
      <c r="K10354" t="b">
        <f t="shared" si="161"/>
        <v>1</v>
      </c>
    </row>
    <row r="10355" spans="1:11">
      <c r="A10355" s="120">
        <v>58863</v>
      </c>
      <c r="B10355" s="121" t="s">
        <v>201</v>
      </c>
      <c r="C10355" s="121" t="s">
        <v>206</v>
      </c>
      <c r="D10355" s="121" t="s">
        <v>101</v>
      </c>
      <c r="E10355" s="121" t="s">
        <v>92</v>
      </c>
      <c r="F10355" s="122">
        <v>75168</v>
      </c>
      <c r="G10355" s="122">
        <v>8444</v>
      </c>
      <c r="H10355" s="120">
        <v>2019</v>
      </c>
      <c r="I10355" t="str">
        <f>IF(J10355="natural gas",VLOOKUP(D10355,'Cross-Page Data'!$I$4:$J$13,2,FALSE),IF(J10355="solar",VLOOKUP('Form 923'!D10355,'Cross-Page Data'!$I$14:$J$117,2,FALSE),J10355))</f>
        <v>solar pv</v>
      </c>
      <c r="J10355" t="str">
        <f>VLOOKUP(E10355,'Cross-Page Data'!$D$4:$F$48,3,FALSE)</f>
        <v>solar</v>
      </c>
      <c r="K10355" t="b">
        <f t="shared" si="161"/>
        <v>1</v>
      </c>
    </row>
    <row r="10356" spans="1:11">
      <c r="A10356" s="120">
        <v>58864</v>
      </c>
      <c r="B10356" s="121" t="s">
        <v>201</v>
      </c>
      <c r="C10356" s="121" t="s">
        <v>206</v>
      </c>
      <c r="D10356" s="121" t="s">
        <v>101</v>
      </c>
      <c r="E10356" s="121" t="s">
        <v>92</v>
      </c>
      <c r="F10356" s="122">
        <v>80715</v>
      </c>
      <c r="G10356" s="122">
        <v>9067</v>
      </c>
      <c r="H10356" s="120">
        <v>2019</v>
      </c>
      <c r="I10356" t="str">
        <f>IF(J10356="natural gas",VLOOKUP(D10356,'Cross-Page Data'!$I$4:$J$13,2,FALSE),IF(J10356="solar",VLOOKUP('Form 923'!D10356,'Cross-Page Data'!$I$14:$J$117,2,FALSE),J10356))</f>
        <v>solar pv</v>
      </c>
      <c r="J10356" t="str">
        <f>VLOOKUP(E10356,'Cross-Page Data'!$D$4:$F$48,3,FALSE)</f>
        <v>solar</v>
      </c>
      <c r="K10356" t="b">
        <f t="shared" si="161"/>
        <v>1</v>
      </c>
    </row>
    <row r="10357" spans="1:11">
      <c r="A10357" s="120">
        <v>58865</v>
      </c>
      <c r="B10357" s="121" t="s">
        <v>205</v>
      </c>
      <c r="C10357" s="121" t="s">
        <v>208</v>
      </c>
      <c r="D10357" s="121" t="s">
        <v>79</v>
      </c>
      <c r="E10357" s="121" t="s">
        <v>90</v>
      </c>
      <c r="F10357" s="122">
        <v>90521</v>
      </c>
      <c r="G10357" s="122">
        <v>21920</v>
      </c>
      <c r="H10357" s="120">
        <v>2019</v>
      </c>
      <c r="I10357" t="str">
        <f>IF(J10357="natural gas",VLOOKUP(D10357,'Cross-Page Data'!$I$4:$J$13,2,FALSE),IF(J10357="solar",VLOOKUP('Form 923'!D10357,'Cross-Page Data'!$I$14:$J$117,2,FALSE),J10357))</f>
        <v>biomass</v>
      </c>
      <c r="J10357" t="str">
        <f>VLOOKUP(E10357,'Cross-Page Data'!$D$4:$F$48,3,FALSE)</f>
        <v>biomass</v>
      </c>
      <c r="K10357" t="b">
        <f t="shared" si="161"/>
        <v>0</v>
      </c>
    </row>
    <row r="10358" spans="1:11">
      <c r="A10358" s="120">
        <v>58866</v>
      </c>
      <c r="B10358" s="121" t="s">
        <v>201</v>
      </c>
      <c r="C10358" s="121" t="s">
        <v>206</v>
      </c>
      <c r="D10358" s="121" t="s">
        <v>101</v>
      </c>
      <c r="E10358" s="121" t="s">
        <v>92</v>
      </c>
      <c r="F10358" s="122">
        <v>60107</v>
      </c>
      <c r="G10358" s="122">
        <v>6752</v>
      </c>
      <c r="H10358" s="120">
        <v>2019</v>
      </c>
      <c r="I10358" t="str">
        <f>IF(J10358="natural gas",VLOOKUP(D10358,'Cross-Page Data'!$I$4:$J$13,2,FALSE),IF(J10358="solar",VLOOKUP('Form 923'!D10358,'Cross-Page Data'!$I$14:$J$117,2,FALSE),J10358))</f>
        <v>solar pv</v>
      </c>
      <c r="J10358" t="str">
        <f>VLOOKUP(E10358,'Cross-Page Data'!$D$4:$F$48,3,FALSE)</f>
        <v>solar</v>
      </c>
      <c r="K10358" t="b">
        <f t="shared" si="161"/>
        <v>1</v>
      </c>
    </row>
    <row r="10359" spans="1:11">
      <c r="A10359" s="120">
        <v>58867</v>
      </c>
      <c r="B10359" s="121" t="s">
        <v>201</v>
      </c>
      <c r="C10359" s="121" t="s">
        <v>206</v>
      </c>
      <c r="D10359" s="121" t="s">
        <v>101</v>
      </c>
      <c r="E10359" s="121" t="s">
        <v>92</v>
      </c>
      <c r="F10359" s="122">
        <v>66587</v>
      </c>
      <c r="G10359" s="122">
        <v>7480</v>
      </c>
      <c r="H10359" s="120">
        <v>2019</v>
      </c>
      <c r="I10359" t="str">
        <f>IF(J10359="natural gas",VLOOKUP(D10359,'Cross-Page Data'!$I$4:$J$13,2,FALSE),IF(J10359="solar",VLOOKUP('Form 923'!D10359,'Cross-Page Data'!$I$14:$J$117,2,FALSE),J10359))</f>
        <v>solar pv</v>
      </c>
      <c r="J10359" t="str">
        <f>VLOOKUP(E10359,'Cross-Page Data'!$D$4:$F$48,3,FALSE)</f>
        <v>solar</v>
      </c>
      <c r="K10359" t="b">
        <f t="shared" si="161"/>
        <v>1</v>
      </c>
    </row>
    <row r="10360" spans="1:11">
      <c r="A10360" s="120">
        <v>58868</v>
      </c>
      <c r="B10360" s="121" t="s">
        <v>201</v>
      </c>
      <c r="C10360" s="121" t="s">
        <v>206</v>
      </c>
      <c r="D10360" s="121" t="s">
        <v>101</v>
      </c>
      <c r="E10360" s="121" t="s">
        <v>92</v>
      </c>
      <c r="F10360" s="122">
        <v>73379</v>
      </c>
      <c r="G10360" s="122">
        <v>8243</v>
      </c>
      <c r="H10360" s="120">
        <v>2019</v>
      </c>
      <c r="I10360" t="str">
        <f>IF(J10360="natural gas",VLOOKUP(D10360,'Cross-Page Data'!$I$4:$J$13,2,FALSE),IF(J10360="solar",VLOOKUP('Form 923'!D10360,'Cross-Page Data'!$I$14:$J$117,2,FALSE),J10360))</f>
        <v>solar pv</v>
      </c>
      <c r="J10360" t="str">
        <f>VLOOKUP(E10360,'Cross-Page Data'!$D$4:$F$48,3,FALSE)</f>
        <v>solar</v>
      </c>
      <c r="K10360" t="b">
        <f t="shared" si="161"/>
        <v>1</v>
      </c>
    </row>
    <row r="10361" spans="1:11">
      <c r="A10361" s="120">
        <v>58870</v>
      </c>
      <c r="B10361" s="121" t="s">
        <v>205</v>
      </c>
      <c r="C10361" s="121" t="s">
        <v>208</v>
      </c>
      <c r="D10361" s="121" t="s">
        <v>68</v>
      </c>
      <c r="E10361" s="121" t="s">
        <v>178</v>
      </c>
      <c r="F10361" s="122">
        <v>851087</v>
      </c>
      <c r="G10361" s="122">
        <v>95606</v>
      </c>
      <c r="H10361" s="120">
        <v>2019</v>
      </c>
      <c r="I10361" t="str">
        <f>IF(J10361="natural gas",VLOOKUP(D10361,'Cross-Page Data'!$I$4:$J$13,2,FALSE),IF(J10361="solar",VLOOKUP('Form 923'!D10361,'Cross-Page Data'!$I$14:$J$117,2,FALSE),J10361))</f>
        <v>other</v>
      </c>
      <c r="J10361" t="str">
        <f>VLOOKUP(E10361,'Cross-Page Data'!$D$4:$F$48,3,FALSE)</f>
        <v>other</v>
      </c>
      <c r="K10361" t="b">
        <f t="shared" si="161"/>
        <v>0</v>
      </c>
    </row>
    <row r="10362" spans="1:11">
      <c r="A10362" s="120">
        <v>58871</v>
      </c>
      <c r="B10362" s="121" t="s">
        <v>201</v>
      </c>
      <c r="C10362" s="121" t="s">
        <v>206</v>
      </c>
      <c r="D10362" s="121" t="s">
        <v>101</v>
      </c>
      <c r="E10362" s="121" t="s">
        <v>92</v>
      </c>
      <c r="F10362" s="122">
        <v>40754</v>
      </c>
      <c r="G10362" s="122">
        <v>4578</v>
      </c>
      <c r="H10362" s="120">
        <v>2019</v>
      </c>
      <c r="I10362" t="str">
        <f>IF(J10362="natural gas",VLOOKUP(D10362,'Cross-Page Data'!$I$4:$J$13,2,FALSE),IF(J10362="solar",VLOOKUP('Form 923'!D10362,'Cross-Page Data'!$I$14:$J$117,2,FALSE),J10362))</f>
        <v>solar pv</v>
      </c>
      <c r="J10362" t="str">
        <f>VLOOKUP(E10362,'Cross-Page Data'!$D$4:$F$48,3,FALSE)</f>
        <v>solar</v>
      </c>
      <c r="K10362" t="b">
        <f t="shared" si="161"/>
        <v>1</v>
      </c>
    </row>
    <row r="10363" spans="1:11">
      <c r="A10363" s="120">
        <v>58872</v>
      </c>
      <c r="B10363" s="121" t="s">
        <v>201</v>
      </c>
      <c r="C10363" s="121" t="s">
        <v>202</v>
      </c>
      <c r="D10363" s="121" t="s">
        <v>128</v>
      </c>
      <c r="E10363" s="121" t="s">
        <v>180</v>
      </c>
      <c r="F10363" s="122">
        <v>6684858</v>
      </c>
      <c r="G10363" s="122">
        <v>750939</v>
      </c>
      <c r="H10363" s="120">
        <v>2019</v>
      </c>
      <c r="I10363" t="str">
        <f>IF(J10363="natural gas",VLOOKUP(D10363,'Cross-Page Data'!$I$4:$J$13,2,FALSE),IF(J10363="solar",VLOOKUP('Form 923'!D10363,'Cross-Page Data'!$I$14:$J$117,2,FALSE),J10363))</f>
        <v>wind</v>
      </c>
      <c r="J10363" t="str">
        <f>VLOOKUP(E10363,'Cross-Page Data'!$D$4:$F$48,3,FALSE)</f>
        <v>wind</v>
      </c>
      <c r="K10363" t="b">
        <f t="shared" si="161"/>
        <v>1</v>
      </c>
    </row>
    <row r="10364" spans="1:11">
      <c r="A10364" s="120">
        <v>58873</v>
      </c>
      <c r="B10364" s="121" t="s">
        <v>201</v>
      </c>
      <c r="C10364" s="121" t="s">
        <v>206</v>
      </c>
      <c r="D10364" s="121" t="s">
        <v>116</v>
      </c>
      <c r="E10364" s="121" t="s">
        <v>170</v>
      </c>
      <c r="F10364" s="122">
        <v>116979</v>
      </c>
      <c r="G10364" s="122">
        <v>13141</v>
      </c>
      <c r="H10364" s="120">
        <v>2019</v>
      </c>
      <c r="I10364" t="str">
        <f>IF(J10364="natural gas",VLOOKUP(D10364,'Cross-Page Data'!$I$4:$J$13,2,FALSE),IF(J10364="solar",VLOOKUP('Form 923'!D10364,'Cross-Page Data'!$I$14:$J$117,2,FALSE),J10364))</f>
        <v>hydro</v>
      </c>
      <c r="J10364" t="str">
        <f>VLOOKUP(E10364,'Cross-Page Data'!$D$4:$F$48,3,FALSE)</f>
        <v>hydro</v>
      </c>
      <c r="K10364" t="b">
        <f t="shared" si="161"/>
        <v>1</v>
      </c>
    </row>
    <row r="10365" spans="1:11">
      <c r="A10365" s="120">
        <v>58874</v>
      </c>
      <c r="B10365" s="121" t="s">
        <v>201</v>
      </c>
      <c r="C10365" s="121" t="s">
        <v>206</v>
      </c>
      <c r="D10365" s="121" t="s">
        <v>101</v>
      </c>
      <c r="E10365" s="121" t="s">
        <v>92</v>
      </c>
      <c r="F10365" s="122">
        <v>79495</v>
      </c>
      <c r="G10365" s="122">
        <v>8930</v>
      </c>
      <c r="H10365" s="120">
        <v>2019</v>
      </c>
      <c r="I10365" t="str">
        <f>IF(J10365="natural gas",VLOOKUP(D10365,'Cross-Page Data'!$I$4:$J$13,2,FALSE),IF(J10365="solar",VLOOKUP('Form 923'!D10365,'Cross-Page Data'!$I$14:$J$117,2,FALSE),J10365))</f>
        <v>solar pv</v>
      </c>
      <c r="J10365" t="str">
        <f>VLOOKUP(E10365,'Cross-Page Data'!$D$4:$F$48,3,FALSE)</f>
        <v>solar</v>
      </c>
      <c r="K10365" t="b">
        <f t="shared" si="161"/>
        <v>1</v>
      </c>
    </row>
    <row r="10366" spans="1:11">
      <c r="A10366" s="120">
        <v>58876</v>
      </c>
      <c r="B10366" s="121" t="s">
        <v>201</v>
      </c>
      <c r="C10366" s="121" t="s">
        <v>206</v>
      </c>
      <c r="D10366" s="121" t="s">
        <v>101</v>
      </c>
      <c r="E10366" s="121" t="s">
        <v>92</v>
      </c>
      <c r="F10366" s="122">
        <v>353347</v>
      </c>
      <c r="G10366" s="122">
        <v>39693</v>
      </c>
      <c r="H10366" s="120">
        <v>2019</v>
      </c>
      <c r="I10366" t="str">
        <f>IF(J10366="natural gas",VLOOKUP(D10366,'Cross-Page Data'!$I$4:$J$13,2,FALSE),IF(J10366="solar",VLOOKUP('Form 923'!D10366,'Cross-Page Data'!$I$14:$J$117,2,FALSE),J10366))</f>
        <v>solar pv</v>
      </c>
      <c r="J10366" t="str">
        <f>VLOOKUP(E10366,'Cross-Page Data'!$D$4:$F$48,3,FALSE)</f>
        <v>solar</v>
      </c>
      <c r="K10366" t="b">
        <f t="shared" si="161"/>
        <v>1</v>
      </c>
    </row>
    <row r="10367" spans="1:11">
      <c r="A10367" s="120">
        <v>58877</v>
      </c>
      <c r="B10367" s="121" t="s">
        <v>201</v>
      </c>
      <c r="C10367" s="121" t="s">
        <v>202</v>
      </c>
      <c r="D10367" s="121" t="s">
        <v>101</v>
      </c>
      <c r="E10367" s="121" t="s">
        <v>92</v>
      </c>
      <c r="F10367" s="122">
        <v>127858</v>
      </c>
      <c r="G10367" s="122">
        <v>14363</v>
      </c>
      <c r="H10367" s="120">
        <v>2019</v>
      </c>
      <c r="I10367" t="str">
        <f>IF(J10367="natural gas",VLOOKUP(D10367,'Cross-Page Data'!$I$4:$J$13,2,FALSE),IF(J10367="solar",VLOOKUP('Form 923'!D10367,'Cross-Page Data'!$I$14:$J$117,2,FALSE),J10367))</f>
        <v>solar pv</v>
      </c>
      <c r="J10367" t="str">
        <f>VLOOKUP(E10367,'Cross-Page Data'!$D$4:$F$48,3,FALSE)</f>
        <v>solar</v>
      </c>
      <c r="K10367" t="b">
        <f t="shared" si="161"/>
        <v>1</v>
      </c>
    </row>
    <row r="10368" spans="1:11">
      <c r="A10368" s="120">
        <v>58879</v>
      </c>
      <c r="B10368" s="121" t="s">
        <v>201</v>
      </c>
      <c r="C10368" s="121" t="s">
        <v>206</v>
      </c>
      <c r="D10368" s="121" t="s">
        <v>101</v>
      </c>
      <c r="E10368" s="121" t="s">
        <v>92</v>
      </c>
      <c r="F10368" s="122">
        <v>79433</v>
      </c>
      <c r="G10368" s="122">
        <v>8923</v>
      </c>
      <c r="H10368" s="120">
        <v>2019</v>
      </c>
      <c r="I10368" t="str">
        <f>IF(J10368="natural gas",VLOOKUP(D10368,'Cross-Page Data'!$I$4:$J$13,2,FALSE),IF(J10368="solar",VLOOKUP('Form 923'!D10368,'Cross-Page Data'!$I$14:$J$117,2,FALSE),J10368))</f>
        <v>solar pv</v>
      </c>
      <c r="J10368" t="str">
        <f>VLOOKUP(E10368,'Cross-Page Data'!$D$4:$F$48,3,FALSE)</f>
        <v>solar</v>
      </c>
      <c r="K10368" t="b">
        <f t="shared" si="161"/>
        <v>1</v>
      </c>
    </row>
    <row r="10369" spans="1:11">
      <c r="A10369" s="120">
        <v>58880</v>
      </c>
      <c r="B10369" s="121" t="s">
        <v>201</v>
      </c>
      <c r="C10369" s="121" t="s">
        <v>206</v>
      </c>
      <c r="D10369" s="121" t="s">
        <v>101</v>
      </c>
      <c r="E10369" s="121" t="s">
        <v>92</v>
      </c>
      <c r="F10369" s="122">
        <v>78490</v>
      </c>
      <c r="G10369" s="122">
        <v>8817</v>
      </c>
      <c r="H10369" s="120">
        <v>2019</v>
      </c>
      <c r="I10369" t="str">
        <f>IF(J10369="natural gas",VLOOKUP(D10369,'Cross-Page Data'!$I$4:$J$13,2,FALSE),IF(J10369="solar",VLOOKUP('Form 923'!D10369,'Cross-Page Data'!$I$14:$J$117,2,FALSE),J10369))</f>
        <v>solar pv</v>
      </c>
      <c r="J10369" t="str">
        <f>VLOOKUP(E10369,'Cross-Page Data'!$D$4:$F$48,3,FALSE)</f>
        <v>solar</v>
      </c>
      <c r="K10369" t="b">
        <f t="shared" si="161"/>
        <v>1</v>
      </c>
    </row>
    <row r="10370" ht="25.5" spans="1:11">
      <c r="A10370" s="120">
        <v>58881</v>
      </c>
      <c r="B10370" s="121" t="s">
        <v>201</v>
      </c>
      <c r="C10370" s="121" t="s">
        <v>207</v>
      </c>
      <c r="D10370" s="121" t="s">
        <v>101</v>
      </c>
      <c r="E10370" s="121" t="s">
        <v>92</v>
      </c>
      <c r="F10370" s="122">
        <v>34203</v>
      </c>
      <c r="G10370" s="122">
        <v>3842</v>
      </c>
      <c r="H10370" s="120">
        <v>2019</v>
      </c>
      <c r="I10370" t="str">
        <f>IF(J10370="natural gas",VLOOKUP(D10370,'Cross-Page Data'!$I$4:$J$13,2,FALSE),IF(J10370="solar",VLOOKUP('Form 923'!D10370,'Cross-Page Data'!$I$14:$J$117,2,FALSE),J10370))</f>
        <v>solar pv</v>
      </c>
      <c r="J10370" t="str">
        <f>VLOOKUP(E10370,'Cross-Page Data'!$D$4:$F$48,3,FALSE)</f>
        <v>solar</v>
      </c>
      <c r="K10370" t="b">
        <f t="shared" si="161"/>
        <v>0</v>
      </c>
    </row>
    <row r="10371" ht="25.5" spans="1:11">
      <c r="A10371" s="120">
        <v>58882</v>
      </c>
      <c r="B10371" s="121" t="s">
        <v>201</v>
      </c>
      <c r="C10371" s="121" t="s">
        <v>207</v>
      </c>
      <c r="D10371" s="121" t="s">
        <v>101</v>
      </c>
      <c r="E10371" s="121" t="s">
        <v>92</v>
      </c>
      <c r="F10371" s="122">
        <v>96391</v>
      </c>
      <c r="G10371" s="122">
        <v>10828</v>
      </c>
      <c r="H10371" s="120">
        <v>2019</v>
      </c>
      <c r="I10371" t="str">
        <f>IF(J10371="natural gas",VLOOKUP(D10371,'Cross-Page Data'!$I$4:$J$13,2,FALSE),IF(J10371="solar",VLOOKUP('Form 923'!D10371,'Cross-Page Data'!$I$14:$J$117,2,FALSE),J10371))</f>
        <v>solar pv</v>
      </c>
      <c r="J10371" t="str">
        <f>VLOOKUP(E10371,'Cross-Page Data'!$D$4:$F$48,3,FALSE)</f>
        <v>solar</v>
      </c>
      <c r="K10371" t="b">
        <f t="shared" si="161"/>
        <v>0</v>
      </c>
    </row>
    <row r="10372" spans="1:11">
      <c r="A10372" s="120">
        <v>58883</v>
      </c>
      <c r="B10372" s="121" t="s">
        <v>201</v>
      </c>
      <c r="C10372" s="121" t="s">
        <v>202</v>
      </c>
      <c r="D10372" s="121" t="s">
        <v>128</v>
      </c>
      <c r="E10372" s="121" t="s">
        <v>180</v>
      </c>
      <c r="F10372" s="122">
        <v>13006462</v>
      </c>
      <c r="G10372" s="122">
        <v>1461072</v>
      </c>
      <c r="H10372" s="120">
        <v>2019</v>
      </c>
      <c r="I10372" t="str">
        <f>IF(J10372="natural gas",VLOOKUP(D10372,'Cross-Page Data'!$I$4:$J$13,2,FALSE),IF(J10372="solar",VLOOKUP('Form 923'!D10372,'Cross-Page Data'!$I$14:$J$117,2,FALSE),J10372))</f>
        <v>wind</v>
      </c>
      <c r="J10372" t="str">
        <f>VLOOKUP(E10372,'Cross-Page Data'!$D$4:$F$48,3,FALSE)</f>
        <v>wind</v>
      </c>
      <c r="K10372" t="b">
        <f t="shared" si="161"/>
        <v>1</v>
      </c>
    </row>
    <row r="10373" spans="1:11">
      <c r="A10373" s="120">
        <v>58884</v>
      </c>
      <c r="B10373" s="121" t="s">
        <v>201</v>
      </c>
      <c r="C10373" s="121" t="s">
        <v>202</v>
      </c>
      <c r="D10373" s="121" t="s">
        <v>128</v>
      </c>
      <c r="E10373" s="121" t="s">
        <v>180</v>
      </c>
      <c r="F10373" s="122">
        <v>6417203</v>
      </c>
      <c r="G10373" s="122">
        <v>720872</v>
      </c>
      <c r="H10373" s="120">
        <v>2019</v>
      </c>
      <c r="I10373" t="str">
        <f>IF(J10373="natural gas",VLOOKUP(D10373,'Cross-Page Data'!$I$4:$J$13,2,FALSE),IF(J10373="solar",VLOOKUP('Form 923'!D10373,'Cross-Page Data'!$I$14:$J$117,2,FALSE),J10373))</f>
        <v>wind</v>
      </c>
      <c r="J10373" t="str">
        <f>VLOOKUP(E10373,'Cross-Page Data'!$D$4:$F$48,3,FALSE)</f>
        <v>wind</v>
      </c>
      <c r="K10373" t="b">
        <f t="shared" si="161"/>
        <v>1</v>
      </c>
    </row>
    <row r="10374" spans="1:11">
      <c r="A10374" s="120">
        <v>58885</v>
      </c>
      <c r="B10374" s="121" t="s">
        <v>201</v>
      </c>
      <c r="C10374" s="121" t="s">
        <v>202</v>
      </c>
      <c r="D10374" s="121" t="s">
        <v>128</v>
      </c>
      <c r="E10374" s="121" t="s">
        <v>180</v>
      </c>
      <c r="F10374" s="122">
        <v>2991910</v>
      </c>
      <c r="G10374" s="122">
        <v>336094</v>
      </c>
      <c r="H10374" s="120">
        <v>2019</v>
      </c>
      <c r="I10374" t="str">
        <f>IF(J10374="natural gas",VLOOKUP(D10374,'Cross-Page Data'!$I$4:$J$13,2,FALSE),IF(J10374="solar",VLOOKUP('Form 923'!D10374,'Cross-Page Data'!$I$14:$J$117,2,FALSE),J10374))</f>
        <v>wind</v>
      </c>
      <c r="J10374" t="str">
        <f>VLOOKUP(E10374,'Cross-Page Data'!$D$4:$F$48,3,FALSE)</f>
        <v>wind</v>
      </c>
      <c r="K10374" t="b">
        <f t="shared" si="161"/>
        <v>1</v>
      </c>
    </row>
    <row r="10375" spans="1:11">
      <c r="A10375" s="120">
        <v>58886</v>
      </c>
      <c r="B10375" s="121" t="s">
        <v>201</v>
      </c>
      <c r="C10375" s="121" t="s">
        <v>202</v>
      </c>
      <c r="D10375" s="121" t="s">
        <v>128</v>
      </c>
      <c r="E10375" s="121" t="s">
        <v>180</v>
      </c>
      <c r="F10375" s="122">
        <v>3589973</v>
      </c>
      <c r="G10375" s="122">
        <v>403277</v>
      </c>
      <c r="H10375" s="120">
        <v>2019</v>
      </c>
      <c r="I10375" t="str">
        <f>IF(J10375="natural gas",VLOOKUP(D10375,'Cross-Page Data'!$I$4:$J$13,2,FALSE),IF(J10375="solar",VLOOKUP('Form 923'!D10375,'Cross-Page Data'!$I$14:$J$117,2,FALSE),J10375))</f>
        <v>wind</v>
      </c>
      <c r="J10375" t="str">
        <f>VLOOKUP(E10375,'Cross-Page Data'!$D$4:$F$48,3,FALSE)</f>
        <v>wind</v>
      </c>
      <c r="K10375" t="b">
        <f t="shared" ref="K10375:K10438" si="162">IF(AND($N$6=FALSE,OR(C10375="Commercial NAICS Cogen",C10375="Industrial NAICS Cogen",C10375="NAICS-22 Cogen")),FALSE,IF(AND($N$7=FALSE,OR(C10375="Commercial NAICS Cogen",C10375="Commercial NAICS Non-Cogen",C10375="industrial NAICS Cogen",C10375="industrial NAICS non-cogen")),FALSE,TRUE))</f>
        <v>1</v>
      </c>
    </row>
    <row r="10376" spans="1:11">
      <c r="A10376" s="120">
        <v>58887</v>
      </c>
      <c r="B10376" s="121" t="s">
        <v>201</v>
      </c>
      <c r="C10376" s="121" t="s">
        <v>206</v>
      </c>
      <c r="D10376" s="121" t="s">
        <v>128</v>
      </c>
      <c r="E10376" s="121" t="s">
        <v>180</v>
      </c>
      <c r="F10376" s="122">
        <v>77431</v>
      </c>
      <c r="G10376" s="122">
        <v>8698.14</v>
      </c>
      <c r="H10376" s="120">
        <v>2019</v>
      </c>
      <c r="I10376" t="str">
        <f>IF(J10376="natural gas",VLOOKUP(D10376,'Cross-Page Data'!$I$4:$J$13,2,FALSE),IF(J10376="solar",VLOOKUP('Form 923'!D10376,'Cross-Page Data'!$I$14:$J$117,2,FALSE),J10376))</f>
        <v>wind</v>
      </c>
      <c r="J10376" t="str">
        <f>VLOOKUP(E10376,'Cross-Page Data'!$D$4:$F$48,3,FALSE)</f>
        <v>wind</v>
      </c>
      <c r="K10376" t="b">
        <f t="shared" si="162"/>
        <v>1</v>
      </c>
    </row>
    <row r="10377" spans="1:11">
      <c r="A10377" s="120">
        <v>58889</v>
      </c>
      <c r="B10377" s="121" t="s">
        <v>201</v>
      </c>
      <c r="C10377" s="121" t="s">
        <v>206</v>
      </c>
      <c r="D10377" s="121" t="s">
        <v>101</v>
      </c>
      <c r="E10377" s="121" t="s">
        <v>92</v>
      </c>
      <c r="F10377" s="122">
        <v>11350</v>
      </c>
      <c r="G10377" s="122">
        <v>1275</v>
      </c>
      <c r="H10377" s="120">
        <v>2019</v>
      </c>
      <c r="I10377" t="str">
        <f>IF(J10377="natural gas",VLOOKUP(D10377,'Cross-Page Data'!$I$4:$J$13,2,FALSE),IF(J10377="solar",VLOOKUP('Form 923'!D10377,'Cross-Page Data'!$I$14:$J$117,2,FALSE),J10377))</f>
        <v>solar pv</v>
      </c>
      <c r="J10377" t="str">
        <f>VLOOKUP(E10377,'Cross-Page Data'!$D$4:$F$48,3,FALSE)</f>
        <v>solar</v>
      </c>
      <c r="K10377" t="b">
        <f t="shared" si="162"/>
        <v>1</v>
      </c>
    </row>
    <row r="10378" spans="1:11">
      <c r="A10378" s="120">
        <v>58890</v>
      </c>
      <c r="B10378" s="121" t="s">
        <v>201</v>
      </c>
      <c r="C10378" s="121" t="s">
        <v>206</v>
      </c>
      <c r="D10378" s="121" t="s">
        <v>101</v>
      </c>
      <c r="E10378" s="121" t="s">
        <v>92</v>
      </c>
      <c r="F10378" s="122">
        <v>27979</v>
      </c>
      <c r="G10378" s="122">
        <v>3143</v>
      </c>
      <c r="H10378" s="120">
        <v>2019</v>
      </c>
      <c r="I10378" t="str">
        <f>IF(J10378="natural gas",VLOOKUP(D10378,'Cross-Page Data'!$I$4:$J$13,2,FALSE),IF(J10378="solar",VLOOKUP('Form 923'!D10378,'Cross-Page Data'!$I$14:$J$117,2,FALSE),J10378))</f>
        <v>solar pv</v>
      </c>
      <c r="J10378" t="str">
        <f>VLOOKUP(E10378,'Cross-Page Data'!$D$4:$F$48,3,FALSE)</f>
        <v>solar</v>
      </c>
      <c r="K10378" t="b">
        <f t="shared" si="162"/>
        <v>1</v>
      </c>
    </row>
    <row r="10379" spans="1:11">
      <c r="A10379" s="120">
        <v>58892</v>
      </c>
      <c r="B10379" s="121" t="s">
        <v>201</v>
      </c>
      <c r="C10379" s="121" t="s">
        <v>206</v>
      </c>
      <c r="D10379" s="121" t="s">
        <v>101</v>
      </c>
      <c r="E10379" s="121" t="s">
        <v>92</v>
      </c>
      <c r="F10379" s="122">
        <v>245304</v>
      </c>
      <c r="G10379" s="122">
        <v>27556</v>
      </c>
      <c r="H10379" s="120">
        <v>2019</v>
      </c>
      <c r="I10379" t="str">
        <f>IF(J10379="natural gas",VLOOKUP(D10379,'Cross-Page Data'!$I$4:$J$13,2,FALSE),IF(J10379="solar",VLOOKUP('Form 923'!D10379,'Cross-Page Data'!$I$14:$J$117,2,FALSE),J10379))</f>
        <v>solar pv</v>
      </c>
      <c r="J10379" t="str">
        <f>VLOOKUP(E10379,'Cross-Page Data'!$D$4:$F$48,3,FALSE)</f>
        <v>solar</v>
      </c>
      <c r="K10379" t="b">
        <f t="shared" si="162"/>
        <v>1</v>
      </c>
    </row>
    <row r="10380" spans="1:11">
      <c r="A10380" s="120">
        <v>58893</v>
      </c>
      <c r="B10380" s="121" t="s">
        <v>201</v>
      </c>
      <c r="C10380" s="121" t="s">
        <v>206</v>
      </c>
      <c r="D10380" s="121" t="s">
        <v>101</v>
      </c>
      <c r="E10380" s="121" t="s">
        <v>92</v>
      </c>
      <c r="F10380" s="122">
        <v>36925</v>
      </c>
      <c r="G10380" s="122">
        <v>4148</v>
      </c>
      <c r="H10380" s="120">
        <v>2019</v>
      </c>
      <c r="I10380" t="str">
        <f>IF(J10380="natural gas",VLOOKUP(D10380,'Cross-Page Data'!$I$4:$J$13,2,FALSE),IF(J10380="solar",VLOOKUP('Form 923'!D10380,'Cross-Page Data'!$I$14:$J$117,2,FALSE),J10380))</f>
        <v>solar pv</v>
      </c>
      <c r="J10380" t="str">
        <f>VLOOKUP(E10380,'Cross-Page Data'!$D$4:$F$48,3,FALSE)</f>
        <v>solar</v>
      </c>
      <c r="K10380" t="b">
        <f t="shared" si="162"/>
        <v>1</v>
      </c>
    </row>
    <row r="10381" ht="25.5" spans="1:11">
      <c r="A10381" s="120">
        <v>58896</v>
      </c>
      <c r="B10381" s="121" t="s">
        <v>201</v>
      </c>
      <c r="C10381" s="121" t="s">
        <v>207</v>
      </c>
      <c r="D10381" s="121" t="s">
        <v>101</v>
      </c>
      <c r="E10381" s="121" t="s">
        <v>92</v>
      </c>
      <c r="F10381" s="122">
        <v>5858</v>
      </c>
      <c r="G10381" s="122">
        <v>658</v>
      </c>
      <c r="H10381" s="120">
        <v>2019</v>
      </c>
      <c r="I10381" t="str">
        <f>IF(J10381="natural gas",VLOOKUP(D10381,'Cross-Page Data'!$I$4:$J$13,2,FALSE),IF(J10381="solar",VLOOKUP('Form 923'!D10381,'Cross-Page Data'!$I$14:$J$117,2,FALSE),J10381))</f>
        <v>solar pv</v>
      </c>
      <c r="J10381" t="str">
        <f>VLOOKUP(E10381,'Cross-Page Data'!$D$4:$F$48,3,FALSE)</f>
        <v>solar</v>
      </c>
      <c r="K10381" t="b">
        <f t="shared" si="162"/>
        <v>0</v>
      </c>
    </row>
    <row r="10382" ht="25.5" spans="1:11">
      <c r="A10382" s="120">
        <v>58897</v>
      </c>
      <c r="B10382" s="121" t="s">
        <v>201</v>
      </c>
      <c r="C10382" s="121" t="s">
        <v>207</v>
      </c>
      <c r="D10382" s="121" t="s">
        <v>79</v>
      </c>
      <c r="E10382" s="121" t="s">
        <v>38</v>
      </c>
      <c r="F10382" s="122">
        <v>18315</v>
      </c>
      <c r="G10382" s="122">
        <v>1440</v>
      </c>
      <c r="H10382" s="120">
        <v>2019</v>
      </c>
      <c r="I10382" t="str">
        <f>IF(J10382="natural gas",VLOOKUP(D10382,'Cross-Page Data'!$I$4:$J$13,2,FALSE),IF(J10382="solar",VLOOKUP('Form 923'!D10382,'Cross-Page Data'!$I$14:$J$117,2,FALSE),J10382))</f>
        <v>natural gas peaker</v>
      </c>
      <c r="J10382" t="str">
        <f>VLOOKUP(E10382,'Cross-Page Data'!$D$4:$F$48,3,FALSE)</f>
        <v>natural gas</v>
      </c>
      <c r="K10382" t="b">
        <f t="shared" si="162"/>
        <v>0</v>
      </c>
    </row>
    <row r="10383" spans="1:11">
      <c r="A10383" s="120">
        <v>58898</v>
      </c>
      <c r="B10383" s="121" t="s">
        <v>201</v>
      </c>
      <c r="C10383" s="121" t="s">
        <v>206</v>
      </c>
      <c r="D10383" s="121" t="s">
        <v>128</v>
      </c>
      <c r="E10383" s="121" t="s">
        <v>180</v>
      </c>
      <c r="F10383" s="122">
        <v>5474393</v>
      </c>
      <c r="G10383" s="122">
        <v>614962</v>
      </c>
      <c r="H10383" s="120">
        <v>2019</v>
      </c>
      <c r="I10383" t="str">
        <f>IF(J10383="natural gas",VLOOKUP(D10383,'Cross-Page Data'!$I$4:$J$13,2,FALSE),IF(J10383="solar",VLOOKUP('Form 923'!D10383,'Cross-Page Data'!$I$14:$J$117,2,FALSE),J10383))</f>
        <v>wind</v>
      </c>
      <c r="J10383" t="str">
        <f>VLOOKUP(E10383,'Cross-Page Data'!$D$4:$F$48,3,FALSE)</f>
        <v>wind</v>
      </c>
      <c r="K10383" t="b">
        <f t="shared" si="162"/>
        <v>1</v>
      </c>
    </row>
    <row r="10384" spans="1:11">
      <c r="A10384" s="120">
        <v>58899</v>
      </c>
      <c r="B10384" s="121" t="s">
        <v>201</v>
      </c>
      <c r="C10384" s="121" t="s">
        <v>202</v>
      </c>
      <c r="D10384" s="121" t="s">
        <v>33</v>
      </c>
      <c r="E10384" s="121" t="s">
        <v>99</v>
      </c>
      <c r="F10384" s="122">
        <v>0</v>
      </c>
      <c r="G10384" s="122">
        <v>0</v>
      </c>
      <c r="H10384" s="120">
        <v>2019</v>
      </c>
      <c r="I10384" t="str">
        <f>IF(J10384="natural gas",VLOOKUP(D10384,'Cross-Page Data'!$I$4:$J$13,2,FALSE),IF(J10384="solar",VLOOKUP('Form 923'!D10384,'Cross-Page Data'!$I$14:$J$117,2,FALSE),J10384))</f>
        <v>other</v>
      </c>
      <c r="J10384" t="str">
        <f>VLOOKUP(E10384,'Cross-Page Data'!$D$4:$F$48,3,FALSE)</f>
        <v>other</v>
      </c>
      <c r="K10384" t="b">
        <f t="shared" si="162"/>
        <v>1</v>
      </c>
    </row>
    <row r="10385" spans="1:11">
      <c r="A10385" s="120">
        <v>58899</v>
      </c>
      <c r="B10385" s="121" t="s">
        <v>201</v>
      </c>
      <c r="C10385" s="121" t="s">
        <v>202</v>
      </c>
      <c r="D10385" s="121" t="s">
        <v>101</v>
      </c>
      <c r="E10385" s="121" t="s">
        <v>92</v>
      </c>
      <c r="F10385" s="122">
        <v>5146</v>
      </c>
      <c r="G10385" s="122">
        <v>578</v>
      </c>
      <c r="H10385" s="120">
        <v>2019</v>
      </c>
      <c r="I10385" t="str">
        <f>IF(J10385="natural gas",VLOOKUP(D10385,'Cross-Page Data'!$I$4:$J$13,2,FALSE),IF(J10385="solar",VLOOKUP('Form 923'!D10385,'Cross-Page Data'!$I$14:$J$117,2,FALSE),J10385))</f>
        <v>solar pv</v>
      </c>
      <c r="J10385" t="str">
        <f>VLOOKUP(E10385,'Cross-Page Data'!$D$4:$F$48,3,FALSE)</f>
        <v>solar</v>
      </c>
      <c r="K10385" t="b">
        <f t="shared" si="162"/>
        <v>1</v>
      </c>
    </row>
    <row r="10386" spans="1:11">
      <c r="A10386" s="120">
        <v>58900</v>
      </c>
      <c r="B10386" s="121" t="s">
        <v>201</v>
      </c>
      <c r="C10386" s="121" t="s">
        <v>206</v>
      </c>
      <c r="D10386" s="121" t="s">
        <v>128</v>
      </c>
      <c r="E10386" s="121" t="s">
        <v>180</v>
      </c>
      <c r="F10386" s="122">
        <v>9803406</v>
      </c>
      <c r="G10386" s="122">
        <v>1101259</v>
      </c>
      <c r="H10386" s="120">
        <v>2019</v>
      </c>
      <c r="I10386" t="str">
        <f>IF(J10386="natural gas",VLOOKUP(D10386,'Cross-Page Data'!$I$4:$J$13,2,FALSE),IF(J10386="solar",VLOOKUP('Form 923'!D10386,'Cross-Page Data'!$I$14:$J$117,2,FALSE),J10386))</f>
        <v>wind</v>
      </c>
      <c r="J10386" t="str">
        <f>VLOOKUP(E10386,'Cross-Page Data'!$D$4:$F$48,3,FALSE)</f>
        <v>wind</v>
      </c>
      <c r="K10386" t="b">
        <f t="shared" si="162"/>
        <v>1</v>
      </c>
    </row>
    <row r="10387" spans="1:11">
      <c r="A10387" s="120">
        <v>58901</v>
      </c>
      <c r="B10387" s="121" t="s">
        <v>201</v>
      </c>
      <c r="C10387" s="121" t="s">
        <v>206</v>
      </c>
      <c r="D10387" s="121" t="s">
        <v>116</v>
      </c>
      <c r="E10387" s="121" t="s">
        <v>170</v>
      </c>
      <c r="F10387" s="122">
        <v>204638</v>
      </c>
      <c r="G10387" s="122">
        <v>22988</v>
      </c>
      <c r="H10387" s="120">
        <v>2019</v>
      </c>
      <c r="I10387" t="str">
        <f>IF(J10387="natural gas",VLOOKUP(D10387,'Cross-Page Data'!$I$4:$J$13,2,FALSE),IF(J10387="solar",VLOOKUP('Form 923'!D10387,'Cross-Page Data'!$I$14:$J$117,2,FALSE),J10387))</f>
        <v>hydro</v>
      </c>
      <c r="J10387" t="str">
        <f>VLOOKUP(E10387,'Cross-Page Data'!$D$4:$F$48,3,FALSE)</f>
        <v>hydro</v>
      </c>
      <c r="K10387" t="b">
        <f t="shared" si="162"/>
        <v>1</v>
      </c>
    </row>
    <row r="10388" spans="1:11">
      <c r="A10388" s="120">
        <v>58902</v>
      </c>
      <c r="B10388" s="121" t="s">
        <v>201</v>
      </c>
      <c r="C10388" s="121" t="s">
        <v>206</v>
      </c>
      <c r="D10388" s="121" t="s">
        <v>128</v>
      </c>
      <c r="E10388" s="121" t="s">
        <v>180</v>
      </c>
      <c r="F10388" s="122">
        <v>9700341</v>
      </c>
      <c r="G10388" s="122">
        <v>1089681</v>
      </c>
      <c r="H10388" s="120">
        <v>2019</v>
      </c>
      <c r="I10388" t="str">
        <f>IF(J10388="natural gas",VLOOKUP(D10388,'Cross-Page Data'!$I$4:$J$13,2,FALSE),IF(J10388="solar",VLOOKUP('Form 923'!D10388,'Cross-Page Data'!$I$14:$J$117,2,FALSE),J10388))</f>
        <v>wind</v>
      </c>
      <c r="J10388" t="str">
        <f>VLOOKUP(E10388,'Cross-Page Data'!$D$4:$F$48,3,FALSE)</f>
        <v>wind</v>
      </c>
      <c r="K10388" t="b">
        <f t="shared" si="162"/>
        <v>1</v>
      </c>
    </row>
    <row r="10389" spans="1:11">
      <c r="A10389" s="120">
        <v>58904</v>
      </c>
      <c r="B10389" s="121" t="s">
        <v>201</v>
      </c>
      <c r="C10389" s="121" t="s">
        <v>206</v>
      </c>
      <c r="D10389" s="121" t="s">
        <v>128</v>
      </c>
      <c r="E10389" s="121" t="s">
        <v>180</v>
      </c>
      <c r="F10389" s="122">
        <v>1117594</v>
      </c>
      <c r="G10389" s="122">
        <v>125544</v>
      </c>
      <c r="H10389" s="120">
        <v>2019</v>
      </c>
      <c r="I10389" t="str">
        <f>IF(J10389="natural gas",VLOOKUP(D10389,'Cross-Page Data'!$I$4:$J$13,2,FALSE),IF(J10389="solar",VLOOKUP('Form 923'!D10389,'Cross-Page Data'!$I$14:$J$117,2,FALSE),J10389))</f>
        <v>wind</v>
      </c>
      <c r="J10389" t="str">
        <f>VLOOKUP(E10389,'Cross-Page Data'!$D$4:$F$48,3,FALSE)</f>
        <v>wind</v>
      </c>
      <c r="K10389" t="b">
        <f t="shared" si="162"/>
        <v>1</v>
      </c>
    </row>
    <row r="10390" spans="1:11">
      <c r="A10390" s="120">
        <v>58906</v>
      </c>
      <c r="B10390" s="121" t="s">
        <v>201</v>
      </c>
      <c r="C10390" s="121" t="s">
        <v>206</v>
      </c>
      <c r="D10390" s="121" t="s">
        <v>101</v>
      </c>
      <c r="E10390" s="121" t="s">
        <v>92</v>
      </c>
      <c r="F10390" s="122">
        <v>49726</v>
      </c>
      <c r="G10390" s="122">
        <v>5586</v>
      </c>
      <c r="H10390" s="120">
        <v>2019</v>
      </c>
      <c r="I10390" t="str">
        <f>IF(J10390="natural gas",VLOOKUP(D10390,'Cross-Page Data'!$I$4:$J$13,2,FALSE),IF(J10390="solar",VLOOKUP('Form 923'!D10390,'Cross-Page Data'!$I$14:$J$117,2,FALSE),J10390))</f>
        <v>solar pv</v>
      </c>
      <c r="J10390" t="str">
        <f>VLOOKUP(E10390,'Cross-Page Data'!$D$4:$F$48,3,FALSE)</f>
        <v>solar</v>
      </c>
      <c r="K10390" t="b">
        <f t="shared" si="162"/>
        <v>1</v>
      </c>
    </row>
    <row r="10391" spans="1:11">
      <c r="A10391" s="120">
        <v>58907</v>
      </c>
      <c r="B10391" s="121" t="s">
        <v>201</v>
      </c>
      <c r="C10391" s="121" t="s">
        <v>206</v>
      </c>
      <c r="D10391" s="121" t="s">
        <v>101</v>
      </c>
      <c r="E10391" s="121" t="s">
        <v>92</v>
      </c>
      <c r="F10391" s="122">
        <v>91879</v>
      </c>
      <c r="G10391" s="122">
        <v>10321</v>
      </c>
      <c r="H10391" s="120">
        <v>2019</v>
      </c>
      <c r="I10391" t="str">
        <f>IF(J10391="natural gas",VLOOKUP(D10391,'Cross-Page Data'!$I$4:$J$13,2,FALSE),IF(J10391="solar",VLOOKUP('Form 923'!D10391,'Cross-Page Data'!$I$14:$J$117,2,FALSE),J10391))</f>
        <v>solar pv</v>
      </c>
      <c r="J10391" t="str">
        <f>VLOOKUP(E10391,'Cross-Page Data'!$D$4:$F$48,3,FALSE)</f>
        <v>solar</v>
      </c>
      <c r="K10391" t="b">
        <f t="shared" si="162"/>
        <v>1</v>
      </c>
    </row>
    <row r="10392" spans="1:11">
      <c r="A10392" s="120">
        <v>58908</v>
      </c>
      <c r="B10392" s="121" t="s">
        <v>201</v>
      </c>
      <c r="C10392" s="121" t="s">
        <v>206</v>
      </c>
      <c r="D10392" s="121" t="s">
        <v>128</v>
      </c>
      <c r="E10392" s="121" t="s">
        <v>180</v>
      </c>
      <c r="F10392" s="122">
        <v>1287497</v>
      </c>
      <c r="G10392" s="122">
        <v>144630</v>
      </c>
      <c r="H10392" s="120">
        <v>2019</v>
      </c>
      <c r="I10392" t="str">
        <f>IF(J10392="natural gas",VLOOKUP(D10392,'Cross-Page Data'!$I$4:$J$13,2,FALSE),IF(J10392="solar",VLOOKUP('Form 923'!D10392,'Cross-Page Data'!$I$14:$J$117,2,FALSE),J10392))</f>
        <v>wind</v>
      </c>
      <c r="J10392" t="str">
        <f>VLOOKUP(E10392,'Cross-Page Data'!$D$4:$F$48,3,FALSE)</f>
        <v>wind</v>
      </c>
      <c r="K10392" t="b">
        <f t="shared" si="162"/>
        <v>1</v>
      </c>
    </row>
    <row r="10393" spans="1:11">
      <c r="A10393" s="120">
        <v>58909</v>
      </c>
      <c r="B10393" s="121" t="s">
        <v>201</v>
      </c>
      <c r="C10393" s="121" t="s">
        <v>206</v>
      </c>
      <c r="D10393" s="121" t="s">
        <v>101</v>
      </c>
      <c r="E10393" s="121" t="s">
        <v>92</v>
      </c>
      <c r="F10393" s="122">
        <v>39766</v>
      </c>
      <c r="G10393" s="122">
        <v>4467</v>
      </c>
      <c r="H10393" s="120">
        <v>2019</v>
      </c>
      <c r="I10393" t="str">
        <f>IF(J10393="natural gas",VLOOKUP(D10393,'Cross-Page Data'!$I$4:$J$13,2,FALSE),IF(J10393="solar",VLOOKUP('Form 923'!D10393,'Cross-Page Data'!$I$14:$J$117,2,FALSE),J10393))</f>
        <v>solar pv</v>
      </c>
      <c r="J10393" t="str">
        <f>VLOOKUP(E10393,'Cross-Page Data'!$D$4:$F$48,3,FALSE)</f>
        <v>solar</v>
      </c>
      <c r="K10393" t="b">
        <f t="shared" si="162"/>
        <v>1</v>
      </c>
    </row>
    <row r="10394" spans="1:11">
      <c r="A10394" s="120">
        <v>58911</v>
      </c>
      <c r="B10394" s="121" t="s">
        <v>201</v>
      </c>
      <c r="C10394" s="121" t="s">
        <v>206</v>
      </c>
      <c r="D10394" s="121" t="s">
        <v>101</v>
      </c>
      <c r="E10394" s="121" t="s">
        <v>92</v>
      </c>
      <c r="F10394" s="122">
        <v>82950</v>
      </c>
      <c r="G10394" s="122">
        <v>9318</v>
      </c>
      <c r="H10394" s="120">
        <v>2019</v>
      </c>
      <c r="I10394" t="str">
        <f>IF(J10394="natural gas",VLOOKUP(D10394,'Cross-Page Data'!$I$4:$J$13,2,FALSE),IF(J10394="solar",VLOOKUP('Form 923'!D10394,'Cross-Page Data'!$I$14:$J$117,2,FALSE),J10394))</f>
        <v>solar pv</v>
      </c>
      <c r="J10394" t="str">
        <f>VLOOKUP(E10394,'Cross-Page Data'!$D$4:$F$48,3,FALSE)</f>
        <v>solar</v>
      </c>
      <c r="K10394" t="b">
        <f t="shared" si="162"/>
        <v>1</v>
      </c>
    </row>
    <row r="10395" spans="1:11">
      <c r="A10395" s="120">
        <v>58912</v>
      </c>
      <c r="B10395" s="121" t="s">
        <v>201</v>
      </c>
      <c r="C10395" s="121" t="s">
        <v>206</v>
      </c>
      <c r="D10395" s="121" t="s">
        <v>101</v>
      </c>
      <c r="E10395" s="121" t="s">
        <v>92</v>
      </c>
      <c r="F10395" s="122">
        <v>20965</v>
      </c>
      <c r="G10395" s="122">
        <v>2355</v>
      </c>
      <c r="H10395" s="120">
        <v>2019</v>
      </c>
      <c r="I10395" t="str">
        <f>IF(J10395="natural gas",VLOOKUP(D10395,'Cross-Page Data'!$I$4:$J$13,2,FALSE),IF(J10395="solar",VLOOKUP('Form 923'!D10395,'Cross-Page Data'!$I$14:$J$117,2,FALSE),J10395))</f>
        <v>solar pv</v>
      </c>
      <c r="J10395" t="str">
        <f>VLOOKUP(E10395,'Cross-Page Data'!$D$4:$F$48,3,FALSE)</f>
        <v>solar</v>
      </c>
      <c r="K10395" t="b">
        <f t="shared" si="162"/>
        <v>1</v>
      </c>
    </row>
    <row r="10396" spans="1:11">
      <c r="A10396" s="120">
        <v>58913</v>
      </c>
      <c r="B10396" s="121" t="s">
        <v>201</v>
      </c>
      <c r="C10396" s="121" t="s">
        <v>206</v>
      </c>
      <c r="D10396" s="121" t="s">
        <v>101</v>
      </c>
      <c r="E10396" s="121" t="s">
        <v>92</v>
      </c>
      <c r="F10396" s="122">
        <v>27276</v>
      </c>
      <c r="G10396" s="122">
        <v>3064</v>
      </c>
      <c r="H10396" s="120">
        <v>2019</v>
      </c>
      <c r="I10396" t="str">
        <f>IF(J10396="natural gas",VLOOKUP(D10396,'Cross-Page Data'!$I$4:$J$13,2,FALSE),IF(J10396="solar",VLOOKUP('Form 923'!D10396,'Cross-Page Data'!$I$14:$J$117,2,FALSE),J10396))</f>
        <v>solar pv</v>
      </c>
      <c r="J10396" t="str">
        <f>VLOOKUP(E10396,'Cross-Page Data'!$D$4:$F$48,3,FALSE)</f>
        <v>solar</v>
      </c>
      <c r="K10396" t="b">
        <f t="shared" si="162"/>
        <v>1</v>
      </c>
    </row>
    <row r="10397" spans="1:11">
      <c r="A10397" s="120">
        <v>58915</v>
      </c>
      <c r="B10397" s="121" t="s">
        <v>201</v>
      </c>
      <c r="C10397" s="121" t="s">
        <v>206</v>
      </c>
      <c r="D10397" s="121" t="s">
        <v>101</v>
      </c>
      <c r="E10397" s="121" t="s">
        <v>92</v>
      </c>
      <c r="F10397" s="122">
        <v>5271488</v>
      </c>
      <c r="G10397" s="122">
        <v>592169</v>
      </c>
      <c r="H10397" s="120">
        <v>2019</v>
      </c>
      <c r="I10397" t="str">
        <f>IF(J10397="natural gas",VLOOKUP(D10397,'Cross-Page Data'!$I$4:$J$13,2,FALSE),IF(J10397="solar",VLOOKUP('Form 923'!D10397,'Cross-Page Data'!$I$14:$J$117,2,FALSE),J10397))</f>
        <v>solar pv</v>
      </c>
      <c r="J10397" t="str">
        <f>VLOOKUP(E10397,'Cross-Page Data'!$D$4:$F$48,3,FALSE)</f>
        <v>solar</v>
      </c>
      <c r="K10397" t="b">
        <f t="shared" si="162"/>
        <v>1</v>
      </c>
    </row>
    <row r="10398" ht="25.5" spans="1:11">
      <c r="A10398" s="120">
        <v>58917</v>
      </c>
      <c r="B10398" s="121" t="s">
        <v>201</v>
      </c>
      <c r="C10398" s="121" t="s">
        <v>207</v>
      </c>
      <c r="D10398" s="121" t="s">
        <v>101</v>
      </c>
      <c r="E10398" s="121" t="s">
        <v>92</v>
      </c>
      <c r="F10398" s="122">
        <v>12901</v>
      </c>
      <c r="G10398" s="122">
        <v>1449</v>
      </c>
      <c r="H10398" s="120">
        <v>2019</v>
      </c>
      <c r="I10398" t="str">
        <f>IF(J10398="natural gas",VLOOKUP(D10398,'Cross-Page Data'!$I$4:$J$13,2,FALSE),IF(J10398="solar",VLOOKUP('Form 923'!D10398,'Cross-Page Data'!$I$14:$J$117,2,FALSE),J10398))</f>
        <v>solar pv</v>
      </c>
      <c r="J10398" t="str">
        <f>VLOOKUP(E10398,'Cross-Page Data'!$D$4:$F$48,3,FALSE)</f>
        <v>solar</v>
      </c>
      <c r="K10398" t="b">
        <f t="shared" si="162"/>
        <v>0</v>
      </c>
    </row>
    <row r="10399" spans="1:11">
      <c r="A10399" s="120">
        <v>58918</v>
      </c>
      <c r="B10399" s="121" t="s">
        <v>201</v>
      </c>
      <c r="C10399" s="121" t="s">
        <v>206</v>
      </c>
      <c r="D10399" s="121" t="s">
        <v>101</v>
      </c>
      <c r="E10399" s="121" t="s">
        <v>92</v>
      </c>
      <c r="F10399" s="122">
        <v>13665</v>
      </c>
      <c r="G10399" s="122">
        <v>1535</v>
      </c>
      <c r="H10399" s="120">
        <v>2019</v>
      </c>
      <c r="I10399" t="str">
        <f>IF(J10399="natural gas",VLOOKUP(D10399,'Cross-Page Data'!$I$4:$J$13,2,FALSE),IF(J10399="solar",VLOOKUP('Form 923'!D10399,'Cross-Page Data'!$I$14:$J$117,2,FALSE),J10399))</f>
        <v>solar pv</v>
      </c>
      <c r="J10399" t="str">
        <f>VLOOKUP(E10399,'Cross-Page Data'!$D$4:$F$48,3,FALSE)</f>
        <v>solar</v>
      </c>
      <c r="K10399" t="b">
        <f t="shared" si="162"/>
        <v>1</v>
      </c>
    </row>
    <row r="10400" spans="1:11">
      <c r="A10400" s="120">
        <v>58919</v>
      </c>
      <c r="B10400" s="121" t="s">
        <v>201</v>
      </c>
      <c r="C10400" s="121" t="s">
        <v>206</v>
      </c>
      <c r="D10400" s="121" t="s">
        <v>101</v>
      </c>
      <c r="E10400" s="121" t="s">
        <v>92</v>
      </c>
      <c r="F10400" s="122">
        <v>21452</v>
      </c>
      <c r="G10400" s="122">
        <v>2410</v>
      </c>
      <c r="H10400" s="120">
        <v>2019</v>
      </c>
      <c r="I10400" t="str">
        <f>IF(J10400="natural gas",VLOOKUP(D10400,'Cross-Page Data'!$I$4:$J$13,2,FALSE),IF(J10400="solar",VLOOKUP('Form 923'!D10400,'Cross-Page Data'!$I$14:$J$117,2,FALSE),J10400))</f>
        <v>solar pv</v>
      </c>
      <c r="J10400" t="str">
        <f>VLOOKUP(E10400,'Cross-Page Data'!$D$4:$F$48,3,FALSE)</f>
        <v>solar</v>
      </c>
      <c r="K10400" t="b">
        <f t="shared" si="162"/>
        <v>1</v>
      </c>
    </row>
    <row r="10401" spans="1:11">
      <c r="A10401" s="120">
        <v>58920</v>
      </c>
      <c r="B10401" s="121" t="s">
        <v>201</v>
      </c>
      <c r="C10401" s="121" t="s">
        <v>206</v>
      </c>
      <c r="D10401" s="121" t="s">
        <v>101</v>
      </c>
      <c r="E10401" s="121" t="s">
        <v>92</v>
      </c>
      <c r="F10401" s="122">
        <v>23645</v>
      </c>
      <c r="G10401" s="122">
        <v>2656</v>
      </c>
      <c r="H10401" s="120">
        <v>2019</v>
      </c>
      <c r="I10401" t="str">
        <f>IF(J10401="natural gas",VLOOKUP(D10401,'Cross-Page Data'!$I$4:$J$13,2,FALSE),IF(J10401="solar",VLOOKUP('Form 923'!D10401,'Cross-Page Data'!$I$14:$J$117,2,FALSE),J10401))</f>
        <v>solar pv</v>
      </c>
      <c r="J10401" t="str">
        <f>VLOOKUP(E10401,'Cross-Page Data'!$D$4:$F$48,3,FALSE)</f>
        <v>solar</v>
      </c>
      <c r="K10401" t="b">
        <f t="shared" si="162"/>
        <v>1</v>
      </c>
    </row>
    <row r="10402" spans="1:11">
      <c r="A10402" s="120">
        <v>58921</v>
      </c>
      <c r="B10402" s="121" t="s">
        <v>201</v>
      </c>
      <c r="C10402" s="121" t="s">
        <v>206</v>
      </c>
      <c r="D10402" s="121" t="s">
        <v>79</v>
      </c>
      <c r="E10402" s="121" t="s">
        <v>38</v>
      </c>
      <c r="F10402" s="122">
        <v>0</v>
      </c>
      <c r="G10402" s="122">
        <v>0</v>
      </c>
      <c r="H10402" s="120">
        <v>2019</v>
      </c>
      <c r="I10402" t="str">
        <f>IF(J10402="natural gas",VLOOKUP(D10402,'Cross-Page Data'!$I$4:$J$13,2,FALSE),IF(J10402="solar",VLOOKUP('Form 923'!D10402,'Cross-Page Data'!$I$14:$J$117,2,FALSE),J10402))</f>
        <v>natural gas peaker</v>
      </c>
      <c r="J10402" t="str">
        <f>VLOOKUP(E10402,'Cross-Page Data'!$D$4:$F$48,3,FALSE)</f>
        <v>natural gas</v>
      </c>
      <c r="K10402" t="b">
        <f t="shared" si="162"/>
        <v>1</v>
      </c>
    </row>
    <row r="10403" spans="1:11">
      <c r="A10403" s="120">
        <v>58921</v>
      </c>
      <c r="B10403" s="121" t="s">
        <v>201</v>
      </c>
      <c r="C10403" s="121" t="s">
        <v>206</v>
      </c>
      <c r="D10403" s="121" t="s">
        <v>79</v>
      </c>
      <c r="E10403" s="121" t="s">
        <v>130</v>
      </c>
      <c r="F10403" s="122">
        <v>0</v>
      </c>
      <c r="G10403" s="122">
        <v>0</v>
      </c>
      <c r="H10403" s="120">
        <v>2019</v>
      </c>
      <c r="I10403" t="str">
        <f>IF(J10403="natural gas",VLOOKUP(D10403,'Cross-Page Data'!$I$4:$J$13,2,FALSE),IF(J10403="solar",VLOOKUP('Form 923'!D10403,'Cross-Page Data'!$I$14:$J$117,2,FALSE),J10403))</f>
        <v>biomass</v>
      </c>
      <c r="J10403" t="str">
        <f>VLOOKUP(E10403,'Cross-Page Data'!$D$4:$F$48,3,FALSE)</f>
        <v>biomass</v>
      </c>
      <c r="K10403" t="b">
        <f t="shared" si="162"/>
        <v>1</v>
      </c>
    </row>
    <row r="10404" spans="1:11">
      <c r="A10404" s="120">
        <v>58927</v>
      </c>
      <c r="B10404" s="121" t="s">
        <v>201</v>
      </c>
      <c r="C10404" s="121" t="s">
        <v>206</v>
      </c>
      <c r="D10404" s="121" t="s">
        <v>128</v>
      </c>
      <c r="E10404" s="121" t="s">
        <v>180</v>
      </c>
      <c r="F10404" s="122">
        <v>45098</v>
      </c>
      <c r="G10404" s="122">
        <v>5066</v>
      </c>
      <c r="H10404" s="120">
        <v>2019</v>
      </c>
      <c r="I10404" t="str">
        <f>IF(J10404="natural gas",VLOOKUP(D10404,'Cross-Page Data'!$I$4:$J$13,2,FALSE),IF(J10404="solar",VLOOKUP('Form 923'!D10404,'Cross-Page Data'!$I$14:$J$117,2,FALSE),J10404))</f>
        <v>wind</v>
      </c>
      <c r="J10404" t="str">
        <f>VLOOKUP(E10404,'Cross-Page Data'!$D$4:$F$48,3,FALSE)</f>
        <v>wind</v>
      </c>
      <c r="K10404" t="b">
        <f t="shared" si="162"/>
        <v>1</v>
      </c>
    </row>
    <row r="10405" spans="1:11">
      <c r="A10405" s="120">
        <v>58929</v>
      </c>
      <c r="B10405" s="121" t="s">
        <v>201</v>
      </c>
      <c r="C10405" s="121" t="s">
        <v>202</v>
      </c>
      <c r="D10405" s="121" t="s">
        <v>79</v>
      </c>
      <c r="E10405" s="121" t="s">
        <v>70</v>
      </c>
      <c r="F10405" s="122">
        <v>48</v>
      </c>
      <c r="G10405" s="122">
        <v>5</v>
      </c>
      <c r="H10405" s="120">
        <v>2019</v>
      </c>
      <c r="I10405" t="str">
        <f>IF(J10405="natural gas",VLOOKUP(D10405,'Cross-Page Data'!$I$4:$J$13,2,FALSE),IF(J10405="solar",VLOOKUP('Form 923'!D10405,'Cross-Page Data'!$I$14:$J$117,2,FALSE),J10405))</f>
        <v>heavy or residual fuel oil</v>
      </c>
      <c r="J10405" t="str">
        <f>VLOOKUP(E10405,'Cross-Page Data'!$D$4:$F$48,3,FALSE)</f>
        <v>heavy or residual fuel oil</v>
      </c>
      <c r="K10405" t="b">
        <f t="shared" si="162"/>
        <v>1</v>
      </c>
    </row>
    <row r="10406" spans="1:11">
      <c r="A10406" s="120">
        <v>58932</v>
      </c>
      <c r="B10406" s="121" t="s">
        <v>201</v>
      </c>
      <c r="C10406" s="121" t="s">
        <v>206</v>
      </c>
      <c r="D10406" s="121" t="s">
        <v>128</v>
      </c>
      <c r="E10406" s="121" t="s">
        <v>180</v>
      </c>
      <c r="F10406" s="122">
        <v>53544</v>
      </c>
      <c r="G10406" s="122">
        <v>6015</v>
      </c>
      <c r="H10406" s="120">
        <v>2019</v>
      </c>
      <c r="I10406" t="str">
        <f>IF(J10406="natural gas",VLOOKUP(D10406,'Cross-Page Data'!$I$4:$J$13,2,FALSE),IF(J10406="solar",VLOOKUP('Form 923'!D10406,'Cross-Page Data'!$I$14:$J$117,2,FALSE),J10406))</f>
        <v>wind</v>
      </c>
      <c r="J10406" t="str">
        <f>VLOOKUP(E10406,'Cross-Page Data'!$D$4:$F$48,3,FALSE)</f>
        <v>wind</v>
      </c>
      <c r="K10406" t="b">
        <f t="shared" si="162"/>
        <v>1</v>
      </c>
    </row>
    <row r="10407" spans="1:11">
      <c r="A10407" s="120">
        <v>58935</v>
      </c>
      <c r="B10407" s="121" t="s">
        <v>201</v>
      </c>
      <c r="C10407" s="121" t="s">
        <v>206</v>
      </c>
      <c r="D10407" s="121" t="s">
        <v>101</v>
      </c>
      <c r="E10407" s="121" t="s">
        <v>92</v>
      </c>
      <c r="F10407" s="122">
        <v>25114</v>
      </c>
      <c r="G10407" s="122">
        <v>2821</v>
      </c>
      <c r="H10407" s="120">
        <v>2019</v>
      </c>
      <c r="I10407" t="str">
        <f>IF(J10407="natural gas",VLOOKUP(D10407,'Cross-Page Data'!$I$4:$J$13,2,FALSE),IF(J10407="solar",VLOOKUP('Form 923'!D10407,'Cross-Page Data'!$I$14:$J$117,2,FALSE),J10407))</f>
        <v>solar pv</v>
      </c>
      <c r="J10407" t="str">
        <f>VLOOKUP(E10407,'Cross-Page Data'!$D$4:$F$48,3,FALSE)</f>
        <v>solar</v>
      </c>
      <c r="K10407" t="b">
        <f t="shared" si="162"/>
        <v>1</v>
      </c>
    </row>
    <row r="10408" spans="1:11">
      <c r="A10408" s="120">
        <v>58936</v>
      </c>
      <c r="B10408" s="121" t="s">
        <v>201</v>
      </c>
      <c r="C10408" s="121" t="s">
        <v>206</v>
      </c>
      <c r="D10408" s="121" t="s">
        <v>101</v>
      </c>
      <c r="E10408" s="121" t="s">
        <v>92</v>
      </c>
      <c r="F10408" s="122">
        <v>32145</v>
      </c>
      <c r="G10408" s="122">
        <v>3611</v>
      </c>
      <c r="H10408" s="120">
        <v>2019</v>
      </c>
      <c r="I10408" t="str">
        <f>IF(J10408="natural gas",VLOOKUP(D10408,'Cross-Page Data'!$I$4:$J$13,2,FALSE),IF(J10408="solar",VLOOKUP('Form 923'!D10408,'Cross-Page Data'!$I$14:$J$117,2,FALSE),J10408))</f>
        <v>solar pv</v>
      </c>
      <c r="J10408" t="str">
        <f>VLOOKUP(E10408,'Cross-Page Data'!$D$4:$F$48,3,FALSE)</f>
        <v>solar</v>
      </c>
      <c r="K10408" t="b">
        <f t="shared" si="162"/>
        <v>1</v>
      </c>
    </row>
    <row r="10409" spans="1:11">
      <c r="A10409" s="120">
        <v>58937</v>
      </c>
      <c r="B10409" s="121" t="s">
        <v>201</v>
      </c>
      <c r="C10409" s="121" t="s">
        <v>206</v>
      </c>
      <c r="D10409" s="121" t="s">
        <v>101</v>
      </c>
      <c r="E10409" s="121" t="s">
        <v>92</v>
      </c>
      <c r="F10409" s="122">
        <v>26927</v>
      </c>
      <c r="G10409" s="122">
        <v>3025</v>
      </c>
      <c r="H10409" s="120">
        <v>2019</v>
      </c>
      <c r="I10409" t="str">
        <f>IF(J10409="natural gas",VLOOKUP(D10409,'Cross-Page Data'!$I$4:$J$13,2,FALSE),IF(J10409="solar",VLOOKUP('Form 923'!D10409,'Cross-Page Data'!$I$14:$J$117,2,FALSE),J10409))</f>
        <v>solar pv</v>
      </c>
      <c r="J10409" t="str">
        <f>VLOOKUP(E10409,'Cross-Page Data'!$D$4:$F$48,3,FALSE)</f>
        <v>solar</v>
      </c>
      <c r="K10409" t="b">
        <f t="shared" si="162"/>
        <v>1</v>
      </c>
    </row>
    <row r="10410" spans="1:11">
      <c r="A10410" s="120">
        <v>58938</v>
      </c>
      <c r="B10410" s="121" t="s">
        <v>201</v>
      </c>
      <c r="C10410" s="121" t="s">
        <v>206</v>
      </c>
      <c r="D10410" s="121" t="s">
        <v>128</v>
      </c>
      <c r="E10410" s="121" t="s">
        <v>180</v>
      </c>
      <c r="F10410" s="122">
        <v>5365574</v>
      </c>
      <c r="G10410" s="122">
        <v>602738</v>
      </c>
      <c r="H10410" s="120">
        <v>2019</v>
      </c>
      <c r="I10410" t="str">
        <f>IF(J10410="natural gas",VLOOKUP(D10410,'Cross-Page Data'!$I$4:$J$13,2,FALSE),IF(J10410="solar",VLOOKUP('Form 923'!D10410,'Cross-Page Data'!$I$14:$J$117,2,FALSE),J10410))</f>
        <v>wind</v>
      </c>
      <c r="J10410" t="str">
        <f>VLOOKUP(E10410,'Cross-Page Data'!$D$4:$F$48,3,FALSE)</f>
        <v>wind</v>
      </c>
      <c r="K10410" t="b">
        <f t="shared" si="162"/>
        <v>1</v>
      </c>
    </row>
    <row r="10411" spans="1:11">
      <c r="A10411" s="120">
        <v>58939</v>
      </c>
      <c r="B10411" s="121" t="s">
        <v>201</v>
      </c>
      <c r="C10411" s="121" t="s">
        <v>206</v>
      </c>
      <c r="D10411" s="121" t="s">
        <v>128</v>
      </c>
      <c r="E10411" s="121" t="s">
        <v>180</v>
      </c>
      <c r="F10411" s="122">
        <v>162195</v>
      </c>
      <c r="G10411" s="122">
        <v>18220</v>
      </c>
      <c r="H10411" s="120">
        <v>2019</v>
      </c>
      <c r="I10411" t="str">
        <f>IF(J10411="natural gas",VLOOKUP(D10411,'Cross-Page Data'!$I$4:$J$13,2,FALSE),IF(J10411="solar",VLOOKUP('Form 923'!D10411,'Cross-Page Data'!$I$14:$J$117,2,FALSE),J10411))</f>
        <v>wind</v>
      </c>
      <c r="J10411" t="str">
        <f>VLOOKUP(E10411,'Cross-Page Data'!$D$4:$F$48,3,FALSE)</f>
        <v>wind</v>
      </c>
      <c r="K10411" t="b">
        <f t="shared" si="162"/>
        <v>1</v>
      </c>
    </row>
    <row r="10412" spans="1:11">
      <c r="A10412" s="120">
        <v>58940</v>
      </c>
      <c r="B10412" s="121" t="s">
        <v>201</v>
      </c>
      <c r="C10412" s="121" t="s">
        <v>206</v>
      </c>
      <c r="D10412" s="121" t="s">
        <v>128</v>
      </c>
      <c r="E10412" s="121" t="s">
        <v>180</v>
      </c>
      <c r="F10412" s="122">
        <v>394375</v>
      </c>
      <c r="G10412" s="122">
        <v>44302</v>
      </c>
      <c r="H10412" s="120">
        <v>2019</v>
      </c>
      <c r="I10412" t="str">
        <f>IF(J10412="natural gas",VLOOKUP(D10412,'Cross-Page Data'!$I$4:$J$13,2,FALSE),IF(J10412="solar",VLOOKUP('Form 923'!D10412,'Cross-Page Data'!$I$14:$J$117,2,FALSE),J10412))</f>
        <v>wind</v>
      </c>
      <c r="J10412" t="str">
        <f>VLOOKUP(E10412,'Cross-Page Data'!$D$4:$F$48,3,FALSE)</f>
        <v>wind</v>
      </c>
      <c r="K10412" t="b">
        <f t="shared" si="162"/>
        <v>1</v>
      </c>
    </row>
    <row r="10413" spans="1:11">
      <c r="A10413" s="120">
        <v>58942</v>
      </c>
      <c r="B10413" s="121" t="s">
        <v>201</v>
      </c>
      <c r="C10413" s="121" t="s">
        <v>206</v>
      </c>
      <c r="D10413" s="121" t="s">
        <v>101</v>
      </c>
      <c r="E10413" s="121" t="s">
        <v>92</v>
      </c>
      <c r="F10413" s="122">
        <v>15393</v>
      </c>
      <c r="G10413" s="122">
        <v>1729</v>
      </c>
      <c r="H10413" s="120">
        <v>2019</v>
      </c>
      <c r="I10413" t="str">
        <f>IF(J10413="natural gas",VLOOKUP(D10413,'Cross-Page Data'!$I$4:$J$13,2,FALSE),IF(J10413="solar",VLOOKUP('Form 923'!D10413,'Cross-Page Data'!$I$14:$J$117,2,FALSE),J10413))</f>
        <v>solar pv</v>
      </c>
      <c r="J10413" t="str">
        <f>VLOOKUP(E10413,'Cross-Page Data'!$D$4:$F$48,3,FALSE)</f>
        <v>solar</v>
      </c>
      <c r="K10413" t="b">
        <f t="shared" si="162"/>
        <v>1</v>
      </c>
    </row>
    <row r="10414" spans="1:11">
      <c r="A10414" s="120">
        <v>58943</v>
      </c>
      <c r="B10414" s="121" t="s">
        <v>201</v>
      </c>
      <c r="C10414" s="121" t="s">
        <v>206</v>
      </c>
      <c r="D10414" s="121" t="s">
        <v>101</v>
      </c>
      <c r="E10414" s="121" t="s">
        <v>92</v>
      </c>
      <c r="F10414" s="122">
        <v>329534</v>
      </c>
      <c r="G10414" s="122">
        <v>37018</v>
      </c>
      <c r="H10414" s="120">
        <v>2019</v>
      </c>
      <c r="I10414" t="str">
        <f>IF(J10414="natural gas",VLOOKUP(D10414,'Cross-Page Data'!$I$4:$J$13,2,FALSE),IF(J10414="solar",VLOOKUP('Form 923'!D10414,'Cross-Page Data'!$I$14:$J$117,2,FALSE),J10414))</f>
        <v>solar pv</v>
      </c>
      <c r="J10414" t="str">
        <f>VLOOKUP(E10414,'Cross-Page Data'!$D$4:$F$48,3,FALSE)</f>
        <v>solar</v>
      </c>
      <c r="K10414" t="b">
        <f t="shared" si="162"/>
        <v>1</v>
      </c>
    </row>
    <row r="10415" spans="1:11">
      <c r="A10415" s="120">
        <v>58944</v>
      </c>
      <c r="B10415" s="121" t="s">
        <v>201</v>
      </c>
      <c r="C10415" s="121" t="s">
        <v>202</v>
      </c>
      <c r="D10415" s="121" t="s">
        <v>68</v>
      </c>
      <c r="E10415" s="121" t="s">
        <v>176</v>
      </c>
      <c r="F10415" s="122">
        <v>0</v>
      </c>
      <c r="G10415" s="122">
        <v>0</v>
      </c>
      <c r="H10415" s="120">
        <v>2019</v>
      </c>
      <c r="I10415" t="str">
        <f>IF(J10415="natural gas",VLOOKUP(D10415,'Cross-Page Data'!$I$4:$J$13,2,FALSE),IF(J10415="solar",VLOOKUP('Form 923'!D10415,'Cross-Page Data'!$I$14:$J$117,2,FALSE),J10415))</f>
        <v>biomass</v>
      </c>
      <c r="J10415" t="str">
        <f>VLOOKUP(E10415,'Cross-Page Data'!$D$4:$F$48,3,FALSE)</f>
        <v>biomass</v>
      </c>
      <c r="K10415" t="b">
        <f t="shared" si="162"/>
        <v>1</v>
      </c>
    </row>
    <row r="10416" spans="1:11">
      <c r="A10416" s="120">
        <v>58945</v>
      </c>
      <c r="B10416" s="121" t="s">
        <v>205</v>
      </c>
      <c r="C10416" s="121" t="s">
        <v>208</v>
      </c>
      <c r="D10416" s="121" t="s">
        <v>79</v>
      </c>
      <c r="E10416" s="121" t="s">
        <v>38</v>
      </c>
      <c r="F10416" s="122">
        <v>17923</v>
      </c>
      <c r="G10416" s="122">
        <v>4570</v>
      </c>
      <c r="H10416" s="120">
        <v>2019</v>
      </c>
      <c r="I10416" t="str">
        <f>IF(J10416="natural gas",VLOOKUP(D10416,'Cross-Page Data'!$I$4:$J$13,2,FALSE),IF(J10416="solar",VLOOKUP('Form 923'!D10416,'Cross-Page Data'!$I$14:$J$117,2,FALSE),J10416))</f>
        <v>natural gas peaker</v>
      </c>
      <c r="J10416" t="str">
        <f>VLOOKUP(E10416,'Cross-Page Data'!$D$4:$F$48,3,FALSE)</f>
        <v>natural gas</v>
      </c>
      <c r="K10416" t="b">
        <f t="shared" si="162"/>
        <v>0</v>
      </c>
    </row>
    <row r="10417" spans="1:11">
      <c r="A10417" s="120">
        <v>58946</v>
      </c>
      <c r="B10417" s="121" t="s">
        <v>201</v>
      </c>
      <c r="C10417" s="121" t="s">
        <v>206</v>
      </c>
      <c r="D10417" s="121" t="s">
        <v>79</v>
      </c>
      <c r="E10417" s="121" t="s">
        <v>90</v>
      </c>
      <c r="F10417" s="122">
        <v>288853</v>
      </c>
      <c r="G10417" s="122">
        <v>26799</v>
      </c>
      <c r="H10417" s="120">
        <v>2019</v>
      </c>
      <c r="I10417" t="str">
        <f>IF(J10417="natural gas",VLOOKUP(D10417,'Cross-Page Data'!$I$4:$J$13,2,FALSE),IF(J10417="solar",VLOOKUP('Form 923'!D10417,'Cross-Page Data'!$I$14:$J$117,2,FALSE),J10417))</f>
        <v>biomass</v>
      </c>
      <c r="J10417" t="str">
        <f>VLOOKUP(E10417,'Cross-Page Data'!$D$4:$F$48,3,FALSE)</f>
        <v>biomass</v>
      </c>
      <c r="K10417" t="b">
        <f t="shared" si="162"/>
        <v>1</v>
      </c>
    </row>
    <row r="10418" spans="1:11">
      <c r="A10418" s="120">
        <v>58947</v>
      </c>
      <c r="B10418" s="121" t="s">
        <v>201</v>
      </c>
      <c r="C10418" s="121" t="s">
        <v>206</v>
      </c>
      <c r="D10418" s="121" t="s">
        <v>73</v>
      </c>
      <c r="E10418" s="121" t="s">
        <v>70</v>
      </c>
      <c r="F10418" s="122">
        <v>3532</v>
      </c>
      <c r="G10418" s="122">
        <v>262.317</v>
      </c>
      <c r="H10418" s="120">
        <v>2019</v>
      </c>
      <c r="I10418" t="str">
        <f>IF(J10418="natural gas",VLOOKUP(D10418,'Cross-Page Data'!$I$4:$J$13,2,FALSE),IF(J10418="solar",VLOOKUP('Form 923'!D10418,'Cross-Page Data'!$I$14:$J$117,2,FALSE),J10418))</f>
        <v>heavy or residual fuel oil</v>
      </c>
      <c r="J10418" t="str">
        <f>VLOOKUP(E10418,'Cross-Page Data'!$D$4:$F$48,3,FALSE)</f>
        <v>heavy or residual fuel oil</v>
      </c>
      <c r="K10418" t="b">
        <f t="shared" si="162"/>
        <v>1</v>
      </c>
    </row>
    <row r="10419" spans="1:11">
      <c r="A10419" s="120">
        <v>58947</v>
      </c>
      <c r="B10419" s="121" t="s">
        <v>201</v>
      </c>
      <c r="C10419" s="121" t="s">
        <v>206</v>
      </c>
      <c r="D10419" s="121" t="s">
        <v>73</v>
      </c>
      <c r="E10419" s="121" t="s">
        <v>38</v>
      </c>
      <c r="F10419" s="122">
        <v>421234</v>
      </c>
      <c r="G10419" s="122">
        <v>31282.683</v>
      </c>
      <c r="H10419" s="120">
        <v>2019</v>
      </c>
      <c r="I10419" t="str">
        <f>IF(J10419="natural gas",VLOOKUP(D10419,'Cross-Page Data'!$I$4:$J$13,2,FALSE),IF(J10419="solar",VLOOKUP('Form 923'!D10419,'Cross-Page Data'!$I$14:$J$117,2,FALSE),J10419))</f>
        <v>natural gas peaker</v>
      </c>
      <c r="J10419" t="str">
        <f>VLOOKUP(E10419,'Cross-Page Data'!$D$4:$F$48,3,FALSE)</f>
        <v>natural gas</v>
      </c>
      <c r="K10419" t="b">
        <f t="shared" si="162"/>
        <v>1</v>
      </c>
    </row>
    <row r="10420" spans="1:11">
      <c r="A10420" s="120">
        <v>58947</v>
      </c>
      <c r="B10420" s="121" t="s">
        <v>201</v>
      </c>
      <c r="C10420" s="121" t="s">
        <v>206</v>
      </c>
      <c r="D10420" s="121" t="s">
        <v>79</v>
      </c>
      <c r="E10420" s="121" t="s">
        <v>70</v>
      </c>
      <c r="F10420" s="122">
        <v>123</v>
      </c>
      <c r="G10420" s="122">
        <v>9</v>
      </c>
      <c r="H10420" s="120">
        <v>2019</v>
      </c>
      <c r="I10420" t="str">
        <f>IF(J10420="natural gas",VLOOKUP(D10420,'Cross-Page Data'!$I$4:$J$13,2,FALSE),IF(J10420="solar",VLOOKUP('Form 923'!D10420,'Cross-Page Data'!$I$14:$J$117,2,FALSE),J10420))</f>
        <v>heavy or residual fuel oil</v>
      </c>
      <c r="J10420" t="str">
        <f>VLOOKUP(E10420,'Cross-Page Data'!$D$4:$F$48,3,FALSE)</f>
        <v>heavy or residual fuel oil</v>
      </c>
      <c r="K10420" t="b">
        <f t="shared" si="162"/>
        <v>1</v>
      </c>
    </row>
    <row r="10421" spans="1:11">
      <c r="A10421" s="120">
        <v>58949</v>
      </c>
      <c r="B10421" s="121" t="s">
        <v>201</v>
      </c>
      <c r="C10421" s="121" t="s">
        <v>206</v>
      </c>
      <c r="D10421" s="121" t="s">
        <v>101</v>
      </c>
      <c r="E10421" s="121" t="s">
        <v>92</v>
      </c>
      <c r="F10421" s="122">
        <v>18275</v>
      </c>
      <c r="G10421" s="122">
        <v>2053</v>
      </c>
      <c r="H10421" s="120">
        <v>2019</v>
      </c>
      <c r="I10421" t="str">
        <f>IF(J10421="natural gas",VLOOKUP(D10421,'Cross-Page Data'!$I$4:$J$13,2,FALSE),IF(J10421="solar",VLOOKUP('Form 923'!D10421,'Cross-Page Data'!$I$14:$J$117,2,FALSE),J10421))</f>
        <v>solar pv</v>
      </c>
      <c r="J10421" t="str">
        <f>VLOOKUP(E10421,'Cross-Page Data'!$D$4:$F$48,3,FALSE)</f>
        <v>solar</v>
      </c>
      <c r="K10421" t="b">
        <f t="shared" si="162"/>
        <v>1</v>
      </c>
    </row>
    <row r="10422" spans="1:11">
      <c r="A10422" s="120">
        <v>58951</v>
      </c>
      <c r="B10422" s="121" t="s">
        <v>201</v>
      </c>
      <c r="C10422" s="121" t="s">
        <v>206</v>
      </c>
      <c r="D10422" s="121" t="s">
        <v>101</v>
      </c>
      <c r="E10422" s="121" t="s">
        <v>92</v>
      </c>
      <c r="F10422" s="122">
        <v>132552</v>
      </c>
      <c r="G10422" s="122">
        <v>14890</v>
      </c>
      <c r="H10422" s="120">
        <v>2019</v>
      </c>
      <c r="I10422" t="str">
        <f>IF(J10422="natural gas",VLOOKUP(D10422,'Cross-Page Data'!$I$4:$J$13,2,FALSE),IF(J10422="solar",VLOOKUP('Form 923'!D10422,'Cross-Page Data'!$I$14:$J$117,2,FALSE),J10422))</f>
        <v>solar pv</v>
      </c>
      <c r="J10422" t="str">
        <f>VLOOKUP(E10422,'Cross-Page Data'!$D$4:$F$48,3,FALSE)</f>
        <v>solar</v>
      </c>
      <c r="K10422" t="b">
        <f t="shared" si="162"/>
        <v>1</v>
      </c>
    </row>
    <row r="10423" spans="1:11">
      <c r="A10423" s="120">
        <v>58952</v>
      </c>
      <c r="B10423" s="121" t="s">
        <v>201</v>
      </c>
      <c r="C10423" s="121" t="s">
        <v>206</v>
      </c>
      <c r="D10423" s="121" t="s">
        <v>101</v>
      </c>
      <c r="E10423" s="121" t="s">
        <v>92</v>
      </c>
      <c r="F10423" s="122">
        <v>77644</v>
      </c>
      <c r="G10423" s="122">
        <v>8722</v>
      </c>
      <c r="H10423" s="120">
        <v>2019</v>
      </c>
      <c r="I10423" t="str">
        <f>IF(J10423="natural gas",VLOOKUP(D10423,'Cross-Page Data'!$I$4:$J$13,2,FALSE),IF(J10423="solar",VLOOKUP('Form 923'!D10423,'Cross-Page Data'!$I$14:$J$117,2,FALSE),J10423))</f>
        <v>solar pv</v>
      </c>
      <c r="J10423" t="str">
        <f>VLOOKUP(E10423,'Cross-Page Data'!$D$4:$F$48,3,FALSE)</f>
        <v>solar</v>
      </c>
      <c r="K10423" t="b">
        <f t="shared" si="162"/>
        <v>1</v>
      </c>
    </row>
    <row r="10424" spans="1:11">
      <c r="A10424" s="120">
        <v>58953</v>
      </c>
      <c r="B10424" s="121" t="s">
        <v>201</v>
      </c>
      <c r="C10424" s="121" t="s">
        <v>206</v>
      </c>
      <c r="D10424" s="121" t="s">
        <v>101</v>
      </c>
      <c r="E10424" s="121" t="s">
        <v>92</v>
      </c>
      <c r="F10424" s="122">
        <v>14064</v>
      </c>
      <c r="G10424" s="122">
        <v>1580</v>
      </c>
      <c r="H10424" s="120">
        <v>2019</v>
      </c>
      <c r="I10424" t="str">
        <f>IF(J10424="natural gas",VLOOKUP(D10424,'Cross-Page Data'!$I$4:$J$13,2,FALSE),IF(J10424="solar",VLOOKUP('Form 923'!D10424,'Cross-Page Data'!$I$14:$J$117,2,FALSE),J10424))</f>
        <v>solar pv</v>
      </c>
      <c r="J10424" t="str">
        <f>VLOOKUP(E10424,'Cross-Page Data'!$D$4:$F$48,3,FALSE)</f>
        <v>solar</v>
      </c>
      <c r="K10424" t="b">
        <f t="shared" si="162"/>
        <v>1</v>
      </c>
    </row>
    <row r="10425" spans="1:11">
      <c r="A10425" s="120">
        <v>58954</v>
      </c>
      <c r="B10425" s="121" t="s">
        <v>201</v>
      </c>
      <c r="C10425" s="121" t="s">
        <v>206</v>
      </c>
      <c r="D10425" s="121" t="s">
        <v>101</v>
      </c>
      <c r="E10425" s="121" t="s">
        <v>92</v>
      </c>
      <c r="F10425" s="122">
        <v>14064</v>
      </c>
      <c r="G10425" s="122">
        <v>1580</v>
      </c>
      <c r="H10425" s="120">
        <v>2019</v>
      </c>
      <c r="I10425" t="str">
        <f>IF(J10425="natural gas",VLOOKUP(D10425,'Cross-Page Data'!$I$4:$J$13,2,FALSE),IF(J10425="solar",VLOOKUP('Form 923'!D10425,'Cross-Page Data'!$I$14:$J$117,2,FALSE),J10425))</f>
        <v>solar pv</v>
      </c>
      <c r="J10425" t="str">
        <f>VLOOKUP(E10425,'Cross-Page Data'!$D$4:$F$48,3,FALSE)</f>
        <v>solar</v>
      </c>
      <c r="K10425" t="b">
        <f t="shared" si="162"/>
        <v>1</v>
      </c>
    </row>
    <row r="10426" spans="1:11">
      <c r="A10426" s="120">
        <v>58955</v>
      </c>
      <c r="B10426" s="121" t="s">
        <v>201</v>
      </c>
      <c r="C10426" s="121" t="s">
        <v>206</v>
      </c>
      <c r="D10426" s="121" t="s">
        <v>101</v>
      </c>
      <c r="E10426" s="121" t="s">
        <v>92</v>
      </c>
      <c r="F10426" s="122">
        <v>79718</v>
      </c>
      <c r="G10426" s="122">
        <v>8955</v>
      </c>
      <c r="H10426" s="120">
        <v>2019</v>
      </c>
      <c r="I10426" t="str">
        <f>IF(J10426="natural gas",VLOOKUP(D10426,'Cross-Page Data'!$I$4:$J$13,2,FALSE),IF(J10426="solar",VLOOKUP('Form 923'!D10426,'Cross-Page Data'!$I$14:$J$117,2,FALSE),J10426))</f>
        <v>solar pv</v>
      </c>
      <c r="J10426" t="str">
        <f>VLOOKUP(E10426,'Cross-Page Data'!$D$4:$F$48,3,FALSE)</f>
        <v>solar</v>
      </c>
      <c r="K10426" t="b">
        <f t="shared" si="162"/>
        <v>1</v>
      </c>
    </row>
    <row r="10427" spans="1:11">
      <c r="A10427" s="120">
        <v>58956</v>
      </c>
      <c r="B10427" s="121" t="s">
        <v>201</v>
      </c>
      <c r="C10427" s="121" t="s">
        <v>206</v>
      </c>
      <c r="D10427" s="121" t="s">
        <v>101</v>
      </c>
      <c r="E10427" s="121" t="s">
        <v>92</v>
      </c>
      <c r="F10427" s="122">
        <v>70609</v>
      </c>
      <c r="G10427" s="122">
        <v>7932</v>
      </c>
      <c r="H10427" s="120">
        <v>2019</v>
      </c>
      <c r="I10427" t="str">
        <f>IF(J10427="natural gas",VLOOKUP(D10427,'Cross-Page Data'!$I$4:$J$13,2,FALSE),IF(J10427="solar",VLOOKUP('Form 923'!D10427,'Cross-Page Data'!$I$14:$J$117,2,FALSE),J10427))</f>
        <v>solar pv</v>
      </c>
      <c r="J10427" t="str">
        <f>VLOOKUP(E10427,'Cross-Page Data'!$D$4:$F$48,3,FALSE)</f>
        <v>solar</v>
      </c>
      <c r="K10427" t="b">
        <f t="shared" si="162"/>
        <v>1</v>
      </c>
    </row>
    <row r="10428" spans="1:11">
      <c r="A10428" s="120">
        <v>58957</v>
      </c>
      <c r="B10428" s="121" t="s">
        <v>201</v>
      </c>
      <c r="C10428" s="121" t="s">
        <v>206</v>
      </c>
      <c r="D10428" s="121" t="s">
        <v>101</v>
      </c>
      <c r="E10428" s="121" t="s">
        <v>92</v>
      </c>
      <c r="F10428" s="122">
        <v>81846</v>
      </c>
      <c r="G10428" s="122">
        <v>9194</v>
      </c>
      <c r="H10428" s="120">
        <v>2019</v>
      </c>
      <c r="I10428" t="str">
        <f>IF(J10428="natural gas",VLOOKUP(D10428,'Cross-Page Data'!$I$4:$J$13,2,FALSE),IF(J10428="solar",VLOOKUP('Form 923'!D10428,'Cross-Page Data'!$I$14:$J$117,2,FALSE),J10428))</f>
        <v>solar pv</v>
      </c>
      <c r="J10428" t="str">
        <f>VLOOKUP(E10428,'Cross-Page Data'!$D$4:$F$48,3,FALSE)</f>
        <v>solar</v>
      </c>
      <c r="K10428" t="b">
        <f t="shared" si="162"/>
        <v>1</v>
      </c>
    </row>
    <row r="10429" spans="1:11">
      <c r="A10429" s="120">
        <v>58958</v>
      </c>
      <c r="B10429" s="121" t="s">
        <v>201</v>
      </c>
      <c r="C10429" s="121" t="s">
        <v>206</v>
      </c>
      <c r="D10429" s="121" t="s">
        <v>128</v>
      </c>
      <c r="E10429" s="121" t="s">
        <v>180</v>
      </c>
      <c r="F10429" s="122">
        <v>24400</v>
      </c>
      <c r="G10429" s="122">
        <v>2741</v>
      </c>
      <c r="H10429" s="120">
        <v>2019</v>
      </c>
      <c r="I10429" t="str">
        <f>IF(J10429="natural gas",VLOOKUP(D10429,'Cross-Page Data'!$I$4:$J$13,2,FALSE),IF(J10429="solar",VLOOKUP('Form 923'!D10429,'Cross-Page Data'!$I$14:$J$117,2,FALSE),J10429))</f>
        <v>wind</v>
      </c>
      <c r="J10429" t="str">
        <f>VLOOKUP(E10429,'Cross-Page Data'!$D$4:$F$48,3,FALSE)</f>
        <v>wind</v>
      </c>
      <c r="K10429" t="b">
        <f t="shared" si="162"/>
        <v>1</v>
      </c>
    </row>
    <row r="10430" spans="1:11">
      <c r="A10430" s="120">
        <v>58959</v>
      </c>
      <c r="B10430" s="121" t="s">
        <v>201</v>
      </c>
      <c r="C10430" s="121" t="s">
        <v>206</v>
      </c>
      <c r="D10430" s="121" t="s">
        <v>101</v>
      </c>
      <c r="E10430" s="121" t="s">
        <v>92</v>
      </c>
      <c r="F10430" s="122">
        <v>36302</v>
      </c>
      <c r="G10430" s="122">
        <v>4078</v>
      </c>
      <c r="H10430" s="120">
        <v>2019</v>
      </c>
      <c r="I10430" t="str">
        <f>IF(J10430="natural gas",VLOOKUP(D10430,'Cross-Page Data'!$I$4:$J$13,2,FALSE),IF(J10430="solar",VLOOKUP('Form 923'!D10430,'Cross-Page Data'!$I$14:$J$117,2,FALSE),J10430))</f>
        <v>solar pv</v>
      </c>
      <c r="J10430" t="str">
        <f>VLOOKUP(E10430,'Cross-Page Data'!$D$4:$F$48,3,FALSE)</f>
        <v>solar</v>
      </c>
      <c r="K10430" t="b">
        <f t="shared" si="162"/>
        <v>1</v>
      </c>
    </row>
    <row r="10431" ht="25.5" spans="1:11">
      <c r="A10431" s="120">
        <v>58960</v>
      </c>
      <c r="B10431" s="121" t="s">
        <v>205</v>
      </c>
      <c r="C10431" s="121" t="s">
        <v>210</v>
      </c>
      <c r="D10431" s="121" t="s">
        <v>79</v>
      </c>
      <c r="E10431" s="121" t="s">
        <v>38</v>
      </c>
      <c r="F10431" s="122">
        <v>14144</v>
      </c>
      <c r="G10431" s="122">
        <v>2381.11</v>
      </c>
      <c r="H10431" s="120">
        <v>2019</v>
      </c>
      <c r="I10431" t="str">
        <f>IF(J10431="natural gas",VLOOKUP(D10431,'Cross-Page Data'!$I$4:$J$13,2,FALSE),IF(J10431="solar",VLOOKUP('Form 923'!D10431,'Cross-Page Data'!$I$14:$J$117,2,FALSE),J10431))</f>
        <v>natural gas peaker</v>
      </c>
      <c r="J10431" t="str">
        <f>VLOOKUP(E10431,'Cross-Page Data'!$D$4:$F$48,3,FALSE)</f>
        <v>natural gas</v>
      </c>
      <c r="K10431" t="b">
        <f t="shared" si="162"/>
        <v>0</v>
      </c>
    </row>
    <row r="10432" ht="25.5" spans="1:11">
      <c r="A10432" s="120">
        <v>58960</v>
      </c>
      <c r="B10432" s="121" t="s">
        <v>205</v>
      </c>
      <c r="C10432" s="121" t="s">
        <v>210</v>
      </c>
      <c r="D10432" s="121" t="s">
        <v>79</v>
      </c>
      <c r="E10432" s="121" t="s">
        <v>130</v>
      </c>
      <c r="F10432" s="122">
        <v>76375</v>
      </c>
      <c r="G10432" s="122">
        <v>12857.89</v>
      </c>
      <c r="H10432" s="120">
        <v>2019</v>
      </c>
      <c r="I10432" t="str">
        <f>IF(J10432="natural gas",VLOOKUP(D10432,'Cross-Page Data'!$I$4:$J$13,2,FALSE),IF(J10432="solar",VLOOKUP('Form 923'!D10432,'Cross-Page Data'!$I$14:$J$117,2,FALSE),J10432))</f>
        <v>biomass</v>
      </c>
      <c r="J10432" t="str">
        <f>VLOOKUP(E10432,'Cross-Page Data'!$D$4:$F$48,3,FALSE)</f>
        <v>biomass</v>
      </c>
      <c r="K10432" t="b">
        <f t="shared" si="162"/>
        <v>0</v>
      </c>
    </row>
    <row r="10433" spans="1:11">
      <c r="A10433" s="120">
        <v>58963</v>
      </c>
      <c r="B10433" s="121" t="s">
        <v>201</v>
      </c>
      <c r="C10433" s="121" t="s">
        <v>206</v>
      </c>
      <c r="D10433" s="121" t="s">
        <v>101</v>
      </c>
      <c r="E10433" s="121" t="s">
        <v>92</v>
      </c>
      <c r="F10433" s="122">
        <v>14831</v>
      </c>
      <c r="G10433" s="122">
        <v>1666</v>
      </c>
      <c r="H10433" s="120">
        <v>2019</v>
      </c>
      <c r="I10433" t="str">
        <f>IF(J10433="natural gas",VLOOKUP(D10433,'Cross-Page Data'!$I$4:$J$13,2,FALSE),IF(J10433="solar",VLOOKUP('Form 923'!D10433,'Cross-Page Data'!$I$14:$J$117,2,FALSE),J10433))</f>
        <v>solar pv</v>
      </c>
      <c r="J10433" t="str">
        <f>VLOOKUP(E10433,'Cross-Page Data'!$D$4:$F$48,3,FALSE)</f>
        <v>solar</v>
      </c>
      <c r="K10433" t="b">
        <f t="shared" si="162"/>
        <v>1</v>
      </c>
    </row>
    <row r="10434" spans="1:11">
      <c r="A10434" s="120">
        <v>58964</v>
      </c>
      <c r="B10434" s="121" t="s">
        <v>201</v>
      </c>
      <c r="C10434" s="121" t="s">
        <v>206</v>
      </c>
      <c r="D10434" s="121" t="s">
        <v>101</v>
      </c>
      <c r="E10434" s="121" t="s">
        <v>92</v>
      </c>
      <c r="F10434" s="122">
        <v>24070</v>
      </c>
      <c r="G10434" s="122">
        <v>2704</v>
      </c>
      <c r="H10434" s="120">
        <v>2019</v>
      </c>
      <c r="I10434" t="str">
        <f>IF(J10434="natural gas",VLOOKUP(D10434,'Cross-Page Data'!$I$4:$J$13,2,FALSE),IF(J10434="solar",VLOOKUP('Form 923'!D10434,'Cross-Page Data'!$I$14:$J$117,2,FALSE),J10434))</f>
        <v>solar pv</v>
      </c>
      <c r="J10434" t="str">
        <f>VLOOKUP(E10434,'Cross-Page Data'!$D$4:$F$48,3,FALSE)</f>
        <v>solar</v>
      </c>
      <c r="K10434" t="b">
        <f t="shared" si="162"/>
        <v>1</v>
      </c>
    </row>
    <row r="10435" spans="1:11">
      <c r="A10435" s="120">
        <v>58965</v>
      </c>
      <c r="B10435" s="121" t="s">
        <v>201</v>
      </c>
      <c r="C10435" s="121" t="s">
        <v>202</v>
      </c>
      <c r="D10435" s="121" t="s">
        <v>128</v>
      </c>
      <c r="E10435" s="121" t="s">
        <v>180</v>
      </c>
      <c r="F10435" s="122">
        <v>4874700</v>
      </c>
      <c r="G10435" s="122">
        <v>547596</v>
      </c>
      <c r="H10435" s="120">
        <v>2019</v>
      </c>
      <c r="I10435" t="str">
        <f>IF(J10435="natural gas",VLOOKUP(D10435,'Cross-Page Data'!$I$4:$J$13,2,FALSE),IF(J10435="solar",VLOOKUP('Form 923'!D10435,'Cross-Page Data'!$I$14:$J$117,2,FALSE),J10435))</f>
        <v>wind</v>
      </c>
      <c r="J10435" t="str">
        <f>VLOOKUP(E10435,'Cross-Page Data'!$D$4:$F$48,3,FALSE)</f>
        <v>wind</v>
      </c>
      <c r="K10435" t="b">
        <f t="shared" si="162"/>
        <v>1</v>
      </c>
    </row>
    <row r="10436" spans="1:11">
      <c r="A10436" s="120">
        <v>58966</v>
      </c>
      <c r="B10436" s="121" t="s">
        <v>201</v>
      </c>
      <c r="C10436" s="121" t="s">
        <v>206</v>
      </c>
      <c r="D10436" s="121" t="s">
        <v>128</v>
      </c>
      <c r="E10436" s="121" t="s">
        <v>180</v>
      </c>
      <c r="F10436" s="122">
        <v>253619</v>
      </c>
      <c r="G10436" s="122">
        <v>28490</v>
      </c>
      <c r="H10436" s="120">
        <v>2019</v>
      </c>
      <c r="I10436" t="str">
        <f>IF(J10436="natural gas",VLOOKUP(D10436,'Cross-Page Data'!$I$4:$J$13,2,FALSE),IF(J10436="solar",VLOOKUP('Form 923'!D10436,'Cross-Page Data'!$I$14:$J$117,2,FALSE),J10436))</f>
        <v>wind</v>
      </c>
      <c r="J10436" t="str">
        <f>VLOOKUP(E10436,'Cross-Page Data'!$D$4:$F$48,3,FALSE)</f>
        <v>wind</v>
      </c>
      <c r="K10436" t="b">
        <f t="shared" si="162"/>
        <v>1</v>
      </c>
    </row>
    <row r="10437" spans="1:11">
      <c r="A10437" s="120">
        <v>58972</v>
      </c>
      <c r="B10437" s="121" t="s">
        <v>201</v>
      </c>
      <c r="C10437" s="121" t="s">
        <v>202</v>
      </c>
      <c r="D10437" s="121" t="s">
        <v>101</v>
      </c>
      <c r="E10437" s="121" t="s">
        <v>92</v>
      </c>
      <c r="F10437" s="122">
        <v>332108</v>
      </c>
      <c r="G10437" s="122">
        <v>37307</v>
      </c>
      <c r="H10437" s="120">
        <v>2019</v>
      </c>
      <c r="I10437" t="str">
        <f>IF(J10437="natural gas",VLOOKUP(D10437,'Cross-Page Data'!$I$4:$J$13,2,FALSE),IF(J10437="solar",VLOOKUP('Form 923'!D10437,'Cross-Page Data'!$I$14:$J$117,2,FALSE),J10437))</f>
        <v>solar pv</v>
      </c>
      <c r="J10437" t="str">
        <f>VLOOKUP(E10437,'Cross-Page Data'!$D$4:$F$48,3,FALSE)</f>
        <v>solar</v>
      </c>
      <c r="K10437" t="b">
        <f t="shared" si="162"/>
        <v>1</v>
      </c>
    </row>
    <row r="10438" spans="1:11">
      <c r="A10438" s="120">
        <v>58973</v>
      </c>
      <c r="B10438" s="121" t="s">
        <v>201</v>
      </c>
      <c r="C10438" s="121" t="s">
        <v>206</v>
      </c>
      <c r="D10438" s="121" t="s">
        <v>101</v>
      </c>
      <c r="E10438" s="121" t="s">
        <v>92</v>
      </c>
      <c r="F10438" s="122">
        <v>444236</v>
      </c>
      <c r="G10438" s="122">
        <v>49903</v>
      </c>
      <c r="H10438" s="120">
        <v>2019</v>
      </c>
      <c r="I10438" t="str">
        <f>IF(J10438="natural gas",VLOOKUP(D10438,'Cross-Page Data'!$I$4:$J$13,2,FALSE),IF(J10438="solar",VLOOKUP('Form 923'!D10438,'Cross-Page Data'!$I$14:$J$117,2,FALSE),J10438))</f>
        <v>solar pv</v>
      </c>
      <c r="J10438" t="str">
        <f>VLOOKUP(E10438,'Cross-Page Data'!$D$4:$F$48,3,FALSE)</f>
        <v>solar</v>
      </c>
      <c r="K10438" t="b">
        <f t="shared" si="162"/>
        <v>1</v>
      </c>
    </row>
    <row r="10439" spans="1:11">
      <c r="A10439" s="120">
        <v>58974</v>
      </c>
      <c r="B10439" s="121" t="s">
        <v>201</v>
      </c>
      <c r="C10439" s="121" t="s">
        <v>206</v>
      </c>
      <c r="D10439" s="121" t="s">
        <v>101</v>
      </c>
      <c r="E10439" s="121" t="s">
        <v>92</v>
      </c>
      <c r="F10439" s="122">
        <v>25645</v>
      </c>
      <c r="G10439" s="122">
        <v>2881</v>
      </c>
      <c r="H10439" s="120">
        <v>2019</v>
      </c>
      <c r="I10439" t="str">
        <f>IF(J10439="natural gas",VLOOKUP(D10439,'Cross-Page Data'!$I$4:$J$13,2,FALSE),IF(J10439="solar",VLOOKUP('Form 923'!D10439,'Cross-Page Data'!$I$14:$J$117,2,FALSE),J10439))</f>
        <v>solar pv</v>
      </c>
      <c r="J10439" t="str">
        <f>VLOOKUP(E10439,'Cross-Page Data'!$D$4:$F$48,3,FALSE)</f>
        <v>solar</v>
      </c>
      <c r="K10439" t="b">
        <f t="shared" ref="K10439:K10502" si="163">IF(AND($N$6=FALSE,OR(C10439="Commercial NAICS Cogen",C10439="Industrial NAICS Cogen",C10439="NAICS-22 Cogen")),FALSE,IF(AND($N$7=FALSE,OR(C10439="Commercial NAICS Cogen",C10439="Commercial NAICS Non-Cogen",C10439="industrial NAICS Cogen",C10439="industrial NAICS non-cogen")),FALSE,TRUE))</f>
        <v>1</v>
      </c>
    </row>
    <row r="10440" spans="1:11">
      <c r="A10440" s="120">
        <v>58975</v>
      </c>
      <c r="B10440" s="121" t="s">
        <v>201</v>
      </c>
      <c r="C10440" s="121" t="s">
        <v>206</v>
      </c>
      <c r="D10440" s="121" t="s">
        <v>101</v>
      </c>
      <c r="E10440" s="121" t="s">
        <v>92</v>
      </c>
      <c r="F10440" s="122">
        <v>2104371</v>
      </c>
      <c r="G10440" s="122">
        <v>236393</v>
      </c>
      <c r="H10440" s="120">
        <v>2019</v>
      </c>
      <c r="I10440" t="str">
        <f>IF(J10440="natural gas",VLOOKUP(D10440,'Cross-Page Data'!$I$4:$J$13,2,FALSE),IF(J10440="solar",VLOOKUP('Form 923'!D10440,'Cross-Page Data'!$I$14:$J$117,2,FALSE),J10440))</f>
        <v>solar pv</v>
      </c>
      <c r="J10440" t="str">
        <f>VLOOKUP(E10440,'Cross-Page Data'!$D$4:$F$48,3,FALSE)</f>
        <v>solar</v>
      </c>
      <c r="K10440" t="b">
        <f t="shared" si="163"/>
        <v>1</v>
      </c>
    </row>
    <row r="10441" spans="1:11">
      <c r="A10441" s="120">
        <v>58977</v>
      </c>
      <c r="B10441" s="121" t="s">
        <v>201</v>
      </c>
      <c r="C10441" s="121" t="s">
        <v>202</v>
      </c>
      <c r="D10441" s="121" t="s">
        <v>116</v>
      </c>
      <c r="E10441" s="121" t="s">
        <v>170</v>
      </c>
      <c r="F10441" s="122">
        <v>88200</v>
      </c>
      <c r="G10441" s="122">
        <v>9908</v>
      </c>
      <c r="H10441" s="120">
        <v>2019</v>
      </c>
      <c r="I10441" t="str">
        <f>IF(J10441="natural gas",VLOOKUP(D10441,'Cross-Page Data'!$I$4:$J$13,2,FALSE),IF(J10441="solar",VLOOKUP('Form 923'!D10441,'Cross-Page Data'!$I$14:$J$117,2,FALSE),J10441))</f>
        <v>hydro</v>
      </c>
      <c r="J10441" t="str">
        <f>VLOOKUP(E10441,'Cross-Page Data'!$D$4:$F$48,3,FALSE)</f>
        <v>hydro</v>
      </c>
      <c r="K10441" t="b">
        <f t="shared" si="163"/>
        <v>1</v>
      </c>
    </row>
    <row r="10442" spans="1:11">
      <c r="A10442" s="120">
        <v>58979</v>
      </c>
      <c r="B10442" s="121" t="s">
        <v>201</v>
      </c>
      <c r="C10442" s="121" t="s">
        <v>206</v>
      </c>
      <c r="D10442" s="121" t="s">
        <v>128</v>
      </c>
      <c r="E10442" s="121" t="s">
        <v>180</v>
      </c>
      <c r="F10442" s="122">
        <v>2355825</v>
      </c>
      <c r="G10442" s="122">
        <v>264640</v>
      </c>
      <c r="H10442" s="120">
        <v>2019</v>
      </c>
      <c r="I10442" t="str">
        <f>IF(J10442="natural gas",VLOOKUP(D10442,'Cross-Page Data'!$I$4:$J$13,2,FALSE),IF(J10442="solar",VLOOKUP('Form 923'!D10442,'Cross-Page Data'!$I$14:$J$117,2,FALSE),J10442))</f>
        <v>wind</v>
      </c>
      <c r="J10442" t="str">
        <f>VLOOKUP(E10442,'Cross-Page Data'!$D$4:$F$48,3,FALSE)</f>
        <v>wind</v>
      </c>
      <c r="K10442" t="b">
        <f t="shared" si="163"/>
        <v>1</v>
      </c>
    </row>
    <row r="10443" ht="25.5" spans="1:11">
      <c r="A10443" s="120">
        <v>58980</v>
      </c>
      <c r="B10443" s="121" t="s">
        <v>205</v>
      </c>
      <c r="C10443" s="121" t="s">
        <v>210</v>
      </c>
      <c r="D10443" s="121" t="s">
        <v>79</v>
      </c>
      <c r="E10443" s="121" t="s">
        <v>130</v>
      </c>
      <c r="F10443" s="122">
        <v>96749</v>
      </c>
      <c r="G10443" s="122">
        <v>8085.98</v>
      </c>
      <c r="H10443" s="120">
        <v>2019</v>
      </c>
      <c r="I10443" t="str">
        <f>IF(J10443="natural gas",VLOOKUP(D10443,'Cross-Page Data'!$I$4:$J$13,2,FALSE),IF(J10443="solar",VLOOKUP('Form 923'!D10443,'Cross-Page Data'!$I$14:$J$117,2,FALSE),J10443))</f>
        <v>biomass</v>
      </c>
      <c r="J10443" t="str">
        <f>VLOOKUP(E10443,'Cross-Page Data'!$D$4:$F$48,3,FALSE)</f>
        <v>biomass</v>
      </c>
      <c r="K10443" t="b">
        <f t="shared" si="163"/>
        <v>0</v>
      </c>
    </row>
    <row r="10444" spans="1:11">
      <c r="A10444" s="120">
        <v>58982</v>
      </c>
      <c r="B10444" s="121" t="s">
        <v>201</v>
      </c>
      <c r="C10444" s="121" t="s">
        <v>202</v>
      </c>
      <c r="D10444" s="121" t="s">
        <v>116</v>
      </c>
      <c r="E10444" s="121" t="s">
        <v>170</v>
      </c>
      <c r="F10444" s="122">
        <v>170341</v>
      </c>
      <c r="G10444" s="122">
        <v>19135</v>
      </c>
      <c r="H10444" s="120">
        <v>2019</v>
      </c>
      <c r="I10444" t="str">
        <f>IF(J10444="natural gas",VLOOKUP(D10444,'Cross-Page Data'!$I$4:$J$13,2,FALSE),IF(J10444="solar",VLOOKUP('Form 923'!D10444,'Cross-Page Data'!$I$14:$J$117,2,FALSE),J10444))</f>
        <v>hydro</v>
      </c>
      <c r="J10444" t="str">
        <f>VLOOKUP(E10444,'Cross-Page Data'!$D$4:$F$48,3,FALSE)</f>
        <v>hydro</v>
      </c>
      <c r="K10444" t="b">
        <f t="shared" si="163"/>
        <v>1</v>
      </c>
    </row>
    <row r="10445" spans="1:11">
      <c r="A10445" s="120">
        <v>58983</v>
      </c>
      <c r="B10445" s="121" t="s">
        <v>201</v>
      </c>
      <c r="C10445" s="121" t="s">
        <v>206</v>
      </c>
      <c r="D10445" s="121" t="s">
        <v>101</v>
      </c>
      <c r="E10445" s="121" t="s">
        <v>92</v>
      </c>
      <c r="F10445" s="122">
        <v>1101072</v>
      </c>
      <c r="G10445" s="122">
        <v>123688</v>
      </c>
      <c r="H10445" s="120">
        <v>2019</v>
      </c>
      <c r="I10445" t="str">
        <f>IF(J10445="natural gas",VLOOKUP(D10445,'Cross-Page Data'!$I$4:$J$13,2,FALSE),IF(J10445="solar",VLOOKUP('Form 923'!D10445,'Cross-Page Data'!$I$14:$J$117,2,FALSE),J10445))</f>
        <v>solar pv</v>
      </c>
      <c r="J10445" t="str">
        <f>VLOOKUP(E10445,'Cross-Page Data'!$D$4:$F$48,3,FALSE)</f>
        <v>solar</v>
      </c>
      <c r="K10445" t="b">
        <f t="shared" si="163"/>
        <v>1</v>
      </c>
    </row>
    <row r="10446" spans="1:11">
      <c r="A10446" s="120">
        <v>58984</v>
      </c>
      <c r="B10446" s="121" t="s">
        <v>201</v>
      </c>
      <c r="C10446" s="121" t="s">
        <v>206</v>
      </c>
      <c r="D10446" s="121" t="s">
        <v>101</v>
      </c>
      <c r="E10446" s="121" t="s">
        <v>92</v>
      </c>
      <c r="F10446" s="122">
        <v>440551</v>
      </c>
      <c r="G10446" s="122">
        <v>49489</v>
      </c>
      <c r="H10446" s="120">
        <v>2019</v>
      </c>
      <c r="I10446" t="str">
        <f>IF(J10446="natural gas",VLOOKUP(D10446,'Cross-Page Data'!$I$4:$J$13,2,FALSE),IF(J10446="solar",VLOOKUP('Form 923'!D10446,'Cross-Page Data'!$I$14:$J$117,2,FALSE),J10446))</f>
        <v>solar pv</v>
      </c>
      <c r="J10446" t="str">
        <f>VLOOKUP(E10446,'Cross-Page Data'!$D$4:$F$48,3,FALSE)</f>
        <v>solar</v>
      </c>
      <c r="K10446" t="b">
        <f t="shared" si="163"/>
        <v>1</v>
      </c>
    </row>
    <row r="10447" spans="1:11">
      <c r="A10447" s="120">
        <v>58985</v>
      </c>
      <c r="B10447" s="121" t="s">
        <v>201</v>
      </c>
      <c r="C10447" s="121" t="s">
        <v>206</v>
      </c>
      <c r="D10447" s="121" t="s">
        <v>101</v>
      </c>
      <c r="E10447" s="121" t="s">
        <v>92</v>
      </c>
      <c r="F10447" s="122">
        <v>441921</v>
      </c>
      <c r="G10447" s="122">
        <v>49643</v>
      </c>
      <c r="H10447" s="120">
        <v>2019</v>
      </c>
      <c r="I10447" t="str">
        <f>IF(J10447="natural gas",VLOOKUP(D10447,'Cross-Page Data'!$I$4:$J$13,2,FALSE),IF(J10447="solar",VLOOKUP('Form 923'!D10447,'Cross-Page Data'!$I$14:$J$117,2,FALSE),J10447))</f>
        <v>solar pv</v>
      </c>
      <c r="J10447" t="str">
        <f>VLOOKUP(E10447,'Cross-Page Data'!$D$4:$F$48,3,FALSE)</f>
        <v>solar</v>
      </c>
      <c r="K10447" t="b">
        <f t="shared" si="163"/>
        <v>1</v>
      </c>
    </row>
    <row r="10448" spans="1:11">
      <c r="A10448" s="120">
        <v>58986</v>
      </c>
      <c r="B10448" s="121" t="s">
        <v>201</v>
      </c>
      <c r="C10448" s="121" t="s">
        <v>206</v>
      </c>
      <c r="D10448" s="121" t="s">
        <v>101</v>
      </c>
      <c r="E10448" s="121" t="s">
        <v>92</v>
      </c>
      <c r="F10448" s="122">
        <v>441709</v>
      </c>
      <c r="G10448" s="122">
        <v>49619</v>
      </c>
      <c r="H10448" s="120">
        <v>2019</v>
      </c>
      <c r="I10448" t="str">
        <f>IF(J10448="natural gas",VLOOKUP(D10448,'Cross-Page Data'!$I$4:$J$13,2,FALSE),IF(J10448="solar",VLOOKUP('Form 923'!D10448,'Cross-Page Data'!$I$14:$J$117,2,FALSE),J10448))</f>
        <v>solar pv</v>
      </c>
      <c r="J10448" t="str">
        <f>VLOOKUP(E10448,'Cross-Page Data'!$D$4:$F$48,3,FALSE)</f>
        <v>solar</v>
      </c>
      <c r="K10448" t="b">
        <f t="shared" si="163"/>
        <v>1</v>
      </c>
    </row>
    <row r="10449" spans="1:11">
      <c r="A10449" s="120">
        <v>58989</v>
      </c>
      <c r="B10449" s="121" t="s">
        <v>201</v>
      </c>
      <c r="C10449" s="121" t="s">
        <v>202</v>
      </c>
      <c r="D10449" s="121" t="s">
        <v>79</v>
      </c>
      <c r="E10449" s="121" t="s">
        <v>70</v>
      </c>
      <c r="F10449" s="122">
        <v>0</v>
      </c>
      <c r="G10449" s="122">
        <v>0</v>
      </c>
      <c r="H10449" s="120">
        <v>2019</v>
      </c>
      <c r="I10449" t="str">
        <f>IF(J10449="natural gas",VLOOKUP(D10449,'Cross-Page Data'!$I$4:$J$13,2,FALSE),IF(J10449="solar",VLOOKUP('Form 923'!D10449,'Cross-Page Data'!$I$14:$J$117,2,FALSE),J10449))</f>
        <v>heavy or residual fuel oil</v>
      </c>
      <c r="J10449" t="str">
        <f>VLOOKUP(E10449,'Cross-Page Data'!$D$4:$F$48,3,FALSE)</f>
        <v>heavy or residual fuel oil</v>
      </c>
      <c r="K10449" t="b">
        <f t="shared" si="163"/>
        <v>1</v>
      </c>
    </row>
    <row r="10450" spans="1:11">
      <c r="A10450" s="120">
        <v>58989</v>
      </c>
      <c r="B10450" s="121" t="s">
        <v>201</v>
      </c>
      <c r="C10450" s="121" t="s">
        <v>202</v>
      </c>
      <c r="D10450" s="121" t="s">
        <v>79</v>
      </c>
      <c r="E10450" s="121" t="s">
        <v>38</v>
      </c>
      <c r="F10450" s="122">
        <v>6320168</v>
      </c>
      <c r="G10450" s="122">
        <v>723815</v>
      </c>
      <c r="H10450" s="120">
        <v>2019</v>
      </c>
      <c r="I10450" t="str">
        <f>IF(J10450="natural gas",VLOOKUP(D10450,'Cross-Page Data'!$I$4:$J$13,2,FALSE),IF(J10450="solar",VLOOKUP('Form 923'!D10450,'Cross-Page Data'!$I$14:$J$117,2,FALSE),J10450))</f>
        <v>natural gas peaker</v>
      </c>
      <c r="J10450" t="str">
        <f>VLOOKUP(E10450,'Cross-Page Data'!$D$4:$F$48,3,FALSE)</f>
        <v>natural gas</v>
      </c>
      <c r="K10450" t="b">
        <f t="shared" si="163"/>
        <v>1</v>
      </c>
    </row>
    <row r="10451" spans="1:11">
      <c r="A10451" s="120">
        <v>58990</v>
      </c>
      <c r="B10451" s="121" t="s">
        <v>201</v>
      </c>
      <c r="C10451" s="121" t="s">
        <v>206</v>
      </c>
      <c r="D10451" s="121" t="s">
        <v>101</v>
      </c>
      <c r="E10451" s="121" t="s">
        <v>92</v>
      </c>
      <c r="F10451" s="122">
        <v>373652</v>
      </c>
      <c r="G10451" s="122">
        <v>41974</v>
      </c>
      <c r="H10451" s="120">
        <v>2019</v>
      </c>
      <c r="I10451" t="str">
        <f>IF(J10451="natural gas",VLOOKUP(D10451,'Cross-Page Data'!$I$4:$J$13,2,FALSE),IF(J10451="solar",VLOOKUP('Form 923'!D10451,'Cross-Page Data'!$I$14:$J$117,2,FALSE),J10451))</f>
        <v>solar pv</v>
      </c>
      <c r="J10451" t="str">
        <f>VLOOKUP(E10451,'Cross-Page Data'!$D$4:$F$48,3,FALSE)</f>
        <v>solar</v>
      </c>
      <c r="K10451" t="b">
        <f t="shared" si="163"/>
        <v>1</v>
      </c>
    </row>
    <row r="10452" spans="1:11">
      <c r="A10452" s="120">
        <v>58991</v>
      </c>
      <c r="B10452" s="121" t="s">
        <v>201</v>
      </c>
      <c r="C10452" s="121" t="s">
        <v>206</v>
      </c>
      <c r="D10452" s="121" t="s">
        <v>101</v>
      </c>
      <c r="E10452" s="121" t="s">
        <v>92</v>
      </c>
      <c r="F10452" s="122">
        <v>457741</v>
      </c>
      <c r="G10452" s="122">
        <v>51420</v>
      </c>
      <c r="H10452" s="120">
        <v>2019</v>
      </c>
      <c r="I10452" t="str">
        <f>IF(J10452="natural gas",VLOOKUP(D10452,'Cross-Page Data'!$I$4:$J$13,2,FALSE),IF(J10452="solar",VLOOKUP('Form 923'!D10452,'Cross-Page Data'!$I$14:$J$117,2,FALSE),J10452))</f>
        <v>solar pv</v>
      </c>
      <c r="J10452" t="str">
        <f>VLOOKUP(E10452,'Cross-Page Data'!$D$4:$F$48,3,FALSE)</f>
        <v>solar</v>
      </c>
      <c r="K10452" t="b">
        <f t="shared" si="163"/>
        <v>1</v>
      </c>
    </row>
    <row r="10453" ht="25.5" spans="1:11">
      <c r="A10453" s="120">
        <v>58992</v>
      </c>
      <c r="B10453" s="121" t="s">
        <v>201</v>
      </c>
      <c r="C10453" s="121" t="s">
        <v>207</v>
      </c>
      <c r="D10453" s="121" t="s">
        <v>128</v>
      </c>
      <c r="E10453" s="121" t="s">
        <v>180</v>
      </c>
      <c r="F10453" s="122">
        <v>64558</v>
      </c>
      <c r="G10453" s="122">
        <v>7252</v>
      </c>
      <c r="H10453" s="120">
        <v>2019</v>
      </c>
      <c r="I10453" t="str">
        <f>IF(J10453="natural gas",VLOOKUP(D10453,'Cross-Page Data'!$I$4:$J$13,2,FALSE),IF(J10453="solar",VLOOKUP('Form 923'!D10453,'Cross-Page Data'!$I$14:$J$117,2,FALSE),J10453))</f>
        <v>wind</v>
      </c>
      <c r="J10453" t="str">
        <f>VLOOKUP(E10453,'Cross-Page Data'!$D$4:$F$48,3,FALSE)</f>
        <v>wind</v>
      </c>
      <c r="K10453" t="b">
        <f t="shared" si="163"/>
        <v>0</v>
      </c>
    </row>
    <row r="10454" spans="1:11">
      <c r="A10454" s="120">
        <v>58993</v>
      </c>
      <c r="B10454" s="121" t="s">
        <v>201</v>
      </c>
      <c r="C10454" s="121" t="s">
        <v>206</v>
      </c>
      <c r="D10454" s="121" t="s">
        <v>79</v>
      </c>
      <c r="E10454" s="121" t="s">
        <v>90</v>
      </c>
      <c r="F10454" s="122">
        <v>73566</v>
      </c>
      <c r="G10454" s="122">
        <v>6285</v>
      </c>
      <c r="H10454" s="120">
        <v>2019</v>
      </c>
      <c r="I10454" t="str">
        <f>IF(J10454="natural gas",VLOOKUP(D10454,'Cross-Page Data'!$I$4:$J$13,2,FALSE),IF(J10454="solar",VLOOKUP('Form 923'!D10454,'Cross-Page Data'!$I$14:$J$117,2,FALSE),J10454))</f>
        <v>biomass</v>
      </c>
      <c r="J10454" t="str">
        <f>VLOOKUP(E10454,'Cross-Page Data'!$D$4:$F$48,3,FALSE)</f>
        <v>biomass</v>
      </c>
      <c r="K10454" t="b">
        <f t="shared" si="163"/>
        <v>1</v>
      </c>
    </row>
    <row r="10455" spans="1:11">
      <c r="A10455" s="120">
        <v>58994</v>
      </c>
      <c r="B10455" s="121" t="s">
        <v>201</v>
      </c>
      <c r="C10455" s="121" t="s">
        <v>206</v>
      </c>
      <c r="D10455" s="121" t="s">
        <v>128</v>
      </c>
      <c r="E10455" s="121" t="s">
        <v>180</v>
      </c>
      <c r="F10455" s="122">
        <v>3585582</v>
      </c>
      <c r="G10455" s="122">
        <v>402784</v>
      </c>
      <c r="H10455" s="120">
        <v>2019</v>
      </c>
      <c r="I10455" t="str">
        <f>IF(J10455="natural gas",VLOOKUP(D10455,'Cross-Page Data'!$I$4:$J$13,2,FALSE),IF(J10455="solar",VLOOKUP('Form 923'!D10455,'Cross-Page Data'!$I$14:$J$117,2,FALSE),J10455))</f>
        <v>wind</v>
      </c>
      <c r="J10455" t="str">
        <f>VLOOKUP(E10455,'Cross-Page Data'!$D$4:$F$48,3,FALSE)</f>
        <v>wind</v>
      </c>
      <c r="K10455" t="b">
        <f t="shared" si="163"/>
        <v>1</v>
      </c>
    </row>
    <row r="10456" spans="1:11">
      <c r="A10456" s="120">
        <v>58995</v>
      </c>
      <c r="B10456" s="121" t="s">
        <v>201</v>
      </c>
      <c r="C10456" s="121" t="s">
        <v>206</v>
      </c>
      <c r="D10456" s="121" t="s">
        <v>128</v>
      </c>
      <c r="E10456" s="121" t="s">
        <v>180</v>
      </c>
      <c r="F10456" s="122">
        <v>22700</v>
      </c>
      <c r="G10456" s="122">
        <v>2550</v>
      </c>
      <c r="H10456" s="120">
        <v>2019</v>
      </c>
      <c r="I10456" t="str">
        <f>IF(J10456="natural gas",VLOOKUP(D10456,'Cross-Page Data'!$I$4:$J$13,2,FALSE),IF(J10456="solar",VLOOKUP('Form 923'!D10456,'Cross-Page Data'!$I$14:$J$117,2,FALSE),J10456))</f>
        <v>wind</v>
      </c>
      <c r="J10456" t="str">
        <f>VLOOKUP(E10456,'Cross-Page Data'!$D$4:$F$48,3,FALSE)</f>
        <v>wind</v>
      </c>
      <c r="K10456" t="b">
        <f t="shared" si="163"/>
        <v>1</v>
      </c>
    </row>
    <row r="10457" spans="1:11">
      <c r="A10457" s="120">
        <v>58996</v>
      </c>
      <c r="B10457" s="121" t="s">
        <v>201</v>
      </c>
      <c r="C10457" s="121" t="s">
        <v>206</v>
      </c>
      <c r="D10457" s="121" t="s">
        <v>79</v>
      </c>
      <c r="E10457" s="121" t="s">
        <v>70</v>
      </c>
      <c r="F10457" s="122">
        <v>994</v>
      </c>
      <c r="G10457" s="122">
        <v>70</v>
      </c>
      <c r="H10457" s="120">
        <v>2019</v>
      </c>
      <c r="I10457" t="str">
        <f>IF(J10457="natural gas",VLOOKUP(D10457,'Cross-Page Data'!$I$4:$J$13,2,FALSE),IF(J10457="solar",VLOOKUP('Form 923'!D10457,'Cross-Page Data'!$I$14:$J$117,2,FALSE),J10457))</f>
        <v>heavy or residual fuel oil</v>
      </c>
      <c r="J10457" t="str">
        <f>VLOOKUP(E10457,'Cross-Page Data'!$D$4:$F$48,3,FALSE)</f>
        <v>heavy or residual fuel oil</v>
      </c>
      <c r="K10457" t="b">
        <f t="shared" si="163"/>
        <v>1</v>
      </c>
    </row>
    <row r="10458" spans="1:11">
      <c r="A10458" s="120">
        <v>58998</v>
      </c>
      <c r="B10458" s="121" t="s">
        <v>201</v>
      </c>
      <c r="C10458" s="121" t="s">
        <v>206</v>
      </c>
      <c r="D10458" s="121" t="s">
        <v>128</v>
      </c>
      <c r="E10458" s="121" t="s">
        <v>180</v>
      </c>
      <c r="F10458" s="122">
        <v>7582182</v>
      </c>
      <c r="G10458" s="122">
        <v>851739.34</v>
      </c>
      <c r="H10458" s="120">
        <v>2019</v>
      </c>
      <c r="I10458" t="str">
        <f>IF(J10458="natural gas",VLOOKUP(D10458,'Cross-Page Data'!$I$4:$J$13,2,FALSE),IF(J10458="solar",VLOOKUP('Form 923'!D10458,'Cross-Page Data'!$I$14:$J$117,2,FALSE),J10458))</f>
        <v>wind</v>
      </c>
      <c r="J10458" t="str">
        <f>VLOOKUP(E10458,'Cross-Page Data'!$D$4:$F$48,3,FALSE)</f>
        <v>wind</v>
      </c>
      <c r="K10458" t="b">
        <f t="shared" si="163"/>
        <v>1</v>
      </c>
    </row>
    <row r="10459" spans="1:11">
      <c r="A10459" s="120">
        <v>58999</v>
      </c>
      <c r="B10459" s="121" t="s">
        <v>201</v>
      </c>
      <c r="C10459" s="121" t="s">
        <v>206</v>
      </c>
      <c r="D10459" s="121" t="s">
        <v>128</v>
      </c>
      <c r="E10459" s="121" t="s">
        <v>180</v>
      </c>
      <c r="F10459" s="122">
        <v>2991445</v>
      </c>
      <c r="G10459" s="122">
        <v>336042</v>
      </c>
      <c r="H10459" s="120">
        <v>2019</v>
      </c>
      <c r="I10459" t="str">
        <f>IF(J10459="natural gas",VLOOKUP(D10459,'Cross-Page Data'!$I$4:$J$13,2,FALSE),IF(J10459="solar",VLOOKUP('Form 923'!D10459,'Cross-Page Data'!$I$14:$J$117,2,FALSE),J10459))</f>
        <v>wind</v>
      </c>
      <c r="J10459" t="str">
        <f>VLOOKUP(E10459,'Cross-Page Data'!$D$4:$F$48,3,FALSE)</f>
        <v>wind</v>
      </c>
      <c r="K10459" t="b">
        <f t="shared" si="163"/>
        <v>1</v>
      </c>
    </row>
    <row r="10460" spans="1:11">
      <c r="A10460" s="120">
        <v>59001</v>
      </c>
      <c r="B10460" s="121" t="s">
        <v>201</v>
      </c>
      <c r="C10460" s="121" t="s">
        <v>202</v>
      </c>
      <c r="D10460" s="121" t="s">
        <v>101</v>
      </c>
      <c r="E10460" s="121" t="s">
        <v>92</v>
      </c>
      <c r="F10460" s="122">
        <v>113508</v>
      </c>
      <c r="G10460" s="122">
        <v>12751</v>
      </c>
      <c r="H10460" s="120">
        <v>2019</v>
      </c>
      <c r="I10460" t="str">
        <f>IF(J10460="natural gas",VLOOKUP(D10460,'Cross-Page Data'!$I$4:$J$13,2,FALSE),IF(J10460="solar",VLOOKUP('Form 923'!D10460,'Cross-Page Data'!$I$14:$J$117,2,FALSE),J10460))</f>
        <v>solar pv</v>
      </c>
      <c r="J10460" t="str">
        <f>VLOOKUP(E10460,'Cross-Page Data'!$D$4:$F$48,3,FALSE)</f>
        <v>solar</v>
      </c>
      <c r="K10460" t="b">
        <f t="shared" si="163"/>
        <v>1</v>
      </c>
    </row>
    <row r="10461" spans="1:11">
      <c r="A10461" s="120">
        <v>59002</v>
      </c>
      <c r="B10461" s="121" t="s">
        <v>201</v>
      </c>
      <c r="C10461" s="121" t="s">
        <v>206</v>
      </c>
      <c r="D10461" s="121" t="s">
        <v>73</v>
      </c>
      <c r="E10461" s="121" t="s">
        <v>38</v>
      </c>
      <c r="F10461" s="122">
        <v>4143683</v>
      </c>
      <c r="G10461" s="122">
        <v>372058</v>
      </c>
      <c r="H10461" s="120">
        <v>2019</v>
      </c>
      <c r="I10461" t="str">
        <f>IF(J10461="natural gas",VLOOKUP(D10461,'Cross-Page Data'!$I$4:$J$13,2,FALSE),IF(J10461="solar",VLOOKUP('Form 923'!D10461,'Cross-Page Data'!$I$14:$J$117,2,FALSE),J10461))</f>
        <v>natural gas peaker</v>
      </c>
      <c r="J10461" t="str">
        <f>VLOOKUP(E10461,'Cross-Page Data'!$D$4:$F$48,3,FALSE)</f>
        <v>natural gas</v>
      </c>
      <c r="K10461" t="b">
        <f t="shared" si="163"/>
        <v>1</v>
      </c>
    </row>
    <row r="10462" spans="1:11">
      <c r="A10462" s="120">
        <v>59003</v>
      </c>
      <c r="B10462" s="121" t="s">
        <v>201</v>
      </c>
      <c r="C10462" s="121" t="s">
        <v>202</v>
      </c>
      <c r="D10462" s="121" t="s">
        <v>128</v>
      </c>
      <c r="E10462" s="121" t="s">
        <v>180</v>
      </c>
      <c r="F10462" s="122">
        <v>301875</v>
      </c>
      <c r="G10462" s="122">
        <v>33911</v>
      </c>
      <c r="H10462" s="120">
        <v>2019</v>
      </c>
      <c r="I10462" t="str">
        <f>IF(J10462="natural gas",VLOOKUP(D10462,'Cross-Page Data'!$I$4:$J$13,2,FALSE),IF(J10462="solar",VLOOKUP('Form 923'!D10462,'Cross-Page Data'!$I$14:$J$117,2,FALSE),J10462))</f>
        <v>wind</v>
      </c>
      <c r="J10462" t="str">
        <f>VLOOKUP(E10462,'Cross-Page Data'!$D$4:$F$48,3,FALSE)</f>
        <v>wind</v>
      </c>
      <c r="K10462" t="b">
        <f t="shared" si="163"/>
        <v>1</v>
      </c>
    </row>
    <row r="10463" spans="1:11">
      <c r="A10463" s="120">
        <v>59004</v>
      </c>
      <c r="B10463" s="121" t="s">
        <v>201</v>
      </c>
      <c r="C10463" s="121" t="s">
        <v>206</v>
      </c>
      <c r="D10463" s="121" t="s">
        <v>39</v>
      </c>
      <c r="E10463" s="121" t="s">
        <v>38</v>
      </c>
      <c r="F10463" s="122">
        <v>725859</v>
      </c>
      <c r="G10463" s="122">
        <v>1360778</v>
      </c>
      <c r="H10463" s="120">
        <v>2019</v>
      </c>
      <c r="I10463" t="str">
        <f>IF(J10463="natural gas",VLOOKUP(D10463,'Cross-Page Data'!$I$4:$J$13,2,FALSE),IF(J10463="solar",VLOOKUP('Form 923'!D10463,'Cross-Page Data'!$I$14:$J$117,2,FALSE),J10463))</f>
        <v>natural gas nonpeaker - preexisting nonretiring</v>
      </c>
      <c r="J10463" t="str">
        <f>VLOOKUP(E10463,'Cross-Page Data'!$D$4:$F$48,3,FALSE)</f>
        <v>natural gas</v>
      </c>
      <c r="K10463" t="b">
        <f t="shared" si="163"/>
        <v>1</v>
      </c>
    </row>
    <row r="10464" spans="1:11">
      <c r="A10464" s="120">
        <v>59004</v>
      </c>
      <c r="B10464" s="121" t="s">
        <v>201</v>
      </c>
      <c r="C10464" s="121" t="s">
        <v>206</v>
      </c>
      <c r="D10464" s="121" t="s">
        <v>61</v>
      </c>
      <c r="E10464" s="121" t="s">
        <v>38</v>
      </c>
      <c r="F10464" s="122">
        <v>27627251</v>
      </c>
      <c r="G10464" s="122">
        <v>2596901</v>
      </c>
      <c r="H10464" s="120">
        <v>2019</v>
      </c>
      <c r="I10464" t="str">
        <f>IF(J10464="natural gas",VLOOKUP(D10464,'Cross-Page Data'!$I$4:$J$13,2,FALSE),IF(J10464="solar",VLOOKUP('Form 923'!D10464,'Cross-Page Data'!$I$14:$J$117,2,FALSE),J10464))</f>
        <v>natural gas nonpeaker - preexisting nonretiring</v>
      </c>
      <c r="J10464" t="str">
        <f>VLOOKUP(E10464,'Cross-Page Data'!$D$4:$F$48,3,FALSE)</f>
        <v>natural gas</v>
      </c>
      <c r="K10464" t="b">
        <f t="shared" si="163"/>
        <v>1</v>
      </c>
    </row>
    <row r="10465" spans="1:11">
      <c r="A10465" s="120">
        <v>59005</v>
      </c>
      <c r="B10465" s="121" t="s">
        <v>201</v>
      </c>
      <c r="C10465" s="121" t="s">
        <v>206</v>
      </c>
      <c r="D10465" s="121" t="s">
        <v>128</v>
      </c>
      <c r="E10465" s="121" t="s">
        <v>180</v>
      </c>
      <c r="F10465" s="122">
        <v>7134660</v>
      </c>
      <c r="G10465" s="122">
        <v>801467</v>
      </c>
      <c r="H10465" s="120">
        <v>2019</v>
      </c>
      <c r="I10465" t="str">
        <f>IF(J10465="natural gas",VLOOKUP(D10465,'Cross-Page Data'!$I$4:$J$13,2,FALSE),IF(J10465="solar",VLOOKUP('Form 923'!D10465,'Cross-Page Data'!$I$14:$J$117,2,FALSE),J10465))</f>
        <v>wind</v>
      </c>
      <c r="J10465" t="str">
        <f>VLOOKUP(E10465,'Cross-Page Data'!$D$4:$F$48,3,FALSE)</f>
        <v>wind</v>
      </c>
      <c r="K10465" t="b">
        <f t="shared" si="163"/>
        <v>1</v>
      </c>
    </row>
    <row r="10466" spans="1:11">
      <c r="A10466" s="120">
        <v>59008</v>
      </c>
      <c r="B10466" s="121" t="s">
        <v>201</v>
      </c>
      <c r="C10466" s="121" t="s">
        <v>206</v>
      </c>
      <c r="D10466" s="121" t="s">
        <v>101</v>
      </c>
      <c r="E10466" s="121" t="s">
        <v>92</v>
      </c>
      <c r="F10466" s="122">
        <v>324424</v>
      </c>
      <c r="G10466" s="122">
        <v>36444</v>
      </c>
      <c r="H10466" s="120">
        <v>2019</v>
      </c>
      <c r="I10466" t="str">
        <f>IF(J10466="natural gas",VLOOKUP(D10466,'Cross-Page Data'!$I$4:$J$13,2,FALSE),IF(J10466="solar",VLOOKUP('Form 923'!D10466,'Cross-Page Data'!$I$14:$J$117,2,FALSE),J10466))</f>
        <v>solar pv</v>
      </c>
      <c r="J10466" t="str">
        <f>VLOOKUP(E10466,'Cross-Page Data'!$D$4:$F$48,3,FALSE)</f>
        <v>solar</v>
      </c>
      <c r="K10466" t="b">
        <f t="shared" si="163"/>
        <v>1</v>
      </c>
    </row>
    <row r="10467" spans="1:11">
      <c r="A10467" s="120">
        <v>59009</v>
      </c>
      <c r="B10467" s="121" t="s">
        <v>201</v>
      </c>
      <c r="C10467" s="121" t="s">
        <v>206</v>
      </c>
      <c r="D10467" s="121" t="s">
        <v>101</v>
      </c>
      <c r="E10467" s="121" t="s">
        <v>92</v>
      </c>
      <c r="F10467" s="122">
        <v>569922</v>
      </c>
      <c r="G10467" s="122">
        <v>64022</v>
      </c>
      <c r="H10467" s="120">
        <v>2019</v>
      </c>
      <c r="I10467" t="str">
        <f>IF(J10467="natural gas",VLOOKUP(D10467,'Cross-Page Data'!$I$4:$J$13,2,FALSE),IF(J10467="solar",VLOOKUP('Form 923'!D10467,'Cross-Page Data'!$I$14:$J$117,2,FALSE),J10467))</f>
        <v>solar pv</v>
      </c>
      <c r="J10467" t="str">
        <f>VLOOKUP(E10467,'Cross-Page Data'!$D$4:$F$48,3,FALSE)</f>
        <v>solar</v>
      </c>
      <c r="K10467" t="b">
        <f t="shared" si="163"/>
        <v>1</v>
      </c>
    </row>
    <row r="10468" spans="1:11">
      <c r="A10468" s="120">
        <v>59010</v>
      </c>
      <c r="B10468" s="121" t="s">
        <v>201</v>
      </c>
      <c r="C10468" s="121" t="s">
        <v>206</v>
      </c>
      <c r="D10468" s="121" t="s">
        <v>101</v>
      </c>
      <c r="E10468" s="121" t="s">
        <v>92</v>
      </c>
      <c r="F10468" s="122">
        <v>1236276</v>
      </c>
      <c r="G10468" s="122">
        <v>138876</v>
      </c>
      <c r="H10468" s="120">
        <v>2019</v>
      </c>
      <c r="I10468" t="str">
        <f>IF(J10468="natural gas",VLOOKUP(D10468,'Cross-Page Data'!$I$4:$J$13,2,FALSE),IF(J10468="solar",VLOOKUP('Form 923'!D10468,'Cross-Page Data'!$I$14:$J$117,2,FALSE),J10468))</f>
        <v>solar pv</v>
      </c>
      <c r="J10468" t="str">
        <f>VLOOKUP(E10468,'Cross-Page Data'!$D$4:$F$48,3,FALSE)</f>
        <v>solar</v>
      </c>
      <c r="K10468" t="b">
        <f t="shared" si="163"/>
        <v>1</v>
      </c>
    </row>
    <row r="10469" spans="1:11">
      <c r="A10469" s="120">
        <v>59011</v>
      </c>
      <c r="B10469" s="121" t="s">
        <v>201</v>
      </c>
      <c r="C10469" s="121" t="s">
        <v>206</v>
      </c>
      <c r="D10469" s="121" t="s">
        <v>79</v>
      </c>
      <c r="E10469" s="121" t="s">
        <v>90</v>
      </c>
      <c r="F10469" s="122">
        <v>77946</v>
      </c>
      <c r="G10469" s="122">
        <v>6793</v>
      </c>
      <c r="H10469" s="120">
        <v>2019</v>
      </c>
      <c r="I10469" t="str">
        <f>IF(J10469="natural gas",VLOOKUP(D10469,'Cross-Page Data'!$I$4:$J$13,2,FALSE),IF(J10469="solar",VLOOKUP('Form 923'!D10469,'Cross-Page Data'!$I$14:$J$117,2,FALSE),J10469))</f>
        <v>biomass</v>
      </c>
      <c r="J10469" t="str">
        <f>VLOOKUP(E10469,'Cross-Page Data'!$D$4:$F$48,3,FALSE)</f>
        <v>biomass</v>
      </c>
      <c r="K10469" t="b">
        <f t="shared" si="163"/>
        <v>1</v>
      </c>
    </row>
    <row r="10470" ht="25.5" spans="1:11">
      <c r="A10470" s="120">
        <v>59012</v>
      </c>
      <c r="B10470" s="121" t="s">
        <v>205</v>
      </c>
      <c r="C10470" s="121" t="s">
        <v>210</v>
      </c>
      <c r="D10470" s="121" t="s">
        <v>73</v>
      </c>
      <c r="E10470" s="121" t="s">
        <v>38</v>
      </c>
      <c r="F10470" s="122">
        <v>0</v>
      </c>
      <c r="G10470" s="122">
        <v>0</v>
      </c>
      <c r="H10470" s="120">
        <v>2019</v>
      </c>
      <c r="I10470" t="str">
        <f>IF(J10470="natural gas",VLOOKUP(D10470,'Cross-Page Data'!$I$4:$J$13,2,FALSE),IF(J10470="solar",VLOOKUP('Form 923'!D10470,'Cross-Page Data'!$I$14:$J$117,2,FALSE),J10470))</f>
        <v>natural gas peaker</v>
      </c>
      <c r="J10470" t="str">
        <f>VLOOKUP(E10470,'Cross-Page Data'!$D$4:$F$48,3,FALSE)</f>
        <v>natural gas</v>
      </c>
      <c r="K10470" t="b">
        <f t="shared" si="163"/>
        <v>0</v>
      </c>
    </row>
    <row r="10471" ht="25.5" spans="1:11">
      <c r="A10471" s="120">
        <v>59012</v>
      </c>
      <c r="B10471" s="121" t="s">
        <v>205</v>
      </c>
      <c r="C10471" s="121" t="s">
        <v>210</v>
      </c>
      <c r="D10471" s="121" t="s">
        <v>73</v>
      </c>
      <c r="E10471" s="121" t="s">
        <v>130</v>
      </c>
      <c r="F10471" s="122">
        <v>558352</v>
      </c>
      <c r="G10471" s="122">
        <v>55128</v>
      </c>
      <c r="H10471" s="120">
        <v>2019</v>
      </c>
      <c r="I10471" t="str">
        <f>IF(J10471="natural gas",VLOOKUP(D10471,'Cross-Page Data'!$I$4:$J$13,2,FALSE),IF(J10471="solar",VLOOKUP('Form 923'!D10471,'Cross-Page Data'!$I$14:$J$117,2,FALSE),J10471))</f>
        <v>biomass</v>
      </c>
      <c r="J10471" t="str">
        <f>VLOOKUP(E10471,'Cross-Page Data'!$D$4:$F$48,3,FALSE)</f>
        <v>biomass</v>
      </c>
      <c r="K10471" t="b">
        <f t="shared" si="163"/>
        <v>0</v>
      </c>
    </row>
    <row r="10472" spans="1:11">
      <c r="A10472" s="120">
        <v>59013</v>
      </c>
      <c r="B10472" s="121" t="s">
        <v>201</v>
      </c>
      <c r="C10472" s="121" t="s">
        <v>206</v>
      </c>
      <c r="D10472" s="121" t="s">
        <v>101</v>
      </c>
      <c r="E10472" s="121" t="s">
        <v>92</v>
      </c>
      <c r="F10472" s="122">
        <v>31984</v>
      </c>
      <c r="G10472" s="122">
        <v>3593</v>
      </c>
      <c r="H10472" s="120">
        <v>2019</v>
      </c>
      <c r="I10472" t="str">
        <f>IF(J10472="natural gas",VLOOKUP(D10472,'Cross-Page Data'!$I$4:$J$13,2,FALSE),IF(J10472="solar",VLOOKUP('Form 923'!D10472,'Cross-Page Data'!$I$14:$J$117,2,FALSE),J10472))</f>
        <v>solar pv</v>
      </c>
      <c r="J10472" t="str">
        <f>VLOOKUP(E10472,'Cross-Page Data'!$D$4:$F$48,3,FALSE)</f>
        <v>solar</v>
      </c>
      <c r="K10472" t="b">
        <f t="shared" si="163"/>
        <v>1</v>
      </c>
    </row>
    <row r="10473" spans="1:11">
      <c r="A10473" s="120">
        <v>59014</v>
      </c>
      <c r="B10473" s="121" t="s">
        <v>201</v>
      </c>
      <c r="C10473" s="121" t="s">
        <v>206</v>
      </c>
      <c r="D10473" s="121" t="s">
        <v>101</v>
      </c>
      <c r="E10473" s="121" t="s">
        <v>92</v>
      </c>
      <c r="F10473" s="122">
        <v>62199</v>
      </c>
      <c r="G10473" s="122">
        <v>6987</v>
      </c>
      <c r="H10473" s="120">
        <v>2019</v>
      </c>
      <c r="I10473" t="str">
        <f>IF(J10473="natural gas",VLOOKUP(D10473,'Cross-Page Data'!$I$4:$J$13,2,FALSE),IF(J10473="solar",VLOOKUP('Form 923'!D10473,'Cross-Page Data'!$I$14:$J$117,2,FALSE),J10473))</f>
        <v>solar pv</v>
      </c>
      <c r="J10473" t="str">
        <f>VLOOKUP(E10473,'Cross-Page Data'!$D$4:$F$48,3,FALSE)</f>
        <v>solar</v>
      </c>
      <c r="K10473" t="b">
        <f t="shared" si="163"/>
        <v>1</v>
      </c>
    </row>
    <row r="10474" spans="1:11">
      <c r="A10474" s="120">
        <v>59015</v>
      </c>
      <c r="B10474" s="121" t="s">
        <v>201</v>
      </c>
      <c r="C10474" s="121" t="s">
        <v>206</v>
      </c>
      <c r="D10474" s="121" t="s">
        <v>101</v>
      </c>
      <c r="E10474" s="121" t="s">
        <v>92</v>
      </c>
      <c r="F10474" s="122">
        <v>26038</v>
      </c>
      <c r="G10474" s="122">
        <v>2925</v>
      </c>
      <c r="H10474" s="120">
        <v>2019</v>
      </c>
      <c r="I10474" t="str">
        <f>IF(J10474="natural gas",VLOOKUP(D10474,'Cross-Page Data'!$I$4:$J$13,2,FALSE),IF(J10474="solar",VLOOKUP('Form 923'!D10474,'Cross-Page Data'!$I$14:$J$117,2,FALSE),J10474))</f>
        <v>solar pv</v>
      </c>
      <c r="J10474" t="str">
        <f>VLOOKUP(E10474,'Cross-Page Data'!$D$4:$F$48,3,FALSE)</f>
        <v>solar</v>
      </c>
      <c r="K10474" t="b">
        <f t="shared" si="163"/>
        <v>1</v>
      </c>
    </row>
    <row r="10475" spans="1:11">
      <c r="A10475" s="120">
        <v>59017</v>
      </c>
      <c r="B10475" s="121" t="s">
        <v>201</v>
      </c>
      <c r="C10475" s="121" t="s">
        <v>206</v>
      </c>
      <c r="D10475" s="121" t="s">
        <v>101</v>
      </c>
      <c r="E10475" s="121" t="s">
        <v>92</v>
      </c>
      <c r="F10475" s="122">
        <v>63790</v>
      </c>
      <c r="G10475" s="122">
        <v>7166</v>
      </c>
      <c r="H10475" s="120">
        <v>2019</v>
      </c>
      <c r="I10475" t="str">
        <f>IF(J10475="natural gas",VLOOKUP(D10475,'Cross-Page Data'!$I$4:$J$13,2,FALSE),IF(J10475="solar",VLOOKUP('Form 923'!D10475,'Cross-Page Data'!$I$14:$J$117,2,FALSE),J10475))</f>
        <v>solar pv</v>
      </c>
      <c r="J10475" t="str">
        <f>VLOOKUP(E10475,'Cross-Page Data'!$D$4:$F$48,3,FALSE)</f>
        <v>solar</v>
      </c>
      <c r="K10475" t="b">
        <f t="shared" si="163"/>
        <v>1</v>
      </c>
    </row>
    <row r="10476" spans="1:11">
      <c r="A10476" s="120">
        <v>59018</v>
      </c>
      <c r="B10476" s="121" t="s">
        <v>201</v>
      </c>
      <c r="C10476" s="121" t="s">
        <v>206</v>
      </c>
      <c r="D10476" s="121" t="s">
        <v>101</v>
      </c>
      <c r="E10476" s="121" t="s">
        <v>92</v>
      </c>
      <c r="F10476" s="122">
        <v>26814</v>
      </c>
      <c r="G10476" s="122">
        <v>3012</v>
      </c>
      <c r="H10476" s="120">
        <v>2019</v>
      </c>
      <c r="I10476" t="str">
        <f>IF(J10476="natural gas",VLOOKUP(D10476,'Cross-Page Data'!$I$4:$J$13,2,FALSE),IF(J10476="solar",VLOOKUP('Form 923'!D10476,'Cross-Page Data'!$I$14:$J$117,2,FALSE),J10476))</f>
        <v>solar pv</v>
      </c>
      <c r="J10476" t="str">
        <f>VLOOKUP(E10476,'Cross-Page Data'!$D$4:$F$48,3,FALSE)</f>
        <v>solar</v>
      </c>
      <c r="K10476" t="b">
        <f t="shared" si="163"/>
        <v>1</v>
      </c>
    </row>
    <row r="10477" spans="1:11">
      <c r="A10477" s="120">
        <v>59019</v>
      </c>
      <c r="B10477" s="121" t="s">
        <v>201</v>
      </c>
      <c r="C10477" s="121" t="s">
        <v>206</v>
      </c>
      <c r="D10477" s="121" t="s">
        <v>101</v>
      </c>
      <c r="E10477" s="121" t="s">
        <v>92</v>
      </c>
      <c r="F10477" s="122">
        <v>26706</v>
      </c>
      <c r="G10477" s="122">
        <v>3000</v>
      </c>
      <c r="H10477" s="120">
        <v>2019</v>
      </c>
      <c r="I10477" t="str">
        <f>IF(J10477="natural gas",VLOOKUP(D10477,'Cross-Page Data'!$I$4:$J$13,2,FALSE),IF(J10477="solar",VLOOKUP('Form 923'!D10477,'Cross-Page Data'!$I$14:$J$117,2,FALSE),J10477))</f>
        <v>solar pv</v>
      </c>
      <c r="J10477" t="str">
        <f>VLOOKUP(E10477,'Cross-Page Data'!$D$4:$F$48,3,FALSE)</f>
        <v>solar</v>
      </c>
      <c r="K10477" t="b">
        <f t="shared" si="163"/>
        <v>1</v>
      </c>
    </row>
    <row r="10478" spans="1:11">
      <c r="A10478" s="120">
        <v>59020</v>
      </c>
      <c r="B10478" s="121" t="s">
        <v>201</v>
      </c>
      <c r="C10478" s="121" t="s">
        <v>202</v>
      </c>
      <c r="D10478" s="121" t="s">
        <v>101</v>
      </c>
      <c r="E10478" s="121" t="s">
        <v>92</v>
      </c>
      <c r="F10478" s="122">
        <v>843598</v>
      </c>
      <c r="G10478" s="122">
        <v>94765</v>
      </c>
      <c r="H10478" s="120">
        <v>2019</v>
      </c>
      <c r="I10478" t="str">
        <f>IF(J10478="natural gas",VLOOKUP(D10478,'Cross-Page Data'!$I$4:$J$13,2,FALSE),IF(J10478="solar",VLOOKUP('Form 923'!D10478,'Cross-Page Data'!$I$14:$J$117,2,FALSE),J10478))</f>
        <v>solar pv</v>
      </c>
      <c r="J10478" t="str">
        <f>VLOOKUP(E10478,'Cross-Page Data'!$D$4:$F$48,3,FALSE)</f>
        <v>solar</v>
      </c>
      <c r="K10478" t="b">
        <f t="shared" si="163"/>
        <v>1</v>
      </c>
    </row>
    <row r="10479" spans="1:11">
      <c r="A10479" s="120">
        <v>59021</v>
      </c>
      <c r="B10479" s="121" t="s">
        <v>201</v>
      </c>
      <c r="C10479" s="121" t="s">
        <v>206</v>
      </c>
      <c r="D10479" s="121" t="s">
        <v>128</v>
      </c>
      <c r="E10479" s="121" t="s">
        <v>180</v>
      </c>
      <c r="F10479" s="122">
        <v>3254118</v>
      </c>
      <c r="G10479" s="122">
        <v>365549</v>
      </c>
      <c r="H10479" s="120">
        <v>2019</v>
      </c>
      <c r="I10479" t="str">
        <f>IF(J10479="natural gas",VLOOKUP(D10479,'Cross-Page Data'!$I$4:$J$13,2,FALSE),IF(J10479="solar",VLOOKUP('Form 923'!D10479,'Cross-Page Data'!$I$14:$J$117,2,FALSE),J10479))</f>
        <v>wind</v>
      </c>
      <c r="J10479" t="str">
        <f>VLOOKUP(E10479,'Cross-Page Data'!$D$4:$F$48,3,FALSE)</f>
        <v>wind</v>
      </c>
      <c r="K10479" t="b">
        <f t="shared" si="163"/>
        <v>1</v>
      </c>
    </row>
    <row r="10480" spans="1:11">
      <c r="A10480" s="120">
        <v>59022</v>
      </c>
      <c r="B10480" s="121" t="s">
        <v>201</v>
      </c>
      <c r="C10480" s="121" t="s">
        <v>206</v>
      </c>
      <c r="D10480" s="121" t="s">
        <v>128</v>
      </c>
      <c r="E10480" s="121" t="s">
        <v>180</v>
      </c>
      <c r="F10480" s="122">
        <v>6168</v>
      </c>
      <c r="G10480" s="122">
        <v>693</v>
      </c>
      <c r="H10480" s="120">
        <v>2019</v>
      </c>
      <c r="I10480" t="str">
        <f>IF(J10480="natural gas",VLOOKUP(D10480,'Cross-Page Data'!$I$4:$J$13,2,FALSE),IF(J10480="solar",VLOOKUP('Form 923'!D10480,'Cross-Page Data'!$I$14:$J$117,2,FALSE),J10480))</f>
        <v>wind</v>
      </c>
      <c r="J10480" t="str">
        <f>VLOOKUP(E10480,'Cross-Page Data'!$D$4:$F$48,3,FALSE)</f>
        <v>wind</v>
      </c>
      <c r="K10480" t="b">
        <f t="shared" si="163"/>
        <v>1</v>
      </c>
    </row>
    <row r="10481" spans="1:11">
      <c r="A10481" s="120">
        <v>59023</v>
      </c>
      <c r="B10481" s="121" t="s">
        <v>201</v>
      </c>
      <c r="C10481" s="121" t="s">
        <v>206</v>
      </c>
      <c r="D10481" s="121" t="s">
        <v>128</v>
      </c>
      <c r="E10481" s="121" t="s">
        <v>180</v>
      </c>
      <c r="F10481" s="122">
        <v>0</v>
      </c>
      <c r="G10481" s="122">
        <v>0</v>
      </c>
      <c r="H10481" s="120">
        <v>2019</v>
      </c>
      <c r="I10481" t="str">
        <f>IF(J10481="natural gas",VLOOKUP(D10481,'Cross-Page Data'!$I$4:$J$13,2,FALSE),IF(J10481="solar",VLOOKUP('Form 923'!D10481,'Cross-Page Data'!$I$14:$J$117,2,FALSE),J10481))</f>
        <v>wind</v>
      </c>
      <c r="J10481" t="str">
        <f>VLOOKUP(E10481,'Cross-Page Data'!$D$4:$F$48,3,FALSE)</f>
        <v>wind</v>
      </c>
      <c r="K10481" t="b">
        <f t="shared" si="163"/>
        <v>1</v>
      </c>
    </row>
    <row r="10482" spans="1:11">
      <c r="A10482" s="120">
        <v>59024</v>
      </c>
      <c r="B10482" s="121" t="s">
        <v>201</v>
      </c>
      <c r="C10482" s="121" t="s">
        <v>206</v>
      </c>
      <c r="D10482" s="121" t="s">
        <v>128</v>
      </c>
      <c r="E10482" s="121" t="s">
        <v>180</v>
      </c>
      <c r="F10482" s="122">
        <v>9277</v>
      </c>
      <c r="G10482" s="122">
        <v>1042</v>
      </c>
      <c r="H10482" s="120">
        <v>2019</v>
      </c>
      <c r="I10482" t="str">
        <f>IF(J10482="natural gas",VLOOKUP(D10482,'Cross-Page Data'!$I$4:$J$13,2,FALSE),IF(J10482="solar",VLOOKUP('Form 923'!D10482,'Cross-Page Data'!$I$14:$J$117,2,FALSE),J10482))</f>
        <v>wind</v>
      </c>
      <c r="J10482" t="str">
        <f>VLOOKUP(E10482,'Cross-Page Data'!$D$4:$F$48,3,FALSE)</f>
        <v>wind</v>
      </c>
      <c r="K10482" t="b">
        <f t="shared" si="163"/>
        <v>1</v>
      </c>
    </row>
    <row r="10483" spans="1:11">
      <c r="A10483" s="120">
        <v>59026</v>
      </c>
      <c r="B10483" s="121" t="s">
        <v>201</v>
      </c>
      <c r="C10483" s="121" t="s">
        <v>206</v>
      </c>
      <c r="D10483" s="121" t="s">
        <v>79</v>
      </c>
      <c r="E10483" s="121" t="s">
        <v>130</v>
      </c>
      <c r="F10483" s="122">
        <v>26369</v>
      </c>
      <c r="G10483" s="122">
        <v>1803</v>
      </c>
      <c r="H10483" s="120">
        <v>2019</v>
      </c>
      <c r="I10483" t="str">
        <f>IF(J10483="natural gas",VLOOKUP(D10483,'Cross-Page Data'!$I$4:$J$13,2,FALSE),IF(J10483="solar",VLOOKUP('Form 923'!D10483,'Cross-Page Data'!$I$14:$J$117,2,FALSE),J10483))</f>
        <v>biomass</v>
      </c>
      <c r="J10483" t="str">
        <f>VLOOKUP(E10483,'Cross-Page Data'!$D$4:$F$48,3,FALSE)</f>
        <v>biomass</v>
      </c>
      <c r="K10483" t="b">
        <f t="shared" si="163"/>
        <v>1</v>
      </c>
    </row>
    <row r="10484" spans="1:11">
      <c r="A10484" s="120">
        <v>59026</v>
      </c>
      <c r="B10484" s="121" t="s">
        <v>201</v>
      </c>
      <c r="C10484" s="121" t="s">
        <v>206</v>
      </c>
      <c r="D10484" s="121" t="s">
        <v>101</v>
      </c>
      <c r="E10484" s="121" t="s">
        <v>92</v>
      </c>
      <c r="F10484" s="122">
        <v>9577</v>
      </c>
      <c r="G10484" s="122">
        <v>1076</v>
      </c>
      <c r="H10484" s="120">
        <v>2019</v>
      </c>
      <c r="I10484" t="str">
        <f>IF(J10484="natural gas",VLOOKUP(D10484,'Cross-Page Data'!$I$4:$J$13,2,FALSE),IF(J10484="solar",VLOOKUP('Form 923'!D10484,'Cross-Page Data'!$I$14:$J$117,2,FALSE),J10484))</f>
        <v>solar pv</v>
      </c>
      <c r="J10484" t="str">
        <f>VLOOKUP(E10484,'Cross-Page Data'!$D$4:$F$48,3,FALSE)</f>
        <v>solar</v>
      </c>
      <c r="K10484" t="b">
        <f t="shared" si="163"/>
        <v>1</v>
      </c>
    </row>
    <row r="10485" spans="1:11">
      <c r="A10485" s="120">
        <v>59028</v>
      </c>
      <c r="B10485" s="121" t="s">
        <v>201</v>
      </c>
      <c r="C10485" s="121" t="s">
        <v>206</v>
      </c>
      <c r="D10485" s="121" t="s">
        <v>101</v>
      </c>
      <c r="E10485" s="121" t="s">
        <v>92</v>
      </c>
      <c r="F10485" s="122">
        <v>18391</v>
      </c>
      <c r="G10485" s="122">
        <v>2066</v>
      </c>
      <c r="H10485" s="120">
        <v>2019</v>
      </c>
      <c r="I10485" t="str">
        <f>IF(J10485="natural gas",VLOOKUP(D10485,'Cross-Page Data'!$I$4:$J$13,2,FALSE),IF(J10485="solar",VLOOKUP('Form 923'!D10485,'Cross-Page Data'!$I$14:$J$117,2,FALSE),J10485))</f>
        <v>solar pv</v>
      </c>
      <c r="J10485" t="str">
        <f>VLOOKUP(E10485,'Cross-Page Data'!$D$4:$F$48,3,FALSE)</f>
        <v>solar</v>
      </c>
      <c r="K10485" t="b">
        <f t="shared" si="163"/>
        <v>1</v>
      </c>
    </row>
    <row r="10486" spans="1:11">
      <c r="A10486" s="120">
        <v>59029</v>
      </c>
      <c r="B10486" s="121" t="s">
        <v>201</v>
      </c>
      <c r="C10486" s="121" t="s">
        <v>206</v>
      </c>
      <c r="D10486" s="121" t="s">
        <v>101</v>
      </c>
      <c r="E10486" s="121" t="s">
        <v>92</v>
      </c>
      <c r="F10486" s="122">
        <v>28522</v>
      </c>
      <c r="G10486" s="122">
        <v>3204</v>
      </c>
      <c r="H10486" s="120">
        <v>2019</v>
      </c>
      <c r="I10486" t="str">
        <f>IF(J10486="natural gas",VLOOKUP(D10486,'Cross-Page Data'!$I$4:$J$13,2,FALSE),IF(J10486="solar",VLOOKUP('Form 923'!D10486,'Cross-Page Data'!$I$14:$J$117,2,FALSE),J10486))</f>
        <v>solar pv</v>
      </c>
      <c r="J10486" t="str">
        <f>VLOOKUP(E10486,'Cross-Page Data'!$D$4:$F$48,3,FALSE)</f>
        <v>solar</v>
      </c>
      <c r="K10486" t="b">
        <f t="shared" si="163"/>
        <v>1</v>
      </c>
    </row>
    <row r="10487" spans="1:11">
      <c r="A10487" s="120">
        <v>59030</v>
      </c>
      <c r="B10487" s="121" t="s">
        <v>201</v>
      </c>
      <c r="C10487" s="121" t="s">
        <v>206</v>
      </c>
      <c r="D10487" s="121" t="s">
        <v>101</v>
      </c>
      <c r="E10487" s="121" t="s">
        <v>92</v>
      </c>
      <c r="F10487" s="122">
        <v>35812</v>
      </c>
      <c r="G10487" s="122">
        <v>4023</v>
      </c>
      <c r="H10487" s="120">
        <v>2019</v>
      </c>
      <c r="I10487" t="str">
        <f>IF(J10487="natural gas",VLOOKUP(D10487,'Cross-Page Data'!$I$4:$J$13,2,FALSE),IF(J10487="solar",VLOOKUP('Form 923'!D10487,'Cross-Page Data'!$I$14:$J$117,2,FALSE),J10487))</f>
        <v>solar pv</v>
      </c>
      <c r="J10487" t="str">
        <f>VLOOKUP(E10487,'Cross-Page Data'!$D$4:$F$48,3,FALSE)</f>
        <v>solar</v>
      </c>
      <c r="K10487" t="b">
        <f t="shared" si="163"/>
        <v>1</v>
      </c>
    </row>
    <row r="10488" spans="1:11">
      <c r="A10488" s="120">
        <v>59031</v>
      </c>
      <c r="B10488" s="121" t="s">
        <v>201</v>
      </c>
      <c r="C10488" s="121" t="s">
        <v>206</v>
      </c>
      <c r="D10488" s="121" t="s">
        <v>101</v>
      </c>
      <c r="E10488" s="121" t="s">
        <v>92</v>
      </c>
      <c r="F10488" s="122">
        <v>19004</v>
      </c>
      <c r="G10488" s="122">
        <v>2135</v>
      </c>
      <c r="H10488" s="120">
        <v>2019</v>
      </c>
      <c r="I10488" t="str">
        <f>IF(J10488="natural gas",VLOOKUP(D10488,'Cross-Page Data'!$I$4:$J$13,2,FALSE),IF(J10488="solar",VLOOKUP('Form 923'!D10488,'Cross-Page Data'!$I$14:$J$117,2,FALSE),J10488))</f>
        <v>solar pv</v>
      </c>
      <c r="J10488" t="str">
        <f>VLOOKUP(E10488,'Cross-Page Data'!$D$4:$F$48,3,FALSE)</f>
        <v>solar</v>
      </c>
      <c r="K10488" t="b">
        <f t="shared" si="163"/>
        <v>1</v>
      </c>
    </row>
    <row r="10489" spans="1:11">
      <c r="A10489" s="120">
        <v>59032</v>
      </c>
      <c r="B10489" s="121" t="s">
        <v>201</v>
      </c>
      <c r="C10489" s="121" t="s">
        <v>206</v>
      </c>
      <c r="D10489" s="121" t="s">
        <v>101</v>
      </c>
      <c r="E10489" s="121" t="s">
        <v>92</v>
      </c>
      <c r="F10489" s="122">
        <v>31068</v>
      </c>
      <c r="G10489" s="122">
        <v>3490</v>
      </c>
      <c r="H10489" s="120">
        <v>2019</v>
      </c>
      <c r="I10489" t="str">
        <f>IF(J10489="natural gas",VLOOKUP(D10489,'Cross-Page Data'!$I$4:$J$13,2,FALSE),IF(J10489="solar",VLOOKUP('Form 923'!D10489,'Cross-Page Data'!$I$14:$J$117,2,FALSE),J10489))</f>
        <v>solar pv</v>
      </c>
      <c r="J10489" t="str">
        <f>VLOOKUP(E10489,'Cross-Page Data'!$D$4:$F$48,3,FALSE)</f>
        <v>solar</v>
      </c>
      <c r="K10489" t="b">
        <f t="shared" si="163"/>
        <v>1</v>
      </c>
    </row>
    <row r="10490" spans="1:11">
      <c r="A10490" s="120">
        <v>59033</v>
      </c>
      <c r="B10490" s="121" t="s">
        <v>201</v>
      </c>
      <c r="C10490" s="121" t="s">
        <v>206</v>
      </c>
      <c r="D10490" s="121" t="s">
        <v>101</v>
      </c>
      <c r="E10490" s="121" t="s">
        <v>92</v>
      </c>
      <c r="F10490" s="122">
        <v>19128</v>
      </c>
      <c r="G10490" s="122">
        <v>2149</v>
      </c>
      <c r="H10490" s="120">
        <v>2019</v>
      </c>
      <c r="I10490" t="str">
        <f>IF(J10490="natural gas",VLOOKUP(D10490,'Cross-Page Data'!$I$4:$J$13,2,FALSE),IF(J10490="solar",VLOOKUP('Form 923'!D10490,'Cross-Page Data'!$I$14:$J$117,2,FALSE),J10490))</f>
        <v>solar pv</v>
      </c>
      <c r="J10490" t="str">
        <f>VLOOKUP(E10490,'Cross-Page Data'!$D$4:$F$48,3,FALSE)</f>
        <v>solar</v>
      </c>
      <c r="K10490" t="b">
        <f t="shared" si="163"/>
        <v>1</v>
      </c>
    </row>
    <row r="10491" spans="1:11">
      <c r="A10491" s="120">
        <v>59034</v>
      </c>
      <c r="B10491" s="121" t="s">
        <v>201</v>
      </c>
      <c r="C10491" s="121" t="s">
        <v>206</v>
      </c>
      <c r="D10491" s="121" t="s">
        <v>128</v>
      </c>
      <c r="E10491" s="121" t="s">
        <v>180</v>
      </c>
      <c r="F10491" s="122">
        <v>6125004</v>
      </c>
      <c r="G10491" s="122">
        <v>688048</v>
      </c>
      <c r="H10491" s="120">
        <v>2019</v>
      </c>
      <c r="I10491" t="str">
        <f>IF(J10491="natural gas",VLOOKUP(D10491,'Cross-Page Data'!$I$4:$J$13,2,FALSE),IF(J10491="solar",VLOOKUP('Form 923'!D10491,'Cross-Page Data'!$I$14:$J$117,2,FALSE),J10491))</f>
        <v>wind</v>
      </c>
      <c r="J10491" t="str">
        <f>VLOOKUP(E10491,'Cross-Page Data'!$D$4:$F$48,3,FALSE)</f>
        <v>wind</v>
      </c>
      <c r="K10491" t="b">
        <f t="shared" si="163"/>
        <v>1</v>
      </c>
    </row>
    <row r="10492" spans="1:11">
      <c r="A10492" s="120">
        <v>59035</v>
      </c>
      <c r="B10492" s="121" t="s">
        <v>201</v>
      </c>
      <c r="C10492" s="121" t="s">
        <v>206</v>
      </c>
      <c r="D10492" s="121" t="s">
        <v>79</v>
      </c>
      <c r="E10492" s="121" t="s">
        <v>70</v>
      </c>
      <c r="F10492" s="122">
        <v>2078</v>
      </c>
      <c r="G10492" s="122">
        <v>178.36</v>
      </c>
      <c r="H10492" s="120">
        <v>2019</v>
      </c>
      <c r="I10492" t="str">
        <f>IF(J10492="natural gas",VLOOKUP(D10492,'Cross-Page Data'!$I$4:$J$13,2,FALSE),IF(J10492="solar",VLOOKUP('Form 923'!D10492,'Cross-Page Data'!$I$14:$J$117,2,FALSE),J10492))</f>
        <v>heavy or residual fuel oil</v>
      </c>
      <c r="J10492" t="str">
        <f>VLOOKUP(E10492,'Cross-Page Data'!$D$4:$F$48,3,FALSE)</f>
        <v>heavy or residual fuel oil</v>
      </c>
      <c r="K10492" t="b">
        <f t="shared" si="163"/>
        <v>1</v>
      </c>
    </row>
    <row r="10493" spans="1:11">
      <c r="A10493" s="120">
        <v>59035</v>
      </c>
      <c r="B10493" s="121" t="s">
        <v>201</v>
      </c>
      <c r="C10493" s="121" t="s">
        <v>206</v>
      </c>
      <c r="D10493" s="121" t="s">
        <v>68</v>
      </c>
      <c r="E10493" s="121" t="s">
        <v>35</v>
      </c>
      <c r="F10493" s="122">
        <v>752380</v>
      </c>
      <c r="G10493" s="122">
        <v>51393</v>
      </c>
      <c r="H10493" s="120">
        <v>2019</v>
      </c>
      <c r="I10493" t="str">
        <f>IF(J10493="natural gas",VLOOKUP(D10493,'Cross-Page Data'!$I$4:$J$13,2,FALSE),IF(J10493="solar",VLOOKUP('Form 923'!D10493,'Cross-Page Data'!$I$14:$J$117,2,FALSE),J10493))</f>
        <v>biomass</v>
      </c>
      <c r="J10493" t="str">
        <f>VLOOKUP(E10493,'Cross-Page Data'!$D$4:$F$48,3,FALSE)</f>
        <v>biomass</v>
      </c>
      <c r="K10493" t="b">
        <f t="shared" si="163"/>
        <v>1</v>
      </c>
    </row>
    <row r="10494" spans="1:11">
      <c r="A10494" s="120">
        <v>59035</v>
      </c>
      <c r="B10494" s="121" t="s">
        <v>201</v>
      </c>
      <c r="C10494" s="121" t="s">
        <v>206</v>
      </c>
      <c r="D10494" s="121" t="s">
        <v>68</v>
      </c>
      <c r="E10494" s="121" t="s">
        <v>176</v>
      </c>
      <c r="F10494" s="122">
        <v>0</v>
      </c>
      <c r="G10494" s="122">
        <v>0</v>
      </c>
      <c r="H10494" s="120">
        <v>2019</v>
      </c>
      <c r="I10494" t="str">
        <f>IF(J10494="natural gas",VLOOKUP(D10494,'Cross-Page Data'!$I$4:$J$13,2,FALSE),IF(J10494="solar",VLOOKUP('Form 923'!D10494,'Cross-Page Data'!$I$14:$J$117,2,FALSE),J10494))</f>
        <v>biomass</v>
      </c>
      <c r="J10494" t="str">
        <f>VLOOKUP(E10494,'Cross-Page Data'!$D$4:$F$48,3,FALSE)</f>
        <v>biomass</v>
      </c>
      <c r="K10494" t="b">
        <f t="shared" si="163"/>
        <v>1</v>
      </c>
    </row>
    <row r="10495" spans="1:11">
      <c r="A10495" s="120">
        <v>59038</v>
      </c>
      <c r="B10495" s="121" t="s">
        <v>201</v>
      </c>
      <c r="C10495" s="121" t="s">
        <v>206</v>
      </c>
      <c r="D10495" s="121" t="s">
        <v>101</v>
      </c>
      <c r="E10495" s="121" t="s">
        <v>92</v>
      </c>
      <c r="F10495" s="122">
        <v>51178</v>
      </c>
      <c r="G10495" s="122">
        <v>5749</v>
      </c>
      <c r="H10495" s="120">
        <v>2019</v>
      </c>
      <c r="I10495" t="str">
        <f>IF(J10495="natural gas",VLOOKUP(D10495,'Cross-Page Data'!$I$4:$J$13,2,FALSE),IF(J10495="solar",VLOOKUP('Form 923'!D10495,'Cross-Page Data'!$I$14:$J$117,2,FALSE),J10495))</f>
        <v>solar pv</v>
      </c>
      <c r="J10495" t="str">
        <f>VLOOKUP(E10495,'Cross-Page Data'!$D$4:$F$48,3,FALSE)</f>
        <v>solar</v>
      </c>
      <c r="K10495" t="b">
        <f t="shared" si="163"/>
        <v>1</v>
      </c>
    </row>
    <row r="10496" spans="1:11">
      <c r="A10496" s="120">
        <v>59039</v>
      </c>
      <c r="B10496" s="121" t="s">
        <v>201</v>
      </c>
      <c r="C10496" s="121" t="s">
        <v>206</v>
      </c>
      <c r="D10496" s="121" t="s">
        <v>101</v>
      </c>
      <c r="E10496" s="121" t="s">
        <v>92</v>
      </c>
      <c r="F10496" s="122">
        <v>30677</v>
      </c>
      <c r="G10496" s="122">
        <v>3446</v>
      </c>
      <c r="H10496" s="120">
        <v>2019</v>
      </c>
      <c r="I10496" t="str">
        <f>IF(J10496="natural gas",VLOOKUP(D10496,'Cross-Page Data'!$I$4:$J$13,2,FALSE),IF(J10496="solar",VLOOKUP('Form 923'!D10496,'Cross-Page Data'!$I$14:$J$117,2,FALSE),J10496))</f>
        <v>solar pv</v>
      </c>
      <c r="J10496" t="str">
        <f>VLOOKUP(E10496,'Cross-Page Data'!$D$4:$F$48,3,FALSE)</f>
        <v>solar</v>
      </c>
      <c r="K10496" t="b">
        <f t="shared" si="163"/>
        <v>1</v>
      </c>
    </row>
    <row r="10497" spans="1:11">
      <c r="A10497" s="120">
        <v>59040</v>
      </c>
      <c r="B10497" s="121" t="s">
        <v>201</v>
      </c>
      <c r="C10497" s="121" t="s">
        <v>206</v>
      </c>
      <c r="D10497" s="121" t="s">
        <v>116</v>
      </c>
      <c r="E10497" s="121" t="s">
        <v>170</v>
      </c>
      <c r="F10497" s="122">
        <v>29066</v>
      </c>
      <c r="G10497" s="122">
        <v>3265</v>
      </c>
      <c r="H10497" s="120">
        <v>2019</v>
      </c>
      <c r="I10497" t="str">
        <f>IF(J10497="natural gas",VLOOKUP(D10497,'Cross-Page Data'!$I$4:$J$13,2,FALSE),IF(J10497="solar",VLOOKUP('Form 923'!D10497,'Cross-Page Data'!$I$14:$J$117,2,FALSE),J10497))</f>
        <v>hydro</v>
      </c>
      <c r="J10497" t="str">
        <f>VLOOKUP(E10497,'Cross-Page Data'!$D$4:$F$48,3,FALSE)</f>
        <v>hydro</v>
      </c>
      <c r="K10497" t="b">
        <f t="shared" si="163"/>
        <v>1</v>
      </c>
    </row>
    <row r="10498" spans="1:11">
      <c r="A10498" s="120">
        <v>59042</v>
      </c>
      <c r="B10498" s="121" t="s">
        <v>201</v>
      </c>
      <c r="C10498" s="121" t="s">
        <v>206</v>
      </c>
      <c r="D10498" s="121" t="s">
        <v>101</v>
      </c>
      <c r="E10498" s="121" t="s">
        <v>92</v>
      </c>
      <c r="F10498" s="122">
        <v>28779</v>
      </c>
      <c r="G10498" s="122">
        <v>3233</v>
      </c>
      <c r="H10498" s="120">
        <v>2019</v>
      </c>
      <c r="I10498" t="str">
        <f>IF(J10498="natural gas",VLOOKUP(D10498,'Cross-Page Data'!$I$4:$J$13,2,FALSE),IF(J10498="solar",VLOOKUP('Form 923'!D10498,'Cross-Page Data'!$I$14:$J$117,2,FALSE),J10498))</f>
        <v>solar pv</v>
      </c>
      <c r="J10498" t="str">
        <f>VLOOKUP(E10498,'Cross-Page Data'!$D$4:$F$48,3,FALSE)</f>
        <v>solar</v>
      </c>
      <c r="K10498" t="b">
        <f t="shared" si="163"/>
        <v>1</v>
      </c>
    </row>
    <row r="10499" spans="1:11">
      <c r="A10499" s="120">
        <v>59043</v>
      </c>
      <c r="B10499" s="121" t="s">
        <v>201</v>
      </c>
      <c r="C10499" s="121" t="s">
        <v>206</v>
      </c>
      <c r="D10499" s="121" t="s">
        <v>101</v>
      </c>
      <c r="E10499" s="121" t="s">
        <v>92</v>
      </c>
      <c r="F10499" s="122">
        <v>25645</v>
      </c>
      <c r="G10499" s="122">
        <v>2881</v>
      </c>
      <c r="H10499" s="120">
        <v>2019</v>
      </c>
      <c r="I10499" t="str">
        <f>IF(J10499="natural gas",VLOOKUP(D10499,'Cross-Page Data'!$I$4:$J$13,2,FALSE),IF(J10499="solar",VLOOKUP('Form 923'!D10499,'Cross-Page Data'!$I$14:$J$117,2,FALSE),J10499))</f>
        <v>solar pv</v>
      </c>
      <c r="J10499" t="str">
        <f>VLOOKUP(E10499,'Cross-Page Data'!$D$4:$F$48,3,FALSE)</f>
        <v>solar</v>
      </c>
      <c r="K10499" t="b">
        <f t="shared" si="163"/>
        <v>1</v>
      </c>
    </row>
    <row r="10500" spans="1:11">
      <c r="A10500" s="120">
        <v>59044</v>
      </c>
      <c r="B10500" s="121" t="s">
        <v>201</v>
      </c>
      <c r="C10500" s="121" t="s">
        <v>202</v>
      </c>
      <c r="D10500" s="121" t="s">
        <v>101</v>
      </c>
      <c r="E10500" s="121" t="s">
        <v>92</v>
      </c>
      <c r="F10500" s="122">
        <v>100351</v>
      </c>
      <c r="G10500" s="122">
        <v>11273</v>
      </c>
      <c r="H10500" s="120">
        <v>2019</v>
      </c>
      <c r="I10500" t="str">
        <f>IF(J10500="natural gas",VLOOKUP(D10500,'Cross-Page Data'!$I$4:$J$13,2,FALSE),IF(J10500="solar",VLOOKUP('Form 923'!D10500,'Cross-Page Data'!$I$14:$J$117,2,FALSE),J10500))</f>
        <v>solar pv</v>
      </c>
      <c r="J10500" t="str">
        <f>VLOOKUP(E10500,'Cross-Page Data'!$D$4:$F$48,3,FALSE)</f>
        <v>solar</v>
      </c>
      <c r="K10500" t="b">
        <f t="shared" si="163"/>
        <v>1</v>
      </c>
    </row>
    <row r="10501" spans="1:11">
      <c r="A10501" s="120">
        <v>59045</v>
      </c>
      <c r="B10501" s="121" t="s">
        <v>201</v>
      </c>
      <c r="C10501" s="121" t="s">
        <v>202</v>
      </c>
      <c r="D10501" s="121" t="s">
        <v>79</v>
      </c>
      <c r="E10501" s="121" t="s">
        <v>38</v>
      </c>
      <c r="F10501" s="122">
        <v>13387</v>
      </c>
      <c r="G10501" s="122">
        <v>1217</v>
      </c>
      <c r="H10501" s="120">
        <v>2019</v>
      </c>
      <c r="I10501" t="str">
        <f>IF(J10501="natural gas",VLOOKUP(D10501,'Cross-Page Data'!$I$4:$J$13,2,FALSE),IF(J10501="solar",VLOOKUP('Form 923'!D10501,'Cross-Page Data'!$I$14:$J$117,2,FALSE),J10501))</f>
        <v>natural gas peaker</v>
      </c>
      <c r="J10501" t="str">
        <f>VLOOKUP(E10501,'Cross-Page Data'!$D$4:$F$48,3,FALSE)</f>
        <v>natural gas</v>
      </c>
      <c r="K10501" t="b">
        <f t="shared" si="163"/>
        <v>1</v>
      </c>
    </row>
    <row r="10502" spans="1:11">
      <c r="A10502" s="120">
        <v>59046</v>
      </c>
      <c r="B10502" s="121" t="s">
        <v>201</v>
      </c>
      <c r="C10502" s="121" t="s">
        <v>206</v>
      </c>
      <c r="D10502" s="121" t="s">
        <v>101</v>
      </c>
      <c r="E10502" s="121" t="s">
        <v>92</v>
      </c>
      <c r="F10502" s="122">
        <v>36659</v>
      </c>
      <c r="G10502" s="122">
        <v>4118</v>
      </c>
      <c r="H10502" s="120">
        <v>2019</v>
      </c>
      <c r="I10502" t="str">
        <f>IF(J10502="natural gas",VLOOKUP(D10502,'Cross-Page Data'!$I$4:$J$13,2,FALSE),IF(J10502="solar",VLOOKUP('Form 923'!D10502,'Cross-Page Data'!$I$14:$J$117,2,FALSE),J10502))</f>
        <v>solar pv</v>
      </c>
      <c r="J10502" t="str">
        <f>VLOOKUP(E10502,'Cross-Page Data'!$D$4:$F$48,3,FALSE)</f>
        <v>solar</v>
      </c>
      <c r="K10502" t="b">
        <f t="shared" si="163"/>
        <v>1</v>
      </c>
    </row>
    <row r="10503" spans="1:11">
      <c r="A10503" s="120">
        <v>59049</v>
      </c>
      <c r="B10503" s="121" t="s">
        <v>201</v>
      </c>
      <c r="C10503" s="121" t="s">
        <v>206</v>
      </c>
      <c r="D10503" s="121" t="s">
        <v>101</v>
      </c>
      <c r="E10503" s="121" t="s">
        <v>92</v>
      </c>
      <c r="F10503" s="122">
        <v>31052</v>
      </c>
      <c r="G10503" s="122">
        <v>3488</v>
      </c>
      <c r="H10503" s="120">
        <v>2019</v>
      </c>
      <c r="I10503" t="str">
        <f>IF(J10503="natural gas",VLOOKUP(D10503,'Cross-Page Data'!$I$4:$J$13,2,FALSE),IF(J10503="solar",VLOOKUP('Form 923'!D10503,'Cross-Page Data'!$I$14:$J$117,2,FALSE),J10503))</f>
        <v>solar pv</v>
      </c>
      <c r="J10503" t="str">
        <f>VLOOKUP(E10503,'Cross-Page Data'!$D$4:$F$48,3,FALSE)</f>
        <v>solar</v>
      </c>
      <c r="K10503" t="b">
        <f t="shared" ref="K10503:K10566" si="164">IF(AND($N$6=FALSE,OR(C10503="Commercial NAICS Cogen",C10503="Industrial NAICS Cogen",C10503="NAICS-22 Cogen")),FALSE,IF(AND($N$7=FALSE,OR(C10503="Commercial NAICS Cogen",C10503="Commercial NAICS Non-Cogen",C10503="industrial NAICS Cogen",C10503="industrial NAICS non-cogen")),FALSE,TRUE))</f>
        <v>1</v>
      </c>
    </row>
    <row r="10504" spans="1:11">
      <c r="A10504" s="120">
        <v>59050</v>
      </c>
      <c r="B10504" s="121" t="s">
        <v>201</v>
      </c>
      <c r="C10504" s="121" t="s">
        <v>206</v>
      </c>
      <c r="D10504" s="121" t="s">
        <v>101</v>
      </c>
      <c r="E10504" s="121" t="s">
        <v>92</v>
      </c>
      <c r="F10504" s="122">
        <v>29962</v>
      </c>
      <c r="G10504" s="122">
        <v>3366</v>
      </c>
      <c r="H10504" s="120">
        <v>2019</v>
      </c>
      <c r="I10504" t="str">
        <f>IF(J10504="natural gas",VLOOKUP(D10504,'Cross-Page Data'!$I$4:$J$13,2,FALSE),IF(J10504="solar",VLOOKUP('Form 923'!D10504,'Cross-Page Data'!$I$14:$J$117,2,FALSE),J10504))</f>
        <v>solar pv</v>
      </c>
      <c r="J10504" t="str">
        <f>VLOOKUP(E10504,'Cross-Page Data'!$D$4:$F$48,3,FALSE)</f>
        <v>solar</v>
      </c>
      <c r="K10504" t="b">
        <f t="shared" si="164"/>
        <v>1</v>
      </c>
    </row>
    <row r="10505" spans="1:11">
      <c r="A10505" s="120">
        <v>59051</v>
      </c>
      <c r="B10505" s="121" t="s">
        <v>201</v>
      </c>
      <c r="C10505" s="121" t="s">
        <v>206</v>
      </c>
      <c r="D10505" s="121" t="s">
        <v>101</v>
      </c>
      <c r="E10505" s="121" t="s">
        <v>92</v>
      </c>
      <c r="F10505" s="122">
        <v>30123</v>
      </c>
      <c r="G10505" s="122">
        <v>3384</v>
      </c>
      <c r="H10505" s="120">
        <v>2019</v>
      </c>
      <c r="I10505" t="str">
        <f>IF(J10505="natural gas",VLOOKUP(D10505,'Cross-Page Data'!$I$4:$J$13,2,FALSE),IF(J10505="solar",VLOOKUP('Form 923'!D10505,'Cross-Page Data'!$I$14:$J$117,2,FALSE),J10505))</f>
        <v>solar pv</v>
      </c>
      <c r="J10505" t="str">
        <f>VLOOKUP(E10505,'Cross-Page Data'!$D$4:$F$48,3,FALSE)</f>
        <v>solar</v>
      </c>
      <c r="K10505" t="b">
        <f t="shared" si="164"/>
        <v>1</v>
      </c>
    </row>
    <row r="10506" spans="1:11">
      <c r="A10506" s="120">
        <v>59052</v>
      </c>
      <c r="B10506" s="121" t="s">
        <v>201</v>
      </c>
      <c r="C10506" s="121" t="s">
        <v>206</v>
      </c>
      <c r="D10506" s="121" t="s">
        <v>101</v>
      </c>
      <c r="E10506" s="121" t="s">
        <v>92</v>
      </c>
      <c r="F10506" s="122">
        <v>61024</v>
      </c>
      <c r="G10506" s="122">
        <v>6855</v>
      </c>
      <c r="H10506" s="120">
        <v>2019</v>
      </c>
      <c r="I10506" t="str">
        <f>IF(J10506="natural gas",VLOOKUP(D10506,'Cross-Page Data'!$I$4:$J$13,2,FALSE),IF(J10506="solar",VLOOKUP('Form 923'!D10506,'Cross-Page Data'!$I$14:$J$117,2,FALSE),J10506))</f>
        <v>solar pv</v>
      </c>
      <c r="J10506" t="str">
        <f>VLOOKUP(E10506,'Cross-Page Data'!$D$4:$F$48,3,FALSE)</f>
        <v>solar</v>
      </c>
      <c r="K10506" t="b">
        <f t="shared" si="164"/>
        <v>1</v>
      </c>
    </row>
    <row r="10507" spans="1:11">
      <c r="A10507" s="120">
        <v>59053</v>
      </c>
      <c r="B10507" s="121" t="s">
        <v>201</v>
      </c>
      <c r="C10507" s="121" t="s">
        <v>206</v>
      </c>
      <c r="D10507" s="121" t="s">
        <v>128</v>
      </c>
      <c r="E10507" s="121" t="s">
        <v>180</v>
      </c>
      <c r="F10507" s="122">
        <v>96888</v>
      </c>
      <c r="G10507" s="122">
        <v>10884</v>
      </c>
      <c r="H10507" s="120">
        <v>2019</v>
      </c>
      <c r="I10507" t="str">
        <f>IF(J10507="natural gas",VLOOKUP(D10507,'Cross-Page Data'!$I$4:$J$13,2,FALSE),IF(J10507="solar",VLOOKUP('Form 923'!D10507,'Cross-Page Data'!$I$14:$J$117,2,FALSE),J10507))</f>
        <v>wind</v>
      </c>
      <c r="J10507" t="str">
        <f>VLOOKUP(E10507,'Cross-Page Data'!$D$4:$F$48,3,FALSE)</f>
        <v>wind</v>
      </c>
      <c r="K10507" t="b">
        <f t="shared" si="164"/>
        <v>1</v>
      </c>
    </row>
    <row r="10508" spans="1:11">
      <c r="A10508" s="120">
        <v>59056</v>
      </c>
      <c r="B10508" s="121" t="s">
        <v>201</v>
      </c>
      <c r="C10508" s="121" t="s">
        <v>206</v>
      </c>
      <c r="D10508" s="121" t="s">
        <v>79</v>
      </c>
      <c r="E10508" s="121" t="s">
        <v>38</v>
      </c>
      <c r="F10508" s="122">
        <v>179506</v>
      </c>
      <c r="G10508" s="122">
        <v>20068</v>
      </c>
      <c r="H10508" s="120">
        <v>2019</v>
      </c>
      <c r="I10508" t="str">
        <f>IF(J10508="natural gas",VLOOKUP(D10508,'Cross-Page Data'!$I$4:$J$13,2,FALSE),IF(J10508="solar",VLOOKUP('Form 923'!D10508,'Cross-Page Data'!$I$14:$J$117,2,FALSE),J10508))</f>
        <v>natural gas peaker</v>
      </c>
      <c r="J10508" t="str">
        <f>VLOOKUP(E10508,'Cross-Page Data'!$D$4:$F$48,3,FALSE)</f>
        <v>natural gas</v>
      </c>
      <c r="K10508" t="b">
        <f t="shared" si="164"/>
        <v>1</v>
      </c>
    </row>
    <row r="10509" spans="1:11">
      <c r="A10509" s="120">
        <v>59057</v>
      </c>
      <c r="B10509" s="121" t="s">
        <v>201</v>
      </c>
      <c r="C10509" s="121" t="s">
        <v>206</v>
      </c>
      <c r="D10509" s="121" t="s">
        <v>101</v>
      </c>
      <c r="E10509" s="121" t="s">
        <v>92</v>
      </c>
      <c r="F10509" s="122">
        <v>9338</v>
      </c>
      <c r="G10509" s="122">
        <v>1049</v>
      </c>
      <c r="H10509" s="120">
        <v>2019</v>
      </c>
      <c r="I10509" t="str">
        <f>IF(J10509="natural gas",VLOOKUP(D10509,'Cross-Page Data'!$I$4:$J$13,2,FALSE),IF(J10509="solar",VLOOKUP('Form 923'!D10509,'Cross-Page Data'!$I$14:$J$117,2,FALSE),J10509))</f>
        <v>solar pv</v>
      </c>
      <c r="J10509" t="str">
        <f>VLOOKUP(E10509,'Cross-Page Data'!$D$4:$F$48,3,FALSE)</f>
        <v>solar</v>
      </c>
      <c r="K10509" t="b">
        <f t="shared" si="164"/>
        <v>1</v>
      </c>
    </row>
    <row r="10510" spans="1:11">
      <c r="A10510" s="120">
        <v>59058</v>
      </c>
      <c r="B10510" s="121" t="s">
        <v>201</v>
      </c>
      <c r="C10510" s="121" t="s">
        <v>206</v>
      </c>
      <c r="D10510" s="121" t="s">
        <v>101</v>
      </c>
      <c r="E10510" s="121" t="s">
        <v>92</v>
      </c>
      <c r="F10510" s="122">
        <v>17652</v>
      </c>
      <c r="G10510" s="122">
        <v>1983</v>
      </c>
      <c r="H10510" s="120">
        <v>2019</v>
      </c>
      <c r="I10510" t="str">
        <f>IF(J10510="natural gas",VLOOKUP(D10510,'Cross-Page Data'!$I$4:$J$13,2,FALSE),IF(J10510="solar",VLOOKUP('Form 923'!D10510,'Cross-Page Data'!$I$14:$J$117,2,FALSE),J10510))</f>
        <v>solar pv</v>
      </c>
      <c r="J10510" t="str">
        <f>VLOOKUP(E10510,'Cross-Page Data'!$D$4:$F$48,3,FALSE)</f>
        <v>solar</v>
      </c>
      <c r="K10510" t="b">
        <f t="shared" si="164"/>
        <v>1</v>
      </c>
    </row>
    <row r="10511" spans="1:11">
      <c r="A10511" s="120">
        <v>59059</v>
      </c>
      <c r="B10511" s="121" t="s">
        <v>201</v>
      </c>
      <c r="C10511" s="121" t="s">
        <v>206</v>
      </c>
      <c r="D10511" s="121" t="s">
        <v>101</v>
      </c>
      <c r="E10511" s="121" t="s">
        <v>92</v>
      </c>
      <c r="F10511" s="122">
        <v>18945</v>
      </c>
      <c r="G10511" s="122">
        <v>2128</v>
      </c>
      <c r="H10511" s="120">
        <v>2019</v>
      </c>
      <c r="I10511" t="str">
        <f>IF(J10511="natural gas",VLOOKUP(D10511,'Cross-Page Data'!$I$4:$J$13,2,FALSE),IF(J10511="solar",VLOOKUP('Form 923'!D10511,'Cross-Page Data'!$I$14:$J$117,2,FALSE),J10511))</f>
        <v>solar pv</v>
      </c>
      <c r="J10511" t="str">
        <f>VLOOKUP(E10511,'Cross-Page Data'!$D$4:$F$48,3,FALSE)</f>
        <v>solar</v>
      </c>
      <c r="K10511" t="b">
        <f t="shared" si="164"/>
        <v>1</v>
      </c>
    </row>
    <row r="10512" spans="1:11">
      <c r="A10512" s="120">
        <v>59061</v>
      </c>
      <c r="B10512" s="121" t="s">
        <v>201</v>
      </c>
      <c r="C10512" s="121" t="s">
        <v>206</v>
      </c>
      <c r="D10512" s="121" t="s">
        <v>128</v>
      </c>
      <c r="E10512" s="121" t="s">
        <v>180</v>
      </c>
      <c r="F10512" s="122">
        <v>9905282</v>
      </c>
      <c r="G10512" s="122">
        <v>1112703</v>
      </c>
      <c r="H10512" s="120">
        <v>2019</v>
      </c>
      <c r="I10512" t="str">
        <f>IF(J10512="natural gas",VLOOKUP(D10512,'Cross-Page Data'!$I$4:$J$13,2,FALSE),IF(J10512="solar",VLOOKUP('Form 923'!D10512,'Cross-Page Data'!$I$14:$J$117,2,FALSE),J10512))</f>
        <v>wind</v>
      </c>
      <c r="J10512" t="str">
        <f>VLOOKUP(E10512,'Cross-Page Data'!$D$4:$F$48,3,FALSE)</f>
        <v>wind</v>
      </c>
      <c r="K10512" t="b">
        <f t="shared" si="164"/>
        <v>1</v>
      </c>
    </row>
    <row r="10513" spans="1:11">
      <c r="A10513" s="120">
        <v>59063</v>
      </c>
      <c r="B10513" s="121" t="s">
        <v>201</v>
      </c>
      <c r="C10513" s="121" t="s">
        <v>206</v>
      </c>
      <c r="D10513" s="121" t="s">
        <v>128</v>
      </c>
      <c r="E10513" s="121" t="s">
        <v>180</v>
      </c>
      <c r="F10513" s="122">
        <v>5776819</v>
      </c>
      <c r="G10513" s="122">
        <v>648935</v>
      </c>
      <c r="H10513" s="120">
        <v>2019</v>
      </c>
      <c r="I10513" t="str">
        <f>IF(J10513="natural gas",VLOOKUP(D10513,'Cross-Page Data'!$I$4:$J$13,2,FALSE),IF(J10513="solar",VLOOKUP('Form 923'!D10513,'Cross-Page Data'!$I$14:$J$117,2,FALSE),J10513))</f>
        <v>wind</v>
      </c>
      <c r="J10513" t="str">
        <f>VLOOKUP(E10513,'Cross-Page Data'!$D$4:$F$48,3,FALSE)</f>
        <v>wind</v>
      </c>
      <c r="K10513" t="b">
        <f t="shared" si="164"/>
        <v>1</v>
      </c>
    </row>
    <row r="10514" spans="1:11">
      <c r="A10514" s="120">
        <v>59065</v>
      </c>
      <c r="B10514" s="121" t="s">
        <v>201</v>
      </c>
      <c r="C10514" s="121" t="s">
        <v>206</v>
      </c>
      <c r="D10514" s="121" t="s">
        <v>128</v>
      </c>
      <c r="E10514" s="121" t="s">
        <v>180</v>
      </c>
      <c r="F10514" s="122">
        <v>4017360</v>
      </c>
      <c r="G10514" s="122">
        <v>451287.37</v>
      </c>
      <c r="H10514" s="120">
        <v>2019</v>
      </c>
      <c r="I10514" t="str">
        <f>IF(J10514="natural gas",VLOOKUP(D10514,'Cross-Page Data'!$I$4:$J$13,2,FALSE),IF(J10514="solar",VLOOKUP('Form 923'!D10514,'Cross-Page Data'!$I$14:$J$117,2,FALSE),J10514))</f>
        <v>wind</v>
      </c>
      <c r="J10514" t="str">
        <f>VLOOKUP(E10514,'Cross-Page Data'!$D$4:$F$48,3,FALSE)</f>
        <v>wind</v>
      </c>
      <c r="K10514" t="b">
        <f t="shared" si="164"/>
        <v>1</v>
      </c>
    </row>
    <row r="10515" spans="1:11">
      <c r="A10515" s="120">
        <v>59066</v>
      </c>
      <c r="B10515" s="121" t="s">
        <v>201</v>
      </c>
      <c r="C10515" s="121" t="s">
        <v>206</v>
      </c>
      <c r="D10515" s="121" t="s">
        <v>128</v>
      </c>
      <c r="E10515" s="121" t="s">
        <v>180</v>
      </c>
      <c r="F10515" s="122">
        <v>5946019</v>
      </c>
      <c r="G10515" s="122">
        <v>667942</v>
      </c>
      <c r="H10515" s="120">
        <v>2019</v>
      </c>
      <c r="I10515" t="str">
        <f>IF(J10515="natural gas",VLOOKUP(D10515,'Cross-Page Data'!$I$4:$J$13,2,FALSE),IF(J10515="solar",VLOOKUP('Form 923'!D10515,'Cross-Page Data'!$I$14:$J$117,2,FALSE),J10515))</f>
        <v>wind</v>
      </c>
      <c r="J10515" t="str">
        <f>VLOOKUP(E10515,'Cross-Page Data'!$D$4:$F$48,3,FALSE)</f>
        <v>wind</v>
      </c>
      <c r="K10515" t="b">
        <f t="shared" si="164"/>
        <v>1</v>
      </c>
    </row>
    <row r="10516" spans="1:11">
      <c r="A10516" s="120">
        <v>59068</v>
      </c>
      <c r="B10516" s="121" t="s">
        <v>201</v>
      </c>
      <c r="C10516" s="121" t="s">
        <v>206</v>
      </c>
      <c r="D10516" s="121" t="s">
        <v>128</v>
      </c>
      <c r="E10516" s="121" t="s">
        <v>180</v>
      </c>
      <c r="F10516" s="122">
        <v>7511115</v>
      </c>
      <c r="G10516" s="122">
        <v>843756</v>
      </c>
      <c r="H10516" s="120">
        <v>2019</v>
      </c>
      <c r="I10516" t="str">
        <f>IF(J10516="natural gas",VLOOKUP(D10516,'Cross-Page Data'!$I$4:$J$13,2,FALSE),IF(J10516="solar",VLOOKUP('Form 923'!D10516,'Cross-Page Data'!$I$14:$J$117,2,FALSE),J10516))</f>
        <v>wind</v>
      </c>
      <c r="J10516" t="str">
        <f>VLOOKUP(E10516,'Cross-Page Data'!$D$4:$F$48,3,FALSE)</f>
        <v>wind</v>
      </c>
      <c r="K10516" t="b">
        <f t="shared" si="164"/>
        <v>1</v>
      </c>
    </row>
    <row r="10517" spans="1:11">
      <c r="A10517" s="120">
        <v>59070</v>
      </c>
      <c r="B10517" s="121" t="s">
        <v>201</v>
      </c>
      <c r="C10517" s="121" t="s">
        <v>206</v>
      </c>
      <c r="D10517" s="121" t="s">
        <v>128</v>
      </c>
      <c r="E10517" s="121" t="s">
        <v>180</v>
      </c>
      <c r="F10517" s="122">
        <v>178860</v>
      </c>
      <c r="G10517" s="122">
        <v>20092</v>
      </c>
      <c r="H10517" s="120">
        <v>2019</v>
      </c>
      <c r="I10517" t="str">
        <f>IF(J10517="natural gas",VLOOKUP(D10517,'Cross-Page Data'!$I$4:$J$13,2,FALSE),IF(J10517="solar",VLOOKUP('Form 923'!D10517,'Cross-Page Data'!$I$14:$J$117,2,FALSE),J10517))</f>
        <v>wind</v>
      </c>
      <c r="J10517" t="str">
        <f>VLOOKUP(E10517,'Cross-Page Data'!$D$4:$F$48,3,FALSE)</f>
        <v>wind</v>
      </c>
      <c r="K10517" t="b">
        <f t="shared" si="164"/>
        <v>1</v>
      </c>
    </row>
    <row r="10518" spans="1:11">
      <c r="A10518" s="120">
        <v>59071</v>
      </c>
      <c r="B10518" s="121" t="s">
        <v>201</v>
      </c>
      <c r="C10518" s="121" t="s">
        <v>206</v>
      </c>
      <c r="D10518" s="121" t="s">
        <v>128</v>
      </c>
      <c r="E10518" s="121" t="s">
        <v>180</v>
      </c>
      <c r="F10518" s="122">
        <v>677317</v>
      </c>
      <c r="G10518" s="122">
        <v>76086</v>
      </c>
      <c r="H10518" s="120">
        <v>2019</v>
      </c>
      <c r="I10518" t="str">
        <f>IF(J10518="natural gas",VLOOKUP(D10518,'Cross-Page Data'!$I$4:$J$13,2,FALSE),IF(J10518="solar",VLOOKUP('Form 923'!D10518,'Cross-Page Data'!$I$14:$J$117,2,FALSE),J10518))</f>
        <v>wind</v>
      </c>
      <c r="J10518" t="str">
        <f>VLOOKUP(E10518,'Cross-Page Data'!$D$4:$F$48,3,FALSE)</f>
        <v>wind</v>
      </c>
      <c r="K10518" t="b">
        <f t="shared" si="164"/>
        <v>1</v>
      </c>
    </row>
    <row r="10519" ht="25.5" spans="1:11">
      <c r="A10519" s="120">
        <v>59072</v>
      </c>
      <c r="B10519" s="121" t="s">
        <v>201</v>
      </c>
      <c r="C10519" s="121" t="s">
        <v>211</v>
      </c>
      <c r="D10519" s="121" t="s">
        <v>79</v>
      </c>
      <c r="E10519" s="121" t="s">
        <v>130</v>
      </c>
      <c r="F10519" s="122">
        <v>52427</v>
      </c>
      <c r="G10519" s="122">
        <v>4203.22</v>
      </c>
      <c r="H10519" s="120">
        <v>2019</v>
      </c>
      <c r="I10519" t="str">
        <f>IF(J10519="natural gas",VLOOKUP(D10519,'Cross-Page Data'!$I$4:$J$13,2,FALSE),IF(J10519="solar",VLOOKUP('Form 923'!D10519,'Cross-Page Data'!$I$14:$J$117,2,FALSE),J10519))</f>
        <v>biomass</v>
      </c>
      <c r="J10519" t="str">
        <f>VLOOKUP(E10519,'Cross-Page Data'!$D$4:$F$48,3,FALSE)</f>
        <v>biomass</v>
      </c>
      <c r="K10519" t="b">
        <f t="shared" si="164"/>
        <v>0</v>
      </c>
    </row>
    <row r="10520" ht="25.5" spans="1:11">
      <c r="A10520" s="120">
        <v>59073</v>
      </c>
      <c r="B10520" s="121" t="s">
        <v>201</v>
      </c>
      <c r="C10520" s="121" t="s">
        <v>207</v>
      </c>
      <c r="D10520" s="121" t="s">
        <v>73</v>
      </c>
      <c r="E10520" s="121" t="s">
        <v>38</v>
      </c>
      <c r="F10520" s="122">
        <v>3470296</v>
      </c>
      <c r="G10520" s="122">
        <v>178287</v>
      </c>
      <c r="H10520" s="120">
        <v>2019</v>
      </c>
      <c r="I10520" t="str">
        <f>IF(J10520="natural gas",VLOOKUP(D10520,'Cross-Page Data'!$I$4:$J$13,2,FALSE),IF(J10520="solar",VLOOKUP('Form 923'!D10520,'Cross-Page Data'!$I$14:$J$117,2,FALSE),J10520))</f>
        <v>natural gas peaker</v>
      </c>
      <c r="J10520" t="str">
        <f>VLOOKUP(E10520,'Cross-Page Data'!$D$4:$F$48,3,FALSE)</f>
        <v>natural gas</v>
      </c>
      <c r="K10520" t="b">
        <f t="shared" si="164"/>
        <v>0</v>
      </c>
    </row>
    <row r="10521" ht="25.5" spans="1:11">
      <c r="A10521" s="120">
        <v>59073</v>
      </c>
      <c r="B10521" s="121" t="s">
        <v>201</v>
      </c>
      <c r="C10521" s="121" t="s">
        <v>207</v>
      </c>
      <c r="D10521" s="121" t="s">
        <v>79</v>
      </c>
      <c r="E10521" s="121" t="s">
        <v>70</v>
      </c>
      <c r="F10521" s="122">
        <v>0</v>
      </c>
      <c r="G10521" s="122">
        <v>0</v>
      </c>
      <c r="H10521" s="120">
        <v>2019</v>
      </c>
      <c r="I10521" t="str">
        <f>IF(J10521="natural gas",VLOOKUP(D10521,'Cross-Page Data'!$I$4:$J$13,2,FALSE),IF(J10521="solar",VLOOKUP('Form 923'!D10521,'Cross-Page Data'!$I$14:$J$117,2,FALSE),J10521))</f>
        <v>heavy or residual fuel oil</v>
      </c>
      <c r="J10521" t="str">
        <f>VLOOKUP(E10521,'Cross-Page Data'!$D$4:$F$48,3,FALSE)</f>
        <v>heavy or residual fuel oil</v>
      </c>
      <c r="K10521" t="b">
        <f t="shared" si="164"/>
        <v>0</v>
      </c>
    </row>
    <row r="10522" ht="25.5" spans="1:11">
      <c r="A10522" s="120">
        <v>59073</v>
      </c>
      <c r="B10522" s="121" t="s">
        <v>201</v>
      </c>
      <c r="C10522" s="121" t="s">
        <v>207</v>
      </c>
      <c r="D10522" s="121" t="s">
        <v>84</v>
      </c>
      <c r="E10522" s="121" t="s">
        <v>142</v>
      </c>
      <c r="F10522" s="122">
        <v>0</v>
      </c>
      <c r="G10522" s="122">
        <v>0</v>
      </c>
      <c r="H10522" s="120">
        <v>2019</v>
      </c>
      <c r="I10522" t="str">
        <f>IF(J10522="natural gas",VLOOKUP(D10522,'Cross-Page Data'!$I$4:$J$13,2,FALSE),IF(J10522="solar",VLOOKUP('Form 923'!D10522,'Cross-Page Data'!$I$14:$J$117,2,FALSE),J10522))</f>
        <v>other</v>
      </c>
      <c r="J10522" t="str">
        <f>VLOOKUP(E10522,'Cross-Page Data'!$D$4:$F$48,3,FALSE)</f>
        <v>other</v>
      </c>
      <c r="K10522" t="b">
        <f t="shared" si="164"/>
        <v>0</v>
      </c>
    </row>
    <row r="10523" ht="25.5" spans="1:11">
      <c r="A10523" s="120">
        <v>59073</v>
      </c>
      <c r="B10523" s="121" t="s">
        <v>201</v>
      </c>
      <c r="C10523" s="121" t="s">
        <v>207</v>
      </c>
      <c r="D10523" s="121" t="s">
        <v>68</v>
      </c>
      <c r="E10523" s="121" t="s">
        <v>38</v>
      </c>
      <c r="F10523" s="122">
        <v>2580329</v>
      </c>
      <c r="G10523" s="122">
        <v>502349.32</v>
      </c>
      <c r="H10523" s="120">
        <v>2019</v>
      </c>
      <c r="I10523" t="str">
        <f>IF(J10523="natural gas",VLOOKUP(D10523,'Cross-Page Data'!$I$4:$J$13,2,FALSE),IF(J10523="solar",VLOOKUP('Form 923'!D10523,'Cross-Page Data'!$I$14:$J$117,2,FALSE),J10523))</f>
        <v>natural gas nonpeaker - preexisting retiring</v>
      </c>
      <c r="J10523" t="str">
        <f>VLOOKUP(E10523,'Cross-Page Data'!$D$4:$F$48,3,FALSE)</f>
        <v>natural gas</v>
      </c>
      <c r="K10523" t="b">
        <f t="shared" si="164"/>
        <v>0</v>
      </c>
    </row>
    <row r="10524" ht="25.5" spans="1:11">
      <c r="A10524" s="120">
        <v>59074</v>
      </c>
      <c r="B10524" s="121" t="s">
        <v>201</v>
      </c>
      <c r="C10524" s="121" t="s">
        <v>207</v>
      </c>
      <c r="D10524" s="121" t="s">
        <v>79</v>
      </c>
      <c r="E10524" s="121" t="s">
        <v>70</v>
      </c>
      <c r="F10524" s="122">
        <v>3301</v>
      </c>
      <c r="G10524" s="122">
        <v>236.12</v>
      </c>
      <c r="H10524" s="120">
        <v>2019</v>
      </c>
      <c r="I10524" t="str">
        <f>IF(J10524="natural gas",VLOOKUP(D10524,'Cross-Page Data'!$I$4:$J$13,2,FALSE),IF(J10524="solar",VLOOKUP('Form 923'!D10524,'Cross-Page Data'!$I$14:$J$117,2,FALSE),J10524))</f>
        <v>heavy or residual fuel oil</v>
      </c>
      <c r="J10524" t="str">
        <f>VLOOKUP(E10524,'Cross-Page Data'!$D$4:$F$48,3,FALSE)</f>
        <v>heavy or residual fuel oil</v>
      </c>
      <c r="K10524" t="b">
        <f t="shared" si="164"/>
        <v>0</v>
      </c>
    </row>
    <row r="10525" spans="1:11">
      <c r="A10525" s="120">
        <v>59075</v>
      </c>
      <c r="B10525" s="121" t="s">
        <v>201</v>
      </c>
      <c r="C10525" s="121" t="s">
        <v>206</v>
      </c>
      <c r="D10525" s="121" t="s">
        <v>101</v>
      </c>
      <c r="E10525" s="121" t="s">
        <v>92</v>
      </c>
      <c r="F10525" s="122">
        <v>13382</v>
      </c>
      <c r="G10525" s="122">
        <v>1503</v>
      </c>
      <c r="H10525" s="120">
        <v>2019</v>
      </c>
      <c r="I10525" t="str">
        <f>IF(J10525="natural gas",VLOOKUP(D10525,'Cross-Page Data'!$I$4:$J$13,2,FALSE),IF(J10525="solar",VLOOKUP('Form 923'!D10525,'Cross-Page Data'!$I$14:$J$117,2,FALSE),J10525))</f>
        <v>solar pv</v>
      </c>
      <c r="J10525" t="str">
        <f>VLOOKUP(E10525,'Cross-Page Data'!$D$4:$F$48,3,FALSE)</f>
        <v>solar</v>
      </c>
      <c r="K10525" t="b">
        <f t="shared" si="164"/>
        <v>1</v>
      </c>
    </row>
    <row r="10526" spans="1:11">
      <c r="A10526" s="120">
        <v>59076</v>
      </c>
      <c r="B10526" s="121" t="s">
        <v>201</v>
      </c>
      <c r="C10526" s="121" t="s">
        <v>206</v>
      </c>
      <c r="D10526" s="121" t="s">
        <v>128</v>
      </c>
      <c r="E10526" s="121" t="s">
        <v>180</v>
      </c>
      <c r="F10526" s="122">
        <v>225060</v>
      </c>
      <c r="G10526" s="122">
        <v>25282</v>
      </c>
      <c r="H10526" s="120">
        <v>2019</v>
      </c>
      <c r="I10526" t="str">
        <f>IF(J10526="natural gas",VLOOKUP(D10526,'Cross-Page Data'!$I$4:$J$13,2,FALSE),IF(J10526="solar",VLOOKUP('Form 923'!D10526,'Cross-Page Data'!$I$14:$J$117,2,FALSE),J10526))</f>
        <v>wind</v>
      </c>
      <c r="J10526" t="str">
        <f>VLOOKUP(E10526,'Cross-Page Data'!$D$4:$F$48,3,FALSE)</f>
        <v>wind</v>
      </c>
      <c r="K10526" t="b">
        <f t="shared" si="164"/>
        <v>1</v>
      </c>
    </row>
    <row r="10527" spans="1:11">
      <c r="A10527" s="120">
        <v>59077</v>
      </c>
      <c r="B10527" s="121" t="s">
        <v>201</v>
      </c>
      <c r="C10527" s="121" t="s">
        <v>206</v>
      </c>
      <c r="D10527" s="121" t="s">
        <v>101</v>
      </c>
      <c r="E10527" s="121" t="s">
        <v>92</v>
      </c>
      <c r="F10527" s="122">
        <v>20554</v>
      </c>
      <c r="G10527" s="122">
        <v>2309</v>
      </c>
      <c r="H10527" s="120">
        <v>2019</v>
      </c>
      <c r="I10527" t="str">
        <f>IF(J10527="natural gas",VLOOKUP(D10527,'Cross-Page Data'!$I$4:$J$13,2,FALSE),IF(J10527="solar",VLOOKUP('Form 923'!D10527,'Cross-Page Data'!$I$14:$J$117,2,FALSE),J10527))</f>
        <v>solar pv</v>
      </c>
      <c r="J10527" t="str">
        <f>VLOOKUP(E10527,'Cross-Page Data'!$D$4:$F$48,3,FALSE)</f>
        <v>solar</v>
      </c>
      <c r="K10527" t="b">
        <f t="shared" si="164"/>
        <v>1</v>
      </c>
    </row>
    <row r="10528" spans="1:11">
      <c r="A10528" s="120">
        <v>59078</v>
      </c>
      <c r="B10528" s="121" t="s">
        <v>201</v>
      </c>
      <c r="C10528" s="121" t="s">
        <v>206</v>
      </c>
      <c r="D10528" s="121" t="s">
        <v>101</v>
      </c>
      <c r="E10528" s="121" t="s">
        <v>92</v>
      </c>
      <c r="F10528" s="122">
        <v>50990</v>
      </c>
      <c r="G10528" s="122">
        <v>5728</v>
      </c>
      <c r="H10528" s="120">
        <v>2019</v>
      </c>
      <c r="I10528" t="str">
        <f>IF(J10528="natural gas",VLOOKUP(D10528,'Cross-Page Data'!$I$4:$J$13,2,FALSE),IF(J10528="solar",VLOOKUP('Form 923'!D10528,'Cross-Page Data'!$I$14:$J$117,2,FALSE),J10528))</f>
        <v>solar pv</v>
      </c>
      <c r="J10528" t="str">
        <f>VLOOKUP(E10528,'Cross-Page Data'!$D$4:$F$48,3,FALSE)</f>
        <v>solar</v>
      </c>
      <c r="K10528" t="b">
        <f t="shared" si="164"/>
        <v>1</v>
      </c>
    </row>
    <row r="10529" spans="1:11">
      <c r="A10529" s="120">
        <v>59079</v>
      </c>
      <c r="B10529" s="121" t="s">
        <v>201</v>
      </c>
      <c r="C10529" s="121" t="s">
        <v>206</v>
      </c>
      <c r="D10529" s="121" t="s">
        <v>101</v>
      </c>
      <c r="E10529" s="121" t="s">
        <v>92</v>
      </c>
      <c r="F10529" s="122">
        <v>12916</v>
      </c>
      <c r="G10529" s="122">
        <v>1451</v>
      </c>
      <c r="H10529" s="120">
        <v>2019</v>
      </c>
      <c r="I10529" t="str">
        <f>IF(J10529="natural gas",VLOOKUP(D10529,'Cross-Page Data'!$I$4:$J$13,2,FALSE),IF(J10529="solar",VLOOKUP('Form 923'!D10529,'Cross-Page Data'!$I$14:$J$117,2,FALSE),J10529))</f>
        <v>solar pv</v>
      </c>
      <c r="J10529" t="str">
        <f>VLOOKUP(E10529,'Cross-Page Data'!$D$4:$F$48,3,FALSE)</f>
        <v>solar</v>
      </c>
      <c r="K10529" t="b">
        <f t="shared" si="164"/>
        <v>1</v>
      </c>
    </row>
    <row r="10530" spans="1:11">
      <c r="A10530" s="120">
        <v>59080</v>
      </c>
      <c r="B10530" s="121" t="s">
        <v>201</v>
      </c>
      <c r="C10530" s="121" t="s">
        <v>206</v>
      </c>
      <c r="D10530" s="121" t="s">
        <v>101</v>
      </c>
      <c r="E10530" s="121" t="s">
        <v>92</v>
      </c>
      <c r="F10530" s="122">
        <v>10042</v>
      </c>
      <c r="G10530" s="122">
        <v>1128</v>
      </c>
      <c r="H10530" s="120">
        <v>2019</v>
      </c>
      <c r="I10530" t="str">
        <f>IF(J10530="natural gas",VLOOKUP(D10530,'Cross-Page Data'!$I$4:$J$13,2,FALSE),IF(J10530="solar",VLOOKUP('Form 923'!D10530,'Cross-Page Data'!$I$14:$J$117,2,FALSE),J10530))</f>
        <v>solar pv</v>
      </c>
      <c r="J10530" t="str">
        <f>VLOOKUP(E10530,'Cross-Page Data'!$D$4:$F$48,3,FALSE)</f>
        <v>solar</v>
      </c>
      <c r="K10530" t="b">
        <f t="shared" si="164"/>
        <v>1</v>
      </c>
    </row>
    <row r="10531" spans="1:11">
      <c r="A10531" s="120">
        <v>59081</v>
      </c>
      <c r="B10531" s="121" t="s">
        <v>201</v>
      </c>
      <c r="C10531" s="121" t="s">
        <v>206</v>
      </c>
      <c r="D10531" s="121" t="s">
        <v>101</v>
      </c>
      <c r="E10531" s="121" t="s">
        <v>92</v>
      </c>
      <c r="F10531" s="122">
        <v>43585</v>
      </c>
      <c r="G10531" s="122">
        <v>4896</v>
      </c>
      <c r="H10531" s="120">
        <v>2019</v>
      </c>
      <c r="I10531" t="str">
        <f>IF(J10531="natural gas",VLOOKUP(D10531,'Cross-Page Data'!$I$4:$J$13,2,FALSE),IF(J10531="solar",VLOOKUP('Form 923'!D10531,'Cross-Page Data'!$I$14:$J$117,2,FALSE),J10531))</f>
        <v>solar pv</v>
      </c>
      <c r="J10531" t="str">
        <f>VLOOKUP(E10531,'Cross-Page Data'!$D$4:$F$48,3,FALSE)</f>
        <v>solar</v>
      </c>
      <c r="K10531" t="b">
        <f t="shared" si="164"/>
        <v>1</v>
      </c>
    </row>
    <row r="10532" spans="1:11">
      <c r="A10532" s="120">
        <v>59082</v>
      </c>
      <c r="B10532" s="121" t="s">
        <v>201</v>
      </c>
      <c r="C10532" s="121" t="s">
        <v>206</v>
      </c>
      <c r="D10532" s="121" t="s">
        <v>101</v>
      </c>
      <c r="E10532" s="121" t="s">
        <v>92</v>
      </c>
      <c r="F10532" s="122">
        <v>64797</v>
      </c>
      <c r="G10532" s="122">
        <v>7279</v>
      </c>
      <c r="H10532" s="120">
        <v>2019</v>
      </c>
      <c r="I10532" t="str">
        <f>IF(J10532="natural gas",VLOOKUP(D10532,'Cross-Page Data'!$I$4:$J$13,2,FALSE),IF(J10532="solar",VLOOKUP('Form 923'!D10532,'Cross-Page Data'!$I$14:$J$117,2,FALSE),J10532))</f>
        <v>solar pv</v>
      </c>
      <c r="J10532" t="str">
        <f>VLOOKUP(E10532,'Cross-Page Data'!$D$4:$F$48,3,FALSE)</f>
        <v>solar</v>
      </c>
      <c r="K10532" t="b">
        <f t="shared" si="164"/>
        <v>1</v>
      </c>
    </row>
    <row r="10533" spans="1:11">
      <c r="A10533" s="120">
        <v>59083</v>
      </c>
      <c r="B10533" s="121" t="s">
        <v>201</v>
      </c>
      <c r="C10533" s="121" t="s">
        <v>206</v>
      </c>
      <c r="D10533" s="121" t="s">
        <v>128</v>
      </c>
      <c r="E10533" s="121" t="s">
        <v>180</v>
      </c>
      <c r="F10533" s="122">
        <v>6647691</v>
      </c>
      <c r="G10533" s="122">
        <v>746764</v>
      </c>
      <c r="H10533" s="120">
        <v>2019</v>
      </c>
      <c r="I10533" t="str">
        <f>IF(J10533="natural gas",VLOOKUP(D10533,'Cross-Page Data'!$I$4:$J$13,2,FALSE),IF(J10533="solar",VLOOKUP('Form 923'!D10533,'Cross-Page Data'!$I$14:$J$117,2,FALSE),J10533))</f>
        <v>wind</v>
      </c>
      <c r="J10533" t="str">
        <f>VLOOKUP(E10533,'Cross-Page Data'!$D$4:$F$48,3,FALSE)</f>
        <v>wind</v>
      </c>
      <c r="K10533" t="b">
        <f t="shared" si="164"/>
        <v>1</v>
      </c>
    </row>
    <row r="10534" spans="1:11">
      <c r="A10534" s="120">
        <v>59084</v>
      </c>
      <c r="B10534" s="121" t="s">
        <v>201</v>
      </c>
      <c r="C10534" s="121" t="s">
        <v>206</v>
      </c>
      <c r="D10534" s="121" t="s">
        <v>128</v>
      </c>
      <c r="E10534" s="121" t="s">
        <v>180</v>
      </c>
      <c r="F10534" s="122">
        <v>2522630</v>
      </c>
      <c r="G10534" s="122">
        <v>283378</v>
      </c>
      <c r="H10534" s="120">
        <v>2019</v>
      </c>
      <c r="I10534" t="str">
        <f>IF(J10534="natural gas",VLOOKUP(D10534,'Cross-Page Data'!$I$4:$J$13,2,FALSE),IF(J10534="solar",VLOOKUP('Form 923'!D10534,'Cross-Page Data'!$I$14:$J$117,2,FALSE),J10534))</f>
        <v>wind</v>
      </c>
      <c r="J10534" t="str">
        <f>VLOOKUP(E10534,'Cross-Page Data'!$D$4:$F$48,3,FALSE)</f>
        <v>wind</v>
      </c>
      <c r="K10534" t="b">
        <f t="shared" si="164"/>
        <v>1</v>
      </c>
    </row>
    <row r="10535" spans="1:11">
      <c r="A10535" s="120">
        <v>59085</v>
      </c>
      <c r="B10535" s="121" t="s">
        <v>201</v>
      </c>
      <c r="C10535" s="121" t="s">
        <v>206</v>
      </c>
      <c r="D10535" s="121" t="s">
        <v>101</v>
      </c>
      <c r="E10535" s="121" t="s">
        <v>92</v>
      </c>
      <c r="F10535" s="122">
        <v>70575</v>
      </c>
      <c r="G10535" s="122">
        <v>7928</v>
      </c>
      <c r="H10535" s="120">
        <v>2019</v>
      </c>
      <c r="I10535" t="str">
        <f>IF(J10535="natural gas",VLOOKUP(D10535,'Cross-Page Data'!$I$4:$J$13,2,FALSE),IF(J10535="solar",VLOOKUP('Form 923'!D10535,'Cross-Page Data'!$I$14:$J$117,2,FALSE),J10535))</f>
        <v>solar pv</v>
      </c>
      <c r="J10535" t="str">
        <f>VLOOKUP(E10535,'Cross-Page Data'!$D$4:$F$48,3,FALSE)</f>
        <v>solar</v>
      </c>
      <c r="K10535" t="b">
        <f t="shared" si="164"/>
        <v>1</v>
      </c>
    </row>
    <row r="10536" spans="1:11">
      <c r="A10536" s="120">
        <v>59086</v>
      </c>
      <c r="B10536" s="121" t="s">
        <v>201</v>
      </c>
      <c r="C10536" s="121" t="s">
        <v>206</v>
      </c>
      <c r="D10536" s="121" t="s">
        <v>101</v>
      </c>
      <c r="E10536" s="121" t="s">
        <v>92</v>
      </c>
      <c r="F10536" s="122">
        <v>287322</v>
      </c>
      <c r="G10536" s="122">
        <v>32276</v>
      </c>
      <c r="H10536" s="120">
        <v>2019</v>
      </c>
      <c r="I10536" t="str">
        <f>IF(J10536="natural gas",VLOOKUP(D10536,'Cross-Page Data'!$I$4:$J$13,2,FALSE),IF(J10536="solar",VLOOKUP('Form 923'!D10536,'Cross-Page Data'!$I$14:$J$117,2,FALSE),J10536))</f>
        <v>solar pv</v>
      </c>
      <c r="J10536" t="str">
        <f>VLOOKUP(E10536,'Cross-Page Data'!$D$4:$F$48,3,FALSE)</f>
        <v>solar</v>
      </c>
      <c r="K10536" t="b">
        <f t="shared" si="164"/>
        <v>1</v>
      </c>
    </row>
    <row r="10537" spans="1:11">
      <c r="A10537" s="120">
        <v>59087</v>
      </c>
      <c r="B10537" s="121" t="s">
        <v>201</v>
      </c>
      <c r="C10537" s="121" t="s">
        <v>206</v>
      </c>
      <c r="D10537" s="121" t="s">
        <v>101</v>
      </c>
      <c r="E10537" s="121" t="s">
        <v>92</v>
      </c>
      <c r="F10537" s="122">
        <v>230944</v>
      </c>
      <c r="G10537" s="122">
        <v>25943</v>
      </c>
      <c r="H10537" s="120">
        <v>2019</v>
      </c>
      <c r="I10537" t="str">
        <f>IF(J10537="natural gas",VLOOKUP(D10537,'Cross-Page Data'!$I$4:$J$13,2,FALSE),IF(J10537="solar",VLOOKUP('Form 923'!D10537,'Cross-Page Data'!$I$14:$J$117,2,FALSE),J10537))</f>
        <v>solar pv</v>
      </c>
      <c r="J10537" t="str">
        <f>VLOOKUP(E10537,'Cross-Page Data'!$D$4:$F$48,3,FALSE)</f>
        <v>solar</v>
      </c>
      <c r="K10537" t="b">
        <f t="shared" si="164"/>
        <v>1</v>
      </c>
    </row>
    <row r="10538" spans="1:11">
      <c r="A10538" s="120">
        <v>59088</v>
      </c>
      <c r="B10538" s="121" t="s">
        <v>201</v>
      </c>
      <c r="C10538" s="121" t="s">
        <v>206</v>
      </c>
      <c r="D10538" s="121" t="s">
        <v>101</v>
      </c>
      <c r="E10538" s="121" t="s">
        <v>92</v>
      </c>
      <c r="F10538" s="122">
        <v>374195</v>
      </c>
      <c r="G10538" s="122">
        <v>42035</v>
      </c>
      <c r="H10538" s="120">
        <v>2019</v>
      </c>
      <c r="I10538" t="str">
        <f>IF(J10538="natural gas",VLOOKUP(D10538,'Cross-Page Data'!$I$4:$J$13,2,FALSE),IF(J10538="solar",VLOOKUP('Form 923'!D10538,'Cross-Page Data'!$I$14:$J$117,2,FALSE),J10538))</f>
        <v>solar pv</v>
      </c>
      <c r="J10538" t="str">
        <f>VLOOKUP(E10538,'Cross-Page Data'!$D$4:$F$48,3,FALSE)</f>
        <v>solar</v>
      </c>
      <c r="K10538" t="b">
        <f t="shared" si="164"/>
        <v>1</v>
      </c>
    </row>
    <row r="10539" spans="1:11">
      <c r="A10539" s="120">
        <v>59090</v>
      </c>
      <c r="B10539" s="121" t="s">
        <v>201</v>
      </c>
      <c r="C10539" s="121" t="s">
        <v>206</v>
      </c>
      <c r="D10539" s="121" t="s">
        <v>101</v>
      </c>
      <c r="E10539" s="121" t="s">
        <v>92</v>
      </c>
      <c r="F10539" s="122">
        <v>26198</v>
      </c>
      <c r="G10539" s="122">
        <v>2943</v>
      </c>
      <c r="H10539" s="120">
        <v>2019</v>
      </c>
      <c r="I10539" t="str">
        <f>IF(J10539="natural gas",VLOOKUP(D10539,'Cross-Page Data'!$I$4:$J$13,2,FALSE),IF(J10539="solar",VLOOKUP('Form 923'!D10539,'Cross-Page Data'!$I$14:$J$117,2,FALSE),J10539))</f>
        <v>solar pv</v>
      </c>
      <c r="J10539" t="str">
        <f>VLOOKUP(E10539,'Cross-Page Data'!$D$4:$F$48,3,FALSE)</f>
        <v>solar</v>
      </c>
      <c r="K10539" t="b">
        <f t="shared" si="164"/>
        <v>1</v>
      </c>
    </row>
    <row r="10540" spans="1:11">
      <c r="A10540" s="120">
        <v>59093</v>
      </c>
      <c r="B10540" s="121" t="s">
        <v>205</v>
      </c>
      <c r="C10540" s="121" t="s">
        <v>202</v>
      </c>
      <c r="D10540" s="121" t="s">
        <v>39</v>
      </c>
      <c r="E10540" s="121" t="s">
        <v>38</v>
      </c>
      <c r="F10540" s="122">
        <v>0</v>
      </c>
      <c r="G10540" s="122">
        <v>287507</v>
      </c>
      <c r="H10540" s="120">
        <v>2019</v>
      </c>
      <c r="I10540" t="str">
        <f>IF(J10540="natural gas",VLOOKUP(D10540,'Cross-Page Data'!$I$4:$J$13,2,FALSE),IF(J10540="solar",VLOOKUP('Form 923'!D10540,'Cross-Page Data'!$I$14:$J$117,2,FALSE),J10540))</f>
        <v>natural gas nonpeaker - preexisting nonretiring</v>
      </c>
      <c r="J10540" t="str">
        <f>VLOOKUP(E10540,'Cross-Page Data'!$D$4:$F$48,3,FALSE)</f>
        <v>natural gas</v>
      </c>
      <c r="K10540" t="b">
        <f t="shared" si="164"/>
        <v>1</v>
      </c>
    </row>
    <row r="10541" spans="1:11">
      <c r="A10541" s="120">
        <v>59093</v>
      </c>
      <c r="B10541" s="121" t="s">
        <v>205</v>
      </c>
      <c r="C10541" s="121" t="s">
        <v>202</v>
      </c>
      <c r="D10541" s="121" t="s">
        <v>61</v>
      </c>
      <c r="E10541" s="121" t="s">
        <v>38</v>
      </c>
      <c r="F10541" s="122">
        <v>6472555</v>
      </c>
      <c r="G10541" s="122">
        <v>612350</v>
      </c>
      <c r="H10541" s="120">
        <v>2019</v>
      </c>
      <c r="I10541" t="str">
        <f>IF(J10541="natural gas",VLOOKUP(D10541,'Cross-Page Data'!$I$4:$J$13,2,FALSE),IF(J10541="solar",VLOOKUP('Form 923'!D10541,'Cross-Page Data'!$I$14:$J$117,2,FALSE),J10541))</f>
        <v>natural gas nonpeaker - preexisting nonretiring</v>
      </c>
      <c r="J10541" t="str">
        <f>VLOOKUP(E10541,'Cross-Page Data'!$D$4:$F$48,3,FALSE)</f>
        <v>natural gas</v>
      </c>
      <c r="K10541" t="b">
        <f t="shared" si="164"/>
        <v>1</v>
      </c>
    </row>
    <row r="10542" spans="1:11">
      <c r="A10542" s="120">
        <v>59094</v>
      </c>
      <c r="B10542" s="121" t="s">
        <v>201</v>
      </c>
      <c r="C10542" s="121" t="s">
        <v>206</v>
      </c>
      <c r="D10542" s="121" t="s">
        <v>101</v>
      </c>
      <c r="E10542" s="121" t="s">
        <v>92</v>
      </c>
      <c r="F10542" s="122">
        <v>27553</v>
      </c>
      <c r="G10542" s="122">
        <v>3095</v>
      </c>
      <c r="H10542" s="120">
        <v>2019</v>
      </c>
      <c r="I10542" t="str">
        <f>IF(J10542="natural gas",VLOOKUP(D10542,'Cross-Page Data'!$I$4:$J$13,2,FALSE),IF(J10542="solar",VLOOKUP('Form 923'!D10542,'Cross-Page Data'!$I$14:$J$117,2,FALSE),J10542))</f>
        <v>solar pv</v>
      </c>
      <c r="J10542" t="str">
        <f>VLOOKUP(E10542,'Cross-Page Data'!$D$4:$F$48,3,FALSE)</f>
        <v>solar</v>
      </c>
      <c r="K10542" t="b">
        <f t="shared" si="164"/>
        <v>1</v>
      </c>
    </row>
    <row r="10543" spans="1:11">
      <c r="A10543" s="120">
        <v>59095</v>
      </c>
      <c r="B10543" s="121" t="s">
        <v>201</v>
      </c>
      <c r="C10543" s="121" t="s">
        <v>206</v>
      </c>
      <c r="D10543" s="121" t="s">
        <v>101</v>
      </c>
      <c r="E10543" s="121" t="s">
        <v>92</v>
      </c>
      <c r="F10543" s="122">
        <v>17250</v>
      </c>
      <c r="G10543" s="122">
        <v>1938</v>
      </c>
      <c r="H10543" s="120">
        <v>2019</v>
      </c>
      <c r="I10543" t="str">
        <f>IF(J10543="natural gas",VLOOKUP(D10543,'Cross-Page Data'!$I$4:$J$13,2,FALSE),IF(J10543="solar",VLOOKUP('Form 923'!D10543,'Cross-Page Data'!$I$14:$J$117,2,FALSE),J10543))</f>
        <v>solar pv</v>
      </c>
      <c r="J10543" t="str">
        <f>VLOOKUP(E10543,'Cross-Page Data'!$D$4:$F$48,3,FALSE)</f>
        <v>solar</v>
      </c>
      <c r="K10543" t="b">
        <f t="shared" si="164"/>
        <v>1</v>
      </c>
    </row>
    <row r="10544" spans="1:11">
      <c r="A10544" s="120">
        <v>59096</v>
      </c>
      <c r="B10544" s="121" t="s">
        <v>201</v>
      </c>
      <c r="C10544" s="121" t="s">
        <v>206</v>
      </c>
      <c r="D10544" s="121" t="s">
        <v>101</v>
      </c>
      <c r="E10544" s="121" t="s">
        <v>92</v>
      </c>
      <c r="F10544" s="122">
        <v>17919</v>
      </c>
      <c r="G10544" s="122">
        <v>2013</v>
      </c>
      <c r="H10544" s="120">
        <v>2019</v>
      </c>
      <c r="I10544" t="str">
        <f>IF(J10544="natural gas",VLOOKUP(D10544,'Cross-Page Data'!$I$4:$J$13,2,FALSE),IF(J10544="solar",VLOOKUP('Form 923'!D10544,'Cross-Page Data'!$I$14:$J$117,2,FALSE),J10544))</f>
        <v>solar pv</v>
      </c>
      <c r="J10544" t="str">
        <f>VLOOKUP(E10544,'Cross-Page Data'!$D$4:$F$48,3,FALSE)</f>
        <v>solar</v>
      </c>
      <c r="K10544" t="b">
        <f t="shared" si="164"/>
        <v>1</v>
      </c>
    </row>
    <row r="10545" spans="1:11">
      <c r="A10545" s="120">
        <v>59097</v>
      </c>
      <c r="B10545" s="121" t="s">
        <v>201</v>
      </c>
      <c r="C10545" s="121" t="s">
        <v>206</v>
      </c>
      <c r="D10545" s="121" t="s">
        <v>101</v>
      </c>
      <c r="E10545" s="121" t="s">
        <v>92</v>
      </c>
      <c r="F10545" s="122">
        <v>140011</v>
      </c>
      <c r="G10545" s="122">
        <v>15728</v>
      </c>
      <c r="H10545" s="120">
        <v>2019</v>
      </c>
      <c r="I10545" t="str">
        <f>IF(J10545="natural gas",VLOOKUP(D10545,'Cross-Page Data'!$I$4:$J$13,2,FALSE),IF(J10545="solar",VLOOKUP('Form 923'!D10545,'Cross-Page Data'!$I$14:$J$117,2,FALSE),J10545))</f>
        <v>solar pv</v>
      </c>
      <c r="J10545" t="str">
        <f>VLOOKUP(E10545,'Cross-Page Data'!$D$4:$F$48,3,FALSE)</f>
        <v>solar</v>
      </c>
      <c r="K10545" t="b">
        <f t="shared" si="164"/>
        <v>1</v>
      </c>
    </row>
    <row r="10546" spans="1:11">
      <c r="A10546" s="120">
        <v>59098</v>
      </c>
      <c r="B10546" s="121" t="s">
        <v>201</v>
      </c>
      <c r="C10546" s="121" t="s">
        <v>206</v>
      </c>
      <c r="D10546" s="121" t="s">
        <v>101</v>
      </c>
      <c r="E10546" s="121" t="s">
        <v>92</v>
      </c>
      <c r="F10546" s="122">
        <v>18320</v>
      </c>
      <c r="G10546" s="122">
        <v>2058</v>
      </c>
      <c r="H10546" s="120">
        <v>2019</v>
      </c>
      <c r="I10546" t="str">
        <f>IF(J10546="natural gas",VLOOKUP(D10546,'Cross-Page Data'!$I$4:$J$13,2,FALSE),IF(J10546="solar",VLOOKUP('Form 923'!D10546,'Cross-Page Data'!$I$14:$J$117,2,FALSE),J10546))</f>
        <v>solar pv</v>
      </c>
      <c r="J10546" t="str">
        <f>VLOOKUP(E10546,'Cross-Page Data'!$D$4:$F$48,3,FALSE)</f>
        <v>solar</v>
      </c>
      <c r="K10546" t="b">
        <f t="shared" si="164"/>
        <v>1</v>
      </c>
    </row>
    <row r="10547" spans="1:11">
      <c r="A10547" s="120">
        <v>59099</v>
      </c>
      <c r="B10547" s="121" t="s">
        <v>201</v>
      </c>
      <c r="C10547" s="121" t="s">
        <v>206</v>
      </c>
      <c r="D10547" s="121" t="s">
        <v>101</v>
      </c>
      <c r="E10547" s="121" t="s">
        <v>92</v>
      </c>
      <c r="F10547" s="122">
        <v>16923</v>
      </c>
      <c r="G10547" s="122">
        <v>1901</v>
      </c>
      <c r="H10547" s="120">
        <v>2019</v>
      </c>
      <c r="I10547" t="str">
        <f>IF(J10547="natural gas",VLOOKUP(D10547,'Cross-Page Data'!$I$4:$J$13,2,FALSE),IF(J10547="solar",VLOOKUP('Form 923'!D10547,'Cross-Page Data'!$I$14:$J$117,2,FALSE),J10547))</f>
        <v>solar pv</v>
      </c>
      <c r="J10547" t="str">
        <f>VLOOKUP(E10547,'Cross-Page Data'!$D$4:$F$48,3,FALSE)</f>
        <v>solar</v>
      </c>
      <c r="K10547" t="b">
        <f t="shared" si="164"/>
        <v>1</v>
      </c>
    </row>
    <row r="10548" spans="1:11">
      <c r="A10548" s="120">
        <v>59100</v>
      </c>
      <c r="B10548" s="121" t="s">
        <v>201</v>
      </c>
      <c r="C10548" s="121" t="s">
        <v>206</v>
      </c>
      <c r="D10548" s="121" t="s">
        <v>101</v>
      </c>
      <c r="E10548" s="121" t="s">
        <v>92</v>
      </c>
      <c r="F10548" s="122">
        <v>76397</v>
      </c>
      <c r="G10548" s="122">
        <v>8582</v>
      </c>
      <c r="H10548" s="120">
        <v>2019</v>
      </c>
      <c r="I10548" t="str">
        <f>IF(J10548="natural gas",VLOOKUP(D10548,'Cross-Page Data'!$I$4:$J$13,2,FALSE),IF(J10548="solar",VLOOKUP('Form 923'!D10548,'Cross-Page Data'!$I$14:$J$117,2,FALSE),J10548))</f>
        <v>solar pv</v>
      </c>
      <c r="J10548" t="str">
        <f>VLOOKUP(E10548,'Cross-Page Data'!$D$4:$F$48,3,FALSE)</f>
        <v>solar</v>
      </c>
      <c r="K10548" t="b">
        <f t="shared" si="164"/>
        <v>1</v>
      </c>
    </row>
    <row r="10549" spans="1:11">
      <c r="A10549" s="120">
        <v>59102</v>
      </c>
      <c r="B10549" s="121" t="s">
        <v>201</v>
      </c>
      <c r="C10549" s="121" t="s">
        <v>206</v>
      </c>
      <c r="D10549" s="121" t="s">
        <v>101</v>
      </c>
      <c r="E10549" s="121" t="s">
        <v>92</v>
      </c>
      <c r="F10549" s="122">
        <v>79727</v>
      </c>
      <c r="G10549" s="122">
        <v>8956</v>
      </c>
      <c r="H10549" s="120">
        <v>2019</v>
      </c>
      <c r="I10549" t="str">
        <f>IF(J10549="natural gas",VLOOKUP(D10549,'Cross-Page Data'!$I$4:$J$13,2,FALSE),IF(J10549="solar",VLOOKUP('Form 923'!D10549,'Cross-Page Data'!$I$14:$J$117,2,FALSE),J10549))</f>
        <v>solar pv</v>
      </c>
      <c r="J10549" t="str">
        <f>VLOOKUP(E10549,'Cross-Page Data'!$D$4:$F$48,3,FALSE)</f>
        <v>solar</v>
      </c>
      <c r="K10549" t="b">
        <f t="shared" si="164"/>
        <v>1</v>
      </c>
    </row>
    <row r="10550" spans="1:11">
      <c r="A10550" s="120">
        <v>59103</v>
      </c>
      <c r="B10550" s="121" t="s">
        <v>201</v>
      </c>
      <c r="C10550" s="121" t="s">
        <v>206</v>
      </c>
      <c r="D10550" s="121" t="s">
        <v>101</v>
      </c>
      <c r="E10550" s="121" t="s">
        <v>92</v>
      </c>
      <c r="F10550" s="122">
        <v>86465</v>
      </c>
      <c r="G10550" s="122">
        <v>9713</v>
      </c>
      <c r="H10550" s="120">
        <v>2019</v>
      </c>
      <c r="I10550" t="str">
        <f>IF(J10550="natural gas",VLOOKUP(D10550,'Cross-Page Data'!$I$4:$J$13,2,FALSE),IF(J10550="solar",VLOOKUP('Form 923'!D10550,'Cross-Page Data'!$I$14:$J$117,2,FALSE),J10550))</f>
        <v>solar pv</v>
      </c>
      <c r="J10550" t="str">
        <f>VLOOKUP(E10550,'Cross-Page Data'!$D$4:$F$48,3,FALSE)</f>
        <v>solar</v>
      </c>
      <c r="K10550" t="b">
        <f t="shared" si="164"/>
        <v>1</v>
      </c>
    </row>
    <row r="10551" spans="1:11">
      <c r="A10551" s="120">
        <v>59105</v>
      </c>
      <c r="B10551" s="121" t="s">
        <v>201</v>
      </c>
      <c r="C10551" s="121" t="s">
        <v>206</v>
      </c>
      <c r="D10551" s="121" t="s">
        <v>101</v>
      </c>
      <c r="E10551" s="121" t="s">
        <v>92</v>
      </c>
      <c r="F10551" s="122">
        <v>62315</v>
      </c>
      <c r="G10551" s="122">
        <v>7000</v>
      </c>
      <c r="H10551" s="120">
        <v>2019</v>
      </c>
      <c r="I10551" t="str">
        <f>IF(J10551="natural gas",VLOOKUP(D10551,'Cross-Page Data'!$I$4:$J$13,2,FALSE),IF(J10551="solar",VLOOKUP('Form 923'!D10551,'Cross-Page Data'!$I$14:$J$117,2,FALSE),J10551))</f>
        <v>solar pv</v>
      </c>
      <c r="J10551" t="str">
        <f>VLOOKUP(E10551,'Cross-Page Data'!$D$4:$F$48,3,FALSE)</f>
        <v>solar</v>
      </c>
      <c r="K10551" t="b">
        <f t="shared" si="164"/>
        <v>1</v>
      </c>
    </row>
    <row r="10552" spans="1:11">
      <c r="A10552" s="120">
        <v>59106</v>
      </c>
      <c r="B10552" s="121" t="s">
        <v>201</v>
      </c>
      <c r="C10552" s="121" t="s">
        <v>206</v>
      </c>
      <c r="D10552" s="121" t="s">
        <v>101</v>
      </c>
      <c r="E10552" s="121" t="s">
        <v>92</v>
      </c>
      <c r="F10552" s="122">
        <v>32653</v>
      </c>
      <c r="G10552" s="122">
        <v>3668</v>
      </c>
      <c r="H10552" s="120">
        <v>2019</v>
      </c>
      <c r="I10552" t="str">
        <f>IF(J10552="natural gas",VLOOKUP(D10552,'Cross-Page Data'!$I$4:$J$13,2,FALSE),IF(J10552="solar",VLOOKUP('Form 923'!D10552,'Cross-Page Data'!$I$14:$J$117,2,FALSE),J10552))</f>
        <v>solar pv</v>
      </c>
      <c r="J10552" t="str">
        <f>VLOOKUP(E10552,'Cross-Page Data'!$D$4:$F$48,3,FALSE)</f>
        <v>solar</v>
      </c>
      <c r="K10552" t="b">
        <f t="shared" si="164"/>
        <v>1</v>
      </c>
    </row>
    <row r="10553" spans="1:11">
      <c r="A10553" s="120">
        <v>59107</v>
      </c>
      <c r="B10553" s="121" t="s">
        <v>201</v>
      </c>
      <c r="C10553" s="121" t="s">
        <v>206</v>
      </c>
      <c r="D10553" s="121" t="s">
        <v>101</v>
      </c>
      <c r="E10553" s="121" t="s">
        <v>92</v>
      </c>
      <c r="F10553" s="122">
        <v>84461</v>
      </c>
      <c r="G10553" s="122">
        <v>9488</v>
      </c>
      <c r="H10553" s="120">
        <v>2019</v>
      </c>
      <c r="I10553" t="str">
        <f>IF(J10553="natural gas",VLOOKUP(D10553,'Cross-Page Data'!$I$4:$J$13,2,FALSE),IF(J10553="solar",VLOOKUP('Form 923'!D10553,'Cross-Page Data'!$I$14:$J$117,2,FALSE),J10553))</f>
        <v>solar pv</v>
      </c>
      <c r="J10553" t="str">
        <f>VLOOKUP(E10553,'Cross-Page Data'!$D$4:$F$48,3,FALSE)</f>
        <v>solar</v>
      </c>
      <c r="K10553" t="b">
        <f t="shared" si="164"/>
        <v>1</v>
      </c>
    </row>
    <row r="10554" spans="1:11">
      <c r="A10554" s="120">
        <v>59109</v>
      </c>
      <c r="B10554" s="121" t="s">
        <v>201</v>
      </c>
      <c r="C10554" s="121" t="s">
        <v>206</v>
      </c>
      <c r="D10554" s="121" t="s">
        <v>101</v>
      </c>
      <c r="E10554" s="121" t="s">
        <v>92</v>
      </c>
      <c r="F10554" s="122">
        <v>75309</v>
      </c>
      <c r="G10554" s="122">
        <v>8460</v>
      </c>
      <c r="H10554" s="120">
        <v>2019</v>
      </c>
      <c r="I10554" t="str">
        <f>IF(J10554="natural gas",VLOOKUP(D10554,'Cross-Page Data'!$I$4:$J$13,2,FALSE),IF(J10554="solar",VLOOKUP('Form 923'!D10554,'Cross-Page Data'!$I$14:$J$117,2,FALSE),J10554))</f>
        <v>solar pv</v>
      </c>
      <c r="J10554" t="str">
        <f>VLOOKUP(E10554,'Cross-Page Data'!$D$4:$F$48,3,FALSE)</f>
        <v>solar</v>
      </c>
      <c r="K10554" t="b">
        <f t="shared" si="164"/>
        <v>1</v>
      </c>
    </row>
    <row r="10555" spans="1:11">
      <c r="A10555" s="120">
        <v>59110</v>
      </c>
      <c r="B10555" s="121" t="s">
        <v>201</v>
      </c>
      <c r="C10555" s="121" t="s">
        <v>206</v>
      </c>
      <c r="D10555" s="121" t="s">
        <v>101</v>
      </c>
      <c r="E10555" s="121" t="s">
        <v>92</v>
      </c>
      <c r="F10555" s="122">
        <v>67870</v>
      </c>
      <c r="G10555" s="122">
        <v>7624</v>
      </c>
      <c r="H10555" s="120">
        <v>2019</v>
      </c>
      <c r="I10555" t="str">
        <f>IF(J10555="natural gas",VLOOKUP(D10555,'Cross-Page Data'!$I$4:$J$13,2,FALSE),IF(J10555="solar",VLOOKUP('Form 923'!D10555,'Cross-Page Data'!$I$14:$J$117,2,FALSE),J10555))</f>
        <v>solar pv</v>
      </c>
      <c r="J10555" t="str">
        <f>VLOOKUP(E10555,'Cross-Page Data'!$D$4:$F$48,3,FALSE)</f>
        <v>solar</v>
      </c>
      <c r="K10555" t="b">
        <f t="shared" si="164"/>
        <v>1</v>
      </c>
    </row>
    <row r="10556" spans="1:11">
      <c r="A10556" s="120">
        <v>59111</v>
      </c>
      <c r="B10556" s="121" t="s">
        <v>201</v>
      </c>
      <c r="C10556" s="121" t="s">
        <v>206</v>
      </c>
      <c r="D10556" s="121" t="s">
        <v>101</v>
      </c>
      <c r="E10556" s="121" t="s">
        <v>92</v>
      </c>
      <c r="F10556" s="122">
        <v>53484</v>
      </c>
      <c r="G10556" s="122">
        <v>6008</v>
      </c>
      <c r="H10556" s="120">
        <v>2019</v>
      </c>
      <c r="I10556" t="str">
        <f>IF(J10556="natural gas",VLOOKUP(D10556,'Cross-Page Data'!$I$4:$J$13,2,FALSE),IF(J10556="solar",VLOOKUP('Form 923'!D10556,'Cross-Page Data'!$I$14:$J$117,2,FALSE),J10556))</f>
        <v>solar pv</v>
      </c>
      <c r="J10556" t="str">
        <f>VLOOKUP(E10556,'Cross-Page Data'!$D$4:$F$48,3,FALSE)</f>
        <v>solar</v>
      </c>
      <c r="K10556" t="b">
        <f t="shared" si="164"/>
        <v>1</v>
      </c>
    </row>
    <row r="10557" spans="1:11">
      <c r="A10557" s="120">
        <v>59112</v>
      </c>
      <c r="B10557" s="121" t="s">
        <v>201</v>
      </c>
      <c r="C10557" s="121" t="s">
        <v>206</v>
      </c>
      <c r="D10557" s="121" t="s">
        <v>101</v>
      </c>
      <c r="E10557" s="121" t="s">
        <v>92</v>
      </c>
      <c r="F10557" s="122">
        <v>82291</v>
      </c>
      <c r="G10557" s="122">
        <v>9244</v>
      </c>
      <c r="H10557" s="120">
        <v>2019</v>
      </c>
      <c r="I10557" t="str">
        <f>IF(J10557="natural gas",VLOOKUP(D10557,'Cross-Page Data'!$I$4:$J$13,2,FALSE),IF(J10557="solar",VLOOKUP('Form 923'!D10557,'Cross-Page Data'!$I$14:$J$117,2,FALSE),J10557))</f>
        <v>solar pv</v>
      </c>
      <c r="J10557" t="str">
        <f>VLOOKUP(E10557,'Cross-Page Data'!$D$4:$F$48,3,FALSE)</f>
        <v>solar</v>
      </c>
      <c r="K10557" t="b">
        <f t="shared" si="164"/>
        <v>1</v>
      </c>
    </row>
    <row r="10558" spans="1:11">
      <c r="A10558" s="120">
        <v>59113</v>
      </c>
      <c r="B10558" s="121" t="s">
        <v>201</v>
      </c>
      <c r="C10558" s="121" t="s">
        <v>206</v>
      </c>
      <c r="D10558" s="121" t="s">
        <v>101</v>
      </c>
      <c r="E10558" s="121" t="s">
        <v>92</v>
      </c>
      <c r="F10558" s="122">
        <v>58317</v>
      </c>
      <c r="G10558" s="122">
        <v>6551</v>
      </c>
      <c r="H10558" s="120">
        <v>2019</v>
      </c>
      <c r="I10558" t="str">
        <f>IF(J10558="natural gas",VLOOKUP(D10558,'Cross-Page Data'!$I$4:$J$13,2,FALSE),IF(J10558="solar",VLOOKUP('Form 923'!D10558,'Cross-Page Data'!$I$14:$J$117,2,FALSE),J10558))</f>
        <v>solar pv</v>
      </c>
      <c r="J10558" t="str">
        <f>VLOOKUP(E10558,'Cross-Page Data'!$D$4:$F$48,3,FALSE)</f>
        <v>solar</v>
      </c>
      <c r="K10558" t="b">
        <f t="shared" si="164"/>
        <v>1</v>
      </c>
    </row>
    <row r="10559" spans="1:11">
      <c r="A10559" s="120">
        <v>59114</v>
      </c>
      <c r="B10559" s="121" t="s">
        <v>201</v>
      </c>
      <c r="C10559" s="121" t="s">
        <v>206</v>
      </c>
      <c r="D10559" s="121" t="s">
        <v>101</v>
      </c>
      <c r="E10559" s="121" t="s">
        <v>92</v>
      </c>
      <c r="F10559" s="122">
        <v>35991</v>
      </c>
      <c r="G10559" s="122">
        <v>4043</v>
      </c>
      <c r="H10559" s="120">
        <v>2019</v>
      </c>
      <c r="I10559" t="str">
        <f>IF(J10559="natural gas",VLOOKUP(D10559,'Cross-Page Data'!$I$4:$J$13,2,FALSE),IF(J10559="solar",VLOOKUP('Form 923'!D10559,'Cross-Page Data'!$I$14:$J$117,2,FALSE),J10559))</f>
        <v>solar pv</v>
      </c>
      <c r="J10559" t="str">
        <f>VLOOKUP(E10559,'Cross-Page Data'!$D$4:$F$48,3,FALSE)</f>
        <v>solar</v>
      </c>
      <c r="K10559" t="b">
        <f t="shared" si="164"/>
        <v>1</v>
      </c>
    </row>
    <row r="10560" spans="1:11">
      <c r="A10560" s="120">
        <v>59115</v>
      </c>
      <c r="B10560" s="121" t="s">
        <v>201</v>
      </c>
      <c r="C10560" s="121" t="s">
        <v>206</v>
      </c>
      <c r="D10560" s="121" t="s">
        <v>101</v>
      </c>
      <c r="E10560" s="121" t="s">
        <v>92</v>
      </c>
      <c r="F10560" s="122">
        <v>34619</v>
      </c>
      <c r="G10560" s="122">
        <v>3889</v>
      </c>
      <c r="H10560" s="120">
        <v>2019</v>
      </c>
      <c r="I10560" t="str">
        <f>IF(J10560="natural gas",VLOOKUP(D10560,'Cross-Page Data'!$I$4:$J$13,2,FALSE),IF(J10560="solar",VLOOKUP('Form 923'!D10560,'Cross-Page Data'!$I$14:$J$117,2,FALSE),J10560))</f>
        <v>solar pv</v>
      </c>
      <c r="J10560" t="str">
        <f>VLOOKUP(E10560,'Cross-Page Data'!$D$4:$F$48,3,FALSE)</f>
        <v>solar</v>
      </c>
      <c r="K10560" t="b">
        <f t="shared" si="164"/>
        <v>1</v>
      </c>
    </row>
    <row r="10561" ht="25.5" spans="1:11">
      <c r="A10561" s="120">
        <v>59116</v>
      </c>
      <c r="B10561" s="121" t="s">
        <v>201</v>
      </c>
      <c r="C10561" s="121" t="s">
        <v>207</v>
      </c>
      <c r="D10561" s="121" t="s">
        <v>79</v>
      </c>
      <c r="E10561" s="121" t="s">
        <v>90</v>
      </c>
      <c r="F10561" s="122">
        <v>100491</v>
      </c>
      <c r="G10561" s="122">
        <v>7844</v>
      </c>
      <c r="H10561" s="120">
        <v>2019</v>
      </c>
      <c r="I10561" t="str">
        <f>IF(J10561="natural gas",VLOOKUP(D10561,'Cross-Page Data'!$I$4:$J$13,2,FALSE),IF(J10561="solar",VLOOKUP('Form 923'!D10561,'Cross-Page Data'!$I$14:$J$117,2,FALSE),J10561))</f>
        <v>biomass</v>
      </c>
      <c r="J10561" t="str">
        <f>VLOOKUP(E10561,'Cross-Page Data'!$D$4:$F$48,3,FALSE)</f>
        <v>biomass</v>
      </c>
      <c r="K10561" t="b">
        <f t="shared" si="164"/>
        <v>0</v>
      </c>
    </row>
    <row r="10562" spans="1:11">
      <c r="A10562" s="120">
        <v>59117</v>
      </c>
      <c r="B10562" s="121" t="s">
        <v>201</v>
      </c>
      <c r="C10562" s="121" t="s">
        <v>202</v>
      </c>
      <c r="D10562" s="121" t="s">
        <v>101</v>
      </c>
      <c r="E10562" s="121" t="s">
        <v>92</v>
      </c>
      <c r="F10562" s="122">
        <v>290259</v>
      </c>
      <c r="G10562" s="122">
        <v>32606</v>
      </c>
      <c r="H10562" s="120">
        <v>2019</v>
      </c>
      <c r="I10562" t="str">
        <f>IF(J10562="natural gas",VLOOKUP(D10562,'Cross-Page Data'!$I$4:$J$13,2,FALSE),IF(J10562="solar",VLOOKUP('Form 923'!D10562,'Cross-Page Data'!$I$14:$J$117,2,FALSE),J10562))</f>
        <v>solar pv</v>
      </c>
      <c r="J10562" t="str">
        <f>VLOOKUP(E10562,'Cross-Page Data'!$D$4:$F$48,3,FALSE)</f>
        <v>solar</v>
      </c>
      <c r="K10562" t="b">
        <f t="shared" si="164"/>
        <v>1</v>
      </c>
    </row>
    <row r="10563" spans="1:11">
      <c r="A10563" s="120">
        <v>59118</v>
      </c>
      <c r="B10563" s="121" t="s">
        <v>201</v>
      </c>
      <c r="C10563" s="121" t="s">
        <v>206</v>
      </c>
      <c r="D10563" s="121" t="s">
        <v>128</v>
      </c>
      <c r="E10563" s="121" t="s">
        <v>180</v>
      </c>
      <c r="F10563" s="122">
        <v>4455363</v>
      </c>
      <c r="G10563" s="122">
        <v>500490</v>
      </c>
      <c r="H10563" s="120">
        <v>2019</v>
      </c>
      <c r="I10563" t="str">
        <f>IF(J10563="natural gas",VLOOKUP(D10563,'Cross-Page Data'!$I$4:$J$13,2,FALSE),IF(J10563="solar",VLOOKUP('Form 923'!D10563,'Cross-Page Data'!$I$14:$J$117,2,FALSE),J10563))</f>
        <v>wind</v>
      </c>
      <c r="J10563" t="str">
        <f>VLOOKUP(E10563,'Cross-Page Data'!$D$4:$F$48,3,FALSE)</f>
        <v>wind</v>
      </c>
      <c r="K10563" t="b">
        <f t="shared" si="164"/>
        <v>1</v>
      </c>
    </row>
    <row r="10564" spans="1:11">
      <c r="A10564" s="120">
        <v>59119</v>
      </c>
      <c r="B10564" s="121" t="s">
        <v>201</v>
      </c>
      <c r="C10564" s="121" t="s">
        <v>206</v>
      </c>
      <c r="D10564" s="121" t="s">
        <v>101</v>
      </c>
      <c r="E10564" s="121" t="s">
        <v>92</v>
      </c>
      <c r="F10564" s="122">
        <v>31096</v>
      </c>
      <c r="G10564" s="122">
        <v>3493</v>
      </c>
      <c r="H10564" s="120">
        <v>2019</v>
      </c>
      <c r="I10564" t="str">
        <f>IF(J10564="natural gas",VLOOKUP(D10564,'Cross-Page Data'!$I$4:$J$13,2,FALSE),IF(J10564="solar",VLOOKUP('Form 923'!D10564,'Cross-Page Data'!$I$14:$J$117,2,FALSE),J10564))</f>
        <v>solar pv</v>
      </c>
      <c r="J10564" t="str">
        <f>VLOOKUP(E10564,'Cross-Page Data'!$D$4:$F$48,3,FALSE)</f>
        <v>solar</v>
      </c>
      <c r="K10564" t="b">
        <f t="shared" si="164"/>
        <v>1</v>
      </c>
    </row>
    <row r="10565" spans="1:11">
      <c r="A10565" s="120">
        <v>59120</v>
      </c>
      <c r="B10565" s="121" t="s">
        <v>201</v>
      </c>
      <c r="C10565" s="121" t="s">
        <v>206</v>
      </c>
      <c r="D10565" s="121" t="s">
        <v>101</v>
      </c>
      <c r="E10565" s="121" t="s">
        <v>92</v>
      </c>
      <c r="F10565" s="122">
        <v>31404</v>
      </c>
      <c r="G10565" s="122">
        <v>3528</v>
      </c>
      <c r="H10565" s="120">
        <v>2019</v>
      </c>
      <c r="I10565" t="str">
        <f>IF(J10565="natural gas",VLOOKUP(D10565,'Cross-Page Data'!$I$4:$J$13,2,FALSE),IF(J10565="solar",VLOOKUP('Form 923'!D10565,'Cross-Page Data'!$I$14:$J$117,2,FALSE),J10565))</f>
        <v>solar pv</v>
      </c>
      <c r="J10565" t="str">
        <f>VLOOKUP(E10565,'Cross-Page Data'!$D$4:$F$48,3,FALSE)</f>
        <v>solar</v>
      </c>
      <c r="K10565" t="b">
        <f t="shared" si="164"/>
        <v>1</v>
      </c>
    </row>
    <row r="10566" spans="1:11">
      <c r="A10566" s="120">
        <v>59121</v>
      </c>
      <c r="B10566" s="121" t="s">
        <v>201</v>
      </c>
      <c r="C10566" s="121" t="s">
        <v>206</v>
      </c>
      <c r="D10566" s="121" t="s">
        <v>101</v>
      </c>
      <c r="E10566" s="121" t="s">
        <v>92</v>
      </c>
      <c r="F10566" s="122">
        <v>21702</v>
      </c>
      <c r="G10566" s="122">
        <v>2438</v>
      </c>
      <c r="H10566" s="120">
        <v>2019</v>
      </c>
      <c r="I10566" t="str">
        <f>IF(J10566="natural gas",VLOOKUP(D10566,'Cross-Page Data'!$I$4:$J$13,2,FALSE),IF(J10566="solar",VLOOKUP('Form 923'!D10566,'Cross-Page Data'!$I$14:$J$117,2,FALSE),J10566))</f>
        <v>solar pv</v>
      </c>
      <c r="J10566" t="str">
        <f>VLOOKUP(E10566,'Cross-Page Data'!$D$4:$F$48,3,FALSE)</f>
        <v>solar</v>
      </c>
      <c r="K10566" t="b">
        <f t="shared" si="164"/>
        <v>1</v>
      </c>
    </row>
    <row r="10567" spans="1:11">
      <c r="A10567" s="120">
        <v>59122</v>
      </c>
      <c r="B10567" s="121" t="s">
        <v>201</v>
      </c>
      <c r="C10567" s="121" t="s">
        <v>206</v>
      </c>
      <c r="D10567" s="121" t="s">
        <v>101</v>
      </c>
      <c r="E10567" s="121" t="s">
        <v>92</v>
      </c>
      <c r="F10567" s="122">
        <v>30185</v>
      </c>
      <c r="G10567" s="122">
        <v>3391</v>
      </c>
      <c r="H10567" s="120">
        <v>2019</v>
      </c>
      <c r="I10567" t="str">
        <f>IF(J10567="natural gas",VLOOKUP(D10567,'Cross-Page Data'!$I$4:$J$13,2,FALSE),IF(J10567="solar",VLOOKUP('Form 923'!D10567,'Cross-Page Data'!$I$14:$J$117,2,FALSE),J10567))</f>
        <v>solar pv</v>
      </c>
      <c r="J10567" t="str">
        <f>VLOOKUP(E10567,'Cross-Page Data'!$D$4:$F$48,3,FALSE)</f>
        <v>solar</v>
      </c>
      <c r="K10567" t="b">
        <f t="shared" ref="K10567:K10630" si="165">IF(AND($N$6=FALSE,OR(C10567="Commercial NAICS Cogen",C10567="Industrial NAICS Cogen",C10567="NAICS-22 Cogen")),FALSE,IF(AND($N$7=FALSE,OR(C10567="Commercial NAICS Cogen",C10567="Commercial NAICS Non-Cogen",C10567="industrial NAICS Cogen",C10567="industrial NAICS non-cogen")),FALSE,TRUE))</f>
        <v>1</v>
      </c>
    </row>
    <row r="10568" spans="1:11">
      <c r="A10568" s="120">
        <v>59123</v>
      </c>
      <c r="B10568" s="121" t="s">
        <v>201</v>
      </c>
      <c r="C10568" s="121" t="s">
        <v>206</v>
      </c>
      <c r="D10568" s="121" t="s">
        <v>101</v>
      </c>
      <c r="E10568" s="121" t="s">
        <v>92</v>
      </c>
      <c r="F10568" s="122">
        <v>52995</v>
      </c>
      <c r="G10568" s="122">
        <v>5953</v>
      </c>
      <c r="H10568" s="120">
        <v>2019</v>
      </c>
      <c r="I10568" t="str">
        <f>IF(J10568="natural gas",VLOOKUP(D10568,'Cross-Page Data'!$I$4:$J$13,2,FALSE),IF(J10568="solar",VLOOKUP('Form 923'!D10568,'Cross-Page Data'!$I$14:$J$117,2,FALSE),J10568))</f>
        <v>solar pv</v>
      </c>
      <c r="J10568" t="str">
        <f>VLOOKUP(E10568,'Cross-Page Data'!$D$4:$F$48,3,FALSE)</f>
        <v>solar</v>
      </c>
      <c r="K10568" t="b">
        <f t="shared" si="165"/>
        <v>1</v>
      </c>
    </row>
    <row r="10569" spans="1:11">
      <c r="A10569" s="120">
        <v>59124</v>
      </c>
      <c r="B10569" s="121" t="s">
        <v>201</v>
      </c>
      <c r="C10569" s="121" t="s">
        <v>206</v>
      </c>
      <c r="D10569" s="121" t="s">
        <v>101</v>
      </c>
      <c r="E10569" s="121" t="s">
        <v>92</v>
      </c>
      <c r="F10569" s="122">
        <v>43985</v>
      </c>
      <c r="G10569" s="122">
        <v>4941</v>
      </c>
      <c r="H10569" s="120">
        <v>2019</v>
      </c>
      <c r="I10569" t="str">
        <f>IF(J10569="natural gas",VLOOKUP(D10569,'Cross-Page Data'!$I$4:$J$13,2,FALSE),IF(J10569="solar",VLOOKUP('Form 923'!D10569,'Cross-Page Data'!$I$14:$J$117,2,FALSE),J10569))</f>
        <v>solar pv</v>
      </c>
      <c r="J10569" t="str">
        <f>VLOOKUP(E10569,'Cross-Page Data'!$D$4:$F$48,3,FALSE)</f>
        <v>solar</v>
      </c>
      <c r="K10569" t="b">
        <f t="shared" si="165"/>
        <v>1</v>
      </c>
    </row>
    <row r="10570" spans="1:11">
      <c r="A10570" s="120">
        <v>59125</v>
      </c>
      <c r="B10570" s="121" t="s">
        <v>201</v>
      </c>
      <c r="C10570" s="121" t="s">
        <v>206</v>
      </c>
      <c r="D10570" s="121" t="s">
        <v>101</v>
      </c>
      <c r="E10570" s="121" t="s">
        <v>92</v>
      </c>
      <c r="F10570" s="122">
        <v>33204</v>
      </c>
      <c r="G10570" s="122">
        <v>3730</v>
      </c>
      <c r="H10570" s="120">
        <v>2019</v>
      </c>
      <c r="I10570" t="str">
        <f>IF(J10570="natural gas",VLOOKUP(D10570,'Cross-Page Data'!$I$4:$J$13,2,FALSE),IF(J10570="solar",VLOOKUP('Form 923'!D10570,'Cross-Page Data'!$I$14:$J$117,2,FALSE),J10570))</f>
        <v>solar pv</v>
      </c>
      <c r="J10570" t="str">
        <f>VLOOKUP(E10570,'Cross-Page Data'!$D$4:$F$48,3,FALSE)</f>
        <v>solar</v>
      </c>
      <c r="K10570" t="b">
        <f t="shared" si="165"/>
        <v>1</v>
      </c>
    </row>
    <row r="10571" spans="1:11">
      <c r="A10571" s="120">
        <v>59126</v>
      </c>
      <c r="B10571" s="121" t="s">
        <v>201</v>
      </c>
      <c r="C10571" s="121" t="s">
        <v>206</v>
      </c>
      <c r="D10571" s="121" t="s">
        <v>101</v>
      </c>
      <c r="E10571" s="121" t="s">
        <v>92</v>
      </c>
      <c r="F10571" s="122">
        <v>70567</v>
      </c>
      <c r="G10571" s="122">
        <v>7927</v>
      </c>
      <c r="H10571" s="120">
        <v>2019</v>
      </c>
      <c r="I10571" t="str">
        <f>IF(J10571="natural gas",VLOOKUP(D10571,'Cross-Page Data'!$I$4:$J$13,2,FALSE),IF(J10571="solar",VLOOKUP('Form 923'!D10571,'Cross-Page Data'!$I$14:$J$117,2,FALSE),J10571))</f>
        <v>solar pv</v>
      </c>
      <c r="J10571" t="str">
        <f>VLOOKUP(E10571,'Cross-Page Data'!$D$4:$F$48,3,FALSE)</f>
        <v>solar</v>
      </c>
      <c r="K10571" t="b">
        <f t="shared" si="165"/>
        <v>1</v>
      </c>
    </row>
    <row r="10572" spans="1:11">
      <c r="A10572" s="120">
        <v>59127</v>
      </c>
      <c r="B10572" s="121" t="s">
        <v>201</v>
      </c>
      <c r="C10572" s="121" t="s">
        <v>206</v>
      </c>
      <c r="D10572" s="121" t="s">
        <v>101</v>
      </c>
      <c r="E10572" s="121" t="s">
        <v>92</v>
      </c>
      <c r="F10572" s="122">
        <v>80626</v>
      </c>
      <c r="G10572" s="122">
        <v>9057</v>
      </c>
      <c r="H10572" s="120">
        <v>2019</v>
      </c>
      <c r="I10572" t="str">
        <f>IF(J10572="natural gas",VLOOKUP(D10572,'Cross-Page Data'!$I$4:$J$13,2,FALSE),IF(J10572="solar",VLOOKUP('Form 923'!D10572,'Cross-Page Data'!$I$14:$J$117,2,FALSE),J10572))</f>
        <v>solar pv</v>
      </c>
      <c r="J10572" t="str">
        <f>VLOOKUP(E10572,'Cross-Page Data'!$D$4:$F$48,3,FALSE)</f>
        <v>solar</v>
      </c>
      <c r="K10572" t="b">
        <f t="shared" si="165"/>
        <v>1</v>
      </c>
    </row>
    <row r="10573" spans="1:11">
      <c r="A10573" s="120">
        <v>59128</v>
      </c>
      <c r="B10573" s="121" t="s">
        <v>201</v>
      </c>
      <c r="C10573" s="121" t="s">
        <v>206</v>
      </c>
      <c r="D10573" s="121" t="s">
        <v>101</v>
      </c>
      <c r="E10573" s="121" t="s">
        <v>92</v>
      </c>
      <c r="F10573" s="122">
        <v>37432</v>
      </c>
      <c r="G10573" s="122">
        <v>4205</v>
      </c>
      <c r="H10573" s="120">
        <v>2019</v>
      </c>
      <c r="I10573" t="str">
        <f>IF(J10573="natural gas",VLOOKUP(D10573,'Cross-Page Data'!$I$4:$J$13,2,FALSE),IF(J10573="solar",VLOOKUP('Form 923'!D10573,'Cross-Page Data'!$I$14:$J$117,2,FALSE),J10573))</f>
        <v>solar pv</v>
      </c>
      <c r="J10573" t="str">
        <f>VLOOKUP(E10573,'Cross-Page Data'!$D$4:$F$48,3,FALSE)</f>
        <v>solar</v>
      </c>
      <c r="K10573" t="b">
        <f t="shared" si="165"/>
        <v>1</v>
      </c>
    </row>
    <row r="10574" spans="1:11">
      <c r="A10574" s="120">
        <v>59129</v>
      </c>
      <c r="B10574" s="121" t="s">
        <v>201</v>
      </c>
      <c r="C10574" s="121" t="s">
        <v>206</v>
      </c>
      <c r="D10574" s="121" t="s">
        <v>101</v>
      </c>
      <c r="E10574" s="121" t="s">
        <v>92</v>
      </c>
      <c r="F10574" s="122">
        <v>13203</v>
      </c>
      <c r="G10574" s="122">
        <v>1483</v>
      </c>
      <c r="H10574" s="120">
        <v>2019</v>
      </c>
      <c r="I10574" t="str">
        <f>IF(J10574="natural gas",VLOOKUP(D10574,'Cross-Page Data'!$I$4:$J$13,2,FALSE),IF(J10574="solar",VLOOKUP('Form 923'!D10574,'Cross-Page Data'!$I$14:$J$117,2,FALSE),J10574))</f>
        <v>solar pv</v>
      </c>
      <c r="J10574" t="str">
        <f>VLOOKUP(E10574,'Cross-Page Data'!$D$4:$F$48,3,FALSE)</f>
        <v>solar</v>
      </c>
      <c r="K10574" t="b">
        <f t="shared" si="165"/>
        <v>1</v>
      </c>
    </row>
    <row r="10575" spans="1:11">
      <c r="A10575" s="120">
        <v>59130</v>
      </c>
      <c r="B10575" s="121" t="s">
        <v>201</v>
      </c>
      <c r="C10575" s="121" t="s">
        <v>206</v>
      </c>
      <c r="D10575" s="121" t="s">
        <v>101</v>
      </c>
      <c r="E10575" s="121" t="s">
        <v>92</v>
      </c>
      <c r="F10575" s="122">
        <v>17821</v>
      </c>
      <c r="G10575" s="122">
        <v>2002</v>
      </c>
      <c r="H10575" s="120">
        <v>2019</v>
      </c>
      <c r="I10575" t="str">
        <f>IF(J10575="natural gas",VLOOKUP(D10575,'Cross-Page Data'!$I$4:$J$13,2,FALSE),IF(J10575="solar",VLOOKUP('Form 923'!D10575,'Cross-Page Data'!$I$14:$J$117,2,FALSE),J10575))</f>
        <v>solar pv</v>
      </c>
      <c r="J10575" t="str">
        <f>VLOOKUP(E10575,'Cross-Page Data'!$D$4:$F$48,3,FALSE)</f>
        <v>solar</v>
      </c>
      <c r="K10575" t="b">
        <f t="shared" si="165"/>
        <v>1</v>
      </c>
    </row>
    <row r="10576" spans="1:11">
      <c r="A10576" s="120">
        <v>59131</v>
      </c>
      <c r="B10576" s="121" t="s">
        <v>201</v>
      </c>
      <c r="C10576" s="121" t="s">
        <v>206</v>
      </c>
      <c r="D10576" s="121" t="s">
        <v>101</v>
      </c>
      <c r="E10576" s="121" t="s">
        <v>92</v>
      </c>
      <c r="F10576" s="122">
        <v>14466</v>
      </c>
      <c r="G10576" s="122">
        <v>1625</v>
      </c>
      <c r="H10576" s="120">
        <v>2019</v>
      </c>
      <c r="I10576" t="str">
        <f>IF(J10576="natural gas",VLOOKUP(D10576,'Cross-Page Data'!$I$4:$J$13,2,FALSE),IF(J10576="solar",VLOOKUP('Form 923'!D10576,'Cross-Page Data'!$I$14:$J$117,2,FALSE),J10576))</f>
        <v>solar pv</v>
      </c>
      <c r="J10576" t="str">
        <f>VLOOKUP(E10576,'Cross-Page Data'!$D$4:$F$48,3,FALSE)</f>
        <v>solar</v>
      </c>
      <c r="K10576" t="b">
        <f t="shared" si="165"/>
        <v>1</v>
      </c>
    </row>
    <row r="10577" spans="1:11">
      <c r="A10577" s="120">
        <v>59132</v>
      </c>
      <c r="B10577" s="121" t="s">
        <v>201</v>
      </c>
      <c r="C10577" s="121" t="s">
        <v>206</v>
      </c>
      <c r="D10577" s="121" t="s">
        <v>101</v>
      </c>
      <c r="E10577" s="121" t="s">
        <v>92</v>
      </c>
      <c r="F10577" s="122">
        <v>22096</v>
      </c>
      <c r="G10577" s="122">
        <v>2482</v>
      </c>
      <c r="H10577" s="120">
        <v>2019</v>
      </c>
      <c r="I10577" t="str">
        <f>IF(J10577="natural gas",VLOOKUP(D10577,'Cross-Page Data'!$I$4:$J$13,2,FALSE),IF(J10577="solar",VLOOKUP('Form 923'!D10577,'Cross-Page Data'!$I$14:$J$117,2,FALSE),J10577))</f>
        <v>solar pv</v>
      </c>
      <c r="J10577" t="str">
        <f>VLOOKUP(E10577,'Cross-Page Data'!$D$4:$F$48,3,FALSE)</f>
        <v>solar</v>
      </c>
      <c r="K10577" t="b">
        <f t="shared" si="165"/>
        <v>1</v>
      </c>
    </row>
    <row r="10578" spans="1:11">
      <c r="A10578" s="120">
        <v>59133</v>
      </c>
      <c r="B10578" s="121" t="s">
        <v>201</v>
      </c>
      <c r="C10578" s="121" t="s">
        <v>206</v>
      </c>
      <c r="D10578" s="121" t="s">
        <v>101</v>
      </c>
      <c r="E10578" s="121" t="s">
        <v>92</v>
      </c>
      <c r="F10578" s="122">
        <v>22032</v>
      </c>
      <c r="G10578" s="122">
        <v>2475</v>
      </c>
      <c r="H10578" s="120">
        <v>2019</v>
      </c>
      <c r="I10578" t="str">
        <f>IF(J10578="natural gas",VLOOKUP(D10578,'Cross-Page Data'!$I$4:$J$13,2,FALSE),IF(J10578="solar",VLOOKUP('Form 923'!D10578,'Cross-Page Data'!$I$14:$J$117,2,FALSE),J10578))</f>
        <v>solar pv</v>
      </c>
      <c r="J10578" t="str">
        <f>VLOOKUP(E10578,'Cross-Page Data'!$D$4:$F$48,3,FALSE)</f>
        <v>solar</v>
      </c>
      <c r="K10578" t="b">
        <f t="shared" si="165"/>
        <v>1</v>
      </c>
    </row>
    <row r="10579" spans="1:11">
      <c r="A10579" s="120">
        <v>59134</v>
      </c>
      <c r="B10579" s="121" t="s">
        <v>201</v>
      </c>
      <c r="C10579" s="121" t="s">
        <v>206</v>
      </c>
      <c r="D10579" s="121" t="s">
        <v>101</v>
      </c>
      <c r="E10579" s="121" t="s">
        <v>92</v>
      </c>
      <c r="F10579" s="122">
        <v>20814</v>
      </c>
      <c r="G10579" s="122">
        <v>2338</v>
      </c>
      <c r="H10579" s="120">
        <v>2019</v>
      </c>
      <c r="I10579" t="str">
        <f>IF(J10579="natural gas",VLOOKUP(D10579,'Cross-Page Data'!$I$4:$J$13,2,FALSE),IF(J10579="solar",VLOOKUP('Form 923'!D10579,'Cross-Page Data'!$I$14:$J$117,2,FALSE),J10579))</f>
        <v>solar pv</v>
      </c>
      <c r="J10579" t="str">
        <f>VLOOKUP(E10579,'Cross-Page Data'!$D$4:$F$48,3,FALSE)</f>
        <v>solar</v>
      </c>
      <c r="K10579" t="b">
        <f t="shared" si="165"/>
        <v>1</v>
      </c>
    </row>
    <row r="10580" spans="1:11">
      <c r="A10580" s="120">
        <v>59135</v>
      </c>
      <c r="B10580" s="121" t="s">
        <v>201</v>
      </c>
      <c r="C10580" s="121" t="s">
        <v>206</v>
      </c>
      <c r="D10580" s="121" t="s">
        <v>101</v>
      </c>
      <c r="E10580" s="121" t="s">
        <v>92</v>
      </c>
      <c r="F10580" s="122">
        <v>27053</v>
      </c>
      <c r="G10580" s="122">
        <v>3039</v>
      </c>
      <c r="H10580" s="120">
        <v>2019</v>
      </c>
      <c r="I10580" t="str">
        <f>IF(J10580="natural gas",VLOOKUP(D10580,'Cross-Page Data'!$I$4:$J$13,2,FALSE),IF(J10580="solar",VLOOKUP('Form 923'!D10580,'Cross-Page Data'!$I$14:$J$117,2,FALSE),J10580))</f>
        <v>solar pv</v>
      </c>
      <c r="J10580" t="str">
        <f>VLOOKUP(E10580,'Cross-Page Data'!$D$4:$F$48,3,FALSE)</f>
        <v>solar</v>
      </c>
      <c r="K10580" t="b">
        <f t="shared" si="165"/>
        <v>1</v>
      </c>
    </row>
    <row r="10581" spans="1:11">
      <c r="A10581" s="120">
        <v>59136</v>
      </c>
      <c r="B10581" s="121" t="s">
        <v>201</v>
      </c>
      <c r="C10581" s="121" t="s">
        <v>206</v>
      </c>
      <c r="D10581" s="121" t="s">
        <v>101</v>
      </c>
      <c r="E10581" s="121" t="s">
        <v>92</v>
      </c>
      <c r="F10581" s="122">
        <v>13049</v>
      </c>
      <c r="G10581" s="122">
        <v>1466</v>
      </c>
      <c r="H10581" s="120">
        <v>2019</v>
      </c>
      <c r="I10581" t="str">
        <f>IF(J10581="natural gas",VLOOKUP(D10581,'Cross-Page Data'!$I$4:$J$13,2,FALSE),IF(J10581="solar",VLOOKUP('Form 923'!D10581,'Cross-Page Data'!$I$14:$J$117,2,FALSE),J10581))</f>
        <v>solar pv</v>
      </c>
      <c r="J10581" t="str">
        <f>VLOOKUP(E10581,'Cross-Page Data'!$D$4:$F$48,3,FALSE)</f>
        <v>solar</v>
      </c>
      <c r="K10581" t="b">
        <f t="shared" si="165"/>
        <v>1</v>
      </c>
    </row>
    <row r="10582" spans="1:11">
      <c r="A10582" s="120">
        <v>59137</v>
      </c>
      <c r="B10582" s="121" t="s">
        <v>201</v>
      </c>
      <c r="C10582" s="121" t="s">
        <v>206</v>
      </c>
      <c r="D10582" s="121" t="s">
        <v>101</v>
      </c>
      <c r="E10582" s="121" t="s">
        <v>92</v>
      </c>
      <c r="F10582" s="122">
        <v>61414</v>
      </c>
      <c r="G10582" s="122">
        <v>6899</v>
      </c>
      <c r="H10582" s="120">
        <v>2019</v>
      </c>
      <c r="I10582" t="str">
        <f>IF(J10582="natural gas",VLOOKUP(D10582,'Cross-Page Data'!$I$4:$J$13,2,FALSE),IF(J10582="solar",VLOOKUP('Form 923'!D10582,'Cross-Page Data'!$I$14:$J$117,2,FALSE),J10582))</f>
        <v>solar pv</v>
      </c>
      <c r="J10582" t="str">
        <f>VLOOKUP(E10582,'Cross-Page Data'!$D$4:$F$48,3,FALSE)</f>
        <v>solar</v>
      </c>
      <c r="K10582" t="b">
        <f t="shared" si="165"/>
        <v>1</v>
      </c>
    </row>
    <row r="10583" spans="1:11">
      <c r="A10583" s="120">
        <v>59138</v>
      </c>
      <c r="B10583" s="121" t="s">
        <v>201</v>
      </c>
      <c r="C10583" s="121" t="s">
        <v>206</v>
      </c>
      <c r="D10583" s="121" t="s">
        <v>101</v>
      </c>
      <c r="E10583" s="121" t="s">
        <v>92</v>
      </c>
      <c r="F10583" s="122">
        <v>14966</v>
      </c>
      <c r="G10583" s="122">
        <v>1681</v>
      </c>
      <c r="H10583" s="120">
        <v>2019</v>
      </c>
      <c r="I10583" t="str">
        <f>IF(J10583="natural gas",VLOOKUP(D10583,'Cross-Page Data'!$I$4:$J$13,2,FALSE),IF(J10583="solar",VLOOKUP('Form 923'!D10583,'Cross-Page Data'!$I$14:$J$117,2,FALSE),J10583))</f>
        <v>solar pv</v>
      </c>
      <c r="J10583" t="str">
        <f>VLOOKUP(E10583,'Cross-Page Data'!$D$4:$F$48,3,FALSE)</f>
        <v>solar</v>
      </c>
      <c r="K10583" t="b">
        <f t="shared" si="165"/>
        <v>1</v>
      </c>
    </row>
    <row r="10584" spans="1:11">
      <c r="A10584" s="120">
        <v>59139</v>
      </c>
      <c r="B10584" s="121" t="s">
        <v>201</v>
      </c>
      <c r="C10584" s="121" t="s">
        <v>206</v>
      </c>
      <c r="D10584" s="121" t="s">
        <v>101</v>
      </c>
      <c r="E10584" s="121" t="s">
        <v>92</v>
      </c>
      <c r="F10584" s="122">
        <v>15454</v>
      </c>
      <c r="G10584" s="122">
        <v>1736</v>
      </c>
      <c r="H10584" s="120">
        <v>2019</v>
      </c>
      <c r="I10584" t="str">
        <f>IF(J10584="natural gas",VLOOKUP(D10584,'Cross-Page Data'!$I$4:$J$13,2,FALSE),IF(J10584="solar",VLOOKUP('Form 923'!D10584,'Cross-Page Data'!$I$14:$J$117,2,FALSE),J10584))</f>
        <v>solar pv</v>
      </c>
      <c r="J10584" t="str">
        <f>VLOOKUP(E10584,'Cross-Page Data'!$D$4:$F$48,3,FALSE)</f>
        <v>solar</v>
      </c>
      <c r="K10584" t="b">
        <f t="shared" si="165"/>
        <v>1</v>
      </c>
    </row>
    <row r="10585" spans="1:11">
      <c r="A10585" s="120">
        <v>59140</v>
      </c>
      <c r="B10585" s="121" t="s">
        <v>201</v>
      </c>
      <c r="C10585" s="121" t="s">
        <v>206</v>
      </c>
      <c r="D10585" s="121" t="s">
        <v>101</v>
      </c>
      <c r="E10585" s="121" t="s">
        <v>92</v>
      </c>
      <c r="F10585" s="122">
        <v>56216</v>
      </c>
      <c r="G10585" s="122">
        <v>6315</v>
      </c>
      <c r="H10585" s="120">
        <v>2019</v>
      </c>
      <c r="I10585" t="str">
        <f>IF(J10585="natural gas",VLOOKUP(D10585,'Cross-Page Data'!$I$4:$J$13,2,FALSE),IF(J10585="solar",VLOOKUP('Form 923'!D10585,'Cross-Page Data'!$I$14:$J$117,2,FALSE),J10585))</f>
        <v>solar pv</v>
      </c>
      <c r="J10585" t="str">
        <f>VLOOKUP(E10585,'Cross-Page Data'!$D$4:$F$48,3,FALSE)</f>
        <v>solar</v>
      </c>
      <c r="K10585" t="b">
        <f t="shared" si="165"/>
        <v>1</v>
      </c>
    </row>
    <row r="10586" spans="1:11">
      <c r="A10586" s="120">
        <v>59142</v>
      </c>
      <c r="B10586" s="121" t="s">
        <v>201</v>
      </c>
      <c r="C10586" s="121" t="s">
        <v>206</v>
      </c>
      <c r="D10586" s="121" t="s">
        <v>79</v>
      </c>
      <c r="E10586" s="121" t="s">
        <v>90</v>
      </c>
      <c r="F10586" s="122">
        <v>86766</v>
      </c>
      <c r="G10586" s="122">
        <v>9332</v>
      </c>
      <c r="H10586" s="120">
        <v>2019</v>
      </c>
      <c r="I10586" t="str">
        <f>IF(J10586="natural gas",VLOOKUP(D10586,'Cross-Page Data'!$I$4:$J$13,2,FALSE),IF(J10586="solar",VLOOKUP('Form 923'!D10586,'Cross-Page Data'!$I$14:$J$117,2,FALSE),J10586))</f>
        <v>biomass</v>
      </c>
      <c r="J10586" t="str">
        <f>VLOOKUP(E10586,'Cross-Page Data'!$D$4:$F$48,3,FALSE)</f>
        <v>biomass</v>
      </c>
      <c r="K10586" t="b">
        <f t="shared" si="165"/>
        <v>1</v>
      </c>
    </row>
    <row r="10587" spans="1:11">
      <c r="A10587" s="120">
        <v>59143</v>
      </c>
      <c r="B10587" s="121" t="s">
        <v>201</v>
      </c>
      <c r="C10587" s="121" t="s">
        <v>206</v>
      </c>
      <c r="D10587" s="121" t="s">
        <v>79</v>
      </c>
      <c r="E10587" s="121" t="s">
        <v>90</v>
      </c>
      <c r="F10587" s="122">
        <v>250282</v>
      </c>
      <c r="G10587" s="122">
        <v>20390</v>
      </c>
      <c r="H10587" s="120">
        <v>2019</v>
      </c>
      <c r="I10587" t="str">
        <f>IF(J10587="natural gas",VLOOKUP(D10587,'Cross-Page Data'!$I$4:$J$13,2,FALSE),IF(J10587="solar",VLOOKUP('Form 923'!D10587,'Cross-Page Data'!$I$14:$J$117,2,FALSE),J10587))</f>
        <v>biomass</v>
      </c>
      <c r="J10587" t="str">
        <f>VLOOKUP(E10587,'Cross-Page Data'!$D$4:$F$48,3,FALSE)</f>
        <v>biomass</v>
      </c>
      <c r="K10587" t="b">
        <f t="shared" si="165"/>
        <v>1</v>
      </c>
    </row>
    <row r="10588" spans="1:11">
      <c r="A10588" s="120">
        <v>59144</v>
      </c>
      <c r="B10588" s="121" t="s">
        <v>201</v>
      </c>
      <c r="C10588" s="121" t="s">
        <v>206</v>
      </c>
      <c r="D10588" s="121" t="s">
        <v>101</v>
      </c>
      <c r="E10588" s="121" t="s">
        <v>92</v>
      </c>
      <c r="F10588" s="122">
        <v>27818</v>
      </c>
      <c r="G10588" s="122">
        <v>3125</v>
      </c>
      <c r="H10588" s="120">
        <v>2019</v>
      </c>
      <c r="I10588" t="str">
        <f>IF(J10588="natural gas",VLOOKUP(D10588,'Cross-Page Data'!$I$4:$J$13,2,FALSE),IF(J10588="solar",VLOOKUP('Form 923'!D10588,'Cross-Page Data'!$I$14:$J$117,2,FALSE),J10588))</f>
        <v>solar pv</v>
      </c>
      <c r="J10588" t="str">
        <f>VLOOKUP(E10588,'Cross-Page Data'!$D$4:$F$48,3,FALSE)</f>
        <v>solar</v>
      </c>
      <c r="K10588" t="b">
        <f t="shared" si="165"/>
        <v>1</v>
      </c>
    </row>
    <row r="10589" spans="1:11">
      <c r="A10589" s="120">
        <v>59145</v>
      </c>
      <c r="B10589" s="121" t="s">
        <v>205</v>
      </c>
      <c r="C10589" s="121" t="s">
        <v>209</v>
      </c>
      <c r="D10589" s="121" t="s">
        <v>73</v>
      </c>
      <c r="E10589" s="121" t="s">
        <v>38</v>
      </c>
      <c r="F10589" s="122">
        <v>1491328</v>
      </c>
      <c r="G10589" s="122">
        <v>8181</v>
      </c>
      <c r="H10589" s="120">
        <v>2019</v>
      </c>
      <c r="I10589" t="str">
        <f>IF(J10589="natural gas",VLOOKUP(D10589,'Cross-Page Data'!$I$4:$J$13,2,FALSE),IF(J10589="solar",VLOOKUP('Form 923'!D10589,'Cross-Page Data'!$I$14:$J$117,2,FALSE),J10589))</f>
        <v>natural gas peaker</v>
      </c>
      <c r="J10589" t="str">
        <f>VLOOKUP(E10589,'Cross-Page Data'!$D$4:$F$48,3,FALSE)</f>
        <v>natural gas</v>
      </c>
      <c r="K10589" t="b">
        <f t="shared" si="165"/>
        <v>0</v>
      </c>
    </row>
    <row r="10590" spans="1:11">
      <c r="A10590" s="120">
        <v>59146</v>
      </c>
      <c r="B10590" s="121" t="s">
        <v>201</v>
      </c>
      <c r="C10590" s="121" t="s">
        <v>206</v>
      </c>
      <c r="D10590" s="121" t="s">
        <v>101</v>
      </c>
      <c r="E10590" s="121" t="s">
        <v>92</v>
      </c>
      <c r="F10590" s="122">
        <v>42766</v>
      </c>
      <c r="G10590" s="122">
        <v>4804</v>
      </c>
      <c r="H10590" s="120">
        <v>2019</v>
      </c>
      <c r="I10590" t="str">
        <f>IF(J10590="natural gas",VLOOKUP(D10590,'Cross-Page Data'!$I$4:$J$13,2,FALSE),IF(J10590="solar",VLOOKUP('Form 923'!D10590,'Cross-Page Data'!$I$14:$J$117,2,FALSE),J10590))</f>
        <v>solar pv</v>
      </c>
      <c r="J10590" t="str">
        <f>VLOOKUP(E10590,'Cross-Page Data'!$D$4:$F$48,3,FALSE)</f>
        <v>solar</v>
      </c>
      <c r="K10590" t="b">
        <f t="shared" si="165"/>
        <v>1</v>
      </c>
    </row>
    <row r="10591" spans="1:11">
      <c r="A10591" s="120">
        <v>59147</v>
      </c>
      <c r="B10591" s="121" t="s">
        <v>201</v>
      </c>
      <c r="C10591" s="121" t="s">
        <v>206</v>
      </c>
      <c r="D10591" s="121" t="s">
        <v>128</v>
      </c>
      <c r="E10591" s="121" t="s">
        <v>180</v>
      </c>
      <c r="F10591" s="122">
        <v>868069</v>
      </c>
      <c r="G10591" s="122">
        <v>97514</v>
      </c>
      <c r="H10591" s="120">
        <v>2019</v>
      </c>
      <c r="I10591" t="str">
        <f>IF(J10591="natural gas",VLOOKUP(D10591,'Cross-Page Data'!$I$4:$J$13,2,FALSE),IF(J10591="solar",VLOOKUP('Form 923'!D10591,'Cross-Page Data'!$I$14:$J$117,2,FALSE),J10591))</f>
        <v>wind</v>
      </c>
      <c r="J10591" t="str">
        <f>VLOOKUP(E10591,'Cross-Page Data'!$D$4:$F$48,3,FALSE)</f>
        <v>wind</v>
      </c>
      <c r="K10591" t="b">
        <f t="shared" si="165"/>
        <v>1</v>
      </c>
    </row>
    <row r="10592" spans="1:11">
      <c r="A10592" s="120">
        <v>59148</v>
      </c>
      <c r="B10592" s="121" t="s">
        <v>201</v>
      </c>
      <c r="C10592" s="121" t="s">
        <v>206</v>
      </c>
      <c r="D10592" s="121" t="s">
        <v>101</v>
      </c>
      <c r="E10592" s="121" t="s">
        <v>92</v>
      </c>
      <c r="F10592" s="122">
        <v>70531</v>
      </c>
      <c r="G10592" s="122">
        <v>7923</v>
      </c>
      <c r="H10592" s="120">
        <v>2019</v>
      </c>
      <c r="I10592" t="str">
        <f>IF(J10592="natural gas",VLOOKUP(D10592,'Cross-Page Data'!$I$4:$J$13,2,FALSE),IF(J10592="solar",VLOOKUP('Form 923'!D10592,'Cross-Page Data'!$I$14:$J$117,2,FALSE),J10592))</f>
        <v>solar pv</v>
      </c>
      <c r="J10592" t="str">
        <f>VLOOKUP(E10592,'Cross-Page Data'!$D$4:$F$48,3,FALSE)</f>
        <v>solar</v>
      </c>
      <c r="K10592" t="b">
        <f t="shared" si="165"/>
        <v>1</v>
      </c>
    </row>
    <row r="10593" spans="1:11">
      <c r="A10593" s="120">
        <v>59149</v>
      </c>
      <c r="B10593" s="121" t="s">
        <v>201</v>
      </c>
      <c r="C10593" s="121" t="s">
        <v>206</v>
      </c>
      <c r="D10593" s="121" t="s">
        <v>101</v>
      </c>
      <c r="E10593" s="121" t="s">
        <v>92</v>
      </c>
      <c r="F10593" s="122">
        <v>84498</v>
      </c>
      <c r="G10593" s="122">
        <v>9492</v>
      </c>
      <c r="H10593" s="120">
        <v>2019</v>
      </c>
      <c r="I10593" t="str">
        <f>IF(J10593="natural gas",VLOOKUP(D10593,'Cross-Page Data'!$I$4:$J$13,2,FALSE),IF(J10593="solar",VLOOKUP('Form 923'!D10593,'Cross-Page Data'!$I$14:$J$117,2,FALSE),J10593))</f>
        <v>solar pv</v>
      </c>
      <c r="J10593" t="str">
        <f>VLOOKUP(E10593,'Cross-Page Data'!$D$4:$F$48,3,FALSE)</f>
        <v>solar</v>
      </c>
      <c r="K10593" t="b">
        <f t="shared" si="165"/>
        <v>1</v>
      </c>
    </row>
    <row r="10594" spans="1:11">
      <c r="A10594" s="120">
        <v>59150</v>
      </c>
      <c r="B10594" s="121" t="s">
        <v>201</v>
      </c>
      <c r="C10594" s="121" t="s">
        <v>206</v>
      </c>
      <c r="D10594" s="121" t="s">
        <v>101</v>
      </c>
      <c r="E10594" s="121" t="s">
        <v>92</v>
      </c>
      <c r="F10594" s="122">
        <v>2200352</v>
      </c>
      <c r="G10594" s="122">
        <v>247175</v>
      </c>
      <c r="H10594" s="120">
        <v>2019</v>
      </c>
      <c r="I10594" t="str">
        <f>IF(J10594="natural gas",VLOOKUP(D10594,'Cross-Page Data'!$I$4:$J$13,2,FALSE),IF(J10594="solar",VLOOKUP('Form 923'!D10594,'Cross-Page Data'!$I$14:$J$117,2,FALSE),J10594))</f>
        <v>solar pv</v>
      </c>
      <c r="J10594" t="str">
        <f>VLOOKUP(E10594,'Cross-Page Data'!$D$4:$F$48,3,FALSE)</f>
        <v>solar</v>
      </c>
      <c r="K10594" t="b">
        <f t="shared" si="165"/>
        <v>1</v>
      </c>
    </row>
    <row r="10595" ht="25.5" spans="1:11">
      <c r="A10595" s="120">
        <v>59151</v>
      </c>
      <c r="B10595" s="121" t="s">
        <v>205</v>
      </c>
      <c r="C10595" s="121" t="s">
        <v>210</v>
      </c>
      <c r="D10595" s="121" t="s">
        <v>79</v>
      </c>
      <c r="E10595" s="121" t="s">
        <v>130</v>
      </c>
      <c r="F10595" s="122">
        <v>213626</v>
      </c>
      <c r="G10595" s="122">
        <v>21518</v>
      </c>
      <c r="H10595" s="120">
        <v>2019</v>
      </c>
      <c r="I10595" t="str">
        <f>IF(J10595="natural gas",VLOOKUP(D10595,'Cross-Page Data'!$I$4:$J$13,2,FALSE),IF(J10595="solar",VLOOKUP('Form 923'!D10595,'Cross-Page Data'!$I$14:$J$117,2,FALSE),J10595))</f>
        <v>biomass</v>
      </c>
      <c r="J10595" t="str">
        <f>VLOOKUP(E10595,'Cross-Page Data'!$D$4:$F$48,3,FALSE)</f>
        <v>biomass</v>
      </c>
      <c r="K10595" t="b">
        <f t="shared" si="165"/>
        <v>0</v>
      </c>
    </row>
    <row r="10596" spans="1:11">
      <c r="A10596" s="120">
        <v>59152</v>
      </c>
      <c r="B10596" s="121" t="s">
        <v>201</v>
      </c>
      <c r="C10596" s="121" t="s">
        <v>206</v>
      </c>
      <c r="D10596" s="121" t="s">
        <v>101</v>
      </c>
      <c r="E10596" s="121" t="s">
        <v>92</v>
      </c>
      <c r="F10596" s="122">
        <v>75018</v>
      </c>
      <c r="G10596" s="122">
        <v>8427</v>
      </c>
      <c r="H10596" s="120">
        <v>2019</v>
      </c>
      <c r="I10596" t="str">
        <f>IF(J10596="natural gas",VLOOKUP(D10596,'Cross-Page Data'!$I$4:$J$13,2,FALSE),IF(J10596="solar",VLOOKUP('Form 923'!D10596,'Cross-Page Data'!$I$14:$J$117,2,FALSE),J10596))</f>
        <v>solar pv</v>
      </c>
      <c r="J10596" t="str">
        <f>VLOOKUP(E10596,'Cross-Page Data'!$D$4:$F$48,3,FALSE)</f>
        <v>solar</v>
      </c>
      <c r="K10596" t="b">
        <f t="shared" si="165"/>
        <v>1</v>
      </c>
    </row>
    <row r="10597" spans="1:11">
      <c r="A10597" s="120">
        <v>59153</v>
      </c>
      <c r="B10597" s="121" t="s">
        <v>201</v>
      </c>
      <c r="C10597" s="121" t="s">
        <v>206</v>
      </c>
      <c r="D10597" s="121" t="s">
        <v>101</v>
      </c>
      <c r="E10597" s="121" t="s">
        <v>92</v>
      </c>
      <c r="F10597" s="122">
        <v>305916</v>
      </c>
      <c r="G10597" s="122">
        <v>34365</v>
      </c>
      <c r="H10597" s="120">
        <v>2019</v>
      </c>
      <c r="I10597" t="str">
        <f>IF(J10597="natural gas",VLOOKUP(D10597,'Cross-Page Data'!$I$4:$J$13,2,FALSE),IF(J10597="solar",VLOOKUP('Form 923'!D10597,'Cross-Page Data'!$I$14:$J$117,2,FALSE),J10597))</f>
        <v>solar pv</v>
      </c>
      <c r="J10597" t="str">
        <f>VLOOKUP(E10597,'Cross-Page Data'!$D$4:$F$48,3,FALSE)</f>
        <v>solar</v>
      </c>
      <c r="K10597" t="b">
        <f t="shared" si="165"/>
        <v>1</v>
      </c>
    </row>
    <row r="10598" spans="1:11">
      <c r="A10598" s="120">
        <v>59154</v>
      </c>
      <c r="B10598" s="121" t="s">
        <v>201</v>
      </c>
      <c r="C10598" s="121" t="s">
        <v>206</v>
      </c>
      <c r="D10598" s="121" t="s">
        <v>101</v>
      </c>
      <c r="E10598" s="121" t="s">
        <v>92</v>
      </c>
      <c r="F10598" s="122">
        <v>71376</v>
      </c>
      <c r="G10598" s="122">
        <v>8018</v>
      </c>
      <c r="H10598" s="120">
        <v>2019</v>
      </c>
      <c r="I10598" t="str">
        <f>IF(J10598="natural gas",VLOOKUP(D10598,'Cross-Page Data'!$I$4:$J$13,2,FALSE),IF(J10598="solar",VLOOKUP('Form 923'!D10598,'Cross-Page Data'!$I$14:$J$117,2,FALSE),J10598))</f>
        <v>solar pv</v>
      </c>
      <c r="J10598" t="str">
        <f>VLOOKUP(E10598,'Cross-Page Data'!$D$4:$F$48,3,FALSE)</f>
        <v>solar</v>
      </c>
      <c r="K10598" t="b">
        <f t="shared" si="165"/>
        <v>1</v>
      </c>
    </row>
    <row r="10599" spans="1:11">
      <c r="A10599" s="120">
        <v>59155</v>
      </c>
      <c r="B10599" s="121" t="s">
        <v>201</v>
      </c>
      <c r="C10599" s="121" t="s">
        <v>206</v>
      </c>
      <c r="D10599" s="121" t="s">
        <v>101</v>
      </c>
      <c r="E10599" s="121" t="s">
        <v>92</v>
      </c>
      <c r="F10599" s="122">
        <v>298681</v>
      </c>
      <c r="G10599" s="122">
        <v>33552</v>
      </c>
      <c r="H10599" s="120">
        <v>2019</v>
      </c>
      <c r="I10599" t="str">
        <f>IF(J10599="natural gas",VLOOKUP(D10599,'Cross-Page Data'!$I$4:$J$13,2,FALSE),IF(J10599="solar",VLOOKUP('Form 923'!D10599,'Cross-Page Data'!$I$14:$J$117,2,FALSE),J10599))</f>
        <v>solar pv</v>
      </c>
      <c r="J10599" t="str">
        <f>VLOOKUP(E10599,'Cross-Page Data'!$D$4:$F$48,3,FALSE)</f>
        <v>solar</v>
      </c>
      <c r="K10599" t="b">
        <f t="shared" si="165"/>
        <v>1</v>
      </c>
    </row>
    <row r="10600" spans="1:11">
      <c r="A10600" s="120">
        <v>59156</v>
      </c>
      <c r="B10600" s="121" t="s">
        <v>201</v>
      </c>
      <c r="C10600" s="121" t="s">
        <v>206</v>
      </c>
      <c r="D10600" s="121" t="s">
        <v>101</v>
      </c>
      <c r="E10600" s="121" t="s">
        <v>92</v>
      </c>
      <c r="F10600" s="122">
        <v>83504</v>
      </c>
      <c r="G10600" s="122">
        <v>9380</v>
      </c>
      <c r="H10600" s="120">
        <v>2019</v>
      </c>
      <c r="I10600" t="str">
        <f>IF(J10600="natural gas",VLOOKUP(D10600,'Cross-Page Data'!$I$4:$J$13,2,FALSE),IF(J10600="solar",VLOOKUP('Form 923'!D10600,'Cross-Page Data'!$I$14:$J$117,2,FALSE),J10600))</f>
        <v>solar pv</v>
      </c>
      <c r="J10600" t="str">
        <f>VLOOKUP(E10600,'Cross-Page Data'!$D$4:$F$48,3,FALSE)</f>
        <v>solar</v>
      </c>
      <c r="K10600" t="b">
        <f t="shared" si="165"/>
        <v>1</v>
      </c>
    </row>
    <row r="10601" spans="1:11">
      <c r="A10601" s="120">
        <v>59157</v>
      </c>
      <c r="B10601" s="121" t="s">
        <v>201</v>
      </c>
      <c r="C10601" s="121" t="s">
        <v>206</v>
      </c>
      <c r="D10601" s="121" t="s">
        <v>101</v>
      </c>
      <c r="E10601" s="121" t="s">
        <v>92</v>
      </c>
      <c r="F10601" s="122">
        <v>79031</v>
      </c>
      <c r="G10601" s="122">
        <v>8878</v>
      </c>
      <c r="H10601" s="120">
        <v>2019</v>
      </c>
      <c r="I10601" t="str">
        <f>IF(J10601="natural gas",VLOOKUP(D10601,'Cross-Page Data'!$I$4:$J$13,2,FALSE),IF(J10601="solar",VLOOKUP('Form 923'!D10601,'Cross-Page Data'!$I$14:$J$117,2,FALSE),J10601))</f>
        <v>solar pv</v>
      </c>
      <c r="J10601" t="str">
        <f>VLOOKUP(E10601,'Cross-Page Data'!$D$4:$F$48,3,FALSE)</f>
        <v>solar</v>
      </c>
      <c r="K10601" t="b">
        <f t="shared" si="165"/>
        <v>1</v>
      </c>
    </row>
    <row r="10602" spans="1:11">
      <c r="A10602" s="120">
        <v>59158</v>
      </c>
      <c r="B10602" s="121" t="s">
        <v>201</v>
      </c>
      <c r="C10602" s="121" t="s">
        <v>206</v>
      </c>
      <c r="D10602" s="121" t="s">
        <v>101</v>
      </c>
      <c r="E10602" s="121" t="s">
        <v>92</v>
      </c>
      <c r="F10602" s="122">
        <v>86038</v>
      </c>
      <c r="G10602" s="122">
        <v>9665</v>
      </c>
      <c r="H10602" s="120">
        <v>2019</v>
      </c>
      <c r="I10602" t="str">
        <f>IF(J10602="natural gas",VLOOKUP(D10602,'Cross-Page Data'!$I$4:$J$13,2,FALSE),IF(J10602="solar",VLOOKUP('Form 923'!D10602,'Cross-Page Data'!$I$14:$J$117,2,FALSE),J10602))</f>
        <v>solar pv</v>
      </c>
      <c r="J10602" t="str">
        <f>VLOOKUP(E10602,'Cross-Page Data'!$D$4:$F$48,3,FALSE)</f>
        <v>solar</v>
      </c>
      <c r="K10602" t="b">
        <f t="shared" si="165"/>
        <v>1</v>
      </c>
    </row>
    <row r="10603" spans="1:11">
      <c r="A10603" s="120">
        <v>59162</v>
      </c>
      <c r="B10603" s="121" t="s">
        <v>201</v>
      </c>
      <c r="C10603" s="121" t="s">
        <v>206</v>
      </c>
      <c r="D10603" s="121" t="s">
        <v>101</v>
      </c>
      <c r="E10603" s="121" t="s">
        <v>92</v>
      </c>
      <c r="F10603" s="122">
        <v>81687</v>
      </c>
      <c r="G10603" s="122">
        <v>9176</v>
      </c>
      <c r="H10603" s="120">
        <v>2019</v>
      </c>
      <c r="I10603" t="str">
        <f>IF(J10603="natural gas",VLOOKUP(D10603,'Cross-Page Data'!$I$4:$J$13,2,FALSE),IF(J10603="solar",VLOOKUP('Form 923'!D10603,'Cross-Page Data'!$I$14:$J$117,2,FALSE),J10603))</f>
        <v>solar pv</v>
      </c>
      <c r="J10603" t="str">
        <f>VLOOKUP(E10603,'Cross-Page Data'!$D$4:$F$48,3,FALSE)</f>
        <v>solar</v>
      </c>
      <c r="K10603" t="b">
        <f t="shared" si="165"/>
        <v>1</v>
      </c>
    </row>
    <row r="10604" spans="1:11">
      <c r="A10604" s="120">
        <v>59163</v>
      </c>
      <c r="B10604" s="121" t="s">
        <v>201</v>
      </c>
      <c r="C10604" s="121" t="s">
        <v>206</v>
      </c>
      <c r="D10604" s="121" t="s">
        <v>101</v>
      </c>
      <c r="E10604" s="121" t="s">
        <v>92</v>
      </c>
      <c r="F10604" s="122">
        <v>82610</v>
      </c>
      <c r="G10604" s="122">
        <v>9280</v>
      </c>
      <c r="H10604" s="120">
        <v>2019</v>
      </c>
      <c r="I10604" t="str">
        <f>IF(J10604="natural gas",VLOOKUP(D10604,'Cross-Page Data'!$I$4:$J$13,2,FALSE),IF(J10604="solar",VLOOKUP('Form 923'!D10604,'Cross-Page Data'!$I$14:$J$117,2,FALSE),J10604))</f>
        <v>solar pv</v>
      </c>
      <c r="J10604" t="str">
        <f>VLOOKUP(E10604,'Cross-Page Data'!$D$4:$F$48,3,FALSE)</f>
        <v>solar</v>
      </c>
      <c r="K10604" t="b">
        <f t="shared" si="165"/>
        <v>1</v>
      </c>
    </row>
    <row r="10605" spans="1:11">
      <c r="A10605" s="120">
        <v>59164</v>
      </c>
      <c r="B10605" s="121" t="s">
        <v>201</v>
      </c>
      <c r="C10605" s="121" t="s">
        <v>202</v>
      </c>
      <c r="D10605" s="121" t="s">
        <v>101</v>
      </c>
      <c r="E10605" s="121" t="s">
        <v>92</v>
      </c>
      <c r="F10605" s="122">
        <v>708938</v>
      </c>
      <c r="G10605" s="122">
        <v>79638</v>
      </c>
      <c r="H10605" s="120">
        <v>2019</v>
      </c>
      <c r="I10605" t="str">
        <f>IF(J10605="natural gas",VLOOKUP(D10605,'Cross-Page Data'!$I$4:$J$13,2,FALSE),IF(J10605="solar",VLOOKUP('Form 923'!D10605,'Cross-Page Data'!$I$14:$J$117,2,FALSE),J10605))</f>
        <v>solar pv</v>
      </c>
      <c r="J10605" t="str">
        <f>VLOOKUP(E10605,'Cross-Page Data'!$D$4:$F$48,3,FALSE)</f>
        <v>solar</v>
      </c>
      <c r="K10605" t="b">
        <f t="shared" si="165"/>
        <v>1</v>
      </c>
    </row>
    <row r="10606" ht="25.5" spans="1:11">
      <c r="A10606" s="120">
        <v>59166</v>
      </c>
      <c r="B10606" s="121" t="s">
        <v>201</v>
      </c>
      <c r="C10606" s="121" t="s">
        <v>207</v>
      </c>
      <c r="D10606" s="121" t="s">
        <v>101</v>
      </c>
      <c r="E10606" s="121" t="s">
        <v>92</v>
      </c>
      <c r="F10606" s="122">
        <v>16440</v>
      </c>
      <c r="G10606" s="122">
        <v>1847</v>
      </c>
      <c r="H10606" s="120">
        <v>2019</v>
      </c>
      <c r="I10606" t="str">
        <f>IF(J10606="natural gas",VLOOKUP(D10606,'Cross-Page Data'!$I$4:$J$13,2,FALSE),IF(J10606="solar",VLOOKUP('Form 923'!D10606,'Cross-Page Data'!$I$14:$J$117,2,FALSE),J10606))</f>
        <v>solar pv</v>
      </c>
      <c r="J10606" t="str">
        <f>VLOOKUP(E10606,'Cross-Page Data'!$D$4:$F$48,3,FALSE)</f>
        <v>solar</v>
      </c>
      <c r="K10606" t="b">
        <f t="shared" si="165"/>
        <v>0</v>
      </c>
    </row>
    <row r="10607" spans="1:11">
      <c r="A10607" s="120">
        <v>59167</v>
      </c>
      <c r="B10607" s="121" t="s">
        <v>201</v>
      </c>
      <c r="C10607" s="121" t="s">
        <v>206</v>
      </c>
      <c r="D10607" s="121" t="s">
        <v>101</v>
      </c>
      <c r="E10607" s="121" t="s">
        <v>92</v>
      </c>
      <c r="F10607" s="122">
        <v>29893</v>
      </c>
      <c r="G10607" s="122">
        <v>3358</v>
      </c>
      <c r="H10607" s="120">
        <v>2019</v>
      </c>
      <c r="I10607" t="str">
        <f>IF(J10607="natural gas",VLOOKUP(D10607,'Cross-Page Data'!$I$4:$J$13,2,FALSE),IF(J10607="solar",VLOOKUP('Form 923'!D10607,'Cross-Page Data'!$I$14:$J$117,2,FALSE),J10607))</f>
        <v>solar pv</v>
      </c>
      <c r="J10607" t="str">
        <f>VLOOKUP(E10607,'Cross-Page Data'!$D$4:$F$48,3,FALSE)</f>
        <v>solar</v>
      </c>
      <c r="K10607" t="b">
        <f t="shared" si="165"/>
        <v>1</v>
      </c>
    </row>
    <row r="10608" spans="1:11">
      <c r="A10608" s="120">
        <v>59168</v>
      </c>
      <c r="B10608" s="121" t="s">
        <v>201</v>
      </c>
      <c r="C10608" s="121" t="s">
        <v>206</v>
      </c>
      <c r="D10608" s="121" t="s">
        <v>101</v>
      </c>
      <c r="E10608" s="121" t="s">
        <v>92</v>
      </c>
      <c r="F10608" s="122">
        <v>658348</v>
      </c>
      <c r="G10608" s="122">
        <v>73955</v>
      </c>
      <c r="H10608" s="120">
        <v>2019</v>
      </c>
      <c r="I10608" t="str">
        <f>IF(J10608="natural gas",VLOOKUP(D10608,'Cross-Page Data'!$I$4:$J$13,2,FALSE),IF(J10608="solar",VLOOKUP('Form 923'!D10608,'Cross-Page Data'!$I$14:$J$117,2,FALSE),J10608))</f>
        <v>solar pv</v>
      </c>
      <c r="J10608" t="str">
        <f>VLOOKUP(E10608,'Cross-Page Data'!$D$4:$F$48,3,FALSE)</f>
        <v>solar</v>
      </c>
      <c r="K10608" t="b">
        <f t="shared" si="165"/>
        <v>1</v>
      </c>
    </row>
    <row r="10609" spans="1:11">
      <c r="A10609" s="120">
        <v>59169</v>
      </c>
      <c r="B10609" s="121" t="s">
        <v>201</v>
      </c>
      <c r="C10609" s="121" t="s">
        <v>206</v>
      </c>
      <c r="D10609" s="121" t="s">
        <v>101</v>
      </c>
      <c r="E10609" s="121" t="s">
        <v>92</v>
      </c>
      <c r="F10609" s="122">
        <v>29857</v>
      </c>
      <c r="G10609" s="122">
        <v>3354</v>
      </c>
      <c r="H10609" s="120">
        <v>2019</v>
      </c>
      <c r="I10609" t="str">
        <f>IF(J10609="natural gas",VLOOKUP(D10609,'Cross-Page Data'!$I$4:$J$13,2,FALSE),IF(J10609="solar",VLOOKUP('Form 923'!D10609,'Cross-Page Data'!$I$14:$J$117,2,FALSE),J10609))</f>
        <v>solar pv</v>
      </c>
      <c r="J10609" t="str">
        <f>VLOOKUP(E10609,'Cross-Page Data'!$D$4:$F$48,3,FALSE)</f>
        <v>solar</v>
      </c>
      <c r="K10609" t="b">
        <f t="shared" si="165"/>
        <v>1</v>
      </c>
    </row>
    <row r="10610" spans="1:11">
      <c r="A10610" s="120">
        <v>59170</v>
      </c>
      <c r="B10610" s="121" t="s">
        <v>201</v>
      </c>
      <c r="C10610" s="121" t="s">
        <v>206</v>
      </c>
      <c r="D10610" s="121" t="s">
        <v>101</v>
      </c>
      <c r="E10610" s="121" t="s">
        <v>92</v>
      </c>
      <c r="F10610" s="122">
        <v>85288</v>
      </c>
      <c r="G10610" s="122">
        <v>9581</v>
      </c>
      <c r="H10610" s="120">
        <v>2019</v>
      </c>
      <c r="I10610" t="str">
        <f>IF(J10610="natural gas",VLOOKUP(D10610,'Cross-Page Data'!$I$4:$J$13,2,FALSE),IF(J10610="solar",VLOOKUP('Form 923'!D10610,'Cross-Page Data'!$I$14:$J$117,2,FALSE),J10610))</f>
        <v>solar pv</v>
      </c>
      <c r="J10610" t="str">
        <f>VLOOKUP(E10610,'Cross-Page Data'!$D$4:$F$48,3,FALSE)</f>
        <v>solar</v>
      </c>
      <c r="K10610" t="b">
        <f t="shared" si="165"/>
        <v>1</v>
      </c>
    </row>
    <row r="10611" spans="1:11">
      <c r="A10611" s="120">
        <v>59171</v>
      </c>
      <c r="B10611" s="121" t="s">
        <v>201</v>
      </c>
      <c r="C10611" s="121" t="s">
        <v>206</v>
      </c>
      <c r="D10611" s="121" t="s">
        <v>101</v>
      </c>
      <c r="E10611" s="121" t="s">
        <v>92</v>
      </c>
      <c r="F10611" s="122">
        <v>85137</v>
      </c>
      <c r="G10611" s="122">
        <v>9564</v>
      </c>
      <c r="H10611" s="120">
        <v>2019</v>
      </c>
      <c r="I10611" t="str">
        <f>IF(J10611="natural gas",VLOOKUP(D10611,'Cross-Page Data'!$I$4:$J$13,2,FALSE),IF(J10611="solar",VLOOKUP('Form 923'!D10611,'Cross-Page Data'!$I$14:$J$117,2,FALSE),J10611))</f>
        <v>solar pv</v>
      </c>
      <c r="J10611" t="str">
        <f>VLOOKUP(E10611,'Cross-Page Data'!$D$4:$F$48,3,FALSE)</f>
        <v>solar</v>
      </c>
      <c r="K10611" t="b">
        <f t="shared" si="165"/>
        <v>1</v>
      </c>
    </row>
    <row r="10612" spans="1:11">
      <c r="A10612" s="120">
        <v>59172</v>
      </c>
      <c r="B10612" s="121" t="s">
        <v>201</v>
      </c>
      <c r="C10612" s="121" t="s">
        <v>206</v>
      </c>
      <c r="D10612" s="121" t="s">
        <v>101</v>
      </c>
      <c r="E10612" s="121" t="s">
        <v>92</v>
      </c>
      <c r="F10612" s="122">
        <v>52219</v>
      </c>
      <c r="G10612" s="122">
        <v>5866</v>
      </c>
      <c r="H10612" s="120">
        <v>2019</v>
      </c>
      <c r="I10612" t="str">
        <f>IF(J10612="natural gas",VLOOKUP(D10612,'Cross-Page Data'!$I$4:$J$13,2,FALSE),IF(J10612="solar",VLOOKUP('Form 923'!D10612,'Cross-Page Data'!$I$14:$J$117,2,FALSE),J10612))</f>
        <v>solar pv</v>
      </c>
      <c r="J10612" t="str">
        <f>VLOOKUP(E10612,'Cross-Page Data'!$D$4:$F$48,3,FALSE)</f>
        <v>solar</v>
      </c>
      <c r="K10612" t="b">
        <f t="shared" si="165"/>
        <v>1</v>
      </c>
    </row>
    <row r="10613" spans="1:11">
      <c r="A10613" s="120">
        <v>59173</v>
      </c>
      <c r="B10613" s="121" t="s">
        <v>201</v>
      </c>
      <c r="C10613" s="121" t="s">
        <v>206</v>
      </c>
      <c r="D10613" s="121" t="s">
        <v>101</v>
      </c>
      <c r="E10613" s="121" t="s">
        <v>92</v>
      </c>
      <c r="F10613" s="122">
        <v>65235</v>
      </c>
      <c r="G10613" s="122">
        <v>7328</v>
      </c>
      <c r="H10613" s="120">
        <v>2019</v>
      </c>
      <c r="I10613" t="str">
        <f>IF(J10613="natural gas",VLOOKUP(D10613,'Cross-Page Data'!$I$4:$J$13,2,FALSE),IF(J10613="solar",VLOOKUP('Form 923'!D10613,'Cross-Page Data'!$I$14:$J$117,2,FALSE),J10613))</f>
        <v>solar pv</v>
      </c>
      <c r="J10613" t="str">
        <f>VLOOKUP(E10613,'Cross-Page Data'!$D$4:$F$48,3,FALSE)</f>
        <v>solar</v>
      </c>
      <c r="K10613" t="b">
        <f t="shared" si="165"/>
        <v>1</v>
      </c>
    </row>
    <row r="10614" spans="1:11">
      <c r="A10614" s="120">
        <v>59174</v>
      </c>
      <c r="B10614" s="121" t="s">
        <v>201</v>
      </c>
      <c r="C10614" s="121" t="s">
        <v>206</v>
      </c>
      <c r="D10614" s="121" t="s">
        <v>101</v>
      </c>
      <c r="E10614" s="121" t="s">
        <v>92</v>
      </c>
      <c r="F10614" s="122">
        <v>68670</v>
      </c>
      <c r="G10614" s="122">
        <v>7714</v>
      </c>
      <c r="H10614" s="120">
        <v>2019</v>
      </c>
      <c r="I10614" t="str">
        <f>IF(J10614="natural gas",VLOOKUP(D10614,'Cross-Page Data'!$I$4:$J$13,2,FALSE),IF(J10614="solar",VLOOKUP('Form 923'!D10614,'Cross-Page Data'!$I$14:$J$117,2,FALSE),J10614))</f>
        <v>solar pv</v>
      </c>
      <c r="J10614" t="str">
        <f>VLOOKUP(E10614,'Cross-Page Data'!$D$4:$F$48,3,FALSE)</f>
        <v>solar</v>
      </c>
      <c r="K10614" t="b">
        <f t="shared" si="165"/>
        <v>1</v>
      </c>
    </row>
    <row r="10615" spans="1:11">
      <c r="A10615" s="120">
        <v>59175</v>
      </c>
      <c r="B10615" s="121" t="s">
        <v>201</v>
      </c>
      <c r="C10615" s="121" t="s">
        <v>206</v>
      </c>
      <c r="D10615" s="121" t="s">
        <v>101</v>
      </c>
      <c r="E10615" s="121" t="s">
        <v>92</v>
      </c>
      <c r="F10615" s="122">
        <v>85307</v>
      </c>
      <c r="G10615" s="122">
        <v>9583</v>
      </c>
      <c r="H10615" s="120">
        <v>2019</v>
      </c>
      <c r="I10615" t="str">
        <f>IF(J10615="natural gas",VLOOKUP(D10615,'Cross-Page Data'!$I$4:$J$13,2,FALSE),IF(J10615="solar",VLOOKUP('Form 923'!D10615,'Cross-Page Data'!$I$14:$J$117,2,FALSE),J10615))</f>
        <v>solar pv</v>
      </c>
      <c r="J10615" t="str">
        <f>VLOOKUP(E10615,'Cross-Page Data'!$D$4:$F$48,3,FALSE)</f>
        <v>solar</v>
      </c>
      <c r="K10615" t="b">
        <f t="shared" si="165"/>
        <v>1</v>
      </c>
    </row>
    <row r="10616" spans="1:11">
      <c r="A10616" s="120">
        <v>59176</v>
      </c>
      <c r="B10616" s="121" t="s">
        <v>201</v>
      </c>
      <c r="C10616" s="121" t="s">
        <v>206</v>
      </c>
      <c r="D10616" s="121" t="s">
        <v>101</v>
      </c>
      <c r="E10616" s="121" t="s">
        <v>92</v>
      </c>
      <c r="F10616" s="122">
        <v>71482</v>
      </c>
      <c r="G10616" s="122">
        <v>8030</v>
      </c>
      <c r="H10616" s="120">
        <v>2019</v>
      </c>
      <c r="I10616" t="str">
        <f>IF(J10616="natural gas",VLOOKUP(D10616,'Cross-Page Data'!$I$4:$J$13,2,FALSE),IF(J10616="solar",VLOOKUP('Form 923'!D10616,'Cross-Page Data'!$I$14:$J$117,2,FALSE),J10616))</f>
        <v>solar pv</v>
      </c>
      <c r="J10616" t="str">
        <f>VLOOKUP(E10616,'Cross-Page Data'!$D$4:$F$48,3,FALSE)</f>
        <v>solar</v>
      </c>
      <c r="K10616" t="b">
        <f t="shared" si="165"/>
        <v>1</v>
      </c>
    </row>
    <row r="10617" spans="1:11">
      <c r="A10617" s="120">
        <v>59177</v>
      </c>
      <c r="B10617" s="121" t="s">
        <v>201</v>
      </c>
      <c r="C10617" s="121" t="s">
        <v>206</v>
      </c>
      <c r="D10617" s="121" t="s">
        <v>101</v>
      </c>
      <c r="E10617" s="121" t="s">
        <v>92</v>
      </c>
      <c r="F10617" s="122">
        <v>77287</v>
      </c>
      <c r="G10617" s="122">
        <v>8682</v>
      </c>
      <c r="H10617" s="120">
        <v>2019</v>
      </c>
      <c r="I10617" t="str">
        <f>IF(J10617="natural gas",VLOOKUP(D10617,'Cross-Page Data'!$I$4:$J$13,2,FALSE),IF(J10617="solar",VLOOKUP('Form 923'!D10617,'Cross-Page Data'!$I$14:$J$117,2,FALSE),J10617))</f>
        <v>solar pv</v>
      </c>
      <c r="J10617" t="str">
        <f>VLOOKUP(E10617,'Cross-Page Data'!$D$4:$F$48,3,FALSE)</f>
        <v>solar</v>
      </c>
      <c r="K10617" t="b">
        <f t="shared" si="165"/>
        <v>1</v>
      </c>
    </row>
    <row r="10618" spans="1:11">
      <c r="A10618" s="120">
        <v>59178</v>
      </c>
      <c r="B10618" s="121" t="s">
        <v>201</v>
      </c>
      <c r="C10618" s="121" t="s">
        <v>206</v>
      </c>
      <c r="D10618" s="121" t="s">
        <v>101</v>
      </c>
      <c r="E10618" s="121" t="s">
        <v>92</v>
      </c>
      <c r="F10618" s="122">
        <v>32395</v>
      </c>
      <c r="G10618" s="122">
        <v>3639</v>
      </c>
      <c r="H10618" s="120">
        <v>2019</v>
      </c>
      <c r="I10618" t="str">
        <f>IF(J10618="natural gas",VLOOKUP(D10618,'Cross-Page Data'!$I$4:$J$13,2,FALSE),IF(J10618="solar",VLOOKUP('Form 923'!D10618,'Cross-Page Data'!$I$14:$J$117,2,FALSE),J10618))</f>
        <v>solar pv</v>
      </c>
      <c r="J10618" t="str">
        <f>VLOOKUP(E10618,'Cross-Page Data'!$D$4:$F$48,3,FALSE)</f>
        <v>solar</v>
      </c>
      <c r="K10618" t="b">
        <f t="shared" si="165"/>
        <v>1</v>
      </c>
    </row>
    <row r="10619" spans="1:11">
      <c r="A10619" s="120">
        <v>59179</v>
      </c>
      <c r="B10619" s="121" t="s">
        <v>201</v>
      </c>
      <c r="C10619" s="121" t="s">
        <v>206</v>
      </c>
      <c r="D10619" s="121" t="s">
        <v>101</v>
      </c>
      <c r="E10619" s="121" t="s">
        <v>92</v>
      </c>
      <c r="F10619" s="122">
        <v>41530</v>
      </c>
      <c r="G10619" s="122">
        <v>4665</v>
      </c>
      <c r="H10619" s="120">
        <v>2019</v>
      </c>
      <c r="I10619" t="str">
        <f>IF(J10619="natural gas",VLOOKUP(D10619,'Cross-Page Data'!$I$4:$J$13,2,FALSE),IF(J10619="solar",VLOOKUP('Form 923'!D10619,'Cross-Page Data'!$I$14:$J$117,2,FALSE),J10619))</f>
        <v>solar pv</v>
      </c>
      <c r="J10619" t="str">
        <f>VLOOKUP(E10619,'Cross-Page Data'!$D$4:$F$48,3,FALSE)</f>
        <v>solar</v>
      </c>
      <c r="K10619" t="b">
        <f t="shared" si="165"/>
        <v>1</v>
      </c>
    </row>
    <row r="10620" spans="1:11">
      <c r="A10620" s="120">
        <v>59180</v>
      </c>
      <c r="B10620" s="121" t="s">
        <v>201</v>
      </c>
      <c r="C10620" s="121" t="s">
        <v>206</v>
      </c>
      <c r="D10620" s="121" t="s">
        <v>101</v>
      </c>
      <c r="E10620" s="121" t="s">
        <v>92</v>
      </c>
      <c r="F10620" s="122">
        <v>20519</v>
      </c>
      <c r="G10620" s="122">
        <v>2305</v>
      </c>
      <c r="H10620" s="120">
        <v>2019</v>
      </c>
      <c r="I10620" t="str">
        <f>IF(J10620="natural gas",VLOOKUP(D10620,'Cross-Page Data'!$I$4:$J$13,2,FALSE),IF(J10620="solar",VLOOKUP('Form 923'!D10620,'Cross-Page Data'!$I$14:$J$117,2,FALSE),J10620))</f>
        <v>solar pv</v>
      </c>
      <c r="J10620" t="str">
        <f>VLOOKUP(E10620,'Cross-Page Data'!$D$4:$F$48,3,FALSE)</f>
        <v>solar</v>
      </c>
      <c r="K10620" t="b">
        <f t="shared" si="165"/>
        <v>1</v>
      </c>
    </row>
    <row r="10621" spans="1:11">
      <c r="A10621" s="120">
        <v>59181</v>
      </c>
      <c r="B10621" s="121" t="s">
        <v>205</v>
      </c>
      <c r="C10621" s="121" t="s">
        <v>208</v>
      </c>
      <c r="D10621" s="121" t="s">
        <v>73</v>
      </c>
      <c r="E10621" s="121" t="s">
        <v>130</v>
      </c>
      <c r="F10621" s="122">
        <v>50508</v>
      </c>
      <c r="G10621" s="122">
        <v>4153</v>
      </c>
      <c r="H10621" s="120">
        <v>2019</v>
      </c>
      <c r="I10621" t="str">
        <f>IF(J10621="natural gas",VLOOKUP(D10621,'Cross-Page Data'!$I$4:$J$13,2,FALSE),IF(J10621="solar",VLOOKUP('Form 923'!D10621,'Cross-Page Data'!$I$14:$J$117,2,FALSE),J10621))</f>
        <v>biomass</v>
      </c>
      <c r="J10621" t="str">
        <f>VLOOKUP(E10621,'Cross-Page Data'!$D$4:$F$48,3,FALSE)</f>
        <v>biomass</v>
      </c>
      <c r="K10621" t="b">
        <f t="shared" si="165"/>
        <v>0</v>
      </c>
    </row>
    <row r="10622" spans="1:11">
      <c r="A10622" s="120">
        <v>59182</v>
      </c>
      <c r="B10622" s="121" t="s">
        <v>201</v>
      </c>
      <c r="C10622" s="121" t="s">
        <v>206</v>
      </c>
      <c r="D10622" s="121" t="s">
        <v>101</v>
      </c>
      <c r="E10622" s="121" t="s">
        <v>92</v>
      </c>
      <c r="F10622" s="122">
        <v>26814</v>
      </c>
      <c r="G10622" s="122">
        <v>3012</v>
      </c>
      <c r="H10622" s="120">
        <v>2019</v>
      </c>
      <c r="I10622" t="str">
        <f>IF(J10622="natural gas",VLOOKUP(D10622,'Cross-Page Data'!$I$4:$J$13,2,FALSE),IF(J10622="solar",VLOOKUP('Form 923'!D10622,'Cross-Page Data'!$I$14:$J$117,2,FALSE),J10622))</f>
        <v>solar pv</v>
      </c>
      <c r="J10622" t="str">
        <f>VLOOKUP(E10622,'Cross-Page Data'!$D$4:$F$48,3,FALSE)</f>
        <v>solar</v>
      </c>
      <c r="K10622" t="b">
        <f t="shared" si="165"/>
        <v>1</v>
      </c>
    </row>
    <row r="10623" spans="1:11">
      <c r="A10623" s="120">
        <v>59183</v>
      </c>
      <c r="B10623" s="121" t="s">
        <v>201</v>
      </c>
      <c r="C10623" s="121" t="s">
        <v>206</v>
      </c>
      <c r="D10623" s="121" t="s">
        <v>101</v>
      </c>
      <c r="E10623" s="121" t="s">
        <v>92</v>
      </c>
      <c r="F10623" s="122">
        <v>416996</v>
      </c>
      <c r="G10623" s="122">
        <v>46843</v>
      </c>
      <c r="H10623" s="120">
        <v>2019</v>
      </c>
      <c r="I10623" t="str">
        <f>IF(J10623="natural gas",VLOOKUP(D10623,'Cross-Page Data'!$I$4:$J$13,2,FALSE),IF(J10623="solar",VLOOKUP('Form 923'!D10623,'Cross-Page Data'!$I$14:$J$117,2,FALSE),J10623))</f>
        <v>solar pv</v>
      </c>
      <c r="J10623" t="str">
        <f>VLOOKUP(E10623,'Cross-Page Data'!$D$4:$F$48,3,FALSE)</f>
        <v>solar</v>
      </c>
      <c r="K10623" t="b">
        <f t="shared" si="165"/>
        <v>1</v>
      </c>
    </row>
    <row r="10624" spans="1:11">
      <c r="A10624" s="120">
        <v>59184</v>
      </c>
      <c r="B10624" s="121" t="s">
        <v>201</v>
      </c>
      <c r="C10624" s="121" t="s">
        <v>206</v>
      </c>
      <c r="D10624" s="121" t="s">
        <v>101</v>
      </c>
      <c r="E10624" s="121" t="s">
        <v>92</v>
      </c>
      <c r="F10624" s="122">
        <v>205093</v>
      </c>
      <c r="G10624" s="122">
        <v>23039</v>
      </c>
      <c r="H10624" s="120">
        <v>2019</v>
      </c>
      <c r="I10624" t="str">
        <f>IF(J10624="natural gas",VLOOKUP(D10624,'Cross-Page Data'!$I$4:$J$13,2,FALSE),IF(J10624="solar",VLOOKUP('Form 923'!D10624,'Cross-Page Data'!$I$14:$J$117,2,FALSE),J10624))</f>
        <v>solar pv</v>
      </c>
      <c r="J10624" t="str">
        <f>VLOOKUP(E10624,'Cross-Page Data'!$D$4:$F$48,3,FALSE)</f>
        <v>solar</v>
      </c>
      <c r="K10624" t="b">
        <f t="shared" si="165"/>
        <v>1</v>
      </c>
    </row>
    <row r="10625" spans="1:11">
      <c r="A10625" s="120">
        <v>59185</v>
      </c>
      <c r="B10625" s="121" t="s">
        <v>201</v>
      </c>
      <c r="C10625" s="121" t="s">
        <v>206</v>
      </c>
      <c r="D10625" s="121" t="s">
        <v>101</v>
      </c>
      <c r="E10625" s="121" t="s">
        <v>92</v>
      </c>
      <c r="F10625" s="122">
        <v>71448</v>
      </c>
      <c r="G10625" s="122">
        <v>8026</v>
      </c>
      <c r="H10625" s="120">
        <v>2019</v>
      </c>
      <c r="I10625" t="str">
        <f>IF(J10625="natural gas",VLOOKUP(D10625,'Cross-Page Data'!$I$4:$J$13,2,FALSE),IF(J10625="solar",VLOOKUP('Form 923'!D10625,'Cross-Page Data'!$I$14:$J$117,2,FALSE),J10625))</f>
        <v>solar pv</v>
      </c>
      <c r="J10625" t="str">
        <f>VLOOKUP(E10625,'Cross-Page Data'!$D$4:$F$48,3,FALSE)</f>
        <v>solar</v>
      </c>
      <c r="K10625" t="b">
        <f t="shared" si="165"/>
        <v>1</v>
      </c>
    </row>
    <row r="10626" spans="1:11">
      <c r="A10626" s="120">
        <v>59186</v>
      </c>
      <c r="B10626" s="121" t="s">
        <v>201</v>
      </c>
      <c r="C10626" s="121" t="s">
        <v>206</v>
      </c>
      <c r="D10626" s="121" t="s">
        <v>101</v>
      </c>
      <c r="E10626" s="121" t="s">
        <v>92</v>
      </c>
      <c r="F10626" s="122">
        <v>97523</v>
      </c>
      <c r="G10626" s="122">
        <v>10955</v>
      </c>
      <c r="H10626" s="120">
        <v>2019</v>
      </c>
      <c r="I10626" t="str">
        <f>IF(J10626="natural gas",VLOOKUP(D10626,'Cross-Page Data'!$I$4:$J$13,2,FALSE),IF(J10626="solar",VLOOKUP('Form 923'!D10626,'Cross-Page Data'!$I$14:$J$117,2,FALSE),J10626))</f>
        <v>solar pv</v>
      </c>
      <c r="J10626" t="str">
        <f>VLOOKUP(E10626,'Cross-Page Data'!$D$4:$F$48,3,FALSE)</f>
        <v>solar</v>
      </c>
      <c r="K10626" t="b">
        <f t="shared" si="165"/>
        <v>1</v>
      </c>
    </row>
    <row r="10627" spans="1:11">
      <c r="A10627" s="120">
        <v>59187</v>
      </c>
      <c r="B10627" s="121" t="s">
        <v>201</v>
      </c>
      <c r="C10627" s="121" t="s">
        <v>202</v>
      </c>
      <c r="D10627" s="121" t="s">
        <v>128</v>
      </c>
      <c r="E10627" s="121" t="s">
        <v>180</v>
      </c>
      <c r="F10627" s="122">
        <v>2524946</v>
      </c>
      <c r="G10627" s="122">
        <v>283638</v>
      </c>
      <c r="H10627" s="120">
        <v>2019</v>
      </c>
      <c r="I10627" t="str">
        <f>IF(J10627="natural gas",VLOOKUP(D10627,'Cross-Page Data'!$I$4:$J$13,2,FALSE),IF(J10627="solar",VLOOKUP('Form 923'!D10627,'Cross-Page Data'!$I$14:$J$117,2,FALSE),J10627))</f>
        <v>wind</v>
      </c>
      <c r="J10627" t="str">
        <f>VLOOKUP(E10627,'Cross-Page Data'!$D$4:$F$48,3,FALSE)</f>
        <v>wind</v>
      </c>
      <c r="K10627" t="b">
        <f t="shared" si="165"/>
        <v>1</v>
      </c>
    </row>
    <row r="10628" spans="1:11">
      <c r="A10628" s="120">
        <v>59188</v>
      </c>
      <c r="B10628" s="121" t="s">
        <v>201</v>
      </c>
      <c r="C10628" s="121" t="s">
        <v>206</v>
      </c>
      <c r="D10628" s="121" t="s">
        <v>101</v>
      </c>
      <c r="E10628" s="121" t="s">
        <v>92</v>
      </c>
      <c r="F10628" s="122">
        <v>230740</v>
      </c>
      <c r="G10628" s="122">
        <v>25920</v>
      </c>
      <c r="H10628" s="120">
        <v>2019</v>
      </c>
      <c r="I10628" t="str">
        <f>IF(J10628="natural gas",VLOOKUP(D10628,'Cross-Page Data'!$I$4:$J$13,2,FALSE),IF(J10628="solar",VLOOKUP('Form 923'!D10628,'Cross-Page Data'!$I$14:$J$117,2,FALSE),J10628))</f>
        <v>solar pv</v>
      </c>
      <c r="J10628" t="str">
        <f>VLOOKUP(E10628,'Cross-Page Data'!$D$4:$F$48,3,FALSE)</f>
        <v>solar</v>
      </c>
      <c r="K10628" t="b">
        <f t="shared" si="165"/>
        <v>1</v>
      </c>
    </row>
    <row r="10629" spans="1:11">
      <c r="A10629" s="120">
        <v>59189</v>
      </c>
      <c r="B10629" s="121" t="s">
        <v>201</v>
      </c>
      <c r="C10629" s="121" t="s">
        <v>206</v>
      </c>
      <c r="D10629" s="121" t="s">
        <v>101</v>
      </c>
      <c r="E10629" s="121" t="s">
        <v>92</v>
      </c>
      <c r="F10629" s="122">
        <v>33453</v>
      </c>
      <c r="G10629" s="122">
        <v>3758</v>
      </c>
      <c r="H10629" s="120">
        <v>2019</v>
      </c>
      <c r="I10629" t="str">
        <f>IF(J10629="natural gas",VLOOKUP(D10629,'Cross-Page Data'!$I$4:$J$13,2,FALSE),IF(J10629="solar",VLOOKUP('Form 923'!D10629,'Cross-Page Data'!$I$14:$J$117,2,FALSE),J10629))</f>
        <v>solar pv</v>
      </c>
      <c r="J10629" t="str">
        <f>VLOOKUP(E10629,'Cross-Page Data'!$D$4:$F$48,3,FALSE)</f>
        <v>solar</v>
      </c>
      <c r="K10629" t="b">
        <f t="shared" si="165"/>
        <v>1</v>
      </c>
    </row>
    <row r="10630" spans="1:11">
      <c r="A10630" s="120">
        <v>59190</v>
      </c>
      <c r="B10630" s="121" t="s">
        <v>201</v>
      </c>
      <c r="C10630" s="121" t="s">
        <v>206</v>
      </c>
      <c r="D10630" s="121" t="s">
        <v>101</v>
      </c>
      <c r="E10630" s="121" t="s">
        <v>92</v>
      </c>
      <c r="F10630" s="122">
        <v>33711</v>
      </c>
      <c r="G10630" s="122">
        <v>3787</v>
      </c>
      <c r="H10630" s="120">
        <v>2019</v>
      </c>
      <c r="I10630" t="str">
        <f>IF(J10630="natural gas",VLOOKUP(D10630,'Cross-Page Data'!$I$4:$J$13,2,FALSE),IF(J10630="solar",VLOOKUP('Form 923'!D10630,'Cross-Page Data'!$I$14:$J$117,2,FALSE),J10630))</f>
        <v>solar pv</v>
      </c>
      <c r="J10630" t="str">
        <f>VLOOKUP(E10630,'Cross-Page Data'!$D$4:$F$48,3,FALSE)</f>
        <v>solar</v>
      </c>
      <c r="K10630" t="b">
        <f t="shared" si="165"/>
        <v>1</v>
      </c>
    </row>
    <row r="10631" spans="1:11">
      <c r="A10631" s="120">
        <v>59191</v>
      </c>
      <c r="B10631" s="121" t="s">
        <v>201</v>
      </c>
      <c r="C10631" s="121" t="s">
        <v>206</v>
      </c>
      <c r="D10631" s="121" t="s">
        <v>101</v>
      </c>
      <c r="E10631" s="121" t="s">
        <v>92</v>
      </c>
      <c r="F10631" s="122">
        <v>79576</v>
      </c>
      <c r="G10631" s="122">
        <v>8939</v>
      </c>
      <c r="H10631" s="120">
        <v>2019</v>
      </c>
      <c r="I10631" t="str">
        <f>IF(J10631="natural gas",VLOOKUP(D10631,'Cross-Page Data'!$I$4:$J$13,2,FALSE),IF(J10631="solar",VLOOKUP('Form 923'!D10631,'Cross-Page Data'!$I$14:$J$117,2,FALSE),J10631))</f>
        <v>solar pv</v>
      </c>
      <c r="J10631" t="str">
        <f>VLOOKUP(E10631,'Cross-Page Data'!$D$4:$F$48,3,FALSE)</f>
        <v>solar</v>
      </c>
      <c r="K10631" t="b">
        <f t="shared" ref="K10631:K10694" si="166">IF(AND($N$6=FALSE,OR(C10631="Commercial NAICS Cogen",C10631="Industrial NAICS Cogen",C10631="NAICS-22 Cogen")),FALSE,IF(AND($N$7=FALSE,OR(C10631="Commercial NAICS Cogen",C10631="Commercial NAICS Non-Cogen",C10631="industrial NAICS Cogen",C10631="industrial NAICS non-cogen")),FALSE,TRUE))</f>
        <v>1</v>
      </c>
    </row>
    <row r="10632" spans="1:11">
      <c r="A10632" s="120">
        <v>59192</v>
      </c>
      <c r="B10632" s="121" t="s">
        <v>201</v>
      </c>
      <c r="C10632" s="121" t="s">
        <v>206</v>
      </c>
      <c r="D10632" s="121" t="s">
        <v>101</v>
      </c>
      <c r="E10632" s="121" t="s">
        <v>92</v>
      </c>
      <c r="F10632" s="122">
        <v>76425</v>
      </c>
      <c r="G10632" s="122">
        <v>8585</v>
      </c>
      <c r="H10632" s="120">
        <v>2019</v>
      </c>
      <c r="I10632" t="str">
        <f>IF(J10632="natural gas",VLOOKUP(D10632,'Cross-Page Data'!$I$4:$J$13,2,FALSE),IF(J10632="solar",VLOOKUP('Form 923'!D10632,'Cross-Page Data'!$I$14:$J$117,2,FALSE),J10632))</f>
        <v>solar pv</v>
      </c>
      <c r="J10632" t="str">
        <f>VLOOKUP(E10632,'Cross-Page Data'!$D$4:$F$48,3,FALSE)</f>
        <v>solar</v>
      </c>
      <c r="K10632" t="b">
        <f t="shared" si="166"/>
        <v>1</v>
      </c>
    </row>
    <row r="10633" spans="1:11">
      <c r="A10633" s="120">
        <v>59193</v>
      </c>
      <c r="B10633" s="121" t="s">
        <v>201</v>
      </c>
      <c r="C10633" s="121" t="s">
        <v>206</v>
      </c>
      <c r="D10633" s="121" t="s">
        <v>128</v>
      </c>
      <c r="E10633" s="121" t="s">
        <v>180</v>
      </c>
      <c r="F10633" s="122">
        <v>3718714</v>
      </c>
      <c r="G10633" s="122">
        <v>417739</v>
      </c>
      <c r="H10633" s="120">
        <v>2019</v>
      </c>
      <c r="I10633" t="str">
        <f>IF(J10633="natural gas",VLOOKUP(D10633,'Cross-Page Data'!$I$4:$J$13,2,FALSE),IF(J10633="solar",VLOOKUP('Form 923'!D10633,'Cross-Page Data'!$I$14:$J$117,2,FALSE),J10633))</f>
        <v>wind</v>
      </c>
      <c r="J10633" t="str">
        <f>VLOOKUP(E10633,'Cross-Page Data'!$D$4:$F$48,3,FALSE)</f>
        <v>wind</v>
      </c>
      <c r="K10633" t="b">
        <f t="shared" si="166"/>
        <v>1</v>
      </c>
    </row>
    <row r="10634" spans="1:11">
      <c r="A10634" s="120">
        <v>59194</v>
      </c>
      <c r="B10634" s="121" t="s">
        <v>201</v>
      </c>
      <c r="C10634" s="121" t="s">
        <v>202</v>
      </c>
      <c r="D10634" s="121" t="s">
        <v>79</v>
      </c>
      <c r="E10634" s="121" t="s">
        <v>70</v>
      </c>
      <c r="F10634" s="122">
        <v>29</v>
      </c>
      <c r="G10634" s="122">
        <v>2</v>
      </c>
      <c r="H10634" s="120">
        <v>2019</v>
      </c>
      <c r="I10634" t="str">
        <f>IF(J10634="natural gas",VLOOKUP(D10634,'Cross-Page Data'!$I$4:$J$13,2,FALSE),IF(J10634="solar",VLOOKUP('Form 923'!D10634,'Cross-Page Data'!$I$14:$J$117,2,FALSE),J10634))</f>
        <v>heavy or residual fuel oil</v>
      </c>
      <c r="J10634" t="str">
        <f>VLOOKUP(E10634,'Cross-Page Data'!$D$4:$F$48,3,FALSE)</f>
        <v>heavy or residual fuel oil</v>
      </c>
      <c r="K10634" t="b">
        <f t="shared" si="166"/>
        <v>1</v>
      </c>
    </row>
    <row r="10635" spans="1:11">
      <c r="A10635" s="120">
        <v>59195</v>
      </c>
      <c r="B10635" s="121" t="s">
        <v>201</v>
      </c>
      <c r="C10635" s="121" t="s">
        <v>202</v>
      </c>
      <c r="D10635" s="121" t="s">
        <v>79</v>
      </c>
      <c r="E10635" s="121" t="s">
        <v>70</v>
      </c>
      <c r="F10635" s="122">
        <v>29</v>
      </c>
      <c r="G10635" s="122">
        <v>2</v>
      </c>
      <c r="H10635" s="120">
        <v>2019</v>
      </c>
      <c r="I10635" t="str">
        <f>IF(J10635="natural gas",VLOOKUP(D10635,'Cross-Page Data'!$I$4:$J$13,2,FALSE),IF(J10635="solar",VLOOKUP('Form 923'!D10635,'Cross-Page Data'!$I$14:$J$117,2,FALSE),J10635))</f>
        <v>heavy or residual fuel oil</v>
      </c>
      <c r="J10635" t="str">
        <f>VLOOKUP(E10635,'Cross-Page Data'!$D$4:$F$48,3,FALSE)</f>
        <v>heavy or residual fuel oil</v>
      </c>
      <c r="K10635" t="b">
        <f t="shared" si="166"/>
        <v>1</v>
      </c>
    </row>
    <row r="10636" spans="1:11">
      <c r="A10636" s="120">
        <v>59197</v>
      </c>
      <c r="B10636" s="121" t="s">
        <v>205</v>
      </c>
      <c r="C10636" s="121" t="s">
        <v>208</v>
      </c>
      <c r="D10636" s="121" t="s">
        <v>73</v>
      </c>
      <c r="E10636" s="121" t="s">
        <v>70</v>
      </c>
      <c r="F10636" s="122">
        <v>29568</v>
      </c>
      <c r="G10636" s="122">
        <v>2551.465</v>
      </c>
      <c r="H10636" s="120">
        <v>2019</v>
      </c>
      <c r="I10636" t="str">
        <f>IF(J10636="natural gas",VLOOKUP(D10636,'Cross-Page Data'!$I$4:$J$13,2,FALSE),IF(J10636="solar",VLOOKUP('Form 923'!D10636,'Cross-Page Data'!$I$14:$J$117,2,FALSE),J10636))</f>
        <v>heavy or residual fuel oil</v>
      </c>
      <c r="J10636" t="str">
        <f>VLOOKUP(E10636,'Cross-Page Data'!$D$4:$F$48,3,FALSE)</f>
        <v>heavy or residual fuel oil</v>
      </c>
      <c r="K10636" t="b">
        <f t="shared" si="166"/>
        <v>0</v>
      </c>
    </row>
    <row r="10637" spans="1:11">
      <c r="A10637" s="120">
        <v>59197</v>
      </c>
      <c r="B10637" s="121" t="s">
        <v>205</v>
      </c>
      <c r="C10637" s="121" t="s">
        <v>208</v>
      </c>
      <c r="D10637" s="121" t="s">
        <v>73</v>
      </c>
      <c r="E10637" s="121" t="s">
        <v>38</v>
      </c>
      <c r="F10637" s="122">
        <v>1510580</v>
      </c>
      <c r="G10637" s="122">
        <v>130348.54</v>
      </c>
      <c r="H10637" s="120">
        <v>2019</v>
      </c>
      <c r="I10637" t="str">
        <f>IF(J10637="natural gas",VLOOKUP(D10637,'Cross-Page Data'!$I$4:$J$13,2,FALSE),IF(J10637="solar",VLOOKUP('Form 923'!D10637,'Cross-Page Data'!$I$14:$J$117,2,FALSE),J10637))</f>
        <v>natural gas peaker</v>
      </c>
      <c r="J10637" t="str">
        <f>VLOOKUP(E10637,'Cross-Page Data'!$D$4:$F$48,3,FALSE)</f>
        <v>natural gas</v>
      </c>
      <c r="K10637" t="b">
        <f t="shared" si="166"/>
        <v>0</v>
      </c>
    </row>
    <row r="10638" spans="1:11">
      <c r="A10638" s="120">
        <v>59198</v>
      </c>
      <c r="B10638" s="121" t="s">
        <v>201</v>
      </c>
      <c r="C10638" s="121" t="s">
        <v>206</v>
      </c>
      <c r="D10638" s="121" t="s">
        <v>101</v>
      </c>
      <c r="E10638" s="121" t="s">
        <v>92</v>
      </c>
      <c r="F10638" s="122">
        <v>31995</v>
      </c>
      <c r="G10638" s="122">
        <v>3594</v>
      </c>
      <c r="H10638" s="120">
        <v>2019</v>
      </c>
      <c r="I10638" t="str">
        <f>IF(J10638="natural gas",VLOOKUP(D10638,'Cross-Page Data'!$I$4:$J$13,2,FALSE),IF(J10638="solar",VLOOKUP('Form 923'!D10638,'Cross-Page Data'!$I$14:$J$117,2,FALSE),J10638))</f>
        <v>solar pv</v>
      </c>
      <c r="J10638" t="str">
        <f>VLOOKUP(E10638,'Cross-Page Data'!$D$4:$F$48,3,FALSE)</f>
        <v>solar</v>
      </c>
      <c r="K10638" t="b">
        <f t="shared" si="166"/>
        <v>1</v>
      </c>
    </row>
    <row r="10639" spans="1:11">
      <c r="A10639" s="120">
        <v>59199</v>
      </c>
      <c r="B10639" s="121" t="s">
        <v>201</v>
      </c>
      <c r="C10639" s="121" t="s">
        <v>206</v>
      </c>
      <c r="D10639" s="121" t="s">
        <v>101</v>
      </c>
      <c r="E10639" s="121" t="s">
        <v>92</v>
      </c>
      <c r="F10639" s="122">
        <v>29226</v>
      </c>
      <c r="G10639" s="122">
        <v>3283</v>
      </c>
      <c r="H10639" s="120">
        <v>2019</v>
      </c>
      <c r="I10639" t="str">
        <f>IF(J10639="natural gas",VLOOKUP(D10639,'Cross-Page Data'!$I$4:$J$13,2,FALSE),IF(J10639="solar",VLOOKUP('Form 923'!D10639,'Cross-Page Data'!$I$14:$J$117,2,FALSE),J10639))</f>
        <v>solar pv</v>
      </c>
      <c r="J10639" t="str">
        <f>VLOOKUP(E10639,'Cross-Page Data'!$D$4:$F$48,3,FALSE)</f>
        <v>solar</v>
      </c>
      <c r="K10639" t="b">
        <f t="shared" si="166"/>
        <v>1</v>
      </c>
    </row>
    <row r="10640" spans="1:11">
      <c r="A10640" s="120">
        <v>59200</v>
      </c>
      <c r="B10640" s="121" t="s">
        <v>201</v>
      </c>
      <c r="C10640" s="121" t="s">
        <v>202</v>
      </c>
      <c r="D10640" s="121" t="s">
        <v>128</v>
      </c>
      <c r="E10640" s="121" t="s">
        <v>180</v>
      </c>
      <c r="F10640" s="122">
        <v>5451354</v>
      </c>
      <c r="G10640" s="122">
        <v>612374</v>
      </c>
      <c r="H10640" s="120">
        <v>2019</v>
      </c>
      <c r="I10640" t="str">
        <f>IF(J10640="natural gas",VLOOKUP(D10640,'Cross-Page Data'!$I$4:$J$13,2,FALSE),IF(J10640="solar",VLOOKUP('Form 923'!D10640,'Cross-Page Data'!$I$14:$J$117,2,FALSE),J10640))</f>
        <v>wind</v>
      </c>
      <c r="J10640" t="str">
        <f>VLOOKUP(E10640,'Cross-Page Data'!$D$4:$F$48,3,FALSE)</f>
        <v>wind</v>
      </c>
      <c r="K10640" t="b">
        <f t="shared" si="166"/>
        <v>1</v>
      </c>
    </row>
    <row r="10641" spans="1:11">
      <c r="A10641" s="120">
        <v>59201</v>
      </c>
      <c r="B10641" s="121" t="s">
        <v>201</v>
      </c>
      <c r="C10641" s="121" t="s">
        <v>202</v>
      </c>
      <c r="D10641" s="121" t="s">
        <v>128</v>
      </c>
      <c r="E10641" s="121" t="s">
        <v>180</v>
      </c>
      <c r="F10641" s="122">
        <v>6880578</v>
      </c>
      <c r="G10641" s="122">
        <v>772925</v>
      </c>
      <c r="H10641" s="120">
        <v>2019</v>
      </c>
      <c r="I10641" t="str">
        <f>IF(J10641="natural gas",VLOOKUP(D10641,'Cross-Page Data'!$I$4:$J$13,2,FALSE),IF(J10641="solar",VLOOKUP('Form 923'!D10641,'Cross-Page Data'!$I$14:$J$117,2,FALSE),J10641))</f>
        <v>wind</v>
      </c>
      <c r="J10641" t="str">
        <f>VLOOKUP(E10641,'Cross-Page Data'!$D$4:$F$48,3,FALSE)</f>
        <v>wind</v>
      </c>
      <c r="K10641" t="b">
        <f t="shared" si="166"/>
        <v>1</v>
      </c>
    </row>
    <row r="10642" spans="1:11">
      <c r="A10642" s="120">
        <v>59203</v>
      </c>
      <c r="B10642" s="121" t="s">
        <v>201</v>
      </c>
      <c r="C10642" s="121" t="s">
        <v>206</v>
      </c>
      <c r="D10642" s="121" t="s">
        <v>101</v>
      </c>
      <c r="E10642" s="121" t="s">
        <v>92</v>
      </c>
      <c r="F10642" s="122">
        <v>70876</v>
      </c>
      <c r="G10642" s="122">
        <v>7962</v>
      </c>
      <c r="H10642" s="120">
        <v>2019</v>
      </c>
      <c r="I10642" t="str">
        <f>IF(J10642="natural gas",VLOOKUP(D10642,'Cross-Page Data'!$I$4:$J$13,2,FALSE),IF(J10642="solar",VLOOKUP('Form 923'!D10642,'Cross-Page Data'!$I$14:$J$117,2,FALSE),J10642))</f>
        <v>solar pv</v>
      </c>
      <c r="J10642" t="str">
        <f>VLOOKUP(E10642,'Cross-Page Data'!$D$4:$F$48,3,FALSE)</f>
        <v>solar</v>
      </c>
      <c r="K10642" t="b">
        <f t="shared" si="166"/>
        <v>1</v>
      </c>
    </row>
    <row r="10643" spans="1:11">
      <c r="A10643" s="120">
        <v>59204</v>
      </c>
      <c r="B10643" s="121" t="s">
        <v>201</v>
      </c>
      <c r="C10643" s="121" t="s">
        <v>206</v>
      </c>
      <c r="D10643" s="121" t="s">
        <v>101</v>
      </c>
      <c r="E10643" s="121" t="s">
        <v>92</v>
      </c>
      <c r="F10643" s="122">
        <v>96213</v>
      </c>
      <c r="G10643" s="122">
        <v>10808</v>
      </c>
      <c r="H10643" s="120">
        <v>2019</v>
      </c>
      <c r="I10643" t="str">
        <f>IF(J10643="natural gas",VLOOKUP(D10643,'Cross-Page Data'!$I$4:$J$13,2,FALSE),IF(J10643="solar",VLOOKUP('Form 923'!D10643,'Cross-Page Data'!$I$14:$J$117,2,FALSE),J10643))</f>
        <v>solar pv</v>
      </c>
      <c r="J10643" t="str">
        <f>VLOOKUP(E10643,'Cross-Page Data'!$D$4:$F$48,3,FALSE)</f>
        <v>solar</v>
      </c>
      <c r="K10643" t="b">
        <f t="shared" si="166"/>
        <v>1</v>
      </c>
    </row>
    <row r="10644" spans="1:11">
      <c r="A10644" s="120">
        <v>59205</v>
      </c>
      <c r="B10644" s="121" t="s">
        <v>201</v>
      </c>
      <c r="C10644" s="121" t="s">
        <v>206</v>
      </c>
      <c r="D10644" s="121" t="s">
        <v>101</v>
      </c>
      <c r="E10644" s="121" t="s">
        <v>92</v>
      </c>
      <c r="F10644" s="122">
        <v>1764476</v>
      </c>
      <c r="G10644" s="122">
        <v>198211</v>
      </c>
      <c r="H10644" s="120">
        <v>2019</v>
      </c>
      <c r="I10644" t="str">
        <f>IF(J10644="natural gas",VLOOKUP(D10644,'Cross-Page Data'!$I$4:$J$13,2,FALSE),IF(J10644="solar",VLOOKUP('Form 923'!D10644,'Cross-Page Data'!$I$14:$J$117,2,FALSE),J10644))</f>
        <v>solar pv</v>
      </c>
      <c r="J10644" t="str">
        <f>VLOOKUP(E10644,'Cross-Page Data'!$D$4:$F$48,3,FALSE)</f>
        <v>solar</v>
      </c>
      <c r="K10644" t="b">
        <f t="shared" si="166"/>
        <v>1</v>
      </c>
    </row>
    <row r="10645" spans="1:11">
      <c r="A10645" s="120">
        <v>59206</v>
      </c>
      <c r="B10645" s="121" t="s">
        <v>201</v>
      </c>
      <c r="C10645" s="121" t="s">
        <v>206</v>
      </c>
      <c r="D10645" s="121" t="s">
        <v>101</v>
      </c>
      <c r="E10645" s="121" t="s">
        <v>92</v>
      </c>
      <c r="F10645" s="122">
        <v>2253034</v>
      </c>
      <c r="G10645" s="122">
        <v>253093</v>
      </c>
      <c r="H10645" s="120">
        <v>2019</v>
      </c>
      <c r="I10645" t="str">
        <f>IF(J10645="natural gas",VLOOKUP(D10645,'Cross-Page Data'!$I$4:$J$13,2,FALSE),IF(J10645="solar",VLOOKUP('Form 923'!D10645,'Cross-Page Data'!$I$14:$J$117,2,FALSE),J10645))</f>
        <v>solar pv</v>
      </c>
      <c r="J10645" t="str">
        <f>VLOOKUP(E10645,'Cross-Page Data'!$D$4:$F$48,3,FALSE)</f>
        <v>solar</v>
      </c>
      <c r="K10645" t="b">
        <f t="shared" si="166"/>
        <v>1</v>
      </c>
    </row>
    <row r="10646" spans="1:11">
      <c r="A10646" s="120">
        <v>59207</v>
      </c>
      <c r="B10646" s="121" t="s">
        <v>201</v>
      </c>
      <c r="C10646" s="121" t="s">
        <v>206</v>
      </c>
      <c r="D10646" s="121" t="s">
        <v>101</v>
      </c>
      <c r="E10646" s="121" t="s">
        <v>92</v>
      </c>
      <c r="F10646" s="122">
        <v>2243733</v>
      </c>
      <c r="G10646" s="122">
        <v>252048</v>
      </c>
      <c r="H10646" s="120">
        <v>2019</v>
      </c>
      <c r="I10646" t="str">
        <f>IF(J10646="natural gas",VLOOKUP(D10646,'Cross-Page Data'!$I$4:$J$13,2,FALSE),IF(J10646="solar",VLOOKUP('Form 923'!D10646,'Cross-Page Data'!$I$14:$J$117,2,FALSE),J10646))</f>
        <v>solar pv</v>
      </c>
      <c r="J10646" t="str">
        <f>VLOOKUP(E10646,'Cross-Page Data'!$D$4:$F$48,3,FALSE)</f>
        <v>solar</v>
      </c>
      <c r="K10646" t="b">
        <f t="shared" si="166"/>
        <v>1</v>
      </c>
    </row>
    <row r="10647" spans="1:11">
      <c r="A10647" s="120">
        <v>59213</v>
      </c>
      <c r="B10647" s="121" t="s">
        <v>201</v>
      </c>
      <c r="C10647" s="121" t="s">
        <v>206</v>
      </c>
      <c r="D10647" s="121" t="s">
        <v>101</v>
      </c>
      <c r="E10647" s="121" t="s">
        <v>92</v>
      </c>
      <c r="F10647" s="122">
        <v>88022</v>
      </c>
      <c r="G10647" s="122">
        <v>9888</v>
      </c>
      <c r="H10647" s="120">
        <v>2019</v>
      </c>
      <c r="I10647" t="str">
        <f>IF(J10647="natural gas",VLOOKUP(D10647,'Cross-Page Data'!$I$4:$J$13,2,FALSE),IF(J10647="solar",VLOOKUP('Form 923'!D10647,'Cross-Page Data'!$I$14:$J$117,2,FALSE),J10647))</f>
        <v>solar pv</v>
      </c>
      <c r="J10647" t="str">
        <f>VLOOKUP(E10647,'Cross-Page Data'!$D$4:$F$48,3,FALSE)</f>
        <v>solar</v>
      </c>
      <c r="K10647" t="b">
        <f t="shared" si="166"/>
        <v>1</v>
      </c>
    </row>
    <row r="10648" spans="1:11">
      <c r="A10648" s="120">
        <v>59217</v>
      </c>
      <c r="B10648" s="121" t="s">
        <v>201</v>
      </c>
      <c r="C10648" s="121" t="s">
        <v>206</v>
      </c>
      <c r="D10648" s="121" t="s">
        <v>101</v>
      </c>
      <c r="E10648" s="121" t="s">
        <v>92</v>
      </c>
      <c r="F10648" s="122">
        <v>84276</v>
      </c>
      <c r="G10648" s="122">
        <v>9467</v>
      </c>
      <c r="H10648" s="120">
        <v>2019</v>
      </c>
      <c r="I10648" t="str">
        <f>IF(J10648="natural gas",VLOOKUP(D10648,'Cross-Page Data'!$I$4:$J$13,2,FALSE),IF(J10648="solar",VLOOKUP('Form 923'!D10648,'Cross-Page Data'!$I$14:$J$117,2,FALSE),J10648))</f>
        <v>solar pv</v>
      </c>
      <c r="J10648" t="str">
        <f>VLOOKUP(E10648,'Cross-Page Data'!$D$4:$F$48,3,FALSE)</f>
        <v>solar</v>
      </c>
      <c r="K10648" t="b">
        <f t="shared" si="166"/>
        <v>1</v>
      </c>
    </row>
    <row r="10649" spans="1:11">
      <c r="A10649" s="120">
        <v>59219</v>
      </c>
      <c r="B10649" s="121" t="s">
        <v>201</v>
      </c>
      <c r="C10649" s="121" t="s">
        <v>206</v>
      </c>
      <c r="D10649" s="121" t="s">
        <v>101</v>
      </c>
      <c r="E10649" s="121" t="s">
        <v>92</v>
      </c>
      <c r="F10649" s="122">
        <v>51447</v>
      </c>
      <c r="G10649" s="122">
        <v>5779</v>
      </c>
      <c r="H10649" s="120">
        <v>2019</v>
      </c>
      <c r="I10649" t="str">
        <f>IF(J10649="natural gas",VLOOKUP(D10649,'Cross-Page Data'!$I$4:$J$13,2,FALSE),IF(J10649="solar",VLOOKUP('Form 923'!D10649,'Cross-Page Data'!$I$14:$J$117,2,FALSE),J10649))</f>
        <v>solar pv</v>
      </c>
      <c r="J10649" t="str">
        <f>VLOOKUP(E10649,'Cross-Page Data'!$D$4:$F$48,3,FALSE)</f>
        <v>solar</v>
      </c>
      <c r="K10649" t="b">
        <f t="shared" si="166"/>
        <v>1</v>
      </c>
    </row>
    <row r="10650" spans="1:11">
      <c r="A10650" s="120">
        <v>59220</v>
      </c>
      <c r="B10650" s="121" t="s">
        <v>201</v>
      </c>
      <c r="C10650" s="121" t="s">
        <v>202</v>
      </c>
      <c r="D10650" s="121" t="s">
        <v>39</v>
      </c>
      <c r="E10650" s="121" t="s">
        <v>38</v>
      </c>
      <c r="F10650" s="122">
        <v>1004977</v>
      </c>
      <c r="G10650" s="122">
        <v>1273896</v>
      </c>
      <c r="H10650" s="120">
        <v>2019</v>
      </c>
      <c r="I10650" t="str">
        <f>IF(J10650="natural gas",VLOOKUP(D10650,'Cross-Page Data'!$I$4:$J$13,2,FALSE),IF(J10650="solar",VLOOKUP('Form 923'!D10650,'Cross-Page Data'!$I$14:$J$117,2,FALSE),J10650))</f>
        <v>natural gas nonpeaker - preexisting nonretiring</v>
      </c>
      <c r="J10650" t="str">
        <f>VLOOKUP(E10650,'Cross-Page Data'!$D$4:$F$48,3,FALSE)</f>
        <v>natural gas</v>
      </c>
      <c r="K10650" t="b">
        <f t="shared" si="166"/>
        <v>1</v>
      </c>
    </row>
    <row r="10651" spans="1:11">
      <c r="A10651" s="120">
        <v>59220</v>
      </c>
      <c r="B10651" s="121" t="s">
        <v>201</v>
      </c>
      <c r="C10651" s="121" t="s">
        <v>202</v>
      </c>
      <c r="D10651" s="121" t="s">
        <v>61</v>
      </c>
      <c r="E10651" s="121" t="s">
        <v>38</v>
      </c>
      <c r="F10651" s="122">
        <v>22535579</v>
      </c>
      <c r="G10651" s="122">
        <v>2077124</v>
      </c>
      <c r="H10651" s="120">
        <v>2019</v>
      </c>
      <c r="I10651" t="str">
        <f>IF(J10651="natural gas",VLOOKUP(D10651,'Cross-Page Data'!$I$4:$J$13,2,FALSE),IF(J10651="solar",VLOOKUP('Form 923'!D10651,'Cross-Page Data'!$I$14:$J$117,2,FALSE),J10651))</f>
        <v>natural gas nonpeaker - preexisting nonretiring</v>
      </c>
      <c r="J10651" t="str">
        <f>VLOOKUP(E10651,'Cross-Page Data'!$D$4:$F$48,3,FALSE)</f>
        <v>natural gas</v>
      </c>
      <c r="K10651" t="b">
        <f t="shared" si="166"/>
        <v>1</v>
      </c>
    </row>
    <row r="10652" spans="1:11">
      <c r="A10652" s="120">
        <v>59221</v>
      </c>
      <c r="B10652" s="121" t="s">
        <v>201</v>
      </c>
      <c r="C10652" s="121" t="s">
        <v>206</v>
      </c>
      <c r="D10652" s="121" t="s">
        <v>79</v>
      </c>
      <c r="E10652" s="121" t="s">
        <v>90</v>
      </c>
      <c r="F10652" s="122">
        <v>385391</v>
      </c>
      <c r="G10652" s="122">
        <v>34128</v>
      </c>
      <c r="H10652" s="120">
        <v>2019</v>
      </c>
      <c r="I10652" t="str">
        <f>IF(J10652="natural gas",VLOOKUP(D10652,'Cross-Page Data'!$I$4:$J$13,2,FALSE),IF(J10652="solar",VLOOKUP('Form 923'!D10652,'Cross-Page Data'!$I$14:$J$117,2,FALSE),J10652))</f>
        <v>biomass</v>
      </c>
      <c r="J10652" t="str">
        <f>VLOOKUP(E10652,'Cross-Page Data'!$D$4:$F$48,3,FALSE)</f>
        <v>biomass</v>
      </c>
      <c r="K10652" t="b">
        <f t="shared" si="166"/>
        <v>1</v>
      </c>
    </row>
    <row r="10653" spans="1:11">
      <c r="A10653" s="120">
        <v>59222</v>
      </c>
      <c r="B10653" s="121" t="s">
        <v>201</v>
      </c>
      <c r="C10653" s="121" t="s">
        <v>206</v>
      </c>
      <c r="D10653" s="121" t="s">
        <v>128</v>
      </c>
      <c r="E10653" s="121" t="s">
        <v>180</v>
      </c>
      <c r="F10653" s="122">
        <v>1282511</v>
      </c>
      <c r="G10653" s="122">
        <v>144070</v>
      </c>
      <c r="H10653" s="120">
        <v>2019</v>
      </c>
      <c r="I10653" t="str">
        <f>IF(J10653="natural gas",VLOOKUP(D10653,'Cross-Page Data'!$I$4:$J$13,2,FALSE),IF(J10653="solar",VLOOKUP('Form 923'!D10653,'Cross-Page Data'!$I$14:$J$117,2,FALSE),J10653))</f>
        <v>wind</v>
      </c>
      <c r="J10653" t="str">
        <f>VLOOKUP(E10653,'Cross-Page Data'!$D$4:$F$48,3,FALSE)</f>
        <v>wind</v>
      </c>
      <c r="K10653" t="b">
        <f t="shared" si="166"/>
        <v>1</v>
      </c>
    </row>
    <row r="10654" spans="1:11">
      <c r="A10654" s="120">
        <v>59223</v>
      </c>
      <c r="B10654" s="121" t="s">
        <v>201</v>
      </c>
      <c r="C10654" s="121" t="s">
        <v>206</v>
      </c>
      <c r="D10654" s="121" t="s">
        <v>128</v>
      </c>
      <c r="E10654" s="121" t="s">
        <v>180</v>
      </c>
      <c r="F10654" s="122">
        <v>80402</v>
      </c>
      <c r="G10654" s="122">
        <v>9032</v>
      </c>
      <c r="H10654" s="120">
        <v>2019</v>
      </c>
      <c r="I10654" t="str">
        <f>IF(J10654="natural gas",VLOOKUP(D10654,'Cross-Page Data'!$I$4:$J$13,2,FALSE),IF(J10654="solar",VLOOKUP('Form 923'!D10654,'Cross-Page Data'!$I$14:$J$117,2,FALSE),J10654))</f>
        <v>wind</v>
      </c>
      <c r="J10654" t="str">
        <f>VLOOKUP(E10654,'Cross-Page Data'!$D$4:$F$48,3,FALSE)</f>
        <v>wind</v>
      </c>
      <c r="K10654" t="b">
        <f t="shared" si="166"/>
        <v>1</v>
      </c>
    </row>
    <row r="10655" spans="1:11">
      <c r="A10655" s="120">
        <v>59224</v>
      </c>
      <c r="B10655" s="121" t="s">
        <v>201</v>
      </c>
      <c r="C10655" s="121" t="s">
        <v>206</v>
      </c>
      <c r="D10655" s="121" t="s">
        <v>128</v>
      </c>
      <c r="E10655" s="121" t="s">
        <v>180</v>
      </c>
      <c r="F10655" s="122">
        <v>88443</v>
      </c>
      <c r="G10655" s="122">
        <v>9935</v>
      </c>
      <c r="H10655" s="120">
        <v>2019</v>
      </c>
      <c r="I10655" t="str">
        <f>IF(J10655="natural gas",VLOOKUP(D10655,'Cross-Page Data'!$I$4:$J$13,2,FALSE),IF(J10655="solar",VLOOKUP('Form 923'!D10655,'Cross-Page Data'!$I$14:$J$117,2,FALSE),J10655))</f>
        <v>wind</v>
      </c>
      <c r="J10655" t="str">
        <f>VLOOKUP(E10655,'Cross-Page Data'!$D$4:$F$48,3,FALSE)</f>
        <v>wind</v>
      </c>
      <c r="K10655" t="b">
        <f t="shared" si="166"/>
        <v>1</v>
      </c>
    </row>
    <row r="10656" spans="1:11">
      <c r="A10656" s="120">
        <v>59225</v>
      </c>
      <c r="B10656" s="121" t="s">
        <v>201</v>
      </c>
      <c r="C10656" s="121" t="s">
        <v>206</v>
      </c>
      <c r="D10656" s="121" t="s">
        <v>128</v>
      </c>
      <c r="E10656" s="121" t="s">
        <v>180</v>
      </c>
      <c r="F10656" s="122">
        <v>91494</v>
      </c>
      <c r="G10656" s="122">
        <v>10278</v>
      </c>
      <c r="H10656" s="120">
        <v>2019</v>
      </c>
      <c r="I10656" t="str">
        <f>IF(J10656="natural gas",VLOOKUP(D10656,'Cross-Page Data'!$I$4:$J$13,2,FALSE),IF(J10656="solar",VLOOKUP('Form 923'!D10656,'Cross-Page Data'!$I$14:$J$117,2,FALSE),J10656))</f>
        <v>wind</v>
      </c>
      <c r="J10656" t="str">
        <f>VLOOKUP(E10656,'Cross-Page Data'!$D$4:$F$48,3,FALSE)</f>
        <v>wind</v>
      </c>
      <c r="K10656" t="b">
        <f t="shared" si="166"/>
        <v>1</v>
      </c>
    </row>
    <row r="10657" spans="1:11">
      <c r="A10657" s="120">
        <v>59226</v>
      </c>
      <c r="B10657" s="121" t="s">
        <v>201</v>
      </c>
      <c r="C10657" s="121" t="s">
        <v>206</v>
      </c>
      <c r="D10657" s="121" t="s">
        <v>128</v>
      </c>
      <c r="E10657" s="121" t="s">
        <v>180</v>
      </c>
      <c r="F10657" s="122">
        <v>78792</v>
      </c>
      <c r="G10657" s="122">
        <v>8851</v>
      </c>
      <c r="H10657" s="120">
        <v>2019</v>
      </c>
      <c r="I10657" t="str">
        <f>IF(J10657="natural gas",VLOOKUP(D10657,'Cross-Page Data'!$I$4:$J$13,2,FALSE),IF(J10657="solar",VLOOKUP('Form 923'!D10657,'Cross-Page Data'!$I$14:$J$117,2,FALSE),J10657))</f>
        <v>wind</v>
      </c>
      <c r="J10657" t="str">
        <f>VLOOKUP(E10657,'Cross-Page Data'!$D$4:$F$48,3,FALSE)</f>
        <v>wind</v>
      </c>
      <c r="K10657" t="b">
        <f t="shared" si="166"/>
        <v>1</v>
      </c>
    </row>
    <row r="10658" spans="1:11">
      <c r="A10658" s="120">
        <v>59227</v>
      </c>
      <c r="B10658" s="121" t="s">
        <v>201</v>
      </c>
      <c r="C10658" s="121" t="s">
        <v>206</v>
      </c>
      <c r="D10658" s="121" t="s">
        <v>128</v>
      </c>
      <c r="E10658" s="121" t="s">
        <v>180</v>
      </c>
      <c r="F10658" s="122">
        <v>82441</v>
      </c>
      <c r="G10658" s="122">
        <v>9261</v>
      </c>
      <c r="H10658" s="120">
        <v>2019</v>
      </c>
      <c r="I10658" t="str">
        <f>IF(J10658="natural gas",VLOOKUP(D10658,'Cross-Page Data'!$I$4:$J$13,2,FALSE),IF(J10658="solar",VLOOKUP('Form 923'!D10658,'Cross-Page Data'!$I$14:$J$117,2,FALSE),J10658))</f>
        <v>wind</v>
      </c>
      <c r="J10658" t="str">
        <f>VLOOKUP(E10658,'Cross-Page Data'!$D$4:$F$48,3,FALSE)</f>
        <v>wind</v>
      </c>
      <c r="K10658" t="b">
        <f t="shared" si="166"/>
        <v>1</v>
      </c>
    </row>
    <row r="10659" spans="1:11">
      <c r="A10659" s="120">
        <v>59228</v>
      </c>
      <c r="B10659" s="121" t="s">
        <v>201</v>
      </c>
      <c r="C10659" s="121" t="s">
        <v>206</v>
      </c>
      <c r="D10659" s="121" t="s">
        <v>128</v>
      </c>
      <c r="E10659" s="121" t="s">
        <v>180</v>
      </c>
      <c r="F10659" s="122">
        <v>94290</v>
      </c>
      <c r="G10659" s="122">
        <v>10592</v>
      </c>
      <c r="H10659" s="120">
        <v>2019</v>
      </c>
      <c r="I10659" t="str">
        <f>IF(J10659="natural gas",VLOOKUP(D10659,'Cross-Page Data'!$I$4:$J$13,2,FALSE),IF(J10659="solar",VLOOKUP('Form 923'!D10659,'Cross-Page Data'!$I$14:$J$117,2,FALSE),J10659))</f>
        <v>wind</v>
      </c>
      <c r="J10659" t="str">
        <f>VLOOKUP(E10659,'Cross-Page Data'!$D$4:$F$48,3,FALSE)</f>
        <v>wind</v>
      </c>
      <c r="K10659" t="b">
        <f t="shared" si="166"/>
        <v>1</v>
      </c>
    </row>
    <row r="10660" spans="1:11">
      <c r="A10660" s="120">
        <v>59230</v>
      </c>
      <c r="B10660" s="121" t="s">
        <v>201</v>
      </c>
      <c r="C10660" s="121" t="s">
        <v>206</v>
      </c>
      <c r="D10660" s="121" t="s">
        <v>128</v>
      </c>
      <c r="E10660" s="121" t="s">
        <v>180</v>
      </c>
      <c r="F10660" s="122">
        <v>97306</v>
      </c>
      <c r="G10660" s="122">
        <v>10931</v>
      </c>
      <c r="H10660" s="120">
        <v>2019</v>
      </c>
      <c r="I10660" t="str">
        <f>IF(J10660="natural gas",VLOOKUP(D10660,'Cross-Page Data'!$I$4:$J$13,2,FALSE),IF(J10660="solar",VLOOKUP('Form 923'!D10660,'Cross-Page Data'!$I$14:$J$117,2,FALSE),J10660))</f>
        <v>wind</v>
      </c>
      <c r="J10660" t="str">
        <f>VLOOKUP(E10660,'Cross-Page Data'!$D$4:$F$48,3,FALSE)</f>
        <v>wind</v>
      </c>
      <c r="K10660" t="b">
        <f t="shared" si="166"/>
        <v>1</v>
      </c>
    </row>
    <row r="10661" spans="1:11">
      <c r="A10661" s="120">
        <v>59231</v>
      </c>
      <c r="B10661" s="121" t="s">
        <v>201</v>
      </c>
      <c r="C10661" s="121" t="s">
        <v>206</v>
      </c>
      <c r="D10661" s="121" t="s">
        <v>128</v>
      </c>
      <c r="E10661" s="121" t="s">
        <v>180</v>
      </c>
      <c r="F10661" s="122">
        <v>95057</v>
      </c>
      <c r="G10661" s="122">
        <v>10678</v>
      </c>
      <c r="H10661" s="120">
        <v>2019</v>
      </c>
      <c r="I10661" t="str">
        <f>IF(J10661="natural gas",VLOOKUP(D10661,'Cross-Page Data'!$I$4:$J$13,2,FALSE),IF(J10661="solar",VLOOKUP('Form 923'!D10661,'Cross-Page Data'!$I$14:$J$117,2,FALSE),J10661))</f>
        <v>wind</v>
      </c>
      <c r="J10661" t="str">
        <f>VLOOKUP(E10661,'Cross-Page Data'!$D$4:$F$48,3,FALSE)</f>
        <v>wind</v>
      </c>
      <c r="K10661" t="b">
        <f t="shared" si="166"/>
        <v>1</v>
      </c>
    </row>
    <row r="10662" spans="1:11">
      <c r="A10662" s="120">
        <v>59232</v>
      </c>
      <c r="B10662" s="121" t="s">
        <v>201</v>
      </c>
      <c r="C10662" s="121" t="s">
        <v>206</v>
      </c>
      <c r="D10662" s="121" t="s">
        <v>128</v>
      </c>
      <c r="E10662" s="121" t="s">
        <v>180</v>
      </c>
      <c r="F10662" s="122">
        <v>88380</v>
      </c>
      <c r="G10662" s="122">
        <v>9928</v>
      </c>
      <c r="H10662" s="120">
        <v>2019</v>
      </c>
      <c r="I10662" t="str">
        <f>IF(J10662="natural gas",VLOOKUP(D10662,'Cross-Page Data'!$I$4:$J$13,2,FALSE),IF(J10662="solar",VLOOKUP('Form 923'!D10662,'Cross-Page Data'!$I$14:$J$117,2,FALSE),J10662))</f>
        <v>wind</v>
      </c>
      <c r="J10662" t="str">
        <f>VLOOKUP(E10662,'Cross-Page Data'!$D$4:$F$48,3,FALSE)</f>
        <v>wind</v>
      </c>
      <c r="K10662" t="b">
        <f t="shared" si="166"/>
        <v>1</v>
      </c>
    </row>
    <row r="10663" ht="25.5" spans="1:11">
      <c r="A10663" s="120">
        <v>59233</v>
      </c>
      <c r="B10663" s="121" t="s">
        <v>205</v>
      </c>
      <c r="C10663" s="121" t="s">
        <v>210</v>
      </c>
      <c r="D10663" s="121" t="s">
        <v>56</v>
      </c>
      <c r="E10663" s="121" t="s">
        <v>38</v>
      </c>
      <c r="F10663" s="122">
        <v>177581</v>
      </c>
      <c r="G10663" s="122">
        <v>41397.66</v>
      </c>
      <c r="H10663" s="120">
        <v>2019</v>
      </c>
      <c r="I10663" t="str">
        <f>IF(J10663="natural gas",VLOOKUP(D10663,'Cross-Page Data'!$I$4:$J$13,2,FALSE),IF(J10663="solar",VLOOKUP('Form 923'!D10663,'Cross-Page Data'!$I$14:$J$117,2,FALSE),J10663))</f>
        <v>natural gas nonpeaker - preexisting nonretiring</v>
      </c>
      <c r="J10663" t="str">
        <f>VLOOKUP(E10663,'Cross-Page Data'!$D$4:$F$48,3,FALSE)</f>
        <v>natural gas</v>
      </c>
      <c r="K10663" t="b">
        <f t="shared" si="166"/>
        <v>0</v>
      </c>
    </row>
    <row r="10664" spans="1:11">
      <c r="A10664" s="120">
        <v>59234</v>
      </c>
      <c r="B10664" s="121" t="s">
        <v>201</v>
      </c>
      <c r="C10664" s="121" t="s">
        <v>206</v>
      </c>
      <c r="D10664" s="121" t="s">
        <v>128</v>
      </c>
      <c r="E10664" s="121" t="s">
        <v>180</v>
      </c>
      <c r="F10664" s="122">
        <v>3656113</v>
      </c>
      <c r="G10664" s="122">
        <v>410707</v>
      </c>
      <c r="H10664" s="120">
        <v>2019</v>
      </c>
      <c r="I10664" t="str">
        <f>IF(J10664="natural gas",VLOOKUP(D10664,'Cross-Page Data'!$I$4:$J$13,2,FALSE),IF(J10664="solar",VLOOKUP('Form 923'!D10664,'Cross-Page Data'!$I$14:$J$117,2,FALSE),J10664))</f>
        <v>wind</v>
      </c>
      <c r="J10664" t="str">
        <f>VLOOKUP(E10664,'Cross-Page Data'!$D$4:$F$48,3,FALSE)</f>
        <v>wind</v>
      </c>
      <c r="K10664" t="b">
        <f t="shared" si="166"/>
        <v>1</v>
      </c>
    </row>
    <row r="10665" spans="1:11">
      <c r="A10665" s="120">
        <v>59235</v>
      </c>
      <c r="B10665" s="121" t="s">
        <v>201</v>
      </c>
      <c r="C10665" s="121" t="s">
        <v>206</v>
      </c>
      <c r="D10665" s="121" t="s">
        <v>128</v>
      </c>
      <c r="E10665" s="121" t="s">
        <v>180</v>
      </c>
      <c r="F10665" s="122">
        <v>482934</v>
      </c>
      <c r="G10665" s="122">
        <v>54250</v>
      </c>
      <c r="H10665" s="120">
        <v>2019</v>
      </c>
      <c r="I10665" t="str">
        <f>IF(J10665="natural gas",VLOOKUP(D10665,'Cross-Page Data'!$I$4:$J$13,2,FALSE),IF(J10665="solar",VLOOKUP('Form 923'!D10665,'Cross-Page Data'!$I$14:$J$117,2,FALSE),J10665))</f>
        <v>wind</v>
      </c>
      <c r="J10665" t="str">
        <f>VLOOKUP(E10665,'Cross-Page Data'!$D$4:$F$48,3,FALSE)</f>
        <v>wind</v>
      </c>
      <c r="K10665" t="b">
        <f t="shared" si="166"/>
        <v>1</v>
      </c>
    </row>
    <row r="10666" spans="1:11">
      <c r="A10666" s="120">
        <v>59236</v>
      </c>
      <c r="B10666" s="121" t="s">
        <v>201</v>
      </c>
      <c r="C10666" s="121" t="s">
        <v>206</v>
      </c>
      <c r="D10666" s="121" t="s">
        <v>128</v>
      </c>
      <c r="E10666" s="121" t="s">
        <v>180</v>
      </c>
      <c r="F10666" s="122">
        <v>2363719</v>
      </c>
      <c r="G10666" s="122">
        <v>265527</v>
      </c>
      <c r="H10666" s="120">
        <v>2019</v>
      </c>
      <c r="I10666" t="str">
        <f>IF(J10666="natural gas",VLOOKUP(D10666,'Cross-Page Data'!$I$4:$J$13,2,FALSE),IF(J10666="solar",VLOOKUP('Form 923'!D10666,'Cross-Page Data'!$I$14:$J$117,2,FALSE),J10666))</f>
        <v>wind</v>
      </c>
      <c r="J10666" t="str">
        <f>VLOOKUP(E10666,'Cross-Page Data'!$D$4:$F$48,3,FALSE)</f>
        <v>wind</v>
      </c>
      <c r="K10666" t="b">
        <f t="shared" si="166"/>
        <v>1</v>
      </c>
    </row>
    <row r="10667" spans="1:11">
      <c r="A10667" s="120">
        <v>59237</v>
      </c>
      <c r="B10667" s="121" t="s">
        <v>201</v>
      </c>
      <c r="C10667" s="121" t="s">
        <v>206</v>
      </c>
      <c r="D10667" s="121" t="s">
        <v>101</v>
      </c>
      <c r="E10667" s="121" t="s">
        <v>92</v>
      </c>
      <c r="F10667" s="122">
        <v>410543</v>
      </c>
      <c r="G10667" s="122">
        <v>46118</v>
      </c>
      <c r="H10667" s="120">
        <v>2019</v>
      </c>
      <c r="I10667" t="str">
        <f>IF(J10667="natural gas",VLOOKUP(D10667,'Cross-Page Data'!$I$4:$J$13,2,FALSE),IF(J10667="solar",VLOOKUP('Form 923'!D10667,'Cross-Page Data'!$I$14:$J$117,2,FALSE),J10667))</f>
        <v>solar pv</v>
      </c>
      <c r="J10667" t="str">
        <f>VLOOKUP(E10667,'Cross-Page Data'!$D$4:$F$48,3,FALSE)</f>
        <v>solar</v>
      </c>
      <c r="K10667" t="b">
        <f t="shared" si="166"/>
        <v>1</v>
      </c>
    </row>
    <row r="10668" spans="1:11">
      <c r="A10668" s="120">
        <v>59238</v>
      </c>
      <c r="B10668" s="121" t="s">
        <v>201</v>
      </c>
      <c r="C10668" s="121" t="s">
        <v>206</v>
      </c>
      <c r="D10668" s="121" t="s">
        <v>128</v>
      </c>
      <c r="E10668" s="121" t="s">
        <v>180</v>
      </c>
      <c r="F10668" s="122">
        <v>2062852</v>
      </c>
      <c r="G10668" s="122">
        <v>231729</v>
      </c>
      <c r="H10668" s="120">
        <v>2019</v>
      </c>
      <c r="I10668" t="str">
        <f>IF(J10668="natural gas",VLOOKUP(D10668,'Cross-Page Data'!$I$4:$J$13,2,FALSE),IF(J10668="solar",VLOOKUP('Form 923'!D10668,'Cross-Page Data'!$I$14:$J$117,2,FALSE),J10668))</f>
        <v>wind</v>
      </c>
      <c r="J10668" t="str">
        <f>VLOOKUP(E10668,'Cross-Page Data'!$D$4:$F$48,3,FALSE)</f>
        <v>wind</v>
      </c>
      <c r="K10668" t="b">
        <f t="shared" si="166"/>
        <v>1</v>
      </c>
    </row>
    <row r="10669" spans="1:11">
      <c r="A10669" s="120">
        <v>59239</v>
      </c>
      <c r="B10669" s="121" t="s">
        <v>201</v>
      </c>
      <c r="C10669" s="121" t="s">
        <v>206</v>
      </c>
      <c r="D10669" s="121" t="s">
        <v>101</v>
      </c>
      <c r="E10669" s="121" t="s">
        <v>92</v>
      </c>
      <c r="F10669" s="122">
        <v>13612</v>
      </c>
      <c r="G10669" s="122">
        <v>1529</v>
      </c>
      <c r="H10669" s="120">
        <v>2019</v>
      </c>
      <c r="I10669" t="str">
        <f>IF(J10669="natural gas",VLOOKUP(D10669,'Cross-Page Data'!$I$4:$J$13,2,FALSE),IF(J10669="solar",VLOOKUP('Form 923'!D10669,'Cross-Page Data'!$I$14:$J$117,2,FALSE),J10669))</f>
        <v>solar pv</v>
      </c>
      <c r="J10669" t="str">
        <f>VLOOKUP(E10669,'Cross-Page Data'!$D$4:$F$48,3,FALSE)</f>
        <v>solar</v>
      </c>
      <c r="K10669" t="b">
        <f t="shared" si="166"/>
        <v>1</v>
      </c>
    </row>
    <row r="10670" spans="1:11">
      <c r="A10670" s="120">
        <v>59240</v>
      </c>
      <c r="B10670" s="121" t="s">
        <v>201</v>
      </c>
      <c r="C10670" s="121" t="s">
        <v>206</v>
      </c>
      <c r="D10670" s="121" t="s">
        <v>79</v>
      </c>
      <c r="E10670" s="121" t="s">
        <v>90</v>
      </c>
      <c r="F10670" s="122">
        <v>98629</v>
      </c>
      <c r="G10670" s="122">
        <v>8681</v>
      </c>
      <c r="H10670" s="120">
        <v>2019</v>
      </c>
      <c r="I10670" t="str">
        <f>IF(J10670="natural gas",VLOOKUP(D10670,'Cross-Page Data'!$I$4:$J$13,2,FALSE),IF(J10670="solar",VLOOKUP('Form 923'!D10670,'Cross-Page Data'!$I$14:$J$117,2,FALSE),J10670))</f>
        <v>biomass</v>
      </c>
      <c r="J10670" t="str">
        <f>VLOOKUP(E10670,'Cross-Page Data'!$D$4:$F$48,3,FALSE)</f>
        <v>biomass</v>
      </c>
      <c r="K10670" t="b">
        <f t="shared" si="166"/>
        <v>1</v>
      </c>
    </row>
    <row r="10671" spans="1:11">
      <c r="A10671" s="120">
        <v>59241</v>
      </c>
      <c r="B10671" s="121" t="s">
        <v>201</v>
      </c>
      <c r="C10671" s="121" t="s">
        <v>206</v>
      </c>
      <c r="D10671" s="121" t="s">
        <v>101</v>
      </c>
      <c r="E10671" s="121" t="s">
        <v>92</v>
      </c>
      <c r="F10671" s="122">
        <v>16522</v>
      </c>
      <c r="G10671" s="122">
        <v>1856</v>
      </c>
      <c r="H10671" s="120">
        <v>2019</v>
      </c>
      <c r="I10671" t="str">
        <f>IF(J10671="natural gas",VLOOKUP(D10671,'Cross-Page Data'!$I$4:$J$13,2,FALSE),IF(J10671="solar",VLOOKUP('Form 923'!D10671,'Cross-Page Data'!$I$14:$J$117,2,FALSE),J10671))</f>
        <v>solar pv</v>
      </c>
      <c r="J10671" t="str">
        <f>VLOOKUP(E10671,'Cross-Page Data'!$D$4:$F$48,3,FALSE)</f>
        <v>solar</v>
      </c>
      <c r="K10671" t="b">
        <f t="shared" si="166"/>
        <v>1</v>
      </c>
    </row>
    <row r="10672" spans="1:11">
      <c r="A10672" s="120">
        <v>59244</v>
      </c>
      <c r="B10672" s="121" t="s">
        <v>201</v>
      </c>
      <c r="C10672" s="121" t="s">
        <v>206</v>
      </c>
      <c r="D10672" s="121" t="s">
        <v>128</v>
      </c>
      <c r="E10672" s="121" t="s">
        <v>180</v>
      </c>
      <c r="F10672" s="122">
        <v>3208380</v>
      </c>
      <c r="G10672" s="122">
        <v>360411</v>
      </c>
      <c r="H10672" s="120">
        <v>2019</v>
      </c>
      <c r="I10672" t="str">
        <f>IF(J10672="natural gas",VLOOKUP(D10672,'Cross-Page Data'!$I$4:$J$13,2,FALSE),IF(J10672="solar",VLOOKUP('Form 923'!D10672,'Cross-Page Data'!$I$14:$J$117,2,FALSE),J10672))</f>
        <v>wind</v>
      </c>
      <c r="J10672" t="str">
        <f>VLOOKUP(E10672,'Cross-Page Data'!$D$4:$F$48,3,FALSE)</f>
        <v>wind</v>
      </c>
      <c r="K10672" t="b">
        <f t="shared" si="166"/>
        <v>1</v>
      </c>
    </row>
    <row r="10673" spans="1:11">
      <c r="A10673" s="120">
        <v>59245</v>
      </c>
      <c r="B10673" s="121" t="s">
        <v>201</v>
      </c>
      <c r="C10673" s="121" t="s">
        <v>206</v>
      </c>
      <c r="D10673" s="121" t="s">
        <v>128</v>
      </c>
      <c r="E10673" s="121" t="s">
        <v>180</v>
      </c>
      <c r="F10673" s="122">
        <v>5696772</v>
      </c>
      <c r="G10673" s="122">
        <v>639943</v>
      </c>
      <c r="H10673" s="120">
        <v>2019</v>
      </c>
      <c r="I10673" t="str">
        <f>IF(J10673="natural gas",VLOOKUP(D10673,'Cross-Page Data'!$I$4:$J$13,2,FALSE),IF(J10673="solar",VLOOKUP('Form 923'!D10673,'Cross-Page Data'!$I$14:$J$117,2,FALSE),J10673))</f>
        <v>wind</v>
      </c>
      <c r="J10673" t="str">
        <f>VLOOKUP(E10673,'Cross-Page Data'!$D$4:$F$48,3,FALSE)</f>
        <v>wind</v>
      </c>
      <c r="K10673" t="b">
        <f t="shared" si="166"/>
        <v>1</v>
      </c>
    </row>
    <row r="10674" spans="1:11">
      <c r="A10674" s="120">
        <v>59247</v>
      </c>
      <c r="B10674" s="121" t="s">
        <v>201</v>
      </c>
      <c r="C10674" s="121" t="s">
        <v>206</v>
      </c>
      <c r="D10674" s="121" t="s">
        <v>128</v>
      </c>
      <c r="E10674" s="121" t="s">
        <v>180</v>
      </c>
      <c r="F10674" s="122">
        <v>8091882</v>
      </c>
      <c r="G10674" s="122">
        <v>908996</v>
      </c>
      <c r="H10674" s="120">
        <v>2019</v>
      </c>
      <c r="I10674" t="str">
        <f>IF(J10674="natural gas",VLOOKUP(D10674,'Cross-Page Data'!$I$4:$J$13,2,FALSE),IF(J10674="solar",VLOOKUP('Form 923'!D10674,'Cross-Page Data'!$I$14:$J$117,2,FALSE),J10674))</f>
        <v>wind</v>
      </c>
      <c r="J10674" t="str">
        <f>VLOOKUP(E10674,'Cross-Page Data'!$D$4:$F$48,3,FALSE)</f>
        <v>wind</v>
      </c>
      <c r="K10674" t="b">
        <f t="shared" si="166"/>
        <v>1</v>
      </c>
    </row>
    <row r="10675" spans="1:11">
      <c r="A10675" s="120">
        <v>59249</v>
      </c>
      <c r="B10675" s="121" t="s">
        <v>201</v>
      </c>
      <c r="C10675" s="121" t="s">
        <v>206</v>
      </c>
      <c r="D10675" s="121" t="s">
        <v>101</v>
      </c>
      <c r="E10675" s="121" t="s">
        <v>92</v>
      </c>
      <c r="F10675" s="122">
        <v>436767</v>
      </c>
      <c r="G10675" s="122">
        <v>49064</v>
      </c>
      <c r="H10675" s="120">
        <v>2019</v>
      </c>
      <c r="I10675" t="str">
        <f>IF(J10675="natural gas",VLOOKUP(D10675,'Cross-Page Data'!$I$4:$J$13,2,FALSE),IF(J10675="solar",VLOOKUP('Form 923'!D10675,'Cross-Page Data'!$I$14:$J$117,2,FALSE),J10675))</f>
        <v>solar pv</v>
      </c>
      <c r="J10675" t="str">
        <f>VLOOKUP(E10675,'Cross-Page Data'!$D$4:$F$48,3,FALSE)</f>
        <v>solar</v>
      </c>
      <c r="K10675" t="b">
        <f t="shared" si="166"/>
        <v>1</v>
      </c>
    </row>
    <row r="10676" spans="1:11">
      <c r="A10676" s="120">
        <v>59250</v>
      </c>
      <c r="B10676" s="121" t="s">
        <v>201</v>
      </c>
      <c r="C10676" s="121" t="s">
        <v>206</v>
      </c>
      <c r="D10676" s="121" t="s">
        <v>101</v>
      </c>
      <c r="E10676" s="121" t="s">
        <v>92</v>
      </c>
      <c r="F10676" s="122">
        <v>441468</v>
      </c>
      <c r="G10676" s="122">
        <v>49592</v>
      </c>
      <c r="H10676" s="120">
        <v>2019</v>
      </c>
      <c r="I10676" t="str">
        <f>IF(J10676="natural gas",VLOOKUP(D10676,'Cross-Page Data'!$I$4:$J$13,2,FALSE),IF(J10676="solar",VLOOKUP('Form 923'!D10676,'Cross-Page Data'!$I$14:$J$117,2,FALSE),J10676))</f>
        <v>solar pv</v>
      </c>
      <c r="J10676" t="str">
        <f>VLOOKUP(E10676,'Cross-Page Data'!$D$4:$F$48,3,FALSE)</f>
        <v>solar</v>
      </c>
      <c r="K10676" t="b">
        <f t="shared" si="166"/>
        <v>1</v>
      </c>
    </row>
    <row r="10677" spans="1:11">
      <c r="A10677" s="120">
        <v>59251</v>
      </c>
      <c r="B10677" s="121" t="s">
        <v>201</v>
      </c>
      <c r="C10677" s="121" t="s">
        <v>206</v>
      </c>
      <c r="D10677" s="121" t="s">
        <v>101</v>
      </c>
      <c r="E10677" s="121" t="s">
        <v>92</v>
      </c>
      <c r="F10677" s="122">
        <v>572542</v>
      </c>
      <c r="G10677" s="122">
        <v>64316</v>
      </c>
      <c r="H10677" s="120">
        <v>2019</v>
      </c>
      <c r="I10677" t="str">
        <f>IF(J10677="natural gas",VLOOKUP(D10677,'Cross-Page Data'!$I$4:$J$13,2,FALSE),IF(J10677="solar",VLOOKUP('Form 923'!D10677,'Cross-Page Data'!$I$14:$J$117,2,FALSE),J10677))</f>
        <v>solar pv</v>
      </c>
      <c r="J10677" t="str">
        <f>VLOOKUP(E10677,'Cross-Page Data'!$D$4:$F$48,3,FALSE)</f>
        <v>solar</v>
      </c>
      <c r="K10677" t="b">
        <f t="shared" si="166"/>
        <v>1</v>
      </c>
    </row>
    <row r="10678" spans="1:11">
      <c r="A10678" s="120">
        <v>59253</v>
      </c>
      <c r="B10678" s="121" t="s">
        <v>201</v>
      </c>
      <c r="C10678" s="121" t="s">
        <v>206</v>
      </c>
      <c r="D10678" s="121" t="s">
        <v>101</v>
      </c>
      <c r="E10678" s="121" t="s">
        <v>92</v>
      </c>
      <c r="F10678" s="122">
        <v>349055</v>
      </c>
      <c r="G10678" s="122">
        <v>39211</v>
      </c>
      <c r="H10678" s="120">
        <v>2019</v>
      </c>
      <c r="I10678" t="str">
        <f>IF(J10678="natural gas",VLOOKUP(D10678,'Cross-Page Data'!$I$4:$J$13,2,FALSE),IF(J10678="solar",VLOOKUP('Form 923'!D10678,'Cross-Page Data'!$I$14:$J$117,2,FALSE),J10678))</f>
        <v>solar pv</v>
      </c>
      <c r="J10678" t="str">
        <f>VLOOKUP(E10678,'Cross-Page Data'!$D$4:$F$48,3,FALSE)</f>
        <v>solar</v>
      </c>
      <c r="K10678" t="b">
        <f t="shared" si="166"/>
        <v>1</v>
      </c>
    </row>
    <row r="10679" spans="1:11">
      <c r="A10679" s="120">
        <v>59254</v>
      </c>
      <c r="B10679" s="121" t="s">
        <v>201</v>
      </c>
      <c r="C10679" s="121" t="s">
        <v>206</v>
      </c>
      <c r="D10679" s="121" t="s">
        <v>39</v>
      </c>
      <c r="E10679" s="121" t="s">
        <v>90</v>
      </c>
      <c r="F10679" s="122">
        <v>0</v>
      </c>
      <c r="G10679" s="122">
        <v>59863.55</v>
      </c>
      <c r="H10679" s="120">
        <v>2019</v>
      </c>
      <c r="I10679" t="str">
        <f>IF(J10679="natural gas",VLOOKUP(D10679,'Cross-Page Data'!$I$4:$J$13,2,FALSE),IF(J10679="solar",VLOOKUP('Form 923'!D10679,'Cross-Page Data'!$I$14:$J$117,2,FALSE),J10679))</f>
        <v>biomass</v>
      </c>
      <c r="J10679" t="str">
        <f>VLOOKUP(E10679,'Cross-Page Data'!$D$4:$F$48,3,FALSE)</f>
        <v>biomass</v>
      </c>
      <c r="K10679" t="b">
        <f t="shared" si="166"/>
        <v>1</v>
      </c>
    </row>
    <row r="10680" spans="1:11">
      <c r="A10680" s="120">
        <v>59254</v>
      </c>
      <c r="B10680" s="121" t="s">
        <v>201</v>
      </c>
      <c r="C10680" s="121" t="s">
        <v>206</v>
      </c>
      <c r="D10680" s="121" t="s">
        <v>61</v>
      </c>
      <c r="E10680" s="121" t="s">
        <v>90</v>
      </c>
      <c r="F10680" s="122">
        <v>2031696</v>
      </c>
      <c r="G10680" s="122">
        <v>147926.94</v>
      </c>
      <c r="H10680" s="120">
        <v>2019</v>
      </c>
      <c r="I10680" t="str">
        <f>IF(J10680="natural gas",VLOOKUP(D10680,'Cross-Page Data'!$I$4:$J$13,2,FALSE),IF(J10680="solar",VLOOKUP('Form 923'!D10680,'Cross-Page Data'!$I$14:$J$117,2,FALSE),J10680))</f>
        <v>biomass</v>
      </c>
      <c r="J10680" t="str">
        <f>VLOOKUP(E10680,'Cross-Page Data'!$D$4:$F$48,3,FALSE)</f>
        <v>biomass</v>
      </c>
      <c r="K10680" t="b">
        <f t="shared" si="166"/>
        <v>1</v>
      </c>
    </row>
    <row r="10681" spans="1:11">
      <c r="A10681" s="120">
        <v>59255</v>
      </c>
      <c r="B10681" s="121" t="s">
        <v>201</v>
      </c>
      <c r="C10681" s="121" t="s">
        <v>202</v>
      </c>
      <c r="D10681" s="121" t="s">
        <v>79</v>
      </c>
      <c r="E10681" s="121" t="s">
        <v>140</v>
      </c>
      <c r="F10681" s="122">
        <v>0</v>
      </c>
      <c r="G10681" s="122">
        <v>0</v>
      </c>
      <c r="H10681" s="120">
        <v>2019</v>
      </c>
      <c r="I10681" t="str">
        <f>IF(J10681="natural gas",VLOOKUP(D10681,'Cross-Page Data'!$I$4:$J$13,2,FALSE),IF(J10681="solar",VLOOKUP('Form 923'!D10681,'Cross-Page Data'!$I$14:$J$117,2,FALSE),J10681))</f>
        <v>other</v>
      </c>
      <c r="J10681" t="str">
        <f>VLOOKUP(E10681,'Cross-Page Data'!$D$4:$F$48,3,FALSE)</f>
        <v>other</v>
      </c>
      <c r="K10681" t="b">
        <f t="shared" si="166"/>
        <v>1</v>
      </c>
    </row>
    <row r="10682" spans="1:11">
      <c r="A10682" s="120">
        <v>59256</v>
      </c>
      <c r="B10682" s="121" t="s">
        <v>201</v>
      </c>
      <c r="C10682" s="121" t="s">
        <v>202</v>
      </c>
      <c r="D10682" s="121" t="s">
        <v>33</v>
      </c>
      <c r="E10682" s="121" t="s">
        <v>99</v>
      </c>
      <c r="F10682" s="122">
        <v>0</v>
      </c>
      <c r="G10682" s="122">
        <v>-736</v>
      </c>
      <c r="H10682" s="120">
        <v>2019</v>
      </c>
      <c r="I10682" t="str">
        <f>IF(J10682="natural gas",VLOOKUP(D10682,'Cross-Page Data'!$I$4:$J$13,2,FALSE),IF(J10682="solar",VLOOKUP('Form 923'!D10682,'Cross-Page Data'!$I$14:$J$117,2,FALSE),J10682))</f>
        <v>other</v>
      </c>
      <c r="J10682" t="str">
        <f>VLOOKUP(E10682,'Cross-Page Data'!$D$4:$F$48,3,FALSE)</f>
        <v>other</v>
      </c>
      <c r="K10682" t="b">
        <f t="shared" si="166"/>
        <v>1</v>
      </c>
    </row>
    <row r="10683" spans="1:11">
      <c r="A10683" s="120">
        <v>59257</v>
      </c>
      <c r="B10683" s="121" t="s">
        <v>201</v>
      </c>
      <c r="C10683" s="121" t="s">
        <v>202</v>
      </c>
      <c r="D10683" s="121" t="s">
        <v>33</v>
      </c>
      <c r="E10683" s="121" t="s">
        <v>99</v>
      </c>
      <c r="F10683" s="122">
        <v>0</v>
      </c>
      <c r="G10683" s="122">
        <v>-3032</v>
      </c>
      <c r="H10683" s="120">
        <v>2019</v>
      </c>
      <c r="I10683" t="str">
        <f>IF(J10683="natural gas",VLOOKUP(D10683,'Cross-Page Data'!$I$4:$J$13,2,FALSE),IF(J10683="solar",VLOOKUP('Form 923'!D10683,'Cross-Page Data'!$I$14:$J$117,2,FALSE),J10683))</f>
        <v>other</v>
      </c>
      <c r="J10683" t="str">
        <f>VLOOKUP(E10683,'Cross-Page Data'!$D$4:$F$48,3,FALSE)</f>
        <v>other</v>
      </c>
      <c r="K10683" t="b">
        <f t="shared" si="166"/>
        <v>1</v>
      </c>
    </row>
    <row r="10684" ht="25.5" spans="1:11">
      <c r="A10684" s="120">
        <v>59260</v>
      </c>
      <c r="B10684" s="121" t="s">
        <v>201</v>
      </c>
      <c r="C10684" s="121" t="s">
        <v>211</v>
      </c>
      <c r="D10684" s="121" t="s">
        <v>79</v>
      </c>
      <c r="E10684" s="121" t="s">
        <v>130</v>
      </c>
      <c r="F10684" s="122">
        <v>65372</v>
      </c>
      <c r="G10684" s="122">
        <v>3327</v>
      </c>
      <c r="H10684" s="120">
        <v>2019</v>
      </c>
      <c r="I10684" t="str">
        <f>IF(J10684="natural gas",VLOOKUP(D10684,'Cross-Page Data'!$I$4:$J$13,2,FALSE),IF(J10684="solar",VLOOKUP('Form 923'!D10684,'Cross-Page Data'!$I$14:$J$117,2,FALSE),J10684))</f>
        <v>biomass</v>
      </c>
      <c r="J10684" t="str">
        <f>VLOOKUP(E10684,'Cross-Page Data'!$D$4:$F$48,3,FALSE)</f>
        <v>biomass</v>
      </c>
      <c r="K10684" t="b">
        <f t="shared" si="166"/>
        <v>0</v>
      </c>
    </row>
    <row r="10685" spans="1:11">
      <c r="A10685" s="120">
        <v>59261</v>
      </c>
      <c r="B10685" s="121" t="s">
        <v>201</v>
      </c>
      <c r="C10685" s="121" t="s">
        <v>206</v>
      </c>
      <c r="D10685" s="121" t="s">
        <v>67</v>
      </c>
      <c r="E10685" s="121" t="s">
        <v>38</v>
      </c>
      <c r="F10685" s="122">
        <v>57807</v>
      </c>
      <c r="G10685" s="122">
        <v>6637</v>
      </c>
      <c r="H10685" s="120">
        <v>2019</v>
      </c>
      <c r="I10685" t="str">
        <f>IF(J10685="natural gas",VLOOKUP(D10685,'Cross-Page Data'!$I$4:$J$13,2,FALSE),IF(J10685="solar",VLOOKUP('Form 923'!D10685,'Cross-Page Data'!$I$14:$J$117,2,FALSE),J10685))</f>
        <v>other</v>
      </c>
      <c r="J10685" t="str">
        <f>VLOOKUP(E10685,'Cross-Page Data'!$D$4:$F$48,3,FALSE)</f>
        <v>natural gas</v>
      </c>
      <c r="K10685" t="b">
        <f t="shared" si="166"/>
        <v>1</v>
      </c>
    </row>
    <row r="10686" spans="1:11">
      <c r="A10686" s="120">
        <v>59262</v>
      </c>
      <c r="B10686" s="121" t="s">
        <v>201</v>
      </c>
      <c r="C10686" s="121" t="s">
        <v>206</v>
      </c>
      <c r="D10686" s="121" t="s">
        <v>101</v>
      </c>
      <c r="E10686" s="121" t="s">
        <v>92</v>
      </c>
      <c r="F10686" s="122">
        <v>112796</v>
      </c>
      <c r="G10686" s="122">
        <v>12671</v>
      </c>
      <c r="H10686" s="120">
        <v>2019</v>
      </c>
      <c r="I10686" t="str">
        <f>IF(J10686="natural gas",VLOOKUP(D10686,'Cross-Page Data'!$I$4:$J$13,2,FALSE),IF(J10686="solar",VLOOKUP('Form 923'!D10686,'Cross-Page Data'!$I$14:$J$117,2,FALSE),J10686))</f>
        <v>solar pv</v>
      </c>
      <c r="J10686" t="str">
        <f>VLOOKUP(E10686,'Cross-Page Data'!$D$4:$F$48,3,FALSE)</f>
        <v>solar</v>
      </c>
      <c r="K10686" t="b">
        <f t="shared" si="166"/>
        <v>1</v>
      </c>
    </row>
    <row r="10687" spans="1:11">
      <c r="A10687" s="120">
        <v>59265</v>
      </c>
      <c r="B10687" s="121" t="s">
        <v>201</v>
      </c>
      <c r="C10687" s="121" t="s">
        <v>206</v>
      </c>
      <c r="D10687" s="121" t="s">
        <v>101</v>
      </c>
      <c r="E10687" s="121" t="s">
        <v>92</v>
      </c>
      <c r="F10687" s="122">
        <v>33997</v>
      </c>
      <c r="G10687" s="122">
        <v>3819</v>
      </c>
      <c r="H10687" s="120">
        <v>2019</v>
      </c>
      <c r="I10687" t="str">
        <f>IF(J10687="natural gas",VLOOKUP(D10687,'Cross-Page Data'!$I$4:$J$13,2,FALSE),IF(J10687="solar",VLOOKUP('Form 923'!D10687,'Cross-Page Data'!$I$14:$J$117,2,FALSE),J10687))</f>
        <v>solar pv</v>
      </c>
      <c r="J10687" t="str">
        <f>VLOOKUP(E10687,'Cross-Page Data'!$D$4:$F$48,3,FALSE)</f>
        <v>solar</v>
      </c>
      <c r="K10687" t="b">
        <f t="shared" si="166"/>
        <v>1</v>
      </c>
    </row>
    <row r="10688" spans="1:11">
      <c r="A10688" s="120">
        <v>59267</v>
      </c>
      <c r="B10688" s="121" t="s">
        <v>201</v>
      </c>
      <c r="C10688" s="121" t="s">
        <v>206</v>
      </c>
      <c r="D10688" s="121" t="s">
        <v>101</v>
      </c>
      <c r="E10688" s="121" t="s">
        <v>92</v>
      </c>
      <c r="F10688" s="122">
        <v>33933</v>
      </c>
      <c r="G10688" s="122">
        <v>3812</v>
      </c>
      <c r="H10688" s="120">
        <v>2019</v>
      </c>
      <c r="I10688" t="str">
        <f>IF(J10688="natural gas",VLOOKUP(D10688,'Cross-Page Data'!$I$4:$J$13,2,FALSE),IF(J10688="solar",VLOOKUP('Form 923'!D10688,'Cross-Page Data'!$I$14:$J$117,2,FALSE),J10688))</f>
        <v>solar pv</v>
      </c>
      <c r="J10688" t="str">
        <f>VLOOKUP(E10688,'Cross-Page Data'!$D$4:$F$48,3,FALSE)</f>
        <v>solar</v>
      </c>
      <c r="K10688" t="b">
        <f t="shared" si="166"/>
        <v>1</v>
      </c>
    </row>
    <row r="10689" spans="1:11">
      <c r="A10689" s="120">
        <v>59268</v>
      </c>
      <c r="B10689" s="121" t="s">
        <v>201</v>
      </c>
      <c r="C10689" s="121" t="s">
        <v>206</v>
      </c>
      <c r="D10689" s="121" t="s">
        <v>101</v>
      </c>
      <c r="E10689" s="121" t="s">
        <v>92</v>
      </c>
      <c r="F10689" s="122">
        <v>34051</v>
      </c>
      <c r="G10689" s="122">
        <v>3825</v>
      </c>
      <c r="H10689" s="120">
        <v>2019</v>
      </c>
      <c r="I10689" t="str">
        <f>IF(J10689="natural gas",VLOOKUP(D10689,'Cross-Page Data'!$I$4:$J$13,2,FALSE),IF(J10689="solar",VLOOKUP('Form 923'!D10689,'Cross-Page Data'!$I$14:$J$117,2,FALSE),J10689))</f>
        <v>solar pv</v>
      </c>
      <c r="J10689" t="str">
        <f>VLOOKUP(E10689,'Cross-Page Data'!$D$4:$F$48,3,FALSE)</f>
        <v>solar</v>
      </c>
      <c r="K10689" t="b">
        <f t="shared" si="166"/>
        <v>1</v>
      </c>
    </row>
    <row r="10690" spans="1:11">
      <c r="A10690" s="120">
        <v>59269</v>
      </c>
      <c r="B10690" s="121" t="s">
        <v>201</v>
      </c>
      <c r="C10690" s="121" t="s">
        <v>206</v>
      </c>
      <c r="D10690" s="121" t="s">
        <v>101</v>
      </c>
      <c r="E10690" s="121" t="s">
        <v>92</v>
      </c>
      <c r="F10690" s="122">
        <v>32873</v>
      </c>
      <c r="G10690" s="122">
        <v>3693</v>
      </c>
      <c r="H10690" s="120">
        <v>2019</v>
      </c>
      <c r="I10690" t="str">
        <f>IF(J10690="natural gas",VLOOKUP(D10690,'Cross-Page Data'!$I$4:$J$13,2,FALSE),IF(J10690="solar",VLOOKUP('Form 923'!D10690,'Cross-Page Data'!$I$14:$J$117,2,FALSE),J10690))</f>
        <v>solar pv</v>
      </c>
      <c r="J10690" t="str">
        <f>VLOOKUP(E10690,'Cross-Page Data'!$D$4:$F$48,3,FALSE)</f>
        <v>solar</v>
      </c>
      <c r="K10690" t="b">
        <f t="shared" si="166"/>
        <v>1</v>
      </c>
    </row>
    <row r="10691" spans="1:11">
      <c r="A10691" s="120">
        <v>59270</v>
      </c>
      <c r="B10691" s="121" t="s">
        <v>201</v>
      </c>
      <c r="C10691" s="121" t="s">
        <v>206</v>
      </c>
      <c r="D10691" s="121" t="s">
        <v>101</v>
      </c>
      <c r="E10691" s="121" t="s">
        <v>92</v>
      </c>
      <c r="F10691" s="122">
        <v>32803</v>
      </c>
      <c r="G10691" s="122">
        <v>3685</v>
      </c>
      <c r="H10691" s="120">
        <v>2019</v>
      </c>
      <c r="I10691" t="str">
        <f>IF(J10691="natural gas",VLOOKUP(D10691,'Cross-Page Data'!$I$4:$J$13,2,FALSE),IF(J10691="solar",VLOOKUP('Form 923'!D10691,'Cross-Page Data'!$I$14:$J$117,2,FALSE),J10691))</f>
        <v>solar pv</v>
      </c>
      <c r="J10691" t="str">
        <f>VLOOKUP(E10691,'Cross-Page Data'!$D$4:$F$48,3,FALSE)</f>
        <v>solar</v>
      </c>
      <c r="K10691" t="b">
        <f t="shared" si="166"/>
        <v>1</v>
      </c>
    </row>
    <row r="10692" spans="1:11">
      <c r="A10692" s="120">
        <v>59271</v>
      </c>
      <c r="B10692" s="121" t="s">
        <v>201</v>
      </c>
      <c r="C10692" s="121" t="s">
        <v>206</v>
      </c>
      <c r="D10692" s="121" t="s">
        <v>101</v>
      </c>
      <c r="E10692" s="121" t="s">
        <v>92</v>
      </c>
      <c r="F10692" s="122">
        <v>32793</v>
      </c>
      <c r="G10692" s="122">
        <v>3684</v>
      </c>
      <c r="H10692" s="120">
        <v>2019</v>
      </c>
      <c r="I10692" t="str">
        <f>IF(J10692="natural gas",VLOOKUP(D10692,'Cross-Page Data'!$I$4:$J$13,2,FALSE),IF(J10692="solar",VLOOKUP('Form 923'!D10692,'Cross-Page Data'!$I$14:$J$117,2,FALSE),J10692))</f>
        <v>solar pv</v>
      </c>
      <c r="J10692" t="str">
        <f>VLOOKUP(E10692,'Cross-Page Data'!$D$4:$F$48,3,FALSE)</f>
        <v>solar</v>
      </c>
      <c r="K10692" t="b">
        <f t="shared" si="166"/>
        <v>1</v>
      </c>
    </row>
    <row r="10693" spans="1:11">
      <c r="A10693" s="120">
        <v>59272</v>
      </c>
      <c r="B10693" s="121" t="s">
        <v>201</v>
      </c>
      <c r="C10693" s="121" t="s">
        <v>206</v>
      </c>
      <c r="D10693" s="121" t="s">
        <v>101</v>
      </c>
      <c r="E10693" s="121" t="s">
        <v>92</v>
      </c>
      <c r="F10693" s="122">
        <v>32296</v>
      </c>
      <c r="G10693" s="122">
        <v>3628</v>
      </c>
      <c r="H10693" s="120">
        <v>2019</v>
      </c>
      <c r="I10693" t="str">
        <f>IF(J10693="natural gas",VLOOKUP(D10693,'Cross-Page Data'!$I$4:$J$13,2,FALSE),IF(J10693="solar",VLOOKUP('Form 923'!D10693,'Cross-Page Data'!$I$14:$J$117,2,FALSE),J10693))</f>
        <v>solar pv</v>
      </c>
      <c r="J10693" t="str">
        <f>VLOOKUP(E10693,'Cross-Page Data'!$D$4:$F$48,3,FALSE)</f>
        <v>solar</v>
      </c>
      <c r="K10693" t="b">
        <f t="shared" si="166"/>
        <v>1</v>
      </c>
    </row>
    <row r="10694" spans="1:11">
      <c r="A10694" s="120">
        <v>59273</v>
      </c>
      <c r="B10694" s="121" t="s">
        <v>201</v>
      </c>
      <c r="C10694" s="121" t="s">
        <v>206</v>
      </c>
      <c r="D10694" s="121" t="s">
        <v>101</v>
      </c>
      <c r="E10694" s="121" t="s">
        <v>92</v>
      </c>
      <c r="F10694" s="122">
        <v>231291</v>
      </c>
      <c r="G10694" s="122">
        <v>25982</v>
      </c>
      <c r="H10694" s="120">
        <v>2019</v>
      </c>
      <c r="I10694" t="str">
        <f>IF(J10694="natural gas",VLOOKUP(D10694,'Cross-Page Data'!$I$4:$J$13,2,FALSE),IF(J10694="solar",VLOOKUP('Form 923'!D10694,'Cross-Page Data'!$I$14:$J$117,2,FALSE),J10694))</f>
        <v>solar pv</v>
      </c>
      <c r="J10694" t="str">
        <f>VLOOKUP(E10694,'Cross-Page Data'!$D$4:$F$48,3,FALSE)</f>
        <v>solar</v>
      </c>
      <c r="K10694" t="b">
        <f t="shared" si="166"/>
        <v>1</v>
      </c>
    </row>
    <row r="10695" spans="1:11">
      <c r="A10695" s="120">
        <v>59274</v>
      </c>
      <c r="B10695" s="121" t="s">
        <v>201</v>
      </c>
      <c r="C10695" s="121" t="s">
        <v>206</v>
      </c>
      <c r="D10695" s="121" t="s">
        <v>101</v>
      </c>
      <c r="E10695" s="121" t="s">
        <v>92</v>
      </c>
      <c r="F10695" s="122">
        <v>80893</v>
      </c>
      <c r="G10695" s="122">
        <v>9087</v>
      </c>
      <c r="H10695" s="120">
        <v>2019</v>
      </c>
      <c r="I10695" t="str">
        <f>IF(J10695="natural gas",VLOOKUP(D10695,'Cross-Page Data'!$I$4:$J$13,2,FALSE),IF(J10695="solar",VLOOKUP('Form 923'!D10695,'Cross-Page Data'!$I$14:$J$117,2,FALSE),J10695))</f>
        <v>solar pv</v>
      </c>
      <c r="J10695" t="str">
        <f>VLOOKUP(E10695,'Cross-Page Data'!$D$4:$F$48,3,FALSE)</f>
        <v>solar</v>
      </c>
      <c r="K10695" t="b">
        <f t="shared" ref="K10695:K10758" si="167">IF(AND($N$6=FALSE,OR(C10695="Commercial NAICS Cogen",C10695="Industrial NAICS Cogen",C10695="NAICS-22 Cogen")),FALSE,IF(AND($N$7=FALSE,OR(C10695="Commercial NAICS Cogen",C10695="Commercial NAICS Non-Cogen",C10695="industrial NAICS Cogen",C10695="industrial NAICS non-cogen")),FALSE,TRUE))</f>
        <v>1</v>
      </c>
    </row>
    <row r="10696" spans="1:11">
      <c r="A10696" s="120">
        <v>59275</v>
      </c>
      <c r="B10696" s="121" t="s">
        <v>201</v>
      </c>
      <c r="C10696" s="121" t="s">
        <v>206</v>
      </c>
      <c r="D10696" s="121" t="s">
        <v>101</v>
      </c>
      <c r="E10696" s="121" t="s">
        <v>92</v>
      </c>
      <c r="F10696" s="122">
        <v>19877</v>
      </c>
      <c r="G10696" s="122">
        <v>2233</v>
      </c>
      <c r="H10696" s="120">
        <v>2019</v>
      </c>
      <c r="I10696" t="str">
        <f>IF(J10696="natural gas",VLOOKUP(D10696,'Cross-Page Data'!$I$4:$J$13,2,FALSE),IF(J10696="solar",VLOOKUP('Form 923'!D10696,'Cross-Page Data'!$I$14:$J$117,2,FALSE),J10696))</f>
        <v>solar pv</v>
      </c>
      <c r="J10696" t="str">
        <f>VLOOKUP(E10696,'Cross-Page Data'!$D$4:$F$48,3,FALSE)</f>
        <v>solar</v>
      </c>
      <c r="K10696" t="b">
        <f t="shared" si="167"/>
        <v>1</v>
      </c>
    </row>
    <row r="10697" spans="1:11">
      <c r="A10697" s="120">
        <v>59276</v>
      </c>
      <c r="B10697" s="121" t="s">
        <v>201</v>
      </c>
      <c r="C10697" s="121" t="s">
        <v>206</v>
      </c>
      <c r="D10697" s="121" t="s">
        <v>101</v>
      </c>
      <c r="E10697" s="121" t="s">
        <v>92</v>
      </c>
      <c r="F10697" s="122">
        <v>155196</v>
      </c>
      <c r="G10697" s="122">
        <v>17434</v>
      </c>
      <c r="H10697" s="120">
        <v>2019</v>
      </c>
      <c r="I10697" t="str">
        <f>IF(J10697="natural gas",VLOOKUP(D10697,'Cross-Page Data'!$I$4:$J$13,2,FALSE),IF(J10697="solar",VLOOKUP('Form 923'!D10697,'Cross-Page Data'!$I$14:$J$117,2,FALSE),J10697))</f>
        <v>solar pv</v>
      </c>
      <c r="J10697" t="str">
        <f>VLOOKUP(E10697,'Cross-Page Data'!$D$4:$F$48,3,FALSE)</f>
        <v>solar</v>
      </c>
      <c r="K10697" t="b">
        <f t="shared" si="167"/>
        <v>1</v>
      </c>
    </row>
    <row r="10698" spans="1:11">
      <c r="A10698" s="120">
        <v>59277</v>
      </c>
      <c r="B10698" s="121" t="s">
        <v>201</v>
      </c>
      <c r="C10698" s="121" t="s">
        <v>206</v>
      </c>
      <c r="D10698" s="121" t="s">
        <v>101</v>
      </c>
      <c r="E10698" s="121" t="s">
        <v>92</v>
      </c>
      <c r="F10698" s="122">
        <v>17886</v>
      </c>
      <c r="G10698" s="122">
        <v>2009</v>
      </c>
      <c r="H10698" s="120">
        <v>2019</v>
      </c>
      <c r="I10698" t="str">
        <f>IF(J10698="natural gas",VLOOKUP(D10698,'Cross-Page Data'!$I$4:$J$13,2,FALSE),IF(J10698="solar",VLOOKUP('Form 923'!D10698,'Cross-Page Data'!$I$14:$J$117,2,FALSE),J10698))</f>
        <v>solar pv</v>
      </c>
      <c r="J10698" t="str">
        <f>VLOOKUP(E10698,'Cross-Page Data'!$D$4:$F$48,3,FALSE)</f>
        <v>solar</v>
      </c>
      <c r="K10698" t="b">
        <f t="shared" si="167"/>
        <v>1</v>
      </c>
    </row>
    <row r="10699" spans="1:11">
      <c r="A10699" s="120">
        <v>59278</v>
      </c>
      <c r="B10699" s="121" t="s">
        <v>201</v>
      </c>
      <c r="C10699" s="121" t="s">
        <v>206</v>
      </c>
      <c r="D10699" s="121" t="s">
        <v>101</v>
      </c>
      <c r="E10699" s="121" t="s">
        <v>92</v>
      </c>
      <c r="F10699" s="122">
        <v>16005</v>
      </c>
      <c r="G10699" s="122">
        <v>1798</v>
      </c>
      <c r="H10699" s="120">
        <v>2019</v>
      </c>
      <c r="I10699" t="str">
        <f>IF(J10699="natural gas",VLOOKUP(D10699,'Cross-Page Data'!$I$4:$J$13,2,FALSE),IF(J10699="solar",VLOOKUP('Form 923'!D10699,'Cross-Page Data'!$I$14:$J$117,2,FALSE),J10699))</f>
        <v>solar pv</v>
      </c>
      <c r="J10699" t="str">
        <f>VLOOKUP(E10699,'Cross-Page Data'!$D$4:$F$48,3,FALSE)</f>
        <v>solar</v>
      </c>
      <c r="K10699" t="b">
        <f t="shared" si="167"/>
        <v>1</v>
      </c>
    </row>
    <row r="10700" spans="1:11">
      <c r="A10700" s="120">
        <v>59279</v>
      </c>
      <c r="B10700" s="121" t="s">
        <v>201</v>
      </c>
      <c r="C10700" s="121" t="s">
        <v>206</v>
      </c>
      <c r="D10700" s="121" t="s">
        <v>67</v>
      </c>
      <c r="E10700" s="121" t="s">
        <v>38</v>
      </c>
      <c r="F10700" s="122">
        <v>62785</v>
      </c>
      <c r="G10700" s="122">
        <v>7224</v>
      </c>
      <c r="H10700" s="120">
        <v>2019</v>
      </c>
      <c r="I10700" t="str">
        <f>IF(J10700="natural gas",VLOOKUP(D10700,'Cross-Page Data'!$I$4:$J$13,2,FALSE),IF(J10700="solar",VLOOKUP('Form 923'!D10700,'Cross-Page Data'!$I$14:$J$117,2,FALSE),J10700))</f>
        <v>other</v>
      </c>
      <c r="J10700" t="str">
        <f>VLOOKUP(E10700,'Cross-Page Data'!$D$4:$F$48,3,FALSE)</f>
        <v>natural gas</v>
      </c>
      <c r="K10700" t="b">
        <f t="shared" si="167"/>
        <v>1</v>
      </c>
    </row>
    <row r="10701" spans="1:11">
      <c r="A10701" s="120">
        <v>59280</v>
      </c>
      <c r="B10701" s="121" t="s">
        <v>201</v>
      </c>
      <c r="C10701" s="121" t="s">
        <v>206</v>
      </c>
      <c r="D10701" s="121" t="s">
        <v>67</v>
      </c>
      <c r="E10701" s="121" t="s">
        <v>38</v>
      </c>
      <c r="F10701" s="122">
        <v>57911</v>
      </c>
      <c r="G10701" s="122">
        <v>6594</v>
      </c>
      <c r="H10701" s="120">
        <v>2019</v>
      </c>
      <c r="I10701" t="str">
        <f>IF(J10701="natural gas",VLOOKUP(D10701,'Cross-Page Data'!$I$4:$J$13,2,FALSE),IF(J10701="solar",VLOOKUP('Form 923'!D10701,'Cross-Page Data'!$I$14:$J$117,2,FALSE),J10701))</f>
        <v>other</v>
      </c>
      <c r="J10701" t="str">
        <f>VLOOKUP(E10701,'Cross-Page Data'!$D$4:$F$48,3,FALSE)</f>
        <v>natural gas</v>
      </c>
      <c r="K10701" t="b">
        <f t="shared" si="167"/>
        <v>1</v>
      </c>
    </row>
    <row r="10702" spans="1:11">
      <c r="A10702" s="120">
        <v>59281</v>
      </c>
      <c r="B10702" s="121" t="s">
        <v>201</v>
      </c>
      <c r="C10702" s="121" t="s">
        <v>206</v>
      </c>
      <c r="D10702" s="121" t="s">
        <v>67</v>
      </c>
      <c r="E10702" s="121" t="s">
        <v>38</v>
      </c>
      <c r="F10702" s="122">
        <v>951939</v>
      </c>
      <c r="G10702" s="122">
        <v>72065.06</v>
      </c>
      <c r="H10702" s="120">
        <v>2019</v>
      </c>
      <c r="I10702" t="str">
        <f>IF(J10702="natural gas",VLOOKUP(D10702,'Cross-Page Data'!$I$4:$J$13,2,FALSE),IF(J10702="solar",VLOOKUP('Form 923'!D10702,'Cross-Page Data'!$I$14:$J$117,2,FALSE),J10702))</f>
        <v>other</v>
      </c>
      <c r="J10702" t="str">
        <f>VLOOKUP(E10702,'Cross-Page Data'!$D$4:$F$48,3,FALSE)</f>
        <v>natural gas</v>
      </c>
      <c r="K10702" t="b">
        <f t="shared" si="167"/>
        <v>1</v>
      </c>
    </row>
    <row r="10703" spans="1:11">
      <c r="A10703" s="120">
        <v>59283</v>
      </c>
      <c r="B10703" s="121" t="s">
        <v>201</v>
      </c>
      <c r="C10703" s="121" t="s">
        <v>206</v>
      </c>
      <c r="D10703" s="121" t="s">
        <v>101</v>
      </c>
      <c r="E10703" s="121" t="s">
        <v>92</v>
      </c>
      <c r="F10703" s="122">
        <v>17492</v>
      </c>
      <c r="G10703" s="122">
        <v>1965</v>
      </c>
      <c r="H10703" s="120">
        <v>2019</v>
      </c>
      <c r="I10703" t="str">
        <f>IF(J10703="natural gas",VLOOKUP(D10703,'Cross-Page Data'!$I$4:$J$13,2,FALSE),IF(J10703="solar",VLOOKUP('Form 923'!D10703,'Cross-Page Data'!$I$14:$J$117,2,FALSE),J10703))</f>
        <v>solar pv</v>
      </c>
      <c r="J10703" t="str">
        <f>VLOOKUP(E10703,'Cross-Page Data'!$D$4:$F$48,3,FALSE)</f>
        <v>solar</v>
      </c>
      <c r="K10703" t="b">
        <f t="shared" si="167"/>
        <v>1</v>
      </c>
    </row>
    <row r="10704" spans="1:11">
      <c r="A10704" s="120">
        <v>59284</v>
      </c>
      <c r="B10704" s="121" t="s">
        <v>201</v>
      </c>
      <c r="C10704" s="121" t="s">
        <v>206</v>
      </c>
      <c r="D10704" s="121" t="s">
        <v>128</v>
      </c>
      <c r="E10704" s="121" t="s">
        <v>180</v>
      </c>
      <c r="F10704" s="122">
        <v>7272214</v>
      </c>
      <c r="G10704" s="122">
        <v>816919</v>
      </c>
      <c r="H10704" s="120">
        <v>2019</v>
      </c>
      <c r="I10704" t="str">
        <f>IF(J10704="natural gas",VLOOKUP(D10704,'Cross-Page Data'!$I$4:$J$13,2,FALSE),IF(J10704="solar",VLOOKUP('Form 923'!D10704,'Cross-Page Data'!$I$14:$J$117,2,FALSE),J10704))</f>
        <v>wind</v>
      </c>
      <c r="J10704" t="str">
        <f>VLOOKUP(E10704,'Cross-Page Data'!$D$4:$F$48,3,FALSE)</f>
        <v>wind</v>
      </c>
      <c r="K10704" t="b">
        <f t="shared" si="167"/>
        <v>1</v>
      </c>
    </row>
    <row r="10705" spans="1:11">
      <c r="A10705" s="120">
        <v>59292</v>
      </c>
      <c r="B10705" s="121" t="s">
        <v>201</v>
      </c>
      <c r="C10705" s="121" t="s">
        <v>206</v>
      </c>
      <c r="D10705" s="121" t="s">
        <v>128</v>
      </c>
      <c r="E10705" s="121" t="s">
        <v>180</v>
      </c>
      <c r="F10705" s="122">
        <v>9142367</v>
      </c>
      <c r="G10705" s="122">
        <v>1027001.4</v>
      </c>
      <c r="H10705" s="120">
        <v>2019</v>
      </c>
      <c r="I10705" t="str">
        <f>IF(J10705="natural gas",VLOOKUP(D10705,'Cross-Page Data'!$I$4:$J$13,2,FALSE),IF(J10705="solar",VLOOKUP('Form 923'!D10705,'Cross-Page Data'!$I$14:$J$117,2,FALSE),J10705))</f>
        <v>wind</v>
      </c>
      <c r="J10705" t="str">
        <f>VLOOKUP(E10705,'Cross-Page Data'!$D$4:$F$48,3,FALSE)</f>
        <v>wind</v>
      </c>
      <c r="K10705" t="b">
        <f t="shared" si="167"/>
        <v>1</v>
      </c>
    </row>
    <row r="10706" spans="1:11">
      <c r="A10706" s="120">
        <v>59295</v>
      </c>
      <c r="B10706" s="121" t="s">
        <v>201</v>
      </c>
      <c r="C10706" s="121" t="s">
        <v>206</v>
      </c>
      <c r="D10706" s="121" t="s">
        <v>128</v>
      </c>
      <c r="E10706" s="121" t="s">
        <v>180</v>
      </c>
      <c r="F10706" s="122">
        <v>24321</v>
      </c>
      <c r="G10706" s="122">
        <v>2732</v>
      </c>
      <c r="H10706" s="120">
        <v>2019</v>
      </c>
      <c r="I10706" t="str">
        <f>IF(J10706="natural gas",VLOOKUP(D10706,'Cross-Page Data'!$I$4:$J$13,2,FALSE),IF(J10706="solar",VLOOKUP('Form 923'!D10706,'Cross-Page Data'!$I$14:$J$117,2,FALSE),J10706))</f>
        <v>wind</v>
      </c>
      <c r="J10706" t="str">
        <f>VLOOKUP(E10706,'Cross-Page Data'!$D$4:$F$48,3,FALSE)</f>
        <v>wind</v>
      </c>
      <c r="K10706" t="b">
        <f t="shared" si="167"/>
        <v>1</v>
      </c>
    </row>
    <row r="10707" spans="1:11">
      <c r="A10707" s="120">
        <v>59296</v>
      </c>
      <c r="B10707" s="121" t="s">
        <v>201</v>
      </c>
      <c r="C10707" s="121" t="s">
        <v>206</v>
      </c>
      <c r="D10707" s="121" t="s">
        <v>128</v>
      </c>
      <c r="E10707" s="121" t="s">
        <v>180</v>
      </c>
      <c r="F10707" s="122">
        <v>2795903</v>
      </c>
      <c r="G10707" s="122">
        <v>314076</v>
      </c>
      <c r="H10707" s="120">
        <v>2019</v>
      </c>
      <c r="I10707" t="str">
        <f>IF(J10707="natural gas",VLOOKUP(D10707,'Cross-Page Data'!$I$4:$J$13,2,FALSE),IF(J10707="solar",VLOOKUP('Form 923'!D10707,'Cross-Page Data'!$I$14:$J$117,2,FALSE),J10707))</f>
        <v>wind</v>
      </c>
      <c r="J10707" t="str">
        <f>VLOOKUP(E10707,'Cross-Page Data'!$D$4:$F$48,3,FALSE)</f>
        <v>wind</v>
      </c>
      <c r="K10707" t="b">
        <f t="shared" si="167"/>
        <v>1</v>
      </c>
    </row>
    <row r="10708" spans="1:11">
      <c r="A10708" s="120">
        <v>59299</v>
      </c>
      <c r="B10708" s="121" t="s">
        <v>201</v>
      </c>
      <c r="C10708" s="121" t="s">
        <v>206</v>
      </c>
      <c r="D10708" s="121" t="s">
        <v>79</v>
      </c>
      <c r="E10708" s="121" t="s">
        <v>90</v>
      </c>
      <c r="F10708" s="122">
        <v>327810</v>
      </c>
      <c r="G10708" s="122">
        <v>28261</v>
      </c>
      <c r="H10708" s="120">
        <v>2019</v>
      </c>
      <c r="I10708" t="str">
        <f>IF(J10708="natural gas",VLOOKUP(D10708,'Cross-Page Data'!$I$4:$J$13,2,FALSE),IF(J10708="solar",VLOOKUP('Form 923'!D10708,'Cross-Page Data'!$I$14:$J$117,2,FALSE),J10708))</f>
        <v>biomass</v>
      </c>
      <c r="J10708" t="str">
        <f>VLOOKUP(E10708,'Cross-Page Data'!$D$4:$F$48,3,FALSE)</f>
        <v>biomass</v>
      </c>
      <c r="K10708" t="b">
        <f t="shared" si="167"/>
        <v>1</v>
      </c>
    </row>
    <row r="10709" spans="1:11">
      <c r="A10709" s="120">
        <v>59300</v>
      </c>
      <c r="B10709" s="121" t="s">
        <v>201</v>
      </c>
      <c r="C10709" s="121" t="s">
        <v>206</v>
      </c>
      <c r="D10709" s="121" t="s">
        <v>101</v>
      </c>
      <c r="E10709" s="121" t="s">
        <v>92</v>
      </c>
      <c r="F10709" s="122">
        <v>51205</v>
      </c>
      <c r="G10709" s="122">
        <v>5752</v>
      </c>
      <c r="H10709" s="120">
        <v>2019</v>
      </c>
      <c r="I10709" t="str">
        <f>IF(J10709="natural gas",VLOOKUP(D10709,'Cross-Page Data'!$I$4:$J$13,2,FALSE),IF(J10709="solar",VLOOKUP('Form 923'!D10709,'Cross-Page Data'!$I$14:$J$117,2,FALSE),J10709))</f>
        <v>solar pv</v>
      </c>
      <c r="J10709" t="str">
        <f>VLOOKUP(E10709,'Cross-Page Data'!$D$4:$F$48,3,FALSE)</f>
        <v>solar</v>
      </c>
      <c r="K10709" t="b">
        <f t="shared" si="167"/>
        <v>1</v>
      </c>
    </row>
    <row r="10710" spans="1:11">
      <c r="A10710" s="120">
        <v>59301</v>
      </c>
      <c r="B10710" s="121" t="s">
        <v>201</v>
      </c>
      <c r="C10710" s="121" t="s">
        <v>206</v>
      </c>
      <c r="D10710" s="121" t="s">
        <v>128</v>
      </c>
      <c r="E10710" s="121" t="s">
        <v>180</v>
      </c>
      <c r="F10710" s="122">
        <v>25015</v>
      </c>
      <c r="G10710" s="122">
        <v>2810</v>
      </c>
      <c r="H10710" s="120">
        <v>2019</v>
      </c>
      <c r="I10710" t="str">
        <f>IF(J10710="natural gas",VLOOKUP(D10710,'Cross-Page Data'!$I$4:$J$13,2,FALSE),IF(J10710="solar",VLOOKUP('Form 923'!D10710,'Cross-Page Data'!$I$14:$J$117,2,FALSE),J10710))</f>
        <v>wind</v>
      </c>
      <c r="J10710" t="str">
        <f>VLOOKUP(E10710,'Cross-Page Data'!$D$4:$F$48,3,FALSE)</f>
        <v>wind</v>
      </c>
      <c r="K10710" t="b">
        <f t="shared" si="167"/>
        <v>1</v>
      </c>
    </row>
    <row r="10711" spans="1:11">
      <c r="A10711" s="120">
        <v>59302</v>
      </c>
      <c r="B10711" s="121" t="s">
        <v>201</v>
      </c>
      <c r="C10711" s="121" t="s">
        <v>206</v>
      </c>
      <c r="D10711" s="121" t="s">
        <v>128</v>
      </c>
      <c r="E10711" s="121" t="s">
        <v>180</v>
      </c>
      <c r="F10711" s="122">
        <v>92225</v>
      </c>
      <c r="G10711" s="122">
        <v>10360</v>
      </c>
      <c r="H10711" s="120">
        <v>2019</v>
      </c>
      <c r="I10711" t="str">
        <f>IF(J10711="natural gas",VLOOKUP(D10711,'Cross-Page Data'!$I$4:$J$13,2,FALSE),IF(J10711="solar",VLOOKUP('Form 923'!D10711,'Cross-Page Data'!$I$14:$J$117,2,FALSE),J10711))</f>
        <v>wind</v>
      </c>
      <c r="J10711" t="str">
        <f>VLOOKUP(E10711,'Cross-Page Data'!$D$4:$F$48,3,FALSE)</f>
        <v>wind</v>
      </c>
      <c r="K10711" t="b">
        <f t="shared" si="167"/>
        <v>1</v>
      </c>
    </row>
    <row r="10712" spans="1:11">
      <c r="A10712" s="120">
        <v>59305</v>
      </c>
      <c r="B10712" s="121" t="s">
        <v>201</v>
      </c>
      <c r="C10712" s="121" t="s">
        <v>206</v>
      </c>
      <c r="D10712" s="121" t="s">
        <v>128</v>
      </c>
      <c r="E10712" s="121" t="s">
        <v>180</v>
      </c>
      <c r="F10712" s="122">
        <v>29216</v>
      </c>
      <c r="G10712" s="122">
        <v>3282</v>
      </c>
      <c r="H10712" s="120">
        <v>2019</v>
      </c>
      <c r="I10712" t="str">
        <f>IF(J10712="natural gas",VLOOKUP(D10712,'Cross-Page Data'!$I$4:$J$13,2,FALSE),IF(J10712="solar",VLOOKUP('Form 923'!D10712,'Cross-Page Data'!$I$14:$J$117,2,FALSE),J10712))</f>
        <v>wind</v>
      </c>
      <c r="J10712" t="str">
        <f>VLOOKUP(E10712,'Cross-Page Data'!$D$4:$F$48,3,FALSE)</f>
        <v>wind</v>
      </c>
      <c r="K10712" t="b">
        <f t="shared" si="167"/>
        <v>1</v>
      </c>
    </row>
    <row r="10713" spans="1:11">
      <c r="A10713" s="120">
        <v>59306</v>
      </c>
      <c r="B10713" s="121" t="s">
        <v>201</v>
      </c>
      <c r="C10713" s="121" t="s">
        <v>206</v>
      </c>
      <c r="D10713" s="121" t="s">
        <v>128</v>
      </c>
      <c r="E10713" s="121" t="s">
        <v>180</v>
      </c>
      <c r="F10713" s="122">
        <v>22878</v>
      </c>
      <c r="G10713" s="122">
        <v>2570</v>
      </c>
      <c r="H10713" s="120">
        <v>2019</v>
      </c>
      <c r="I10713" t="str">
        <f>IF(J10713="natural gas",VLOOKUP(D10713,'Cross-Page Data'!$I$4:$J$13,2,FALSE),IF(J10713="solar",VLOOKUP('Form 923'!D10713,'Cross-Page Data'!$I$14:$J$117,2,FALSE),J10713))</f>
        <v>wind</v>
      </c>
      <c r="J10713" t="str">
        <f>VLOOKUP(E10713,'Cross-Page Data'!$D$4:$F$48,3,FALSE)</f>
        <v>wind</v>
      </c>
      <c r="K10713" t="b">
        <f t="shared" si="167"/>
        <v>1</v>
      </c>
    </row>
    <row r="10714" spans="1:11">
      <c r="A10714" s="120">
        <v>59308</v>
      </c>
      <c r="B10714" s="121" t="s">
        <v>201</v>
      </c>
      <c r="C10714" s="121" t="s">
        <v>206</v>
      </c>
      <c r="D10714" s="121" t="s">
        <v>101</v>
      </c>
      <c r="E10714" s="121" t="s">
        <v>92</v>
      </c>
      <c r="F10714" s="122">
        <v>869067</v>
      </c>
      <c r="G10714" s="122">
        <v>97626</v>
      </c>
      <c r="H10714" s="120">
        <v>2019</v>
      </c>
      <c r="I10714" t="str">
        <f>IF(J10714="natural gas",VLOOKUP(D10714,'Cross-Page Data'!$I$4:$J$13,2,FALSE),IF(J10714="solar",VLOOKUP('Form 923'!D10714,'Cross-Page Data'!$I$14:$J$117,2,FALSE),J10714))</f>
        <v>solar pv</v>
      </c>
      <c r="J10714" t="str">
        <f>VLOOKUP(E10714,'Cross-Page Data'!$D$4:$F$48,3,FALSE)</f>
        <v>solar</v>
      </c>
      <c r="K10714" t="b">
        <f t="shared" si="167"/>
        <v>1</v>
      </c>
    </row>
    <row r="10715" spans="1:11">
      <c r="A10715" s="120">
        <v>59309</v>
      </c>
      <c r="B10715" s="121" t="s">
        <v>201</v>
      </c>
      <c r="C10715" s="121" t="s">
        <v>206</v>
      </c>
      <c r="D10715" s="121" t="s">
        <v>101</v>
      </c>
      <c r="E10715" s="121" t="s">
        <v>92</v>
      </c>
      <c r="F10715" s="122">
        <v>1093433</v>
      </c>
      <c r="G10715" s="122">
        <v>122830</v>
      </c>
      <c r="H10715" s="120">
        <v>2019</v>
      </c>
      <c r="I10715" t="str">
        <f>IF(J10715="natural gas",VLOOKUP(D10715,'Cross-Page Data'!$I$4:$J$13,2,FALSE),IF(J10715="solar",VLOOKUP('Form 923'!D10715,'Cross-Page Data'!$I$14:$J$117,2,FALSE),J10715))</f>
        <v>solar pv</v>
      </c>
      <c r="J10715" t="str">
        <f>VLOOKUP(E10715,'Cross-Page Data'!$D$4:$F$48,3,FALSE)</f>
        <v>solar</v>
      </c>
      <c r="K10715" t="b">
        <f t="shared" si="167"/>
        <v>1</v>
      </c>
    </row>
    <row r="10716" spans="1:11">
      <c r="A10716" s="120">
        <v>59310</v>
      </c>
      <c r="B10716" s="121" t="s">
        <v>201</v>
      </c>
      <c r="C10716" s="121" t="s">
        <v>206</v>
      </c>
      <c r="D10716" s="121" t="s">
        <v>79</v>
      </c>
      <c r="E10716" s="121" t="s">
        <v>90</v>
      </c>
      <c r="F10716" s="122">
        <v>293367</v>
      </c>
      <c r="G10716" s="122">
        <v>21497</v>
      </c>
      <c r="H10716" s="120">
        <v>2019</v>
      </c>
      <c r="I10716" t="str">
        <f>IF(J10716="natural gas",VLOOKUP(D10716,'Cross-Page Data'!$I$4:$J$13,2,FALSE),IF(J10716="solar",VLOOKUP('Form 923'!D10716,'Cross-Page Data'!$I$14:$J$117,2,FALSE),J10716))</f>
        <v>biomass</v>
      </c>
      <c r="J10716" t="str">
        <f>VLOOKUP(E10716,'Cross-Page Data'!$D$4:$F$48,3,FALSE)</f>
        <v>biomass</v>
      </c>
      <c r="K10716" t="b">
        <f t="shared" si="167"/>
        <v>1</v>
      </c>
    </row>
    <row r="10717" spans="1:11">
      <c r="A10717" s="120">
        <v>59311</v>
      </c>
      <c r="B10717" s="121" t="s">
        <v>201</v>
      </c>
      <c r="C10717" s="121" t="s">
        <v>206</v>
      </c>
      <c r="D10717" s="121" t="s">
        <v>128</v>
      </c>
      <c r="E10717" s="121" t="s">
        <v>180</v>
      </c>
      <c r="F10717" s="122">
        <v>7109850</v>
      </c>
      <c r="G10717" s="122">
        <v>798680</v>
      </c>
      <c r="H10717" s="120">
        <v>2019</v>
      </c>
      <c r="I10717" t="str">
        <f>IF(J10717="natural gas",VLOOKUP(D10717,'Cross-Page Data'!$I$4:$J$13,2,FALSE),IF(J10717="solar",VLOOKUP('Form 923'!D10717,'Cross-Page Data'!$I$14:$J$117,2,FALSE),J10717))</f>
        <v>wind</v>
      </c>
      <c r="J10717" t="str">
        <f>VLOOKUP(E10717,'Cross-Page Data'!$D$4:$F$48,3,FALSE)</f>
        <v>wind</v>
      </c>
      <c r="K10717" t="b">
        <f t="shared" si="167"/>
        <v>1</v>
      </c>
    </row>
    <row r="10718" spans="1:11">
      <c r="A10718" s="120">
        <v>59312</v>
      </c>
      <c r="B10718" s="121" t="s">
        <v>201</v>
      </c>
      <c r="C10718" s="121" t="s">
        <v>206</v>
      </c>
      <c r="D10718" s="121" t="s">
        <v>128</v>
      </c>
      <c r="E10718" s="121" t="s">
        <v>180</v>
      </c>
      <c r="F10718" s="122">
        <v>3551702</v>
      </c>
      <c r="G10718" s="122">
        <v>398978</v>
      </c>
      <c r="H10718" s="120">
        <v>2019</v>
      </c>
      <c r="I10718" t="str">
        <f>IF(J10718="natural gas",VLOOKUP(D10718,'Cross-Page Data'!$I$4:$J$13,2,FALSE),IF(J10718="solar",VLOOKUP('Form 923'!D10718,'Cross-Page Data'!$I$14:$J$117,2,FALSE),J10718))</f>
        <v>wind</v>
      </c>
      <c r="J10718" t="str">
        <f>VLOOKUP(E10718,'Cross-Page Data'!$D$4:$F$48,3,FALSE)</f>
        <v>wind</v>
      </c>
      <c r="K10718" t="b">
        <f t="shared" si="167"/>
        <v>1</v>
      </c>
    </row>
    <row r="10719" spans="1:11">
      <c r="A10719" s="120">
        <v>59313</v>
      </c>
      <c r="B10719" s="121" t="s">
        <v>201</v>
      </c>
      <c r="C10719" s="121" t="s">
        <v>206</v>
      </c>
      <c r="D10719" s="121" t="s">
        <v>128</v>
      </c>
      <c r="E10719" s="121" t="s">
        <v>180</v>
      </c>
      <c r="F10719" s="122">
        <v>29510</v>
      </c>
      <c r="G10719" s="122">
        <v>3315</v>
      </c>
      <c r="H10719" s="120">
        <v>2019</v>
      </c>
      <c r="I10719" t="str">
        <f>IF(J10719="natural gas",VLOOKUP(D10719,'Cross-Page Data'!$I$4:$J$13,2,FALSE),IF(J10719="solar",VLOOKUP('Form 923'!D10719,'Cross-Page Data'!$I$14:$J$117,2,FALSE),J10719))</f>
        <v>wind</v>
      </c>
      <c r="J10719" t="str">
        <f>VLOOKUP(E10719,'Cross-Page Data'!$D$4:$F$48,3,FALSE)</f>
        <v>wind</v>
      </c>
      <c r="K10719" t="b">
        <f t="shared" si="167"/>
        <v>1</v>
      </c>
    </row>
    <row r="10720" spans="1:11">
      <c r="A10720" s="120">
        <v>59314</v>
      </c>
      <c r="B10720" s="121" t="s">
        <v>201</v>
      </c>
      <c r="C10720" s="121" t="s">
        <v>206</v>
      </c>
      <c r="D10720" s="121" t="s">
        <v>128</v>
      </c>
      <c r="E10720" s="121" t="s">
        <v>180</v>
      </c>
      <c r="F10720" s="122">
        <v>80182</v>
      </c>
      <c r="G10720" s="122">
        <v>9007</v>
      </c>
      <c r="H10720" s="120">
        <v>2019</v>
      </c>
      <c r="I10720" t="str">
        <f>IF(J10720="natural gas",VLOOKUP(D10720,'Cross-Page Data'!$I$4:$J$13,2,FALSE),IF(J10720="solar",VLOOKUP('Form 923'!D10720,'Cross-Page Data'!$I$14:$J$117,2,FALSE),J10720))</f>
        <v>wind</v>
      </c>
      <c r="J10720" t="str">
        <f>VLOOKUP(E10720,'Cross-Page Data'!$D$4:$F$48,3,FALSE)</f>
        <v>wind</v>
      </c>
      <c r="K10720" t="b">
        <f t="shared" si="167"/>
        <v>1</v>
      </c>
    </row>
    <row r="10721" spans="1:11">
      <c r="A10721" s="120">
        <v>59315</v>
      </c>
      <c r="B10721" s="121" t="s">
        <v>201</v>
      </c>
      <c r="C10721" s="121" t="s">
        <v>206</v>
      </c>
      <c r="D10721" s="121" t="s">
        <v>101</v>
      </c>
      <c r="E10721" s="121" t="s">
        <v>92</v>
      </c>
      <c r="F10721" s="122">
        <v>1227783</v>
      </c>
      <c r="G10721" s="122">
        <v>137922</v>
      </c>
      <c r="H10721" s="120">
        <v>2019</v>
      </c>
      <c r="I10721" t="str">
        <f>IF(J10721="natural gas",VLOOKUP(D10721,'Cross-Page Data'!$I$4:$J$13,2,FALSE),IF(J10721="solar",VLOOKUP('Form 923'!D10721,'Cross-Page Data'!$I$14:$J$117,2,FALSE),J10721))</f>
        <v>solar pv</v>
      </c>
      <c r="J10721" t="str">
        <f>VLOOKUP(E10721,'Cross-Page Data'!$D$4:$F$48,3,FALSE)</f>
        <v>solar</v>
      </c>
      <c r="K10721" t="b">
        <f t="shared" si="167"/>
        <v>1</v>
      </c>
    </row>
    <row r="10722" spans="1:11">
      <c r="A10722" s="120">
        <v>59316</v>
      </c>
      <c r="B10722" s="121" t="s">
        <v>201</v>
      </c>
      <c r="C10722" s="121" t="s">
        <v>206</v>
      </c>
      <c r="D10722" s="121" t="s">
        <v>101</v>
      </c>
      <c r="E10722" s="121" t="s">
        <v>92</v>
      </c>
      <c r="F10722" s="122">
        <v>1230249</v>
      </c>
      <c r="G10722" s="122">
        <v>138199</v>
      </c>
      <c r="H10722" s="120">
        <v>2019</v>
      </c>
      <c r="I10722" t="str">
        <f>IF(J10722="natural gas",VLOOKUP(D10722,'Cross-Page Data'!$I$4:$J$13,2,FALSE),IF(J10722="solar",VLOOKUP('Form 923'!D10722,'Cross-Page Data'!$I$14:$J$117,2,FALSE),J10722))</f>
        <v>solar pv</v>
      </c>
      <c r="J10722" t="str">
        <f>VLOOKUP(E10722,'Cross-Page Data'!$D$4:$F$48,3,FALSE)</f>
        <v>solar</v>
      </c>
      <c r="K10722" t="b">
        <f t="shared" si="167"/>
        <v>1</v>
      </c>
    </row>
    <row r="10723" spans="1:11">
      <c r="A10723" s="120">
        <v>59317</v>
      </c>
      <c r="B10723" s="121" t="s">
        <v>201</v>
      </c>
      <c r="C10723" s="121" t="s">
        <v>206</v>
      </c>
      <c r="D10723" s="121" t="s">
        <v>101</v>
      </c>
      <c r="E10723" s="121" t="s">
        <v>92</v>
      </c>
      <c r="F10723" s="122">
        <v>1094190</v>
      </c>
      <c r="G10723" s="122">
        <v>122915</v>
      </c>
      <c r="H10723" s="120">
        <v>2019</v>
      </c>
      <c r="I10723" t="str">
        <f>IF(J10723="natural gas",VLOOKUP(D10723,'Cross-Page Data'!$I$4:$J$13,2,FALSE),IF(J10723="solar",VLOOKUP('Form 923'!D10723,'Cross-Page Data'!$I$14:$J$117,2,FALSE),J10723))</f>
        <v>solar pv</v>
      </c>
      <c r="J10723" t="str">
        <f>VLOOKUP(E10723,'Cross-Page Data'!$D$4:$F$48,3,FALSE)</f>
        <v>solar</v>
      </c>
      <c r="K10723" t="b">
        <f t="shared" si="167"/>
        <v>1</v>
      </c>
    </row>
    <row r="10724" spans="1:11">
      <c r="A10724" s="120">
        <v>59318</v>
      </c>
      <c r="B10724" s="121" t="s">
        <v>201</v>
      </c>
      <c r="C10724" s="121" t="s">
        <v>206</v>
      </c>
      <c r="D10724" s="121" t="s">
        <v>101</v>
      </c>
      <c r="E10724" s="121" t="s">
        <v>92</v>
      </c>
      <c r="F10724" s="122">
        <v>70664</v>
      </c>
      <c r="G10724" s="122">
        <v>7938</v>
      </c>
      <c r="H10724" s="120">
        <v>2019</v>
      </c>
      <c r="I10724" t="str">
        <f>IF(J10724="natural gas",VLOOKUP(D10724,'Cross-Page Data'!$I$4:$J$13,2,FALSE),IF(J10724="solar",VLOOKUP('Form 923'!D10724,'Cross-Page Data'!$I$14:$J$117,2,FALSE),J10724))</f>
        <v>solar pv</v>
      </c>
      <c r="J10724" t="str">
        <f>VLOOKUP(E10724,'Cross-Page Data'!$D$4:$F$48,3,FALSE)</f>
        <v>solar</v>
      </c>
      <c r="K10724" t="b">
        <f t="shared" si="167"/>
        <v>1</v>
      </c>
    </row>
    <row r="10725" spans="1:11">
      <c r="A10725" s="120">
        <v>59319</v>
      </c>
      <c r="B10725" s="121" t="s">
        <v>201</v>
      </c>
      <c r="C10725" s="121" t="s">
        <v>206</v>
      </c>
      <c r="D10725" s="121" t="s">
        <v>101</v>
      </c>
      <c r="E10725" s="121" t="s">
        <v>92</v>
      </c>
      <c r="F10725" s="122">
        <v>118966</v>
      </c>
      <c r="G10725" s="122">
        <v>13364</v>
      </c>
      <c r="H10725" s="120">
        <v>2019</v>
      </c>
      <c r="I10725" t="str">
        <f>IF(J10725="natural gas",VLOOKUP(D10725,'Cross-Page Data'!$I$4:$J$13,2,FALSE),IF(J10725="solar",VLOOKUP('Form 923'!D10725,'Cross-Page Data'!$I$14:$J$117,2,FALSE),J10725))</f>
        <v>solar pv</v>
      </c>
      <c r="J10725" t="str">
        <f>VLOOKUP(E10725,'Cross-Page Data'!$D$4:$F$48,3,FALSE)</f>
        <v>solar</v>
      </c>
      <c r="K10725" t="b">
        <f t="shared" si="167"/>
        <v>1</v>
      </c>
    </row>
    <row r="10726" spans="1:11">
      <c r="A10726" s="120">
        <v>59320</v>
      </c>
      <c r="B10726" s="121" t="s">
        <v>201</v>
      </c>
      <c r="C10726" s="121" t="s">
        <v>206</v>
      </c>
      <c r="D10726" s="121" t="s">
        <v>128</v>
      </c>
      <c r="E10726" s="121" t="s">
        <v>180</v>
      </c>
      <c r="F10726" s="122">
        <v>5745476</v>
      </c>
      <c r="G10726" s="122">
        <v>645414</v>
      </c>
      <c r="H10726" s="120">
        <v>2019</v>
      </c>
      <c r="I10726" t="str">
        <f>IF(J10726="natural gas",VLOOKUP(D10726,'Cross-Page Data'!$I$4:$J$13,2,FALSE),IF(J10726="solar",VLOOKUP('Form 923'!D10726,'Cross-Page Data'!$I$14:$J$117,2,FALSE),J10726))</f>
        <v>wind</v>
      </c>
      <c r="J10726" t="str">
        <f>VLOOKUP(E10726,'Cross-Page Data'!$D$4:$F$48,3,FALSE)</f>
        <v>wind</v>
      </c>
      <c r="K10726" t="b">
        <f t="shared" si="167"/>
        <v>1</v>
      </c>
    </row>
    <row r="10727" spans="1:11">
      <c r="A10727" s="120">
        <v>59321</v>
      </c>
      <c r="B10727" s="121" t="s">
        <v>201</v>
      </c>
      <c r="C10727" s="121" t="s">
        <v>206</v>
      </c>
      <c r="D10727" s="121" t="s">
        <v>128</v>
      </c>
      <c r="E10727" s="121" t="s">
        <v>180</v>
      </c>
      <c r="F10727" s="122">
        <v>5831132</v>
      </c>
      <c r="G10727" s="122">
        <v>655036</v>
      </c>
      <c r="H10727" s="120">
        <v>2019</v>
      </c>
      <c r="I10727" t="str">
        <f>IF(J10727="natural gas",VLOOKUP(D10727,'Cross-Page Data'!$I$4:$J$13,2,FALSE),IF(J10727="solar",VLOOKUP('Form 923'!D10727,'Cross-Page Data'!$I$14:$J$117,2,FALSE),J10727))</f>
        <v>wind</v>
      </c>
      <c r="J10727" t="str">
        <f>VLOOKUP(E10727,'Cross-Page Data'!$D$4:$F$48,3,FALSE)</f>
        <v>wind</v>
      </c>
      <c r="K10727" t="b">
        <f t="shared" si="167"/>
        <v>1</v>
      </c>
    </row>
    <row r="10728" spans="1:11">
      <c r="A10728" s="120">
        <v>59322</v>
      </c>
      <c r="B10728" s="121" t="s">
        <v>201</v>
      </c>
      <c r="C10728" s="121" t="s">
        <v>206</v>
      </c>
      <c r="D10728" s="121" t="s">
        <v>101</v>
      </c>
      <c r="E10728" s="121" t="s">
        <v>92</v>
      </c>
      <c r="F10728" s="122">
        <v>454333</v>
      </c>
      <c r="G10728" s="122">
        <v>51037</v>
      </c>
      <c r="H10728" s="120">
        <v>2019</v>
      </c>
      <c r="I10728" t="str">
        <f>IF(J10728="natural gas",VLOOKUP(D10728,'Cross-Page Data'!$I$4:$J$13,2,FALSE),IF(J10728="solar",VLOOKUP('Form 923'!D10728,'Cross-Page Data'!$I$14:$J$117,2,FALSE),J10728))</f>
        <v>solar pv</v>
      </c>
      <c r="J10728" t="str">
        <f>VLOOKUP(E10728,'Cross-Page Data'!$D$4:$F$48,3,FALSE)</f>
        <v>solar</v>
      </c>
      <c r="K10728" t="b">
        <f t="shared" si="167"/>
        <v>1</v>
      </c>
    </row>
    <row r="10729" spans="1:11">
      <c r="A10729" s="120">
        <v>59323</v>
      </c>
      <c r="B10729" s="121" t="s">
        <v>201</v>
      </c>
      <c r="C10729" s="121" t="s">
        <v>206</v>
      </c>
      <c r="D10729" s="121" t="s">
        <v>101</v>
      </c>
      <c r="E10729" s="121" t="s">
        <v>92</v>
      </c>
      <c r="F10729" s="122">
        <v>18907</v>
      </c>
      <c r="G10729" s="122">
        <v>2124</v>
      </c>
      <c r="H10729" s="120">
        <v>2019</v>
      </c>
      <c r="I10729" t="str">
        <f>IF(J10729="natural gas",VLOOKUP(D10729,'Cross-Page Data'!$I$4:$J$13,2,FALSE),IF(J10729="solar",VLOOKUP('Form 923'!D10729,'Cross-Page Data'!$I$14:$J$117,2,FALSE),J10729))</f>
        <v>solar pv</v>
      </c>
      <c r="J10729" t="str">
        <f>VLOOKUP(E10729,'Cross-Page Data'!$D$4:$F$48,3,FALSE)</f>
        <v>solar</v>
      </c>
      <c r="K10729" t="b">
        <f t="shared" si="167"/>
        <v>1</v>
      </c>
    </row>
    <row r="10730" spans="1:11">
      <c r="A10730" s="120">
        <v>59324</v>
      </c>
      <c r="B10730" s="121" t="s">
        <v>201</v>
      </c>
      <c r="C10730" s="121" t="s">
        <v>206</v>
      </c>
      <c r="D10730" s="121" t="s">
        <v>101</v>
      </c>
      <c r="E10730" s="121" t="s">
        <v>92</v>
      </c>
      <c r="F10730" s="122">
        <v>6320</v>
      </c>
      <c r="G10730" s="122">
        <v>710</v>
      </c>
      <c r="H10730" s="120">
        <v>2019</v>
      </c>
      <c r="I10730" t="str">
        <f>IF(J10730="natural gas",VLOOKUP(D10730,'Cross-Page Data'!$I$4:$J$13,2,FALSE),IF(J10730="solar",VLOOKUP('Form 923'!D10730,'Cross-Page Data'!$I$14:$J$117,2,FALSE),J10730))</f>
        <v>solar pv</v>
      </c>
      <c r="J10730" t="str">
        <f>VLOOKUP(E10730,'Cross-Page Data'!$D$4:$F$48,3,FALSE)</f>
        <v>solar</v>
      </c>
      <c r="K10730" t="b">
        <f t="shared" si="167"/>
        <v>1</v>
      </c>
    </row>
    <row r="10731" spans="1:11">
      <c r="A10731" s="120">
        <v>59325</v>
      </c>
      <c r="B10731" s="121" t="s">
        <v>201</v>
      </c>
      <c r="C10731" s="121" t="s">
        <v>206</v>
      </c>
      <c r="D10731" s="121" t="s">
        <v>39</v>
      </c>
      <c r="E10731" s="121" t="s">
        <v>38</v>
      </c>
      <c r="F10731" s="122">
        <v>2447623</v>
      </c>
      <c r="G10731" s="122">
        <v>1133888</v>
      </c>
      <c r="H10731" s="120">
        <v>2019</v>
      </c>
      <c r="I10731" t="str">
        <f>IF(J10731="natural gas",VLOOKUP(D10731,'Cross-Page Data'!$I$4:$J$13,2,FALSE),IF(J10731="solar",VLOOKUP('Form 923'!D10731,'Cross-Page Data'!$I$14:$J$117,2,FALSE),J10731))</f>
        <v>natural gas nonpeaker - preexisting nonretiring</v>
      </c>
      <c r="J10731" t="str">
        <f>VLOOKUP(E10731,'Cross-Page Data'!$D$4:$F$48,3,FALSE)</f>
        <v>natural gas</v>
      </c>
      <c r="K10731" t="b">
        <f t="shared" si="167"/>
        <v>1</v>
      </c>
    </row>
    <row r="10732" spans="1:11">
      <c r="A10732" s="120">
        <v>59325</v>
      </c>
      <c r="B10732" s="121" t="s">
        <v>201</v>
      </c>
      <c r="C10732" s="121" t="s">
        <v>206</v>
      </c>
      <c r="D10732" s="121" t="s">
        <v>61</v>
      </c>
      <c r="E10732" s="121" t="s">
        <v>38</v>
      </c>
      <c r="F10732" s="122">
        <v>17750311</v>
      </c>
      <c r="G10732" s="122">
        <v>1842921</v>
      </c>
      <c r="H10732" s="120">
        <v>2019</v>
      </c>
      <c r="I10732" t="str">
        <f>IF(J10732="natural gas",VLOOKUP(D10732,'Cross-Page Data'!$I$4:$J$13,2,FALSE),IF(J10732="solar",VLOOKUP('Form 923'!D10732,'Cross-Page Data'!$I$14:$J$117,2,FALSE),J10732))</f>
        <v>natural gas nonpeaker - preexisting nonretiring</v>
      </c>
      <c r="J10732" t="str">
        <f>VLOOKUP(E10732,'Cross-Page Data'!$D$4:$F$48,3,FALSE)</f>
        <v>natural gas</v>
      </c>
      <c r="K10732" t="b">
        <f t="shared" si="167"/>
        <v>1</v>
      </c>
    </row>
    <row r="10733" spans="1:11">
      <c r="A10733" s="120">
        <v>59326</v>
      </c>
      <c r="B10733" s="121" t="s">
        <v>201</v>
      </c>
      <c r="C10733" s="121" t="s">
        <v>206</v>
      </c>
      <c r="D10733" s="121" t="s">
        <v>39</v>
      </c>
      <c r="E10733" s="121" t="s">
        <v>38</v>
      </c>
      <c r="F10733" s="122">
        <v>9981086</v>
      </c>
      <c r="G10733" s="122">
        <v>1358628</v>
      </c>
      <c r="H10733" s="120">
        <v>2019</v>
      </c>
      <c r="I10733" t="str">
        <f>IF(J10733="natural gas",VLOOKUP(D10733,'Cross-Page Data'!$I$4:$J$13,2,FALSE),IF(J10733="solar",VLOOKUP('Form 923'!D10733,'Cross-Page Data'!$I$14:$J$117,2,FALSE),J10733))</f>
        <v>natural gas nonpeaker - preexisting nonretiring</v>
      </c>
      <c r="J10733" t="str">
        <f>VLOOKUP(E10733,'Cross-Page Data'!$D$4:$F$48,3,FALSE)</f>
        <v>natural gas</v>
      </c>
      <c r="K10733" t="b">
        <f t="shared" si="167"/>
        <v>1</v>
      </c>
    </row>
    <row r="10734" spans="1:11">
      <c r="A10734" s="120">
        <v>59326</v>
      </c>
      <c r="B10734" s="121" t="s">
        <v>201</v>
      </c>
      <c r="C10734" s="121" t="s">
        <v>206</v>
      </c>
      <c r="D10734" s="121" t="s">
        <v>61</v>
      </c>
      <c r="E10734" s="121" t="s">
        <v>38</v>
      </c>
      <c r="F10734" s="122">
        <v>12751374</v>
      </c>
      <c r="G10734" s="122">
        <v>1970868</v>
      </c>
      <c r="H10734" s="120">
        <v>2019</v>
      </c>
      <c r="I10734" t="str">
        <f>IF(J10734="natural gas",VLOOKUP(D10734,'Cross-Page Data'!$I$4:$J$13,2,FALSE),IF(J10734="solar",VLOOKUP('Form 923'!D10734,'Cross-Page Data'!$I$14:$J$117,2,FALSE),J10734))</f>
        <v>natural gas nonpeaker - preexisting nonretiring</v>
      </c>
      <c r="J10734" t="str">
        <f>VLOOKUP(E10734,'Cross-Page Data'!$D$4:$F$48,3,FALSE)</f>
        <v>natural gas</v>
      </c>
      <c r="K10734" t="b">
        <f t="shared" si="167"/>
        <v>1</v>
      </c>
    </row>
    <row r="10735" ht="25.5" spans="1:11">
      <c r="A10735" s="120">
        <v>59327</v>
      </c>
      <c r="B10735" s="121" t="s">
        <v>201</v>
      </c>
      <c r="C10735" s="121" t="s">
        <v>211</v>
      </c>
      <c r="D10735" s="121" t="s">
        <v>101</v>
      </c>
      <c r="E10735" s="121" t="s">
        <v>92</v>
      </c>
      <c r="F10735" s="122">
        <v>14769</v>
      </c>
      <c r="G10735" s="122">
        <v>1659.24</v>
      </c>
      <c r="H10735" s="120">
        <v>2019</v>
      </c>
      <c r="I10735" t="str">
        <f>IF(J10735="natural gas",VLOOKUP(D10735,'Cross-Page Data'!$I$4:$J$13,2,FALSE),IF(J10735="solar",VLOOKUP('Form 923'!D10735,'Cross-Page Data'!$I$14:$J$117,2,FALSE),J10735))</f>
        <v>solar pv</v>
      </c>
      <c r="J10735" t="str">
        <f>VLOOKUP(E10735,'Cross-Page Data'!$D$4:$F$48,3,FALSE)</f>
        <v>solar</v>
      </c>
      <c r="K10735" t="b">
        <f t="shared" si="167"/>
        <v>0</v>
      </c>
    </row>
    <row r="10736" ht="25.5" spans="1:11">
      <c r="A10736" s="120">
        <v>59328</v>
      </c>
      <c r="B10736" s="121" t="s">
        <v>201</v>
      </c>
      <c r="C10736" s="121" t="s">
        <v>207</v>
      </c>
      <c r="D10736" s="121" t="s">
        <v>128</v>
      </c>
      <c r="E10736" s="121" t="s">
        <v>180</v>
      </c>
      <c r="F10736" s="122">
        <v>38250</v>
      </c>
      <c r="G10736" s="122">
        <v>4297</v>
      </c>
      <c r="H10736" s="120">
        <v>2019</v>
      </c>
      <c r="I10736" t="str">
        <f>IF(J10736="natural gas",VLOOKUP(D10736,'Cross-Page Data'!$I$4:$J$13,2,FALSE),IF(J10736="solar",VLOOKUP('Form 923'!D10736,'Cross-Page Data'!$I$14:$J$117,2,FALSE),J10736))</f>
        <v>wind</v>
      </c>
      <c r="J10736" t="str">
        <f>VLOOKUP(E10736,'Cross-Page Data'!$D$4:$F$48,3,FALSE)</f>
        <v>wind</v>
      </c>
      <c r="K10736" t="b">
        <f t="shared" si="167"/>
        <v>0</v>
      </c>
    </row>
    <row r="10737" spans="1:11">
      <c r="A10737" s="120">
        <v>59329</v>
      </c>
      <c r="B10737" s="121" t="s">
        <v>201</v>
      </c>
      <c r="C10737" s="121" t="s">
        <v>206</v>
      </c>
      <c r="D10737" s="121" t="s">
        <v>128</v>
      </c>
      <c r="E10737" s="121" t="s">
        <v>180</v>
      </c>
      <c r="F10737" s="122">
        <v>38402</v>
      </c>
      <c r="G10737" s="122">
        <v>4314</v>
      </c>
      <c r="H10737" s="120">
        <v>2019</v>
      </c>
      <c r="I10737" t="str">
        <f>IF(J10737="natural gas",VLOOKUP(D10737,'Cross-Page Data'!$I$4:$J$13,2,FALSE),IF(J10737="solar",VLOOKUP('Form 923'!D10737,'Cross-Page Data'!$I$14:$J$117,2,FALSE),J10737))</f>
        <v>wind</v>
      </c>
      <c r="J10737" t="str">
        <f>VLOOKUP(E10737,'Cross-Page Data'!$D$4:$F$48,3,FALSE)</f>
        <v>wind</v>
      </c>
      <c r="K10737" t="b">
        <f t="shared" si="167"/>
        <v>1</v>
      </c>
    </row>
    <row r="10738" spans="1:11">
      <c r="A10738" s="120">
        <v>59330</v>
      </c>
      <c r="B10738" s="121" t="s">
        <v>201</v>
      </c>
      <c r="C10738" s="121" t="s">
        <v>206</v>
      </c>
      <c r="D10738" s="121" t="s">
        <v>128</v>
      </c>
      <c r="E10738" s="121" t="s">
        <v>180</v>
      </c>
      <c r="F10738" s="122">
        <v>35348</v>
      </c>
      <c r="G10738" s="122">
        <v>3971</v>
      </c>
      <c r="H10738" s="120">
        <v>2019</v>
      </c>
      <c r="I10738" t="str">
        <f>IF(J10738="natural gas",VLOOKUP(D10738,'Cross-Page Data'!$I$4:$J$13,2,FALSE),IF(J10738="solar",VLOOKUP('Form 923'!D10738,'Cross-Page Data'!$I$14:$J$117,2,FALSE),J10738))</f>
        <v>wind</v>
      </c>
      <c r="J10738" t="str">
        <f>VLOOKUP(E10738,'Cross-Page Data'!$D$4:$F$48,3,FALSE)</f>
        <v>wind</v>
      </c>
      <c r="K10738" t="b">
        <f t="shared" si="167"/>
        <v>1</v>
      </c>
    </row>
    <row r="10739" ht="25.5" spans="1:11">
      <c r="A10739" s="120">
        <v>59331</v>
      </c>
      <c r="B10739" s="121" t="s">
        <v>201</v>
      </c>
      <c r="C10739" s="121" t="s">
        <v>211</v>
      </c>
      <c r="D10739" s="121" t="s">
        <v>128</v>
      </c>
      <c r="E10739" s="121" t="s">
        <v>180</v>
      </c>
      <c r="F10739" s="122">
        <v>32671</v>
      </c>
      <c r="G10739" s="122">
        <v>3670</v>
      </c>
      <c r="H10739" s="120">
        <v>2019</v>
      </c>
      <c r="I10739" t="str">
        <f>IF(J10739="natural gas",VLOOKUP(D10739,'Cross-Page Data'!$I$4:$J$13,2,FALSE),IF(J10739="solar",VLOOKUP('Form 923'!D10739,'Cross-Page Data'!$I$14:$J$117,2,FALSE),J10739))</f>
        <v>wind</v>
      </c>
      <c r="J10739" t="str">
        <f>VLOOKUP(E10739,'Cross-Page Data'!$D$4:$F$48,3,FALSE)</f>
        <v>wind</v>
      </c>
      <c r="K10739" t="b">
        <f t="shared" si="167"/>
        <v>0</v>
      </c>
    </row>
    <row r="10740" spans="1:11">
      <c r="A10740" s="120">
        <v>59332</v>
      </c>
      <c r="B10740" s="121" t="s">
        <v>201</v>
      </c>
      <c r="C10740" s="121" t="s">
        <v>206</v>
      </c>
      <c r="D10740" s="121" t="s">
        <v>128</v>
      </c>
      <c r="E10740" s="121" t="s">
        <v>180</v>
      </c>
      <c r="F10740" s="122">
        <v>6151282</v>
      </c>
      <c r="G10740" s="122">
        <v>691000</v>
      </c>
      <c r="H10740" s="120">
        <v>2019</v>
      </c>
      <c r="I10740" t="str">
        <f>IF(J10740="natural gas",VLOOKUP(D10740,'Cross-Page Data'!$I$4:$J$13,2,FALSE),IF(J10740="solar",VLOOKUP('Form 923'!D10740,'Cross-Page Data'!$I$14:$J$117,2,FALSE),J10740))</f>
        <v>wind</v>
      </c>
      <c r="J10740" t="str">
        <f>VLOOKUP(E10740,'Cross-Page Data'!$D$4:$F$48,3,FALSE)</f>
        <v>wind</v>
      </c>
      <c r="K10740" t="b">
        <f t="shared" si="167"/>
        <v>1</v>
      </c>
    </row>
    <row r="10741" spans="1:11">
      <c r="A10741" s="120">
        <v>59333</v>
      </c>
      <c r="B10741" s="121" t="s">
        <v>201</v>
      </c>
      <c r="C10741" s="121" t="s">
        <v>206</v>
      </c>
      <c r="D10741" s="121" t="s">
        <v>101</v>
      </c>
      <c r="E10741" s="121" t="s">
        <v>92</v>
      </c>
      <c r="F10741" s="122">
        <v>28700</v>
      </c>
      <c r="G10741" s="122">
        <v>3224</v>
      </c>
      <c r="H10741" s="120">
        <v>2019</v>
      </c>
      <c r="I10741" t="str">
        <f>IF(J10741="natural gas",VLOOKUP(D10741,'Cross-Page Data'!$I$4:$J$13,2,FALSE),IF(J10741="solar",VLOOKUP('Form 923'!D10741,'Cross-Page Data'!$I$14:$J$117,2,FALSE),J10741))</f>
        <v>solar pv</v>
      </c>
      <c r="J10741" t="str">
        <f>VLOOKUP(E10741,'Cross-Page Data'!$D$4:$F$48,3,FALSE)</f>
        <v>solar</v>
      </c>
      <c r="K10741" t="b">
        <f t="shared" si="167"/>
        <v>1</v>
      </c>
    </row>
    <row r="10742" spans="1:11">
      <c r="A10742" s="120">
        <v>59334</v>
      </c>
      <c r="B10742" s="121" t="s">
        <v>201</v>
      </c>
      <c r="C10742" s="121" t="s">
        <v>206</v>
      </c>
      <c r="D10742" s="121" t="s">
        <v>101</v>
      </c>
      <c r="E10742" s="121" t="s">
        <v>92</v>
      </c>
      <c r="F10742" s="122">
        <v>466776</v>
      </c>
      <c r="G10742" s="122">
        <v>52435</v>
      </c>
      <c r="H10742" s="120">
        <v>2019</v>
      </c>
      <c r="I10742" t="str">
        <f>IF(J10742="natural gas",VLOOKUP(D10742,'Cross-Page Data'!$I$4:$J$13,2,FALSE),IF(J10742="solar",VLOOKUP('Form 923'!D10742,'Cross-Page Data'!$I$14:$J$117,2,FALSE),J10742))</f>
        <v>solar pv</v>
      </c>
      <c r="J10742" t="str">
        <f>VLOOKUP(E10742,'Cross-Page Data'!$D$4:$F$48,3,FALSE)</f>
        <v>solar</v>
      </c>
      <c r="K10742" t="b">
        <f t="shared" si="167"/>
        <v>1</v>
      </c>
    </row>
    <row r="10743" spans="1:11">
      <c r="A10743" s="120">
        <v>59335</v>
      </c>
      <c r="B10743" s="121" t="s">
        <v>205</v>
      </c>
      <c r="C10743" s="121" t="s">
        <v>208</v>
      </c>
      <c r="D10743" s="121" t="s">
        <v>79</v>
      </c>
      <c r="E10743" s="121" t="s">
        <v>38</v>
      </c>
      <c r="F10743" s="122">
        <v>45</v>
      </c>
      <c r="G10743" s="122">
        <v>6.163</v>
      </c>
      <c r="H10743" s="120">
        <v>2019</v>
      </c>
      <c r="I10743" t="str">
        <f>IF(J10743="natural gas",VLOOKUP(D10743,'Cross-Page Data'!$I$4:$J$13,2,FALSE),IF(J10743="solar",VLOOKUP('Form 923'!D10743,'Cross-Page Data'!$I$14:$J$117,2,FALSE),J10743))</f>
        <v>natural gas peaker</v>
      </c>
      <c r="J10743" t="str">
        <f>VLOOKUP(E10743,'Cross-Page Data'!$D$4:$F$48,3,FALSE)</f>
        <v>natural gas</v>
      </c>
      <c r="K10743" t="b">
        <f t="shared" si="167"/>
        <v>0</v>
      </c>
    </row>
    <row r="10744" spans="1:11">
      <c r="A10744" s="120">
        <v>59335</v>
      </c>
      <c r="B10744" s="121" t="s">
        <v>205</v>
      </c>
      <c r="C10744" s="121" t="s">
        <v>208</v>
      </c>
      <c r="D10744" s="121" t="s">
        <v>79</v>
      </c>
      <c r="E10744" s="121" t="s">
        <v>130</v>
      </c>
      <c r="F10744" s="122">
        <v>49042</v>
      </c>
      <c r="G10744" s="122">
        <v>6913.837</v>
      </c>
      <c r="H10744" s="120">
        <v>2019</v>
      </c>
      <c r="I10744" t="str">
        <f>IF(J10744="natural gas",VLOOKUP(D10744,'Cross-Page Data'!$I$4:$J$13,2,FALSE),IF(J10744="solar",VLOOKUP('Form 923'!D10744,'Cross-Page Data'!$I$14:$J$117,2,FALSE),J10744))</f>
        <v>biomass</v>
      </c>
      <c r="J10744" t="str">
        <f>VLOOKUP(E10744,'Cross-Page Data'!$D$4:$F$48,3,FALSE)</f>
        <v>biomass</v>
      </c>
      <c r="K10744" t="b">
        <f t="shared" si="167"/>
        <v>0</v>
      </c>
    </row>
    <row r="10745" spans="1:11">
      <c r="A10745" s="120">
        <v>59337</v>
      </c>
      <c r="B10745" s="121" t="s">
        <v>201</v>
      </c>
      <c r="C10745" s="121" t="s">
        <v>206</v>
      </c>
      <c r="D10745" s="121" t="s">
        <v>101</v>
      </c>
      <c r="E10745" s="121" t="s">
        <v>92</v>
      </c>
      <c r="F10745" s="122">
        <v>81837</v>
      </c>
      <c r="G10745" s="122">
        <v>9193</v>
      </c>
      <c r="H10745" s="120">
        <v>2019</v>
      </c>
      <c r="I10745" t="str">
        <f>IF(J10745="natural gas",VLOOKUP(D10745,'Cross-Page Data'!$I$4:$J$13,2,FALSE),IF(J10745="solar",VLOOKUP('Form 923'!D10745,'Cross-Page Data'!$I$14:$J$117,2,FALSE),J10745))</f>
        <v>solar pv</v>
      </c>
      <c r="J10745" t="str">
        <f>VLOOKUP(E10745,'Cross-Page Data'!$D$4:$F$48,3,FALSE)</f>
        <v>solar</v>
      </c>
      <c r="K10745" t="b">
        <f t="shared" si="167"/>
        <v>1</v>
      </c>
    </row>
    <row r="10746" spans="1:11">
      <c r="A10746" s="120">
        <v>59338</v>
      </c>
      <c r="B10746" s="121" t="s">
        <v>201</v>
      </c>
      <c r="C10746" s="121" t="s">
        <v>202</v>
      </c>
      <c r="D10746" s="121" t="s">
        <v>39</v>
      </c>
      <c r="E10746" s="121" t="s">
        <v>38</v>
      </c>
      <c r="F10746" s="122">
        <v>908671</v>
      </c>
      <c r="G10746" s="122">
        <v>698670</v>
      </c>
      <c r="H10746" s="120">
        <v>2019</v>
      </c>
      <c r="I10746" t="str">
        <f>IF(J10746="natural gas",VLOOKUP(D10746,'Cross-Page Data'!$I$4:$J$13,2,FALSE),IF(J10746="solar",VLOOKUP('Form 923'!D10746,'Cross-Page Data'!$I$14:$J$117,2,FALSE),J10746))</f>
        <v>natural gas nonpeaker - preexisting nonretiring</v>
      </c>
      <c r="J10746" t="str">
        <f>VLOOKUP(E10746,'Cross-Page Data'!$D$4:$F$48,3,FALSE)</f>
        <v>natural gas</v>
      </c>
      <c r="K10746" t="b">
        <f t="shared" si="167"/>
        <v>1</v>
      </c>
    </row>
    <row r="10747" spans="1:11">
      <c r="A10747" s="120">
        <v>59338</v>
      </c>
      <c r="B10747" s="121" t="s">
        <v>201</v>
      </c>
      <c r="C10747" s="121" t="s">
        <v>202</v>
      </c>
      <c r="D10747" s="121" t="s">
        <v>61</v>
      </c>
      <c r="E10747" s="121" t="s">
        <v>38</v>
      </c>
      <c r="F10747" s="122">
        <v>12125515</v>
      </c>
      <c r="G10747" s="122">
        <v>1048103</v>
      </c>
      <c r="H10747" s="120">
        <v>2019</v>
      </c>
      <c r="I10747" t="str">
        <f>IF(J10747="natural gas",VLOOKUP(D10747,'Cross-Page Data'!$I$4:$J$13,2,FALSE),IF(J10747="solar",VLOOKUP('Form 923'!D10747,'Cross-Page Data'!$I$14:$J$117,2,FALSE),J10747))</f>
        <v>natural gas nonpeaker - preexisting nonretiring</v>
      </c>
      <c r="J10747" t="str">
        <f>VLOOKUP(E10747,'Cross-Page Data'!$D$4:$F$48,3,FALSE)</f>
        <v>natural gas</v>
      </c>
      <c r="K10747" t="b">
        <f t="shared" si="167"/>
        <v>1</v>
      </c>
    </row>
    <row r="10748" spans="1:11">
      <c r="A10748" s="120">
        <v>59339</v>
      </c>
      <c r="B10748" s="121" t="s">
        <v>201</v>
      </c>
      <c r="C10748" s="121" t="s">
        <v>206</v>
      </c>
      <c r="D10748" s="121" t="s">
        <v>101</v>
      </c>
      <c r="E10748" s="121" t="s">
        <v>92</v>
      </c>
      <c r="F10748" s="122">
        <v>2303802</v>
      </c>
      <c r="G10748" s="122">
        <v>258796</v>
      </c>
      <c r="H10748" s="120">
        <v>2019</v>
      </c>
      <c r="I10748" t="str">
        <f>IF(J10748="natural gas",VLOOKUP(D10748,'Cross-Page Data'!$I$4:$J$13,2,FALSE),IF(J10748="solar",VLOOKUP('Form 923'!D10748,'Cross-Page Data'!$I$14:$J$117,2,FALSE),J10748))</f>
        <v>solar pv</v>
      </c>
      <c r="J10748" t="str">
        <f>VLOOKUP(E10748,'Cross-Page Data'!$D$4:$F$48,3,FALSE)</f>
        <v>solar</v>
      </c>
      <c r="K10748" t="b">
        <f t="shared" si="167"/>
        <v>1</v>
      </c>
    </row>
    <row r="10749" spans="1:11">
      <c r="A10749" s="120">
        <v>59357</v>
      </c>
      <c r="B10749" s="121" t="s">
        <v>201</v>
      </c>
      <c r="C10749" s="121" t="s">
        <v>206</v>
      </c>
      <c r="D10749" s="121" t="s">
        <v>116</v>
      </c>
      <c r="E10749" s="121" t="s">
        <v>170</v>
      </c>
      <c r="F10749" s="122">
        <v>95732</v>
      </c>
      <c r="G10749" s="122">
        <v>10754</v>
      </c>
      <c r="H10749" s="120">
        <v>2019</v>
      </c>
      <c r="I10749" t="str">
        <f>IF(J10749="natural gas",VLOOKUP(D10749,'Cross-Page Data'!$I$4:$J$13,2,FALSE),IF(J10749="solar",VLOOKUP('Form 923'!D10749,'Cross-Page Data'!$I$14:$J$117,2,FALSE),J10749))</f>
        <v>hydro</v>
      </c>
      <c r="J10749" t="str">
        <f>VLOOKUP(E10749,'Cross-Page Data'!$D$4:$F$48,3,FALSE)</f>
        <v>hydro</v>
      </c>
      <c r="K10749" t="b">
        <f t="shared" si="167"/>
        <v>1</v>
      </c>
    </row>
    <row r="10750" spans="1:11">
      <c r="A10750" s="120">
        <v>59359</v>
      </c>
      <c r="B10750" s="121" t="s">
        <v>201</v>
      </c>
      <c r="C10750" s="121" t="s">
        <v>206</v>
      </c>
      <c r="D10750" s="121" t="s">
        <v>101</v>
      </c>
      <c r="E10750" s="121" t="s">
        <v>92</v>
      </c>
      <c r="F10750" s="122">
        <v>30205</v>
      </c>
      <c r="G10750" s="122">
        <v>3393</v>
      </c>
      <c r="H10750" s="120">
        <v>2019</v>
      </c>
      <c r="I10750" t="str">
        <f>IF(J10750="natural gas",VLOOKUP(D10750,'Cross-Page Data'!$I$4:$J$13,2,FALSE),IF(J10750="solar",VLOOKUP('Form 923'!D10750,'Cross-Page Data'!$I$14:$J$117,2,FALSE),J10750))</f>
        <v>solar pv</v>
      </c>
      <c r="J10750" t="str">
        <f>VLOOKUP(E10750,'Cross-Page Data'!$D$4:$F$48,3,FALSE)</f>
        <v>solar</v>
      </c>
      <c r="K10750" t="b">
        <f t="shared" si="167"/>
        <v>1</v>
      </c>
    </row>
    <row r="10751" spans="1:11">
      <c r="A10751" s="120">
        <v>59360</v>
      </c>
      <c r="B10751" s="121" t="s">
        <v>201</v>
      </c>
      <c r="C10751" s="121" t="s">
        <v>206</v>
      </c>
      <c r="D10751" s="121" t="s">
        <v>101</v>
      </c>
      <c r="E10751" s="121" t="s">
        <v>92</v>
      </c>
      <c r="F10751" s="122">
        <v>22870</v>
      </c>
      <c r="G10751" s="122">
        <v>2569</v>
      </c>
      <c r="H10751" s="120">
        <v>2019</v>
      </c>
      <c r="I10751" t="str">
        <f>IF(J10751="natural gas",VLOOKUP(D10751,'Cross-Page Data'!$I$4:$J$13,2,FALSE),IF(J10751="solar",VLOOKUP('Form 923'!D10751,'Cross-Page Data'!$I$14:$J$117,2,FALSE),J10751))</f>
        <v>solar pv</v>
      </c>
      <c r="J10751" t="str">
        <f>VLOOKUP(E10751,'Cross-Page Data'!$D$4:$F$48,3,FALSE)</f>
        <v>solar</v>
      </c>
      <c r="K10751" t="b">
        <f t="shared" si="167"/>
        <v>1</v>
      </c>
    </row>
    <row r="10752" spans="1:11">
      <c r="A10752" s="120">
        <v>59362</v>
      </c>
      <c r="B10752" s="121" t="s">
        <v>201</v>
      </c>
      <c r="C10752" s="121" t="s">
        <v>206</v>
      </c>
      <c r="D10752" s="121" t="s">
        <v>101</v>
      </c>
      <c r="E10752" s="121" t="s">
        <v>92</v>
      </c>
      <c r="F10752" s="122">
        <v>14341</v>
      </c>
      <c r="G10752" s="122">
        <v>1611</v>
      </c>
      <c r="H10752" s="120">
        <v>2019</v>
      </c>
      <c r="I10752" t="str">
        <f>IF(J10752="natural gas",VLOOKUP(D10752,'Cross-Page Data'!$I$4:$J$13,2,FALSE),IF(J10752="solar",VLOOKUP('Form 923'!D10752,'Cross-Page Data'!$I$14:$J$117,2,FALSE),J10752))</f>
        <v>solar pv</v>
      </c>
      <c r="J10752" t="str">
        <f>VLOOKUP(E10752,'Cross-Page Data'!$D$4:$F$48,3,FALSE)</f>
        <v>solar</v>
      </c>
      <c r="K10752" t="b">
        <f t="shared" si="167"/>
        <v>1</v>
      </c>
    </row>
    <row r="10753" spans="1:11">
      <c r="A10753" s="120">
        <v>59363</v>
      </c>
      <c r="B10753" s="121" t="s">
        <v>201</v>
      </c>
      <c r="C10753" s="121" t="s">
        <v>206</v>
      </c>
      <c r="D10753" s="121" t="s">
        <v>101</v>
      </c>
      <c r="E10753" s="121" t="s">
        <v>92</v>
      </c>
      <c r="F10753" s="122">
        <v>14065</v>
      </c>
      <c r="G10753" s="122">
        <v>1580</v>
      </c>
      <c r="H10753" s="120">
        <v>2019</v>
      </c>
      <c r="I10753" t="str">
        <f>IF(J10753="natural gas",VLOOKUP(D10753,'Cross-Page Data'!$I$4:$J$13,2,FALSE),IF(J10753="solar",VLOOKUP('Form 923'!D10753,'Cross-Page Data'!$I$14:$J$117,2,FALSE),J10753))</f>
        <v>solar pv</v>
      </c>
      <c r="J10753" t="str">
        <f>VLOOKUP(E10753,'Cross-Page Data'!$D$4:$F$48,3,FALSE)</f>
        <v>solar</v>
      </c>
      <c r="K10753" t="b">
        <f t="shared" si="167"/>
        <v>1</v>
      </c>
    </row>
    <row r="10754" spans="1:11">
      <c r="A10754" s="120">
        <v>59365</v>
      </c>
      <c r="B10754" s="121" t="s">
        <v>201</v>
      </c>
      <c r="C10754" s="121" t="s">
        <v>206</v>
      </c>
      <c r="D10754" s="121" t="s">
        <v>101</v>
      </c>
      <c r="E10754" s="121" t="s">
        <v>92</v>
      </c>
      <c r="F10754" s="122">
        <v>7709</v>
      </c>
      <c r="G10754" s="122">
        <v>866</v>
      </c>
      <c r="H10754" s="120">
        <v>2019</v>
      </c>
      <c r="I10754" t="str">
        <f>IF(J10754="natural gas",VLOOKUP(D10754,'Cross-Page Data'!$I$4:$J$13,2,FALSE),IF(J10754="solar",VLOOKUP('Form 923'!D10754,'Cross-Page Data'!$I$14:$J$117,2,FALSE),J10754))</f>
        <v>solar pv</v>
      </c>
      <c r="J10754" t="str">
        <f>VLOOKUP(E10754,'Cross-Page Data'!$D$4:$F$48,3,FALSE)</f>
        <v>solar</v>
      </c>
      <c r="K10754" t="b">
        <f t="shared" si="167"/>
        <v>1</v>
      </c>
    </row>
    <row r="10755" spans="1:11">
      <c r="A10755" s="120">
        <v>59366</v>
      </c>
      <c r="B10755" s="121" t="s">
        <v>201</v>
      </c>
      <c r="C10755" s="121" t="s">
        <v>206</v>
      </c>
      <c r="D10755" s="121" t="s">
        <v>101</v>
      </c>
      <c r="E10755" s="121" t="s">
        <v>92</v>
      </c>
      <c r="F10755" s="122">
        <v>82832</v>
      </c>
      <c r="G10755" s="122">
        <v>9305</v>
      </c>
      <c r="H10755" s="120">
        <v>2019</v>
      </c>
      <c r="I10755" t="str">
        <f>IF(J10755="natural gas",VLOOKUP(D10755,'Cross-Page Data'!$I$4:$J$13,2,FALSE),IF(J10755="solar",VLOOKUP('Form 923'!D10755,'Cross-Page Data'!$I$14:$J$117,2,FALSE),J10755))</f>
        <v>solar pv</v>
      </c>
      <c r="J10755" t="str">
        <f>VLOOKUP(E10755,'Cross-Page Data'!$D$4:$F$48,3,FALSE)</f>
        <v>solar</v>
      </c>
      <c r="K10755" t="b">
        <f t="shared" si="167"/>
        <v>1</v>
      </c>
    </row>
    <row r="10756" spans="1:11">
      <c r="A10756" s="120">
        <v>59369</v>
      </c>
      <c r="B10756" s="121" t="s">
        <v>201</v>
      </c>
      <c r="C10756" s="121" t="s">
        <v>206</v>
      </c>
      <c r="D10756" s="121" t="s">
        <v>101</v>
      </c>
      <c r="E10756" s="121" t="s">
        <v>92</v>
      </c>
      <c r="F10756" s="122">
        <v>9579</v>
      </c>
      <c r="G10756" s="122">
        <v>1076</v>
      </c>
      <c r="H10756" s="120">
        <v>2019</v>
      </c>
      <c r="I10756" t="str">
        <f>IF(J10756="natural gas",VLOOKUP(D10756,'Cross-Page Data'!$I$4:$J$13,2,FALSE),IF(J10756="solar",VLOOKUP('Form 923'!D10756,'Cross-Page Data'!$I$14:$J$117,2,FALSE),J10756))</f>
        <v>solar pv</v>
      </c>
      <c r="J10756" t="str">
        <f>VLOOKUP(E10756,'Cross-Page Data'!$D$4:$F$48,3,FALSE)</f>
        <v>solar</v>
      </c>
      <c r="K10756" t="b">
        <f t="shared" si="167"/>
        <v>1</v>
      </c>
    </row>
    <row r="10757" spans="1:11">
      <c r="A10757" s="120">
        <v>59370</v>
      </c>
      <c r="B10757" s="121" t="s">
        <v>201</v>
      </c>
      <c r="C10757" s="121" t="s">
        <v>206</v>
      </c>
      <c r="D10757" s="121" t="s">
        <v>101</v>
      </c>
      <c r="E10757" s="121" t="s">
        <v>92</v>
      </c>
      <c r="F10757" s="122">
        <v>18301</v>
      </c>
      <c r="G10757" s="122">
        <v>2056</v>
      </c>
      <c r="H10757" s="120">
        <v>2019</v>
      </c>
      <c r="I10757" t="str">
        <f>IF(J10757="natural gas",VLOOKUP(D10757,'Cross-Page Data'!$I$4:$J$13,2,FALSE),IF(J10757="solar",VLOOKUP('Form 923'!D10757,'Cross-Page Data'!$I$14:$J$117,2,FALSE),J10757))</f>
        <v>solar pv</v>
      </c>
      <c r="J10757" t="str">
        <f>VLOOKUP(E10757,'Cross-Page Data'!$D$4:$F$48,3,FALSE)</f>
        <v>solar</v>
      </c>
      <c r="K10757" t="b">
        <f t="shared" si="167"/>
        <v>1</v>
      </c>
    </row>
    <row r="10758" spans="1:11">
      <c r="A10758" s="120">
        <v>59371</v>
      </c>
      <c r="B10758" s="121" t="s">
        <v>201</v>
      </c>
      <c r="C10758" s="121" t="s">
        <v>206</v>
      </c>
      <c r="D10758" s="121" t="s">
        <v>101</v>
      </c>
      <c r="E10758" s="121" t="s">
        <v>92</v>
      </c>
      <c r="F10758" s="122">
        <v>20909</v>
      </c>
      <c r="G10758" s="122">
        <v>2349</v>
      </c>
      <c r="H10758" s="120">
        <v>2019</v>
      </c>
      <c r="I10758" t="str">
        <f>IF(J10758="natural gas",VLOOKUP(D10758,'Cross-Page Data'!$I$4:$J$13,2,FALSE),IF(J10758="solar",VLOOKUP('Form 923'!D10758,'Cross-Page Data'!$I$14:$J$117,2,FALSE),J10758))</f>
        <v>solar pv</v>
      </c>
      <c r="J10758" t="str">
        <f>VLOOKUP(E10758,'Cross-Page Data'!$D$4:$F$48,3,FALSE)</f>
        <v>solar</v>
      </c>
      <c r="K10758" t="b">
        <f t="shared" si="167"/>
        <v>1</v>
      </c>
    </row>
    <row r="10759" spans="1:11">
      <c r="A10759" s="120">
        <v>59373</v>
      </c>
      <c r="B10759" s="121" t="s">
        <v>205</v>
      </c>
      <c r="C10759" s="121" t="s">
        <v>209</v>
      </c>
      <c r="D10759" s="121" t="s">
        <v>73</v>
      </c>
      <c r="E10759" s="121" t="s">
        <v>38</v>
      </c>
      <c r="F10759" s="122">
        <v>28078</v>
      </c>
      <c r="G10759" s="122">
        <v>2965</v>
      </c>
      <c r="H10759" s="120">
        <v>2019</v>
      </c>
      <c r="I10759" t="str">
        <f>IF(J10759="natural gas",VLOOKUP(D10759,'Cross-Page Data'!$I$4:$J$13,2,FALSE),IF(J10759="solar",VLOOKUP('Form 923'!D10759,'Cross-Page Data'!$I$14:$J$117,2,FALSE),J10759))</f>
        <v>natural gas peaker</v>
      </c>
      <c r="J10759" t="str">
        <f>VLOOKUP(E10759,'Cross-Page Data'!$D$4:$F$48,3,FALSE)</f>
        <v>natural gas</v>
      </c>
      <c r="K10759" t="b">
        <f t="shared" ref="K10759:K10822" si="168">IF(AND($N$6=FALSE,OR(C10759="Commercial NAICS Cogen",C10759="Industrial NAICS Cogen",C10759="NAICS-22 Cogen")),FALSE,IF(AND($N$7=FALSE,OR(C10759="Commercial NAICS Cogen",C10759="Commercial NAICS Non-Cogen",C10759="industrial NAICS Cogen",C10759="industrial NAICS non-cogen")),FALSE,TRUE))</f>
        <v>0</v>
      </c>
    </row>
    <row r="10760" spans="1:11">
      <c r="A10760" s="120">
        <v>59374</v>
      </c>
      <c r="B10760" s="121" t="s">
        <v>201</v>
      </c>
      <c r="C10760" s="121" t="s">
        <v>206</v>
      </c>
      <c r="D10760" s="121" t="s">
        <v>101</v>
      </c>
      <c r="E10760" s="121" t="s">
        <v>92</v>
      </c>
      <c r="F10760" s="122">
        <v>98029</v>
      </c>
      <c r="G10760" s="122">
        <v>11012</v>
      </c>
      <c r="H10760" s="120">
        <v>2019</v>
      </c>
      <c r="I10760" t="str">
        <f>IF(J10760="natural gas",VLOOKUP(D10760,'Cross-Page Data'!$I$4:$J$13,2,FALSE),IF(J10760="solar",VLOOKUP('Form 923'!D10760,'Cross-Page Data'!$I$14:$J$117,2,FALSE),J10760))</f>
        <v>solar pv</v>
      </c>
      <c r="J10760" t="str">
        <f>VLOOKUP(E10760,'Cross-Page Data'!$D$4:$F$48,3,FALSE)</f>
        <v>solar</v>
      </c>
      <c r="K10760" t="b">
        <f t="shared" si="168"/>
        <v>1</v>
      </c>
    </row>
    <row r="10761" spans="1:11">
      <c r="A10761" s="120">
        <v>59375</v>
      </c>
      <c r="B10761" s="121" t="s">
        <v>201</v>
      </c>
      <c r="C10761" s="121" t="s">
        <v>206</v>
      </c>
      <c r="D10761" s="121" t="s">
        <v>101</v>
      </c>
      <c r="E10761" s="121" t="s">
        <v>92</v>
      </c>
      <c r="F10761" s="122">
        <v>30545</v>
      </c>
      <c r="G10761" s="122">
        <v>3431</v>
      </c>
      <c r="H10761" s="120">
        <v>2019</v>
      </c>
      <c r="I10761" t="str">
        <f>IF(J10761="natural gas",VLOOKUP(D10761,'Cross-Page Data'!$I$4:$J$13,2,FALSE),IF(J10761="solar",VLOOKUP('Form 923'!D10761,'Cross-Page Data'!$I$14:$J$117,2,FALSE),J10761))</f>
        <v>solar pv</v>
      </c>
      <c r="J10761" t="str">
        <f>VLOOKUP(E10761,'Cross-Page Data'!$D$4:$F$48,3,FALSE)</f>
        <v>solar</v>
      </c>
      <c r="K10761" t="b">
        <f t="shared" si="168"/>
        <v>1</v>
      </c>
    </row>
    <row r="10762" spans="1:11">
      <c r="A10762" s="120">
        <v>59376</v>
      </c>
      <c r="B10762" s="121" t="s">
        <v>201</v>
      </c>
      <c r="C10762" s="121" t="s">
        <v>206</v>
      </c>
      <c r="D10762" s="121" t="s">
        <v>101</v>
      </c>
      <c r="E10762" s="121" t="s">
        <v>92</v>
      </c>
      <c r="F10762" s="122">
        <v>31352</v>
      </c>
      <c r="G10762" s="122">
        <v>3522</v>
      </c>
      <c r="H10762" s="120">
        <v>2019</v>
      </c>
      <c r="I10762" t="str">
        <f>IF(J10762="natural gas",VLOOKUP(D10762,'Cross-Page Data'!$I$4:$J$13,2,FALSE),IF(J10762="solar",VLOOKUP('Form 923'!D10762,'Cross-Page Data'!$I$14:$J$117,2,FALSE),J10762))</f>
        <v>solar pv</v>
      </c>
      <c r="J10762" t="str">
        <f>VLOOKUP(E10762,'Cross-Page Data'!$D$4:$F$48,3,FALSE)</f>
        <v>solar</v>
      </c>
      <c r="K10762" t="b">
        <f t="shared" si="168"/>
        <v>1</v>
      </c>
    </row>
    <row r="10763" spans="1:11">
      <c r="A10763" s="120">
        <v>59377</v>
      </c>
      <c r="B10763" s="121" t="s">
        <v>201</v>
      </c>
      <c r="C10763" s="121" t="s">
        <v>206</v>
      </c>
      <c r="D10763" s="121" t="s">
        <v>101</v>
      </c>
      <c r="E10763" s="121" t="s">
        <v>92</v>
      </c>
      <c r="F10763" s="122">
        <v>21206</v>
      </c>
      <c r="G10763" s="122">
        <v>2382</v>
      </c>
      <c r="H10763" s="120">
        <v>2019</v>
      </c>
      <c r="I10763" t="str">
        <f>IF(J10763="natural gas",VLOOKUP(D10763,'Cross-Page Data'!$I$4:$J$13,2,FALSE),IF(J10763="solar",VLOOKUP('Form 923'!D10763,'Cross-Page Data'!$I$14:$J$117,2,FALSE),J10763))</f>
        <v>solar pv</v>
      </c>
      <c r="J10763" t="str">
        <f>VLOOKUP(E10763,'Cross-Page Data'!$D$4:$F$48,3,FALSE)</f>
        <v>solar</v>
      </c>
      <c r="K10763" t="b">
        <f t="shared" si="168"/>
        <v>1</v>
      </c>
    </row>
    <row r="10764" ht="25.5" spans="1:11">
      <c r="A10764" s="120">
        <v>59379</v>
      </c>
      <c r="B10764" s="121" t="s">
        <v>201</v>
      </c>
      <c r="C10764" s="121" t="s">
        <v>211</v>
      </c>
      <c r="D10764" s="121" t="s">
        <v>79</v>
      </c>
      <c r="E10764" s="121" t="s">
        <v>70</v>
      </c>
      <c r="F10764" s="122">
        <v>0</v>
      </c>
      <c r="G10764" s="122">
        <v>0</v>
      </c>
      <c r="H10764" s="120">
        <v>2019</v>
      </c>
      <c r="I10764" t="str">
        <f>IF(J10764="natural gas",VLOOKUP(D10764,'Cross-Page Data'!$I$4:$J$13,2,FALSE),IF(J10764="solar",VLOOKUP('Form 923'!D10764,'Cross-Page Data'!$I$14:$J$117,2,FALSE),J10764))</f>
        <v>heavy or residual fuel oil</v>
      </c>
      <c r="J10764" t="str">
        <f>VLOOKUP(E10764,'Cross-Page Data'!$D$4:$F$48,3,FALSE)</f>
        <v>heavy or residual fuel oil</v>
      </c>
      <c r="K10764" t="b">
        <f t="shared" si="168"/>
        <v>0</v>
      </c>
    </row>
    <row r="10765" spans="1:11">
      <c r="A10765" s="120">
        <v>59380</v>
      </c>
      <c r="B10765" s="121" t="s">
        <v>201</v>
      </c>
      <c r="C10765" s="121" t="s">
        <v>206</v>
      </c>
      <c r="D10765" s="121" t="s">
        <v>101</v>
      </c>
      <c r="E10765" s="121" t="s">
        <v>92</v>
      </c>
      <c r="F10765" s="122">
        <v>440853</v>
      </c>
      <c r="G10765" s="122">
        <v>49523</v>
      </c>
      <c r="H10765" s="120">
        <v>2019</v>
      </c>
      <c r="I10765" t="str">
        <f>IF(J10765="natural gas",VLOOKUP(D10765,'Cross-Page Data'!$I$4:$J$13,2,FALSE),IF(J10765="solar",VLOOKUP('Form 923'!D10765,'Cross-Page Data'!$I$14:$J$117,2,FALSE),J10765))</f>
        <v>solar pv</v>
      </c>
      <c r="J10765" t="str">
        <f>VLOOKUP(E10765,'Cross-Page Data'!$D$4:$F$48,3,FALSE)</f>
        <v>solar</v>
      </c>
      <c r="K10765" t="b">
        <f t="shared" si="168"/>
        <v>1</v>
      </c>
    </row>
    <row r="10766" ht="25.5" spans="1:11">
      <c r="A10766" s="120">
        <v>59381</v>
      </c>
      <c r="B10766" s="121" t="s">
        <v>205</v>
      </c>
      <c r="C10766" s="121" t="s">
        <v>210</v>
      </c>
      <c r="D10766" s="121" t="s">
        <v>73</v>
      </c>
      <c r="E10766" s="121" t="s">
        <v>38</v>
      </c>
      <c r="F10766" s="122">
        <v>263820</v>
      </c>
      <c r="G10766" s="122">
        <v>28504.28</v>
      </c>
      <c r="H10766" s="120">
        <v>2019</v>
      </c>
      <c r="I10766" t="str">
        <f>IF(J10766="natural gas",VLOOKUP(D10766,'Cross-Page Data'!$I$4:$J$13,2,FALSE),IF(J10766="solar",VLOOKUP('Form 923'!D10766,'Cross-Page Data'!$I$14:$J$117,2,FALSE),J10766))</f>
        <v>natural gas peaker</v>
      </c>
      <c r="J10766" t="str">
        <f>VLOOKUP(E10766,'Cross-Page Data'!$D$4:$F$48,3,FALSE)</f>
        <v>natural gas</v>
      </c>
      <c r="K10766" t="b">
        <f t="shared" si="168"/>
        <v>0</v>
      </c>
    </row>
    <row r="10767" spans="1:11">
      <c r="A10767" s="120">
        <v>59382</v>
      </c>
      <c r="B10767" s="121" t="s">
        <v>201</v>
      </c>
      <c r="C10767" s="121" t="s">
        <v>202</v>
      </c>
      <c r="D10767" s="121" t="s">
        <v>68</v>
      </c>
      <c r="E10767" s="121" t="s">
        <v>76</v>
      </c>
      <c r="F10767" s="122">
        <v>0</v>
      </c>
      <c r="G10767" s="122">
        <v>0</v>
      </c>
      <c r="H10767" s="120">
        <v>2019</v>
      </c>
      <c r="I10767" t="str">
        <f>IF(J10767="natural gas",VLOOKUP(D10767,'Cross-Page Data'!$I$4:$J$13,2,FALSE),IF(J10767="solar",VLOOKUP('Form 923'!D10767,'Cross-Page Data'!$I$14:$J$117,2,FALSE),J10767))</f>
        <v>geothermal</v>
      </c>
      <c r="J10767" t="str">
        <f>VLOOKUP(E10767,'Cross-Page Data'!$D$4:$F$48,3,FALSE)</f>
        <v>geothermal</v>
      </c>
      <c r="K10767" t="b">
        <f t="shared" si="168"/>
        <v>1</v>
      </c>
    </row>
    <row r="10768" ht="25.5" spans="1:11">
      <c r="A10768" s="120">
        <v>59383</v>
      </c>
      <c r="B10768" s="121" t="s">
        <v>201</v>
      </c>
      <c r="C10768" s="121" t="s">
        <v>211</v>
      </c>
      <c r="D10768" s="121" t="s">
        <v>68</v>
      </c>
      <c r="E10768" s="121" t="s">
        <v>178</v>
      </c>
      <c r="F10768" s="122">
        <v>44472</v>
      </c>
      <c r="G10768" s="122">
        <v>4996</v>
      </c>
      <c r="H10768" s="120">
        <v>2019</v>
      </c>
      <c r="I10768" t="str">
        <f>IF(J10768="natural gas",VLOOKUP(D10768,'Cross-Page Data'!$I$4:$J$13,2,FALSE),IF(J10768="solar",VLOOKUP('Form 923'!D10768,'Cross-Page Data'!$I$14:$J$117,2,FALSE),J10768))</f>
        <v>other</v>
      </c>
      <c r="J10768" t="str">
        <f>VLOOKUP(E10768,'Cross-Page Data'!$D$4:$F$48,3,FALSE)</f>
        <v>other</v>
      </c>
      <c r="K10768" t="b">
        <f t="shared" si="168"/>
        <v>0</v>
      </c>
    </row>
    <row r="10769" spans="1:11">
      <c r="A10769" s="120">
        <v>59384</v>
      </c>
      <c r="B10769" s="121" t="s">
        <v>201</v>
      </c>
      <c r="C10769" s="121" t="s">
        <v>206</v>
      </c>
      <c r="D10769" s="121" t="s">
        <v>128</v>
      </c>
      <c r="E10769" s="121" t="s">
        <v>180</v>
      </c>
      <c r="F10769" s="122">
        <v>7032445</v>
      </c>
      <c r="G10769" s="122">
        <v>789985</v>
      </c>
      <c r="H10769" s="120">
        <v>2019</v>
      </c>
      <c r="I10769" t="str">
        <f>IF(J10769="natural gas",VLOOKUP(D10769,'Cross-Page Data'!$I$4:$J$13,2,FALSE),IF(J10769="solar",VLOOKUP('Form 923'!D10769,'Cross-Page Data'!$I$14:$J$117,2,FALSE),J10769))</f>
        <v>wind</v>
      </c>
      <c r="J10769" t="str">
        <f>VLOOKUP(E10769,'Cross-Page Data'!$D$4:$F$48,3,FALSE)</f>
        <v>wind</v>
      </c>
      <c r="K10769" t="b">
        <f t="shared" si="168"/>
        <v>1</v>
      </c>
    </row>
    <row r="10770" spans="1:11">
      <c r="A10770" s="120">
        <v>59386</v>
      </c>
      <c r="B10770" s="121" t="s">
        <v>201</v>
      </c>
      <c r="C10770" s="121" t="s">
        <v>206</v>
      </c>
      <c r="D10770" s="121" t="s">
        <v>101</v>
      </c>
      <c r="E10770" s="121" t="s">
        <v>92</v>
      </c>
      <c r="F10770" s="122">
        <v>1958849</v>
      </c>
      <c r="G10770" s="122">
        <v>220046</v>
      </c>
      <c r="H10770" s="120">
        <v>2019</v>
      </c>
      <c r="I10770" t="str">
        <f>IF(J10770="natural gas",VLOOKUP(D10770,'Cross-Page Data'!$I$4:$J$13,2,FALSE),IF(J10770="solar",VLOOKUP('Form 923'!D10770,'Cross-Page Data'!$I$14:$J$117,2,FALSE),J10770))</f>
        <v>solar pv</v>
      </c>
      <c r="J10770" t="str">
        <f>VLOOKUP(E10770,'Cross-Page Data'!$D$4:$F$48,3,FALSE)</f>
        <v>solar</v>
      </c>
      <c r="K10770" t="b">
        <f t="shared" si="168"/>
        <v>1</v>
      </c>
    </row>
    <row r="10771" spans="1:11">
      <c r="A10771" s="120">
        <v>59387</v>
      </c>
      <c r="B10771" s="121" t="s">
        <v>201</v>
      </c>
      <c r="C10771" s="121" t="s">
        <v>206</v>
      </c>
      <c r="D10771" s="121" t="s">
        <v>101</v>
      </c>
      <c r="E10771" s="121" t="s">
        <v>92</v>
      </c>
      <c r="F10771" s="122">
        <v>1826209</v>
      </c>
      <c r="G10771" s="122">
        <v>205146</v>
      </c>
      <c r="H10771" s="120">
        <v>2019</v>
      </c>
      <c r="I10771" t="str">
        <f>IF(J10771="natural gas",VLOOKUP(D10771,'Cross-Page Data'!$I$4:$J$13,2,FALSE),IF(J10771="solar",VLOOKUP('Form 923'!D10771,'Cross-Page Data'!$I$14:$J$117,2,FALSE),J10771))</f>
        <v>solar pv</v>
      </c>
      <c r="J10771" t="str">
        <f>VLOOKUP(E10771,'Cross-Page Data'!$D$4:$F$48,3,FALSE)</f>
        <v>solar</v>
      </c>
      <c r="K10771" t="b">
        <f t="shared" si="168"/>
        <v>1</v>
      </c>
    </row>
    <row r="10772" spans="1:11">
      <c r="A10772" s="120">
        <v>59388</v>
      </c>
      <c r="B10772" s="121" t="s">
        <v>201</v>
      </c>
      <c r="C10772" s="121" t="s">
        <v>206</v>
      </c>
      <c r="D10772" s="121" t="s">
        <v>101</v>
      </c>
      <c r="E10772" s="121" t="s">
        <v>92</v>
      </c>
      <c r="F10772" s="122">
        <v>1813169</v>
      </c>
      <c r="G10772" s="122">
        <v>203681</v>
      </c>
      <c r="H10772" s="120">
        <v>2019</v>
      </c>
      <c r="I10772" t="str">
        <f>IF(J10772="natural gas",VLOOKUP(D10772,'Cross-Page Data'!$I$4:$J$13,2,FALSE),IF(J10772="solar",VLOOKUP('Form 923'!D10772,'Cross-Page Data'!$I$14:$J$117,2,FALSE),J10772))</f>
        <v>solar pv</v>
      </c>
      <c r="J10772" t="str">
        <f>VLOOKUP(E10772,'Cross-Page Data'!$D$4:$F$48,3,FALSE)</f>
        <v>solar</v>
      </c>
      <c r="K10772" t="b">
        <f t="shared" si="168"/>
        <v>1</v>
      </c>
    </row>
    <row r="10773" spans="1:11">
      <c r="A10773" s="120">
        <v>59389</v>
      </c>
      <c r="B10773" s="121" t="s">
        <v>201</v>
      </c>
      <c r="C10773" s="121" t="s">
        <v>206</v>
      </c>
      <c r="D10773" s="121" t="s">
        <v>101</v>
      </c>
      <c r="E10773" s="121" t="s">
        <v>92</v>
      </c>
      <c r="F10773" s="122">
        <v>1819944</v>
      </c>
      <c r="G10773" s="122">
        <v>204442</v>
      </c>
      <c r="H10773" s="120">
        <v>2019</v>
      </c>
      <c r="I10773" t="str">
        <f>IF(J10773="natural gas",VLOOKUP(D10773,'Cross-Page Data'!$I$4:$J$13,2,FALSE),IF(J10773="solar",VLOOKUP('Form 923'!D10773,'Cross-Page Data'!$I$14:$J$117,2,FALSE),J10773))</f>
        <v>solar pv</v>
      </c>
      <c r="J10773" t="str">
        <f>VLOOKUP(E10773,'Cross-Page Data'!$D$4:$F$48,3,FALSE)</f>
        <v>solar</v>
      </c>
      <c r="K10773" t="b">
        <f t="shared" si="168"/>
        <v>1</v>
      </c>
    </row>
    <row r="10774" spans="1:11">
      <c r="A10774" s="120">
        <v>59391</v>
      </c>
      <c r="B10774" s="121" t="s">
        <v>201</v>
      </c>
      <c r="C10774" s="121" t="s">
        <v>202</v>
      </c>
      <c r="D10774" s="121" t="s">
        <v>79</v>
      </c>
      <c r="E10774" s="121" t="s">
        <v>38</v>
      </c>
      <c r="F10774" s="122">
        <v>3881885</v>
      </c>
      <c r="G10774" s="122">
        <v>434521</v>
      </c>
      <c r="H10774" s="120">
        <v>2019</v>
      </c>
      <c r="I10774" t="str">
        <f>IF(J10774="natural gas",VLOOKUP(D10774,'Cross-Page Data'!$I$4:$J$13,2,FALSE),IF(J10774="solar",VLOOKUP('Form 923'!D10774,'Cross-Page Data'!$I$14:$J$117,2,FALSE),J10774))</f>
        <v>natural gas peaker</v>
      </c>
      <c r="J10774" t="str">
        <f>VLOOKUP(E10774,'Cross-Page Data'!$D$4:$F$48,3,FALSE)</f>
        <v>natural gas</v>
      </c>
      <c r="K10774" t="b">
        <f t="shared" si="168"/>
        <v>1</v>
      </c>
    </row>
    <row r="10775" spans="1:11">
      <c r="A10775" s="120">
        <v>59392</v>
      </c>
      <c r="B10775" s="121" t="s">
        <v>201</v>
      </c>
      <c r="C10775" s="121" t="s">
        <v>206</v>
      </c>
      <c r="D10775" s="121" t="s">
        <v>79</v>
      </c>
      <c r="E10775" s="121" t="s">
        <v>90</v>
      </c>
      <c r="F10775" s="122">
        <v>67856</v>
      </c>
      <c r="G10775" s="122">
        <v>5987</v>
      </c>
      <c r="H10775" s="120">
        <v>2019</v>
      </c>
      <c r="I10775" t="str">
        <f>IF(J10775="natural gas",VLOOKUP(D10775,'Cross-Page Data'!$I$4:$J$13,2,FALSE),IF(J10775="solar",VLOOKUP('Form 923'!D10775,'Cross-Page Data'!$I$14:$J$117,2,FALSE),J10775))</f>
        <v>biomass</v>
      </c>
      <c r="J10775" t="str">
        <f>VLOOKUP(E10775,'Cross-Page Data'!$D$4:$F$48,3,FALSE)</f>
        <v>biomass</v>
      </c>
      <c r="K10775" t="b">
        <f t="shared" si="168"/>
        <v>1</v>
      </c>
    </row>
    <row r="10776" spans="1:11">
      <c r="A10776" s="120">
        <v>59394</v>
      </c>
      <c r="B10776" s="121" t="s">
        <v>201</v>
      </c>
      <c r="C10776" s="121" t="s">
        <v>206</v>
      </c>
      <c r="D10776" s="121" t="s">
        <v>101</v>
      </c>
      <c r="E10776" s="121" t="s">
        <v>92</v>
      </c>
      <c r="F10776" s="122">
        <v>19399</v>
      </c>
      <c r="G10776" s="122">
        <v>2179</v>
      </c>
      <c r="H10776" s="120">
        <v>2019</v>
      </c>
      <c r="I10776" t="str">
        <f>IF(J10776="natural gas",VLOOKUP(D10776,'Cross-Page Data'!$I$4:$J$13,2,FALSE),IF(J10776="solar",VLOOKUP('Form 923'!D10776,'Cross-Page Data'!$I$14:$J$117,2,FALSE),J10776))</f>
        <v>solar pv</v>
      </c>
      <c r="J10776" t="str">
        <f>VLOOKUP(E10776,'Cross-Page Data'!$D$4:$F$48,3,FALSE)</f>
        <v>solar</v>
      </c>
      <c r="K10776" t="b">
        <f t="shared" si="168"/>
        <v>1</v>
      </c>
    </row>
    <row r="10777" spans="1:11">
      <c r="A10777" s="120">
        <v>59396</v>
      </c>
      <c r="B10777" s="121" t="s">
        <v>201</v>
      </c>
      <c r="C10777" s="121" t="s">
        <v>206</v>
      </c>
      <c r="D10777" s="121" t="s">
        <v>101</v>
      </c>
      <c r="E10777" s="121" t="s">
        <v>92</v>
      </c>
      <c r="F10777" s="122">
        <v>60125</v>
      </c>
      <c r="G10777" s="122">
        <v>6754</v>
      </c>
      <c r="H10777" s="120">
        <v>2019</v>
      </c>
      <c r="I10777" t="str">
        <f>IF(J10777="natural gas",VLOOKUP(D10777,'Cross-Page Data'!$I$4:$J$13,2,FALSE),IF(J10777="solar",VLOOKUP('Form 923'!D10777,'Cross-Page Data'!$I$14:$J$117,2,FALSE),J10777))</f>
        <v>solar pv</v>
      </c>
      <c r="J10777" t="str">
        <f>VLOOKUP(E10777,'Cross-Page Data'!$D$4:$F$48,3,FALSE)</f>
        <v>solar</v>
      </c>
      <c r="K10777" t="b">
        <f t="shared" si="168"/>
        <v>1</v>
      </c>
    </row>
    <row r="10778" spans="1:11">
      <c r="A10778" s="120">
        <v>59404</v>
      </c>
      <c r="B10778" s="121" t="s">
        <v>201</v>
      </c>
      <c r="C10778" s="121" t="s">
        <v>206</v>
      </c>
      <c r="D10778" s="121" t="s">
        <v>101</v>
      </c>
      <c r="E10778" s="121" t="s">
        <v>92</v>
      </c>
      <c r="F10778" s="122">
        <v>427217</v>
      </c>
      <c r="G10778" s="122">
        <v>47991</v>
      </c>
      <c r="H10778" s="120">
        <v>2019</v>
      </c>
      <c r="I10778" t="str">
        <f>IF(J10778="natural gas",VLOOKUP(D10778,'Cross-Page Data'!$I$4:$J$13,2,FALSE),IF(J10778="solar",VLOOKUP('Form 923'!D10778,'Cross-Page Data'!$I$14:$J$117,2,FALSE),J10778))</f>
        <v>solar pv</v>
      </c>
      <c r="J10778" t="str">
        <f>VLOOKUP(E10778,'Cross-Page Data'!$D$4:$F$48,3,FALSE)</f>
        <v>solar</v>
      </c>
      <c r="K10778" t="b">
        <f t="shared" si="168"/>
        <v>1</v>
      </c>
    </row>
    <row r="10779" spans="1:11">
      <c r="A10779" s="120">
        <v>59405</v>
      </c>
      <c r="B10779" s="121" t="s">
        <v>201</v>
      </c>
      <c r="C10779" s="121" t="s">
        <v>206</v>
      </c>
      <c r="D10779" s="121" t="s">
        <v>101</v>
      </c>
      <c r="E10779" s="121" t="s">
        <v>92</v>
      </c>
      <c r="F10779" s="122">
        <v>21489</v>
      </c>
      <c r="G10779" s="122">
        <v>2414</v>
      </c>
      <c r="H10779" s="120">
        <v>2019</v>
      </c>
      <c r="I10779" t="str">
        <f>IF(J10779="natural gas",VLOOKUP(D10779,'Cross-Page Data'!$I$4:$J$13,2,FALSE),IF(J10779="solar",VLOOKUP('Form 923'!D10779,'Cross-Page Data'!$I$14:$J$117,2,FALSE),J10779))</f>
        <v>solar pv</v>
      </c>
      <c r="J10779" t="str">
        <f>VLOOKUP(E10779,'Cross-Page Data'!$D$4:$F$48,3,FALSE)</f>
        <v>solar</v>
      </c>
      <c r="K10779" t="b">
        <f t="shared" si="168"/>
        <v>1</v>
      </c>
    </row>
    <row r="10780" spans="1:11">
      <c r="A10780" s="120">
        <v>59406</v>
      </c>
      <c r="B10780" s="121" t="s">
        <v>201</v>
      </c>
      <c r="C10780" s="121" t="s">
        <v>206</v>
      </c>
      <c r="D10780" s="121" t="s">
        <v>101</v>
      </c>
      <c r="E10780" s="121" t="s">
        <v>92</v>
      </c>
      <c r="F10780" s="122">
        <v>26333</v>
      </c>
      <c r="G10780" s="122">
        <v>2958</v>
      </c>
      <c r="H10780" s="120">
        <v>2019</v>
      </c>
      <c r="I10780" t="str">
        <f>IF(J10780="natural gas",VLOOKUP(D10780,'Cross-Page Data'!$I$4:$J$13,2,FALSE),IF(J10780="solar",VLOOKUP('Form 923'!D10780,'Cross-Page Data'!$I$14:$J$117,2,FALSE),J10780))</f>
        <v>solar pv</v>
      </c>
      <c r="J10780" t="str">
        <f>VLOOKUP(E10780,'Cross-Page Data'!$D$4:$F$48,3,FALSE)</f>
        <v>solar</v>
      </c>
      <c r="K10780" t="b">
        <f t="shared" si="168"/>
        <v>1</v>
      </c>
    </row>
    <row r="10781" spans="1:11">
      <c r="A10781" s="120">
        <v>59407</v>
      </c>
      <c r="B10781" s="121" t="s">
        <v>201</v>
      </c>
      <c r="C10781" s="121" t="s">
        <v>206</v>
      </c>
      <c r="D10781" s="121" t="s">
        <v>101</v>
      </c>
      <c r="E10781" s="121" t="s">
        <v>92</v>
      </c>
      <c r="F10781" s="122">
        <v>240291</v>
      </c>
      <c r="G10781" s="122">
        <v>26993</v>
      </c>
      <c r="H10781" s="120">
        <v>2019</v>
      </c>
      <c r="I10781" t="str">
        <f>IF(J10781="natural gas",VLOOKUP(D10781,'Cross-Page Data'!$I$4:$J$13,2,FALSE),IF(J10781="solar",VLOOKUP('Form 923'!D10781,'Cross-Page Data'!$I$14:$J$117,2,FALSE),J10781))</f>
        <v>solar pv</v>
      </c>
      <c r="J10781" t="str">
        <f>VLOOKUP(E10781,'Cross-Page Data'!$D$4:$F$48,3,FALSE)</f>
        <v>solar</v>
      </c>
      <c r="K10781" t="b">
        <f t="shared" si="168"/>
        <v>1</v>
      </c>
    </row>
    <row r="10782" spans="1:11">
      <c r="A10782" s="120">
        <v>59408</v>
      </c>
      <c r="B10782" s="121" t="s">
        <v>201</v>
      </c>
      <c r="C10782" s="121" t="s">
        <v>206</v>
      </c>
      <c r="D10782" s="121" t="s">
        <v>101</v>
      </c>
      <c r="E10782" s="121" t="s">
        <v>92</v>
      </c>
      <c r="F10782" s="122">
        <v>461453</v>
      </c>
      <c r="G10782" s="122">
        <v>51837</v>
      </c>
      <c r="H10782" s="120">
        <v>2019</v>
      </c>
      <c r="I10782" t="str">
        <f>IF(J10782="natural gas",VLOOKUP(D10782,'Cross-Page Data'!$I$4:$J$13,2,FALSE),IF(J10782="solar",VLOOKUP('Form 923'!D10782,'Cross-Page Data'!$I$14:$J$117,2,FALSE),J10782))</f>
        <v>solar pv</v>
      </c>
      <c r="J10782" t="str">
        <f>VLOOKUP(E10782,'Cross-Page Data'!$D$4:$F$48,3,FALSE)</f>
        <v>solar</v>
      </c>
      <c r="K10782" t="b">
        <f t="shared" si="168"/>
        <v>1</v>
      </c>
    </row>
    <row r="10783" spans="1:11">
      <c r="A10783" s="120">
        <v>59409</v>
      </c>
      <c r="B10783" s="121" t="s">
        <v>201</v>
      </c>
      <c r="C10783" s="121" t="s">
        <v>206</v>
      </c>
      <c r="D10783" s="121" t="s">
        <v>101</v>
      </c>
      <c r="E10783" s="121" t="s">
        <v>92</v>
      </c>
      <c r="F10783" s="122">
        <v>22778</v>
      </c>
      <c r="G10783" s="122">
        <v>2559</v>
      </c>
      <c r="H10783" s="120">
        <v>2019</v>
      </c>
      <c r="I10783" t="str">
        <f>IF(J10783="natural gas",VLOOKUP(D10783,'Cross-Page Data'!$I$4:$J$13,2,FALSE),IF(J10783="solar",VLOOKUP('Form 923'!D10783,'Cross-Page Data'!$I$14:$J$117,2,FALSE),J10783))</f>
        <v>solar pv</v>
      </c>
      <c r="J10783" t="str">
        <f>VLOOKUP(E10783,'Cross-Page Data'!$D$4:$F$48,3,FALSE)</f>
        <v>solar</v>
      </c>
      <c r="K10783" t="b">
        <f t="shared" si="168"/>
        <v>1</v>
      </c>
    </row>
    <row r="10784" spans="1:11">
      <c r="A10784" s="120">
        <v>59410</v>
      </c>
      <c r="B10784" s="121" t="s">
        <v>201</v>
      </c>
      <c r="C10784" s="121" t="s">
        <v>206</v>
      </c>
      <c r="D10784" s="121" t="s">
        <v>101</v>
      </c>
      <c r="E10784" s="121" t="s">
        <v>92</v>
      </c>
      <c r="F10784" s="122">
        <v>35572</v>
      </c>
      <c r="G10784" s="122">
        <v>3996</v>
      </c>
      <c r="H10784" s="120">
        <v>2019</v>
      </c>
      <c r="I10784" t="str">
        <f>IF(J10784="natural gas",VLOOKUP(D10784,'Cross-Page Data'!$I$4:$J$13,2,FALSE),IF(J10784="solar",VLOOKUP('Form 923'!D10784,'Cross-Page Data'!$I$14:$J$117,2,FALSE),J10784))</f>
        <v>solar pv</v>
      </c>
      <c r="J10784" t="str">
        <f>VLOOKUP(E10784,'Cross-Page Data'!$D$4:$F$48,3,FALSE)</f>
        <v>solar</v>
      </c>
      <c r="K10784" t="b">
        <f t="shared" si="168"/>
        <v>1</v>
      </c>
    </row>
    <row r="10785" spans="1:11">
      <c r="A10785" s="120">
        <v>59411</v>
      </c>
      <c r="B10785" s="121" t="s">
        <v>201</v>
      </c>
      <c r="C10785" s="121" t="s">
        <v>206</v>
      </c>
      <c r="D10785" s="121" t="s">
        <v>101</v>
      </c>
      <c r="E10785" s="121" t="s">
        <v>92</v>
      </c>
      <c r="F10785" s="122">
        <v>35269</v>
      </c>
      <c r="G10785" s="122">
        <v>3962</v>
      </c>
      <c r="H10785" s="120">
        <v>2019</v>
      </c>
      <c r="I10785" t="str">
        <f>IF(J10785="natural gas",VLOOKUP(D10785,'Cross-Page Data'!$I$4:$J$13,2,FALSE),IF(J10785="solar",VLOOKUP('Form 923'!D10785,'Cross-Page Data'!$I$14:$J$117,2,FALSE),J10785))</f>
        <v>solar pv</v>
      </c>
      <c r="J10785" t="str">
        <f>VLOOKUP(E10785,'Cross-Page Data'!$D$4:$F$48,3,FALSE)</f>
        <v>solar</v>
      </c>
      <c r="K10785" t="b">
        <f t="shared" si="168"/>
        <v>1</v>
      </c>
    </row>
    <row r="10786" spans="1:11">
      <c r="A10786" s="120">
        <v>59412</v>
      </c>
      <c r="B10786" s="121" t="s">
        <v>201</v>
      </c>
      <c r="C10786" s="121" t="s">
        <v>206</v>
      </c>
      <c r="D10786" s="121" t="s">
        <v>101</v>
      </c>
      <c r="E10786" s="121" t="s">
        <v>92</v>
      </c>
      <c r="F10786" s="122">
        <v>426950</v>
      </c>
      <c r="G10786" s="122">
        <v>47961</v>
      </c>
      <c r="H10786" s="120">
        <v>2019</v>
      </c>
      <c r="I10786" t="str">
        <f>IF(J10786="natural gas",VLOOKUP(D10786,'Cross-Page Data'!$I$4:$J$13,2,FALSE),IF(J10786="solar",VLOOKUP('Form 923'!D10786,'Cross-Page Data'!$I$14:$J$117,2,FALSE),J10786))</f>
        <v>solar pv</v>
      </c>
      <c r="J10786" t="str">
        <f>VLOOKUP(E10786,'Cross-Page Data'!$D$4:$F$48,3,FALSE)</f>
        <v>solar</v>
      </c>
      <c r="K10786" t="b">
        <f t="shared" si="168"/>
        <v>1</v>
      </c>
    </row>
    <row r="10787" spans="1:11">
      <c r="A10787" s="120">
        <v>59413</v>
      </c>
      <c r="B10787" s="121" t="s">
        <v>201</v>
      </c>
      <c r="C10787" s="121" t="s">
        <v>206</v>
      </c>
      <c r="D10787" s="121" t="s">
        <v>101</v>
      </c>
      <c r="E10787" s="121" t="s">
        <v>92</v>
      </c>
      <c r="F10787" s="122">
        <v>435762</v>
      </c>
      <c r="G10787" s="122">
        <v>48951</v>
      </c>
      <c r="H10787" s="120">
        <v>2019</v>
      </c>
      <c r="I10787" t="str">
        <f>IF(J10787="natural gas",VLOOKUP(D10787,'Cross-Page Data'!$I$4:$J$13,2,FALSE),IF(J10787="solar",VLOOKUP('Form 923'!D10787,'Cross-Page Data'!$I$14:$J$117,2,FALSE),J10787))</f>
        <v>solar pv</v>
      </c>
      <c r="J10787" t="str">
        <f>VLOOKUP(E10787,'Cross-Page Data'!$D$4:$F$48,3,FALSE)</f>
        <v>solar</v>
      </c>
      <c r="K10787" t="b">
        <f t="shared" si="168"/>
        <v>1</v>
      </c>
    </row>
    <row r="10788" spans="1:11">
      <c r="A10788" s="120">
        <v>59414</v>
      </c>
      <c r="B10788" s="121" t="s">
        <v>201</v>
      </c>
      <c r="C10788" s="121" t="s">
        <v>206</v>
      </c>
      <c r="D10788" s="121" t="s">
        <v>101</v>
      </c>
      <c r="E10788" s="121" t="s">
        <v>92</v>
      </c>
      <c r="F10788" s="122">
        <v>473844</v>
      </c>
      <c r="G10788" s="122">
        <v>53229</v>
      </c>
      <c r="H10788" s="120">
        <v>2019</v>
      </c>
      <c r="I10788" t="str">
        <f>IF(J10788="natural gas",VLOOKUP(D10788,'Cross-Page Data'!$I$4:$J$13,2,FALSE),IF(J10788="solar",VLOOKUP('Form 923'!D10788,'Cross-Page Data'!$I$14:$J$117,2,FALSE),J10788))</f>
        <v>solar pv</v>
      </c>
      <c r="J10788" t="str">
        <f>VLOOKUP(E10788,'Cross-Page Data'!$D$4:$F$48,3,FALSE)</f>
        <v>solar</v>
      </c>
      <c r="K10788" t="b">
        <f t="shared" si="168"/>
        <v>1</v>
      </c>
    </row>
    <row r="10789" spans="1:11">
      <c r="A10789" s="120">
        <v>59415</v>
      </c>
      <c r="B10789" s="121" t="s">
        <v>201</v>
      </c>
      <c r="C10789" s="121" t="s">
        <v>202</v>
      </c>
      <c r="D10789" s="121" t="s">
        <v>79</v>
      </c>
      <c r="E10789" s="121" t="s">
        <v>70</v>
      </c>
      <c r="F10789" s="122">
        <v>10056</v>
      </c>
      <c r="G10789" s="122">
        <v>991</v>
      </c>
      <c r="H10789" s="120">
        <v>2019</v>
      </c>
      <c r="I10789" t="str">
        <f>IF(J10789="natural gas",VLOOKUP(D10789,'Cross-Page Data'!$I$4:$J$13,2,FALSE),IF(J10789="solar",VLOOKUP('Form 923'!D10789,'Cross-Page Data'!$I$14:$J$117,2,FALSE),J10789))</f>
        <v>heavy or residual fuel oil</v>
      </c>
      <c r="J10789" t="str">
        <f>VLOOKUP(E10789,'Cross-Page Data'!$D$4:$F$48,3,FALSE)</f>
        <v>heavy or residual fuel oil</v>
      </c>
      <c r="K10789" t="b">
        <f t="shared" si="168"/>
        <v>1</v>
      </c>
    </row>
    <row r="10790" spans="1:11">
      <c r="A10790" s="120">
        <v>59416</v>
      </c>
      <c r="B10790" s="121" t="s">
        <v>201</v>
      </c>
      <c r="C10790" s="121" t="s">
        <v>202</v>
      </c>
      <c r="D10790" s="121" t="s">
        <v>101</v>
      </c>
      <c r="E10790" s="121" t="s">
        <v>92</v>
      </c>
      <c r="F10790" s="122">
        <v>28390</v>
      </c>
      <c r="G10790" s="122">
        <v>3189</v>
      </c>
      <c r="H10790" s="120">
        <v>2019</v>
      </c>
      <c r="I10790" t="str">
        <f>IF(J10790="natural gas",VLOOKUP(D10790,'Cross-Page Data'!$I$4:$J$13,2,FALSE),IF(J10790="solar",VLOOKUP('Form 923'!D10790,'Cross-Page Data'!$I$14:$J$117,2,FALSE),J10790))</f>
        <v>solar pv</v>
      </c>
      <c r="J10790" t="str">
        <f>VLOOKUP(E10790,'Cross-Page Data'!$D$4:$F$48,3,FALSE)</f>
        <v>solar</v>
      </c>
      <c r="K10790" t="b">
        <f t="shared" si="168"/>
        <v>1</v>
      </c>
    </row>
    <row r="10791" spans="1:11">
      <c r="A10791" s="120">
        <v>59417</v>
      </c>
      <c r="B10791" s="121" t="s">
        <v>201</v>
      </c>
      <c r="C10791" s="121" t="s">
        <v>206</v>
      </c>
      <c r="D10791" s="121" t="s">
        <v>128</v>
      </c>
      <c r="E10791" s="121" t="s">
        <v>180</v>
      </c>
      <c r="F10791" s="122">
        <v>466047</v>
      </c>
      <c r="G10791" s="122">
        <v>52353</v>
      </c>
      <c r="H10791" s="120">
        <v>2019</v>
      </c>
      <c r="I10791" t="str">
        <f>IF(J10791="natural gas",VLOOKUP(D10791,'Cross-Page Data'!$I$4:$J$13,2,FALSE),IF(J10791="solar",VLOOKUP('Form 923'!D10791,'Cross-Page Data'!$I$14:$J$117,2,FALSE),J10791))</f>
        <v>wind</v>
      </c>
      <c r="J10791" t="str">
        <f>VLOOKUP(E10791,'Cross-Page Data'!$D$4:$F$48,3,FALSE)</f>
        <v>wind</v>
      </c>
      <c r="K10791" t="b">
        <f t="shared" si="168"/>
        <v>1</v>
      </c>
    </row>
    <row r="10792" spans="1:11">
      <c r="A10792" s="120">
        <v>59421</v>
      </c>
      <c r="B10792" s="121" t="s">
        <v>201</v>
      </c>
      <c r="C10792" s="121" t="s">
        <v>206</v>
      </c>
      <c r="D10792" s="121" t="s">
        <v>101</v>
      </c>
      <c r="E10792" s="121" t="s">
        <v>92</v>
      </c>
      <c r="F10792" s="122">
        <v>34129</v>
      </c>
      <c r="G10792" s="122">
        <v>3834</v>
      </c>
      <c r="H10792" s="120">
        <v>2019</v>
      </c>
      <c r="I10792" t="str">
        <f>IF(J10792="natural gas",VLOOKUP(D10792,'Cross-Page Data'!$I$4:$J$13,2,FALSE),IF(J10792="solar",VLOOKUP('Form 923'!D10792,'Cross-Page Data'!$I$14:$J$117,2,FALSE),J10792))</f>
        <v>solar pv</v>
      </c>
      <c r="J10792" t="str">
        <f>VLOOKUP(E10792,'Cross-Page Data'!$D$4:$F$48,3,FALSE)</f>
        <v>solar</v>
      </c>
      <c r="K10792" t="b">
        <f t="shared" si="168"/>
        <v>1</v>
      </c>
    </row>
    <row r="10793" spans="1:11">
      <c r="A10793" s="120">
        <v>59422</v>
      </c>
      <c r="B10793" s="121" t="s">
        <v>201</v>
      </c>
      <c r="C10793" s="121" t="s">
        <v>206</v>
      </c>
      <c r="D10793" s="121" t="s">
        <v>101</v>
      </c>
      <c r="E10793" s="121" t="s">
        <v>92</v>
      </c>
      <c r="F10793" s="122">
        <v>34770</v>
      </c>
      <c r="G10793" s="122">
        <v>3906</v>
      </c>
      <c r="H10793" s="120">
        <v>2019</v>
      </c>
      <c r="I10793" t="str">
        <f>IF(J10793="natural gas",VLOOKUP(D10793,'Cross-Page Data'!$I$4:$J$13,2,FALSE),IF(J10793="solar",VLOOKUP('Form 923'!D10793,'Cross-Page Data'!$I$14:$J$117,2,FALSE),J10793))</f>
        <v>solar pv</v>
      </c>
      <c r="J10793" t="str">
        <f>VLOOKUP(E10793,'Cross-Page Data'!$D$4:$F$48,3,FALSE)</f>
        <v>solar</v>
      </c>
      <c r="K10793" t="b">
        <f t="shared" si="168"/>
        <v>1</v>
      </c>
    </row>
    <row r="10794" spans="1:11">
      <c r="A10794" s="120">
        <v>59423</v>
      </c>
      <c r="B10794" s="121" t="s">
        <v>201</v>
      </c>
      <c r="C10794" s="121" t="s">
        <v>206</v>
      </c>
      <c r="D10794" s="121" t="s">
        <v>101</v>
      </c>
      <c r="E10794" s="121" t="s">
        <v>92</v>
      </c>
      <c r="F10794" s="122">
        <v>34922</v>
      </c>
      <c r="G10794" s="122">
        <v>3923</v>
      </c>
      <c r="H10794" s="120">
        <v>2019</v>
      </c>
      <c r="I10794" t="str">
        <f>IF(J10794="natural gas",VLOOKUP(D10794,'Cross-Page Data'!$I$4:$J$13,2,FALSE),IF(J10794="solar",VLOOKUP('Form 923'!D10794,'Cross-Page Data'!$I$14:$J$117,2,FALSE),J10794))</f>
        <v>solar pv</v>
      </c>
      <c r="J10794" t="str">
        <f>VLOOKUP(E10794,'Cross-Page Data'!$D$4:$F$48,3,FALSE)</f>
        <v>solar</v>
      </c>
      <c r="K10794" t="b">
        <f t="shared" si="168"/>
        <v>1</v>
      </c>
    </row>
    <row r="10795" spans="1:11">
      <c r="A10795" s="120">
        <v>59425</v>
      </c>
      <c r="B10795" s="121" t="s">
        <v>201</v>
      </c>
      <c r="C10795" s="121" t="s">
        <v>206</v>
      </c>
      <c r="D10795" s="121" t="s">
        <v>79</v>
      </c>
      <c r="E10795" s="121" t="s">
        <v>90</v>
      </c>
      <c r="F10795" s="122">
        <v>516664</v>
      </c>
      <c r="G10795" s="122">
        <v>45764</v>
      </c>
      <c r="H10795" s="120">
        <v>2019</v>
      </c>
      <c r="I10795" t="str">
        <f>IF(J10795="natural gas",VLOOKUP(D10795,'Cross-Page Data'!$I$4:$J$13,2,FALSE),IF(J10795="solar",VLOOKUP('Form 923'!D10795,'Cross-Page Data'!$I$14:$J$117,2,FALSE),J10795))</f>
        <v>biomass</v>
      </c>
      <c r="J10795" t="str">
        <f>VLOOKUP(E10795,'Cross-Page Data'!$D$4:$F$48,3,FALSE)</f>
        <v>biomass</v>
      </c>
      <c r="K10795" t="b">
        <f t="shared" si="168"/>
        <v>1</v>
      </c>
    </row>
    <row r="10796" spans="1:11">
      <c r="A10796" s="120">
        <v>59426</v>
      </c>
      <c r="B10796" s="121" t="s">
        <v>201</v>
      </c>
      <c r="C10796" s="121" t="s">
        <v>206</v>
      </c>
      <c r="D10796" s="121" t="s">
        <v>101</v>
      </c>
      <c r="E10796" s="121" t="s">
        <v>92</v>
      </c>
      <c r="F10796" s="122">
        <v>74751</v>
      </c>
      <c r="G10796" s="122">
        <v>8397</v>
      </c>
      <c r="H10796" s="120">
        <v>2019</v>
      </c>
      <c r="I10796" t="str">
        <f>IF(J10796="natural gas",VLOOKUP(D10796,'Cross-Page Data'!$I$4:$J$13,2,FALSE),IF(J10796="solar",VLOOKUP('Form 923'!D10796,'Cross-Page Data'!$I$14:$J$117,2,FALSE),J10796))</f>
        <v>solar pv</v>
      </c>
      <c r="J10796" t="str">
        <f>VLOOKUP(E10796,'Cross-Page Data'!$D$4:$F$48,3,FALSE)</f>
        <v>solar</v>
      </c>
      <c r="K10796" t="b">
        <f t="shared" si="168"/>
        <v>1</v>
      </c>
    </row>
    <row r="10797" spans="1:11">
      <c r="A10797" s="120">
        <v>59427</v>
      </c>
      <c r="B10797" s="121" t="s">
        <v>201</v>
      </c>
      <c r="C10797" s="121" t="s">
        <v>206</v>
      </c>
      <c r="D10797" s="121" t="s">
        <v>101</v>
      </c>
      <c r="E10797" s="121" t="s">
        <v>92</v>
      </c>
      <c r="F10797" s="122">
        <v>74661</v>
      </c>
      <c r="G10797" s="122">
        <v>8387</v>
      </c>
      <c r="H10797" s="120">
        <v>2019</v>
      </c>
      <c r="I10797" t="str">
        <f>IF(J10797="natural gas",VLOOKUP(D10797,'Cross-Page Data'!$I$4:$J$13,2,FALSE),IF(J10797="solar",VLOOKUP('Form 923'!D10797,'Cross-Page Data'!$I$14:$J$117,2,FALSE),J10797))</f>
        <v>solar pv</v>
      </c>
      <c r="J10797" t="str">
        <f>VLOOKUP(E10797,'Cross-Page Data'!$D$4:$F$48,3,FALSE)</f>
        <v>solar</v>
      </c>
      <c r="K10797" t="b">
        <f t="shared" si="168"/>
        <v>1</v>
      </c>
    </row>
    <row r="10798" spans="1:11">
      <c r="A10798" s="120">
        <v>59428</v>
      </c>
      <c r="B10798" s="121" t="s">
        <v>201</v>
      </c>
      <c r="C10798" s="121" t="s">
        <v>206</v>
      </c>
      <c r="D10798" s="121" t="s">
        <v>116</v>
      </c>
      <c r="E10798" s="121" t="s">
        <v>170</v>
      </c>
      <c r="F10798" s="122">
        <v>8991</v>
      </c>
      <c r="G10798" s="122">
        <v>1010</v>
      </c>
      <c r="H10798" s="120">
        <v>2019</v>
      </c>
      <c r="I10798" t="str">
        <f>IF(J10798="natural gas",VLOOKUP(D10798,'Cross-Page Data'!$I$4:$J$13,2,FALSE),IF(J10798="solar",VLOOKUP('Form 923'!D10798,'Cross-Page Data'!$I$14:$J$117,2,FALSE),J10798))</f>
        <v>hydro</v>
      </c>
      <c r="J10798" t="str">
        <f>VLOOKUP(E10798,'Cross-Page Data'!$D$4:$F$48,3,FALSE)</f>
        <v>hydro</v>
      </c>
      <c r="K10798" t="b">
        <f t="shared" si="168"/>
        <v>1</v>
      </c>
    </row>
    <row r="10799" spans="1:11">
      <c r="A10799" s="120">
        <v>59429</v>
      </c>
      <c r="B10799" s="121" t="s">
        <v>201</v>
      </c>
      <c r="C10799" s="121" t="s">
        <v>206</v>
      </c>
      <c r="D10799" s="121" t="s">
        <v>101</v>
      </c>
      <c r="E10799" s="121" t="s">
        <v>92</v>
      </c>
      <c r="F10799" s="122">
        <v>76200</v>
      </c>
      <c r="G10799" s="122">
        <v>8560</v>
      </c>
      <c r="H10799" s="120">
        <v>2019</v>
      </c>
      <c r="I10799" t="str">
        <f>IF(J10799="natural gas",VLOOKUP(D10799,'Cross-Page Data'!$I$4:$J$13,2,FALSE),IF(J10799="solar",VLOOKUP('Form 923'!D10799,'Cross-Page Data'!$I$14:$J$117,2,FALSE),J10799))</f>
        <v>solar pv</v>
      </c>
      <c r="J10799" t="str">
        <f>VLOOKUP(E10799,'Cross-Page Data'!$D$4:$F$48,3,FALSE)</f>
        <v>solar</v>
      </c>
      <c r="K10799" t="b">
        <f t="shared" si="168"/>
        <v>1</v>
      </c>
    </row>
    <row r="10800" spans="1:11">
      <c r="A10800" s="120">
        <v>59430</v>
      </c>
      <c r="B10800" s="121" t="s">
        <v>201</v>
      </c>
      <c r="C10800" s="121" t="s">
        <v>206</v>
      </c>
      <c r="D10800" s="121" t="s">
        <v>101</v>
      </c>
      <c r="E10800" s="121" t="s">
        <v>92</v>
      </c>
      <c r="F10800" s="122">
        <v>88886</v>
      </c>
      <c r="G10800" s="122">
        <v>9985</v>
      </c>
      <c r="H10800" s="120">
        <v>2019</v>
      </c>
      <c r="I10800" t="str">
        <f>IF(J10800="natural gas",VLOOKUP(D10800,'Cross-Page Data'!$I$4:$J$13,2,FALSE),IF(J10800="solar",VLOOKUP('Form 923'!D10800,'Cross-Page Data'!$I$14:$J$117,2,FALSE),J10800))</f>
        <v>solar pv</v>
      </c>
      <c r="J10800" t="str">
        <f>VLOOKUP(E10800,'Cross-Page Data'!$D$4:$F$48,3,FALSE)</f>
        <v>solar</v>
      </c>
      <c r="K10800" t="b">
        <f t="shared" si="168"/>
        <v>1</v>
      </c>
    </row>
    <row r="10801" spans="1:11">
      <c r="A10801" s="120">
        <v>59431</v>
      </c>
      <c r="B10801" s="121" t="s">
        <v>201</v>
      </c>
      <c r="C10801" s="121" t="s">
        <v>206</v>
      </c>
      <c r="D10801" s="121" t="s">
        <v>101</v>
      </c>
      <c r="E10801" s="121" t="s">
        <v>92</v>
      </c>
      <c r="F10801" s="122">
        <v>379537</v>
      </c>
      <c r="G10801" s="122">
        <v>42635</v>
      </c>
      <c r="H10801" s="120">
        <v>2019</v>
      </c>
      <c r="I10801" t="str">
        <f>IF(J10801="natural gas",VLOOKUP(D10801,'Cross-Page Data'!$I$4:$J$13,2,FALSE),IF(J10801="solar",VLOOKUP('Form 923'!D10801,'Cross-Page Data'!$I$14:$J$117,2,FALSE),J10801))</f>
        <v>solar pv</v>
      </c>
      <c r="J10801" t="str">
        <f>VLOOKUP(E10801,'Cross-Page Data'!$D$4:$F$48,3,FALSE)</f>
        <v>solar</v>
      </c>
      <c r="K10801" t="b">
        <f t="shared" si="168"/>
        <v>1</v>
      </c>
    </row>
    <row r="10802" spans="1:11">
      <c r="A10802" s="120">
        <v>59433</v>
      </c>
      <c r="B10802" s="121" t="s">
        <v>201</v>
      </c>
      <c r="C10802" s="121" t="s">
        <v>206</v>
      </c>
      <c r="D10802" s="121" t="s">
        <v>101</v>
      </c>
      <c r="E10802" s="121" t="s">
        <v>92</v>
      </c>
      <c r="F10802" s="122">
        <v>34264</v>
      </c>
      <c r="G10802" s="122">
        <v>3849</v>
      </c>
      <c r="H10802" s="120">
        <v>2019</v>
      </c>
      <c r="I10802" t="str">
        <f>IF(J10802="natural gas",VLOOKUP(D10802,'Cross-Page Data'!$I$4:$J$13,2,FALSE),IF(J10802="solar",VLOOKUP('Form 923'!D10802,'Cross-Page Data'!$I$14:$J$117,2,FALSE),J10802))</f>
        <v>solar pv</v>
      </c>
      <c r="J10802" t="str">
        <f>VLOOKUP(E10802,'Cross-Page Data'!$D$4:$F$48,3,FALSE)</f>
        <v>solar</v>
      </c>
      <c r="K10802" t="b">
        <f t="shared" si="168"/>
        <v>1</v>
      </c>
    </row>
    <row r="10803" spans="1:11">
      <c r="A10803" s="120">
        <v>59434</v>
      </c>
      <c r="B10803" s="121" t="s">
        <v>201</v>
      </c>
      <c r="C10803" s="121" t="s">
        <v>206</v>
      </c>
      <c r="D10803" s="121" t="s">
        <v>101</v>
      </c>
      <c r="E10803" s="121" t="s">
        <v>92</v>
      </c>
      <c r="F10803" s="122">
        <v>40843</v>
      </c>
      <c r="G10803" s="122">
        <v>4588</v>
      </c>
      <c r="H10803" s="120">
        <v>2019</v>
      </c>
      <c r="I10803" t="str">
        <f>IF(J10803="natural gas",VLOOKUP(D10803,'Cross-Page Data'!$I$4:$J$13,2,FALSE),IF(J10803="solar",VLOOKUP('Form 923'!D10803,'Cross-Page Data'!$I$14:$J$117,2,FALSE),J10803))</f>
        <v>solar pv</v>
      </c>
      <c r="J10803" t="str">
        <f>VLOOKUP(E10803,'Cross-Page Data'!$D$4:$F$48,3,FALSE)</f>
        <v>solar</v>
      </c>
      <c r="K10803" t="b">
        <f t="shared" si="168"/>
        <v>1</v>
      </c>
    </row>
    <row r="10804" spans="1:11">
      <c r="A10804" s="120">
        <v>59435</v>
      </c>
      <c r="B10804" s="121" t="s">
        <v>201</v>
      </c>
      <c r="C10804" s="121" t="s">
        <v>206</v>
      </c>
      <c r="D10804" s="121" t="s">
        <v>128</v>
      </c>
      <c r="E10804" s="121" t="s">
        <v>180</v>
      </c>
      <c r="F10804" s="122">
        <v>622926</v>
      </c>
      <c r="G10804" s="122">
        <v>69976</v>
      </c>
      <c r="H10804" s="120">
        <v>2019</v>
      </c>
      <c r="I10804" t="str">
        <f>IF(J10804="natural gas",VLOOKUP(D10804,'Cross-Page Data'!$I$4:$J$13,2,FALSE),IF(J10804="solar",VLOOKUP('Form 923'!D10804,'Cross-Page Data'!$I$14:$J$117,2,FALSE),J10804))</f>
        <v>wind</v>
      </c>
      <c r="J10804" t="str">
        <f>VLOOKUP(E10804,'Cross-Page Data'!$D$4:$F$48,3,FALSE)</f>
        <v>wind</v>
      </c>
      <c r="K10804" t="b">
        <f t="shared" si="168"/>
        <v>1</v>
      </c>
    </row>
    <row r="10805" spans="1:11">
      <c r="A10805" s="120">
        <v>59436</v>
      </c>
      <c r="B10805" s="121" t="s">
        <v>201</v>
      </c>
      <c r="C10805" s="121" t="s">
        <v>206</v>
      </c>
      <c r="D10805" s="121" t="s">
        <v>79</v>
      </c>
      <c r="E10805" s="121" t="s">
        <v>90</v>
      </c>
      <c r="F10805" s="122">
        <v>336563</v>
      </c>
      <c r="G10805" s="122">
        <v>36760</v>
      </c>
      <c r="H10805" s="120">
        <v>2019</v>
      </c>
      <c r="I10805" t="str">
        <f>IF(J10805="natural gas",VLOOKUP(D10805,'Cross-Page Data'!$I$4:$J$13,2,FALSE),IF(J10805="solar",VLOOKUP('Form 923'!D10805,'Cross-Page Data'!$I$14:$J$117,2,FALSE),J10805))</f>
        <v>biomass</v>
      </c>
      <c r="J10805" t="str">
        <f>VLOOKUP(E10805,'Cross-Page Data'!$D$4:$F$48,3,FALSE)</f>
        <v>biomass</v>
      </c>
      <c r="K10805" t="b">
        <f t="shared" si="168"/>
        <v>1</v>
      </c>
    </row>
    <row r="10806" spans="1:11">
      <c r="A10806" s="120">
        <v>59437</v>
      </c>
      <c r="B10806" s="121" t="s">
        <v>201</v>
      </c>
      <c r="C10806" s="121" t="s">
        <v>206</v>
      </c>
      <c r="D10806" s="121" t="s">
        <v>116</v>
      </c>
      <c r="E10806" s="121" t="s">
        <v>170</v>
      </c>
      <c r="F10806" s="122">
        <v>103334</v>
      </c>
      <c r="G10806" s="122">
        <v>11608</v>
      </c>
      <c r="H10806" s="120">
        <v>2019</v>
      </c>
      <c r="I10806" t="str">
        <f>IF(J10806="natural gas",VLOOKUP(D10806,'Cross-Page Data'!$I$4:$J$13,2,FALSE),IF(J10806="solar",VLOOKUP('Form 923'!D10806,'Cross-Page Data'!$I$14:$J$117,2,FALSE),J10806))</f>
        <v>hydro</v>
      </c>
      <c r="J10806" t="str">
        <f>VLOOKUP(E10806,'Cross-Page Data'!$D$4:$F$48,3,FALSE)</f>
        <v>hydro</v>
      </c>
      <c r="K10806" t="b">
        <f t="shared" si="168"/>
        <v>1</v>
      </c>
    </row>
    <row r="10807" spans="1:11">
      <c r="A10807" s="120">
        <v>59438</v>
      </c>
      <c r="B10807" s="121" t="s">
        <v>201</v>
      </c>
      <c r="C10807" s="121" t="s">
        <v>206</v>
      </c>
      <c r="D10807" s="121" t="s">
        <v>116</v>
      </c>
      <c r="E10807" s="121" t="s">
        <v>170</v>
      </c>
      <c r="F10807" s="122">
        <v>214510</v>
      </c>
      <c r="G10807" s="122">
        <v>24097</v>
      </c>
      <c r="H10807" s="120">
        <v>2019</v>
      </c>
      <c r="I10807" t="str">
        <f>IF(J10807="natural gas",VLOOKUP(D10807,'Cross-Page Data'!$I$4:$J$13,2,FALSE),IF(J10807="solar",VLOOKUP('Form 923'!D10807,'Cross-Page Data'!$I$14:$J$117,2,FALSE),J10807))</f>
        <v>hydro</v>
      </c>
      <c r="J10807" t="str">
        <f>VLOOKUP(E10807,'Cross-Page Data'!$D$4:$F$48,3,FALSE)</f>
        <v>hydro</v>
      </c>
      <c r="K10807" t="b">
        <f t="shared" si="168"/>
        <v>1</v>
      </c>
    </row>
    <row r="10808" spans="1:11">
      <c r="A10808" s="120">
        <v>59439</v>
      </c>
      <c r="B10808" s="121" t="s">
        <v>201</v>
      </c>
      <c r="C10808" s="121" t="s">
        <v>206</v>
      </c>
      <c r="D10808" s="121" t="s">
        <v>79</v>
      </c>
      <c r="E10808" s="121" t="s">
        <v>90</v>
      </c>
      <c r="F10808" s="122">
        <v>83873</v>
      </c>
      <c r="G10808" s="122">
        <v>8170</v>
      </c>
      <c r="H10808" s="120">
        <v>2019</v>
      </c>
      <c r="I10808" t="str">
        <f>IF(J10808="natural gas",VLOOKUP(D10808,'Cross-Page Data'!$I$4:$J$13,2,FALSE),IF(J10808="solar",VLOOKUP('Form 923'!D10808,'Cross-Page Data'!$I$14:$J$117,2,FALSE),J10808))</f>
        <v>biomass</v>
      </c>
      <c r="J10808" t="str">
        <f>VLOOKUP(E10808,'Cross-Page Data'!$D$4:$F$48,3,FALSE)</f>
        <v>biomass</v>
      </c>
      <c r="K10808" t="b">
        <f t="shared" si="168"/>
        <v>1</v>
      </c>
    </row>
    <row r="10809" spans="1:11">
      <c r="A10809" s="120">
        <v>59440</v>
      </c>
      <c r="B10809" s="121" t="s">
        <v>201</v>
      </c>
      <c r="C10809" s="121" t="s">
        <v>206</v>
      </c>
      <c r="D10809" s="121" t="s">
        <v>101</v>
      </c>
      <c r="E10809" s="121" t="s">
        <v>92</v>
      </c>
      <c r="F10809" s="122">
        <v>162756</v>
      </c>
      <c r="G10809" s="122">
        <v>18283</v>
      </c>
      <c r="H10809" s="120">
        <v>2019</v>
      </c>
      <c r="I10809" t="str">
        <f>IF(J10809="natural gas",VLOOKUP(D10809,'Cross-Page Data'!$I$4:$J$13,2,FALSE),IF(J10809="solar",VLOOKUP('Form 923'!D10809,'Cross-Page Data'!$I$14:$J$117,2,FALSE),J10809))</f>
        <v>solar pv</v>
      </c>
      <c r="J10809" t="str">
        <f>VLOOKUP(E10809,'Cross-Page Data'!$D$4:$F$48,3,FALSE)</f>
        <v>solar</v>
      </c>
      <c r="K10809" t="b">
        <f t="shared" si="168"/>
        <v>1</v>
      </c>
    </row>
    <row r="10810" spans="1:11">
      <c r="A10810" s="120">
        <v>59441</v>
      </c>
      <c r="B10810" s="121" t="s">
        <v>201</v>
      </c>
      <c r="C10810" s="121" t="s">
        <v>206</v>
      </c>
      <c r="D10810" s="121" t="s">
        <v>101</v>
      </c>
      <c r="E10810" s="121" t="s">
        <v>92</v>
      </c>
      <c r="F10810" s="122">
        <v>534325</v>
      </c>
      <c r="G10810" s="122">
        <v>60023</v>
      </c>
      <c r="H10810" s="120">
        <v>2019</v>
      </c>
      <c r="I10810" t="str">
        <f>IF(J10810="natural gas",VLOOKUP(D10810,'Cross-Page Data'!$I$4:$J$13,2,FALSE),IF(J10810="solar",VLOOKUP('Form 923'!D10810,'Cross-Page Data'!$I$14:$J$117,2,FALSE),J10810))</f>
        <v>solar pv</v>
      </c>
      <c r="J10810" t="str">
        <f>VLOOKUP(E10810,'Cross-Page Data'!$D$4:$F$48,3,FALSE)</f>
        <v>solar</v>
      </c>
      <c r="K10810" t="b">
        <f t="shared" si="168"/>
        <v>1</v>
      </c>
    </row>
    <row r="10811" spans="1:11">
      <c r="A10811" s="120">
        <v>59442</v>
      </c>
      <c r="B10811" s="121" t="s">
        <v>201</v>
      </c>
      <c r="C10811" s="121" t="s">
        <v>206</v>
      </c>
      <c r="D10811" s="121" t="s">
        <v>128</v>
      </c>
      <c r="E10811" s="121" t="s">
        <v>180</v>
      </c>
      <c r="F10811" s="122">
        <v>6028461</v>
      </c>
      <c r="G10811" s="122">
        <v>677203</v>
      </c>
      <c r="H10811" s="120">
        <v>2019</v>
      </c>
      <c r="I10811" t="str">
        <f>IF(J10811="natural gas",VLOOKUP(D10811,'Cross-Page Data'!$I$4:$J$13,2,FALSE),IF(J10811="solar",VLOOKUP('Form 923'!D10811,'Cross-Page Data'!$I$14:$J$117,2,FALSE),J10811))</f>
        <v>wind</v>
      </c>
      <c r="J10811" t="str">
        <f>VLOOKUP(E10811,'Cross-Page Data'!$D$4:$F$48,3,FALSE)</f>
        <v>wind</v>
      </c>
      <c r="K10811" t="b">
        <f t="shared" si="168"/>
        <v>1</v>
      </c>
    </row>
    <row r="10812" spans="1:11">
      <c r="A10812" s="120">
        <v>59443</v>
      </c>
      <c r="B10812" s="121" t="s">
        <v>201</v>
      </c>
      <c r="C10812" s="121" t="s">
        <v>206</v>
      </c>
      <c r="D10812" s="121" t="s">
        <v>101</v>
      </c>
      <c r="E10812" s="121" t="s">
        <v>92</v>
      </c>
      <c r="F10812" s="122">
        <v>514536</v>
      </c>
      <c r="G10812" s="122">
        <v>57800</v>
      </c>
      <c r="H10812" s="120">
        <v>2019</v>
      </c>
      <c r="I10812" t="str">
        <f>IF(J10812="natural gas",VLOOKUP(D10812,'Cross-Page Data'!$I$4:$J$13,2,FALSE),IF(J10812="solar",VLOOKUP('Form 923'!D10812,'Cross-Page Data'!$I$14:$J$117,2,FALSE),J10812))</f>
        <v>solar pv</v>
      </c>
      <c r="J10812" t="str">
        <f>VLOOKUP(E10812,'Cross-Page Data'!$D$4:$F$48,3,FALSE)</f>
        <v>solar</v>
      </c>
      <c r="K10812" t="b">
        <f t="shared" si="168"/>
        <v>1</v>
      </c>
    </row>
    <row r="10813" spans="1:11">
      <c r="A10813" s="120">
        <v>59444</v>
      </c>
      <c r="B10813" s="121" t="s">
        <v>201</v>
      </c>
      <c r="C10813" s="121" t="s">
        <v>202</v>
      </c>
      <c r="D10813" s="121" t="s">
        <v>101</v>
      </c>
      <c r="E10813" s="121" t="s">
        <v>92</v>
      </c>
      <c r="F10813" s="122">
        <v>276016</v>
      </c>
      <c r="G10813" s="122">
        <v>31006</v>
      </c>
      <c r="H10813" s="120">
        <v>2019</v>
      </c>
      <c r="I10813" t="str">
        <f>IF(J10813="natural gas",VLOOKUP(D10813,'Cross-Page Data'!$I$4:$J$13,2,FALSE),IF(J10813="solar",VLOOKUP('Form 923'!D10813,'Cross-Page Data'!$I$14:$J$117,2,FALSE),J10813))</f>
        <v>solar pv</v>
      </c>
      <c r="J10813" t="str">
        <f>VLOOKUP(E10813,'Cross-Page Data'!$D$4:$F$48,3,FALSE)</f>
        <v>solar</v>
      </c>
      <c r="K10813" t="b">
        <f t="shared" si="168"/>
        <v>1</v>
      </c>
    </row>
    <row r="10814" spans="1:11">
      <c r="A10814" s="120">
        <v>59445</v>
      </c>
      <c r="B10814" s="121" t="s">
        <v>201</v>
      </c>
      <c r="C10814" s="121" t="s">
        <v>206</v>
      </c>
      <c r="D10814" s="121" t="s">
        <v>101</v>
      </c>
      <c r="E10814" s="121" t="s">
        <v>92</v>
      </c>
      <c r="F10814" s="122">
        <v>25006</v>
      </c>
      <c r="G10814" s="122">
        <v>2809</v>
      </c>
      <c r="H10814" s="120">
        <v>2019</v>
      </c>
      <c r="I10814" t="str">
        <f>IF(J10814="natural gas",VLOOKUP(D10814,'Cross-Page Data'!$I$4:$J$13,2,FALSE),IF(J10814="solar",VLOOKUP('Form 923'!D10814,'Cross-Page Data'!$I$14:$J$117,2,FALSE),J10814))</f>
        <v>solar pv</v>
      </c>
      <c r="J10814" t="str">
        <f>VLOOKUP(E10814,'Cross-Page Data'!$D$4:$F$48,3,FALSE)</f>
        <v>solar</v>
      </c>
      <c r="K10814" t="b">
        <f t="shared" si="168"/>
        <v>1</v>
      </c>
    </row>
    <row r="10815" spans="1:11">
      <c r="A10815" s="120">
        <v>59446</v>
      </c>
      <c r="B10815" s="121" t="s">
        <v>201</v>
      </c>
      <c r="C10815" s="121" t="s">
        <v>206</v>
      </c>
      <c r="D10815" s="121" t="s">
        <v>101</v>
      </c>
      <c r="E10815" s="121" t="s">
        <v>92</v>
      </c>
      <c r="F10815" s="122">
        <v>59732</v>
      </c>
      <c r="G10815" s="122">
        <v>6710</v>
      </c>
      <c r="H10815" s="120">
        <v>2019</v>
      </c>
      <c r="I10815" t="str">
        <f>IF(J10815="natural gas",VLOOKUP(D10815,'Cross-Page Data'!$I$4:$J$13,2,FALSE),IF(J10815="solar",VLOOKUP('Form 923'!D10815,'Cross-Page Data'!$I$14:$J$117,2,FALSE),J10815))</f>
        <v>solar pv</v>
      </c>
      <c r="J10815" t="str">
        <f>VLOOKUP(E10815,'Cross-Page Data'!$D$4:$F$48,3,FALSE)</f>
        <v>solar</v>
      </c>
      <c r="K10815" t="b">
        <f t="shared" si="168"/>
        <v>1</v>
      </c>
    </row>
    <row r="10816" spans="1:11">
      <c r="A10816" s="120">
        <v>59448</v>
      </c>
      <c r="B10816" s="121" t="s">
        <v>205</v>
      </c>
      <c r="C10816" s="121" t="s">
        <v>209</v>
      </c>
      <c r="D10816" s="121" t="s">
        <v>73</v>
      </c>
      <c r="E10816" s="121" t="s">
        <v>90</v>
      </c>
      <c r="F10816" s="122">
        <v>113023</v>
      </c>
      <c r="G10816" s="122">
        <v>20512.368</v>
      </c>
      <c r="H10816" s="120">
        <v>2019</v>
      </c>
      <c r="I10816" t="str">
        <f>IF(J10816="natural gas",VLOOKUP(D10816,'Cross-Page Data'!$I$4:$J$13,2,FALSE),IF(J10816="solar",VLOOKUP('Form 923'!D10816,'Cross-Page Data'!$I$14:$J$117,2,FALSE),J10816))</f>
        <v>biomass</v>
      </c>
      <c r="J10816" t="str">
        <f>VLOOKUP(E10816,'Cross-Page Data'!$D$4:$F$48,3,FALSE)</f>
        <v>biomass</v>
      </c>
      <c r="K10816" t="b">
        <f t="shared" si="168"/>
        <v>0</v>
      </c>
    </row>
    <row r="10817" spans="1:11">
      <c r="A10817" s="120">
        <v>59448</v>
      </c>
      <c r="B10817" s="121" t="s">
        <v>205</v>
      </c>
      <c r="C10817" s="121" t="s">
        <v>209</v>
      </c>
      <c r="D10817" s="121" t="s">
        <v>73</v>
      </c>
      <c r="E10817" s="121" t="s">
        <v>38</v>
      </c>
      <c r="F10817" s="122">
        <v>102970</v>
      </c>
      <c r="G10817" s="122">
        <v>18688.632</v>
      </c>
      <c r="H10817" s="120">
        <v>2019</v>
      </c>
      <c r="I10817" t="str">
        <f>IF(J10817="natural gas",VLOOKUP(D10817,'Cross-Page Data'!$I$4:$J$13,2,FALSE),IF(J10817="solar",VLOOKUP('Form 923'!D10817,'Cross-Page Data'!$I$14:$J$117,2,FALSE),J10817))</f>
        <v>natural gas peaker</v>
      </c>
      <c r="J10817" t="str">
        <f>VLOOKUP(E10817,'Cross-Page Data'!$D$4:$F$48,3,FALSE)</f>
        <v>natural gas</v>
      </c>
      <c r="K10817" t="b">
        <f t="shared" si="168"/>
        <v>0</v>
      </c>
    </row>
    <row r="10818" spans="1:11">
      <c r="A10818" s="120">
        <v>59448</v>
      </c>
      <c r="B10818" s="121" t="s">
        <v>205</v>
      </c>
      <c r="C10818" s="121" t="s">
        <v>209</v>
      </c>
      <c r="D10818" s="121" t="s">
        <v>128</v>
      </c>
      <c r="E10818" s="121" t="s">
        <v>180</v>
      </c>
      <c r="F10818" s="122">
        <v>65664</v>
      </c>
      <c r="G10818" s="122">
        <v>7376</v>
      </c>
      <c r="H10818" s="120">
        <v>2019</v>
      </c>
      <c r="I10818" t="str">
        <f>IF(J10818="natural gas",VLOOKUP(D10818,'Cross-Page Data'!$I$4:$J$13,2,FALSE),IF(J10818="solar",VLOOKUP('Form 923'!D10818,'Cross-Page Data'!$I$14:$J$117,2,FALSE),J10818))</f>
        <v>wind</v>
      </c>
      <c r="J10818" t="str">
        <f>VLOOKUP(E10818,'Cross-Page Data'!$D$4:$F$48,3,FALSE)</f>
        <v>wind</v>
      </c>
      <c r="K10818" t="b">
        <f t="shared" si="168"/>
        <v>0</v>
      </c>
    </row>
    <row r="10819" spans="1:11">
      <c r="A10819" s="120">
        <v>59449</v>
      </c>
      <c r="B10819" s="121" t="s">
        <v>201</v>
      </c>
      <c r="C10819" s="121" t="s">
        <v>206</v>
      </c>
      <c r="D10819" s="121" t="s">
        <v>101</v>
      </c>
      <c r="E10819" s="121" t="s">
        <v>92</v>
      </c>
      <c r="F10819" s="122">
        <v>383257</v>
      </c>
      <c r="G10819" s="122">
        <v>43053</v>
      </c>
      <c r="H10819" s="120">
        <v>2019</v>
      </c>
      <c r="I10819" t="str">
        <f>IF(J10819="natural gas",VLOOKUP(D10819,'Cross-Page Data'!$I$4:$J$13,2,FALSE),IF(J10819="solar",VLOOKUP('Form 923'!D10819,'Cross-Page Data'!$I$14:$J$117,2,FALSE),J10819))</f>
        <v>solar pv</v>
      </c>
      <c r="J10819" t="str">
        <f>VLOOKUP(E10819,'Cross-Page Data'!$D$4:$F$48,3,FALSE)</f>
        <v>solar</v>
      </c>
      <c r="K10819" t="b">
        <f t="shared" si="168"/>
        <v>1</v>
      </c>
    </row>
    <row r="10820" spans="1:11">
      <c r="A10820" s="120">
        <v>59450</v>
      </c>
      <c r="B10820" s="121" t="s">
        <v>201</v>
      </c>
      <c r="C10820" s="121" t="s">
        <v>206</v>
      </c>
      <c r="D10820" s="121" t="s">
        <v>101</v>
      </c>
      <c r="E10820" s="121" t="s">
        <v>92</v>
      </c>
      <c r="F10820" s="122">
        <v>1646086</v>
      </c>
      <c r="G10820" s="122">
        <v>184912</v>
      </c>
      <c r="H10820" s="120">
        <v>2019</v>
      </c>
      <c r="I10820" t="str">
        <f>IF(J10820="natural gas",VLOOKUP(D10820,'Cross-Page Data'!$I$4:$J$13,2,FALSE),IF(J10820="solar",VLOOKUP('Form 923'!D10820,'Cross-Page Data'!$I$14:$J$117,2,FALSE),J10820))</f>
        <v>solar pv</v>
      </c>
      <c r="J10820" t="str">
        <f>VLOOKUP(E10820,'Cross-Page Data'!$D$4:$F$48,3,FALSE)</f>
        <v>solar</v>
      </c>
      <c r="K10820" t="b">
        <f t="shared" si="168"/>
        <v>1</v>
      </c>
    </row>
    <row r="10821" spans="1:11">
      <c r="A10821" s="120">
        <v>59451</v>
      </c>
      <c r="B10821" s="121" t="s">
        <v>201</v>
      </c>
      <c r="C10821" s="121" t="s">
        <v>206</v>
      </c>
      <c r="D10821" s="121" t="s">
        <v>101</v>
      </c>
      <c r="E10821" s="121" t="s">
        <v>92</v>
      </c>
      <c r="F10821" s="122">
        <v>26404</v>
      </c>
      <c r="G10821" s="122">
        <v>2966</v>
      </c>
      <c r="H10821" s="120">
        <v>2019</v>
      </c>
      <c r="I10821" t="str">
        <f>IF(J10821="natural gas",VLOOKUP(D10821,'Cross-Page Data'!$I$4:$J$13,2,FALSE),IF(J10821="solar",VLOOKUP('Form 923'!D10821,'Cross-Page Data'!$I$14:$J$117,2,FALSE),J10821))</f>
        <v>solar pv</v>
      </c>
      <c r="J10821" t="str">
        <f>VLOOKUP(E10821,'Cross-Page Data'!$D$4:$F$48,3,FALSE)</f>
        <v>solar</v>
      </c>
      <c r="K10821" t="b">
        <f t="shared" si="168"/>
        <v>1</v>
      </c>
    </row>
    <row r="10822" ht="25.5" spans="1:11">
      <c r="A10822" s="120">
        <v>59452</v>
      </c>
      <c r="B10822" s="121" t="s">
        <v>205</v>
      </c>
      <c r="C10822" s="121" t="s">
        <v>210</v>
      </c>
      <c r="D10822" s="121" t="s">
        <v>73</v>
      </c>
      <c r="E10822" s="121" t="s">
        <v>38</v>
      </c>
      <c r="F10822" s="122">
        <v>191684</v>
      </c>
      <c r="G10822" s="122">
        <v>40190.78</v>
      </c>
      <c r="H10822" s="120">
        <v>2019</v>
      </c>
      <c r="I10822" t="str">
        <f>IF(J10822="natural gas",VLOOKUP(D10822,'Cross-Page Data'!$I$4:$J$13,2,FALSE),IF(J10822="solar",VLOOKUP('Form 923'!D10822,'Cross-Page Data'!$I$14:$J$117,2,FALSE),J10822))</f>
        <v>natural gas peaker</v>
      </c>
      <c r="J10822" t="str">
        <f>VLOOKUP(E10822,'Cross-Page Data'!$D$4:$F$48,3,FALSE)</f>
        <v>natural gas</v>
      </c>
      <c r="K10822" t="b">
        <f t="shared" si="168"/>
        <v>0</v>
      </c>
    </row>
    <row r="10823" spans="1:11">
      <c r="A10823" s="120">
        <v>59454</v>
      </c>
      <c r="B10823" s="121" t="s">
        <v>201</v>
      </c>
      <c r="C10823" s="121" t="s">
        <v>206</v>
      </c>
      <c r="D10823" s="121" t="s">
        <v>101</v>
      </c>
      <c r="E10823" s="121" t="s">
        <v>92</v>
      </c>
      <c r="F10823" s="122">
        <v>219676</v>
      </c>
      <c r="G10823" s="122">
        <v>24677</v>
      </c>
      <c r="H10823" s="120">
        <v>2019</v>
      </c>
      <c r="I10823" t="str">
        <f>IF(J10823="natural gas",VLOOKUP(D10823,'Cross-Page Data'!$I$4:$J$13,2,FALSE),IF(J10823="solar",VLOOKUP('Form 923'!D10823,'Cross-Page Data'!$I$14:$J$117,2,FALSE),J10823))</f>
        <v>solar pv</v>
      </c>
      <c r="J10823" t="str">
        <f>VLOOKUP(E10823,'Cross-Page Data'!$D$4:$F$48,3,FALSE)</f>
        <v>solar</v>
      </c>
      <c r="K10823" t="b">
        <f t="shared" ref="K10823:K10886" si="169">IF(AND($N$6=FALSE,OR(C10823="Commercial NAICS Cogen",C10823="Industrial NAICS Cogen",C10823="NAICS-22 Cogen")),FALSE,IF(AND($N$7=FALSE,OR(C10823="Commercial NAICS Cogen",C10823="Commercial NAICS Non-Cogen",C10823="industrial NAICS Cogen",C10823="industrial NAICS non-cogen")),FALSE,TRUE))</f>
        <v>1</v>
      </c>
    </row>
    <row r="10824" spans="1:11">
      <c r="A10824" s="120">
        <v>59455</v>
      </c>
      <c r="B10824" s="121" t="s">
        <v>201</v>
      </c>
      <c r="C10824" s="121" t="s">
        <v>206</v>
      </c>
      <c r="D10824" s="121" t="s">
        <v>101</v>
      </c>
      <c r="E10824" s="121" t="s">
        <v>92</v>
      </c>
      <c r="F10824" s="122">
        <v>118414</v>
      </c>
      <c r="G10824" s="122">
        <v>13302</v>
      </c>
      <c r="H10824" s="120">
        <v>2019</v>
      </c>
      <c r="I10824" t="str">
        <f>IF(J10824="natural gas",VLOOKUP(D10824,'Cross-Page Data'!$I$4:$J$13,2,FALSE),IF(J10824="solar",VLOOKUP('Form 923'!D10824,'Cross-Page Data'!$I$14:$J$117,2,FALSE),J10824))</f>
        <v>solar pv</v>
      </c>
      <c r="J10824" t="str">
        <f>VLOOKUP(E10824,'Cross-Page Data'!$D$4:$F$48,3,FALSE)</f>
        <v>solar</v>
      </c>
      <c r="K10824" t="b">
        <f t="shared" si="169"/>
        <v>1</v>
      </c>
    </row>
    <row r="10825" ht="25.5" spans="1:11">
      <c r="A10825" s="120">
        <v>59456</v>
      </c>
      <c r="B10825" s="121" t="s">
        <v>205</v>
      </c>
      <c r="C10825" s="121" t="s">
        <v>210</v>
      </c>
      <c r="D10825" s="121" t="s">
        <v>73</v>
      </c>
      <c r="E10825" s="121" t="s">
        <v>38</v>
      </c>
      <c r="F10825" s="122">
        <v>249738</v>
      </c>
      <c r="G10825" s="122">
        <v>34422</v>
      </c>
      <c r="H10825" s="120">
        <v>2019</v>
      </c>
      <c r="I10825" t="str">
        <f>IF(J10825="natural gas",VLOOKUP(D10825,'Cross-Page Data'!$I$4:$J$13,2,FALSE),IF(J10825="solar",VLOOKUP('Form 923'!D10825,'Cross-Page Data'!$I$14:$J$117,2,FALSE),J10825))</f>
        <v>natural gas peaker</v>
      </c>
      <c r="J10825" t="str">
        <f>VLOOKUP(E10825,'Cross-Page Data'!$D$4:$F$48,3,FALSE)</f>
        <v>natural gas</v>
      </c>
      <c r="K10825" t="b">
        <f t="shared" si="169"/>
        <v>0</v>
      </c>
    </row>
    <row r="10826" ht="25.5" spans="1:11">
      <c r="A10826" s="120">
        <v>59457</v>
      </c>
      <c r="B10826" s="121" t="s">
        <v>205</v>
      </c>
      <c r="C10826" s="121" t="s">
        <v>210</v>
      </c>
      <c r="D10826" s="121" t="s">
        <v>73</v>
      </c>
      <c r="E10826" s="121" t="s">
        <v>38</v>
      </c>
      <c r="F10826" s="122">
        <v>179250</v>
      </c>
      <c r="G10826" s="122">
        <v>34458</v>
      </c>
      <c r="H10826" s="120">
        <v>2019</v>
      </c>
      <c r="I10826" t="str">
        <f>IF(J10826="natural gas",VLOOKUP(D10826,'Cross-Page Data'!$I$4:$J$13,2,FALSE),IF(J10826="solar",VLOOKUP('Form 923'!D10826,'Cross-Page Data'!$I$14:$J$117,2,FALSE),J10826))</f>
        <v>natural gas peaker</v>
      </c>
      <c r="J10826" t="str">
        <f>VLOOKUP(E10826,'Cross-Page Data'!$D$4:$F$48,3,FALSE)</f>
        <v>natural gas</v>
      </c>
      <c r="K10826" t="b">
        <f t="shared" si="169"/>
        <v>0</v>
      </c>
    </row>
    <row r="10827" ht="25.5" spans="1:11">
      <c r="A10827" s="120">
        <v>59458</v>
      </c>
      <c r="B10827" s="121" t="s">
        <v>205</v>
      </c>
      <c r="C10827" s="121" t="s">
        <v>210</v>
      </c>
      <c r="D10827" s="121" t="s">
        <v>73</v>
      </c>
      <c r="E10827" s="121" t="s">
        <v>38</v>
      </c>
      <c r="F10827" s="122">
        <v>211693</v>
      </c>
      <c r="G10827" s="122">
        <v>35038</v>
      </c>
      <c r="H10827" s="120">
        <v>2019</v>
      </c>
      <c r="I10827" t="str">
        <f>IF(J10827="natural gas",VLOOKUP(D10827,'Cross-Page Data'!$I$4:$J$13,2,FALSE),IF(J10827="solar",VLOOKUP('Form 923'!D10827,'Cross-Page Data'!$I$14:$J$117,2,FALSE),J10827))</f>
        <v>natural gas peaker</v>
      </c>
      <c r="J10827" t="str">
        <f>VLOOKUP(E10827,'Cross-Page Data'!$D$4:$F$48,3,FALSE)</f>
        <v>natural gas</v>
      </c>
      <c r="K10827" t="b">
        <f t="shared" si="169"/>
        <v>0</v>
      </c>
    </row>
    <row r="10828" spans="1:11">
      <c r="A10828" s="120">
        <v>59459</v>
      </c>
      <c r="B10828" s="121" t="s">
        <v>201</v>
      </c>
      <c r="C10828" s="121" t="s">
        <v>206</v>
      </c>
      <c r="D10828" s="121" t="s">
        <v>101</v>
      </c>
      <c r="E10828" s="121" t="s">
        <v>92</v>
      </c>
      <c r="F10828" s="122">
        <v>0</v>
      </c>
      <c r="G10828" s="122">
        <v>0</v>
      </c>
      <c r="H10828" s="120">
        <v>2019</v>
      </c>
      <c r="I10828" t="str">
        <f>IF(J10828="natural gas",VLOOKUP(D10828,'Cross-Page Data'!$I$4:$J$13,2,FALSE),IF(J10828="solar",VLOOKUP('Form 923'!D10828,'Cross-Page Data'!$I$14:$J$117,2,FALSE),J10828))</f>
        <v>solar pv</v>
      </c>
      <c r="J10828" t="str">
        <f>VLOOKUP(E10828,'Cross-Page Data'!$D$4:$F$48,3,FALSE)</f>
        <v>solar</v>
      </c>
      <c r="K10828" t="b">
        <f t="shared" si="169"/>
        <v>1</v>
      </c>
    </row>
    <row r="10829" spans="1:11">
      <c r="A10829" s="120">
        <v>59460</v>
      </c>
      <c r="B10829" s="121" t="s">
        <v>201</v>
      </c>
      <c r="C10829" s="121" t="s">
        <v>206</v>
      </c>
      <c r="D10829" s="121" t="s">
        <v>128</v>
      </c>
      <c r="E10829" s="121" t="s">
        <v>180</v>
      </c>
      <c r="F10829" s="122">
        <v>8764891</v>
      </c>
      <c r="G10829" s="122">
        <v>984598</v>
      </c>
      <c r="H10829" s="120">
        <v>2019</v>
      </c>
      <c r="I10829" t="str">
        <f>IF(J10829="natural gas",VLOOKUP(D10829,'Cross-Page Data'!$I$4:$J$13,2,FALSE),IF(J10829="solar",VLOOKUP('Form 923'!D10829,'Cross-Page Data'!$I$14:$J$117,2,FALSE),J10829))</f>
        <v>wind</v>
      </c>
      <c r="J10829" t="str">
        <f>VLOOKUP(E10829,'Cross-Page Data'!$D$4:$F$48,3,FALSE)</f>
        <v>wind</v>
      </c>
      <c r="K10829" t="b">
        <f t="shared" si="169"/>
        <v>1</v>
      </c>
    </row>
    <row r="10830" spans="1:11">
      <c r="A10830" s="120">
        <v>59461</v>
      </c>
      <c r="B10830" s="121" t="s">
        <v>201</v>
      </c>
      <c r="C10830" s="121" t="s">
        <v>206</v>
      </c>
      <c r="D10830" s="121" t="s">
        <v>79</v>
      </c>
      <c r="E10830" s="121" t="s">
        <v>90</v>
      </c>
      <c r="F10830" s="122">
        <v>1646166</v>
      </c>
      <c r="G10830" s="122">
        <v>161789</v>
      </c>
      <c r="H10830" s="120">
        <v>2019</v>
      </c>
      <c r="I10830" t="str">
        <f>IF(J10830="natural gas",VLOOKUP(D10830,'Cross-Page Data'!$I$4:$J$13,2,FALSE),IF(J10830="solar",VLOOKUP('Form 923'!D10830,'Cross-Page Data'!$I$14:$J$117,2,FALSE),J10830))</f>
        <v>biomass</v>
      </c>
      <c r="J10830" t="str">
        <f>VLOOKUP(E10830,'Cross-Page Data'!$D$4:$F$48,3,FALSE)</f>
        <v>biomass</v>
      </c>
      <c r="K10830" t="b">
        <f t="shared" si="169"/>
        <v>1</v>
      </c>
    </row>
    <row r="10831" spans="1:11">
      <c r="A10831" s="120">
        <v>59463</v>
      </c>
      <c r="B10831" s="121" t="s">
        <v>201</v>
      </c>
      <c r="C10831" s="121" t="s">
        <v>206</v>
      </c>
      <c r="D10831" s="121" t="s">
        <v>101</v>
      </c>
      <c r="E10831" s="121" t="s">
        <v>92</v>
      </c>
      <c r="F10831" s="122">
        <v>25994</v>
      </c>
      <c r="G10831" s="122">
        <v>2920</v>
      </c>
      <c r="H10831" s="120">
        <v>2019</v>
      </c>
      <c r="I10831" t="str">
        <f>IF(J10831="natural gas",VLOOKUP(D10831,'Cross-Page Data'!$I$4:$J$13,2,FALSE),IF(J10831="solar",VLOOKUP('Form 923'!D10831,'Cross-Page Data'!$I$14:$J$117,2,FALSE),J10831))</f>
        <v>solar pv</v>
      </c>
      <c r="J10831" t="str">
        <f>VLOOKUP(E10831,'Cross-Page Data'!$D$4:$F$48,3,FALSE)</f>
        <v>solar</v>
      </c>
      <c r="K10831" t="b">
        <f t="shared" si="169"/>
        <v>1</v>
      </c>
    </row>
    <row r="10832" spans="1:11">
      <c r="A10832" s="120">
        <v>59464</v>
      </c>
      <c r="B10832" s="121" t="s">
        <v>201</v>
      </c>
      <c r="C10832" s="121" t="s">
        <v>206</v>
      </c>
      <c r="D10832" s="121" t="s">
        <v>101</v>
      </c>
      <c r="E10832" s="121" t="s">
        <v>92</v>
      </c>
      <c r="F10832" s="122">
        <v>36292</v>
      </c>
      <c r="G10832" s="122">
        <v>4077</v>
      </c>
      <c r="H10832" s="120">
        <v>2019</v>
      </c>
      <c r="I10832" t="str">
        <f>IF(J10832="natural gas",VLOOKUP(D10832,'Cross-Page Data'!$I$4:$J$13,2,FALSE),IF(J10832="solar",VLOOKUP('Form 923'!D10832,'Cross-Page Data'!$I$14:$J$117,2,FALSE),J10832))</f>
        <v>solar pv</v>
      </c>
      <c r="J10832" t="str">
        <f>VLOOKUP(E10832,'Cross-Page Data'!$D$4:$F$48,3,FALSE)</f>
        <v>solar</v>
      </c>
      <c r="K10832" t="b">
        <f t="shared" si="169"/>
        <v>1</v>
      </c>
    </row>
    <row r="10833" spans="1:11">
      <c r="A10833" s="120">
        <v>59465</v>
      </c>
      <c r="B10833" s="121" t="s">
        <v>201</v>
      </c>
      <c r="C10833" s="121" t="s">
        <v>206</v>
      </c>
      <c r="D10833" s="121" t="s">
        <v>101</v>
      </c>
      <c r="E10833" s="121" t="s">
        <v>92</v>
      </c>
      <c r="F10833" s="122">
        <v>20074</v>
      </c>
      <c r="G10833" s="122">
        <v>2255</v>
      </c>
      <c r="H10833" s="120">
        <v>2019</v>
      </c>
      <c r="I10833" t="str">
        <f>IF(J10833="natural gas",VLOOKUP(D10833,'Cross-Page Data'!$I$4:$J$13,2,FALSE),IF(J10833="solar",VLOOKUP('Form 923'!D10833,'Cross-Page Data'!$I$14:$J$117,2,FALSE),J10833))</f>
        <v>solar pv</v>
      </c>
      <c r="J10833" t="str">
        <f>VLOOKUP(E10833,'Cross-Page Data'!$D$4:$F$48,3,FALSE)</f>
        <v>solar</v>
      </c>
      <c r="K10833" t="b">
        <f t="shared" si="169"/>
        <v>1</v>
      </c>
    </row>
    <row r="10834" spans="1:11">
      <c r="A10834" s="120">
        <v>59466</v>
      </c>
      <c r="B10834" s="121" t="s">
        <v>201</v>
      </c>
      <c r="C10834" s="121" t="s">
        <v>206</v>
      </c>
      <c r="D10834" s="121" t="s">
        <v>101</v>
      </c>
      <c r="E10834" s="121" t="s">
        <v>92</v>
      </c>
      <c r="F10834" s="122">
        <v>28469</v>
      </c>
      <c r="G10834" s="122">
        <v>3198</v>
      </c>
      <c r="H10834" s="120">
        <v>2019</v>
      </c>
      <c r="I10834" t="str">
        <f>IF(J10834="natural gas",VLOOKUP(D10834,'Cross-Page Data'!$I$4:$J$13,2,FALSE),IF(J10834="solar",VLOOKUP('Form 923'!D10834,'Cross-Page Data'!$I$14:$J$117,2,FALSE),J10834))</f>
        <v>solar pv</v>
      </c>
      <c r="J10834" t="str">
        <f>VLOOKUP(E10834,'Cross-Page Data'!$D$4:$F$48,3,FALSE)</f>
        <v>solar</v>
      </c>
      <c r="K10834" t="b">
        <f t="shared" si="169"/>
        <v>1</v>
      </c>
    </row>
    <row r="10835" spans="1:11">
      <c r="A10835" s="120">
        <v>59468</v>
      </c>
      <c r="B10835" s="121" t="s">
        <v>201</v>
      </c>
      <c r="C10835" s="121" t="s">
        <v>206</v>
      </c>
      <c r="D10835" s="121" t="s">
        <v>101</v>
      </c>
      <c r="E10835" s="121" t="s">
        <v>92</v>
      </c>
      <c r="F10835" s="122">
        <v>26653</v>
      </c>
      <c r="G10835" s="122">
        <v>2994</v>
      </c>
      <c r="H10835" s="120">
        <v>2019</v>
      </c>
      <c r="I10835" t="str">
        <f>IF(J10835="natural gas",VLOOKUP(D10835,'Cross-Page Data'!$I$4:$J$13,2,FALSE),IF(J10835="solar",VLOOKUP('Form 923'!D10835,'Cross-Page Data'!$I$14:$J$117,2,FALSE),J10835))</f>
        <v>solar pv</v>
      </c>
      <c r="J10835" t="str">
        <f>VLOOKUP(E10835,'Cross-Page Data'!$D$4:$F$48,3,FALSE)</f>
        <v>solar</v>
      </c>
      <c r="K10835" t="b">
        <f t="shared" si="169"/>
        <v>1</v>
      </c>
    </row>
    <row r="10836" spans="1:11">
      <c r="A10836" s="120">
        <v>59469</v>
      </c>
      <c r="B10836" s="121" t="s">
        <v>201</v>
      </c>
      <c r="C10836" s="121" t="s">
        <v>206</v>
      </c>
      <c r="D10836" s="121" t="s">
        <v>101</v>
      </c>
      <c r="E10836" s="121" t="s">
        <v>92</v>
      </c>
      <c r="F10836" s="122">
        <v>372281</v>
      </c>
      <c r="G10836" s="122">
        <v>41820</v>
      </c>
      <c r="H10836" s="120">
        <v>2019</v>
      </c>
      <c r="I10836" t="str">
        <f>IF(J10836="natural gas",VLOOKUP(D10836,'Cross-Page Data'!$I$4:$J$13,2,FALSE),IF(J10836="solar",VLOOKUP('Form 923'!D10836,'Cross-Page Data'!$I$14:$J$117,2,FALSE),J10836))</f>
        <v>solar pv</v>
      </c>
      <c r="J10836" t="str">
        <f>VLOOKUP(E10836,'Cross-Page Data'!$D$4:$F$48,3,FALSE)</f>
        <v>solar</v>
      </c>
      <c r="K10836" t="b">
        <f t="shared" si="169"/>
        <v>1</v>
      </c>
    </row>
    <row r="10837" spans="1:11">
      <c r="A10837" s="120">
        <v>59470</v>
      </c>
      <c r="B10837" s="121" t="s">
        <v>201</v>
      </c>
      <c r="C10837" s="121" t="s">
        <v>206</v>
      </c>
      <c r="D10837" s="121" t="s">
        <v>101</v>
      </c>
      <c r="E10837" s="121" t="s">
        <v>92</v>
      </c>
      <c r="F10837" s="122">
        <v>17964</v>
      </c>
      <c r="G10837" s="122">
        <v>2018</v>
      </c>
      <c r="H10837" s="120">
        <v>2019</v>
      </c>
      <c r="I10837" t="str">
        <f>IF(J10837="natural gas",VLOOKUP(D10837,'Cross-Page Data'!$I$4:$J$13,2,FALSE),IF(J10837="solar",VLOOKUP('Form 923'!D10837,'Cross-Page Data'!$I$14:$J$117,2,FALSE),J10837))</f>
        <v>solar pv</v>
      </c>
      <c r="J10837" t="str">
        <f>VLOOKUP(E10837,'Cross-Page Data'!$D$4:$F$48,3,FALSE)</f>
        <v>solar</v>
      </c>
      <c r="K10837" t="b">
        <f t="shared" si="169"/>
        <v>1</v>
      </c>
    </row>
    <row r="10838" ht="25.5" spans="1:11">
      <c r="A10838" s="120">
        <v>59472</v>
      </c>
      <c r="B10838" s="121" t="s">
        <v>201</v>
      </c>
      <c r="C10838" s="121" t="s">
        <v>207</v>
      </c>
      <c r="D10838" s="121" t="s">
        <v>101</v>
      </c>
      <c r="E10838" s="121" t="s">
        <v>92</v>
      </c>
      <c r="F10838" s="122">
        <v>324139</v>
      </c>
      <c r="G10838" s="122">
        <v>36412</v>
      </c>
      <c r="H10838" s="120">
        <v>2019</v>
      </c>
      <c r="I10838" t="str">
        <f>IF(J10838="natural gas",VLOOKUP(D10838,'Cross-Page Data'!$I$4:$J$13,2,FALSE),IF(J10838="solar",VLOOKUP('Form 923'!D10838,'Cross-Page Data'!$I$14:$J$117,2,FALSE),J10838))</f>
        <v>solar pv</v>
      </c>
      <c r="J10838" t="str">
        <f>VLOOKUP(E10838,'Cross-Page Data'!$D$4:$F$48,3,FALSE)</f>
        <v>solar</v>
      </c>
      <c r="K10838" t="b">
        <f t="shared" si="169"/>
        <v>0</v>
      </c>
    </row>
    <row r="10839" ht="25.5" spans="1:11">
      <c r="A10839" s="120">
        <v>59473</v>
      </c>
      <c r="B10839" s="121" t="s">
        <v>201</v>
      </c>
      <c r="C10839" s="121" t="s">
        <v>211</v>
      </c>
      <c r="D10839" s="121" t="s">
        <v>101</v>
      </c>
      <c r="E10839" s="121" t="s">
        <v>92</v>
      </c>
      <c r="F10839" s="122">
        <v>136015</v>
      </c>
      <c r="G10839" s="122">
        <v>15279</v>
      </c>
      <c r="H10839" s="120">
        <v>2019</v>
      </c>
      <c r="I10839" t="str">
        <f>IF(J10839="natural gas",VLOOKUP(D10839,'Cross-Page Data'!$I$4:$J$13,2,FALSE),IF(J10839="solar",VLOOKUP('Form 923'!D10839,'Cross-Page Data'!$I$14:$J$117,2,FALSE),J10839))</f>
        <v>solar pv</v>
      </c>
      <c r="J10839" t="str">
        <f>VLOOKUP(E10839,'Cross-Page Data'!$D$4:$F$48,3,FALSE)</f>
        <v>solar</v>
      </c>
      <c r="K10839" t="b">
        <f t="shared" si="169"/>
        <v>0</v>
      </c>
    </row>
    <row r="10840" ht="25.5" spans="1:11">
      <c r="A10840" s="120">
        <v>59474</v>
      </c>
      <c r="B10840" s="121" t="s">
        <v>201</v>
      </c>
      <c r="C10840" s="121" t="s">
        <v>207</v>
      </c>
      <c r="D10840" s="121" t="s">
        <v>101</v>
      </c>
      <c r="E10840" s="121" t="s">
        <v>92</v>
      </c>
      <c r="F10840" s="122">
        <v>321754</v>
      </c>
      <c r="G10840" s="122">
        <v>36144</v>
      </c>
      <c r="H10840" s="120">
        <v>2019</v>
      </c>
      <c r="I10840" t="str">
        <f>IF(J10840="natural gas",VLOOKUP(D10840,'Cross-Page Data'!$I$4:$J$13,2,FALSE),IF(J10840="solar",VLOOKUP('Form 923'!D10840,'Cross-Page Data'!$I$14:$J$117,2,FALSE),J10840))</f>
        <v>solar pv</v>
      </c>
      <c r="J10840" t="str">
        <f>VLOOKUP(E10840,'Cross-Page Data'!$D$4:$F$48,3,FALSE)</f>
        <v>solar</v>
      </c>
      <c r="K10840" t="b">
        <f t="shared" si="169"/>
        <v>0</v>
      </c>
    </row>
    <row r="10841" spans="1:11">
      <c r="A10841" s="120">
        <v>59475</v>
      </c>
      <c r="B10841" s="121" t="s">
        <v>201</v>
      </c>
      <c r="C10841" s="121" t="s">
        <v>206</v>
      </c>
      <c r="D10841" s="121" t="s">
        <v>128</v>
      </c>
      <c r="E10841" s="121" t="s">
        <v>180</v>
      </c>
      <c r="F10841" s="122">
        <v>9593268</v>
      </c>
      <c r="G10841" s="122">
        <v>1077653</v>
      </c>
      <c r="H10841" s="120">
        <v>2019</v>
      </c>
      <c r="I10841" t="str">
        <f>IF(J10841="natural gas",VLOOKUP(D10841,'Cross-Page Data'!$I$4:$J$13,2,FALSE),IF(J10841="solar",VLOOKUP('Form 923'!D10841,'Cross-Page Data'!$I$14:$J$117,2,FALSE),J10841))</f>
        <v>wind</v>
      </c>
      <c r="J10841" t="str">
        <f>VLOOKUP(E10841,'Cross-Page Data'!$D$4:$F$48,3,FALSE)</f>
        <v>wind</v>
      </c>
      <c r="K10841" t="b">
        <f t="shared" si="169"/>
        <v>1</v>
      </c>
    </row>
    <row r="10842" spans="1:11">
      <c r="A10842" s="120">
        <v>59476</v>
      </c>
      <c r="B10842" s="121" t="s">
        <v>201</v>
      </c>
      <c r="C10842" s="121" t="s">
        <v>206</v>
      </c>
      <c r="D10842" s="121" t="s">
        <v>101</v>
      </c>
      <c r="E10842" s="121" t="s">
        <v>92</v>
      </c>
      <c r="F10842" s="122">
        <v>25415</v>
      </c>
      <c r="G10842" s="122">
        <v>2855</v>
      </c>
      <c r="H10842" s="120">
        <v>2019</v>
      </c>
      <c r="I10842" t="str">
        <f>IF(J10842="natural gas",VLOOKUP(D10842,'Cross-Page Data'!$I$4:$J$13,2,FALSE),IF(J10842="solar",VLOOKUP('Form 923'!D10842,'Cross-Page Data'!$I$14:$J$117,2,FALSE),J10842))</f>
        <v>solar pv</v>
      </c>
      <c r="J10842" t="str">
        <f>VLOOKUP(E10842,'Cross-Page Data'!$D$4:$F$48,3,FALSE)</f>
        <v>solar</v>
      </c>
      <c r="K10842" t="b">
        <f t="shared" si="169"/>
        <v>1</v>
      </c>
    </row>
    <row r="10843" spans="1:11">
      <c r="A10843" s="120">
        <v>59477</v>
      </c>
      <c r="B10843" s="121" t="s">
        <v>201</v>
      </c>
      <c r="C10843" s="121" t="s">
        <v>206</v>
      </c>
      <c r="D10843" s="121" t="s">
        <v>101</v>
      </c>
      <c r="E10843" s="121" t="s">
        <v>92</v>
      </c>
      <c r="F10843" s="122">
        <v>30889</v>
      </c>
      <c r="G10843" s="122">
        <v>3470</v>
      </c>
      <c r="H10843" s="120">
        <v>2019</v>
      </c>
      <c r="I10843" t="str">
        <f>IF(J10843="natural gas",VLOOKUP(D10843,'Cross-Page Data'!$I$4:$J$13,2,FALSE),IF(J10843="solar",VLOOKUP('Form 923'!D10843,'Cross-Page Data'!$I$14:$J$117,2,FALSE),J10843))</f>
        <v>solar pv</v>
      </c>
      <c r="J10843" t="str">
        <f>VLOOKUP(E10843,'Cross-Page Data'!$D$4:$F$48,3,FALSE)</f>
        <v>solar</v>
      </c>
      <c r="K10843" t="b">
        <f t="shared" si="169"/>
        <v>1</v>
      </c>
    </row>
    <row r="10844" spans="1:11">
      <c r="A10844" s="120">
        <v>59478</v>
      </c>
      <c r="B10844" s="121" t="s">
        <v>201</v>
      </c>
      <c r="C10844" s="121" t="s">
        <v>202</v>
      </c>
      <c r="D10844" s="121" t="s">
        <v>101</v>
      </c>
      <c r="E10844" s="121" t="s">
        <v>92</v>
      </c>
      <c r="F10844" s="122">
        <v>10610</v>
      </c>
      <c r="G10844" s="122">
        <v>1192</v>
      </c>
      <c r="H10844" s="120">
        <v>2019</v>
      </c>
      <c r="I10844" t="str">
        <f>IF(J10844="natural gas",VLOOKUP(D10844,'Cross-Page Data'!$I$4:$J$13,2,FALSE),IF(J10844="solar",VLOOKUP('Form 923'!D10844,'Cross-Page Data'!$I$14:$J$117,2,FALSE),J10844))</f>
        <v>solar pv</v>
      </c>
      <c r="J10844" t="str">
        <f>VLOOKUP(E10844,'Cross-Page Data'!$D$4:$F$48,3,FALSE)</f>
        <v>solar</v>
      </c>
      <c r="K10844" t="b">
        <f t="shared" si="169"/>
        <v>1</v>
      </c>
    </row>
    <row r="10845" spans="1:11">
      <c r="A10845" s="120">
        <v>59479</v>
      </c>
      <c r="B10845" s="121" t="s">
        <v>201</v>
      </c>
      <c r="C10845" s="121" t="s">
        <v>202</v>
      </c>
      <c r="D10845" s="121" t="s">
        <v>101</v>
      </c>
      <c r="E10845" s="121" t="s">
        <v>92</v>
      </c>
      <c r="F10845" s="122">
        <v>3908</v>
      </c>
      <c r="G10845" s="122">
        <v>439</v>
      </c>
      <c r="H10845" s="120">
        <v>2019</v>
      </c>
      <c r="I10845" t="str">
        <f>IF(J10845="natural gas",VLOOKUP(D10845,'Cross-Page Data'!$I$4:$J$13,2,FALSE),IF(J10845="solar",VLOOKUP('Form 923'!D10845,'Cross-Page Data'!$I$14:$J$117,2,FALSE),J10845))</f>
        <v>solar pv</v>
      </c>
      <c r="J10845" t="str">
        <f>VLOOKUP(E10845,'Cross-Page Data'!$D$4:$F$48,3,FALSE)</f>
        <v>solar</v>
      </c>
      <c r="K10845" t="b">
        <f t="shared" si="169"/>
        <v>1</v>
      </c>
    </row>
    <row r="10846" spans="1:11">
      <c r="A10846" s="120">
        <v>59480</v>
      </c>
      <c r="B10846" s="121" t="s">
        <v>201</v>
      </c>
      <c r="C10846" s="121" t="s">
        <v>202</v>
      </c>
      <c r="D10846" s="121" t="s">
        <v>101</v>
      </c>
      <c r="E10846" s="121" t="s">
        <v>92</v>
      </c>
      <c r="F10846" s="122">
        <v>3079</v>
      </c>
      <c r="G10846" s="122">
        <v>346</v>
      </c>
      <c r="H10846" s="120">
        <v>2019</v>
      </c>
      <c r="I10846" t="str">
        <f>IF(J10846="natural gas",VLOOKUP(D10846,'Cross-Page Data'!$I$4:$J$13,2,FALSE),IF(J10846="solar",VLOOKUP('Form 923'!D10846,'Cross-Page Data'!$I$14:$J$117,2,FALSE),J10846))</f>
        <v>solar pv</v>
      </c>
      <c r="J10846" t="str">
        <f>VLOOKUP(E10846,'Cross-Page Data'!$D$4:$F$48,3,FALSE)</f>
        <v>solar</v>
      </c>
      <c r="K10846" t="b">
        <f t="shared" si="169"/>
        <v>1</v>
      </c>
    </row>
    <row r="10847" spans="1:11">
      <c r="A10847" s="120">
        <v>59481</v>
      </c>
      <c r="B10847" s="121" t="s">
        <v>201</v>
      </c>
      <c r="C10847" s="121" t="s">
        <v>202</v>
      </c>
      <c r="D10847" s="121" t="s">
        <v>101</v>
      </c>
      <c r="E10847" s="121" t="s">
        <v>92</v>
      </c>
      <c r="F10847" s="122">
        <v>35438</v>
      </c>
      <c r="G10847" s="122">
        <v>3981</v>
      </c>
      <c r="H10847" s="120">
        <v>2019</v>
      </c>
      <c r="I10847" t="str">
        <f>IF(J10847="natural gas",VLOOKUP(D10847,'Cross-Page Data'!$I$4:$J$13,2,FALSE),IF(J10847="solar",VLOOKUP('Form 923'!D10847,'Cross-Page Data'!$I$14:$J$117,2,FALSE),J10847))</f>
        <v>solar pv</v>
      </c>
      <c r="J10847" t="str">
        <f>VLOOKUP(E10847,'Cross-Page Data'!$D$4:$F$48,3,FALSE)</f>
        <v>solar</v>
      </c>
      <c r="K10847" t="b">
        <f t="shared" si="169"/>
        <v>1</v>
      </c>
    </row>
    <row r="10848" spans="1:11">
      <c r="A10848" s="120">
        <v>59482</v>
      </c>
      <c r="B10848" s="121" t="s">
        <v>201</v>
      </c>
      <c r="C10848" s="121" t="s">
        <v>202</v>
      </c>
      <c r="D10848" s="121" t="s">
        <v>101</v>
      </c>
      <c r="E10848" s="121" t="s">
        <v>92</v>
      </c>
      <c r="F10848" s="122">
        <v>9017</v>
      </c>
      <c r="G10848" s="122">
        <v>1013</v>
      </c>
      <c r="H10848" s="120">
        <v>2019</v>
      </c>
      <c r="I10848" t="str">
        <f>IF(J10848="natural gas",VLOOKUP(D10848,'Cross-Page Data'!$I$4:$J$13,2,FALSE),IF(J10848="solar",VLOOKUP('Form 923'!D10848,'Cross-Page Data'!$I$14:$J$117,2,FALSE),J10848))</f>
        <v>solar pv</v>
      </c>
      <c r="J10848" t="str">
        <f>VLOOKUP(E10848,'Cross-Page Data'!$D$4:$F$48,3,FALSE)</f>
        <v>solar</v>
      </c>
      <c r="K10848" t="b">
        <f t="shared" si="169"/>
        <v>1</v>
      </c>
    </row>
    <row r="10849" spans="1:11">
      <c r="A10849" s="120">
        <v>59483</v>
      </c>
      <c r="B10849" s="121" t="s">
        <v>201</v>
      </c>
      <c r="C10849" s="121" t="s">
        <v>202</v>
      </c>
      <c r="D10849" s="121" t="s">
        <v>101</v>
      </c>
      <c r="E10849" s="121" t="s">
        <v>92</v>
      </c>
      <c r="F10849" s="122">
        <v>27685</v>
      </c>
      <c r="G10849" s="122">
        <v>3110</v>
      </c>
      <c r="H10849" s="120">
        <v>2019</v>
      </c>
      <c r="I10849" t="str">
        <f>IF(J10849="natural gas",VLOOKUP(D10849,'Cross-Page Data'!$I$4:$J$13,2,FALSE),IF(J10849="solar",VLOOKUP('Form 923'!D10849,'Cross-Page Data'!$I$14:$J$117,2,FALSE),J10849))</f>
        <v>solar pv</v>
      </c>
      <c r="J10849" t="str">
        <f>VLOOKUP(E10849,'Cross-Page Data'!$D$4:$F$48,3,FALSE)</f>
        <v>solar</v>
      </c>
      <c r="K10849" t="b">
        <f t="shared" si="169"/>
        <v>1</v>
      </c>
    </row>
    <row r="10850" spans="1:11">
      <c r="A10850" s="120">
        <v>59484</v>
      </c>
      <c r="B10850" s="121" t="s">
        <v>201</v>
      </c>
      <c r="C10850" s="121" t="s">
        <v>206</v>
      </c>
      <c r="D10850" s="121" t="s">
        <v>101</v>
      </c>
      <c r="E10850" s="121" t="s">
        <v>92</v>
      </c>
      <c r="F10850" s="122">
        <v>31033</v>
      </c>
      <c r="G10850" s="122">
        <v>3486</v>
      </c>
      <c r="H10850" s="120">
        <v>2019</v>
      </c>
      <c r="I10850" t="str">
        <f>IF(J10850="natural gas",VLOOKUP(D10850,'Cross-Page Data'!$I$4:$J$13,2,FALSE),IF(J10850="solar",VLOOKUP('Form 923'!D10850,'Cross-Page Data'!$I$14:$J$117,2,FALSE),J10850))</f>
        <v>solar pv</v>
      </c>
      <c r="J10850" t="str">
        <f>VLOOKUP(E10850,'Cross-Page Data'!$D$4:$F$48,3,FALSE)</f>
        <v>solar</v>
      </c>
      <c r="K10850" t="b">
        <f t="shared" si="169"/>
        <v>1</v>
      </c>
    </row>
    <row r="10851" spans="1:11">
      <c r="A10851" s="120">
        <v>59485</v>
      </c>
      <c r="B10851" s="121" t="s">
        <v>201</v>
      </c>
      <c r="C10851" s="121" t="s">
        <v>206</v>
      </c>
      <c r="D10851" s="121" t="s">
        <v>101</v>
      </c>
      <c r="E10851" s="121" t="s">
        <v>92</v>
      </c>
      <c r="F10851" s="122">
        <v>12036</v>
      </c>
      <c r="G10851" s="122">
        <v>1352</v>
      </c>
      <c r="H10851" s="120">
        <v>2019</v>
      </c>
      <c r="I10851" t="str">
        <f>IF(J10851="natural gas",VLOOKUP(D10851,'Cross-Page Data'!$I$4:$J$13,2,FALSE),IF(J10851="solar",VLOOKUP('Form 923'!D10851,'Cross-Page Data'!$I$14:$J$117,2,FALSE),J10851))</f>
        <v>solar pv</v>
      </c>
      <c r="J10851" t="str">
        <f>VLOOKUP(E10851,'Cross-Page Data'!$D$4:$F$48,3,FALSE)</f>
        <v>solar</v>
      </c>
      <c r="K10851" t="b">
        <f t="shared" si="169"/>
        <v>1</v>
      </c>
    </row>
    <row r="10852" spans="1:11">
      <c r="A10852" s="120">
        <v>59486</v>
      </c>
      <c r="B10852" s="121" t="s">
        <v>201</v>
      </c>
      <c r="C10852" s="121" t="s">
        <v>206</v>
      </c>
      <c r="D10852" s="121" t="s">
        <v>101</v>
      </c>
      <c r="E10852" s="121" t="s">
        <v>92</v>
      </c>
      <c r="F10852" s="122">
        <v>84961</v>
      </c>
      <c r="G10852" s="122">
        <v>9544</v>
      </c>
      <c r="H10852" s="120">
        <v>2019</v>
      </c>
      <c r="I10852" t="str">
        <f>IF(J10852="natural gas",VLOOKUP(D10852,'Cross-Page Data'!$I$4:$J$13,2,FALSE),IF(J10852="solar",VLOOKUP('Form 923'!D10852,'Cross-Page Data'!$I$14:$J$117,2,FALSE),J10852))</f>
        <v>solar pv</v>
      </c>
      <c r="J10852" t="str">
        <f>VLOOKUP(E10852,'Cross-Page Data'!$D$4:$F$48,3,FALSE)</f>
        <v>solar</v>
      </c>
      <c r="K10852" t="b">
        <f t="shared" si="169"/>
        <v>1</v>
      </c>
    </row>
    <row r="10853" spans="1:11">
      <c r="A10853" s="120">
        <v>59487</v>
      </c>
      <c r="B10853" s="121" t="s">
        <v>201</v>
      </c>
      <c r="C10853" s="121" t="s">
        <v>206</v>
      </c>
      <c r="D10853" s="121" t="s">
        <v>101</v>
      </c>
      <c r="E10853" s="121" t="s">
        <v>92</v>
      </c>
      <c r="F10853" s="122">
        <v>86627</v>
      </c>
      <c r="G10853" s="122">
        <v>9731</v>
      </c>
      <c r="H10853" s="120">
        <v>2019</v>
      </c>
      <c r="I10853" t="str">
        <f>IF(J10853="natural gas",VLOOKUP(D10853,'Cross-Page Data'!$I$4:$J$13,2,FALSE),IF(J10853="solar",VLOOKUP('Form 923'!D10853,'Cross-Page Data'!$I$14:$J$117,2,FALSE),J10853))</f>
        <v>solar pv</v>
      </c>
      <c r="J10853" t="str">
        <f>VLOOKUP(E10853,'Cross-Page Data'!$D$4:$F$48,3,FALSE)</f>
        <v>solar</v>
      </c>
      <c r="K10853" t="b">
        <f t="shared" si="169"/>
        <v>1</v>
      </c>
    </row>
    <row r="10854" spans="1:11">
      <c r="A10854" s="120">
        <v>59488</v>
      </c>
      <c r="B10854" s="121" t="s">
        <v>201</v>
      </c>
      <c r="C10854" s="121" t="s">
        <v>206</v>
      </c>
      <c r="D10854" s="121" t="s">
        <v>101</v>
      </c>
      <c r="E10854" s="121" t="s">
        <v>92</v>
      </c>
      <c r="F10854" s="122">
        <v>85645</v>
      </c>
      <c r="G10854" s="122">
        <v>9621</v>
      </c>
      <c r="H10854" s="120">
        <v>2019</v>
      </c>
      <c r="I10854" t="str">
        <f>IF(J10854="natural gas",VLOOKUP(D10854,'Cross-Page Data'!$I$4:$J$13,2,FALSE),IF(J10854="solar",VLOOKUP('Form 923'!D10854,'Cross-Page Data'!$I$14:$J$117,2,FALSE),J10854))</f>
        <v>solar pv</v>
      </c>
      <c r="J10854" t="str">
        <f>VLOOKUP(E10854,'Cross-Page Data'!$D$4:$F$48,3,FALSE)</f>
        <v>solar</v>
      </c>
      <c r="K10854" t="b">
        <f t="shared" si="169"/>
        <v>1</v>
      </c>
    </row>
    <row r="10855" spans="1:11">
      <c r="A10855" s="120">
        <v>59489</v>
      </c>
      <c r="B10855" s="121" t="s">
        <v>201</v>
      </c>
      <c r="C10855" s="121" t="s">
        <v>206</v>
      </c>
      <c r="D10855" s="121" t="s">
        <v>101</v>
      </c>
      <c r="E10855" s="121" t="s">
        <v>92</v>
      </c>
      <c r="F10855" s="122">
        <v>15480</v>
      </c>
      <c r="G10855" s="122">
        <v>1739</v>
      </c>
      <c r="H10855" s="120">
        <v>2019</v>
      </c>
      <c r="I10855" t="str">
        <f>IF(J10855="natural gas",VLOOKUP(D10855,'Cross-Page Data'!$I$4:$J$13,2,FALSE),IF(J10855="solar",VLOOKUP('Form 923'!D10855,'Cross-Page Data'!$I$14:$J$117,2,FALSE),J10855))</f>
        <v>solar pv</v>
      </c>
      <c r="J10855" t="str">
        <f>VLOOKUP(E10855,'Cross-Page Data'!$D$4:$F$48,3,FALSE)</f>
        <v>solar</v>
      </c>
      <c r="K10855" t="b">
        <f t="shared" si="169"/>
        <v>1</v>
      </c>
    </row>
    <row r="10856" spans="1:11">
      <c r="A10856" s="120">
        <v>59490</v>
      </c>
      <c r="B10856" s="121" t="s">
        <v>201</v>
      </c>
      <c r="C10856" s="121" t="s">
        <v>206</v>
      </c>
      <c r="D10856" s="121" t="s">
        <v>128</v>
      </c>
      <c r="E10856" s="121" t="s">
        <v>180</v>
      </c>
      <c r="F10856" s="122">
        <v>253606</v>
      </c>
      <c r="G10856" s="122">
        <v>28489</v>
      </c>
      <c r="H10856" s="120">
        <v>2019</v>
      </c>
      <c r="I10856" t="str">
        <f>IF(J10856="natural gas",VLOOKUP(D10856,'Cross-Page Data'!$I$4:$J$13,2,FALSE),IF(J10856="solar",VLOOKUP('Form 923'!D10856,'Cross-Page Data'!$I$14:$J$117,2,FALSE),J10856))</f>
        <v>wind</v>
      </c>
      <c r="J10856" t="str">
        <f>VLOOKUP(E10856,'Cross-Page Data'!$D$4:$F$48,3,FALSE)</f>
        <v>wind</v>
      </c>
      <c r="K10856" t="b">
        <f t="shared" si="169"/>
        <v>1</v>
      </c>
    </row>
    <row r="10857" spans="1:11">
      <c r="A10857" s="120">
        <v>59491</v>
      </c>
      <c r="B10857" s="121" t="s">
        <v>201</v>
      </c>
      <c r="C10857" s="121" t="s">
        <v>206</v>
      </c>
      <c r="D10857" s="121" t="s">
        <v>128</v>
      </c>
      <c r="E10857" s="121" t="s">
        <v>180</v>
      </c>
      <c r="F10857" s="122">
        <v>253039</v>
      </c>
      <c r="G10857" s="122">
        <v>28425</v>
      </c>
      <c r="H10857" s="120">
        <v>2019</v>
      </c>
      <c r="I10857" t="str">
        <f>IF(J10857="natural gas",VLOOKUP(D10857,'Cross-Page Data'!$I$4:$J$13,2,FALSE),IF(J10857="solar",VLOOKUP('Form 923'!D10857,'Cross-Page Data'!$I$14:$J$117,2,FALSE),J10857))</f>
        <v>wind</v>
      </c>
      <c r="J10857" t="str">
        <f>VLOOKUP(E10857,'Cross-Page Data'!$D$4:$F$48,3,FALSE)</f>
        <v>wind</v>
      </c>
      <c r="K10857" t="b">
        <f t="shared" si="169"/>
        <v>1</v>
      </c>
    </row>
    <row r="10858" spans="1:11">
      <c r="A10858" s="120">
        <v>59492</v>
      </c>
      <c r="B10858" s="121" t="s">
        <v>201</v>
      </c>
      <c r="C10858" s="121" t="s">
        <v>206</v>
      </c>
      <c r="D10858" s="121" t="s">
        <v>128</v>
      </c>
      <c r="E10858" s="121" t="s">
        <v>180</v>
      </c>
      <c r="F10858" s="122">
        <v>232477</v>
      </c>
      <c r="G10858" s="122">
        <v>26115</v>
      </c>
      <c r="H10858" s="120">
        <v>2019</v>
      </c>
      <c r="I10858" t="str">
        <f>IF(J10858="natural gas",VLOOKUP(D10858,'Cross-Page Data'!$I$4:$J$13,2,FALSE),IF(J10858="solar",VLOOKUP('Form 923'!D10858,'Cross-Page Data'!$I$14:$J$117,2,FALSE),J10858))</f>
        <v>wind</v>
      </c>
      <c r="J10858" t="str">
        <f>VLOOKUP(E10858,'Cross-Page Data'!$D$4:$F$48,3,FALSE)</f>
        <v>wind</v>
      </c>
      <c r="K10858" t="b">
        <f t="shared" si="169"/>
        <v>1</v>
      </c>
    </row>
    <row r="10859" spans="1:11">
      <c r="A10859" s="120">
        <v>59493</v>
      </c>
      <c r="B10859" s="121" t="s">
        <v>201</v>
      </c>
      <c r="C10859" s="121" t="s">
        <v>206</v>
      </c>
      <c r="D10859" s="121" t="s">
        <v>128</v>
      </c>
      <c r="E10859" s="121" t="s">
        <v>180</v>
      </c>
      <c r="F10859" s="122">
        <v>250378</v>
      </c>
      <c r="G10859" s="122">
        <v>28126</v>
      </c>
      <c r="H10859" s="120">
        <v>2019</v>
      </c>
      <c r="I10859" t="str">
        <f>IF(J10859="natural gas",VLOOKUP(D10859,'Cross-Page Data'!$I$4:$J$13,2,FALSE),IF(J10859="solar",VLOOKUP('Form 923'!D10859,'Cross-Page Data'!$I$14:$J$117,2,FALSE),J10859))</f>
        <v>wind</v>
      </c>
      <c r="J10859" t="str">
        <f>VLOOKUP(E10859,'Cross-Page Data'!$D$4:$F$48,3,FALSE)</f>
        <v>wind</v>
      </c>
      <c r="K10859" t="b">
        <f t="shared" si="169"/>
        <v>1</v>
      </c>
    </row>
    <row r="10860" spans="1:11">
      <c r="A10860" s="120">
        <v>59494</v>
      </c>
      <c r="B10860" s="121" t="s">
        <v>201</v>
      </c>
      <c r="C10860" s="121" t="s">
        <v>206</v>
      </c>
      <c r="D10860" s="121" t="s">
        <v>128</v>
      </c>
      <c r="E10860" s="121" t="s">
        <v>180</v>
      </c>
      <c r="F10860" s="122">
        <v>285070</v>
      </c>
      <c r="G10860" s="122">
        <v>32023</v>
      </c>
      <c r="H10860" s="120">
        <v>2019</v>
      </c>
      <c r="I10860" t="str">
        <f>IF(J10860="natural gas",VLOOKUP(D10860,'Cross-Page Data'!$I$4:$J$13,2,FALSE),IF(J10860="solar",VLOOKUP('Form 923'!D10860,'Cross-Page Data'!$I$14:$J$117,2,FALSE),J10860))</f>
        <v>wind</v>
      </c>
      <c r="J10860" t="str">
        <f>VLOOKUP(E10860,'Cross-Page Data'!$D$4:$F$48,3,FALSE)</f>
        <v>wind</v>
      </c>
      <c r="K10860" t="b">
        <f t="shared" si="169"/>
        <v>1</v>
      </c>
    </row>
    <row r="10861" spans="1:11">
      <c r="A10861" s="120">
        <v>59495</v>
      </c>
      <c r="B10861" s="121" t="s">
        <v>201</v>
      </c>
      <c r="C10861" s="121" t="s">
        <v>206</v>
      </c>
      <c r="D10861" s="121" t="s">
        <v>101</v>
      </c>
      <c r="E10861" s="121" t="s">
        <v>92</v>
      </c>
      <c r="F10861" s="122">
        <v>52235</v>
      </c>
      <c r="G10861" s="122">
        <v>5868</v>
      </c>
      <c r="H10861" s="120">
        <v>2019</v>
      </c>
      <c r="I10861" t="str">
        <f>IF(J10861="natural gas",VLOOKUP(D10861,'Cross-Page Data'!$I$4:$J$13,2,FALSE),IF(J10861="solar",VLOOKUP('Form 923'!D10861,'Cross-Page Data'!$I$14:$J$117,2,FALSE),J10861))</f>
        <v>solar pv</v>
      </c>
      <c r="J10861" t="str">
        <f>VLOOKUP(E10861,'Cross-Page Data'!$D$4:$F$48,3,FALSE)</f>
        <v>solar</v>
      </c>
      <c r="K10861" t="b">
        <f t="shared" si="169"/>
        <v>1</v>
      </c>
    </row>
    <row r="10862" ht="25.5" spans="1:11">
      <c r="A10862" s="120">
        <v>59496</v>
      </c>
      <c r="B10862" s="121" t="s">
        <v>205</v>
      </c>
      <c r="C10862" s="121" t="s">
        <v>210</v>
      </c>
      <c r="D10862" s="121" t="s">
        <v>73</v>
      </c>
      <c r="E10862" s="121" t="s">
        <v>70</v>
      </c>
      <c r="F10862" s="122">
        <v>878</v>
      </c>
      <c r="G10862" s="122">
        <v>198.315</v>
      </c>
      <c r="H10862" s="120">
        <v>2019</v>
      </c>
      <c r="I10862" t="str">
        <f>IF(J10862="natural gas",VLOOKUP(D10862,'Cross-Page Data'!$I$4:$J$13,2,FALSE),IF(J10862="solar",VLOOKUP('Form 923'!D10862,'Cross-Page Data'!$I$14:$J$117,2,FALSE),J10862))</f>
        <v>heavy or residual fuel oil</v>
      </c>
      <c r="J10862" t="str">
        <f>VLOOKUP(E10862,'Cross-Page Data'!$D$4:$F$48,3,FALSE)</f>
        <v>heavy or residual fuel oil</v>
      </c>
      <c r="K10862" t="b">
        <f t="shared" si="169"/>
        <v>0</v>
      </c>
    </row>
    <row r="10863" ht="25.5" spans="1:11">
      <c r="A10863" s="120">
        <v>59496</v>
      </c>
      <c r="B10863" s="121" t="s">
        <v>205</v>
      </c>
      <c r="C10863" s="121" t="s">
        <v>210</v>
      </c>
      <c r="D10863" s="121" t="s">
        <v>73</v>
      </c>
      <c r="E10863" s="121" t="s">
        <v>38</v>
      </c>
      <c r="F10863" s="122">
        <v>173439</v>
      </c>
      <c r="G10863" s="122">
        <v>39140.685</v>
      </c>
      <c r="H10863" s="120">
        <v>2019</v>
      </c>
      <c r="I10863" t="str">
        <f>IF(J10863="natural gas",VLOOKUP(D10863,'Cross-Page Data'!$I$4:$J$13,2,FALSE),IF(J10863="solar",VLOOKUP('Form 923'!D10863,'Cross-Page Data'!$I$14:$J$117,2,FALSE),J10863))</f>
        <v>natural gas peaker</v>
      </c>
      <c r="J10863" t="str">
        <f>VLOOKUP(E10863,'Cross-Page Data'!$D$4:$F$48,3,FALSE)</f>
        <v>natural gas</v>
      </c>
      <c r="K10863" t="b">
        <f t="shared" si="169"/>
        <v>0</v>
      </c>
    </row>
    <row r="10864" spans="1:11">
      <c r="A10864" s="120">
        <v>59497</v>
      </c>
      <c r="B10864" s="121" t="s">
        <v>201</v>
      </c>
      <c r="C10864" s="121" t="s">
        <v>206</v>
      </c>
      <c r="D10864" s="121" t="s">
        <v>101</v>
      </c>
      <c r="E10864" s="121" t="s">
        <v>92</v>
      </c>
      <c r="F10864" s="122">
        <v>84249</v>
      </c>
      <c r="G10864" s="122">
        <v>9464</v>
      </c>
      <c r="H10864" s="120">
        <v>2019</v>
      </c>
      <c r="I10864" t="str">
        <f>IF(J10864="natural gas",VLOOKUP(D10864,'Cross-Page Data'!$I$4:$J$13,2,FALSE),IF(J10864="solar",VLOOKUP('Form 923'!D10864,'Cross-Page Data'!$I$14:$J$117,2,FALSE),J10864))</f>
        <v>solar pv</v>
      </c>
      <c r="J10864" t="str">
        <f>VLOOKUP(E10864,'Cross-Page Data'!$D$4:$F$48,3,FALSE)</f>
        <v>solar</v>
      </c>
      <c r="K10864" t="b">
        <f t="shared" si="169"/>
        <v>1</v>
      </c>
    </row>
    <row r="10865" spans="1:11">
      <c r="A10865" s="120">
        <v>59498</v>
      </c>
      <c r="B10865" s="121" t="s">
        <v>201</v>
      </c>
      <c r="C10865" s="121" t="s">
        <v>206</v>
      </c>
      <c r="D10865" s="121" t="s">
        <v>101</v>
      </c>
      <c r="E10865" s="121" t="s">
        <v>92</v>
      </c>
      <c r="F10865" s="122">
        <v>165124</v>
      </c>
      <c r="G10865" s="122">
        <v>18549</v>
      </c>
      <c r="H10865" s="120">
        <v>2019</v>
      </c>
      <c r="I10865" t="str">
        <f>IF(J10865="natural gas",VLOOKUP(D10865,'Cross-Page Data'!$I$4:$J$13,2,FALSE),IF(J10865="solar",VLOOKUP('Form 923'!D10865,'Cross-Page Data'!$I$14:$J$117,2,FALSE),J10865))</f>
        <v>solar pv</v>
      </c>
      <c r="J10865" t="str">
        <f>VLOOKUP(E10865,'Cross-Page Data'!$D$4:$F$48,3,FALSE)</f>
        <v>solar</v>
      </c>
      <c r="K10865" t="b">
        <f t="shared" si="169"/>
        <v>1</v>
      </c>
    </row>
    <row r="10866" spans="1:11">
      <c r="A10866" s="120">
        <v>59499</v>
      </c>
      <c r="B10866" s="121" t="s">
        <v>201</v>
      </c>
      <c r="C10866" s="121" t="s">
        <v>206</v>
      </c>
      <c r="D10866" s="121" t="s">
        <v>101</v>
      </c>
      <c r="E10866" s="121" t="s">
        <v>92</v>
      </c>
      <c r="F10866" s="122">
        <v>81347</v>
      </c>
      <c r="G10866" s="122">
        <v>9138</v>
      </c>
      <c r="H10866" s="120">
        <v>2019</v>
      </c>
      <c r="I10866" t="str">
        <f>IF(J10866="natural gas",VLOOKUP(D10866,'Cross-Page Data'!$I$4:$J$13,2,FALSE),IF(J10866="solar",VLOOKUP('Form 923'!D10866,'Cross-Page Data'!$I$14:$J$117,2,FALSE),J10866))</f>
        <v>solar pv</v>
      </c>
      <c r="J10866" t="str">
        <f>VLOOKUP(E10866,'Cross-Page Data'!$D$4:$F$48,3,FALSE)</f>
        <v>solar</v>
      </c>
      <c r="K10866" t="b">
        <f t="shared" si="169"/>
        <v>1</v>
      </c>
    </row>
    <row r="10867" spans="1:11">
      <c r="A10867" s="120">
        <v>59500</v>
      </c>
      <c r="B10867" s="121" t="s">
        <v>201</v>
      </c>
      <c r="C10867" s="121" t="s">
        <v>206</v>
      </c>
      <c r="D10867" s="121" t="s">
        <v>101</v>
      </c>
      <c r="E10867" s="121" t="s">
        <v>92</v>
      </c>
      <c r="F10867" s="122">
        <v>69250</v>
      </c>
      <c r="G10867" s="122">
        <v>7779</v>
      </c>
      <c r="H10867" s="120">
        <v>2019</v>
      </c>
      <c r="I10867" t="str">
        <f>IF(J10867="natural gas",VLOOKUP(D10867,'Cross-Page Data'!$I$4:$J$13,2,FALSE),IF(J10867="solar",VLOOKUP('Form 923'!D10867,'Cross-Page Data'!$I$14:$J$117,2,FALSE),J10867))</f>
        <v>solar pv</v>
      </c>
      <c r="J10867" t="str">
        <f>VLOOKUP(E10867,'Cross-Page Data'!$D$4:$F$48,3,FALSE)</f>
        <v>solar</v>
      </c>
      <c r="K10867" t="b">
        <f t="shared" si="169"/>
        <v>1</v>
      </c>
    </row>
    <row r="10868" spans="1:11">
      <c r="A10868" s="120">
        <v>59501</v>
      </c>
      <c r="B10868" s="121" t="s">
        <v>201</v>
      </c>
      <c r="C10868" s="121" t="s">
        <v>206</v>
      </c>
      <c r="D10868" s="121" t="s">
        <v>101</v>
      </c>
      <c r="E10868" s="121" t="s">
        <v>92</v>
      </c>
      <c r="F10868" s="122">
        <v>65003</v>
      </c>
      <c r="G10868" s="122">
        <v>7302</v>
      </c>
      <c r="H10868" s="120">
        <v>2019</v>
      </c>
      <c r="I10868" t="str">
        <f>IF(J10868="natural gas",VLOOKUP(D10868,'Cross-Page Data'!$I$4:$J$13,2,FALSE),IF(J10868="solar",VLOOKUP('Form 923'!D10868,'Cross-Page Data'!$I$14:$J$117,2,FALSE),J10868))</f>
        <v>solar pv</v>
      </c>
      <c r="J10868" t="str">
        <f>VLOOKUP(E10868,'Cross-Page Data'!$D$4:$F$48,3,FALSE)</f>
        <v>solar</v>
      </c>
      <c r="K10868" t="b">
        <f t="shared" si="169"/>
        <v>1</v>
      </c>
    </row>
    <row r="10869" spans="1:11">
      <c r="A10869" s="120">
        <v>59502</v>
      </c>
      <c r="B10869" s="121" t="s">
        <v>201</v>
      </c>
      <c r="C10869" s="121" t="s">
        <v>206</v>
      </c>
      <c r="D10869" s="121" t="s">
        <v>101</v>
      </c>
      <c r="E10869" s="121" t="s">
        <v>92</v>
      </c>
      <c r="F10869" s="122">
        <v>74929</v>
      </c>
      <c r="G10869" s="122">
        <v>8417</v>
      </c>
      <c r="H10869" s="120">
        <v>2019</v>
      </c>
      <c r="I10869" t="str">
        <f>IF(J10869="natural gas",VLOOKUP(D10869,'Cross-Page Data'!$I$4:$J$13,2,FALSE),IF(J10869="solar",VLOOKUP('Form 923'!D10869,'Cross-Page Data'!$I$14:$J$117,2,FALSE),J10869))</f>
        <v>solar pv</v>
      </c>
      <c r="J10869" t="str">
        <f>VLOOKUP(E10869,'Cross-Page Data'!$D$4:$F$48,3,FALSE)</f>
        <v>solar</v>
      </c>
      <c r="K10869" t="b">
        <f t="shared" si="169"/>
        <v>1</v>
      </c>
    </row>
    <row r="10870" spans="1:11">
      <c r="A10870" s="120">
        <v>59503</v>
      </c>
      <c r="B10870" s="121" t="s">
        <v>201</v>
      </c>
      <c r="C10870" s="121" t="s">
        <v>206</v>
      </c>
      <c r="D10870" s="121" t="s">
        <v>101</v>
      </c>
      <c r="E10870" s="121" t="s">
        <v>92</v>
      </c>
      <c r="F10870" s="122">
        <v>80519</v>
      </c>
      <c r="G10870" s="122">
        <v>9045</v>
      </c>
      <c r="H10870" s="120">
        <v>2019</v>
      </c>
      <c r="I10870" t="str">
        <f>IF(J10870="natural gas",VLOOKUP(D10870,'Cross-Page Data'!$I$4:$J$13,2,FALSE),IF(J10870="solar",VLOOKUP('Form 923'!D10870,'Cross-Page Data'!$I$14:$J$117,2,FALSE),J10870))</f>
        <v>solar pv</v>
      </c>
      <c r="J10870" t="str">
        <f>VLOOKUP(E10870,'Cross-Page Data'!$D$4:$F$48,3,FALSE)</f>
        <v>solar</v>
      </c>
      <c r="K10870" t="b">
        <f t="shared" si="169"/>
        <v>1</v>
      </c>
    </row>
    <row r="10871" spans="1:11">
      <c r="A10871" s="120">
        <v>59504</v>
      </c>
      <c r="B10871" s="121" t="s">
        <v>201</v>
      </c>
      <c r="C10871" s="121" t="s">
        <v>206</v>
      </c>
      <c r="D10871" s="121" t="s">
        <v>101</v>
      </c>
      <c r="E10871" s="121" t="s">
        <v>92</v>
      </c>
      <c r="F10871" s="122">
        <v>76102</v>
      </c>
      <c r="G10871" s="122">
        <v>8549</v>
      </c>
      <c r="H10871" s="120">
        <v>2019</v>
      </c>
      <c r="I10871" t="str">
        <f>IF(J10871="natural gas",VLOOKUP(D10871,'Cross-Page Data'!$I$4:$J$13,2,FALSE),IF(J10871="solar",VLOOKUP('Form 923'!D10871,'Cross-Page Data'!$I$14:$J$117,2,FALSE),J10871))</f>
        <v>solar pv</v>
      </c>
      <c r="J10871" t="str">
        <f>VLOOKUP(E10871,'Cross-Page Data'!$D$4:$F$48,3,FALSE)</f>
        <v>solar</v>
      </c>
      <c r="K10871" t="b">
        <f t="shared" si="169"/>
        <v>1</v>
      </c>
    </row>
    <row r="10872" spans="1:11">
      <c r="A10872" s="120">
        <v>59505</v>
      </c>
      <c r="B10872" s="121" t="s">
        <v>201</v>
      </c>
      <c r="C10872" s="121" t="s">
        <v>206</v>
      </c>
      <c r="D10872" s="121" t="s">
        <v>101</v>
      </c>
      <c r="E10872" s="121" t="s">
        <v>92</v>
      </c>
      <c r="F10872" s="122">
        <v>77855</v>
      </c>
      <c r="G10872" s="122">
        <v>8746</v>
      </c>
      <c r="H10872" s="120">
        <v>2019</v>
      </c>
      <c r="I10872" t="str">
        <f>IF(J10872="natural gas",VLOOKUP(D10872,'Cross-Page Data'!$I$4:$J$13,2,FALSE),IF(J10872="solar",VLOOKUP('Form 923'!D10872,'Cross-Page Data'!$I$14:$J$117,2,FALSE),J10872))</f>
        <v>solar pv</v>
      </c>
      <c r="J10872" t="str">
        <f>VLOOKUP(E10872,'Cross-Page Data'!$D$4:$F$48,3,FALSE)</f>
        <v>solar</v>
      </c>
      <c r="K10872" t="b">
        <f t="shared" si="169"/>
        <v>1</v>
      </c>
    </row>
    <row r="10873" spans="1:11">
      <c r="A10873" s="120">
        <v>59506</v>
      </c>
      <c r="B10873" s="121" t="s">
        <v>201</v>
      </c>
      <c r="C10873" s="121" t="s">
        <v>206</v>
      </c>
      <c r="D10873" s="121" t="s">
        <v>101</v>
      </c>
      <c r="E10873" s="121" t="s">
        <v>92</v>
      </c>
      <c r="F10873" s="122">
        <v>50083</v>
      </c>
      <c r="G10873" s="122">
        <v>5626</v>
      </c>
      <c r="H10873" s="120">
        <v>2019</v>
      </c>
      <c r="I10873" t="str">
        <f>IF(J10873="natural gas",VLOOKUP(D10873,'Cross-Page Data'!$I$4:$J$13,2,FALSE),IF(J10873="solar",VLOOKUP('Form 923'!D10873,'Cross-Page Data'!$I$14:$J$117,2,FALSE),J10873))</f>
        <v>solar pv</v>
      </c>
      <c r="J10873" t="str">
        <f>VLOOKUP(E10873,'Cross-Page Data'!$D$4:$F$48,3,FALSE)</f>
        <v>solar</v>
      </c>
      <c r="K10873" t="b">
        <f t="shared" si="169"/>
        <v>1</v>
      </c>
    </row>
    <row r="10874" spans="1:11">
      <c r="A10874" s="120">
        <v>59507</v>
      </c>
      <c r="B10874" s="121" t="s">
        <v>201</v>
      </c>
      <c r="C10874" s="121" t="s">
        <v>206</v>
      </c>
      <c r="D10874" s="121" t="s">
        <v>101</v>
      </c>
      <c r="E10874" s="121" t="s">
        <v>92</v>
      </c>
      <c r="F10874" s="122">
        <v>44056</v>
      </c>
      <c r="G10874" s="122">
        <v>4949</v>
      </c>
      <c r="H10874" s="120">
        <v>2019</v>
      </c>
      <c r="I10874" t="str">
        <f>IF(J10874="natural gas",VLOOKUP(D10874,'Cross-Page Data'!$I$4:$J$13,2,FALSE),IF(J10874="solar",VLOOKUP('Form 923'!D10874,'Cross-Page Data'!$I$14:$J$117,2,FALSE),J10874))</f>
        <v>solar pv</v>
      </c>
      <c r="J10874" t="str">
        <f>VLOOKUP(E10874,'Cross-Page Data'!$D$4:$F$48,3,FALSE)</f>
        <v>solar</v>
      </c>
      <c r="K10874" t="b">
        <f t="shared" si="169"/>
        <v>1</v>
      </c>
    </row>
    <row r="10875" spans="1:11">
      <c r="A10875" s="120">
        <v>59508</v>
      </c>
      <c r="B10875" s="121" t="s">
        <v>201</v>
      </c>
      <c r="C10875" s="121" t="s">
        <v>206</v>
      </c>
      <c r="D10875" s="121" t="s">
        <v>101</v>
      </c>
      <c r="E10875" s="121" t="s">
        <v>92</v>
      </c>
      <c r="F10875" s="122">
        <v>79372</v>
      </c>
      <c r="G10875" s="122">
        <v>8916</v>
      </c>
      <c r="H10875" s="120">
        <v>2019</v>
      </c>
      <c r="I10875" t="str">
        <f>IF(J10875="natural gas",VLOOKUP(D10875,'Cross-Page Data'!$I$4:$J$13,2,FALSE),IF(J10875="solar",VLOOKUP('Form 923'!D10875,'Cross-Page Data'!$I$14:$J$117,2,FALSE),J10875))</f>
        <v>solar pv</v>
      </c>
      <c r="J10875" t="str">
        <f>VLOOKUP(E10875,'Cross-Page Data'!$D$4:$F$48,3,FALSE)</f>
        <v>solar</v>
      </c>
      <c r="K10875" t="b">
        <f t="shared" si="169"/>
        <v>1</v>
      </c>
    </row>
    <row r="10876" spans="1:11">
      <c r="A10876" s="120">
        <v>59509</v>
      </c>
      <c r="B10876" s="121" t="s">
        <v>201</v>
      </c>
      <c r="C10876" s="121" t="s">
        <v>206</v>
      </c>
      <c r="D10876" s="121" t="s">
        <v>101</v>
      </c>
      <c r="E10876" s="121" t="s">
        <v>92</v>
      </c>
      <c r="F10876" s="122">
        <v>62741</v>
      </c>
      <c r="G10876" s="122">
        <v>7048</v>
      </c>
      <c r="H10876" s="120">
        <v>2019</v>
      </c>
      <c r="I10876" t="str">
        <f>IF(J10876="natural gas",VLOOKUP(D10876,'Cross-Page Data'!$I$4:$J$13,2,FALSE),IF(J10876="solar",VLOOKUP('Form 923'!D10876,'Cross-Page Data'!$I$14:$J$117,2,FALSE),J10876))</f>
        <v>solar pv</v>
      </c>
      <c r="J10876" t="str">
        <f>VLOOKUP(E10876,'Cross-Page Data'!$D$4:$F$48,3,FALSE)</f>
        <v>solar</v>
      </c>
      <c r="K10876" t="b">
        <f t="shared" si="169"/>
        <v>1</v>
      </c>
    </row>
    <row r="10877" spans="1:11">
      <c r="A10877" s="120">
        <v>59510</v>
      </c>
      <c r="B10877" s="121" t="s">
        <v>201</v>
      </c>
      <c r="C10877" s="121" t="s">
        <v>206</v>
      </c>
      <c r="D10877" s="121" t="s">
        <v>101</v>
      </c>
      <c r="E10877" s="121" t="s">
        <v>92</v>
      </c>
      <c r="F10877" s="122">
        <v>78729</v>
      </c>
      <c r="G10877" s="122">
        <v>8844</v>
      </c>
      <c r="H10877" s="120">
        <v>2019</v>
      </c>
      <c r="I10877" t="str">
        <f>IF(J10877="natural gas",VLOOKUP(D10877,'Cross-Page Data'!$I$4:$J$13,2,FALSE),IF(J10877="solar",VLOOKUP('Form 923'!D10877,'Cross-Page Data'!$I$14:$J$117,2,FALSE),J10877))</f>
        <v>solar pv</v>
      </c>
      <c r="J10877" t="str">
        <f>VLOOKUP(E10877,'Cross-Page Data'!$D$4:$F$48,3,FALSE)</f>
        <v>solar</v>
      </c>
      <c r="K10877" t="b">
        <f t="shared" si="169"/>
        <v>1</v>
      </c>
    </row>
    <row r="10878" spans="1:11">
      <c r="A10878" s="120">
        <v>59511</v>
      </c>
      <c r="B10878" s="121" t="s">
        <v>201</v>
      </c>
      <c r="C10878" s="121" t="s">
        <v>206</v>
      </c>
      <c r="D10878" s="121" t="s">
        <v>101</v>
      </c>
      <c r="E10878" s="121" t="s">
        <v>92</v>
      </c>
      <c r="F10878" s="122">
        <v>62004</v>
      </c>
      <c r="G10878" s="122">
        <v>6965</v>
      </c>
      <c r="H10878" s="120">
        <v>2019</v>
      </c>
      <c r="I10878" t="str">
        <f>IF(J10878="natural gas",VLOOKUP(D10878,'Cross-Page Data'!$I$4:$J$13,2,FALSE),IF(J10878="solar",VLOOKUP('Form 923'!D10878,'Cross-Page Data'!$I$14:$J$117,2,FALSE),J10878))</f>
        <v>solar pv</v>
      </c>
      <c r="J10878" t="str">
        <f>VLOOKUP(E10878,'Cross-Page Data'!$D$4:$F$48,3,FALSE)</f>
        <v>solar</v>
      </c>
      <c r="K10878" t="b">
        <f t="shared" si="169"/>
        <v>1</v>
      </c>
    </row>
    <row r="10879" spans="1:11">
      <c r="A10879" s="120">
        <v>59512</v>
      </c>
      <c r="B10879" s="121" t="s">
        <v>201</v>
      </c>
      <c r="C10879" s="121" t="s">
        <v>206</v>
      </c>
      <c r="D10879" s="121" t="s">
        <v>101</v>
      </c>
      <c r="E10879" s="121" t="s">
        <v>92</v>
      </c>
      <c r="F10879" s="122">
        <v>62545</v>
      </c>
      <c r="G10879" s="122">
        <v>7026</v>
      </c>
      <c r="H10879" s="120">
        <v>2019</v>
      </c>
      <c r="I10879" t="str">
        <f>IF(J10879="natural gas",VLOOKUP(D10879,'Cross-Page Data'!$I$4:$J$13,2,FALSE),IF(J10879="solar",VLOOKUP('Form 923'!D10879,'Cross-Page Data'!$I$14:$J$117,2,FALSE),J10879))</f>
        <v>solar pv</v>
      </c>
      <c r="J10879" t="str">
        <f>VLOOKUP(E10879,'Cross-Page Data'!$D$4:$F$48,3,FALSE)</f>
        <v>solar</v>
      </c>
      <c r="K10879" t="b">
        <f t="shared" si="169"/>
        <v>1</v>
      </c>
    </row>
    <row r="10880" spans="1:11">
      <c r="A10880" s="120">
        <v>59513</v>
      </c>
      <c r="B10880" s="121" t="s">
        <v>201</v>
      </c>
      <c r="C10880" s="121" t="s">
        <v>206</v>
      </c>
      <c r="D10880" s="121" t="s">
        <v>101</v>
      </c>
      <c r="E10880" s="121" t="s">
        <v>92</v>
      </c>
      <c r="F10880" s="122">
        <v>304839</v>
      </c>
      <c r="G10880" s="122">
        <v>34244</v>
      </c>
      <c r="H10880" s="120">
        <v>2019</v>
      </c>
      <c r="I10880" t="str">
        <f>IF(J10880="natural gas",VLOOKUP(D10880,'Cross-Page Data'!$I$4:$J$13,2,FALSE),IF(J10880="solar",VLOOKUP('Form 923'!D10880,'Cross-Page Data'!$I$14:$J$117,2,FALSE),J10880))</f>
        <v>solar pv</v>
      </c>
      <c r="J10880" t="str">
        <f>VLOOKUP(E10880,'Cross-Page Data'!$D$4:$F$48,3,FALSE)</f>
        <v>solar</v>
      </c>
      <c r="K10880" t="b">
        <f t="shared" si="169"/>
        <v>1</v>
      </c>
    </row>
    <row r="10881" spans="1:11">
      <c r="A10881" s="120">
        <v>59514</v>
      </c>
      <c r="B10881" s="121" t="s">
        <v>201</v>
      </c>
      <c r="C10881" s="121" t="s">
        <v>206</v>
      </c>
      <c r="D10881" s="121" t="s">
        <v>101</v>
      </c>
      <c r="E10881" s="121" t="s">
        <v>92</v>
      </c>
      <c r="F10881" s="122">
        <v>63124</v>
      </c>
      <c r="G10881" s="122">
        <v>7091</v>
      </c>
      <c r="H10881" s="120">
        <v>2019</v>
      </c>
      <c r="I10881" t="str">
        <f>IF(J10881="natural gas",VLOOKUP(D10881,'Cross-Page Data'!$I$4:$J$13,2,FALSE),IF(J10881="solar",VLOOKUP('Form 923'!D10881,'Cross-Page Data'!$I$14:$J$117,2,FALSE),J10881))</f>
        <v>solar pv</v>
      </c>
      <c r="J10881" t="str">
        <f>VLOOKUP(E10881,'Cross-Page Data'!$D$4:$F$48,3,FALSE)</f>
        <v>solar</v>
      </c>
      <c r="K10881" t="b">
        <f t="shared" si="169"/>
        <v>1</v>
      </c>
    </row>
    <row r="10882" spans="1:11">
      <c r="A10882" s="120">
        <v>59515</v>
      </c>
      <c r="B10882" s="121" t="s">
        <v>201</v>
      </c>
      <c r="C10882" s="121" t="s">
        <v>206</v>
      </c>
      <c r="D10882" s="121" t="s">
        <v>101</v>
      </c>
      <c r="E10882" s="121" t="s">
        <v>92</v>
      </c>
      <c r="F10882" s="122">
        <v>39837</v>
      </c>
      <c r="G10882" s="122">
        <v>4475</v>
      </c>
      <c r="H10882" s="120">
        <v>2019</v>
      </c>
      <c r="I10882" t="str">
        <f>IF(J10882="natural gas",VLOOKUP(D10882,'Cross-Page Data'!$I$4:$J$13,2,FALSE),IF(J10882="solar",VLOOKUP('Form 923'!D10882,'Cross-Page Data'!$I$14:$J$117,2,FALSE),J10882))</f>
        <v>solar pv</v>
      </c>
      <c r="J10882" t="str">
        <f>VLOOKUP(E10882,'Cross-Page Data'!$D$4:$F$48,3,FALSE)</f>
        <v>solar</v>
      </c>
      <c r="K10882" t="b">
        <f t="shared" si="169"/>
        <v>1</v>
      </c>
    </row>
    <row r="10883" spans="1:11">
      <c r="A10883" s="120">
        <v>59516</v>
      </c>
      <c r="B10883" s="121" t="s">
        <v>201</v>
      </c>
      <c r="C10883" s="121" t="s">
        <v>206</v>
      </c>
      <c r="D10883" s="121" t="s">
        <v>101</v>
      </c>
      <c r="E10883" s="121" t="s">
        <v>92</v>
      </c>
      <c r="F10883" s="122">
        <v>224340</v>
      </c>
      <c r="G10883" s="122">
        <v>25201</v>
      </c>
      <c r="H10883" s="120">
        <v>2019</v>
      </c>
      <c r="I10883" t="str">
        <f>IF(J10883="natural gas",VLOOKUP(D10883,'Cross-Page Data'!$I$4:$J$13,2,FALSE),IF(J10883="solar",VLOOKUP('Form 923'!D10883,'Cross-Page Data'!$I$14:$J$117,2,FALSE),J10883))</f>
        <v>solar pv</v>
      </c>
      <c r="J10883" t="str">
        <f>VLOOKUP(E10883,'Cross-Page Data'!$D$4:$F$48,3,FALSE)</f>
        <v>solar</v>
      </c>
      <c r="K10883" t="b">
        <f t="shared" si="169"/>
        <v>1</v>
      </c>
    </row>
    <row r="10884" spans="1:11">
      <c r="A10884" s="120">
        <v>59517</v>
      </c>
      <c r="B10884" s="121" t="s">
        <v>201</v>
      </c>
      <c r="C10884" s="121" t="s">
        <v>206</v>
      </c>
      <c r="D10884" s="121" t="s">
        <v>101</v>
      </c>
      <c r="E10884" s="121" t="s">
        <v>92</v>
      </c>
      <c r="F10884" s="122">
        <v>78017</v>
      </c>
      <c r="G10884" s="122">
        <v>8764</v>
      </c>
      <c r="H10884" s="120">
        <v>2019</v>
      </c>
      <c r="I10884" t="str">
        <f>IF(J10884="natural gas",VLOOKUP(D10884,'Cross-Page Data'!$I$4:$J$13,2,FALSE),IF(J10884="solar",VLOOKUP('Form 923'!D10884,'Cross-Page Data'!$I$14:$J$117,2,FALSE),J10884))</f>
        <v>solar pv</v>
      </c>
      <c r="J10884" t="str">
        <f>VLOOKUP(E10884,'Cross-Page Data'!$D$4:$F$48,3,FALSE)</f>
        <v>solar</v>
      </c>
      <c r="K10884" t="b">
        <f t="shared" si="169"/>
        <v>1</v>
      </c>
    </row>
    <row r="10885" spans="1:11">
      <c r="A10885" s="120">
        <v>59518</v>
      </c>
      <c r="B10885" s="121" t="s">
        <v>201</v>
      </c>
      <c r="C10885" s="121" t="s">
        <v>206</v>
      </c>
      <c r="D10885" s="121" t="s">
        <v>101</v>
      </c>
      <c r="E10885" s="121" t="s">
        <v>92</v>
      </c>
      <c r="F10885" s="122">
        <v>0</v>
      </c>
      <c r="G10885" s="122">
        <v>0</v>
      </c>
      <c r="H10885" s="120">
        <v>2019</v>
      </c>
      <c r="I10885" t="str">
        <f>IF(J10885="natural gas",VLOOKUP(D10885,'Cross-Page Data'!$I$4:$J$13,2,FALSE),IF(J10885="solar",VLOOKUP('Form 923'!D10885,'Cross-Page Data'!$I$14:$J$117,2,FALSE),J10885))</f>
        <v>solar pv</v>
      </c>
      <c r="J10885" t="str">
        <f>VLOOKUP(E10885,'Cross-Page Data'!$D$4:$F$48,3,FALSE)</f>
        <v>solar</v>
      </c>
      <c r="K10885" t="b">
        <f t="shared" si="169"/>
        <v>1</v>
      </c>
    </row>
    <row r="10886" spans="1:11">
      <c r="A10886" s="120">
        <v>59519</v>
      </c>
      <c r="B10886" s="121" t="s">
        <v>201</v>
      </c>
      <c r="C10886" s="121" t="s">
        <v>206</v>
      </c>
      <c r="D10886" s="121" t="s">
        <v>101</v>
      </c>
      <c r="E10886" s="121" t="s">
        <v>92</v>
      </c>
      <c r="F10886" s="122">
        <v>53102</v>
      </c>
      <c r="G10886" s="122">
        <v>5965</v>
      </c>
      <c r="H10886" s="120">
        <v>2019</v>
      </c>
      <c r="I10886" t="str">
        <f>IF(J10886="natural gas",VLOOKUP(D10886,'Cross-Page Data'!$I$4:$J$13,2,FALSE),IF(J10886="solar",VLOOKUP('Form 923'!D10886,'Cross-Page Data'!$I$14:$J$117,2,FALSE),J10886))</f>
        <v>solar pv</v>
      </c>
      <c r="J10886" t="str">
        <f>VLOOKUP(E10886,'Cross-Page Data'!$D$4:$F$48,3,FALSE)</f>
        <v>solar</v>
      </c>
      <c r="K10886" t="b">
        <f t="shared" si="169"/>
        <v>1</v>
      </c>
    </row>
    <row r="10887" spans="1:11">
      <c r="A10887" s="120">
        <v>59520</v>
      </c>
      <c r="B10887" s="121" t="s">
        <v>201</v>
      </c>
      <c r="C10887" s="121" t="s">
        <v>206</v>
      </c>
      <c r="D10887" s="121" t="s">
        <v>101</v>
      </c>
      <c r="E10887" s="121" t="s">
        <v>92</v>
      </c>
      <c r="F10887" s="122">
        <v>80819</v>
      </c>
      <c r="G10887" s="122">
        <v>9079</v>
      </c>
      <c r="H10887" s="120">
        <v>2019</v>
      </c>
      <c r="I10887" t="str">
        <f>IF(J10887="natural gas",VLOOKUP(D10887,'Cross-Page Data'!$I$4:$J$13,2,FALSE),IF(J10887="solar",VLOOKUP('Form 923'!D10887,'Cross-Page Data'!$I$14:$J$117,2,FALSE),J10887))</f>
        <v>solar pv</v>
      </c>
      <c r="J10887" t="str">
        <f>VLOOKUP(E10887,'Cross-Page Data'!$D$4:$F$48,3,FALSE)</f>
        <v>solar</v>
      </c>
      <c r="K10887" t="b">
        <f t="shared" ref="K10887:K10950" si="170">IF(AND($N$6=FALSE,OR(C10887="Commercial NAICS Cogen",C10887="Industrial NAICS Cogen",C10887="NAICS-22 Cogen")),FALSE,IF(AND($N$7=FALSE,OR(C10887="Commercial NAICS Cogen",C10887="Commercial NAICS Non-Cogen",C10887="industrial NAICS Cogen",C10887="industrial NAICS non-cogen")),FALSE,TRUE))</f>
        <v>1</v>
      </c>
    </row>
    <row r="10888" spans="1:11">
      <c r="A10888" s="120">
        <v>59521</v>
      </c>
      <c r="B10888" s="121" t="s">
        <v>201</v>
      </c>
      <c r="C10888" s="121" t="s">
        <v>206</v>
      </c>
      <c r="D10888" s="121" t="s">
        <v>101</v>
      </c>
      <c r="E10888" s="121" t="s">
        <v>92</v>
      </c>
      <c r="F10888" s="122">
        <v>79592</v>
      </c>
      <c r="G10888" s="122">
        <v>8941</v>
      </c>
      <c r="H10888" s="120">
        <v>2019</v>
      </c>
      <c r="I10888" t="str">
        <f>IF(J10888="natural gas",VLOOKUP(D10888,'Cross-Page Data'!$I$4:$J$13,2,FALSE),IF(J10888="solar",VLOOKUP('Form 923'!D10888,'Cross-Page Data'!$I$14:$J$117,2,FALSE),J10888))</f>
        <v>solar pv</v>
      </c>
      <c r="J10888" t="str">
        <f>VLOOKUP(E10888,'Cross-Page Data'!$D$4:$F$48,3,FALSE)</f>
        <v>solar</v>
      </c>
      <c r="K10888" t="b">
        <f t="shared" si="170"/>
        <v>1</v>
      </c>
    </row>
    <row r="10889" spans="1:11">
      <c r="A10889" s="120">
        <v>59522</v>
      </c>
      <c r="B10889" s="121" t="s">
        <v>201</v>
      </c>
      <c r="C10889" s="121" t="s">
        <v>206</v>
      </c>
      <c r="D10889" s="121" t="s">
        <v>101</v>
      </c>
      <c r="E10889" s="121" t="s">
        <v>92</v>
      </c>
      <c r="F10889" s="122">
        <v>282966</v>
      </c>
      <c r="G10889" s="122">
        <v>31787</v>
      </c>
      <c r="H10889" s="120">
        <v>2019</v>
      </c>
      <c r="I10889" t="str">
        <f>IF(J10889="natural gas",VLOOKUP(D10889,'Cross-Page Data'!$I$4:$J$13,2,FALSE),IF(J10889="solar",VLOOKUP('Form 923'!D10889,'Cross-Page Data'!$I$14:$J$117,2,FALSE),J10889))</f>
        <v>solar pv</v>
      </c>
      <c r="J10889" t="str">
        <f>VLOOKUP(E10889,'Cross-Page Data'!$D$4:$F$48,3,FALSE)</f>
        <v>solar</v>
      </c>
      <c r="K10889" t="b">
        <f t="shared" si="170"/>
        <v>1</v>
      </c>
    </row>
    <row r="10890" spans="1:11">
      <c r="A10890" s="120">
        <v>59523</v>
      </c>
      <c r="B10890" s="121" t="s">
        <v>201</v>
      </c>
      <c r="C10890" s="121" t="s">
        <v>206</v>
      </c>
      <c r="D10890" s="121" t="s">
        <v>101</v>
      </c>
      <c r="E10890" s="121" t="s">
        <v>92</v>
      </c>
      <c r="F10890" s="122">
        <v>1286624</v>
      </c>
      <c r="G10890" s="122">
        <v>144532</v>
      </c>
      <c r="H10890" s="120">
        <v>2019</v>
      </c>
      <c r="I10890" t="str">
        <f>IF(J10890="natural gas",VLOOKUP(D10890,'Cross-Page Data'!$I$4:$J$13,2,FALSE),IF(J10890="solar",VLOOKUP('Form 923'!D10890,'Cross-Page Data'!$I$14:$J$117,2,FALSE),J10890))</f>
        <v>solar pv</v>
      </c>
      <c r="J10890" t="str">
        <f>VLOOKUP(E10890,'Cross-Page Data'!$D$4:$F$48,3,FALSE)</f>
        <v>solar</v>
      </c>
      <c r="K10890" t="b">
        <f t="shared" si="170"/>
        <v>1</v>
      </c>
    </row>
    <row r="10891" spans="1:11">
      <c r="A10891" s="120">
        <v>59525</v>
      </c>
      <c r="B10891" s="121" t="s">
        <v>201</v>
      </c>
      <c r="C10891" s="121" t="s">
        <v>206</v>
      </c>
      <c r="D10891" s="121" t="s">
        <v>101</v>
      </c>
      <c r="E10891" s="121" t="s">
        <v>92</v>
      </c>
      <c r="F10891" s="122">
        <v>7843</v>
      </c>
      <c r="G10891" s="122">
        <v>881</v>
      </c>
      <c r="H10891" s="120">
        <v>2019</v>
      </c>
      <c r="I10891" t="str">
        <f>IF(J10891="natural gas",VLOOKUP(D10891,'Cross-Page Data'!$I$4:$J$13,2,FALSE),IF(J10891="solar",VLOOKUP('Form 923'!D10891,'Cross-Page Data'!$I$14:$J$117,2,FALSE),J10891))</f>
        <v>solar pv</v>
      </c>
      <c r="J10891" t="str">
        <f>VLOOKUP(E10891,'Cross-Page Data'!$D$4:$F$48,3,FALSE)</f>
        <v>solar</v>
      </c>
      <c r="K10891" t="b">
        <f t="shared" si="170"/>
        <v>1</v>
      </c>
    </row>
    <row r="10892" spans="1:11">
      <c r="A10892" s="120">
        <v>59526</v>
      </c>
      <c r="B10892" s="121" t="s">
        <v>201</v>
      </c>
      <c r="C10892" s="121" t="s">
        <v>206</v>
      </c>
      <c r="D10892" s="121" t="s">
        <v>101</v>
      </c>
      <c r="E10892" s="121" t="s">
        <v>92</v>
      </c>
      <c r="F10892" s="122">
        <v>239340</v>
      </c>
      <c r="G10892" s="122">
        <v>26886</v>
      </c>
      <c r="H10892" s="120">
        <v>2019</v>
      </c>
      <c r="I10892" t="str">
        <f>IF(J10892="natural gas",VLOOKUP(D10892,'Cross-Page Data'!$I$4:$J$13,2,FALSE),IF(J10892="solar",VLOOKUP('Form 923'!D10892,'Cross-Page Data'!$I$14:$J$117,2,FALSE),J10892))</f>
        <v>solar pv</v>
      </c>
      <c r="J10892" t="str">
        <f>VLOOKUP(E10892,'Cross-Page Data'!$D$4:$F$48,3,FALSE)</f>
        <v>solar</v>
      </c>
      <c r="K10892" t="b">
        <f t="shared" si="170"/>
        <v>1</v>
      </c>
    </row>
    <row r="10893" spans="1:11">
      <c r="A10893" s="120">
        <v>59527</v>
      </c>
      <c r="B10893" s="121" t="s">
        <v>201</v>
      </c>
      <c r="C10893" s="121" t="s">
        <v>206</v>
      </c>
      <c r="D10893" s="121" t="s">
        <v>101</v>
      </c>
      <c r="E10893" s="121" t="s">
        <v>92</v>
      </c>
      <c r="F10893" s="122">
        <v>310173</v>
      </c>
      <c r="G10893" s="122">
        <v>34843</v>
      </c>
      <c r="H10893" s="120">
        <v>2019</v>
      </c>
      <c r="I10893" t="str">
        <f>IF(J10893="natural gas",VLOOKUP(D10893,'Cross-Page Data'!$I$4:$J$13,2,FALSE),IF(J10893="solar",VLOOKUP('Form 923'!D10893,'Cross-Page Data'!$I$14:$J$117,2,FALSE),J10893))</f>
        <v>solar pv</v>
      </c>
      <c r="J10893" t="str">
        <f>VLOOKUP(E10893,'Cross-Page Data'!$D$4:$F$48,3,FALSE)</f>
        <v>solar</v>
      </c>
      <c r="K10893" t="b">
        <f t="shared" si="170"/>
        <v>1</v>
      </c>
    </row>
    <row r="10894" spans="1:11">
      <c r="A10894" s="120">
        <v>59528</v>
      </c>
      <c r="B10894" s="121" t="s">
        <v>201</v>
      </c>
      <c r="C10894" s="121" t="s">
        <v>206</v>
      </c>
      <c r="D10894" s="121" t="s">
        <v>101</v>
      </c>
      <c r="E10894" s="121" t="s">
        <v>92</v>
      </c>
      <c r="F10894" s="122">
        <v>492120</v>
      </c>
      <c r="G10894" s="122">
        <v>55282</v>
      </c>
      <c r="H10894" s="120">
        <v>2019</v>
      </c>
      <c r="I10894" t="str">
        <f>IF(J10894="natural gas",VLOOKUP(D10894,'Cross-Page Data'!$I$4:$J$13,2,FALSE),IF(J10894="solar",VLOOKUP('Form 923'!D10894,'Cross-Page Data'!$I$14:$J$117,2,FALSE),J10894))</f>
        <v>solar pv</v>
      </c>
      <c r="J10894" t="str">
        <f>VLOOKUP(E10894,'Cross-Page Data'!$D$4:$F$48,3,FALSE)</f>
        <v>solar</v>
      </c>
      <c r="K10894" t="b">
        <f t="shared" si="170"/>
        <v>1</v>
      </c>
    </row>
    <row r="10895" ht="25.5" spans="1:11">
      <c r="A10895" s="120">
        <v>59529</v>
      </c>
      <c r="B10895" s="121" t="s">
        <v>201</v>
      </c>
      <c r="C10895" s="121" t="s">
        <v>207</v>
      </c>
      <c r="D10895" s="121" t="s">
        <v>79</v>
      </c>
      <c r="E10895" s="121" t="s">
        <v>90</v>
      </c>
      <c r="F10895" s="122">
        <v>92822</v>
      </c>
      <c r="G10895" s="122">
        <v>8944</v>
      </c>
      <c r="H10895" s="120">
        <v>2019</v>
      </c>
      <c r="I10895" t="str">
        <f>IF(J10895="natural gas",VLOOKUP(D10895,'Cross-Page Data'!$I$4:$J$13,2,FALSE),IF(J10895="solar",VLOOKUP('Form 923'!D10895,'Cross-Page Data'!$I$14:$J$117,2,FALSE),J10895))</f>
        <v>biomass</v>
      </c>
      <c r="J10895" t="str">
        <f>VLOOKUP(E10895,'Cross-Page Data'!$D$4:$F$48,3,FALSE)</f>
        <v>biomass</v>
      </c>
      <c r="K10895" t="b">
        <f t="shared" si="170"/>
        <v>0</v>
      </c>
    </row>
    <row r="10896" spans="1:11">
      <c r="A10896" s="120">
        <v>59530</v>
      </c>
      <c r="B10896" s="121" t="s">
        <v>201</v>
      </c>
      <c r="C10896" s="121" t="s">
        <v>206</v>
      </c>
      <c r="D10896" s="121" t="s">
        <v>101</v>
      </c>
      <c r="E10896" s="121" t="s">
        <v>92</v>
      </c>
      <c r="F10896" s="122">
        <v>316644</v>
      </c>
      <c r="G10896" s="122">
        <v>35570</v>
      </c>
      <c r="H10896" s="120">
        <v>2019</v>
      </c>
      <c r="I10896" t="str">
        <f>IF(J10896="natural gas",VLOOKUP(D10896,'Cross-Page Data'!$I$4:$J$13,2,FALSE),IF(J10896="solar",VLOOKUP('Form 923'!D10896,'Cross-Page Data'!$I$14:$J$117,2,FALSE),J10896))</f>
        <v>solar pv</v>
      </c>
      <c r="J10896" t="str">
        <f>VLOOKUP(E10896,'Cross-Page Data'!$D$4:$F$48,3,FALSE)</f>
        <v>solar</v>
      </c>
      <c r="K10896" t="b">
        <f t="shared" si="170"/>
        <v>1</v>
      </c>
    </row>
    <row r="10897" spans="1:11">
      <c r="A10897" s="120">
        <v>59532</v>
      </c>
      <c r="B10897" s="121" t="s">
        <v>201</v>
      </c>
      <c r="C10897" s="121" t="s">
        <v>206</v>
      </c>
      <c r="D10897" s="121" t="s">
        <v>101</v>
      </c>
      <c r="E10897" s="121" t="s">
        <v>92</v>
      </c>
      <c r="F10897" s="122">
        <v>2582372</v>
      </c>
      <c r="G10897" s="122">
        <v>290089</v>
      </c>
      <c r="H10897" s="120">
        <v>2019</v>
      </c>
      <c r="I10897" t="str">
        <f>IF(J10897="natural gas",VLOOKUP(D10897,'Cross-Page Data'!$I$4:$J$13,2,FALSE),IF(J10897="solar",VLOOKUP('Form 923'!D10897,'Cross-Page Data'!$I$14:$J$117,2,FALSE),J10897))</f>
        <v>solar pv</v>
      </c>
      <c r="J10897" t="str">
        <f>VLOOKUP(E10897,'Cross-Page Data'!$D$4:$F$48,3,FALSE)</f>
        <v>solar</v>
      </c>
      <c r="K10897" t="b">
        <f t="shared" si="170"/>
        <v>1</v>
      </c>
    </row>
    <row r="10898" spans="1:11">
      <c r="A10898" s="120">
        <v>59533</v>
      </c>
      <c r="B10898" s="121" t="s">
        <v>201</v>
      </c>
      <c r="C10898" s="121" t="s">
        <v>206</v>
      </c>
      <c r="D10898" s="121" t="s">
        <v>101</v>
      </c>
      <c r="E10898" s="121" t="s">
        <v>92</v>
      </c>
      <c r="F10898" s="122">
        <v>65152</v>
      </c>
      <c r="G10898" s="122">
        <v>7319</v>
      </c>
      <c r="H10898" s="120">
        <v>2019</v>
      </c>
      <c r="I10898" t="str">
        <f>IF(J10898="natural gas",VLOOKUP(D10898,'Cross-Page Data'!$I$4:$J$13,2,FALSE),IF(J10898="solar",VLOOKUP('Form 923'!D10898,'Cross-Page Data'!$I$14:$J$117,2,FALSE),J10898))</f>
        <v>solar pv</v>
      </c>
      <c r="J10898" t="str">
        <f>VLOOKUP(E10898,'Cross-Page Data'!$D$4:$F$48,3,FALSE)</f>
        <v>solar</v>
      </c>
      <c r="K10898" t="b">
        <f t="shared" si="170"/>
        <v>1</v>
      </c>
    </row>
    <row r="10899" spans="1:11">
      <c r="A10899" s="120">
        <v>59534</v>
      </c>
      <c r="B10899" s="121" t="s">
        <v>201</v>
      </c>
      <c r="C10899" s="121" t="s">
        <v>206</v>
      </c>
      <c r="D10899" s="121" t="s">
        <v>101</v>
      </c>
      <c r="E10899" s="121" t="s">
        <v>92</v>
      </c>
      <c r="F10899" s="122">
        <v>56661</v>
      </c>
      <c r="G10899" s="122">
        <v>6365</v>
      </c>
      <c r="H10899" s="120">
        <v>2019</v>
      </c>
      <c r="I10899" t="str">
        <f>IF(J10899="natural gas",VLOOKUP(D10899,'Cross-Page Data'!$I$4:$J$13,2,FALSE),IF(J10899="solar",VLOOKUP('Form 923'!D10899,'Cross-Page Data'!$I$14:$J$117,2,FALSE),J10899))</f>
        <v>solar pv</v>
      </c>
      <c r="J10899" t="str">
        <f>VLOOKUP(E10899,'Cross-Page Data'!$D$4:$F$48,3,FALSE)</f>
        <v>solar</v>
      </c>
      <c r="K10899" t="b">
        <f t="shared" si="170"/>
        <v>1</v>
      </c>
    </row>
    <row r="10900" spans="1:11">
      <c r="A10900" s="120">
        <v>59535</v>
      </c>
      <c r="B10900" s="121" t="s">
        <v>201</v>
      </c>
      <c r="C10900" s="121" t="s">
        <v>206</v>
      </c>
      <c r="D10900" s="121" t="s">
        <v>101</v>
      </c>
      <c r="E10900" s="121" t="s">
        <v>92</v>
      </c>
      <c r="F10900" s="122">
        <v>339957</v>
      </c>
      <c r="G10900" s="122">
        <v>38189</v>
      </c>
      <c r="H10900" s="120">
        <v>2019</v>
      </c>
      <c r="I10900" t="str">
        <f>IF(J10900="natural gas",VLOOKUP(D10900,'Cross-Page Data'!$I$4:$J$13,2,FALSE),IF(J10900="solar",VLOOKUP('Form 923'!D10900,'Cross-Page Data'!$I$14:$J$117,2,FALSE),J10900))</f>
        <v>solar pv</v>
      </c>
      <c r="J10900" t="str">
        <f>VLOOKUP(E10900,'Cross-Page Data'!$D$4:$F$48,3,FALSE)</f>
        <v>solar</v>
      </c>
      <c r="K10900" t="b">
        <f t="shared" si="170"/>
        <v>1</v>
      </c>
    </row>
    <row r="10901" spans="1:11">
      <c r="A10901" s="120">
        <v>59536</v>
      </c>
      <c r="B10901" s="121" t="s">
        <v>201</v>
      </c>
      <c r="C10901" s="121" t="s">
        <v>206</v>
      </c>
      <c r="D10901" s="121" t="s">
        <v>101</v>
      </c>
      <c r="E10901" s="121" t="s">
        <v>92</v>
      </c>
      <c r="F10901" s="122">
        <v>22078</v>
      </c>
      <c r="G10901" s="122">
        <v>2480</v>
      </c>
      <c r="H10901" s="120">
        <v>2019</v>
      </c>
      <c r="I10901" t="str">
        <f>IF(J10901="natural gas",VLOOKUP(D10901,'Cross-Page Data'!$I$4:$J$13,2,FALSE),IF(J10901="solar",VLOOKUP('Form 923'!D10901,'Cross-Page Data'!$I$14:$J$117,2,FALSE),J10901))</f>
        <v>solar pv</v>
      </c>
      <c r="J10901" t="str">
        <f>VLOOKUP(E10901,'Cross-Page Data'!$D$4:$F$48,3,FALSE)</f>
        <v>solar</v>
      </c>
      <c r="K10901" t="b">
        <f t="shared" si="170"/>
        <v>1</v>
      </c>
    </row>
    <row r="10902" spans="1:11">
      <c r="A10902" s="120">
        <v>59537</v>
      </c>
      <c r="B10902" s="121" t="s">
        <v>201</v>
      </c>
      <c r="C10902" s="121" t="s">
        <v>206</v>
      </c>
      <c r="D10902" s="121" t="s">
        <v>101</v>
      </c>
      <c r="E10902" s="121" t="s">
        <v>92</v>
      </c>
      <c r="F10902" s="122">
        <v>26262</v>
      </c>
      <c r="G10902" s="122">
        <v>2950</v>
      </c>
      <c r="H10902" s="120">
        <v>2019</v>
      </c>
      <c r="I10902" t="str">
        <f>IF(J10902="natural gas",VLOOKUP(D10902,'Cross-Page Data'!$I$4:$J$13,2,FALSE),IF(J10902="solar",VLOOKUP('Form 923'!D10902,'Cross-Page Data'!$I$14:$J$117,2,FALSE),J10902))</f>
        <v>solar pv</v>
      </c>
      <c r="J10902" t="str">
        <f>VLOOKUP(E10902,'Cross-Page Data'!$D$4:$F$48,3,FALSE)</f>
        <v>solar</v>
      </c>
      <c r="K10902" t="b">
        <f t="shared" si="170"/>
        <v>1</v>
      </c>
    </row>
    <row r="10903" spans="1:11">
      <c r="A10903" s="120">
        <v>59539</v>
      </c>
      <c r="B10903" s="121" t="s">
        <v>201</v>
      </c>
      <c r="C10903" s="121" t="s">
        <v>206</v>
      </c>
      <c r="D10903" s="121" t="s">
        <v>101</v>
      </c>
      <c r="E10903" s="121" t="s">
        <v>92</v>
      </c>
      <c r="F10903" s="122">
        <v>25886</v>
      </c>
      <c r="G10903" s="122">
        <v>2908</v>
      </c>
      <c r="H10903" s="120">
        <v>2019</v>
      </c>
      <c r="I10903" t="str">
        <f>IF(J10903="natural gas",VLOOKUP(D10903,'Cross-Page Data'!$I$4:$J$13,2,FALSE),IF(J10903="solar",VLOOKUP('Form 923'!D10903,'Cross-Page Data'!$I$14:$J$117,2,FALSE),J10903))</f>
        <v>solar pv</v>
      </c>
      <c r="J10903" t="str">
        <f>VLOOKUP(E10903,'Cross-Page Data'!$D$4:$F$48,3,FALSE)</f>
        <v>solar</v>
      </c>
      <c r="K10903" t="b">
        <f t="shared" si="170"/>
        <v>1</v>
      </c>
    </row>
    <row r="10904" spans="1:11">
      <c r="A10904" s="120">
        <v>59540</v>
      </c>
      <c r="B10904" s="121" t="s">
        <v>201</v>
      </c>
      <c r="C10904" s="121" t="s">
        <v>206</v>
      </c>
      <c r="D10904" s="121" t="s">
        <v>101</v>
      </c>
      <c r="E10904" s="121" t="s">
        <v>92</v>
      </c>
      <c r="F10904" s="122">
        <v>26501</v>
      </c>
      <c r="G10904" s="122">
        <v>2977</v>
      </c>
      <c r="H10904" s="120">
        <v>2019</v>
      </c>
      <c r="I10904" t="str">
        <f>IF(J10904="natural gas",VLOOKUP(D10904,'Cross-Page Data'!$I$4:$J$13,2,FALSE),IF(J10904="solar",VLOOKUP('Form 923'!D10904,'Cross-Page Data'!$I$14:$J$117,2,FALSE),J10904))</f>
        <v>solar pv</v>
      </c>
      <c r="J10904" t="str">
        <f>VLOOKUP(E10904,'Cross-Page Data'!$D$4:$F$48,3,FALSE)</f>
        <v>solar</v>
      </c>
      <c r="K10904" t="b">
        <f t="shared" si="170"/>
        <v>1</v>
      </c>
    </row>
    <row r="10905" spans="1:11">
      <c r="A10905" s="120">
        <v>59541</v>
      </c>
      <c r="B10905" s="121" t="s">
        <v>201</v>
      </c>
      <c r="C10905" s="121" t="s">
        <v>206</v>
      </c>
      <c r="D10905" s="121" t="s">
        <v>101</v>
      </c>
      <c r="E10905" s="121" t="s">
        <v>92</v>
      </c>
      <c r="F10905" s="122">
        <v>25336</v>
      </c>
      <c r="G10905" s="122">
        <v>2846</v>
      </c>
      <c r="H10905" s="120">
        <v>2019</v>
      </c>
      <c r="I10905" t="str">
        <f>IF(J10905="natural gas",VLOOKUP(D10905,'Cross-Page Data'!$I$4:$J$13,2,FALSE),IF(J10905="solar",VLOOKUP('Form 923'!D10905,'Cross-Page Data'!$I$14:$J$117,2,FALSE),J10905))</f>
        <v>solar pv</v>
      </c>
      <c r="J10905" t="str">
        <f>VLOOKUP(E10905,'Cross-Page Data'!$D$4:$F$48,3,FALSE)</f>
        <v>solar</v>
      </c>
      <c r="K10905" t="b">
        <f t="shared" si="170"/>
        <v>1</v>
      </c>
    </row>
    <row r="10906" spans="1:11">
      <c r="A10906" s="120">
        <v>59542</v>
      </c>
      <c r="B10906" s="121" t="s">
        <v>201</v>
      </c>
      <c r="C10906" s="121" t="s">
        <v>206</v>
      </c>
      <c r="D10906" s="121" t="s">
        <v>101</v>
      </c>
      <c r="E10906" s="121" t="s">
        <v>92</v>
      </c>
      <c r="F10906" s="122">
        <v>57524</v>
      </c>
      <c r="G10906" s="122">
        <v>6462</v>
      </c>
      <c r="H10906" s="120">
        <v>2019</v>
      </c>
      <c r="I10906" t="str">
        <f>IF(J10906="natural gas",VLOOKUP(D10906,'Cross-Page Data'!$I$4:$J$13,2,FALSE),IF(J10906="solar",VLOOKUP('Form 923'!D10906,'Cross-Page Data'!$I$14:$J$117,2,FALSE),J10906))</f>
        <v>solar pv</v>
      </c>
      <c r="J10906" t="str">
        <f>VLOOKUP(E10906,'Cross-Page Data'!$D$4:$F$48,3,FALSE)</f>
        <v>solar</v>
      </c>
      <c r="K10906" t="b">
        <f t="shared" si="170"/>
        <v>1</v>
      </c>
    </row>
    <row r="10907" spans="1:11">
      <c r="A10907" s="120">
        <v>59544</v>
      </c>
      <c r="B10907" s="121" t="s">
        <v>201</v>
      </c>
      <c r="C10907" s="121" t="s">
        <v>206</v>
      </c>
      <c r="D10907" s="121" t="s">
        <v>101</v>
      </c>
      <c r="E10907" s="121" t="s">
        <v>92</v>
      </c>
      <c r="F10907" s="122">
        <v>10059</v>
      </c>
      <c r="G10907" s="122">
        <v>1130</v>
      </c>
      <c r="H10907" s="120">
        <v>2019</v>
      </c>
      <c r="I10907" t="str">
        <f>IF(J10907="natural gas",VLOOKUP(D10907,'Cross-Page Data'!$I$4:$J$13,2,FALSE),IF(J10907="solar",VLOOKUP('Form 923'!D10907,'Cross-Page Data'!$I$14:$J$117,2,FALSE),J10907))</f>
        <v>solar pv</v>
      </c>
      <c r="J10907" t="str">
        <f>VLOOKUP(E10907,'Cross-Page Data'!$D$4:$F$48,3,FALSE)</f>
        <v>solar</v>
      </c>
      <c r="K10907" t="b">
        <f t="shared" si="170"/>
        <v>1</v>
      </c>
    </row>
    <row r="10908" spans="1:11">
      <c r="A10908" s="120">
        <v>59546</v>
      </c>
      <c r="B10908" s="121" t="s">
        <v>201</v>
      </c>
      <c r="C10908" s="121" t="s">
        <v>206</v>
      </c>
      <c r="D10908" s="121" t="s">
        <v>101</v>
      </c>
      <c r="E10908" s="121" t="s">
        <v>92</v>
      </c>
      <c r="F10908" s="122">
        <v>11412</v>
      </c>
      <c r="G10908" s="122">
        <v>1282</v>
      </c>
      <c r="H10908" s="120">
        <v>2019</v>
      </c>
      <c r="I10908" t="str">
        <f>IF(J10908="natural gas",VLOOKUP(D10908,'Cross-Page Data'!$I$4:$J$13,2,FALSE),IF(J10908="solar",VLOOKUP('Form 923'!D10908,'Cross-Page Data'!$I$14:$J$117,2,FALSE),J10908))</f>
        <v>solar pv</v>
      </c>
      <c r="J10908" t="str">
        <f>VLOOKUP(E10908,'Cross-Page Data'!$D$4:$F$48,3,FALSE)</f>
        <v>solar</v>
      </c>
      <c r="K10908" t="b">
        <f t="shared" si="170"/>
        <v>1</v>
      </c>
    </row>
    <row r="10909" spans="1:11">
      <c r="A10909" s="120">
        <v>59547</v>
      </c>
      <c r="B10909" s="121" t="s">
        <v>201</v>
      </c>
      <c r="C10909" s="121" t="s">
        <v>206</v>
      </c>
      <c r="D10909" s="121" t="s">
        <v>128</v>
      </c>
      <c r="E10909" s="121" t="s">
        <v>180</v>
      </c>
      <c r="F10909" s="122">
        <v>4008650</v>
      </c>
      <c r="G10909" s="122">
        <v>450309</v>
      </c>
      <c r="H10909" s="120">
        <v>2019</v>
      </c>
      <c r="I10909" t="str">
        <f>IF(J10909="natural gas",VLOOKUP(D10909,'Cross-Page Data'!$I$4:$J$13,2,FALSE),IF(J10909="solar",VLOOKUP('Form 923'!D10909,'Cross-Page Data'!$I$14:$J$117,2,FALSE),J10909))</f>
        <v>wind</v>
      </c>
      <c r="J10909" t="str">
        <f>VLOOKUP(E10909,'Cross-Page Data'!$D$4:$F$48,3,FALSE)</f>
        <v>wind</v>
      </c>
      <c r="K10909" t="b">
        <f t="shared" si="170"/>
        <v>1</v>
      </c>
    </row>
    <row r="10910" spans="1:11">
      <c r="A10910" s="120">
        <v>59548</v>
      </c>
      <c r="B10910" s="121" t="s">
        <v>201</v>
      </c>
      <c r="C10910" s="121" t="s">
        <v>206</v>
      </c>
      <c r="D10910" s="121" t="s">
        <v>101</v>
      </c>
      <c r="E10910" s="121" t="s">
        <v>92</v>
      </c>
      <c r="F10910" s="122">
        <v>224936</v>
      </c>
      <c r="G10910" s="122">
        <v>25268</v>
      </c>
      <c r="H10910" s="120">
        <v>2019</v>
      </c>
      <c r="I10910" t="str">
        <f>IF(J10910="natural gas",VLOOKUP(D10910,'Cross-Page Data'!$I$4:$J$13,2,FALSE),IF(J10910="solar",VLOOKUP('Form 923'!D10910,'Cross-Page Data'!$I$14:$J$117,2,FALSE),J10910))</f>
        <v>solar pv</v>
      </c>
      <c r="J10910" t="str">
        <f>VLOOKUP(E10910,'Cross-Page Data'!$D$4:$F$48,3,FALSE)</f>
        <v>solar</v>
      </c>
      <c r="K10910" t="b">
        <f t="shared" si="170"/>
        <v>1</v>
      </c>
    </row>
    <row r="10911" spans="1:11">
      <c r="A10911" s="120">
        <v>59549</v>
      </c>
      <c r="B10911" s="121" t="s">
        <v>201</v>
      </c>
      <c r="C10911" s="121" t="s">
        <v>206</v>
      </c>
      <c r="D10911" s="121" t="s">
        <v>101</v>
      </c>
      <c r="E10911" s="121" t="s">
        <v>92</v>
      </c>
      <c r="F10911" s="122">
        <v>83652</v>
      </c>
      <c r="G10911" s="122">
        <v>9397</v>
      </c>
      <c r="H10911" s="120">
        <v>2019</v>
      </c>
      <c r="I10911" t="str">
        <f>IF(J10911="natural gas",VLOOKUP(D10911,'Cross-Page Data'!$I$4:$J$13,2,FALSE),IF(J10911="solar",VLOOKUP('Form 923'!D10911,'Cross-Page Data'!$I$14:$J$117,2,FALSE),J10911))</f>
        <v>solar pv</v>
      </c>
      <c r="J10911" t="str">
        <f>VLOOKUP(E10911,'Cross-Page Data'!$D$4:$F$48,3,FALSE)</f>
        <v>solar</v>
      </c>
      <c r="K10911" t="b">
        <f t="shared" si="170"/>
        <v>1</v>
      </c>
    </row>
    <row r="10912" spans="1:11">
      <c r="A10912" s="120">
        <v>59550</v>
      </c>
      <c r="B10912" s="121" t="s">
        <v>201</v>
      </c>
      <c r="C10912" s="121" t="s">
        <v>206</v>
      </c>
      <c r="D10912" s="121" t="s">
        <v>101</v>
      </c>
      <c r="E10912" s="121" t="s">
        <v>92</v>
      </c>
      <c r="F10912" s="122">
        <v>44191</v>
      </c>
      <c r="G10912" s="122">
        <v>4964</v>
      </c>
      <c r="H10912" s="120">
        <v>2019</v>
      </c>
      <c r="I10912" t="str">
        <f>IF(J10912="natural gas",VLOOKUP(D10912,'Cross-Page Data'!$I$4:$J$13,2,FALSE),IF(J10912="solar",VLOOKUP('Form 923'!D10912,'Cross-Page Data'!$I$14:$J$117,2,FALSE),J10912))</f>
        <v>solar pv</v>
      </c>
      <c r="J10912" t="str">
        <f>VLOOKUP(E10912,'Cross-Page Data'!$D$4:$F$48,3,FALSE)</f>
        <v>solar</v>
      </c>
      <c r="K10912" t="b">
        <f t="shared" si="170"/>
        <v>1</v>
      </c>
    </row>
    <row r="10913" spans="1:11">
      <c r="A10913" s="120">
        <v>59551</v>
      </c>
      <c r="B10913" s="121" t="s">
        <v>201</v>
      </c>
      <c r="C10913" s="121" t="s">
        <v>206</v>
      </c>
      <c r="D10913" s="121" t="s">
        <v>101</v>
      </c>
      <c r="E10913" s="121" t="s">
        <v>92</v>
      </c>
      <c r="F10913" s="122">
        <v>56484</v>
      </c>
      <c r="G10913" s="122">
        <v>6345</v>
      </c>
      <c r="H10913" s="120">
        <v>2019</v>
      </c>
      <c r="I10913" t="str">
        <f>IF(J10913="natural gas",VLOOKUP(D10913,'Cross-Page Data'!$I$4:$J$13,2,FALSE),IF(J10913="solar",VLOOKUP('Form 923'!D10913,'Cross-Page Data'!$I$14:$J$117,2,FALSE),J10913))</f>
        <v>solar pv</v>
      </c>
      <c r="J10913" t="str">
        <f>VLOOKUP(E10913,'Cross-Page Data'!$D$4:$F$48,3,FALSE)</f>
        <v>solar</v>
      </c>
      <c r="K10913" t="b">
        <f t="shared" si="170"/>
        <v>1</v>
      </c>
    </row>
    <row r="10914" spans="1:11">
      <c r="A10914" s="120">
        <v>59552</v>
      </c>
      <c r="B10914" s="121" t="s">
        <v>201</v>
      </c>
      <c r="C10914" s="121" t="s">
        <v>206</v>
      </c>
      <c r="D10914" s="121" t="s">
        <v>101</v>
      </c>
      <c r="E10914" s="121" t="s">
        <v>92</v>
      </c>
      <c r="F10914" s="122">
        <v>32073</v>
      </c>
      <c r="G10914" s="122">
        <v>3603</v>
      </c>
      <c r="H10914" s="120">
        <v>2019</v>
      </c>
      <c r="I10914" t="str">
        <f>IF(J10914="natural gas",VLOOKUP(D10914,'Cross-Page Data'!$I$4:$J$13,2,FALSE),IF(J10914="solar",VLOOKUP('Form 923'!D10914,'Cross-Page Data'!$I$14:$J$117,2,FALSE),J10914))</f>
        <v>solar pv</v>
      </c>
      <c r="J10914" t="str">
        <f>VLOOKUP(E10914,'Cross-Page Data'!$D$4:$F$48,3,FALSE)</f>
        <v>solar</v>
      </c>
      <c r="K10914" t="b">
        <f t="shared" si="170"/>
        <v>1</v>
      </c>
    </row>
    <row r="10915" spans="1:11">
      <c r="A10915" s="120">
        <v>59553</v>
      </c>
      <c r="B10915" s="121" t="s">
        <v>201</v>
      </c>
      <c r="C10915" s="121" t="s">
        <v>206</v>
      </c>
      <c r="D10915" s="121" t="s">
        <v>101</v>
      </c>
      <c r="E10915" s="121" t="s">
        <v>92</v>
      </c>
      <c r="F10915" s="122">
        <v>31281</v>
      </c>
      <c r="G10915" s="122">
        <v>3514</v>
      </c>
      <c r="H10915" s="120">
        <v>2019</v>
      </c>
      <c r="I10915" t="str">
        <f>IF(J10915="natural gas",VLOOKUP(D10915,'Cross-Page Data'!$I$4:$J$13,2,FALSE),IF(J10915="solar",VLOOKUP('Form 923'!D10915,'Cross-Page Data'!$I$14:$J$117,2,FALSE),J10915))</f>
        <v>solar pv</v>
      </c>
      <c r="J10915" t="str">
        <f>VLOOKUP(E10915,'Cross-Page Data'!$D$4:$F$48,3,FALSE)</f>
        <v>solar</v>
      </c>
      <c r="K10915" t="b">
        <f t="shared" si="170"/>
        <v>1</v>
      </c>
    </row>
    <row r="10916" spans="1:11">
      <c r="A10916" s="120">
        <v>59554</v>
      </c>
      <c r="B10916" s="121" t="s">
        <v>201</v>
      </c>
      <c r="C10916" s="121" t="s">
        <v>206</v>
      </c>
      <c r="D10916" s="121" t="s">
        <v>101</v>
      </c>
      <c r="E10916" s="121" t="s">
        <v>92</v>
      </c>
      <c r="F10916" s="122">
        <v>29785</v>
      </c>
      <c r="G10916" s="122">
        <v>3346</v>
      </c>
      <c r="H10916" s="120">
        <v>2019</v>
      </c>
      <c r="I10916" t="str">
        <f>IF(J10916="natural gas",VLOOKUP(D10916,'Cross-Page Data'!$I$4:$J$13,2,FALSE),IF(J10916="solar",VLOOKUP('Form 923'!D10916,'Cross-Page Data'!$I$14:$J$117,2,FALSE),J10916))</f>
        <v>solar pv</v>
      </c>
      <c r="J10916" t="str">
        <f>VLOOKUP(E10916,'Cross-Page Data'!$D$4:$F$48,3,FALSE)</f>
        <v>solar</v>
      </c>
      <c r="K10916" t="b">
        <f t="shared" si="170"/>
        <v>1</v>
      </c>
    </row>
    <row r="10917" spans="1:11">
      <c r="A10917" s="120">
        <v>59555</v>
      </c>
      <c r="B10917" s="121" t="s">
        <v>201</v>
      </c>
      <c r="C10917" s="121" t="s">
        <v>206</v>
      </c>
      <c r="D10917" s="121" t="s">
        <v>101</v>
      </c>
      <c r="E10917" s="121" t="s">
        <v>92</v>
      </c>
      <c r="F10917" s="122">
        <v>437578</v>
      </c>
      <c r="G10917" s="122">
        <v>49155</v>
      </c>
      <c r="H10917" s="120">
        <v>2019</v>
      </c>
      <c r="I10917" t="str">
        <f>IF(J10917="natural gas",VLOOKUP(D10917,'Cross-Page Data'!$I$4:$J$13,2,FALSE),IF(J10917="solar",VLOOKUP('Form 923'!D10917,'Cross-Page Data'!$I$14:$J$117,2,FALSE),J10917))</f>
        <v>solar pv</v>
      </c>
      <c r="J10917" t="str">
        <f>VLOOKUP(E10917,'Cross-Page Data'!$D$4:$F$48,3,FALSE)</f>
        <v>solar</v>
      </c>
      <c r="K10917" t="b">
        <f t="shared" si="170"/>
        <v>1</v>
      </c>
    </row>
    <row r="10918" spans="1:11">
      <c r="A10918" s="120">
        <v>59556</v>
      </c>
      <c r="B10918" s="121" t="s">
        <v>201</v>
      </c>
      <c r="C10918" s="121" t="s">
        <v>202</v>
      </c>
      <c r="D10918" s="121" t="s">
        <v>101</v>
      </c>
      <c r="E10918" s="121" t="s">
        <v>92</v>
      </c>
      <c r="F10918" s="122">
        <v>88566</v>
      </c>
      <c r="G10918" s="122">
        <v>9949</v>
      </c>
      <c r="H10918" s="120">
        <v>2019</v>
      </c>
      <c r="I10918" t="str">
        <f>IF(J10918="natural gas",VLOOKUP(D10918,'Cross-Page Data'!$I$4:$J$13,2,FALSE),IF(J10918="solar",VLOOKUP('Form 923'!D10918,'Cross-Page Data'!$I$14:$J$117,2,FALSE),J10918))</f>
        <v>solar pv</v>
      </c>
      <c r="J10918" t="str">
        <f>VLOOKUP(E10918,'Cross-Page Data'!$D$4:$F$48,3,FALSE)</f>
        <v>solar</v>
      </c>
      <c r="K10918" t="b">
        <f t="shared" si="170"/>
        <v>1</v>
      </c>
    </row>
    <row r="10919" ht="25.5" spans="1:11">
      <c r="A10919" s="120">
        <v>59557</v>
      </c>
      <c r="B10919" s="121" t="s">
        <v>201</v>
      </c>
      <c r="C10919" s="121" t="s">
        <v>211</v>
      </c>
      <c r="D10919" s="121" t="s">
        <v>67</v>
      </c>
      <c r="E10919" s="121" t="s">
        <v>90</v>
      </c>
      <c r="F10919" s="122">
        <v>216401</v>
      </c>
      <c r="G10919" s="122">
        <v>19627</v>
      </c>
      <c r="H10919" s="120">
        <v>2019</v>
      </c>
      <c r="I10919" t="str">
        <f>IF(J10919="natural gas",VLOOKUP(D10919,'Cross-Page Data'!$I$4:$J$13,2,FALSE),IF(J10919="solar",VLOOKUP('Form 923'!D10919,'Cross-Page Data'!$I$14:$J$117,2,FALSE),J10919))</f>
        <v>biomass</v>
      </c>
      <c r="J10919" t="str">
        <f>VLOOKUP(E10919,'Cross-Page Data'!$D$4:$F$48,3,FALSE)</f>
        <v>biomass</v>
      </c>
      <c r="K10919" t="b">
        <f t="shared" si="170"/>
        <v>0</v>
      </c>
    </row>
    <row r="10920" ht="25.5" spans="1:11">
      <c r="A10920" s="120">
        <v>59557</v>
      </c>
      <c r="B10920" s="121" t="s">
        <v>201</v>
      </c>
      <c r="C10920" s="121" t="s">
        <v>211</v>
      </c>
      <c r="D10920" s="121" t="s">
        <v>67</v>
      </c>
      <c r="E10920" s="121" t="s">
        <v>130</v>
      </c>
      <c r="F10920" s="122">
        <v>0</v>
      </c>
      <c r="G10920" s="122">
        <v>0</v>
      </c>
      <c r="H10920" s="120">
        <v>2019</v>
      </c>
      <c r="I10920" t="str">
        <f>IF(J10920="natural gas",VLOOKUP(D10920,'Cross-Page Data'!$I$4:$J$13,2,FALSE),IF(J10920="solar",VLOOKUP('Form 923'!D10920,'Cross-Page Data'!$I$14:$J$117,2,FALSE),J10920))</f>
        <v>biomass</v>
      </c>
      <c r="J10920" t="str">
        <f>VLOOKUP(E10920,'Cross-Page Data'!$D$4:$F$48,3,FALSE)</f>
        <v>biomass</v>
      </c>
      <c r="K10920" t="b">
        <f t="shared" si="170"/>
        <v>0</v>
      </c>
    </row>
    <row r="10921" spans="1:11">
      <c r="A10921" s="120">
        <v>59558</v>
      </c>
      <c r="B10921" s="121" t="s">
        <v>201</v>
      </c>
      <c r="C10921" s="121" t="s">
        <v>202</v>
      </c>
      <c r="D10921" s="121" t="s">
        <v>101</v>
      </c>
      <c r="E10921" s="121" t="s">
        <v>92</v>
      </c>
      <c r="F10921" s="122">
        <v>136423</v>
      </c>
      <c r="G10921" s="122">
        <v>15325</v>
      </c>
      <c r="H10921" s="120">
        <v>2019</v>
      </c>
      <c r="I10921" t="str">
        <f>IF(J10921="natural gas",VLOOKUP(D10921,'Cross-Page Data'!$I$4:$J$13,2,FALSE),IF(J10921="solar",VLOOKUP('Form 923'!D10921,'Cross-Page Data'!$I$14:$J$117,2,FALSE),J10921))</f>
        <v>solar pv</v>
      </c>
      <c r="J10921" t="str">
        <f>VLOOKUP(E10921,'Cross-Page Data'!$D$4:$F$48,3,FALSE)</f>
        <v>solar</v>
      </c>
      <c r="K10921" t="b">
        <f t="shared" si="170"/>
        <v>1</v>
      </c>
    </row>
    <row r="10922" spans="1:11">
      <c r="A10922" s="120">
        <v>59559</v>
      </c>
      <c r="B10922" s="121" t="s">
        <v>205</v>
      </c>
      <c r="C10922" s="121" t="s">
        <v>208</v>
      </c>
      <c r="D10922" s="121" t="s">
        <v>79</v>
      </c>
      <c r="E10922" s="121" t="s">
        <v>130</v>
      </c>
      <c r="F10922" s="122">
        <v>64481</v>
      </c>
      <c r="G10922" s="122">
        <v>11906</v>
      </c>
      <c r="H10922" s="120">
        <v>2019</v>
      </c>
      <c r="I10922" t="str">
        <f>IF(J10922="natural gas",VLOOKUP(D10922,'Cross-Page Data'!$I$4:$J$13,2,FALSE),IF(J10922="solar",VLOOKUP('Form 923'!D10922,'Cross-Page Data'!$I$14:$J$117,2,FALSE),J10922))</f>
        <v>biomass</v>
      </c>
      <c r="J10922" t="str">
        <f>VLOOKUP(E10922,'Cross-Page Data'!$D$4:$F$48,3,FALSE)</f>
        <v>biomass</v>
      </c>
      <c r="K10922" t="b">
        <f t="shared" si="170"/>
        <v>0</v>
      </c>
    </row>
    <row r="10923" spans="1:11">
      <c r="A10923" s="120">
        <v>59560</v>
      </c>
      <c r="B10923" s="121" t="s">
        <v>201</v>
      </c>
      <c r="C10923" s="121" t="s">
        <v>202</v>
      </c>
      <c r="D10923" s="121" t="s">
        <v>101</v>
      </c>
      <c r="E10923" s="121" t="s">
        <v>92</v>
      </c>
      <c r="F10923" s="122">
        <v>21853</v>
      </c>
      <c r="G10923" s="122">
        <v>2455</v>
      </c>
      <c r="H10923" s="120">
        <v>2019</v>
      </c>
      <c r="I10923" t="str">
        <f>IF(J10923="natural gas",VLOOKUP(D10923,'Cross-Page Data'!$I$4:$J$13,2,FALSE),IF(J10923="solar",VLOOKUP('Form 923'!D10923,'Cross-Page Data'!$I$14:$J$117,2,FALSE),J10923))</f>
        <v>solar pv</v>
      </c>
      <c r="J10923" t="str">
        <f>VLOOKUP(E10923,'Cross-Page Data'!$D$4:$F$48,3,FALSE)</f>
        <v>solar</v>
      </c>
      <c r="K10923" t="b">
        <f t="shared" si="170"/>
        <v>1</v>
      </c>
    </row>
    <row r="10924" spans="1:11">
      <c r="A10924" s="120">
        <v>59561</v>
      </c>
      <c r="B10924" s="121" t="s">
        <v>201</v>
      </c>
      <c r="C10924" s="121" t="s">
        <v>206</v>
      </c>
      <c r="D10924" s="121" t="s">
        <v>101</v>
      </c>
      <c r="E10924" s="121" t="s">
        <v>92</v>
      </c>
      <c r="F10924" s="122">
        <v>75382</v>
      </c>
      <c r="G10924" s="122">
        <v>8468</v>
      </c>
      <c r="H10924" s="120">
        <v>2019</v>
      </c>
      <c r="I10924" t="str">
        <f>IF(J10924="natural gas",VLOOKUP(D10924,'Cross-Page Data'!$I$4:$J$13,2,FALSE),IF(J10924="solar",VLOOKUP('Form 923'!D10924,'Cross-Page Data'!$I$14:$J$117,2,FALSE),J10924))</f>
        <v>solar pv</v>
      </c>
      <c r="J10924" t="str">
        <f>VLOOKUP(E10924,'Cross-Page Data'!$D$4:$F$48,3,FALSE)</f>
        <v>solar</v>
      </c>
      <c r="K10924" t="b">
        <f t="shared" si="170"/>
        <v>1</v>
      </c>
    </row>
    <row r="10925" spans="1:11">
      <c r="A10925" s="120">
        <v>59562</v>
      </c>
      <c r="B10925" s="121" t="s">
        <v>201</v>
      </c>
      <c r="C10925" s="121" t="s">
        <v>206</v>
      </c>
      <c r="D10925" s="121" t="s">
        <v>101</v>
      </c>
      <c r="E10925" s="121" t="s">
        <v>92</v>
      </c>
      <c r="F10925" s="122">
        <v>78010</v>
      </c>
      <c r="G10925" s="122">
        <v>8763</v>
      </c>
      <c r="H10925" s="120">
        <v>2019</v>
      </c>
      <c r="I10925" t="str">
        <f>IF(J10925="natural gas",VLOOKUP(D10925,'Cross-Page Data'!$I$4:$J$13,2,FALSE),IF(J10925="solar",VLOOKUP('Form 923'!D10925,'Cross-Page Data'!$I$14:$J$117,2,FALSE),J10925))</f>
        <v>solar pv</v>
      </c>
      <c r="J10925" t="str">
        <f>VLOOKUP(E10925,'Cross-Page Data'!$D$4:$F$48,3,FALSE)</f>
        <v>solar</v>
      </c>
      <c r="K10925" t="b">
        <f t="shared" si="170"/>
        <v>1</v>
      </c>
    </row>
    <row r="10926" spans="1:11">
      <c r="A10926" s="120">
        <v>59563</v>
      </c>
      <c r="B10926" s="121" t="s">
        <v>201</v>
      </c>
      <c r="C10926" s="121" t="s">
        <v>206</v>
      </c>
      <c r="D10926" s="121" t="s">
        <v>101</v>
      </c>
      <c r="E10926" s="121" t="s">
        <v>92</v>
      </c>
      <c r="F10926" s="122">
        <v>85503</v>
      </c>
      <c r="G10926" s="122">
        <v>9605</v>
      </c>
      <c r="H10926" s="120">
        <v>2019</v>
      </c>
      <c r="I10926" t="str">
        <f>IF(J10926="natural gas",VLOOKUP(D10926,'Cross-Page Data'!$I$4:$J$13,2,FALSE),IF(J10926="solar",VLOOKUP('Form 923'!D10926,'Cross-Page Data'!$I$14:$J$117,2,FALSE),J10926))</f>
        <v>solar pv</v>
      </c>
      <c r="J10926" t="str">
        <f>VLOOKUP(E10926,'Cross-Page Data'!$D$4:$F$48,3,FALSE)</f>
        <v>solar</v>
      </c>
      <c r="K10926" t="b">
        <f t="shared" si="170"/>
        <v>1</v>
      </c>
    </row>
    <row r="10927" spans="1:11">
      <c r="A10927" s="120">
        <v>59564</v>
      </c>
      <c r="B10927" s="121" t="s">
        <v>201</v>
      </c>
      <c r="C10927" s="121" t="s">
        <v>206</v>
      </c>
      <c r="D10927" s="121" t="s">
        <v>101</v>
      </c>
      <c r="E10927" s="121" t="s">
        <v>92</v>
      </c>
      <c r="F10927" s="122">
        <v>80502</v>
      </c>
      <c r="G10927" s="122">
        <v>9043</v>
      </c>
      <c r="H10927" s="120">
        <v>2019</v>
      </c>
      <c r="I10927" t="str">
        <f>IF(J10927="natural gas",VLOOKUP(D10927,'Cross-Page Data'!$I$4:$J$13,2,FALSE),IF(J10927="solar",VLOOKUP('Form 923'!D10927,'Cross-Page Data'!$I$14:$J$117,2,FALSE),J10927))</f>
        <v>solar pv</v>
      </c>
      <c r="J10927" t="str">
        <f>VLOOKUP(E10927,'Cross-Page Data'!$D$4:$F$48,3,FALSE)</f>
        <v>solar</v>
      </c>
      <c r="K10927" t="b">
        <f t="shared" si="170"/>
        <v>1</v>
      </c>
    </row>
    <row r="10928" spans="1:11">
      <c r="A10928" s="120">
        <v>59565</v>
      </c>
      <c r="B10928" s="121" t="s">
        <v>201</v>
      </c>
      <c r="C10928" s="121" t="s">
        <v>206</v>
      </c>
      <c r="D10928" s="121" t="s">
        <v>101</v>
      </c>
      <c r="E10928" s="121" t="s">
        <v>92</v>
      </c>
      <c r="F10928" s="122">
        <v>79862</v>
      </c>
      <c r="G10928" s="122">
        <v>8971</v>
      </c>
      <c r="H10928" s="120">
        <v>2019</v>
      </c>
      <c r="I10928" t="str">
        <f>IF(J10928="natural gas",VLOOKUP(D10928,'Cross-Page Data'!$I$4:$J$13,2,FALSE),IF(J10928="solar",VLOOKUP('Form 923'!D10928,'Cross-Page Data'!$I$14:$J$117,2,FALSE),J10928))</f>
        <v>solar pv</v>
      </c>
      <c r="J10928" t="str">
        <f>VLOOKUP(E10928,'Cross-Page Data'!$D$4:$F$48,3,FALSE)</f>
        <v>solar</v>
      </c>
      <c r="K10928" t="b">
        <f t="shared" si="170"/>
        <v>1</v>
      </c>
    </row>
    <row r="10929" spans="1:11">
      <c r="A10929" s="120">
        <v>59566</v>
      </c>
      <c r="B10929" s="121" t="s">
        <v>201</v>
      </c>
      <c r="C10929" s="121" t="s">
        <v>206</v>
      </c>
      <c r="D10929" s="121" t="s">
        <v>101</v>
      </c>
      <c r="E10929" s="121" t="s">
        <v>92</v>
      </c>
      <c r="F10929" s="122">
        <v>62040</v>
      </c>
      <c r="G10929" s="122">
        <v>6969</v>
      </c>
      <c r="H10929" s="120">
        <v>2019</v>
      </c>
      <c r="I10929" t="str">
        <f>IF(J10929="natural gas",VLOOKUP(D10929,'Cross-Page Data'!$I$4:$J$13,2,FALSE),IF(J10929="solar",VLOOKUP('Form 923'!D10929,'Cross-Page Data'!$I$14:$J$117,2,FALSE),J10929))</f>
        <v>solar pv</v>
      </c>
      <c r="J10929" t="str">
        <f>VLOOKUP(E10929,'Cross-Page Data'!$D$4:$F$48,3,FALSE)</f>
        <v>solar</v>
      </c>
      <c r="K10929" t="b">
        <f t="shared" si="170"/>
        <v>1</v>
      </c>
    </row>
    <row r="10930" spans="1:11">
      <c r="A10930" s="120">
        <v>59567</v>
      </c>
      <c r="B10930" s="121" t="s">
        <v>201</v>
      </c>
      <c r="C10930" s="121" t="s">
        <v>206</v>
      </c>
      <c r="D10930" s="121" t="s">
        <v>101</v>
      </c>
      <c r="E10930" s="121" t="s">
        <v>92</v>
      </c>
      <c r="F10930" s="122">
        <v>81159</v>
      </c>
      <c r="G10930" s="122">
        <v>9117</v>
      </c>
      <c r="H10930" s="120">
        <v>2019</v>
      </c>
      <c r="I10930" t="str">
        <f>IF(J10930="natural gas",VLOOKUP(D10930,'Cross-Page Data'!$I$4:$J$13,2,FALSE),IF(J10930="solar",VLOOKUP('Form 923'!D10930,'Cross-Page Data'!$I$14:$J$117,2,FALSE),J10930))</f>
        <v>solar pv</v>
      </c>
      <c r="J10930" t="str">
        <f>VLOOKUP(E10930,'Cross-Page Data'!$D$4:$F$48,3,FALSE)</f>
        <v>solar</v>
      </c>
      <c r="K10930" t="b">
        <f t="shared" si="170"/>
        <v>1</v>
      </c>
    </row>
    <row r="10931" spans="1:11">
      <c r="A10931" s="120">
        <v>59570</v>
      </c>
      <c r="B10931" s="121" t="s">
        <v>201</v>
      </c>
      <c r="C10931" s="121" t="s">
        <v>202</v>
      </c>
      <c r="D10931" s="121" t="s">
        <v>101</v>
      </c>
      <c r="E10931" s="121" t="s">
        <v>92</v>
      </c>
      <c r="F10931" s="122">
        <v>239811</v>
      </c>
      <c r="G10931" s="122">
        <v>26939</v>
      </c>
      <c r="H10931" s="120">
        <v>2019</v>
      </c>
      <c r="I10931" t="str">
        <f>IF(J10931="natural gas",VLOOKUP(D10931,'Cross-Page Data'!$I$4:$J$13,2,FALSE),IF(J10931="solar",VLOOKUP('Form 923'!D10931,'Cross-Page Data'!$I$14:$J$117,2,FALSE),J10931))</f>
        <v>solar pv</v>
      </c>
      <c r="J10931" t="str">
        <f>VLOOKUP(E10931,'Cross-Page Data'!$D$4:$F$48,3,FALSE)</f>
        <v>solar</v>
      </c>
      <c r="K10931" t="b">
        <f t="shared" si="170"/>
        <v>1</v>
      </c>
    </row>
    <row r="10932" spans="1:11">
      <c r="A10932" s="120">
        <v>59573</v>
      </c>
      <c r="B10932" s="121" t="s">
        <v>201</v>
      </c>
      <c r="C10932" s="121" t="s">
        <v>206</v>
      </c>
      <c r="D10932" s="121" t="s">
        <v>101</v>
      </c>
      <c r="E10932" s="121" t="s">
        <v>92</v>
      </c>
      <c r="F10932" s="122">
        <v>12647</v>
      </c>
      <c r="G10932" s="122">
        <v>1421</v>
      </c>
      <c r="H10932" s="120">
        <v>2019</v>
      </c>
      <c r="I10932" t="str">
        <f>IF(J10932="natural gas",VLOOKUP(D10932,'Cross-Page Data'!$I$4:$J$13,2,FALSE),IF(J10932="solar",VLOOKUP('Form 923'!D10932,'Cross-Page Data'!$I$14:$J$117,2,FALSE),J10932))</f>
        <v>solar pv</v>
      </c>
      <c r="J10932" t="str">
        <f>VLOOKUP(E10932,'Cross-Page Data'!$D$4:$F$48,3,FALSE)</f>
        <v>solar</v>
      </c>
      <c r="K10932" t="b">
        <f t="shared" si="170"/>
        <v>1</v>
      </c>
    </row>
    <row r="10933" spans="1:11">
      <c r="A10933" s="120">
        <v>59575</v>
      </c>
      <c r="B10933" s="121" t="s">
        <v>201</v>
      </c>
      <c r="C10933" s="121" t="s">
        <v>206</v>
      </c>
      <c r="D10933" s="121" t="s">
        <v>101</v>
      </c>
      <c r="E10933" s="121" t="s">
        <v>92</v>
      </c>
      <c r="F10933" s="122">
        <v>83463</v>
      </c>
      <c r="G10933" s="122">
        <v>9376</v>
      </c>
      <c r="H10933" s="120">
        <v>2019</v>
      </c>
      <c r="I10933" t="str">
        <f>IF(J10933="natural gas",VLOOKUP(D10933,'Cross-Page Data'!$I$4:$J$13,2,FALSE),IF(J10933="solar",VLOOKUP('Form 923'!D10933,'Cross-Page Data'!$I$14:$J$117,2,FALSE),J10933))</f>
        <v>solar pv</v>
      </c>
      <c r="J10933" t="str">
        <f>VLOOKUP(E10933,'Cross-Page Data'!$D$4:$F$48,3,FALSE)</f>
        <v>solar</v>
      </c>
      <c r="K10933" t="b">
        <f t="shared" si="170"/>
        <v>1</v>
      </c>
    </row>
    <row r="10934" spans="1:11">
      <c r="A10934" s="120">
        <v>59576</v>
      </c>
      <c r="B10934" s="121" t="s">
        <v>201</v>
      </c>
      <c r="C10934" s="121" t="s">
        <v>206</v>
      </c>
      <c r="D10934" s="121" t="s">
        <v>101</v>
      </c>
      <c r="E10934" s="121" t="s">
        <v>92</v>
      </c>
      <c r="F10934" s="122">
        <v>86057</v>
      </c>
      <c r="G10934" s="122">
        <v>9667</v>
      </c>
      <c r="H10934" s="120">
        <v>2019</v>
      </c>
      <c r="I10934" t="str">
        <f>IF(J10934="natural gas",VLOOKUP(D10934,'Cross-Page Data'!$I$4:$J$13,2,FALSE),IF(J10934="solar",VLOOKUP('Form 923'!D10934,'Cross-Page Data'!$I$14:$J$117,2,FALSE),J10934))</f>
        <v>solar pv</v>
      </c>
      <c r="J10934" t="str">
        <f>VLOOKUP(E10934,'Cross-Page Data'!$D$4:$F$48,3,FALSE)</f>
        <v>solar</v>
      </c>
      <c r="K10934" t="b">
        <f t="shared" si="170"/>
        <v>1</v>
      </c>
    </row>
    <row r="10935" spans="1:11">
      <c r="A10935" s="120">
        <v>59577</v>
      </c>
      <c r="B10935" s="121" t="s">
        <v>201</v>
      </c>
      <c r="C10935" s="121" t="s">
        <v>206</v>
      </c>
      <c r="D10935" s="121" t="s">
        <v>101</v>
      </c>
      <c r="E10935" s="121" t="s">
        <v>92</v>
      </c>
      <c r="F10935" s="122">
        <v>76995</v>
      </c>
      <c r="G10935" s="122">
        <v>8649</v>
      </c>
      <c r="H10935" s="120">
        <v>2019</v>
      </c>
      <c r="I10935" t="str">
        <f>IF(J10935="natural gas",VLOOKUP(D10935,'Cross-Page Data'!$I$4:$J$13,2,FALSE),IF(J10935="solar",VLOOKUP('Form 923'!D10935,'Cross-Page Data'!$I$14:$J$117,2,FALSE),J10935))</f>
        <v>solar pv</v>
      </c>
      <c r="J10935" t="str">
        <f>VLOOKUP(E10935,'Cross-Page Data'!$D$4:$F$48,3,FALSE)</f>
        <v>solar</v>
      </c>
      <c r="K10935" t="b">
        <f t="shared" si="170"/>
        <v>1</v>
      </c>
    </row>
    <row r="10936" spans="1:11">
      <c r="A10936" s="120">
        <v>59578</v>
      </c>
      <c r="B10936" s="121" t="s">
        <v>201</v>
      </c>
      <c r="C10936" s="121" t="s">
        <v>206</v>
      </c>
      <c r="D10936" s="121" t="s">
        <v>101</v>
      </c>
      <c r="E10936" s="121" t="s">
        <v>92</v>
      </c>
      <c r="F10936" s="122">
        <v>83057</v>
      </c>
      <c r="G10936" s="122">
        <v>9330</v>
      </c>
      <c r="H10936" s="120">
        <v>2019</v>
      </c>
      <c r="I10936" t="str">
        <f>IF(J10936="natural gas",VLOOKUP(D10936,'Cross-Page Data'!$I$4:$J$13,2,FALSE),IF(J10936="solar",VLOOKUP('Form 923'!D10936,'Cross-Page Data'!$I$14:$J$117,2,FALSE),J10936))</f>
        <v>solar pv</v>
      </c>
      <c r="J10936" t="str">
        <f>VLOOKUP(E10936,'Cross-Page Data'!$D$4:$F$48,3,FALSE)</f>
        <v>solar</v>
      </c>
      <c r="K10936" t="b">
        <f t="shared" si="170"/>
        <v>1</v>
      </c>
    </row>
    <row r="10937" spans="1:11">
      <c r="A10937" s="120">
        <v>59579</v>
      </c>
      <c r="B10937" s="121" t="s">
        <v>201</v>
      </c>
      <c r="C10937" s="121" t="s">
        <v>206</v>
      </c>
      <c r="D10937" s="121" t="s">
        <v>101</v>
      </c>
      <c r="E10937" s="121" t="s">
        <v>92</v>
      </c>
      <c r="F10937" s="122">
        <v>32590</v>
      </c>
      <c r="G10937" s="122">
        <v>3661</v>
      </c>
      <c r="H10937" s="120">
        <v>2019</v>
      </c>
      <c r="I10937" t="str">
        <f>IF(J10937="natural gas",VLOOKUP(D10937,'Cross-Page Data'!$I$4:$J$13,2,FALSE),IF(J10937="solar",VLOOKUP('Form 923'!D10937,'Cross-Page Data'!$I$14:$J$117,2,FALSE),J10937))</f>
        <v>solar pv</v>
      </c>
      <c r="J10937" t="str">
        <f>VLOOKUP(E10937,'Cross-Page Data'!$D$4:$F$48,3,FALSE)</f>
        <v>solar</v>
      </c>
      <c r="K10937" t="b">
        <f t="shared" si="170"/>
        <v>1</v>
      </c>
    </row>
    <row r="10938" spans="1:11">
      <c r="A10938" s="120">
        <v>59581</v>
      </c>
      <c r="B10938" s="121" t="s">
        <v>201</v>
      </c>
      <c r="C10938" s="121" t="s">
        <v>206</v>
      </c>
      <c r="D10938" s="121" t="s">
        <v>101</v>
      </c>
      <c r="E10938" s="121" t="s">
        <v>92</v>
      </c>
      <c r="F10938" s="122">
        <v>76069</v>
      </c>
      <c r="G10938" s="122">
        <v>8545</v>
      </c>
      <c r="H10938" s="120">
        <v>2019</v>
      </c>
      <c r="I10938" t="str">
        <f>IF(J10938="natural gas",VLOOKUP(D10938,'Cross-Page Data'!$I$4:$J$13,2,FALSE),IF(J10938="solar",VLOOKUP('Form 923'!D10938,'Cross-Page Data'!$I$14:$J$117,2,FALSE),J10938))</f>
        <v>solar pv</v>
      </c>
      <c r="J10938" t="str">
        <f>VLOOKUP(E10938,'Cross-Page Data'!$D$4:$F$48,3,FALSE)</f>
        <v>solar</v>
      </c>
      <c r="K10938" t="b">
        <f t="shared" si="170"/>
        <v>1</v>
      </c>
    </row>
    <row r="10939" spans="1:11">
      <c r="A10939" s="120">
        <v>59583</v>
      </c>
      <c r="B10939" s="121" t="s">
        <v>201</v>
      </c>
      <c r="C10939" s="121" t="s">
        <v>206</v>
      </c>
      <c r="D10939" s="121" t="s">
        <v>101</v>
      </c>
      <c r="E10939" s="121" t="s">
        <v>92</v>
      </c>
      <c r="F10939" s="122">
        <v>79333</v>
      </c>
      <c r="G10939" s="122">
        <v>8912</v>
      </c>
      <c r="H10939" s="120">
        <v>2019</v>
      </c>
      <c r="I10939" t="str">
        <f>IF(J10939="natural gas",VLOOKUP(D10939,'Cross-Page Data'!$I$4:$J$13,2,FALSE),IF(J10939="solar",VLOOKUP('Form 923'!D10939,'Cross-Page Data'!$I$14:$J$117,2,FALSE),J10939))</f>
        <v>solar pv</v>
      </c>
      <c r="J10939" t="str">
        <f>VLOOKUP(E10939,'Cross-Page Data'!$D$4:$F$48,3,FALSE)</f>
        <v>solar</v>
      </c>
      <c r="K10939" t="b">
        <f t="shared" si="170"/>
        <v>1</v>
      </c>
    </row>
    <row r="10940" spans="1:11">
      <c r="A10940" s="120">
        <v>59584</v>
      </c>
      <c r="B10940" s="121" t="s">
        <v>201</v>
      </c>
      <c r="C10940" s="121" t="s">
        <v>206</v>
      </c>
      <c r="D10940" s="121" t="s">
        <v>101</v>
      </c>
      <c r="E10940" s="121" t="s">
        <v>92</v>
      </c>
      <c r="F10940" s="122">
        <v>84587</v>
      </c>
      <c r="G10940" s="122">
        <v>9502</v>
      </c>
      <c r="H10940" s="120">
        <v>2019</v>
      </c>
      <c r="I10940" t="str">
        <f>IF(J10940="natural gas",VLOOKUP(D10940,'Cross-Page Data'!$I$4:$J$13,2,FALSE),IF(J10940="solar",VLOOKUP('Form 923'!D10940,'Cross-Page Data'!$I$14:$J$117,2,FALSE),J10940))</f>
        <v>solar pv</v>
      </c>
      <c r="J10940" t="str">
        <f>VLOOKUP(E10940,'Cross-Page Data'!$D$4:$F$48,3,FALSE)</f>
        <v>solar</v>
      </c>
      <c r="K10940" t="b">
        <f t="shared" si="170"/>
        <v>1</v>
      </c>
    </row>
    <row r="10941" spans="1:11">
      <c r="A10941" s="120">
        <v>59586</v>
      </c>
      <c r="B10941" s="121" t="s">
        <v>201</v>
      </c>
      <c r="C10941" s="121" t="s">
        <v>206</v>
      </c>
      <c r="D10941" s="121" t="s">
        <v>101</v>
      </c>
      <c r="E10941" s="121" t="s">
        <v>92</v>
      </c>
      <c r="F10941" s="122">
        <v>78295</v>
      </c>
      <c r="G10941" s="122">
        <v>8795</v>
      </c>
      <c r="H10941" s="120">
        <v>2019</v>
      </c>
      <c r="I10941" t="str">
        <f>IF(J10941="natural gas",VLOOKUP(D10941,'Cross-Page Data'!$I$4:$J$13,2,FALSE),IF(J10941="solar",VLOOKUP('Form 923'!D10941,'Cross-Page Data'!$I$14:$J$117,2,FALSE),J10941))</f>
        <v>solar pv</v>
      </c>
      <c r="J10941" t="str">
        <f>VLOOKUP(E10941,'Cross-Page Data'!$D$4:$F$48,3,FALSE)</f>
        <v>solar</v>
      </c>
      <c r="K10941" t="b">
        <f t="shared" si="170"/>
        <v>1</v>
      </c>
    </row>
    <row r="10942" spans="1:11">
      <c r="A10942" s="120">
        <v>59587</v>
      </c>
      <c r="B10942" s="121" t="s">
        <v>201</v>
      </c>
      <c r="C10942" s="121" t="s">
        <v>206</v>
      </c>
      <c r="D10942" s="121" t="s">
        <v>101</v>
      </c>
      <c r="E10942" s="121" t="s">
        <v>92</v>
      </c>
      <c r="F10942" s="122">
        <v>47341</v>
      </c>
      <c r="G10942" s="122">
        <v>5318</v>
      </c>
      <c r="H10942" s="120">
        <v>2019</v>
      </c>
      <c r="I10942" t="str">
        <f>IF(J10942="natural gas",VLOOKUP(D10942,'Cross-Page Data'!$I$4:$J$13,2,FALSE),IF(J10942="solar",VLOOKUP('Form 923'!D10942,'Cross-Page Data'!$I$14:$J$117,2,FALSE),J10942))</f>
        <v>solar pv</v>
      </c>
      <c r="J10942" t="str">
        <f>VLOOKUP(E10942,'Cross-Page Data'!$D$4:$F$48,3,FALSE)</f>
        <v>solar</v>
      </c>
      <c r="K10942" t="b">
        <f t="shared" si="170"/>
        <v>1</v>
      </c>
    </row>
    <row r="10943" spans="1:11">
      <c r="A10943" s="120">
        <v>59589</v>
      </c>
      <c r="B10943" s="121" t="s">
        <v>201</v>
      </c>
      <c r="C10943" s="121" t="s">
        <v>206</v>
      </c>
      <c r="D10943" s="121" t="s">
        <v>101</v>
      </c>
      <c r="E10943" s="121" t="s">
        <v>92</v>
      </c>
      <c r="F10943" s="122">
        <v>1228431</v>
      </c>
      <c r="G10943" s="122">
        <v>137995</v>
      </c>
      <c r="H10943" s="120">
        <v>2019</v>
      </c>
      <c r="I10943" t="str">
        <f>IF(J10943="natural gas",VLOOKUP(D10943,'Cross-Page Data'!$I$4:$J$13,2,FALSE),IF(J10943="solar",VLOOKUP('Form 923'!D10943,'Cross-Page Data'!$I$14:$J$117,2,FALSE),J10943))</f>
        <v>solar pv</v>
      </c>
      <c r="J10943" t="str">
        <f>VLOOKUP(E10943,'Cross-Page Data'!$D$4:$F$48,3,FALSE)</f>
        <v>solar</v>
      </c>
      <c r="K10943" t="b">
        <f t="shared" si="170"/>
        <v>1</v>
      </c>
    </row>
    <row r="10944" spans="1:11">
      <c r="A10944" s="120">
        <v>59591</v>
      </c>
      <c r="B10944" s="121" t="s">
        <v>201</v>
      </c>
      <c r="C10944" s="121" t="s">
        <v>206</v>
      </c>
      <c r="D10944" s="121" t="s">
        <v>101</v>
      </c>
      <c r="E10944" s="121" t="s">
        <v>92</v>
      </c>
      <c r="F10944" s="122">
        <v>81827</v>
      </c>
      <c r="G10944" s="122">
        <v>9192</v>
      </c>
      <c r="H10944" s="120">
        <v>2019</v>
      </c>
      <c r="I10944" t="str">
        <f>IF(J10944="natural gas",VLOOKUP(D10944,'Cross-Page Data'!$I$4:$J$13,2,FALSE),IF(J10944="solar",VLOOKUP('Form 923'!D10944,'Cross-Page Data'!$I$14:$J$117,2,FALSE),J10944))</f>
        <v>solar pv</v>
      </c>
      <c r="J10944" t="str">
        <f>VLOOKUP(E10944,'Cross-Page Data'!$D$4:$F$48,3,FALSE)</f>
        <v>solar</v>
      </c>
      <c r="K10944" t="b">
        <f t="shared" si="170"/>
        <v>1</v>
      </c>
    </row>
    <row r="10945" spans="1:11">
      <c r="A10945" s="120">
        <v>59592</v>
      </c>
      <c r="B10945" s="121" t="s">
        <v>201</v>
      </c>
      <c r="C10945" s="121" t="s">
        <v>206</v>
      </c>
      <c r="D10945" s="121" t="s">
        <v>101</v>
      </c>
      <c r="E10945" s="121" t="s">
        <v>92</v>
      </c>
      <c r="F10945" s="122">
        <v>80092</v>
      </c>
      <c r="G10945" s="122">
        <v>8997</v>
      </c>
      <c r="H10945" s="120">
        <v>2019</v>
      </c>
      <c r="I10945" t="str">
        <f>IF(J10945="natural gas",VLOOKUP(D10945,'Cross-Page Data'!$I$4:$J$13,2,FALSE),IF(J10945="solar",VLOOKUP('Form 923'!D10945,'Cross-Page Data'!$I$14:$J$117,2,FALSE),J10945))</f>
        <v>solar pv</v>
      </c>
      <c r="J10945" t="str">
        <f>VLOOKUP(E10945,'Cross-Page Data'!$D$4:$F$48,3,FALSE)</f>
        <v>solar</v>
      </c>
      <c r="K10945" t="b">
        <f t="shared" si="170"/>
        <v>1</v>
      </c>
    </row>
    <row r="10946" spans="1:11">
      <c r="A10946" s="120">
        <v>59593</v>
      </c>
      <c r="B10946" s="121" t="s">
        <v>201</v>
      </c>
      <c r="C10946" s="121" t="s">
        <v>206</v>
      </c>
      <c r="D10946" s="121" t="s">
        <v>101</v>
      </c>
      <c r="E10946" s="121" t="s">
        <v>92</v>
      </c>
      <c r="F10946" s="122">
        <v>84186</v>
      </c>
      <c r="G10946" s="122">
        <v>9457</v>
      </c>
      <c r="H10946" s="120">
        <v>2019</v>
      </c>
      <c r="I10946" t="str">
        <f>IF(J10946="natural gas",VLOOKUP(D10946,'Cross-Page Data'!$I$4:$J$13,2,FALSE),IF(J10946="solar",VLOOKUP('Form 923'!D10946,'Cross-Page Data'!$I$14:$J$117,2,FALSE),J10946))</f>
        <v>solar pv</v>
      </c>
      <c r="J10946" t="str">
        <f>VLOOKUP(E10946,'Cross-Page Data'!$D$4:$F$48,3,FALSE)</f>
        <v>solar</v>
      </c>
      <c r="K10946" t="b">
        <f t="shared" si="170"/>
        <v>1</v>
      </c>
    </row>
    <row r="10947" spans="1:11">
      <c r="A10947" s="120">
        <v>59595</v>
      </c>
      <c r="B10947" s="121" t="s">
        <v>201</v>
      </c>
      <c r="C10947" s="121" t="s">
        <v>206</v>
      </c>
      <c r="D10947" s="121" t="s">
        <v>101</v>
      </c>
      <c r="E10947" s="121" t="s">
        <v>92</v>
      </c>
      <c r="F10947" s="122">
        <v>80794</v>
      </c>
      <c r="G10947" s="122">
        <v>9076</v>
      </c>
      <c r="H10947" s="120">
        <v>2019</v>
      </c>
      <c r="I10947" t="str">
        <f>IF(J10947="natural gas",VLOOKUP(D10947,'Cross-Page Data'!$I$4:$J$13,2,FALSE),IF(J10947="solar",VLOOKUP('Form 923'!D10947,'Cross-Page Data'!$I$14:$J$117,2,FALSE),J10947))</f>
        <v>solar pv</v>
      </c>
      <c r="J10947" t="str">
        <f>VLOOKUP(E10947,'Cross-Page Data'!$D$4:$F$48,3,FALSE)</f>
        <v>solar</v>
      </c>
      <c r="K10947" t="b">
        <f t="shared" si="170"/>
        <v>1</v>
      </c>
    </row>
    <row r="10948" spans="1:11">
      <c r="A10948" s="120">
        <v>59599</v>
      </c>
      <c r="B10948" s="121" t="s">
        <v>201</v>
      </c>
      <c r="C10948" s="121" t="s">
        <v>206</v>
      </c>
      <c r="D10948" s="121" t="s">
        <v>101</v>
      </c>
      <c r="E10948" s="121" t="s">
        <v>92</v>
      </c>
      <c r="F10948" s="122">
        <v>305062</v>
      </c>
      <c r="G10948" s="122">
        <v>34269</v>
      </c>
      <c r="H10948" s="120">
        <v>2019</v>
      </c>
      <c r="I10948" t="str">
        <f>IF(J10948="natural gas",VLOOKUP(D10948,'Cross-Page Data'!$I$4:$J$13,2,FALSE),IF(J10948="solar",VLOOKUP('Form 923'!D10948,'Cross-Page Data'!$I$14:$J$117,2,FALSE),J10948))</f>
        <v>solar pv</v>
      </c>
      <c r="J10948" t="str">
        <f>VLOOKUP(E10948,'Cross-Page Data'!$D$4:$F$48,3,FALSE)</f>
        <v>solar</v>
      </c>
      <c r="K10948" t="b">
        <f t="shared" si="170"/>
        <v>1</v>
      </c>
    </row>
    <row r="10949" spans="1:11">
      <c r="A10949" s="120">
        <v>59600</v>
      </c>
      <c r="B10949" s="121" t="s">
        <v>201</v>
      </c>
      <c r="C10949" s="121" t="s">
        <v>206</v>
      </c>
      <c r="D10949" s="121" t="s">
        <v>101</v>
      </c>
      <c r="E10949" s="121" t="s">
        <v>92</v>
      </c>
      <c r="F10949" s="122">
        <v>446827</v>
      </c>
      <c r="G10949" s="122">
        <v>50194</v>
      </c>
      <c r="H10949" s="120">
        <v>2019</v>
      </c>
      <c r="I10949" t="str">
        <f>IF(J10949="natural gas",VLOOKUP(D10949,'Cross-Page Data'!$I$4:$J$13,2,FALSE),IF(J10949="solar",VLOOKUP('Form 923'!D10949,'Cross-Page Data'!$I$14:$J$117,2,FALSE),J10949))</f>
        <v>solar pv</v>
      </c>
      <c r="J10949" t="str">
        <f>VLOOKUP(E10949,'Cross-Page Data'!$D$4:$F$48,3,FALSE)</f>
        <v>solar</v>
      </c>
      <c r="K10949" t="b">
        <f t="shared" si="170"/>
        <v>1</v>
      </c>
    </row>
    <row r="10950" spans="1:11">
      <c r="A10950" s="120">
        <v>59601</v>
      </c>
      <c r="B10950" s="121" t="s">
        <v>201</v>
      </c>
      <c r="C10950" s="121" t="s">
        <v>202</v>
      </c>
      <c r="D10950" s="121" t="s">
        <v>101</v>
      </c>
      <c r="E10950" s="121" t="s">
        <v>92</v>
      </c>
      <c r="F10950" s="122">
        <v>148737</v>
      </c>
      <c r="G10950" s="122">
        <v>16708</v>
      </c>
      <c r="H10950" s="120">
        <v>2019</v>
      </c>
      <c r="I10950" t="str">
        <f>IF(J10950="natural gas",VLOOKUP(D10950,'Cross-Page Data'!$I$4:$J$13,2,FALSE),IF(J10950="solar",VLOOKUP('Form 923'!D10950,'Cross-Page Data'!$I$14:$J$117,2,FALSE),J10950))</f>
        <v>solar pv</v>
      </c>
      <c r="J10950" t="str">
        <f>VLOOKUP(E10950,'Cross-Page Data'!$D$4:$F$48,3,FALSE)</f>
        <v>solar</v>
      </c>
      <c r="K10950" t="b">
        <f t="shared" si="170"/>
        <v>1</v>
      </c>
    </row>
    <row r="10951" spans="1:11">
      <c r="A10951" s="120">
        <v>59603</v>
      </c>
      <c r="B10951" s="121" t="s">
        <v>201</v>
      </c>
      <c r="C10951" s="121" t="s">
        <v>206</v>
      </c>
      <c r="D10951" s="121" t="s">
        <v>101</v>
      </c>
      <c r="E10951" s="121" t="s">
        <v>92</v>
      </c>
      <c r="F10951" s="122">
        <v>77849</v>
      </c>
      <c r="G10951" s="122">
        <v>8745</v>
      </c>
      <c r="H10951" s="120">
        <v>2019</v>
      </c>
      <c r="I10951" t="str">
        <f>IF(J10951="natural gas",VLOOKUP(D10951,'Cross-Page Data'!$I$4:$J$13,2,FALSE),IF(J10951="solar",VLOOKUP('Form 923'!D10951,'Cross-Page Data'!$I$14:$J$117,2,FALSE),J10951))</f>
        <v>solar pv</v>
      </c>
      <c r="J10951" t="str">
        <f>VLOOKUP(E10951,'Cross-Page Data'!$D$4:$F$48,3,FALSE)</f>
        <v>solar</v>
      </c>
      <c r="K10951" t="b">
        <f t="shared" ref="K10951:K11014" si="171">IF(AND($N$6=FALSE,OR(C10951="Commercial NAICS Cogen",C10951="Industrial NAICS Cogen",C10951="NAICS-22 Cogen")),FALSE,IF(AND($N$7=FALSE,OR(C10951="Commercial NAICS Cogen",C10951="Commercial NAICS Non-Cogen",C10951="industrial NAICS Cogen",C10951="industrial NAICS non-cogen")),FALSE,TRUE))</f>
        <v>1</v>
      </c>
    </row>
    <row r="10952" spans="1:11">
      <c r="A10952" s="120">
        <v>59604</v>
      </c>
      <c r="B10952" s="121" t="s">
        <v>201</v>
      </c>
      <c r="C10952" s="121" t="s">
        <v>206</v>
      </c>
      <c r="D10952" s="121" t="s">
        <v>101</v>
      </c>
      <c r="E10952" s="121" t="s">
        <v>92</v>
      </c>
      <c r="F10952" s="122">
        <v>79993</v>
      </c>
      <c r="G10952" s="122">
        <v>8986</v>
      </c>
      <c r="H10952" s="120">
        <v>2019</v>
      </c>
      <c r="I10952" t="str">
        <f>IF(J10952="natural gas",VLOOKUP(D10952,'Cross-Page Data'!$I$4:$J$13,2,FALSE),IF(J10952="solar",VLOOKUP('Form 923'!D10952,'Cross-Page Data'!$I$14:$J$117,2,FALSE),J10952))</f>
        <v>solar pv</v>
      </c>
      <c r="J10952" t="str">
        <f>VLOOKUP(E10952,'Cross-Page Data'!$D$4:$F$48,3,FALSE)</f>
        <v>solar</v>
      </c>
      <c r="K10952" t="b">
        <f t="shared" si="171"/>
        <v>1</v>
      </c>
    </row>
    <row r="10953" spans="1:11">
      <c r="A10953" s="120">
        <v>59605</v>
      </c>
      <c r="B10953" s="121" t="s">
        <v>201</v>
      </c>
      <c r="C10953" s="121" t="s">
        <v>206</v>
      </c>
      <c r="D10953" s="121" t="s">
        <v>101</v>
      </c>
      <c r="E10953" s="121" t="s">
        <v>92</v>
      </c>
      <c r="F10953" s="122">
        <v>75890</v>
      </c>
      <c r="G10953" s="122">
        <v>8525</v>
      </c>
      <c r="H10953" s="120">
        <v>2019</v>
      </c>
      <c r="I10953" t="str">
        <f>IF(J10953="natural gas",VLOOKUP(D10953,'Cross-Page Data'!$I$4:$J$13,2,FALSE),IF(J10953="solar",VLOOKUP('Form 923'!D10953,'Cross-Page Data'!$I$14:$J$117,2,FALSE),J10953))</f>
        <v>solar pv</v>
      </c>
      <c r="J10953" t="str">
        <f>VLOOKUP(E10953,'Cross-Page Data'!$D$4:$F$48,3,FALSE)</f>
        <v>solar</v>
      </c>
      <c r="K10953" t="b">
        <f t="shared" si="171"/>
        <v>1</v>
      </c>
    </row>
    <row r="10954" spans="1:11">
      <c r="A10954" s="120">
        <v>59606</v>
      </c>
      <c r="B10954" s="121" t="s">
        <v>201</v>
      </c>
      <c r="C10954" s="121" t="s">
        <v>206</v>
      </c>
      <c r="D10954" s="121" t="s">
        <v>101</v>
      </c>
      <c r="E10954" s="121" t="s">
        <v>92</v>
      </c>
      <c r="F10954" s="122">
        <v>47353</v>
      </c>
      <c r="G10954" s="122">
        <v>5319</v>
      </c>
      <c r="H10954" s="120">
        <v>2019</v>
      </c>
      <c r="I10954" t="str">
        <f>IF(J10954="natural gas",VLOOKUP(D10954,'Cross-Page Data'!$I$4:$J$13,2,FALSE),IF(J10954="solar",VLOOKUP('Form 923'!D10954,'Cross-Page Data'!$I$14:$J$117,2,FALSE),J10954))</f>
        <v>solar pv</v>
      </c>
      <c r="J10954" t="str">
        <f>VLOOKUP(E10954,'Cross-Page Data'!$D$4:$F$48,3,FALSE)</f>
        <v>solar</v>
      </c>
      <c r="K10954" t="b">
        <f t="shared" si="171"/>
        <v>1</v>
      </c>
    </row>
    <row r="10955" spans="1:11">
      <c r="A10955" s="120">
        <v>59607</v>
      </c>
      <c r="B10955" s="121" t="s">
        <v>201</v>
      </c>
      <c r="C10955" s="121" t="s">
        <v>206</v>
      </c>
      <c r="D10955" s="121" t="s">
        <v>101</v>
      </c>
      <c r="E10955" s="121" t="s">
        <v>92</v>
      </c>
      <c r="F10955" s="122">
        <v>401551</v>
      </c>
      <c r="G10955" s="122">
        <v>45108</v>
      </c>
      <c r="H10955" s="120">
        <v>2019</v>
      </c>
      <c r="I10955" t="str">
        <f>IF(J10955="natural gas",VLOOKUP(D10955,'Cross-Page Data'!$I$4:$J$13,2,FALSE),IF(J10955="solar",VLOOKUP('Form 923'!D10955,'Cross-Page Data'!$I$14:$J$117,2,FALSE),J10955))</f>
        <v>solar pv</v>
      </c>
      <c r="J10955" t="str">
        <f>VLOOKUP(E10955,'Cross-Page Data'!$D$4:$F$48,3,FALSE)</f>
        <v>solar</v>
      </c>
      <c r="K10955" t="b">
        <f t="shared" si="171"/>
        <v>1</v>
      </c>
    </row>
    <row r="10956" spans="1:11">
      <c r="A10956" s="120">
        <v>59610</v>
      </c>
      <c r="B10956" s="121" t="s">
        <v>201</v>
      </c>
      <c r="C10956" s="121" t="s">
        <v>206</v>
      </c>
      <c r="D10956" s="121" t="s">
        <v>101</v>
      </c>
      <c r="E10956" s="121" t="s">
        <v>92</v>
      </c>
      <c r="F10956" s="122">
        <v>379118</v>
      </c>
      <c r="G10956" s="122">
        <v>42588</v>
      </c>
      <c r="H10956" s="120">
        <v>2019</v>
      </c>
      <c r="I10956" t="str">
        <f>IF(J10956="natural gas",VLOOKUP(D10956,'Cross-Page Data'!$I$4:$J$13,2,FALSE),IF(J10956="solar",VLOOKUP('Form 923'!D10956,'Cross-Page Data'!$I$14:$J$117,2,FALSE),J10956))</f>
        <v>solar pv</v>
      </c>
      <c r="J10956" t="str">
        <f>VLOOKUP(E10956,'Cross-Page Data'!$D$4:$F$48,3,FALSE)</f>
        <v>solar</v>
      </c>
      <c r="K10956" t="b">
        <f t="shared" si="171"/>
        <v>1</v>
      </c>
    </row>
    <row r="10957" spans="1:11">
      <c r="A10957" s="120">
        <v>59611</v>
      </c>
      <c r="B10957" s="121" t="s">
        <v>201</v>
      </c>
      <c r="C10957" s="121" t="s">
        <v>206</v>
      </c>
      <c r="D10957" s="121" t="s">
        <v>101</v>
      </c>
      <c r="E10957" s="121" t="s">
        <v>92</v>
      </c>
      <c r="F10957" s="122">
        <v>98464</v>
      </c>
      <c r="G10957" s="122">
        <v>11061</v>
      </c>
      <c r="H10957" s="120">
        <v>2019</v>
      </c>
      <c r="I10957" t="str">
        <f>IF(J10957="natural gas",VLOOKUP(D10957,'Cross-Page Data'!$I$4:$J$13,2,FALSE),IF(J10957="solar",VLOOKUP('Form 923'!D10957,'Cross-Page Data'!$I$14:$J$117,2,FALSE),J10957))</f>
        <v>solar pv</v>
      </c>
      <c r="J10957" t="str">
        <f>VLOOKUP(E10957,'Cross-Page Data'!$D$4:$F$48,3,FALSE)</f>
        <v>solar</v>
      </c>
      <c r="K10957" t="b">
        <f t="shared" si="171"/>
        <v>1</v>
      </c>
    </row>
    <row r="10958" ht="25.5" spans="1:11">
      <c r="A10958" s="120">
        <v>59613</v>
      </c>
      <c r="B10958" s="121" t="s">
        <v>201</v>
      </c>
      <c r="C10958" s="121" t="s">
        <v>207</v>
      </c>
      <c r="D10958" s="121" t="s">
        <v>101</v>
      </c>
      <c r="E10958" s="121" t="s">
        <v>92</v>
      </c>
      <c r="F10958" s="122">
        <v>15027</v>
      </c>
      <c r="G10958" s="122">
        <v>1688</v>
      </c>
      <c r="H10958" s="120">
        <v>2019</v>
      </c>
      <c r="I10958" t="str">
        <f>IF(J10958="natural gas",VLOOKUP(D10958,'Cross-Page Data'!$I$4:$J$13,2,FALSE),IF(J10958="solar",VLOOKUP('Form 923'!D10958,'Cross-Page Data'!$I$14:$J$117,2,FALSE),J10958))</f>
        <v>solar pv</v>
      </c>
      <c r="J10958" t="str">
        <f>VLOOKUP(E10958,'Cross-Page Data'!$D$4:$F$48,3,FALSE)</f>
        <v>solar</v>
      </c>
      <c r="K10958" t="b">
        <f t="shared" si="171"/>
        <v>0</v>
      </c>
    </row>
    <row r="10959" spans="1:11">
      <c r="A10959" s="120">
        <v>59614</v>
      </c>
      <c r="B10959" s="121" t="s">
        <v>201</v>
      </c>
      <c r="C10959" s="121" t="s">
        <v>202</v>
      </c>
      <c r="D10959" s="121" t="s">
        <v>79</v>
      </c>
      <c r="E10959" s="121" t="s">
        <v>70</v>
      </c>
      <c r="F10959" s="122">
        <v>2694</v>
      </c>
      <c r="G10959" s="122">
        <v>286</v>
      </c>
      <c r="H10959" s="120">
        <v>2019</v>
      </c>
      <c r="I10959" t="str">
        <f>IF(J10959="natural gas",VLOOKUP(D10959,'Cross-Page Data'!$I$4:$J$13,2,FALSE),IF(J10959="solar",VLOOKUP('Form 923'!D10959,'Cross-Page Data'!$I$14:$J$117,2,FALSE),J10959))</f>
        <v>heavy or residual fuel oil</v>
      </c>
      <c r="J10959" t="str">
        <f>VLOOKUP(E10959,'Cross-Page Data'!$D$4:$F$48,3,FALSE)</f>
        <v>heavy or residual fuel oil</v>
      </c>
      <c r="K10959" t="b">
        <f t="shared" si="171"/>
        <v>1</v>
      </c>
    </row>
    <row r="10960" spans="1:11">
      <c r="A10960" s="120">
        <v>59618</v>
      </c>
      <c r="B10960" s="121" t="s">
        <v>201</v>
      </c>
      <c r="C10960" s="121" t="s">
        <v>202</v>
      </c>
      <c r="D10960" s="121" t="s">
        <v>101</v>
      </c>
      <c r="E10960" s="121" t="s">
        <v>92</v>
      </c>
      <c r="F10960" s="122">
        <v>211406</v>
      </c>
      <c r="G10960" s="122">
        <v>23748</v>
      </c>
      <c r="H10960" s="120">
        <v>2019</v>
      </c>
      <c r="I10960" t="str">
        <f>IF(J10960="natural gas",VLOOKUP(D10960,'Cross-Page Data'!$I$4:$J$13,2,FALSE),IF(J10960="solar",VLOOKUP('Form 923'!D10960,'Cross-Page Data'!$I$14:$J$117,2,FALSE),J10960))</f>
        <v>solar pv</v>
      </c>
      <c r="J10960" t="str">
        <f>VLOOKUP(E10960,'Cross-Page Data'!$D$4:$F$48,3,FALSE)</f>
        <v>solar</v>
      </c>
      <c r="K10960" t="b">
        <f t="shared" si="171"/>
        <v>1</v>
      </c>
    </row>
    <row r="10961" spans="1:11">
      <c r="A10961" s="120">
        <v>59619</v>
      </c>
      <c r="B10961" s="121" t="s">
        <v>201</v>
      </c>
      <c r="C10961" s="121" t="s">
        <v>202</v>
      </c>
      <c r="D10961" s="121" t="s">
        <v>101</v>
      </c>
      <c r="E10961" s="121" t="s">
        <v>92</v>
      </c>
      <c r="F10961" s="122">
        <v>175975</v>
      </c>
      <c r="G10961" s="122">
        <v>19768</v>
      </c>
      <c r="H10961" s="120">
        <v>2019</v>
      </c>
      <c r="I10961" t="str">
        <f>IF(J10961="natural gas",VLOOKUP(D10961,'Cross-Page Data'!$I$4:$J$13,2,FALSE),IF(J10961="solar",VLOOKUP('Form 923'!D10961,'Cross-Page Data'!$I$14:$J$117,2,FALSE),J10961))</f>
        <v>solar pv</v>
      </c>
      <c r="J10961" t="str">
        <f>VLOOKUP(E10961,'Cross-Page Data'!$D$4:$F$48,3,FALSE)</f>
        <v>solar</v>
      </c>
      <c r="K10961" t="b">
        <f t="shared" si="171"/>
        <v>1</v>
      </c>
    </row>
    <row r="10962" spans="1:11">
      <c r="A10962" s="120">
        <v>59620</v>
      </c>
      <c r="B10962" s="121" t="s">
        <v>201</v>
      </c>
      <c r="C10962" s="121" t="s">
        <v>206</v>
      </c>
      <c r="D10962" s="121" t="s">
        <v>101</v>
      </c>
      <c r="E10962" s="121" t="s">
        <v>92</v>
      </c>
      <c r="F10962" s="122">
        <v>64157</v>
      </c>
      <c r="G10962" s="122">
        <v>7207</v>
      </c>
      <c r="H10962" s="120">
        <v>2019</v>
      </c>
      <c r="I10962" t="str">
        <f>IF(J10962="natural gas",VLOOKUP(D10962,'Cross-Page Data'!$I$4:$J$13,2,FALSE),IF(J10962="solar",VLOOKUP('Form 923'!D10962,'Cross-Page Data'!$I$14:$J$117,2,FALSE),J10962))</f>
        <v>solar pv</v>
      </c>
      <c r="J10962" t="str">
        <f>VLOOKUP(E10962,'Cross-Page Data'!$D$4:$F$48,3,FALSE)</f>
        <v>solar</v>
      </c>
      <c r="K10962" t="b">
        <f t="shared" si="171"/>
        <v>1</v>
      </c>
    </row>
    <row r="10963" spans="1:11">
      <c r="A10963" s="120">
        <v>59621</v>
      </c>
      <c r="B10963" s="121" t="s">
        <v>201</v>
      </c>
      <c r="C10963" s="121" t="s">
        <v>206</v>
      </c>
      <c r="D10963" s="121" t="s">
        <v>128</v>
      </c>
      <c r="E10963" s="121" t="s">
        <v>180</v>
      </c>
      <c r="F10963" s="122">
        <v>8859956</v>
      </c>
      <c r="G10963" s="122">
        <v>995277</v>
      </c>
      <c r="H10963" s="120">
        <v>2019</v>
      </c>
      <c r="I10963" t="str">
        <f>IF(J10963="natural gas",VLOOKUP(D10963,'Cross-Page Data'!$I$4:$J$13,2,FALSE),IF(J10963="solar",VLOOKUP('Form 923'!D10963,'Cross-Page Data'!$I$14:$J$117,2,FALSE),J10963))</f>
        <v>wind</v>
      </c>
      <c r="J10963" t="str">
        <f>VLOOKUP(E10963,'Cross-Page Data'!$D$4:$F$48,3,FALSE)</f>
        <v>wind</v>
      </c>
      <c r="K10963" t="b">
        <f t="shared" si="171"/>
        <v>1</v>
      </c>
    </row>
    <row r="10964" spans="1:11">
      <c r="A10964" s="120">
        <v>59623</v>
      </c>
      <c r="B10964" s="121" t="s">
        <v>201</v>
      </c>
      <c r="C10964" s="121" t="s">
        <v>206</v>
      </c>
      <c r="D10964" s="121" t="s">
        <v>101</v>
      </c>
      <c r="E10964" s="121" t="s">
        <v>92</v>
      </c>
      <c r="F10964" s="122">
        <v>22069</v>
      </c>
      <c r="G10964" s="122">
        <v>2479</v>
      </c>
      <c r="H10964" s="120">
        <v>2019</v>
      </c>
      <c r="I10964" t="str">
        <f>IF(J10964="natural gas",VLOOKUP(D10964,'Cross-Page Data'!$I$4:$J$13,2,FALSE),IF(J10964="solar",VLOOKUP('Form 923'!D10964,'Cross-Page Data'!$I$14:$J$117,2,FALSE),J10964))</f>
        <v>solar pv</v>
      </c>
      <c r="J10964" t="str">
        <f>VLOOKUP(E10964,'Cross-Page Data'!$D$4:$F$48,3,FALSE)</f>
        <v>solar</v>
      </c>
      <c r="K10964" t="b">
        <f t="shared" si="171"/>
        <v>1</v>
      </c>
    </row>
    <row r="10965" spans="1:11">
      <c r="A10965" s="120">
        <v>59624</v>
      </c>
      <c r="B10965" s="121" t="s">
        <v>201</v>
      </c>
      <c r="C10965" s="121" t="s">
        <v>206</v>
      </c>
      <c r="D10965" s="121" t="s">
        <v>101</v>
      </c>
      <c r="E10965" s="121" t="s">
        <v>92</v>
      </c>
      <c r="F10965" s="122">
        <v>22433</v>
      </c>
      <c r="G10965" s="122">
        <v>2520</v>
      </c>
      <c r="H10965" s="120">
        <v>2019</v>
      </c>
      <c r="I10965" t="str">
        <f>IF(J10965="natural gas",VLOOKUP(D10965,'Cross-Page Data'!$I$4:$J$13,2,FALSE),IF(J10965="solar",VLOOKUP('Form 923'!D10965,'Cross-Page Data'!$I$14:$J$117,2,FALSE),J10965))</f>
        <v>solar pv</v>
      </c>
      <c r="J10965" t="str">
        <f>VLOOKUP(E10965,'Cross-Page Data'!$D$4:$F$48,3,FALSE)</f>
        <v>solar</v>
      </c>
      <c r="K10965" t="b">
        <f t="shared" si="171"/>
        <v>1</v>
      </c>
    </row>
    <row r="10966" spans="1:11">
      <c r="A10966" s="120">
        <v>59625</v>
      </c>
      <c r="B10966" s="121" t="s">
        <v>201</v>
      </c>
      <c r="C10966" s="121" t="s">
        <v>206</v>
      </c>
      <c r="D10966" s="121" t="s">
        <v>101</v>
      </c>
      <c r="E10966" s="121" t="s">
        <v>92</v>
      </c>
      <c r="F10966" s="122">
        <v>28084</v>
      </c>
      <c r="G10966" s="122">
        <v>3155</v>
      </c>
      <c r="H10966" s="120">
        <v>2019</v>
      </c>
      <c r="I10966" t="str">
        <f>IF(J10966="natural gas",VLOOKUP(D10966,'Cross-Page Data'!$I$4:$J$13,2,FALSE),IF(J10966="solar",VLOOKUP('Form 923'!D10966,'Cross-Page Data'!$I$14:$J$117,2,FALSE),J10966))</f>
        <v>solar pv</v>
      </c>
      <c r="J10966" t="str">
        <f>VLOOKUP(E10966,'Cross-Page Data'!$D$4:$F$48,3,FALSE)</f>
        <v>solar</v>
      </c>
      <c r="K10966" t="b">
        <f t="shared" si="171"/>
        <v>1</v>
      </c>
    </row>
    <row r="10967" spans="1:11">
      <c r="A10967" s="120">
        <v>59626</v>
      </c>
      <c r="B10967" s="121" t="s">
        <v>201</v>
      </c>
      <c r="C10967" s="121" t="s">
        <v>206</v>
      </c>
      <c r="D10967" s="121" t="s">
        <v>101</v>
      </c>
      <c r="E10967" s="121" t="s">
        <v>92</v>
      </c>
      <c r="F10967" s="122">
        <v>22273</v>
      </c>
      <c r="G10967" s="122">
        <v>2502</v>
      </c>
      <c r="H10967" s="120">
        <v>2019</v>
      </c>
      <c r="I10967" t="str">
        <f>IF(J10967="natural gas",VLOOKUP(D10967,'Cross-Page Data'!$I$4:$J$13,2,FALSE),IF(J10967="solar",VLOOKUP('Form 923'!D10967,'Cross-Page Data'!$I$14:$J$117,2,FALSE),J10967))</f>
        <v>solar pv</v>
      </c>
      <c r="J10967" t="str">
        <f>VLOOKUP(E10967,'Cross-Page Data'!$D$4:$F$48,3,FALSE)</f>
        <v>solar</v>
      </c>
      <c r="K10967" t="b">
        <f t="shared" si="171"/>
        <v>1</v>
      </c>
    </row>
    <row r="10968" spans="1:11">
      <c r="A10968" s="120">
        <v>59627</v>
      </c>
      <c r="B10968" s="121" t="s">
        <v>201</v>
      </c>
      <c r="C10968" s="121" t="s">
        <v>206</v>
      </c>
      <c r="D10968" s="121" t="s">
        <v>101</v>
      </c>
      <c r="E10968" s="121" t="s">
        <v>92</v>
      </c>
      <c r="F10968" s="122">
        <v>39443</v>
      </c>
      <c r="G10968" s="122">
        <v>4431</v>
      </c>
      <c r="H10968" s="120">
        <v>2019</v>
      </c>
      <c r="I10968" t="str">
        <f>IF(J10968="natural gas",VLOOKUP(D10968,'Cross-Page Data'!$I$4:$J$13,2,FALSE),IF(J10968="solar",VLOOKUP('Form 923'!D10968,'Cross-Page Data'!$I$14:$J$117,2,FALSE),J10968))</f>
        <v>solar pv</v>
      </c>
      <c r="J10968" t="str">
        <f>VLOOKUP(E10968,'Cross-Page Data'!$D$4:$F$48,3,FALSE)</f>
        <v>solar</v>
      </c>
      <c r="K10968" t="b">
        <f t="shared" si="171"/>
        <v>1</v>
      </c>
    </row>
    <row r="10969" spans="1:11">
      <c r="A10969" s="120">
        <v>59628</v>
      </c>
      <c r="B10969" s="121" t="s">
        <v>201</v>
      </c>
      <c r="C10969" s="121" t="s">
        <v>206</v>
      </c>
      <c r="D10969" s="121" t="s">
        <v>101</v>
      </c>
      <c r="E10969" s="121" t="s">
        <v>92</v>
      </c>
      <c r="F10969" s="122">
        <v>70175</v>
      </c>
      <c r="G10969" s="122">
        <v>7883</v>
      </c>
      <c r="H10969" s="120">
        <v>2019</v>
      </c>
      <c r="I10969" t="str">
        <f>IF(J10969="natural gas",VLOOKUP(D10969,'Cross-Page Data'!$I$4:$J$13,2,FALSE),IF(J10969="solar",VLOOKUP('Form 923'!D10969,'Cross-Page Data'!$I$14:$J$117,2,FALSE),J10969))</f>
        <v>solar pv</v>
      </c>
      <c r="J10969" t="str">
        <f>VLOOKUP(E10969,'Cross-Page Data'!$D$4:$F$48,3,FALSE)</f>
        <v>solar</v>
      </c>
      <c r="K10969" t="b">
        <f t="shared" si="171"/>
        <v>1</v>
      </c>
    </row>
    <row r="10970" spans="1:11">
      <c r="A10970" s="120">
        <v>59629</v>
      </c>
      <c r="B10970" s="121" t="s">
        <v>201</v>
      </c>
      <c r="C10970" s="121" t="s">
        <v>206</v>
      </c>
      <c r="D10970" s="121" t="s">
        <v>128</v>
      </c>
      <c r="E10970" s="121" t="s">
        <v>180</v>
      </c>
      <c r="F10970" s="122">
        <v>2024921</v>
      </c>
      <c r="G10970" s="122">
        <v>227468</v>
      </c>
      <c r="H10970" s="120">
        <v>2019</v>
      </c>
      <c r="I10970" t="str">
        <f>IF(J10970="natural gas",VLOOKUP(D10970,'Cross-Page Data'!$I$4:$J$13,2,FALSE),IF(J10970="solar",VLOOKUP('Form 923'!D10970,'Cross-Page Data'!$I$14:$J$117,2,FALSE),J10970))</f>
        <v>wind</v>
      </c>
      <c r="J10970" t="str">
        <f>VLOOKUP(E10970,'Cross-Page Data'!$D$4:$F$48,3,FALSE)</f>
        <v>wind</v>
      </c>
      <c r="K10970" t="b">
        <f t="shared" si="171"/>
        <v>1</v>
      </c>
    </row>
    <row r="10971" ht="25.5" spans="1:11">
      <c r="A10971" s="120">
        <v>59631</v>
      </c>
      <c r="B10971" s="121" t="s">
        <v>201</v>
      </c>
      <c r="C10971" s="121" t="s">
        <v>207</v>
      </c>
      <c r="D10971" s="121" t="s">
        <v>101</v>
      </c>
      <c r="E10971" s="121" t="s">
        <v>92</v>
      </c>
      <c r="F10971" s="122">
        <v>109867</v>
      </c>
      <c r="G10971" s="122">
        <v>12342</v>
      </c>
      <c r="H10971" s="120">
        <v>2019</v>
      </c>
      <c r="I10971" t="str">
        <f>IF(J10971="natural gas",VLOOKUP(D10971,'Cross-Page Data'!$I$4:$J$13,2,FALSE),IF(J10971="solar",VLOOKUP('Form 923'!D10971,'Cross-Page Data'!$I$14:$J$117,2,FALSE),J10971))</f>
        <v>solar pv</v>
      </c>
      <c r="J10971" t="str">
        <f>VLOOKUP(E10971,'Cross-Page Data'!$D$4:$F$48,3,FALSE)</f>
        <v>solar</v>
      </c>
      <c r="K10971" t="b">
        <f t="shared" si="171"/>
        <v>0</v>
      </c>
    </row>
    <row r="10972" spans="1:11">
      <c r="A10972" s="120">
        <v>59632</v>
      </c>
      <c r="B10972" s="121" t="s">
        <v>201</v>
      </c>
      <c r="C10972" s="121" t="s">
        <v>206</v>
      </c>
      <c r="D10972" s="121" t="s">
        <v>101</v>
      </c>
      <c r="E10972" s="121" t="s">
        <v>92</v>
      </c>
      <c r="F10972" s="122">
        <v>14164</v>
      </c>
      <c r="G10972" s="122">
        <v>1591</v>
      </c>
      <c r="H10972" s="120">
        <v>2019</v>
      </c>
      <c r="I10972" t="str">
        <f>IF(J10972="natural gas",VLOOKUP(D10972,'Cross-Page Data'!$I$4:$J$13,2,FALSE),IF(J10972="solar",VLOOKUP('Form 923'!D10972,'Cross-Page Data'!$I$14:$J$117,2,FALSE),J10972))</f>
        <v>solar pv</v>
      </c>
      <c r="J10972" t="str">
        <f>VLOOKUP(E10972,'Cross-Page Data'!$D$4:$F$48,3,FALSE)</f>
        <v>solar</v>
      </c>
      <c r="K10972" t="b">
        <f t="shared" si="171"/>
        <v>1</v>
      </c>
    </row>
    <row r="10973" spans="1:11">
      <c r="A10973" s="120">
        <v>59633</v>
      </c>
      <c r="B10973" s="121" t="s">
        <v>201</v>
      </c>
      <c r="C10973" s="121" t="s">
        <v>206</v>
      </c>
      <c r="D10973" s="121" t="s">
        <v>101</v>
      </c>
      <c r="E10973" s="121" t="s">
        <v>92</v>
      </c>
      <c r="F10973" s="122">
        <v>473746</v>
      </c>
      <c r="G10973" s="122">
        <v>53218</v>
      </c>
      <c r="H10973" s="120">
        <v>2019</v>
      </c>
      <c r="I10973" t="str">
        <f>IF(J10973="natural gas",VLOOKUP(D10973,'Cross-Page Data'!$I$4:$J$13,2,FALSE),IF(J10973="solar",VLOOKUP('Form 923'!D10973,'Cross-Page Data'!$I$14:$J$117,2,FALSE),J10973))</f>
        <v>solar pv</v>
      </c>
      <c r="J10973" t="str">
        <f>VLOOKUP(E10973,'Cross-Page Data'!$D$4:$F$48,3,FALSE)</f>
        <v>solar</v>
      </c>
      <c r="K10973" t="b">
        <f t="shared" si="171"/>
        <v>1</v>
      </c>
    </row>
    <row r="10974" spans="1:11">
      <c r="A10974" s="120">
        <v>59634</v>
      </c>
      <c r="B10974" s="121" t="s">
        <v>201</v>
      </c>
      <c r="C10974" s="121" t="s">
        <v>206</v>
      </c>
      <c r="D10974" s="121" t="s">
        <v>101</v>
      </c>
      <c r="E10974" s="121" t="s">
        <v>92</v>
      </c>
      <c r="F10974" s="122">
        <v>1075111</v>
      </c>
      <c r="G10974" s="122">
        <v>120772</v>
      </c>
      <c r="H10974" s="120">
        <v>2019</v>
      </c>
      <c r="I10974" t="str">
        <f>IF(J10974="natural gas",VLOOKUP(D10974,'Cross-Page Data'!$I$4:$J$13,2,FALSE),IF(J10974="solar",VLOOKUP('Form 923'!D10974,'Cross-Page Data'!$I$14:$J$117,2,FALSE),J10974))</f>
        <v>solar pv</v>
      </c>
      <c r="J10974" t="str">
        <f>VLOOKUP(E10974,'Cross-Page Data'!$D$4:$F$48,3,FALSE)</f>
        <v>solar</v>
      </c>
      <c r="K10974" t="b">
        <f t="shared" si="171"/>
        <v>1</v>
      </c>
    </row>
    <row r="10975" spans="1:11">
      <c r="A10975" s="120">
        <v>59635</v>
      </c>
      <c r="B10975" s="121" t="s">
        <v>201</v>
      </c>
      <c r="C10975" s="121" t="s">
        <v>202</v>
      </c>
      <c r="D10975" s="121" t="s">
        <v>79</v>
      </c>
      <c r="E10975" s="121" t="s">
        <v>90</v>
      </c>
      <c r="F10975" s="122">
        <v>212364</v>
      </c>
      <c r="G10975" s="122">
        <v>20227</v>
      </c>
      <c r="H10975" s="120">
        <v>2019</v>
      </c>
      <c r="I10975" t="str">
        <f>IF(J10975="natural gas",VLOOKUP(D10975,'Cross-Page Data'!$I$4:$J$13,2,FALSE),IF(J10975="solar",VLOOKUP('Form 923'!D10975,'Cross-Page Data'!$I$14:$J$117,2,FALSE),J10975))</f>
        <v>biomass</v>
      </c>
      <c r="J10975" t="str">
        <f>VLOOKUP(E10975,'Cross-Page Data'!$D$4:$F$48,3,FALSE)</f>
        <v>biomass</v>
      </c>
      <c r="K10975" t="b">
        <f t="shared" si="171"/>
        <v>1</v>
      </c>
    </row>
    <row r="10976" spans="1:11">
      <c r="A10976" s="120">
        <v>59636</v>
      </c>
      <c r="B10976" s="121" t="s">
        <v>201</v>
      </c>
      <c r="C10976" s="121" t="s">
        <v>206</v>
      </c>
      <c r="D10976" s="121" t="s">
        <v>101</v>
      </c>
      <c r="E10976" s="121" t="s">
        <v>92</v>
      </c>
      <c r="F10976" s="122">
        <v>49095</v>
      </c>
      <c r="G10976" s="122">
        <v>5515</v>
      </c>
      <c r="H10976" s="120">
        <v>2019</v>
      </c>
      <c r="I10976" t="str">
        <f>IF(J10976="natural gas",VLOOKUP(D10976,'Cross-Page Data'!$I$4:$J$13,2,FALSE),IF(J10976="solar",VLOOKUP('Form 923'!D10976,'Cross-Page Data'!$I$14:$J$117,2,FALSE),J10976))</f>
        <v>solar pv</v>
      </c>
      <c r="J10976" t="str">
        <f>VLOOKUP(E10976,'Cross-Page Data'!$D$4:$F$48,3,FALSE)</f>
        <v>solar</v>
      </c>
      <c r="K10976" t="b">
        <f t="shared" si="171"/>
        <v>1</v>
      </c>
    </row>
    <row r="10977" spans="1:11">
      <c r="A10977" s="120">
        <v>59637</v>
      </c>
      <c r="B10977" s="121" t="s">
        <v>201</v>
      </c>
      <c r="C10977" s="121" t="s">
        <v>202</v>
      </c>
      <c r="D10977" s="121" t="s">
        <v>128</v>
      </c>
      <c r="E10977" s="121" t="s">
        <v>180</v>
      </c>
      <c r="F10977" s="122">
        <v>4071722</v>
      </c>
      <c r="G10977" s="122">
        <v>457394</v>
      </c>
      <c r="H10977" s="120">
        <v>2019</v>
      </c>
      <c r="I10977" t="str">
        <f>IF(J10977="natural gas",VLOOKUP(D10977,'Cross-Page Data'!$I$4:$J$13,2,FALSE),IF(J10977="solar",VLOOKUP('Form 923'!D10977,'Cross-Page Data'!$I$14:$J$117,2,FALSE),J10977))</f>
        <v>wind</v>
      </c>
      <c r="J10977" t="str">
        <f>VLOOKUP(E10977,'Cross-Page Data'!$D$4:$F$48,3,FALSE)</f>
        <v>wind</v>
      </c>
      <c r="K10977" t="b">
        <f t="shared" si="171"/>
        <v>1</v>
      </c>
    </row>
    <row r="10978" spans="1:11">
      <c r="A10978" s="120">
        <v>59638</v>
      </c>
      <c r="B10978" s="121" t="s">
        <v>201</v>
      </c>
      <c r="C10978" s="121" t="s">
        <v>206</v>
      </c>
      <c r="D10978" s="121" t="s">
        <v>101</v>
      </c>
      <c r="E10978" s="121" t="s">
        <v>92</v>
      </c>
      <c r="F10978" s="122">
        <v>451206</v>
      </c>
      <c r="G10978" s="122">
        <v>50686</v>
      </c>
      <c r="H10978" s="120">
        <v>2019</v>
      </c>
      <c r="I10978" t="str">
        <f>IF(J10978="natural gas",VLOOKUP(D10978,'Cross-Page Data'!$I$4:$J$13,2,FALSE),IF(J10978="solar",VLOOKUP('Form 923'!D10978,'Cross-Page Data'!$I$14:$J$117,2,FALSE),J10978))</f>
        <v>solar pv</v>
      </c>
      <c r="J10978" t="str">
        <f>VLOOKUP(E10978,'Cross-Page Data'!$D$4:$F$48,3,FALSE)</f>
        <v>solar</v>
      </c>
      <c r="K10978" t="b">
        <f t="shared" si="171"/>
        <v>1</v>
      </c>
    </row>
    <row r="10979" ht="25.5" spans="1:11">
      <c r="A10979" s="120">
        <v>59639</v>
      </c>
      <c r="B10979" s="121" t="s">
        <v>201</v>
      </c>
      <c r="C10979" s="121" t="s">
        <v>211</v>
      </c>
      <c r="D10979" s="121" t="s">
        <v>128</v>
      </c>
      <c r="E10979" s="121" t="s">
        <v>180</v>
      </c>
      <c r="F10979" s="122">
        <v>17287</v>
      </c>
      <c r="G10979" s="122">
        <v>1942</v>
      </c>
      <c r="H10979" s="120">
        <v>2019</v>
      </c>
      <c r="I10979" t="str">
        <f>IF(J10979="natural gas",VLOOKUP(D10979,'Cross-Page Data'!$I$4:$J$13,2,FALSE),IF(J10979="solar",VLOOKUP('Form 923'!D10979,'Cross-Page Data'!$I$14:$J$117,2,FALSE),J10979))</f>
        <v>wind</v>
      </c>
      <c r="J10979" t="str">
        <f>VLOOKUP(E10979,'Cross-Page Data'!$D$4:$F$48,3,FALSE)</f>
        <v>wind</v>
      </c>
      <c r="K10979" t="b">
        <f t="shared" si="171"/>
        <v>0</v>
      </c>
    </row>
    <row r="10980" spans="1:11">
      <c r="A10980" s="120">
        <v>59641</v>
      </c>
      <c r="B10980" s="121" t="s">
        <v>201</v>
      </c>
      <c r="C10980" s="121" t="s">
        <v>206</v>
      </c>
      <c r="D10980" s="121" t="s">
        <v>101</v>
      </c>
      <c r="E10980" s="121" t="s">
        <v>92</v>
      </c>
      <c r="F10980" s="122">
        <v>82033</v>
      </c>
      <c r="G10980" s="122">
        <v>9215</v>
      </c>
      <c r="H10980" s="120">
        <v>2019</v>
      </c>
      <c r="I10980" t="str">
        <f>IF(J10980="natural gas",VLOOKUP(D10980,'Cross-Page Data'!$I$4:$J$13,2,FALSE),IF(J10980="solar",VLOOKUP('Form 923'!D10980,'Cross-Page Data'!$I$14:$J$117,2,FALSE),J10980))</f>
        <v>solar pv</v>
      </c>
      <c r="J10980" t="str">
        <f>VLOOKUP(E10980,'Cross-Page Data'!$D$4:$F$48,3,FALSE)</f>
        <v>solar</v>
      </c>
      <c r="K10980" t="b">
        <f t="shared" si="171"/>
        <v>1</v>
      </c>
    </row>
    <row r="10981" spans="1:11">
      <c r="A10981" s="120">
        <v>59642</v>
      </c>
      <c r="B10981" s="121" t="s">
        <v>201</v>
      </c>
      <c r="C10981" s="121" t="s">
        <v>206</v>
      </c>
      <c r="D10981" s="121" t="s">
        <v>101</v>
      </c>
      <c r="E10981" s="121" t="s">
        <v>92</v>
      </c>
      <c r="F10981" s="122">
        <v>72490</v>
      </c>
      <c r="G10981" s="122">
        <v>8143</v>
      </c>
      <c r="H10981" s="120">
        <v>2019</v>
      </c>
      <c r="I10981" t="str">
        <f>IF(J10981="natural gas",VLOOKUP(D10981,'Cross-Page Data'!$I$4:$J$13,2,FALSE),IF(J10981="solar",VLOOKUP('Form 923'!D10981,'Cross-Page Data'!$I$14:$J$117,2,FALSE),J10981))</f>
        <v>solar pv</v>
      </c>
      <c r="J10981" t="str">
        <f>VLOOKUP(E10981,'Cross-Page Data'!$D$4:$F$48,3,FALSE)</f>
        <v>solar</v>
      </c>
      <c r="K10981" t="b">
        <f t="shared" si="171"/>
        <v>1</v>
      </c>
    </row>
    <row r="10982" spans="1:11">
      <c r="A10982" s="120">
        <v>59643</v>
      </c>
      <c r="B10982" s="121" t="s">
        <v>201</v>
      </c>
      <c r="C10982" s="121" t="s">
        <v>206</v>
      </c>
      <c r="D10982" s="121" t="s">
        <v>101</v>
      </c>
      <c r="E10982" s="121" t="s">
        <v>92</v>
      </c>
      <c r="F10982" s="122">
        <v>80847</v>
      </c>
      <c r="G10982" s="122">
        <v>9082</v>
      </c>
      <c r="H10982" s="120">
        <v>2019</v>
      </c>
      <c r="I10982" t="str">
        <f>IF(J10982="natural gas",VLOOKUP(D10982,'Cross-Page Data'!$I$4:$J$13,2,FALSE),IF(J10982="solar",VLOOKUP('Form 923'!D10982,'Cross-Page Data'!$I$14:$J$117,2,FALSE),J10982))</f>
        <v>solar pv</v>
      </c>
      <c r="J10982" t="str">
        <f>VLOOKUP(E10982,'Cross-Page Data'!$D$4:$F$48,3,FALSE)</f>
        <v>solar</v>
      </c>
      <c r="K10982" t="b">
        <f t="shared" si="171"/>
        <v>1</v>
      </c>
    </row>
    <row r="10983" spans="1:11">
      <c r="A10983" s="120">
        <v>59645</v>
      </c>
      <c r="B10983" s="121" t="s">
        <v>201</v>
      </c>
      <c r="C10983" s="121" t="s">
        <v>206</v>
      </c>
      <c r="D10983" s="121" t="s">
        <v>101</v>
      </c>
      <c r="E10983" s="121" t="s">
        <v>92</v>
      </c>
      <c r="F10983" s="122">
        <v>77456</v>
      </c>
      <c r="G10983" s="122">
        <v>8701</v>
      </c>
      <c r="H10983" s="120">
        <v>2019</v>
      </c>
      <c r="I10983" t="str">
        <f>IF(J10983="natural gas",VLOOKUP(D10983,'Cross-Page Data'!$I$4:$J$13,2,FALSE),IF(J10983="solar",VLOOKUP('Form 923'!D10983,'Cross-Page Data'!$I$14:$J$117,2,FALSE),J10983))</f>
        <v>solar pv</v>
      </c>
      <c r="J10983" t="str">
        <f>VLOOKUP(E10983,'Cross-Page Data'!$D$4:$F$48,3,FALSE)</f>
        <v>solar</v>
      </c>
      <c r="K10983" t="b">
        <f t="shared" si="171"/>
        <v>1</v>
      </c>
    </row>
    <row r="10984" spans="1:11">
      <c r="A10984" s="120">
        <v>59646</v>
      </c>
      <c r="B10984" s="121" t="s">
        <v>201</v>
      </c>
      <c r="C10984" s="121" t="s">
        <v>206</v>
      </c>
      <c r="D10984" s="121" t="s">
        <v>101</v>
      </c>
      <c r="E10984" s="121" t="s">
        <v>92</v>
      </c>
      <c r="F10984" s="122">
        <v>76745</v>
      </c>
      <c r="G10984" s="122">
        <v>8621</v>
      </c>
      <c r="H10984" s="120">
        <v>2019</v>
      </c>
      <c r="I10984" t="str">
        <f>IF(J10984="natural gas",VLOOKUP(D10984,'Cross-Page Data'!$I$4:$J$13,2,FALSE),IF(J10984="solar",VLOOKUP('Form 923'!D10984,'Cross-Page Data'!$I$14:$J$117,2,FALSE),J10984))</f>
        <v>solar pv</v>
      </c>
      <c r="J10984" t="str">
        <f>VLOOKUP(E10984,'Cross-Page Data'!$D$4:$F$48,3,FALSE)</f>
        <v>solar</v>
      </c>
      <c r="K10984" t="b">
        <f t="shared" si="171"/>
        <v>1</v>
      </c>
    </row>
    <row r="10985" spans="1:11">
      <c r="A10985" s="120">
        <v>59647</v>
      </c>
      <c r="B10985" s="121" t="s">
        <v>201</v>
      </c>
      <c r="C10985" s="121" t="s">
        <v>202</v>
      </c>
      <c r="D10985" s="121" t="s">
        <v>79</v>
      </c>
      <c r="E10985" s="121" t="s">
        <v>38</v>
      </c>
      <c r="F10985" s="122">
        <v>414302</v>
      </c>
      <c r="G10985" s="122">
        <v>44132</v>
      </c>
      <c r="H10985" s="120">
        <v>2019</v>
      </c>
      <c r="I10985" t="str">
        <f>IF(J10985="natural gas",VLOOKUP(D10985,'Cross-Page Data'!$I$4:$J$13,2,FALSE),IF(J10985="solar",VLOOKUP('Form 923'!D10985,'Cross-Page Data'!$I$14:$J$117,2,FALSE),J10985))</f>
        <v>natural gas peaker</v>
      </c>
      <c r="J10985" t="str">
        <f>VLOOKUP(E10985,'Cross-Page Data'!$D$4:$F$48,3,FALSE)</f>
        <v>natural gas</v>
      </c>
      <c r="K10985" t="b">
        <f t="shared" si="171"/>
        <v>1</v>
      </c>
    </row>
    <row r="10986" spans="1:11">
      <c r="A10986" s="120">
        <v>59648</v>
      </c>
      <c r="B10986" s="121" t="s">
        <v>201</v>
      </c>
      <c r="C10986" s="121" t="s">
        <v>206</v>
      </c>
      <c r="D10986" s="121" t="s">
        <v>101</v>
      </c>
      <c r="E10986" s="121" t="s">
        <v>92</v>
      </c>
      <c r="F10986" s="122">
        <v>73068</v>
      </c>
      <c r="G10986" s="122">
        <v>8208</v>
      </c>
      <c r="H10986" s="120">
        <v>2019</v>
      </c>
      <c r="I10986" t="str">
        <f>IF(J10986="natural gas",VLOOKUP(D10986,'Cross-Page Data'!$I$4:$J$13,2,FALSE),IF(J10986="solar",VLOOKUP('Form 923'!D10986,'Cross-Page Data'!$I$14:$J$117,2,FALSE),J10986))</f>
        <v>solar pv</v>
      </c>
      <c r="J10986" t="str">
        <f>VLOOKUP(E10986,'Cross-Page Data'!$D$4:$F$48,3,FALSE)</f>
        <v>solar</v>
      </c>
      <c r="K10986" t="b">
        <f t="shared" si="171"/>
        <v>1</v>
      </c>
    </row>
    <row r="10987" spans="1:11">
      <c r="A10987" s="120">
        <v>59649</v>
      </c>
      <c r="B10987" s="121" t="s">
        <v>201</v>
      </c>
      <c r="C10987" s="121" t="s">
        <v>206</v>
      </c>
      <c r="D10987" s="121" t="s">
        <v>79</v>
      </c>
      <c r="E10987" s="121" t="s">
        <v>90</v>
      </c>
      <c r="F10987" s="122">
        <v>232588</v>
      </c>
      <c r="G10987" s="122">
        <v>15018</v>
      </c>
      <c r="H10987" s="120">
        <v>2019</v>
      </c>
      <c r="I10987" t="str">
        <f>IF(J10987="natural gas",VLOOKUP(D10987,'Cross-Page Data'!$I$4:$J$13,2,FALSE),IF(J10987="solar",VLOOKUP('Form 923'!D10987,'Cross-Page Data'!$I$14:$J$117,2,FALSE),J10987))</f>
        <v>biomass</v>
      </c>
      <c r="J10987" t="str">
        <f>VLOOKUP(E10987,'Cross-Page Data'!$D$4:$F$48,3,FALSE)</f>
        <v>biomass</v>
      </c>
      <c r="K10987" t="b">
        <f t="shared" si="171"/>
        <v>1</v>
      </c>
    </row>
    <row r="10988" spans="1:11">
      <c r="A10988" s="120">
        <v>59650</v>
      </c>
      <c r="B10988" s="121" t="s">
        <v>201</v>
      </c>
      <c r="C10988" s="121" t="s">
        <v>206</v>
      </c>
      <c r="D10988" s="121" t="s">
        <v>79</v>
      </c>
      <c r="E10988" s="121" t="s">
        <v>90</v>
      </c>
      <c r="F10988" s="122">
        <v>74725</v>
      </c>
      <c r="G10988" s="122">
        <v>6390</v>
      </c>
      <c r="H10988" s="120">
        <v>2019</v>
      </c>
      <c r="I10988" t="str">
        <f>IF(J10988="natural gas",VLOOKUP(D10988,'Cross-Page Data'!$I$4:$J$13,2,FALSE),IF(J10988="solar",VLOOKUP('Form 923'!D10988,'Cross-Page Data'!$I$14:$J$117,2,FALSE),J10988))</f>
        <v>biomass</v>
      </c>
      <c r="J10988" t="str">
        <f>VLOOKUP(E10988,'Cross-Page Data'!$D$4:$F$48,3,FALSE)</f>
        <v>biomass</v>
      </c>
      <c r="K10988" t="b">
        <f t="shared" si="171"/>
        <v>1</v>
      </c>
    </row>
    <row r="10989" spans="1:11">
      <c r="A10989" s="120">
        <v>59651</v>
      </c>
      <c r="B10989" s="121" t="s">
        <v>201</v>
      </c>
      <c r="C10989" s="121" t="s">
        <v>206</v>
      </c>
      <c r="D10989" s="121" t="s">
        <v>101</v>
      </c>
      <c r="E10989" s="121" t="s">
        <v>92</v>
      </c>
      <c r="F10989" s="122">
        <v>16645</v>
      </c>
      <c r="G10989" s="122">
        <v>1870</v>
      </c>
      <c r="H10989" s="120">
        <v>2019</v>
      </c>
      <c r="I10989" t="str">
        <f>IF(J10989="natural gas",VLOOKUP(D10989,'Cross-Page Data'!$I$4:$J$13,2,FALSE),IF(J10989="solar",VLOOKUP('Form 923'!D10989,'Cross-Page Data'!$I$14:$J$117,2,FALSE),J10989))</f>
        <v>solar pv</v>
      </c>
      <c r="J10989" t="str">
        <f>VLOOKUP(E10989,'Cross-Page Data'!$D$4:$F$48,3,FALSE)</f>
        <v>solar</v>
      </c>
      <c r="K10989" t="b">
        <f t="shared" si="171"/>
        <v>1</v>
      </c>
    </row>
    <row r="10990" spans="1:11">
      <c r="A10990" s="120">
        <v>59652</v>
      </c>
      <c r="B10990" s="121" t="s">
        <v>201</v>
      </c>
      <c r="C10990" s="121" t="s">
        <v>206</v>
      </c>
      <c r="D10990" s="121" t="s">
        <v>101</v>
      </c>
      <c r="E10990" s="121" t="s">
        <v>92</v>
      </c>
      <c r="F10990" s="122">
        <v>9536</v>
      </c>
      <c r="G10990" s="122">
        <v>1071</v>
      </c>
      <c r="H10990" s="120">
        <v>2019</v>
      </c>
      <c r="I10990" t="str">
        <f>IF(J10990="natural gas",VLOOKUP(D10990,'Cross-Page Data'!$I$4:$J$13,2,FALSE),IF(J10990="solar",VLOOKUP('Form 923'!D10990,'Cross-Page Data'!$I$14:$J$117,2,FALSE),J10990))</f>
        <v>solar pv</v>
      </c>
      <c r="J10990" t="str">
        <f>VLOOKUP(E10990,'Cross-Page Data'!$D$4:$F$48,3,FALSE)</f>
        <v>solar</v>
      </c>
      <c r="K10990" t="b">
        <f t="shared" si="171"/>
        <v>1</v>
      </c>
    </row>
    <row r="10991" spans="1:11">
      <c r="A10991" s="120">
        <v>59654</v>
      </c>
      <c r="B10991" s="121" t="s">
        <v>201</v>
      </c>
      <c r="C10991" s="121" t="s">
        <v>206</v>
      </c>
      <c r="D10991" s="121" t="s">
        <v>128</v>
      </c>
      <c r="E10991" s="121" t="s">
        <v>180</v>
      </c>
      <c r="F10991" s="122">
        <v>2821807</v>
      </c>
      <c r="G10991" s="122">
        <v>316986</v>
      </c>
      <c r="H10991" s="120">
        <v>2019</v>
      </c>
      <c r="I10991" t="str">
        <f>IF(J10991="natural gas",VLOOKUP(D10991,'Cross-Page Data'!$I$4:$J$13,2,FALSE),IF(J10991="solar",VLOOKUP('Form 923'!D10991,'Cross-Page Data'!$I$14:$J$117,2,FALSE),J10991))</f>
        <v>wind</v>
      </c>
      <c r="J10991" t="str">
        <f>VLOOKUP(E10991,'Cross-Page Data'!$D$4:$F$48,3,FALSE)</f>
        <v>wind</v>
      </c>
      <c r="K10991" t="b">
        <f t="shared" si="171"/>
        <v>1</v>
      </c>
    </row>
    <row r="10992" spans="1:11">
      <c r="A10992" s="120">
        <v>59655</v>
      </c>
      <c r="B10992" s="121" t="s">
        <v>201</v>
      </c>
      <c r="C10992" s="121" t="s">
        <v>206</v>
      </c>
      <c r="D10992" s="121" t="s">
        <v>128</v>
      </c>
      <c r="E10992" s="121" t="s">
        <v>180</v>
      </c>
      <c r="F10992" s="122">
        <v>3389676</v>
      </c>
      <c r="G10992" s="122">
        <v>380777</v>
      </c>
      <c r="H10992" s="120">
        <v>2019</v>
      </c>
      <c r="I10992" t="str">
        <f>IF(J10992="natural gas",VLOOKUP(D10992,'Cross-Page Data'!$I$4:$J$13,2,FALSE),IF(J10992="solar",VLOOKUP('Form 923'!D10992,'Cross-Page Data'!$I$14:$J$117,2,FALSE),J10992))</f>
        <v>wind</v>
      </c>
      <c r="J10992" t="str">
        <f>VLOOKUP(E10992,'Cross-Page Data'!$D$4:$F$48,3,FALSE)</f>
        <v>wind</v>
      </c>
      <c r="K10992" t="b">
        <f t="shared" si="171"/>
        <v>1</v>
      </c>
    </row>
    <row r="10993" spans="1:11">
      <c r="A10993" s="120">
        <v>59657</v>
      </c>
      <c r="B10993" s="121" t="s">
        <v>201</v>
      </c>
      <c r="C10993" s="121" t="s">
        <v>206</v>
      </c>
      <c r="D10993" s="121" t="s">
        <v>101</v>
      </c>
      <c r="E10993" s="121" t="s">
        <v>92</v>
      </c>
      <c r="F10993" s="122">
        <v>421536</v>
      </c>
      <c r="G10993" s="122">
        <v>47353</v>
      </c>
      <c r="H10993" s="120">
        <v>2019</v>
      </c>
      <c r="I10993" t="str">
        <f>IF(J10993="natural gas",VLOOKUP(D10993,'Cross-Page Data'!$I$4:$J$13,2,FALSE),IF(J10993="solar",VLOOKUP('Form 923'!D10993,'Cross-Page Data'!$I$14:$J$117,2,FALSE),J10993))</f>
        <v>solar pv</v>
      </c>
      <c r="J10993" t="str">
        <f>VLOOKUP(E10993,'Cross-Page Data'!$D$4:$F$48,3,FALSE)</f>
        <v>solar</v>
      </c>
      <c r="K10993" t="b">
        <f t="shared" si="171"/>
        <v>1</v>
      </c>
    </row>
    <row r="10994" spans="1:11">
      <c r="A10994" s="120">
        <v>59658</v>
      </c>
      <c r="B10994" s="121" t="s">
        <v>205</v>
      </c>
      <c r="C10994" s="121" t="s">
        <v>209</v>
      </c>
      <c r="D10994" s="121" t="s">
        <v>68</v>
      </c>
      <c r="E10994" s="121" t="s">
        <v>38</v>
      </c>
      <c r="F10994" s="122">
        <v>1322</v>
      </c>
      <c r="G10994" s="122">
        <v>283.072</v>
      </c>
      <c r="H10994" s="120">
        <v>2019</v>
      </c>
      <c r="I10994" t="str">
        <f>IF(J10994="natural gas",VLOOKUP(D10994,'Cross-Page Data'!$I$4:$J$13,2,FALSE),IF(J10994="solar",VLOOKUP('Form 923'!D10994,'Cross-Page Data'!$I$14:$J$117,2,FALSE),J10994))</f>
        <v>natural gas nonpeaker - preexisting retiring</v>
      </c>
      <c r="J10994" t="str">
        <f>VLOOKUP(E10994,'Cross-Page Data'!$D$4:$F$48,3,FALSE)</f>
        <v>natural gas</v>
      </c>
      <c r="K10994" t="b">
        <f t="shared" si="171"/>
        <v>0</v>
      </c>
    </row>
    <row r="10995" spans="1:11">
      <c r="A10995" s="120">
        <v>59658</v>
      </c>
      <c r="B10995" s="121" t="s">
        <v>205</v>
      </c>
      <c r="C10995" s="121" t="s">
        <v>209</v>
      </c>
      <c r="D10995" s="121" t="s">
        <v>68</v>
      </c>
      <c r="E10995" s="121" t="s">
        <v>176</v>
      </c>
      <c r="F10995" s="122">
        <v>749743</v>
      </c>
      <c r="G10995" s="122">
        <v>160572.93</v>
      </c>
      <c r="H10995" s="120">
        <v>2019</v>
      </c>
      <c r="I10995" t="str">
        <f>IF(J10995="natural gas",VLOOKUP(D10995,'Cross-Page Data'!$I$4:$J$13,2,FALSE),IF(J10995="solar",VLOOKUP('Form 923'!D10995,'Cross-Page Data'!$I$14:$J$117,2,FALSE),J10995))</f>
        <v>biomass</v>
      </c>
      <c r="J10995" t="str">
        <f>VLOOKUP(E10995,'Cross-Page Data'!$D$4:$F$48,3,FALSE)</f>
        <v>biomass</v>
      </c>
      <c r="K10995" t="b">
        <f t="shared" si="171"/>
        <v>0</v>
      </c>
    </row>
    <row r="10996" spans="1:11">
      <c r="A10996" s="120">
        <v>59660</v>
      </c>
      <c r="B10996" s="121" t="s">
        <v>201</v>
      </c>
      <c r="C10996" s="121" t="s">
        <v>202</v>
      </c>
      <c r="D10996" s="121" t="s">
        <v>79</v>
      </c>
      <c r="E10996" s="121" t="s">
        <v>38</v>
      </c>
      <c r="F10996" s="122">
        <v>5639</v>
      </c>
      <c r="G10996" s="122">
        <v>989</v>
      </c>
      <c r="H10996" s="120">
        <v>2019</v>
      </c>
      <c r="I10996" t="str">
        <f>IF(J10996="natural gas",VLOOKUP(D10996,'Cross-Page Data'!$I$4:$J$13,2,FALSE),IF(J10996="solar",VLOOKUP('Form 923'!D10996,'Cross-Page Data'!$I$14:$J$117,2,FALSE),J10996))</f>
        <v>natural gas peaker</v>
      </c>
      <c r="J10996" t="str">
        <f>VLOOKUP(E10996,'Cross-Page Data'!$D$4:$F$48,3,FALSE)</f>
        <v>natural gas</v>
      </c>
      <c r="K10996" t="b">
        <f t="shared" si="171"/>
        <v>1</v>
      </c>
    </row>
    <row r="10997" spans="1:11">
      <c r="A10997" s="120">
        <v>59661</v>
      </c>
      <c r="B10997" s="121" t="s">
        <v>201</v>
      </c>
      <c r="C10997" s="121" t="s">
        <v>202</v>
      </c>
      <c r="D10997" s="121" t="s">
        <v>33</v>
      </c>
      <c r="E10997" s="121" t="s">
        <v>99</v>
      </c>
      <c r="F10997" s="122">
        <v>0</v>
      </c>
      <c r="G10997" s="122">
        <v>0</v>
      </c>
      <c r="H10997" s="120">
        <v>2019</v>
      </c>
      <c r="I10997" t="str">
        <f>IF(J10997="natural gas",VLOOKUP(D10997,'Cross-Page Data'!$I$4:$J$13,2,FALSE),IF(J10997="solar",VLOOKUP('Form 923'!D10997,'Cross-Page Data'!$I$14:$J$117,2,FALSE),J10997))</f>
        <v>other</v>
      </c>
      <c r="J10997" t="str">
        <f>VLOOKUP(E10997,'Cross-Page Data'!$D$4:$F$48,3,FALSE)</f>
        <v>other</v>
      </c>
      <c r="K10997" t="b">
        <f t="shared" si="171"/>
        <v>1</v>
      </c>
    </row>
    <row r="10998" spans="1:11">
      <c r="A10998" s="120">
        <v>59663</v>
      </c>
      <c r="B10998" s="121" t="s">
        <v>201</v>
      </c>
      <c r="C10998" s="121" t="s">
        <v>206</v>
      </c>
      <c r="D10998" s="121" t="s">
        <v>101</v>
      </c>
      <c r="E10998" s="121" t="s">
        <v>92</v>
      </c>
      <c r="F10998" s="122">
        <v>83287</v>
      </c>
      <c r="G10998" s="122">
        <v>9356</v>
      </c>
      <c r="H10998" s="120">
        <v>2019</v>
      </c>
      <c r="I10998" t="str">
        <f>IF(J10998="natural gas",VLOOKUP(D10998,'Cross-Page Data'!$I$4:$J$13,2,FALSE),IF(J10998="solar",VLOOKUP('Form 923'!D10998,'Cross-Page Data'!$I$14:$J$117,2,FALSE),J10998))</f>
        <v>solar pv</v>
      </c>
      <c r="J10998" t="str">
        <f>VLOOKUP(E10998,'Cross-Page Data'!$D$4:$F$48,3,FALSE)</f>
        <v>solar</v>
      </c>
      <c r="K10998" t="b">
        <f t="shared" si="171"/>
        <v>1</v>
      </c>
    </row>
    <row r="10999" spans="1:11">
      <c r="A10999" s="120">
        <v>59664</v>
      </c>
      <c r="B10999" s="121" t="s">
        <v>201</v>
      </c>
      <c r="C10999" s="121" t="s">
        <v>202</v>
      </c>
      <c r="D10999" s="121" t="s">
        <v>73</v>
      </c>
      <c r="E10999" s="121" t="s">
        <v>70</v>
      </c>
      <c r="F10999" s="122">
        <v>6639</v>
      </c>
      <c r="G10999" s="122">
        <v>421.459</v>
      </c>
      <c r="H10999" s="120">
        <v>2019</v>
      </c>
      <c r="I10999" t="str">
        <f>IF(J10999="natural gas",VLOOKUP(D10999,'Cross-Page Data'!$I$4:$J$13,2,FALSE),IF(J10999="solar",VLOOKUP('Form 923'!D10999,'Cross-Page Data'!$I$14:$J$117,2,FALSE),J10999))</f>
        <v>heavy or residual fuel oil</v>
      </c>
      <c r="J10999" t="str">
        <f>VLOOKUP(E10999,'Cross-Page Data'!$D$4:$F$48,3,FALSE)</f>
        <v>heavy or residual fuel oil</v>
      </c>
      <c r="K10999" t="b">
        <f t="shared" si="171"/>
        <v>1</v>
      </c>
    </row>
    <row r="11000" spans="1:11">
      <c r="A11000" s="120">
        <v>59664</v>
      </c>
      <c r="B11000" s="121" t="s">
        <v>201</v>
      </c>
      <c r="C11000" s="121" t="s">
        <v>202</v>
      </c>
      <c r="D11000" s="121" t="s">
        <v>73</v>
      </c>
      <c r="E11000" s="121" t="s">
        <v>38</v>
      </c>
      <c r="F11000" s="122">
        <v>19020</v>
      </c>
      <c r="G11000" s="122">
        <v>1207.541</v>
      </c>
      <c r="H11000" s="120">
        <v>2019</v>
      </c>
      <c r="I11000" t="str">
        <f>IF(J11000="natural gas",VLOOKUP(D11000,'Cross-Page Data'!$I$4:$J$13,2,FALSE),IF(J11000="solar",VLOOKUP('Form 923'!D11000,'Cross-Page Data'!$I$14:$J$117,2,FALSE),J11000))</f>
        <v>natural gas peaker</v>
      </c>
      <c r="J11000" t="str">
        <f>VLOOKUP(E11000,'Cross-Page Data'!$D$4:$F$48,3,FALSE)</f>
        <v>natural gas</v>
      </c>
      <c r="K11000" t="b">
        <f t="shared" si="171"/>
        <v>1</v>
      </c>
    </row>
    <row r="11001" spans="1:11">
      <c r="A11001" s="120">
        <v>59665</v>
      </c>
      <c r="B11001" s="121" t="s">
        <v>201</v>
      </c>
      <c r="C11001" s="121" t="s">
        <v>206</v>
      </c>
      <c r="D11001" s="121" t="s">
        <v>101</v>
      </c>
      <c r="E11001" s="121" t="s">
        <v>92</v>
      </c>
      <c r="F11001" s="122">
        <v>1340348</v>
      </c>
      <c r="G11001" s="122">
        <v>150567</v>
      </c>
      <c r="H11001" s="120">
        <v>2019</v>
      </c>
      <c r="I11001" t="str">
        <f>IF(J11001="natural gas",VLOOKUP(D11001,'Cross-Page Data'!$I$4:$J$13,2,FALSE),IF(J11001="solar",VLOOKUP('Form 923'!D11001,'Cross-Page Data'!$I$14:$J$117,2,FALSE),J11001))</f>
        <v>solar pv</v>
      </c>
      <c r="J11001" t="str">
        <f>VLOOKUP(E11001,'Cross-Page Data'!$D$4:$F$48,3,FALSE)</f>
        <v>solar</v>
      </c>
      <c r="K11001" t="b">
        <f t="shared" si="171"/>
        <v>1</v>
      </c>
    </row>
    <row r="11002" spans="1:11">
      <c r="A11002" s="120">
        <v>59666</v>
      </c>
      <c r="B11002" s="121" t="s">
        <v>201</v>
      </c>
      <c r="C11002" s="121" t="s">
        <v>206</v>
      </c>
      <c r="D11002" s="121" t="s">
        <v>101</v>
      </c>
      <c r="E11002" s="121" t="s">
        <v>92</v>
      </c>
      <c r="F11002" s="122">
        <v>628635</v>
      </c>
      <c r="G11002" s="122">
        <v>70617</v>
      </c>
      <c r="H11002" s="120">
        <v>2019</v>
      </c>
      <c r="I11002" t="str">
        <f>IF(J11002="natural gas",VLOOKUP(D11002,'Cross-Page Data'!$I$4:$J$13,2,FALSE),IF(J11002="solar",VLOOKUP('Form 923'!D11002,'Cross-Page Data'!$I$14:$J$117,2,FALSE),J11002))</f>
        <v>solar pv</v>
      </c>
      <c r="J11002" t="str">
        <f>VLOOKUP(E11002,'Cross-Page Data'!$D$4:$F$48,3,FALSE)</f>
        <v>solar</v>
      </c>
      <c r="K11002" t="b">
        <f t="shared" si="171"/>
        <v>1</v>
      </c>
    </row>
    <row r="11003" spans="1:11">
      <c r="A11003" s="120">
        <v>59667</v>
      </c>
      <c r="B11003" s="121" t="s">
        <v>201</v>
      </c>
      <c r="C11003" s="121" t="s">
        <v>206</v>
      </c>
      <c r="D11003" s="121" t="s">
        <v>101</v>
      </c>
      <c r="E11003" s="121" t="s">
        <v>92</v>
      </c>
      <c r="F11003" s="122">
        <v>76281</v>
      </c>
      <c r="G11003" s="122">
        <v>8569</v>
      </c>
      <c r="H11003" s="120">
        <v>2019</v>
      </c>
      <c r="I11003" t="str">
        <f>IF(J11003="natural gas",VLOOKUP(D11003,'Cross-Page Data'!$I$4:$J$13,2,FALSE),IF(J11003="solar",VLOOKUP('Form 923'!D11003,'Cross-Page Data'!$I$14:$J$117,2,FALSE),J11003))</f>
        <v>solar pv</v>
      </c>
      <c r="J11003" t="str">
        <f>VLOOKUP(E11003,'Cross-Page Data'!$D$4:$F$48,3,FALSE)</f>
        <v>solar</v>
      </c>
      <c r="K11003" t="b">
        <f t="shared" si="171"/>
        <v>1</v>
      </c>
    </row>
    <row r="11004" spans="1:11">
      <c r="A11004" s="120">
        <v>59669</v>
      </c>
      <c r="B11004" s="121" t="s">
        <v>201</v>
      </c>
      <c r="C11004" s="121" t="s">
        <v>206</v>
      </c>
      <c r="D11004" s="121" t="s">
        <v>101</v>
      </c>
      <c r="E11004" s="121" t="s">
        <v>92</v>
      </c>
      <c r="F11004" s="122">
        <v>888039</v>
      </c>
      <c r="G11004" s="122">
        <v>99757.24</v>
      </c>
      <c r="H11004" s="120">
        <v>2019</v>
      </c>
      <c r="I11004" t="str">
        <f>IF(J11004="natural gas",VLOOKUP(D11004,'Cross-Page Data'!$I$4:$J$13,2,FALSE),IF(J11004="solar",VLOOKUP('Form 923'!D11004,'Cross-Page Data'!$I$14:$J$117,2,FALSE),J11004))</f>
        <v>solar pv</v>
      </c>
      <c r="J11004" t="str">
        <f>VLOOKUP(E11004,'Cross-Page Data'!$D$4:$F$48,3,FALSE)</f>
        <v>solar</v>
      </c>
      <c r="K11004" t="b">
        <f t="shared" si="171"/>
        <v>1</v>
      </c>
    </row>
    <row r="11005" spans="1:11">
      <c r="A11005" s="120">
        <v>59670</v>
      </c>
      <c r="B11005" s="121" t="s">
        <v>201</v>
      </c>
      <c r="C11005" s="121" t="s">
        <v>206</v>
      </c>
      <c r="D11005" s="121" t="s">
        <v>101</v>
      </c>
      <c r="E11005" s="121" t="s">
        <v>92</v>
      </c>
      <c r="F11005" s="122">
        <v>33364</v>
      </c>
      <c r="G11005" s="122">
        <v>3748</v>
      </c>
      <c r="H11005" s="120">
        <v>2019</v>
      </c>
      <c r="I11005" t="str">
        <f>IF(J11005="natural gas",VLOOKUP(D11005,'Cross-Page Data'!$I$4:$J$13,2,FALSE),IF(J11005="solar",VLOOKUP('Form 923'!D11005,'Cross-Page Data'!$I$14:$J$117,2,FALSE),J11005))</f>
        <v>solar pv</v>
      </c>
      <c r="J11005" t="str">
        <f>VLOOKUP(E11005,'Cross-Page Data'!$D$4:$F$48,3,FALSE)</f>
        <v>solar</v>
      </c>
      <c r="K11005" t="b">
        <f t="shared" si="171"/>
        <v>1</v>
      </c>
    </row>
    <row r="11006" spans="1:11">
      <c r="A11006" s="120">
        <v>59671</v>
      </c>
      <c r="B11006" s="121" t="s">
        <v>201</v>
      </c>
      <c r="C11006" s="121" t="s">
        <v>206</v>
      </c>
      <c r="D11006" s="121" t="s">
        <v>101</v>
      </c>
      <c r="E11006" s="121" t="s">
        <v>92</v>
      </c>
      <c r="F11006" s="122">
        <v>1333967</v>
      </c>
      <c r="G11006" s="122">
        <v>149850</v>
      </c>
      <c r="H11006" s="120">
        <v>2019</v>
      </c>
      <c r="I11006" t="str">
        <f>IF(J11006="natural gas",VLOOKUP(D11006,'Cross-Page Data'!$I$4:$J$13,2,FALSE),IF(J11006="solar",VLOOKUP('Form 923'!D11006,'Cross-Page Data'!$I$14:$J$117,2,FALSE),J11006))</f>
        <v>solar pv</v>
      </c>
      <c r="J11006" t="str">
        <f>VLOOKUP(E11006,'Cross-Page Data'!$D$4:$F$48,3,FALSE)</f>
        <v>solar</v>
      </c>
      <c r="K11006" t="b">
        <f t="shared" si="171"/>
        <v>1</v>
      </c>
    </row>
    <row r="11007" spans="1:11">
      <c r="A11007" s="120">
        <v>59675</v>
      </c>
      <c r="B11007" s="121" t="s">
        <v>201</v>
      </c>
      <c r="C11007" s="121" t="s">
        <v>206</v>
      </c>
      <c r="D11007" s="121" t="s">
        <v>101</v>
      </c>
      <c r="E11007" s="121" t="s">
        <v>92</v>
      </c>
      <c r="F11007" s="122">
        <v>73086</v>
      </c>
      <c r="G11007" s="122">
        <v>8210</v>
      </c>
      <c r="H11007" s="120">
        <v>2019</v>
      </c>
      <c r="I11007" t="str">
        <f>IF(J11007="natural gas",VLOOKUP(D11007,'Cross-Page Data'!$I$4:$J$13,2,FALSE),IF(J11007="solar",VLOOKUP('Form 923'!D11007,'Cross-Page Data'!$I$14:$J$117,2,FALSE),J11007))</f>
        <v>solar pv</v>
      </c>
      <c r="J11007" t="str">
        <f>VLOOKUP(E11007,'Cross-Page Data'!$D$4:$F$48,3,FALSE)</f>
        <v>solar</v>
      </c>
      <c r="K11007" t="b">
        <f t="shared" si="171"/>
        <v>1</v>
      </c>
    </row>
    <row r="11008" spans="1:11">
      <c r="A11008" s="120">
        <v>59676</v>
      </c>
      <c r="B11008" s="121" t="s">
        <v>201</v>
      </c>
      <c r="C11008" s="121" t="s">
        <v>206</v>
      </c>
      <c r="D11008" s="121" t="s">
        <v>101</v>
      </c>
      <c r="E11008" s="121" t="s">
        <v>92</v>
      </c>
      <c r="F11008" s="122">
        <v>79022</v>
      </c>
      <c r="G11008" s="122">
        <v>8877</v>
      </c>
      <c r="H11008" s="120">
        <v>2019</v>
      </c>
      <c r="I11008" t="str">
        <f>IF(J11008="natural gas",VLOOKUP(D11008,'Cross-Page Data'!$I$4:$J$13,2,FALSE),IF(J11008="solar",VLOOKUP('Form 923'!D11008,'Cross-Page Data'!$I$14:$J$117,2,FALSE),J11008))</f>
        <v>solar pv</v>
      </c>
      <c r="J11008" t="str">
        <f>VLOOKUP(E11008,'Cross-Page Data'!$D$4:$F$48,3,FALSE)</f>
        <v>solar</v>
      </c>
      <c r="K11008" t="b">
        <f t="shared" si="171"/>
        <v>1</v>
      </c>
    </row>
    <row r="11009" spans="1:11">
      <c r="A11009" s="120">
        <v>59677</v>
      </c>
      <c r="B11009" s="121" t="s">
        <v>201</v>
      </c>
      <c r="C11009" s="121" t="s">
        <v>206</v>
      </c>
      <c r="D11009" s="121" t="s">
        <v>101</v>
      </c>
      <c r="E11009" s="121" t="s">
        <v>92</v>
      </c>
      <c r="F11009" s="122">
        <v>80999</v>
      </c>
      <c r="G11009" s="122">
        <v>9099</v>
      </c>
      <c r="H11009" s="120">
        <v>2019</v>
      </c>
      <c r="I11009" t="str">
        <f>IF(J11009="natural gas",VLOOKUP(D11009,'Cross-Page Data'!$I$4:$J$13,2,FALSE),IF(J11009="solar",VLOOKUP('Form 923'!D11009,'Cross-Page Data'!$I$14:$J$117,2,FALSE),J11009))</f>
        <v>solar pv</v>
      </c>
      <c r="J11009" t="str">
        <f>VLOOKUP(E11009,'Cross-Page Data'!$D$4:$F$48,3,FALSE)</f>
        <v>solar</v>
      </c>
      <c r="K11009" t="b">
        <f t="shared" si="171"/>
        <v>1</v>
      </c>
    </row>
    <row r="11010" spans="1:11">
      <c r="A11010" s="120">
        <v>59678</v>
      </c>
      <c r="B11010" s="121" t="s">
        <v>201</v>
      </c>
      <c r="C11010" s="121" t="s">
        <v>206</v>
      </c>
      <c r="D11010" s="121" t="s">
        <v>101</v>
      </c>
      <c r="E11010" s="121" t="s">
        <v>92</v>
      </c>
      <c r="F11010" s="122">
        <v>652666</v>
      </c>
      <c r="G11010" s="122">
        <v>73316.79</v>
      </c>
      <c r="H11010" s="120">
        <v>2019</v>
      </c>
      <c r="I11010" t="str">
        <f>IF(J11010="natural gas",VLOOKUP(D11010,'Cross-Page Data'!$I$4:$J$13,2,FALSE),IF(J11010="solar",VLOOKUP('Form 923'!D11010,'Cross-Page Data'!$I$14:$J$117,2,FALSE),J11010))</f>
        <v>solar pv</v>
      </c>
      <c r="J11010" t="str">
        <f>VLOOKUP(E11010,'Cross-Page Data'!$D$4:$F$48,3,FALSE)</f>
        <v>solar</v>
      </c>
      <c r="K11010" t="b">
        <f t="shared" si="171"/>
        <v>1</v>
      </c>
    </row>
    <row r="11011" spans="1:11">
      <c r="A11011" s="120">
        <v>59682</v>
      </c>
      <c r="B11011" s="121" t="s">
        <v>201</v>
      </c>
      <c r="C11011" s="121" t="s">
        <v>206</v>
      </c>
      <c r="D11011" s="121" t="s">
        <v>101</v>
      </c>
      <c r="E11011" s="121" t="s">
        <v>92</v>
      </c>
      <c r="F11011" s="122">
        <v>20216</v>
      </c>
      <c r="G11011" s="122">
        <v>2271</v>
      </c>
      <c r="H11011" s="120">
        <v>2019</v>
      </c>
      <c r="I11011" t="str">
        <f>IF(J11011="natural gas",VLOOKUP(D11011,'Cross-Page Data'!$I$4:$J$13,2,FALSE),IF(J11011="solar",VLOOKUP('Form 923'!D11011,'Cross-Page Data'!$I$14:$J$117,2,FALSE),J11011))</f>
        <v>solar pv</v>
      </c>
      <c r="J11011" t="str">
        <f>VLOOKUP(E11011,'Cross-Page Data'!$D$4:$F$48,3,FALSE)</f>
        <v>solar</v>
      </c>
      <c r="K11011" t="b">
        <f t="shared" si="171"/>
        <v>1</v>
      </c>
    </row>
    <row r="11012" ht="25.5" spans="1:11">
      <c r="A11012" s="120">
        <v>59683</v>
      </c>
      <c r="B11012" s="121" t="s">
        <v>201</v>
      </c>
      <c r="C11012" s="121" t="s">
        <v>211</v>
      </c>
      <c r="D11012" s="121" t="s">
        <v>101</v>
      </c>
      <c r="E11012" s="121" t="s">
        <v>92</v>
      </c>
      <c r="F11012" s="122">
        <v>17519</v>
      </c>
      <c r="G11012" s="122">
        <v>1968.12</v>
      </c>
      <c r="H11012" s="120">
        <v>2019</v>
      </c>
      <c r="I11012" t="str">
        <f>IF(J11012="natural gas",VLOOKUP(D11012,'Cross-Page Data'!$I$4:$J$13,2,FALSE),IF(J11012="solar",VLOOKUP('Form 923'!D11012,'Cross-Page Data'!$I$14:$J$117,2,FALSE),J11012))</f>
        <v>solar pv</v>
      </c>
      <c r="J11012" t="str">
        <f>VLOOKUP(E11012,'Cross-Page Data'!$D$4:$F$48,3,FALSE)</f>
        <v>solar</v>
      </c>
      <c r="K11012" t="b">
        <f t="shared" si="171"/>
        <v>0</v>
      </c>
    </row>
    <row r="11013" spans="1:11">
      <c r="A11013" s="120">
        <v>59684</v>
      </c>
      <c r="B11013" s="121" t="s">
        <v>201</v>
      </c>
      <c r="C11013" s="121" t="s">
        <v>206</v>
      </c>
      <c r="D11013" s="121" t="s">
        <v>128</v>
      </c>
      <c r="E11013" s="121" t="s">
        <v>180</v>
      </c>
      <c r="F11013" s="122">
        <v>5232736</v>
      </c>
      <c r="G11013" s="122">
        <v>587815.61</v>
      </c>
      <c r="H11013" s="120">
        <v>2019</v>
      </c>
      <c r="I11013" t="str">
        <f>IF(J11013="natural gas",VLOOKUP(D11013,'Cross-Page Data'!$I$4:$J$13,2,FALSE),IF(J11013="solar",VLOOKUP('Form 923'!D11013,'Cross-Page Data'!$I$14:$J$117,2,FALSE),J11013))</f>
        <v>wind</v>
      </c>
      <c r="J11013" t="str">
        <f>VLOOKUP(E11013,'Cross-Page Data'!$D$4:$F$48,3,FALSE)</f>
        <v>wind</v>
      </c>
      <c r="K11013" t="b">
        <f t="shared" si="171"/>
        <v>1</v>
      </c>
    </row>
    <row r="11014" spans="1:11">
      <c r="A11014" s="120">
        <v>59685</v>
      </c>
      <c r="B11014" s="121" t="s">
        <v>201</v>
      </c>
      <c r="C11014" s="121" t="s">
        <v>202</v>
      </c>
      <c r="D11014" s="121" t="s">
        <v>101</v>
      </c>
      <c r="E11014" s="121" t="s">
        <v>92</v>
      </c>
      <c r="F11014" s="122">
        <v>304343</v>
      </c>
      <c r="G11014" s="122">
        <v>34188</v>
      </c>
      <c r="H11014" s="120">
        <v>2019</v>
      </c>
      <c r="I11014" t="str">
        <f>IF(J11014="natural gas",VLOOKUP(D11014,'Cross-Page Data'!$I$4:$J$13,2,FALSE),IF(J11014="solar",VLOOKUP('Form 923'!D11014,'Cross-Page Data'!$I$14:$J$117,2,FALSE),J11014))</f>
        <v>solar pv</v>
      </c>
      <c r="J11014" t="str">
        <f>VLOOKUP(E11014,'Cross-Page Data'!$D$4:$F$48,3,FALSE)</f>
        <v>solar</v>
      </c>
      <c r="K11014" t="b">
        <f t="shared" si="171"/>
        <v>1</v>
      </c>
    </row>
    <row r="11015" spans="1:11">
      <c r="A11015" s="120">
        <v>59686</v>
      </c>
      <c r="B11015" s="121" t="s">
        <v>201</v>
      </c>
      <c r="C11015" s="121" t="s">
        <v>206</v>
      </c>
      <c r="D11015" s="121" t="s">
        <v>79</v>
      </c>
      <c r="E11015" s="121" t="s">
        <v>90</v>
      </c>
      <c r="F11015" s="122">
        <v>482831</v>
      </c>
      <c r="G11015" s="122">
        <v>38331</v>
      </c>
      <c r="H11015" s="120">
        <v>2019</v>
      </c>
      <c r="I11015" t="str">
        <f>IF(J11015="natural gas",VLOOKUP(D11015,'Cross-Page Data'!$I$4:$J$13,2,FALSE),IF(J11015="solar",VLOOKUP('Form 923'!D11015,'Cross-Page Data'!$I$14:$J$117,2,FALSE),J11015))</f>
        <v>biomass</v>
      </c>
      <c r="J11015" t="str">
        <f>VLOOKUP(E11015,'Cross-Page Data'!$D$4:$F$48,3,FALSE)</f>
        <v>biomass</v>
      </c>
      <c r="K11015" t="b">
        <f t="shared" ref="K11015:K11078" si="172">IF(AND($N$6=FALSE,OR(C11015="Commercial NAICS Cogen",C11015="Industrial NAICS Cogen",C11015="NAICS-22 Cogen")),FALSE,IF(AND($N$7=FALSE,OR(C11015="Commercial NAICS Cogen",C11015="Commercial NAICS Non-Cogen",C11015="industrial NAICS Cogen",C11015="industrial NAICS non-cogen")),FALSE,TRUE))</f>
        <v>1</v>
      </c>
    </row>
    <row r="11016" spans="1:11">
      <c r="A11016" s="120">
        <v>59687</v>
      </c>
      <c r="B11016" s="121" t="s">
        <v>201</v>
      </c>
      <c r="C11016" s="121" t="s">
        <v>206</v>
      </c>
      <c r="D11016" s="121" t="s">
        <v>101</v>
      </c>
      <c r="E11016" s="121" t="s">
        <v>92</v>
      </c>
      <c r="F11016" s="122">
        <v>27986</v>
      </c>
      <c r="G11016" s="122">
        <v>3144</v>
      </c>
      <c r="H11016" s="120">
        <v>2019</v>
      </c>
      <c r="I11016" t="str">
        <f>IF(J11016="natural gas",VLOOKUP(D11016,'Cross-Page Data'!$I$4:$J$13,2,FALSE),IF(J11016="solar",VLOOKUP('Form 923'!D11016,'Cross-Page Data'!$I$14:$J$117,2,FALSE),J11016))</f>
        <v>solar pv</v>
      </c>
      <c r="J11016" t="str">
        <f>VLOOKUP(E11016,'Cross-Page Data'!$D$4:$F$48,3,FALSE)</f>
        <v>solar</v>
      </c>
      <c r="K11016" t="b">
        <f t="shared" si="172"/>
        <v>1</v>
      </c>
    </row>
    <row r="11017" spans="1:11">
      <c r="A11017" s="120">
        <v>59688</v>
      </c>
      <c r="B11017" s="121" t="s">
        <v>201</v>
      </c>
      <c r="C11017" s="121" t="s">
        <v>206</v>
      </c>
      <c r="D11017" s="121" t="s">
        <v>79</v>
      </c>
      <c r="E11017" s="121" t="s">
        <v>70</v>
      </c>
      <c r="F11017" s="122">
        <v>19688</v>
      </c>
      <c r="G11017" s="122">
        <v>1699.589</v>
      </c>
      <c r="H11017" s="120">
        <v>2019</v>
      </c>
      <c r="I11017" t="str">
        <f>IF(J11017="natural gas",VLOOKUP(D11017,'Cross-Page Data'!$I$4:$J$13,2,FALSE),IF(J11017="solar",VLOOKUP('Form 923'!D11017,'Cross-Page Data'!$I$14:$J$117,2,FALSE),J11017))</f>
        <v>heavy or residual fuel oil</v>
      </c>
      <c r="J11017" t="str">
        <f>VLOOKUP(E11017,'Cross-Page Data'!$D$4:$F$48,3,FALSE)</f>
        <v>heavy or residual fuel oil</v>
      </c>
      <c r="K11017" t="b">
        <f t="shared" si="172"/>
        <v>1</v>
      </c>
    </row>
    <row r="11018" spans="1:11">
      <c r="A11018" s="120">
        <v>59688</v>
      </c>
      <c r="B11018" s="121" t="s">
        <v>201</v>
      </c>
      <c r="C11018" s="121" t="s">
        <v>206</v>
      </c>
      <c r="D11018" s="121" t="s">
        <v>79</v>
      </c>
      <c r="E11018" s="121" t="s">
        <v>90</v>
      </c>
      <c r="F11018" s="122">
        <v>554536</v>
      </c>
      <c r="G11018" s="122">
        <v>47873.411</v>
      </c>
      <c r="H11018" s="120">
        <v>2019</v>
      </c>
      <c r="I11018" t="str">
        <f>IF(J11018="natural gas",VLOOKUP(D11018,'Cross-Page Data'!$I$4:$J$13,2,FALSE),IF(J11018="solar",VLOOKUP('Form 923'!D11018,'Cross-Page Data'!$I$14:$J$117,2,FALSE),J11018))</f>
        <v>biomass</v>
      </c>
      <c r="J11018" t="str">
        <f>VLOOKUP(E11018,'Cross-Page Data'!$D$4:$F$48,3,FALSE)</f>
        <v>biomass</v>
      </c>
      <c r="K11018" t="b">
        <f t="shared" si="172"/>
        <v>1</v>
      </c>
    </row>
    <row r="11019" spans="1:11">
      <c r="A11019" s="120">
        <v>59689</v>
      </c>
      <c r="B11019" s="121" t="s">
        <v>201</v>
      </c>
      <c r="C11019" s="121" t="s">
        <v>206</v>
      </c>
      <c r="D11019" s="121" t="s">
        <v>101</v>
      </c>
      <c r="E11019" s="121" t="s">
        <v>92</v>
      </c>
      <c r="F11019" s="122">
        <v>525753</v>
      </c>
      <c r="G11019" s="122">
        <v>59060</v>
      </c>
      <c r="H11019" s="120">
        <v>2019</v>
      </c>
      <c r="I11019" t="str">
        <f>IF(J11019="natural gas",VLOOKUP(D11019,'Cross-Page Data'!$I$4:$J$13,2,FALSE),IF(J11019="solar",VLOOKUP('Form 923'!D11019,'Cross-Page Data'!$I$14:$J$117,2,FALSE),J11019))</f>
        <v>solar pv</v>
      </c>
      <c r="J11019" t="str">
        <f>VLOOKUP(E11019,'Cross-Page Data'!$D$4:$F$48,3,FALSE)</f>
        <v>solar</v>
      </c>
      <c r="K11019" t="b">
        <f t="shared" si="172"/>
        <v>1</v>
      </c>
    </row>
    <row r="11020" spans="1:11">
      <c r="A11020" s="120">
        <v>59690</v>
      </c>
      <c r="B11020" s="121" t="s">
        <v>201</v>
      </c>
      <c r="C11020" s="121" t="s">
        <v>206</v>
      </c>
      <c r="D11020" s="121" t="s">
        <v>101</v>
      </c>
      <c r="E11020" s="121" t="s">
        <v>92</v>
      </c>
      <c r="F11020" s="122">
        <v>699448</v>
      </c>
      <c r="G11020" s="122">
        <v>78572</v>
      </c>
      <c r="H11020" s="120">
        <v>2019</v>
      </c>
      <c r="I11020" t="str">
        <f>IF(J11020="natural gas",VLOOKUP(D11020,'Cross-Page Data'!$I$4:$J$13,2,FALSE),IF(J11020="solar",VLOOKUP('Form 923'!D11020,'Cross-Page Data'!$I$14:$J$117,2,FALSE),J11020))</f>
        <v>solar pv</v>
      </c>
      <c r="J11020" t="str">
        <f>VLOOKUP(E11020,'Cross-Page Data'!$D$4:$F$48,3,FALSE)</f>
        <v>solar</v>
      </c>
      <c r="K11020" t="b">
        <f t="shared" si="172"/>
        <v>1</v>
      </c>
    </row>
    <row r="11021" spans="1:11">
      <c r="A11021" s="120">
        <v>59691</v>
      </c>
      <c r="B11021" s="121" t="s">
        <v>201</v>
      </c>
      <c r="C11021" s="121" t="s">
        <v>206</v>
      </c>
      <c r="D11021" s="121" t="s">
        <v>101</v>
      </c>
      <c r="E11021" s="121" t="s">
        <v>92</v>
      </c>
      <c r="F11021" s="122">
        <v>843375</v>
      </c>
      <c r="G11021" s="122">
        <v>94740</v>
      </c>
      <c r="H11021" s="120">
        <v>2019</v>
      </c>
      <c r="I11021" t="str">
        <f>IF(J11021="natural gas",VLOOKUP(D11021,'Cross-Page Data'!$I$4:$J$13,2,FALSE),IF(J11021="solar",VLOOKUP('Form 923'!D11021,'Cross-Page Data'!$I$14:$J$117,2,FALSE),J11021))</f>
        <v>solar pv</v>
      </c>
      <c r="J11021" t="str">
        <f>VLOOKUP(E11021,'Cross-Page Data'!$D$4:$F$48,3,FALSE)</f>
        <v>solar</v>
      </c>
      <c r="K11021" t="b">
        <f t="shared" si="172"/>
        <v>1</v>
      </c>
    </row>
    <row r="11022" ht="25.5" spans="1:11">
      <c r="A11022" s="120">
        <v>59692</v>
      </c>
      <c r="B11022" s="121" t="s">
        <v>201</v>
      </c>
      <c r="C11022" s="121" t="s">
        <v>207</v>
      </c>
      <c r="D11022" s="121" t="s">
        <v>128</v>
      </c>
      <c r="E11022" s="121" t="s">
        <v>180</v>
      </c>
      <c r="F11022" s="122">
        <v>68340</v>
      </c>
      <c r="G11022" s="122">
        <v>7677</v>
      </c>
      <c r="H11022" s="120">
        <v>2019</v>
      </c>
      <c r="I11022" t="str">
        <f>IF(J11022="natural gas",VLOOKUP(D11022,'Cross-Page Data'!$I$4:$J$13,2,FALSE),IF(J11022="solar",VLOOKUP('Form 923'!D11022,'Cross-Page Data'!$I$14:$J$117,2,FALSE),J11022))</f>
        <v>wind</v>
      </c>
      <c r="J11022" t="str">
        <f>VLOOKUP(E11022,'Cross-Page Data'!$D$4:$F$48,3,FALSE)</f>
        <v>wind</v>
      </c>
      <c r="K11022" t="b">
        <f t="shared" si="172"/>
        <v>0</v>
      </c>
    </row>
    <row r="11023" spans="1:11">
      <c r="A11023" s="120">
        <v>59694</v>
      </c>
      <c r="B11023" s="121" t="s">
        <v>201</v>
      </c>
      <c r="C11023" s="121" t="s">
        <v>206</v>
      </c>
      <c r="D11023" s="121" t="s">
        <v>101</v>
      </c>
      <c r="E11023" s="121" t="s">
        <v>92</v>
      </c>
      <c r="F11023" s="122">
        <v>82682</v>
      </c>
      <c r="G11023" s="122">
        <v>9288</v>
      </c>
      <c r="H11023" s="120">
        <v>2019</v>
      </c>
      <c r="I11023" t="str">
        <f>IF(J11023="natural gas",VLOOKUP(D11023,'Cross-Page Data'!$I$4:$J$13,2,FALSE),IF(J11023="solar",VLOOKUP('Form 923'!D11023,'Cross-Page Data'!$I$14:$J$117,2,FALSE),J11023))</f>
        <v>solar pv</v>
      </c>
      <c r="J11023" t="str">
        <f>VLOOKUP(E11023,'Cross-Page Data'!$D$4:$F$48,3,FALSE)</f>
        <v>solar</v>
      </c>
      <c r="K11023" t="b">
        <f t="shared" si="172"/>
        <v>1</v>
      </c>
    </row>
    <row r="11024" spans="1:11">
      <c r="A11024" s="120">
        <v>59695</v>
      </c>
      <c r="B11024" s="121" t="s">
        <v>201</v>
      </c>
      <c r="C11024" s="121" t="s">
        <v>206</v>
      </c>
      <c r="D11024" s="121" t="s">
        <v>101</v>
      </c>
      <c r="E11024" s="121" t="s">
        <v>92</v>
      </c>
      <c r="F11024" s="122">
        <v>445296</v>
      </c>
      <c r="G11024" s="122">
        <v>50022</v>
      </c>
      <c r="H11024" s="120">
        <v>2019</v>
      </c>
      <c r="I11024" t="str">
        <f>IF(J11024="natural gas",VLOOKUP(D11024,'Cross-Page Data'!$I$4:$J$13,2,FALSE),IF(J11024="solar",VLOOKUP('Form 923'!D11024,'Cross-Page Data'!$I$14:$J$117,2,FALSE),J11024))</f>
        <v>solar pv</v>
      </c>
      <c r="J11024" t="str">
        <f>VLOOKUP(E11024,'Cross-Page Data'!$D$4:$F$48,3,FALSE)</f>
        <v>solar</v>
      </c>
      <c r="K11024" t="b">
        <f t="shared" si="172"/>
        <v>1</v>
      </c>
    </row>
    <row r="11025" spans="1:11">
      <c r="A11025" s="120">
        <v>59702</v>
      </c>
      <c r="B11025" s="121" t="s">
        <v>201</v>
      </c>
      <c r="C11025" s="121" t="s">
        <v>206</v>
      </c>
      <c r="D11025" s="121" t="s">
        <v>101</v>
      </c>
      <c r="E11025" s="121" t="s">
        <v>92</v>
      </c>
      <c r="F11025" s="122">
        <v>898658</v>
      </c>
      <c r="G11025" s="122">
        <v>100950</v>
      </c>
      <c r="H11025" s="120">
        <v>2019</v>
      </c>
      <c r="I11025" t="str">
        <f>IF(J11025="natural gas",VLOOKUP(D11025,'Cross-Page Data'!$I$4:$J$13,2,FALSE),IF(J11025="solar",VLOOKUP('Form 923'!D11025,'Cross-Page Data'!$I$14:$J$117,2,FALSE),J11025))</f>
        <v>solar pv</v>
      </c>
      <c r="J11025" t="str">
        <f>VLOOKUP(E11025,'Cross-Page Data'!$D$4:$F$48,3,FALSE)</f>
        <v>solar</v>
      </c>
      <c r="K11025" t="b">
        <f t="shared" si="172"/>
        <v>1</v>
      </c>
    </row>
    <row r="11026" spans="1:11">
      <c r="A11026" s="120">
        <v>59703</v>
      </c>
      <c r="B11026" s="121" t="s">
        <v>201</v>
      </c>
      <c r="C11026" s="121" t="s">
        <v>206</v>
      </c>
      <c r="D11026" s="121" t="s">
        <v>101</v>
      </c>
      <c r="E11026" s="121" t="s">
        <v>92</v>
      </c>
      <c r="F11026" s="122">
        <v>11751</v>
      </c>
      <c r="G11026" s="122">
        <v>1320</v>
      </c>
      <c r="H11026" s="120">
        <v>2019</v>
      </c>
      <c r="I11026" t="str">
        <f>IF(J11026="natural gas",VLOOKUP(D11026,'Cross-Page Data'!$I$4:$J$13,2,FALSE),IF(J11026="solar",VLOOKUP('Form 923'!D11026,'Cross-Page Data'!$I$14:$J$117,2,FALSE),J11026))</f>
        <v>solar pv</v>
      </c>
      <c r="J11026" t="str">
        <f>VLOOKUP(E11026,'Cross-Page Data'!$D$4:$F$48,3,FALSE)</f>
        <v>solar</v>
      </c>
      <c r="K11026" t="b">
        <f t="shared" si="172"/>
        <v>1</v>
      </c>
    </row>
    <row r="11027" spans="1:11">
      <c r="A11027" s="120">
        <v>59704</v>
      </c>
      <c r="B11027" s="121" t="s">
        <v>205</v>
      </c>
      <c r="C11027" s="121" t="s">
        <v>208</v>
      </c>
      <c r="D11027" s="121" t="s">
        <v>73</v>
      </c>
      <c r="E11027" s="121" t="s">
        <v>130</v>
      </c>
      <c r="F11027" s="122">
        <v>7586</v>
      </c>
      <c r="G11027" s="122">
        <v>640</v>
      </c>
      <c r="H11027" s="120">
        <v>2019</v>
      </c>
      <c r="I11027" t="str">
        <f>IF(J11027="natural gas",VLOOKUP(D11027,'Cross-Page Data'!$I$4:$J$13,2,FALSE),IF(J11027="solar",VLOOKUP('Form 923'!D11027,'Cross-Page Data'!$I$14:$J$117,2,FALSE),J11027))</f>
        <v>biomass</v>
      </c>
      <c r="J11027" t="str">
        <f>VLOOKUP(E11027,'Cross-Page Data'!$D$4:$F$48,3,FALSE)</f>
        <v>biomass</v>
      </c>
      <c r="K11027" t="b">
        <f t="shared" si="172"/>
        <v>0</v>
      </c>
    </row>
    <row r="11028" spans="1:11">
      <c r="A11028" s="120">
        <v>59706</v>
      </c>
      <c r="B11028" s="121" t="s">
        <v>201</v>
      </c>
      <c r="C11028" s="121" t="s">
        <v>206</v>
      </c>
      <c r="D11028" s="121" t="s">
        <v>101</v>
      </c>
      <c r="E11028" s="121" t="s">
        <v>92</v>
      </c>
      <c r="F11028" s="122">
        <v>76975</v>
      </c>
      <c r="G11028" s="122">
        <v>8647</v>
      </c>
      <c r="H11028" s="120">
        <v>2019</v>
      </c>
      <c r="I11028" t="str">
        <f>IF(J11028="natural gas",VLOOKUP(D11028,'Cross-Page Data'!$I$4:$J$13,2,FALSE),IF(J11028="solar",VLOOKUP('Form 923'!D11028,'Cross-Page Data'!$I$14:$J$117,2,FALSE),J11028))</f>
        <v>solar pv</v>
      </c>
      <c r="J11028" t="str">
        <f>VLOOKUP(E11028,'Cross-Page Data'!$D$4:$F$48,3,FALSE)</f>
        <v>solar</v>
      </c>
      <c r="K11028" t="b">
        <f t="shared" si="172"/>
        <v>1</v>
      </c>
    </row>
    <row r="11029" spans="1:11">
      <c r="A11029" s="120">
        <v>59708</v>
      </c>
      <c r="B11029" s="121" t="s">
        <v>201</v>
      </c>
      <c r="C11029" s="121" t="s">
        <v>206</v>
      </c>
      <c r="D11029" s="121" t="s">
        <v>101</v>
      </c>
      <c r="E11029" s="121" t="s">
        <v>92</v>
      </c>
      <c r="F11029" s="122">
        <v>84889</v>
      </c>
      <c r="G11029" s="122">
        <v>9536</v>
      </c>
      <c r="H11029" s="120">
        <v>2019</v>
      </c>
      <c r="I11029" t="str">
        <f>IF(J11029="natural gas",VLOOKUP(D11029,'Cross-Page Data'!$I$4:$J$13,2,FALSE),IF(J11029="solar",VLOOKUP('Form 923'!D11029,'Cross-Page Data'!$I$14:$J$117,2,FALSE),J11029))</f>
        <v>solar pv</v>
      </c>
      <c r="J11029" t="str">
        <f>VLOOKUP(E11029,'Cross-Page Data'!$D$4:$F$48,3,FALSE)</f>
        <v>solar</v>
      </c>
      <c r="K11029" t="b">
        <f t="shared" si="172"/>
        <v>1</v>
      </c>
    </row>
    <row r="11030" spans="1:11">
      <c r="A11030" s="120">
        <v>59709</v>
      </c>
      <c r="B11030" s="121" t="s">
        <v>201</v>
      </c>
      <c r="C11030" s="121" t="s">
        <v>206</v>
      </c>
      <c r="D11030" s="121" t="s">
        <v>101</v>
      </c>
      <c r="E11030" s="121" t="s">
        <v>92</v>
      </c>
      <c r="F11030" s="122">
        <v>19167</v>
      </c>
      <c r="G11030" s="122">
        <v>2153</v>
      </c>
      <c r="H11030" s="120">
        <v>2019</v>
      </c>
      <c r="I11030" t="str">
        <f>IF(J11030="natural gas",VLOOKUP(D11030,'Cross-Page Data'!$I$4:$J$13,2,FALSE),IF(J11030="solar",VLOOKUP('Form 923'!D11030,'Cross-Page Data'!$I$14:$J$117,2,FALSE),J11030))</f>
        <v>solar pv</v>
      </c>
      <c r="J11030" t="str">
        <f>VLOOKUP(E11030,'Cross-Page Data'!$D$4:$F$48,3,FALSE)</f>
        <v>solar</v>
      </c>
      <c r="K11030" t="b">
        <f t="shared" si="172"/>
        <v>1</v>
      </c>
    </row>
    <row r="11031" spans="1:11">
      <c r="A11031" s="120">
        <v>59710</v>
      </c>
      <c r="B11031" s="121" t="s">
        <v>201</v>
      </c>
      <c r="C11031" s="121" t="s">
        <v>206</v>
      </c>
      <c r="D11031" s="121" t="s">
        <v>79</v>
      </c>
      <c r="E11031" s="121" t="s">
        <v>90</v>
      </c>
      <c r="F11031" s="122">
        <v>386839</v>
      </c>
      <c r="G11031" s="122">
        <v>27919</v>
      </c>
      <c r="H11031" s="120">
        <v>2019</v>
      </c>
      <c r="I11031" t="str">
        <f>IF(J11031="natural gas",VLOOKUP(D11031,'Cross-Page Data'!$I$4:$J$13,2,FALSE),IF(J11031="solar",VLOOKUP('Form 923'!D11031,'Cross-Page Data'!$I$14:$J$117,2,FALSE),J11031))</f>
        <v>biomass</v>
      </c>
      <c r="J11031" t="str">
        <f>VLOOKUP(E11031,'Cross-Page Data'!$D$4:$F$48,3,FALSE)</f>
        <v>biomass</v>
      </c>
      <c r="K11031" t="b">
        <f t="shared" si="172"/>
        <v>1</v>
      </c>
    </row>
    <row r="11032" spans="1:11">
      <c r="A11032" s="120">
        <v>59711</v>
      </c>
      <c r="B11032" s="121" t="s">
        <v>201</v>
      </c>
      <c r="C11032" s="121" t="s">
        <v>206</v>
      </c>
      <c r="D11032" s="121" t="s">
        <v>79</v>
      </c>
      <c r="E11032" s="121" t="s">
        <v>90</v>
      </c>
      <c r="F11032" s="122">
        <v>106917</v>
      </c>
      <c r="G11032" s="122">
        <v>9810</v>
      </c>
      <c r="H11032" s="120">
        <v>2019</v>
      </c>
      <c r="I11032" t="str">
        <f>IF(J11032="natural gas",VLOOKUP(D11032,'Cross-Page Data'!$I$4:$J$13,2,FALSE),IF(J11032="solar",VLOOKUP('Form 923'!D11032,'Cross-Page Data'!$I$14:$J$117,2,FALSE),J11032))</f>
        <v>biomass</v>
      </c>
      <c r="J11032" t="str">
        <f>VLOOKUP(E11032,'Cross-Page Data'!$D$4:$F$48,3,FALSE)</f>
        <v>biomass</v>
      </c>
      <c r="K11032" t="b">
        <f t="shared" si="172"/>
        <v>1</v>
      </c>
    </row>
    <row r="11033" spans="1:11">
      <c r="A11033" s="120">
        <v>59712</v>
      </c>
      <c r="B11033" s="121" t="s">
        <v>201</v>
      </c>
      <c r="C11033" s="121" t="s">
        <v>206</v>
      </c>
      <c r="D11033" s="121" t="s">
        <v>128</v>
      </c>
      <c r="E11033" s="121" t="s">
        <v>180</v>
      </c>
      <c r="F11033" s="122">
        <v>2725830</v>
      </c>
      <c r="G11033" s="122">
        <v>306204</v>
      </c>
      <c r="H11033" s="120">
        <v>2019</v>
      </c>
      <c r="I11033" t="str">
        <f>IF(J11033="natural gas",VLOOKUP(D11033,'Cross-Page Data'!$I$4:$J$13,2,FALSE),IF(J11033="solar",VLOOKUP('Form 923'!D11033,'Cross-Page Data'!$I$14:$J$117,2,FALSE),J11033))</f>
        <v>wind</v>
      </c>
      <c r="J11033" t="str">
        <f>VLOOKUP(E11033,'Cross-Page Data'!$D$4:$F$48,3,FALSE)</f>
        <v>wind</v>
      </c>
      <c r="K11033" t="b">
        <f t="shared" si="172"/>
        <v>1</v>
      </c>
    </row>
    <row r="11034" spans="1:11">
      <c r="A11034" s="120">
        <v>59713</v>
      </c>
      <c r="B11034" s="121" t="s">
        <v>201</v>
      </c>
      <c r="C11034" s="121" t="s">
        <v>206</v>
      </c>
      <c r="D11034" s="121" t="s">
        <v>101</v>
      </c>
      <c r="E11034" s="121" t="s">
        <v>92</v>
      </c>
      <c r="F11034" s="122">
        <v>58068</v>
      </c>
      <c r="G11034" s="122">
        <v>6523</v>
      </c>
      <c r="H11034" s="120">
        <v>2019</v>
      </c>
      <c r="I11034" t="str">
        <f>IF(J11034="natural gas",VLOOKUP(D11034,'Cross-Page Data'!$I$4:$J$13,2,FALSE),IF(J11034="solar",VLOOKUP('Form 923'!D11034,'Cross-Page Data'!$I$14:$J$117,2,FALSE),J11034))</f>
        <v>solar pv</v>
      </c>
      <c r="J11034" t="str">
        <f>VLOOKUP(E11034,'Cross-Page Data'!$D$4:$F$48,3,FALSE)</f>
        <v>solar</v>
      </c>
      <c r="K11034" t="b">
        <f t="shared" si="172"/>
        <v>1</v>
      </c>
    </row>
    <row r="11035" ht="25.5" spans="1:11">
      <c r="A11035" s="120">
        <v>59714</v>
      </c>
      <c r="B11035" s="121" t="s">
        <v>201</v>
      </c>
      <c r="C11035" s="121" t="s">
        <v>207</v>
      </c>
      <c r="D11035" s="121" t="s">
        <v>101</v>
      </c>
      <c r="E11035" s="121" t="s">
        <v>92</v>
      </c>
      <c r="F11035" s="122">
        <v>10735</v>
      </c>
      <c r="G11035" s="122">
        <v>1206</v>
      </c>
      <c r="H11035" s="120">
        <v>2019</v>
      </c>
      <c r="I11035" t="str">
        <f>IF(J11035="natural gas",VLOOKUP(D11035,'Cross-Page Data'!$I$4:$J$13,2,FALSE),IF(J11035="solar",VLOOKUP('Form 923'!D11035,'Cross-Page Data'!$I$14:$J$117,2,FALSE),J11035))</f>
        <v>solar pv</v>
      </c>
      <c r="J11035" t="str">
        <f>VLOOKUP(E11035,'Cross-Page Data'!$D$4:$F$48,3,FALSE)</f>
        <v>solar</v>
      </c>
      <c r="K11035" t="b">
        <f t="shared" si="172"/>
        <v>0</v>
      </c>
    </row>
    <row r="11036" spans="1:11">
      <c r="A11036" s="120">
        <v>59715</v>
      </c>
      <c r="B11036" s="121" t="s">
        <v>201</v>
      </c>
      <c r="C11036" s="121" t="s">
        <v>206</v>
      </c>
      <c r="D11036" s="121" t="s">
        <v>101</v>
      </c>
      <c r="E11036" s="121" t="s">
        <v>92</v>
      </c>
      <c r="F11036" s="122">
        <v>12079</v>
      </c>
      <c r="G11036" s="122">
        <v>1357</v>
      </c>
      <c r="H11036" s="120">
        <v>2019</v>
      </c>
      <c r="I11036" t="str">
        <f>IF(J11036="natural gas",VLOOKUP(D11036,'Cross-Page Data'!$I$4:$J$13,2,FALSE),IF(J11036="solar",VLOOKUP('Form 923'!D11036,'Cross-Page Data'!$I$14:$J$117,2,FALSE),J11036))</f>
        <v>solar pv</v>
      </c>
      <c r="J11036" t="str">
        <f>VLOOKUP(E11036,'Cross-Page Data'!$D$4:$F$48,3,FALSE)</f>
        <v>solar</v>
      </c>
      <c r="K11036" t="b">
        <f t="shared" si="172"/>
        <v>1</v>
      </c>
    </row>
    <row r="11037" ht="25.5" spans="1:11">
      <c r="A11037" s="120">
        <v>59717</v>
      </c>
      <c r="B11037" s="121" t="s">
        <v>201</v>
      </c>
      <c r="C11037" s="121" t="s">
        <v>207</v>
      </c>
      <c r="D11037" s="121" t="s">
        <v>79</v>
      </c>
      <c r="E11037" s="121" t="s">
        <v>70</v>
      </c>
      <c r="F11037" s="122">
        <v>202</v>
      </c>
      <c r="G11037" s="122">
        <v>7</v>
      </c>
      <c r="H11037" s="120">
        <v>2019</v>
      </c>
      <c r="I11037" t="str">
        <f>IF(J11037="natural gas",VLOOKUP(D11037,'Cross-Page Data'!$I$4:$J$13,2,FALSE),IF(J11037="solar",VLOOKUP('Form 923'!D11037,'Cross-Page Data'!$I$14:$J$117,2,FALSE),J11037))</f>
        <v>heavy or residual fuel oil</v>
      </c>
      <c r="J11037" t="str">
        <f>VLOOKUP(E11037,'Cross-Page Data'!$D$4:$F$48,3,FALSE)</f>
        <v>heavy or residual fuel oil</v>
      </c>
      <c r="K11037" t="b">
        <f t="shared" si="172"/>
        <v>0</v>
      </c>
    </row>
    <row r="11038" ht="25.5" spans="1:11">
      <c r="A11038" s="120">
        <v>59717</v>
      </c>
      <c r="B11038" s="121" t="s">
        <v>201</v>
      </c>
      <c r="C11038" s="121" t="s">
        <v>207</v>
      </c>
      <c r="D11038" s="121" t="s">
        <v>79</v>
      </c>
      <c r="E11038" s="121" t="s">
        <v>38</v>
      </c>
      <c r="F11038" s="122">
        <v>0</v>
      </c>
      <c r="G11038" s="122">
        <v>0</v>
      </c>
      <c r="H11038" s="120">
        <v>2019</v>
      </c>
      <c r="I11038" t="str">
        <f>IF(J11038="natural gas",VLOOKUP(D11038,'Cross-Page Data'!$I$4:$J$13,2,FALSE),IF(J11038="solar",VLOOKUP('Form 923'!D11038,'Cross-Page Data'!$I$14:$J$117,2,FALSE),J11038))</f>
        <v>natural gas peaker</v>
      </c>
      <c r="J11038" t="str">
        <f>VLOOKUP(E11038,'Cross-Page Data'!$D$4:$F$48,3,FALSE)</f>
        <v>natural gas</v>
      </c>
      <c r="K11038" t="b">
        <f t="shared" si="172"/>
        <v>0</v>
      </c>
    </row>
    <row r="11039" ht="25.5" spans="1:11">
      <c r="A11039" s="120">
        <v>59717</v>
      </c>
      <c r="B11039" s="121" t="s">
        <v>201</v>
      </c>
      <c r="C11039" s="121" t="s">
        <v>207</v>
      </c>
      <c r="D11039" s="121" t="s">
        <v>101</v>
      </c>
      <c r="E11039" s="121" t="s">
        <v>92</v>
      </c>
      <c r="F11039" s="122">
        <v>812</v>
      </c>
      <c r="G11039" s="122">
        <v>91</v>
      </c>
      <c r="H11039" s="120">
        <v>2019</v>
      </c>
      <c r="I11039" t="str">
        <f>IF(J11039="natural gas",VLOOKUP(D11039,'Cross-Page Data'!$I$4:$J$13,2,FALSE),IF(J11039="solar",VLOOKUP('Form 923'!D11039,'Cross-Page Data'!$I$14:$J$117,2,FALSE),J11039))</f>
        <v>solar pv</v>
      </c>
      <c r="J11039" t="str">
        <f>VLOOKUP(E11039,'Cross-Page Data'!$D$4:$F$48,3,FALSE)</f>
        <v>solar</v>
      </c>
      <c r="K11039" t="b">
        <f t="shared" si="172"/>
        <v>0</v>
      </c>
    </row>
    <row r="11040" spans="1:11">
      <c r="A11040" s="120">
        <v>59719</v>
      </c>
      <c r="B11040" s="121" t="s">
        <v>201</v>
      </c>
      <c r="C11040" s="121" t="s">
        <v>206</v>
      </c>
      <c r="D11040" s="121" t="s">
        <v>101</v>
      </c>
      <c r="E11040" s="121" t="s">
        <v>92</v>
      </c>
      <c r="F11040" s="122">
        <v>26965</v>
      </c>
      <c r="G11040" s="122">
        <v>3029</v>
      </c>
      <c r="H11040" s="120">
        <v>2019</v>
      </c>
      <c r="I11040" t="str">
        <f>IF(J11040="natural gas",VLOOKUP(D11040,'Cross-Page Data'!$I$4:$J$13,2,FALSE),IF(J11040="solar",VLOOKUP('Form 923'!D11040,'Cross-Page Data'!$I$14:$J$117,2,FALSE),J11040))</f>
        <v>solar pv</v>
      </c>
      <c r="J11040" t="str">
        <f>VLOOKUP(E11040,'Cross-Page Data'!$D$4:$F$48,3,FALSE)</f>
        <v>solar</v>
      </c>
      <c r="K11040" t="b">
        <f t="shared" si="172"/>
        <v>1</v>
      </c>
    </row>
    <row r="11041" spans="1:11">
      <c r="A11041" s="120">
        <v>59722</v>
      </c>
      <c r="B11041" s="121" t="s">
        <v>201</v>
      </c>
      <c r="C11041" s="121" t="s">
        <v>206</v>
      </c>
      <c r="D11041" s="121" t="s">
        <v>101</v>
      </c>
      <c r="E11041" s="121" t="s">
        <v>92</v>
      </c>
      <c r="F11041" s="122">
        <v>467088</v>
      </c>
      <c r="G11041" s="122">
        <v>52470</v>
      </c>
      <c r="H11041" s="120">
        <v>2019</v>
      </c>
      <c r="I11041" t="str">
        <f>IF(J11041="natural gas",VLOOKUP(D11041,'Cross-Page Data'!$I$4:$J$13,2,FALSE),IF(J11041="solar",VLOOKUP('Form 923'!D11041,'Cross-Page Data'!$I$14:$J$117,2,FALSE),J11041))</f>
        <v>solar pv</v>
      </c>
      <c r="J11041" t="str">
        <f>VLOOKUP(E11041,'Cross-Page Data'!$D$4:$F$48,3,FALSE)</f>
        <v>solar</v>
      </c>
      <c r="K11041" t="b">
        <f t="shared" si="172"/>
        <v>1</v>
      </c>
    </row>
    <row r="11042" spans="1:11">
      <c r="A11042" s="120">
        <v>59723</v>
      </c>
      <c r="B11042" s="121" t="s">
        <v>201</v>
      </c>
      <c r="C11042" s="121" t="s">
        <v>206</v>
      </c>
      <c r="D11042" s="121" t="s">
        <v>101</v>
      </c>
      <c r="E11042" s="121" t="s">
        <v>92</v>
      </c>
      <c r="F11042" s="122">
        <v>750438</v>
      </c>
      <c r="G11042" s="122">
        <v>84300</v>
      </c>
      <c r="H11042" s="120">
        <v>2019</v>
      </c>
      <c r="I11042" t="str">
        <f>IF(J11042="natural gas",VLOOKUP(D11042,'Cross-Page Data'!$I$4:$J$13,2,FALSE),IF(J11042="solar",VLOOKUP('Form 923'!D11042,'Cross-Page Data'!$I$14:$J$117,2,FALSE),J11042))</f>
        <v>solar pv</v>
      </c>
      <c r="J11042" t="str">
        <f>VLOOKUP(E11042,'Cross-Page Data'!$D$4:$F$48,3,FALSE)</f>
        <v>solar</v>
      </c>
      <c r="K11042" t="b">
        <f t="shared" si="172"/>
        <v>1</v>
      </c>
    </row>
    <row r="11043" spans="1:11">
      <c r="A11043" s="120">
        <v>59724</v>
      </c>
      <c r="B11043" s="121" t="s">
        <v>201</v>
      </c>
      <c r="C11043" s="121" t="s">
        <v>206</v>
      </c>
      <c r="D11043" s="121" t="s">
        <v>128</v>
      </c>
      <c r="E11043" s="121" t="s">
        <v>180</v>
      </c>
      <c r="F11043" s="122">
        <v>28575</v>
      </c>
      <c r="G11043" s="122">
        <v>3210</v>
      </c>
      <c r="H11043" s="120">
        <v>2019</v>
      </c>
      <c r="I11043" t="str">
        <f>IF(J11043="natural gas",VLOOKUP(D11043,'Cross-Page Data'!$I$4:$J$13,2,FALSE),IF(J11043="solar",VLOOKUP('Form 923'!D11043,'Cross-Page Data'!$I$14:$J$117,2,FALSE),J11043))</f>
        <v>wind</v>
      </c>
      <c r="J11043" t="str">
        <f>VLOOKUP(E11043,'Cross-Page Data'!$D$4:$F$48,3,FALSE)</f>
        <v>wind</v>
      </c>
      <c r="K11043" t="b">
        <f t="shared" si="172"/>
        <v>1</v>
      </c>
    </row>
    <row r="11044" spans="1:11">
      <c r="A11044" s="120">
        <v>59725</v>
      </c>
      <c r="B11044" s="121" t="s">
        <v>201</v>
      </c>
      <c r="C11044" s="121" t="s">
        <v>206</v>
      </c>
      <c r="D11044" s="121" t="s">
        <v>128</v>
      </c>
      <c r="E11044" s="121" t="s">
        <v>180</v>
      </c>
      <c r="F11044" s="122">
        <v>56458</v>
      </c>
      <c r="G11044" s="122">
        <v>6342</v>
      </c>
      <c r="H11044" s="120">
        <v>2019</v>
      </c>
      <c r="I11044" t="str">
        <f>IF(J11044="natural gas",VLOOKUP(D11044,'Cross-Page Data'!$I$4:$J$13,2,FALSE),IF(J11044="solar",VLOOKUP('Form 923'!D11044,'Cross-Page Data'!$I$14:$J$117,2,FALSE),J11044))</f>
        <v>wind</v>
      </c>
      <c r="J11044" t="str">
        <f>VLOOKUP(E11044,'Cross-Page Data'!$D$4:$F$48,3,FALSE)</f>
        <v>wind</v>
      </c>
      <c r="K11044" t="b">
        <f t="shared" si="172"/>
        <v>1</v>
      </c>
    </row>
    <row r="11045" spans="1:11">
      <c r="A11045" s="120">
        <v>59729</v>
      </c>
      <c r="B11045" s="121" t="s">
        <v>201</v>
      </c>
      <c r="C11045" s="121" t="s">
        <v>206</v>
      </c>
      <c r="D11045" s="121" t="s">
        <v>101</v>
      </c>
      <c r="E11045" s="121" t="s">
        <v>92</v>
      </c>
      <c r="F11045" s="122">
        <v>34894</v>
      </c>
      <c r="G11045" s="122">
        <v>3920</v>
      </c>
      <c r="H11045" s="120">
        <v>2019</v>
      </c>
      <c r="I11045" t="str">
        <f>IF(J11045="natural gas",VLOOKUP(D11045,'Cross-Page Data'!$I$4:$J$13,2,FALSE),IF(J11045="solar",VLOOKUP('Form 923'!D11045,'Cross-Page Data'!$I$14:$J$117,2,FALSE),J11045))</f>
        <v>solar pv</v>
      </c>
      <c r="J11045" t="str">
        <f>VLOOKUP(E11045,'Cross-Page Data'!$D$4:$F$48,3,FALSE)</f>
        <v>solar</v>
      </c>
      <c r="K11045" t="b">
        <f t="shared" si="172"/>
        <v>1</v>
      </c>
    </row>
    <row r="11046" spans="1:11">
      <c r="A11046" s="120">
        <v>59730</v>
      </c>
      <c r="B11046" s="121" t="s">
        <v>201</v>
      </c>
      <c r="C11046" s="121" t="s">
        <v>206</v>
      </c>
      <c r="D11046" s="121" t="s">
        <v>101</v>
      </c>
      <c r="E11046" s="121" t="s">
        <v>92</v>
      </c>
      <c r="F11046" s="122">
        <v>47386</v>
      </c>
      <c r="G11046" s="122">
        <v>5323</v>
      </c>
      <c r="H11046" s="120">
        <v>2019</v>
      </c>
      <c r="I11046" t="str">
        <f>IF(J11046="natural gas",VLOOKUP(D11046,'Cross-Page Data'!$I$4:$J$13,2,FALSE),IF(J11046="solar",VLOOKUP('Form 923'!D11046,'Cross-Page Data'!$I$14:$J$117,2,FALSE),J11046))</f>
        <v>solar pv</v>
      </c>
      <c r="J11046" t="str">
        <f>VLOOKUP(E11046,'Cross-Page Data'!$D$4:$F$48,3,FALSE)</f>
        <v>solar</v>
      </c>
      <c r="K11046" t="b">
        <f t="shared" si="172"/>
        <v>1</v>
      </c>
    </row>
    <row r="11047" spans="1:11">
      <c r="A11047" s="120">
        <v>59731</v>
      </c>
      <c r="B11047" s="121" t="s">
        <v>201</v>
      </c>
      <c r="C11047" s="121" t="s">
        <v>206</v>
      </c>
      <c r="D11047" s="121" t="s">
        <v>101</v>
      </c>
      <c r="E11047" s="121" t="s">
        <v>92</v>
      </c>
      <c r="F11047" s="122">
        <v>36160</v>
      </c>
      <c r="G11047" s="122">
        <v>4062</v>
      </c>
      <c r="H11047" s="120">
        <v>2019</v>
      </c>
      <c r="I11047" t="str">
        <f>IF(J11047="natural gas",VLOOKUP(D11047,'Cross-Page Data'!$I$4:$J$13,2,FALSE),IF(J11047="solar",VLOOKUP('Form 923'!D11047,'Cross-Page Data'!$I$14:$J$117,2,FALSE),J11047))</f>
        <v>solar pv</v>
      </c>
      <c r="J11047" t="str">
        <f>VLOOKUP(E11047,'Cross-Page Data'!$D$4:$F$48,3,FALSE)</f>
        <v>solar</v>
      </c>
      <c r="K11047" t="b">
        <f t="shared" si="172"/>
        <v>1</v>
      </c>
    </row>
    <row r="11048" spans="1:11">
      <c r="A11048" s="120">
        <v>59732</v>
      </c>
      <c r="B11048" s="121" t="s">
        <v>201</v>
      </c>
      <c r="C11048" s="121" t="s">
        <v>206</v>
      </c>
      <c r="D11048" s="121" t="s">
        <v>128</v>
      </c>
      <c r="E11048" s="121" t="s">
        <v>180</v>
      </c>
      <c r="F11048" s="122">
        <v>4849178</v>
      </c>
      <c r="G11048" s="122">
        <v>544729</v>
      </c>
      <c r="H11048" s="120">
        <v>2019</v>
      </c>
      <c r="I11048" t="str">
        <f>IF(J11048="natural gas",VLOOKUP(D11048,'Cross-Page Data'!$I$4:$J$13,2,FALSE),IF(J11048="solar",VLOOKUP('Form 923'!D11048,'Cross-Page Data'!$I$14:$J$117,2,FALSE),J11048))</f>
        <v>wind</v>
      </c>
      <c r="J11048" t="str">
        <f>VLOOKUP(E11048,'Cross-Page Data'!$D$4:$F$48,3,FALSE)</f>
        <v>wind</v>
      </c>
      <c r="K11048" t="b">
        <f t="shared" si="172"/>
        <v>1</v>
      </c>
    </row>
    <row r="11049" spans="1:11">
      <c r="A11049" s="120">
        <v>59733</v>
      </c>
      <c r="B11049" s="121" t="s">
        <v>201</v>
      </c>
      <c r="C11049" s="121" t="s">
        <v>206</v>
      </c>
      <c r="D11049" s="121" t="s">
        <v>128</v>
      </c>
      <c r="E11049" s="121" t="s">
        <v>180</v>
      </c>
      <c r="F11049" s="122">
        <v>4624801</v>
      </c>
      <c r="G11049" s="122">
        <v>519524</v>
      </c>
      <c r="H11049" s="120">
        <v>2019</v>
      </c>
      <c r="I11049" t="str">
        <f>IF(J11049="natural gas",VLOOKUP(D11049,'Cross-Page Data'!$I$4:$J$13,2,FALSE),IF(J11049="solar",VLOOKUP('Form 923'!D11049,'Cross-Page Data'!$I$14:$J$117,2,FALSE),J11049))</f>
        <v>wind</v>
      </c>
      <c r="J11049" t="str">
        <f>VLOOKUP(E11049,'Cross-Page Data'!$D$4:$F$48,3,FALSE)</f>
        <v>wind</v>
      </c>
      <c r="K11049" t="b">
        <f t="shared" si="172"/>
        <v>1</v>
      </c>
    </row>
    <row r="11050" spans="1:11">
      <c r="A11050" s="120">
        <v>59734</v>
      </c>
      <c r="B11050" s="121" t="s">
        <v>201</v>
      </c>
      <c r="C11050" s="121" t="s">
        <v>206</v>
      </c>
      <c r="D11050" s="121" t="s">
        <v>128</v>
      </c>
      <c r="E11050" s="121" t="s">
        <v>180</v>
      </c>
      <c r="F11050" s="122">
        <v>3265698</v>
      </c>
      <c r="G11050" s="122">
        <v>366850</v>
      </c>
      <c r="H11050" s="120">
        <v>2019</v>
      </c>
      <c r="I11050" t="str">
        <f>IF(J11050="natural gas",VLOOKUP(D11050,'Cross-Page Data'!$I$4:$J$13,2,FALSE),IF(J11050="solar",VLOOKUP('Form 923'!D11050,'Cross-Page Data'!$I$14:$J$117,2,FALSE),J11050))</f>
        <v>wind</v>
      </c>
      <c r="J11050" t="str">
        <f>VLOOKUP(E11050,'Cross-Page Data'!$D$4:$F$48,3,FALSE)</f>
        <v>wind</v>
      </c>
      <c r="K11050" t="b">
        <f t="shared" si="172"/>
        <v>1</v>
      </c>
    </row>
    <row r="11051" spans="1:11">
      <c r="A11051" s="120">
        <v>59735</v>
      </c>
      <c r="B11051" s="121" t="s">
        <v>201</v>
      </c>
      <c r="C11051" s="121" t="s">
        <v>206</v>
      </c>
      <c r="D11051" s="121" t="s">
        <v>128</v>
      </c>
      <c r="E11051" s="121" t="s">
        <v>180</v>
      </c>
      <c r="F11051" s="122">
        <v>36123</v>
      </c>
      <c r="G11051" s="122">
        <v>4058</v>
      </c>
      <c r="H11051" s="120">
        <v>2019</v>
      </c>
      <c r="I11051" t="str">
        <f>IF(J11051="natural gas",VLOOKUP(D11051,'Cross-Page Data'!$I$4:$J$13,2,FALSE),IF(J11051="solar",VLOOKUP('Form 923'!D11051,'Cross-Page Data'!$I$14:$J$117,2,FALSE),J11051))</f>
        <v>wind</v>
      </c>
      <c r="J11051" t="str">
        <f>VLOOKUP(E11051,'Cross-Page Data'!$D$4:$F$48,3,FALSE)</f>
        <v>wind</v>
      </c>
      <c r="K11051" t="b">
        <f t="shared" si="172"/>
        <v>1</v>
      </c>
    </row>
    <row r="11052" spans="1:11">
      <c r="A11052" s="120">
        <v>59736</v>
      </c>
      <c r="B11052" s="121" t="s">
        <v>201</v>
      </c>
      <c r="C11052" s="121" t="s">
        <v>206</v>
      </c>
      <c r="D11052" s="121" t="s">
        <v>128</v>
      </c>
      <c r="E11052" s="121" t="s">
        <v>180</v>
      </c>
      <c r="F11052" s="122">
        <v>51695</v>
      </c>
      <c r="G11052" s="122">
        <v>5807</v>
      </c>
      <c r="H11052" s="120">
        <v>2019</v>
      </c>
      <c r="I11052" t="str">
        <f>IF(J11052="natural gas",VLOOKUP(D11052,'Cross-Page Data'!$I$4:$J$13,2,FALSE),IF(J11052="solar",VLOOKUP('Form 923'!D11052,'Cross-Page Data'!$I$14:$J$117,2,FALSE),J11052))</f>
        <v>wind</v>
      </c>
      <c r="J11052" t="str">
        <f>VLOOKUP(E11052,'Cross-Page Data'!$D$4:$F$48,3,FALSE)</f>
        <v>wind</v>
      </c>
      <c r="K11052" t="b">
        <f t="shared" si="172"/>
        <v>1</v>
      </c>
    </row>
    <row r="11053" spans="1:11">
      <c r="A11053" s="120">
        <v>59737</v>
      </c>
      <c r="B11053" s="121" t="s">
        <v>201</v>
      </c>
      <c r="C11053" s="121" t="s">
        <v>206</v>
      </c>
      <c r="D11053" s="121" t="s">
        <v>101</v>
      </c>
      <c r="E11053" s="121" t="s">
        <v>92</v>
      </c>
      <c r="F11053" s="122">
        <v>174996</v>
      </c>
      <c r="G11053" s="122">
        <v>19658</v>
      </c>
      <c r="H11053" s="120">
        <v>2019</v>
      </c>
      <c r="I11053" t="str">
        <f>IF(J11053="natural gas",VLOOKUP(D11053,'Cross-Page Data'!$I$4:$J$13,2,FALSE),IF(J11053="solar",VLOOKUP('Form 923'!D11053,'Cross-Page Data'!$I$14:$J$117,2,FALSE),J11053))</f>
        <v>solar pv</v>
      </c>
      <c r="J11053" t="str">
        <f>VLOOKUP(E11053,'Cross-Page Data'!$D$4:$F$48,3,FALSE)</f>
        <v>solar</v>
      </c>
      <c r="K11053" t="b">
        <f t="shared" si="172"/>
        <v>1</v>
      </c>
    </row>
    <row r="11054" spans="1:11">
      <c r="A11054" s="120">
        <v>59738</v>
      </c>
      <c r="B11054" s="121" t="s">
        <v>201</v>
      </c>
      <c r="C11054" s="121" t="s">
        <v>206</v>
      </c>
      <c r="D11054" s="121" t="s">
        <v>101</v>
      </c>
      <c r="E11054" s="121" t="s">
        <v>92</v>
      </c>
      <c r="F11054" s="122">
        <v>100041</v>
      </c>
      <c r="G11054" s="122">
        <v>11238</v>
      </c>
      <c r="H11054" s="120">
        <v>2019</v>
      </c>
      <c r="I11054" t="str">
        <f>IF(J11054="natural gas",VLOOKUP(D11054,'Cross-Page Data'!$I$4:$J$13,2,FALSE),IF(J11054="solar",VLOOKUP('Form 923'!D11054,'Cross-Page Data'!$I$14:$J$117,2,FALSE),J11054))</f>
        <v>solar pv</v>
      </c>
      <c r="J11054" t="str">
        <f>VLOOKUP(E11054,'Cross-Page Data'!$D$4:$F$48,3,FALSE)</f>
        <v>solar</v>
      </c>
      <c r="K11054" t="b">
        <f t="shared" si="172"/>
        <v>1</v>
      </c>
    </row>
    <row r="11055" spans="1:11">
      <c r="A11055" s="120">
        <v>59739</v>
      </c>
      <c r="B11055" s="121" t="s">
        <v>201</v>
      </c>
      <c r="C11055" s="121" t="s">
        <v>206</v>
      </c>
      <c r="D11055" s="121" t="s">
        <v>101</v>
      </c>
      <c r="E11055" s="121" t="s">
        <v>92</v>
      </c>
      <c r="F11055" s="122">
        <v>65903</v>
      </c>
      <c r="G11055" s="122">
        <v>7403</v>
      </c>
      <c r="H11055" s="120">
        <v>2019</v>
      </c>
      <c r="I11055" t="str">
        <f>IF(J11055="natural gas",VLOOKUP(D11055,'Cross-Page Data'!$I$4:$J$13,2,FALSE),IF(J11055="solar",VLOOKUP('Form 923'!D11055,'Cross-Page Data'!$I$14:$J$117,2,FALSE),J11055))</f>
        <v>solar pv</v>
      </c>
      <c r="J11055" t="str">
        <f>VLOOKUP(E11055,'Cross-Page Data'!$D$4:$F$48,3,FALSE)</f>
        <v>solar</v>
      </c>
      <c r="K11055" t="b">
        <f t="shared" si="172"/>
        <v>1</v>
      </c>
    </row>
    <row r="11056" spans="1:11">
      <c r="A11056" s="120">
        <v>59740</v>
      </c>
      <c r="B11056" s="121" t="s">
        <v>201</v>
      </c>
      <c r="C11056" s="121" t="s">
        <v>206</v>
      </c>
      <c r="D11056" s="121" t="s">
        <v>101</v>
      </c>
      <c r="E11056" s="121" t="s">
        <v>92</v>
      </c>
      <c r="F11056" s="122">
        <v>486814</v>
      </c>
      <c r="G11056" s="122">
        <v>54686</v>
      </c>
      <c r="H11056" s="120">
        <v>2019</v>
      </c>
      <c r="I11056" t="str">
        <f>IF(J11056="natural gas",VLOOKUP(D11056,'Cross-Page Data'!$I$4:$J$13,2,FALSE),IF(J11056="solar",VLOOKUP('Form 923'!D11056,'Cross-Page Data'!$I$14:$J$117,2,FALSE),J11056))</f>
        <v>solar pv</v>
      </c>
      <c r="J11056" t="str">
        <f>VLOOKUP(E11056,'Cross-Page Data'!$D$4:$F$48,3,FALSE)</f>
        <v>solar</v>
      </c>
      <c r="K11056" t="b">
        <f t="shared" si="172"/>
        <v>1</v>
      </c>
    </row>
    <row r="11057" spans="1:11">
      <c r="A11057" s="120">
        <v>59741</v>
      </c>
      <c r="B11057" s="121" t="s">
        <v>201</v>
      </c>
      <c r="C11057" s="121" t="s">
        <v>206</v>
      </c>
      <c r="D11057" s="121" t="s">
        <v>101</v>
      </c>
      <c r="E11057" s="121" t="s">
        <v>92</v>
      </c>
      <c r="F11057" s="122">
        <v>22664</v>
      </c>
      <c r="G11057" s="122">
        <v>2546</v>
      </c>
      <c r="H11057" s="120">
        <v>2019</v>
      </c>
      <c r="I11057" t="str">
        <f>IF(J11057="natural gas",VLOOKUP(D11057,'Cross-Page Data'!$I$4:$J$13,2,FALSE),IF(J11057="solar",VLOOKUP('Form 923'!D11057,'Cross-Page Data'!$I$14:$J$117,2,FALSE),J11057))</f>
        <v>solar pv</v>
      </c>
      <c r="J11057" t="str">
        <f>VLOOKUP(E11057,'Cross-Page Data'!$D$4:$F$48,3,FALSE)</f>
        <v>solar</v>
      </c>
      <c r="K11057" t="b">
        <f t="shared" si="172"/>
        <v>1</v>
      </c>
    </row>
    <row r="11058" spans="1:11">
      <c r="A11058" s="120">
        <v>59742</v>
      </c>
      <c r="B11058" s="121" t="s">
        <v>201</v>
      </c>
      <c r="C11058" s="121" t="s">
        <v>206</v>
      </c>
      <c r="D11058" s="121" t="s">
        <v>101</v>
      </c>
      <c r="E11058" s="121" t="s">
        <v>92</v>
      </c>
      <c r="F11058" s="122">
        <v>25896</v>
      </c>
      <c r="G11058" s="122">
        <v>2909</v>
      </c>
      <c r="H11058" s="120">
        <v>2019</v>
      </c>
      <c r="I11058" t="str">
        <f>IF(J11058="natural gas",VLOOKUP(D11058,'Cross-Page Data'!$I$4:$J$13,2,FALSE),IF(J11058="solar",VLOOKUP('Form 923'!D11058,'Cross-Page Data'!$I$14:$J$117,2,FALSE),J11058))</f>
        <v>solar pv</v>
      </c>
      <c r="J11058" t="str">
        <f>VLOOKUP(E11058,'Cross-Page Data'!$D$4:$F$48,3,FALSE)</f>
        <v>solar</v>
      </c>
      <c r="K11058" t="b">
        <f t="shared" si="172"/>
        <v>1</v>
      </c>
    </row>
    <row r="11059" spans="1:11">
      <c r="A11059" s="120">
        <v>59743</v>
      </c>
      <c r="B11059" s="121" t="s">
        <v>201</v>
      </c>
      <c r="C11059" s="121" t="s">
        <v>206</v>
      </c>
      <c r="D11059" s="121" t="s">
        <v>101</v>
      </c>
      <c r="E11059" s="121" t="s">
        <v>92</v>
      </c>
      <c r="F11059" s="122">
        <v>15533</v>
      </c>
      <c r="G11059" s="122">
        <v>1745</v>
      </c>
      <c r="H11059" s="120">
        <v>2019</v>
      </c>
      <c r="I11059" t="str">
        <f>IF(J11059="natural gas",VLOOKUP(D11059,'Cross-Page Data'!$I$4:$J$13,2,FALSE),IF(J11059="solar",VLOOKUP('Form 923'!D11059,'Cross-Page Data'!$I$14:$J$117,2,FALSE),J11059))</f>
        <v>solar pv</v>
      </c>
      <c r="J11059" t="str">
        <f>VLOOKUP(E11059,'Cross-Page Data'!$D$4:$F$48,3,FALSE)</f>
        <v>solar</v>
      </c>
      <c r="K11059" t="b">
        <f t="shared" si="172"/>
        <v>1</v>
      </c>
    </row>
    <row r="11060" spans="1:11">
      <c r="A11060" s="120">
        <v>59744</v>
      </c>
      <c r="B11060" s="121" t="s">
        <v>201</v>
      </c>
      <c r="C11060" s="121" t="s">
        <v>206</v>
      </c>
      <c r="D11060" s="121" t="s">
        <v>101</v>
      </c>
      <c r="E11060" s="121" t="s">
        <v>92</v>
      </c>
      <c r="F11060" s="122">
        <v>39480</v>
      </c>
      <c r="G11060" s="122">
        <v>4435</v>
      </c>
      <c r="H11060" s="120">
        <v>2019</v>
      </c>
      <c r="I11060" t="str">
        <f>IF(J11060="natural gas",VLOOKUP(D11060,'Cross-Page Data'!$I$4:$J$13,2,FALSE),IF(J11060="solar",VLOOKUP('Form 923'!D11060,'Cross-Page Data'!$I$14:$J$117,2,FALSE),J11060))</f>
        <v>solar pv</v>
      </c>
      <c r="J11060" t="str">
        <f>VLOOKUP(E11060,'Cross-Page Data'!$D$4:$F$48,3,FALSE)</f>
        <v>solar</v>
      </c>
      <c r="K11060" t="b">
        <f t="shared" si="172"/>
        <v>1</v>
      </c>
    </row>
    <row r="11061" spans="1:11">
      <c r="A11061" s="120">
        <v>59745</v>
      </c>
      <c r="B11061" s="121" t="s">
        <v>201</v>
      </c>
      <c r="C11061" s="121" t="s">
        <v>206</v>
      </c>
      <c r="D11061" s="121" t="s">
        <v>101</v>
      </c>
      <c r="E11061" s="121" t="s">
        <v>92</v>
      </c>
      <c r="F11061" s="122">
        <v>35118</v>
      </c>
      <c r="G11061" s="122">
        <v>3945</v>
      </c>
      <c r="H11061" s="120">
        <v>2019</v>
      </c>
      <c r="I11061" t="str">
        <f>IF(J11061="natural gas",VLOOKUP(D11061,'Cross-Page Data'!$I$4:$J$13,2,FALSE),IF(J11061="solar",VLOOKUP('Form 923'!D11061,'Cross-Page Data'!$I$14:$J$117,2,FALSE),J11061))</f>
        <v>solar pv</v>
      </c>
      <c r="J11061" t="str">
        <f>VLOOKUP(E11061,'Cross-Page Data'!$D$4:$F$48,3,FALSE)</f>
        <v>solar</v>
      </c>
      <c r="K11061" t="b">
        <f t="shared" si="172"/>
        <v>1</v>
      </c>
    </row>
    <row r="11062" spans="1:11">
      <c r="A11062" s="120">
        <v>59749</v>
      </c>
      <c r="B11062" s="121" t="s">
        <v>201</v>
      </c>
      <c r="C11062" s="121" t="s">
        <v>206</v>
      </c>
      <c r="D11062" s="121" t="s">
        <v>101</v>
      </c>
      <c r="E11062" s="121" t="s">
        <v>92</v>
      </c>
      <c r="F11062" s="122">
        <v>28210</v>
      </c>
      <c r="G11062" s="122">
        <v>3169</v>
      </c>
      <c r="H11062" s="120">
        <v>2019</v>
      </c>
      <c r="I11062" t="str">
        <f>IF(J11062="natural gas",VLOOKUP(D11062,'Cross-Page Data'!$I$4:$J$13,2,FALSE),IF(J11062="solar",VLOOKUP('Form 923'!D11062,'Cross-Page Data'!$I$14:$J$117,2,FALSE),J11062))</f>
        <v>solar pv</v>
      </c>
      <c r="J11062" t="str">
        <f>VLOOKUP(E11062,'Cross-Page Data'!$D$4:$F$48,3,FALSE)</f>
        <v>solar</v>
      </c>
      <c r="K11062" t="b">
        <f t="shared" si="172"/>
        <v>1</v>
      </c>
    </row>
    <row r="11063" spans="1:11">
      <c r="A11063" s="120">
        <v>59750</v>
      </c>
      <c r="B11063" s="121" t="s">
        <v>201</v>
      </c>
      <c r="C11063" s="121" t="s">
        <v>206</v>
      </c>
      <c r="D11063" s="121" t="s">
        <v>101</v>
      </c>
      <c r="E11063" s="121" t="s">
        <v>92</v>
      </c>
      <c r="F11063" s="122">
        <v>31273</v>
      </c>
      <c r="G11063" s="122">
        <v>3513</v>
      </c>
      <c r="H11063" s="120">
        <v>2019</v>
      </c>
      <c r="I11063" t="str">
        <f>IF(J11063="natural gas",VLOOKUP(D11063,'Cross-Page Data'!$I$4:$J$13,2,FALSE),IF(J11063="solar",VLOOKUP('Form 923'!D11063,'Cross-Page Data'!$I$14:$J$117,2,FALSE),J11063))</f>
        <v>solar pv</v>
      </c>
      <c r="J11063" t="str">
        <f>VLOOKUP(E11063,'Cross-Page Data'!$D$4:$F$48,3,FALSE)</f>
        <v>solar</v>
      </c>
      <c r="K11063" t="b">
        <f t="shared" si="172"/>
        <v>1</v>
      </c>
    </row>
    <row r="11064" ht="25.5" spans="1:11">
      <c r="A11064" s="120">
        <v>59751</v>
      </c>
      <c r="B11064" s="121" t="s">
        <v>201</v>
      </c>
      <c r="C11064" s="121" t="s">
        <v>207</v>
      </c>
      <c r="D11064" s="121" t="s">
        <v>101</v>
      </c>
      <c r="E11064" s="121" t="s">
        <v>92</v>
      </c>
      <c r="F11064" s="122">
        <v>13124</v>
      </c>
      <c r="G11064" s="122">
        <v>1474.11</v>
      </c>
      <c r="H11064" s="120">
        <v>2019</v>
      </c>
      <c r="I11064" t="str">
        <f>IF(J11064="natural gas",VLOOKUP(D11064,'Cross-Page Data'!$I$4:$J$13,2,FALSE),IF(J11064="solar",VLOOKUP('Form 923'!D11064,'Cross-Page Data'!$I$14:$J$117,2,FALSE),J11064))</f>
        <v>solar pv</v>
      </c>
      <c r="J11064" t="str">
        <f>VLOOKUP(E11064,'Cross-Page Data'!$D$4:$F$48,3,FALSE)</f>
        <v>solar</v>
      </c>
      <c r="K11064" t="b">
        <f t="shared" si="172"/>
        <v>0</v>
      </c>
    </row>
    <row r="11065" spans="1:11">
      <c r="A11065" s="120">
        <v>59752</v>
      </c>
      <c r="B11065" s="121" t="s">
        <v>201</v>
      </c>
      <c r="C11065" s="121" t="s">
        <v>206</v>
      </c>
      <c r="D11065" s="121" t="s">
        <v>101</v>
      </c>
      <c r="E11065" s="121" t="s">
        <v>92</v>
      </c>
      <c r="F11065" s="122">
        <v>16095</v>
      </c>
      <c r="G11065" s="122">
        <v>1808</v>
      </c>
      <c r="H11065" s="120">
        <v>2019</v>
      </c>
      <c r="I11065" t="str">
        <f>IF(J11065="natural gas",VLOOKUP(D11065,'Cross-Page Data'!$I$4:$J$13,2,FALSE),IF(J11065="solar",VLOOKUP('Form 923'!D11065,'Cross-Page Data'!$I$14:$J$117,2,FALSE),J11065))</f>
        <v>solar pv</v>
      </c>
      <c r="J11065" t="str">
        <f>VLOOKUP(E11065,'Cross-Page Data'!$D$4:$F$48,3,FALSE)</f>
        <v>solar</v>
      </c>
      <c r="K11065" t="b">
        <f t="shared" si="172"/>
        <v>1</v>
      </c>
    </row>
    <row r="11066" spans="1:11">
      <c r="A11066" s="120">
        <v>59755</v>
      </c>
      <c r="B11066" s="121" t="s">
        <v>201</v>
      </c>
      <c r="C11066" s="121" t="s">
        <v>206</v>
      </c>
      <c r="D11066" s="121" t="s">
        <v>101</v>
      </c>
      <c r="E11066" s="121" t="s">
        <v>92</v>
      </c>
      <c r="F11066" s="122">
        <v>24177</v>
      </c>
      <c r="G11066" s="122">
        <v>2716</v>
      </c>
      <c r="H11066" s="120">
        <v>2019</v>
      </c>
      <c r="I11066" t="str">
        <f>IF(J11066="natural gas",VLOOKUP(D11066,'Cross-Page Data'!$I$4:$J$13,2,FALSE),IF(J11066="solar",VLOOKUP('Form 923'!D11066,'Cross-Page Data'!$I$14:$J$117,2,FALSE),J11066))</f>
        <v>solar pv</v>
      </c>
      <c r="J11066" t="str">
        <f>VLOOKUP(E11066,'Cross-Page Data'!$D$4:$F$48,3,FALSE)</f>
        <v>solar</v>
      </c>
      <c r="K11066" t="b">
        <f t="shared" si="172"/>
        <v>1</v>
      </c>
    </row>
    <row r="11067" ht="25.5" spans="1:11">
      <c r="A11067" s="120">
        <v>59759</v>
      </c>
      <c r="B11067" s="121" t="s">
        <v>201</v>
      </c>
      <c r="C11067" s="121" t="s">
        <v>207</v>
      </c>
      <c r="D11067" s="121" t="s">
        <v>73</v>
      </c>
      <c r="E11067" s="121" t="s">
        <v>90</v>
      </c>
      <c r="F11067" s="122">
        <v>24155</v>
      </c>
      <c r="G11067" s="122">
        <v>1329</v>
      </c>
      <c r="H11067" s="120">
        <v>2019</v>
      </c>
      <c r="I11067" t="str">
        <f>IF(J11067="natural gas",VLOOKUP(D11067,'Cross-Page Data'!$I$4:$J$13,2,FALSE),IF(J11067="solar",VLOOKUP('Form 923'!D11067,'Cross-Page Data'!$I$14:$J$117,2,FALSE),J11067))</f>
        <v>biomass</v>
      </c>
      <c r="J11067" t="str">
        <f>VLOOKUP(E11067,'Cross-Page Data'!$D$4:$F$48,3,FALSE)</f>
        <v>biomass</v>
      </c>
      <c r="K11067" t="b">
        <f t="shared" si="172"/>
        <v>0</v>
      </c>
    </row>
    <row r="11068" ht="25.5" spans="1:11">
      <c r="A11068" s="120">
        <v>59759</v>
      </c>
      <c r="B11068" s="121" t="s">
        <v>201</v>
      </c>
      <c r="C11068" s="121" t="s">
        <v>207</v>
      </c>
      <c r="D11068" s="121" t="s">
        <v>79</v>
      </c>
      <c r="E11068" s="121" t="s">
        <v>90</v>
      </c>
      <c r="F11068" s="122">
        <v>134616</v>
      </c>
      <c r="G11068" s="122">
        <v>14667</v>
      </c>
      <c r="H11068" s="120">
        <v>2019</v>
      </c>
      <c r="I11068" t="str">
        <f>IF(J11068="natural gas",VLOOKUP(D11068,'Cross-Page Data'!$I$4:$J$13,2,FALSE),IF(J11068="solar",VLOOKUP('Form 923'!D11068,'Cross-Page Data'!$I$14:$J$117,2,FALSE),J11068))</f>
        <v>biomass</v>
      </c>
      <c r="J11068" t="str">
        <f>VLOOKUP(E11068,'Cross-Page Data'!$D$4:$F$48,3,FALSE)</f>
        <v>biomass</v>
      </c>
      <c r="K11068" t="b">
        <f t="shared" si="172"/>
        <v>0</v>
      </c>
    </row>
    <row r="11069" spans="1:11">
      <c r="A11069" s="120">
        <v>59760</v>
      </c>
      <c r="B11069" s="121" t="s">
        <v>201</v>
      </c>
      <c r="C11069" s="121" t="s">
        <v>206</v>
      </c>
      <c r="D11069" s="121" t="s">
        <v>101</v>
      </c>
      <c r="E11069" s="121" t="s">
        <v>92</v>
      </c>
      <c r="F11069" s="122">
        <v>76184</v>
      </c>
      <c r="G11069" s="122">
        <v>8558</v>
      </c>
      <c r="H11069" s="120">
        <v>2019</v>
      </c>
      <c r="I11069" t="str">
        <f>IF(J11069="natural gas",VLOOKUP(D11069,'Cross-Page Data'!$I$4:$J$13,2,FALSE),IF(J11069="solar",VLOOKUP('Form 923'!D11069,'Cross-Page Data'!$I$14:$J$117,2,FALSE),J11069))</f>
        <v>solar pv</v>
      </c>
      <c r="J11069" t="str">
        <f>VLOOKUP(E11069,'Cross-Page Data'!$D$4:$F$48,3,FALSE)</f>
        <v>solar</v>
      </c>
      <c r="K11069" t="b">
        <f t="shared" si="172"/>
        <v>1</v>
      </c>
    </row>
    <row r="11070" spans="1:11">
      <c r="A11070" s="120">
        <v>59761</v>
      </c>
      <c r="B11070" s="121" t="s">
        <v>201</v>
      </c>
      <c r="C11070" s="121" t="s">
        <v>206</v>
      </c>
      <c r="D11070" s="121" t="s">
        <v>101</v>
      </c>
      <c r="E11070" s="121" t="s">
        <v>92</v>
      </c>
      <c r="F11070" s="122">
        <v>83199</v>
      </c>
      <c r="G11070" s="122">
        <v>9346</v>
      </c>
      <c r="H11070" s="120">
        <v>2019</v>
      </c>
      <c r="I11070" t="str">
        <f>IF(J11070="natural gas",VLOOKUP(D11070,'Cross-Page Data'!$I$4:$J$13,2,FALSE),IF(J11070="solar",VLOOKUP('Form 923'!D11070,'Cross-Page Data'!$I$14:$J$117,2,FALSE),J11070))</f>
        <v>solar pv</v>
      </c>
      <c r="J11070" t="str">
        <f>VLOOKUP(E11070,'Cross-Page Data'!$D$4:$F$48,3,FALSE)</f>
        <v>solar</v>
      </c>
      <c r="K11070" t="b">
        <f t="shared" si="172"/>
        <v>1</v>
      </c>
    </row>
    <row r="11071" spans="1:11">
      <c r="A11071" s="120">
        <v>59762</v>
      </c>
      <c r="B11071" s="121" t="s">
        <v>201</v>
      </c>
      <c r="C11071" s="121" t="s">
        <v>206</v>
      </c>
      <c r="D11071" s="121" t="s">
        <v>101</v>
      </c>
      <c r="E11071" s="121" t="s">
        <v>92</v>
      </c>
      <c r="F11071" s="122">
        <v>80545</v>
      </c>
      <c r="G11071" s="122">
        <v>9048</v>
      </c>
      <c r="H11071" s="120">
        <v>2019</v>
      </c>
      <c r="I11071" t="str">
        <f>IF(J11071="natural gas",VLOOKUP(D11071,'Cross-Page Data'!$I$4:$J$13,2,FALSE),IF(J11071="solar",VLOOKUP('Form 923'!D11071,'Cross-Page Data'!$I$14:$J$117,2,FALSE),J11071))</f>
        <v>solar pv</v>
      </c>
      <c r="J11071" t="str">
        <f>VLOOKUP(E11071,'Cross-Page Data'!$D$4:$F$48,3,FALSE)</f>
        <v>solar</v>
      </c>
      <c r="K11071" t="b">
        <f t="shared" si="172"/>
        <v>1</v>
      </c>
    </row>
    <row r="11072" ht="25.5" spans="1:11">
      <c r="A11072" s="120">
        <v>59763</v>
      </c>
      <c r="B11072" s="121" t="s">
        <v>201</v>
      </c>
      <c r="C11072" s="121" t="s">
        <v>207</v>
      </c>
      <c r="D11072" s="121" t="s">
        <v>79</v>
      </c>
      <c r="E11072" s="121" t="s">
        <v>90</v>
      </c>
      <c r="F11072" s="122">
        <v>0</v>
      </c>
      <c r="G11072" s="122">
        <v>0</v>
      </c>
      <c r="H11072" s="120">
        <v>2019</v>
      </c>
      <c r="I11072" t="str">
        <f>IF(J11072="natural gas",VLOOKUP(D11072,'Cross-Page Data'!$I$4:$J$13,2,FALSE),IF(J11072="solar",VLOOKUP('Form 923'!D11072,'Cross-Page Data'!$I$14:$J$117,2,FALSE),J11072))</f>
        <v>biomass</v>
      </c>
      <c r="J11072" t="str">
        <f>VLOOKUP(E11072,'Cross-Page Data'!$D$4:$F$48,3,FALSE)</f>
        <v>biomass</v>
      </c>
      <c r="K11072" t="b">
        <f t="shared" si="172"/>
        <v>0</v>
      </c>
    </row>
    <row r="11073" spans="1:11">
      <c r="A11073" s="120">
        <v>59764</v>
      </c>
      <c r="B11073" s="121" t="s">
        <v>201</v>
      </c>
      <c r="C11073" s="121" t="s">
        <v>206</v>
      </c>
      <c r="D11073" s="121" t="s">
        <v>39</v>
      </c>
      <c r="E11073" s="121" t="s">
        <v>38</v>
      </c>
      <c r="F11073" s="122">
        <v>1327170</v>
      </c>
      <c r="G11073" s="122">
        <v>1964507</v>
      </c>
      <c r="H11073" s="120">
        <v>2019</v>
      </c>
      <c r="I11073" t="str">
        <f>IF(J11073="natural gas",VLOOKUP(D11073,'Cross-Page Data'!$I$4:$J$13,2,FALSE),IF(J11073="solar",VLOOKUP('Form 923'!D11073,'Cross-Page Data'!$I$14:$J$117,2,FALSE),J11073))</f>
        <v>natural gas nonpeaker - preexisting nonretiring</v>
      </c>
      <c r="J11073" t="str">
        <f>VLOOKUP(E11073,'Cross-Page Data'!$D$4:$F$48,3,FALSE)</f>
        <v>natural gas</v>
      </c>
      <c r="K11073" t="b">
        <f t="shared" si="172"/>
        <v>1</v>
      </c>
    </row>
    <row r="11074" spans="1:11">
      <c r="A11074" s="120">
        <v>59764</v>
      </c>
      <c r="B11074" s="121" t="s">
        <v>201</v>
      </c>
      <c r="C11074" s="121" t="s">
        <v>206</v>
      </c>
      <c r="D11074" s="121" t="s">
        <v>61</v>
      </c>
      <c r="E11074" s="121" t="s">
        <v>38</v>
      </c>
      <c r="F11074" s="122">
        <v>35757823</v>
      </c>
      <c r="G11074" s="122">
        <v>3528353</v>
      </c>
      <c r="H11074" s="120">
        <v>2019</v>
      </c>
      <c r="I11074" t="str">
        <f>IF(J11074="natural gas",VLOOKUP(D11074,'Cross-Page Data'!$I$4:$J$13,2,FALSE),IF(J11074="solar",VLOOKUP('Form 923'!D11074,'Cross-Page Data'!$I$14:$J$117,2,FALSE),J11074))</f>
        <v>natural gas nonpeaker - preexisting nonretiring</v>
      </c>
      <c r="J11074" t="str">
        <f>VLOOKUP(E11074,'Cross-Page Data'!$D$4:$F$48,3,FALSE)</f>
        <v>natural gas</v>
      </c>
      <c r="K11074" t="b">
        <f t="shared" si="172"/>
        <v>1</v>
      </c>
    </row>
    <row r="11075" spans="1:11">
      <c r="A11075" s="120">
        <v>59764</v>
      </c>
      <c r="B11075" s="121" t="s">
        <v>201</v>
      </c>
      <c r="C11075" s="121" t="s">
        <v>206</v>
      </c>
      <c r="D11075" s="121" t="s">
        <v>79</v>
      </c>
      <c r="E11075" s="121" t="s">
        <v>38</v>
      </c>
      <c r="F11075" s="122">
        <v>0</v>
      </c>
      <c r="G11075" s="122">
        <v>0</v>
      </c>
      <c r="H11075" s="120">
        <v>2019</v>
      </c>
      <c r="I11075" t="str">
        <f>IF(J11075="natural gas",VLOOKUP(D11075,'Cross-Page Data'!$I$4:$J$13,2,FALSE),IF(J11075="solar",VLOOKUP('Form 923'!D11075,'Cross-Page Data'!$I$14:$J$117,2,FALSE),J11075))</f>
        <v>natural gas peaker</v>
      </c>
      <c r="J11075" t="str">
        <f>VLOOKUP(E11075,'Cross-Page Data'!$D$4:$F$48,3,FALSE)</f>
        <v>natural gas</v>
      </c>
      <c r="K11075" t="b">
        <f t="shared" si="172"/>
        <v>1</v>
      </c>
    </row>
    <row r="11076" spans="1:11">
      <c r="A11076" s="120">
        <v>59765</v>
      </c>
      <c r="B11076" s="121" t="s">
        <v>201</v>
      </c>
      <c r="C11076" s="121" t="s">
        <v>206</v>
      </c>
      <c r="D11076" s="121" t="s">
        <v>101</v>
      </c>
      <c r="E11076" s="121" t="s">
        <v>92</v>
      </c>
      <c r="F11076" s="122">
        <v>26387</v>
      </c>
      <c r="G11076" s="122">
        <v>2964</v>
      </c>
      <c r="H11076" s="120">
        <v>2019</v>
      </c>
      <c r="I11076" t="str">
        <f>IF(J11076="natural gas",VLOOKUP(D11076,'Cross-Page Data'!$I$4:$J$13,2,FALSE),IF(J11076="solar",VLOOKUP('Form 923'!D11076,'Cross-Page Data'!$I$14:$J$117,2,FALSE),J11076))</f>
        <v>solar pv</v>
      </c>
      <c r="J11076" t="str">
        <f>VLOOKUP(E11076,'Cross-Page Data'!$D$4:$F$48,3,FALSE)</f>
        <v>solar</v>
      </c>
      <c r="K11076" t="b">
        <f t="shared" si="172"/>
        <v>1</v>
      </c>
    </row>
    <row r="11077" spans="1:11">
      <c r="A11077" s="120">
        <v>59766</v>
      </c>
      <c r="B11077" s="121" t="s">
        <v>201</v>
      </c>
      <c r="C11077" s="121" t="s">
        <v>206</v>
      </c>
      <c r="D11077" s="121" t="s">
        <v>101</v>
      </c>
      <c r="E11077" s="121" t="s">
        <v>92</v>
      </c>
      <c r="F11077" s="122">
        <v>20760</v>
      </c>
      <c r="G11077" s="122">
        <v>2332</v>
      </c>
      <c r="H11077" s="120">
        <v>2019</v>
      </c>
      <c r="I11077" t="str">
        <f>IF(J11077="natural gas",VLOOKUP(D11077,'Cross-Page Data'!$I$4:$J$13,2,FALSE),IF(J11077="solar",VLOOKUP('Form 923'!D11077,'Cross-Page Data'!$I$14:$J$117,2,FALSE),J11077))</f>
        <v>solar pv</v>
      </c>
      <c r="J11077" t="str">
        <f>VLOOKUP(E11077,'Cross-Page Data'!$D$4:$F$48,3,FALSE)</f>
        <v>solar</v>
      </c>
      <c r="K11077" t="b">
        <f t="shared" si="172"/>
        <v>1</v>
      </c>
    </row>
    <row r="11078" spans="1:11">
      <c r="A11078" s="120">
        <v>59767</v>
      </c>
      <c r="B11078" s="121" t="s">
        <v>201</v>
      </c>
      <c r="C11078" s="121" t="s">
        <v>206</v>
      </c>
      <c r="D11078" s="121" t="s">
        <v>101</v>
      </c>
      <c r="E11078" s="121" t="s">
        <v>92</v>
      </c>
      <c r="F11078" s="122">
        <v>60695</v>
      </c>
      <c r="G11078" s="122">
        <v>6818</v>
      </c>
      <c r="H11078" s="120">
        <v>2019</v>
      </c>
      <c r="I11078" t="str">
        <f>IF(J11078="natural gas",VLOOKUP(D11078,'Cross-Page Data'!$I$4:$J$13,2,FALSE),IF(J11078="solar",VLOOKUP('Form 923'!D11078,'Cross-Page Data'!$I$14:$J$117,2,FALSE),J11078))</f>
        <v>solar pv</v>
      </c>
      <c r="J11078" t="str">
        <f>VLOOKUP(E11078,'Cross-Page Data'!$D$4:$F$48,3,FALSE)</f>
        <v>solar</v>
      </c>
      <c r="K11078" t="b">
        <f t="shared" si="172"/>
        <v>1</v>
      </c>
    </row>
    <row r="11079" spans="1:11">
      <c r="A11079" s="120">
        <v>59768</v>
      </c>
      <c r="B11079" s="121" t="s">
        <v>201</v>
      </c>
      <c r="C11079" s="121" t="s">
        <v>206</v>
      </c>
      <c r="D11079" s="121" t="s">
        <v>101</v>
      </c>
      <c r="E11079" s="121" t="s">
        <v>92</v>
      </c>
      <c r="F11079" s="122">
        <v>18376</v>
      </c>
      <c r="G11079" s="122">
        <v>2064</v>
      </c>
      <c r="H11079" s="120">
        <v>2019</v>
      </c>
      <c r="I11079" t="str">
        <f>IF(J11079="natural gas",VLOOKUP(D11079,'Cross-Page Data'!$I$4:$J$13,2,FALSE),IF(J11079="solar",VLOOKUP('Form 923'!D11079,'Cross-Page Data'!$I$14:$J$117,2,FALSE),J11079))</f>
        <v>solar pv</v>
      </c>
      <c r="J11079" t="str">
        <f>VLOOKUP(E11079,'Cross-Page Data'!$D$4:$F$48,3,FALSE)</f>
        <v>solar</v>
      </c>
      <c r="K11079" t="b">
        <f t="shared" ref="K11079:K11142" si="173">IF(AND($N$6=FALSE,OR(C11079="Commercial NAICS Cogen",C11079="Industrial NAICS Cogen",C11079="NAICS-22 Cogen")),FALSE,IF(AND($N$7=FALSE,OR(C11079="Commercial NAICS Cogen",C11079="Commercial NAICS Non-Cogen",C11079="industrial NAICS Cogen",C11079="industrial NAICS non-cogen")),FALSE,TRUE))</f>
        <v>1</v>
      </c>
    </row>
    <row r="11080" spans="1:11">
      <c r="A11080" s="120">
        <v>59769</v>
      </c>
      <c r="B11080" s="121" t="s">
        <v>201</v>
      </c>
      <c r="C11080" s="121" t="s">
        <v>202</v>
      </c>
      <c r="D11080" s="121" t="s">
        <v>101</v>
      </c>
      <c r="E11080" s="121" t="s">
        <v>92</v>
      </c>
      <c r="F11080" s="122">
        <v>26464</v>
      </c>
      <c r="G11080" s="122">
        <v>2973</v>
      </c>
      <c r="H11080" s="120">
        <v>2019</v>
      </c>
      <c r="I11080" t="str">
        <f>IF(J11080="natural gas",VLOOKUP(D11080,'Cross-Page Data'!$I$4:$J$13,2,FALSE),IF(J11080="solar",VLOOKUP('Form 923'!D11080,'Cross-Page Data'!$I$14:$J$117,2,FALSE),J11080))</f>
        <v>solar pv</v>
      </c>
      <c r="J11080" t="str">
        <f>VLOOKUP(E11080,'Cross-Page Data'!$D$4:$F$48,3,FALSE)</f>
        <v>solar</v>
      </c>
      <c r="K11080" t="b">
        <f t="shared" si="173"/>
        <v>1</v>
      </c>
    </row>
    <row r="11081" spans="1:11">
      <c r="A11081" s="120">
        <v>59770</v>
      </c>
      <c r="B11081" s="121" t="s">
        <v>201</v>
      </c>
      <c r="C11081" s="121" t="s">
        <v>202</v>
      </c>
      <c r="D11081" s="121" t="s">
        <v>101</v>
      </c>
      <c r="E11081" s="121" t="s">
        <v>92</v>
      </c>
      <c r="F11081" s="122">
        <v>20654</v>
      </c>
      <c r="G11081" s="122">
        <v>2320</v>
      </c>
      <c r="H11081" s="120">
        <v>2019</v>
      </c>
      <c r="I11081" t="str">
        <f>IF(J11081="natural gas",VLOOKUP(D11081,'Cross-Page Data'!$I$4:$J$13,2,FALSE),IF(J11081="solar",VLOOKUP('Form 923'!D11081,'Cross-Page Data'!$I$14:$J$117,2,FALSE),J11081))</f>
        <v>solar pv</v>
      </c>
      <c r="J11081" t="str">
        <f>VLOOKUP(E11081,'Cross-Page Data'!$D$4:$F$48,3,FALSE)</f>
        <v>solar</v>
      </c>
      <c r="K11081" t="b">
        <f t="shared" si="173"/>
        <v>1</v>
      </c>
    </row>
    <row r="11082" spans="1:11">
      <c r="A11082" s="120">
        <v>59771</v>
      </c>
      <c r="B11082" s="121" t="s">
        <v>201</v>
      </c>
      <c r="C11082" s="121" t="s">
        <v>206</v>
      </c>
      <c r="D11082" s="121" t="s">
        <v>101</v>
      </c>
      <c r="E11082" s="121" t="s">
        <v>92</v>
      </c>
      <c r="F11082" s="122">
        <v>10075</v>
      </c>
      <c r="G11082" s="122">
        <v>1132</v>
      </c>
      <c r="H11082" s="120">
        <v>2019</v>
      </c>
      <c r="I11082" t="str">
        <f>IF(J11082="natural gas",VLOOKUP(D11082,'Cross-Page Data'!$I$4:$J$13,2,FALSE),IF(J11082="solar",VLOOKUP('Form 923'!D11082,'Cross-Page Data'!$I$14:$J$117,2,FALSE),J11082))</f>
        <v>solar pv</v>
      </c>
      <c r="J11082" t="str">
        <f>VLOOKUP(E11082,'Cross-Page Data'!$D$4:$F$48,3,FALSE)</f>
        <v>solar</v>
      </c>
      <c r="K11082" t="b">
        <f t="shared" si="173"/>
        <v>1</v>
      </c>
    </row>
    <row r="11083" spans="1:11">
      <c r="A11083" s="120">
        <v>59772</v>
      </c>
      <c r="B11083" s="121" t="s">
        <v>201</v>
      </c>
      <c r="C11083" s="121" t="s">
        <v>202</v>
      </c>
      <c r="D11083" s="121" t="s">
        <v>33</v>
      </c>
      <c r="E11083" s="121" t="s">
        <v>99</v>
      </c>
      <c r="F11083" s="122">
        <v>0</v>
      </c>
      <c r="G11083" s="122">
        <v>0</v>
      </c>
      <c r="H11083" s="120">
        <v>2019</v>
      </c>
      <c r="I11083" t="str">
        <f>IF(J11083="natural gas",VLOOKUP(D11083,'Cross-Page Data'!$I$4:$J$13,2,FALSE),IF(J11083="solar",VLOOKUP('Form 923'!D11083,'Cross-Page Data'!$I$14:$J$117,2,FALSE),J11083))</f>
        <v>other</v>
      </c>
      <c r="J11083" t="str">
        <f>VLOOKUP(E11083,'Cross-Page Data'!$D$4:$F$48,3,FALSE)</f>
        <v>other</v>
      </c>
      <c r="K11083" t="b">
        <f t="shared" si="173"/>
        <v>1</v>
      </c>
    </row>
    <row r="11084" spans="1:11">
      <c r="A11084" s="120">
        <v>59773</v>
      </c>
      <c r="B11084" s="121" t="s">
        <v>201</v>
      </c>
      <c r="C11084" s="121" t="s">
        <v>206</v>
      </c>
      <c r="D11084" s="121" t="s">
        <v>39</v>
      </c>
      <c r="E11084" s="121" t="s">
        <v>38</v>
      </c>
      <c r="F11084" s="122">
        <v>3986389</v>
      </c>
      <c r="G11084" s="122">
        <v>2034045</v>
      </c>
      <c r="H11084" s="120">
        <v>2019</v>
      </c>
      <c r="I11084" t="str">
        <f>IF(J11084="natural gas",VLOOKUP(D11084,'Cross-Page Data'!$I$4:$J$13,2,FALSE),IF(J11084="solar",VLOOKUP('Form 923'!D11084,'Cross-Page Data'!$I$14:$J$117,2,FALSE),J11084))</f>
        <v>natural gas nonpeaker - preexisting nonretiring</v>
      </c>
      <c r="J11084" t="str">
        <f>VLOOKUP(E11084,'Cross-Page Data'!$D$4:$F$48,3,FALSE)</f>
        <v>natural gas</v>
      </c>
      <c r="K11084" t="b">
        <f t="shared" si="173"/>
        <v>1</v>
      </c>
    </row>
    <row r="11085" spans="1:11">
      <c r="A11085" s="120">
        <v>59773</v>
      </c>
      <c r="B11085" s="121" t="s">
        <v>201</v>
      </c>
      <c r="C11085" s="121" t="s">
        <v>206</v>
      </c>
      <c r="D11085" s="121" t="s">
        <v>61</v>
      </c>
      <c r="E11085" s="121" t="s">
        <v>38</v>
      </c>
      <c r="F11085" s="122">
        <v>32303057</v>
      </c>
      <c r="G11085" s="122">
        <v>3167726</v>
      </c>
      <c r="H11085" s="120">
        <v>2019</v>
      </c>
      <c r="I11085" t="str">
        <f>IF(J11085="natural gas",VLOOKUP(D11085,'Cross-Page Data'!$I$4:$J$13,2,FALSE),IF(J11085="solar",VLOOKUP('Form 923'!D11085,'Cross-Page Data'!$I$14:$J$117,2,FALSE),J11085))</f>
        <v>natural gas nonpeaker - preexisting nonretiring</v>
      </c>
      <c r="J11085" t="str">
        <f>VLOOKUP(E11085,'Cross-Page Data'!$D$4:$F$48,3,FALSE)</f>
        <v>natural gas</v>
      </c>
      <c r="K11085" t="b">
        <f t="shared" si="173"/>
        <v>1</v>
      </c>
    </row>
    <row r="11086" spans="1:11">
      <c r="A11086" s="120">
        <v>59774</v>
      </c>
      <c r="B11086" s="121" t="s">
        <v>205</v>
      </c>
      <c r="C11086" s="121" t="s">
        <v>209</v>
      </c>
      <c r="D11086" s="121" t="s">
        <v>79</v>
      </c>
      <c r="E11086" s="121" t="s">
        <v>130</v>
      </c>
      <c r="F11086" s="122">
        <v>381945</v>
      </c>
      <c r="G11086" s="122">
        <v>38659</v>
      </c>
      <c r="H11086" s="120">
        <v>2019</v>
      </c>
      <c r="I11086" t="str">
        <f>IF(J11086="natural gas",VLOOKUP(D11086,'Cross-Page Data'!$I$4:$J$13,2,FALSE),IF(J11086="solar",VLOOKUP('Form 923'!D11086,'Cross-Page Data'!$I$14:$J$117,2,FALSE),J11086))</f>
        <v>biomass</v>
      </c>
      <c r="J11086" t="str">
        <f>VLOOKUP(E11086,'Cross-Page Data'!$D$4:$F$48,3,FALSE)</f>
        <v>biomass</v>
      </c>
      <c r="K11086" t="b">
        <f t="shared" si="173"/>
        <v>0</v>
      </c>
    </row>
    <row r="11087" spans="1:11">
      <c r="A11087" s="120">
        <v>59775</v>
      </c>
      <c r="B11087" s="121" t="s">
        <v>201</v>
      </c>
      <c r="C11087" s="121" t="s">
        <v>206</v>
      </c>
      <c r="D11087" s="121" t="s">
        <v>101</v>
      </c>
      <c r="E11087" s="121" t="s">
        <v>92</v>
      </c>
      <c r="F11087" s="122">
        <v>35609</v>
      </c>
      <c r="G11087" s="122">
        <v>4000</v>
      </c>
      <c r="H11087" s="120">
        <v>2019</v>
      </c>
      <c r="I11087" t="str">
        <f>IF(J11087="natural gas",VLOOKUP(D11087,'Cross-Page Data'!$I$4:$J$13,2,FALSE),IF(J11087="solar",VLOOKUP('Form 923'!D11087,'Cross-Page Data'!$I$14:$J$117,2,FALSE),J11087))</f>
        <v>solar pv</v>
      </c>
      <c r="J11087" t="str">
        <f>VLOOKUP(E11087,'Cross-Page Data'!$D$4:$F$48,3,FALSE)</f>
        <v>solar</v>
      </c>
      <c r="K11087" t="b">
        <f t="shared" si="173"/>
        <v>1</v>
      </c>
    </row>
    <row r="11088" ht="25.5" spans="1:11">
      <c r="A11088" s="120">
        <v>59776</v>
      </c>
      <c r="B11088" s="121" t="s">
        <v>201</v>
      </c>
      <c r="C11088" s="121" t="s">
        <v>207</v>
      </c>
      <c r="D11088" s="121" t="s">
        <v>128</v>
      </c>
      <c r="E11088" s="121" t="s">
        <v>180</v>
      </c>
      <c r="F11088" s="122">
        <v>42185</v>
      </c>
      <c r="G11088" s="122">
        <v>4739</v>
      </c>
      <c r="H11088" s="120">
        <v>2019</v>
      </c>
      <c r="I11088" t="str">
        <f>IF(J11088="natural gas",VLOOKUP(D11088,'Cross-Page Data'!$I$4:$J$13,2,FALSE),IF(J11088="solar",VLOOKUP('Form 923'!D11088,'Cross-Page Data'!$I$14:$J$117,2,FALSE),J11088))</f>
        <v>wind</v>
      </c>
      <c r="J11088" t="str">
        <f>VLOOKUP(E11088,'Cross-Page Data'!$D$4:$F$48,3,FALSE)</f>
        <v>wind</v>
      </c>
      <c r="K11088" t="b">
        <f t="shared" si="173"/>
        <v>0</v>
      </c>
    </row>
    <row r="11089" spans="1:11">
      <c r="A11089" s="120">
        <v>59777</v>
      </c>
      <c r="B11089" s="121" t="s">
        <v>201</v>
      </c>
      <c r="C11089" s="121" t="s">
        <v>206</v>
      </c>
      <c r="D11089" s="121" t="s">
        <v>101</v>
      </c>
      <c r="E11089" s="121" t="s">
        <v>92</v>
      </c>
      <c r="F11089" s="122">
        <v>21855</v>
      </c>
      <c r="G11089" s="122">
        <v>2455</v>
      </c>
      <c r="H11089" s="120">
        <v>2019</v>
      </c>
      <c r="I11089" t="str">
        <f>IF(J11089="natural gas",VLOOKUP(D11089,'Cross-Page Data'!$I$4:$J$13,2,FALSE),IF(J11089="solar",VLOOKUP('Form 923'!D11089,'Cross-Page Data'!$I$14:$J$117,2,FALSE),J11089))</f>
        <v>solar pv</v>
      </c>
      <c r="J11089" t="str">
        <f>VLOOKUP(E11089,'Cross-Page Data'!$D$4:$F$48,3,FALSE)</f>
        <v>solar</v>
      </c>
      <c r="K11089" t="b">
        <f t="shared" si="173"/>
        <v>1</v>
      </c>
    </row>
    <row r="11090" spans="1:11">
      <c r="A11090" s="120">
        <v>59778</v>
      </c>
      <c r="B11090" s="121" t="s">
        <v>201</v>
      </c>
      <c r="C11090" s="121" t="s">
        <v>206</v>
      </c>
      <c r="D11090" s="121" t="s">
        <v>101</v>
      </c>
      <c r="E11090" s="121" t="s">
        <v>92</v>
      </c>
      <c r="F11090" s="122">
        <v>761832</v>
      </c>
      <c r="G11090" s="122">
        <v>85580</v>
      </c>
      <c r="H11090" s="120">
        <v>2019</v>
      </c>
      <c r="I11090" t="str">
        <f>IF(J11090="natural gas",VLOOKUP(D11090,'Cross-Page Data'!$I$4:$J$13,2,FALSE),IF(J11090="solar",VLOOKUP('Form 923'!D11090,'Cross-Page Data'!$I$14:$J$117,2,FALSE),J11090))</f>
        <v>solar pv</v>
      </c>
      <c r="J11090" t="str">
        <f>VLOOKUP(E11090,'Cross-Page Data'!$D$4:$F$48,3,FALSE)</f>
        <v>solar</v>
      </c>
      <c r="K11090" t="b">
        <f t="shared" si="173"/>
        <v>1</v>
      </c>
    </row>
    <row r="11091" spans="1:11">
      <c r="A11091" s="120">
        <v>59779</v>
      </c>
      <c r="B11091" s="121" t="s">
        <v>201</v>
      </c>
      <c r="C11091" s="121" t="s">
        <v>206</v>
      </c>
      <c r="D11091" s="121" t="s">
        <v>101</v>
      </c>
      <c r="E11091" s="121" t="s">
        <v>92</v>
      </c>
      <c r="F11091" s="122">
        <v>268449</v>
      </c>
      <c r="G11091" s="122">
        <v>30156</v>
      </c>
      <c r="H11091" s="120">
        <v>2019</v>
      </c>
      <c r="I11091" t="str">
        <f>IF(J11091="natural gas",VLOOKUP(D11091,'Cross-Page Data'!$I$4:$J$13,2,FALSE),IF(J11091="solar",VLOOKUP('Form 923'!D11091,'Cross-Page Data'!$I$14:$J$117,2,FALSE),J11091))</f>
        <v>solar pv</v>
      </c>
      <c r="J11091" t="str">
        <f>VLOOKUP(E11091,'Cross-Page Data'!$D$4:$F$48,3,FALSE)</f>
        <v>solar</v>
      </c>
      <c r="K11091" t="b">
        <f t="shared" si="173"/>
        <v>1</v>
      </c>
    </row>
    <row r="11092" spans="1:11">
      <c r="A11092" s="120">
        <v>59780</v>
      </c>
      <c r="B11092" s="121" t="s">
        <v>201</v>
      </c>
      <c r="C11092" s="121" t="s">
        <v>206</v>
      </c>
      <c r="D11092" s="121" t="s">
        <v>101</v>
      </c>
      <c r="E11092" s="121" t="s">
        <v>92</v>
      </c>
      <c r="F11092" s="122">
        <v>59146</v>
      </c>
      <c r="G11092" s="122">
        <v>6644</v>
      </c>
      <c r="H11092" s="120">
        <v>2019</v>
      </c>
      <c r="I11092" t="str">
        <f>IF(J11092="natural gas",VLOOKUP(D11092,'Cross-Page Data'!$I$4:$J$13,2,FALSE),IF(J11092="solar",VLOOKUP('Form 923'!D11092,'Cross-Page Data'!$I$14:$J$117,2,FALSE),J11092))</f>
        <v>solar pv</v>
      </c>
      <c r="J11092" t="str">
        <f>VLOOKUP(E11092,'Cross-Page Data'!$D$4:$F$48,3,FALSE)</f>
        <v>solar</v>
      </c>
      <c r="K11092" t="b">
        <f t="shared" si="173"/>
        <v>1</v>
      </c>
    </row>
    <row r="11093" spans="1:11">
      <c r="A11093" s="120">
        <v>59781</v>
      </c>
      <c r="B11093" s="121" t="s">
        <v>201</v>
      </c>
      <c r="C11093" s="121" t="s">
        <v>206</v>
      </c>
      <c r="D11093" s="121" t="s">
        <v>101</v>
      </c>
      <c r="E11093" s="121" t="s">
        <v>92</v>
      </c>
      <c r="F11093" s="122">
        <v>61903</v>
      </c>
      <c r="G11093" s="122">
        <v>6954</v>
      </c>
      <c r="H11093" s="120">
        <v>2019</v>
      </c>
      <c r="I11093" t="str">
        <f>IF(J11093="natural gas",VLOOKUP(D11093,'Cross-Page Data'!$I$4:$J$13,2,FALSE),IF(J11093="solar",VLOOKUP('Form 923'!D11093,'Cross-Page Data'!$I$14:$J$117,2,FALSE),J11093))</f>
        <v>solar pv</v>
      </c>
      <c r="J11093" t="str">
        <f>VLOOKUP(E11093,'Cross-Page Data'!$D$4:$F$48,3,FALSE)</f>
        <v>solar</v>
      </c>
      <c r="K11093" t="b">
        <f t="shared" si="173"/>
        <v>1</v>
      </c>
    </row>
    <row r="11094" ht="25.5" spans="1:11">
      <c r="A11094" s="120">
        <v>59782</v>
      </c>
      <c r="B11094" s="121" t="s">
        <v>201</v>
      </c>
      <c r="C11094" s="121" t="s">
        <v>211</v>
      </c>
      <c r="D11094" s="121" t="s">
        <v>79</v>
      </c>
      <c r="E11094" s="121" t="s">
        <v>38</v>
      </c>
      <c r="F11094" s="122">
        <v>189049</v>
      </c>
      <c r="G11094" s="122">
        <v>19554.92</v>
      </c>
      <c r="H11094" s="120">
        <v>2019</v>
      </c>
      <c r="I11094" t="str">
        <f>IF(J11094="natural gas",VLOOKUP(D11094,'Cross-Page Data'!$I$4:$J$13,2,FALSE),IF(J11094="solar",VLOOKUP('Form 923'!D11094,'Cross-Page Data'!$I$14:$J$117,2,FALSE),J11094))</f>
        <v>natural gas peaker</v>
      </c>
      <c r="J11094" t="str">
        <f>VLOOKUP(E11094,'Cross-Page Data'!$D$4:$F$48,3,FALSE)</f>
        <v>natural gas</v>
      </c>
      <c r="K11094" t="b">
        <f t="shared" si="173"/>
        <v>0</v>
      </c>
    </row>
    <row r="11095" spans="1:11">
      <c r="A11095" s="120">
        <v>59783</v>
      </c>
      <c r="B11095" s="121" t="s">
        <v>205</v>
      </c>
      <c r="C11095" s="121" t="s">
        <v>209</v>
      </c>
      <c r="D11095" s="121" t="s">
        <v>79</v>
      </c>
      <c r="E11095" s="121" t="s">
        <v>90</v>
      </c>
      <c r="F11095" s="122">
        <v>45242</v>
      </c>
      <c r="G11095" s="122">
        <v>9812</v>
      </c>
      <c r="H11095" s="120">
        <v>2019</v>
      </c>
      <c r="I11095" t="str">
        <f>IF(J11095="natural gas",VLOOKUP(D11095,'Cross-Page Data'!$I$4:$J$13,2,FALSE),IF(J11095="solar",VLOOKUP('Form 923'!D11095,'Cross-Page Data'!$I$14:$J$117,2,FALSE),J11095))</f>
        <v>biomass</v>
      </c>
      <c r="J11095" t="str">
        <f>VLOOKUP(E11095,'Cross-Page Data'!$D$4:$F$48,3,FALSE)</f>
        <v>biomass</v>
      </c>
      <c r="K11095" t="b">
        <f t="shared" si="173"/>
        <v>0</v>
      </c>
    </row>
    <row r="11096" spans="1:11">
      <c r="A11096" s="120">
        <v>59784</v>
      </c>
      <c r="B11096" s="121" t="s">
        <v>201</v>
      </c>
      <c r="C11096" s="121" t="s">
        <v>202</v>
      </c>
      <c r="D11096" s="121" t="s">
        <v>39</v>
      </c>
      <c r="E11096" s="121" t="s">
        <v>38</v>
      </c>
      <c r="F11096" s="122">
        <v>0</v>
      </c>
      <c r="G11096" s="122">
        <v>1183607</v>
      </c>
      <c r="H11096" s="120">
        <v>2019</v>
      </c>
      <c r="I11096" t="str">
        <f>IF(J11096="natural gas",VLOOKUP(D11096,'Cross-Page Data'!$I$4:$J$13,2,FALSE),IF(J11096="solar",VLOOKUP('Form 923'!D11096,'Cross-Page Data'!$I$14:$J$117,2,FALSE),J11096))</f>
        <v>natural gas nonpeaker - preexisting nonretiring</v>
      </c>
      <c r="J11096" t="str">
        <f>VLOOKUP(E11096,'Cross-Page Data'!$D$4:$F$48,3,FALSE)</f>
        <v>natural gas</v>
      </c>
      <c r="K11096" t="b">
        <f t="shared" si="173"/>
        <v>1</v>
      </c>
    </row>
    <row r="11097" spans="1:11">
      <c r="A11097" s="120">
        <v>59784</v>
      </c>
      <c r="B11097" s="121" t="s">
        <v>201</v>
      </c>
      <c r="C11097" s="121" t="s">
        <v>202</v>
      </c>
      <c r="D11097" s="121" t="s">
        <v>61</v>
      </c>
      <c r="E11097" s="121" t="s">
        <v>38</v>
      </c>
      <c r="F11097" s="122">
        <v>21471540</v>
      </c>
      <c r="G11097" s="122">
        <v>1758703</v>
      </c>
      <c r="H11097" s="120">
        <v>2019</v>
      </c>
      <c r="I11097" t="str">
        <f>IF(J11097="natural gas",VLOOKUP(D11097,'Cross-Page Data'!$I$4:$J$13,2,FALSE),IF(J11097="solar",VLOOKUP('Form 923'!D11097,'Cross-Page Data'!$I$14:$J$117,2,FALSE),J11097))</f>
        <v>natural gas nonpeaker - preexisting nonretiring</v>
      </c>
      <c r="J11097" t="str">
        <f>VLOOKUP(E11097,'Cross-Page Data'!$D$4:$F$48,3,FALSE)</f>
        <v>natural gas</v>
      </c>
      <c r="K11097" t="b">
        <f t="shared" si="173"/>
        <v>1</v>
      </c>
    </row>
    <row r="11098" spans="1:11">
      <c r="A11098" s="120">
        <v>59785</v>
      </c>
      <c r="B11098" s="121" t="s">
        <v>205</v>
      </c>
      <c r="C11098" s="121" t="s">
        <v>208</v>
      </c>
      <c r="D11098" s="121" t="s">
        <v>79</v>
      </c>
      <c r="E11098" s="121" t="s">
        <v>38</v>
      </c>
      <c r="F11098" s="122">
        <v>0</v>
      </c>
      <c r="G11098" s="122">
        <v>0</v>
      </c>
      <c r="H11098" s="120">
        <v>2019</v>
      </c>
      <c r="I11098" t="str">
        <f>IF(J11098="natural gas",VLOOKUP(D11098,'Cross-Page Data'!$I$4:$J$13,2,FALSE),IF(J11098="solar",VLOOKUP('Form 923'!D11098,'Cross-Page Data'!$I$14:$J$117,2,FALSE),J11098))</f>
        <v>natural gas peaker</v>
      </c>
      <c r="J11098" t="str">
        <f>VLOOKUP(E11098,'Cross-Page Data'!$D$4:$F$48,3,FALSE)</f>
        <v>natural gas</v>
      </c>
      <c r="K11098" t="b">
        <f t="shared" si="173"/>
        <v>0</v>
      </c>
    </row>
    <row r="11099" spans="1:11">
      <c r="A11099" s="120">
        <v>59785</v>
      </c>
      <c r="B11099" s="121" t="s">
        <v>205</v>
      </c>
      <c r="C11099" s="121" t="s">
        <v>208</v>
      </c>
      <c r="D11099" s="121" t="s">
        <v>79</v>
      </c>
      <c r="E11099" s="121" t="s">
        <v>130</v>
      </c>
      <c r="F11099" s="122">
        <v>32001</v>
      </c>
      <c r="G11099" s="122">
        <v>5320</v>
      </c>
      <c r="H11099" s="120">
        <v>2019</v>
      </c>
      <c r="I11099" t="str">
        <f>IF(J11099="natural gas",VLOOKUP(D11099,'Cross-Page Data'!$I$4:$J$13,2,FALSE),IF(J11099="solar",VLOOKUP('Form 923'!D11099,'Cross-Page Data'!$I$14:$J$117,2,FALSE),J11099))</f>
        <v>biomass</v>
      </c>
      <c r="J11099" t="str">
        <f>VLOOKUP(E11099,'Cross-Page Data'!$D$4:$F$48,3,FALSE)</f>
        <v>biomass</v>
      </c>
      <c r="K11099" t="b">
        <f t="shared" si="173"/>
        <v>0</v>
      </c>
    </row>
    <row r="11100" spans="1:11">
      <c r="A11100" s="120">
        <v>59786</v>
      </c>
      <c r="B11100" s="121" t="s">
        <v>201</v>
      </c>
      <c r="C11100" s="121" t="s">
        <v>206</v>
      </c>
      <c r="D11100" s="121" t="s">
        <v>101</v>
      </c>
      <c r="E11100" s="121" t="s">
        <v>92</v>
      </c>
      <c r="F11100" s="122">
        <v>54346</v>
      </c>
      <c r="G11100" s="122">
        <v>6105</v>
      </c>
      <c r="H11100" s="120">
        <v>2019</v>
      </c>
      <c r="I11100" t="str">
        <f>IF(J11100="natural gas",VLOOKUP(D11100,'Cross-Page Data'!$I$4:$J$13,2,FALSE),IF(J11100="solar",VLOOKUP('Form 923'!D11100,'Cross-Page Data'!$I$14:$J$117,2,FALSE),J11100))</f>
        <v>solar pv</v>
      </c>
      <c r="J11100" t="str">
        <f>VLOOKUP(E11100,'Cross-Page Data'!$D$4:$F$48,3,FALSE)</f>
        <v>solar</v>
      </c>
      <c r="K11100" t="b">
        <f t="shared" si="173"/>
        <v>1</v>
      </c>
    </row>
    <row r="11101" spans="1:11">
      <c r="A11101" s="120">
        <v>59787</v>
      </c>
      <c r="B11101" s="121" t="s">
        <v>201</v>
      </c>
      <c r="C11101" s="121" t="s">
        <v>206</v>
      </c>
      <c r="D11101" s="121" t="s">
        <v>101</v>
      </c>
      <c r="E11101" s="121" t="s">
        <v>92</v>
      </c>
      <c r="F11101" s="122">
        <v>63704</v>
      </c>
      <c r="G11101" s="122">
        <v>7156</v>
      </c>
      <c r="H11101" s="120">
        <v>2019</v>
      </c>
      <c r="I11101" t="str">
        <f>IF(J11101="natural gas",VLOOKUP(D11101,'Cross-Page Data'!$I$4:$J$13,2,FALSE),IF(J11101="solar",VLOOKUP('Form 923'!D11101,'Cross-Page Data'!$I$14:$J$117,2,FALSE),J11101))</f>
        <v>solar pv</v>
      </c>
      <c r="J11101" t="str">
        <f>VLOOKUP(E11101,'Cross-Page Data'!$D$4:$F$48,3,FALSE)</f>
        <v>solar</v>
      </c>
      <c r="K11101" t="b">
        <f t="shared" si="173"/>
        <v>1</v>
      </c>
    </row>
    <row r="11102" spans="1:11">
      <c r="A11102" s="120">
        <v>59788</v>
      </c>
      <c r="B11102" s="121" t="s">
        <v>201</v>
      </c>
      <c r="C11102" s="121" t="s">
        <v>206</v>
      </c>
      <c r="D11102" s="121" t="s">
        <v>101</v>
      </c>
      <c r="E11102" s="121" t="s">
        <v>92</v>
      </c>
      <c r="F11102" s="122">
        <v>7301</v>
      </c>
      <c r="G11102" s="122">
        <v>820</v>
      </c>
      <c r="H11102" s="120">
        <v>2019</v>
      </c>
      <c r="I11102" t="str">
        <f>IF(J11102="natural gas",VLOOKUP(D11102,'Cross-Page Data'!$I$4:$J$13,2,FALSE),IF(J11102="solar",VLOOKUP('Form 923'!D11102,'Cross-Page Data'!$I$14:$J$117,2,FALSE),J11102))</f>
        <v>solar pv</v>
      </c>
      <c r="J11102" t="str">
        <f>VLOOKUP(E11102,'Cross-Page Data'!$D$4:$F$48,3,FALSE)</f>
        <v>solar</v>
      </c>
      <c r="K11102" t="b">
        <f t="shared" si="173"/>
        <v>1</v>
      </c>
    </row>
    <row r="11103" spans="1:11">
      <c r="A11103" s="120">
        <v>59789</v>
      </c>
      <c r="B11103" s="121" t="s">
        <v>201</v>
      </c>
      <c r="C11103" s="121" t="s">
        <v>206</v>
      </c>
      <c r="D11103" s="121" t="s">
        <v>101</v>
      </c>
      <c r="E11103" s="121" t="s">
        <v>92</v>
      </c>
      <c r="F11103" s="122">
        <v>17232</v>
      </c>
      <c r="G11103" s="122">
        <v>1936</v>
      </c>
      <c r="H11103" s="120">
        <v>2019</v>
      </c>
      <c r="I11103" t="str">
        <f>IF(J11103="natural gas",VLOOKUP(D11103,'Cross-Page Data'!$I$4:$J$13,2,FALSE),IF(J11103="solar",VLOOKUP('Form 923'!D11103,'Cross-Page Data'!$I$14:$J$117,2,FALSE),J11103))</f>
        <v>solar pv</v>
      </c>
      <c r="J11103" t="str">
        <f>VLOOKUP(E11103,'Cross-Page Data'!$D$4:$F$48,3,FALSE)</f>
        <v>solar</v>
      </c>
      <c r="K11103" t="b">
        <f t="shared" si="173"/>
        <v>1</v>
      </c>
    </row>
    <row r="11104" spans="1:11">
      <c r="A11104" s="120">
        <v>59790</v>
      </c>
      <c r="B11104" s="121" t="s">
        <v>201</v>
      </c>
      <c r="C11104" s="121" t="s">
        <v>206</v>
      </c>
      <c r="D11104" s="121" t="s">
        <v>101</v>
      </c>
      <c r="E11104" s="121" t="s">
        <v>92</v>
      </c>
      <c r="F11104" s="122">
        <v>10008</v>
      </c>
      <c r="G11104" s="122">
        <v>1124</v>
      </c>
      <c r="H11104" s="120">
        <v>2019</v>
      </c>
      <c r="I11104" t="str">
        <f>IF(J11104="natural gas",VLOOKUP(D11104,'Cross-Page Data'!$I$4:$J$13,2,FALSE),IF(J11104="solar",VLOOKUP('Form 923'!D11104,'Cross-Page Data'!$I$14:$J$117,2,FALSE),J11104))</f>
        <v>solar pv</v>
      </c>
      <c r="J11104" t="str">
        <f>VLOOKUP(E11104,'Cross-Page Data'!$D$4:$F$48,3,FALSE)</f>
        <v>solar</v>
      </c>
      <c r="K11104" t="b">
        <f t="shared" si="173"/>
        <v>1</v>
      </c>
    </row>
    <row r="11105" spans="1:11">
      <c r="A11105" s="120">
        <v>59792</v>
      </c>
      <c r="B11105" s="121" t="s">
        <v>201</v>
      </c>
      <c r="C11105" s="121" t="s">
        <v>202</v>
      </c>
      <c r="D11105" s="121" t="s">
        <v>79</v>
      </c>
      <c r="E11105" s="121" t="s">
        <v>90</v>
      </c>
      <c r="F11105" s="122">
        <v>172709</v>
      </c>
      <c r="G11105" s="122">
        <v>15482</v>
      </c>
      <c r="H11105" s="120">
        <v>2019</v>
      </c>
      <c r="I11105" t="str">
        <f>IF(J11105="natural gas",VLOOKUP(D11105,'Cross-Page Data'!$I$4:$J$13,2,FALSE),IF(J11105="solar",VLOOKUP('Form 923'!D11105,'Cross-Page Data'!$I$14:$J$117,2,FALSE),J11105))</f>
        <v>biomass</v>
      </c>
      <c r="J11105" t="str">
        <f>VLOOKUP(E11105,'Cross-Page Data'!$D$4:$F$48,3,FALSE)</f>
        <v>biomass</v>
      </c>
      <c r="K11105" t="b">
        <f t="shared" si="173"/>
        <v>1</v>
      </c>
    </row>
    <row r="11106" spans="1:11">
      <c r="A11106" s="120">
        <v>59793</v>
      </c>
      <c r="B11106" s="121" t="s">
        <v>201</v>
      </c>
      <c r="C11106" s="121" t="s">
        <v>202</v>
      </c>
      <c r="D11106" s="121" t="s">
        <v>73</v>
      </c>
      <c r="E11106" s="121" t="s">
        <v>70</v>
      </c>
      <c r="F11106" s="122">
        <v>7289</v>
      </c>
      <c r="G11106" s="122">
        <v>318</v>
      </c>
      <c r="H11106" s="120">
        <v>2019</v>
      </c>
      <c r="I11106" t="str">
        <f>IF(J11106="natural gas",VLOOKUP(D11106,'Cross-Page Data'!$I$4:$J$13,2,FALSE),IF(J11106="solar",VLOOKUP('Form 923'!D11106,'Cross-Page Data'!$I$14:$J$117,2,FALSE),J11106))</f>
        <v>heavy or residual fuel oil</v>
      </c>
      <c r="J11106" t="str">
        <f>VLOOKUP(E11106,'Cross-Page Data'!$D$4:$F$48,3,FALSE)</f>
        <v>heavy or residual fuel oil</v>
      </c>
      <c r="K11106" t="b">
        <f t="shared" si="173"/>
        <v>1</v>
      </c>
    </row>
    <row r="11107" spans="1:11">
      <c r="A11107" s="120">
        <v>59794</v>
      </c>
      <c r="B11107" s="121" t="s">
        <v>205</v>
      </c>
      <c r="C11107" s="121" t="s">
        <v>208</v>
      </c>
      <c r="D11107" s="121" t="s">
        <v>73</v>
      </c>
      <c r="E11107" s="121" t="s">
        <v>38</v>
      </c>
      <c r="F11107" s="122">
        <v>110933</v>
      </c>
      <c r="G11107" s="122">
        <v>18121</v>
      </c>
      <c r="H11107" s="120">
        <v>2019</v>
      </c>
      <c r="I11107" t="str">
        <f>IF(J11107="natural gas",VLOOKUP(D11107,'Cross-Page Data'!$I$4:$J$13,2,FALSE),IF(J11107="solar",VLOOKUP('Form 923'!D11107,'Cross-Page Data'!$I$14:$J$117,2,FALSE),J11107))</f>
        <v>natural gas peaker</v>
      </c>
      <c r="J11107" t="str">
        <f>VLOOKUP(E11107,'Cross-Page Data'!$D$4:$F$48,3,FALSE)</f>
        <v>natural gas</v>
      </c>
      <c r="K11107" t="b">
        <f t="shared" si="173"/>
        <v>0</v>
      </c>
    </row>
    <row r="11108" spans="1:11">
      <c r="A11108" s="120">
        <v>59795</v>
      </c>
      <c r="B11108" s="121" t="s">
        <v>201</v>
      </c>
      <c r="C11108" s="121" t="s">
        <v>206</v>
      </c>
      <c r="D11108" s="121" t="s">
        <v>101</v>
      </c>
      <c r="E11108" s="121" t="s">
        <v>92</v>
      </c>
      <c r="F11108" s="122">
        <v>69692</v>
      </c>
      <c r="G11108" s="122">
        <v>7829</v>
      </c>
      <c r="H11108" s="120">
        <v>2019</v>
      </c>
      <c r="I11108" t="str">
        <f>IF(J11108="natural gas",VLOOKUP(D11108,'Cross-Page Data'!$I$4:$J$13,2,FALSE),IF(J11108="solar",VLOOKUP('Form 923'!D11108,'Cross-Page Data'!$I$14:$J$117,2,FALSE),J11108))</f>
        <v>solar pv</v>
      </c>
      <c r="J11108" t="str">
        <f>VLOOKUP(E11108,'Cross-Page Data'!$D$4:$F$48,3,FALSE)</f>
        <v>solar</v>
      </c>
      <c r="K11108" t="b">
        <f t="shared" si="173"/>
        <v>1</v>
      </c>
    </row>
    <row r="11109" spans="1:11">
      <c r="A11109" s="120">
        <v>59796</v>
      </c>
      <c r="B11109" s="121" t="s">
        <v>201</v>
      </c>
      <c r="C11109" s="121" t="s">
        <v>206</v>
      </c>
      <c r="D11109" s="121" t="s">
        <v>101</v>
      </c>
      <c r="E11109" s="121" t="s">
        <v>92</v>
      </c>
      <c r="F11109" s="122">
        <v>69124</v>
      </c>
      <c r="G11109" s="122">
        <v>7765</v>
      </c>
      <c r="H11109" s="120">
        <v>2019</v>
      </c>
      <c r="I11109" t="str">
        <f>IF(J11109="natural gas",VLOOKUP(D11109,'Cross-Page Data'!$I$4:$J$13,2,FALSE),IF(J11109="solar",VLOOKUP('Form 923'!D11109,'Cross-Page Data'!$I$14:$J$117,2,FALSE),J11109))</f>
        <v>solar pv</v>
      </c>
      <c r="J11109" t="str">
        <f>VLOOKUP(E11109,'Cross-Page Data'!$D$4:$F$48,3,FALSE)</f>
        <v>solar</v>
      </c>
      <c r="K11109" t="b">
        <f t="shared" si="173"/>
        <v>1</v>
      </c>
    </row>
    <row r="11110" spans="1:11">
      <c r="A11110" s="120">
        <v>59797</v>
      </c>
      <c r="B11110" s="121" t="s">
        <v>201</v>
      </c>
      <c r="C11110" s="121" t="s">
        <v>206</v>
      </c>
      <c r="D11110" s="121" t="s">
        <v>128</v>
      </c>
      <c r="E11110" s="121" t="s">
        <v>180</v>
      </c>
      <c r="F11110" s="122">
        <v>9438</v>
      </c>
      <c r="G11110" s="122">
        <v>1060</v>
      </c>
      <c r="H11110" s="120">
        <v>2019</v>
      </c>
      <c r="I11110" t="str">
        <f>IF(J11110="natural gas",VLOOKUP(D11110,'Cross-Page Data'!$I$4:$J$13,2,FALSE),IF(J11110="solar",VLOOKUP('Form 923'!D11110,'Cross-Page Data'!$I$14:$J$117,2,FALSE),J11110))</f>
        <v>wind</v>
      </c>
      <c r="J11110" t="str">
        <f>VLOOKUP(E11110,'Cross-Page Data'!$D$4:$F$48,3,FALSE)</f>
        <v>wind</v>
      </c>
      <c r="K11110" t="b">
        <f t="shared" si="173"/>
        <v>1</v>
      </c>
    </row>
    <row r="11111" spans="1:11">
      <c r="A11111" s="120">
        <v>59798</v>
      </c>
      <c r="B11111" s="121" t="s">
        <v>201</v>
      </c>
      <c r="C11111" s="121" t="s">
        <v>206</v>
      </c>
      <c r="D11111" s="121" t="s">
        <v>101</v>
      </c>
      <c r="E11111" s="121" t="s">
        <v>92</v>
      </c>
      <c r="F11111" s="122">
        <v>18080</v>
      </c>
      <c r="G11111" s="122">
        <v>2031</v>
      </c>
      <c r="H11111" s="120">
        <v>2019</v>
      </c>
      <c r="I11111" t="str">
        <f>IF(J11111="natural gas",VLOOKUP(D11111,'Cross-Page Data'!$I$4:$J$13,2,FALSE),IF(J11111="solar",VLOOKUP('Form 923'!D11111,'Cross-Page Data'!$I$14:$J$117,2,FALSE),J11111))</f>
        <v>solar pv</v>
      </c>
      <c r="J11111" t="str">
        <f>VLOOKUP(E11111,'Cross-Page Data'!$D$4:$F$48,3,FALSE)</f>
        <v>solar</v>
      </c>
      <c r="K11111" t="b">
        <f t="shared" si="173"/>
        <v>1</v>
      </c>
    </row>
    <row r="11112" spans="1:11">
      <c r="A11112" s="120">
        <v>59800</v>
      </c>
      <c r="B11112" s="121" t="s">
        <v>201</v>
      </c>
      <c r="C11112" s="121" t="s">
        <v>206</v>
      </c>
      <c r="D11112" s="121" t="s">
        <v>67</v>
      </c>
      <c r="E11112" s="121" t="s">
        <v>38</v>
      </c>
      <c r="F11112" s="122">
        <v>55979</v>
      </c>
      <c r="G11112" s="122">
        <v>6823</v>
      </c>
      <c r="H11112" s="120">
        <v>2019</v>
      </c>
      <c r="I11112" t="str">
        <f>IF(J11112="natural gas",VLOOKUP(D11112,'Cross-Page Data'!$I$4:$J$13,2,FALSE),IF(J11112="solar",VLOOKUP('Form 923'!D11112,'Cross-Page Data'!$I$14:$J$117,2,FALSE),J11112))</f>
        <v>other</v>
      </c>
      <c r="J11112" t="str">
        <f>VLOOKUP(E11112,'Cross-Page Data'!$D$4:$F$48,3,FALSE)</f>
        <v>natural gas</v>
      </c>
      <c r="K11112" t="b">
        <f t="shared" si="173"/>
        <v>1</v>
      </c>
    </row>
    <row r="11113" spans="1:11">
      <c r="A11113" s="120">
        <v>59801</v>
      </c>
      <c r="B11113" s="121" t="s">
        <v>201</v>
      </c>
      <c r="C11113" s="121" t="s">
        <v>206</v>
      </c>
      <c r="D11113" s="121" t="s">
        <v>67</v>
      </c>
      <c r="E11113" s="121" t="s">
        <v>38</v>
      </c>
      <c r="F11113" s="122">
        <v>57027</v>
      </c>
      <c r="G11113" s="122">
        <v>6412</v>
      </c>
      <c r="H11113" s="120">
        <v>2019</v>
      </c>
      <c r="I11113" t="str">
        <f>IF(J11113="natural gas",VLOOKUP(D11113,'Cross-Page Data'!$I$4:$J$13,2,FALSE),IF(J11113="solar",VLOOKUP('Form 923'!D11113,'Cross-Page Data'!$I$14:$J$117,2,FALSE),J11113))</f>
        <v>other</v>
      </c>
      <c r="J11113" t="str">
        <f>VLOOKUP(E11113,'Cross-Page Data'!$D$4:$F$48,3,FALSE)</f>
        <v>natural gas</v>
      </c>
      <c r="K11113" t="b">
        <f t="shared" si="173"/>
        <v>1</v>
      </c>
    </row>
    <row r="11114" spans="1:11">
      <c r="A11114" s="120">
        <v>59802</v>
      </c>
      <c r="B11114" s="121" t="s">
        <v>201</v>
      </c>
      <c r="C11114" s="121" t="s">
        <v>206</v>
      </c>
      <c r="D11114" s="121" t="s">
        <v>67</v>
      </c>
      <c r="E11114" s="121" t="s">
        <v>38</v>
      </c>
      <c r="F11114" s="122">
        <v>61556</v>
      </c>
      <c r="G11114" s="122">
        <v>7172</v>
      </c>
      <c r="H11114" s="120">
        <v>2019</v>
      </c>
      <c r="I11114" t="str">
        <f>IF(J11114="natural gas",VLOOKUP(D11114,'Cross-Page Data'!$I$4:$J$13,2,FALSE),IF(J11114="solar",VLOOKUP('Form 923'!D11114,'Cross-Page Data'!$I$14:$J$117,2,FALSE),J11114))</f>
        <v>other</v>
      </c>
      <c r="J11114" t="str">
        <f>VLOOKUP(E11114,'Cross-Page Data'!$D$4:$F$48,3,FALSE)</f>
        <v>natural gas</v>
      </c>
      <c r="K11114" t="b">
        <f t="shared" si="173"/>
        <v>1</v>
      </c>
    </row>
    <row r="11115" spans="1:11">
      <c r="A11115" s="120">
        <v>59803</v>
      </c>
      <c r="B11115" s="121" t="s">
        <v>201</v>
      </c>
      <c r="C11115" s="121" t="s">
        <v>206</v>
      </c>
      <c r="D11115" s="121" t="s">
        <v>67</v>
      </c>
      <c r="E11115" s="121" t="s">
        <v>38</v>
      </c>
      <c r="F11115" s="122">
        <v>61136</v>
      </c>
      <c r="G11115" s="122">
        <v>7267</v>
      </c>
      <c r="H11115" s="120">
        <v>2019</v>
      </c>
      <c r="I11115" t="str">
        <f>IF(J11115="natural gas",VLOOKUP(D11115,'Cross-Page Data'!$I$4:$J$13,2,FALSE),IF(J11115="solar",VLOOKUP('Form 923'!D11115,'Cross-Page Data'!$I$14:$J$117,2,FALSE),J11115))</f>
        <v>other</v>
      </c>
      <c r="J11115" t="str">
        <f>VLOOKUP(E11115,'Cross-Page Data'!$D$4:$F$48,3,FALSE)</f>
        <v>natural gas</v>
      </c>
      <c r="K11115" t="b">
        <f t="shared" si="173"/>
        <v>1</v>
      </c>
    </row>
    <row r="11116" spans="1:11">
      <c r="A11116" s="120">
        <v>59804</v>
      </c>
      <c r="B11116" s="121" t="s">
        <v>201</v>
      </c>
      <c r="C11116" s="121" t="s">
        <v>206</v>
      </c>
      <c r="D11116" s="121" t="s">
        <v>67</v>
      </c>
      <c r="E11116" s="121" t="s">
        <v>38</v>
      </c>
      <c r="F11116" s="122">
        <v>57870</v>
      </c>
      <c r="G11116" s="122">
        <v>6640</v>
      </c>
      <c r="H11116" s="120">
        <v>2019</v>
      </c>
      <c r="I11116" t="str">
        <f>IF(J11116="natural gas",VLOOKUP(D11116,'Cross-Page Data'!$I$4:$J$13,2,FALSE),IF(J11116="solar",VLOOKUP('Form 923'!D11116,'Cross-Page Data'!$I$14:$J$117,2,FALSE),J11116))</f>
        <v>other</v>
      </c>
      <c r="J11116" t="str">
        <f>VLOOKUP(E11116,'Cross-Page Data'!$D$4:$F$48,3,FALSE)</f>
        <v>natural gas</v>
      </c>
      <c r="K11116" t="b">
        <f t="shared" si="173"/>
        <v>1</v>
      </c>
    </row>
    <row r="11117" spans="1:11">
      <c r="A11117" s="120">
        <v>59805</v>
      </c>
      <c r="B11117" s="121" t="s">
        <v>201</v>
      </c>
      <c r="C11117" s="121" t="s">
        <v>206</v>
      </c>
      <c r="D11117" s="121" t="s">
        <v>67</v>
      </c>
      <c r="E11117" s="121" t="s">
        <v>38</v>
      </c>
      <c r="F11117" s="122">
        <v>57936</v>
      </c>
      <c r="G11117" s="122">
        <v>6452</v>
      </c>
      <c r="H11117" s="120">
        <v>2019</v>
      </c>
      <c r="I11117" t="str">
        <f>IF(J11117="natural gas",VLOOKUP(D11117,'Cross-Page Data'!$I$4:$J$13,2,FALSE),IF(J11117="solar",VLOOKUP('Form 923'!D11117,'Cross-Page Data'!$I$14:$J$117,2,FALSE),J11117))</f>
        <v>other</v>
      </c>
      <c r="J11117" t="str">
        <f>VLOOKUP(E11117,'Cross-Page Data'!$D$4:$F$48,3,FALSE)</f>
        <v>natural gas</v>
      </c>
      <c r="K11117" t="b">
        <f t="shared" si="173"/>
        <v>1</v>
      </c>
    </row>
    <row r="11118" spans="1:11">
      <c r="A11118" s="120">
        <v>59807</v>
      </c>
      <c r="B11118" s="121" t="s">
        <v>201</v>
      </c>
      <c r="C11118" s="121" t="s">
        <v>206</v>
      </c>
      <c r="D11118" s="121" t="s">
        <v>101</v>
      </c>
      <c r="E11118" s="121" t="s">
        <v>92</v>
      </c>
      <c r="F11118" s="122">
        <v>22745</v>
      </c>
      <c r="G11118" s="122">
        <v>2555</v>
      </c>
      <c r="H11118" s="120">
        <v>2019</v>
      </c>
      <c r="I11118" t="str">
        <f>IF(J11118="natural gas",VLOOKUP(D11118,'Cross-Page Data'!$I$4:$J$13,2,FALSE),IF(J11118="solar",VLOOKUP('Form 923'!D11118,'Cross-Page Data'!$I$14:$J$117,2,FALSE),J11118))</f>
        <v>solar pv</v>
      </c>
      <c r="J11118" t="str">
        <f>VLOOKUP(E11118,'Cross-Page Data'!$D$4:$F$48,3,FALSE)</f>
        <v>solar</v>
      </c>
      <c r="K11118" t="b">
        <f t="shared" si="173"/>
        <v>1</v>
      </c>
    </row>
    <row r="11119" spans="1:11">
      <c r="A11119" s="120">
        <v>59808</v>
      </c>
      <c r="B11119" s="121" t="s">
        <v>201</v>
      </c>
      <c r="C11119" s="121" t="s">
        <v>206</v>
      </c>
      <c r="D11119" s="121" t="s">
        <v>79</v>
      </c>
      <c r="E11119" s="121" t="s">
        <v>90</v>
      </c>
      <c r="F11119" s="122">
        <v>55284</v>
      </c>
      <c r="G11119" s="122">
        <v>3081</v>
      </c>
      <c r="H11119" s="120">
        <v>2019</v>
      </c>
      <c r="I11119" t="str">
        <f>IF(J11119="natural gas",VLOOKUP(D11119,'Cross-Page Data'!$I$4:$J$13,2,FALSE),IF(J11119="solar",VLOOKUP('Form 923'!D11119,'Cross-Page Data'!$I$14:$J$117,2,FALSE),J11119))</f>
        <v>biomass</v>
      </c>
      <c r="J11119" t="str">
        <f>VLOOKUP(E11119,'Cross-Page Data'!$D$4:$F$48,3,FALSE)</f>
        <v>biomass</v>
      </c>
      <c r="K11119" t="b">
        <f t="shared" si="173"/>
        <v>1</v>
      </c>
    </row>
    <row r="11120" spans="1:11">
      <c r="A11120" s="120">
        <v>59809</v>
      </c>
      <c r="B11120" s="121" t="s">
        <v>201</v>
      </c>
      <c r="C11120" s="121" t="s">
        <v>206</v>
      </c>
      <c r="D11120" s="121" t="s">
        <v>79</v>
      </c>
      <c r="E11120" s="121" t="s">
        <v>70</v>
      </c>
      <c r="F11120" s="122">
        <v>3722</v>
      </c>
      <c r="G11120" s="122">
        <v>436.517</v>
      </c>
      <c r="H11120" s="120">
        <v>2019</v>
      </c>
      <c r="I11120" t="str">
        <f>IF(J11120="natural gas",VLOOKUP(D11120,'Cross-Page Data'!$I$4:$J$13,2,FALSE),IF(J11120="solar",VLOOKUP('Form 923'!D11120,'Cross-Page Data'!$I$14:$J$117,2,FALSE),J11120))</f>
        <v>heavy or residual fuel oil</v>
      </c>
      <c r="J11120" t="str">
        <f>VLOOKUP(E11120,'Cross-Page Data'!$D$4:$F$48,3,FALSE)</f>
        <v>heavy or residual fuel oil</v>
      </c>
      <c r="K11120" t="b">
        <f t="shared" si="173"/>
        <v>1</v>
      </c>
    </row>
    <row r="11121" spans="1:11">
      <c r="A11121" s="120">
        <v>59809</v>
      </c>
      <c r="B11121" s="121" t="s">
        <v>201</v>
      </c>
      <c r="C11121" s="121" t="s">
        <v>206</v>
      </c>
      <c r="D11121" s="121" t="s">
        <v>79</v>
      </c>
      <c r="E11121" s="121" t="s">
        <v>90</v>
      </c>
      <c r="F11121" s="122">
        <v>0</v>
      </c>
      <c r="G11121" s="122">
        <v>0</v>
      </c>
      <c r="H11121" s="120">
        <v>2019</v>
      </c>
      <c r="I11121" t="str">
        <f>IF(J11121="natural gas",VLOOKUP(D11121,'Cross-Page Data'!$I$4:$J$13,2,FALSE),IF(J11121="solar",VLOOKUP('Form 923'!D11121,'Cross-Page Data'!$I$14:$J$117,2,FALSE),J11121))</f>
        <v>biomass</v>
      </c>
      <c r="J11121" t="str">
        <f>VLOOKUP(E11121,'Cross-Page Data'!$D$4:$F$48,3,FALSE)</f>
        <v>biomass</v>
      </c>
      <c r="K11121" t="b">
        <f t="shared" si="173"/>
        <v>1</v>
      </c>
    </row>
    <row r="11122" spans="1:11">
      <c r="A11122" s="120">
        <v>59809</v>
      </c>
      <c r="B11122" s="121" t="s">
        <v>201</v>
      </c>
      <c r="C11122" s="121" t="s">
        <v>206</v>
      </c>
      <c r="D11122" s="121" t="s">
        <v>79</v>
      </c>
      <c r="E11122" s="121" t="s">
        <v>38</v>
      </c>
      <c r="F11122" s="122">
        <v>147654</v>
      </c>
      <c r="G11122" s="122">
        <v>17141.483</v>
      </c>
      <c r="H11122" s="120">
        <v>2019</v>
      </c>
      <c r="I11122" t="str">
        <f>IF(J11122="natural gas",VLOOKUP(D11122,'Cross-Page Data'!$I$4:$J$13,2,FALSE),IF(J11122="solar",VLOOKUP('Form 923'!D11122,'Cross-Page Data'!$I$14:$J$117,2,FALSE),J11122))</f>
        <v>natural gas peaker</v>
      </c>
      <c r="J11122" t="str">
        <f>VLOOKUP(E11122,'Cross-Page Data'!$D$4:$F$48,3,FALSE)</f>
        <v>natural gas</v>
      </c>
      <c r="K11122" t="b">
        <f t="shared" si="173"/>
        <v>1</v>
      </c>
    </row>
    <row r="11123" spans="1:11">
      <c r="A11123" s="120">
        <v>59810</v>
      </c>
      <c r="B11123" s="121" t="s">
        <v>201</v>
      </c>
      <c r="C11123" s="121" t="s">
        <v>206</v>
      </c>
      <c r="D11123" s="121" t="s">
        <v>79</v>
      </c>
      <c r="E11123" s="121" t="s">
        <v>130</v>
      </c>
      <c r="F11123" s="122">
        <v>75003</v>
      </c>
      <c r="G11123" s="122">
        <v>5960</v>
      </c>
      <c r="H11123" s="120">
        <v>2019</v>
      </c>
      <c r="I11123" t="str">
        <f>IF(J11123="natural gas",VLOOKUP(D11123,'Cross-Page Data'!$I$4:$J$13,2,FALSE),IF(J11123="solar",VLOOKUP('Form 923'!D11123,'Cross-Page Data'!$I$14:$J$117,2,FALSE),J11123))</f>
        <v>biomass</v>
      </c>
      <c r="J11123" t="str">
        <f>VLOOKUP(E11123,'Cross-Page Data'!$D$4:$F$48,3,FALSE)</f>
        <v>biomass</v>
      </c>
      <c r="K11123" t="b">
        <f t="shared" si="173"/>
        <v>1</v>
      </c>
    </row>
    <row r="11124" spans="1:11">
      <c r="A11124" s="120">
        <v>59811</v>
      </c>
      <c r="B11124" s="121" t="s">
        <v>201</v>
      </c>
      <c r="C11124" s="121" t="s">
        <v>206</v>
      </c>
      <c r="D11124" s="121" t="s">
        <v>101</v>
      </c>
      <c r="E11124" s="121" t="s">
        <v>92</v>
      </c>
      <c r="F11124" s="122">
        <v>180479</v>
      </c>
      <c r="G11124" s="122">
        <v>20274</v>
      </c>
      <c r="H11124" s="120">
        <v>2019</v>
      </c>
      <c r="I11124" t="str">
        <f>IF(J11124="natural gas",VLOOKUP(D11124,'Cross-Page Data'!$I$4:$J$13,2,FALSE),IF(J11124="solar",VLOOKUP('Form 923'!D11124,'Cross-Page Data'!$I$14:$J$117,2,FALSE),J11124))</f>
        <v>solar pv</v>
      </c>
      <c r="J11124" t="str">
        <f>VLOOKUP(E11124,'Cross-Page Data'!$D$4:$F$48,3,FALSE)</f>
        <v>solar</v>
      </c>
      <c r="K11124" t="b">
        <f t="shared" si="173"/>
        <v>1</v>
      </c>
    </row>
    <row r="11125" spans="1:11">
      <c r="A11125" s="120">
        <v>59812</v>
      </c>
      <c r="B11125" s="121" t="s">
        <v>201</v>
      </c>
      <c r="C11125" s="121" t="s">
        <v>206</v>
      </c>
      <c r="D11125" s="121" t="s">
        <v>39</v>
      </c>
      <c r="E11125" s="121" t="s">
        <v>38</v>
      </c>
      <c r="F11125" s="122">
        <v>15290243</v>
      </c>
      <c r="G11125" s="122">
        <v>2168604</v>
      </c>
      <c r="H11125" s="120">
        <v>2019</v>
      </c>
      <c r="I11125" t="str">
        <f>IF(J11125="natural gas",VLOOKUP(D11125,'Cross-Page Data'!$I$4:$J$13,2,FALSE),IF(J11125="solar",VLOOKUP('Form 923'!D11125,'Cross-Page Data'!$I$14:$J$117,2,FALSE),J11125))</f>
        <v>natural gas nonpeaker - preexisting nonretiring</v>
      </c>
      <c r="J11125" t="str">
        <f>VLOOKUP(E11125,'Cross-Page Data'!$D$4:$F$48,3,FALSE)</f>
        <v>natural gas</v>
      </c>
      <c r="K11125" t="b">
        <f t="shared" si="173"/>
        <v>1</v>
      </c>
    </row>
    <row r="11126" spans="1:11">
      <c r="A11126" s="120">
        <v>59812</v>
      </c>
      <c r="B11126" s="121" t="s">
        <v>201</v>
      </c>
      <c r="C11126" s="121" t="s">
        <v>206</v>
      </c>
      <c r="D11126" s="121" t="s">
        <v>61</v>
      </c>
      <c r="E11126" s="121" t="s">
        <v>38</v>
      </c>
      <c r="F11126" s="122">
        <v>29826636</v>
      </c>
      <c r="G11126" s="122">
        <v>4230445</v>
      </c>
      <c r="H11126" s="120">
        <v>2019</v>
      </c>
      <c r="I11126" t="str">
        <f>IF(J11126="natural gas",VLOOKUP(D11126,'Cross-Page Data'!$I$4:$J$13,2,FALSE),IF(J11126="solar",VLOOKUP('Form 923'!D11126,'Cross-Page Data'!$I$14:$J$117,2,FALSE),J11126))</f>
        <v>natural gas nonpeaker - preexisting nonretiring</v>
      </c>
      <c r="J11126" t="str">
        <f>VLOOKUP(E11126,'Cross-Page Data'!$D$4:$F$48,3,FALSE)</f>
        <v>natural gas</v>
      </c>
      <c r="K11126" t="b">
        <f t="shared" si="173"/>
        <v>1</v>
      </c>
    </row>
    <row r="11127" spans="1:11">
      <c r="A11127" s="120">
        <v>59815</v>
      </c>
      <c r="B11127" s="121" t="s">
        <v>201</v>
      </c>
      <c r="C11127" s="121" t="s">
        <v>206</v>
      </c>
      <c r="D11127" s="121" t="s">
        <v>79</v>
      </c>
      <c r="E11127" s="121" t="s">
        <v>90</v>
      </c>
      <c r="F11127" s="122">
        <v>128211</v>
      </c>
      <c r="G11127" s="122">
        <v>8341</v>
      </c>
      <c r="H11127" s="120">
        <v>2019</v>
      </c>
      <c r="I11127" t="str">
        <f>IF(J11127="natural gas",VLOOKUP(D11127,'Cross-Page Data'!$I$4:$J$13,2,FALSE),IF(J11127="solar",VLOOKUP('Form 923'!D11127,'Cross-Page Data'!$I$14:$J$117,2,FALSE),J11127))</f>
        <v>biomass</v>
      </c>
      <c r="J11127" t="str">
        <f>VLOOKUP(E11127,'Cross-Page Data'!$D$4:$F$48,3,FALSE)</f>
        <v>biomass</v>
      </c>
      <c r="K11127" t="b">
        <f t="shared" si="173"/>
        <v>1</v>
      </c>
    </row>
    <row r="11128" spans="1:11">
      <c r="A11128" s="120">
        <v>59816</v>
      </c>
      <c r="B11128" s="121" t="s">
        <v>201</v>
      </c>
      <c r="C11128" s="121" t="s">
        <v>206</v>
      </c>
      <c r="D11128" s="121" t="s">
        <v>79</v>
      </c>
      <c r="E11128" s="121" t="s">
        <v>90</v>
      </c>
      <c r="F11128" s="122">
        <v>254340</v>
      </c>
      <c r="G11128" s="122">
        <v>26147</v>
      </c>
      <c r="H11128" s="120">
        <v>2019</v>
      </c>
      <c r="I11128" t="str">
        <f>IF(J11128="natural gas",VLOOKUP(D11128,'Cross-Page Data'!$I$4:$J$13,2,FALSE),IF(J11128="solar",VLOOKUP('Form 923'!D11128,'Cross-Page Data'!$I$14:$J$117,2,FALSE),J11128))</f>
        <v>biomass</v>
      </c>
      <c r="J11128" t="str">
        <f>VLOOKUP(E11128,'Cross-Page Data'!$D$4:$F$48,3,FALSE)</f>
        <v>biomass</v>
      </c>
      <c r="K11128" t="b">
        <f t="shared" si="173"/>
        <v>1</v>
      </c>
    </row>
    <row r="11129" spans="1:11">
      <c r="A11129" s="120">
        <v>59817</v>
      </c>
      <c r="B11129" s="121" t="s">
        <v>201</v>
      </c>
      <c r="C11129" s="121" t="s">
        <v>206</v>
      </c>
      <c r="D11129" s="121" t="s">
        <v>128</v>
      </c>
      <c r="E11129" s="121" t="s">
        <v>180</v>
      </c>
      <c r="F11129" s="122">
        <v>27382</v>
      </c>
      <c r="G11129" s="122">
        <v>3076</v>
      </c>
      <c r="H11129" s="120">
        <v>2019</v>
      </c>
      <c r="I11129" t="str">
        <f>IF(J11129="natural gas",VLOOKUP(D11129,'Cross-Page Data'!$I$4:$J$13,2,FALSE),IF(J11129="solar",VLOOKUP('Form 923'!D11129,'Cross-Page Data'!$I$14:$J$117,2,FALSE),J11129))</f>
        <v>wind</v>
      </c>
      <c r="J11129" t="str">
        <f>VLOOKUP(E11129,'Cross-Page Data'!$D$4:$F$48,3,FALSE)</f>
        <v>wind</v>
      </c>
      <c r="K11129" t="b">
        <f t="shared" si="173"/>
        <v>1</v>
      </c>
    </row>
    <row r="11130" spans="1:11">
      <c r="A11130" s="120">
        <v>59818</v>
      </c>
      <c r="B11130" s="121" t="s">
        <v>201</v>
      </c>
      <c r="C11130" s="121" t="s">
        <v>206</v>
      </c>
      <c r="D11130" s="121" t="s">
        <v>101</v>
      </c>
      <c r="E11130" s="121" t="s">
        <v>92</v>
      </c>
      <c r="F11130" s="122">
        <v>38635</v>
      </c>
      <c r="G11130" s="122">
        <v>4340</v>
      </c>
      <c r="H11130" s="120">
        <v>2019</v>
      </c>
      <c r="I11130" t="str">
        <f>IF(J11130="natural gas",VLOOKUP(D11130,'Cross-Page Data'!$I$4:$J$13,2,FALSE),IF(J11130="solar",VLOOKUP('Form 923'!D11130,'Cross-Page Data'!$I$14:$J$117,2,FALSE),J11130))</f>
        <v>solar pv</v>
      </c>
      <c r="J11130" t="str">
        <f>VLOOKUP(E11130,'Cross-Page Data'!$D$4:$F$48,3,FALSE)</f>
        <v>solar</v>
      </c>
      <c r="K11130" t="b">
        <f t="shared" si="173"/>
        <v>1</v>
      </c>
    </row>
    <row r="11131" spans="1:11">
      <c r="A11131" s="120">
        <v>59819</v>
      </c>
      <c r="B11131" s="121" t="s">
        <v>201</v>
      </c>
      <c r="C11131" s="121" t="s">
        <v>206</v>
      </c>
      <c r="D11131" s="121" t="s">
        <v>101</v>
      </c>
      <c r="E11131" s="121" t="s">
        <v>92</v>
      </c>
      <c r="F11131" s="122">
        <v>350490</v>
      </c>
      <c r="G11131" s="122">
        <v>39372</v>
      </c>
      <c r="H11131" s="120">
        <v>2019</v>
      </c>
      <c r="I11131" t="str">
        <f>IF(J11131="natural gas",VLOOKUP(D11131,'Cross-Page Data'!$I$4:$J$13,2,FALSE),IF(J11131="solar",VLOOKUP('Form 923'!D11131,'Cross-Page Data'!$I$14:$J$117,2,FALSE),J11131))</f>
        <v>solar pv</v>
      </c>
      <c r="J11131" t="str">
        <f>VLOOKUP(E11131,'Cross-Page Data'!$D$4:$F$48,3,FALSE)</f>
        <v>solar</v>
      </c>
      <c r="K11131" t="b">
        <f t="shared" si="173"/>
        <v>1</v>
      </c>
    </row>
    <row r="11132" spans="1:11">
      <c r="A11132" s="120">
        <v>59820</v>
      </c>
      <c r="B11132" s="121" t="s">
        <v>201</v>
      </c>
      <c r="C11132" s="121" t="s">
        <v>206</v>
      </c>
      <c r="D11132" s="121" t="s">
        <v>101</v>
      </c>
      <c r="E11132" s="121" t="s">
        <v>92</v>
      </c>
      <c r="F11132" s="122">
        <v>34236</v>
      </c>
      <c r="G11132" s="122">
        <v>3846</v>
      </c>
      <c r="H11132" s="120">
        <v>2019</v>
      </c>
      <c r="I11132" t="str">
        <f>IF(J11132="natural gas",VLOOKUP(D11132,'Cross-Page Data'!$I$4:$J$13,2,FALSE),IF(J11132="solar",VLOOKUP('Form 923'!D11132,'Cross-Page Data'!$I$14:$J$117,2,FALSE),J11132))</f>
        <v>solar pv</v>
      </c>
      <c r="J11132" t="str">
        <f>VLOOKUP(E11132,'Cross-Page Data'!$D$4:$F$48,3,FALSE)</f>
        <v>solar</v>
      </c>
      <c r="K11132" t="b">
        <f t="shared" si="173"/>
        <v>1</v>
      </c>
    </row>
    <row r="11133" spans="1:11">
      <c r="A11133" s="120">
        <v>59821</v>
      </c>
      <c r="B11133" s="121" t="s">
        <v>201</v>
      </c>
      <c r="C11133" s="121" t="s">
        <v>206</v>
      </c>
      <c r="D11133" s="121" t="s">
        <v>101</v>
      </c>
      <c r="E11133" s="121" t="s">
        <v>92</v>
      </c>
      <c r="F11133" s="122">
        <v>45168</v>
      </c>
      <c r="G11133" s="122">
        <v>5074</v>
      </c>
      <c r="H11133" s="120">
        <v>2019</v>
      </c>
      <c r="I11133" t="str">
        <f>IF(J11133="natural gas",VLOOKUP(D11133,'Cross-Page Data'!$I$4:$J$13,2,FALSE),IF(J11133="solar",VLOOKUP('Form 923'!D11133,'Cross-Page Data'!$I$14:$J$117,2,FALSE),J11133))</f>
        <v>solar pv</v>
      </c>
      <c r="J11133" t="str">
        <f>VLOOKUP(E11133,'Cross-Page Data'!$D$4:$F$48,3,FALSE)</f>
        <v>solar</v>
      </c>
      <c r="K11133" t="b">
        <f t="shared" si="173"/>
        <v>1</v>
      </c>
    </row>
    <row r="11134" spans="1:11">
      <c r="A11134" s="120">
        <v>59822</v>
      </c>
      <c r="B11134" s="121" t="s">
        <v>201</v>
      </c>
      <c r="C11134" s="121" t="s">
        <v>206</v>
      </c>
      <c r="D11134" s="121" t="s">
        <v>101</v>
      </c>
      <c r="E11134" s="121" t="s">
        <v>92</v>
      </c>
      <c r="F11134" s="122">
        <v>25602</v>
      </c>
      <c r="G11134" s="122">
        <v>2876</v>
      </c>
      <c r="H11134" s="120">
        <v>2019</v>
      </c>
      <c r="I11134" t="str">
        <f>IF(J11134="natural gas",VLOOKUP(D11134,'Cross-Page Data'!$I$4:$J$13,2,FALSE),IF(J11134="solar",VLOOKUP('Form 923'!D11134,'Cross-Page Data'!$I$14:$J$117,2,FALSE),J11134))</f>
        <v>solar pv</v>
      </c>
      <c r="J11134" t="str">
        <f>VLOOKUP(E11134,'Cross-Page Data'!$D$4:$F$48,3,FALSE)</f>
        <v>solar</v>
      </c>
      <c r="K11134" t="b">
        <f t="shared" si="173"/>
        <v>1</v>
      </c>
    </row>
    <row r="11135" spans="1:11">
      <c r="A11135" s="120">
        <v>59824</v>
      </c>
      <c r="B11135" s="121" t="s">
        <v>201</v>
      </c>
      <c r="C11135" s="121" t="s">
        <v>206</v>
      </c>
      <c r="D11135" s="121" t="s">
        <v>101</v>
      </c>
      <c r="E11135" s="121" t="s">
        <v>92</v>
      </c>
      <c r="F11135" s="122">
        <v>83538</v>
      </c>
      <c r="G11135" s="122">
        <v>9384</v>
      </c>
      <c r="H11135" s="120">
        <v>2019</v>
      </c>
      <c r="I11135" t="str">
        <f>IF(J11135="natural gas",VLOOKUP(D11135,'Cross-Page Data'!$I$4:$J$13,2,FALSE),IF(J11135="solar",VLOOKUP('Form 923'!D11135,'Cross-Page Data'!$I$14:$J$117,2,FALSE),J11135))</f>
        <v>solar pv</v>
      </c>
      <c r="J11135" t="str">
        <f>VLOOKUP(E11135,'Cross-Page Data'!$D$4:$F$48,3,FALSE)</f>
        <v>solar</v>
      </c>
      <c r="K11135" t="b">
        <f t="shared" si="173"/>
        <v>1</v>
      </c>
    </row>
    <row r="11136" spans="1:11">
      <c r="A11136" s="120">
        <v>59825</v>
      </c>
      <c r="B11136" s="121" t="s">
        <v>201</v>
      </c>
      <c r="C11136" s="121" t="s">
        <v>206</v>
      </c>
      <c r="D11136" s="121" t="s">
        <v>101</v>
      </c>
      <c r="E11136" s="121" t="s">
        <v>92</v>
      </c>
      <c r="F11136" s="122">
        <v>88432</v>
      </c>
      <c r="G11136" s="122">
        <v>9934</v>
      </c>
      <c r="H11136" s="120">
        <v>2019</v>
      </c>
      <c r="I11136" t="str">
        <f>IF(J11136="natural gas",VLOOKUP(D11136,'Cross-Page Data'!$I$4:$J$13,2,FALSE),IF(J11136="solar",VLOOKUP('Form 923'!D11136,'Cross-Page Data'!$I$14:$J$117,2,FALSE),J11136))</f>
        <v>solar pv</v>
      </c>
      <c r="J11136" t="str">
        <f>VLOOKUP(E11136,'Cross-Page Data'!$D$4:$F$48,3,FALSE)</f>
        <v>solar</v>
      </c>
      <c r="K11136" t="b">
        <f t="shared" si="173"/>
        <v>1</v>
      </c>
    </row>
    <row r="11137" spans="1:11">
      <c r="A11137" s="120">
        <v>59826</v>
      </c>
      <c r="B11137" s="121" t="s">
        <v>201</v>
      </c>
      <c r="C11137" s="121" t="s">
        <v>206</v>
      </c>
      <c r="D11137" s="121" t="s">
        <v>101</v>
      </c>
      <c r="E11137" s="121" t="s">
        <v>92</v>
      </c>
      <c r="F11137" s="122">
        <v>70922</v>
      </c>
      <c r="G11137" s="122">
        <v>7967</v>
      </c>
      <c r="H11137" s="120">
        <v>2019</v>
      </c>
      <c r="I11137" t="str">
        <f>IF(J11137="natural gas",VLOOKUP(D11137,'Cross-Page Data'!$I$4:$J$13,2,FALSE),IF(J11137="solar",VLOOKUP('Form 923'!D11137,'Cross-Page Data'!$I$14:$J$117,2,FALSE),J11137))</f>
        <v>solar pv</v>
      </c>
      <c r="J11137" t="str">
        <f>VLOOKUP(E11137,'Cross-Page Data'!$D$4:$F$48,3,FALSE)</f>
        <v>solar</v>
      </c>
      <c r="K11137" t="b">
        <f t="shared" si="173"/>
        <v>1</v>
      </c>
    </row>
    <row r="11138" spans="1:11">
      <c r="A11138" s="120">
        <v>59827</v>
      </c>
      <c r="B11138" s="121" t="s">
        <v>201</v>
      </c>
      <c r="C11138" s="121" t="s">
        <v>206</v>
      </c>
      <c r="D11138" s="121" t="s">
        <v>101</v>
      </c>
      <c r="E11138" s="121" t="s">
        <v>92</v>
      </c>
      <c r="F11138" s="122">
        <v>1852701</v>
      </c>
      <c r="G11138" s="122">
        <v>208122</v>
      </c>
      <c r="H11138" s="120">
        <v>2019</v>
      </c>
      <c r="I11138" t="str">
        <f>IF(J11138="natural gas",VLOOKUP(D11138,'Cross-Page Data'!$I$4:$J$13,2,FALSE),IF(J11138="solar",VLOOKUP('Form 923'!D11138,'Cross-Page Data'!$I$14:$J$117,2,FALSE),J11138))</f>
        <v>solar pv</v>
      </c>
      <c r="J11138" t="str">
        <f>VLOOKUP(E11138,'Cross-Page Data'!$D$4:$F$48,3,FALSE)</f>
        <v>solar</v>
      </c>
      <c r="K11138" t="b">
        <f t="shared" si="173"/>
        <v>1</v>
      </c>
    </row>
    <row r="11139" spans="1:11">
      <c r="A11139" s="120">
        <v>59828</v>
      </c>
      <c r="B11139" s="121" t="s">
        <v>201</v>
      </c>
      <c r="C11139" s="121" t="s">
        <v>206</v>
      </c>
      <c r="D11139" s="121" t="s">
        <v>101</v>
      </c>
      <c r="E11139" s="121" t="s">
        <v>92</v>
      </c>
      <c r="F11139" s="122">
        <v>80920</v>
      </c>
      <c r="G11139" s="122">
        <v>9090</v>
      </c>
      <c r="H11139" s="120">
        <v>2019</v>
      </c>
      <c r="I11139" t="str">
        <f>IF(J11139="natural gas",VLOOKUP(D11139,'Cross-Page Data'!$I$4:$J$13,2,FALSE),IF(J11139="solar",VLOOKUP('Form 923'!D11139,'Cross-Page Data'!$I$14:$J$117,2,FALSE),J11139))</f>
        <v>solar pv</v>
      </c>
      <c r="J11139" t="str">
        <f>VLOOKUP(E11139,'Cross-Page Data'!$D$4:$F$48,3,FALSE)</f>
        <v>solar</v>
      </c>
      <c r="K11139" t="b">
        <f t="shared" si="173"/>
        <v>1</v>
      </c>
    </row>
    <row r="11140" spans="1:11">
      <c r="A11140" s="120">
        <v>59829</v>
      </c>
      <c r="B11140" s="121" t="s">
        <v>201</v>
      </c>
      <c r="C11140" s="121" t="s">
        <v>206</v>
      </c>
      <c r="D11140" s="121" t="s">
        <v>101</v>
      </c>
      <c r="E11140" s="121" t="s">
        <v>92</v>
      </c>
      <c r="F11140" s="122">
        <v>2092</v>
      </c>
      <c r="G11140" s="122">
        <v>235</v>
      </c>
      <c r="H11140" s="120">
        <v>2019</v>
      </c>
      <c r="I11140" t="str">
        <f>IF(J11140="natural gas",VLOOKUP(D11140,'Cross-Page Data'!$I$4:$J$13,2,FALSE),IF(J11140="solar",VLOOKUP('Form 923'!D11140,'Cross-Page Data'!$I$14:$J$117,2,FALSE),J11140))</f>
        <v>solar pv</v>
      </c>
      <c r="J11140" t="str">
        <f>VLOOKUP(E11140,'Cross-Page Data'!$D$4:$F$48,3,FALSE)</f>
        <v>solar</v>
      </c>
      <c r="K11140" t="b">
        <f t="shared" si="173"/>
        <v>1</v>
      </c>
    </row>
    <row r="11141" spans="1:11">
      <c r="A11141" s="120">
        <v>59831</v>
      </c>
      <c r="B11141" s="121" t="s">
        <v>201</v>
      </c>
      <c r="C11141" s="121" t="s">
        <v>206</v>
      </c>
      <c r="D11141" s="121" t="s">
        <v>101</v>
      </c>
      <c r="E11141" s="121" t="s">
        <v>92</v>
      </c>
      <c r="F11141" s="122">
        <v>78114</v>
      </c>
      <c r="G11141" s="122">
        <v>8775</v>
      </c>
      <c r="H11141" s="120">
        <v>2019</v>
      </c>
      <c r="I11141" t="str">
        <f>IF(J11141="natural gas",VLOOKUP(D11141,'Cross-Page Data'!$I$4:$J$13,2,FALSE),IF(J11141="solar",VLOOKUP('Form 923'!D11141,'Cross-Page Data'!$I$14:$J$117,2,FALSE),J11141))</f>
        <v>solar pv</v>
      </c>
      <c r="J11141" t="str">
        <f>VLOOKUP(E11141,'Cross-Page Data'!$D$4:$F$48,3,FALSE)</f>
        <v>solar</v>
      </c>
      <c r="K11141" t="b">
        <f t="shared" si="173"/>
        <v>1</v>
      </c>
    </row>
    <row r="11142" spans="1:11">
      <c r="A11142" s="120">
        <v>59832</v>
      </c>
      <c r="B11142" s="121" t="s">
        <v>201</v>
      </c>
      <c r="C11142" s="121" t="s">
        <v>206</v>
      </c>
      <c r="D11142" s="121" t="s">
        <v>101</v>
      </c>
      <c r="E11142" s="121" t="s">
        <v>92</v>
      </c>
      <c r="F11142" s="122">
        <v>78175</v>
      </c>
      <c r="G11142" s="122">
        <v>8782</v>
      </c>
      <c r="H11142" s="120">
        <v>2019</v>
      </c>
      <c r="I11142" t="str">
        <f>IF(J11142="natural gas",VLOOKUP(D11142,'Cross-Page Data'!$I$4:$J$13,2,FALSE),IF(J11142="solar",VLOOKUP('Form 923'!D11142,'Cross-Page Data'!$I$14:$J$117,2,FALSE),J11142))</f>
        <v>solar pv</v>
      </c>
      <c r="J11142" t="str">
        <f>VLOOKUP(E11142,'Cross-Page Data'!$D$4:$F$48,3,FALSE)</f>
        <v>solar</v>
      </c>
      <c r="K11142" t="b">
        <f t="shared" si="173"/>
        <v>1</v>
      </c>
    </row>
    <row r="11143" spans="1:11">
      <c r="A11143" s="120">
        <v>59833</v>
      </c>
      <c r="B11143" s="121" t="s">
        <v>201</v>
      </c>
      <c r="C11143" s="121" t="s">
        <v>206</v>
      </c>
      <c r="D11143" s="121" t="s">
        <v>101</v>
      </c>
      <c r="E11143" s="121" t="s">
        <v>92</v>
      </c>
      <c r="F11143" s="122">
        <v>80660</v>
      </c>
      <c r="G11143" s="122">
        <v>9061</v>
      </c>
      <c r="H11143" s="120">
        <v>2019</v>
      </c>
      <c r="I11143" t="str">
        <f>IF(J11143="natural gas",VLOOKUP(D11143,'Cross-Page Data'!$I$4:$J$13,2,FALSE),IF(J11143="solar",VLOOKUP('Form 923'!D11143,'Cross-Page Data'!$I$14:$J$117,2,FALSE),J11143))</f>
        <v>solar pv</v>
      </c>
      <c r="J11143" t="str">
        <f>VLOOKUP(E11143,'Cross-Page Data'!$D$4:$F$48,3,FALSE)</f>
        <v>solar</v>
      </c>
      <c r="K11143" t="b">
        <f t="shared" ref="K11143:K11206" si="174">IF(AND($N$6=FALSE,OR(C11143="Commercial NAICS Cogen",C11143="Industrial NAICS Cogen",C11143="NAICS-22 Cogen")),FALSE,IF(AND($N$7=FALSE,OR(C11143="Commercial NAICS Cogen",C11143="Commercial NAICS Non-Cogen",C11143="industrial NAICS Cogen",C11143="industrial NAICS non-cogen")),FALSE,TRUE))</f>
        <v>1</v>
      </c>
    </row>
    <row r="11144" spans="1:11">
      <c r="A11144" s="120">
        <v>59835</v>
      </c>
      <c r="B11144" s="121" t="s">
        <v>201</v>
      </c>
      <c r="C11144" s="121" t="s">
        <v>206</v>
      </c>
      <c r="D11144" s="121" t="s">
        <v>101</v>
      </c>
      <c r="E11144" s="121" t="s">
        <v>92</v>
      </c>
      <c r="F11144" s="122">
        <v>26253</v>
      </c>
      <c r="G11144" s="122">
        <v>2949</v>
      </c>
      <c r="H11144" s="120">
        <v>2019</v>
      </c>
      <c r="I11144" t="str">
        <f>IF(J11144="natural gas",VLOOKUP(D11144,'Cross-Page Data'!$I$4:$J$13,2,FALSE),IF(J11144="solar",VLOOKUP('Form 923'!D11144,'Cross-Page Data'!$I$14:$J$117,2,FALSE),J11144))</f>
        <v>solar pv</v>
      </c>
      <c r="J11144" t="str">
        <f>VLOOKUP(E11144,'Cross-Page Data'!$D$4:$F$48,3,FALSE)</f>
        <v>solar</v>
      </c>
      <c r="K11144" t="b">
        <f t="shared" si="174"/>
        <v>1</v>
      </c>
    </row>
    <row r="11145" spans="1:11">
      <c r="A11145" s="120">
        <v>59836</v>
      </c>
      <c r="B11145" s="121" t="s">
        <v>201</v>
      </c>
      <c r="C11145" s="121" t="s">
        <v>202</v>
      </c>
      <c r="D11145" s="121" t="s">
        <v>116</v>
      </c>
      <c r="E11145" s="121" t="s">
        <v>170</v>
      </c>
      <c r="F11145" s="122">
        <v>431105</v>
      </c>
      <c r="G11145" s="122">
        <v>48428</v>
      </c>
      <c r="H11145" s="120">
        <v>2019</v>
      </c>
      <c r="I11145" t="str">
        <f>IF(J11145="natural gas",VLOOKUP(D11145,'Cross-Page Data'!$I$4:$J$13,2,FALSE),IF(J11145="solar",VLOOKUP('Form 923'!D11145,'Cross-Page Data'!$I$14:$J$117,2,FALSE),J11145))</f>
        <v>hydro</v>
      </c>
      <c r="J11145" t="str">
        <f>VLOOKUP(E11145,'Cross-Page Data'!$D$4:$F$48,3,FALSE)</f>
        <v>hydro</v>
      </c>
      <c r="K11145" t="b">
        <f t="shared" si="174"/>
        <v>1</v>
      </c>
    </row>
    <row r="11146" spans="1:11">
      <c r="A11146" s="120">
        <v>59837</v>
      </c>
      <c r="B11146" s="121" t="s">
        <v>201</v>
      </c>
      <c r="C11146" s="121" t="s">
        <v>206</v>
      </c>
      <c r="D11146" s="121" t="s">
        <v>128</v>
      </c>
      <c r="E11146" s="121" t="s">
        <v>180</v>
      </c>
      <c r="F11146" s="122">
        <v>5108635</v>
      </c>
      <c r="G11146" s="122">
        <v>573875</v>
      </c>
      <c r="H11146" s="120">
        <v>2019</v>
      </c>
      <c r="I11146" t="str">
        <f>IF(J11146="natural gas",VLOOKUP(D11146,'Cross-Page Data'!$I$4:$J$13,2,FALSE),IF(J11146="solar",VLOOKUP('Form 923'!D11146,'Cross-Page Data'!$I$14:$J$117,2,FALSE),J11146))</f>
        <v>wind</v>
      </c>
      <c r="J11146" t="str">
        <f>VLOOKUP(E11146,'Cross-Page Data'!$D$4:$F$48,3,FALSE)</f>
        <v>wind</v>
      </c>
      <c r="K11146" t="b">
        <f t="shared" si="174"/>
        <v>1</v>
      </c>
    </row>
    <row r="11147" spans="1:11">
      <c r="A11147" s="120">
        <v>59838</v>
      </c>
      <c r="B11147" s="121" t="s">
        <v>201</v>
      </c>
      <c r="C11147" s="121" t="s">
        <v>206</v>
      </c>
      <c r="D11147" s="121" t="s">
        <v>128</v>
      </c>
      <c r="E11147" s="121" t="s">
        <v>180</v>
      </c>
      <c r="F11147" s="122">
        <v>1965454</v>
      </c>
      <c r="G11147" s="122">
        <v>220788</v>
      </c>
      <c r="H11147" s="120">
        <v>2019</v>
      </c>
      <c r="I11147" t="str">
        <f>IF(J11147="natural gas",VLOOKUP(D11147,'Cross-Page Data'!$I$4:$J$13,2,FALSE),IF(J11147="solar",VLOOKUP('Form 923'!D11147,'Cross-Page Data'!$I$14:$J$117,2,FALSE),J11147))</f>
        <v>wind</v>
      </c>
      <c r="J11147" t="str">
        <f>VLOOKUP(E11147,'Cross-Page Data'!$D$4:$F$48,3,FALSE)</f>
        <v>wind</v>
      </c>
      <c r="K11147" t="b">
        <f t="shared" si="174"/>
        <v>1</v>
      </c>
    </row>
    <row r="11148" spans="1:11">
      <c r="A11148" s="120">
        <v>59839</v>
      </c>
      <c r="B11148" s="121" t="s">
        <v>201</v>
      </c>
      <c r="C11148" s="121" t="s">
        <v>206</v>
      </c>
      <c r="D11148" s="121" t="s">
        <v>101</v>
      </c>
      <c r="E11148" s="121" t="s">
        <v>92</v>
      </c>
      <c r="F11148" s="122">
        <v>26119</v>
      </c>
      <c r="G11148" s="122">
        <v>2934</v>
      </c>
      <c r="H11148" s="120">
        <v>2019</v>
      </c>
      <c r="I11148" t="str">
        <f>IF(J11148="natural gas",VLOOKUP(D11148,'Cross-Page Data'!$I$4:$J$13,2,FALSE),IF(J11148="solar",VLOOKUP('Form 923'!D11148,'Cross-Page Data'!$I$14:$J$117,2,FALSE),J11148))</f>
        <v>solar pv</v>
      </c>
      <c r="J11148" t="str">
        <f>VLOOKUP(E11148,'Cross-Page Data'!$D$4:$F$48,3,FALSE)</f>
        <v>solar</v>
      </c>
      <c r="K11148" t="b">
        <f t="shared" si="174"/>
        <v>1</v>
      </c>
    </row>
    <row r="11149" spans="1:11">
      <c r="A11149" s="120">
        <v>59840</v>
      </c>
      <c r="B11149" s="121" t="s">
        <v>201</v>
      </c>
      <c r="C11149" s="121" t="s">
        <v>206</v>
      </c>
      <c r="D11149" s="121" t="s">
        <v>101</v>
      </c>
      <c r="E11149" s="121" t="s">
        <v>92</v>
      </c>
      <c r="F11149" s="122">
        <v>3637899</v>
      </c>
      <c r="G11149" s="122">
        <v>408661</v>
      </c>
      <c r="H11149" s="120">
        <v>2019</v>
      </c>
      <c r="I11149" t="str">
        <f>IF(J11149="natural gas",VLOOKUP(D11149,'Cross-Page Data'!$I$4:$J$13,2,FALSE),IF(J11149="solar",VLOOKUP('Form 923'!D11149,'Cross-Page Data'!$I$14:$J$117,2,FALSE),J11149))</f>
        <v>solar pv</v>
      </c>
      <c r="J11149" t="str">
        <f>VLOOKUP(E11149,'Cross-Page Data'!$D$4:$F$48,3,FALSE)</f>
        <v>solar</v>
      </c>
      <c r="K11149" t="b">
        <f t="shared" si="174"/>
        <v>1</v>
      </c>
    </row>
    <row r="11150" spans="1:11">
      <c r="A11150" s="120">
        <v>59841</v>
      </c>
      <c r="B11150" s="121" t="s">
        <v>201</v>
      </c>
      <c r="C11150" s="121" t="s">
        <v>206</v>
      </c>
      <c r="D11150" s="121" t="s">
        <v>101</v>
      </c>
      <c r="E11150" s="121" t="s">
        <v>92</v>
      </c>
      <c r="F11150" s="122">
        <v>11502</v>
      </c>
      <c r="G11150" s="122">
        <v>1292</v>
      </c>
      <c r="H11150" s="120">
        <v>2019</v>
      </c>
      <c r="I11150" t="str">
        <f>IF(J11150="natural gas",VLOOKUP(D11150,'Cross-Page Data'!$I$4:$J$13,2,FALSE),IF(J11150="solar",VLOOKUP('Form 923'!D11150,'Cross-Page Data'!$I$14:$J$117,2,FALSE),J11150))</f>
        <v>solar pv</v>
      </c>
      <c r="J11150" t="str">
        <f>VLOOKUP(E11150,'Cross-Page Data'!$D$4:$F$48,3,FALSE)</f>
        <v>solar</v>
      </c>
      <c r="K11150" t="b">
        <f t="shared" si="174"/>
        <v>1</v>
      </c>
    </row>
    <row r="11151" spans="1:11">
      <c r="A11151" s="120">
        <v>59842</v>
      </c>
      <c r="B11151" s="121" t="s">
        <v>201</v>
      </c>
      <c r="C11151" s="121" t="s">
        <v>206</v>
      </c>
      <c r="D11151" s="121" t="s">
        <v>101</v>
      </c>
      <c r="E11151" s="121" t="s">
        <v>92</v>
      </c>
      <c r="F11151" s="122">
        <v>53803</v>
      </c>
      <c r="G11151" s="122">
        <v>6044</v>
      </c>
      <c r="H11151" s="120">
        <v>2019</v>
      </c>
      <c r="I11151" t="str">
        <f>IF(J11151="natural gas",VLOOKUP(D11151,'Cross-Page Data'!$I$4:$J$13,2,FALSE),IF(J11151="solar",VLOOKUP('Form 923'!D11151,'Cross-Page Data'!$I$14:$J$117,2,FALSE),J11151))</f>
        <v>solar pv</v>
      </c>
      <c r="J11151" t="str">
        <f>VLOOKUP(E11151,'Cross-Page Data'!$D$4:$F$48,3,FALSE)</f>
        <v>solar</v>
      </c>
      <c r="K11151" t="b">
        <f t="shared" si="174"/>
        <v>1</v>
      </c>
    </row>
    <row r="11152" spans="1:11">
      <c r="A11152" s="120">
        <v>59843</v>
      </c>
      <c r="B11152" s="121" t="s">
        <v>201</v>
      </c>
      <c r="C11152" s="121" t="s">
        <v>206</v>
      </c>
      <c r="D11152" s="121" t="s">
        <v>101</v>
      </c>
      <c r="E11152" s="121" t="s">
        <v>92</v>
      </c>
      <c r="F11152" s="122">
        <v>16745</v>
      </c>
      <c r="G11152" s="122">
        <v>1881</v>
      </c>
      <c r="H11152" s="120">
        <v>2019</v>
      </c>
      <c r="I11152" t="str">
        <f>IF(J11152="natural gas",VLOOKUP(D11152,'Cross-Page Data'!$I$4:$J$13,2,FALSE),IF(J11152="solar",VLOOKUP('Form 923'!D11152,'Cross-Page Data'!$I$14:$J$117,2,FALSE),J11152))</f>
        <v>solar pv</v>
      </c>
      <c r="J11152" t="str">
        <f>VLOOKUP(E11152,'Cross-Page Data'!$D$4:$F$48,3,FALSE)</f>
        <v>solar</v>
      </c>
      <c r="K11152" t="b">
        <f t="shared" si="174"/>
        <v>1</v>
      </c>
    </row>
    <row r="11153" ht="25.5" spans="1:11">
      <c r="A11153" s="120">
        <v>59844</v>
      </c>
      <c r="B11153" s="121" t="s">
        <v>201</v>
      </c>
      <c r="C11153" s="121" t="s">
        <v>207</v>
      </c>
      <c r="D11153" s="121" t="s">
        <v>101</v>
      </c>
      <c r="E11153" s="121" t="s">
        <v>92</v>
      </c>
      <c r="F11153" s="122">
        <v>23608</v>
      </c>
      <c r="G11153" s="122">
        <v>2652</v>
      </c>
      <c r="H11153" s="120">
        <v>2019</v>
      </c>
      <c r="I11153" t="str">
        <f>IF(J11153="natural gas",VLOOKUP(D11153,'Cross-Page Data'!$I$4:$J$13,2,FALSE),IF(J11153="solar",VLOOKUP('Form 923'!D11153,'Cross-Page Data'!$I$14:$J$117,2,FALSE),J11153))</f>
        <v>solar pv</v>
      </c>
      <c r="J11153" t="str">
        <f>VLOOKUP(E11153,'Cross-Page Data'!$D$4:$F$48,3,FALSE)</f>
        <v>solar</v>
      </c>
      <c r="K11153" t="b">
        <f t="shared" si="174"/>
        <v>0</v>
      </c>
    </row>
    <row r="11154" spans="1:11">
      <c r="A11154" s="120">
        <v>59845</v>
      </c>
      <c r="B11154" s="121" t="s">
        <v>201</v>
      </c>
      <c r="C11154" s="121" t="s">
        <v>206</v>
      </c>
      <c r="D11154" s="121" t="s">
        <v>79</v>
      </c>
      <c r="E11154" s="121" t="s">
        <v>70</v>
      </c>
      <c r="F11154" s="122">
        <v>8899</v>
      </c>
      <c r="G11154" s="122">
        <v>821.764</v>
      </c>
      <c r="H11154" s="120">
        <v>2019</v>
      </c>
      <c r="I11154" t="str">
        <f>IF(J11154="natural gas",VLOOKUP(D11154,'Cross-Page Data'!$I$4:$J$13,2,FALSE),IF(J11154="solar",VLOOKUP('Form 923'!D11154,'Cross-Page Data'!$I$14:$J$117,2,FALSE),J11154))</f>
        <v>heavy or residual fuel oil</v>
      </c>
      <c r="J11154" t="str">
        <f>VLOOKUP(E11154,'Cross-Page Data'!$D$4:$F$48,3,FALSE)</f>
        <v>heavy or residual fuel oil</v>
      </c>
      <c r="K11154" t="b">
        <f t="shared" si="174"/>
        <v>1</v>
      </c>
    </row>
    <row r="11155" spans="1:11">
      <c r="A11155" s="120">
        <v>59845</v>
      </c>
      <c r="B11155" s="121" t="s">
        <v>201</v>
      </c>
      <c r="C11155" s="121" t="s">
        <v>206</v>
      </c>
      <c r="D11155" s="121" t="s">
        <v>79</v>
      </c>
      <c r="E11155" s="121" t="s">
        <v>90</v>
      </c>
      <c r="F11155" s="122">
        <v>201680</v>
      </c>
      <c r="G11155" s="122">
        <v>18623.236</v>
      </c>
      <c r="H11155" s="120">
        <v>2019</v>
      </c>
      <c r="I11155" t="str">
        <f>IF(J11155="natural gas",VLOOKUP(D11155,'Cross-Page Data'!$I$4:$J$13,2,FALSE),IF(J11155="solar",VLOOKUP('Form 923'!D11155,'Cross-Page Data'!$I$14:$J$117,2,FALSE),J11155))</f>
        <v>biomass</v>
      </c>
      <c r="J11155" t="str">
        <f>VLOOKUP(E11155,'Cross-Page Data'!$D$4:$F$48,3,FALSE)</f>
        <v>biomass</v>
      </c>
      <c r="K11155" t="b">
        <f t="shared" si="174"/>
        <v>1</v>
      </c>
    </row>
    <row r="11156" spans="1:11">
      <c r="A11156" s="120">
        <v>59847</v>
      </c>
      <c r="B11156" s="121" t="s">
        <v>205</v>
      </c>
      <c r="C11156" s="121" t="s">
        <v>208</v>
      </c>
      <c r="D11156" s="121" t="s">
        <v>79</v>
      </c>
      <c r="E11156" s="121" t="s">
        <v>38</v>
      </c>
      <c r="F11156" s="122">
        <v>5096</v>
      </c>
      <c r="G11156" s="122">
        <v>448</v>
      </c>
      <c r="H11156" s="120">
        <v>2019</v>
      </c>
      <c r="I11156" t="str">
        <f>IF(J11156="natural gas",VLOOKUP(D11156,'Cross-Page Data'!$I$4:$J$13,2,FALSE),IF(J11156="solar",VLOOKUP('Form 923'!D11156,'Cross-Page Data'!$I$14:$J$117,2,FALSE),J11156))</f>
        <v>natural gas peaker</v>
      </c>
      <c r="J11156" t="str">
        <f>VLOOKUP(E11156,'Cross-Page Data'!$D$4:$F$48,3,FALSE)</f>
        <v>natural gas</v>
      </c>
      <c r="K11156" t="b">
        <f t="shared" si="174"/>
        <v>0</v>
      </c>
    </row>
    <row r="11157" spans="1:11">
      <c r="A11157" s="120">
        <v>59848</v>
      </c>
      <c r="B11157" s="121" t="s">
        <v>201</v>
      </c>
      <c r="C11157" s="121" t="s">
        <v>206</v>
      </c>
      <c r="D11157" s="121" t="s">
        <v>101</v>
      </c>
      <c r="E11157" s="121" t="s">
        <v>92</v>
      </c>
      <c r="F11157" s="122">
        <v>36036</v>
      </c>
      <c r="G11157" s="122">
        <v>4048</v>
      </c>
      <c r="H11157" s="120">
        <v>2019</v>
      </c>
      <c r="I11157" t="str">
        <f>IF(J11157="natural gas",VLOOKUP(D11157,'Cross-Page Data'!$I$4:$J$13,2,FALSE),IF(J11157="solar",VLOOKUP('Form 923'!D11157,'Cross-Page Data'!$I$14:$J$117,2,FALSE),J11157))</f>
        <v>solar pv</v>
      </c>
      <c r="J11157" t="str">
        <f>VLOOKUP(E11157,'Cross-Page Data'!$D$4:$F$48,3,FALSE)</f>
        <v>solar</v>
      </c>
      <c r="K11157" t="b">
        <f t="shared" si="174"/>
        <v>1</v>
      </c>
    </row>
    <row r="11158" spans="1:11">
      <c r="A11158" s="120">
        <v>59849</v>
      </c>
      <c r="B11158" s="121" t="s">
        <v>201</v>
      </c>
      <c r="C11158" s="121" t="s">
        <v>206</v>
      </c>
      <c r="D11158" s="121" t="s">
        <v>101</v>
      </c>
      <c r="E11158" s="121" t="s">
        <v>92</v>
      </c>
      <c r="F11158" s="122">
        <v>29581</v>
      </c>
      <c r="G11158" s="122">
        <v>3323</v>
      </c>
      <c r="H11158" s="120">
        <v>2019</v>
      </c>
      <c r="I11158" t="str">
        <f>IF(J11158="natural gas",VLOOKUP(D11158,'Cross-Page Data'!$I$4:$J$13,2,FALSE),IF(J11158="solar",VLOOKUP('Form 923'!D11158,'Cross-Page Data'!$I$14:$J$117,2,FALSE),J11158))</f>
        <v>solar pv</v>
      </c>
      <c r="J11158" t="str">
        <f>VLOOKUP(E11158,'Cross-Page Data'!$D$4:$F$48,3,FALSE)</f>
        <v>solar</v>
      </c>
      <c r="K11158" t="b">
        <f t="shared" si="174"/>
        <v>1</v>
      </c>
    </row>
    <row r="11159" spans="1:11">
      <c r="A11159" s="120">
        <v>59850</v>
      </c>
      <c r="B11159" s="121" t="s">
        <v>201</v>
      </c>
      <c r="C11159" s="121" t="s">
        <v>206</v>
      </c>
      <c r="D11159" s="121" t="s">
        <v>101</v>
      </c>
      <c r="E11159" s="121" t="s">
        <v>92</v>
      </c>
      <c r="F11159" s="122">
        <v>11170</v>
      </c>
      <c r="G11159" s="122">
        <v>1255</v>
      </c>
      <c r="H11159" s="120">
        <v>2019</v>
      </c>
      <c r="I11159" t="str">
        <f>IF(J11159="natural gas",VLOOKUP(D11159,'Cross-Page Data'!$I$4:$J$13,2,FALSE),IF(J11159="solar",VLOOKUP('Form 923'!D11159,'Cross-Page Data'!$I$14:$J$117,2,FALSE),J11159))</f>
        <v>solar pv</v>
      </c>
      <c r="J11159" t="str">
        <f>VLOOKUP(E11159,'Cross-Page Data'!$D$4:$F$48,3,FALSE)</f>
        <v>solar</v>
      </c>
      <c r="K11159" t="b">
        <f t="shared" si="174"/>
        <v>1</v>
      </c>
    </row>
    <row r="11160" spans="1:11">
      <c r="A11160" s="120">
        <v>59851</v>
      </c>
      <c r="B11160" s="121" t="s">
        <v>201</v>
      </c>
      <c r="C11160" s="121" t="s">
        <v>206</v>
      </c>
      <c r="D11160" s="121" t="s">
        <v>101</v>
      </c>
      <c r="E11160" s="121" t="s">
        <v>92</v>
      </c>
      <c r="F11160" s="122">
        <v>1194586</v>
      </c>
      <c r="G11160" s="122">
        <v>134193</v>
      </c>
      <c r="H11160" s="120">
        <v>2019</v>
      </c>
      <c r="I11160" t="str">
        <f>IF(J11160="natural gas",VLOOKUP(D11160,'Cross-Page Data'!$I$4:$J$13,2,FALSE),IF(J11160="solar",VLOOKUP('Form 923'!D11160,'Cross-Page Data'!$I$14:$J$117,2,FALSE),J11160))</f>
        <v>solar pv</v>
      </c>
      <c r="J11160" t="str">
        <f>VLOOKUP(E11160,'Cross-Page Data'!$D$4:$F$48,3,FALSE)</f>
        <v>solar</v>
      </c>
      <c r="K11160" t="b">
        <f t="shared" si="174"/>
        <v>1</v>
      </c>
    </row>
    <row r="11161" spans="1:11">
      <c r="A11161" s="120">
        <v>59852</v>
      </c>
      <c r="B11161" s="121" t="s">
        <v>201</v>
      </c>
      <c r="C11161" s="121" t="s">
        <v>206</v>
      </c>
      <c r="D11161" s="121" t="s">
        <v>101</v>
      </c>
      <c r="E11161" s="121" t="s">
        <v>92</v>
      </c>
      <c r="F11161" s="122">
        <v>1584484</v>
      </c>
      <c r="G11161" s="122">
        <v>177992</v>
      </c>
      <c r="H11161" s="120">
        <v>2019</v>
      </c>
      <c r="I11161" t="str">
        <f>IF(J11161="natural gas",VLOOKUP(D11161,'Cross-Page Data'!$I$4:$J$13,2,FALSE),IF(J11161="solar",VLOOKUP('Form 923'!D11161,'Cross-Page Data'!$I$14:$J$117,2,FALSE),J11161))</f>
        <v>solar pv</v>
      </c>
      <c r="J11161" t="str">
        <f>VLOOKUP(E11161,'Cross-Page Data'!$D$4:$F$48,3,FALSE)</f>
        <v>solar</v>
      </c>
      <c r="K11161" t="b">
        <f t="shared" si="174"/>
        <v>1</v>
      </c>
    </row>
    <row r="11162" spans="1:11">
      <c r="A11162" s="120">
        <v>59853</v>
      </c>
      <c r="B11162" s="121" t="s">
        <v>201</v>
      </c>
      <c r="C11162" s="121" t="s">
        <v>202</v>
      </c>
      <c r="D11162" s="121" t="s">
        <v>101</v>
      </c>
      <c r="E11162" s="121" t="s">
        <v>92</v>
      </c>
      <c r="F11162" s="122">
        <v>54543</v>
      </c>
      <c r="G11162" s="122">
        <v>6127</v>
      </c>
      <c r="H11162" s="120">
        <v>2019</v>
      </c>
      <c r="I11162" t="str">
        <f>IF(J11162="natural gas",VLOOKUP(D11162,'Cross-Page Data'!$I$4:$J$13,2,FALSE),IF(J11162="solar",VLOOKUP('Form 923'!D11162,'Cross-Page Data'!$I$14:$J$117,2,FALSE),J11162))</f>
        <v>solar pv</v>
      </c>
      <c r="J11162" t="str">
        <f>VLOOKUP(E11162,'Cross-Page Data'!$D$4:$F$48,3,FALSE)</f>
        <v>solar</v>
      </c>
      <c r="K11162" t="b">
        <f t="shared" si="174"/>
        <v>1</v>
      </c>
    </row>
    <row r="11163" spans="1:11">
      <c r="A11163" s="120">
        <v>59854</v>
      </c>
      <c r="B11163" s="121" t="s">
        <v>201</v>
      </c>
      <c r="C11163" s="121" t="s">
        <v>202</v>
      </c>
      <c r="D11163" s="121" t="s">
        <v>101</v>
      </c>
      <c r="E11163" s="121" t="s">
        <v>92</v>
      </c>
      <c r="F11163" s="122">
        <v>71776</v>
      </c>
      <c r="G11163" s="122">
        <v>8063</v>
      </c>
      <c r="H11163" s="120">
        <v>2019</v>
      </c>
      <c r="I11163" t="str">
        <f>IF(J11163="natural gas",VLOOKUP(D11163,'Cross-Page Data'!$I$4:$J$13,2,FALSE),IF(J11163="solar",VLOOKUP('Form 923'!D11163,'Cross-Page Data'!$I$14:$J$117,2,FALSE),J11163))</f>
        <v>solar pv</v>
      </c>
      <c r="J11163" t="str">
        <f>VLOOKUP(E11163,'Cross-Page Data'!$D$4:$F$48,3,FALSE)</f>
        <v>solar</v>
      </c>
      <c r="K11163" t="b">
        <f t="shared" si="174"/>
        <v>1</v>
      </c>
    </row>
    <row r="11164" spans="1:11">
      <c r="A11164" s="120">
        <v>59855</v>
      </c>
      <c r="B11164" s="121" t="s">
        <v>201</v>
      </c>
      <c r="C11164" s="121" t="s">
        <v>202</v>
      </c>
      <c r="D11164" s="121" t="s">
        <v>101</v>
      </c>
      <c r="E11164" s="121" t="s">
        <v>92</v>
      </c>
      <c r="F11164" s="122">
        <v>13522</v>
      </c>
      <c r="G11164" s="122">
        <v>1519</v>
      </c>
      <c r="H11164" s="120">
        <v>2019</v>
      </c>
      <c r="I11164" t="str">
        <f>IF(J11164="natural gas",VLOOKUP(D11164,'Cross-Page Data'!$I$4:$J$13,2,FALSE),IF(J11164="solar",VLOOKUP('Form 923'!D11164,'Cross-Page Data'!$I$14:$J$117,2,FALSE),J11164))</f>
        <v>solar pv</v>
      </c>
      <c r="J11164" t="str">
        <f>VLOOKUP(E11164,'Cross-Page Data'!$D$4:$F$48,3,FALSE)</f>
        <v>solar</v>
      </c>
      <c r="K11164" t="b">
        <f t="shared" si="174"/>
        <v>1</v>
      </c>
    </row>
    <row r="11165" spans="1:11">
      <c r="A11165" s="120">
        <v>59856</v>
      </c>
      <c r="B11165" s="121" t="s">
        <v>201</v>
      </c>
      <c r="C11165" s="121" t="s">
        <v>206</v>
      </c>
      <c r="D11165" s="121" t="s">
        <v>101</v>
      </c>
      <c r="E11165" s="121" t="s">
        <v>92</v>
      </c>
      <c r="F11165" s="122">
        <v>65715</v>
      </c>
      <c r="G11165" s="122">
        <v>7382</v>
      </c>
      <c r="H11165" s="120">
        <v>2019</v>
      </c>
      <c r="I11165" t="str">
        <f>IF(J11165="natural gas",VLOOKUP(D11165,'Cross-Page Data'!$I$4:$J$13,2,FALSE),IF(J11165="solar",VLOOKUP('Form 923'!D11165,'Cross-Page Data'!$I$14:$J$117,2,FALSE),J11165))</f>
        <v>solar pv</v>
      </c>
      <c r="J11165" t="str">
        <f>VLOOKUP(E11165,'Cross-Page Data'!$D$4:$F$48,3,FALSE)</f>
        <v>solar</v>
      </c>
      <c r="K11165" t="b">
        <f t="shared" si="174"/>
        <v>1</v>
      </c>
    </row>
    <row r="11166" spans="1:11">
      <c r="A11166" s="120">
        <v>59857</v>
      </c>
      <c r="B11166" s="121" t="s">
        <v>201</v>
      </c>
      <c r="C11166" s="121" t="s">
        <v>206</v>
      </c>
      <c r="D11166" s="121" t="s">
        <v>101</v>
      </c>
      <c r="E11166" s="121" t="s">
        <v>92</v>
      </c>
      <c r="F11166" s="122">
        <v>95973</v>
      </c>
      <c r="G11166" s="122">
        <v>10781</v>
      </c>
      <c r="H11166" s="120">
        <v>2019</v>
      </c>
      <c r="I11166" t="str">
        <f>IF(J11166="natural gas",VLOOKUP(D11166,'Cross-Page Data'!$I$4:$J$13,2,FALSE),IF(J11166="solar",VLOOKUP('Form 923'!D11166,'Cross-Page Data'!$I$14:$J$117,2,FALSE),J11166))</f>
        <v>solar pv</v>
      </c>
      <c r="J11166" t="str">
        <f>VLOOKUP(E11166,'Cross-Page Data'!$D$4:$F$48,3,FALSE)</f>
        <v>solar</v>
      </c>
      <c r="K11166" t="b">
        <f t="shared" si="174"/>
        <v>1</v>
      </c>
    </row>
    <row r="11167" spans="1:11">
      <c r="A11167" s="120">
        <v>59858</v>
      </c>
      <c r="B11167" s="121" t="s">
        <v>201</v>
      </c>
      <c r="C11167" s="121" t="s">
        <v>206</v>
      </c>
      <c r="D11167" s="121" t="s">
        <v>101</v>
      </c>
      <c r="E11167" s="121" t="s">
        <v>92</v>
      </c>
      <c r="F11167" s="122">
        <v>15997</v>
      </c>
      <c r="G11167" s="122">
        <v>1797</v>
      </c>
      <c r="H11167" s="120">
        <v>2019</v>
      </c>
      <c r="I11167" t="str">
        <f>IF(J11167="natural gas",VLOOKUP(D11167,'Cross-Page Data'!$I$4:$J$13,2,FALSE),IF(J11167="solar",VLOOKUP('Form 923'!D11167,'Cross-Page Data'!$I$14:$J$117,2,FALSE),J11167))</f>
        <v>solar pv</v>
      </c>
      <c r="J11167" t="str">
        <f>VLOOKUP(E11167,'Cross-Page Data'!$D$4:$F$48,3,FALSE)</f>
        <v>solar</v>
      </c>
      <c r="K11167" t="b">
        <f t="shared" si="174"/>
        <v>1</v>
      </c>
    </row>
    <row r="11168" spans="1:11">
      <c r="A11168" s="120">
        <v>59860</v>
      </c>
      <c r="B11168" s="121" t="s">
        <v>205</v>
      </c>
      <c r="C11168" s="121" t="s">
        <v>209</v>
      </c>
      <c r="D11168" s="121" t="s">
        <v>73</v>
      </c>
      <c r="E11168" s="121" t="s">
        <v>38</v>
      </c>
      <c r="F11168" s="122">
        <v>351403</v>
      </c>
      <c r="G11168" s="122">
        <v>84452</v>
      </c>
      <c r="H11168" s="120">
        <v>2019</v>
      </c>
      <c r="I11168" t="str">
        <f>IF(J11168="natural gas",VLOOKUP(D11168,'Cross-Page Data'!$I$4:$J$13,2,FALSE),IF(J11168="solar",VLOOKUP('Form 923'!D11168,'Cross-Page Data'!$I$14:$J$117,2,FALSE),J11168))</f>
        <v>natural gas peaker</v>
      </c>
      <c r="J11168" t="str">
        <f>VLOOKUP(E11168,'Cross-Page Data'!$D$4:$F$48,3,FALSE)</f>
        <v>natural gas</v>
      </c>
      <c r="K11168" t="b">
        <f t="shared" si="174"/>
        <v>0</v>
      </c>
    </row>
    <row r="11169" spans="1:11">
      <c r="A11169" s="120">
        <v>59861</v>
      </c>
      <c r="B11169" s="121" t="s">
        <v>201</v>
      </c>
      <c r="C11169" s="121" t="s">
        <v>202</v>
      </c>
      <c r="D11169" s="121" t="s">
        <v>101</v>
      </c>
      <c r="E11169" s="121" t="s">
        <v>92</v>
      </c>
      <c r="F11169" s="122">
        <v>33427</v>
      </c>
      <c r="G11169" s="122">
        <v>3755</v>
      </c>
      <c r="H11169" s="120">
        <v>2019</v>
      </c>
      <c r="I11169" t="str">
        <f>IF(J11169="natural gas",VLOOKUP(D11169,'Cross-Page Data'!$I$4:$J$13,2,FALSE),IF(J11169="solar",VLOOKUP('Form 923'!D11169,'Cross-Page Data'!$I$14:$J$117,2,FALSE),J11169))</f>
        <v>solar pv</v>
      </c>
      <c r="J11169" t="str">
        <f>VLOOKUP(E11169,'Cross-Page Data'!$D$4:$F$48,3,FALSE)</f>
        <v>solar</v>
      </c>
      <c r="K11169" t="b">
        <f t="shared" si="174"/>
        <v>1</v>
      </c>
    </row>
    <row r="11170" spans="1:11">
      <c r="A11170" s="120">
        <v>59862</v>
      </c>
      <c r="B11170" s="121" t="s">
        <v>201</v>
      </c>
      <c r="C11170" s="121" t="s">
        <v>202</v>
      </c>
      <c r="D11170" s="121" t="s">
        <v>101</v>
      </c>
      <c r="E11170" s="121" t="s">
        <v>92</v>
      </c>
      <c r="F11170" s="122">
        <v>474397</v>
      </c>
      <c r="G11170" s="122">
        <v>53291</v>
      </c>
      <c r="H11170" s="120">
        <v>2019</v>
      </c>
      <c r="I11170" t="str">
        <f>IF(J11170="natural gas",VLOOKUP(D11170,'Cross-Page Data'!$I$4:$J$13,2,FALSE),IF(J11170="solar",VLOOKUP('Form 923'!D11170,'Cross-Page Data'!$I$14:$J$117,2,FALSE),J11170))</f>
        <v>solar pv</v>
      </c>
      <c r="J11170" t="str">
        <f>VLOOKUP(E11170,'Cross-Page Data'!$D$4:$F$48,3,FALSE)</f>
        <v>solar</v>
      </c>
      <c r="K11170" t="b">
        <f t="shared" si="174"/>
        <v>1</v>
      </c>
    </row>
    <row r="11171" spans="1:11">
      <c r="A11171" s="120">
        <v>59863</v>
      </c>
      <c r="B11171" s="121" t="s">
        <v>201</v>
      </c>
      <c r="C11171" s="121" t="s">
        <v>202</v>
      </c>
      <c r="D11171" s="121" t="s">
        <v>101</v>
      </c>
      <c r="E11171" s="121" t="s">
        <v>92</v>
      </c>
      <c r="F11171" s="122">
        <v>503444</v>
      </c>
      <c r="G11171" s="122">
        <v>56554</v>
      </c>
      <c r="H11171" s="120">
        <v>2019</v>
      </c>
      <c r="I11171" t="str">
        <f>IF(J11171="natural gas",VLOOKUP(D11171,'Cross-Page Data'!$I$4:$J$13,2,FALSE),IF(J11171="solar",VLOOKUP('Form 923'!D11171,'Cross-Page Data'!$I$14:$J$117,2,FALSE),J11171))</f>
        <v>solar pv</v>
      </c>
      <c r="J11171" t="str">
        <f>VLOOKUP(E11171,'Cross-Page Data'!$D$4:$F$48,3,FALSE)</f>
        <v>solar</v>
      </c>
      <c r="K11171" t="b">
        <f t="shared" si="174"/>
        <v>1</v>
      </c>
    </row>
    <row r="11172" spans="1:11">
      <c r="A11172" s="120">
        <v>59864</v>
      </c>
      <c r="B11172" s="121" t="s">
        <v>201</v>
      </c>
      <c r="C11172" s="121" t="s">
        <v>202</v>
      </c>
      <c r="D11172" s="121" t="s">
        <v>101</v>
      </c>
      <c r="E11172" s="121" t="s">
        <v>92</v>
      </c>
      <c r="F11172" s="122">
        <v>529045</v>
      </c>
      <c r="G11172" s="122">
        <v>59430</v>
      </c>
      <c r="H11172" s="120">
        <v>2019</v>
      </c>
      <c r="I11172" t="str">
        <f>IF(J11172="natural gas",VLOOKUP(D11172,'Cross-Page Data'!$I$4:$J$13,2,FALSE),IF(J11172="solar",VLOOKUP('Form 923'!D11172,'Cross-Page Data'!$I$14:$J$117,2,FALSE),J11172))</f>
        <v>solar pv</v>
      </c>
      <c r="J11172" t="str">
        <f>VLOOKUP(E11172,'Cross-Page Data'!$D$4:$F$48,3,FALSE)</f>
        <v>solar</v>
      </c>
      <c r="K11172" t="b">
        <f t="shared" si="174"/>
        <v>1</v>
      </c>
    </row>
    <row r="11173" spans="1:11">
      <c r="A11173" s="120">
        <v>59865</v>
      </c>
      <c r="B11173" s="121" t="s">
        <v>201</v>
      </c>
      <c r="C11173" s="121" t="s">
        <v>202</v>
      </c>
      <c r="D11173" s="121" t="s">
        <v>101</v>
      </c>
      <c r="E11173" s="121" t="s">
        <v>92</v>
      </c>
      <c r="F11173" s="122">
        <v>483093</v>
      </c>
      <c r="G11173" s="122">
        <v>54268</v>
      </c>
      <c r="H11173" s="120">
        <v>2019</v>
      </c>
      <c r="I11173" t="str">
        <f>IF(J11173="natural gas",VLOOKUP(D11173,'Cross-Page Data'!$I$4:$J$13,2,FALSE),IF(J11173="solar",VLOOKUP('Form 923'!D11173,'Cross-Page Data'!$I$14:$J$117,2,FALSE),J11173))</f>
        <v>solar pv</v>
      </c>
      <c r="J11173" t="str">
        <f>VLOOKUP(E11173,'Cross-Page Data'!$D$4:$F$48,3,FALSE)</f>
        <v>solar</v>
      </c>
      <c r="K11173" t="b">
        <f t="shared" si="174"/>
        <v>1</v>
      </c>
    </row>
    <row r="11174" spans="1:11">
      <c r="A11174" s="120">
        <v>59867</v>
      </c>
      <c r="B11174" s="121" t="s">
        <v>201</v>
      </c>
      <c r="C11174" s="121" t="s">
        <v>206</v>
      </c>
      <c r="D11174" s="121" t="s">
        <v>101</v>
      </c>
      <c r="E11174" s="121" t="s">
        <v>92</v>
      </c>
      <c r="F11174" s="122">
        <v>28291</v>
      </c>
      <c r="G11174" s="122">
        <v>3178</v>
      </c>
      <c r="H11174" s="120">
        <v>2019</v>
      </c>
      <c r="I11174" t="str">
        <f>IF(J11174="natural gas",VLOOKUP(D11174,'Cross-Page Data'!$I$4:$J$13,2,FALSE),IF(J11174="solar",VLOOKUP('Form 923'!D11174,'Cross-Page Data'!$I$14:$J$117,2,FALSE),J11174))</f>
        <v>solar pv</v>
      </c>
      <c r="J11174" t="str">
        <f>VLOOKUP(E11174,'Cross-Page Data'!$D$4:$F$48,3,FALSE)</f>
        <v>solar</v>
      </c>
      <c r="K11174" t="b">
        <f t="shared" si="174"/>
        <v>1</v>
      </c>
    </row>
    <row r="11175" spans="1:11">
      <c r="A11175" s="120">
        <v>59868</v>
      </c>
      <c r="B11175" s="121" t="s">
        <v>201</v>
      </c>
      <c r="C11175" s="121" t="s">
        <v>206</v>
      </c>
      <c r="D11175" s="121" t="s">
        <v>101</v>
      </c>
      <c r="E11175" s="121" t="s">
        <v>92</v>
      </c>
      <c r="F11175" s="122">
        <v>511400</v>
      </c>
      <c r="G11175" s="122">
        <v>57448</v>
      </c>
      <c r="H11175" s="120">
        <v>2019</v>
      </c>
      <c r="I11175" t="str">
        <f>IF(J11175="natural gas",VLOOKUP(D11175,'Cross-Page Data'!$I$4:$J$13,2,FALSE),IF(J11175="solar",VLOOKUP('Form 923'!D11175,'Cross-Page Data'!$I$14:$J$117,2,FALSE),J11175))</f>
        <v>solar pv</v>
      </c>
      <c r="J11175" t="str">
        <f>VLOOKUP(E11175,'Cross-Page Data'!$D$4:$F$48,3,FALSE)</f>
        <v>solar</v>
      </c>
      <c r="K11175" t="b">
        <f t="shared" si="174"/>
        <v>1</v>
      </c>
    </row>
    <row r="11176" ht="25.5" spans="1:11">
      <c r="A11176" s="120">
        <v>59872</v>
      </c>
      <c r="B11176" s="121" t="s">
        <v>201</v>
      </c>
      <c r="C11176" s="121" t="s">
        <v>207</v>
      </c>
      <c r="D11176" s="121" t="s">
        <v>101</v>
      </c>
      <c r="E11176" s="121" t="s">
        <v>92</v>
      </c>
      <c r="F11176" s="122">
        <v>263306</v>
      </c>
      <c r="G11176" s="122">
        <v>29578.23</v>
      </c>
      <c r="H11176" s="120">
        <v>2019</v>
      </c>
      <c r="I11176" t="str">
        <f>IF(J11176="natural gas",VLOOKUP(D11176,'Cross-Page Data'!$I$4:$J$13,2,FALSE),IF(J11176="solar",VLOOKUP('Form 923'!D11176,'Cross-Page Data'!$I$14:$J$117,2,FALSE),J11176))</f>
        <v>solar pv</v>
      </c>
      <c r="J11176" t="str">
        <f>VLOOKUP(E11176,'Cross-Page Data'!$D$4:$F$48,3,FALSE)</f>
        <v>solar</v>
      </c>
      <c r="K11176" t="b">
        <f t="shared" si="174"/>
        <v>0</v>
      </c>
    </row>
    <row r="11177" spans="1:11">
      <c r="A11177" s="120">
        <v>59874</v>
      </c>
      <c r="B11177" s="121" t="s">
        <v>201</v>
      </c>
      <c r="C11177" s="121" t="s">
        <v>206</v>
      </c>
      <c r="D11177" s="121" t="s">
        <v>101</v>
      </c>
      <c r="E11177" s="121" t="s">
        <v>92</v>
      </c>
      <c r="F11177" s="122">
        <v>381291</v>
      </c>
      <c r="G11177" s="122">
        <v>42832</v>
      </c>
      <c r="H11177" s="120">
        <v>2019</v>
      </c>
      <c r="I11177" t="str">
        <f>IF(J11177="natural gas",VLOOKUP(D11177,'Cross-Page Data'!$I$4:$J$13,2,FALSE),IF(J11177="solar",VLOOKUP('Form 923'!D11177,'Cross-Page Data'!$I$14:$J$117,2,FALSE),J11177))</f>
        <v>solar pv</v>
      </c>
      <c r="J11177" t="str">
        <f>VLOOKUP(E11177,'Cross-Page Data'!$D$4:$F$48,3,FALSE)</f>
        <v>solar</v>
      </c>
      <c r="K11177" t="b">
        <f t="shared" si="174"/>
        <v>1</v>
      </c>
    </row>
    <row r="11178" spans="1:11">
      <c r="A11178" s="120">
        <v>59875</v>
      </c>
      <c r="B11178" s="121" t="s">
        <v>201</v>
      </c>
      <c r="C11178" s="121" t="s">
        <v>206</v>
      </c>
      <c r="D11178" s="121" t="s">
        <v>101</v>
      </c>
      <c r="E11178" s="121" t="s">
        <v>92</v>
      </c>
      <c r="F11178" s="122">
        <v>860237</v>
      </c>
      <c r="G11178" s="122">
        <v>96634</v>
      </c>
      <c r="H11178" s="120">
        <v>2019</v>
      </c>
      <c r="I11178" t="str">
        <f>IF(J11178="natural gas",VLOOKUP(D11178,'Cross-Page Data'!$I$4:$J$13,2,FALSE),IF(J11178="solar",VLOOKUP('Form 923'!D11178,'Cross-Page Data'!$I$14:$J$117,2,FALSE),J11178))</f>
        <v>solar pv</v>
      </c>
      <c r="J11178" t="str">
        <f>VLOOKUP(E11178,'Cross-Page Data'!$D$4:$F$48,3,FALSE)</f>
        <v>solar</v>
      </c>
      <c r="K11178" t="b">
        <f t="shared" si="174"/>
        <v>1</v>
      </c>
    </row>
    <row r="11179" spans="1:11">
      <c r="A11179" s="120">
        <v>59876</v>
      </c>
      <c r="B11179" s="121" t="s">
        <v>201</v>
      </c>
      <c r="C11179" s="121" t="s">
        <v>202</v>
      </c>
      <c r="D11179" s="121" t="s">
        <v>101</v>
      </c>
      <c r="E11179" s="121" t="s">
        <v>92</v>
      </c>
      <c r="F11179" s="122">
        <v>521710</v>
      </c>
      <c r="G11179" s="122">
        <v>58606</v>
      </c>
      <c r="H11179" s="120">
        <v>2019</v>
      </c>
      <c r="I11179" t="str">
        <f>IF(J11179="natural gas",VLOOKUP(D11179,'Cross-Page Data'!$I$4:$J$13,2,FALSE),IF(J11179="solar",VLOOKUP('Form 923'!D11179,'Cross-Page Data'!$I$14:$J$117,2,FALSE),J11179))</f>
        <v>solar pv</v>
      </c>
      <c r="J11179" t="str">
        <f>VLOOKUP(E11179,'Cross-Page Data'!$D$4:$F$48,3,FALSE)</f>
        <v>solar</v>
      </c>
      <c r="K11179" t="b">
        <f t="shared" si="174"/>
        <v>1</v>
      </c>
    </row>
    <row r="11180" ht="25.5" spans="1:11">
      <c r="A11180" s="120">
        <v>59877</v>
      </c>
      <c r="B11180" s="121" t="s">
        <v>205</v>
      </c>
      <c r="C11180" s="121" t="s">
        <v>210</v>
      </c>
      <c r="D11180" s="121" t="s">
        <v>67</v>
      </c>
      <c r="E11180" s="121" t="s">
        <v>38</v>
      </c>
      <c r="F11180" s="122">
        <v>2192</v>
      </c>
      <c r="G11180" s="122">
        <v>212.187</v>
      </c>
      <c r="H11180" s="120">
        <v>2019</v>
      </c>
      <c r="I11180" t="str">
        <f>IF(J11180="natural gas",VLOOKUP(D11180,'Cross-Page Data'!$I$4:$J$13,2,FALSE),IF(J11180="solar",VLOOKUP('Form 923'!D11180,'Cross-Page Data'!$I$14:$J$117,2,FALSE),J11180))</f>
        <v>other</v>
      </c>
      <c r="J11180" t="str">
        <f>VLOOKUP(E11180,'Cross-Page Data'!$D$4:$F$48,3,FALSE)</f>
        <v>natural gas</v>
      </c>
      <c r="K11180" t="b">
        <f t="shared" si="174"/>
        <v>0</v>
      </c>
    </row>
    <row r="11181" ht="25.5" spans="1:11">
      <c r="A11181" s="120">
        <v>59877</v>
      </c>
      <c r="B11181" s="121" t="s">
        <v>205</v>
      </c>
      <c r="C11181" s="121" t="s">
        <v>210</v>
      </c>
      <c r="D11181" s="121" t="s">
        <v>67</v>
      </c>
      <c r="E11181" s="121" t="s">
        <v>130</v>
      </c>
      <c r="F11181" s="122">
        <v>98075</v>
      </c>
      <c r="G11181" s="122">
        <v>9491.813</v>
      </c>
      <c r="H11181" s="120">
        <v>2019</v>
      </c>
      <c r="I11181" t="str">
        <f>IF(J11181="natural gas",VLOOKUP(D11181,'Cross-Page Data'!$I$4:$J$13,2,FALSE),IF(J11181="solar",VLOOKUP('Form 923'!D11181,'Cross-Page Data'!$I$14:$J$117,2,FALSE),J11181))</f>
        <v>biomass</v>
      </c>
      <c r="J11181" t="str">
        <f>VLOOKUP(E11181,'Cross-Page Data'!$D$4:$F$48,3,FALSE)</f>
        <v>biomass</v>
      </c>
      <c r="K11181" t="b">
        <f t="shared" si="174"/>
        <v>0</v>
      </c>
    </row>
    <row r="11182" spans="1:11">
      <c r="A11182" s="120">
        <v>59878</v>
      </c>
      <c r="B11182" s="121" t="s">
        <v>201</v>
      </c>
      <c r="C11182" s="121" t="s">
        <v>206</v>
      </c>
      <c r="D11182" s="121" t="s">
        <v>101</v>
      </c>
      <c r="E11182" s="121" t="s">
        <v>92</v>
      </c>
      <c r="F11182" s="122">
        <v>11047</v>
      </c>
      <c r="G11182" s="122">
        <v>1241</v>
      </c>
      <c r="H11182" s="120">
        <v>2019</v>
      </c>
      <c r="I11182" t="str">
        <f>IF(J11182="natural gas",VLOOKUP(D11182,'Cross-Page Data'!$I$4:$J$13,2,FALSE),IF(J11182="solar",VLOOKUP('Form 923'!D11182,'Cross-Page Data'!$I$14:$J$117,2,FALSE),J11182))</f>
        <v>solar pv</v>
      </c>
      <c r="J11182" t="str">
        <f>VLOOKUP(E11182,'Cross-Page Data'!$D$4:$F$48,3,FALSE)</f>
        <v>solar</v>
      </c>
      <c r="K11182" t="b">
        <f t="shared" si="174"/>
        <v>1</v>
      </c>
    </row>
    <row r="11183" spans="1:11">
      <c r="A11183" s="120">
        <v>59879</v>
      </c>
      <c r="B11183" s="121" t="s">
        <v>201</v>
      </c>
      <c r="C11183" s="121" t="s">
        <v>206</v>
      </c>
      <c r="D11183" s="121" t="s">
        <v>101</v>
      </c>
      <c r="E11183" s="121" t="s">
        <v>92</v>
      </c>
      <c r="F11183" s="122">
        <v>2084563</v>
      </c>
      <c r="G11183" s="122">
        <v>234168</v>
      </c>
      <c r="H11183" s="120">
        <v>2019</v>
      </c>
      <c r="I11183" t="str">
        <f>IF(J11183="natural gas",VLOOKUP(D11183,'Cross-Page Data'!$I$4:$J$13,2,FALSE),IF(J11183="solar",VLOOKUP('Form 923'!D11183,'Cross-Page Data'!$I$14:$J$117,2,FALSE),J11183))</f>
        <v>solar pv</v>
      </c>
      <c r="J11183" t="str">
        <f>VLOOKUP(E11183,'Cross-Page Data'!$D$4:$F$48,3,FALSE)</f>
        <v>solar</v>
      </c>
      <c r="K11183" t="b">
        <f t="shared" si="174"/>
        <v>1</v>
      </c>
    </row>
    <row r="11184" spans="1:11">
      <c r="A11184" s="120">
        <v>59880</v>
      </c>
      <c r="B11184" s="121" t="s">
        <v>201</v>
      </c>
      <c r="C11184" s="121" t="s">
        <v>206</v>
      </c>
      <c r="D11184" s="121" t="s">
        <v>101</v>
      </c>
      <c r="E11184" s="121" t="s">
        <v>92</v>
      </c>
      <c r="F11184" s="122">
        <v>14367</v>
      </c>
      <c r="G11184" s="122">
        <v>1614</v>
      </c>
      <c r="H11184" s="120">
        <v>2019</v>
      </c>
      <c r="I11184" t="str">
        <f>IF(J11184="natural gas",VLOOKUP(D11184,'Cross-Page Data'!$I$4:$J$13,2,FALSE),IF(J11184="solar",VLOOKUP('Form 923'!D11184,'Cross-Page Data'!$I$14:$J$117,2,FALSE),J11184))</f>
        <v>solar pv</v>
      </c>
      <c r="J11184" t="str">
        <f>VLOOKUP(E11184,'Cross-Page Data'!$D$4:$F$48,3,FALSE)</f>
        <v>solar</v>
      </c>
      <c r="K11184" t="b">
        <f t="shared" si="174"/>
        <v>1</v>
      </c>
    </row>
    <row r="11185" spans="1:11">
      <c r="A11185" s="120">
        <v>59881</v>
      </c>
      <c r="B11185" s="121" t="s">
        <v>201</v>
      </c>
      <c r="C11185" s="121" t="s">
        <v>206</v>
      </c>
      <c r="D11185" s="121" t="s">
        <v>101</v>
      </c>
      <c r="E11185" s="121" t="s">
        <v>92</v>
      </c>
      <c r="F11185" s="122">
        <v>4657</v>
      </c>
      <c r="G11185" s="122">
        <v>523</v>
      </c>
      <c r="H11185" s="120">
        <v>2019</v>
      </c>
      <c r="I11185" t="str">
        <f>IF(J11185="natural gas",VLOOKUP(D11185,'Cross-Page Data'!$I$4:$J$13,2,FALSE),IF(J11185="solar",VLOOKUP('Form 923'!D11185,'Cross-Page Data'!$I$14:$J$117,2,FALSE),J11185))</f>
        <v>solar pv</v>
      </c>
      <c r="J11185" t="str">
        <f>VLOOKUP(E11185,'Cross-Page Data'!$D$4:$F$48,3,FALSE)</f>
        <v>solar</v>
      </c>
      <c r="K11185" t="b">
        <f t="shared" si="174"/>
        <v>1</v>
      </c>
    </row>
    <row r="11186" spans="1:11">
      <c r="A11186" s="120">
        <v>59882</v>
      </c>
      <c r="B11186" s="121" t="s">
        <v>201</v>
      </c>
      <c r="C11186" s="121" t="s">
        <v>206</v>
      </c>
      <c r="D11186" s="121" t="s">
        <v>73</v>
      </c>
      <c r="E11186" s="121" t="s">
        <v>70</v>
      </c>
      <c r="F11186" s="122">
        <v>66182</v>
      </c>
      <c r="G11186" s="122">
        <v>6418.799</v>
      </c>
      <c r="H11186" s="120">
        <v>2019</v>
      </c>
      <c r="I11186" t="str">
        <f>IF(J11186="natural gas",VLOOKUP(D11186,'Cross-Page Data'!$I$4:$J$13,2,FALSE),IF(J11186="solar",VLOOKUP('Form 923'!D11186,'Cross-Page Data'!$I$14:$J$117,2,FALSE),J11186))</f>
        <v>heavy or residual fuel oil</v>
      </c>
      <c r="J11186" t="str">
        <f>VLOOKUP(E11186,'Cross-Page Data'!$D$4:$F$48,3,FALSE)</f>
        <v>heavy or residual fuel oil</v>
      </c>
      <c r="K11186" t="b">
        <f t="shared" si="174"/>
        <v>1</v>
      </c>
    </row>
    <row r="11187" spans="1:11">
      <c r="A11187" s="120">
        <v>59882</v>
      </c>
      <c r="B11187" s="121" t="s">
        <v>201</v>
      </c>
      <c r="C11187" s="121" t="s">
        <v>206</v>
      </c>
      <c r="D11187" s="121" t="s">
        <v>73</v>
      </c>
      <c r="E11187" s="121" t="s">
        <v>38</v>
      </c>
      <c r="F11187" s="122">
        <v>1153931</v>
      </c>
      <c r="G11187" s="122">
        <v>108218.2</v>
      </c>
      <c r="H11187" s="120">
        <v>2019</v>
      </c>
      <c r="I11187" t="str">
        <f>IF(J11187="natural gas",VLOOKUP(D11187,'Cross-Page Data'!$I$4:$J$13,2,FALSE),IF(J11187="solar",VLOOKUP('Form 923'!D11187,'Cross-Page Data'!$I$14:$J$117,2,FALSE),J11187))</f>
        <v>natural gas peaker</v>
      </c>
      <c r="J11187" t="str">
        <f>VLOOKUP(E11187,'Cross-Page Data'!$D$4:$F$48,3,FALSE)</f>
        <v>natural gas</v>
      </c>
      <c r="K11187" t="b">
        <f t="shared" si="174"/>
        <v>1</v>
      </c>
    </row>
    <row r="11188" spans="1:11">
      <c r="A11188" s="120">
        <v>59887</v>
      </c>
      <c r="B11188" s="121" t="s">
        <v>201</v>
      </c>
      <c r="C11188" s="121" t="s">
        <v>206</v>
      </c>
      <c r="D11188" s="121" t="s">
        <v>101</v>
      </c>
      <c r="E11188" s="121" t="s">
        <v>92</v>
      </c>
      <c r="F11188" s="122">
        <v>259761</v>
      </c>
      <c r="G11188" s="122">
        <v>29180</v>
      </c>
      <c r="H11188" s="120">
        <v>2019</v>
      </c>
      <c r="I11188" t="str">
        <f>IF(J11188="natural gas",VLOOKUP(D11188,'Cross-Page Data'!$I$4:$J$13,2,FALSE),IF(J11188="solar",VLOOKUP('Form 923'!D11188,'Cross-Page Data'!$I$14:$J$117,2,FALSE),J11188))</f>
        <v>solar pv</v>
      </c>
      <c r="J11188" t="str">
        <f>VLOOKUP(E11188,'Cross-Page Data'!$D$4:$F$48,3,FALSE)</f>
        <v>solar</v>
      </c>
      <c r="K11188" t="b">
        <f t="shared" si="174"/>
        <v>1</v>
      </c>
    </row>
    <row r="11189" spans="1:11">
      <c r="A11189" s="120">
        <v>59888</v>
      </c>
      <c r="B11189" s="121" t="s">
        <v>201</v>
      </c>
      <c r="C11189" s="121" t="s">
        <v>206</v>
      </c>
      <c r="D11189" s="121" t="s">
        <v>128</v>
      </c>
      <c r="E11189" s="121" t="s">
        <v>180</v>
      </c>
      <c r="F11189" s="122">
        <v>6384032</v>
      </c>
      <c r="G11189" s="122">
        <v>717146</v>
      </c>
      <c r="H11189" s="120">
        <v>2019</v>
      </c>
      <c r="I11189" t="str">
        <f>IF(J11189="natural gas",VLOOKUP(D11189,'Cross-Page Data'!$I$4:$J$13,2,FALSE),IF(J11189="solar",VLOOKUP('Form 923'!D11189,'Cross-Page Data'!$I$14:$J$117,2,FALSE),J11189))</f>
        <v>wind</v>
      </c>
      <c r="J11189" t="str">
        <f>VLOOKUP(E11189,'Cross-Page Data'!$D$4:$F$48,3,FALSE)</f>
        <v>wind</v>
      </c>
      <c r="K11189" t="b">
        <f t="shared" si="174"/>
        <v>1</v>
      </c>
    </row>
    <row r="11190" spans="1:11">
      <c r="A11190" s="120">
        <v>59891</v>
      </c>
      <c r="B11190" s="121" t="s">
        <v>201</v>
      </c>
      <c r="C11190" s="121" t="s">
        <v>206</v>
      </c>
      <c r="D11190" s="121" t="s">
        <v>101</v>
      </c>
      <c r="E11190" s="121" t="s">
        <v>92</v>
      </c>
      <c r="F11190" s="122">
        <v>360175</v>
      </c>
      <c r="G11190" s="122">
        <v>40460</v>
      </c>
      <c r="H11190" s="120">
        <v>2019</v>
      </c>
      <c r="I11190" t="str">
        <f>IF(J11190="natural gas",VLOOKUP(D11190,'Cross-Page Data'!$I$4:$J$13,2,FALSE),IF(J11190="solar",VLOOKUP('Form 923'!D11190,'Cross-Page Data'!$I$14:$J$117,2,FALSE),J11190))</f>
        <v>solar pv</v>
      </c>
      <c r="J11190" t="str">
        <f>VLOOKUP(E11190,'Cross-Page Data'!$D$4:$F$48,3,FALSE)</f>
        <v>solar</v>
      </c>
      <c r="K11190" t="b">
        <f t="shared" si="174"/>
        <v>1</v>
      </c>
    </row>
    <row r="11191" spans="1:11">
      <c r="A11191" s="120">
        <v>59894</v>
      </c>
      <c r="B11191" s="121" t="s">
        <v>201</v>
      </c>
      <c r="C11191" s="121" t="s">
        <v>206</v>
      </c>
      <c r="D11191" s="121" t="s">
        <v>101</v>
      </c>
      <c r="E11191" s="121" t="s">
        <v>92</v>
      </c>
      <c r="F11191" s="122">
        <v>596131</v>
      </c>
      <c r="G11191" s="122">
        <v>66966</v>
      </c>
      <c r="H11191" s="120">
        <v>2019</v>
      </c>
      <c r="I11191" t="str">
        <f>IF(J11191="natural gas",VLOOKUP(D11191,'Cross-Page Data'!$I$4:$J$13,2,FALSE),IF(J11191="solar",VLOOKUP('Form 923'!D11191,'Cross-Page Data'!$I$14:$J$117,2,FALSE),J11191))</f>
        <v>solar pv</v>
      </c>
      <c r="J11191" t="str">
        <f>VLOOKUP(E11191,'Cross-Page Data'!$D$4:$F$48,3,FALSE)</f>
        <v>solar</v>
      </c>
      <c r="K11191" t="b">
        <f t="shared" si="174"/>
        <v>1</v>
      </c>
    </row>
    <row r="11192" spans="1:11">
      <c r="A11192" s="120">
        <v>59896</v>
      </c>
      <c r="B11192" s="121" t="s">
        <v>201</v>
      </c>
      <c r="C11192" s="121" t="s">
        <v>206</v>
      </c>
      <c r="D11192" s="121" t="s">
        <v>101</v>
      </c>
      <c r="E11192" s="121" t="s">
        <v>92</v>
      </c>
      <c r="F11192" s="122">
        <v>2049300</v>
      </c>
      <c r="G11192" s="122">
        <v>230207</v>
      </c>
      <c r="H11192" s="120">
        <v>2019</v>
      </c>
      <c r="I11192" t="str">
        <f>IF(J11192="natural gas",VLOOKUP(D11192,'Cross-Page Data'!$I$4:$J$13,2,FALSE),IF(J11192="solar",VLOOKUP('Form 923'!D11192,'Cross-Page Data'!$I$14:$J$117,2,FALSE),J11192))</f>
        <v>solar pv</v>
      </c>
      <c r="J11192" t="str">
        <f>VLOOKUP(E11192,'Cross-Page Data'!$D$4:$F$48,3,FALSE)</f>
        <v>solar</v>
      </c>
      <c r="K11192" t="b">
        <f t="shared" si="174"/>
        <v>1</v>
      </c>
    </row>
    <row r="11193" spans="1:11">
      <c r="A11193" s="120">
        <v>59897</v>
      </c>
      <c r="B11193" s="121" t="s">
        <v>201</v>
      </c>
      <c r="C11193" s="121" t="s">
        <v>206</v>
      </c>
      <c r="D11193" s="121" t="s">
        <v>101</v>
      </c>
      <c r="E11193" s="121" t="s">
        <v>92</v>
      </c>
      <c r="F11193" s="122">
        <v>2634369</v>
      </c>
      <c r="G11193" s="122">
        <v>295930</v>
      </c>
      <c r="H11193" s="120">
        <v>2019</v>
      </c>
      <c r="I11193" t="str">
        <f>IF(J11193="natural gas",VLOOKUP(D11193,'Cross-Page Data'!$I$4:$J$13,2,FALSE),IF(J11193="solar",VLOOKUP('Form 923'!D11193,'Cross-Page Data'!$I$14:$J$117,2,FALSE),J11193))</f>
        <v>solar pv</v>
      </c>
      <c r="J11193" t="str">
        <f>VLOOKUP(E11193,'Cross-Page Data'!$D$4:$F$48,3,FALSE)</f>
        <v>solar</v>
      </c>
      <c r="K11193" t="b">
        <f t="shared" si="174"/>
        <v>1</v>
      </c>
    </row>
    <row r="11194" spans="1:11">
      <c r="A11194" s="120">
        <v>59898</v>
      </c>
      <c r="B11194" s="121" t="s">
        <v>201</v>
      </c>
      <c r="C11194" s="121" t="s">
        <v>206</v>
      </c>
      <c r="D11194" s="121" t="s">
        <v>101</v>
      </c>
      <c r="E11194" s="121" t="s">
        <v>92</v>
      </c>
      <c r="F11194" s="122">
        <v>52486</v>
      </c>
      <c r="G11194" s="122">
        <v>5896</v>
      </c>
      <c r="H11194" s="120">
        <v>2019</v>
      </c>
      <c r="I11194" t="str">
        <f>IF(J11194="natural gas",VLOOKUP(D11194,'Cross-Page Data'!$I$4:$J$13,2,FALSE),IF(J11194="solar",VLOOKUP('Form 923'!D11194,'Cross-Page Data'!$I$14:$J$117,2,FALSE),J11194))</f>
        <v>solar pv</v>
      </c>
      <c r="J11194" t="str">
        <f>VLOOKUP(E11194,'Cross-Page Data'!$D$4:$F$48,3,FALSE)</f>
        <v>solar</v>
      </c>
      <c r="K11194" t="b">
        <f t="shared" si="174"/>
        <v>1</v>
      </c>
    </row>
    <row r="11195" spans="1:11">
      <c r="A11195" s="120">
        <v>59899</v>
      </c>
      <c r="B11195" s="121" t="s">
        <v>201</v>
      </c>
      <c r="C11195" s="121" t="s">
        <v>206</v>
      </c>
      <c r="D11195" s="121" t="s">
        <v>101</v>
      </c>
      <c r="E11195" s="121" t="s">
        <v>92</v>
      </c>
      <c r="F11195" s="122">
        <v>95608</v>
      </c>
      <c r="G11195" s="122">
        <v>10740</v>
      </c>
      <c r="H11195" s="120">
        <v>2019</v>
      </c>
      <c r="I11195" t="str">
        <f>IF(J11195="natural gas",VLOOKUP(D11195,'Cross-Page Data'!$I$4:$J$13,2,FALSE),IF(J11195="solar",VLOOKUP('Form 923'!D11195,'Cross-Page Data'!$I$14:$J$117,2,FALSE),J11195))</f>
        <v>solar pv</v>
      </c>
      <c r="J11195" t="str">
        <f>VLOOKUP(E11195,'Cross-Page Data'!$D$4:$F$48,3,FALSE)</f>
        <v>solar</v>
      </c>
      <c r="K11195" t="b">
        <f t="shared" si="174"/>
        <v>1</v>
      </c>
    </row>
    <row r="11196" spans="1:11">
      <c r="A11196" s="120">
        <v>59900</v>
      </c>
      <c r="B11196" s="121" t="s">
        <v>201</v>
      </c>
      <c r="C11196" s="121" t="s">
        <v>206</v>
      </c>
      <c r="D11196" s="121" t="s">
        <v>101</v>
      </c>
      <c r="E11196" s="121" t="s">
        <v>92</v>
      </c>
      <c r="F11196" s="122">
        <v>442920</v>
      </c>
      <c r="G11196" s="122">
        <v>49755</v>
      </c>
      <c r="H11196" s="120">
        <v>2019</v>
      </c>
      <c r="I11196" t="str">
        <f>IF(J11196="natural gas",VLOOKUP(D11196,'Cross-Page Data'!$I$4:$J$13,2,FALSE),IF(J11196="solar",VLOOKUP('Form 923'!D11196,'Cross-Page Data'!$I$14:$J$117,2,FALSE),J11196))</f>
        <v>solar pv</v>
      </c>
      <c r="J11196" t="str">
        <f>VLOOKUP(E11196,'Cross-Page Data'!$D$4:$F$48,3,FALSE)</f>
        <v>solar</v>
      </c>
      <c r="K11196" t="b">
        <f t="shared" si="174"/>
        <v>1</v>
      </c>
    </row>
    <row r="11197" spans="1:11">
      <c r="A11197" s="120">
        <v>59903</v>
      </c>
      <c r="B11197" s="121" t="s">
        <v>201</v>
      </c>
      <c r="C11197" s="121" t="s">
        <v>206</v>
      </c>
      <c r="D11197" s="121" t="s">
        <v>128</v>
      </c>
      <c r="E11197" s="121" t="s">
        <v>180</v>
      </c>
      <c r="F11197" s="122">
        <v>3421992</v>
      </c>
      <c r="G11197" s="122">
        <v>384407</v>
      </c>
      <c r="H11197" s="120">
        <v>2019</v>
      </c>
      <c r="I11197" t="str">
        <f>IF(J11197="natural gas",VLOOKUP(D11197,'Cross-Page Data'!$I$4:$J$13,2,FALSE),IF(J11197="solar",VLOOKUP('Form 923'!D11197,'Cross-Page Data'!$I$14:$J$117,2,FALSE),J11197))</f>
        <v>wind</v>
      </c>
      <c r="J11197" t="str">
        <f>VLOOKUP(E11197,'Cross-Page Data'!$D$4:$F$48,3,FALSE)</f>
        <v>wind</v>
      </c>
      <c r="K11197" t="b">
        <f t="shared" si="174"/>
        <v>1</v>
      </c>
    </row>
    <row r="11198" spans="1:11">
      <c r="A11198" s="120">
        <v>59904</v>
      </c>
      <c r="B11198" s="121" t="s">
        <v>201</v>
      </c>
      <c r="C11198" s="121" t="s">
        <v>202</v>
      </c>
      <c r="D11198" s="121" t="s">
        <v>101</v>
      </c>
      <c r="E11198" s="121" t="s">
        <v>92</v>
      </c>
      <c r="F11198" s="122">
        <v>0</v>
      </c>
      <c r="G11198" s="122">
        <v>0</v>
      </c>
      <c r="H11198" s="120">
        <v>2019</v>
      </c>
      <c r="I11198" t="str">
        <f>IF(J11198="natural gas",VLOOKUP(D11198,'Cross-Page Data'!$I$4:$J$13,2,FALSE),IF(J11198="solar",VLOOKUP('Form 923'!D11198,'Cross-Page Data'!$I$14:$J$117,2,FALSE),J11198))</f>
        <v>solar pv</v>
      </c>
      <c r="J11198" t="str">
        <f>VLOOKUP(E11198,'Cross-Page Data'!$D$4:$F$48,3,FALSE)</f>
        <v>solar</v>
      </c>
      <c r="K11198" t="b">
        <f t="shared" si="174"/>
        <v>1</v>
      </c>
    </row>
    <row r="11199" spans="1:11">
      <c r="A11199" s="120">
        <v>59905</v>
      </c>
      <c r="B11199" s="121" t="s">
        <v>201</v>
      </c>
      <c r="C11199" s="121" t="s">
        <v>202</v>
      </c>
      <c r="D11199" s="121" t="s">
        <v>101</v>
      </c>
      <c r="E11199" s="121" t="s">
        <v>92</v>
      </c>
      <c r="F11199" s="122">
        <v>13968</v>
      </c>
      <c r="G11199" s="122">
        <v>1569</v>
      </c>
      <c r="H11199" s="120">
        <v>2019</v>
      </c>
      <c r="I11199" t="str">
        <f>IF(J11199="natural gas",VLOOKUP(D11199,'Cross-Page Data'!$I$4:$J$13,2,FALSE),IF(J11199="solar",VLOOKUP('Form 923'!D11199,'Cross-Page Data'!$I$14:$J$117,2,FALSE),J11199))</f>
        <v>solar pv</v>
      </c>
      <c r="J11199" t="str">
        <f>VLOOKUP(E11199,'Cross-Page Data'!$D$4:$F$48,3,FALSE)</f>
        <v>solar</v>
      </c>
      <c r="K11199" t="b">
        <f t="shared" si="174"/>
        <v>1</v>
      </c>
    </row>
    <row r="11200" spans="1:11">
      <c r="A11200" s="120">
        <v>59906</v>
      </c>
      <c r="B11200" s="121" t="s">
        <v>201</v>
      </c>
      <c r="C11200" s="121" t="s">
        <v>206</v>
      </c>
      <c r="D11200" s="121" t="s">
        <v>56</v>
      </c>
      <c r="E11200" s="121" t="s">
        <v>38</v>
      </c>
      <c r="F11200" s="122">
        <v>45221599</v>
      </c>
      <c r="G11200" s="122">
        <v>6955629</v>
      </c>
      <c r="H11200" s="120">
        <v>2019</v>
      </c>
      <c r="I11200" t="str">
        <f>IF(J11200="natural gas",VLOOKUP(D11200,'Cross-Page Data'!$I$4:$J$13,2,FALSE),IF(J11200="solar",VLOOKUP('Form 923'!D11200,'Cross-Page Data'!$I$14:$J$117,2,FALSE),J11200))</f>
        <v>natural gas nonpeaker - preexisting nonretiring</v>
      </c>
      <c r="J11200" t="str">
        <f>VLOOKUP(E11200,'Cross-Page Data'!$D$4:$F$48,3,FALSE)</f>
        <v>natural gas</v>
      </c>
      <c r="K11200" t="b">
        <f t="shared" si="174"/>
        <v>1</v>
      </c>
    </row>
    <row r="11201" spans="1:11">
      <c r="A11201" s="120">
        <v>59908</v>
      </c>
      <c r="B11201" s="121" t="s">
        <v>201</v>
      </c>
      <c r="C11201" s="121" t="s">
        <v>206</v>
      </c>
      <c r="D11201" s="121" t="s">
        <v>101</v>
      </c>
      <c r="E11201" s="121" t="s">
        <v>92</v>
      </c>
      <c r="F11201" s="122">
        <v>34326</v>
      </c>
      <c r="G11201" s="122">
        <v>3856</v>
      </c>
      <c r="H11201" s="120">
        <v>2019</v>
      </c>
      <c r="I11201" t="str">
        <f>IF(J11201="natural gas",VLOOKUP(D11201,'Cross-Page Data'!$I$4:$J$13,2,FALSE),IF(J11201="solar",VLOOKUP('Form 923'!D11201,'Cross-Page Data'!$I$14:$J$117,2,FALSE),J11201))</f>
        <v>solar pv</v>
      </c>
      <c r="J11201" t="str">
        <f>VLOOKUP(E11201,'Cross-Page Data'!$D$4:$F$48,3,FALSE)</f>
        <v>solar</v>
      </c>
      <c r="K11201" t="b">
        <f t="shared" si="174"/>
        <v>1</v>
      </c>
    </row>
    <row r="11202" spans="1:11">
      <c r="A11202" s="120">
        <v>59910</v>
      </c>
      <c r="B11202" s="121" t="s">
        <v>201</v>
      </c>
      <c r="C11202" s="121" t="s">
        <v>206</v>
      </c>
      <c r="D11202" s="121" t="s">
        <v>101</v>
      </c>
      <c r="E11202" s="121" t="s">
        <v>92</v>
      </c>
      <c r="F11202" s="122">
        <v>137901</v>
      </c>
      <c r="G11202" s="122">
        <v>15491</v>
      </c>
      <c r="H11202" s="120">
        <v>2019</v>
      </c>
      <c r="I11202" t="str">
        <f>IF(J11202="natural gas",VLOOKUP(D11202,'Cross-Page Data'!$I$4:$J$13,2,FALSE),IF(J11202="solar",VLOOKUP('Form 923'!D11202,'Cross-Page Data'!$I$14:$J$117,2,FALSE),J11202))</f>
        <v>solar pv</v>
      </c>
      <c r="J11202" t="str">
        <f>VLOOKUP(E11202,'Cross-Page Data'!$D$4:$F$48,3,FALSE)</f>
        <v>solar</v>
      </c>
      <c r="K11202" t="b">
        <f t="shared" si="174"/>
        <v>1</v>
      </c>
    </row>
    <row r="11203" spans="1:11">
      <c r="A11203" s="120">
        <v>59911</v>
      </c>
      <c r="B11203" s="121" t="s">
        <v>201</v>
      </c>
      <c r="C11203" s="121" t="s">
        <v>202</v>
      </c>
      <c r="D11203" s="121" t="s">
        <v>101</v>
      </c>
      <c r="E11203" s="121" t="s">
        <v>92</v>
      </c>
      <c r="F11203" s="122">
        <v>15134</v>
      </c>
      <c r="G11203" s="122">
        <v>1700</v>
      </c>
      <c r="H11203" s="120">
        <v>2019</v>
      </c>
      <c r="I11203" t="str">
        <f>IF(J11203="natural gas",VLOOKUP(D11203,'Cross-Page Data'!$I$4:$J$13,2,FALSE),IF(J11203="solar",VLOOKUP('Form 923'!D11203,'Cross-Page Data'!$I$14:$J$117,2,FALSE),J11203))</f>
        <v>solar pv</v>
      </c>
      <c r="J11203" t="str">
        <f>VLOOKUP(E11203,'Cross-Page Data'!$D$4:$F$48,3,FALSE)</f>
        <v>solar</v>
      </c>
      <c r="K11203" t="b">
        <f t="shared" si="174"/>
        <v>1</v>
      </c>
    </row>
    <row r="11204" spans="1:11">
      <c r="A11204" s="120">
        <v>59912</v>
      </c>
      <c r="B11204" s="121" t="s">
        <v>201</v>
      </c>
      <c r="C11204" s="121" t="s">
        <v>206</v>
      </c>
      <c r="D11204" s="121" t="s">
        <v>101</v>
      </c>
      <c r="E11204" s="121" t="s">
        <v>92</v>
      </c>
      <c r="F11204" s="122">
        <v>82156</v>
      </c>
      <c r="G11204" s="122">
        <v>9229</v>
      </c>
      <c r="H11204" s="120">
        <v>2019</v>
      </c>
      <c r="I11204" t="str">
        <f>IF(J11204="natural gas",VLOOKUP(D11204,'Cross-Page Data'!$I$4:$J$13,2,FALSE),IF(J11204="solar",VLOOKUP('Form 923'!D11204,'Cross-Page Data'!$I$14:$J$117,2,FALSE),J11204))</f>
        <v>solar pv</v>
      </c>
      <c r="J11204" t="str">
        <f>VLOOKUP(E11204,'Cross-Page Data'!$D$4:$F$48,3,FALSE)</f>
        <v>solar</v>
      </c>
      <c r="K11204" t="b">
        <f t="shared" si="174"/>
        <v>1</v>
      </c>
    </row>
    <row r="11205" spans="1:11">
      <c r="A11205" s="120">
        <v>59913</v>
      </c>
      <c r="B11205" s="121" t="s">
        <v>201</v>
      </c>
      <c r="C11205" s="121" t="s">
        <v>202</v>
      </c>
      <c r="D11205" s="121" t="s">
        <v>39</v>
      </c>
      <c r="E11205" s="121" t="s">
        <v>38</v>
      </c>
      <c r="F11205" s="122">
        <v>0</v>
      </c>
      <c r="G11205" s="122">
        <v>0</v>
      </c>
      <c r="H11205" s="120">
        <v>2019</v>
      </c>
      <c r="I11205" t="str">
        <f>IF(J11205="natural gas",VLOOKUP(D11205,'Cross-Page Data'!$I$4:$J$13,2,FALSE),IF(J11205="solar",VLOOKUP('Form 923'!D11205,'Cross-Page Data'!$I$14:$J$117,2,FALSE),J11205))</f>
        <v>natural gas nonpeaker - preexisting nonretiring</v>
      </c>
      <c r="J11205" t="str">
        <f>VLOOKUP(E11205,'Cross-Page Data'!$D$4:$F$48,3,FALSE)</f>
        <v>natural gas</v>
      </c>
      <c r="K11205" t="b">
        <f t="shared" si="174"/>
        <v>1</v>
      </c>
    </row>
    <row r="11206" spans="1:11">
      <c r="A11206" s="120">
        <v>59913</v>
      </c>
      <c r="B11206" s="121" t="s">
        <v>201</v>
      </c>
      <c r="C11206" s="121" t="s">
        <v>202</v>
      </c>
      <c r="D11206" s="121" t="s">
        <v>61</v>
      </c>
      <c r="E11206" s="121" t="s">
        <v>38</v>
      </c>
      <c r="F11206" s="122">
        <v>64735414</v>
      </c>
      <c r="G11206" s="122">
        <v>9859878</v>
      </c>
      <c r="H11206" s="120">
        <v>2019</v>
      </c>
      <c r="I11206" t="str">
        <f>IF(J11206="natural gas",VLOOKUP(D11206,'Cross-Page Data'!$I$4:$J$13,2,FALSE),IF(J11206="solar",VLOOKUP('Form 923'!D11206,'Cross-Page Data'!$I$14:$J$117,2,FALSE),J11206))</f>
        <v>natural gas nonpeaker - preexisting nonretiring</v>
      </c>
      <c r="J11206" t="str">
        <f>VLOOKUP(E11206,'Cross-Page Data'!$D$4:$F$48,3,FALSE)</f>
        <v>natural gas</v>
      </c>
      <c r="K11206" t="b">
        <f t="shared" si="174"/>
        <v>1</v>
      </c>
    </row>
    <row r="11207" spans="1:11">
      <c r="A11207" s="120">
        <v>59914</v>
      </c>
      <c r="B11207" s="121" t="s">
        <v>201</v>
      </c>
      <c r="C11207" s="121" t="s">
        <v>206</v>
      </c>
      <c r="D11207" s="121" t="s">
        <v>101</v>
      </c>
      <c r="E11207" s="121" t="s">
        <v>92</v>
      </c>
      <c r="F11207" s="122">
        <v>81133</v>
      </c>
      <c r="G11207" s="122">
        <v>9114</v>
      </c>
      <c r="H11207" s="120">
        <v>2019</v>
      </c>
      <c r="I11207" t="str">
        <f>IF(J11207="natural gas",VLOOKUP(D11207,'Cross-Page Data'!$I$4:$J$13,2,FALSE),IF(J11207="solar",VLOOKUP('Form 923'!D11207,'Cross-Page Data'!$I$14:$J$117,2,FALSE),J11207))</f>
        <v>solar pv</v>
      </c>
      <c r="J11207" t="str">
        <f>VLOOKUP(E11207,'Cross-Page Data'!$D$4:$F$48,3,FALSE)</f>
        <v>solar</v>
      </c>
      <c r="K11207" t="b">
        <f t="shared" ref="K11207:K11270" si="175">IF(AND($N$6=FALSE,OR(C11207="Commercial NAICS Cogen",C11207="Industrial NAICS Cogen",C11207="NAICS-22 Cogen")),FALSE,IF(AND($N$7=FALSE,OR(C11207="Commercial NAICS Cogen",C11207="Commercial NAICS Non-Cogen",C11207="industrial NAICS Cogen",C11207="industrial NAICS non-cogen")),FALSE,TRUE))</f>
        <v>1</v>
      </c>
    </row>
    <row r="11208" spans="1:11">
      <c r="A11208" s="120">
        <v>59915</v>
      </c>
      <c r="B11208" s="121" t="s">
        <v>201</v>
      </c>
      <c r="C11208" s="121" t="s">
        <v>206</v>
      </c>
      <c r="D11208" s="121" t="s">
        <v>101</v>
      </c>
      <c r="E11208" s="121" t="s">
        <v>92</v>
      </c>
      <c r="F11208" s="122">
        <v>414744</v>
      </c>
      <c r="G11208" s="122">
        <v>46590</v>
      </c>
      <c r="H11208" s="120">
        <v>2019</v>
      </c>
      <c r="I11208" t="str">
        <f>IF(J11208="natural gas",VLOOKUP(D11208,'Cross-Page Data'!$I$4:$J$13,2,FALSE),IF(J11208="solar",VLOOKUP('Form 923'!D11208,'Cross-Page Data'!$I$14:$J$117,2,FALSE),J11208))</f>
        <v>solar pv</v>
      </c>
      <c r="J11208" t="str">
        <f>VLOOKUP(E11208,'Cross-Page Data'!$D$4:$F$48,3,FALSE)</f>
        <v>solar</v>
      </c>
      <c r="K11208" t="b">
        <f t="shared" si="175"/>
        <v>1</v>
      </c>
    </row>
    <row r="11209" spans="1:11">
      <c r="A11209" s="120">
        <v>59916</v>
      </c>
      <c r="B11209" s="121" t="s">
        <v>201</v>
      </c>
      <c r="C11209" s="121" t="s">
        <v>206</v>
      </c>
      <c r="D11209" s="121" t="s">
        <v>101</v>
      </c>
      <c r="E11209" s="121" t="s">
        <v>92</v>
      </c>
      <c r="F11209" s="122">
        <v>15301</v>
      </c>
      <c r="G11209" s="122">
        <v>1719</v>
      </c>
      <c r="H11209" s="120">
        <v>2019</v>
      </c>
      <c r="I11209" t="str">
        <f>IF(J11209="natural gas",VLOOKUP(D11209,'Cross-Page Data'!$I$4:$J$13,2,FALSE),IF(J11209="solar",VLOOKUP('Form 923'!D11209,'Cross-Page Data'!$I$14:$J$117,2,FALSE),J11209))</f>
        <v>solar pv</v>
      </c>
      <c r="J11209" t="str">
        <f>VLOOKUP(E11209,'Cross-Page Data'!$D$4:$F$48,3,FALSE)</f>
        <v>solar</v>
      </c>
      <c r="K11209" t="b">
        <f t="shared" si="175"/>
        <v>1</v>
      </c>
    </row>
    <row r="11210" spans="1:11">
      <c r="A11210" s="120">
        <v>59917</v>
      </c>
      <c r="B11210" s="121" t="s">
        <v>201</v>
      </c>
      <c r="C11210" s="121" t="s">
        <v>206</v>
      </c>
      <c r="D11210" s="121" t="s">
        <v>101</v>
      </c>
      <c r="E11210" s="121" t="s">
        <v>92</v>
      </c>
      <c r="F11210" s="122">
        <v>86944</v>
      </c>
      <c r="G11210" s="122">
        <v>9767</v>
      </c>
      <c r="H11210" s="120">
        <v>2019</v>
      </c>
      <c r="I11210" t="str">
        <f>IF(J11210="natural gas",VLOOKUP(D11210,'Cross-Page Data'!$I$4:$J$13,2,FALSE),IF(J11210="solar",VLOOKUP('Form 923'!D11210,'Cross-Page Data'!$I$14:$J$117,2,FALSE),J11210))</f>
        <v>solar pv</v>
      </c>
      <c r="J11210" t="str">
        <f>VLOOKUP(E11210,'Cross-Page Data'!$D$4:$F$48,3,FALSE)</f>
        <v>solar</v>
      </c>
      <c r="K11210" t="b">
        <f t="shared" si="175"/>
        <v>1</v>
      </c>
    </row>
    <row r="11211" spans="1:11">
      <c r="A11211" s="120">
        <v>59919</v>
      </c>
      <c r="B11211" s="121" t="s">
        <v>201</v>
      </c>
      <c r="C11211" s="121" t="s">
        <v>202</v>
      </c>
      <c r="D11211" s="121" t="s">
        <v>101</v>
      </c>
      <c r="E11211" s="121" t="s">
        <v>92</v>
      </c>
      <c r="F11211" s="122">
        <v>351130</v>
      </c>
      <c r="G11211" s="122">
        <v>39444</v>
      </c>
      <c r="H11211" s="120">
        <v>2019</v>
      </c>
      <c r="I11211" t="str">
        <f>IF(J11211="natural gas",VLOOKUP(D11211,'Cross-Page Data'!$I$4:$J$13,2,FALSE),IF(J11211="solar",VLOOKUP('Form 923'!D11211,'Cross-Page Data'!$I$14:$J$117,2,FALSE),J11211))</f>
        <v>solar pv</v>
      </c>
      <c r="J11211" t="str">
        <f>VLOOKUP(E11211,'Cross-Page Data'!$D$4:$F$48,3,FALSE)</f>
        <v>solar</v>
      </c>
      <c r="K11211" t="b">
        <f t="shared" si="175"/>
        <v>1</v>
      </c>
    </row>
    <row r="11212" spans="1:11">
      <c r="A11212" s="120">
        <v>59921</v>
      </c>
      <c r="B11212" s="121" t="s">
        <v>201</v>
      </c>
      <c r="C11212" s="121" t="s">
        <v>206</v>
      </c>
      <c r="D11212" s="121" t="s">
        <v>101</v>
      </c>
      <c r="E11212" s="121" t="s">
        <v>92</v>
      </c>
      <c r="F11212" s="122">
        <v>86518</v>
      </c>
      <c r="G11212" s="122">
        <v>9719</v>
      </c>
      <c r="H11212" s="120">
        <v>2019</v>
      </c>
      <c r="I11212" t="str">
        <f>IF(J11212="natural gas",VLOOKUP(D11212,'Cross-Page Data'!$I$4:$J$13,2,FALSE),IF(J11212="solar",VLOOKUP('Form 923'!D11212,'Cross-Page Data'!$I$14:$J$117,2,FALSE),J11212))</f>
        <v>solar pv</v>
      </c>
      <c r="J11212" t="str">
        <f>VLOOKUP(E11212,'Cross-Page Data'!$D$4:$F$48,3,FALSE)</f>
        <v>solar</v>
      </c>
      <c r="K11212" t="b">
        <f t="shared" si="175"/>
        <v>1</v>
      </c>
    </row>
    <row r="11213" ht="25.5" spans="1:11">
      <c r="A11213" s="120">
        <v>59922</v>
      </c>
      <c r="B11213" s="121" t="s">
        <v>201</v>
      </c>
      <c r="C11213" s="121" t="s">
        <v>207</v>
      </c>
      <c r="D11213" s="121" t="s">
        <v>101</v>
      </c>
      <c r="E11213" s="121" t="s">
        <v>92</v>
      </c>
      <c r="F11213" s="122">
        <v>4051</v>
      </c>
      <c r="G11213" s="122">
        <v>455</v>
      </c>
      <c r="H11213" s="120">
        <v>2019</v>
      </c>
      <c r="I11213" t="str">
        <f>IF(J11213="natural gas",VLOOKUP(D11213,'Cross-Page Data'!$I$4:$J$13,2,FALSE),IF(J11213="solar",VLOOKUP('Form 923'!D11213,'Cross-Page Data'!$I$14:$J$117,2,FALSE),J11213))</f>
        <v>solar pv</v>
      </c>
      <c r="J11213" t="str">
        <f>VLOOKUP(E11213,'Cross-Page Data'!$D$4:$F$48,3,FALSE)</f>
        <v>solar</v>
      </c>
      <c r="K11213" t="b">
        <f t="shared" si="175"/>
        <v>0</v>
      </c>
    </row>
    <row r="11214" spans="1:11">
      <c r="A11214" s="120">
        <v>59926</v>
      </c>
      <c r="B11214" s="121" t="s">
        <v>201</v>
      </c>
      <c r="C11214" s="121" t="s">
        <v>202</v>
      </c>
      <c r="D11214" s="121" t="s">
        <v>73</v>
      </c>
      <c r="E11214" s="121" t="s">
        <v>38</v>
      </c>
      <c r="F11214" s="122">
        <v>3491904</v>
      </c>
      <c r="G11214" s="122">
        <v>311965</v>
      </c>
      <c r="H11214" s="120">
        <v>2019</v>
      </c>
      <c r="I11214" t="str">
        <f>IF(J11214="natural gas",VLOOKUP(D11214,'Cross-Page Data'!$I$4:$J$13,2,FALSE),IF(J11214="solar",VLOOKUP('Form 923'!D11214,'Cross-Page Data'!$I$14:$J$117,2,FALSE),J11214))</f>
        <v>natural gas peaker</v>
      </c>
      <c r="J11214" t="str">
        <f>VLOOKUP(E11214,'Cross-Page Data'!$D$4:$F$48,3,FALSE)</f>
        <v>natural gas</v>
      </c>
      <c r="K11214" t="b">
        <f t="shared" si="175"/>
        <v>1</v>
      </c>
    </row>
    <row r="11215" spans="1:11">
      <c r="A11215" s="120">
        <v>59927</v>
      </c>
      <c r="B11215" s="121" t="s">
        <v>201</v>
      </c>
      <c r="C11215" s="121" t="s">
        <v>206</v>
      </c>
      <c r="D11215" s="121" t="s">
        <v>101</v>
      </c>
      <c r="E11215" s="121" t="s">
        <v>92</v>
      </c>
      <c r="F11215" s="122">
        <v>67815</v>
      </c>
      <c r="G11215" s="122">
        <v>7618</v>
      </c>
      <c r="H11215" s="120">
        <v>2019</v>
      </c>
      <c r="I11215" t="str">
        <f>IF(J11215="natural gas",VLOOKUP(D11215,'Cross-Page Data'!$I$4:$J$13,2,FALSE),IF(J11215="solar",VLOOKUP('Form 923'!D11215,'Cross-Page Data'!$I$14:$J$117,2,FALSE),J11215))</f>
        <v>solar pv</v>
      </c>
      <c r="J11215" t="str">
        <f>VLOOKUP(E11215,'Cross-Page Data'!$D$4:$F$48,3,FALSE)</f>
        <v>solar</v>
      </c>
      <c r="K11215" t="b">
        <f t="shared" si="175"/>
        <v>1</v>
      </c>
    </row>
    <row r="11216" spans="1:11">
      <c r="A11216" s="120">
        <v>59928</v>
      </c>
      <c r="B11216" s="121" t="s">
        <v>201</v>
      </c>
      <c r="C11216" s="121" t="s">
        <v>206</v>
      </c>
      <c r="D11216" s="121" t="s">
        <v>101</v>
      </c>
      <c r="E11216" s="121" t="s">
        <v>92</v>
      </c>
      <c r="F11216" s="122">
        <v>78660</v>
      </c>
      <c r="G11216" s="122">
        <v>8836</v>
      </c>
      <c r="H11216" s="120">
        <v>2019</v>
      </c>
      <c r="I11216" t="str">
        <f>IF(J11216="natural gas",VLOOKUP(D11216,'Cross-Page Data'!$I$4:$J$13,2,FALSE),IF(J11216="solar",VLOOKUP('Form 923'!D11216,'Cross-Page Data'!$I$14:$J$117,2,FALSE),J11216))</f>
        <v>solar pv</v>
      </c>
      <c r="J11216" t="str">
        <f>VLOOKUP(E11216,'Cross-Page Data'!$D$4:$F$48,3,FALSE)</f>
        <v>solar</v>
      </c>
      <c r="K11216" t="b">
        <f t="shared" si="175"/>
        <v>1</v>
      </c>
    </row>
    <row r="11217" spans="1:11">
      <c r="A11217" s="120">
        <v>59929</v>
      </c>
      <c r="B11217" s="121" t="s">
        <v>201</v>
      </c>
      <c r="C11217" s="121" t="s">
        <v>206</v>
      </c>
      <c r="D11217" s="121" t="s">
        <v>101</v>
      </c>
      <c r="E11217" s="121" t="s">
        <v>92</v>
      </c>
      <c r="F11217" s="122">
        <v>75917</v>
      </c>
      <c r="G11217" s="122">
        <v>8528</v>
      </c>
      <c r="H11217" s="120">
        <v>2019</v>
      </c>
      <c r="I11217" t="str">
        <f>IF(J11217="natural gas",VLOOKUP(D11217,'Cross-Page Data'!$I$4:$J$13,2,FALSE),IF(J11217="solar",VLOOKUP('Form 923'!D11217,'Cross-Page Data'!$I$14:$J$117,2,FALSE),J11217))</f>
        <v>solar pv</v>
      </c>
      <c r="J11217" t="str">
        <f>VLOOKUP(E11217,'Cross-Page Data'!$D$4:$F$48,3,FALSE)</f>
        <v>solar</v>
      </c>
      <c r="K11217" t="b">
        <f t="shared" si="175"/>
        <v>1</v>
      </c>
    </row>
    <row r="11218" spans="1:11">
      <c r="A11218" s="120">
        <v>59930</v>
      </c>
      <c r="B11218" s="121" t="s">
        <v>201</v>
      </c>
      <c r="C11218" s="121" t="s">
        <v>206</v>
      </c>
      <c r="D11218" s="121" t="s">
        <v>101</v>
      </c>
      <c r="E11218" s="121" t="s">
        <v>92</v>
      </c>
      <c r="F11218" s="122">
        <v>79673</v>
      </c>
      <c r="G11218" s="122">
        <v>8950</v>
      </c>
      <c r="H11218" s="120">
        <v>2019</v>
      </c>
      <c r="I11218" t="str">
        <f>IF(J11218="natural gas",VLOOKUP(D11218,'Cross-Page Data'!$I$4:$J$13,2,FALSE),IF(J11218="solar",VLOOKUP('Form 923'!D11218,'Cross-Page Data'!$I$14:$J$117,2,FALSE),J11218))</f>
        <v>solar pv</v>
      </c>
      <c r="J11218" t="str">
        <f>VLOOKUP(E11218,'Cross-Page Data'!$D$4:$F$48,3,FALSE)</f>
        <v>solar</v>
      </c>
      <c r="K11218" t="b">
        <f t="shared" si="175"/>
        <v>1</v>
      </c>
    </row>
    <row r="11219" spans="1:11">
      <c r="A11219" s="120">
        <v>59931</v>
      </c>
      <c r="B11219" s="121" t="s">
        <v>205</v>
      </c>
      <c r="C11219" s="121" t="s">
        <v>208</v>
      </c>
      <c r="D11219" s="121" t="s">
        <v>79</v>
      </c>
      <c r="E11219" s="121" t="s">
        <v>130</v>
      </c>
      <c r="F11219" s="122">
        <v>24765</v>
      </c>
      <c r="G11219" s="122">
        <v>6460</v>
      </c>
      <c r="H11219" s="120">
        <v>2019</v>
      </c>
      <c r="I11219" t="str">
        <f>IF(J11219="natural gas",VLOOKUP(D11219,'Cross-Page Data'!$I$4:$J$13,2,FALSE),IF(J11219="solar",VLOOKUP('Form 923'!D11219,'Cross-Page Data'!$I$14:$J$117,2,FALSE),J11219))</f>
        <v>biomass</v>
      </c>
      <c r="J11219" t="str">
        <f>VLOOKUP(E11219,'Cross-Page Data'!$D$4:$F$48,3,FALSE)</f>
        <v>biomass</v>
      </c>
      <c r="K11219" t="b">
        <f t="shared" si="175"/>
        <v>0</v>
      </c>
    </row>
    <row r="11220" spans="1:11">
      <c r="A11220" s="120">
        <v>59932</v>
      </c>
      <c r="B11220" s="121" t="s">
        <v>201</v>
      </c>
      <c r="C11220" s="121" t="s">
        <v>206</v>
      </c>
      <c r="D11220" s="121" t="s">
        <v>101</v>
      </c>
      <c r="E11220" s="121" t="s">
        <v>92</v>
      </c>
      <c r="F11220" s="122">
        <v>58681</v>
      </c>
      <c r="G11220" s="122">
        <v>6592</v>
      </c>
      <c r="H11220" s="120">
        <v>2019</v>
      </c>
      <c r="I11220" t="str">
        <f>IF(J11220="natural gas",VLOOKUP(D11220,'Cross-Page Data'!$I$4:$J$13,2,FALSE),IF(J11220="solar",VLOOKUP('Form 923'!D11220,'Cross-Page Data'!$I$14:$J$117,2,FALSE),J11220))</f>
        <v>solar pv</v>
      </c>
      <c r="J11220" t="str">
        <f>VLOOKUP(E11220,'Cross-Page Data'!$D$4:$F$48,3,FALSE)</f>
        <v>solar</v>
      </c>
      <c r="K11220" t="b">
        <f t="shared" si="175"/>
        <v>1</v>
      </c>
    </row>
    <row r="11221" spans="1:11">
      <c r="A11221" s="120">
        <v>59934</v>
      </c>
      <c r="B11221" s="121" t="s">
        <v>201</v>
      </c>
      <c r="C11221" s="121" t="s">
        <v>206</v>
      </c>
      <c r="D11221" s="121" t="s">
        <v>101</v>
      </c>
      <c r="E11221" s="121" t="s">
        <v>92</v>
      </c>
      <c r="F11221" s="122">
        <v>53760</v>
      </c>
      <c r="G11221" s="122">
        <v>6039</v>
      </c>
      <c r="H11221" s="120">
        <v>2019</v>
      </c>
      <c r="I11221" t="str">
        <f>IF(J11221="natural gas",VLOOKUP(D11221,'Cross-Page Data'!$I$4:$J$13,2,FALSE),IF(J11221="solar",VLOOKUP('Form 923'!D11221,'Cross-Page Data'!$I$14:$J$117,2,FALSE),J11221))</f>
        <v>solar pv</v>
      </c>
      <c r="J11221" t="str">
        <f>VLOOKUP(E11221,'Cross-Page Data'!$D$4:$F$48,3,FALSE)</f>
        <v>solar</v>
      </c>
      <c r="K11221" t="b">
        <f t="shared" si="175"/>
        <v>1</v>
      </c>
    </row>
    <row r="11222" spans="1:11">
      <c r="A11222" s="120">
        <v>59936</v>
      </c>
      <c r="B11222" s="121" t="s">
        <v>201</v>
      </c>
      <c r="C11222" s="121" t="s">
        <v>206</v>
      </c>
      <c r="D11222" s="121" t="s">
        <v>101</v>
      </c>
      <c r="E11222" s="121" t="s">
        <v>92</v>
      </c>
      <c r="F11222" s="122">
        <v>82291</v>
      </c>
      <c r="G11222" s="122">
        <v>9244</v>
      </c>
      <c r="H11222" s="120">
        <v>2019</v>
      </c>
      <c r="I11222" t="str">
        <f>IF(J11222="natural gas",VLOOKUP(D11222,'Cross-Page Data'!$I$4:$J$13,2,FALSE),IF(J11222="solar",VLOOKUP('Form 923'!D11222,'Cross-Page Data'!$I$14:$J$117,2,FALSE),J11222))</f>
        <v>solar pv</v>
      </c>
      <c r="J11222" t="str">
        <f>VLOOKUP(E11222,'Cross-Page Data'!$D$4:$F$48,3,FALSE)</f>
        <v>solar</v>
      </c>
      <c r="K11222" t="b">
        <f t="shared" si="175"/>
        <v>1</v>
      </c>
    </row>
    <row r="11223" spans="1:11">
      <c r="A11223" s="120">
        <v>59937</v>
      </c>
      <c r="B11223" s="121" t="s">
        <v>201</v>
      </c>
      <c r="C11223" s="121" t="s">
        <v>206</v>
      </c>
      <c r="D11223" s="121" t="s">
        <v>101</v>
      </c>
      <c r="E11223" s="121" t="s">
        <v>92</v>
      </c>
      <c r="F11223" s="122">
        <v>87070</v>
      </c>
      <c r="G11223" s="122">
        <v>9781</v>
      </c>
      <c r="H11223" s="120">
        <v>2019</v>
      </c>
      <c r="I11223" t="str">
        <f>IF(J11223="natural gas",VLOOKUP(D11223,'Cross-Page Data'!$I$4:$J$13,2,FALSE),IF(J11223="solar",VLOOKUP('Form 923'!D11223,'Cross-Page Data'!$I$14:$J$117,2,FALSE),J11223))</f>
        <v>solar pv</v>
      </c>
      <c r="J11223" t="str">
        <f>VLOOKUP(E11223,'Cross-Page Data'!$D$4:$F$48,3,FALSE)</f>
        <v>solar</v>
      </c>
      <c r="K11223" t="b">
        <f t="shared" si="175"/>
        <v>1</v>
      </c>
    </row>
    <row r="11224" spans="1:11">
      <c r="A11224" s="120">
        <v>59938</v>
      </c>
      <c r="B11224" s="121" t="s">
        <v>201</v>
      </c>
      <c r="C11224" s="121" t="s">
        <v>206</v>
      </c>
      <c r="D11224" s="121" t="s">
        <v>79</v>
      </c>
      <c r="E11224" s="121" t="s">
        <v>38</v>
      </c>
      <c r="F11224" s="122">
        <v>271369</v>
      </c>
      <c r="G11224" s="122">
        <v>26500</v>
      </c>
      <c r="H11224" s="120">
        <v>2019</v>
      </c>
      <c r="I11224" t="str">
        <f>IF(J11224="natural gas",VLOOKUP(D11224,'Cross-Page Data'!$I$4:$J$13,2,FALSE),IF(J11224="solar",VLOOKUP('Form 923'!D11224,'Cross-Page Data'!$I$14:$J$117,2,FALSE),J11224))</f>
        <v>natural gas peaker</v>
      </c>
      <c r="J11224" t="str">
        <f>VLOOKUP(E11224,'Cross-Page Data'!$D$4:$F$48,3,FALSE)</f>
        <v>natural gas</v>
      </c>
      <c r="K11224" t="b">
        <f t="shared" si="175"/>
        <v>1</v>
      </c>
    </row>
    <row r="11225" spans="1:11">
      <c r="A11225" s="120">
        <v>59939</v>
      </c>
      <c r="B11225" s="121" t="s">
        <v>201</v>
      </c>
      <c r="C11225" s="121" t="s">
        <v>206</v>
      </c>
      <c r="D11225" s="121" t="s">
        <v>101</v>
      </c>
      <c r="E11225" s="121" t="s">
        <v>92</v>
      </c>
      <c r="F11225" s="122">
        <v>4391936</v>
      </c>
      <c r="G11225" s="122">
        <v>493365</v>
      </c>
      <c r="H11225" s="120">
        <v>2019</v>
      </c>
      <c r="I11225" t="str">
        <f>IF(J11225="natural gas",VLOOKUP(D11225,'Cross-Page Data'!$I$4:$J$13,2,FALSE),IF(J11225="solar",VLOOKUP('Form 923'!D11225,'Cross-Page Data'!$I$14:$J$117,2,FALSE),J11225))</f>
        <v>solar pv</v>
      </c>
      <c r="J11225" t="str">
        <f>VLOOKUP(E11225,'Cross-Page Data'!$D$4:$F$48,3,FALSE)</f>
        <v>solar</v>
      </c>
      <c r="K11225" t="b">
        <f t="shared" si="175"/>
        <v>1</v>
      </c>
    </row>
    <row r="11226" spans="1:11">
      <c r="A11226" s="120">
        <v>59940</v>
      </c>
      <c r="B11226" s="121" t="s">
        <v>201</v>
      </c>
      <c r="C11226" s="121" t="s">
        <v>206</v>
      </c>
      <c r="D11226" s="121" t="s">
        <v>101</v>
      </c>
      <c r="E11226" s="121" t="s">
        <v>92</v>
      </c>
      <c r="F11226" s="122">
        <v>4849160</v>
      </c>
      <c r="G11226" s="122">
        <v>544727</v>
      </c>
      <c r="H11226" s="120">
        <v>2019</v>
      </c>
      <c r="I11226" t="str">
        <f>IF(J11226="natural gas",VLOOKUP(D11226,'Cross-Page Data'!$I$4:$J$13,2,FALSE),IF(J11226="solar",VLOOKUP('Form 923'!D11226,'Cross-Page Data'!$I$14:$J$117,2,FALSE),J11226))</f>
        <v>solar pv</v>
      </c>
      <c r="J11226" t="str">
        <f>VLOOKUP(E11226,'Cross-Page Data'!$D$4:$F$48,3,FALSE)</f>
        <v>solar</v>
      </c>
      <c r="K11226" t="b">
        <f t="shared" si="175"/>
        <v>1</v>
      </c>
    </row>
    <row r="11227" spans="1:11">
      <c r="A11227" s="120">
        <v>59941</v>
      </c>
      <c r="B11227" s="121" t="s">
        <v>201</v>
      </c>
      <c r="C11227" s="121" t="s">
        <v>206</v>
      </c>
      <c r="D11227" s="121" t="s">
        <v>101</v>
      </c>
      <c r="E11227" s="121" t="s">
        <v>92</v>
      </c>
      <c r="F11227" s="122">
        <v>1853608</v>
      </c>
      <c r="G11227" s="122">
        <v>208224</v>
      </c>
      <c r="H11227" s="120">
        <v>2019</v>
      </c>
      <c r="I11227" t="str">
        <f>IF(J11227="natural gas",VLOOKUP(D11227,'Cross-Page Data'!$I$4:$J$13,2,FALSE),IF(J11227="solar",VLOOKUP('Form 923'!D11227,'Cross-Page Data'!$I$14:$J$117,2,FALSE),J11227))</f>
        <v>solar pv</v>
      </c>
      <c r="J11227" t="str">
        <f>VLOOKUP(E11227,'Cross-Page Data'!$D$4:$F$48,3,FALSE)</f>
        <v>solar</v>
      </c>
      <c r="K11227" t="b">
        <f t="shared" si="175"/>
        <v>1</v>
      </c>
    </row>
    <row r="11228" spans="1:11">
      <c r="A11228" s="120">
        <v>59942</v>
      </c>
      <c r="B11228" s="121" t="s">
        <v>201</v>
      </c>
      <c r="C11228" s="121" t="s">
        <v>206</v>
      </c>
      <c r="D11228" s="121" t="s">
        <v>101</v>
      </c>
      <c r="E11228" s="121" t="s">
        <v>92</v>
      </c>
      <c r="F11228" s="122">
        <v>26084</v>
      </c>
      <c r="G11228" s="122">
        <v>2930</v>
      </c>
      <c r="H11228" s="120">
        <v>2019</v>
      </c>
      <c r="I11228" t="str">
        <f>IF(J11228="natural gas",VLOOKUP(D11228,'Cross-Page Data'!$I$4:$J$13,2,FALSE),IF(J11228="solar",VLOOKUP('Form 923'!D11228,'Cross-Page Data'!$I$14:$J$117,2,FALSE),J11228))</f>
        <v>solar pv</v>
      </c>
      <c r="J11228" t="str">
        <f>VLOOKUP(E11228,'Cross-Page Data'!$D$4:$F$48,3,FALSE)</f>
        <v>solar</v>
      </c>
      <c r="K11228" t="b">
        <f t="shared" si="175"/>
        <v>1</v>
      </c>
    </row>
    <row r="11229" spans="1:11">
      <c r="A11229" s="120">
        <v>59943</v>
      </c>
      <c r="B11229" s="121" t="s">
        <v>201</v>
      </c>
      <c r="C11229" s="121" t="s">
        <v>206</v>
      </c>
      <c r="D11229" s="121" t="s">
        <v>128</v>
      </c>
      <c r="E11229" s="121" t="s">
        <v>180</v>
      </c>
      <c r="F11229" s="122">
        <v>6393560</v>
      </c>
      <c r="G11229" s="122">
        <v>718216</v>
      </c>
      <c r="H11229" s="120">
        <v>2019</v>
      </c>
      <c r="I11229" t="str">
        <f>IF(J11229="natural gas",VLOOKUP(D11229,'Cross-Page Data'!$I$4:$J$13,2,FALSE),IF(J11229="solar",VLOOKUP('Form 923'!D11229,'Cross-Page Data'!$I$14:$J$117,2,FALSE),J11229))</f>
        <v>wind</v>
      </c>
      <c r="J11229" t="str">
        <f>VLOOKUP(E11229,'Cross-Page Data'!$D$4:$F$48,3,FALSE)</f>
        <v>wind</v>
      </c>
      <c r="K11229" t="b">
        <f t="shared" si="175"/>
        <v>1</v>
      </c>
    </row>
    <row r="11230" spans="1:11">
      <c r="A11230" s="120">
        <v>59944</v>
      </c>
      <c r="B11230" s="121" t="s">
        <v>201</v>
      </c>
      <c r="C11230" s="121" t="s">
        <v>206</v>
      </c>
      <c r="D11230" s="121" t="s">
        <v>101</v>
      </c>
      <c r="E11230" s="121" t="s">
        <v>92</v>
      </c>
      <c r="F11230" s="122">
        <v>1394062</v>
      </c>
      <c r="G11230" s="122">
        <v>156601</v>
      </c>
      <c r="H11230" s="120">
        <v>2019</v>
      </c>
      <c r="I11230" t="str">
        <f>IF(J11230="natural gas",VLOOKUP(D11230,'Cross-Page Data'!$I$4:$J$13,2,FALSE),IF(J11230="solar",VLOOKUP('Form 923'!D11230,'Cross-Page Data'!$I$14:$J$117,2,FALSE),J11230))</f>
        <v>solar pv</v>
      </c>
      <c r="J11230" t="str">
        <f>VLOOKUP(E11230,'Cross-Page Data'!$D$4:$F$48,3,FALSE)</f>
        <v>solar</v>
      </c>
      <c r="K11230" t="b">
        <f t="shared" si="175"/>
        <v>1</v>
      </c>
    </row>
    <row r="11231" spans="1:11">
      <c r="A11231" s="120">
        <v>59945</v>
      </c>
      <c r="B11231" s="121" t="s">
        <v>201</v>
      </c>
      <c r="C11231" s="121" t="s">
        <v>206</v>
      </c>
      <c r="D11231" s="121" t="s">
        <v>101</v>
      </c>
      <c r="E11231" s="121" t="s">
        <v>92</v>
      </c>
      <c r="F11231" s="122">
        <v>1116667</v>
      </c>
      <c r="G11231" s="122">
        <v>125440</v>
      </c>
      <c r="H11231" s="120">
        <v>2019</v>
      </c>
      <c r="I11231" t="str">
        <f>IF(J11231="natural gas",VLOOKUP(D11231,'Cross-Page Data'!$I$4:$J$13,2,FALSE),IF(J11231="solar",VLOOKUP('Form 923'!D11231,'Cross-Page Data'!$I$14:$J$117,2,FALSE),J11231))</f>
        <v>solar pv</v>
      </c>
      <c r="J11231" t="str">
        <f>VLOOKUP(E11231,'Cross-Page Data'!$D$4:$F$48,3,FALSE)</f>
        <v>solar</v>
      </c>
      <c r="K11231" t="b">
        <f t="shared" si="175"/>
        <v>1</v>
      </c>
    </row>
    <row r="11232" spans="1:11">
      <c r="A11232" s="120">
        <v>59946</v>
      </c>
      <c r="B11232" s="121" t="s">
        <v>201</v>
      </c>
      <c r="C11232" s="121" t="s">
        <v>206</v>
      </c>
      <c r="D11232" s="121" t="s">
        <v>101</v>
      </c>
      <c r="E11232" s="121" t="s">
        <v>92</v>
      </c>
      <c r="F11232" s="122">
        <v>1816676</v>
      </c>
      <c r="G11232" s="122">
        <v>204075</v>
      </c>
      <c r="H11232" s="120">
        <v>2019</v>
      </c>
      <c r="I11232" t="str">
        <f>IF(J11232="natural gas",VLOOKUP(D11232,'Cross-Page Data'!$I$4:$J$13,2,FALSE),IF(J11232="solar",VLOOKUP('Form 923'!D11232,'Cross-Page Data'!$I$14:$J$117,2,FALSE),J11232))</f>
        <v>solar pv</v>
      </c>
      <c r="J11232" t="str">
        <f>VLOOKUP(E11232,'Cross-Page Data'!$D$4:$F$48,3,FALSE)</f>
        <v>solar</v>
      </c>
      <c r="K11232" t="b">
        <f t="shared" si="175"/>
        <v>1</v>
      </c>
    </row>
    <row r="11233" spans="1:11">
      <c r="A11233" s="120">
        <v>59947</v>
      </c>
      <c r="B11233" s="121" t="s">
        <v>201</v>
      </c>
      <c r="C11233" s="121" t="s">
        <v>206</v>
      </c>
      <c r="D11233" s="121" t="s">
        <v>101</v>
      </c>
      <c r="E11233" s="121" t="s">
        <v>92</v>
      </c>
      <c r="F11233" s="122">
        <v>231623</v>
      </c>
      <c r="G11233" s="122">
        <v>26019</v>
      </c>
      <c r="H11233" s="120">
        <v>2019</v>
      </c>
      <c r="I11233" t="str">
        <f>IF(J11233="natural gas",VLOOKUP(D11233,'Cross-Page Data'!$I$4:$J$13,2,FALSE),IF(J11233="solar",VLOOKUP('Form 923'!D11233,'Cross-Page Data'!$I$14:$J$117,2,FALSE),J11233))</f>
        <v>solar pv</v>
      </c>
      <c r="J11233" t="str">
        <f>VLOOKUP(E11233,'Cross-Page Data'!$D$4:$F$48,3,FALSE)</f>
        <v>solar</v>
      </c>
      <c r="K11233" t="b">
        <f t="shared" si="175"/>
        <v>1</v>
      </c>
    </row>
    <row r="11234" spans="1:11">
      <c r="A11234" s="120">
        <v>59948</v>
      </c>
      <c r="B11234" s="121" t="s">
        <v>201</v>
      </c>
      <c r="C11234" s="121" t="s">
        <v>206</v>
      </c>
      <c r="D11234" s="121" t="s">
        <v>101</v>
      </c>
      <c r="E11234" s="121" t="s">
        <v>92</v>
      </c>
      <c r="F11234" s="122">
        <v>29403</v>
      </c>
      <c r="G11234" s="122">
        <v>3303</v>
      </c>
      <c r="H11234" s="120">
        <v>2019</v>
      </c>
      <c r="I11234" t="str">
        <f>IF(J11234="natural gas",VLOOKUP(D11234,'Cross-Page Data'!$I$4:$J$13,2,FALSE),IF(J11234="solar",VLOOKUP('Form 923'!D11234,'Cross-Page Data'!$I$14:$J$117,2,FALSE),J11234))</f>
        <v>solar pv</v>
      </c>
      <c r="J11234" t="str">
        <f>VLOOKUP(E11234,'Cross-Page Data'!$D$4:$F$48,3,FALSE)</f>
        <v>solar</v>
      </c>
      <c r="K11234" t="b">
        <f t="shared" si="175"/>
        <v>1</v>
      </c>
    </row>
    <row r="11235" spans="1:11">
      <c r="A11235" s="120">
        <v>59949</v>
      </c>
      <c r="B11235" s="121" t="s">
        <v>201</v>
      </c>
      <c r="C11235" s="121" t="s">
        <v>206</v>
      </c>
      <c r="D11235" s="121" t="s">
        <v>33</v>
      </c>
      <c r="E11235" s="121" t="s">
        <v>99</v>
      </c>
      <c r="F11235" s="122">
        <v>0</v>
      </c>
      <c r="G11235" s="122">
        <v>1054</v>
      </c>
      <c r="H11235" s="120">
        <v>2019</v>
      </c>
      <c r="I11235" t="str">
        <f>IF(J11235="natural gas",VLOOKUP(D11235,'Cross-Page Data'!$I$4:$J$13,2,FALSE),IF(J11235="solar",VLOOKUP('Form 923'!D11235,'Cross-Page Data'!$I$14:$J$117,2,FALSE),J11235))</f>
        <v>other</v>
      </c>
      <c r="J11235" t="str">
        <f>VLOOKUP(E11235,'Cross-Page Data'!$D$4:$F$48,3,FALSE)</f>
        <v>other</v>
      </c>
      <c r="K11235" t="b">
        <f t="shared" si="175"/>
        <v>1</v>
      </c>
    </row>
    <row r="11236" spans="1:11">
      <c r="A11236" s="120">
        <v>59950</v>
      </c>
      <c r="B11236" s="121" t="s">
        <v>201</v>
      </c>
      <c r="C11236" s="121" t="s">
        <v>206</v>
      </c>
      <c r="D11236" s="121" t="s">
        <v>101</v>
      </c>
      <c r="E11236" s="121" t="s">
        <v>92</v>
      </c>
      <c r="F11236" s="122">
        <v>36436</v>
      </c>
      <c r="G11236" s="122">
        <v>4093</v>
      </c>
      <c r="H11236" s="120">
        <v>2019</v>
      </c>
      <c r="I11236" t="str">
        <f>IF(J11236="natural gas",VLOOKUP(D11236,'Cross-Page Data'!$I$4:$J$13,2,FALSE),IF(J11236="solar",VLOOKUP('Form 923'!D11236,'Cross-Page Data'!$I$14:$J$117,2,FALSE),J11236))</f>
        <v>solar pv</v>
      </c>
      <c r="J11236" t="str">
        <f>VLOOKUP(E11236,'Cross-Page Data'!$D$4:$F$48,3,FALSE)</f>
        <v>solar</v>
      </c>
      <c r="K11236" t="b">
        <f t="shared" si="175"/>
        <v>1</v>
      </c>
    </row>
    <row r="11237" spans="1:11">
      <c r="A11237" s="120">
        <v>59951</v>
      </c>
      <c r="B11237" s="121" t="s">
        <v>201</v>
      </c>
      <c r="C11237" s="121" t="s">
        <v>206</v>
      </c>
      <c r="D11237" s="121" t="s">
        <v>101</v>
      </c>
      <c r="E11237" s="121" t="s">
        <v>92</v>
      </c>
      <c r="F11237" s="122">
        <v>2475</v>
      </c>
      <c r="G11237" s="122">
        <v>278</v>
      </c>
      <c r="H11237" s="120">
        <v>2019</v>
      </c>
      <c r="I11237" t="str">
        <f>IF(J11237="natural gas",VLOOKUP(D11237,'Cross-Page Data'!$I$4:$J$13,2,FALSE),IF(J11237="solar",VLOOKUP('Form 923'!D11237,'Cross-Page Data'!$I$14:$J$117,2,FALSE),J11237))</f>
        <v>solar pv</v>
      </c>
      <c r="J11237" t="str">
        <f>VLOOKUP(E11237,'Cross-Page Data'!$D$4:$F$48,3,FALSE)</f>
        <v>solar</v>
      </c>
      <c r="K11237" t="b">
        <f t="shared" si="175"/>
        <v>1</v>
      </c>
    </row>
    <row r="11238" spans="1:11">
      <c r="A11238" s="120">
        <v>59952</v>
      </c>
      <c r="B11238" s="121" t="s">
        <v>201</v>
      </c>
      <c r="C11238" s="121" t="s">
        <v>206</v>
      </c>
      <c r="D11238" s="121" t="s">
        <v>79</v>
      </c>
      <c r="E11238" s="121" t="s">
        <v>90</v>
      </c>
      <c r="F11238" s="122">
        <v>652656</v>
      </c>
      <c r="G11238" s="122">
        <v>63061</v>
      </c>
      <c r="H11238" s="120">
        <v>2019</v>
      </c>
      <c r="I11238" t="str">
        <f>IF(J11238="natural gas",VLOOKUP(D11238,'Cross-Page Data'!$I$4:$J$13,2,FALSE),IF(J11238="solar",VLOOKUP('Form 923'!D11238,'Cross-Page Data'!$I$14:$J$117,2,FALSE),J11238))</f>
        <v>biomass</v>
      </c>
      <c r="J11238" t="str">
        <f>VLOOKUP(E11238,'Cross-Page Data'!$D$4:$F$48,3,FALSE)</f>
        <v>biomass</v>
      </c>
      <c r="K11238" t="b">
        <f t="shared" si="175"/>
        <v>1</v>
      </c>
    </row>
    <row r="11239" spans="1:11">
      <c r="A11239" s="120">
        <v>59953</v>
      </c>
      <c r="B11239" s="121" t="s">
        <v>201</v>
      </c>
      <c r="C11239" s="121" t="s">
        <v>206</v>
      </c>
      <c r="D11239" s="121" t="s">
        <v>128</v>
      </c>
      <c r="E11239" s="121" t="s">
        <v>180</v>
      </c>
      <c r="F11239" s="122">
        <v>53768</v>
      </c>
      <c r="G11239" s="122">
        <v>6040</v>
      </c>
      <c r="H11239" s="120">
        <v>2019</v>
      </c>
      <c r="I11239" t="str">
        <f>IF(J11239="natural gas",VLOOKUP(D11239,'Cross-Page Data'!$I$4:$J$13,2,FALSE),IF(J11239="solar",VLOOKUP('Form 923'!D11239,'Cross-Page Data'!$I$14:$J$117,2,FALSE),J11239))</f>
        <v>wind</v>
      </c>
      <c r="J11239" t="str">
        <f>VLOOKUP(E11239,'Cross-Page Data'!$D$4:$F$48,3,FALSE)</f>
        <v>wind</v>
      </c>
      <c r="K11239" t="b">
        <f t="shared" si="175"/>
        <v>1</v>
      </c>
    </row>
    <row r="11240" spans="1:11">
      <c r="A11240" s="120">
        <v>59954</v>
      </c>
      <c r="B11240" s="121" t="s">
        <v>201</v>
      </c>
      <c r="C11240" s="121" t="s">
        <v>202</v>
      </c>
      <c r="D11240" s="121" t="s">
        <v>101</v>
      </c>
      <c r="E11240" s="121" t="s">
        <v>92</v>
      </c>
      <c r="F11240" s="122">
        <v>57988</v>
      </c>
      <c r="G11240" s="122">
        <v>6514</v>
      </c>
      <c r="H11240" s="120">
        <v>2019</v>
      </c>
      <c r="I11240" t="str">
        <f>IF(J11240="natural gas",VLOOKUP(D11240,'Cross-Page Data'!$I$4:$J$13,2,FALSE),IF(J11240="solar",VLOOKUP('Form 923'!D11240,'Cross-Page Data'!$I$14:$J$117,2,FALSE),J11240))</f>
        <v>solar pv</v>
      </c>
      <c r="J11240" t="str">
        <f>VLOOKUP(E11240,'Cross-Page Data'!$D$4:$F$48,3,FALSE)</f>
        <v>solar</v>
      </c>
      <c r="K11240" t="b">
        <f t="shared" si="175"/>
        <v>1</v>
      </c>
    </row>
    <row r="11241" spans="1:11">
      <c r="A11241" s="120">
        <v>59955</v>
      </c>
      <c r="B11241" s="121" t="s">
        <v>201</v>
      </c>
      <c r="C11241" s="121" t="s">
        <v>206</v>
      </c>
      <c r="D11241" s="121" t="s">
        <v>101</v>
      </c>
      <c r="E11241" s="121" t="s">
        <v>92</v>
      </c>
      <c r="F11241" s="122">
        <v>28858</v>
      </c>
      <c r="G11241" s="122">
        <v>3242</v>
      </c>
      <c r="H11241" s="120">
        <v>2019</v>
      </c>
      <c r="I11241" t="str">
        <f>IF(J11241="natural gas",VLOOKUP(D11241,'Cross-Page Data'!$I$4:$J$13,2,FALSE),IF(J11241="solar",VLOOKUP('Form 923'!D11241,'Cross-Page Data'!$I$14:$J$117,2,FALSE),J11241))</f>
        <v>solar pv</v>
      </c>
      <c r="J11241" t="str">
        <f>VLOOKUP(E11241,'Cross-Page Data'!$D$4:$F$48,3,FALSE)</f>
        <v>solar</v>
      </c>
      <c r="K11241" t="b">
        <f t="shared" si="175"/>
        <v>1</v>
      </c>
    </row>
    <row r="11242" spans="1:11">
      <c r="A11242" s="120">
        <v>59956</v>
      </c>
      <c r="B11242" s="121" t="s">
        <v>201</v>
      </c>
      <c r="C11242" s="121" t="s">
        <v>206</v>
      </c>
      <c r="D11242" s="121" t="s">
        <v>101</v>
      </c>
      <c r="E11242" s="121" t="s">
        <v>92</v>
      </c>
      <c r="F11242" s="122">
        <v>25700</v>
      </c>
      <c r="G11242" s="122">
        <v>2887</v>
      </c>
      <c r="H11242" s="120">
        <v>2019</v>
      </c>
      <c r="I11242" t="str">
        <f>IF(J11242="natural gas",VLOOKUP(D11242,'Cross-Page Data'!$I$4:$J$13,2,FALSE),IF(J11242="solar",VLOOKUP('Form 923'!D11242,'Cross-Page Data'!$I$14:$J$117,2,FALSE),J11242))</f>
        <v>solar pv</v>
      </c>
      <c r="J11242" t="str">
        <f>VLOOKUP(E11242,'Cross-Page Data'!$D$4:$F$48,3,FALSE)</f>
        <v>solar</v>
      </c>
      <c r="K11242" t="b">
        <f t="shared" si="175"/>
        <v>1</v>
      </c>
    </row>
    <row r="11243" spans="1:11">
      <c r="A11243" s="120">
        <v>59957</v>
      </c>
      <c r="B11243" s="121" t="s">
        <v>201</v>
      </c>
      <c r="C11243" s="121" t="s">
        <v>206</v>
      </c>
      <c r="D11243" s="121" t="s">
        <v>33</v>
      </c>
      <c r="E11243" s="121" t="s">
        <v>99</v>
      </c>
      <c r="F11243" s="122">
        <v>0</v>
      </c>
      <c r="G11243" s="122">
        <v>-3564</v>
      </c>
      <c r="H11243" s="120">
        <v>2019</v>
      </c>
      <c r="I11243" t="str">
        <f>IF(J11243="natural gas",VLOOKUP(D11243,'Cross-Page Data'!$I$4:$J$13,2,FALSE),IF(J11243="solar",VLOOKUP('Form 923'!D11243,'Cross-Page Data'!$I$14:$J$117,2,FALSE),J11243))</f>
        <v>other</v>
      </c>
      <c r="J11243" t="str">
        <f>VLOOKUP(E11243,'Cross-Page Data'!$D$4:$F$48,3,FALSE)</f>
        <v>other</v>
      </c>
      <c r="K11243" t="b">
        <f t="shared" si="175"/>
        <v>1</v>
      </c>
    </row>
    <row r="11244" spans="1:11">
      <c r="A11244" s="120">
        <v>59958</v>
      </c>
      <c r="B11244" s="121" t="s">
        <v>201</v>
      </c>
      <c r="C11244" s="121" t="s">
        <v>206</v>
      </c>
      <c r="D11244" s="121" t="s">
        <v>101</v>
      </c>
      <c r="E11244" s="121" t="s">
        <v>92</v>
      </c>
      <c r="F11244" s="122">
        <v>54320</v>
      </c>
      <c r="G11244" s="122">
        <v>6102</v>
      </c>
      <c r="H11244" s="120">
        <v>2019</v>
      </c>
      <c r="I11244" t="str">
        <f>IF(J11244="natural gas",VLOOKUP(D11244,'Cross-Page Data'!$I$4:$J$13,2,FALSE),IF(J11244="solar",VLOOKUP('Form 923'!D11244,'Cross-Page Data'!$I$14:$J$117,2,FALSE),J11244))</f>
        <v>solar pv</v>
      </c>
      <c r="J11244" t="str">
        <f>VLOOKUP(E11244,'Cross-Page Data'!$D$4:$F$48,3,FALSE)</f>
        <v>solar</v>
      </c>
      <c r="K11244" t="b">
        <f t="shared" si="175"/>
        <v>1</v>
      </c>
    </row>
    <row r="11245" spans="1:11">
      <c r="A11245" s="120">
        <v>59959</v>
      </c>
      <c r="B11245" s="121" t="s">
        <v>201</v>
      </c>
      <c r="C11245" s="121" t="s">
        <v>206</v>
      </c>
      <c r="D11245" s="121" t="s">
        <v>33</v>
      </c>
      <c r="E11245" s="121" t="s">
        <v>99</v>
      </c>
      <c r="F11245" s="122">
        <v>0</v>
      </c>
      <c r="G11245" s="122">
        <v>-2252</v>
      </c>
      <c r="H11245" s="120">
        <v>2019</v>
      </c>
      <c r="I11245" t="str">
        <f>IF(J11245="natural gas",VLOOKUP(D11245,'Cross-Page Data'!$I$4:$J$13,2,FALSE),IF(J11245="solar",VLOOKUP('Form 923'!D11245,'Cross-Page Data'!$I$14:$J$117,2,FALSE),J11245))</f>
        <v>other</v>
      </c>
      <c r="J11245" t="str">
        <f>VLOOKUP(E11245,'Cross-Page Data'!$D$4:$F$48,3,FALSE)</f>
        <v>other</v>
      </c>
      <c r="K11245" t="b">
        <f t="shared" si="175"/>
        <v>1</v>
      </c>
    </row>
    <row r="11246" spans="1:11">
      <c r="A11246" s="120">
        <v>59960</v>
      </c>
      <c r="B11246" s="121" t="s">
        <v>201</v>
      </c>
      <c r="C11246" s="121" t="s">
        <v>206</v>
      </c>
      <c r="D11246" s="121" t="s">
        <v>33</v>
      </c>
      <c r="E11246" s="121" t="s">
        <v>99</v>
      </c>
      <c r="F11246" s="122">
        <v>0</v>
      </c>
      <c r="G11246" s="122">
        <v>-1709</v>
      </c>
      <c r="H11246" s="120">
        <v>2019</v>
      </c>
      <c r="I11246" t="str">
        <f>IF(J11246="natural gas",VLOOKUP(D11246,'Cross-Page Data'!$I$4:$J$13,2,FALSE),IF(J11246="solar",VLOOKUP('Form 923'!D11246,'Cross-Page Data'!$I$14:$J$117,2,FALSE),J11246))</f>
        <v>other</v>
      </c>
      <c r="J11246" t="str">
        <f>VLOOKUP(E11246,'Cross-Page Data'!$D$4:$F$48,3,FALSE)</f>
        <v>other</v>
      </c>
      <c r="K11246" t="b">
        <f t="shared" si="175"/>
        <v>1</v>
      </c>
    </row>
    <row r="11247" spans="1:11">
      <c r="A11247" s="120">
        <v>59961</v>
      </c>
      <c r="B11247" s="121" t="s">
        <v>201</v>
      </c>
      <c r="C11247" s="121" t="s">
        <v>206</v>
      </c>
      <c r="D11247" s="121" t="s">
        <v>101</v>
      </c>
      <c r="E11247" s="121" t="s">
        <v>92</v>
      </c>
      <c r="F11247" s="122">
        <v>489200</v>
      </c>
      <c r="G11247" s="122">
        <v>54954</v>
      </c>
      <c r="H11247" s="120">
        <v>2019</v>
      </c>
      <c r="I11247" t="str">
        <f>IF(J11247="natural gas",VLOOKUP(D11247,'Cross-Page Data'!$I$4:$J$13,2,FALSE),IF(J11247="solar",VLOOKUP('Form 923'!D11247,'Cross-Page Data'!$I$14:$J$117,2,FALSE),J11247))</f>
        <v>solar pv</v>
      </c>
      <c r="J11247" t="str">
        <f>VLOOKUP(E11247,'Cross-Page Data'!$D$4:$F$48,3,FALSE)</f>
        <v>solar</v>
      </c>
      <c r="K11247" t="b">
        <f t="shared" si="175"/>
        <v>1</v>
      </c>
    </row>
    <row r="11248" spans="1:11">
      <c r="A11248" s="120">
        <v>59962</v>
      </c>
      <c r="B11248" s="121" t="s">
        <v>201</v>
      </c>
      <c r="C11248" s="121" t="s">
        <v>206</v>
      </c>
      <c r="D11248" s="121" t="s">
        <v>101</v>
      </c>
      <c r="E11248" s="121" t="s">
        <v>92</v>
      </c>
      <c r="F11248" s="122">
        <v>346092</v>
      </c>
      <c r="G11248" s="122">
        <v>38878</v>
      </c>
      <c r="H11248" s="120">
        <v>2019</v>
      </c>
      <c r="I11248" t="str">
        <f>IF(J11248="natural gas",VLOOKUP(D11248,'Cross-Page Data'!$I$4:$J$13,2,FALSE),IF(J11248="solar",VLOOKUP('Form 923'!D11248,'Cross-Page Data'!$I$14:$J$117,2,FALSE),J11248))</f>
        <v>solar pv</v>
      </c>
      <c r="J11248" t="str">
        <f>VLOOKUP(E11248,'Cross-Page Data'!$D$4:$F$48,3,FALSE)</f>
        <v>solar</v>
      </c>
      <c r="K11248" t="b">
        <f t="shared" si="175"/>
        <v>1</v>
      </c>
    </row>
    <row r="11249" spans="1:11">
      <c r="A11249" s="120">
        <v>59963</v>
      </c>
      <c r="B11249" s="121" t="s">
        <v>201</v>
      </c>
      <c r="C11249" s="121" t="s">
        <v>206</v>
      </c>
      <c r="D11249" s="121" t="s">
        <v>101</v>
      </c>
      <c r="E11249" s="121" t="s">
        <v>92</v>
      </c>
      <c r="F11249" s="122">
        <v>341230</v>
      </c>
      <c r="G11249" s="122">
        <v>38332</v>
      </c>
      <c r="H11249" s="120">
        <v>2019</v>
      </c>
      <c r="I11249" t="str">
        <f>IF(J11249="natural gas",VLOOKUP(D11249,'Cross-Page Data'!$I$4:$J$13,2,FALSE),IF(J11249="solar",VLOOKUP('Form 923'!D11249,'Cross-Page Data'!$I$14:$J$117,2,FALSE),J11249))</f>
        <v>solar pv</v>
      </c>
      <c r="J11249" t="str">
        <f>VLOOKUP(E11249,'Cross-Page Data'!$D$4:$F$48,3,FALSE)</f>
        <v>solar</v>
      </c>
      <c r="K11249" t="b">
        <f t="shared" si="175"/>
        <v>1</v>
      </c>
    </row>
    <row r="11250" spans="1:11">
      <c r="A11250" s="120">
        <v>59964</v>
      </c>
      <c r="B11250" s="121" t="s">
        <v>201</v>
      </c>
      <c r="C11250" s="121" t="s">
        <v>206</v>
      </c>
      <c r="D11250" s="121" t="s">
        <v>101</v>
      </c>
      <c r="E11250" s="121" t="s">
        <v>92</v>
      </c>
      <c r="F11250" s="122">
        <v>985709</v>
      </c>
      <c r="G11250" s="122">
        <v>110729</v>
      </c>
      <c r="H11250" s="120">
        <v>2019</v>
      </c>
      <c r="I11250" t="str">
        <f>IF(J11250="natural gas",VLOOKUP(D11250,'Cross-Page Data'!$I$4:$J$13,2,FALSE),IF(J11250="solar",VLOOKUP('Form 923'!D11250,'Cross-Page Data'!$I$14:$J$117,2,FALSE),J11250))</f>
        <v>solar pv</v>
      </c>
      <c r="J11250" t="str">
        <f>VLOOKUP(E11250,'Cross-Page Data'!$D$4:$F$48,3,FALSE)</f>
        <v>solar</v>
      </c>
      <c r="K11250" t="b">
        <f t="shared" si="175"/>
        <v>1</v>
      </c>
    </row>
    <row r="11251" spans="1:11">
      <c r="A11251" s="120">
        <v>59965</v>
      </c>
      <c r="B11251" s="121" t="s">
        <v>201</v>
      </c>
      <c r="C11251" s="121" t="s">
        <v>206</v>
      </c>
      <c r="D11251" s="121" t="s">
        <v>128</v>
      </c>
      <c r="E11251" s="121" t="s">
        <v>180</v>
      </c>
      <c r="F11251" s="122">
        <v>1470620</v>
      </c>
      <c r="G11251" s="122">
        <v>165201</v>
      </c>
      <c r="H11251" s="120">
        <v>2019</v>
      </c>
      <c r="I11251" t="str">
        <f>IF(J11251="natural gas",VLOOKUP(D11251,'Cross-Page Data'!$I$4:$J$13,2,FALSE),IF(J11251="solar",VLOOKUP('Form 923'!D11251,'Cross-Page Data'!$I$14:$J$117,2,FALSE),J11251))</f>
        <v>wind</v>
      </c>
      <c r="J11251" t="str">
        <f>VLOOKUP(E11251,'Cross-Page Data'!$D$4:$F$48,3,FALSE)</f>
        <v>wind</v>
      </c>
      <c r="K11251" t="b">
        <f t="shared" si="175"/>
        <v>1</v>
      </c>
    </row>
    <row r="11252" spans="1:11">
      <c r="A11252" s="120">
        <v>59966</v>
      </c>
      <c r="B11252" s="121" t="s">
        <v>201</v>
      </c>
      <c r="C11252" s="121" t="s">
        <v>202</v>
      </c>
      <c r="D11252" s="121" t="s">
        <v>101</v>
      </c>
      <c r="E11252" s="121" t="s">
        <v>92</v>
      </c>
      <c r="F11252" s="122">
        <v>193546</v>
      </c>
      <c r="G11252" s="122">
        <v>21742</v>
      </c>
      <c r="H11252" s="120">
        <v>2019</v>
      </c>
      <c r="I11252" t="str">
        <f>IF(J11252="natural gas",VLOOKUP(D11252,'Cross-Page Data'!$I$4:$J$13,2,FALSE),IF(J11252="solar",VLOOKUP('Form 923'!D11252,'Cross-Page Data'!$I$14:$J$117,2,FALSE),J11252))</f>
        <v>solar pv</v>
      </c>
      <c r="J11252" t="str">
        <f>VLOOKUP(E11252,'Cross-Page Data'!$D$4:$F$48,3,FALSE)</f>
        <v>solar</v>
      </c>
      <c r="K11252" t="b">
        <f t="shared" si="175"/>
        <v>1</v>
      </c>
    </row>
    <row r="11253" spans="1:11">
      <c r="A11253" s="120">
        <v>59968</v>
      </c>
      <c r="B11253" s="121" t="s">
        <v>201</v>
      </c>
      <c r="C11253" s="121" t="s">
        <v>206</v>
      </c>
      <c r="D11253" s="121" t="s">
        <v>128</v>
      </c>
      <c r="E11253" s="121" t="s">
        <v>180</v>
      </c>
      <c r="F11253" s="122">
        <v>4656983</v>
      </c>
      <c r="G11253" s="122">
        <v>523139</v>
      </c>
      <c r="H11253" s="120">
        <v>2019</v>
      </c>
      <c r="I11253" t="str">
        <f>IF(J11253="natural gas",VLOOKUP(D11253,'Cross-Page Data'!$I$4:$J$13,2,FALSE),IF(J11253="solar",VLOOKUP('Form 923'!D11253,'Cross-Page Data'!$I$14:$J$117,2,FALSE),J11253))</f>
        <v>wind</v>
      </c>
      <c r="J11253" t="str">
        <f>VLOOKUP(E11253,'Cross-Page Data'!$D$4:$F$48,3,FALSE)</f>
        <v>wind</v>
      </c>
      <c r="K11253" t="b">
        <f t="shared" si="175"/>
        <v>1</v>
      </c>
    </row>
    <row r="11254" spans="1:11">
      <c r="A11254" s="120">
        <v>59972</v>
      </c>
      <c r="B11254" s="121" t="s">
        <v>201</v>
      </c>
      <c r="C11254" s="121" t="s">
        <v>206</v>
      </c>
      <c r="D11254" s="121" t="s">
        <v>128</v>
      </c>
      <c r="E11254" s="121" t="s">
        <v>180</v>
      </c>
      <c r="F11254" s="122">
        <v>6710052</v>
      </c>
      <c r="G11254" s="122">
        <v>753769</v>
      </c>
      <c r="H11254" s="120">
        <v>2019</v>
      </c>
      <c r="I11254" t="str">
        <f>IF(J11254="natural gas",VLOOKUP(D11254,'Cross-Page Data'!$I$4:$J$13,2,FALSE),IF(J11254="solar",VLOOKUP('Form 923'!D11254,'Cross-Page Data'!$I$14:$J$117,2,FALSE),J11254))</f>
        <v>wind</v>
      </c>
      <c r="J11254" t="str">
        <f>VLOOKUP(E11254,'Cross-Page Data'!$D$4:$F$48,3,FALSE)</f>
        <v>wind</v>
      </c>
      <c r="K11254" t="b">
        <f t="shared" si="175"/>
        <v>1</v>
      </c>
    </row>
    <row r="11255" spans="1:11">
      <c r="A11255" s="120">
        <v>59973</v>
      </c>
      <c r="B11255" s="121" t="s">
        <v>201</v>
      </c>
      <c r="C11255" s="121" t="s">
        <v>202</v>
      </c>
      <c r="D11255" s="121" t="s">
        <v>101</v>
      </c>
      <c r="E11255" s="121" t="s">
        <v>92</v>
      </c>
      <c r="F11255" s="122">
        <v>59922</v>
      </c>
      <c r="G11255" s="122">
        <v>6731</v>
      </c>
      <c r="H11255" s="120">
        <v>2019</v>
      </c>
      <c r="I11255" t="str">
        <f>IF(J11255="natural gas",VLOOKUP(D11255,'Cross-Page Data'!$I$4:$J$13,2,FALSE),IF(J11255="solar",VLOOKUP('Form 923'!D11255,'Cross-Page Data'!$I$14:$J$117,2,FALSE),J11255))</f>
        <v>solar pv</v>
      </c>
      <c r="J11255" t="str">
        <f>VLOOKUP(E11255,'Cross-Page Data'!$D$4:$F$48,3,FALSE)</f>
        <v>solar</v>
      </c>
      <c r="K11255" t="b">
        <f t="shared" si="175"/>
        <v>1</v>
      </c>
    </row>
    <row r="11256" spans="1:11">
      <c r="A11256" s="120">
        <v>59974</v>
      </c>
      <c r="B11256" s="121" t="s">
        <v>201</v>
      </c>
      <c r="C11256" s="121" t="s">
        <v>206</v>
      </c>
      <c r="D11256" s="121" t="s">
        <v>128</v>
      </c>
      <c r="E11256" s="121" t="s">
        <v>180</v>
      </c>
      <c r="F11256" s="122">
        <v>6759368</v>
      </c>
      <c r="G11256" s="122">
        <v>759309</v>
      </c>
      <c r="H11256" s="120">
        <v>2019</v>
      </c>
      <c r="I11256" t="str">
        <f>IF(J11256="natural gas",VLOOKUP(D11256,'Cross-Page Data'!$I$4:$J$13,2,FALSE),IF(J11256="solar",VLOOKUP('Form 923'!D11256,'Cross-Page Data'!$I$14:$J$117,2,FALSE),J11256))</f>
        <v>wind</v>
      </c>
      <c r="J11256" t="str">
        <f>VLOOKUP(E11256,'Cross-Page Data'!$D$4:$F$48,3,FALSE)</f>
        <v>wind</v>
      </c>
      <c r="K11256" t="b">
        <f t="shared" si="175"/>
        <v>1</v>
      </c>
    </row>
    <row r="11257" spans="1:11">
      <c r="A11257" s="120">
        <v>59975</v>
      </c>
      <c r="B11257" s="121" t="s">
        <v>201</v>
      </c>
      <c r="C11257" s="121" t="s">
        <v>206</v>
      </c>
      <c r="D11257" s="121" t="s">
        <v>128</v>
      </c>
      <c r="E11257" s="121" t="s">
        <v>180</v>
      </c>
      <c r="F11257" s="122">
        <v>5436103</v>
      </c>
      <c r="G11257" s="122">
        <v>610661</v>
      </c>
      <c r="H11257" s="120">
        <v>2019</v>
      </c>
      <c r="I11257" t="str">
        <f>IF(J11257="natural gas",VLOOKUP(D11257,'Cross-Page Data'!$I$4:$J$13,2,FALSE),IF(J11257="solar",VLOOKUP('Form 923'!D11257,'Cross-Page Data'!$I$14:$J$117,2,FALSE),J11257))</f>
        <v>wind</v>
      </c>
      <c r="J11257" t="str">
        <f>VLOOKUP(E11257,'Cross-Page Data'!$D$4:$F$48,3,FALSE)</f>
        <v>wind</v>
      </c>
      <c r="K11257" t="b">
        <f t="shared" si="175"/>
        <v>1</v>
      </c>
    </row>
    <row r="11258" spans="1:11">
      <c r="A11258" s="120">
        <v>59976</v>
      </c>
      <c r="B11258" s="121" t="s">
        <v>201</v>
      </c>
      <c r="C11258" s="121" t="s">
        <v>206</v>
      </c>
      <c r="D11258" s="121" t="s">
        <v>101</v>
      </c>
      <c r="E11258" s="121" t="s">
        <v>92</v>
      </c>
      <c r="F11258" s="122">
        <v>2515769</v>
      </c>
      <c r="G11258" s="122">
        <v>282607</v>
      </c>
      <c r="H11258" s="120">
        <v>2019</v>
      </c>
      <c r="I11258" t="str">
        <f>IF(J11258="natural gas",VLOOKUP(D11258,'Cross-Page Data'!$I$4:$J$13,2,FALSE),IF(J11258="solar",VLOOKUP('Form 923'!D11258,'Cross-Page Data'!$I$14:$J$117,2,FALSE),J11258))</f>
        <v>solar pv</v>
      </c>
      <c r="J11258" t="str">
        <f>VLOOKUP(E11258,'Cross-Page Data'!$D$4:$F$48,3,FALSE)</f>
        <v>solar</v>
      </c>
      <c r="K11258" t="b">
        <f t="shared" si="175"/>
        <v>1</v>
      </c>
    </row>
    <row r="11259" spans="1:11">
      <c r="A11259" s="120">
        <v>59977</v>
      </c>
      <c r="B11259" s="121" t="s">
        <v>201</v>
      </c>
      <c r="C11259" s="121" t="s">
        <v>206</v>
      </c>
      <c r="D11259" s="121" t="s">
        <v>101</v>
      </c>
      <c r="E11259" s="121" t="s">
        <v>92</v>
      </c>
      <c r="F11259" s="122">
        <v>1916467</v>
      </c>
      <c r="G11259" s="122">
        <v>215285</v>
      </c>
      <c r="H11259" s="120">
        <v>2019</v>
      </c>
      <c r="I11259" t="str">
        <f>IF(J11259="natural gas",VLOOKUP(D11259,'Cross-Page Data'!$I$4:$J$13,2,FALSE),IF(J11259="solar",VLOOKUP('Form 923'!D11259,'Cross-Page Data'!$I$14:$J$117,2,FALSE),J11259))</f>
        <v>solar pv</v>
      </c>
      <c r="J11259" t="str">
        <f>VLOOKUP(E11259,'Cross-Page Data'!$D$4:$F$48,3,FALSE)</f>
        <v>solar</v>
      </c>
      <c r="K11259" t="b">
        <f t="shared" si="175"/>
        <v>1</v>
      </c>
    </row>
    <row r="11260" spans="1:11">
      <c r="A11260" s="120">
        <v>59978</v>
      </c>
      <c r="B11260" s="121" t="s">
        <v>201</v>
      </c>
      <c r="C11260" s="121" t="s">
        <v>206</v>
      </c>
      <c r="D11260" s="121" t="s">
        <v>101</v>
      </c>
      <c r="E11260" s="121" t="s">
        <v>92</v>
      </c>
      <c r="F11260" s="122">
        <v>31513</v>
      </c>
      <c r="G11260" s="122">
        <v>3540</v>
      </c>
      <c r="H11260" s="120">
        <v>2019</v>
      </c>
      <c r="I11260" t="str">
        <f>IF(J11260="natural gas",VLOOKUP(D11260,'Cross-Page Data'!$I$4:$J$13,2,FALSE),IF(J11260="solar",VLOOKUP('Form 923'!D11260,'Cross-Page Data'!$I$14:$J$117,2,FALSE),J11260))</f>
        <v>solar pv</v>
      </c>
      <c r="J11260" t="str">
        <f>VLOOKUP(E11260,'Cross-Page Data'!$D$4:$F$48,3,FALSE)</f>
        <v>solar</v>
      </c>
      <c r="K11260" t="b">
        <f t="shared" si="175"/>
        <v>1</v>
      </c>
    </row>
    <row r="11261" spans="1:11">
      <c r="A11261" s="120">
        <v>59979</v>
      </c>
      <c r="B11261" s="121" t="s">
        <v>201</v>
      </c>
      <c r="C11261" s="121" t="s">
        <v>206</v>
      </c>
      <c r="D11261" s="121" t="s">
        <v>101</v>
      </c>
      <c r="E11261" s="121" t="s">
        <v>92</v>
      </c>
      <c r="F11261" s="122">
        <v>341508</v>
      </c>
      <c r="G11261" s="122">
        <v>38363</v>
      </c>
      <c r="H11261" s="120">
        <v>2019</v>
      </c>
      <c r="I11261" t="str">
        <f>IF(J11261="natural gas",VLOOKUP(D11261,'Cross-Page Data'!$I$4:$J$13,2,FALSE),IF(J11261="solar",VLOOKUP('Form 923'!D11261,'Cross-Page Data'!$I$14:$J$117,2,FALSE),J11261))</f>
        <v>solar pv</v>
      </c>
      <c r="J11261" t="str">
        <f>VLOOKUP(E11261,'Cross-Page Data'!$D$4:$F$48,3,FALSE)</f>
        <v>solar</v>
      </c>
      <c r="K11261" t="b">
        <f t="shared" si="175"/>
        <v>1</v>
      </c>
    </row>
    <row r="11262" spans="1:11">
      <c r="A11262" s="120">
        <v>59981</v>
      </c>
      <c r="B11262" s="121" t="s">
        <v>201</v>
      </c>
      <c r="C11262" s="121" t="s">
        <v>202</v>
      </c>
      <c r="D11262" s="121" t="s">
        <v>101</v>
      </c>
      <c r="E11262" s="121" t="s">
        <v>92</v>
      </c>
      <c r="F11262" s="122">
        <v>14501</v>
      </c>
      <c r="G11262" s="122">
        <v>1629</v>
      </c>
      <c r="H11262" s="120">
        <v>2019</v>
      </c>
      <c r="I11262" t="str">
        <f>IF(J11262="natural gas",VLOOKUP(D11262,'Cross-Page Data'!$I$4:$J$13,2,FALSE),IF(J11262="solar",VLOOKUP('Form 923'!D11262,'Cross-Page Data'!$I$14:$J$117,2,FALSE),J11262))</f>
        <v>solar pv</v>
      </c>
      <c r="J11262" t="str">
        <f>VLOOKUP(E11262,'Cross-Page Data'!$D$4:$F$48,3,FALSE)</f>
        <v>solar</v>
      </c>
      <c r="K11262" t="b">
        <f t="shared" si="175"/>
        <v>1</v>
      </c>
    </row>
    <row r="11263" spans="1:11">
      <c r="A11263" s="120">
        <v>59982</v>
      </c>
      <c r="B11263" s="121" t="s">
        <v>201</v>
      </c>
      <c r="C11263" s="121" t="s">
        <v>202</v>
      </c>
      <c r="D11263" s="121" t="s">
        <v>101</v>
      </c>
      <c r="E11263" s="121" t="s">
        <v>92</v>
      </c>
      <c r="F11263" s="122">
        <v>15419</v>
      </c>
      <c r="G11263" s="122">
        <v>1732</v>
      </c>
      <c r="H11263" s="120">
        <v>2019</v>
      </c>
      <c r="I11263" t="str">
        <f>IF(J11263="natural gas",VLOOKUP(D11263,'Cross-Page Data'!$I$4:$J$13,2,FALSE),IF(J11263="solar",VLOOKUP('Form 923'!D11263,'Cross-Page Data'!$I$14:$J$117,2,FALSE),J11263))</f>
        <v>solar pv</v>
      </c>
      <c r="J11263" t="str">
        <f>VLOOKUP(E11263,'Cross-Page Data'!$D$4:$F$48,3,FALSE)</f>
        <v>solar</v>
      </c>
      <c r="K11263" t="b">
        <f t="shared" si="175"/>
        <v>1</v>
      </c>
    </row>
    <row r="11264" spans="1:11">
      <c r="A11264" s="120">
        <v>59983</v>
      </c>
      <c r="B11264" s="121" t="s">
        <v>201</v>
      </c>
      <c r="C11264" s="121" t="s">
        <v>202</v>
      </c>
      <c r="D11264" s="121" t="s">
        <v>101</v>
      </c>
      <c r="E11264" s="121" t="s">
        <v>92</v>
      </c>
      <c r="F11264" s="122">
        <v>16932</v>
      </c>
      <c r="G11264" s="122">
        <v>1902</v>
      </c>
      <c r="H11264" s="120">
        <v>2019</v>
      </c>
      <c r="I11264" t="str">
        <f>IF(J11264="natural gas",VLOOKUP(D11264,'Cross-Page Data'!$I$4:$J$13,2,FALSE),IF(J11264="solar",VLOOKUP('Form 923'!D11264,'Cross-Page Data'!$I$14:$J$117,2,FALSE),J11264))</f>
        <v>solar pv</v>
      </c>
      <c r="J11264" t="str">
        <f>VLOOKUP(E11264,'Cross-Page Data'!$D$4:$F$48,3,FALSE)</f>
        <v>solar</v>
      </c>
      <c r="K11264" t="b">
        <f t="shared" si="175"/>
        <v>1</v>
      </c>
    </row>
    <row r="11265" spans="1:11">
      <c r="A11265" s="120">
        <v>59984</v>
      </c>
      <c r="B11265" s="121" t="s">
        <v>201</v>
      </c>
      <c r="C11265" s="121" t="s">
        <v>202</v>
      </c>
      <c r="D11265" s="121" t="s">
        <v>101</v>
      </c>
      <c r="E11265" s="121" t="s">
        <v>92</v>
      </c>
      <c r="F11265" s="122">
        <v>16353</v>
      </c>
      <c r="G11265" s="122">
        <v>1837</v>
      </c>
      <c r="H11265" s="120">
        <v>2019</v>
      </c>
      <c r="I11265" t="str">
        <f>IF(J11265="natural gas",VLOOKUP(D11265,'Cross-Page Data'!$I$4:$J$13,2,FALSE),IF(J11265="solar",VLOOKUP('Form 923'!D11265,'Cross-Page Data'!$I$14:$J$117,2,FALSE),J11265))</f>
        <v>solar pv</v>
      </c>
      <c r="J11265" t="str">
        <f>VLOOKUP(E11265,'Cross-Page Data'!$D$4:$F$48,3,FALSE)</f>
        <v>solar</v>
      </c>
      <c r="K11265" t="b">
        <f t="shared" si="175"/>
        <v>1</v>
      </c>
    </row>
    <row r="11266" spans="1:11">
      <c r="A11266" s="120">
        <v>59985</v>
      </c>
      <c r="B11266" s="121" t="s">
        <v>201</v>
      </c>
      <c r="C11266" s="121" t="s">
        <v>202</v>
      </c>
      <c r="D11266" s="121" t="s">
        <v>101</v>
      </c>
      <c r="E11266" s="121" t="s">
        <v>92</v>
      </c>
      <c r="F11266" s="122">
        <v>15366</v>
      </c>
      <c r="G11266" s="122">
        <v>1726</v>
      </c>
      <c r="H11266" s="120">
        <v>2019</v>
      </c>
      <c r="I11266" t="str">
        <f>IF(J11266="natural gas",VLOOKUP(D11266,'Cross-Page Data'!$I$4:$J$13,2,FALSE),IF(J11266="solar",VLOOKUP('Form 923'!D11266,'Cross-Page Data'!$I$14:$J$117,2,FALSE),J11266))</f>
        <v>solar pv</v>
      </c>
      <c r="J11266" t="str">
        <f>VLOOKUP(E11266,'Cross-Page Data'!$D$4:$F$48,3,FALSE)</f>
        <v>solar</v>
      </c>
      <c r="K11266" t="b">
        <f t="shared" si="175"/>
        <v>1</v>
      </c>
    </row>
    <row r="11267" spans="1:11">
      <c r="A11267" s="120">
        <v>59986</v>
      </c>
      <c r="B11267" s="121" t="s">
        <v>201</v>
      </c>
      <c r="C11267" s="121" t="s">
        <v>202</v>
      </c>
      <c r="D11267" s="121" t="s">
        <v>101</v>
      </c>
      <c r="E11267" s="121" t="s">
        <v>92</v>
      </c>
      <c r="F11267" s="122">
        <v>16174</v>
      </c>
      <c r="G11267" s="122">
        <v>1817</v>
      </c>
      <c r="H11267" s="120">
        <v>2019</v>
      </c>
      <c r="I11267" t="str">
        <f>IF(J11267="natural gas",VLOOKUP(D11267,'Cross-Page Data'!$I$4:$J$13,2,FALSE),IF(J11267="solar",VLOOKUP('Form 923'!D11267,'Cross-Page Data'!$I$14:$J$117,2,FALSE),J11267))</f>
        <v>solar pv</v>
      </c>
      <c r="J11267" t="str">
        <f>VLOOKUP(E11267,'Cross-Page Data'!$D$4:$F$48,3,FALSE)</f>
        <v>solar</v>
      </c>
      <c r="K11267" t="b">
        <f t="shared" si="175"/>
        <v>1</v>
      </c>
    </row>
    <row r="11268" spans="1:11">
      <c r="A11268" s="120">
        <v>59987</v>
      </c>
      <c r="B11268" s="121" t="s">
        <v>201</v>
      </c>
      <c r="C11268" s="121" t="s">
        <v>202</v>
      </c>
      <c r="D11268" s="121" t="s">
        <v>101</v>
      </c>
      <c r="E11268" s="121" t="s">
        <v>92</v>
      </c>
      <c r="F11268" s="122">
        <v>14733</v>
      </c>
      <c r="G11268" s="122">
        <v>1655</v>
      </c>
      <c r="H11268" s="120">
        <v>2019</v>
      </c>
      <c r="I11268" t="str">
        <f>IF(J11268="natural gas",VLOOKUP(D11268,'Cross-Page Data'!$I$4:$J$13,2,FALSE),IF(J11268="solar",VLOOKUP('Form 923'!D11268,'Cross-Page Data'!$I$14:$J$117,2,FALSE),J11268))</f>
        <v>solar pv</v>
      </c>
      <c r="J11268" t="str">
        <f>VLOOKUP(E11268,'Cross-Page Data'!$D$4:$F$48,3,FALSE)</f>
        <v>solar</v>
      </c>
      <c r="K11268" t="b">
        <f t="shared" si="175"/>
        <v>1</v>
      </c>
    </row>
    <row r="11269" spans="1:11">
      <c r="A11269" s="120">
        <v>59988</v>
      </c>
      <c r="B11269" s="121" t="s">
        <v>201</v>
      </c>
      <c r="C11269" s="121" t="s">
        <v>202</v>
      </c>
      <c r="D11269" s="121" t="s">
        <v>101</v>
      </c>
      <c r="E11269" s="121" t="s">
        <v>92</v>
      </c>
      <c r="F11269" s="122">
        <v>16808</v>
      </c>
      <c r="G11269" s="122">
        <v>1888</v>
      </c>
      <c r="H11269" s="120">
        <v>2019</v>
      </c>
      <c r="I11269" t="str">
        <f>IF(J11269="natural gas",VLOOKUP(D11269,'Cross-Page Data'!$I$4:$J$13,2,FALSE),IF(J11269="solar",VLOOKUP('Form 923'!D11269,'Cross-Page Data'!$I$14:$J$117,2,FALSE),J11269))</f>
        <v>solar pv</v>
      </c>
      <c r="J11269" t="str">
        <f>VLOOKUP(E11269,'Cross-Page Data'!$D$4:$F$48,3,FALSE)</f>
        <v>solar</v>
      </c>
      <c r="K11269" t="b">
        <f t="shared" si="175"/>
        <v>1</v>
      </c>
    </row>
    <row r="11270" spans="1:11">
      <c r="A11270" s="120">
        <v>59989</v>
      </c>
      <c r="B11270" s="121" t="s">
        <v>201</v>
      </c>
      <c r="C11270" s="121" t="s">
        <v>202</v>
      </c>
      <c r="D11270" s="121" t="s">
        <v>101</v>
      </c>
      <c r="E11270" s="121" t="s">
        <v>92</v>
      </c>
      <c r="F11270" s="122">
        <v>16443</v>
      </c>
      <c r="G11270" s="122">
        <v>1847</v>
      </c>
      <c r="H11270" s="120">
        <v>2019</v>
      </c>
      <c r="I11270" t="str">
        <f>IF(J11270="natural gas",VLOOKUP(D11270,'Cross-Page Data'!$I$4:$J$13,2,FALSE),IF(J11270="solar",VLOOKUP('Form 923'!D11270,'Cross-Page Data'!$I$14:$J$117,2,FALSE),J11270))</f>
        <v>solar pv</v>
      </c>
      <c r="J11270" t="str">
        <f>VLOOKUP(E11270,'Cross-Page Data'!$D$4:$F$48,3,FALSE)</f>
        <v>solar</v>
      </c>
      <c r="K11270" t="b">
        <f t="shared" si="175"/>
        <v>1</v>
      </c>
    </row>
    <row r="11271" spans="1:11">
      <c r="A11271" s="120">
        <v>59990</v>
      </c>
      <c r="B11271" s="121" t="s">
        <v>201</v>
      </c>
      <c r="C11271" s="121" t="s">
        <v>202</v>
      </c>
      <c r="D11271" s="121" t="s">
        <v>101</v>
      </c>
      <c r="E11271" s="121" t="s">
        <v>92</v>
      </c>
      <c r="F11271" s="122">
        <v>16815</v>
      </c>
      <c r="G11271" s="122">
        <v>1889</v>
      </c>
      <c r="H11271" s="120">
        <v>2019</v>
      </c>
      <c r="I11271" t="str">
        <f>IF(J11271="natural gas",VLOOKUP(D11271,'Cross-Page Data'!$I$4:$J$13,2,FALSE),IF(J11271="solar",VLOOKUP('Form 923'!D11271,'Cross-Page Data'!$I$14:$J$117,2,FALSE),J11271))</f>
        <v>solar pv</v>
      </c>
      <c r="J11271" t="str">
        <f>VLOOKUP(E11271,'Cross-Page Data'!$D$4:$F$48,3,FALSE)</f>
        <v>solar</v>
      </c>
      <c r="K11271" t="b">
        <f t="shared" ref="K11271:K11334" si="176">IF(AND($N$6=FALSE,OR(C11271="Commercial NAICS Cogen",C11271="Industrial NAICS Cogen",C11271="NAICS-22 Cogen")),FALSE,IF(AND($N$7=FALSE,OR(C11271="Commercial NAICS Cogen",C11271="Commercial NAICS Non-Cogen",C11271="industrial NAICS Cogen",C11271="industrial NAICS non-cogen")),FALSE,TRUE))</f>
        <v>1</v>
      </c>
    </row>
    <row r="11272" spans="1:11">
      <c r="A11272" s="120">
        <v>59993</v>
      </c>
      <c r="B11272" s="121" t="s">
        <v>201</v>
      </c>
      <c r="C11272" s="121" t="s">
        <v>202</v>
      </c>
      <c r="D11272" s="121" t="s">
        <v>33</v>
      </c>
      <c r="E11272" s="121" t="s">
        <v>99</v>
      </c>
      <c r="F11272" s="122">
        <v>0</v>
      </c>
      <c r="G11272" s="122">
        <v>-1537</v>
      </c>
      <c r="H11272" s="120">
        <v>2019</v>
      </c>
      <c r="I11272" t="str">
        <f>IF(J11272="natural gas",VLOOKUP(D11272,'Cross-Page Data'!$I$4:$J$13,2,FALSE),IF(J11272="solar",VLOOKUP('Form 923'!D11272,'Cross-Page Data'!$I$14:$J$117,2,FALSE),J11272))</f>
        <v>other</v>
      </c>
      <c r="J11272" t="str">
        <f>VLOOKUP(E11272,'Cross-Page Data'!$D$4:$F$48,3,FALSE)</f>
        <v>other</v>
      </c>
      <c r="K11272" t="b">
        <f t="shared" si="176"/>
        <v>1</v>
      </c>
    </row>
    <row r="11273" spans="1:11">
      <c r="A11273" s="120">
        <v>59993</v>
      </c>
      <c r="B11273" s="121" t="s">
        <v>201</v>
      </c>
      <c r="C11273" s="121" t="s">
        <v>202</v>
      </c>
      <c r="D11273" s="121" t="s">
        <v>101</v>
      </c>
      <c r="E11273" s="121" t="s">
        <v>92</v>
      </c>
      <c r="F11273" s="122">
        <v>1433757</v>
      </c>
      <c r="G11273" s="122">
        <v>161060</v>
      </c>
      <c r="H11273" s="120">
        <v>2019</v>
      </c>
      <c r="I11273" t="str">
        <f>IF(J11273="natural gas",VLOOKUP(D11273,'Cross-Page Data'!$I$4:$J$13,2,FALSE),IF(J11273="solar",VLOOKUP('Form 923'!D11273,'Cross-Page Data'!$I$14:$J$117,2,FALSE),J11273))</f>
        <v>solar pv</v>
      </c>
      <c r="J11273" t="str">
        <f>VLOOKUP(E11273,'Cross-Page Data'!$D$4:$F$48,3,FALSE)</f>
        <v>solar</v>
      </c>
      <c r="K11273" t="b">
        <f t="shared" si="176"/>
        <v>1</v>
      </c>
    </row>
    <row r="11274" spans="1:11">
      <c r="A11274" s="120">
        <v>59994</v>
      </c>
      <c r="B11274" s="121" t="s">
        <v>201</v>
      </c>
      <c r="C11274" s="121" t="s">
        <v>206</v>
      </c>
      <c r="D11274" s="121" t="s">
        <v>101</v>
      </c>
      <c r="E11274" s="121" t="s">
        <v>92</v>
      </c>
      <c r="F11274" s="122">
        <v>3426824</v>
      </c>
      <c r="G11274" s="122">
        <v>384950</v>
      </c>
      <c r="H11274" s="120">
        <v>2019</v>
      </c>
      <c r="I11274" t="str">
        <f>IF(J11274="natural gas",VLOOKUP(D11274,'Cross-Page Data'!$I$4:$J$13,2,FALSE),IF(J11274="solar",VLOOKUP('Form 923'!D11274,'Cross-Page Data'!$I$14:$J$117,2,FALSE),J11274))</f>
        <v>solar pv</v>
      </c>
      <c r="J11274" t="str">
        <f>VLOOKUP(E11274,'Cross-Page Data'!$D$4:$F$48,3,FALSE)</f>
        <v>solar</v>
      </c>
      <c r="K11274" t="b">
        <f t="shared" si="176"/>
        <v>1</v>
      </c>
    </row>
    <row r="11275" spans="1:11">
      <c r="A11275" s="120">
        <v>59995</v>
      </c>
      <c r="B11275" s="121" t="s">
        <v>201</v>
      </c>
      <c r="C11275" s="121" t="s">
        <v>202</v>
      </c>
      <c r="D11275" s="121" t="s">
        <v>33</v>
      </c>
      <c r="E11275" s="121" t="s">
        <v>99</v>
      </c>
      <c r="F11275" s="122">
        <v>0</v>
      </c>
      <c r="G11275" s="122">
        <v>-379</v>
      </c>
      <c r="H11275" s="120">
        <v>2019</v>
      </c>
      <c r="I11275" t="str">
        <f>IF(J11275="natural gas",VLOOKUP(D11275,'Cross-Page Data'!$I$4:$J$13,2,FALSE),IF(J11275="solar",VLOOKUP('Form 923'!D11275,'Cross-Page Data'!$I$14:$J$117,2,FALSE),J11275))</f>
        <v>other</v>
      </c>
      <c r="J11275" t="str">
        <f>VLOOKUP(E11275,'Cross-Page Data'!$D$4:$F$48,3,FALSE)</f>
        <v>other</v>
      </c>
      <c r="K11275" t="b">
        <f t="shared" si="176"/>
        <v>1</v>
      </c>
    </row>
    <row r="11276" spans="1:11">
      <c r="A11276" s="120">
        <v>59999</v>
      </c>
      <c r="B11276" s="121" t="s">
        <v>201</v>
      </c>
      <c r="C11276" s="121" t="s">
        <v>206</v>
      </c>
      <c r="D11276" s="121" t="s">
        <v>101</v>
      </c>
      <c r="E11276" s="121" t="s">
        <v>92</v>
      </c>
      <c r="F11276" s="122">
        <v>46299</v>
      </c>
      <c r="G11276" s="122">
        <v>5201</v>
      </c>
      <c r="H11276" s="120">
        <v>2019</v>
      </c>
      <c r="I11276" t="str">
        <f>IF(J11276="natural gas",VLOOKUP(D11276,'Cross-Page Data'!$I$4:$J$13,2,FALSE),IF(J11276="solar",VLOOKUP('Form 923'!D11276,'Cross-Page Data'!$I$14:$J$117,2,FALSE),J11276))</f>
        <v>solar pv</v>
      </c>
      <c r="J11276" t="str">
        <f>VLOOKUP(E11276,'Cross-Page Data'!$D$4:$F$48,3,FALSE)</f>
        <v>solar</v>
      </c>
      <c r="K11276" t="b">
        <f t="shared" si="176"/>
        <v>1</v>
      </c>
    </row>
    <row r="11277" spans="1:11">
      <c r="A11277" s="120">
        <v>60000</v>
      </c>
      <c r="B11277" s="121" t="s">
        <v>201</v>
      </c>
      <c r="C11277" s="121" t="s">
        <v>206</v>
      </c>
      <c r="D11277" s="121" t="s">
        <v>101</v>
      </c>
      <c r="E11277" s="121" t="s">
        <v>92</v>
      </c>
      <c r="F11277" s="122">
        <v>218874</v>
      </c>
      <c r="G11277" s="122">
        <v>24587</v>
      </c>
      <c r="H11277" s="120">
        <v>2019</v>
      </c>
      <c r="I11277" t="str">
        <f>IF(J11277="natural gas",VLOOKUP(D11277,'Cross-Page Data'!$I$4:$J$13,2,FALSE),IF(J11277="solar",VLOOKUP('Form 923'!D11277,'Cross-Page Data'!$I$14:$J$117,2,FALSE),J11277))</f>
        <v>solar pv</v>
      </c>
      <c r="J11277" t="str">
        <f>VLOOKUP(E11277,'Cross-Page Data'!$D$4:$F$48,3,FALSE)</f>
        <v>solar</v>
      </c>
      <c r="K11277" t="b">
        <f t="shared" si="176"/>
        <v>1</v>
      </c>
    </row>
    <row r="11278" spans="1:11">
      <c r="A11278" s="120">
        <v>60001</v>
      </c>
      <c r="B11278" s="121" t="s">
        <v>201</v>
      </c>
      <c r="C11278" s="121" t="s">
        <v>206</v>
      </c>
      <c r="D11278" s="121" t="s">
        <v>101</v>
      </c>
      <c r="E11278" s="121" t="s">
        <v>92</v>
      </c>
      <c r="F11278" s="122">
        <v>376493</v>
      </c>
      <c r="G11278" s="122">
        <v>42293</v>
      </c>
      <c r="H11278" s="120">
        <v>2019</v>
      </c>
      <c r="I11278" t="str">
        <f>IF(J11278="natural gas",VLOOKUP(D11278,'Cross-Page Data'!$I$4:$J$13,2,FALSE),IF(J11278="solar",VLOOKUP('Form 923'!D11278,'Cross-Page Data'!$I$14:$J$117,2,FALSE),J11278))</f>
        <v>solar pv</v>
      </c>
      <c r="J11278" t="str">
        <f>VLOOKUP(E11278,'Cross-Page Data'!$D$4:$F$48,3,FALSE)</f>
        <v>solar</v>
      </c>
      <c r="K11278" t="b">
        <f t="shared" si="176"/>
        <v>1</v>
      </c>
    </row>
    <row r="11279" spans="1:11">
      <c r="A11279" s="120">
        <v>60004</v>
      </c>
      <c r="B11279" s="121" t="s">
        <v>201</v>
      </c>
      <c r="C11279" s="121" t="s">
        <v>206</v>
      </c>
      <c r="D11279" s="121" t="s">
        <v>101</v>
      </c>
      <c r="E11279" s="121" t="s">
        <v>92</v>
      </c>
      <c r="F11279" s="122">
        <v>22567</v>
      </c>
      <c r="G11279" s="122">
        <v>2535</v>
      </c>
      <c r="H11279" s="120">
        <v>2019</v>
      </c>
      <c r="I11279" t="str">
        <f>IF(J11279="natural gas",VLOOKUP(D11279,'Cross-Page Data'!$I$4:$J$13,2,FALSE),IF(J11279="solar",VLOOKUP('Form 923'!D11279,'Cross-Page Data'!$I$14:$J$117,2,FALSE),J11279))</f>
        <v>solar pv</v>
      </c>
      <c r="J11279" t="str">
        <f>VLOOKUP(E11279,'Cross-Page Data'!$D$4:$F$48,3,FALSE)</f>
        <v>solar</v>
      </c>
      <c r="K11279" t="b">
        <f t="shared" si="176"/>
        <v>1</v>
      </c>
    </row>
    <row r="11280" spans="1:11">
      <c r="A11280" s="120">
        <v>60005</v>
      </c>
      <c r="B11280" s="121" t="s">
        <v>201</v>
      </c>
      <c r="C11280" s="121" t="s">
        <v>202</v>
      </c>
      <c r="D11280" s="121" t="s">
        <v>101</v>
      </c>
      <c r="E11280" s="121" t="s">
        <v>92</v>
      </c>
      <c r="F11280" s="122">
        <v>18436</v>
      </c>
      <c r="G11280" s="122">
        <v>2071</v>
      </c>
      <c r="H11280" s="120">
        <v>2019</v>
      </c>
      <c r="I11280" t="str">
        <f>IF(J11280="natural gas",VLOOKUP(D11280,'Cross-Page Data'!$I$4:$J$13,2,FALSE),IF(J11280="solar",VLOOKUP('Form 923'!D11280,'Cross-Page Data'!$I$14:$J$117,2,FALSE),J11280))</f>
        <v>solar pv</v>
      </c>
      <c r="J11280" t="str">
        <f>VLOOKUP(E11280,'Cross-Page Data'!$D$4:$F$48,3,FALSE)</f>
        <v>solar</v>
      </c>
      <c r="K11280" t="b">
        <f t="shared" si="176"/>
        <v>1</v>
      </c>
    </row>
    <row r="11281" spans="1:11">
      <c r="A11281" s="120">
        <v>60006</v>
      </c>
      <c r="B11281" s="121" t="s">
        <v>201</v>
      </c>
      <c r="C11281" s="121" t="s">
        <v>202</v>
      </c>
      <c r="D11281" s="121" t="s">
        <v>101</v>
      </c>
      <c r="E11281" s="121" t="s">
        <v>92</v>
      </c>
      <c r="F11281" s="122">
        <v>9435</v>
      </c>
      <c r="G11281" s="122">
        <v>1060</v>
      </c>
      <c r="H11281" s="120">
        <v>2019</v>
      </c>
      <c r="I11281" t="str">
        <f>IF(J11281="natural gas",VLOOKUP(D11281,'Cross-Page Data'!$I$4:$J$13,2,FALSE),IF(J11281="solar",VLOOKUP('Form 923'!D11281,'Cross-Page Data'!$I$14:$J$117,2,FALSE),J11281))</f>
        <v>solar pv</v>
      </c>
      <c r="J11281" t="str">
        <f>VLOOKUP(E11281,'Cross-Page Data'!$D$4:$F$48,3,FALSE)</f>
        <v>solar</v>
      </c>
      <c r="K11281" t="b">
        <f t="shared" si="176"/>
        <v>1</v>
      </c>
    </row>
    <row r="11282" spans="1:11">
      <c r="A11282" s="120">
        <v>60007</v>
      </c>
      <c r="B11282" s="121" t="s">
        <v>201</v>
      </c>
      <c r="C11282" s="121" t="s">
        <v>206</v>
      </c>
      <c r="D11282" s="121" t="s">
        <v>101</v>
      </c>
      <c r="E11282" s="121" t="s">
        <v>92</v>
      </c>
      <c r="F11282" s="122">
        <v>320055</v>
      </c>
      <c r="G11282" s="122">
        <v>35953</v>
      </c>
      <c r="H11282" s="120">
        <v>2019</v>
      </c>
      <c r="I11282" t="str">
        <f>IF(J11282="natural gas",VLOOKUP(D11282,'Cross-Page Data'!$I$4:$J$13,2,FALSE),IF(J11282="solar",VLOOKUP('Form 923'!D11282,'Cross-Page Data'!$I$14:$J$117,2,FALSE),J11282))</f>
        <v>solar pv</v>
      </c>
      <c r="J11282" t="str">
        <f>VLOOKUP(E11282,'Cross-Page Data'!$D$4:$F$48,3,FALSE)</f>
        <v>solar</v>
      </c>
      <c r="K11282" t="b">
        <f t="shared" si="176"/>
        <v>1</v>
      </c>
    </row>
    <row r="11283" spans="1:11">
      <c r="A11283" s="120">
        <v>60009</v>
      </c>
      <c r="B11283" s="121" t="s">
        <v>201</v>
      </c>
      <c r="C11283" s="121" t="s">
        <v>206</v>
      </c>
      <c r="D11283" s="121" t="s">
        <v>101</v>
      </c>
      <c r="E11283" s="121" t="s">
        <v>92</v>
      </c>
      <c r="F11283" s="122">
        <v>413426</v>
      </c>
      <c r="G11283" s="122">
        <v>46442</v>
      </c>
      <c r="H11283" s="120">
        <v>2019</v>
      </c>
      <c r="I11283" t="str">
        <f>IF(J11283="natural gas",VLOOKUP(D11283,'Cross-Page Data'!$I$4:$J$13,2,FALSE),IF(J11283="solar",VLOOKUP('Form 923'!D11283,'Cross-Page Data'!$I$14:$J$117,2,FALSE),J11283))</f>
        <v>solar pv</v>
      </c>
      <c r="J11283" t="str">
        <f>VLOOKUP(E11283,'Cross-Page Data'!$D$4:$F$48,3,FALSE)</f>
        <v>solar</v>
      </c>
      <c r="K11283" t="b">
        <f t="shared" si="176"/>
        <v>1</v>
      </c>
    </row>
    <row r="11284" spans="1:11">
      <c r="A11284" s="120">
        <v>60010</v>
      </c>
      <c r="B11284" s="121" t="s">
        <v>201</v>
      </c>
      <c r="C11284" s="121" t="s">
        <v>206</v>
      </c>
      <c r="D11284" s="121" t="s">
        <v>101</v>
      </c>
      <c r="E11284" s="121" t="s">
        <v>92</v>
      </c>
      <c r="F11284" s="122">
        <v>431197</v>
      </c>
      <c r="G11284" s="122">
        <v>48438</v>
      </c>
      <c r="H11284" s="120">
        <v>2019</v>
      </c>
      <c r="I11284" t="str">
        <f>IF(J11284="natural gas",VLOOKUP(D11284,'Cross-Page Data'!$I$4:$J$13,2,FALSE),IF(J11284="solar",VLOOKUP('Form 923'!D11284,'Cross-Page Data'!$I$14:$J$117,2,FALSE),J11284))</f>
        <v>solar pv</v>
      </c>
      <c r="J11284" t="str">
        <f>VLOOKUP(E11284,'Cross-Page Data'!$D$4:$F$48,3,FALSE)</f>
        <v>solar</v>
      </c>
      <c r="K11284" t="b">
        <f t="shared" si="176"/>
        <v>1</v>
      </c>
    </row>
    <row r="11285" spans="1:11">
      <c r="A11285" s="120">
        <v>60011</v>
      </c>
      <c r="B11285" s="121" t="s">
        <v>201</v>
      </c>
      <c r="C11285" s="121" t="s">
        <v>206</v>
      </c>
      <c r="D11285" s="121" t="s">
        <v>101</v>
      </c>
      <c r="E11285" s="121" t="s">
        <v>92</v>
      </c>
      <c r="F11285" s="122">
        <v>389812</v>
      </c>
      <c r="G11285" s="122">
        <v>43789</v>
      </c>
      <c r="H11285" s="120">
        <v>2019</v>
      </c>
      <c r="I11285" t="str">
        <f>IF(J11285="natural gas",VLOOKUP(D11285,'Cross-Page Data'!$I$4:$J$13,2,FALSE),IF(J11285="solar",VLOOKUP('Form 923'!D11285,'Cross-Page Data'!$I$14:$J$117,2,FALSE),J11285))</f>
        <v>solar pv</v>
      </c>
      <c r="J11285" t="str">
        <f>VLOOKUP(E11285,'Cross-Page Data'!$D$4:$F$48,3,FALSE)</f>
        <v>solar</v>
      </c>
      <c r="K11285" t="b">
        <f t="shared" si="176"/>
        <v>1</v>
      </c>
    </row>
    <row r="11286" spans="1:11">
      <c r="A11286" s="120">
        <v>60012</v>
      </c>
      <c r="B11286" s="121" t="s">
        <v>201</v>
      </c>
      <c r="C11286" s="121" t="s">
        <v>206</v>
      </c>
      <c r="D11286" s="121" t="s">
        <v>101</v>
      </c>
      <c r="E11286" s="121" t="s">
        <v>92</v>
      </c>
      <c r="F11286" s="122">
        <v>392383</v>
      </c>
      <c r="G11286" s="122">
        <v>44078</v>
      </c>
      <c r="H11286" s="120">
        <v>2019</v>
      </c>
      <c r="I11286" t="str">
        <f>IF(J11286="natural gas",VLOOKUP(D11286,'Cross-Page Data'!$I$4:$J$13,2,FALSE),IF(J11286="solar",VLOOKUP('Form 923'!D11286,'Cross-Page Data'!$I$14:$J$117,2,FALSE),J11286))</f>
        <v>solar pv</v>
      </c>
      <c r="J11286" t="str">
        <f>VLOOKUP(E11286,'Cross-Page Data'!$D$4:$F$48,3,FALSE)</f>
        <v>solar</v>
      </c>
      <c r="K11286" t="b">
        <f t="shared" si="176"/>
        <v>1</v>
      </c>
    </row>
    <row r="11287" spans="1:11">
      <c r="A11287" s="120">
        <v>60013</v>
      </c>
      <c r="B11287" s="121" t="s">
        <v>201</v>
      </c>
      <c r="C11287" s="121" t="s">
        <v>206</v>
      </c>
      <c r="D11287" s="121" t="s">
        <v>128</v>
      </c>
      <c r="E11287" s="121" t="s">
        <v>180</v>
      </c>
      <c r="F11287" s="122">
        <v>5167665</v>
      </c>
      <c r="G11287" s="122">
        <v>580506</v>
      </c>
      <c r="H11287" s="120">
        <v>2019</v>
      </c>
      <c r="I11287" t="str">
        <f>IF(J11287="natural gas",VLOOKUP(D11287,'Cross-Page Data'!$I$4:$J$13,2,FALSE),IF(J11287="solar",VLOOKUP('Form 923'!D11287,'Cross-Page Data'!$I$14:$J$117,2,FALSE),J11287))</f>
        <v>wind</v>
      </c>
      <c r="J11287" t="str">
        <f>VLOOKUP(E11287,'Cross-Page Data'!$D$4:$F$48,3,FALSE)</f>
        <v>wind</v>
      </c>
      <c r="K11287" t="b">
        <f t="shared" si="176"/>
        <v>1</v>
      </c>
    </row>
    <row r="11288" spans="1:11">
      <c r="A11288" s="120">
        <v>60014</v>
      </c>
      <c r="B11288" s="121" t="s">
        <v>201</v>
      </c>
      <c r="C11288" s="121" t="s">
        <v>202</v>
      </c>
      <c r="D11288" s="121" t="s">
        <v>101</v>
      </c>
      <c r="E11288" s="121" t="s">
        <v>92</v>
      </c>
      <c r="F11288" s="122">
        <v>1462597</v>
      </c>
      <c r="G11288" s="122">
        <v>164300</v>
      </c>
      <c r="H11288" s="120">
        <v>2019</v>
      </c>
      <c r="I11288" t="str">
        <f>IF(J11288="natural gas",VLOOKUP(D11288,'Cross-Page Data'!$I$4:$J$13,2,FALSE),IF(J11288="solar",VLOOKUP('Form 923'!D11288,'Cross-Page Data'!$I$14:$J$117,2,FALSE),J11288))</f>
        <v>solar pv</v>
      </c>
      <c r="J11288" t="str">
        <f>VLOOKUP(E11288,'Cross-Page Data'!$D$4:$F$48,3,FALSE)</f>
        <v>solar</v>
      </c>
      <c r="K11288" t="b">
        <f t="shared" si="176"/>
        <v>1</v>
      </c>
    </row>
    <row r="11289" ht="25.5" spans="1:11">
      <c r="A11289" s="120">
        <v>60015</v>
      </c>
      <c r="B11289" s="121" t="s">
        <v>201</v>
      </c>
      <c r="C11289" s="121" t="s">
        <v>211</v>
      </c>
      <c r="D11289" s="121" t="s">
        <v>128</v>
      </c>
      <c r="E11289" s="121" t="s">
        <v>180</v>
      </c>
      <c r="F11289" s="122">
        <v>69997</v>
      </c>
      <c r="G11289" s="122">
        <v>7863</v>
      </c>
      <c r="H11289" s="120">
        <v>2019</v>
      </c>
      <c r="I11289" t="str">
        <f>IF(J11289="natural gas",VLOOKUP(D11289,'Cross-Page Data'!$I$4:$J$13,2,FALSE),IF(J11289="solar",VLOOKUP('Form 923'!D11289,'Cross-Page Data'!$I$14:$J$117,2,FALSE),J11289))</f>
        <v>wind</v>
      </c>
      <c r="J11289" t="str">
        <f>VLOOKUP(E11289,'Cross-Page Data'!$D$4:$F$48,3,FALSE)</f>
        <v>wind</v>
      </c>
      <c r="K11289" t="b">
        <f t="shared" si="176"/>
        <v>0</v>
      </c>
    </row>
    <row r="11290" spans="1:11">
      <c r="A11290" s="120">
        <v>60016</v>
      </c>
      <c r="B11290" s="121" t="s">
        <v>201</v>
      </c>
      <c r="C11290" s="121" t="s">
        <v>202</v>
      </c>
      <c r="D11290" s="121" t="s">
        <v>33</v>
      </c>
      <c r="E11290" s="121" t="s">
        <v>99</v>
      </c>
      <c r="F11290" s="122">
        <v>0</v>
      </c>
      <c r="G11290" s="122">
        <v>-65</v>
      </c>
      <c r="H11290" s="120">
        <v>2019</v>
      </c>
      <c r="I11290" t="str">
        <f>IF(J11290="natural gas",VLOOKUP(D11290,'Cross-Page Data'!$I$4:$J$13,2,FALSE),IF(J11290="solar",VLOOKUP('Form 923'!D11290,'Cross-Page Data'!$I$14:$J$117,2,FALSE),J11290))</f>
        <v>other</v>
      </c>
      <c r="J11290" t="str">
        <f>VLOOKUP(E11290,'Cross-Page Data'!$D$4:$F$48,3,FALSE)</f>
        <v>other</v>
      </c>
      <c r="K11290" t="b">
        <f t="shared" si="176"/>
        <v>1</v>
      </c>
    </row>
    <row r="11291" spans="1:11">
      <c r="A11291" s="120">
        <v>60017</v>
      </c>
      <c r="B11291" s="121" t="s">
        <v>201</v>
      </c>
      <c r="C11291" s="121" t="s">
        <v>202</v>
      </c>
      <c r="D11291" s="121" t="s">
        <v>101</v>
      </c>
      <c r="E11291" s="121" t="s">
        <v>92</v>
      </c>
      <c r="F11291" s="122">
        <v>12285</v>
      </c>
      <c r="G11291" s="122">
        <v>1380</v>
      </c>
      <c r="H11291" s="120">
        <v>2019</v>
      </c>
      <c r="I11291" t="str">
        <f>IF(J11291="natural gas",VLOOKUP(D11291,'Cross-Page Data'!$I$4:$J$13,2,FALSE),IF(J11291="solar",VLOOKUP('Form 923'!D11291,'Cross-Page Data'!$I$14:$J$117,2,FALSE),J11291))</f>
        <v>solar pv</v>
      </c>
      <c r="J11291" t="str">
        <f>VLOOKUP(E11291,'Cross-Page Data'!$D$4:$F$48,3,FALSE)</f>
        <v>solar</v>
      </c>
      <c r="K11291" t="b">
        <f t="shared" si="176"/>
        <v>1</v>
      </c>
    </row>
    <row r="11292" spans="1:11">
      <c r="A11292" s="120">
        <v>60018</v>
      </c>
      <c r="B11292" s="121" t="s">
        <v>201</v>
      </c>
      <c r="C11292" s="121" t="s">
        <v>202</v>
      </c>
      <c r="D11292" s="121" t="s">
        <v>101</v>
      </c>
      <c r="E11292" s="121" t="s">
        <v>92</v>
      </c>
      <c r="F11292" s="122">
        <v>7229</v>
      </c>
      <c r="G11292" s="122">
        <v>812</v>
      </c>
      <c r="H11292" s="120">
        <v>2019</v>
      </c>
      <c r="I11292" t="str">
        <f>IF(J11292="natural gas",VLOOKUP(D11292,'Cross-Page Data'!$I$4:$J$13,2,FALSE),IF(J11292="solar",VLOOKUP('Form 923'!D11292,'Cross-Page Data'!$I$14:$J$117,2,FALSE),J11292))</f>
        <v>solar pv</v>
      </c>
      <c r="J11292" t="str">
        <f>VLOOKUP(E11292,'Cross-Page Data'!$D$4:$F$48,3,FALSE)</f>
        <v>solar</v>
      </c>
      <c r="K11292" t="b">
        <f t="shared" si="176"/>
        <v>1</v>
      </c>
    </row>
    <row r="11293" spans="1:11">
      <c r="A11293" s="120">
        <v>60019</v>
      </c>
      <c r="B11293" s="121" t="s">
        <v>201</v>
      </c>
      <c r="C11293" s="121" t="s">
        <v>202</v>
      </c>
      <c r="D11293" s="121" t="s">
        <v>101</v>
      </c>
      <c r="E11293" s="121" t="s">
        <v>92</v>
      </c>
      <c r="F11293" s="122">
        <v>19958</v>
      </c>
      <c r="G11293" s="122">
        <v>2242</v>
      </c>
      <c r="H11293" s="120">
        <v>2019</v>
      </c>
      <c r="I11293" t="str">
        <f>IF(J11293="natural gas",VLOOKUP(D11293,'Cross-Page Data'!$I$4:$J$13,2,FALSE),IF(J11293="solar",VLOOKUP('Form 923'!D11293,'Cross-Page Data'!$I$14:$J$117,2,FALSE),J11293))</f>
        <v>solar pv</v>
      </c>
      <c r="J11293" t="str">
        <f>VLOOKUP(E11293,'Cross-Page Data'!$D$4:$F$48,3,FALSE)</f>
        <v>solar</v>
      </c>
      <c r="K11293" t="b">
        <f t="shared" si="176"/>
        <v>1</v>
      </c>
    </row>
    <row r="11294" spans="1:11">
      <c r="A11294" s="120">
        <v>60021</v>
      </c>
      <c r="B11294" s="121" t="s">
        <v>201</v>
      </c>
      <c r="C11294" s="121" t="s">
        <v>202</v>
      </c>
      <c r="D11294" s="121" t="s">
        <v>33</v>
      </c>
      <c r="E11294" s="121" t="s">
        <v>99</v>
      </c>
      <c r="F11294" s="122">
        <v>0</v>
      </c>
      <c r="G11294" s="122">
        <v>-49</v>
      </c>
      <c r="H11294" s="120">
        <v>2019</v>
      </c>
      <c r="I11294" t="str">
        <f>IF(J11294="natural gas",VLOOKUP(D11294,'Cross-Page Data'!$I$4:$J$13,2,FALSE),IF(J11294="solar",VLOOKUP('Form 923'!D11294,'Cross-Page Data'!$I$14:$J$117,2,FALSE),J11294))</f>
        <v>other</v>
      </c>
      <c r="J11294" t="str">
        <f>VLOOKUP(E11294,'Cross-Page Data'!$D$4:$F$48,3,FALSE)</f>
        <v>other</v>
      </c>
      <c r="K11294" t="b">
        <f t="shared" si="176"/>
        <v>1</v>
      </c>
    </row>
    <row r="11295" spans="1:11">
      <c r="A11295" s="120">
        <v>60022</v>
      </c>
      <c r="B11295" s="121" t="s">
        <v>201</v>
      </c>
      <c r="C11295" s="121" t="s">
        <v>206</v>
      </c>
      <c r="D11295" s="121" t="s">
        <v>101</v>
      </c>
      <c r="E11295" s="121" t="s">
        <v>92</v>
      </c>
      <c r="F11295" s="122">
        <v>32359</v>
      </c>
      <c r="G11295" s="122">
        <v>3635</v>
      </c>
      <c r="H11295" s="120">
        <v>2019</v>
      </c>
      <c r="I11295" t="str">
        <f>IF(J11295="natural gas",VLOOKUP(D11295,'Cross-Page Data'!$I$4:$J$13,2,FALSE),IF(J11295="solar",VLOOKUP('Form 923'!D11295,'Cross-Page Data'!$I$14:$J$117,2,FALSE),J11295))</f>
        <v>solar pv</v>
      </c>
      <c r="J11295" t="str">
        <f>VLOOKUP(E11295,'Cross-Page Data'!$D$4:$F$48,3,FALSE)</f>
        <v>solar</v>
      </c>
      <c r="K11295" t="b">
        <f t="shared" si="176"/>
        <v>1</v>
      </c>
    </row>
    <row r="11296" spans="1:11">
      <c r="A11296" s="120">
        <v>60023</v>
      </c>
      <c r="B11296" s="121" t="s">
        <v>201</v>
      </c>
      <c r="C11296" s="121" t="s">
        <v>206</v>
      </c>
      <c r="D11296" s="121" t="s">
        <v>101</v>
      </c>
      <c r="E11296" s="121" t="s">
        <v>92</v>
      </c>
      <c r="F11296" s="122">
        <v>274920</v>
      </c>
      <c r="G11296" s="122">
        <v>30883</v>
      </c>
      <c r="H11296" s="120">
        <v>2019</v>
      </c>
      <c r="I11296" t="str">
        <f>IF(J11296="natural gas",VLOOKUP(D11296,'Cross-Page Data'!$I$4:$J$13,2,FALSE),IF(J11296="solar",VLOOKUP('Form 923'!D11296,'Cross-Page Data'!$I$14:$J$117,2,FALSE),J11296))</f>
        <v>solar pv</v>
      </c>
      <c r="J11296" t="str">
        <f>VLOOKUP(E11296,'Cross-Page Data'!$D$4:$F$48,3,FALSE)</f>
        <v>solar</v>
      </c>
      <c r="K11296" t="b">
        <f t="shared" si="176"/>
        <v>1</v>
      </c>
    </row>
    <row r="11297" spans="1:11">
      <c r="A11297" s="120">
        <v>60024</v>
      </c>
      <c r="B11297" s="121" t="s">
        <v>201</v>
      </c>
      <c r="C11297" s="121" t="s">
        <v>206</v>
      </c>
      <c r="D11297" s="121" t="s">
        <v>101</v>
      </c>
      <c r="E11297" s="121" t="s">
        <v>92</v>
      </c>
      <c r="F11297" s="122">
        <v>145583</v>
      </c>
      <c r="G11297" s="122">
        <v>16354</v>
      </c>
      <c r="H11297" s="120">
        <v>2019</v>
      </c>
      <c r="I11297" t="str">
        <f>IF(J11297="natural gas",VLOOKUP(D11297,'Cross-Page Data'!$I$4:$J$13,2,FALSE),IF(J11297="solar",VLOOKUP('Form 923'!D11297,'Cross-Page Data'!$I$14:$J$117,2,FALSE),J11297))</f>
        <v>solar pv</v>
      </c>
      <c r="J11297" t="str">
        <f>VLOOKUP(E11297,'Cross-Page Data'!$D$4:$F$48,3,FALSE)</f>
        <v>solar</v>
      </c>
      <c r="K11297" t="b">
        <f t="shared" si="176"/>
        <v>1</v>
      </c>
    </row>
    <row r="11298" spans="1:11">
      <c r="A11298" s="120">
        <v>60025</v>
      </c>
      <c r="B11298" s="121" t="s">
        <v>205</v>
      </c>
      <c r="C11298" s="121" t="s">
        <v>208</v>
      </c>
      <c r="D11298" s="121" t="s">
        <v>73</v>
      </c>
      <c r="E11298" s="121" t="s">
        <v>38</v>
      </c>
      <c r="F11298" s="122">
        <v>1785055</v>
      </c>
      <c r="G11298" s="122">
        <v>180604</v>
      </c>
      <c r="H11298" s="120">
        <v>2019</v>
      </c>
      <c r="I11298" t="str">
        <f>IF(J11298="natural gas",VLOOKUP(D11298,'Cross-Page Data'!$I$4:$J$13,2,FALSE),IF(J11298="solar",VLOOKUP('Form 923'!D11298,'Cross-Page Data'!$I$14:$J$117,2,FALSE),J11298))</f>
        <v>natural gas peaker</v>
      </c>
      <c r="J11298" t="str">
        <f>VLOOKUP(E11298,'Cross-Page Data'!$D$4:$F$48,3,FALSE)</f>
        <v>natural gas</v>
      </c>
      <c r="K11298" t="b">
        <f t="shared" si="176"/>
        <v>0</v>
      </c>
    </row>
    <row r="11299" spans="1:11">
      <c r="A11299" s="120">
        <v>60026</v>
      </c>
      <c r="B11299" s="121" t="s">
        <v>201</v>
      </c>
      <c r="C11299" s="121" t="s">
        <v>206</v>
      </c>
      <c r="D11299" s="121" t="s">
        <v>101</v>
      </c>
      <c r="E11299" s="121" t="s">
        <v>92</v>
      </c>
      <c r="F11299" s="122">
        <v>69098</v>
      </c>
      <c r="G11299" s="122">
        <v>7762</v>
      </c>
      <c r="H11299" s="120">
        <v>2019</v>
      </c>
      <c r="I11299" t="str">
        <f>IF(J11299="natural gas",VLOOKUP(D11299,'Cross-Page Data'!$I$4:$J$13,2,FALSE),IF(J11299="solar",VLOOKUP('Form 923'!D11299,'Cross-Page Data'!$I$14:$J$117,2,FALSE),J11299))</f>
        <v>solar pv</v>
      </c>
      <c r="J11299" t="str">
        <f>VLOOKUP(E11299,'Cross-Page Data'!$D$4:$F$48,3,FALSE)</f>
        <v>solar</v>
      </c>
      <c r="K11299" t="b">
        <f t="shared" si="176"/>
        <v>1</v>
      </c>
    </row>
    <row r="11300" spans="1:11">
      <c r="A11300" s="120">
        <v>60027</v>
      </c>
      <c r="B11300" s="121" t="s">
        <v>201</v>
      </c>
      <c r="C11300" s="121" t="s">
        <v>206</v>
      </c>
      <c r="D11300" s="121" t="s">
        <v>101</v>
      </c>
      <c r="E11300" s="121" t="s">
        <v>92</v>
      </c>
      <c r="F11300" s="122">
        <v>376874</v>
      </c>
      <c r="G11300" s="122">
        <v>42336</v>
      </c>
      <c r="H11300" s="120">
        <v>2019</v>
      </c>
      <c r="I11300" t="str">
        <f>IF(J11300="natural gas",VLOOKUP(D11300,'Cross-Page Data'!$I$4:$J$13,2,FALSE),IF(J11300="solar",VLOOKUP('Form 923'!D11300,'Cross-Page Data'!$I$14:$J$117,2,FALSE),J11300))</f>
        <v>solar pv</v>
      </c>
      <c r="J11300" t="str">
        <f>VLOOKUP(E11300,'Cross-Page Data'!$D$4:$F$48,3,FALSE)</f>
        <v>solar</v>
      </c>
      <c r="K11300" t="b">
        <f t="shared" si="176"/>
        <v>1</v>
      </c>
    </row>
    <row r="11301" spans="1:11">
      <c r="A11301" s="120">
        <v>60029</v>
      </c>
      <c r="B11301" s="121" t="s">
        <v>201</v>
      </c>
      <c r="C11301" s="121" t="s">
        <v>206</v>
      </c>
      <c r="D11301" s="121" t="s">
        <v>101</v>
      </c>
      <c r="E11301" s="121" t="s">
        <v>92</v>
      </c>
      <c r="F11301" s="122">
        <v>13701</v>
      </c>
      <c r="G11301" s="122">
        <v>1539</v>
      </c>
      <c r="H11301" s="120">
        <v>2019</v>
      </c>
      <c r="I11301" t="str">
        <f>IF(J11301="natural gas",VLOOKUP(D11301,'Cross-Page Data'!$I$4:$J$13,2,FALSE),IF(J11301="solar",VLOOKUP('Form 923'!D11301,'Cross-Page Data'!$I$14:$J$117,2,FALSE),J11301))</f>
        <v>solar pv</v>
      </c>
      <c r="J11301" t="str">
        <f>VLOOKUP(E11301,'Cross-Page Data'!$D$4:$F$48,3,FALSE)</f>
        <v>solar</v>
      </c>
      <c r="K11301" t="b">
        <f t="shared" si="176"/>
        <v>1</v>
      </c>
    </row>
    <row r="11302" spans="1:11">
      <c r="A11302" s="120">
        <v>60030</v>
      </c>
      <c r="B11302" s="121" t="s">
        <v>201</v>
      </c>
      <c r="C11302" s="121" t="s">
        <v>206</v>
      </c>
      <c r="D11302" s="121" t="s">
        <v>101</v>
      </c>
      <c r="E11302" s="121" t="s">
        <v>92</v>
      </c>
      <c r="F11302" s="122">
        <v>1268331</v>
      </c>
      <c r="G11302" s="122">
        <v>142477</v>
      </c>
      <c r="H11302" s="120">
        <v>2019</v>
      </c>
      <c r="I11302" t="str">
        <f>IF(J11302="natural gas",VLOOKUP(D11302,'Cross-Page Data'!$I$4:$J$13,2,FALSE),IF(J11302="solar",VLOOKUP('Form 923'!D11302,'Cross-Page Data'!$I$14:$J$117,2,FALSE),J11302))</f>
        <v>solar pv</v>
      </c>
      <c r="J11302" t="str">
        <f>VLOOKUP(E11302,'Cross-Page Data'!$D$4:$F$48,3,FALSE)</f>
        <v>solar</v>
      </c>
      <c r="K11302" t="b">
        <f t="shared" si="176"/>
        <v>1</v>
      </c>
    </row>
    <row r="11303" spans="1:11">
      <c r="A11303" s="120">
        <v>60032</v>
      </c>
      <c r="B11303" s="121" t="s">
        <v>201</v>
      </c>
      <c r="C11303" s="121" t="s">
        <v>206</v>
      </c>
      <c r="D11303" s="121" t="s">
        <v>101</v>
      </c>
      <c r="E11303" s="121" t="s">
        <v>92</v>
      </c>
      <c r="F11303" s="122">
        <v>13976</v>
      </c>
      <c r="G11303" s="122">
        <v>1570</v>
      </c>
      <c r="H11303" s="120">
        <v>2019</v>
      </c>
      <c r="I11303" t="str">
        <f>IF(J11303="natural gas",VLOOKUP(D11303,'Cross-Page Data'!$I$4:$J$13,2,FALSE),IF(J11303="solar",VLOOKUP('Form 923'!D11303,'Cross-Page Data'!$I$14:$J$117,2,FALSE),J11303))</f>
        <v>solar pv</v>
      </c>
      <c r="J11303" t="str">
        <f>VLOOKUP(E11303,'Cross-Page Data'!$D$4:$F$48,3,FALSE)</f>
        <v>solar</v>
      </c>
      <c r="K11303" t="b">
        <f t="shared" si="176"/>
        <v>1</v>
      </c>
    </row>
    <row r="11304" spans="1:11">
      <c r="A11304" s="120">
        <v>60033</v>
      </c>
      <c r="B11304" s="121" t="s">
        <v>201</v>
      </c>
      <c r="C11304" s="121" t="s">
        <v>206</v>
      </c>
      <c r="D11304" s="121" t="s">
        <v>101</v>
      </c>
      <c r="E11304" s="121" t="s">
        <v>92</v>
      </c>
      <c r="F11304" s="122">
        <v>2999975</v>
      </c>
      <c r="G11304" s="122">
        <v>337000</v>
      </c>
      <c r="H11304" s="120">
        <v>2019</v>
      </c>
      <c r="I11304" t="str">
        <f>IF(J11304="natural gas",VLOOKUP(D11304,'Cross-Page Data'!$I$4:$J$13,2,FALSE),IF(J11304="solar",VLOOKUP('Form 923'!D11304,'Cross-Page Data'!$I$14:$J$117,2,FALSE),J11304))</f>
        <v>solar pv</v>
      </c>
      <c r="J11304" t="str">
        <f>VLOOKUP(E11304,'Cross-Page Data'!$D$4:$F$48,3,FALSE)</f>
        <v>solar</v>
      </c>
      <c r="K11304" t="b">
        <f t="shared" si="176"/>
        <v>1</v>
      </c>
    </row>
    <row r="11305" spans="1:11">
      <c r="A11305" s="120">
        <v>60034</v>
      </c>
      <c r="B11305" s="121" t="s">
        <v>201</v>
      </c>
      <c r="C11305" s="121" t="s">
        <v>206</v>
      </c>
      <c r="D11305" s="121" t="s">
        <v>101</v>
      </c>
      <c r="E11305" s="121" t="s">
        <v>92</v>
      </c>
      <c r="F11305" s="122">
        <v>2856546</v>
      </c>
      <c r="G11305" s="122">
        <v>320888</v>
      </c>
      <c r="H11305" s="120">
        <v>2019</v>
      </c>
      <c r="I11305" t="str">
        <f>IF(J11305="natural gas",VLOOKUP(D11305,'Cross-Page Data'!$I$4:$J$13,2,FALSE),IF(J11305="solar",VLOOKUP('Form 923'!D11305,'Cross-Page Data'!$I$14:$J$117,2,FALSE),J11305))</f>
        <v>solar pv</v>
      </c>
      <c r="J11305" t="str">
        <f>VLOOKUP(E11305,'Cross-Page Data'!$D$4:$F$48,3,FALSE)</f>
        <v>solar</v>
      </c>
      <c r="K11305" t="b">
        <f t="shared" si="176"/>
        <v>1</v>
      </c>
    </row>
    <row r="11306" spans="1:11">
      <c r="A11306" s="120">
        <v>60035</v>
      </c>
      <c r="B11306" s="121" t="s">
        <v>201</v>
      </c>
      <c r="C11306" s="121" t="s">
        <v>206</v>
      </c>
      <c r="D11306" s="121" t="s">
        <v>101</v>
      </c>
      <c r="E11306" s="121" t="s">
        <v>92</v>
      </c>
      <c r="F11306" s="122">
        <v>128963</v>
      </c>
      <c r="G11306" s="122">
        <v>14487</v>
      </c>
      <c r="H11306" s="120">
        <v>2019</v>
      </c>
      <c r="I11306" t="str">
        <f>IF(J11306="natural gas",VLOOKUP(D11306,'Cross-Page Data'!$I$4:$J$13,2,FALSE),IF(J11306="solar",VLOOKUP('Form 923'!D11306,'Cross-Page Data'!$I$14:$J$117,2,FALSE),J11306))</f>
        <v>solar pv</v>
      </c>
      <c r="J11306" t="str">
        <f>VLOOKUP(E11306,'Cross-Page Data'!$D$4:$F$48,3,FALSE)</f>
        <v>solar</v>
      </c>
      <c r="K11306" t="b">
        <f t="shared" si="176"/>
        <v>1</v>
      </c>
    </row>
    <row r="11307" spans="1:11">
      <c r="A11307" s="120">
        <v>60036</v>
      </c>
      <c r="B11307" s="121" t="s">
        <v>201</v>
      </c>
      <c r="C11307" s="121" t="s">
        <v>206</v>
      </c>
      <c r="D11307" s="121" t="s">
        <v>101</v>
      </c>
      <c r="E11307" s="121" t="s">
        <v>92</v>
      </c>
      <c r="F11307" s="122">
        <v>24810</v>
      </c>
      <c r="G11307" s="122">
        <v>2787</v>
      </c>
      <c r="H11307" s="120">
        <v>2019</v>
      </c>
      <c r="I11307" t="str">
        <f>IF(J11307="natural gas",VLOOKUP(D11307,'Cross-Page Data'!$I$4:$J$13,2,FALSE),IF(J11307="solar",VLOOKUP('Form 923'!D11307,'Cross-Page Data'!$I$14:$J$117,2,FALSE),J11307))</f>
        <v>solar pv</v>
      </c>
      <c r="J11307" t="str">
        <f>VLOOKUP(E11307,'Cross-Page Data'!$D$4:$F$48,3,FALSE)</f>
        <v>solar</v>
      </c>
      <c r="K11307" t="b">
        <f t="shared" si="176"/>
        <v>1</v>
      </c>
    </row>
    <row r="11308" spans="1:11">
      <c r="A11308" s="120">
        <v>60038</v>
      </c>
      <c r="B11308" s="121" t="s">
        <v>201</v>
      </c>
      <c r="C11308" s="121" t="s">
        <v>206</v>
      </c>
      <c r="D11308" s="121" t="s">
        <v>101</v>
      </c>
      <c r="E11308" s="121" t="s">
        <v>92</v>
      </c>
      <c r="F11308" s="122">
        <v>17312</v>
      </c>
      <c r="G11308" s="122">
        <v>1945</v>
      </c>
      <c r="H11308" s="120">
        <v>2019</v>
      </c>
      <c r="I11308" t="str">
        <f>IF(J11308="natural gas",VLOOKUP(D11308,'Cross-Page Data'!$I$4:$J$13,2,FALSE),IF(J11308="solar",VLOOKUP('Form 923'!D11308,'Cross-Page Data'!$I$14:$J$117,2,FALSE),J11308))</f>
        <v>solar pv</v>
      </c>
      <c r="J11308" t="str">
        <f>VLOOKUP(E11308,'Cross-Page Data'!$D$4:$F$48,3,FALSE)</f>
        <v>solar</v>
      </c>
      <c r="K11308" t="b">
        <f t="shared" si="176"/>
        <v>1</v>
      </c>
    </row>
    <row r="11309" spans="1:11">
      <c r="A11309" s="120">
        <v>60039</v>
      </c>
      <c r="B11309" s="121" t="s">
        <v>201</v>
      </c>
      <c r="C11309" s="121" t="s">
        <v>206</v>
      </c>
      <c r="D11309" s="121" t="s">
        <v>101</v>
      </c>
      <c r="E11309" s="121" t="s">
        <v>92</v>
      </c>
      <c r="F11309" s="122">
        <v>463723</v>
      </c>
      <c r="G11309" s="122">
        <v>52092</v>
      </c>
      <c r="H11309" s="120">
        <v>2019</v>
      </c>
      <c r="I11309" t="str">
        <f>IF(J11309="natural gas",VLOOKUP(D11309,'Cross-Page Data'!$I$4:$J$13,2,FALSE),IF(J11309="solar",VLOOKUP('Form 923'!D11309,'Cross-Page Data'!$I$14:$J$117,2,FALSE),J11309))</f>
        <v>solar pv</v>
      </c>
      <c r="J11309" t="str">
        <f>VLOOKUP(E11309,'Cross-Page Data'!$D$4:$F$48,3,FALSE)</f>
        <v>solar</v>
      </c>
      <c r="K11309" t="b">
        <f t="shared" si="176"/>
        <v>1</v>
      </c>
    </row>
    <row r="11310" spans="1:11">
      <c r="A11310" s="120">
        <v>60040</v>
      </c>
      <c r="B11310" s="121" t="s">
        <v>201</v>
      </c>
      <c r="C11310" s="121" t="s">
        <v>202</v>
      </c>
      <c r="D11310" s="121" t="s">
        <v>67</v>
      </c>
      <c r="E11310" s="121" t="s">
        <v>38</v>
      </c>
      <c r="F11310" s="122">
        <v>178006</v>
      </c>
      <c r="G11310" s="122">
        <v>18045</v>
      </c>
      <c r="H11310" s="120">
        <v>2019</v>
      </c>
      <c r="I11310" t="str">
        <f>IF(J11310="natural gas",VLOOKUP(D11310,'Cross-Page Data'!$I$4:$J$13,2,FALSE),IF(J11310="solar",VLOOKUP('Form 923'!D11310,'Cross-Page Data'!$I$14:$J$117,2,FALSE),J11310))</f>
        <v>other</v>
      </c>
      <c r="J11310" t="str">
        <f>VLOOKUP(E11310,'Cross-Page Data'!$D$4:$F$48,3,FALSE)</f>
        <v>natural gas</v>
      </c>
      <c r="K11310" t="b">
        <f t="shared" si="176"/>
        <v>1</v>
      </c>
    </row>
    <row r="11311" spans="1:11">
      <c r="A11311" s="120">
        <v>60043</v>
      </c>
      <c r="B11311" s="121" t="s">
        <v>201</v>
      </c>
      <c r="C11311" s="121" t="s">
        <v>206</v>
      </c>
      <c r="D11311" s="121" t="s">
        <v>101</v>
      </c>
      <c r="E11311" s="121" t="s">
        <v>92</v>
      </c>
      <c r="F11311" s="122">
        <v>918988</v>
      </c>
      <c r="G11311" s="122">
        <v>103234</v>
      </c>
      <c r="H11311" s="120">
        <v>2019</v>
      </c>
      <c r="I11311" t="str">
        <f>IF(J11311="natural gas",VLOOKUP(D11311,'Cross-Page Data'!$I$4:$J$13,2,FALSE),IF(J11311="solar",VLOOKUP('Form 923'!D11311,'Cross-Page Data'!$I$14:$J$117,2,FALSE),J11311))</f>
        <v>solar pv</v>
      </c>
      <c r="J11311" t="str">
        <f>VLOOKUP(E11311,'Cross-Page Data'!$D$4:$F$48,3,FALSE)</f>
        <v>solar</v>
      </c>
      <c r="K11311" t="b">
        <f t="shared" si="176"/>
        <v>1</v>
      </c>
    </row>
    <row r="11312" spans="1:11">
      <c r="A11312" s="120">
        <v>60044</v>
      </c>
      <c r="B11312" s="121" t="s">
        <v>201</v>
      </c>
      <c r="C11312" s="121" t="s">
        <v>206</v>
      </c>
      <c r="D11312" s="121" t="s">
        <v>101</v>
      </c>
      <c r="E11312" s="121" t="s">
        <v>92</v>
      </c>
      <c r="F11312" s="122">
        <v>2357161</v>
      </c>
      <c r="G11312" s="122">
        <v>264790</v>
      </c>
      <c r="H11312" s="120">
        <v>2019</v>
      </c>
      <c r="I11312" t="str">
        <f>IF(J11312="natural gas",VLOOKUP(D11312,'Cross-Page Data'!$I$4:$J$13,2,FALSE),IF(J11312="solar",VLOOKUP('Form 923'!D11312,'Cross-Page Data'!$I$14:$J$117,2,FALSE),J11312))</f>
        <v>solar pv</v>
      </c>
      <c r="J11312" t="str">
        <f>VLOOKUP(E11312,'Cross-Page Data'!$D$4:$F$48,3,FALSE)</f>
        <v>solar</v>
      </c>
      <c r="K11312" t="b">
        <f t="shared" si="176"/>
        <v>1</v>
      </c>
    </row>
    <row r="11313" spans="1:11">
      <c r="A11313" s="120">
        <v>60045</v>
      </c>
      <c r="B11313" s="121" t="s">
        <v>201</v>
      </c>
      <c r="C11313" s="121" t="s">
        <v>206</v>
      </c>
      <c r="D11313" s="121" t="s">
        <v>101</v>
      </c>
      <c r="E11313" s="121" t="s">
        <v>92</v>
      </c>
      <c r="F11313" s="122">
        <v>414486</v>
      </c>
      <c r="G11313" s="122">
        <v>46561</v>
      </c>
      <c r="H11313" s="120">
        <v>2019</v>
      </c>
      <c r="I11313" t="str">
        <f>IF(J11313="natural gas",VLOOKUP(D11313,'Cross-Page Data'!$I$4:$J$13,2,FALSE),IF(J11313="solar",VLOOKUP('Form 923'!D11313,'Cross-Page Data'!$I$14:$J$117,2,FALSE),J11313))</f>
        <v>solar pv</v>
      </c>
      <c r="J11313" t="str">
        <f>VLOOKUP(E11313,'Cross-Page Data'!$D$4:$F$48,3,FALSE)</f>
        <v>solar</v>
      </c>
      <c r="K11313" t="b">
        <f t="shared" si="176"/>
        <v>1</v>
      </c>
    </row>
    <row r="11314" spans="1:11">
      <c r="A11314" s="120">
        <v>60046</v>
      </c>
      <c r="B11314" s="121" t="s">
        <v>201</v>
      </c>
      <c r="C11314" s="121" t="s">
        <v>206</v>
      </c>
      <c r="D11314" s="121" t="s">
        <v>101</v>
      </c>
      <c r="E11314" s="121" t="s">
        <v>92</v>
      </c>
      <c r="F11314" s="122">
        <v>20394</v>
      </c>
      <c r="G11314" s="122">
        <v>2291</v>
      </c>
      <c r="H11314" s="120">
        <v>2019</v>
      </c>
      <c r="I11314" t="str">
        <f>IF(J11314="natural gas",VLOOKUP(D11314,'Cross-Page Data'!$I$4:$J$13,2,FALSE),IF(J11314="solar",VLOOKUP('Form 923'!D11314,'Cross-Page Data'!$I$14:$J$117,2,FALSE),J11314))</f>
        <v>solar pv</v>
      </c>
      <c r="J11314" t="str">
        <f>VLOOKUP(E11314,'Cross-Page Data'!$D$4:$F$48,3,FALSE)</f>
        <v>solar</v>
      </c>
      <c r="K11314" t="b">
        <f t="shared" si="176"/>
        <v>1</v>
      </c>
    </row>
    <row r="11315" spans="1:11">
      <c r="A11315" s="120">
        <v>60047</v>
      </c>
      <c r="B11315" s="121" t="s">
        <v>201</v>
      </c>
      <c r="C11315" s="121" t="s">
        <v>206</v>
      </c>
      <c r="D11315" s="121" t="s">
        <v>101</v>
      </c>
      <c r="E11315" s="121" t="s">
        <v>92</v>
      </c>
      <c r="F11315" s="122">
        <v>17410</v>
      </c>
      <c r="G11315" s="122">
        <v>1956</v>
      </c>
      <c r="H11315" s="120">
        <v>2019</v>
      </c>
      <c r="I11315" t="str">
        <f>IF(J11315="natural gas",VLOOKUP(D11315,'Cross-Page Data'!$I$4:$J$13,2,FALSE),IF(J11315="solar",VLOOKUP('Form 923'!D11315,'Cross-Page Data'!$I$14:$J$117,2,FALSE),J11315))</f>
        <v>solar pv</v>
      </c>
      <c r="J11315" t="str">
        <f>VLOOKUP(E11315,'Cross-Page Data'!$D$4:$F$48,3,FALSE)</f>
        <v>solar</v>
      </c>
      <c r="K11315" t="b">
        <f t="shared" si="176"/>
        <v>1</v>
      </c>
    </row>
    <row r="11316" spans="1:11">
      <c r="A11316" s="120">
        <v>60048</v>
      </c>
      <c r="B11316" s="121" t="s">
        <v>201</v>
      </c>
      <c r="C11316" s="121" t="s">
        <v>206</v>
      </c>
      <c r="D11316" s="121" t="s">
        <v>101</v>
      </c>
      <c r="E11316" s="121" t="s">
        <v>92</v>
      </c>
      <c r="F11316" s="122">
        <v>61939</v>
      </c>
      <c r="G11316" s="122">
        <v>6958</v>
      </c>
      <c r="H11316" s="120">
        <v>2019</v>
      </c>
      <c r="I11316" t="str">
        <f>IF(J11316="natural gas",VLOOKUP(D11316,'Cross-Page Data'!$I$4:$J$13,2,FALSE),IF(J11316="solar",VLOOKUP('Form 923'!D11316,'Cross-Page Data'!$I$14:$J$117,2,FALSE),J11316))</f>
        <v>solar pv</v>
      </c>
      <c r="J11316" t="str">
        <f>VLOOKUP(E11316,'Cross-Page Data'!$D$4:$F$48,3,FALSE)</f>
        <v>solar</v>
      </c>
      <c r="K11316" t="b">
        <f t="shared" si="176"/>
        <v>1</v>
      </c>
    </row>
    <row r="11317" spans="1:11">
      <c r="A11317" s="120">
        <v>60049</v>
      </c>
      <c r="B11317" s="121" t="s">
        <v>201</v>
      </c>
      <c r="C11317" s="121" t="s">
        <v>206</v>
      </c>
      <c r="D11317" s="121" t="s">
        <v>128</v>
      </c>
      <c r="E11317" s="121" t="s">
        <v>180</v>
      </c>
      <c r="F11317" s="122">
        <v>2560706</v>
      </c>
      <c r="G11317" s="122">
        <v>287655</v>
      </c>
      <c r="H11317" s="120">
        <v>2019</v>
      </c>
      <c r="I11317" t="str">
        <f>IF(J11317="natural gas",VLOOKUP(D11317,'Cross-Page Data'!$I$4:$J$13,2,FALSE),IF(J11317="solar",VLOOKUP('Form 923'!D11317,'Cross-Page Data'!$I$14:$J$117,2,FALSE),J11317))</f>
        <v>wind</v>
      </c>
      <c r="J11317" t="str">
        <f>VLOOKUP(E11317,'Cross-Page Data'!$D$4:$F$48,3,FALSE)</f>
        <v>wind</v>
      </c>
      <c r="K11317" t="b">
        <f t="shared" si="176"/>
        <v>1</v>
      </c>
    </row>
    <row r="11318" spans="1:11">
      <c r="A11318" s="120">
        <v>60050</v>
      </c>
      <c r="B11318" s="121" t="s">
        <v>201</v>
      </c>
      <c r="C11318" s="121" t="s">
        <v>206</v>
      </c>
      <c r="D11318" s="121" t="s">
        <v>101</v>
      </c>
      <c r="E11318" s="121" t="s">
        <v>92</v>
      </c>
      <c r="F11318" s="122">
        <v>23287</v>
      </c>
      <c r="G11318" s="122">
        <v>2616</v>
      </c>
      <c r="H11318" s="120">
        <v>2019</v>
      </c>
      <c r="I11318" t="str">
        <f>IF(J11318="natural gas",VLOOKUP(D11318,'Cross-Page Data'!$I$4:$J$13,2,FALSE),IF(J11318="solar",VLOOKUP('Form 923'!D11318,'Cross-Page Data'!$I$14:$J$117,2,FALSE),J11318))</f>
        <v>solar pv</v>
      </c>
      <c r="J11318" t="str">
        <f>VLOOKUP(E11318,'Cross-Page Data'!$D$4:$F$48,3,FALSE)</f>
        <v>solar</v>
      </c>
      <c r="K11318" t="b">
        <f t="shared" si="176"/>
        <v>1</v>
      </c>
    </row>
    <row r="11319" spans="1:11">
      <c r="A11319" s="120">
        <v>60051</v>
      </c>
      <c r="B11319" s="121" t="s">
        <v>201</v>
      </c>
      <c r="C11319" s="121" t="s">
        <v>206</v>
      </c>
      <c r="D11319" s="121" t="s">
        <v>101</v>
      </c>
      <c r="E11319" s="121" t="s">
        <v>92</v>
      </c>
      <c r="F11319" s="122">
        <v>34398</v>
      </c>
      <c r="G11319" s="122">
        <v>3864</v>
      </c>
      <c r="H11319" s="120">
        <v>2019</v>
      </c>
      <c r="I11319" t="str">
        <f>IF(J11319="natural gas",VLOOKUP(D11319,'Cross-Page Data'!$I$4:$J$13,2,FALSE),IF(J11319="solar",VLOOKUP('Form 923'!D11319,'Cross-Page Data'!$I$14:$J$117,2,FALSE),J11319))</f>
        <v>solar pv</v>
      </c>
      <c r="J11319" t="str">
        <f>VLOOKUP(E11319,'Cross-Page Data'!$D$4:$F$48,3,FALSE)</f>
        <v>solar</v>
      </c>
      <c r="K11319" t="b">
        <f t="shared" si="176"/>
        <v>1</v>
      </c>
    </row>
    <row r="11320" spans="1:11">
      <c r="A11320" s="120">
        <v>60052</v>
      </c>
      <c r="B11320" s="121" t="s">
        <v>201</v>
      </c>
      <c r="C11320" s="121" t="s">
        <v>206</v>
      </c>
      <c r="D11320" s="121" t="s">
        <v>101</v>
      </c>
      <c r="E11320" s="121" t="s">
        <v>92</v>
      </c>
      <c r="F11320" s="122">
        <v>32305</v>
      </c>
      <c r="G11320" s="122">
        <v>3629</v>
      </c>
      <c r="H11320" s="120">
        <v>2019</v>
      </c>
      <c r="I11320" t="str">
        <f>IF(J11320="natural gas",VLOOKUP(D11320,'Cross-Page Data'!$I$4:$J$13,2,FALSE),IF(J11320="solar",VLOOKUP('Form 923'!D11320,'Cross-Page Data'!$I$14:$J$117,2,FALSE),J11320))</f>
        <v>solar pv</v>
      </c>
      <c r="J11320" t="str">
        <f>VLOOKUP(E11320,'Cross-Page Data'!$D$4:$F$48,3,FALSE)</f>
        <v>solar</v>
      </c>
      <c r="K11320" t="b">
        <f t="shared" si="176"/>
        <v>1</v>
      </c>
    </row>
    <row r="11321" spans="1:11">
      <c r="A11321" s="120">
        <v>60053</v>
      </c>
      <c r="B11321" s="121" t="s">
        <v>201</v>
      </c>
      <c r="C11321" s="121" t="s">
        <v>206</v>
      </c>
      <c r="D11321" s="121" t="s">
        <v>101</v>
      </c>
      <c r="E11321" s="121" t="s">
        <v>92</v>
      </c>
      <c r="F11321" s="122">
        <v>80217</v>
      </c>
      <c r="G11321" s="122">
        <v>9011</v>
      </c>
      <c r="H11321" s="120">
        <v>2019</v>
      </c>
      <c r="I11321" t="str">
        <f>IF(J11321="natural gas",VLOOKUP(D11321,'Cross-Page Data'!$I$4:$J$13,2,FALSE),IF(J11321="solar",VLOOKUP('Form 923'!D11321,'Cross-Page Data'!$I$14:$J$117,2,FALSE),J11321))</f>
        <v>solar pv</v>
      </c>
      <c r="J11321" t="str">
        <f>VLOOKUP(E11321,'Cross-Page Data'!$D$4:$F$48,3,FALSE)</f>
        <v>solar</v>
      </c>
      <c r="K11321" t="b">
        <f t="shared" si="176"/>
        <v>1</v>
      </c>
    </row>
    <row r="11322" spans="1:11">
      <c r="A11322" s="120">
        <v>60054</v>
      </c>
      <c r="B11322" s="121" t="s">
        <v>201</v>
      </c>
      <c r="C11322" s="121" t="s">
        <v>202</v>
      </c>
      <c r="D11322" s="121" t="s">
        <v>67</v>
      </c>
      <c r="E11322" s="121" t="s">
        <v>38</v>
      </c>
      <c r="F11322" s="122">
        <v>150784</v>
      </c>
      <c r="G11322" s="122">
        <v>15451</v>
      </c>
      <c r="H11322" s="120">
        <v>2019</v>
      </c>
      <c r="I11322" t="str">
        <f>IF(J11322="natural gas",VLOOKUP(D11322,'Cross-Page Data'!$I$4:$J$13,2,FALSE),IF(J11322="solar",VLOOKUP('Form 923'!D11322,'Cross-Page Data'!$I$14:$J$117,2,FALSE),J11322))</f>
        <v>other</v>
      </c>
      <c r="J11322" t="str">
        <f>VLOOKUP(E11322,'Cross-Page Data'!$D$4:$F$48,3,FALSE)</f>
        <v>natural gas</v>
      </c>
      <c r="K11322" t="b">
        <f t="shared" si="176"/>
        <v>1</v>
      </c>
    </row>
    <row r="11323" spans="1:11">
      <c r="A11323" s="120">
        <v>60054</v>
      </c>
      <c r="B11323" s="121" t="s">
        <v>201</v>
      </c>
      <c r="C11323" s="121" t="s">
        <v>202</v>
      </c>
      <c r="D11323" s="121" t="s">
        <v>101</v>
      </c>
      <c r="E11323" s="121" t="s">
        <v>92</v>
      </c>
      <c r="F11323" s="122">
        <v>27838</v>
      </c>
      <c r="G11323" s="122">
        <v>3127</v>
      </c>
      <c r="H11323" s="120">
        <v>2019</v>
      </c>
      <c r="I11323" t="str">
        <f>IF(J11323="natural gas",VLOOKUP(D11323,'Cross-Page Data'!$I$4:$J$13,2,FALSE),IF(J11323="solar",VLOOKUP('Form 923'!D11323,'Cross-Page Data'!$I$14:$J$117,2,FALSE),J11323))</f>
        <v>solar pv</v>
      </c>
      <c r="J11323" t="str">
        <f>VLOOKUP(E11323,'Cross-Page Data'!$D$4:$F$48,3,FALSE)</f>
        <v>solar</v>
      </c>
      <c r="K11323" t="b">
        <f t="shared" si="176"/>
        <v>1</v>
      </c>
    </row>
    <row r="11324" spans="1:11">
      <c r="A11324" s="120">
        <v>60055</v>
      </c>
      <c r="B11324" s="121" t="s">
        <v>201</v>
      </c>
      <c r="C11324" s="121" t="s">
        <v>206</v>
      </c>
      <c r="D11324" s="121" t="s">
        <v>101</v>
      </c>
      <c r="E11324" s="121" t="s">
        <v>92</v>
      </c>
      <c r="F11324" s="122">
        <v>31951</v>
      </c>
      <c r="G11324" s="122">
        <v>3589</v>
      </c>
      <c r="H11324" s="120">
        <v>2019</v>
      </c>
      <c r="I11324" t="str">
        <f>IF(J11324="natural gas",VLOOKUP(D11324,'Cross-Page Data'!$I$4:$J$13,2,FALSE),IF(J11324="solar",VLOOKUP('Form 923'!D11324,'Cross-Page Data'!$I$14:$J$117,2,FALSE),J11324))</f>
        <v>solar pv</v>
      </c>
      <c r="J11324" t="str">
        <f>VLOOKUP(E11324,'Cross-Page Data'!$D$4:$F$48,3,FALSE)</f>
        <v>solar</v>
      </c>
      <c r="K11324" t="b">
        <f t="shared" si="176"/>
        <v>1</v>
      </c>
    </row>
    <row r="11325" spans="1:11">
      <c r="A11325" s="120">
        <v>60056</v>
      </c>
      <c r="B11325" s="121" t="s">
        <v>201</v>
      </c>
      <c r="C11325" s="121" t="s">
        <v>206</v>
      </c>
      <c r="D11325" s="121" t="s">
        <v>101</v>
      </c>
      <c r="E11325" s="121" t="s">
        <v>92</v>
      </c>
      <c r="F11325" s="122">
        <v>67443</v>
      </c>
      <c r="G11325" s="122">
        <v>7576</v>
      </c>
      <c r="H11325" s="120">
        <v>2019</v>
      </c>
      <c r="I11325" t="str">
        <f>IF(J11325="natural gas",VLOOKUP(D11325,'Cross-Page Data'!$I$4:$J$13,2,FALSE),IF(J11325="solar",VLOOKUP('Form 923'!D11325,'Cross-Page Data'!$I$14:$J$117,2,FALSE),J11325))</f>
        <v>solar pv</v>
      </c>
      <c r="J11325" t="str">
        <f>VLOOKUP(E11325,'Cross-Page Data'!$D$4:$F$48,3,FALSE)</f>
        <v>solar</v>
      </c>
      <c r="K11325" t="b">
        <f t="shared" si="176"/>
        <v>1</v>
      </c>
    </row>
    <row r="11326" spans="1:11">
      <c r="A11326" s="120">
        <v>60057</v>
      </c>
      <c r="B11326" s="121" t="s">
        <v>201</v>
      </c>
      <c r="C11326" s="121" t="s">
        <v>206</v>
      </c>
      <c r="D11326" s="121" t="s">
        <v>101</v>
      </c>
      <c r="E11326" s="121" t="s">
        <v>92</v>
      </c>
      <c r="F11326" s="122">
        <v>27855</v>
      </c>
      <c r="G11326" s="122">
        <v>3129</v>
      </c>
      <c r="H11326" s="120">
        <v>2019</v>
      </c>
      <c r="I11326" t="str">
        <f>IF(J11326="natural gas",VLOOKUP(D11326,'Cross-Page Data'!$I$4:$J$13,2,FALSE),IF(J11326="solar",VLOOKUP('Form 923'!D11326,'Cross-Page Data'!$I$14:$J$117,2,FALSE),J11326))</f>
        <v>solar pv</v>
      </c>
      <c r="J11326" t="str">
        <f>VLOOKUP(E11326,'Cross-Page Data'!$D$4:$F$48,3,FALSE)</f>
        <v>solar</v>
      </c>
      <c r="K11326" t="b">
        <f t="shared" si="176"/>
        <v>1</v>
      </c>
    </row>
    <row r="11327" spans="1:11">
      <c r="A11327" s="120">
        <v>60058</v>
      </c>
      <c r="B11327" s="121" t="s">
        <v>201</v>
      </c>
      <c r="C11327" s="121" t="s">
        <v>206</v>
      </c>
      <c r="D11327" s="121" t="s">
        <v>101</v>
      </c>
      <c r="E11327" s="121" t="s">
        <v>92</v>
      </c>
      <c r="F11327" s="122">
        <v>1330741</v>
      </c>
      <c r="G11327" s="122">
        <v>149488</v>
      </c>
      <c r="H11327" s="120">
        <v>2019</v>
      </c>
      <c r="I11327" t="str">
        <f>IF(J11327="natural gas",VLOOKUP(D11327,'Cross-Page Data'!$I$4:$J$13,2,FALSE),IF(J11327="solar",VLOOKUP('Form 923'!D11327,'Cross-Page Data'!$I$14:$J$117,2,FALSE),J11327))</f>
        <v>solar pv</v>
      </c>
      <c r="J11327" t="str">
        <f>VLOOKUP(E11327,'Cross-Page Data'!$D$4:$F$48,3,FALSE)</f>
        <v>solar</v>
      </c>
      <c r="K11327" t="b">
        <f t="shared" si="176"/>
        <v>1</v>
      </c>
    </row>
    <row r="11328" spans="1:11">
      <c r="A11328" s="120">
        <v>60059</v>
      </c>
      <c r="B11328" s="121" t="s">
        <v>201</v>
      </c>
      <c r="C11328" s="121" t="s">
        <v>206</v>
      </c>
      <c r="D11328" s="121" t="s">
        <v>128</v>
      </c>
      <c r="E11328" s="121" t="s">
        <v>180</v>
      </c>
      <c r="F11328" s="122">
        <v>4160769</v>
      </c>
      <c r="G11328" s="122">
        <v>467397</v>
      </c>
      <c r="H11328" s="120">
        <v>2019</v>
      </c>
      <c r="I11328" t="str">
        <f>IF(J11328="natural gas",VLOOKUP(D11328,'Cross-Page Data'!$I$4:$J$13,2,FALSE),IF(J11328="solar",VLOOKUP('Form 923'!D11328,'Cross-Page Data'!$I$14:$J$117,2,FALSE),J11328))</f>
        <v>wind</v>
      </c>
      <c r="J11328" t="str">
        <f>VLOOKUP(E11328,'Cross-Page Data'!$D$4:$F$48,3,FALSE)</f>
        <v>wind</v>
      </c>
      <c r="K11328" t="b">
        <f t="shared" si="176"/>
        <v>1</v>
      </c>
    </row>
    <row r="11329" spans="1:11">
      <c r="A11329" s="120">
        <v>60060</v>
      </c>
      <c r="B11329" s="121" t="s">
        <v>201</v>
      </c>
      <c r="C11329" s="121" t="s">
        <v>206</v>
      </c>
      <c r="D11329" s="121" t="s">
        <v>101</v>
      </c>
      <c r="E11329" s="121" t="s">
        <v>92</v>
      </c>
      <c r="F11329" s="122">
        <v>43869</v>
      </c>
      <c r="G11329" s="122">
        <v>4928</v>
      </c>
      <c r="H11329" s="120">
        <v>2019</v>
      </c>
      <c r="I11329" t="str">
        <f>IF(J11329="natural gas",VLOOKUP(D11329,'Cross-Page Data'!$I$4:$J$13,2,FALSE),IF(J11329="solar",VLOOKUP('Form 923'!D11329,'Cross-Page Data'!$I$14:$J$117,2,FALSE),J11329))</f>
        <v>solar pv</v>
      </c>
      <c r="J11329" t="str">
        <f>VLOOKUP(E11329,'Cross-Page Data'!$D$4:$F$48,3,FALSE)</f>
        <v>solar</v>
      </c>
      <c r="K11329" t="b">
        <f t="shared" si="176"/>
        <v>1</v>
      </c>
    </row>
    <row r="11330" spans="1:11">
      <c r="A11330" s="120">
        <v>60061</v>
      </c>
      <c r="B11330" s="121" t="s">
        <v>201</v>
      </c>
      <c r="C11330" s="121" t="s">
        <v>202</v>
      </c>
      <c r="D11330" s="121" t="s">
        <v>33</v>
      </c>
      <c r="E11330" s="121" t="s">
        <v>99</v>
      </c>
      <c r="F11330" s="122">
        <v>0</v>
      </c>
      <c r="G11330" s="122">
        <v>-204</v>
      </c>
      <c r="H11330" s="120">
        <v>2019</v>
      </c>
      <c r="I11330" t="str">
        <f>IF(J11330="natural gas",VLOOKUP(D11330,'Cross-Page Data'!$I$4:$J$13,2,FALSE),IF(J11330="solar",VLOOKUP('Form 923'!D11330,'Cross-Page Data'!$I$14:$J$117,2,FALSE),J11330))</f>
        <v>other</v>
      </c>
      <c r="J11330" t="str">
        <f>VLOOKUP(E11330,'Cross-Page Data'!$D$4:$F$48,3,FALSE)</f>
        <v>other</v>
      </c>
      <c r="K11330" t="b">
        <f t="shared" si="176"/>
        <v>1</v>
      </c>
    </row>
    <row r="11331" spans="1:11">
      <c r="A11331" s="120">
        <v>60061</v>
      </c>
      <c r="B11331" s="121" t="s">
        <v>201</v>
      </c>
      <c r="C11331" s="121" t="s">
        <v>202</v>
      </c>
      <c r="D11331" s="121" t="s">
        <v>101</v>
      </c>
      <c r="E11331" s="121" t="s">
        <v>92</v>
      </c>
      <c r="F11331" s="122">
        <v>1458485</v>
      </c>
      <c r="G11331" s="122">
        <v>163838</v>
      </c>
      <c r="H11331" s="120">
        <v>2019</v>
      </c>
      <c r="I11331" t="str">
        <f>IF(J11331="natural gas",VLOOKUP(D11331,'Cross-Page Data'!$I$4:$J$13,2,FALSE),IF(J11331="solar",VLOOKUP('Form 923'!D11331,'Cross-Page Data'!$I$14:$J$117,2,FALSE),J11331))</f>
        <v>solar pv</v>
      </c>
      <c r="J11331" t="str">
        <f>VLOOKUP(E11331,'Cross-Page Data'!$D$4:$F$48,3,FALSE)</f>
        <v>solar</v>
      </c>
      <c r="K11331" t="b">
        <f t="shared" si="176"/>
        <v>1</v>
      </c>
    </row>
    <row r="11332" spans="1:11">
      <c r="A11332" s="120">
        <v>60062</v>
      </c>
      <c r="B11332" s="121" t="s">
        <v>201</v>
      </c>
      <c r="C11332" s="121" t="s">
        <v>206</v>
      </c>
      <c r="D11332" s="121" t="s">
        <v>101</v>
      </c>
      <c r="E11332" s="121" t="s">
        <v>92</v>
      </c>
      <c r="F11332" s="122">
        <v>380979</v>
      </c>
      <c r="G11332" s="122">
        <v>42797</v>
      </c>
      <c r="H11332" s="120">
        <v>2019</v>
      </c>
      <c r="I11332" t="str">
        <f>IF(J11332="natural gas",VLOOKUP(D11332,'Cross-Page Data'!$I$4:$J$13,2,FALSE),IF(J11332="solar",VLOOKUP('Form 923'!D11332,'Cross-Page Data'!$I$14:$J$117,2,FALSE),J11332))</f>
        <v>solar pv</v>
      </c>
      <c r="J11332" t="str">
        <f>VLOOKUP(E11332,'Cross-Page Data'!$D$4:$F$48,3,FALSE)</f>
        <v>solar</v>
      </c>
      <c r="K11332" t="b">
        <f t="shared" si="176"/>
        <v>1</v>
      </c>
    </row>
    <row r="11333" spans="1:11">
      <c r="A11333" s="120">
        <v>60063</v>
      </c>
      <c r="B11333" s="121" t="s">
        <v>201</v>
      </c>
      <c r="C11333" s="121" t="s">
        <v>206</v>
      </c>
      <c r="D11333" s="121" t="s">
        <v>101</v>
      </c>
      <c r="E11333" s="121" t="s">
        <v>92</v>
      </c>
      <c r="F11333" s="122">
        <v>909527</v>
      </c>
      <c r="G11333" s="122">
        <v>102171</v>
      </c>
      <c r="H11333" s="120">
        <v>2019</v>
      </c>
      <c r="I11333" t="str">
        <f>IF(J11333="natural gas",VLOOKUP(D11333,'Cross-Page Data'!$I$4:$J$13,2,FALSE),IF(J11333="solar",VLOOKUP('Form 923'!D11333,'Cross-Page Data'!$I$14:$J$117,2,FALSE),J11333))</f>
        <v>solar pv</v>
      </c>
      <c r="J11333" t="str">
        <f>VLOOKUP(E11333,'Cross-Page Data'!$D$4:$F$48,3,FALSE)</f>
        <v>solar</v>
      </c>
      <c r="K11333" t="b">
        <f t="shared" si="176"/>
        <v>1</v>
      </c>
    </row>
    <row r="11334" spans="1:11">
      <c r="A11334" s="120">
        <v>60064</v>
      </c>
      <c r="B11334" s="121" t="s">
        <v>201</v>
      </c>
      <c r="C11334" s="121" t="s">
        <v>206</v>
      </c>
      <c r="D11334" s="121" t="s">
        <v>101</v>
      </c>
      <c r="E11334" s="121" t="s">
        <v>92</v>
      </c>
      <c r="F11334" s="122">
        <v>1785926</v>
      </c>
      <c r="G11334" s="122">
        <v>200621</v>
      </c>
      <c r="H11334" s="120">
        <v>2019</v>
      </c>
      <c r="I11334" t="str">
        <f>IF(J11334="natural gas",VLOOKUP(D11334,'Cross-Page Data'!$I$4:$J$13,2,FALSE),IF(J11334="solar",VLOOKUP('Form 923'!D11334,'Cross-Page Data'!$I$14:$J$117,2,FALSE),J11334))</f>
        <v>solar pv</v>
      </c>
      <c r="J11334" t="str">
        <f>VLOOKUP(E11334,'Cross-Page Data'!$D$4:$F$48,3,FALSE)</f>
        <v>solar</v>
      </c>
      <c r="K11334" t="b">
        <f t="shared" si="176"/>
        <v>1</v>
      </c>
    </row>
    <row r="11335" spans="1:11">
      <c r="A11335" s="120">
        <v>60065</v>
      </c>
      <c r="B11335" s="121" t="s">
        <v>201</v>
      </c>
      <c r="C11335" s="121" t="s">
        <v>206</v>
      </c>
      <c r="D11335" s="121" t="s">
        <v>101</v>
      </c>
      <c r="E11335" s="121" t="s">
        <v>92</v>
      </c>
      <c r="F11335" s="122">
        <v>65287</v>
      </c>
      <c r="G11335" s="122">
        <v>7334</v>
      </c>
      <c r="H11335" s="120">
        <v>2019</v>
      </c>
      <c r="I11335" t="str">
        <f>IF(J11335="natural gas",VLOOKUP(D11335,'Cross-Page Data'!$I$4:$J$13,2,FALSE),IF(J11335="solar",VLOOKUP('Form 923'!D11335,'Cross-Page Data'!$I$14:$J$117,2,FALSE),J11335))</f>
        <v>solar pv</v>
      </c>
      <c r="J11335" t="str">
        <f>VLOOKUP(E11335,'Cross-Page Data'!$D$4:$F$48,3,FALSE)</f>
        <v>solar</v>
      </c>
      <c r="K11335" t="b">
        <f t="shared" ref="K11335:K11398" si="177">IF(AND($N$6=FALSE,OR(C11335="Commercial NAICS Cogen",C11335="Industrial NAICS Cogen",C11335="NAICS-22 Cogen")),FALSE,IF(AND($N$7=FALSE,OR(C11335="Commercial NAICS Cogen",C11335="Commercial NAICS Non-Cogen",C11335="industrial NAICS Cogen",C11335="industrial NAICS non-cogen")),FALSE,TRUE))</f>
        <v>1</v>
      </c>
    </row>
    <row r="11336" spans="1:11">
      <c r="A11336" s="120">
        <v>60067</v>
      </c>
      <c r="B11336" s="121" t="s">
        <v>201</v>
      </c>
      <c r="C11336" s="121" t="s">
        <v>206</v>
      </c>
      <c r="D11336" s="121" t="s">
        <v>101</v>
      </c>
      <c r="E11336" s="121" t="s">
        <v>92</v>
      </c>
      <c r="F11336" s="122">
        <v>25985</v>
      </c>
      <c r="G11336" s="122">
        <v>2919</v>
      </c>
      <c r="H11336" s="120">
        <v>2019</v>
      </c>
      <c r="I11336" t="str">
        <f>IF(J11336="natural gas",VLOOKUP(D11336,'Cross-Page Data'!$I$4:$J$13,2,FALSE),IF(J11336="solar",VLOOKUP('Form 923'!D11336,'Cross-Page Data'!$I$14:$J$117,2,FALSE),J11336))</f>
        <v>solar pv</v>
      </c>
      <c r="J11336" t="str">
        <f>VLOOKUP(E11336,'Cross-Page Data'!$D$4:$F$48,3,FALSE)</f>
        <v>solar</v>
      </c>
      <c r="K11336" t="b">
        <f t="shared" si="177"/>
        <v>1</v>
      </c>
    </row>
    <row r="11337" spans="1:11">
      <c r="A11337" s="120">
        <v>60068</v>
      </c>
      <c r="B11337" s="121" t="s">
        <v>201</v>
      </c>
      <c r="C11337" s="121" t="s">
        <v>206</v>
      </c>
      <c r="D11337" s="121" t="s">
        <v>101</v>
      </c>
      <c r="E11337" s="121" t="s">
        <v>92</v>
      </c>
      <c r="F11337" s="122">
        <v>1603858</v>
      </c>
      <c r="G11337" s="122">
        <v>180168</v>
      </c>
      <c r="H11337" s="120">
        <v>2019</v>
      </c>
      <c r="I11337" t="str">
        <f>IF(J11337="natural gas",VLOOKUP(D11337,'Cross-Page Data'!$I$4:$J$13,2,FALSE),IF(J11337="solar",VLOOKUP('Form 923'!D11337,'Cross-Page Data'!$I$14:$J$117,2,FALSE),J11337))</f>
        <v>solar pv</v>
      </c>
      <c r="J11337" t="str">
        <f>VLOOKUP(E11337,'Cross-Page Data'!$D$4:$F$48,3,FALSE)</f>
        <v>solar</v>
      </c>
      <c r="K11337" t="b">
        <f t="shared" si="177"/>
        <v>1</v>
      </c>
    </row>
    <row r="11338" spans="1:11">
      <c r="A11338" s="120">
        <v>60069</v>
      </c>
      <c r="B11338" s="121" t="s">
        <v>201</v>
      </c>
      <c r="C11338" s="121" t="s">
        <v>206</v>
      </c>
      <c r="D11338" s="121" t="s">
        <v>128</v>
      </c>
      <c r="E11338" s="121" t="s">
        <v>180</v>
      </c>
      <c r="F11338" s="122">
        <v>7356259</v>
      </c>
      <c r="G11338" s="122">
        <v>826360</v>
      </c>
      <c r="H11338" s="120">
        <v>2019</v>
      </c>
      <c r="I11338" t="str">
        <f>IF(J11338="natural gas",VLOOKUP(D11338,'Cross-Page Data'!$I$4:$J$13,2,FALSE),IF(J11338="solar",VLOOKUP('Form 923'!D11338,'Cross-Page Data'!$I$14:$J$117,2,FALSE),J11338))</f>
        <v>wind</v>
      </c>
      <c r="J11338" t="str">
        <f>VLOOKUP(E11338,'Cross-Page Data'!$D$4:$F$48,3,FALSE)</f>
        <v>wind</v>
      </c>
      <c r="K11338" t="b">
        <f t="shared" si="177"/>
        <v>1</v>
      </c>
    </row>
    <row r="11339" spans="1:11">
      <c r="A11339" s="120">
        <v>60071</v>
      </c>
      <c r="B11339" s="121" t="s">
        <v>201</v>
      </c>
      <c r="C11339" s="121" t="s">
        <v>202</v>
      </c>
      <c r="D11339" s="121" t="s">
        <v>101</v>
      </c>
      <c r="E11339" s="121" t="s">
        <v>92</v>
      </c>
      <c r="F11339" s="122">
        <v>77482</v>
      </c>
      <c r="G11339" s="122">
        <v>8704</v>
      </c>
      <c r="H11339" s="120">
        <v>2019</v>
      </c>
      <c r="I11339" t="str">
        <f>IF(J11339="natural gas",VLOOKUP(D11339,'Cross-Page Data'!$I$4:$J$13,2,FALSE),IF(J11339="solar",VLOOKUP('Form 923'!D11339,'Cross-Page Data'!$I$14:$J$117,2,FALSE),J11339))</f>
        <v>solar pv</v>
      </c>
      <c r="J11339" t="str">
        <f>VLOOKUP(E11339,'Cross-Page Data'!$D$4:$F$48,3,FALSE)</f>
        <v>solar</v>
      </c>
      <c r="K11339" t="b">
        <f t="shared" si="177"/>
        <v>1</v>
      </c>
    </row>
    <row r="11340" spans="1:11">
      <c r="A11340" s="120">
        <v>60072</v>
      </c>
      <c r="B11340" s="121" t="s">
        <v>201</v>
      </c>
      <c r="C11340" s="121" t="s">
        <v>206</v>
      </c>
      <c r="D11340" s="121" t="s">
        <v>101</v>
      </c>
      <c r="E11340" s="121" t="s">
        <v>92</v>
      </c>
      <c r="F11340" s="122">
        <v>33730</v>
      </c>
      <c r="G11340" s="122">
        <v>3789</v>
      </c>
      <c r="H11340" s="120">
        <v>2019</v>
      </c>
      <c r="I11340" t="str">
        <f>IF(J11340="natural gas",VLOOKUP(D11340,'Cross-Page Data'!$I$4:$J$13,2,FALSE),IF(J11340="solar",VLOOKUP('Form 923'!D11340,'Cross-Page Data'!$I$14:$J$117,2,FALSE),J11340))</f>
        <v>solar pv</v>
      </c>
      <c r="J11340" t="str">
        <f>VLOOKUP(E11340,'Cross-Page Data'!$D$4:$F$48,3,FALSE)</f>
        <v>solar</v>
      </c>
      <c r="K11340" t="b">
        <f t="shared" si="177"/>
        <v>1</v>
      </c>
    </row>
    <row r="11341" spans="1:11">
      <c r="A11341" s="120">
        <v>60073</v>
      </c>
      <c r="B11341" s="121" t="s">
        <v>201</v>
      </c>
      <c r="C11341" s="121" t="s">
        <v>206</v>
      </c>
      <c r="D11341" s="121" t="s">
        <v>101</v>
      </c>
      <c r="E11341" s="121" t="s">
        <v>92</v>
      </c>
      <c r="F11341" s="122">
        <v>27607</v>
      </c>
      <c r="G11341" s="122">
        <v>3101</v>
      </c>
      <c r="H11341" s="120">
        <v>2019</v>
      </c>
      <c r="I11341" t="str">
        <f>IF(J11341="natural gas",VLOOKUP(D11341,'Cross-Page Data'!$I$4:$J$13,2,FALSE),IF(J11341="solar",VLOOKUP('Form 923'!D11341,'Cross-Page Data'!$I$14:$J$117,2,FALSE),J11341))</f>
        <v>solar pv</v>
      </c>
      <c r="J11341" t="str">
        <f>VLOOKUP(E11341,'Cross-Page Data'!$D$4:$F$48,3,FALSE)</f>
        <v>solar</v>
      </c>
      <c r="K11341" t="b">
        <f t="shared" si="177"/>
        <v>1</v>
      </c>
    </row>
    <row r="11342" spans="1:11">
      <c r="A11342" s="120">
        <v>60074</v>
      </c>
      <c r="B11342" s="121" t="s">
        <v>201</v>
      </c>
      <c r="C11342" s="121" t="s">
        <v>206</v>
      </c>
      <c r="D11342" s="121" t="s">
        <v>101</v>
      </c>
      <c r="E11342" s="121" t="s">
        <v>92</v>
      </c>
      <c r="F11342" s="122">
        <v>31485</v>
      </c>
      <c r="G11342" s="122">
        <v>3537</v>
      </c>
      <c r="H11342" s="120">
        <v>2019</v>
      </c>
      <c r="I11342" t="str">
        <f>IF(J11342="natural gas",VLOOKUP(D11342,'Cross-Page Data'!$I$4:$J$13,2,FALSE),IF(J11342="solar",VLOOKUP('Form 923'!D11342,'Cross-Page Data'!$I$14:$J$117,2,FALSE),J11342))</f>
        <v>solar pv</v>
      </c>
      <c r="J11342" t="str">
        <f>VLOOKUP(E11342,'Cross-Page Data'!$D$4:$F$48,3,FALSE)</f>
        <v>solar</v>
      </c>
      <c r="K11342" t="b">
        <f t="shared" si="177"/>
        <v>1</v>
      </c>
    </row>
    <row r="11343" spans="1:11">
      <c r="A11343" s="120">
        <v>60075</v>
      </c>
      <c r="B11343" s="121" t="s">
        <v>201</v>
      </c>
      <c r="C11343" s="121" t="s">
        <v>206</v>
      </c>
      <c r="D11343" s="121" t="s">
        <v>101</v>
      </c>
      <c r="E11343" s="121" t="s">
        <v>92</v>
      </c>
      <c r="F11343" s="122">
        <v>71315</v>
      </c>
      <c r="G11343" s="122">
        <v>8011</v>
      </c>
      <c r="H11343" s="120">
        <v>2019</v>
      </c>
      <c r="I11343" t="str">
        <f>IF(J11343="natural gas",VLOOKUP(D11343,'Cross-Page Data'!$I$4:$J$13,2,FALSE),IF(J11343="solar",VLOOKUP('Form 923'!D11343,'Cross-Page Data'!$I$14:$J$117,2,FALSE),J11343))</f>
        <v>solar pv</v>
      </c>
      <c r="J11343" t="str">
        <f>VLOOKUP(E11343,'Cross-Page Data'!$D$4:$F$48,3,FALSE)</f>
        <v>solar</v>
      </c>
      <c r="K11343" t="b">
        <f t="shared" si="177"/>
        <v>1</v>
      </c>
    </row>
    <row r="11344" spans="1:11">
      <c r="A11344" s="120">
        <v>60076</v>
      </c>
      <c r="B11344" s="121" t="s">
        <v>201</v>
      </c>
      <c r="C11344" s="121" t="s">
        <v>206</v>
      </c>
      <c r="D11344" s="121" t="s">
        <v>101</v>
      </c>
      <c r="E11344" s="121" t="s">
        <v>92</v>
      </c>
      <c r="F11344" s="122">
        <v>54799</v>
      </c>
      <c r="G11344" s="122">
        <v>6156</v>
      </c>
      <c r="H11344" s="120">
        <v>2019</v>
      </c>
      <c r="I11344" t="str">
        <f>IF(J11344="natural gas",VLOOKUP(D11344,'Cross-Page Data'!$I$4:$J$13,2,FALSE),IF(J11344="solar",VLOOKUP('Form 923'!D11344,'Cross-Page Data'!$I$14:$J$117,2,FALSE),J11344))</f>
        <v>solar pv</v>
      </c>
      <c r="J11344" t="str">
        <f>VLOOKUP(E11344,'Cross-Page Data'!$D$4:$F$48,3,FALSE)</f>
        <v>solar</v>
      </c>
      <c r="K11344" t="b">
        <f t="shared" si="177"/>
        <v>1</v>
      </c>
    </row>
    <row r="11345" spans="1:11">
      <c r="A11345" s="120">
        <v>60077</v>
      </c>
      <c r="B11345" s="121" t="s">
        <v>201</v>
      </c>
      <c r="C11345" s="121" t="s">
        <v>206</v>
      </c>
      <c r="D11345" s="121" t="s">
        <v>101</v>
      </c>
      <c r="E11345" s="121" t="s">
        <v>92</v>
      </c>
      <c r="F11345" s="122">
        <v>265707</v>
      </c>
      <c r="G11345" s="122">
        <v>29848</v>
      </c>
      <c r="H11345" s="120">
        <v>2019</v>
      </c>
      <c r="I11345" t="str">
        <f>IF(J11345="natural gas",VLOOKUP(D11345,'Cross-Page Data'!$I$4:$J$13,2,FALSE),IF(J11345="solar",VLOOKUP('Form 923'!D11345,'Cross-Page Data'!$I$14:$J$117,2,FALSE),J11345))</f>
        <v>solar pv</v>
      </c>
      <c r="J11345" t="str">
        <f>VLOOKUP(E11345,'Cross-Page Data'!$D$4:$F$48,3,FALSE)</f>
        <v>solar</v>
      </c>
      <c r="K11345" t="b">
        <f t="shared" si="177"/>
        <v>1</v>
      </c>
    </row>
    <row r="11346" spans="1:11">
      <c r="A11346" s="120">
        <v>60078</v>
      </c>
      <c r="B11346" s="121" t="s">
        <v>201</v>
      </c>
      <c r="C11346" s="121" t="s">
        <v>206</v>
      </c>
      <c r="D11346" s="121" t="s">
        <v>101</v>
      </c>
      <c r="E11346" s="121" t="s">
        <v>92</v>
      </c>
      <c r="F11346" s="122">
        <v>416044</v>
      </c>
      <c r="G11346" s="122">
        <v>46736</v>
      </c>
      <c r="H11346" s="120">
        <v>2019</v>
      </c>
      <c r="I11346" t="str">
        <f>IF(J11346="natural gas",VLOOKUP(D11346,'Cross-Page Data'!$I$4:$J$13,2,FALSE),IF(J11346="solar",VLOOKUP('Form 923'!D11346,'Cross-Page Data'!$I$14:$J$117,2,FALSE),J11346))</f>
        <v>solar pv</v>
      </c>
      <c r="J11346" t="str">
        <f>VLOOKUP(E11346,'Cross-Page Data'!$D$4:$F$48,3,FALSE)</f>
        <v>solar</v>
      </c>
      <c r="K11346" t="b">
        <f t="shared" si="177"/>
        <v>1</v>
      </c>
    </row>
    <row r="11347" spans="1:11">
      <c r="A11347" s="120">
        <v>60079</v>
      </c>
      <c r="B11347" s="121" t="s">
        <v>201</v>
      </c>
      <c r="C11347" s="121" t="s">
        <v>206</v>
      </c>
      <c r="D11347" s="121" t="s">
        <v>101</v>
      </c>
      <c r="E11347" s="121" t="s">
        <v>92</v>
      </c>
      <c r="F11347" s="122">
        <v>412795</v>
      </c>
      <c r="G11347" s="122">
        <v>46371</v>
      </c>
      <c r="H11347" s="120">
        <v>2019</v>
      </c>
      <c r="I11347" t="str">
        <f>IF(J11347="natural gas",VLOOKUP(D11347,'Cross-Page Data'!$I$4:$J$13,2,FALSE),IF(J11347="solar",VLOOKUP('Form 923'!D11347,'Cross-Page Data'!$I$14:$J$117,2,FALSE),J11347))</f>
        <v>solar pv</v>
      </c>
      <c r="J11347" t="str">
        <f>VLOOKUP(E11347,'Cross-Page Data'!$D$4:$F$48,3,FALSE)</f>
        <v>solar</v>
      </c>
      <c r="K11347" t="b">
        <f t="shared" si="177"/>
        <v>1</v>
      </c>
    </row>
    <row r="11348" spans="1:11">
      <c r="A11348" s="120">
        <v>60080</v>
      </c>
      <c r="B11348" s="121" t="s">
        <v>201</v>
      </c>
      <c r="C11348" s="121" t="s">
        <v>206</v>
      </c>
      <c r="D11348" s="121" t="s">
        <v>101</v>
      </c>
      <c r="E11348" s="121" t="s">
        <v>92</v>
      </c>
      <c r="F11348" s="122">
        <v>313521</v>
      </c>
      <c r="G11348" s="122">
        <v>35219</v>
      </c>
      <c r="H11348" s="120">
        <v>2019</v>
      </c>
      <c r="I11348" t="str">
        <f>IF(J11348="natural gas",VLOOKUP(D11348,'Cross-Page Data'!$I$4:$J$13,2,FALSE),IF(J11348="solar",VLOOKUP('Form 923'!D11348,'Cross-Page Data'!$I$14:$J$117,2,FALSE),J11348))</f>
        <v>solar pv</v>
      </c>
      <c r="J11348" t="str">
        <f>VLOOKUP(E11348,'Cross-Page Data'!$D$4:$F$48,3,FALSE)</f>
        <v>solar</v>
      </c>
      <c r="K11348" t="b">
        <f t="shared" si="177"/>
        <v>1</v>
      </c>
    </row>
    <row r="11349" spans="1:11">
      <c r="A11349" s="120">
        <v>60081</v>
      </c>
      <c r="B11349" s="121" t="s">
        <v>201</v>
      </c>
      <c r="C11349" s="121" t="s">
        <v>206</v>
      </c>
      <c r="D11349" s="121" t="s">
        <v>101</v>
      </c>
      <c r="E11349" s="121" t="s">
        <v>92</v>
      </c>
      <c r="F11349" s="122">
        <v>413988</v>
      </c>
      <c r="G11349" s="122">
        <v>46505</v>
      </c>
      <c r="H11349" s="120">
        <v>2019</v>
      </c>
      <c r="I11349" t="str">
        <f>IF(J11349="natural gas",VLOOKUP(D11349,'Cross-Page Data'!$I$4:$J$13,2,FALSE),IF(J11349="solar",VLOOKUP('Form 923'!D11349,'Cross-Page Data'!$I$14:$J$117,2,FALSE),J11349))</f>
        <v>solar pv</v>
      </c>
      <c r="J11349" t="str">
        <f>VLOOKUP(E11349,'Cross-Page Data'!$D$4:$F$48,3,FALSE)</f>
        <v>solar</v>
      </c>
      <c r="K11349" t="b">
        <f t="shared" si="177"/>
        <v>1</v>
      </c>
    </row>
    <row r="11350" spans="1:11">
      <c r="A11350" s="120">
        <v>60082</v>
      </c>
      <c r="B11350" s="121" t="s">
        <v>201</v>
      </c>
      <c r="C11350" s="121" t="s">
        <v>206</v>
      </c>
      <c r="D11350" s="121" t="s">
        <v>101</v>
      </c>
      <c r="E11350" s="121" t="s">
        <v>92</v>
      </c>
      <c r="F11350" s="122">
        <v>1358588</v>
      </c>
      <c r="G11350" s="122">
        <v>152616</v>
      </c>
      <c r="H11350" s="120">
        <v>2019</v>
      </c>
      <c r="I11350" t="str">
        <f>IF(J11350="natural gas",VLOOKUP(D11350,'Cross-Page Data'!$I$4:$J$13,2,FALSE),IF(J11350="solar",VLOOKUP('Form 923'!D11350,'Cross-Page Data'!$I$14:$J$117,2,FALSE),J11350))</f>
        <v>solar pv</v>
      </c>
      <c r="J11350" t="str">
        <f>VLOOKUP(E11350,'Cross-Page Data'!$D$4:$F$48,3,FALSE)</f>
        <v>solar</v>
      </c>
      <c r="K11350" t="b">
        <f t="shared" si="177"/>
        <v>1</v>
      </c>
    </row>
    <row r="11351" spans="1:11">
      <c r="A11351" s="120">
        <v>60083</v>
      </c>
      <c r="B11351" s="121" t="s">
        <v>201</v>
      </c>
      <c r="C11351" s="121" t="s">
        <v>206</v>
      </c>
      <c r="D11351" s="121" t="s">
        <v>101</v>
      </c>
      <c r="E11351" s="121" t="s">
        <v>92</v>
      </c>
      <c r="F11351" s="122">
        <v>55399</v>
      </c>
      <c r="G11351" s="122">
        <v>6223</v>
      </c>
      <c r="H11351" s="120">
        <v>2019</v>
      </c>
      <c r="I11351" t="str">
        <f>IF(J11351="natural gas",VLOOKUP(D11351,'Cross-Page Data'!$I$4:$J$13,2,FALSE),IF(J11351="solar",VLOOKUP('Form 923'!D11351,'Cross-Page Data'!$I$14:$J$117,2,FALSE),J11351))</f>
        <v>solar pv</v>
      </c>
      <c r="J11351" t="str">
        <f>VLOOKUP(E11351,'Cross-Page Data'!$D$4:$F$48,3,FALSE)</f>
        <v>solar</v>
      </c>
      <c r="K11351" t="b">
        <f t="shared" si="177"/>
        <v>1</v>
      </c>
    </row>
    <row r="11352" spans="1:11">
      <c r="A11352" s="120">
        <v>60085</v>
      </c>
      <c r="B11352" s="121" t="s">
        <v>201</v>
      </c>
      <c r="C11352" s="121" t="s">
        <v>206</v>
      </c>
      <c r="D11352" s="121" t="s">
        <v>101</v>
      </c>
      <c r="E11352" s="121" t="s">
        <v>92</v>
      </c>
      <c r="F11352" s="122">
        <v>72258</v>
      </c>
      <c r="G11352" s="122">
        <v>8117</v>
      </c>
      <c r="H11352" s="120">
        <v>2019</v>
      </c>
      <c r="I11352" t="str">
        <f>IF(J11352="natural gas",VLOOKUP(D11352,'Cross-Page Data'!$I$4:$J$13,2,FALSE),IF(J11352="solar",VLOOKUP('Form 923'!D11352,'Cross-Page Data'!$I$14:$J$117,2,FALSE),J11352))</f>
        <v>solar pv</v>
      </c>
      <c r="J11352" t="str">
        <f>VLOOKUP(E11352,'Cross-Page Data'!$D$4:$F$48,3,FALSE)</f>
        <v>solar</v>
      </c>
      <c r="K11352" t="b">
        <f t="shared" si="177"/>
        <v>1</v>
      </c>
    </row>
    <row r="11353" spans="1:11">
      <c r="A11353" s="120">
        <v>60086</v>
      </c>
      <c r="B11353" s="121" t="s">
        <v>201</v>
      </c>
      <c r="C11353" s="121" t="s">
        <v>206</v>
      </c>
      <c r="D11353" s="121" t="s">
        <v>101</v>
      </c>
      <c r="E11353" s="121" t="s">
        <v>92</v>
      </c>
      <c r="F11353" s="122">
        <v>58790</v>
      </c>
      <c r="G11353" s="122">
        <v>6604</v>
      </c>
      <c r="H11353" s="120">
        <v>2019</v>
      </c>
      <c r="I11353" t="str">
        <f>IF(J11353="natural gas",VLOOKUP(D11353,'Cross-Page Data'!$I$4:$J$13,2,FALSE),IF(J11353="solar",VLOOKUP('Form 923'!D11353,'Cross-Page Data'!$I$14:$J$117,2,FALSE),J11353))</f>
        <v>solar pv</v>
      </c>
      <c r="J11353" t="str">
        <f>VLOOKUP(E11353,'Cross-Page Data'!$D$4:$F$48,3,FALSE)</f>
        <v>solar</v>
      </c>
      <c r="K11353" t="b">
        <f t="shared" si="177"/>
        <v>1</v>
      </c>
    </row>
    <row r="11354" spans="1:11">
      <c r="A11354" s="120">
        <v>60087</v>
      </c>
      <c r="B11354" s="121" t="s">
        <v>201</v>
      </c>
      <c r="C11354" s="121" t="s">
        <v>206</v>
      </c>
      <c r="D11354" s="121" t="s">
        <v>128</v>
      </c>
      <c r="E11354" s="121" t="s">
        <v>180</v>
      </c>
      <c r="F11354" s="122">
        <v>9843056</v>
      </c>
      <c r="G11354" s="122">
        <v>1105713</v>
      </c>
      <c r="H11354" s="120">
        <v>2019</v>
      </c>
      <c r="I11354" t="str">
        <f>IF(J11354="natural gas",VLOOKUP(D11354,'Cross-Page Data'!$I$4:$J$13,2,FALSE),IF(J11354="solar",VLOOKUP('Form 923'!D11354,'Cross-Page Data'!$I$14:$J$117,2,FALSE),J11354))</f>
        <v>wind</v>
      </c>
      <c r="J11354" t="str">
        <f>VLOOKUP(E11354,'Cross-Page Data'!$D$4:$F$48,3,FALSE)</f>
        <v>wind</v>
      </c>
      <c r="K11354" t="b">
        <f t="shared" si="177"/>
        <v>1</v>
      </c>
    </row>
    <row r="11355" spans="1:11">
      <c r="A11355" s="120">
        <v>60088</v>
      </c>
      <c r="B11355" s="121" t="s">
        <v>201</v>
      </c>
      <c r="C11355" s="121" t="s">
        <v>206</v>
      </c>
      <c r="D11355" s="121" t="s">
        <v>128</v>
      </c>
      <c r="E11355" s="121" t="s">
        <v>180</v>
      </c>
      <c r="F11355" s="122">
        <v>3901311</v>
      </c>
      <c r="G11355" s="122">
        <v>438251</v>
      </c>
      <c r="H11355" s="120">
        <v>2019</v>
      </c>
      <c r="I11355" t="str">
        <f>IF(J11355="natural gas",VLOOKUP(D11355,'Cross-Page Data'!$I$4:$J$13,2,FALSE),IF(J11355="solar",VLOOKUP('Form 923'!D11355,'Cross-Page Data'!$I$14:$J$117,2,FALSE),J11355))</f>
        <v>wind</v>
      </c>
      <c r="J11355" t="str">
        <f>VLOOKUP(E11355,'Cross-Page Data'!$D$4:$F$48,3,FALSE)</f>
        <v>wind</v>
      </c>
      <c r="K11355" t="b">
        <f t="shared" si="177"/>
        <v>1</v>
      </c>
    </row>
    <row r="11356" spans="1:11">
      <c r="A11356" s="120">
        <v>60089</v>
      </c>
      <c r="B11356" s="121" t="s">
        <v>201</v>
      </c>
      <c r="C11356" s="121" t="s">
        <v>206</v>
      </c>
      <c r="D11356" s="121" t="s">
        <v>101</v>
      </c>
      <c r="E11356" s="121" t="s">
        <v>92</v>
      </c>
      <c r="F11356" s="122">
        <v>24862</v>
      </c>
      <c r="G11356" s="122">
        <v>2793</v>
      </c>
      <c r="H11356" s="120">
        <v>2019</v>
      </c>
      <c r="I11356" t="str">
        <f>IF(J11356="natural gas",VLOOKUP(D11356,'Cross-Page Data'!$I$4:$J$13,2,FALSE),IF(J11356="solar",VLOOKUP('Form 923'!D11356,'Cross-Page Data'!$I$14:$J$117,2,FALSE),J11356))</f>
        <v>solar pv</v>
      </c>
      <c r="J11356" t="str">
        <f>VLOOKUP(E11356,'Cross-Page Data'!$D$4:$F$48,3,FALSE)</f>
        <v>solar</v>
      </c>
      <c r="K11356" t="b">
        <f t="shared" si="177"/>
        <v>1</v>
      </c>
    </row>
    <row r="11357" spans="1:11">
      <c r="A11357" s="120">
        <v>60091</v>
      </c>
      <c r="B11357" s="121" t="s">
        <v>201</v>
      </c>
      <c r="C11357" s="121" t="s">
        <v>206</v>
      </c>
      <c r="D11357" s="121" t="s">
        <v>101</v>
      </c>
      <c r="E11357" s="121" t="s">
        <v>92</v>
      </c>
      <c r="F11357" s="122">
        <v>487349</v>
      </c>
      <c r="G11357" s="122">
        <v>54746</v>
      </c>
      <c r="H11357" s="120">
        <v>2019</v>
      </c>
      <c r="I11357" t="str">
        <f>IF(J11357="natural gas",VLOOKUP(D11357,'Cross-Page Data'!$I$4:$J$13,2,FALSE),IF(J11357="solar",VLOOKUP('Form 923'!D11357,'Cross-Page Data'!$I$14:$J$117,2,FALSE),J11357))</f>
        <v>solar pv</v>
      </c>
      <c r="J11357" t="str">
        <f>VLOOKUP(E11357,'Cross-Page Data'!$D$4:$F$48,3,FALSE)</f>
        <v>solar</v>
      </c>
      <c r="K11357" t="b">
        <f t="shared" si="177"/>
        <v>1</v>
      </c>
    </row>
    <row r="11358" spans="1:11">
      <c r="A11358" s="120">
        <v>60092</v>
      </c>
      <c r="B11358" s="121" t="s">
        <v>201</v>
      </c>
      <c r="C11358" s="121" t="s">
        <v>206</v>
      </c>
      <c r="D11358" s="121" t="s">
        <v>101</v>
      </c>
      <c r="E11358" s="121" t="s">
        <v>92</v>
      </c>
      <c r="F11358" s="122">
        <v>2423854</v>
      </c>
      <c r="G11358" s="122">
        <v>272282</v>
      </c>
      <c r="H11358" s="120">
        <v>2019</v>
      </c>
      <c r="I11358" t="str">
        <f>IF(J11358="natural gas",VLOOKUP(D11358,'Cross-Page Data'!$I$4:$J$13,2,FALSE),IF(J11358="solar",VLOOKUP('Form 923'!D11358,'Cross-Page Data'!$I$14:$J$117,2,FALSE),J11358))</f>
        <v>solar pv</v>
      </c>
      <c r="J11358" t="str">
        <f>VLOOKUP(E11358,'Cross-Page Data'!$D$4:$F$48,3,FALSE)</f>
        <v>solar</v>
      </c>
      <c r="K11358" t="b">
        <f t="shared" si="177"/>
        <v>1</v>
      </c>
    </row>
    <row r="11359" spans="1:11">
      <c r="A11359" s="120">
        <v>60093</v>
      </c>
      <c r="B11359" s="121" t="s">
        <v>201</v>
      </c>
      <c r="C11359" s="121" t="s">
        <v>206</v>
      </c>
      <c r="D11359" s="121" t="s">
        <v>101</v>
      </c>
      <c r="E11359" s="121" t="s">
        <v>92</v>
      </c>
      <c r="F11359" s="122">
        <v>2583209</v>
      </c>
      <c r="G11359" s="122">
        <v>290183</v>
      </c>
      <c r="H11359" s="120">
        <v>2019</v>
      </c>
      <c r="I11359" t="str">
        <f>IF(J11359="natural gas",VLOOKUP(D11359,'Cross-Page Data'!$I$4:$J$13,2,FALSE),IF(J11359="solar",VLOOKUP('Form 923'!D11359,'Cross-Page Data'!$I$14:$J$117,2,FALSE),J11359))</f>
        <v>solar pv</v>
      </c>
      <c r="J11359" t="str">
        <f>VLOOKUP(E11359,'Cross-Page Data'!$D$4:$F$48,3,FALSE)</f>
        <v>solar</v>
      </c>
      <c r="K11359" t="b">
        <f t="shared" si="177"/>
        <v>1</v>
      </c>
    </row>
    <row r="11360" spans="1:11">
      <c r="A11360" s="120">
        <v>60096</v>
      </c>
      <c r="B11360" s="121" t="s">
        <v>201</v>
      </c>
      <c r="C11360" s="121" t="s">
        <v>206</v>
      </c>
      <c r="D11360" s="121" t="s">
        <v>101</v>
      </c>
      <c r="E11360" s="121" t="s">
        <v>92</v>
      </c>
      <c r="F11360" s="122">
        <v>15936</v>
      </c>
      <c r="G11360" s="122">
        <v>1790</v>
      </c>
      <c r="H11360" s="120">
        <v>2019</v>
      </c>
      <c r="I11360" t="str">
        <f>IF(J11360="natural gas",VLOOKUP(D11360,'Cross-Page Data'!$I$4:$J$13,2,FALSE),IF(J11360="solar",VLOOKUP('Form 923'!D11360,'Cross-Page Data'!$I$14:$J$117,2,FALSE),J11360))</f>
        <v>solar pv</v>
      </c>
      <c r="J11360" t="str">
        <f>VLOOKUP(E11360,'Cross-Page Data'!$D$4:$F$48,3,FALSE)</f>
        <v>solar</v>
      </c>
      <c r="K11360" t="b">
        <f t="shared" si="177"/>
        <v>1</v>
      </c>
    </row>
    <row r="11361" spans="1:11">
      <c r="A11361" s="120">
        <v>60097</v>
      </c>
      <c r="B11361" s="121" t="s">
        <v>201</v>
      </c>
      <c r="C11361" s="121" t="s">
        <v>206</v>
      </c>
      <c r="D11361" s="121" t="s">
        <v>101</v>
      </c>
      <c r="E11361" s="121" t="s">
        <v>92</v>
      </c>
      <c r="F11361" s="122">
        <v>8055</v>
      </c>
      <c r="G11361" s="122">
        <v>905</v>
      </c>
      <c r="H11361" s="120">
        <v>2019</v>
      </c>
      <c r="I11361" t="str">
        <f>IF(J11361="natural gas",VLOOKUP(D11361,'Cross-Page Data'!$I$4:$J$13,2,FALSE),IF(J11361="solar",VLOOKUP('Form 923'!D11361,'Cross-Page Data'!$I$14:$J$117,2,FALSE),J11361))</f>
        <v>solar pv</v>
      </c>
      <c r="J11361" t="str">
        <f>VLOOKUP(E11361,'Cross-Page Data'!$D$4:$F$48,3,FALSE)</f>
        <v>solar</v>
      </c>
      <c r="K11361" t="b">
        <f t="shared" si="177"/>
        <v>1</v>
      </c>
    </row>
    <row r="11362" spans="1:11">
      <c r="A11362" s="120">
        <v>60098</v>
      </c>
      <c r="B11362" s="121" t="s">
        <v>201</v>
      </c>
      <c r="C11362" s="121" t="s">
        <v>206</v>
      </c>
      <c r="D11362" s="121" t="s">
        <v>101</v>
      </c>
      <c r="E11362" s="121" t="s">
        <v>92</v>
      </c>
      <c r="F11362" s="122">
        <v>21632</v>
      </c>
      <c r="G11362" s="122">
        <v>2430</v>
      </c>
      <c r="H11362" s="120">
        <v>2019</v>
      </c>
      <c r="I11362" t="str">
        <f>IF(J11362="natural gas",VLOOKUP(D11362,'Cross-Page Data'!$I$4:$J$13,2,FALSE),IF(J11362="solar",VLOOKUP('Form 923'!D11362,'Cross-Page Data'!$I$14:$J$117,2,FALSE),J11362))</f>
        <v>solar pv</v>
      </c>
      <c r="J11362" t="str">
        <f>VLOOKUP(E11362,'Cross-Page Data'!$D$4:$F$48,3,FALSE)</f>
        <v>solar</v>
      </c>
      <c r="K11362" t="b">
        <f t="shared" si="177"/>
        <v>1</v>
      </c>
    </row>
    <row r="11363" spans="1:11">
      <c r="A11363" s="120">
        <v>60099</v>
      </c>
      <c r="B11363" s="121" t="s">
        <v>201</v>
      </c>
      <c r="C11363" s="121" t="s">
        <v>206</v>
      </c>
      <c r="D11363" s="121" t="s">
        <v>101</v>
      </c>
      <c r="E11363" s="121" t="s">
        <v>92</v>
      </c>
      <c r="F11363" s="122">
        <v>20170</v>
      </c>
      <c r="G11363" s="122">
        <v>2266</v>
      </c>
      <c r="H11363" s="120">
        <v>2019</v>
      </c>
      <c r="I11363" t="str">
        <f>IF(J11363="natural gas",VLOOKUP(D11363,'Cross-Page Data'!$I$4:$J$13,2,FALSE),IF(J11363="solar",VLOOKUP('Form 923'!D11363,'Cross-Page Data'!$I$14:$J$117,2,FALSE),J11363))</f>
        <v>solar pv</v>
      </c>
      <c r="J11363" t="str">
        <f>VLOOKUP(E11363,'Cross-Page Data'!$D$4:$F$48,3,FALSE)</f>
        <v>solar</v>
      </c>
      <c r="K11363" t="b">
        <f t="shared" si="177"/>
        <v>1</v>
      </c>
    </row>
    <row r="11364" spans="1:11">
      <c r="A11364" s="120">
        <v>60100</v>
      </c>
      <c r="B11364" s="121" t="s">
        <v>201</v>
      </c>
      <c r="C11364" s="121" t="s">
        <v>206</v>
      </c>
      <c r="D11364" s="121" t="s">
        <v>68</v>
      </c>
      <c r="E11364" s="121" t="s">
        <v>35</v>
      </c>
      <c r="F11364" s="122">
        <v>0</v>
      </c>
      <c r="G11364" s="122">
        <v>0</v>
      </c>
      <c r="H11364" s="120">
        <v>2019</v>
      </c>
      <c r="I11364" t="str">
        <f>IF(J11364="natural gas",VLOOKUP(D11364,'Cross-Page Data'!$I$4:$J$13,2,FALSE),IF(J11364="solar",VLOOKUP('Form 923'!D11364,'Cross-Page Data'!$I$14:$J$117,2,FALSE),J11364))</f>
        <v>biomass</v>
      </c>
      <c r="J11364" t="str">
        <f>VLOOKUP(E11364,'Cross-Page Data'!$D$4:$F$48,3,FALSE)</f>
        <v>biomass</v>
      </c>
      <c r="K11364" t="b">
        <f t="shared" si="177"/>
        <v>1</v>
      </c>
    </row>
    <row r="11365" spans="1:11">
      <c r="A11365" s="120">
        <v>60100</v>
      </c>
      <c r="B11365" s="121" t="s">
        <v>201</v>
      </c>
      <c r="C11365" s="121" t="s">
        <v>206</v>
      </c>
      <c r="D11365" s="121" t="s">
        <v>68</v>
      </c>
      <c r="E11365" s="121" t="s">
        <v>38</v>
      </c>
      <c r="F11365" s="122">
        <v>0</v>
      </c>
      <c r="G11365" s="122">
        <v>0</v>
      </c>
      <c r="H11365" s="120">
        <v>2019</v>
      </c>
      <c r="I11365" t="str">
        <f>IF(J11365="natural gas",VLOOKUP(D11365,'Cross-Page Data'!$I$4:$J$13,2,FALSE),IF(J11365="solar",VLOOKUP('Form 923'!D11365,'Cross-Page Data'!$I$14:$J$117,2,FALSE),J11365))</f>
        <v>natural gas nonpeaker - preexisting retiring</v>
      </c>
      <c r="J11365" t="str">
        <f>VLOOKUP(E11365,'Cross-Page Data'!$D$4:$F$48,3,FALSE)</f>
        <v>natural gas</v>
      </c>
      <c r="K11365" t="b">
        <f t="shared" si="177"/>
        <v>1</v>
      </c>
    </row>
    <row r="11366" spans="1:11">
      <c r="A11366" s="120">
        <v>60100</v>
      </c>
      <c r="B11366" s="121" t="s">
        <v>201</v>
      </c>
      <c r="C11366" s="121" t="s">
        <v>206</v>
      </c>
      <c r="D11366" s="121" t="s">
        <v>68</v>
      </c>
      <c r="E11366" s="121" t="s">
        <v>176</v>
      </c>
      <c r="F11366" s="122">
        <v>0</v>
      </c>
      <c r="G11366" s="122">
        <v>0</v>
      </c>
      <c r="H11366" s="120">
        <v>2019</v>
      </c>
      <c r="I11366" t="str">
        <f>IF(J11366="natural gas",VLOOKUP(D11366,'Cross-Page Data'!$I$4:$J$13,2,FALSE),IF(J11366="solar",VLOOKUP('Form 923'!D11366,'Cross-Page Data'!$I$14:$J$117,2,FALSE),J11366))</f>
        <v>biomass</v>
      </c>
      <c r="J11366" t="str">
        <f>VLOOKUP(E11366,'Cross-Page Data'!$D$4:$F$48,3,FALSE)</f>
        <v>biomass</v>
      </c>
      <c r="K11366" t="b">
        <f t="shared" si="177"/>
        <v>1</v>
      </c>
    </row>
    <row r="11367" spans="1:11">
      <c r="A11367" s="120">
        <v>60101</v>
      </c>
      <c r="B11367" s="121" t="s">
        <v>201</v>
      </c>
      <c r="C11367" s="121" t="s">
        <v>206</v>
      </c>
      <c r="D11367" s="121" t="s">
        <v>101</v>
      </c>
      <c r="E11367" s="121" t="s">
        <v>92</v>
      </c>
      <c r="F11367" s="122">
        <v>31381</v>
      </c>
      <c r="G11367" s="122">
        <v>3525</v>
      </c>
      <c r="H11367" s="120">
        <v>2019</v>
      </c>
      <c r="I11367" t="str">
        <f>IF(J11367="natural gas",VLOOKUP(D11367,'Cross-Page Data'!$I$4:$J$13,2,FALSE),IF(J11367="solar",VLOOKUP('Form 923'!D11367,'Cross-Page Data'!$I$14:$J$117,2,FALSE),J11367))</f>
        <v>solar pv</v>
      </c>
      <c r="J11367" t="str">
        <f>VLOOKUP(E11367,'Cross-Page Data'!$D$4:$F$48,3,FALSE)</f>
        <v>solar</v>
      </c>
      <c r="K11367" t="b">
        <f t="shared" si="177"/>
        <v>1</v>
      </c>
    </row>
    <row r="11368" spans="1:11">
      <c r="A11368" s="120">
        <v>60102</v>
      </c>
      <c r="B11368" s="121" t="s">
        <v>205</v>
      </c>
      <c r="C11368" s="121" t="s">
        <v>209</v>
      </c>
      <c r="D11368" s="121" t="s">
        <v>79</v>
      </c>
      <c r="E11368" s="121" t="s">
        <v>38</v>
      </c>
      <c r="F11368" s="122">
        <v>45402</v>
      </c>
      <c r="G11368" s="122">
        <v>8085</v>
      </c>
      <c r="H11368" s="120">
        <v>2019</v>
      </c>
      <c r="I11368" t="str">
        <f>IF(J11368="natural gas",VLOOKUP(D11368,'Cross-Page Data'!$I$4:$J$13,2,FALSE),IF(J11368="solar",VLOOKUP('Form 923'!D11368,'Cross-Page Data'!$I$14:$J$117,2,FALSE),J11368))</f>
        <v>natural gas peaker</v>
      </c>
      <c r="J11368" t="str">
        <f>VLOOKUP(E11368,'Cross-Page Data'!$D$4:$F$48,3,FALSE)</f>
        <v>natural gas</v>
      </c>
      <c r="K11368" t="b">
        <f t="shared" si="177"/>
        <v>0</v>
      </c>
    </row>
    <row r="11369" spans="1:11">
      <c r="A11369" s="120">
        <v>60104</v>
      </c>
      <c r="B11369" s="121" t="s">
        <v>201</v>
      </c>
      <c r="C11369" s="121" t="s">
        <v>206</v>
      </c>
      <c r="D11369" s="121" t="s">
        <v>128</v>
      </c>
      <c r="E11369" s="121" t="s">
        <v>180</v>
      </c>
      <c r="F11369" s="122">
        <v>8604592</v>
      </c>
      <c r="G11369" s="122">
        <v>966591</v>
      </c>
      <c r="H11369" s="120">
        <v>2019</v>
      </c>
      <c r="I11369" t="str">
        <f>IF(J11369="natural gas",VLOOKUP(D11369,'Cross-Page Data'!$I$4:$J$13,2,FALSE),IF(J11369="solar",VLOOKUP('Form 923'!D11369,'Cross-Page Data'!$I$14:$J$117,2,FALSE),J11369))</f>
        <v>wind</v>
      </c>
      <c r="J11369" t="str">
        <f>VLOOKUP(E11369,'Cross-Page Data'!$D$4:$F$48,3,FALSE)</f>
        <v>wind</v>
      </c>
      <c r="K11369" t="b">
        <f t="shared" si="177"/>
        <v>1</v>
      </c>
    </row>
    <row r="11370" spans="1:11">
      <c r="A11370" s="120">
        <v>60105</v>
      </c>
      <c r="B11370" s="121" t="s">
        <v>201</v>
      </c>
      <c r="C11370" s="121" t="s">
        <v>206</v>
      </c>
      <c r="D11370" s="121" t="s">
        <v>101</v>
      </c>
      <c r="E11370" s="121" t="s">
        <v>92</v>
      </c>
      <c r="F11370" s="122">
        <v>29617</v>
      </c>
      <c r="G11370" s="122">
        <v>3327</v>
      </c>
      <c r="H11370" s="120">
        <v>2019</v>
      </c>
      <c r="I11370" t="str">
        <f>IF(J11370="natural gas",VLOOKUP(D11370,'Cross-Page Data'!$I$4:$J$13,2,FALSE),IF(J11370="solar",VLOOKUP('Form 923'!D11370,'Cross-Page Data'!$I$14:$J$117,2,FALSE),J11370))</f>
        <v>solar pv</v>
      </c>
      <c r="J11370" t="str">
        <f>VLOOKUP(E11370,'Cross-Page Data'!$D$4:$F$48,3,FALSE)</f>
        <v>solar</v>
      </c>
      <c r="K11370" t="b">
        <f t="shared" si="177"/>
        <v>1</v>
      </c>
    </row>
    <row r="11371" spans="1:11">
      <c r="A11371" s="120">
        <v>60106</v>
      </c>
      <c r="B11371" s="121" t="s">
        <v>201</v>
      </c>
      <c r="C11371" s="121" t="s">
        <v>206</v>
      </c>
      <c r="D11371" s="121" t="s">
        <v>101</v>
      </c>
      <c r="E11371" s="121" t="s">
        <v>92</v>
      </c>
      <c r="F11371" s="122">
        <v>83722</v>
      </c>
      <c r="G11371" s="122">
        <v>9405</v>
      </c>
      <c r="H11371" s="120">
        <v>2019</v>
      </c>
      <c r="I11371" t="str">
        <f>IF(J11371="natural gas",VLOOKUP(D11371,'Cross-Page Data'!$I$4:$J$13,2,FALSE),IF(J11371="solar",VLOOKUP('Form 923'!D11371,'Cross-Page Data'!$I$14:$J$117,2,FALSE),J11371))</f>
        <v>solar pv</v>
      </c>
      <c r="J11371" t="str">
        <f>VLOOKUP(E11371,'Cross-Page Data'!$D$4:$F$48,3,FALSE)</f>
        <v>solar</v>
      </c>
      <c r="K11371" t="b">
        <f t="shared" si="177"/>
        <v>1</v>
      </c>
    </row>
    <row r="11372" spans="1:11">
      <c r="A11372" s="120">
        <v>60107</v>
      </c>
      <c r="B11372" s="121" t="s">
        <v>201</v>
      </c>
      <c r="C11372" s="121" t="s">
        <v>206</v>
      </c>
      <c r="D11372" s="121" t="s">
        <v>101</v>
      </c>
      <c r="E11372" s="121" t="s">
        <v>92</v>
      </c>
      <c r="F11372" s="122">
        <v>32022</v>
      </c>
      <c r="G11372" s="122">
        <v>3597</v>
      </c>
      <c r="H11372" s="120">
        <v>2019</v>
      </c>
      <c r="I11372" t="str">
        <f>IF(J11372="natural gas",VLOOKUP(D11372,'Cross-Page Data'!$I$4:$J$13,2,FALSE),IF(J11372="solar",VLOOKUP('Form 923'!D11372,'Cross-Page Data'!$I$14:$J$117,2,FALSE),J11372))</f>
        <v>solar pv</v>
      </c>
      <c r="J11372" t="str">
        <f>VLOOKUP(E11372,'Cross-Page Data'!$D$4:$F$48,3,FALSE)</f>
        <v>solar</v>
      </c>
      <c r="K11372" t="b">
        <f t="shared" si="177"/>
        <v>1</v>
      </c>
    </row>
    <row r="11373" spans="1:11">
      <c r="A11373" s="120">
        <v>60108</v>
      </c>
      <c r="B11373" s="121" t="s">
        <v>201</v>
      </c>
      <c r="C11373" s="121" t="s">
        <v>206</v>
      </c>
      <c r="D11373" s="121" t="s">
        <v>101</v>
      </c>
      <c r="E11373" s="121" t="s">
        <v>92</v>
      </c>
      <c r="F11373" s="122">
        <v>75257</v>
      </c>
      <c r="G11373" s="122">
        <v>8454</v>
      </c>
      <c r="H11373" s="120">
        <v>2019</v>
      </c>
      <c r="I11373" t="str">
        <f>IF(J11373="natural gas",VLOOKUP(D11373,'Cross-Page Data'!$I$4:$J$13,2,FALSE),IF(J11373="solar",VLOOKUP('Form 923'!D11373,'Cross-Page Data'!$I$14:$J$117,2,FALSE),J11373))</f>
        <v>solar pv</v>
      </c>
      <c r="J11373" t="str">
        <f>VLOOKUP(E11373,'Cross-Page Data'!$D$4:$F$48,3,FALSE)</f>
        <v>solar</v>
      </c>
      <c r="K11373" t="b">
        <f t="shared" si="177"/>
        <v>1</v>
      </c>
    </row>
    <row r="11374" spans="1:11">
      <c r="A11374" s="120">
        <v>60109</v>
      </c>
      <c r="B11374" s="121" t="s">
        <v>201</v>
      </c>
      <c r="C11374" s="121" t="s">
        <v>206</v>
      </c>
      <c r="D11374" s="121" t="s">
        <v>67</v>
      </c>
      <c r="E11374" s="121" t="s">
        <v>38</v>
      </c>
      <c r="F11374" s="122">
        <v>153144</v>
      </c>
      <c r="G11374" s="122">
        <v>19474</v>
      </c>
      <c r="H11374" s="120">
        <v>2019</v>
      </c>
      <c r="I11374" t="str">
        <f>IF(J11374="natural gas",VLOOKUP(D11374,'Cross-Page Data'!$I$4:$J$13,2,FALSE),IF(J11374="solar",VLOOKUP('Form 923'!D11374,'Cross-Page Data'!$I$14:$J$117,2,FALSE),J11374))</f>
        <v>other</v>
      </c>
      <c r="J11374" t="str">
        <f>VLOOKUP(E11374,'Cross-Page Data'!$D$4:$F$48,3,FALSE)</f>
        <v>natural gas</v>
      </c>
      <c r="K11374" t="b">
        <f t="shared" si="177"/>
        <v>1</v>
      </c>
    </row>
    <row r="11375" spans="1:11">
      <c r="A11375" s="120">
        <v>60110</v>
      </c>
      <c r="B11375" s="121" t="s">
        <v>201</v>
      </c>
      <c r="C11375" s="121" t="s">
        <v>206</v>
      </c>
      <c r="D11375" s="121" t="s">
        <v>101</v>
      </c>
      <c r="E11375" s="121" t="s">
        <v>92</v>
      </c>
      <c r="F11375" s="122">
        <v>31711</v>
      </c>
      <c r="G11375" s="122">
        <v>3562</v>
      </c>
      <c r="H11375" s="120">
        <v>2019</v>
      </c>
      <c r="I11375" t="str">
        <f>IF(J11375="natural gas",VLOOKUP(D11375,'Cross-Page Data'!$I$4:$J$13,2,FALSE),IF(J11375="solar",VLOOKUP('Form 923'!D11375,'Cross-Page Data'!$I$14:$J$117,2,FALSE),J11375))</f>
        <v>solar pv</v>
      </c>
      <c r="J11375" t="str">
        <f>VLOOKUP(E11375,'Cross-Page Data'!$D$4:$F$48,3,FALSE)</f>
        <v>solar</v>
      </c>
      <c r="K11375" t="b">
        <f t="shared" si="177"/>
        <v>1</v>
      </c>
    </row>
    <row r="11376" spans="1:11">
      <c r="A11376" s="120">
        <v>60111</v>
      </c>
      <c r="B11376" s="121" t="s">
        <v>201</v>
      </c>
      <c r="C11376" s="121" t="s">
        <v>206</v>
      </c>
      <c r="D11376" s="121" t="s">
        <v>101</v>
      </c>
      <c r="E11376" s="121" t="s">
        <v>92</v>
      </c>
      <c r="F11376" s="122">
        <v>22959</v>
      </c>
      <c r="G11376" s="122">
        <v>2579</v>
      </c>
      <c r="H11376" s="120">
        <v>2019</v>
      </c>
      <c r="I11376" t="str">
        <f>IF(J11376="natural gas",VLOOKUP(D11376,'Cross-Page Data'!$I$4:$J$13,2,FALSE),IF(J11376="solar",VLOOKUP('Form 923'!D11376,'Cross-Page Data'!$I$14:$J$117,2,FALSE),J11376))</f>
        <v>solar pv</v>
      </c>
      <c r="J11376" t="str">
        <f>VLOOKUP(E11376,'Cross-Page Data'!$D$4:$F$48,3,FALSE)</f>
        <v>solar</v>
      </c>
      <c r="K11376" t="b">
        <f t="shared" si="177"/>
        <v>1</v>
      </c>
    </row>
    <row r="11377" spans="1:11">
      <c r="A11377" s="120">
        <v>60112</v>
      </c>
      <c r="B11377" s="121" t="s">
        <v>201</v>
      </c>
      <c r="C11377" s="121" t="s">
        <v>206</v>
      </c>
      <c r="D11377" s="121" t="s">
        <v>101</v>
      </c>
      <c r="E11377" s="121" t="s">
        <v>92</v>
      </c>
      <c r="F11377" s="122">
        <v>16807</v>
      </c>
      <c r="G11377" s="122">
        <v>1888</v>
      </c>
      <c r="H11377" s="120">
        <v>2019</v>
      </c>
      <c r="I11377" t="str">
        <f>IF(J11377="natural gas",VLOOKUP(D11377,'Cross-Page Data'!$I$4:$J$13,2,FALSE),IF(J11377="solar",VLOOKUP('Form 923'!D11377,'Cross-Page Data'!$I$14:$J$117,2,FALSE),J11377))</f>
        <v>solar pv</v>
      </c>
      <c r="J11377" t="str">
        <f>VLOOKUP(E11377,'Cross-Page Data'!$D$4:$F$48,3,FALSE)</f>
        <v>solar</v>
      </c>
      <c r="K11377" t="b">
        <f t="shared" si="177"/>
        <v>1</v>
      </c>
    </row>
    <row r="11378" spans="1:11">
      <c r="A11378" s="120">
        <v>60113</v>
      </c>
      <c r="B11378" s="121" t="s">
        <v>201</v>
      </c>
      <c r="C11378" s="121" t="s">
        <v>206</v>
      </c>
      <c r="D11378" s="121" t="s">
        <v>101</v>
      </c>
      <c r="E11378" s="121" t="s">
        <v>92</v>
      </c>
      <c r="F11378" s="122">
        <v>16024</v>
      </c>
      <c r="G11378" s="122">
        <v>1800</v>
      </c>
      <c r="H11378" s="120">
        <v>2019</v>
      </c>
      <c r="I11378" t="str">
        <f>IF(J11378="natural gas",VLOOKUP(D11378,'Cross-Page Data'!$I$4:$J$13,2,FALSE),IF(J11378="solar",VLOOKUP('Form 923'!D11378,'Cross-Page Data'!$I$14:$J$117,2,FALSE),J11378))</f>
        <v>solar pv</v>
      </c>
      <c r="J11378" t="str">
        <f>VLOOKUP(E11378,'Cross-Page Data'!$D$4:$F$48,3,FALSE)</f>
        <v>solar</v>
      </c>
      <c r="K11378" t="b">
        <f t="shared" si="177"/>
        <v>1</v>
      </c>
    </row>
    <row r="11379" spans="1:11">
      <c r="A11379" s="120">
        <v>60114</v>
      </c>
      <c r="B11379" s="121" t="s">
        <v>201</v>
      </c>
      <c r="C11379" s="121" t="s">
        <v>206</v>
      </c>
      <c r="D11379" s="121" t="s">
        <v>101</v>
      </c>
      <c r="E11379" s="121" t="s">
        <v>92</v>
      </c>
      <c r="F11379" s="122">
        <v>9105</v>
      </c>
      <c r="G11379" s="122">
        <v>1023</v>
      </c>
      <c r="H11379" s="120">
        <v>2019</v>
      </c>
      <c r="I11379" t="str">
        <f>IF(J11379="natural gas",VLOOKUP(D11379,'Cross-Page Data'!$I$4:$J$13,2,FALSE),IF(J11379="solar",VLOOKUP('Form 923'!D11379,'Cross-Page Data'!$I$14:$J$117,2,FALSE),J11379))</f>
        <v>solar pv</v>
      </c>
      <c r="J11379" t="str">
        <f>VLOOKUP(E11379,'Cross-Page Data'!$D$4:$F$48,3,FALSE)</f>
        <v>solar</v>
      </c>
      <c r="K11379" t="b">
        <f t="shared" si="177"/>
        <v>1</v>
      </c>
    </row>
    <row r="11380" spans="1:11">
      <c r="A11380" s="120">
        <v>60115</v>
      </c>
      <c r="B11380" s="121" t="s">
        <v>201</v>
      </c>
      <c r="C11380" s="121" t="s">
        <v>206</v>
      </c>
      <c r="D11380" s="121" t="s">
        <v>101</v>
      </c>
      <c r="E11380" s="121" t="s">
        <v>92</v>
      </c>
      <c r="F11380" s="122">
        <v>9053</v>
      </c>
      <c r="G11380" s="122">
        <v>1017</v>
      </c>
      <c r="H11380" s="120">
        <v>2019</v>
      </c>
      <c r="I11380" t="str">
        <f>IF(J11380="natural gas",VLOOKUP(D11380,'Cross-Page Data'!$I$4:$J$13,2,FALSE),IF(J11380="solar",VLOOKUP('Form 923'!D11380,'Cross-Page Data'!$I$14:$J$117,2,FALSE),J11380))</f>
        <v>solar pv</v>
      </c>
      <c r="J11380" t="str">
        <f>VLOOKUP(E11380,'Cross-Page Data'!$D$4:$F$48,3,FALSE)</f>
        <v>solar</v>
      </c>
      <c r="K11380" t="b">
        <f t="shared" si="177"/>
        <v>1</v>
      </c>
    </row>
    <row r="11381" spans="1:11">
      <c r="A11381" s="120">
        <v>60116</v>
      </c>
      <c r="B11381" s="121" t="s">
        <v>201</v>
      </c>
      <c r="C11381" s="121" t="s">
        <v>206</v>
      </c>
      <c r="D11381" s="121" t="s">
        <v>101</v>
      </c>
      <c r="E11381" s="121" t="s">
        <v>92</v>
      </c>
      <c r="F11381" s="122">
        <v>8457</v>
      </c>
      <c r="G11381" s="122">
        <v>950</v>
      </c>
      <c r="H11381" s="120">
        <v>2019</v>
      </c>
      <c r="I11381" t="str">
        <f>IF(J11381="natural gas",VLOOKUP(D11381,'Cross-Page Data'!$I$4:$J$13,2,FALSE),IF(J11381="solar",VLOOKUP('Form 923'!D11381,'Cross-Page Data'!$I$14:$J$117,2,FALSE),J11381))</f>
        <v>solar pv</v>
      </c>
      <c r="J11381" t="str">
        <f>VLOOKUP(E11381,'Cross-Page Data'!$D$4:$F$48,3,FALSE)</f>
        <v>solar</v>
      </c>
      <c r="K11381" t="b">
        <f t="shared" si="177"/>
        <v>1</v>
      </c>
    </row>
    <row r="11382" spans="1:11">
      <c r="A11382" s="120">
        <v>60117</v>
      </c>
      <c r="B11382" s="121" t="s">
        <v>201</v>
      </c>
      <c r="C11382" s="121" t="s">
        <v>202</v>
      </c>
      <c r="D11382" s="121" t="s">
        <v>101</v>
      </c>
      <c r="E11382" s="121" t="s">
        <v>92</v>
      </c>
      <c r="F11382" s="122">
        <v>12489</v>
      </c>
      <c r="G11382" s="122">
        <v>1403</v>
      </c>
      <c r="H11382" s="120">
        <v>2019</v>
      </c>
      <c r="I11382" t="str">
        <f>IF(J11382="natural gas",VLOOKUP(D11382,'Cross-Page Data'!$I$4:$J$13,2,FALSE),IF(J11382="solar",VLOOKUP('Form 923'!D11382,'Cross-Page Data'!$I$14:$J$117,2,FALSE),J11382))</f>
        <v>solar pv</v>
      </c>
      <c r="J11382" t="str">
        <f>VLOOKUP(E11382,'Cross-Page Data'!$D$4:$F$48,3,FALSE)</f>
        <v>solar</v>
      </c>
      <c r="K11382" t="b">
        <f t="shared" si="177"/>
        <v>1</v>
      </c>
    </row>
    <row r="11383" spans="1:11">
      <c r="A11383" s="120">
        <v>60118</v>
      </c>
      <c r="B11383" s="121" t="s">
        <v>201</v>
      </c>
      <c r="C11383" s="121" t="s">
        <v>202</v>
      </c>
      <c r="D11383" s="121" t="s">
        <v>101</v>
      </c>
      <c r="E11383" s="121" t="s">
        <v>92</v>
      </c>
      <c r="F11383" s="122">
        <v>31592</v>
      </c>
      <c r="G11383" s="122">
        <v>3549</v>
      </c>
      <c r="H11383" s="120">
        <v>2019</v>
      </c>
      <c r="I11383" t="str">
        <f>IF(J11383="natural gas",VLOOKUP(D11383,'Cross-Page Data'!$I$4:$J$13,2,FALSE),IF(J11383="solar",VLOOKUP('Form 923'!D11383,'Cross-Page Data'!$I$14:$J$117,2,FALSE),J11383))</f>
        <v>solar pv</v>
      </c>
      <c r="J11383" t="str">
        <f>VLOOKUP(E11383,'Cross-Page Data'!$D$4:$F$48,3,FALSE)</f>
        <v>solar</v>
      </c>
      <c r="K11383" t="b">
        <f t="shared" si="177"/>
        <v>1</v>
      </c>
    </row>
    <row r="11384" ht="25.5" spans="1:11">
      <c r="A11384" s="120">
        <v>60119</v>
      </c>
      <c r="B11384" s="121" t="s">
        <v>201</v>
      </c>
      <c r="C11384" s="121" t="s">
        <v>207</v>
      </c>
      <c r="D11384" s="121" t="s">
        <v>116</v>
      </c>
      <c r="E11384" s="121" t="s">
        <v>170</v>
      </c>
      <c r="F11384" s="122">
        <v>41465</v>
      </c>
      <c r="G11384" s="122">
        <v>4658</v>
      </c>
      <c r="H11384" s="120">
        <v>2019</v>
      </c>
      <c r="I11384" t="str">
        <f>IF(J11384="natural gas",VLOOKUP(D11384,'Cross-Page Data'!$I$4:$J$13,2,FALSE),IF(J11384="solar",VLOOKUP('Form 923'!D11384,'Cross-Page Data'!$I$14:$J$117,2,FALSE),J11384))</f>
        <v>hydro</v>
      </c>
      <c r="J11384" t="str">
        <f>VLOOKUP(E11384,'Cross-Page Data'!$D$4:$F$48,3,FALSE)</f>
        <v>hydro</v>
      </c>
      <c r="K11384" t="b">
        <f t="shared" si="177"/>
        <v>0</v>
      </c>
    </row>
    <row r="11385" spans="1:11">
      <c r="A11385" s="120">
        <v>60120</v>
      </c>
      <c r="B11385" s="121" t="s">
        <v>205</v>
      </c>
      <c r="C11385" s="121" t="s">
        <v>208</v>
      </c>
      <c r="D11385" s="121" t="s">
        <v>67</v>
      </c>
      <c r="E11385" s="121" t="s">
        <v>38</v>
      </c>
      <c r="F11385" s="122">
        <v>50174</v>
      </c>
      <c r="G11385" s="122">
        <v>7451</v>
      </c>
      <c r="H11385" s="120">
        <v>2019</v>
      </c>
      <c r="I11385" t="str">
        <f>IF(J11385="natural gas",VLOOKUP(D11385,'Cross-Page Data'!$I$4:$J$13,2,FALSE),IF(J11385="solar",VLOOKUP('Form 923'!D11385,'Cross-Page Data'!$I$14:$J$117,2,FALSE),J11385))</f>
        <v>other</v>
      </c>
      <c r="J11385" t="str">
        <f>VLOOKUP(E11385,'Cross-Page Data'!$D$4:$F$48,3,FALSE)</f>
        <v>natural gas</v>
      </c>
      <c r="K11385" t="b">
        <f t="shared" si="177"/>
        <v>0</v>
      </c>
    </row>
    <row r="11386" spans="1:11">
      <c r="A11386" s="120">
        <v>60121</v>
      </c>
      <c r="B11386" s="121" t="s">
        <v>201</v>
      </c>
      <c r="C11386" s="121" t="s">
        <v>206</v>
      </c>
      <c r="D11386" s="121" t="s">
        <v>101</v>
      </c>
      <c r="E11386" s="121" t="s">
        <v>92</v>
      </c>
      <c r="F11386" s="122">
        <v>31300</v>
      </c>
      <c r="G11386" s="122">
        <v>3516</v>
      </c>
      <c r="H11386" s="120">
        <v>2019</v>
      </c>
      <c r="I11386" t="str">
        <f>IF(J11386="natural gas",VLOOKUP(D11386,'Cross-Page Data'!$I$4:$J$13,2,FALSE),IF(J11386="solar",VLOOKUP('Form 923'!D11386,'Cross-Page Data'!$I$14:$J$117,2,FALSE),J11386))</f>
        <v>solar pv</v>
      </c>
      <c r="J11386" t="str">
        <f>VLOOKUP(E11386,'Cross-Page Data'!$D$4:$F$48,3,FALSE)</f>
        <v>solar</v>
      </c>
      <c r="K11386" t="b">
        <f t="shared" si="177"/>
        <v>1</v>
      </c>
    </row>
    <row r="11387" spans="1:11">
      <c r="A11387" s="120">
        <v>60122</v>
      </c>
      <c r="B11387" s="121" t="s">
        <v>201</v>
      </c>
      <c r="C11387" s="121" t="s">
        <v>206</v>
      </c>
      <c r="D11387" s="121" t="s">
        <v>39</v>
      </c>
      <c r="E11387" s="121" t="s">
        <v>38</v>
      </c>
      <c r="F11387" s="122">
        <v>14345981</v>
      </c>
      <c r="G11387" s="122">
        <v>2104363</v>
      </c>
      <c r="H11387" s="120">
        <v>2019</v>
      </c>
      <c r="I11387" t="str">
        <f>IF(J11387="natural gas",VLOOKUP(D11387,'Cross-Page Data'!$I$4:$J$13,2,FALSE),IF(J11387="solar",VLOOKUP('Form 923'!D11387,'Cross-Page Data'!$I$14:$J$117,2,FALSE),J11387))</f>
        <v>natural gas nonpeaker - preexisting nonretiring</v>
      </c>
      <c r="J11387" t="str">
        <f>VLOOKUP(E11387,'Cross-Page Data'!$D$4:$F$48,3,FALSE)</f>
        <v>natural gas</v>
      </c>
      <c r="K11387" t="b">
        <f t="shared" si="177"/>
        <v>1</v>
      </c>
    </row>
    <row r="11388" spans="1:11">
      <c r="A11388" s="120">
        <v>60122</v>
      </c>
      <c r="B11388" s="121" t="s">
        <v>201</v>
      </c>
      <c r="C11388" s="121" t="s">
        <v>206</v>
      </c>
      <c r="D11388" s="121" t="s">
        <v>61</v>
      </c>
      <c r="E11388" s="121" t="s">
        <v>38</v>
      </c>
      <c r="F11388" s="122">
        <v>27384539</v>
      </c>
      <c r="G11388" s="122">
        <v>4000114</v>
      </c>
      <c r="H11388" s="120">
        <v>2019</v>
      </c>
      <c r="I11388" t="str">
        <f>IF(J11388="natural gas",VLOOKUP(D11388,'Cross-Page Data'!$I$4:$J$13,2,FALSE),IF(J11388="solar",VLOOKUP('Form 923'!D11388,'Cross-Page Data'!$I$14:$J$117,2,FALSE),J11388))</f>
        <v>natural gas nonpeaker - preexisting nonretiring</v>
      </c>
      <c r="J11388" t="str">
        <f>VLOOKUP(E11388,'Cross-Page Data'!$D$4:$F$48,3,FALSE)</f>
        <v>natural gas</v>
      </c>
      <c r="K11388" t="b">
        <f t="shared" si="177"/>
        <v>1</v>
      </c>
    </row>
    <row r="11389" spans="1:11">
      <c r="A11389" s="120">
        <v>60123</v>
      </c>
      <c r="B11389" s="121" t="s">
        <v>201</v>
      </c>
      <c r="C11389" s="121" t="s">
        <v>206</v>
      </c>
      <c r="D11389" s="121" t="s">
        <v>33</v>
      </c>
      <c r="E11389" s="121" t="s">
        <v>99</v>
      </c>
      <c r="F11389" s="122">
        <v>0</v>
      </c>
      <c r="G11389" s="122">
        <v>-3184</v>
      </c>
      <c r="H11389" s="120">
        <v>2019</v>
      </c>
      <c r="I11389" t="str">
        <f>IF(J11389="natural gas",VLOOKUP(D11389,'Cross-Page Data'!$I$4:$J$13,2,FALSE),IF(J11389="solar",VLOOKUP('Form 923'!D11389,'Cross-Page Data'!$I$14:$J$117,2,FALSE),J11389))</f>
        <v>other</v>
      </c>
      <c r="J11389" t="str">
        <f>VLOOKUP(E11389,'Cross-Page Data'!$D$4:$F$48,3,FALSE)</f>
        <v>other</v>
      </c>
      <c r="K11389" t="b">
        <f t="shared" si="177"/>
        <v>1</v>
      </c>
    </row>
    <row r="11390" spans="1:11">
      <c r="A11390" s="120">
        <v>60123</v>
      </c>
      <c r="B11390" s="121" t="s">
        <v>201</v>
      </c>
      <c r="C11390" s="121" t="s">
        <v>206</v>
      </c>
      <c r="D11390" s="121" t="s">
        <v>101</v>
      </c>
      <c r="E11390" s="121" t="s">
        <v>92</v>
      </c>
      <c r="F11390" s="122">
        <v>3876091</v>
      </c>
      <c r="G11390" s="122">
        <v>435418</v>
      </c>
      <c r="H11390" s="120">
        <v>2019</v>
      </c>
      <c r="I11390" t="str">
        <f>IF(J11390="natural gas",VLOOKUP(D11390,'Cross-Page Data'!$I$4:$J$13,2,FALSE),IF(J11390="solar",VLOOKUP('Form 923'!D11390,'Cross-Page Data'!$I$14:$J$117,2,FALSE),J11390))</f>
        <v>solar pv</v>
      </c>
      <c r="J11390" t="str">
        <f>VLOOKUP(E11390,'Cross-Page Data'!$D$4:$F$48,3,FALSE)</f>
        <v>solar</v>
      </c>
      <c r="K11390" t="b">
        <f t="shared" si="177"/>
        <v>1</v>
      </c>
    </row>
    <row r="11391" spans="1:11">
      <c r="A11391" s="120">
        <v>60124</v>
      </c>
      <c r="B11391" s="121" t="s">
        <v>201</v>
      </c>
      <c r="C11391" s="121" t="s">
        <v>206</v>
      </c>
      <c r="D11391" s="121" t="s">
        <v>101</v>
      </c>
      <c r="E11391" s="121" t="s">
        <v>92</v>
      </c>
      <c r="F11391" s="122">
        <v>46424</v>
      </c>
      <c r="G11391" s="122">
        <v>5215</v>
      </c>
      <c r="H11391" s="120">
        <v>2019</v>
      </c>
      <c r="I11391" t="str">
        <f>IF(J11391="natural gas",VLOOKUP(D11391,'Cross-Page Data'!$I$4:$J$13,2,FALSE),IF(J11391="solar",VLOOKUP('Form 923'!D11391,'Cross-Page Data'!$I$14:$J$117,2,FALSE),J11391))</f>
        <v>solar pv</v>
      </c>
      <c r="J11391" t="str">
        <f>VLOOKUP(E11391,'Cross-Page Data'!$D$4:$F$48,3,FALSE)</f>
        <v>solar</v>
      </c>
      <c r="K11391" t="b">
        <f t="shared" si="177"/>
        <v>1</v>
      </c>
    </row>
    <row r="11392" spans="1:11">
      <c r="A11392" s="120">
        <v>60125</v>
      </c>
      <c r="B11392" s="121" t="s">
        <v>201</v>
      </c>
      <c r="C11392" s="121" t="s">
        <v>206</v>
      </c>
      <c r="D11392" s="121" t="s">
        <v>101</v>
      </c>
      <c r="E11392" s="121" t="s">
        <v>92</v>
      </c>
      <c r="F11392" s="122">
        <v>53581</v>
      </c>
      <c r="G11392" s="122">
        <v>6019</v>
      </c>
      <c r="H11392" s="120">
        <v>2019</v>
      </c>
      <c r="I11392" t="str">
        <f>IF(J11392="natural gas",VLOOKUP(D11392,'Cross-Page Data'!$I$4:$J$13,2,FALSE),IF(J11392="solar",VLOOKUP('Form 923'!D11392,'Cross-Page Data'!$I$14:$J$117,2,FALSE),J11392))</f>
        <v>solar pv</v>
      </c>
      <c r="J11392" t="str">
        <f>VLOOKUP(E11392,'Cross-Page Data'!$D$4:$F$48,3,FALSE)</f>
        <v>solar</v>
      </c>
      <c r="K11392" t="b">
        <f t="shared" si="177"/>
        <v>1</v>
      </c>
    </row>
    <row r="11393" ht="25.5" spans="1:11">
      <c r="A11393" s="120">
        <v>60126</v>
      </c>
      <c r="B11393" s="121" t="s">
        <v>201</v>
      </c>
      <c r="C11393" s="121" t="s">
        <v>207</v>
      </c>
      <c r="D11393" s="121" t="s">
        <v>128</v>
      </c>
      <c r="E11393" s="121" t="s">
        <v>180</v>
      </c>
      <c r="F11393" s="122">
        <v>30490</v>
      </c>
      <c r="G11393" s="122">
        <v>3425</v>
      </c>
      <c r="H11393" s="120">
        <v>2019</v>
      </c>
      <c r="I11393" t="str">
        <f>IF(J11393="natural gas",VLOOKUP(D11393,'Cross-Page Data'!$I$4:$J$13,2,FALSE),IF(J11393="solar",VLOOKUP('Form 923'!D11393,'Cross-Page Data'!$I$14:$J$117,2,FALSE),J11393))</f>
        <v>wind</v>
      </c>
      <c r="J11393" t="str">
        <f>VLOOKUP(E11393,'Cross-Page Data'!$D$4:$F$48,3,FALSE)</f>
        <v>wind</v>
      </c>
      <c r="K11393" t="b">
        <f t="shared" si="177"/>
        <v>0</v>
      </c>
    </row>
    <row r="11394" spans="1:11">
      <c r="A11394" s="120">
        <v>60127</v>
      </c>
      <c r="B11394" s="121" t="s">
        <v>201</v>
      </c>
      <c r="C11394" s="121" t="s">
        <v>206</v>
      </c>
      <c r="D11394" s="121" t="s">
        <v>101</v>
      </c>
      <c r="E11394" s="121" t="s">
        <v>92</v>
      </c>
      <c r="F11394" s="122">
        <v>1471803</v>
      </c>
      <c r="G11394" s="122">
        <v>165334</v>
      </c>
      <c r="H11394" s="120">
        <v>2019</v>
      </c>
      <c r="I11394" t="str">
        <f>IF(J11394="natural gas",VLOOKUP(D11394,'Cross-Page Data'!$I$4:$J$13,2,FALSE),IF(J11394="solar",VLOOKUP('Form 923'!D11394,'Cross-Page Data'!$I$14:$J$117,2,FALSE),J11394))</f>
        <v>solar pv</v>
      </c>
      <c r="J11394" t="str">
        <f>VLOOKUP(E11394,'Cross-Page Data'!$D$4:$F$48,3,FALSE)</f>
        <v>solar</v>
      </c>
      <c r="K11394" t="b">
        <f t="shared" si="177"/>
        <v>1</v>
      </c>
    </row>
    <row r="11395" ht="25.5" spans="1:11">
      <c r="A11395" s="120">
        <v>60128</v>
      </c>
      <c r="B11395" s="121" t="s">
        <v>201</v>
      </c>
      <c r="C11395" s="121" t="s">
        <v>211</v>
      </c>
      <c r="D11395" s="121" t="s">
        <v>128</v>
      </c>
      <c r="E11395" s="121" t="s">
        <v>180</v>
      </c>
      <c r="F11395" s="122">
        <v>98884</v>
      </c>
      <c r="G11395" s="122">
        <v>11108</v>
      </c>
      <c r="H11395" s="120">
        <v>2019</v>
      </c>
      <c r="I11395" t="str">
        <f>IF(J11395="natural gas",VLOOKUP(D11395,'Cross-Page Data'!$I$4:$J$13,2,FALSE),IF(J11395="solar",VLOOKUP('Form 923'!D11395,'Cross-Page Data'!$I$14:$J$117,2,FALSE),J11395))</f>
        <v>wind</v>
      </c>
      <c r="J11395" t="str">
        <f>VLOOKUP(E11395,'Cross-Page Data'!$D$4:$F$48,3,FALSE)</f>
        <v>wind</v>
      </c>
      <c r="K11395" t="b">
        <f t="shared" si="177"/>
        <v>0</v>
      </c>
    </row>
    <row r="11396" spans="1:11">
      <c r="A11396" s="120">
        <v>60129</v>
      </c>
      <c r="B11396" s="121" t="s">
        <v>201</v>
      </c>
      <c r="C11396" s="121" t="s">
        <v>206</v>
      </c>
      <c r="D11396" s="121" t="s">
        <v>101</v>
      </c>
      <c r="E11396" s="121" t="s">
        <v>92</v>
      </c>
      <c r="F11396" s="122">
        <v>35814</v>
      </c>
      <c r="G11396" s="122">
        <v>4023</v>
      </c>
      <c r="H11396" s="120">
        <v>2019</v>
      </c>
      <c r="I11396" t="str">
        <f>IF(J11396="natural gas",VLOOKUP(D11396,'Cross-Page Data'!$I$4:$J$13,2,FALSE),IF(J11396="solar",VLOOKUP('Form 923'!D11396,'Cross-Page Data'!$I$14:$J$117,2,FALSE),J11396))</f>
        <v>solar pv</v>
      </c>
      <c r="J11396" t="str">
        <f>VLOOKUP(E11396,'Cross-Page Data'!$D$4:$F$48,3,FALSE)</f>
        <v>solar</v>
      </c>
      <c r="K11396" t="b">
        <f t="shared" si="177"/>
        <v>1</v>
      </c>
    </row>
    <row r="11397" ht="25.5" spans="1:11">
      <c r="A11397" s="120">
        <v>60130</v>
      </c>
      <c r="B11397" s="121" t="s">
        <v>201</v>
      </c>
      <c r="C11397" s="121" t="s">
        <v>211</v>
      </c>
      <c r="D11397" s="121" t="s">
        <v>79</v>
      </c>
      <c r="E11397" s="121" t="s">
        <v>38</v>
      </c>
      <c r="F11397" s="122">
        <v>278913</v>
      </c>
      <c r="G11397" s="122">
        <v>26685</v>
      </c>
      <c r="H11397" s="120">
        <v>2019</v>
      </c>
      <c r="I11397" t="str">
        <f>IF(J11397="natural gas",VLOOKUP(D11397,'Cross-Page Data'!$I$4:$J$13,2,FALSE),IF(J11397="solar",VLOOKUP('Form 923'!D11397,'Cross-Page Data'!$I$14:$J$117,2,FALSE),J11397))</f>
        <v>natural gas peaker</v>
      </c>
      <c r="J11397" t="str">
        <f>VLOOKUP(E11397,'Cross-Page Data'!$D$4:$F$48,3,FALSE)</f>
        <v>natural gas</v>
      </c>
      <c r="K11397" t="b">
        <f t="shared" si="177"/>
        <v>0</v>
      </c>
    </row>
    <row r="11398" spans="1:11">
      <c r="A11398" s="120">
        <v>60131</v>
      </c>
      <c r="B11398" s="121" t="s">
        <v>201</v>
      </c>
      <c r="C11398" s="121" t="s">
        <v>206</v>
      </c>
      <c r="D11398" s="121" t="s">
        <v>101</v>
      </c>
      <c r="E11398" s="121" t="s">
        <v>92</v>
      </c>
      <c r="F11398" s="122">
        <v>54062</v>
      </c>
      <c r="G11398" s="122">
        <v>6073</v>
      </c>
      <c r="H11398" s="120">
        <v>2019</v>
      </c>
      <c r="I11398" t="str">
        <f>IF(J11398="natural gas",VLOOKUP(D11398,'Cross-Page Data'!$I$4:$J$13,2,FALSE),IF(J11398="solar",VLOOKUP('Form 923'!D11398,'Cross-Page Data'!$I$14:$J$117,2,FALSE),J11398))</f>
        <v>solar pv</v>
      </c>
      <c r="J11398" t="str">
        <f>VLOOKUP(E11398,'Cross-Page Data'!$D$4:$F$48,3,FALSE)</f>
        <v>solar</v>
      </c>
      <c r="K11398" t="b">
        <f t="shared" si="177"/>
        <v>1</v>
      </c>
    </row>
    <row r="11399" spans="1:11">
      <c r="A11399" s="120">
        <v>60132</v>
      </c>
      <c r="B11399" s="121" t="s">
        <v>201</v>
      </c>
      <c r="C11399" s="121" t="s">
        <v>206</v>
      </c>
      <c r="D11399" s="121" t="s">
        <v>128</v>
      </c>
      <c r="E11399" s="121" t="s">
        <v>180</v>
      </c>
      <c r="F11399" s="122">
        <v>2684229</v>
      </c>
      <c r="G11399" s="122">
        <v>301531</v>
      </c>
      <c r="H11399" s="120">
        <v>2019</v>
      </c>
      <c r="I11399" t="str">
        <f>IF(J11399="natural gas",VLOOKUP(D11399,'Cross-Page Data'!$I$4:$J$13,2,FALSE),IF(J11399="solar",VLOOKUP('Form 923'!D11399,'Cross-Page Data'!$I$14:$J$117,2,FALSE),J11399))</f>
        <v>wind</v>
      </c>
      <c r="J11399" t="str">
        <f>VLOOKUP(E11399,'Cross-Page Data'!$D$4:$F$48,3,FALSE)</f>
        <v>wind</v>
      </c>
      <c r="K11399" t="b">
        <f t="shared" ref="K11399:K11462" si="178">IF(AND($N$6=FALSE,OR(C11399="Commercial NAICS Cogen",C11399="Industrial NAICS Cogen",C11399="NAICS-22 Cogen")),FALSE,IF(AND($N$7=FALSE,OR(C11399="Commercial NAICS Cogen",C11399="Commercial NAICS Non-Cogen",C11399="industrial NAICS Cogen",C11399="industrial NAICS non-cogen")),FALSE,TRUE))</f>
        <v>1</v>
      </c>
    </row>
    <row r="11400" spans="1:11">
      <c r="A11400" s="120">
        <v>60133</v>
      </c>
      <c r="B11400" s="121" t="s">
        <v>201</v>
      </c>
      <c r="C11400" s="121" t="s">
        <v>206</v>
      </c>
      <c r="D11400" s="121" t="s">
        <v>101</v>
      </c>
      <c r="E11400" s="121" t="s">
        <v>92</v>
      </c>
      <c r="F11400" s="122">
        <v>83509</v>
      </c>
      <c r="G11400" s="122">
        <v>9381</v>
      </c>
      <c r="H11400" s="120">
        <v>2019</v>
      </c>
      <c r="I11400" t="str">
        <f>IF(J11400="natural gas",VLOOKUP(D11400,'Cross-Page Data'!$I$4:$J$13,2,FALSE),IF(J11400="solar",VLOOKUP('Form 923'!D11400,'Cross-Page Data'!$I$14:$J$117,2,FALSE),J11400))</f>
        <v>solar pv</v>
      </c>
      <c r="J11400" t="str">
        <f>VLOOKUP(E11400,'Cross-Page Data'!$D$4:$F$48,3,FALSE)</f>
        <v>solar</v>
      </c>
      <c r="K11400" t="b">
        <f t="shared" si="178"/>
        <v>1</v>
      </c>
    </row>
    <row r="11401" spans="1:11">
      <c r="A11401" s="120">
        <v>60134</v>
      </c>
      <c r="B11401" s="121" t="s">
        <v>201</v>
      </c>
      <c r="C11401" s="121" t="s">
        <v>206</v>
      </c>
      <c r="D11401" s="121" t="s">
        <v>101</v>
      </c>
      <c r="E11401" s="121" t="s">
        <v>92</v>
      </c>
      <c r="F11401" s="122">
        <v>33194</v>
      </c>
      <c r="G11401" s="122">
        <v>3729</v>
      </c>
      <c r="H11401" s="120">
        <v>2019</v>
      </c>
      <c r="I11401" t="str">
        <f>IF(J11401="natural gas",VLOOKUP(D11401,'Cross-Page Data'!$I$4:$J$13,2,FALSE),IF(J11401="solar",VLOOKUP('Form 923'!D11401,'Cross-Page Data'!$I$14:$J$117,2,FALSE),J11401))</f>
        <v>solar pv</v>
      </c>
      <c r="J11401" t="str">
        <f>VLOOKUP(E11401,'Cross-Page Data'!$D$4:$F$48,3,FALSE)</f>
        <v>solar</v>
      </c>
      <c r="K11401" t="b">
        <f t="shared" si="178"/>
        <v>1</v>
      </c>
    </row>
    <row r="11402" spans="1:11">
      <c r="A11402" s="120">
        <v>60135</v>
      </c>
      <c r="B11402" s="121" t="s">
        <v>201</v>
      </c>
      <c r="C11402" s="121" t="s">
        <v>206</v>
      </c>
      <c r="D11402" s="121" t="s">
        <v>101</v>
      </c>
      <c r="E11402" s="121" t="s">
        <v>92</v>
      </c>
      <c r="F11402" s="122">
        <v>83420</v>
      </c>
      <c r="G11402" s="122">
        <v>9371</v>
      </c>
      <c r="H11402" s="120">
        <v>2019</v>
      </c>
      <c r="I11402" t="str">
        <f>IF(J11402="natural gas",VLOOKUP(D11402,'Cross-Page Data'!$I$4:$J$13,2,FALSE),IF(J11402="solar",VLOOKUP('Form 923'!D11402,'Cross-Page Data'!$I$14:$J$117,2,FALSE),J11402))</f>
        <v>solar pv</v>
      </c>
      <c r="J11402" t="str">
        <f>VLOOKUP(E11402,'Cross-Page Data'!$D$4:$F$48,3,FALSE)</f>
        <v>solar</v>
      </c>
      <c r="K11402" t="b">
        <f t="shared" si="178"/>
        <v>1</v>
      </c>
    </row>
    <row r="11403" spans="1:11">
      <c r="A11403" s="120">
        <v>60136</v>
      </c>
      <c r="B11403" s="121" t="s">
        <v>201</v>
      </c>
      <c r="C11403" s="121" t="s">
        <v>206</v>
      </c>
      <c r="D11403" s="121" t="s">
        <v>101</v>
      </c>
      <c r="E11403" s="121" t="s">
        <v>92</v>
      </c>
      <c r="F11403" s="122">
        <v>80608</v>
      </c>
      <c r="G11403" s="122">
        <v>9055</v>
      </c>
      <c r="H11403" s="120">
        <v>2019</v>
      </c>
      <c r="I11403" t="str">
        <f>IF(J11403="natural gas",VLOOKUP(D11403,'Cross-Page Data'!$I$4:$J$13,2,FALSE),IF(J11403="solar",VLOOKUP('Form 923'!D11403,'Cross-Page Data'!$I$14:$J$117,2,FALSE),J11403))</f>
        <v>solar pv</v>
      </c>
      <c r="J11403" t="str">
        <f>VLOOKUP(E11403,'Cross-Page Data'!$D$4:$F$48,3,FALSE)</f>
        <v>solar</v>
      </c>
      <c r="K11403" t="b">
        <f t="shared" si="178"/>
        <v>1</v>
      </c>
    </row>
    <row r="11404" spans="1:11">
      <c r="A11404" s="120">
        <v>60137</v>
      </c>
      <c r="B11404" s="121" t="s">
        <v>201</v>
      </c>
      <c r="C11404" s="121" t="s">
        <v>202</v>
      </c>
      <c r="D11404" s="121" t="s">
        <v>79</v>
      </c>
      <c r="E11404" s="121" t="s">
        <v>90</v>
      </c>
      <c r="F11404" s="122">
        <v>70003</v>
      </c>
      <c r="G11404" s="122">
        <v>5632</v>
      </c>
      <c r="H11404" s="120">
        <v>2019</v>
      </c>
      <c r="I11404" t="str">
        <f>IF(J11404="natural gas",VLOOKUP(D11404,'Cross-Page Data'!$I$4:$J$13,2,FALSE),IF(J11404="solar",VLOOKUP('Form 923'!D11404,'Cross-Page Data'!$I$14:$J$117,2,FALSE),J11404))</f>
        <v>biomass</v>
      </c>
      <c r="J11404" t="str">
        <f>VLOOKUP(E11404,'Cross-Page Data'!$D$4:$F$48,3,FALSE)</f>
        <v>biomass</v>
      </c>
      <c r="K11404" t="b">
        <f t="shared" si="178"/>
        <v>1</v>
      </c>
    </row>
    <row r="11405" spans="1:11">
      <c r="A11405" s="120">
        <v>60142</v>
      </c>
      <c r="B11405" s="121" t="s">
        <v>201</v>
      </c>
      <c r="C11405" s="121" t="s">
        <v>206</v>
      </c>
      <c r="D11405" s="121" t="s">
        <v>101</v>
      </c>
      <c r="E11405" s="121" t="s">
        <v>92</v>
      </c>
      <c r="F11405" s="122">
        <v>12293</v>
      </c>
      <c r="G11405" s="122">
        <v>1381</v>
      </c>
      <c r="H11405" s="120">
        <v>2019</v>
      </c>
      <c r="I11405" t="str">
        <f>IF(J11405="natural gas",VLOOKUP(D11405,'Cross-Page Data'!$I$4:$J$13,2,FALSE),IF(J11405="solar",VLOOKUP('Form 923'!D11405,'Cross-Page Data'!$I$14:$J$117,2,FALSE),J11405))</f>
        <v>solar pv</v>
      </c>
      <c r="J11405" t="str">
        <f>VLOOKUP(E11405,'Cross-Page Data'!$D$4:$F$48,3,FALSE)</f>
        <v>solar</v>
      </c>
      <c r="K11405" t="b">
        <f t="shared" si="178"/>
        <v>1</v>
      </c>
    </row>
    <row r="11406" spans="1:11">
      <c r="A11406" s="120">
        <v>60143</v>
      </c>
      <c r="B11406" s="121" t="s">
        <v>201</v>
      </c>
      <c r="C11406" s="121" t="s">
        <v>202</v>
      </c>
      <c r="D11406" s="121" t="s">
        <v>128</v>
      </c>
      <c r="E11406" s="121" t="s">
        <v>180</v>
      </c>
      <c r="F11406" s="122">
        <v>1839466</v>
      </c>
      <c r="G11406" s="122">
        <v>206635</v>
      </c>
      <c r="H11406" s="120">
        <v>2019</v>
      </c>
      <c r="I11406" t="str">
        <f>IF(J11406="natural gas",VLOOKUP(D11406,'Cross-Page Data'!$I$4:$J$13,2,FALSE),IF(J11406="solar",VLOOKUP('Form 923'!D11406,'Cross-Page Data'!$I$14:$J$117,2,FALSE),J11406))</f>
        <v>wind</v>
      </c>
      <c r="J11406" t="str">
        <f>VLOOKUP(E11406,'Cross-Page Data'!$D$4:$F$48,3,FALSE)</f>
        <v>wind</v>
      </c>
      <c r="K11406" t="b">
        <f t="shared" si="178"/>
        <v>1</v>
      </c>
    </row>
    <row r="11407" spans="1:11">
      <c r="A11407" s="120">
        <v>60144</v>
      </c>
      <c r="B11407" s="121" t="s">
        <v>201</v>
      </c>
      <c r="C11407" s="121" t="s">
        <v>206</v>
      </c>
      <c r="D11407" s="121" t="s">
        <v>101</v>
      </c>
      <c r="E11407" s="121" t="s">
        <v>92</v>
      </c>
      <c r="F11407" s="122">
        <v>70095</v>
      </c>
      <c r="G11407" s="122">
        <v>7874</v>
      </c>
      <c r="H11407" s="120">
        <v>2019</v>
      </c>
      <c r="I11407" t="str">
        <f>IF(J11407="natural gas",VLOOKUP(D11407,'Cross-Page Data'!$I$4:$J$13,2,FALSE),IF(J11407="solar",VLOOKUP('Form 923'!D11407,'Cross-Page Data'!$I$14:$J$117,2,FALSE),J11407))</f>
        <v>solar pv</v>
      </c>
      <c r="J11407" t="str">
        <f>VLOOKUP(E11407,'Cross-Page Data'!$D$4:$F$48,3,FALSE)</f>
        <v>solar</v>
      </c>
      <c r="K11407" t="b">
        <f t="shared" si="178"/>
        <v>1</v>
      </c>
    </row>
    <row r="11408" spans="1:11">
      <c r="A11408" s="120">
        <v>60145</v>
      </c>
      <c r="B11408" s="121" t="s">
        <v>201</v>
      </c>
      <c r="C11408" s="121" t="s">
        <v>206</v>
      </c>
      <c r="D11408" s="121" t="s">
        <v>128</v>
      </c>
      <c r="E11408" s="121" t="s">
        <v>180</v>
      </c>
      <c r="F11408" s="122">
        <v>6151077</v>
      </c>
      <c r="G11408" s="122">
        <v>690977</v>
      </c>
      <c r="H11408" s="120">
        <v>2019</v>
      </c>
      <c r="I11408" t="str">
        <f>IF(J11408="natural gas",VLOOKUP(D11408,'Cross-Page Data'!$I$4:$J$13,2,FALSE),IF(J11408="solar",VLOOKUP('Form 923'!D11408,'Cross-Page Data'!$I$14:$J$117,2,FALSE),J11408))</f>
        <v>wind</v>
      </c>
      <c r="J11408" t="str">
        <f>VLOOKUP(E11408,'Cross-Page Data'!$D$4:$F$48,3,FALSE)</f>
        <v>wind</v>
      </c>
      <c r="K11408" t="b">
        <f t="shared" si="178"/>
        <v>1</v>
      </c>
    </row>
    <row r="11409" spans="1:11">
      <c r="A11409" s="120">
        <v>60146</v>
      </c>
      <c r="B11409" s="121" t="s">
        <v>201</v>
      </c>
      <c r="C11409" s="121" t="s">
        <v>206</v>
      </c>
      <c r="D11409" s="121" t="s">
        <v>101</v>
      </c>
      <c r="E11409" s="121" t="s">
        <v>92</v>
      </c>
      <c r="F11409" s="122">
        <v>85469</v>
      </c>
      <c r="G11409" s="122">
        <v>9601</v>
      </c>
      <c r="H11409" s="120">
        <v>2019</v>
      </c>
      <c r="I11409" t="str">
        <f>IF(J11409="natural gas",VLOOKUP(D11409,'Cross-Page Data'!$I$4:$J$13,2,FALSE),IF(J11409="solar",VLOOKUP('Form 923'!D11409,'Cross-Page Data'!$I$14:$J$117,2,FALSE),J11409))</f>
        <v>solar pv</v>
      </c>
      <c r="J11409" t="str">
        <f>VLOOKUP(E11409,'Cross-Page Data'!$D$4:$F$48,3,FALSE)</f>
        <v>solar</v>
      </c>
      <c r="K11409" t="b">
        <f t="shared" si="178"/>
        <v>1</v>
      </c>
    </row>
    <row r="11410" spans="1:11">
      <c r="A11410" s="120">
        <v>60147</v>
      </c>
      <c r="B11410" s="121" t="s">
        <v>201</v>
      </c>
      <c r="C11410" s="121" t="s">
        <v>206</v>
      </c>
      <c r="D11410" s="121" t="s">
        <v>101</v>
      </c>
      <c r="E11410" s="121" t="s">
        <v>92</v>
      </c>
      <c r="F11410" s="122">
        <v>84276</v>
      </c>
      <c r="G11410" s="122">
        <v>9467</v>
      </c>
      <c r="H11410" s="120">
        <v>2019</v>
      </c>
      <c r="I11410" t="str">
        <f>IF(J11410="natural gas",VLOOKUP(D11410,'Cross-Page Data'!$I$4:$J$13,2,FALSE),IF(J11410="solar",VLOOKUP('Form 923'!D11410,'Cross-Page Data'!$I$14:$J$117,2,FALSE),J11410))</f>
        <v>solar pv</v>
      </c>
      <c r="J11410" t="str">
        <f>VLOOKUP(E11410,'Cross-Page Data'!$D$4:$F$48,3,FALSE)</f>
        <v>solar</v>
      </c>
      <c r="K11410" t="b">
        <f t="shared" si="178"/>
        <v>1</v>
      </c>
    </row>
    <row r="11411" spans="1:11">
      <c r="A11411" s="120">
        <v>60149</v>
      </c>
      <c r="B11411" s="121" t="s">
        <v>201</v>
      </c>
      <c r="C11411" s="121" t="s">
        <v>206</v>
      </c>
      <c r="D11411" s="121" t="s">
        <v>101</v>
      </c>
      <c r="E11411" s="121" t="s">
        <v>92</v>
      </c>
      <c r="F11411" s="122">
        <v>676579</v>
      </c>
      <c r="G11411" s="122">
        <v>76003</v>
      </c>
      <c r="H11411" s="120">
        <v>2019</v>
      </c>
      <c r="I11411" t="str">
        <f>IF(J11411="natural gas",VLOOKUP(D11411,'Cross-Page Data'!$I$4:$J$13,2,FALSE),IF(J11411="solar",VLOOKUP('Form 923'!D11411,'Cross-Page Data'!$I$14:$J$117,2,FALSE),J11411))</f>
        <v>solar pv</v>
      </c>
      <c r="J11411" t="str">
        <f>VLOOKUP(E11411,'Cross-Page Data'!$D$4:$F$48,3,FALSE)</f>
        <v>solar</v>
      </c>
      <c r="K11411" t="b">
        <f t="shared" si="178"/>
        <v>1</v>
      </c>
    </row>
    <row r="11412" spans="1:11">
      <c r="A11412" s="120">
        <v>60150</v>
      </c>
      <c r="B11412" s="121" t="s">
        <v>201</v>
      </c>
      <c r="C11412" s="121" t="s">
        <v>206</v>
      </c>
      <c r="D11412" s="121" t="s">
        <v>101</v>
      </c>
      <c r="E11412" s="121" t="s">
        <v>92</v>
      </c>
      <c r="F11412" s="122">
        <v>27436</v>
      </c>
      <c r="G11412" s="122">
        <v>3082</v>
      </c>
      <c r="H11412" s="120">
        <v>2019</v>
      </c>
      <c r="I11412" t="str">
        <f>IF(J11412="natural gas",VLOOKUP(D11412,'Cross-Page Data'!$I$4:$J$13,2,FALSE),IF(J11412="solar",VLOOKUP('Form 923'!D11412,'Cross-Page Data'!$I$14:$J$117,2,FALSE),J11412))</f>
        <v>solar pv</v>
      </c>
      <c r="J11412" t="str">
        <f>VLOOKUP(E11412,'Cross-Page Data'!$D$4:$F$48,3,FALSE)</f>
        <v>solar</v>
      </c>
      <c r="K11412" t="b">
        <f t="shared" si="178"/>
        <v>1</v>
      </c>
    </row>
    <row r="11413" spans="1:11">
      <c r="A11413" s="120">
        <v>60151</v>
      </c>
      <c r="B11413" s="121" t="s">
        <v>201</v>
      </c>
      <c r="C11413" s="121" t="s">
        <v>206</v>
      </c>
      <c r="D11413" s="121" t="s">
        <v>101</v>
      </c>
      <c r="E11413" s="121" t="s">
        <v>92</v>
      </c>
      <c r="F11413" s="122">
        <v>20893</v>
      </c>
      <c r="G11413" s="122">
        <v>2347</v>
      </c>
      <c r="H11413" s="120">
        <v>2019</v>
      </c>
      <c r="I11413" t="str">
        <f>IF(J11413="natural gas",VLOOKUP(D11413,'Cross-Page Data'!$I$4:$J$13,2,FALSE),IF(J11413="solar",VLOOKUP('Form 923'!D11413,'Cross-Page Data'!$I$14:$J$117,2,FALSE),J11413))</f>
        <v>solar pv</v>
      </c>
      <c r="J11413" t="str">
        <f>VLOOKUP(E11413,'Cross-Page Data'!$D$4:$F$48,3,FALSE)</f>
        <v>solar</v>
      </c>
      <c r="K11413" t="b">
        <f t="shared" si="178"/>
        <v>1</v>
      </c>
    </row>
    <row r="11414" spans="1:11">
      <c r="A11414" s="120">
        <v>60152</v>
      </c>
      <c r="B11414" s="121" t="s">
        <v>201</v>
      </c>
      <c r="C11414" s="121" t="s">
        <v>206</v>
      </c>
      <c r="D11414" s="121" t="s">
        <v>128</v>
      </c>
      <c r="E11414" s="121" t="s">
        <v>180</v>
      </c>
      <c r="F11414" s="122">
        <v>4917056</v>
      </c>
      <c r="G11414" s="122">
        <v>552354</v>
      </c>
      <c r="H11414" s="120">
        <v>2019</v>
      </c>
      <c r="I11414" t="str">
        <f>IF(J11414="natural gas",VLOOKUP(D11414,'Cross-Page Data'!$I$4:$J$13,2,FALSE),IF(J11414="solar",VLOOKUP('Form 923'!D11414,'Cross-Page Data'!$I$14:$J$117,2,FALSE),J11414))</f>
        <v>wind</v>
      </c>
      <c r="J11414" t="str">
        <f>VLOOKUP(E11414,'Cross-Page Data'!$D$4:$F$48,3,FALSE)</f>
        <v>wind</v>
      </c>
      <c r="K11414" t="b">
        <f t="shared" si="178"/>
        <v>1</v>
      </c>
    </row>
    <row r="11415" spans="1:11">
      <c r="A11415" s="120">
        <v>60153</v>
      </c>
      <c r="B11415" s="121" t="s">
        <v>201</v>
      </c>
      <c r="C11415" s="121" t="s">
        <v>206</v>
      </c>
      <c r="D11415" s="121" t="s">
        <v>101</v>
      </c>
      <c r="E11415" s="121" t="s">
        <v>92</v>
      </c>
      <c r="F11415" s="122">
        <v>19612</v>
      </c>
      <c r="G11415" s="122">
        <v>2203</v>
      </c>
      <c r="H11415" s="120">
        <v>2019</v>
      </c>
      <c r="I11415" t="str">
        <f>IF(J11415="natural gas",VLOOKUP(D11415,'Cross-Page Data'!$I$4:$J$13,2,FALSE),IF(J11415="solar",VLOOKUP('Form 923'!D11415,'Cross-Page Data'!$I$14:$J$117,2,FALSE),J11415))</f>
        <v>solar pv</v>
      </c>
      <c r="J11415" t="str">
        <f>VLOOKUP(E11415,'Cross-Page Data'!$D$4:$F$48,3,FALSE)</f>
        <v>solar</v>
      </c>
      <c r="K11415" t="b">
        <f t="shared" si="178"/>
        <v>1</v>
      </c>
    </row>
    <row r="11416" spans="1:11">
      <c r="A11416" s="120">
        <v>60154</v>
      </c>
      <c r="B11416" s="121" t="s">
        <v>201</v>
      </c>
      <c r="C11416" s="121" t="s">
        <v>206</v>
      </c>
      <c r="D11416" s="121" t="s">
        <v>101</v>
      </c>
      <c r="E11416" s="121" t="s">
        <v>92</v>
      </c>
      <c r="F11416" s="122">
        <v>14028</v>
      </c>
      <c r="G11416" s="122">
        <v>1576</v>
      </c>
      <c r="H11416" s="120">
        <v>2019</v>
      </c>
      <c r="I11416" t="str">
        <f>IF(J11416="natural gas",VLOOKUP(D11416,'Cross-Page Data'!$I$4:$J$13,2,FALSE),IF(J11416="solar",VLOOKUP('Form 923'!D11416,'Cross-Page Data'!$I$14:$J$117,2,FALSE),J11416))</f>
        <v>solar pv</v>
      </c>
      <c r="J11416" t="str">
        <f>VLOOKUP(E11416,'Cross-Page Data'!$D$4:$F$48,3,FALSE)</f>
        <v>solar</v>
      </c>
      <c r="K11416" t="b">
        <f t="shared" si="178"/>
        <v>1</v>
      </c>
    </row>
    <row r="11417" spans="1:11">
      <c r="A11417" s="120">
        <v>60156</v>
      </c>
      <c r="B11417" s="121" t="s">
        <v>201</v>
      </c>
      <c r="C11417" s="121" t="s">
        <v>206</v>
      </c>
      <c r="D11417" s="121" t="s">
        <v>101</v>
      </c>
      <c r="E11417" s="121" t="s">
        <v>92</v>
      </c>
      <c r="F11417" s="122">
        <v>81087</v>
      </c>
      <c r="G11417" s="122">
        <v>9109</v>
      </c>
      <c r="H11417" s="120">
        <v>2019</v>
      </c>
      <c r="I11417" t="str">
        <f>IF(J11417="natural gas",VLOOKUP(D11417,'Cross-Page Data'!$I$4:$J$13,2,FALSE),IF(J11417="solar",VLOOKUP('Form 923'!D11417,'Cross-Page Data'!$I$14:$J$117,2,FALSE),J11417))</f>
        <v>solar pv</v>
      </c>
      <c r="J11417" t="str">
        <f>VLOOKUP(E11417,'Cross-Page Data'!$D$4:$F$48,3,FALSE)</f>
        <v>solar</v>
      </c>
      <c r="K11417" t="b">
        <f t="shared" si="178"/>
        <v>1</v>
      </c>
    </row>
    <row r="11418" spans="1:11">
      <c r="A11418" s="120">
        <v>60157</v>
      </c>
      <c r="B11418" s="121" t="s">
        <v>201</v>
      </c>
      <c r="C11418" s="121" t="s">
        <v>206</v>
      </c>
      <c r="D11418" s="121" t="s">
        <v>101</v>
      </c>
      <c r="E11418" s="121" t="s">
        <v>92</v>
      </c>
      <c r="F11418" s="122">
        <v>65591</v>
      </c>
      <c r="G11418" s="122">
        <v>7368</v>
      </c>
      <c r="H11418" s="120">
        <v>2019</v>
      </c>
      <c r="I11418" t="str">
        <f>IF(J11418="natural gas",VLOOKUP(D11418,'Cross-Page Data'!$I$4:$J$13,2,FALSE),IF(J11418="solar",VLOOKUP('Form 923'!D11418,'Cross-Page Data'!$I$14:$J$117,2,FALSE),J11418))</f>
        <v>solar pv</v>
      </c>
      <c r="J11418" t="str">
        <f>VLOOKUP(E11418,'Cross-Page Data'!$D$4:$F$48,3,FALSE)</f>
        <v>solar</v>
      </c>
      <c r="K11418" t="b">
        <f t="shared" si="178"/>
        <v>1</v>
      </c>
    </row>
    <row r="11419" spans="1:11">
      <c r="A11419" s="120">
        <v>60179</v>
      </c>
      <c r="B11419" s="121" t="s">
        <v>201</v>
      </c>
      <c r="C11419" s="121" t="s">
        <v>206</v>
      </c>
      <c r="D11419" s="121" t="s">
        <v>101</v>
      </c>
      <c r="E11419" s="121" t="s">
        <v>92</v>
      </c>
      <c r="F11419" s="122">
        <v>86518</v>
      </c>
      <c r="G11419" s="122">
        <v>9719</v>
      </c>
      <c r="H11419" s="120">
        <v>2019</v>
      </c>
      <c r="I11419" t="str">
        <f>IF(J11419="natural gas",VLOOKUP(D11419,'Cross-Page Data'!$I$4:$J$13,2,FALSE),IF(J11419="solar",VLOOKUP('Form 923'!D11419,'Cross-Page Data'!$I$14:$J$117,2,FALSE),J11419))</f>
        <v>solar pv</v>
      </c>
      <c r="J11419" t="str">
        <f>VLOOKUP(E11419,'Cross-Page Data'!$D$4:$F$48,3,FALSE)</f>
        <v>solar</v>
      </c>
      <c r="K11419" t="b">
        <f t="shared" si="178"/>
        <v>1</v>
      </c>
    </row>
    <row r="11420" spans="1:11">
      <c r="A11420" s="120">
        <v>60180</v>
      </c>
      <c r="B11420" s="121" t="s">
        <v>201</v>
      </c>
      <c r="C11420" s="121" t="s">
        <v>206</v>
      </c>
      <c r="D11420" s="121" t="s">
        <v>101</v>
      </c>
      <c r="E11420" s="121" t="s">
        <v>92</v>
      </c>
      <c r="F11420" s="122">
        <v>82957</v>
      </c>
      <c r="G11420" s="122">
        <v>9319</v>
      </c>
      <c r="H11420" s="120">
        <v>2019</v>
      </c>
      <c r="I11420" t="str">
        <f>IF(J11420="natural gas",VLOOKUP(D11420,'Cross-Page Data'!$I$4:$J$13,2,FALSE),IF(J11420="solar",VLOOKUP('Form 923'!D11420,'Cross-Page Data'!$I$14:$J$117,2,FALSE),J11420))</f>
        <v>solar pv</v>
      </c>
      <c r="J11420" t="str">
        <f>VLOOKUP(E11420,'Cross-Page Data'!$D$4:$F$48,3,FALSE)</f>
        <v>solar</v>
      </c>
      <c r="K11420" t="b">
        <f t="shared" si="178"/>
        <v>1</v>
      </c>
    </row>
    <row r="11421" spans="1:11">
      <c r="A11421" s="120">
        <v>60181</v>
      </c>
      <c r="B11421" s="121" t="s">
        <v>201</v>
      </c>
      <c r="C11421" s="121" t="s">
        <v>206</v>
      </c>
      <c r="D11421" s="121" t="s">
        <v>101</v>
      </c>
      <c r="E11421" s="121" t="s">
        <v>92</v>
      </c>
      <c r="F11421" s="122">
        <v>119803</v>
      </c>
      <c r="G11421" s="122">
        <v>13458</v>
      </c>
      <c r="H11421" s="120">
        <v>2019</v>
      </c>
      <c r="I11421" t="str">
        <f>IF(J11421="natural gas",VLOOKUP(D11421,'Cross-Page Data'!$I$4:$J$13,2,FALSE),IF(J11421="solar",VLOOKUP('Form 923'!D11421,'Cross-Page Data'!$I$14:$J$117,2,FALSE),J11421))</f>
        <v>solar pv</v>
      </c>
      <c r="J11421" t="str">
        <f>VLOOKUP(E11421,'Cross-Page Data'!$D$4:$F$48,3,FALSE)</f>
        <v>solar</v>
      </c>
      <c r="K11421" t="b">
        <f t="shared" si="178"/>
        <v>1</v>
      </c>
    </row>
    <row r="11422" spans="1:11">
      <c r="A11422" s="120">
        <v>60182</v>
      </c>
      <c r="B11422" s="121" t="s">
        <v>201</v>
      </c>
      <c r="C11422" s="121" t="s">
        <v>206</v>
      </c>
      <c r="D11422" s="121" t="s">
        <v>101</v>
      </c>
      <c r="E11422" s="121" t="s">
        <v>92</v>
      </c>
      <c r="F11422" s="122">
        <v>22764</v>
      </c>
      <c r="G11422" s="122">
        <v>2557</v>
      </c>
      <c r="H11422" s="120">
        <v>2019</v>
      </c>
      <c r="I11422" t="str">
        <f>IF(J11422="natural gas",VLOOKUP(D11422,'Cross-Page Data'!$I$4:$J$13,2,FALSE),IF(J11422="solar",VLOOKUP('Form 923'!D11422,'Cross-Page Data'!$I$14:$J$117,2,FALSE),J11422))</f>
        <v>solar pv</v>
      </c>
      <c r="J11422" t="str">
        <f>VLOOKUP(E11422,'Cross-Page Data'!$D$4:$F$48,3,FALSE)</f>
        <v>solar</v>
      </c>
      <c r="K11422" t="b">
        <f t="shared" si="178"/>
        <v>1</v>
      </c>
    </row>
    <row r="11423" spans="1:11">
      <c r="A11423" s="120">
        <v>60183</v>
      </c>
      <c r="B11423" s="121" t="s">
        <v>201</v>
      </c>
      <c r="C11423" s="121" t="s">
        <v>206</v>
      </c>
      <c r="D11423" s="121" t="s">
        <v>101</v>
      </c>
      <c r="E11423" s="121" t="s">
        <v>92</v>
      </c>
      <c r="F11423" s="122">
        <v>24551</v>
      </c>
      <c r="G11423" s="122">
        <v>2758</v>
      </c>
      <c r="H11423" s="120">
        <v>2019</v>
      </c>
      <c r="I11423" t="str">
        <f>IF(J11423="natural gas",VLOOKUP(D11423,'Cross-Page Data'!$I$4:$J$13,2,FALSE),IF(J11423="solar",VLOOKUP('Form 923'!D11423,'Cross-Page Data'!$I$14:$J$117,2,FALSE),J11423))</f>
        <v>solar pv</v>
      </c>
      <c r="J11423" t="str">
        <f>VLOOKUP(E11423,'Cross-Page Data'!$D$4:$F$48,3,FALSE)</f>
        <v>solar</v>
      </c>
      <c r="K11423" t="b">
        <f t="shared" si="178"/>
        <v>1</v>
      </c>
    </row>
    <row r="11424" spans="1:11">
      <c r="A11424" s="120">
        <v>60184</v>
      </c>
      <c r="B11424" s="121" t="s">
        <v>201</v>
      </c>
      <c r="C11424" s="121" t="s">
        <v>206</v>
      </c>
      <c r="D11424" s="121" t="s">
        <v>79</v>
      </c>
      <c r="E11424" s="121" t="s">
        <v>90</v>
      </c>
      <c r="F11424" s="122">
        <v>228492</v>
      </c>
      <c r="G11424" s="122">
        <v>21191</v>
      </c>
      <c r="H11424" s="120">
        <v>2019</v>
      </c>
      <c r="I11424" t="str">
        <f>IF(J11424="natural gas",VLOOKUP(D11424,'Cross-Page Data'!$I$4:$J$13,2,FALSE),IF(J11424="solar",VLOOKUP('Form 923'!D11424,'Cross-Page Data'!$I$14:$J$117,2,FALSE),J11424))</f>
        <v>biomass</v>
      </c>
      <c r="J11424" t="str">
        <f>VLOOKUP(E11424,'Cross-Page Data'!$D$4:$F$48,3,FALSE)</f>
        <v>biomass</v>
      </c>
      <c r="K11424" t="b">
        <f t="shared" si="178"/>
        <v>1</v>
      </c>
    </row>
    <row r="11425" spans="1:11">
      <c r="A11425" s="120">
        <v>60185</v>
      </c>
      <c r="B11425" s="121" t="s">
        <v>201</v>
      </c>
      <c r="C11425" s="121" t="s">
        <v>206</v>
      </c>
      <c r="D11425" s="121" t="s">
        <v>101</v>
      </c>
      <c r="E11425" s="121" t="s">
        <v>92</v>
      </c>
      <c r="F11425" s="122">
        <v>1948222</v>
      </c>
      <c r="G11425" s="122">
        <v>218852</v>
      </c>
      <c r="H11425" s="120">
        <v>2019</v>
      </c>
      <c r="I11425" t="str">
        <f>IF(J11425="natural gas",VLOOKUP(D11425,'Cross-Page Data'!$I$4:$J$13,2,FALSE),IF(J11425="solar",VLOOKUP('Form 923'!D11425,'Cross-Page Data'!$I$14:$J$117,2,FALSE),J11425))</f>
        <v>solar pv</v>
      </c>
      <c r="J11425" t="str">
        <f>VLOOKUP(E11425,'Cross-Page Data'!$D$4:$F$48,3,FALSE)</f>
        <v>solar</v>
      </c>
      <c r="K11425" t="b">
        <f t="shared" si="178"/>
        <v>1</v>
      </c>
    </row>
    <row r="11426" spans="1:11">
      <c r="A11426" s="120">
        <v>60186</v>
      </c>
      <c r="B11426" s="121" t="s">
        <v>201</v>
      </c>
      <c r="C11426" s="121" t="s">
        <v>206</v>
      </c>
      <c r="D11426" s="121" t="s">
        <v>101</v>
      </c>
      <c r="E11426" s="121" t="s">
        <v>92</v>
      </c>
      <c r="F11426" s="122">
        <v>1140169</v>
      </c>
      <c r="G11426" s="122">
        <v>128080</v>
      </c>
      <c r="H11426" s="120">
        <v>2019</v>
      </c>
      <c r="I11426" t="str">
        <f>IF(J11426="natural gas",VLOOKUP(D11426,'Cross-Page Data'!$I$4:$J$13,2,FALSE),IF(J11426="solar",VLOOKUP('Form 923'!D11426,'Cross-Page Data'!$I$14:$J$117,2,FALSE),J11426))</f>
        <v>solar pv</v>
      </c>
      <c r="J11426" t="str">
        <f>VLOOKUP(E11426,'Cross-Page Data'!$D$4:$F$48,3,FALSE)</f>
        <v>solar</v>
      </c>
      <c r="K11426" t="b">
        <f t="shared" si="178"/>
        <v>1</v>
      </c>
    </row>
    <row r="11427" spans="1:11">
      <c r="A11427" s="120">
        <v>60187</v>
      </c>
      <c r="B11427" s="121" t="s">
        <v>201</v>
      </c>
      <c r="C11427" s="121" t="s">
        <v>206</v>
      </c>
      <c r="D11427" s="121" t="s">
        <v>101</v>
      </c>
      <c r="E11427" s="121" t="s">
        <v>92</v>
      </c>
      <c r="F11427" s="122">
        <v>98918</v>
      </c>
      <c r="G11427" s="122">
        <v>11112</v>
      </c>
      <c r="H11427" s="120">
        <v>2019</v>
      </c>
      <c r="I11427" t="str">
        <f>IF(J11427="natural gas",VLOOKUP(D11427,'Cross-Page Data'!$I$4:$J$13,2,FALSE),IF(J11427="solar",VLOOKUP('Form 923'!D11427,'Cross-Page Data'!$I$14:$J$117,2,FALSE),J11427))</f>
        <v>solar pv</v>
      </c>
      <c r="J11427" t="str">
        <f>VLOOKUP(E11427,'Cross-Page Data'!$D$4:$F$48,3,FALSE)</f>
        <v>solar</v>
      </c>
      <c r="K11427" t="b">
        <f t="shared" si="178"/>
        <v>1</v>
      </c>
    </row>
    <row r="11428" spans="1:11">
      <c r="A11428" s="120">
        <v>60188</v>
      </c>
      <c r="B11428" s="121" t="s">
        <v>201</v>
      </c>
      <c r="C11428" s="121" t="s">
        <v>206</v>
      </c>
      <c r="D11428" s="121" t="s">
        <v>101</v>
      </c>
      <c r="E11428" s="121" t="s">
        <v>92</v>
      </c>
      <c r="F11428" s="122">
        <v>89429</v>
      </c>
      <c r="G11428" s="122">
        <v>10046</v>
      </c>
      <c r="H11428" s="120">
        <v>2019</v>
      </c>
      <c r="I11428" t="str">
        <f>IF(J11428="natural gas",VLOOKUP(D11428,'Cross-Page Data'!$I$4:$J$13,2,FALSE),IF(J11428="solar",VLOOKUP('Form 923'!D11428,'Cross-Page Data'!$I$14:$J$117,2,FALSE),J11428))</f>
        <v>solar pv</v>
      </c>
      <c r="J11428" t="str">
        <f>VLOOKUP(E11428,'Cross-Page Data'!$D$4:$F$48,3,FALSE)</f>
        <v>solar</v>
      </c>
      <c r="K11428" t="b">
        <f t="shared" si="178"/>
        <v>1</v>
      </c>
    </row>
    <row r="11429" spans="1:11">
      <c r="A11429" s="120">
        <v>60189</v>
      </c>
      <c r="B11429" s="121" t="s">
        <v>201</v>
      </c>
      <c r="C11429" s="121" t="s">
        <v>206</v>
      </c>
      <c r="D11429" s="121" t="s">
        <v>101</v>
      </c>
      <c r="E11429" s="121" t="s">
        <v>92</v>
      </c>
      <c r="F11429" s="122">
        <v>91922</v>
      </c>
      <c r="G11429" s="122">
        <v>10326</v>
      </c>
      <c r="H11429" s="120">
        <v>2019</v>
      </c>
      <c r="I11429" t="str">
        <f>IF(J11429="natural gas",VLOOKUP(D11429,'Cross-Page Data'!$I$4:$J$13,2,FALSE),IF(J11429="solar",VLOOKUP('Form 923'!D11429,'Cross-Page Data'!$I$14:$J$117,2,FALSE),J11429))</f>
        <v>solar pv</v>
      </c>
      <c r="J11429" t="str">
        <f>VLOOKUP(E11429,'Cross-Page Data'!$D$4:$F$48,3,FALSE)</f>
        <v>solar</v>
      </c>
      <c r="K11429" t="b">
        <f t="shared" si="178"/>
        <v>1</v>
      </c>
    </row>
    <row r="11430" spans="1:11">
      <c r="A11430" s="120">
        <v>60190</v>
      </c>
      <c r="B11430" s="121" t="s">
        <v>201</v>
      </c>
      <c r="C11430" s="121" t="s">
        <v>206</v>
      </c>
      <c r="D11430" s="121" t="s">
        <v>101</v>
      </c>
      <c r="E11430" s="121" t="s">
        <v>92</v>
      </c>
      <c r="F11430" s="122">
        <v>42320</v>
      </c>
      <c r="G11430" s="122">
        <v>4754</v>
      </c>
      <c r="H11430" s="120">
        <v>2019</v>
      </c>
      <c r="I11430" t="str">
        <f>IF(J11430="natural gas",VLOOKUP(D11430,'Cross-Page Data'!$I$4:$J$13,2,FALSE),IF(J11430="solar",VLOOKUP('Form 923'!D11430,'Cross-Page Data'!$I$14:$J$117,2,FALSE),J11430))</f>
        <v>solar pv</v>
      </c>
      <c r="J11430" t="str">
        <f>VLOOKUP(E11430,'Cross-Page Data'!$D$4:$F$48,3,FALSE)</f>
        <v>solar</v>
      </c>
      <c r="K11430" t="b">
        <f t="shared" si="178"/>
        <v>1</v>
      </c>
    </row>
    <row r="11431" spans="1:11">
      <c r="A11431" s="120">
        <v>60191</v>
      </c>
      <c r="B11431" s="121" t="s">
        <v>201</v>
      </c>
      <c r="C11431" s="121" t="s">
        <v>206</v>
      </c>
      <c r="D11431" s="121" t="s">
        <v>101</v>
      </c>
      <c r="E11431" s="121" t="s">
        <v>92</v>
      </c>
      <c r="F11431" s="122">
        <v>54781</v>
      </c>
      <c r="G11431" s="122">
        <v>6154</v>
      </c>
      <c r="H11431" s="120">
        <v>2019</v>
      </c>
      <c r="I11431" t="str">
        <f>IF(J11431="natural gas",VLOOKUP(D11431,'Cross-Page Data'!$I$4:$J$13,2,FALSE),IF(J11431="solar",VLOOKUP('Form 923'!D11431,'Cross-Page Data'!$I$14:$J$117,2,FALSE),J11431))</f>
        <v>solar pv</v>
      </c>
      <c r="J11431" t="str">
        <f>VLOOKUP(E11431,'Cross-Page Data'!$D$4:$F$48,3,FALSE)</f>
        <v>solar</v>
      </c>
      <c r="K11431" t="b">
        <f t="shared" si="178"/>
        <v>1</v>
      </c>
    </row>
    <row r="11432" spans="1:11">
      <c r="A11432" s="120">
        <v>60193</v>
      </c>
      <c r="B11432" s="121" t="s">
        <v>201</v>
      </c>
      <c r="C11432" s="121" t="s">
        <v>206</v>
      </c>
      <c r="D11432" s="121" t="s">
        <v>101</v>
      </c>
      <c r="E11432" s="121" t="s">
        <v>92</v>
      </c>
      <c r="F11432" s="122">
        <v>50653</v>
      </c>
      <c r="G11432" s="122">
        <v>5690</v>
      </c>
      <c r="H11432" s="120">
        <v>2019</v>
      </c>
      <c r="I11432" t="str">
        <f>IF(J11432="natural gas",VLOOKUP(D11432,'Cross-Page Data'!$I$4:$J$13,2,FALSE),IF(J11432="solar",VLOOKUP('Form 923'!D11432,'Cross-Page Data'!$I$14:$J$117,2,FALSE),J11432))</f>
        <v>solar pv</v>
      </c>
      <c r="J11432" t="str">
        <f>VLOOKUP(E11432,'Cross-Page Data'!$D$4:$F$48,3,FALSE)</f>
        <v>solar</v>
      </c>
      <c r="K11432" t="b">
        <f t="shared" si="178"/>
        <v>1</v>
      </c>
    </row>
    <row r="11433" spans="1:11">
      <c r="A11433" s="120">
        <v>60195</v>
      </c>
      <c r="B11433" s="121" t="s">
        <v>201</v>
      </c>
      <c r="C11433" s="121" t="s">
        <v>202</v>
      </c>
      <c r="D11433" s="121" t="s">
        <v>101</v>
      </c>
      <c r="E11433" s="121" t="s">
        <v>92</v>
      </c>
      <c r="F11433" s="122">
        <v>215161</v>
      </c>
      <c r="G11433" s="122">
        <v>24170</v>
      </c>
      <c r="H11433" s="120">
        <v>2019</v>
      </c>
      <c r="I11433" t="str">
        <f>IF(J11433="natural gas",VLOOKUP(D11433,'Cross-Page Data'!$I$4:$J$13,2,FALSE),IF(J11433="solar",VLOOKUP('Form 923'!D11433,'Cross-Page Data'!$I$14:$J$117,2,FALSE),J11433))</f>
        <v>solar pv</v>
      </c>
      <c r="J11433" t="str">
        <f>VLOOKUP(E11433,'Cross-Page Data'!$D$4:$F$48,3,FALSE)</f>
        <v>solar</v>
      </c>
      <c r="K11433" t="b">
        <f t="shared" si="178"/>
        <v>1</v>
      </c>
    </row>
    <row r="11434" spans="1:11">
      <c r="A11434" s="120">
        <v>60196</v>
      </c>
      <c r="B11434" s="121" t="s">
        <v>201</v>
      </c>
      <c r="C11434" s="121" t="s">
        <v>202</v>
      </c>
      <c r="D11434" s="121" t="s">
        <v>101</v>
      </c>
      <c r="E11434" s="121" t="s">
        <v>92</v>
      </c>
      <c r="F11434" s="122">
        <v>212597</v>
      </c>
      <c r="G11434" s="122">
        <v>23882</v>
      </c>
      <c r="H11434" s="120">
        <v>2019</v>
      </c>
      <c r="I11434" t="str">
        <f>IF(J11434="natural gas",VLOOKUP(D11434,'Cross-Page Data'!$I$4:$J$13,2,FALSE),IF(J11434="solar",VLOOKUP('Form 923'!D11434,'Cross-Page Data'!$I$14:$J$117,2,FALSE),J11434))</f>
        <v>solar pv</v>
      </c>
      <c r="J11434" t="str">
        <f>VLOOKUP(E11434,'Cross-Page Data'!$D$4:$F$48,3,FALSE)</f>
        <v>solar</v>
      </c>
      <c r="K11434" t="b">
        <f t="shared" si="178"/>
        <v>1</v>
      </c>
    </row>
    <row r="11435" spans="1:11">
      <c r="A11435" s="120">
        <v>60197</v>
      </c>
      <c r="B11435" s="121" t="s">
        <v>201</v>
      </c>
      <c r="C11435" s="121" t="s">
        <v>202</v>
      </c>
      <c r="D11435" s="121" t="s">
        <v>101</v>
      </c>
      <c r="E11435" s="121" t="s">
        <v>92</v>
      </c>
      <c r="F11435" s="122">
        <v>219932</v>
      </c>
      <c r="G11435" s="122">
        <v>24706</v>
      </c>
      <c r="H11435" s="120">
        <v>2019</v>
      </c>
      <c r="I11435" t="str">
        <f>IF(J11435="natural gas",VLOOKUP(D11435,'Cross-Page Data'!$I$4:$J$13,2,FALSE),IF(J11435="solar",VLOOKUP('Form 923'!D11435,'Cross-Page Data'!$I$14:$J$117,2,FALSE),J11435))</f>
        <v>solar pv</v>
      </c>
      <c r="J11435" t="str">
        <f>VLOOKUP(E11435,'Cross-Page Data'!$D$4:$F$48,3,FALSE)</f>
        <v>solar</v>
      </c>
      <c r="K11435" t="b">
        <f t="shared" si="178"/>
        <v>1</v>
      </c>
    </row>
    <row r="11436" spans="1:11">
      <c r="A11436" s="120">
        <v>60198</v>
      </c>
      <c r="B11436" s="121" t="s">
        <v>201</v>
      </c>
      <c r="C11436" s="121" t="s">
        <v>202</v>
      </c>
      <c r="D11436" s="121" t="s">
        <v>101</v>
      </c>
      <c r="E11436" s="121" t="s">
        <v>92</v>
      </c>
      <c r="F11436" s="122">
        <v>214876</v>
      </c>
      <c r="G11436" s="122">
        <v>24138</v>
      </c>
      <c r="H11436" s="120">
        <v>2019</v>
      </c>
      <c r="I11436" t="str">
        <f>IF(J11436="natural gas",VLOOKUP(D11436,'Cross-Page Data'!$I$4:$J$13,2,FALSE),IF(J11436="solar",VLOOKUP('Form 923'!D11436,'Cross-Page Data'!$I$14:$J$117,2,FALSE),J11436))</f>
        <v>solar pv</v>
      </c>
      <c r="J11436" t="str">
        <f>VLOOKUP(E11436,'Cross-Page Data'!$D$4:$F$48,3,FALSE)</f>
        <v>solar</v>
      </c>
      <c r="K11436" t="b">
        <f t="shared" si="178"/>
        <v>1</v>
      </c>
    </row>
    <row r="11437" spans="1:11">
      <c r="A11437" s="120">
        <v>60199</v>
      </c>
      <c r="B11437" s="121" t="s">
        <v>201</v>
      </c>
      <c r="C11437" s="121" t="s">
        <v>206</v>
      </c>
      <c r="D11437" s="121" t="s">
        <v>101</v>
      </c>
      <c r="E11437" s="121" t="s">
        <v>92</v>
      </c>
      <c r="F11437" s="122">
        <v>31862</v>
      </c>
      <c r="G11437" s="122">
        <v>3579</v>
      </c>
      <c r="H11437" s="120">
        <v>2019</v>
      </c>
      <c r="I11437" t="str">
        <f>IF(J11437="natural gas",VLOOKUP(D11437,'Cross-Page Data'!$I$4:$J$13,2,FALSE),IF(J11437="solar",VLOOKUP('Form 923'!D11437,'Cross-Page Data'!$I$14:$J$117,2,FALSE),J11437))</f>
        <v>solar pv</v>
      </c>
      <c r="J11437" t="str">
        <f>VLOOKUP(E11437,'Cross-Page Data'!$D$4:$F$48,3,FALSE)</f>
        <v>solar</v>
      </c>
      <c r="K11437" t="b">
        <f t="shared" si="178"/>
        <v>1</v>
      </c>
    </row>
    <row r="11438" spans="1:11">
      <c r="A11438" s="120">
        <v>60200</v>
      </c>
      <c r="B11438" s="121" t="s">
        <v>201</v>
      </c>
      <c r="C11438" s="121" t="s">
        <v>206</v>
      </c>
      <c r="D11438" s="121" t="s">
        <v>101</v>
      </c>
      <c r="E11438" s="121" t="s">
        <v>92</v>
      </c>
      <c r="F11438" s="122">
        <v>34959</v>
      </c>
      <c r="G11438" s="122">
        <v>3927</v>
      </c>
      <c r="H11438" s="120">
        <v>2019</v>
      </c>
      <c r="I11438" t="str">
        <f>IF(J11438="natural gas",VLOOKUP(D11438,'Cross-Page Data'!$I$4:$J$13,2,FALSE),IF(J11438="solar",VLOOKUP('Form 923'!D11438,'Cross-Page Data'!$I$14:$J$117,2,FALSE),J11438))</f>
        <v>solar pv</v>
      </c>
      <c r="J11438" t="str">
        <f>VLOOKUP(E11438,'Cross-Page Data'!$D$4:$F$48,3,FALSE)</f>
        <v>solar</v>
      </c>
      <c r="K11438" t="b">
        <f t="shared" si="178"/>
        <v>1</v>
      </c>
    </row>
    <row r="11439" spans="1:11">
      <c r="A11439" s="120">
        <v>60207</v>
      </c>
      <c r="B11439" s="121" t="s">
        <v>201</v>
      </c>
      <c r="C11439" s="121" t="s">
        <v>206</v>
      </c>
      <c r="D11439" s="121" t="s">
        <v>101</v>
      </c>
      <c r="E11439" s="121" t="s">
        <v>92</v>
      </c>
      <c r="F11439" s="122">
        <v>91539</v>
      </c>
      <c r="G11439" s="122">
        <v>10283</v>
      </c>
      <c r="H11439" s="120">
        <v>2019</v>
      </c>
      <c r="I11439" t="str">
        <f>IF(J11439="natural gas",VLOOKUP(D11439,'Cross-Page Data'!$I$4:$J$13,2,FALSE),IF(J11439="solar",VLOOKUP('Form 923'!D11439,'Cross-Page Data'!$I$14:$J$117,2,FALSE),J11439))</f>
        <v>solar pv</v>
      </c>
      <c r="J11439" t="str">
        <f>VLOOKUP(E11439,'Cross-Page Data'!$D$4:$F$48,3,FALSE)</f>
        <v>solar</v>
      </c>
      <c r="K11439" t="b">
        <f t="shared" si="178"/>
        <v>1</v>
      </c>
    </row>
    <row r="11440" spans="1:11">
      <c r="A11440" s="120">
        <v>60208</v>
      </c>
      <c r="B11440" s="121" t="s">
        <v>201</v>
      </c>
      <c r="C11440" s="121" t="s">
        <v>206</v>
      </c>
      <c r="D11440" s="121" t="s">
        <v>101</v>
      </c>
      <c r="E11440" s="121" t="s">
        <v>92</v>
      </c>
      <c r="F11440" s="122">
        <v>78765</v>
      </c>
      <c r="G11440" s="122">
        <v>8848</v>
      </c>
      <c r="H11440" s="120">
        <v>2019</v>
      </c>
      <c r="I11440" t="str">
        <f>IF(J11440="natural gas",VLOOKUP(D11440,'Cross-Page Data'!$I$4:$J$13,2,FALSE),IF(J11440="solar",VLOOKUP('Form 923'!D11440,'Cross-Page Data'!$I$14:$J$117,2,FALSE),J11440))</f>
        <v>solar pv</v>
      </c>
      <c r="J11440" t="str">
        <f>VLOOKUP(E11440,'Cross-Page Data'!$D$4:$F$48,3,FALSE)</f>
        <v>solar</v>
      </c>
      <c r="K11440" t="b">
        <f t="shared" si="178"/>
        <v>1</v>
      </c>
    </row>
    <row r="11441" spans="1:11">
      <c r="A11441" s="120">
        <v>60209</v>
      </c>
      <c r="B11441" s="121" t="s">
        <v>201</v>
      </c>
      <c r="C11441" s="121" t="s">
        <v>206</v>
      </c>
      <c r="D11441" s="121" t="s">
        <v>101</v>
      </c>
      <c r="E11441" s="121" t="s">
        <v>92</v>
      </c>
      <c r="F11441" s="122">
        <v>81400</v>
      </c>
      <c r="G11441" s="122">
        <v>9144</v>
      </c>
      <c r="H11441" s="120">
        <v>2019</v>
      </c>
      <c r="I11441" t="str">
        <f>IF(J11441="natural gas",VLOOKUP(D11441,'Cross-Page Data'!$I$4:$J$13,2,FALSE),IF(J11441="solar",VLOOKUP('Form 923'!D11441,'Cross-Page Data'!$I$14:$J$117,2,FALSE),J11441))</f>
        <v>solar pv</v>
      </c>
      <c r="J11441" t="str">
        <f>VLOOKUP(E11441,'Cross-Page Data'!$D$4:$F$48,3,FALSE)</f>
        <v>solar</v>
      </c>
      <c r="K11441" t="b">
        <f t="shared" si="178"/>
        <v>1</v>
      </c>
    </row>
    <row r="11442" spans="1:11">
      <c r="A11442" s="120">
        <v>60210</v>
      </c>
      <c r="B11442" s="121" t="s">
        <v>201</v>
      </c>
      <c r="C11442" s="121" t="s">
        <v>206</v>
      </c>
      <c r="D11442" s="121" t="s">
        <v>128</v>
      </c>
      <c r="E11442" s="121" t="s">
        <v>180</v>
      </c>
      <c r="F11442" s="122">
        <v>1762774</v>
      </c>
      <c r="G11442" s="122">
        <v>198020</v>
      </c>
      <c r="H11442" s="120">
        <v>2019</v>
      </c>
      <c r="I11442" t="str">
        <f>IF(J11442="natural gas",VLOOKUP(D11442,'Cross-Page Data'!$I$4:$J$13,2,FALSE),IF(J11442="solar",VLOOKUP('Form 923'!D11442,'Cross-Page Data'!$I$14:$J$117,2,FALSE),J11442))</f>
        <v>wind</v>
      </c>
      <c r="J11442" t="str">
        <f>VLOOKUP(E11442,'Cross-Page Data'!$D$4:$F$48,3,FALSE)</f>
        <v>wind</v>
      </c>
      <c r="K11442" t="b">
        <f t="shared" si="178"/>
        <v>1</v>
      </c>
    </row>
    <row r="11443" spans="1:11">
      <c r="A11443" s="120">
        <v>60213</v>
      </c>
      <c r="B11443" s="121" t="s">
        <v>201</v>
      </c>
      <c r="C11443" s="121" t="s">
        <v>206</v>
      </c>
      <c r="D11443" s="121" t="s">
        <v>33</v>
      </c>
      <c r="E11443" s="121" t="s">
        <v>99</v>
      </c>
      <c r="F11443" s="122">
        <v>0</v>
      </c>
      <c r="G11443" s="122">
        <v>-229</v>
      </c>
      <c r="H11443" s="120">
        <v>2019</v>
      </c>
      <c r="I11443" t="str">
        <f>IF(J11443="natural gas",VLOOKUP(D11443,'Cross-Page Data'!$I$4:$J$13,2,FALSE),IF(J11443="solar",VLOOKUP('Form 923'!D11443,'Cross-Page Data'!$I$14:$J$117,2,FALSE),J11443))</f>
        <v>other</v>
      </c>
      <c r="J11443" t="str">
        <f>VLOOKUP(E11443,'Cross-Page Data'!$D$4:$F$48,3,FALSE)</f>
        <v>other</v>
      </c>
      <c r="K11443" t="b">
        <f t="shared" si="178"/>
        <v>1</v>
      </c>
    </row>
    <row r="11444" spans="1:11">
      <c r="A11444" s="120">
        <v>60217</v>
      </c>
      <c r="B11444" s="121" t="s">
        <v>201</v>
      </c>
      <c r="C11444" s="121" t="s">
        <v>206</v>
      </c>
      <c r="D11444" s="121" t="s">
        <v>128</v>
      </c>
      <c r="E11444" s="121" t="s">
        <v>180</v>
      </c>
      <c r="F11444" s="122">
        <v>4567662</v>
      </c>
      <c r="G11444" s="122">
        <v>513105</v>
      </c>
      <c r="H11444" s="120">
        <v>2019</v>
      </c>
      <c r="I11444" t="str">
        <f>IF(J11444="natural gas",VLOOKUP(D11444,'Cross-Page Data'!$I$4:$J$13,2,FALSE),IF(J11444="solar",VLOOKUP('Form 923'!D11444,'Cross-Page Data'!$I$14:$J$117,2,FALSE),J11444))</f>
        <v>wind</v>
      </c>
      <c r="J11444" t="str">
        <f>VLOOKUP(E11444,'Cross-Page Data'!$D$4:$F$48,3,FALSE)</f>
        <v>wind</v>
      </c>
      <c r="K11444" t="b">
        <f t="shared" si="178"/>
        <v>1</v>
      </c>
    </row>
    <row r="11445" spans="1:11">
      <c r="A11445" s="120">
        <v>60218</v>
      </c>
      <c r="B11445" s="121" t="s">
        <v>201</v>
      </c>
      <c r="C11445" s="121" t="s">
        <v>206</v>
      </c>
      <c r="D11445" s="121" t="s">
        <v>128</v>
      </c>
      <c r="E11445" s="121" t="s">
        <v>180</v>
      </c>
      <c r="F11445" s="122">
        <v>5677651</v>
      </c>
      <c r="G11445" s="122">
        <v>637795</v>
      </c>
      <c r="H11445" s="120">
        <v>2019</v>
      </c>
      <c r="I11445" t="str">
        <f>IF(J11445="natural gas",VLOOKUP(D11445,'Cross-Page Data'!$I$4:$J$13,2,FALSE),IF(J11445="solar",VLOOKUP('Form 923'!D11445,'Cross-Page Data'!$I$14:$J$117,2,FALSE),J11445))</f>
        <v>wind</v>
      </c>
      <c r="J11445" t="str">
        <f>VLOOKUP(E11445,'Cross-Page Data'!$D$4:$F$48,3,FALSE)</f>
        <v>wind</v>
      </c>
      <c r="K11445" t="b">
        <f t="shared" si="178"/>
        <v>1</v>
      </c>
    </row>
    <row r="11446" spans="1:11">
      <c r="A11446" s="120">
        <v>60219</v>
      </c>
      <c r="B11446" s="121" t="s">
        <v>201</v>
      </c>
      <c r="C11446" s="121" t="s">
        <v>206</v>
      </c>
      <c r="D11446" s="121" t="s">
        <v>101</v>
      </c>
      <c r="E11446" s="121" t="s">
        <v>92</v>
      </c>
      <c r="F11446" s="122">
        <v>13672</v>
      </c>
      <c r="G11446" s="122">
        <v>1536</v>
      </c>
      <c r="H11446" s="120">
        <v>2019</v>
      </c>
      <c r="I11446" t="str">
        <f>IF(J11446="natural gas",VLOOKUP(D11446,'Cross-Page Data'!$I$4:$J$13,2,FALSE),IF(J11446="solar",VLOOKUP('Form 923'!D11446,'Cross-Page Data'!$I$14:$J$117,2,FALSE),J11446))</f>
        <v>solar pv</v>
      </c>
      <c r="J11446" t="str">
        <f>VLOOKUP(E11446,'Cross-Page Data'!$D$4:$F$48,3,FALSE)</f>
        <v>solar</v>
      </c>
      <c r="K11446" t="b">
        <f t="shared" si="178"/>
        <v>1</v>
      </c>
    </row>
    <row r="11447" spans="1:11">
      <c r="A11447" s="120">
        <v>60222</v>
      </c>
      <c r="B11447" s="121" t="s">
        <v>201</v>
      </c>
      <c r="C11447" s="121" t="s">
        <v>206</v>
      </c>
      <c r="D11447" s="121" t="s">
        <v>79</v>
      </c>
      <c r="E11447" s="121" t="s">
        <v>70</v>
      </c>
      <c r="F11447" s="122">
        <v>3246</v>
      </c>
      <c r="G11447" s="122">
        <v>249.922</v>
      </c>
      <c r="H11447" s="120">
        <v>2019</v>
      </c>
      <c r="I11447" t="str">
        <f>IF(J11447="natural gas",VLOOKUP(D11447,'Cross-Page Data'!$I$4:$J$13,2,FALSE),IF(J11447="solar",VLOOKUP('Form 923'!D11447,'Cross-Page Data'!$I$14:$J$117,2,FALSE),J11447))</f>
        <v>heavy or residual fuel oil</v>
      </c>
      <c r="J11447" t="str">
        <f>VLOOKUP(E11447,'Cross-Page Data'!$D$4:$F$48,3,FALSE)</f>
        <v>heavy or residual fuel oil</v>
      </c>
      <c r="K11447" t="b">
        <f t="shared" si="178"/>
        <v>1</v>
      </c>
    </row>
    <row r="11448" spans="1:11">
      <c r="A11448" s="120">
        <v>60222</v>
      </c>
      <c r="B11448" s="121" t="s">
        <v>201</v>
      </c>
      <c r="C11448" s="121" t="s">
        <v>206</v>
      </c>
      <c r="D11448" s="121" t="s">
        <v>79</v>
      </c>
      <c r="E11448" s="121" t="s">
        <v>90</v>
      </c>
      <c r="F11448" s="122">
        <v>74139</v>
      </c>
      <c r="G11448" s="122">
        <v>5709.078</v>
      </c>
      <c r="H11448" s="120">
        <v>2019</v>
      </c>
      <c r="I11448" t="str">
        <f>IF(J11448="natural gas",VLOOKUP(D11448,'Cross-Page Data'!$I$4:$J$13,2,FALSE),IF(J11448="solar",VLOOKUP('Form 923'!D11448,'Cross-Page Data'!$I$14:$J$117,2,FALSE),J11448))</f>
        <v>biomass</v>
      </c>
      <c r="J11448" t="str">
        <f>VLOOKUP(E11448,'Cross-Page Data'!$D$4:$F$48,3,FALSE)</f>
        <v>biomass</v>
      </c>
      <c r="K11448" t="b">
        <f t="shared" si="178"/>
        <v>1</v>
      </c>
    </row>
    <row r="11449" spans="1:11">
      <c r="A11449" s="120">
        <v>60223</v>
      </c>
      <c r="B11449" s="121" t="s">
        <v>201</v>
      </c>
      <c r="C11449" s="121" t="s">
        <v>206</v>
      </c>
      <c r="D11449" s="121" t="s">
        <v>67</v>
      </c>
      <c r="E11449" s="121" t="s">
        <v>38</v>
      </c>
      <c r="F11449" s="122">
        <v>61500</v>
      </c>
      <c r="G11449" s="122">
        <v>7358</v>
      </c>
      <c r="H11449" s="120">
        <v>2019</v>
      </c>
      <c r="I11449" t="str">
        <f>IF(J11449="natural gas",VLOOKUP(D11449,'Cross-Page Data'!$I$4:$J$13,2,FALSE),IF(J11449="solar",VLOOKUP('Form 923'!D11449,'Cross-Page Data'!$I$14:$J$117,2,FALSE),J11449))</f>
        <v>other</v>
      </c>
      <c r="J11449" t="str">
        <f>VLOOKUP(E11449,'Cross-Page Data'!$D$4:$F$48,3,FALSE)</f>
        <v>natural gas</v>
      </c>
      <c r="K11449" t="b">
        <f t="shared" si="178"/>
        <v>1</v>
      </c>
    </row>
    <row r="11450" spans="1:11">
      <c r="A11450" s="120">
        <v>60224</v>
      </c>
      <c r="B11450" s="121" t="s">
        <v>201</v>
      </c>
      <c r="C11450" s="121" t="s">
        <v>206</v>
      </c>
      <c r="D11450" s="121" t="s">
        <v>67</v>
      </c>
      <c r="E11450" s="121" t="s">
        <v>38</v>
      </c>
      <c r="F11450" s="122">
        <v>61177</v>
      </c>
      <c r="G11450" s="122">
        <v>7458</v>
      </c>
      <c r="H11450" s="120">
        <v>2019</v>
      </c>
      <c r="I11450" t="str">
        <f>IF(J11450="natural gas",VLOOKUP(D11450,'Cross-Page Data'!$I$4:$J$13,2,FALSE),IF(J11450="solar",VLOOKUP('Form 923'!D11450,'Cross-Page Data'!$I$14:$J$117,2,FALSE),J11450))</f>
        <v>other</v>
      </c>
      <c r="J11450" t="str">
        <f>VLOOKUP(E11450,'Cross-Page Data'!$D$4:$F$48,3,FALSE)</f>
        <v>natural gas</v>
      </c>
      <c r="K11450" t="b">
        <f t="shared" si="178"/>
        <v>1</v>
      </c>
    </row>
    <row r="11451" spans="1:11">
      <c r="A11451" s="120">
        <v>60225</v>
      </c>
      <c r="B11451" s="121" t="s">
        <v>201</v>
      </c>
      <c r="C11451" s="121" t="s">
        <v>206</v>
      </c>
      <c r="D11451" s="121" t="s">
        <v>101</v>
      </c>
      <c r="E11451" s="121" t="s">
        <v>92</v>
      </c>
      <c r="F11451" s="122">
        <v>21251</v>
      </c>
      <c r="G11451" s="122">
        <v>2387</v>
      </c>
      <c r="H11451" s="120">
        <v>2019</v>
      </c>
      <c r="I11451" t="str">
        <f>IF(J11451="natural gas",VLOOKUP(D11451,'Cross-Page Data'!$I$4:$J$13,2,FALSE),IF(J11451="solar",VLOOKUP('Form 923'!D11451,'Cross-Page Data'!$I$14:$J$117,2,FALSE),J11451))</f>
        <v>solar pv</v>
      </c>
      <c r="J11451" t="str">
        <f>VLOOKUP(E11451,'Cross-Page Data'!$D$4:$F$48,3,FALSE)</f>
        <v>solar</v>
      </c>
      <c r="K11451" t="b">
        <f t="shared" si="178"/>
        <v>1</v>
      </c>
    </row>
    <row r="11452" spans="1:11">
      <c r="A11452" s="120">
        <v>60226</v>
      </c>
      <c r="B11452" s="121" t="s">
        <v>201</v>
      </c>
      <c r="C11452" s="121" t="s">
        <v>206</v>
      </c>
      <c r="D11452" s="121" t="s">
        <v>101</v>
      </c>
      <c r="E11452" s="121" t="s">
        <v>92</v>
      </c>
      <c r="F11452" s="122">
        <v>202297</v>
      </c>
      <c r="G11452" s="122">
        <v>22725</v>
      </c>
      <c r="H11452" s="120">
        <v>2019</v>
      </c>
      <c r="I11452" t="str">
        <f>IF(J11452="natural gas",VLOOKUP(D11452,'Cross-Page Data'!$I$4:$J$13,2,FALSE),IF(J11452="solar",VLOOKUP('Form 923'!D11452,'Cross-Page Data'!$I$14:$J$117,2,FALSE),J11452))</f>
        <v>solar pv</v>
      </c>
      <c r="J11452" t="str">
        <f>VLOOKUP(E11452,'Cross-Page Data'!$D$4:$F$48,3,FALSE)</f>
        <v>solar</v>
      </c>
      <c r="K11452" t="b">
        <f t="shared" si="178"/>
        <v>1</v>
      </c>
    </row>
    <row r="11453" spans="1:11">
      <c r="A11453" s="120">
        <v>60227</v>
      </c>
      <c r="B11453" s="121" t="s">
        <v>201</v>
      </c>
      <c r="C11453" s="121" t="s">
        <v>206</v>
      </c>
      <c r="D11453" s="121" t="s">
        <v>101</v>
      </c>
      <c r="E11453" s="121" t="s">
        <v>92</v>
      </c>
      <c r="F11453" s="122">
        <v>9916</v>
      </c>
      <c r="G11453" s="122">
        <v>1114</v>
      </c>
      <c r="H11453" s="120">
        <v>2019</v>
      </c>
      <c r="I11453" t="str">
        <f>IF(J11453="natural gas",VLOOKUP(D11453,'Cross-Page Data'!$I$4:$J$13,2,FALSE),IF(J11453="solar",VLOOKUP('Form 923'!D11453,'Cross-Page Data'!$I$14:$J$117,2,FALSE),J11453))</f>
        <v>solar pv</v>
      </c>
      <c r="J11453" t="str">
        <f>VLOOKUP(E11453,'Cross-Page Data'!$D$4:$F$48,3,FALSE)</f>
        <v>solar</v>
      </c>
      <c r="K11453" t="b">
        <f t="shared" si="178"/>
        <v>1</v>
      </c>
    </row>
    <row r="11454" spans="1:11">
      <c r="A11454" s="120">
        <v>60228</v>
      </c>
      <c r="B11454" s="121" t="s">
        <v>201</v>
      </c>
      <c r="C11454" s="121" t="s">
        <v>206</v>
      </c>
      <c r="D11454" s="121" t="s">
        <v>101</v>
      </c>
      <c r="E11454" s="121" t="s">
        <v>92</v>
      </c>
      <c r="F11454" s="122">
        <v>9739</v>
      </c>
      <c r="G11454" s="122">
        <v>1094</v>
      </c>
      <c r="H11454" s="120">
        <v>2019</v>
      </c>
      <c r="I11454" t="str">
        <f>IF(J11454="natural gas",VLOOKUP(D11454,'Cross-Page Data'!$I$4:$J$13,2,FALSE),IF(J11454="solar",VLOOKUP('Form 923'!D11454,'Cross-Page Data'!$I$14:$J$117,2,FALSE),J11454))</f>
        <v>solar pv</v>
      </c>
      <c r="J11454" t="str">
        <f>VLOOKUP(E11454,'Cross-Page Data'!$D$4:$F$48,3,FALSE)</f>
        <v>solar</v>
      </c>
      <c r="K11454" t="b">
        <f t="shared" si="178"/>
        <v>1</v>
      </c>
    </row>
    <row r="11455" spans="1:11">
      <c r="A11455" s="120">
        <v>60229</v>
      </c>
      <c r="B11455" s="121" t="s">
        <v>201</v>
      </c>
      <c r="C11455" s="121" t="s">
        <v>206</v>
      </c>
      <c r="D11455" s="121" t="s">
        <v>101</v>
      </c>
      <c r="E11455" s="121" t="s">
        <v>92</v>
      </c>
      <c r="F11455" s="122">
        <v>19673</v>
      </c>
      <c r="G11455" s="122">
        <v>2210</v>
      </c>
      <c r="H11455" s="120">
        <v>2019</v>
      </c>
      <c r="I11455" t="str">
        <f>IF(J11455="natural gas",VLOOKUP(D11455,'Cross-Page Data'!$I$4:$J$13,2,FALSE),IF(J11455="solar",VLOOKUP('Form 923'!D11455,'Cross-Page Data'!$I$14:$J$117,2,FALSE),J11455))</f>
        <v>solar pv</v>
      </c>
      <c r="J11455" t="str">
        <f>VLOOKUP(E11455,'Cross-Page Data'!$D$4:$F$48,3,FALSE)</f>
        <v>solar</v>
      </c>
      <c r="K11455" t="b">
        <f t="shared" si="178"/>
        <v>1</v>
      </c>
    </row>
    <row r="11456" spans="1:11">
      <c r="A11456" s="120">
        <v>60230</v>
      </c>
      <c r="B11456" s="121" t="s">
        <v>201</v>
      </c>
      <c r="C11456" s="121" t="s">
        <v>206</v>
      </c>
      <c r="D11456" s="121" t="s">
        <v>101</v>
      </c>
      <c r="E11456" s="121" t="s">
        <v>92</v>
      </c>
      <c r="F11456" s="122">
        <v>33134</v>
      </c>
      <c r="G11456" s="122">
        <v>3722</v>
      </c>
      <c r="H11456" s="120">
        <v>2019</v>
      </c>
      <c r="I11456" t="str">
        <f>IF(J11456="natural gas",VLOOKUP(D11456,'Cross-Page Data'!$I$4:$J$13,2,FALSE),IF(J11456="solar",VLOOKUP('Form 923'!D11456,'Cross-Page Data'!$I$14:$J$117,2,FALSE),J11456))</f>
        <v>solar pv</v>
      </c>
      <c r="J11456" t="str">
        <f>VLOOKUP(E11456,'Cross-Page Data'!$D$4:$F$48,3,FALSE)</f>
        <v>solar</v>
      </c>
      <c r="K11456" t="b">
        <f t="shared" si="178"/>
        <v>1</v>
      </c>
    </row>
    <row r="11457" spans="1:11">
      <c r="A11457" s="120">
        <v>60231</v>
      </c>
      <c r="B11457" s="121" t="s">
        <v>201</v>
      </c>
      <c r="C11457" s="121" t="s">
        <v>206</v>
      </c>
      <c r="D11457" s="121" t="s">
        <v>33</v>
      </c>
      <c r="E11457" s="121" t="s">
        <v>99</v>
      </c>
      <c r="F11457" s="122">
        <v>0</v>
      </c>
      <c r="G11457" s="122">
        <v>0</v>
      </c>
      <c r="H11457" s="120">
        <v>2019</v>
      </c>
      <c r="I11457" t="str">
        <f>IF(J11457="natural gas",VLOOKUP(D11457,'Cross-Page Data'!$I$4:$J$13,2,FALSE),IF(J11457="solar",VLOOKUP('Form 923'!D11457,'Cross-Page Data'!$I$14:$J$117,2,FALSE),J11457))</f>
        <v>other</v>
      </c>
      <c r="J11457" t="str">
        <f>VLOOKUP(E11457,'Cross-Page Data'!$D$4:$F$48,3,FALSE)</f>
        <v>other</v>
      </c>
      <c r="K11457" t="b">
        <f t="shared" si="178"/>
        <v>1</v>
      </c>
    </row>
    <row r="11458" spans="1:11">
      <c r="A11458" s="120">
        <v>60231</v>
      </c>
      <c r="B11458" s="121" t="s">
        <v>201</v>
      </c>
      <c r="C11458" s="121" t="s">
        <v>206</v>
      </c>
      <c r="D11458" s="121" t="s">
        <v>101</v>
      </c>
      <c r="E11458" s="121" t="s">
        <v>92</v>
      </c>
      <c r="F11458" s="122">
        <v>59119</v>
      </c>
      <c r="G11458" s="122">
        <v>6641</v>
      </c>
      <c r="H11458" s="120">
        <v>2019</v>
      </c>
      <c r="I11458" t="str">
        <f>IF(J11458="natural gas",VLOOKUP(D11458,'Cross-Page Data'!$I$4:$J$13,2,FALSE),IF(J11458="solar",VLOOKUP('Form 923'!D11458,'Cross-Page Data'!$I$14:$J$117,2,FALSE),J11458))</f>
        <v>solar pv</v>
      </c>
      <c r="J11458" t="str">
        <f>VLOOKUP(E11458,'Cross-Page Data'!$D$4:$F$48,3,FALSE)</f>
        <v>solar</v>
      </c>
      <c r="K11458" t="b">
        <f t="shared" si="178"/>
        <v>1</v>
      </c>
    </row>
    <row r="11459" spans="1:11">
      <c r="A11459" s="120">
        <v>60232</v>
      </c>
      <c r="B11459" s="121" t="s">
        <v>201</v>
      </c>
      <c r="C11459" s="121" t="s">
        <v>206</v>
      </c>
      <c r="D11459" s="121" t="s">
        <v>101</v>
      </c>
      <c r="E11459" s="121" t="s">
        <v>92</v>
      </c>
      <c r="F11459" s="122">
        <v>16789</v>
      </c>
      <c r="G11459" s="122">
        <v>1886</v>
      </c>
      <c r="H11459" s="120">
        <v>2019</v>
      </c>
      <c r="I11459" t="str">
        <f>IF(J11459="natural gas",VLOOKUP(D11459,'Cross-Page Data'!$I$4:$J$13,2,FALSE),IF(J11459="solar",VLOOKUP('Form 923'!D11459,'Cross-Page Data'!$I$14:$J$117,2,FALSE),J11459))</f>
        <v>solar pv</v>
      </c>
      <c r="J11459" t="str">
        <f>VLOOKUP(E11459,'Cross-Page Data'!$D$4:$F$48,3,FALSE)</f>
        <v>solar</v>
      </c>
      <c r="K11459" t="b">
        <f t="shared" si="178"/>
        <v>1</v>
      </c>
    </row>
    <row r="11460" spans="1:11">
      <c r="A11460" s="120">
        <v>60233</v>
      </c>
      <c r="B11460" s="121" t="s">
        <v>201</v>
      </c>
      <c r="C11460" s="121" t="s">
        <v>206</v>
      </c>
      <c r="D11460" s="121" t="s">
        <v>101</v>
      </c>
      <c r="E11460" s="121" t="s">
        <v>92</v>
      </c>
      <c r="F11460" s="122">
        <v>4232366</v>
      </c>
      <c r="G11460" s="122">
        <v>475440</v>
      </c>
      <c r="H11460" s="120">
        <v>2019</v>
      </c>
      <c r="I11460" t="str">
        <f>IF(J11460="natural gas",VLOOKUP(D11460,'Cross-Page Data'!$I$4:$J$13,2,FALSE),IF(J11460="solar",VLOOKUP('Form 923'!D11460,'Cross-Page Data'!$I$14:$J$117,2,FALSE),J11460))</f>
        <v>solar pv</v>
      </c>
      <c r="J11460" t="str">
        <f>VLOOKUP(E11460,'Cross-Page Data'!$D$4:$F$48,3,FALSE)</f>
        <v>solar</v>
      </c>
      <c r="K11460" t="b">
        <f t="shared" si="178"/>
        <v>1</v>
      </c>
    </row>
    <row r="11461" spans="1:11">
      <c r="A11461" s="120">
        <v>60234</v>
      </c>
      <c r="B11461" s="121" t="s">
        <v>201</v>
      </c>
      <c r="C11461" s="121" t="s">
        <v>202</v>
      </c>
      <c r="D11461" s="121" t="s">
        <v>79</v>
      </c>
      <c r="E11461" s="121" t="s">
        <v>70</v>
      </c>
      <c r="F11461" s="122">
        <v>1776</v>
      </c>
      <c r="G11461" s="122">
        <v>185</v>
      </c>
      <c r="H11461" s="120">
        <v>2019</v>
      </c>
      <c r="I11461" t="str">
        <f>IF(J11461="natural gas",VLOOKUP(D11461,'Cross-Page Data'!$I$4:$J$13,2,FALSE),IF(J11461="solar",VLOOKUP('Form 923'!D11461,'Cross-Page Data'!$I$14:$J$117,2,FALSE),J11461))</f>
        <v>heavy or residual fuel oil</v>
      </c>
      <c r="J11461" t="str">
        <f>VLOOKUP(E11461,'Cross-Page Data'!$D$4:$F$48,3,FALSE)</f>
        <v>heavy or residual fuel oil</v>
      </c>
      <c r="K11461" t="b">
        <f t="shared" si="178"/>
        <v>1</v>
      </c>
    </row>
    <row r="11462" spans="1:11">
      <c r="A11462" s="120">
        <v>60235</v>
      </c>
      <c r="B11462" s="121" t="s">
        <v>201</v>
      </c>
      <c r="C11462" s="121" t="s">
        <v>202</v>
      </c>
      <c r="D11462" s="121" t="s">
        <v>79</v>
      </c>
      <c r="E11462" s="121" t="s">
        <v>70</v>
      </c>
      <c r="F11462" s="122">
        <v>2419</v>
      </c>
      <c r="G11462" s="122">
        <v>252</v>
      </c>
      <c r="H11462" s="120">
        <v>2019</v>
      </c>
      <c r="I11462" t="str">
        <f>IF(J11462="natural gas",VLOOKUP(D11462,'Cross-Page Data'!$I$4:$J$13,2,FALSE),IF(J11462="solar",VLOOKUP('Form 923'!D11462,'Cross-Page Data'!$I$14:$J$117,2,FALSE),J11462))</f>
        <v>heavy or residual fuel oil</v>
      </c>
      <c r="J11462" t="str">
        <f>VLOOKUP(E11462,'Cross-Page Data'!$D$4:$F$48,3,FALSE)</f>
        <v>heavy or residual fuel oil</v>
      </c>
      <c r="K11462" t="b">
        <f t="shared" si="178"/>
        <v>1</v>
      </c>
    </row>
    <row r="11463" spans="1:11">
      <c r="A11463" s="120">
        <v>60236</v>
      </c>
      <c r="B11463" s="121" t="s">
        <v>201</v>
      </c>
      <c r="C11463" s="121" t="s">
        <v>202</v>
      </c>
      <c r="D11463" s="121" t="s">
        <v>79</v>
      </c>
      <c r="E11463" s="121" t="s">
        <v>70</v>
      </c>
      <c r="F11463" s="122">
        <v>2408</v>
      </c>
      <c r="G11463" s="122">
        <v>249</v>
      </c>
      <c r="H11463" s="120">
        <v>2019</v>
      </c>
      <c r="I11463" t="str">
        <f>IF(J11463="natural gas",VLOOKUP(D11463,'Cross-Page Data'!$I$4:$J$13,2,FALSE),IF(J11463="solar",VLOOKUP('Form 923'!D11463,'Cross-Page Data'!$I$14:$J$117,2,FALSE),J11463))</f>
        <v>heavy or residual fuel oil</v>
      </c>
      <c r="J11463" t="str">
        <f>VLOOKUP(E11463,'Cross-Page Data'!$D$4:$F$48,3,FALSE)</f>
        <v>heavy or residual fuel oil</v>
      </c>
      <c r="K11463" t="b">
        <f t="shared" ref="K11463:K11526" si="179">IF(AND($N$6=FALSE,OR(C11463="Commercial NAICS Cogen",C11463="Industrial NAICS Cogen",C11463="NAICS-22 Cogen")),FALSE,IF(AND($N$7=FALSE,OR(C11463="Commercial NAICS Cogen",C11463="Commercial NAICS Non-Cogen",C11463="industrial NAICS Cogen",C11463="industrial NAICS non-cogen")),FALSE,TRUE))</f>
        <v>1</v>
      </c>
    </row>
    <row r="11464" spans="1:11">
      <c r="A11464" s="120">
        <v>60237</v>
      </c>
      <c r="B11464" s="121" t="s">
        <v>201</v>
      </c>
      <c r="C11464" s="121" t="s">
        <v>206</v>
      </c>
      <c r="D11464" s="121" t="s">
        <v>101</v>
      </c>
      <c r="E11464" s="121" t="s">
        <v>92</v>
      </c>
      <c r="F11464" s="122">
        <v>715553</v>
      </c>
      <c r="G11464" s="122">
        <v>80381</v>
      </c>
      <c r="H11464" s="120">
        <v>2019</v>
      </c>
      <c r="I11464" t="str">
        <f>IF(J11464="natural gas",VLOOKUP(D11464,'Cross-Page Data'!$I$4:$J$13,2,FALSE),IF(J11464="solar",VLOOKUP('Form 923'!D11464,'Cross-Page Data'!$I$14:$J$117,2,FALSE),J11464))</f>
        <v>solar pv</v>
      </c>
      <c r="J11464" t="str">
        <f>VLOOKUP(E11464,'Cross-Page Data'!$D$4:$F$48,3,FALSE)</f>
        <v>solar</v>
      </c>
      <c r="K11464" t="b">
        <f t="shared" si="179"/>
        <v>1</v>
      </c>
    </row>
    <row r="11465" spans="1:11">
      <c r="A11465" s="120">
        <v>60238</v>
      </c>
      <c r="B11465" s="121" t="s">
        <v>201</v>
      </c>
      <c r="C11465" s="121" t="s">
        <v>206</v>
      </c>
      <c r="D11465" s="121" t="s">
        <v>101</v>
      </c>
      <c r="E11465" s="121" t="s">
        <v>92</v>
      </c>
      <c r="F11465" s="122">
        <v>52656</v>
      </c>
      <c r="G11465" s="122">
        <v>5915</v>
      </c>
      <c r="H11465" s="120">
        <v>2019</v>
      </c>
      <c r="I11465" t="str">
        <f>IF(J11465="natural gas",VLOOKUP(D11465,'Cross-Page Data'!$I$4:$J$13,2,FALSE),IF(J11465="solar",VLOOKUP('Form 923'!D11465,'Cross-Page Data'!$I$14:$J$117,2,FALSE),J11465))</f>
        <v>solar pv</v>
      </c>
      <c r="J11465" t="str">
        <f>VLOOKUP(E11465,'Cross-Page Data'!$D$4:$F$48,3,FALSE)</f>
        <v>solar</v>
      </c>
      <c r="K11465" t="b">
        <f t="shared" si="179"/>
        <v>1</v>
      </c>
    </row>
    <row r="11466" spans="1:11">
      <c r="A11466" s="120">
        <v>60239</v>
      </c>
      <c r="B11466" s="121" t="s">
        <v>201</v>
      </c>
      <c r="C11466" s="121" t="s">
        <v>206</v>
      </c>
      <c r="D11466" s="121" t="s">
        <v>101</v>
      </c>
      <c r="E11466" s="121" t="s">
        <v>92</v>
      </c>
      <c r="F11466" s="122">
        <v>77688</v>
      </c>
      <c r="G11466" s="122">
        <v>8727</v>
      </c>
      <c r="H11466" s="120">
        <v>2019</v>
      </c>
      <c r="I11466" t="str">
        <f>IF(J11466="natural gas",VLOOKUP(D11466,'Cross-Page Data'!$I$4:$J$13,2,FALSE),IF(J11466="solar",VLOOKUP('Form 923'!D11466,'Cross-Page Data'!$I$14:$J$117,2,FALSE),J11466))</f>
        <v>solar pv</v>
      </c>
      <c r="J11466" t="str">
        <f>VLOOKUP(E11466,'Cross-Page Data'!$D$4:$F$48,3,FALSE)</f>
        <v>solar</v>
      </c>
      <c r="K11466" t="b">
        <f t="shared" si="179"/>
        <v>1</v>
      </c>
    </row>
    <row r="11467" spans="1:11">
      <c r="A11467" s="120">
        <v>60240</v>
      </c>
      <c r="B11467" s="121" t="s">
        <v>201</v>
      </c>
      <c r="C11467" s="121" t="s">
        <v>206</v>
      </c>
      <c r="D11467" s="121" t="s">
        <v>101</v>
      </c>
      <c r="E11467" s="121" t="s">
        <v>92</v>
      </c>
      <c r="F11467" s="122">
        <v>77384</v>
      </c>
      <c r="G11467" s="122">
        <v>8693</v>
      </c>
      <c r="H11467" s="120">
        <v>2019</v>
      </c>
      <c r="I11467" t="str">
        <f>IF(J11467="natural gas",VLOOKUP(D11467,'Cross-Page Data'!$I$4:$J$13,2,FALSE),IF(J11467="solar",VLOOKUP('Form 923'!D11467,'Cross-Page Data'!$I$14:$J$117,2,FALSE),J11467))</f>
        <v>solar pv</v>
      </c>
      <c r="J11467" t="str">
        <f>VLOOKUP(E11467,'Cross-Page Data'!$D$4:$F$48,3,FALSE)</f>
        <v>solar</v>
      </c>
      <c r="K11467" t="b">
        <f t="shared" si="179"/>
        <v>1</v>
      </c>
    </row>
    <row r="11468" spans="1:11">
      <c r="A11468" s="120">
        <v>60241</v>
      </c>
      <c r="B11468" s="121" t="s">
        <v>201</v>
      </c>
      <c r="C11468" s="121" t="s">
        <v>202</v>
      </c>
      <c r="D11468" s="121" t="s">
        <v>79</v>
      </c>
      <c r="E11468" s="121" t="s">
        <v>90</v>
      </c>
      <c r="F11468" s="122">
        <v>174407</v>
      </c>
      <c r="G11468" s="122">
        <v>17931</v>
      </c>
      <c r="H11468" s="120">
        <v>2019</v>
      </c>
      <c r="I11468" t="str">
        <f>IF(J11468="natural gas",VLOOKUP(D11468,'Cross-Page Data'!$I$4:$J$13,2,FALSE),IF(J11468="solar",VLOOKUP('Form 923'!D11468,'Cross-Page Data'!$I$14:$J$117,2,FALSE),J11468))</f>
        <v>biomass</v>
      </c>
      <c r="J11468" t="str">
        <f>VLOOKUP(E11468,'Cross-Page Data'!$D$4:$F$48,3,FALSE)</f>
        <v>biomass</v>
      </c>
      <c r="K11468" t="b">
        <f t="shared" si="179"/>
        <v>1</v>
      </c>
    </row>
    <row r="11469" spans="1:11">
      <c r="A11469" s="120">
        <v>60242</v>
      </c>
      <c r="B11469" s="121" t="s">
        <v>201</v>
      </c>
      <c r="C11469" s="121" t="s">
        <v>206</v>
      </c>
      <c r="D11469" s="121" t="s">
        <v>101</v>
      </c>
      <c r="E11469" s="121" t="s">
        <v>92</v>
      </c>
      <c r="F11469" s="122">
        <v>185340</v>
      </c>
      <c r="G11469" s="122">
        <v>20820</v>
      </c>
      <c r="H11469" s="120">
        <v>2019</v>
      </c>
      <c r="I11469" t="str">
        <f>IF(J11469="natural gas",VLOOKUP(D11469,'Cross-Page Data'!$I$4:$J$13,2,FALSE),IF(J11469="solar",VLOOKUP('Form 923'!D11469,'Cross-Page Data'!$I$14:$J$117,2,FALSE),J11469))</f>
        <v>solar pv</v>
      </c>
      <c r="J11469" t="str">
        <f>VLOOKUP(E11469,'Cross-Page Data'!$D$4:$F$48,3,FALSE)</f>
        <v>solar</v>
      </c>
      <c r="K11469" t="b">
        <f t="shared" si="179"/>
        <v>1</v>
      </c>
    </row>
    <row r="11470" spans="1:11">
      <c r="A11470" s="120">
        <v>60243</v>
      </c>
      <c r="B11470" s="121" t="s">
        <v>201</v>
      </c>
      <c r="C11470" s="121" t="s">
        <v>202</v>
      </c>
      <c r="D11470" s="121" t="s">
        <v>79</v>
      </c>
      <c r="E11470" s="121" t="s">
        <v>70</v>
      </c>
      <c r="F11470" s="122">
        <v>12851</v>
      </c>
      <c r="G11470" s="122">
        <v>1176</v>
      </c>
      <c r="H11470" s="120">
        <v>2019</v>
      </c>
      <c r="I11470" t="str">
        <f>IF(J11470="natural gas",VLOOKUP(D11470,'Cross-Page Data'!$I$4:$J$13,2,FALSE),IF(J11470="solar",VLOOKUP('Form 923'!D11470,'Cross-Page Data'!$I$14:$J$117,2,FALSE),J11470))</f>
        <v>heavy or residual fuel oil</v>
      </c>
      <c r="J11470" t="str">
        <f>VLOOKUP(E11470,'Cross-Page Data'!$D$4:$F$48,3,FALSE)</f>
        <v>heavy or residual fuel oil</v>
      </c>
      <c r="K11470" t="b">
        <f t="shared" si="179"/>
        <v>1</v>
      </c>
    </row>
    <row r="11471" spans="1:11">
      <c r="A11471" s="120">
        <v>60244</v>
      </c>
      <c r="B11471" s="121" t="s">
        <v>201</v>
      </c>
      <c r="C11471" s="121" t="s">
        <v>202</v>
      </c>
      <c r="D11471" s="121" t="s">
        <v>79</v>
      </c>
      <c r="E11471" s="121" t="s">
        <v>70</v>
      </c>
      <c r="F11471" s="122">
        <v>15763</v>
      </c>
      <c r="G11471" s="122">
        <v>1422</v>
      </c>
      <c r="H11471" s="120">
        <v>2019</v>
      </c>
      <c r="I11471" t="str">
        <f>IF(J11471="natural gas",VLOOKUP(D11471,'Cross-Page Data'!$I$4:$J$13,2,FALSE),IF(J11471="solar",VLOOKUP('Form 923'!D11471,'Cross-Page Data'!$I$14:$J$117,2,FALSE),J11471))</f>
        <v>heavy or residual fuel oil</v>
      </c>
      <c r="J11471" t="str">
        <f>VLOOKUP(E11471,'Cross-Page Data'!$D$4:$F$48,3,FALSE)</f>
        <v>heavy or residual fuel oil</v>
      </c>
      <c r="K11471" t="b">
        <f t="shared" si="179"/>
        <v>1</v>
      </c>
    </row>
    <row r="11472" spans="1:11">
      <c r="A11472" s="120">
        <v>60245</v>
      </c>
      <c r="B11472" s="121" t="s">
        <v>201</v>
      </c>
      <c r="C11472" s="121" t="s">
        <v>202</v>
      </c>
      <c r="D11472" s="121" t="s">
        <v>79</v>
      </c>
      <c r="E11472" s="121" t="s">
        <v>70</v>
      </c>
      <c r="F11472" s="122">
        <v>17347</v>
      </c>
      <c r="G11472" s="122">
        <v>1789</v>
      </c>
      <c r="H11472" s="120">
        <v>2019</v>
      </c>
      <c r="I11472" t="str">
        <f>IF(J11472="natural gas",VLOOKUP(D11472,'Cross-Page Data'!$I$4:$J$13,2,FALSE),IF(J11472="solar",VLOOKUP('Form 923'!D11472,'Cross-Page Data'!$I$14:$J$117,2,FALSE),J11472))</f>
        <v>heavy or residual fuel oil</v>
      </c>
      <c r="J11472" t="str">
        <f>VLOOKUP(E11472,'Cross-Page Data'!$D$4:$F$48,3,FALSE)</f>
        <v>heavy or residual fuel oil</v>
      </c>
      <c r="K11472" t="b">
        <f t="shared" si="179"/>
        <v>1</v>
      </c>
    </row>
    <row r="11473" spans="1:11">
      <c r="A11473" s="120">
        <v>60247</v>
      </c>
      <c r="B11473" s="121" t="s">
        <v>201</v>
      </c>
      <c r="C11473" s="121" t="s">
        <v>206</v>
      </c>
      <c r="D11473" s="121" t="s">
        <v>101</v>
      </c>
      <c r="E11473" s="121" t="s">
        <v>92</v>
      </c>
      <c r="F11473" s="122">
        <v>85691</v>
      </c>
      <c r="G11473" s="122">
        <v>9626</v>
      </c>
      <c r="H11473" s="120">
        <v>2019</v>
      </c>
      <c r="I11473" t="str">
        <f>IF(J11473="natural gas",VLOOKUP(D11473,'Cross-Page Data'!$I$4:$J$13,2,FALSE),IF(J11473="solar",VLOOKUP('Form 923'!D11473,'Cross-Page Data'!$I$14:$J$117,2,FALSE),J11473))</f>
        <v>solar pv</v>
      </c>
      <c r="J11473" t="str">
        <f>VLOOKUP(E11473,'Cross-Page Data'!$D$4:$F$48,3,FALSE)</f>
        <v>solar</v>
      </c>
      <c r="K11473" t="b">
        <f t="shared" si="179"/>
        <v>1</v>
      </c>
    </row>
    <row r="11474" spans="1:11">
      <c r="A11474" s="120">
        <v>60248</v>
      </c>
      <c r="B11474" s="121" t="s">
        <v>201</v>
      </c>
      <c r="C11474" s="121" t="s">
        <v>206</v>
      </c>
      <c r="D11474" s="121" t="s">
        <v>101</v>
      </c>
      <c r="E11474" s="121" t="s">
        <v>92</v>
      </c>
      <c r="F11474" s="122">
        <v>77875</v>
      </c>
      <c r="G11474" s="122">
        <v>8748</v>
      </c>
      <c r="H11474" s="120">
        <v>2019</v>
      </c>
      <c r="I11474" t="str">
        <f>IF(J11474="natural gas",VLOOKUP(D11474,'Cross-Page Data'!$I$4:$J$13,2,FALSE),IF(J11474="solar",VLOOKUP('Form 923'!D11474,'Cross-Page Data'!$I$14:$J$117,2,FALSE),J11474))</f>
        <v>solar pv</v>
      </c>
      <c r="J11474" t="str">
        <f>VLOOKUP(E11474,'Cross-Page Data'!$D$4:$F$48,3,FALSE)</f>
        <v>solar</v>
      </c>
      <c r="K11474" t="b">
        <f t="shared" si="179"/>
        <v>1</v>
      </c>
    </row>
    <row r="11475" spans="1:11">
      <c r="A11475" s="120">
        <v>60249</v>
      </c>
      <c r="B11475" s="121" t="s">
        <v>205</v>
      </c>
      <c r="C11475" s="121" t="s">
        <v>208</v>
      </c>
      <c r="D11475" s="121" t="s">
        <v>79</v>
      </c>
      <c r="E11475" s="121" t="s">
        <v>38</v>
      </c>
      <c r="F11475" s="122">
        <v>2519</v>
      </c>
      <c r="G11475" s="122">
        <v>435.426</v>
      </c>
      <c r="H11475" s="120">
        <v>2019</v>
      </c>
      <c r="I11475" t="str">
        <f>IF(J11475="natural gas",VLOOKUP(D11475,'Cross-Page Data'!$I$4:$J$13,2,FALSE),IF(J11475="solar",VLOOKUP('Form 923'!D11475,'Cross-Page Data'!$I$14:$J$117,2,FALSE),J11475))</f>
        <v>natural gas peaker</v>
      </c>
      <c r="J11475" t="str">
        <f>VLOOKUP(E11475,'Cross-Page Data'!$D$4:$F$48,3,FALSE)</f>
        <v>natural gas</v>
      </c>
      <c r="K11475" t="b">
        <f t="shared" si="179"/>
        <v>0</v>
      </c>
    </row>
    <row r="11476" spans="1:11">
      <c r="A11476" s="120">
        <v>60249</v>
      </c>
      <c r="B11476" s="121" t="s">
        <v>205</v>
      </c>
      <c r="C11476" s="121" t="s">
        <v>208</v>
      </c>
      <c r="D11476" s="121" t="s">
        <v>79</v>
      </c>
      <c r="E11476" s="121" t="s">
        <v>130</v>
      </c>
      <c r="F11476" s="122">
        <v>33884</v>
      </c>
      <c r="G11476" s="122">
        <v>5856.574</v>
      </c>
      <c r="H11476" s="120">
        <v>2019</v>
      </c>
      <c r="I11476" t="str">
        <f>IF(J11476="natural gas",VLOOKUP(D11476,'Cross-Page Data'!$I$4:$J$13,2,FALSE),IF(J11476="solar",VLOOKUP('Form 923'!D11476,'Cross-Page Data'!$I$14:$J$117,2,FALSE),J11476))</f>
        <v>biomass</v>
      </c>
      <c r="J11476" t="str">
        <f>VLOOKUP(E11476,'Cross-Page Data'!$D$4:$F$48,3,FALSE)</f>
        <v>biomass</v>
      </c>
      <c r="K11476" t="b">
        <f t="shared" si="179"/>
        <v>0</v>
      </c>
    </row>
    <row r="11477" spans="1:11">
      <c r="A11477" s="120">
        <v>60250</v>
      </c>
      <c r="B11477" s="121" t="s">
        <v>201</v>
      </c>
      <c r="C11477" s="121" t="s">
        <v>202</v>
      </c>
      <c r="D11477" s="121" t="s">
        <v>79</v>
      </c>
      <c r="E11477" s="121" t="s">
        <v>70</v>
      </c>
      <c r="F11477" s="122">
        <v>1245</v>
      </c>
      <c r="G11477" s="122">
        <v>0</v>
      </c>
      <c r="H11477" s="120">
        <v>2019</v>
      </c>
      <c r="I11477" t="str">
        <f>IF(J11477="natural gas",VLOOKUP(D11477,'Cross-Page Data'!$I$4:$J$13,2,FALSE),IF(J11477="solar",VLOOKUP('Form 923'!D11477,'Cross-Page Data'!$I$14:$J$117,2,FALSE),J11477))</f>
        <v>heavy or residual fuel oil</v>
      </c>
      <c r="J11477" t="str">
        <f>VLOOKUP(E11477,'Cross-Page Data'!$D$4:$F$48,3,FALSE)</f>
        <v>heavy or residual fuel oil</v>
      </c>
      <c r="K11477" t="b">
        <f t="shared" si="179"/>
        <v>1</v>
      </c>
    </row>
    <row r="11478" spans="1:11">
      <c r="A11478" s="120">
        <v>60251</v>
      </c>
      <c r="B11478" s="121" t="s">
        <v>201</v>
      </c>
      <c r="C11478" s="121" t="s">
        <v>202</v>
      </c>
      <c r="D11478" s="121" t="s">
        <v>101</v>
      </c>
      <c r="E11478" s="121" t="s">
        <v>92</v>
      </c>
      <c r="F11478" s="122">
        <v>24125</v>
      </c>
      <c r="G11478" s="122">
        <v>2710</v>
      </c>
      <c r="H11478" s="120">
        <v>2019</v>
      </c>
      <c r="I11478" t="str">
        <f>IF(J11478="natural gas",VLOOKUP(D11478,'Cross-Page Data'!$I$4:$J$13,2,FALSE),IF(J11478="solar",VLOOKUP('Form 923'!D11478,'Cross-Page Data'!$I$14:$J$117,2,FALSE),J11478))</f>
        <v>solar pv</v>
      </c>
      <c r="J11478" t="str">
        <f>VLOOKUP(E11478,'Cross-Page Data'!$D$4:$F$48,3,FALSE)</f>
        <v>solar</v>
      </c>
      <c r="K11478" t="b">
        <f t="shared" si="179"/>
        <v>1</v>
      </c>
    </row>
    <row r="11479" spans="1:11">
      <c r="A11479" s="120">
        <v>60252</v>
      </c>
      <c r="B11479" s="121" t="s">
        <v>201</v>
      </c>
      <c r="C11479" s="121" t="s">
        <v>202</v>
      </c>
      <c r="D11479" s="121" t="s">
        <v>101</v>
      </c>
      <c r="E11479" s="121" t="s">
        <v>92</v>
      </c>
      <c r="F11479" s="122">
        <v>44395</v>
      </c>
      <c r="G11479" s="122">
        <v>4987</v>
      </c>
      <c r="H11479" s="120">
        <v>2019</v>
      </c>
      <c r="I11479" t="str">
        <f>IF(J11479="natural gas",VLOOKUP(D11479,'Cross-Page Data'!$I$4:$J$13,2,FALSE),IF(J11479="solar",VLOOKUP('Form 923'!D11479,'Cross-Page Data'!$I$14:$J$117,2,FALSE),J11479))</f>
        <v>solar pv</v>
      </c>
      <c r="J11479" t="str">
        <f>VLOOKUP(E11479,'Cross-Page Data'!$D$4:$F$48,3,FALSE)</f>
        <v>solar</v>
      </c>
      <c r="K11479" t="b">
        <f t="shared" si="179"/>
        <v>1</v>
      </c>
    </row>
    <row r="11480" spans="1:11">
      <c r="A11480" s="120">
        <v>60253</v>
      </c>
      <c r="B11480" s="121" t="s">
        <v>201</v>
      </c>
      <c r="C11480" s="121" t="s">
        <v>202</v>
      </c>
      <c r="D11480" s="121" t="s">
        <v>101</v>
      </c>
      <c r="E11480" s="121" t="s">
        <v>92</v>
      </c>
      <c r="F11480" s="122">
        <v>61254</v>
      </c>
      <c r="G11480" s="122">
        <v>6881</v>
      </c>
      <c r="H11480" s="120">
        <v>2019</v>
      </c>
      <c r="I11480" t="str">
        <f>IF(J11480="natural gas",VLOOKUP(D11480,'Cross-Page Data'!$I$4:$J$13,2,FALSE),IF(J11480="solar",VLOOKUP('Form 923'!D11480,'Cross-Page Data'!$I$14:$J$117,2,FALSE),J11480))</f>
        <v>solar pv</v>
      </c>
      <c r="J11480" t="str">
        <f>VLOOKUP(E11480,'Cross-Page Data'!$D$4:$F$48,3,FALSE)</f>
        <v>solar</v>
      </c>
      <c r="K11480" t="b">
        <f t="shared" si="179"/>
        <v>1</v>
      </c>
    </row>
    <row r="11481" spans="1:11">
      <c r="A11481" s="120">
        <v>60254</v>
      </c>
      <c r="B11481" s="121" t="s">
        <v>201</v>
      </c>
      <c r="C11481" s="121" t="s">
        <v>202</v>
      </c>
      <c r="D11481" s="121" t="s">
        <v>79</v>
      </c>
      <c r="E11481" s="121" t="s">
        <v>38</v>
      </c>
      <c r="F11481" s="122">
        <v>252780</v>
      </c>
      <c r="G11481" s="122">
        <v>28370</v>
      </c>
      <c r="H11481" s="120">
        <v>2019</v>
      </c>
      <c r="I11481" t="str">
        <f>IF(J11481="natural gas",VLOOKUP(D11481,'Cross-Page Data'!$I$4:$J$13,2,FALSE),IF(J11481="solar",VLOOKUP('Form 923'!D11481,'Cross-Page Data'!$I$14:$J$117,2,FALSE),J11481))</f>
        <v>natural gas peaker</v>
      </c>
      <c r="J11481" t="str">
        <f>VLOOKUP(E11481,'Cross-Page Data'!$D$4:$F$48,3,FALSE)</f>
        <v>natural gas</v>
      </c>
      <c r="K11481" t="b">
        <f t="shared" si="179"/>
        <v>1</v>
      </c>
    </row>
    <row r="11482" spans="1:11">
      <c r="A11482" s="120">
        <v>60255</v>
      </c>
      <c r="B11482" s="121" t="s">
        <v>201</v>
      </c>
      <c r="C11482" s="121" t="s">
        <v>202</v>
      </c>
      <c r="D11482" s="121" t="s">
        <v>101</v>
      </c>
      <c r="E11482" s="121" t="s">
        <v>92</v>
      </c>
      <c r="F11482" s="122">
        <v>44392</v>
      </c>
      <c r="G11482" s="122">
        <v>4987</v>
      </c>
      <c r="H11482" s="120">
        <v>2019</v>
      </c>
      <c r="I11482" t="str">
        <f>IF(J11482="natural gas",VLOOKUP(D11482,'Cross-Page Data'!$I$4:$J$13,2,FALSE),IF(J11482="solar",VLOOKUP('Form 923'!D11482,'Cross-Page Data'!$I$14:$J$117,2,FALSE),J11482))</f>
        <v>solar pv</v>
      </c>
      <c r="J11482" t="str">
        <f>VLOOKUP(E11482,'Cross-Page Data'!$D$4:$F$48,3,FALSE)</f>
        <v>solar</v>
      </c>
      <c r="K11482" t="b">
        <f t="shared" si="179"/>
        <v>1</v>
      </c>
    </row>
    <row r="11483" spans="1:11">
      <c r="A11483" s="120">
        <v>60256</v>
      </c>
      <c r="B11483" s="121" t="s">
        <v>201</v>
      </c>
      <c r="C11483" s="121" t="s">
        <v>206</v>
      </c>
      <c r="D11483" s="121" t="s">
        <v>128</v>
      </c>
      <c r="E11483" s="121" t="s">
        <v>180</v>
      </c>
      <c r="F11483" s="122">
        <v>7247884</v>
      </c>
      <c r="G11483" s="122">
        <v>814186</v>
      </c>
      <c r="H11483" s="120">
        <v>2019</v>
      </c>
      <c r="I11483" t="str">
        <f>IF(J11483="natural gas",VLOOKUP(D11483,'Cross-Page Data'!$I$4:$J$13,2,FALSE),IF(J11483="solar",VLOOKUP('Form 923'!D11483,'Cross-Page Data'!$I$14:$J$117,2,FALSE),J11483))</f>
        <v>wind</v>
      </c>
      <c r="J11483" t="str">
        <f>VLOOKUP(E11483,'Cross-Page Data'!$D$4:$F$48,3,FALSE)</f>
        <v>wind</v>
      </c>
      <c r="K11483" t="b">
        <f t="shared" si="179"/>
        <v>1</v>
      </c>
    </row>
    <row r="11484" spans="1:11">
      <c r="A11484" s="120">
        <v>60257</v>
      </c>
      <c r="B11484" s="121" t="s">
        <v>201</v>
      </c>
      <c r="C11484" s="121" t="s">
        <v>206</v>
      </c>
      <c r="D11484" s="121" t="s">
        <v>101</v>
      </c>
      <c r="E11484" s="121" t="s">
        <v>92</v>
      </c>
      <c r="F11484" s="122">
        <v>86617</v>
      </c>
      <c r="G11484" s="122">
        <v>9730</v>
      </c>
      <c r="H11484" s="120">
        <v>2019</v>
      </c>
      <c r="I11484" t="str">
        <f>IF(J11484="natural gas",VLOOKUP(D11484,'Cross-Page Data'!$I$4:$J$13,2,FALSE),IF(J11484="solar",VLOOKUP('Form 923'!D11484,'Cross-Page Data'!$I$14:$J$117,2,FALSE),J11484))</f>
        <v>solar pv</v>
      </c>
      <c r="J11484" t="str">
        <f>VLOOKUP(E11484,'Cross-Page Data'!$D$4:$F$48,3,FALSE)</f>
        <v>solar</v>
      </c>
      <c r="K11484" t="b">
        <f t="shared" si="179"/>
        <v>1</v>
      </c>
    </row>
    <row r="11485" spans="1:11">
      <c r="A11485" s="120">
        <v>60258</v>
      </c>
      <c r="B11485" s="121" t="s">
        <v>201</v>
      </c>
      <c r="C11485" s="121" t="s">
        <v>206</v>
      </c>
      <c r="D11485" s="121" t="s">
        <v>101</v>
      </c>
      <c r="E11485" s="121" t="s">
        <v>92</v>
      </c>
      <c r="F11485" s="122">
        <v>617720</v>
      </c>
      <c r="G11485" s="122">
        <v>69391</v>
      </c>
      <c r="H11485" s="120">
        <v>2019</v>
      </c>
      <c r="I11485" t="str">
        <f>IF(J11485="natural gas",VLOOKUP(D11485,'Cross-Page Data'!$I$4:$J$13,2,FALSE),IF(J11485="solar",VLOOKUP('Form 923'!D11485,'Cross-Page Data'!$I$14:$J$117,2,FALSE),J11485))</f>
        <v>solar pv</v>
      </c>
      <c r="J11485" t="str">
        <f>VLOOKUP(E11485,'Cross-Page Data'!$D$4:$F$48,3,FALSE)</f>
        <v>solar</v>
      </c>
      <c r="K11485" t="b">
        <f t="shared" si="179"/>
        <v>1</v>
      </c>
    </row>
    <row r="11486" spans="1:11">
      <c r="A11486" s="120">
        <v>60259</v>
      </c>
      <c r="B11486" s="121" t="s">
        <v>201</v>
      </c>
      <c r="C11486" s="121" t="s">
        <v>206</v>
      </c>
      <c r="D11486" s="121" t="s">
        <v>128</v>
      </c>
      <c r="E11486" s="121" t="s">
        <v>180</v>
      </c>
      <c r="F11486" s="122">
        <v>2511584</v>
      </c>
      <c r="G11486" s="122">
        <v>282137</v>
      </c>
      <c r="H11486" s="120">
        <v>2019</v>
      </c>
      <c r="I11486" t="str">
        <f>IF(J11486="natural gas",VLOOKUP(D11486,'Cross-Page Data'!$I$4:$J$13,2,FALSE),IF(J11486="solar",VLOOKUP('Form 923'!D11486,'Cross-Page Data'!$I$14:$J$117,2,FALSE),J11486))</f>
        <v>wind</v>
      </c>
      <c r="J11486" t="str">
        <f>VLOOKUP(E11486,'Cross-Page Data'!$D$4:$F$48,3,FALSE)</f>
        <v>wind</v>
      </c>
      <c r="K11486" t="b">
        <f t="shared" si="179"/>
        <v>1</v>
      </c>
    </row>
    <row r="11487" spans="1:11">
      <c r="A11487" s="120">
        <v>60260</v>
      </c>
      <c r="B11487" s="121" t="s">
        <v>201</v>
      </c>
      <c r="C11487" s="121" t="s">
        <v>202</v>
      </c>
      <c r="D11487" s="121" t="s">
        <v>79</v>
      </c>
      <c r="E11487" s="121" t="s">
        <v>70</v>
      </c>
      <c r="F11487" s="122">
        <v>11894</v>
      </c>
      <c r="G11487" s="122">
        <v>1188</v>
      </c>
      <c r="H11487" s="120">
        <v>2019</v>
      </c>
      <c r="I11487" t="str">
        <f>IF(J11487="natural gas",VLOOKUP(D11487,'Cross-Page Data'!$I$4:$J$13,2,FALSE),IF(J11487="solar",VLOOKUP('Form 923'!D11487,'Cross-Page Data'!$I$14:$J$117,2,FALSE),J11487))</f>
        <v>heavy or residual fuel oil</v>
      </c>
      <c r="J11487" t="str">
        <f>VLOOKUP(E11487,'Cross-Page Data'!$D$4:$F$48,3,FALSE)</f>
        <v>heavy or residual fuel oil</v>
      </c>
      <c r="K11487" t="b">
        <f t="shared" si="179"/>
        <v>1</v>
      </c>
    </row>
    <row r="11488" spans="1:11">
      <c r="A11488" s="120">
        <v>60261</v>
      </c>
      <c r="B11488" s="121" t="s">
        <v>201</v>
      </c>
      <c r="C11488" s="121" t="s">
        <v>206</v>
      </c>
      <c r="D11488" s="121" t="s">
        <v>101</v>
      </c>
      <c r="E11488" s="121" t="s">
        <v>92</v>
      </c>
      <c r="F11488" s="122">
        <v>2575714</v>
      </c>
      <c r="G11488" s="122">
        <v>289341</v>
      </c>
      <c r="H11488" s="120">
        <v>2019</v>
      </c>
      <c r="I11488" t="str">
        <f>IF(J11488="natural gas",VLOOKUP(D11488,'Cross-Page Data'!$I$4:$J$13,2,FALSE),IF(J11488="solar",VLOOKUP('Form 923'!D11488,'Cross-Page Data'!$I$14:$J$117,2,FALSE),J11488))</f>
        <v>solar pv</v>
      </c>
      <c r="J11488" t="str">
        <f>VLOOKUP(E11488,'Cross-Page Data'!$D$4:$F$48,3,FALSE)</f>
        <v>solar</v>
      </c>
      <c r="K11488" t="b">
        <f t="shared" si="179"/>
        <v>1</v>
      </c>
    </row>
    <row r="11489" spans="1:11">
      <c r="A11489" s="120">
        <v>60262</v>
      </c>
      <c r="B11489" s="121" t="s">
        <v>201</v>
      </c>
      <c r="C11489" s="121" t="s">
        <v>206</v>
      </c>
      <c r="D11489" s="121" t="s">
        <v>128</v>
      </c>
      <c r="E11489" s="121" t="s">
        <v>180</v>
      </c>
      <c r="F11489" s="122">
        <v>2427558</v>
      </c>
      <c r="G11489" s="122">
        <v>272698</v>
      </c>
      <c r="H11489" s="120">
        <v>2019</v>
      </c>
      <c r="I11489" t="str">
        <f>IF(J11489="natural gas",VLOOKUP(D11489,'Cross-Page Data'!$I$4:$J$13,2,FALSE),IF(J11489="solar",VLOOKUP('Form 923'!D11489,'Cross-Page Data'!$I$14:$J$117,2,FALSE),J11489))</f>
        <v>wind</v>
      </c>
      <c r="J11489" t="str">
        <f>VLOOKUP(E11489,'Cross-Page Data'!$D$4:$F$48,3,FALSE)</f>
        <v>wind</v>
      </c>
      <c r="K11489" t="b">
        <f t="shared" si="179"/>
        <v>1</v>
      </c>
    </row>
    <row r="11490" ht="25.5" spans="1:11">
      <c r="A11490" s="120">
        <v>60263</v>
      </c>
      <c r="B11490" s="121" t="s">
        <v>205</v>
      </c>
      <c r="C11490" s="121" t="s">
        <v>210</v>
      </c>
      <c r="D11490" s="121" t="s">
        <v>79</v>
      </c>
      <c r="E11490" s="121" t="s">
        <v>130</v>
      </c>
      <c r="F11490" s="122">
        <v>138397</v>
      </c>
      <c r="G11490" s="122">
        <v>12966</v>
      </c>
      <c r="H11490" s="120">
        <v>2019</v>
      </c>
      <c r="I11490" t="str">
        <f>IF(J11490="natural gas",VLOOKUP(D11490,'Cross-Page Data'!$I$4:$J$13,2,FALSE),IF(J11490="solar",VLOOKUP('Form 923'!D11490,'Cross-Page Data'!$I$14:$J$117,2,FALSE),J11490))</f>
        <v>biomass</v>
      </c>
      <c r="J11490" t="str">
        <f>VLOOKUP(E11490,'Cross-Page Data'!$D$4:$F$48,3,FALSE)</f>
        <v>biomass</v>
      </c>
      <c r="K11490" t="b">
        <f t="shared" si="179"/>
        <v>0</v>
      </c>
    </row>
    <row r="11491" spans="1:11">
      <c r="A11491" s="120">
        <v>60264</v>
      </c>
      <c r="B11491" s="121" t="s">
        <v>201</v>
      </c>
      <c r="C11491" s="121" t="s">
        <v>206</v>
      </c>
      <c r="D11491" s="121" t="s">
        <v>73</v>
      </c>
      <c r="E11491" s="121" t="s">
        <v>38</v>
      </c>
      <c r="F11491" s="122">
        <v>2121097</v>
      </c>
      <c r="G11491" s="122">
        <v>160376</v>
      </c>
      <c r="H11491" s="120">
        <v>2019</v>
      </c>
      <c r="I11491" t="str">
        <f>IF(J11491="natural gas",VLOOKUP(D11491,'Cross-Page Data'!$I$4:$J$13,2,FALSE),IF(J11491="solar",VLOOKUP('Form 923'!D11491,'Cross-Page Data'!$I$14:$J$117,2,FALSE),J11491))</f>
        <v>natural gas peaker</v>
      </c>
      <c r="J11491" t="str">
        <f>VLOOKUP(E11491,'Cross-Page Data'!$D$4:$F$48,3,FALSE)</f>
        <v>natural gas</v>
      </c>
      <c r="K11491" t="b">
        <f t="shared" si="179"/>
        <v>1</v>
      </c>
    </row>
    <row r="11492" spans="1:11">
      <c r="A11492" s="120">
        <v>60265</v>
      </c>
      <c r="B11492" s="121" t="s">
        <v>201</v>
      </c>
      <c r="C11492" s="121" t="s">
        <v>206</v>
      </c>
      <c r="D11492" s="121" t="s">
        <v>101</v>
      </c>
      <c r="E11492" s="121" t="s">
        <v>92</v>
      </c>
      <c r="F11492" s="122">
        <v>65555</v>
      </c>
      <c r="G11492" s="122">
        <v>7364</v>
      </c>
      <c r="H11492" s="120">
        <v>2019</v>
      </c>
      <c r="I11492" t="str">
        <f>IF(J11492="natural gas",VLOOKUP(D11492,'Cross-Page Data'!$I$4:$J$13,2,FALSE),IF(J11492="solar",VLOOKUP('Form 923'!D11492,'Cross-Page Data'!$I$14:$J$117,2,FALSE),J11492))</f>
        <v>solar pv</v>
      </c>
      <c r="J11492" t="str">
        <f>VLOOKUP(E11492,'Cross-Page Data'!$D$4:$F$48,3,FALSE)</f>
        <v>solar</v>
      </c>
      <c r="K11492" t="b">
        <f t="shared" si="179"/>
        <v>1</v>
      </c>
    </row>
    <row r="11493" spans="1:11">
      <c r="A11493" s="120">
        <v>60266</v>
      </c>
      <c r="B11493" s="121" t="s">
        <v>201</v>
      </c>
      <c r="C11493" s="121" t="s">
        <v>206</v>
      </c>
      <c r="D11493" s="121" t="s">
        <v>101</v>
      </c>
      <c r="E11493" s="121" t="s">
        <v>92</v>
      </c>
      <c r="F11493" s="122">
        <v>90783</v>
      </c>
      <c r="G11493" s="122">
        <v>10198</v>
      </c>
      <c r="H11493" s="120">
        <v>2019</v>
      </c>
      <c r="I11493" t="str">
        <f>IF(J11493="natural gas",VLOOKUP(D11493,'Cross-Page Data'!$I$4:$J$13,2,FALSE),IF(J11493="solar",VLOOKUP('Form 923'!D11493,'Cross-Page Data'!$I$14:$J$117,2,FALSE),J11493))</f>
        <v>solar pv</v>
      </c>
      <c r="J11493" t="str">
        <f>VLOOKUP(E11493,'Cross-Page Data'!$D$4:$F$48,3,FALSE)</f>
        <v>solar</v>
      </c>
      <c r="K11493" t="b">
        <f t="shared" si="179"/>
        <v>1</v>
      </c>
    </row>
    <row r="11494" spans="1:11">
      <c r="A11494" s="120">
        <v>60267</v>
      </c>
      <c r="B11494" s="121" t="s">
        <v>201</v>
      </c>
      <c r="C11494" s="121" t="s">
        <v>206</v>
      </c>
      <c r="D11494" s="121" t="s">
        <v>101</v>
      </c>
      <c r="E11494" s="121" t="s">
        <v>92</v>
      </c>
      <c r="F11494" s="122">
        <v>40619</v>
      </c>
      <c r="G11494" s="122">
        <v>4563</v>
      </c>
      <c r="H11494" s="120">
        <v>2019</v>
      </c>
      <c r="I11494" t="str">
        <f>IF(J11494="natural gas",VLOOKUP(D11494,'Cross-Page Data'!$I$4:$J$13,2,FALSE),IF(J11494="solar",VLOOKUP('Form 923'!D11494,'Cross-Page Data'!$I$14:$J$117,2,FALSE),J11494))</f>
        <v>solar pv</v>
      </c>
      <c r="J11494" t="str">
        <f>VLOOKUP(E11494,'Cross-Page Data'!$D$4:$F$48,3,FALSE)</f>
        <v>solar</v>
      </c>
      <c r="K11494" t="b">
        <f t="shared" si="179"/>
        <v>1</v>
      </c>
    </row>
    <row r="11495" spans="1:11">
      <c r="A11495" s="120">
        <v>60270</v>
      </c>
      <c r="B11495" s="121" t="s">
        <v>201</v>
      </c>
      <c r="C11495" s="121" t="s">
        <v>206</v>
      </c>
      <c r="D11495" s="121" t="s">
        <v>128</v>
      </c>
      <c r="E11495" s="121" t="s">
        <v>180</v>
      </c>
      <c r="F11495" s="122">
        <v>5336633</v>
      </c>
      <c r="G11495" s="122">
        <v>599487</v>
      </c>
      <c r="H11495" s="120">
        <v>2019</v>
      </c>
      <c r="I11495" t="str">
        <f>IF(J11495="natural gas",VLOOKUP(D11495,'Cross-Page Data'!$I$4:$J$13,2,FALSE),IF(J11495="solar",VLOOKUP('Form 923'!D11495,'Cross-Page Data'!$I$14:$J$117,2,FALSE),J11495))</f>
        <v>wind</v>
      </c>
      <c r="J11495" t="str">
        <f>VLOOKUP(E11495,'Cross-Page Data'!$D$4:$F$48,3,FALSE)</f>
        <v>wind</v>
      </c>
      <c r="K11495" t="b">
        <f t="shared" si="179"/>
        <v>1</v>
      </c>
    </row>
    <row r="11496" spans="1:11">
      <c r="A11496" s="120">
        <v>60274</v>
      </c>
      <c r="B11496" s="121" t="s">
        <v>201</v>
      </c>
      <c r="C11496" s="121" t="s">
        <v>206</v>
      </c>
      <c r="D11496" s="121" t="s">
        <v>101</v>
      </c>
      <c r="E11496" s="121" t="s">
        <v>92</v>
      </c>
      <c r="F11496" s="122">
        <v>28923</v>
      </c>
      <c r="G11496" s="122">
        <v>3249</v>
      </c>
      <c r="H11496" s="120">
        <v>2019</v>
      </c>
      <c r="I11496" t="str">
        <f>IF(J11496="natural gas",VLOOKUP(D11496,'Cross-Page Data'!$I$4:$J$13,2,FALSE),IF(J11496="solar",VLOOKUP('Form 923'!D11496,'Cross-Page Data'!$I$14:$J$117,2,FALSE),J11496))</f>
        <v>solar pv</v>
      </c>
      <c r="J11496" t="str">
        <f>VLOOKUP(E11496,'Cross-Page Data'!$D$4:$F$48,3,FALSE)</f>
        <v>solar</v>
      </c>
      <c r="K11496" t="b">
        <f t="shared" si="179"/>
        <v>1</v>
      </c>
    </row>
    <row r="11497" spans="1:11">
      <c r="A11497" s="120">
        <v>60275</v>
      </c>
      <c r="B11497" s="121" t="s">
        <v>201</v>
      </c>
      <c r="C11497" s="121" t="s">
        <v>206</v>
      </c>
      <c r="D11497" s="121" t="s">
        <v>101</v>
      </c>
      <c r="E11497" s="121" t="s">
        <v>92</v>
      </c>
      <c r="F11497" s="122">
        <v>42472</v>
      </c>
      <c r="G11497" s="122">
        <v>4771</v>
      </c>
      <c r="H11497" s="120">
        <v>2019</v>
      </c>
      <c r="I11497" t="str">
        <f>IF(J11497="natural gas",VLOOKUP(D11497,'Cross-Page Data'!$I$4:$J$13,2,FALSE),IF(J11497="solar",VLOOKUP('Form 923'!D11497,'Cross-Page Data'!$I$14:$J$117,2,FALSE),J11497))</f>
        <v>solar pv</v>
      </c>
      <c r="J11497" t="str">
        <f>VLOOKUP(E11497,'Cross-Page Data'!$D$4:$F$48,3,FALSE)</f>
        <v>solar</v>
      </c>
      <c r="K11497" t="b">
        <f t="shared" si="179"/>
        <v>1</v>
      </c>
    </row>
    <row r="11498" spans="1:11">
      <c r="A11498" s="120">
        <v>60276</v>
      </c>
      <c r="B11498" s="121" t="s">
        <v>205</v>
      </c>
      <c r="C11498" s="121" t="s">
        <v>209</v>
      </c>
      <c r="D11498" s="121" t="s">
        <v>73</v>
      </c>
      <c r="E11498" s="121" t="s">
        <v>38</v>
      </c>
      <c r="F11498" s="122">
        <v>112732</v>
      </c>
      <c r="G11498" s="122">
        <v>21988</v>
      </c>
      <c r="H11498" s="120">
        <v>2019</v>
      </c>
      <c r="I11498" t="str">
        <f>IF(J11498="natural gas",VLOOKUP(D11498,'Cross-Page Data'!$I$4:$J$13,2,FALSE),IF(J11498="solar",VLOOKUP('Form 923'!D11498,'Cross-Page Data'!$I$14:$J$117,2,FALSE),J11498))</f>
        <v>natural gas peaker</v>
      </c>
      <c r="J11498" t="str">
        <f>VLOOKUP(E11498,'Cross-Page Data'!$D$4:$F$48,3,FALSE)</f>
        <v>natural gas</v>
      </c>
      <c r="K11498" t="b">
        <f t="shared" si="179"/>
        <v>0</v>
      </c>
    </row>
    <row r="11499" spans="1:11">
      <c r="A11499" s="120">
        <v>60277</v>
      </c>
      <c r="B11499" s="121" t="s">
        <v>201</v>
      </c>
      <c r="C11499" s="121" t="s">
        <v>206</v>
      </c>
      <c r="D11499" s="121" t="s">
        <v>101</v>
      </c>
      <c r="E11499" s="121" t="s">
        <v>92</v>
      </c>
      <c r="F11499" s="122">
        <v>18980</v>
      </c>
      <c r="G11499" s="122">
        <v>2132</v>
      </c>
      <c r="H11499" s="120">
        <v>2019</v>
      </c>
      <c r="I11499" t="str">
        <f>IF(J11499="natural gas",VLOOKUP(D11499,'Cross-Page Data'!$I$4:$J$13,2,FALSE),IF(J11499="solar",VLOOKUP('Form 923'!D11499,'Cross-Page Data'!$I$14:$J$117,2,FALSE),J11499))</f>
        <v>solar pv</v>
      </c>
      <c r="J11499" t="str">
        <f>VLOOKUP(E11499,'Cross-Page Data'!$D$4:$F$48,3,FALSE)</f>
        <v>solar</v>
      </c>
      <c r="K11499" t="b">
        <f t="shared" si="179"/>
        <v>1</v>
      </c>
    </row>
    <row r="11500" spans="1:11">
      <c r="A11500" s="120">
        <v>60278</v>
      </c>
      <c r="B11500" s="121" t="s">
        <v>201</v>
      </c>
      <c r="C11500" s="121" t="s">
        <v>206</v>
      </c>
      <c r="D11500" s="121" t="s">
        <v>101</v>
      </c>
      <c r="E11500" s="121" t="s">
        <v>92</v>
      </c>
      <c r="F11500" s="122">
        <v>26386</v>
      </c>
      <c r="G11500" s="122">
        <v>2964</v>
      </c>
      <c r="H11500" s="120">
        <v>2019</v>
      </c>
      <c r="I11500" t="str">
        <f>IF(J11500="natural gas",VLOOKUP(D11500,'Cross-Page Data'!$I$4:$J$13,2,FALSE),IF(J11500="solar",VLOOKUP('Form 923'!D11500,'Cross-Page Data'!$I$14:$J$117,2,FALSE),J11500))</f>
        <v>solar pv</v>
      </c>
      <c r="J11500" t="str">
        <f>VLOOKUP(E11500,'Cross-Page Data'!$D$4:$F$48,3,FALSE)</f>
        <v>solar</v>
      </c>
      <c r="K11500" t="b">
        <f t="shared" si="179"/>
        <v>1</v>
      </c>
    </row>
    <row r="11501" spans="1:11">
      <c r="A11501" s="120">
        <v>60279</v>
      </c>
      <c r="B11501" s="121" t="s">
        <v>201</v>
      </c>
      <c r="C11501" s="121" t="s">
        <v>206</v>
      </c>
      <c r="D11501" s="121" t="s">
        <v>101</v>
      </c>
      <c r="E11501" s="121" t="s">
        <v>92</v>
      </c>
      <c r="F11501" s="122">
        <v>491195</v>
      </c>
      <c r="G11501" s="122">
        <v>55178</v>
      </c>
      <c r="H11501" s="120">
        <v>2019</v>
      </c>
      <c r="I11501" t="str">
        <f>IF(J11501="natural gas",VLOOKUP(D11501,'Cross-Page Data'!$I$4:$J$13,2,FALSE),IF(J11501="solar",VLOOKUP('Form 923'!D11501,'Cross-Page Data'!$I$14:$J$117,2,FALSE),J11501))</f>
        <v>solar pv</v>
      </c>
      <c r="J11501" t="str">
        <f>VLOOKUP(E11501,'Cross-Page Data'!$D$4:$F$48,3,FALSE)</f>
        <v>solar</v>
      </c>
      <c r="K11501" t="b">
        <f t="shared" si="179"/>
        <v>1</v>
      </c>
    </row>
    <row r="11502" spans="1:11">
      <c r="A11502" s="120">
        <v>60280</v>
      </c>
      <c r="B11502" s="121" t="s">
        <v>201</v>
      </c>
      <c r="C11502" s="121" t="s">
        <v>206</v>
      </c>
      <c r="D11502" s="121" t="s">
        <v>101</v>
      </c>
      <c r="E11502" s="121" t="s">
        <v>92</v>
      </c>
      <c r="F11502" s="122">
        <v>486174</v>
      </c>
      <c r="G11502" s="122">
        <v>54614</v>
      </c>
      <c r="H11502" s="120">
        <v>2019</v>
      </c>
      <c r="I11502" t="str">
        <f>IF(J11502="natural gas",VLOOKUP(D11502,'Cross-Page Data'!$I$4:$J$13,2,FALSE),IF(J11502="solar",VLOOKUP('Form 923'!D11502,'Cross-Page Data'!$I$14:$J$117,2,FALSE),J11502))</f>
        <v>solar pv</v>
      </c>
      <c r="J11502" t="str">
        <f>VLOOKUP(E11502,'Cross-Page Data'!$D$4:$F$48,3,FALSE)</f>
        <v>solar</v>
      </c>
      <c r="K11502" t="b">
        <f t="shared" si="179"/>
        <v>1</v>
      </c>
    </row>
    <row r="11503" spans="1:11">
      <c r="A11503" s="120">
        <v>60281</v>
      </c>
      <c r="B11503" s="121" t="s">
        <v>201</v>
      </c>
      <c r="C11503" s="121" t="s">
        <v>206</v>
      </c>
      <c r="D11503" s="121" t="s">
        <v>101</v>
      </c>
      <c r="E11503" s="121" t="s">
        <v>92</v>
      </c>
      <c r="F11503" s="122">
        <v>74491</v>
      </c>
      <c r="G11503" s="122">
        <v>8368</v>
      </c>
      <c r="H11503" s="120">
        <v>2019</v>
      </c>
      <c r="I11503" t="str">
        <f>IF(J11503="natural gas",VLOOKUP(D11503,'Cross-Page Data'!$I$4:$J$13,2,FALSE),IF(J11503="solar",VLOOKUP('Form 923'!D11503,'Cross-Page Data'!$I$14:$J$117,2,FALSE),J11503))</f>
        <v>solar pv</v>
      </c>
      <c r="J11503" t="str">
        <f>VLOOKUP(E11503,'Cross-Page Data'!$D$4:$F$48,3,FALSE)</f>
        <v>solar</v>
      </c>
      <c r="K11503" t="b">
        <f t="shared" si="179"/>
        <v>1</v>
      </c>
    </row>
    <row r="11504" spans="1:11">
      <c r="A11504" s="120">
        <v>60283</v>
      </c>
      <c r="B11504" s="121" t="s">
        <v>201</v>
      </c>
      <c r="C11504" s="121" t="s">
        <v>206</v>
      </c>
      <c r="D11504" s="121" t="s">
        <v>101</v>
      </c>
      <c r="E11504" s="121" t="s">
        <v>92</v>
      </c>
      <c r="F11504" s="122">
        <v>123471</v>
      </c>
      <c r="G11504" s="122">
        <v>13870</v>
      </c>
      <c r="H11504" s="120">
        <v>2019</v>
      </c>
      <c r="I11504" t="str">
        <f>IF(J11504="natural gas",VLOOKUP(D11504,'Cross-Page Data'!$I$4:$J$13,2,FALSE),IF(J11504="solar",VLOOKUP('Form 923'!D11504,'Cross-Page Data'!$I$14:$J$117,2,FALSE),J11504))</f>
        <v>solar pv</v>
      </c>
      <c r="J11504" t="str">
        <f>VLOOKUP(E11504,'Cross-Page Data'!$D$4:$F$48,3,FALSE)</f>
        <v>solar</v>
      </c>
      <c r="K11504" t="b">
        <f t="shared" si="179"/>
        <v>1</v>
      </c>
    </row>
    <row r="11505" spans="1:11">
      <c r="A11505" s="120">
        <v>60285</v>
      </c>
      <c r="B11505" s="121" t="s">
        <v>201</v>
      </c>
      <c r="C11505" s="121" t="s">
        <v>206</v>
      </c>
      <c r="D11505" s="121" t="s">
        <v>101</v>
      </c>
      <c r="E11505" s="121" t="s">
        <v>92</v>
      </c>
      <c r="F11505" s="122">
        <v>673461</v>
      </c>
      <c r="G11505" s="122">
        <v>75653</v>
      </c>
      <c r="H11505" s="120">
        <v>2019</v>
      </c>
      <c r="I11505" t="str">
        <f>IF(J11505="natural gas",VLOOKUP(D11505,'Cross-Page Data'!$I$4:$J$13,2,FALSE),IF(J11505="solar",VLOOKUP('Form 923'!D11505,'Cross-Page Data'!$I$14:$J$117,2,FALSE),J11505))</f>
        <v>solar pv</v>
      </c>
      <c r="J11505" t="str">
        <f>VLOOKUP(E11505,'Cross-Page Data'!$D$4:$F$48,3,FALSE)</f>
        <v>solar</v>
      </c>
      <c r="K11505" t="b">
        <f t="shared" si="179"/>
        <v>1</v>
      </c>
    </row>
    <row r="11506" spans="1:11">
      <c r="A11506" s="120">
        <v>60288</v>
      </c>
      <c r="B11506" s="121" t="s">
        <v>201</v>
      </c>
      <c r="C11506" s="121" t="s">
        <v>206</v>
      </c>
      <c r="D11506" s="121" t="s">
        <v>101</v>
      </c>
      <c r="E11506" s="121" t="s">
        <v>92</v>
      </c>
      <c r="F11506" s="122">
        <v>36248</v>
      </c>
      <c r="G11506" s="122">
        <v>4072</v>
      </c>
      <c r="H11506" s="120">
        <v>2019</v>
      </c>
      <c r="I11506" t="str">
        <f>IF(J11506="natural gas",VLOOKUP(D11506,'Cross-Page Data'!$I$4:$J$13,2,FALSE),IF(J11506="solar",VLOOKUP('Form 923'!D11506,'Cross-Page Data'!$I$14:$J$117,2,FALSE),J11506))</f>
        <v>solar pv</v>
      </c>
      <c r="J11506" t="str">
        <f>VLOOKUP(E11506,'Cross-Page Data'!$D$4:$F$48,3,FALSE)</f>
        <v>solar</v>
      </c>
      <c r="K11506" t="b">
        <f t="shared" si="179"/>
        <v>1</v>
      </c>
    </row>
    <row r="11507" spans="1:11">
      <c r="A11507" s="120">
        <v>60291</v>
      </c>
      <c r="B11507" s="121" t="s">
        <v>201</v>
      </c>
      <c r="C11507" s="121" t="s">
        <v>206</v>
      </c>
      <c r="D11507" s="121" t="s">
        <v>101</v>
      </c>
      <c r="E11507" s="121" t="s">
        <v>92</v>
      </c>
      <c r="F11507" s="122">
        <v>21071</v>
      </c>
      <c r="G11507" s="122">
        <v>2367</v>
      </c>
      <c r="H11507" s="120">
        <v>2019</v>
      </c>
      <c r="I11507" t="str">
        <f>IF(J11507="natural gas",VLOOKUP(D11507,'Cross-Page Data'!$I$4:$J$13,2,FALSE),IF(J11507="solar",VLOOKUP('Form 923'!D11507,'Cross-Page Data'!$I$14:$J$117,2,FALSE),J11507))</f>
        <v>solar pv</v>
      </c>
      <c r="J11507" t="str">
        <f>VLOOKUP(E11507,'Cross-Page Data'!$D$4:$F$48,3,FALSE)</f>
        <v>solar</v>
      </c>
      <c r="K11507" t="b">
        <f t="shared" si="179"/>
        <v>1</v>
      </c>
    </row>
    <row r="11508" spans="1:11">
      <c r="A11508" s="120">
        <v>60293</v>
      </c>
      <c r="B11508" s="121" t="s">
        <v>201</v>
      </c>
      <c r="C11508" s="121" t="s">
        <v>206</v>
      </c>
      <c r="D11508" s="121" t="s">
        <v>101</v>
      </c>
      <c r="E11508" s="121" t="s">
        <v>92</v>
      </c>
      <c r="F11508" s="122">
        <v>188339</v>
      </c>
      <c r="G11508" s="122">
        <v>21157</v>
      </c>
      <c r="H11508" s="120">
        <v>2019</v>
      </c>
      <c r="I11508" t="str">
        <f>IF(J11508="natural gas",VLOOKUP(D11508,'Cross-Page Data'!$I$4:$J$13,2,FALSE),IF(J11508="solar",VLOOKUP('Form 923'!D11508,'Cross-Page Data'!$I$14:$J$117,2,FALSE),J11508))</f>
        <v>solar pv</v>
      </c>
      <c r="J11508" t="str">
        <f>VLOOKUP(E11508,'Cross-Page Data'!$D$4:$F$48,3,FALSE)</f>
        <v>solar</v>
      </c>
      <c r="K11508" t="b">
        <f t="shared" si="179"/>
        <v>1</v>
      </c>
    </row>
    <row r="11509" spans="1:11">
      <c r="A11509" s="120">
        <v>60297</v>
      </c>
      <c r="B11509" s="121" t="s">
        <v>201</v>
      </c>
      <c r="C11509" s="121" t="s">
        <v>206</v>
      </c>
      <c r="D11509" s="121" t="s">
        <v>33</v>
      </c>
      <c r="E11509" s="121" t="s">
        <v>99</v>
      </c>
      <c r="F11509" s="122">
        <v>0</v>
      </c>
      <c r="G11509" s="122">
        <v>-615</v>
      </c>
      <c r="H11509" s="120">
        <v>2019</v>
      </c>
      <c r="I11509" t="str">
        <f>IF(J11509="natural gas",VLOOKUP(D11509,'Cross-Page Data'!$I$4:$J$13,2,FALSE),IF(J11509="solar",VLOOKUP('Form 923'!D11509,'Cross-Page Data'!$I$14:$J$117,2,FALSE),J11509))</f>
        <v>other</v>
      </c>
      <c r="J11509" t="str">
        <f>VLOOKUP(E11509,'Cross-Page Data'!$D$4:$F$48,3,FALSE)</f>
        <v>other</v>
      </c>
      <c r="K11509" t="b">
        <f t="shared" si="179"/>
        <v>1</v>
      </c>
    </row>
    <row r="11510" spans="1:11">
      <c r="A11510" s="120">
        <v>60299</v>
      </c>
      <c r="B11510" s="121" t="s">
        <v>201</v>
      </c>
      <c r="C11510" s="121" t="s">
        <v>206</v>
      </c>
      <c r="D11510" s="121" t="s">
        <v>33</v>
      </c>
      <c r="E11510" s="121" t="s">
        <v>99</v>
      </c>
      <c r="F11510" s="122">
        <v>0</v>
      </c>
      <c r="G11510" s="122">
        <v>0</v>
      </c>
      <c r="H11510" s="120">
        <v>2019</v>
      </c>
      <c r="I11510" t="str">
        <f>IF(J11510="natural gas",VLOOKUP(D11510,'Cross-Page Data'!$I$4:$J$13,2,FALSE),IF(J11510="solar",VLOOKUP('Form 923'!D11510,'Cross-Page Data'!$I$14:$J$117,2,FALSE),J11510))</f>
        <v>other</v>
      </c>
      <c r="J11510" t="str">
        <f>VLOOKUP(E11510,'Cross-Page Data'!$D$4:$F$48,3,FALSE)</f>
        <v>other</v>
      </c>
      <c r="K11510" t="b">
        <f t="shared" si="179"/>
        <v>1</v>
      </c>
    </row>
    <row r="11511" spans="1:11">
      <c r="A11511" s="120">
        <v>60300</v>
      </c>
      <c r="B11511" s="121" t="s">
        <v>201</v>
      </c>
      <c r="C11511" s="121" t="s">
        <v>202</v>
      </c>
      <c r="D11511" s="121" t="s">
        <v>101</v>
      </c>
      <c r="E11511" s="121" t="s">
        <v>92</v>
      </c>
      <c r="F11511" s="122">
        <v>74359</v>
      </c>
      <c r="G11511" s="122">
        <v>8353</v>
      </c>
      <c r="H11511" s="120">
        <v>2019</v>
      </c>
      <c r="I11511" t="str">
        <f>IF(J11511="natural gas",VLOOKUP(D11511,'Cross-Page Data'!$I$4:$J$13,2,FALSE),IF(J11511="solar",VLOOKUP('Form 923'!D11511,'Cross-Page Data'!$I$14:$J$117,2,FALSE),J11511))</f>
        <v>solar pv</v>
      </c>
      <c r="J11511" t="str">
        <f>VLOOKUP(E11511,'Cross-Page Data'!$D$4:$F$48,3,FALSE)</f>
        <v>solar</v>
      </c>
      <c r="K11511" t="b">
        <f t="shared" si="179"/>
        <v>1</v>
      </c>
    </row>
    <row r="11512" spans="1:11">
      <c r="A11512" s="120">
        <v>60301</v>
      </c>
      <c r="B11512" s="121" t="s">
        <v>201</v>
      </c>
      <c r="C11512" s="121" t="s">
        <v>202</v>
      </c>
      <c r="D11512" s="121" t="s">
        <v>101</v>
      </c>
      <c r="E11512" s="121" t="s">
        <v>92</v>
      </c>
      <c r="F11512" s="122">
        <v>109148</v>
      </c>
      <c r="G11512" s="122">
        <v>12261</v>
      </c>
      <c r="H11512" s="120">
        <v>2019</v>
      </c>
      <c r="I11512" t="str">
        <f>IF(J11512="natural gas",VLOOKUP(D11512,'Cross-Page Data'!$I$4:$J$13,2,FALSE),IF(J11512="solar",VLOOKUP('Form 923'!D11512,'Cross-Page Data'!$I$14:$J$117,2,FALSE),J11512))</f>
        <v>solar pv</v>
      </c>
      <c r="J11512" t="str">
        <f>VLOOKUP(E11512,'Cross-Page Data'!$D$4:$F$48,3,FALSE)</f>
        <v>solar</v>
      </c>
      <c r="K11512" t="b">
        <f t="shared" si="179"/>
        <v>1</v>
      </c>
    </row>
    <row r="11513" spans="1:11">
      <c r="A11513" s="120">
        <v>60302</v>
      </c>
      <c r="B11513" s="121" t="s">
        <v>201</v>
      </c>
      <c r="C11513" s="121" t="s">
        <v>206</v>
      </c>
      <c r="D11513" s="121" t="s">
        <v>39</v>
      </c>
      <c r="E11513" s="121" t="s">
        <v>38</v>
      </c>
      <c r="F11513" s="122">
        <v>2740206</v>
      </c>
      <c r="G11513" s="122">
        <v>1696578</v>
      </c>
      <c r="H11513" s="120">
        <v>2019</v>
      </c>
      <c r="I11513" t="str">
        <f>IF(J11513="natural gas",VLOOKUP(D11513,'Cross-Page Data'!$I$4:$J$13,2,FALSE),IF(J11513="solar",VLOOKUP('Form 923'!D11513,'Cross-Page Data'!$I$14:$J$117,2,FALSE),J11513))</f>
        <v>natural gas nonpeaker - preexisting nonretiring</v>
      </c>
      <c r="J11513" t="str">
        <f>VLOOKUP(E11513,'Cross-Page Data'!$D$4:$F$48,3,FALSE)</f>
        <v>natural gas</v>
      </c>
      <c r="K11513" t="b">
        <f t="shared" si="179"/>
        <v>1</v>
      </c>
    </row>
    <row r="11514" spans="1:11">
      <c r="A11514" s="120">
        <v>60302</v>
      </c>
      <c r="B11514" s="121" t="s">
        <v>201</v>
      </c>
      <c r="C11514" s="121" t="s">
        <v>206</v>
      </c>
      <c r="D11514" s="121" t="s">
        <v>61</v>
      </c>
      <c r="E11514" s="121" t="s">
        <v>38</v>
      </c>
      <c r="F11514" s="122">
        <v>30029919</v>
      </c>
      <c r="G11514" s="122">
        <v>2961960</v>
      </c>
      <c r="H11514" s="120">
        <v>2019</v>
      </c>
      <c r="I11514" t="str">
        <f>IF(J11514="natural gas",VLOOKUP(D11514,'Cross-Page Data'!$I$4:$J$13,2,FALSE),IF(J11514="solar",VLOOKUP('Form 923'!D11514,'Cross-Page Data'!$I$14:$J$117,2,FALSE),J11514))</f>
        <v>natural gas nonpeaker - preexisting nonretiring</v>
      </c>
      <c r="J11514" t="str">
        <f>VLOOKUP(E11514,'Cross-Page Data'!$D$4:$F$48,3,FALSE)</f>
        <v>natural gas</v>
      </c>
      <c r="K11514" t="b">
        <f t="shared" si="179"/>
        <v>1</v>
      </c>
    </row>
    <row r="11515" spans="1:11">
      <c r="A11515" s="120">
        <v>60303</v>
      </c>
      <c r="B11515" s="121" t="s">
        <v>201</v>
      </c>
      <c r="C11515" s="121" t="s">
        <v>206</v>
      </c>
      <c r="D11515" s="121" t="s">
        <v>101</v>
      </c>
      <c r="E11515" s="121" t="s">
        <v>92</v>
      </c>
      <c r="F11515" s="122">
        <v>900660</v>
      </c>
      <c r="G11515" s="122">
        <v>101175</v>
      </c>
      <c r="H11515" s="120">
        <v>2019</v>
      </c>
      <c r="I11515" t="str">
        <f>IF(J11515="natural gas",VLOOKUP(D11515,'Cross-Page Data'!$I$4:$J$13,2,FALSE),IF(J11515="solar",VLOOKUP('Form 923'!D11515,'Cross-Page Data'!$I$14:$J$117,2,FALSE),J11515))</f>
        <v>solar pv</v>
      </c>
      <c r="J11515" t="str">
        <f>VLOOKUP(E11515,'Cross-Page Data'!$D$4:$F$48,3,FALSE)</f>
        <v>solar</v>
      </c>
      <c r="K11515" t="b">
        <f t="shared" si="179"/>
        <v>1</v>
      </c>
    </row>
    <row r="11516" spans="1:11">
      <c r="A11516" s="120">
        <v>60304</v>
      </c>
      <c r="B11516" s="121" t="s">
        <v>201</v>
      </c>
      <c r="C11516" s="121" t="s">
        <v>206</v>
      </c>
      <c r="D11516" s="121" t="s">
        <v>101</v>
      </c>
      <c r="E11516" s="121" t="s">
        <v>92</v>
      </c>
      <c r="F11516" s="122">
        <v>659204</v>
      </c>
      <c r="G11516" s="122">
        <v>74051</v>
      </c>
      <c r="H11516" s="120">
        <v>2019</v>
      </c>
      <c r="I11516" t="str">
        <f>IF(J11516="natural gas",VLOOKUP(D11516,'Cross-Page Data'!$I$4:$J$13,2,FALSE),IF(J11516="solar",VLOOKUP('Form 923'!D11516,'Cross-Page Data'!$I$14:$J$117,2,FALSE),J11516))</f>
        <v>solar pv</v>
      </c>
      <c r="J11516" t="str">
        <f>VLOOKUP(E11516,'Cross-Page Data'!$D$4:$F$48,3,FALSE)</f>
        <v>solar</v>
      </c>
      <c r="K11516" t="b">
        <f t="shared" si="179"/>
        <v>1</v>
      </c>
    </row>
    <row r="11517" spans="1:11">
      <c r="A11517" s="120">
        <v>60306</v>
      </c>
      <c r="B11517" s="121" t="s">
        <v>201</v>
      </c>
      <c r="C11517" s="121" t="s">
        <v>206</v>
      </c>
      <c r="D11517" s="121" t="s">
        <v>101</v>
      </c>
      <c r="E11517" s="121" t="s">
        <v>92</v>
      </c>
      <c r="F11517" s="122">
        <v>973445</v>
      </c>
      <c r="G11517" s="122">
        <v>109351</v>
      </c>
      <c r="H11517" s="120">
        <v>2019</v>
      </c>
      <c r="I11517" t="str">
        <f>IF(J11517="natural gas",VLOOKUP(D11517,'Cross-Page Data'!$I$4:$J$13,2,FALSE),IF(J11517="solar",VLOOKUP('Form 923'!D11517,'Cross-Page Data'!$I$14:$J$117,2,FALSE),J11517))</f>
        <v>solar pv</v>
      </c>
      <c r="J11517" t="str">
        <f>VLOOKUP(E11517,'Cross-Page Data'!$D$4:$F$48,3,FALSE)</f>
        <v>solar</v>
      </c>
      <c r="K11517" t="b">
        <f t="shared" si="179"/>
        <v>1</v>
      </c>
    </row>
    <row r="11518" spans="1:11">
      <c r="A11518" s="120">
        <v>60307</v>
      </c>
      <c r="B11518" s="121" t="s">
        <v>201</v>
      </c>
      <c r="C11518" s="121" t="s">
        <v>206</v>
      </c>
      <c r="D11518" s="121" t="s">
        <v>101</v>
      </c>
      <c r="E11518" s="121" t="s">
        <v>92</v>
      </c>
      <c r="F11518" s="122">
        <v>2279332</v>
      </c>
      <c r="G11518" s="122">
        <v>256047</v>
      </c>
      <c r="H11518" s="120">
        <v>2019</v>
      </c>
      <c r="I11518" t="str">
        <f>IF(J11518="natural gas",VLOOKUP(D11518,'Cross-Page Data'!$I$4:$J$13,2,FALSE),IF(J11518="solar",VLOOKUP('Form 923'!D11518,'Cross-Page Data'!$I$14:$J$117,2,FALSE),J11518))</f>
        <v>solar pv</v>
      </c>
      <c r="J11518" t="str">
        <f>VLOOKUP(E11518,'Cross-Page Data'!$D$4:$F$48,3,FALSE)</f>
        <v>solar</v>
      </c>
      <c r="K11518" t="b">
        <f t="shared" si="179"/>
        <v>1</v>
      </c>
    </row>
    <row r="11519" spans="1:11">
      <c r="A11519" s="120">
        <v>60308</v>
      </c>
      <c r="B11519" s="121" t="s">
        <v>201</v>
      </c>
      <c r="C11519" s="121" t="s">
        <v>206</v>
      </c>
      <c r="D11519" s="121" t="s">
        <v>101</v>
      </c>
      <c r="E11519" s="121" t="s">
        <v>92</v>
      </c>
      <c r="F11519" s="122">
        <v>3967061</v>
      </c>
      <c r="G11519" s="122">
        <v>445637</v>
      </c>
      <c r="H11519" s="120">
        <v>2019</v>
      </c>
      <c r="I11519" t="str">
        <f>IF(J11519="natural gas",VLOOKUP(D11519,'Cross-Page Data'!$I$4:$J$13,2,FALSE),IF(J11519="solar",VLOOKUP('Form 923'!D11519,'Cross-Page Data'!$I$14:$J$117,2,FALSE),J11519))</f>
        <v>solar pv</v>
      </c>
      <c r="J11519" t="str">
        <f>VLOOKUP(E11519,'Cross-Page Data'!$D$4:$F$48,3,FALSE)</f>
        <v>solar</v>
      </c>
      <c r="K11519" t="b">
        <f t="shared" si="179"/>
        <v>1</v>
      </c>
    </row>
    <row r="11520" spans="1:11">
      <c r="A11520" s="120">
        <v>60310</v>
      </c>
      <c r="B11520" s="121" t="s">
        <v>201</v>
      </c>
      <c r="C11520" s="121" t="s">
        <v>206</v>
      </c>
      <c r="D11520" s="121" t="s">
        <v>101</v>
      </c>
      <c r="E11520" s="121" t="s">
        <v>92</v>
      </c>
      <c r="F11520" s="122">
        <v>477974</v>
      </c>
      <c r="G11520" s="122">
        <v>53693</v>
      </c>
      <c r="H11520" s="120">
        <v>2019</v>
      </c>
      <c r="I11520" t="str">
        <f>IF(J11520="natural gas",VLOOKUP(D11520,'Cross-Page Data'!$I$4:$J$13,2,FALSE),IF(J11520="solar",VLOOKUP('Form 923'!D11520,'Cross-Page Data'!$I$14:$J$117,2,FALSE),J11520))</f>
        <v>solar pv</v>
      </c>
      <c r="J11520" t="str">
        <f>VLOOKUP(E11520,'Cross-Page Data'!$D$4:$F$48,3,FALSE)</f>
        <v>solar</v>
      </c>
      <c r="K11520" t="b">
        <f t="shared" si="179"/>
        <v>1</v>
      </c>
    </row>
    <row r="11521" spans="1:11">
      <c r="A11521" s="120">
        <v>60311</v>
      </c>
      <c r="B11521" s="121" t="s">
        <v>201</v>
      </c>
      <c r="C11521" s="121" t="s">
        <v>206</v>
      </c>
      <c r="D11521" s="121" t="s">
        <v>101</v>
      </c>
      <c r="E11521" s="121" t="s">
        <v>92</v>
      </c>
      <c r="F11521" s="122">
        <v>272098</v>
      </c>
      <c r="G11521" s="122">
        <v>30566</v>
      </c>
      <c r="H11521" s="120">
        <v>2019</v>
      </c>
      <c r="I11521" t="str">
        <f>IF(J11521="natural gas",VLOOKUP(D11521,'Cross-Page Data'!$I$4:$J$13,2,FALSE),IF(J11521="solar",VLOOKUP('Form 923'!D11521,'Cross-Page Data'!$I$14:$J$117,2,FALSE),J11521))</f>
        <v>solar pv</v>
      </c>
      <c r="J11521" t="str">
        <f>VLOOKUP(E11521,'Cross-Page Data'!$D$4:$F$48,3,FALSE)</f>
        <v>solar</v>
      </c>
      <c r="K11521" t="b">
        <f t="shared" si="179"/>
        <v>1</v>
      </c>
    </row>
    <row r="11522" spans="1:11">
      <c r="A11522" s="120">
        <v>60312</v>
      </c>
      <c r="B11522" s="121" t="s">
        <v>201</v>
      </c>
      <c r="C11522" s="121" t="s">
        <v>206</v>
      </c>
      <c r="D11522" s="121" t="s">
        <v>101</v>
      </c>
      <c r="E11522" s="121" t="s">
        <v>92</v>
      </c>
      <c r="F11522" s="122">
        <v>79566</v>
      </c>
      <c r="G11522" s="122">
        <v>8938</v>
      </c>
      <c r="H11522" s="120">
        <v>2019</v>
      </c>
      <c r="I11522" t="str">
        <f>IF(J11522="natural gas",VLOOKUP(D11522,'Cross-Page Data'!$I$4:$J$13,2,FALSE),IF(J11522="solar",VLOOKUP('Form 923'!D11522,'Cross-Page Data'!$I$14:$J$117,2,FALSE),J11522))</f>
        <v>solar pv</v>
      </c>
      <c r="J11522" t="str">
        <f>VLOOKUP(E11522,'Cross-Page Data'!$D$4:$F$48,3,FALSE)</f>
        <v>solar</v>
      </c>
      <c r="K11522" t="b">
        <f t="shared" si="179"/>
        <v>1</v>
      </c>
    </row>
    <row r="11523" spans="1:11">
      <c r="A11523" s="120">
        <v>60313</v>
      </c>
      <c r="B11523" s="121" t="s">
        <v>201</v>
      </c>
      <c r="C11523" s="121" t="s">
        <v>206</v>
      </c>
      <c r="D11523" s="121" t="s">
        <v>101</v>
      </c>
      <c r="E11523" s="121" t="s">
        <v>92</v>
      </c>
      <c r="F11523" s="122">
        <v>87220</v>
      </c>
      <c r="G11523" s="122">
        <v>9798</v>
      </c>
      <c r="H11523" s="120">
        <v>2019</v>
      </c>
      <c r="I11523" t="str">
        <f>IF(J11523="natural gas",VLOOKUP(D11523,'Cross-Page Data'!$I$4:$J$13,2,FALSE),IF(J11523="solar",VLOOKUP('Form 923'!D11523,'Cross-Page Data'!$I$14:$J$117,2,FALSE),J11523))</f>
        <v>solar pv</v>
      </c>
      <c r="J11523" t="str">
        <f>VLOOKUP(E11523,'Cross-Page Data'!$D$4:$F$48,3,FALSE)</f>
        <v>solar</v>
      </c>
      <c r="K11523" t="b">
        <f t="shared" si="179"/>
        <v>1</v>
      </c>
    </row>
    <row r="11524" spans="1:11">
      <c r="A11524" s="120">
        <v>60314</v>
      </c>
      <c r="B11524" s="121" t="s">
        <v>201</v>
      </c>
      <c r="C11524" s="121" t="s">
        <v>206</v>
      </c>
      <c r="D11524" s="121" t="s">
        <v>128</v>
      </c>
      <c r="E11524" s="121" t="s">
        <v>180</v>
      </c>
      <c r="F11524" s="122">
        <v>1150085</v>
      </c>
      <c r="G11524" s="122">
        <v>129194</v>
      </c>
      <c r="H11524" s="120">
        <v>2019</v>
      </c>
      <c r="I11524" t="str">
        <f>IF(J11524="natural gas",VLOOKUP(D11524,'Cross-Page Data'!$I$4:$J$13,2,FALSE),IF(J11524="solar",VLOOKUP('Form 923'!D11524,'Cross-Page Data'!$I$14:$J$117,2,FALSE),J11524))</f>
        <v>wind</v>
      </c>
      <c r="J11524" t="str">
        <f>VLOOKUP(E11524,'Cross-Page Data'!$D$4:$F$48,3,FALSE)</f>
        <v>wind</v>
      </c>
      <c r="K11524" t="b">
        <f t="shared" si="179"/>
        <v>1</v>
      </c>
    </row>
    <row r="11525" spans="1:11">
      <c r="A11525" s="120">
        <v>60315</v>
      </c>
      <c r="B11525" s="121" t="s">
        <v>201</v>
      </c>
      <c r="C11525" s="121" t="s">
        <v>206</v>
      </c>
      <c r="D11525" s="121" t="s">
        <v>101</v>
      </c>
      <c r="E11525" s="121" t="s">
        <v>92</v>
      </c>
      <c r="F11525" s="122">
        <v>359606</v>
      </c>
      <c r="G11525" s="122">
        <v>40396</v>
      </c>
      <c r="H11525" s="120">
        <v>2019</v>
      </c>
      <c r="I11525" t="str">
        <f>IF(J11525="natural gas",VLOOKUP(D11525,'Cross-Page Data'!$I$4:$J$13,2,FALSE),IF(J11525="solar",VLOOKUP('Form 923'!D11525,'Cross-Page Data'!$I$14:$J$117,2,FALSE),J11525))</f>
        <v>solar pv</v>
      </c>
      <c r="J11525" t="str">
        <f>VLOOKUP(E11525,'Cross-Page Data'!$D$4:$F$48,3,FALSE)</f>
        <v>solar</v>
      </c>
      <c r="K11525" t="b">
        <f t="shared" si="179"/>
        <v>1</v>
      </c>
    </row>
    <row r="11526" spans="1:11">
      <c r="A11526" s="120">
        <v>60316</v>
      </c>
      <c r="B11526" s="121" t="s">
        <v>201</v>
      </c>
      <c r="C11526" s="121" t="s">
        <v>202</v>
      </c>
      <c r="D11526" s="121" t="s">
        <v>101</v>
      </c>
      <c r="E11526" s="121" t="s">
        <v>92</v>
      </c>
      <c r="F11526" s="122">
        <v>187930</v>
      </c>
      <c r="G11526" s="122">
        <v>21111</v>
      </c>
      <c r="H11526" s="120">
        <v>2019</v>
      </c>
      <c r="I11526" t="str">
        <f>IF(J11526="natural gas",VLOOKUP(D11526,'Cross-Page Data'!$I$4:$J$13,2,FALSE),IF(J11526="solar",VLOOKUP('Form 923'!D11526,'Cross-Page Data'!$I$14:$J$117,2,FALSE),J11526))</f>
        <v>solar pv</v>
      </c>
      <c r="J11526" t="str">
        <f>VLOOKUP(E11526,'Cross-Page Data'!$D$4:$F$48,3,FALSE)</f>
        <v>solar</v>
      </c>
      <c r="K11526" t="b">
        <f t="shared" si="179"/>
        <v>1</v>
      </c>
    </row>
    <row r="11527" spans="1:11">
      <c r="A11527" s="120">
        <v>60317</v>
      </c>
      <c r="B11527" s="121" t="s">
        <v>201</v>
      </c>
      <c r="C11527" s="121" t="s">
        <v>206</v>
      </c>
      <c r="D11527" s="121" t="s">
        <v>128</v>
      </c>
      <c r="E11527" s="121" t="s">
        <v>180</v>
      </c>
      <c r="F11527" s="122">
        <v>3584257</v>
      </c>
      <c r="G11527" s="122">
        <v>402635</v>
      </c>
      <c r="H11527" s="120">
        <v>2019</v>
      </c>
      <c r="I11527" t="str">
        <f>IF(J11527="natural gas",VLOOKUP(D11527,'Cross-Page Data'!$I$4:$J$13,2,FALSE),IF(J11527="solar",VLOOKUP('Form 923'!D11527,'Cross-Page Data'!$I$14:$J$117,2,FALSE),J11527))</f>
        <v>wind</v>
      </c>
      <c r="J11527" t="str">
        <f>VLOOKUP(E11527,'Cross-Page Data'!$D$4:$F$48,3,FALSE)</f>
        <v>wind</v>
      </c>
      <c r="K11527" t="b">
        <f t="shared" ref="K11527:K11590" si="180">IF(AND($N$6=FALSE,OR(C11527="Commercial NAICS Cogen",C11527="Industrial NAICS Cogen",C11527="NAICS-22 Cogen")),FALSE,IF(AND($N$7=FALSE,OR(C11527="Commercial NAICS Cogen",C11527="Commercial NAICS Non-Cogen",C11527="industrial NAICS Cogen",C11527="industrial NAICS non-cogen")),FALSE,TRUE))</f>
        <v>1</v>
      </c>
    </row>
    <row r="11528" spans="1:11">
      <c r="A11528" s="120">
        <v>60318</v>
      </c>
      <c r="B11528" s="121" t="s">
        <v>201</v>
      </c>
      <c r="C11528" s="121" t="s">
        <v>202</v>
      </c>
      <c r="D11528" s="121" t="s">
        <v>101</v>
      </c>
      <c r="E11528" s="121" t="s">
        <v>92</v>
      </c>
      <c r="F11528" s="122">
        <v>290499</v>
      </c>
      <c r="G11528" s="122">
        <v>32633</v>
      </c>
      <c r="H11528" s="120">
        <v>2019</v>
      </c>
      <c r="I11528" t="str">
        <f>IF(J11528="natural gas",VLOOKUP(D11528,'Cross-Page Data'!$I$4:$J$13,2,FALSE),IF(J11528="solar",VLOOKUP('Form 923'!D11528,'Cross-Page Data'!$I$14:$J$117,2,FALSE),J11528))</f>
        <v>solar pv</v>
      </c>
      <c r="J11528" t="str">
        <f>VLOOKUP(E11528,'Cross-Page Data'!$D$4:$F$48,3,FALSE)</f>
        <v>solar</v>
      </c>
      <c r="K11528" t="b">
        <f t="shared" si="180"/>
        <v>1</v>
      </c>
    </row>
    <row r="11529" spans="1:11">
      <c r="A11529" s="120">
        <v>60319</v>
      </c>
      <c r="B11529" s="121" t="s">
        <v>201</v>
      </c>
      <c r="C11529" s="121" t="s">
        <v>202</v>
      </c>
      <c r="D11529" s="121" t="s">
        <v>101</v>
      </c>
      <c r="E11529" s="121" t="s">
        <v>92</v>
      </c>
      <c r="F11529" s="122">
        <v>329649</v>
      </c>
      <c r="G11529" s="122">
        <v>37031</v>
      </c>
      <c r="H11529" s="120">
        <v>2019</v>
      </c>
      <c r="I11529" t="str">
        <f>IF(J11529="natural gas",VLOOKUP(D11529,'Cross-Page Data'!$I$4:$J$13,2,FALSE),IF(J11529="solar",VLOOKUP('Form 923'!D11529,'Cross-Page Data'!$I$14:$J$117,2,FALSE),J11529))</f>
        <v>solar pv</v>
      </c>
      <c r="J11529" t="str">
        <f>VLOOKUP(E11529,'Cross-Page Data'!$D$4:$F$48,3,FALSE)</f>
        <v>solar</v>
      </c>
      <c r="K11529" t="b">
        <f t="shared" si="180"/>
        <v>1</v>
      </c>
    </row>
    <row r="11530" spans="1:11">
      <c r="A11530" s="120">
        <v>60320</v>
      </c>
      <c r="B11530" s="121" t="s">
        <v>201</v>
      </c>
      <c r="C11530" s="121" t="s">
        <v>206</v>
      </c>
      <c r="D11530" s="121" t="s">
        <v>101</v>
      </c>
      <c r="E11530" s="121" t="s">
        <v>92</v>
      </c>
      <c r="F11530" s="122">
        <v>21897</v>
      </c>
      <c r="G11530" s="122">
        <v>2460</v>
      </c>
      <c r="H11530" s="120">
        <v>2019</v>
      </c>
      <c r="I11530" t="str">
        <f>IF(J11530="natural gas",VLOOKUP(D11530,'Cross-Page Data'!$I$4:$J$13,2,FALSE),IF(J11530="solar",VLOOKUP('Form 923'!D11530,'Cross-Page Data'!$I$14:$J$117,2,FALSE),J11530))</f>
        <v>solar pv</v>
      </c>
      <c r="J11530" t="str">
        <f>VLOOKUP(E11530,'Cross-Page Data'!$D$4:$F$48,3,FALSE)</f>
        <v>solar</v>
      </c>
      <c r="K11530" t="b">
        <f t="shared" si="180"/>
        <v>1</v>
      </c>
    </row>
    <row r="11531" spans="1:11">
      <c r="A11531" s="120">
        <v>60321</v>
      </c>
      <c r="B11531" s="121" t="s">
        <v>201</v>
      </c>
      <c r="C11531" s="121" t="s">
        <v>206</v>
      </c>
      <c r="D11531" s="121" t="s">
        <v>128</v>
      </c>
      <c r="E11531" s="121" t="s">
        <v>180</v>
      </c>
      <c r="F11531" s="122">
        <v>221635</v>
      </c>
      <c r="G11531" s="122">
        <v>24897</v>
      </c>
      <c r="H11531" s="120">
        <v>2019</v>
      </c>
      <c r="I11531" t="str">
        <f>IF(J11531="natural gas",VLOOKUP(D11531,'Cross-Page Data'!$I$4:$J$13,2,FALSE),IF(J11531="solar",VLOOKUP('Form 923'!D11531,'Cross-Page Data'!$I$14:$J$117,2,FALSE),J11531))</f>
        <v>wind</v>
      </c>
      <c r="J11531" t="str">
        <f>VLOOKUP(E11531,'Cross-Page Data'!$D$4:$F$48,3,FALSE)</f>
        <v>wind</v>
      </c>
      <c r="K11531" t="b">
        <f t="shared" si="180"/>
        <v>1</v>
      </c>
    </row>
    <row r="11532" spans="1:11">
      <c r="A11532" s="120">
        <v>60324</v>
      </c>
      <c r="B11532" s="121" t="s">
        <v>201</v>
      </c>
      <c r="C11532" s="121" t="s">
        <v>206</v>
      </c>
      <c r="D11532" s="121" t="s">
        <v>101</v>
      </c>
      <c r="E11532" s="121" t="s">
        <v>92</v>
      </c>
      <c r="F11532" s="122">
        <v>2564801</v>
      </c>
      <c r="G11532" s="122">
        <v>288115</v>
      </c>
      <c r="H11532" s="120">
        <v>2019</v>
      </c>
      <c r="I11532" t="str">
        <f>IF(J11532="natural gas",VLOOKUP(D11532,'Cross-Page Data'!$I$4:$J$13,2,FALSE),IF(J11532="solar",VLOOKUP('Form 923'!D11532,'Cross-Page Data'!$I$14:$J$117,2,FALSE),J11532))</f>
        <v>solar pv</v>
      </c>
      <c r="J11532" t="str">
        <f>VLOOKUP(E11532,'Cross-Page Data'!$D$4:$F$48,3,FALSE)</f>
        <v>solar</v>
      </c>
      <c r="K11532" t="b">
        <f t="shared" si="180"/>
        <v>1</v>
      </c>
    </row>
    <row r="11533" spans="1:11">
      <c r="A11533" s="120">
        <v>60326</v>
      </c>
      <c r="B11533" s="121" t="s">
        <v>201</v>
      </c>
      <c r="C11533" s="121" t="s">
        <v>202</v>
      </c>
      <c r="D11533" s="121" t="s">
        <v>128</v>
      </c>
      <c r="E11533" s="121" t="s">
        <v>180</v>
      </c>
      <c r="F11533" s="122">
        <v>6681191</v>
      </c>
      <c r="G11533" s="122">
        <v>750527</v>
      </c>
      <c r="H11533" s="120">
        <v>2019</v>
      </c>
      <c r="I11533" t="str">
        <f>IF(J11533="natural gas",VLOOKUP(D11533,'Cross-Page Data'!$I$4:$J$13,2,FALSE),IF(J11533="solar",VLOOKUP('Form 923'!D11533,'Cross-Page Data'!$I$14:$J$117,2,FALSE),J11533))</f>
        <v>wind</v>
      </c>
      <c r="J11533" t="str">
        <f>VLOOKUP(E11533,'Cross-Page Data'!$D$4:$F$48,3,FALSE)</f>
        <v>wind</v>
      </c>
      <c r="K11533" t="b">
        <f t="shared" si="180"/>
        <v>1</v>
      </c>
    </row>
    <row r="11534" spans="1:11">
      <c r="A11534" s="120">
        <v>60327</v>
      </c>
      <c r="B11534" s="121" t="s">
        <v>201</v>
      </c>
      <c r="C11534" s="121" t="s">
        <v>206</v>
      </c>
      <c r="D11534" s="121" t="s">
        <v>101</v>
      </c>
      <c r="E11534" s="121" t="s">
        <v>92</v>
      </c>
      <c r="F11534" s="122">
        <v>25148</v>
      </c>
      <c r="G11534" s="122">
        <v>2825</v>
      </c>
      <c r="H11534" s="120">
        <v>2019</v>
      </c>
      <c r="I11534" t="str">
        <f>IF(J11534="natural gas",VLOOKUP(D11534,'Cross-Page Data'!$I$4:$J$13,2,FALSE),IF(J11534="solar",VLOOKUP('Form 923'!D11534,'Cross-Page Data'!$I$14:$J$117,2,FALSE),J11534))</f>
        <v>solar pv</v>
      </c>
      <c r="J11534" t="str">
        <f>VLOOKUP(E11534,'Cross-Page Data'!$D$4:$F$48,3,FALSE)</f>
        <v>solar</v>
      </c>
      <c r="K11534" t="b">
        <f t="shared" si="180"/>
        <v>1</v>
      </c>
    </row>
    <row r="11535" spans="1:11">
      <c r="A11535" s="120">
        <v>60328</v>
      </c>
      <c r="B11535" s="121" t="s">
        <v>201</v>
      </c>
      <c r="C11535" s="121" t="s">
        <v>202</v>
      </c>
      <c r="D11535" s="121" t="s">
        <v>79</v>
      </c>
      <c r="E11535" s="121" t="s">
        <v>70</v>
      </c>
      <c r="F11535" s="122">
        <v>0</v>
      </c>
      <c r="G11535" s="122">
        <v>0</v>
      </c>
      <c r="H11535" s="120">
        <v>2019</v>
      </c>
      <c r="I11535" t="str">
        <f>IF(J11535="natural gas",VLOOKUP(D11535,'Cross-Page Data'!$I$4:$J$13,2,FALSE),IF(J11535="solar",VLOOKUP('Form 923'!D11535,'Cross-Page Data'!$I$14:$J$117,2,FALSE),J11535))</f>
        <v>heavy or residual fuel oil</v>
      </c>
      <c r="J11535" t="str">
        <f>VLOOKUP(E11535,'Cross-Page Data'!$D$4:$F$48,3,FALSE)</f>
        <v>heavy or residual fuel oil</v>
      </c>
      <c r="K11535" t="b">
        <f t="shared" si="180"/>
        <v>1</v>
      </c>
    </row>
    <row r="11536" spans="1:11">
      <c r="A11536" s="120">
        <v>60328</v>
      </c>
      <c r="B11536" s="121" t="s">
        <v>201</v>
      </c>
      <c r="C11536" s="121" t="s">
        <v>202</v>
      </c>
      <c r="D11536" s="121" t="s">
        <v>79</v>
      </c>
      <c r="E11536" s="121" t="s">
        <v>134</v>
      </c>
      <c r="F11536" s="122">
        <v>436535</v>
      </c>
      <c r="G11536" s="122">
        <v>50700</v>
      </c>
      <c r="H11536" s="120">
        <v>2019</v>
      </c>
      <c r="I11536" t="str">
        <f>IF(J11536="natural gas",VLOOKUP(D11536,'Cross-Page Data'!$I$4:$J$13,2,FALSE),IF(J11536="solar",VLOOKUP('Form 923'!D11536,'Cross-Page Data'!$I$14:$J$117,2,FALSE),J11536))</f>
        <v>biomass</v>
      </c>
      <c r="J11536" t="str">
        <f>VLOOKUP(E11536,'Cross-Page Data'!$D$4:$F$48,3,FALSE)</f>
        <v>biomass</v>
      </c>
      <c r="K11536" t="b">
        <f t="shared" si="180"/>
        <v>1</v>
      </c>
    </row>
    <row r="11537" spans="1:11">
      <c r="A11537" s="120">
        <v>60329</v>
      </c>
      <c r="B11537" s="121" t="s">
        <v>201</v>
      </c>
      <c r="C11537" s="121" t="s">
        <v>206</v>
      </c>
      <c r="D11537" s="121" t="s">
        <v>128</v>
      </c>
      <c r="E11537" s="121" t="s">
        <v>180</v>
      </c>
      <c r="F11537" s="122">
        <v>897607</v>
      </c>
      <c r="G11537" s="122">
        <v>100832</v>
      </c>
      <c r="H11537" s="120">
        <v>2019</v>
      </c>
      <c r="I11537" t="str">
        <f>IF(J11537="natural gas",VLOOKUP(D11537,'Cross-Page Data'!$I$4:$J$13,2,FALSE),IF(J11537="solar",VLOOKUP('Form 923'!D11537,'Cross-Page Data'!$I$14:$J$117,2,FALSE),J11537))</f>
        <v>wind</v>
      </c>
      <c r="J11537" t="str">
        <f>VLOOKUP(E11537,'Cross-Page Data'!$D$4:$F$48,3,FALSE)</f>
        <v>wind</v>
      </c>
      <c r="K11537" t="b">
        <f t="shared" si="180"/>
        <v>1</v>
      </c>
    </row>
    <row r="11538" spans="1:11">
      <c r="A11538" s="120">
        <v>60330</v>
      </c>
      <c r="B11538" s="121" t="s">
        <v>201</v>
      </c>
      <c r="C11538" s="121" t="s">
        <v>206</v>
      </c>
      <c r="D11538" s="121" t="s">
        <v>101</v>
      </c>
      <c r="E11538" s="121" t="s">
        <v>92</v>
      </c>
      <c r="F11538" s="122">
        <v>119802</v>
      </c>
      <c r="G11538" s="122">
        <v>13458</v>
      </c>
      <c r="H11538" s="120">
        <v>2019</v>
      </c>
      <c r="I11538" t="str">
        <f>IF(J11538="natural gas",VLOOKUP(D11538,'Cross-Page Data'!$I$4:$J$13,2,FALSE),IF(J11538="solar",VLOOKUP('Form 923'!D11538,'Cross-Page Data'!$I$14:$J$117,2,FALSE),J11538))</f>
        <v>solar pv</v>
      </c>
      <c r="J11538" t="str">
        <f>VLOOKUP(E11538,'Cross-Page Data'!$D$4:$F$48,3,FALSE)</f>
        <v>solar</v>
      </c>
      <c r="K11538" t="b">
        <f t="shared" si="180"/>
        <v>1</v>
      </c>
    </row>
    <row r="11539" spans="1:11">
      <c r="A11539" s="120">
        <v>60331</v>
      </c>
      <c r="B11539" s="121" t="s">
        <v>201</v>
      </c>
      <c r="C11539" s="121" t="s">
        <v>206</v>
      </c>
      <c r="D11539" s="121" t="s">
        <v>101</v>
      </c>
      <c r="E11539" s="121" t="s">
        <v>92</v>
      </c>
      <c r="F11539" s="122">
        <v>180016</v>
      </c>
      <c r="G11539" s="122">
        <v>20222</v>
      </c>
      <c r="H11539" s="120">
        <v>2019</v>
      </c>
      <c r="I11539" t="str">
        <f>IF(J11539="natural gas",VLOOKUP(D11539,'Cross-Page Data'!$I$4:$J$13,2,FALSE),IF(J11539="solar",VLOOKUP('Form 923'!D11539,'Cross-Page Data'!$I$14:$J$117,2,FALSE),J11539))</f>
        <v>solar pv</v>
      </c>
      <c r="J11539" t="str">
        <f>VLOOKUP(E11539,'Cross-Page Data'!$D$4:$F$48,3,FALSE)</f>
        <v>solar</v>
      </c>
      <c r="K11539" t="b">
        <f t="shared" si="180"/>
        <v>1</v>
      </c>
    </row>
    <row r="11540" spans="1:11">
      <c r="A11540" s="120">
        <v>60332</v>
      </c>
      <c r="B11540" s="121" t="s">
        <v>201</v>
      </c>
      <c r="C11540" s="121" t="s">
        <v>206</v>
      </c>
      <c r="D11540" s="121" t="s">
        <v>101</v>
      </c>
      <c r="E11540" s="121" t="s">
        <v>92</v>
      </c>
      <c r="F11540" s="122">
        <v>203893</v>
      </c>
      <c r="G11540" s="122">
        <v>22904</v>
      </c>
      <c r="H11540" s="120">
        <v>2019</v>
      </c>
      <c r="I11540" t="str">
        <f>IF(J11540="natural gas",VLOOKUP(D11540,'Cross-Page Data'!$I$4:$J$13,2,FALSE),IF(J11540="solar",VLOOKUP('Form 923'!D11540,'Cross-Page Data'!$I$14:$J$117,2,FALSE),J11540))</f>
        <v>solar pv</v>
      </c>
      <c r="J11540" t="str">
        <f>VLOOKUP(E11540,'Cross-Page Data'!$D$4:$F$48,3,FALSE)</f>
        <v>solar</v>
      </c>
      <c r="K11540" t="b">
        <f t="shared" si="180"/>
        <v>1</v>
      </c>
    </row>
    <row r="11541" spans="1:11">
      <c r="A11541" s="120">
        <v>60333</v>
      </c>
      <c r="B11541" s="121" t="s">
        <v>201</v>
      </c>
      <c r="C11541" s="121" t="s">
        <v>206</v>
      </c>
      <c r="D11541" s="121" t="s">
        <v>101</v>
      </c>
      <c r="E11541" s="121" t="s">
        <v>92</v>
      </c>
      <c r="F11541" s="122">
        <v>89671</v>
      </c>
      <c r="G11541" s="122">
        <v>10073</v>
      </c>
      <c r="H11541" s="120">
        <v>2019</v>
      </c>
      <c r="I11541" t="str">
        <f>IF(J11541="natural gas",VLOOKUP(D11541,'Cross-Page Data'!$I$4:$J$13,2,FALSE),IF(J11541="solar",VLOOKUP('Form 923'!D11541,'Cross-Page Data'!$I$14:$J$117,2,FALSE),J11541))</f>
        <v>solar pv</v>
      </c>
      <c r="J11541" t="str">
        <f>VLOOKUP(E11541,'Cross-Page Data'!$D$4:$F$48,3,FALSE)</f>
        <v>solar</v>
      </c>
      <c r="K11541" t="b">
        <f t="shared" si="180"/>
        <v>1</v>
      </c>
    </row>
    <row r="11542" spans="1:11">
      <c r="A11542" s="120">
        <v>60334</v>
      </c>
      <c r="B11542" s="121" t="s">
        <v>201</v>
      </c>
      <c r="C11542" s="121" t="s">
        <v>206</v>
      </c>
      <c r="D11542" s="121" t="s">
        <v>101</v>
      </c>
      <c r="E11542" s="121" t="s">
        <v>92</v>
      </c>
      <c r="F11542" s="122">
        <v>199798</v>
      </c>
      <c r="G11542" s="122">
        <v>22444</v>
      </c>
      <c r="H11542" s="120">
        <v>2019</v>
      </c>
      <c r="I11542" t="str">
        <f>IF(J11542="natural gas",VLOOKUP(D11542,'Cross-Page Data'!$I$4:$J$13,2,FALSE),IF(J11542="solar",VLOOKUP('Form 923'!D11542,'Cross-Page Data'!$I$14:$J$117,2,FALSE),J11542))</f>
        <v>solar pv</v>
      </c>
      <c r="J11542" t="str">
        <f>VLOOKUP(E11542,'Cross-Page Data'!$D$4:$F$48,3,FALSE)</f>
        <v>solar</v>
      </c>
      <c r="K11542" t="b">
        <f t="shared" si="180"/>
        <v>1</v>
      </c>
    </row>
    <row r="11543" spans="1:11">
      <c r="A11543" s="120">
        <v>60335</v>
      </c>
      <c r="B11543" s="121" t="s">
        <v>201</v>
      </c>
      <c r="C11543" s="121" t="s">
        <v>206</v>
      </c>
      <c r="D11543" s="121" t="s">
        <v>101</v>
      </c>
      <c r="E11543" s="121" t="s">
        <v>92</v>
      </c>
      <c r="F11543" s="122">
        <v>195186</v>
      </c>
      <c r="G11543" s="122">
        <v>21926</v>
      </c>
      <c r="H11543" s="120">
        <v>2019</v>
      </c>
      <c r="I11543" t="str">
        <f>IF(J11543="natural gas",VLOOKUP(D11543,'Cross-Page Data'!$I$4:$J$13,2,FALSE),IF(J11543="solar",VLOOKUP('Form 923'!D11543,'Cross-Page Data'!$I$14:$J$117,2,FALSE),J11543))</f>
        <v>solar pv</v>
      </c>
      <c r="J11543" t="str">
        <f>VLOOKUP(E11543,'Cross-Page Data'!$D$4:$F$48,3,FALSE)</f>
        <v>solar</v>
      </c>
      <c r="K11543" t="b">
        <f t="shared" si="180"/>
        <v>1</v>
      </c>
    </row>
    <row r="11544" spans="1:11">
      <c r="A11544" s="120">
        <v>60336</v>
      </c>
      <c r="B11544" s="121" t="s">
        <v>201</v>
      </c>
      <c r="C11544" s="121" t="s">
        <v>206</v>
      </c>
      <c r="D11544" s="121" t="s">
        <v>101</v>
      </c>
      <c r="E11544" s="121" t="s">
        <v>92</v>
      </c>
      <c r="F11544" s="122">
        <v>1157464</v>
      </c>
      <c r="G11544" s="122">
        <v>130023</v>
      </c>
      <c r="H11544" s="120">
        <v>2019</v>
      </c>
      <c r="I11544" t="str">
        <f>IF(J11544="natural gas",VLOOKUP(D11544,'Cross-Page Data'!$I$4:$J$13,2,FALSE),IF(J11544="solar",VLOOKUP('Form 923'!D11544,'Cross-Page Data'!$I$14:$J$117,2,FALSE),J11544))</f>
        <v>solar pv</v>
      </c>
      <c r="J11544" t="str">
        <f>VLOOKUP(E11544,'Cross-Page Data'!$D$4:$F$48,3,FALSE)</f>
        <v>solar</v>
      </c>
      <c r="K11544" t="b">
        <f t="shared" si="180"/>
        <v>1</v>
      </c>
    </row>
    <row r="11545" spans="1:11">
      <c r="A11545" s="120">
        <v>60337</v>
      </c>
      <c r="B11545" s="121" t="s">
        <v>201</v>
      </c>
      <c r="C11545" s="121" t="s">
        <v>206</v>
      </c>
      <c r="D11545" s="121" t="s">
        <v>101</v>
      </c>
      <c r="E11545" s="121" t="s">
        <v>92</v>
      </c>
      <c r="F11545" s="122">
        <v>268172</v>
      </c>
      <c r="G11545" s="122">
        <v>30125</v>
      </c>
      <c r="H11545" s="120">
        <v>2019</v>
      </c>
      <c r="I11545" t="str">
        <f>IF(J11545="natural gas",VLOOKUP(D11545,'Cross-Page Data'!$I$4:$J$13,2,FALSE),IF(J11545="solar",VLOOKUP('Form 923'!D11545,'Cross-Page Data'!$I$14:$J$117,2,FALSE),J11545))</f>
        <v>solar pv</v>
      </c>
      <c r="J11545" t="str">
        <f>VLOOKUP(E11545,'Cross-Page Data'!$D$4:$F$48,3,FALSE)</f>
        <v>solar</v>
      </c>
      <c r="K11545" t="b">
        <f t="shared" si="180"/>
        <v>1</v>
      </c>
    </row>
    <row r="11546" spans="1:11">
      <c r="A11546" s="120">
        <v>60338</v>
      </c>
      <c r="B11546" s="121" t="s">
        <v>201</v>
      </c>
      <c r="C11546" s="121" t="s">
        <v>206</v>
      </c>
      <c r="D11546" s="121" t="s">
        <v>128</v>
      </c>
      <c r="E11546" s="121" t="s">
        <v>180</v>
      </c>
      <c r="F11546" s="122">
        <v>8345028</v>
      </c>
      <c r="G11546" s="122">
        <v>937433</v>
      </c>
      <c r="H11546" s="120">
        <v>2019</v>
      </c>
      <c r="I11546" t="str">
        <f>IF(J11546="natural gas",VLOOKUP(D11546,'Cross-Page Data'!$I$4:$J$13,2,FALSE),IF(J11546="solar",VLOOKUP('Form 923'!D11546,'Cross-Page Data'!$I$14:$J$117,2,FALSE),J11546))</f>
        <v>wind</v>
      </c>
      <c r="J11546" t="str">
        <f>VLOOKUP(E11546,'Cross-Page Data'!$D$4:$F$48,3,FALSE)</f>
        <v>wind</v>
      </c>
      <c r="K11546" t="b">
        <f t="shared" si="180"/>
        <v>1</v>
      </c>
    </row>
    <row r="11547" spans="1:11">
      <c r="A11547" s="120">
        <v>60339</v>
      </c>
      <c r="B11547" s="121" t="s">
        <v>201</v>
      </c>
      <c r="C11547" s="121" t="s">
        <v>206</v>
      </c>
      <c r="D11547" s="121" t="s">
        <v>128</v>
      </c>
      <c r="E11547" s="121" t="s">
        <v>180</v>
      </c>
      <c r="F11547" s="122">
        <v>7823843</v>
      </c>
      <c r="G11547" s="122">
        <v>878886</v>
      </c>
      <c r="H11547" s="120">
        <v>2019</v>
      </c>
      <c r="I11547" t="str">
        <f>IF(J11547="natural gas",VLOOKUP(D11547,'Cross-Page Data'!$I$4:$J$13,2,FALSE),IF(J11547="solar",VLOOKUP('Form 923'!D11547,'Cross-Page Data'!$I$14:$J$117,2,FALSE),J11547))</f>
        <v>wind</v>
      </c>
      <c r="J11547" t="str">
        <f>VLOOKUP(E11547,'Cross-Page Data'!$D$4:$F$48,3,FALSE)</f>
        <v>wind</v>
      </c>
      <c r="K11547" t="b">
        <f t="shared" si="180"/>
        <v>1</v>
      </c>
    </row>
    <row r="11548" spans="1:11">
      <c r="A11548" s="120">
        <v>60340</v>
      </c>
      <c r="B11548" s="121" t="s">
        <v>205</v>
      </c>
      <c r="C11548" s="121" t="s">
        <v>208</v>
      </c>
      <c r="D11548" s="121" t="s">
        <v>68</v>
      </c>
      <c r="E11548" s="121" t="s">
        <v>38</v>
      </c>
      <c r="F11548" s="122">
        <v>44693</v>
      </c>
      <c r="G11548" s="122">
        <v>9116.907</v>
      </c>
      <c r="H11548" s="120">
        <v>2019</v>
      </c>
      <c r="I11548" t="str">
        <f>IF(J11548="natural gas",VLOOKUP(D11548,'Cross-Page Data'!$I$4:$J$13,2,FALSE),IF(J11548="solar",VLOOKUP('Form 923'!D11548,'Cross-Page Data'!$I$14:$J$117,2,FALSE),J11548))</f>
        <v>natural gas nonpeaker - preexisting retiring</v>
      </c>
      <c r="J11548" t="str">
        <f>VLOOKUP(E11548,'Cross-Page Data'!$D$4:$F$48,3,FALSE)</f>
        <v>natural gas</v>
      </c>
      <c r="K11548" t="b">
        <f t="shared" si="180"/>
        <v>0</v>
      </c>
    </row>
    <row r="11549" spans="1:11">
      <c r="A11549" s="120">
        <v>60340</v>
      </c>
      <c r="B11549" s="121" t="s">
        <v>205</v>
      </c>
      <c r="C11549" s="121" t="s">
        <v>208</v>
      </c>
      <c r="D11549" s="121" t="s">
        <v>68</v>
      </c>
      <c r="E11549" s="121" t="s">
        <v>137</v>
      </c>
      <c r="F11549" s="122">
        <v>0</v>
      </c>
      <c r="G11549" s="122">
        <v>0</v>
      </c>
      <c r="H11549" s="120">
        <v>2019</v>
      </c>
      <c r="I11549" t="str">
        <f>IF(J11549="natural gas",VLOOKUP(D11549,'Cross-Page Data'!$I$4:$J$13,2,FALSE),IF(J11549="solar",VLOOKUP('Form 923'!D11549,'Cross-Page Data'!$I$14:$J$117,2,FALSE),J11549))</f>
        <v>biomass</v>
      </c>
      <c r="J11549" t="str">
        <f>VLOOKUP(E11549,'Cross-Page Data'!$D$4:$F$48,3,FALSE)</f>
        <v>biomass</v>
      </c>
      <c r="K11549" t="b">
        <f t="shared" si="180"/>
        <v>0</v>
      </c>
    </row>
    <row r="11550" spans="1:11">
      <c r="A11550" s="120">
        <v>60340</v>
      </c>
      <c r="B11550" s="121" t="s">
        <v>205</v>
      </c>
      <c r="C11550" s="121" t="s">
        <v>208</v>
      </c>
      <c r="D11550" s="121" t="s">
        <v>68</v>
      </c>
      <c r="E11550" s="121" t="s">
        <v>176</v>
      </c>
      <c r="F11550" s="122">
        <v>3318235</v>
      </c>
      <c r="G11550" s="122">
        <v>299742.09</v>
      </c>
      <c r="H11550" s="120">
        <v>2019</v>
      </c>
      <c r="I11550" t="str">
        <f>IF(J11550="natural gas",VLOOKUP(D11550,'Cross-Page Data'!$I$4:$J$13,2,FALSE),IF(J11550="solar",VLOOKUP('Form 923'!D11550,'Cross-Page Data'!$I$14:$J$117,2,FALSE),J11550))</f>
        <v>biomass</v>
      </c>
      <c r="J11550" t="str">
        <f>VLOOKUP(E11550,'Cross-Page Data'!$D$4:$F$48,3,FALSE)</f>
        <v>biomass</v>
      </c>
      <c r="K11550" t="b">
        <f t="shared" si="180"/>
        <v>0</v>
      </c>
    </row>
    <row r="11551" spans="1:11">
      <c r="A11551" s="120">
        <v>60342</v>
      </c>
      <c r="B11551" s="121" t="s">
        <v>201</v>
      </c>
      <c r="C11551" s="121" t="s">
        <v>202</v>
      </c>
      <c r="D11551" s="121" t="s">
        <v>128</v>
      </c>
      <c r="E11551" s="121" t="s">
        <v>180</v>
      </c>
      <c r="F11551" s="122">
        <v>9291853</v>
      </c>
      <c r="G11551" s="122">
        <v>1043794</v>
      </c>
      <c r="H11551" s="120">
        <v>2019</v>
      </c>
      <c r="I11551" t="str">
        <f>IF(J11551="natural gas",VLOOKUP(D11551,'Cross-Page Data'!$I$4:$J$13,2,FALSE),IF(J11551="solar",VLOOKUP('Form 923'!D11551,'Cross-Page Data'!$I$14:$J$117,2,FALSE),J11551))</f>
        <v>wind</v>
      </c>
      <c r="J11551" t="str">
        <f>VLOOKUP(E11551,'Cross-Page Data'!$D$4:$F$48,3,FALSE)</f>
        <v>wind</v>
      </c>
      <c r="K11551" t="b">
        <f t="shared" si="180"/>
        <v>1</v>
      </c>
    </row>
    <row r="11552" spans="1:11">
      <c r="A11552" s="120">
        <v>60344</v>
      </c>
      <c r="B11552" s="121" t="s">
        <v>201</v>
      </c>
      <c r="C11552" s="121" t="s">
        <v>206</v>
      </c>
      <c r="D11552" s="121" t="s">
        <v>101</v>
      </c>
      <c r="E11552" s="121" t="s">
        <v>92</v>
      </c>
      <c r="F11552" s="122">
        <v>28628</v>
      </c>
      <c r="G11552" s="122">
        <v>3216</v>
      </c>
      <c r="H11552" s="120">
        <v>2019</v>
      </c>
      <c r="I11552" t="str">
        <f>IF(J11552="natural gas",VLOOKUP(D11552,'Cross-Page Data'!$I$4:$J$13,2,FALSE),IF(J11552="solar",VLOOKUP('Form 923'!D11552,'Cross-Page Data'!$I$14:$J$117,2,FALSE),J11552))</f>
        <v>solar pv</v>
      </c>
      <c r="J11552" t="str">
        <f>VLOOKUP(E11552,'Cross-Page Data'!$D$4:$F$48,3,FALSE)</f>
        <v>solar</v>
      </c>
      <c r="K11552" t="b">
        <f t="shared" si="180"/>
        <v>1</v>
      </c>
    </row>
    <row r="11553" spans="1:11">
      <c r="A11553" s="120">
        <v>60345</v>
      </c>
      <c r="B11553" s="121" t="s">
        <v>201</v>
      </c>
      <c r="C11553" s="121" t="s">
        <v>202</v>
      </c>
      <c r="D11553" s="121" t="s">
        <v>39</v>
      </c>
      <c r="E11553" s="121" t="s">
        <v>70</v>
      </c>
      <c r="F11553" s="122">
        <v>0</v>
      </c>
      <c r="G11553" s="122">
        <v>12992.108</v>
      </c>
      <c r="H11553" s="120">
        <v>2019</v>
      </c>
      <c r="I11553" t="str">
        <f>IF(J11553="natural gas",VLOOKUP(D11553,'Cross-Page Data'!$I$4:$J$13,2,FALSE),IF(J11553="solar",VLOOKUP('Form 923'!D11553,'Cross-Page Data'!$I$14:$J$117,2,FALSE),J11553))</f>
        <v>heavy or residual fuel oil</v>
      </c>
      <c r="J11553" t="str">
        <f>VLOOKUP(E11553,'Cross-Page Data'!$D$4:$F$48,3,FALSE)</f>
        <v>heavy or residual fuel oil</v>
      </c>
      <c r="K11553" t="b">
        <f t="shared" si="180"/>
        <v>1</v>
      </c>
    </row>
    <row r="11554" spans="1:11">
      <c r="A11554" s="120">
        <v>60345</v>
      </c>
      <c r="B11554" s="121" t="s">
        <v>201</v>
      </c>
      <c r="C11554" s="121" t="s">
        <v>202</v>
      </c>
      <c r="D11554" s="121" t="s">
        <v>39</v>
      </c>
      <c r="E11554" s="121" t="s">
        <v>38</v>
      </c>
      <c r="F11554" s="122">
        <v>0</v>
      </c>
      <c r="G11554" s="122">
        <v>2172863.9</v>
      </c>
      <c r="H11554" s="120">
        <v>2019</v>
      </c>
      <c r="I11554" t="str">
        <f>IF(J11554="natural gas",VLOOKUP(D11554,'Cross-Page Data'!$I$4:$J$13,2,FALSE),IF(J11554="solar",VLOOKUP('Form 923'!D11554,'Cross-Page Data'!$I$14:$J$117,2,FALSE),J11554))</f>
        <v>natural gas nonpeaker - preexisting nonretiring</v>
      </c>
      <c r="J11554" t="str">
        <f>VLOOKUP(E11554,'Cross-Page Data'!$D$4:$F$48,3,FALSE)</f>
        <v>natural gas</v>
      </c>
      <c r="K11554" t="b">
        <f t="shared" si="180"/>
        <v>1</v>
      </c>
    </row>
    <row r="11555" spans="1:11">
      <c r="A11555" s="120">
        <v>60345</v>
      </c>
      <c r="B11555" s="121" t="s">
        <v>201</v>
      </c>
      <c r="C11555" s="121" t="s">
        <v>202</v>
      </c>
      <c r="D11555" s="121" t="s">
        <v>61</v>
      </c>
      <c r="E11555" s="121" t="s">
        <v>70</v>
      </c>
      <c r="F11555" s="122">
        <v>294198</v>
      </c>
      <c r="G11555" s="122">
        <v>30939.004</v>
      </c>
      <c r="H11555" s="120">
        <v>2019</v>
      </c>
      <c r="I11555" t="str">
        <f>IF(J11555="natural gas",VLOOKUP(D11555,'Cross-Page Data'!$I$4:$J$13,2,FALSE),IF(J11555="solar",VLOOKUP('Form 923'!D11555,'Cross-Page Data'!$I$14:$J$117,2,FALSE),J11555))</f>
        <v>heavy or residual fuel oil</v>
      </c>
      <c r="J11555" t="str">
        <f>VLOOKUP(E11555,'Cross-Page Data'!$D$4:$F$48,3,FALSE)</f>
        <v>heavy or residual fuel oil</v>
      </c>
      <c r="K11555" t="b">
        <f t="shared" si="180"/>
        <v>1</v>
      </c>
    </row>
    <row r="11556" spans="1:11">
      <c r="A11556" s="120">
        <v>60345</v>
      </c>
      <c r="B11556" s="121" t="s">
        <v>201</v>
      </c>
      <c r="C11556" s="121" t="s">
        <v>202</v>
      </c>
      <c r="D11556" s="121" t="s">
        <v>61</v>
      </c>
      <c r="E11556" s="121" t="s">
        <v>38</v>
      </c>
      <c r="F11556" s="122">
        <v>44841377</v>
      </c>
      <c r="G11556" s="122">
        <v>4865304</v>
      </c>
      <c r="H11556" s="120">
        <v>2019</v>
      </c>
      <c r="I11556" t="str">
        <f>IF(J11556="natural gas",VLOOKUP(D11556,'Cross-Page Data'!$I$4:$J$13,2,FALSE),IF(J11556="solar",VLOOKUP('Form 923'!D11556,'Cross-Page Data'!$I$14:$J$117,2,FALSE),J11556))</f>
        <v>natural gas nonpeaker - preexisting nonretiring</v>
      </c>
      <c r="J11556" t="str">
        <f>VLOOKUP(E11556,'Cross-Page Data'!$D$4:$F$48,3,FALSE)</f>
        <v>natural gas</v>
      </c>
      <c r="K11556" t="b">
        <f t="shared" si="180"/>
        <v>1</v>
      </c>
    </row>
    <row r="11557" spans="1:11">
      <c r="A11557" s="120">
        <v>60346</v>
      </c>
      <c r="B11557" s="121" t="s">
        <v>201</v>
      </c>
      <c r="C11557" s="121" t="s">
        <v>202</v>
      </c>
      <c r="D11557" s="121" t="s">
        <v>101</v>
      </c>
      <c r="E11557" s="121" t="s">
        <v>92</v>
      </c>
      <c r="F11557" s="122">
        <v>369299</v>
      </c>
      <c r="G11557" s="122">
        <v>41485</v>
      </c>
      <c r="H11557" s="120">
        <v>2019</v>
      </c>
      <c r="I11557" t="str">
        <f>IF(J11557="natural gas",VLOOKUP(D11557,'Cross-Page Data'!$I$4:$J$13,2,FALSE),IF(J11557="solar",VLOOKUP('Form 923'!D11557,'Cross-Page Data'!$I$14:$J$117,2,FALSE),J11557))</f>
        <v>solar pv</v>
      </c>
      <c r="J11557" t="str">
        <f>VLOOKUP(E11557,'Cross-Page Data'!$D$4:$F$48,3,FALSE)</f>
        <v>solar</v>
      </c>
      <c r="K11557" t="b">
        <f t="shared" si="180"/>
        <v>1</v>
      </c>
    </row>
    <row r="11558" spans="1:11">
      <c r="A11558" s="120">
        <v>60347</v>
      </c>
      <c r="B11558" s="121" t="s">
        <v>201</v>
      </c>
      <c r="C11558" s="121" t="s">
        <v>202</v>
      </c>
      <c r="D11558" s="121" t="s">
        <v>101</v>
      </c>
      <c r="E11558" s="121" t="s">
        <v>92</v>
      </c>
      <c r="F11558" s="122">
        <v>238289</v>
      </c>
      <c r="G11558" s="122">
        <v>26768</v>
      </c>
      <c r="H11558" s="120">
        <v>2019</v>
      </c>
      <c r="I11558" t="str">
        <f>IF(J11558="natural gas",VLOOKUP(D11558,'Cross-Page Data'!$I$4:$J$13,2,FALSE),IF(J11558="solar",VLOOKUP('Form 923'!D11558,'Cross-Page Data'!$I$14:$J$117,2,FALSE),J11558))</f>
        <v>solar pv</v>
      </c>
      <c r="J11558" t="str">
        <f>VLOOKUP(E11558,'Cross-Page Data'!$D$4:$F$48,3,FALSE)</f>
        <v>solar</v>
      </c>
      <c r="K11558" t="b">
        <f t="shared" si="180"/>
        <v>1</v>
      </c>
    </row>
    <row r="11559" spans="1:11">
      <c r="A11559" s="120">
        <v>60348</v>
      </c>
      <c r="B11559" s="121" t="s">
        <v>201</v>
      </c>
      <c r="C11559" s="121" t="s">
        <v>202</v>
      </c>
      <c r="D11559" s="121" t="s">
        <v>101</v>
      </c>
      <c r="E11559" s="121" t="s">
        <v>92</v>
      </c>
      <c r="F11559" s="122">
        <v>25299</v>
      </c>
      <c r="G11559" s="122">
        <v>2842</v>
      </c>
      <c r="H11559" s="120">
        <v>2019</v>
      </c>
      <c r="I11559" t="str">
        <f>IF(J11559="natural gas",VLOOKUP(D11559,'Cross-Page Data'!$I$4:$J$13,2,FALSE),IF(J11559="solar",VLOOKUP('Form 923'!D11559,'Cross-Page Data'!$I$14:$J$117,2,FALSE),J11559))</f>
        <v>solar pv</v>
      </c>
      <c r="J11559" t="str">
        <f>VLOOKUP(E11559,'Cross-Page Data'!$D$4:$F$48,3,FALSE)</f>
        <v>solar</v>
      </c>
      <c r="K11559" t="b">
        <f t="shared" si="180"/>
        <v>1</v>
      </c>
    </row>
    <row r="11560" ht="25.5" spans="1:11">
      <c r="A11560" s="120">
        <v>60349</v>
      </c>
      <c r="B11560" s="121" t="s">
        <v>201</v>
      </c>
      <c r="C11560" s="121" t="s">
        <v>207</v>
      </c>
      <c r="D11560" s="121" t="s">
        <v>79</v>
      </c>
      <c r="E11560" s="121" t="s">
        <v>90</v>
      </c>
      <c r="F11560" s="122">
        <v>88814</v>
      </c>
      <c r="G11560" s="122">
        <v>8823</v>
      </c>
      <c r="H11560" s="120">
        <v>2019</v>
      </c>
      <c r="I11560" t="str">
        <f>IF(J11560="natural gas",VLOOKUP(D11560,'Cross-Page Data'!$I$4:$J$13,2,FALSE),IF(J11560="solar",VLOOKUP('Form 923'!D11560,'Cross-Page Data'!$I$14:$J$117,2,FALSE),J11560))</f>
        <v>biomass</v>
      </c>
      <c r="J11560" t="str">
        <f>VLOOKUP(E11560,'Cross-Page Data'!$D$4:$F$48,3,FALSE)</f>
        <v>biomass</v>
      </c>
      <c r="K11560" t="b">
        <f t="shared" si="180"/>
        <v>0</v>
      </c>
    </row>
    <row r="11561" spans="1:11">
      <c r="A11561" s="120">
        <v>60350</v>
      </c>
      <c r="B11561" s="121" t="s">
        <v>201</v>
      </c>
      <c r="C11561" s="121" t="s">
        <v>206</v>
      </c>
      <c r="D11561" s="121" t="s">
        <v>101</v>
      </c>
      <c r="E11561" s="121" t="s">
        <v>92</v>
      </c>
      <c r="F11561" s="122">
        <v>22238</v>
      </c>
      <c r="G11561" s="122">
        <v>2498</v>
      </c>
      <c r="H11561" s="120">
        <v>2019</v>
      </c>
      <c r="I11561" t="str">
        <f>IF(J11561="natural gas",VLOOKUP(D11561,'Cross-Page Data'!$I$4:$J$13,2,FALSE),IF(J11561="solar",VLOOKUP('Form 923'!D11561,'Cross-Page Data'!$I$14:$J$117,2,FALSE),J11561))</f>
        <v>solar pv</v>
      </c>
      <c r="J11561" t="str">
        <f>VLOOKUP(E11561,'Cross-Page Data'!$D$4:$F$48,3,FALSE)</f>
        <v>solar</v>
      </c>
      <c r="K11561" t="b">
        <f t="shared" si="180"/>
        <v>1</v>
      </c>
    </row>
    <row r="11562" spans="1:11">
      <c r="A11562" s="120">
        <v>60351</v>
      </c>
      <c r="B11562" s="121" t="s">
        <v>201</v>
      </c>
      <c r="C11562" s="121" t="s">
        <v>206</v>
      </c>
      <c r="D11562" s="121" t="s">
        <v>101</v>
      </c>
      <c r="E11562" s="121" t="s">
        <v>92</v>
      </c>
      <c r="F11562" s="122">
        <v>545477</v>
      </c>
      <c r="G11562" s="122">
        <v>61276</v>
      </c>
      <c r="H11562" s="120">
        <v>2019</v>
      </c>
      <c r="I11562" t="str">
        <f>IF(J11562="natural gas",VLOOKUP(D11562,'Cross-Page Data'!$I$4:$J$13,2,FALSE),IF(J11562="solar",VLOOKUP('Form 923'!D11562,'Cross-Page Data'!$I$14:$J$117,2,FALSE),J11562))</f>
        <v>solar pv</v>
      </c>
      <c r="J11562" t="str">
        <f>VLOOKUP(E11562,'Cross-Page Data'!$D$4:$F$48,3,FALSE)</f>
        <v>solar</v>
      </c>
      <c r="K11562" t="b">
        <f t="shared" si="180"/>
        <v>1</v>
      </c>
    </row>
    <row r="11563" spans="1:11">
      <c r="A11563" s="120">
        <v>60352</v>
      </c>
      <c r="B11563" s="121" t="s">
        <v>201</v>
      </c>
      <c r="C11563" s="121" t="s">
        <v>206</v>
      </c>
      <c r="D11563" s="121" t="s">
        <v>101</v>
      </c>
      <c r="E11563" s="121" t="s">
        <v>92</v>
      </c>
      <c r="F11563" s="122">
        <v>2386929</v>
      </c>
      <c r="G11563" s="122">
        <v>268134</v>
      </c>
      <c r="H11563" s="120">
        <v>2019</v>
      </c>
      <c r="I11563" t="str">
        <f>IF(J11563="natural gas",VLOOKUP(D11563,'Cross-Page Data'!$I$4:$J$13,2,FALSE),IF(J11563="solar",VLOOKUP('Form 923'!D11563,'Cross-Page Data'!$I$14:$J$117,2,FALSE),J11563))</f>
        <v>solar pv</v>
      </c>
      <c r="J11563" t="str">
        <f>VLOOKUP(E11563,'Cross-Page Data'!$D$4:$F$48,3,FALSE)</f>
        <v>solar</v>
      </c>
      <c r="K11563" t="b">
        <f t="shared" si="180"/>
        <v>1</v>
      </c>
    </row>
    <row r="11564" spans="1:11">
      <c r="A11564" s="120">
        <v>60354</v>
      </c>
      <c r="B11564" s="121" t="s">
        <v>201</v>
      </c>
      <c r="C11564" s="121" t="s">
        <v>206</v>
      </c>
      <c r="D11564" s="121" t="s">
        <v>128</v>
      </c>
      <c r="E11564" s="121" t="s">
        <v>180</v>
      </c>
      <c r="F11564" s="122">
        <v>5716890</v>
      </c>
      <c r="G11564" s="122">
        <v>642203</v>
      </c>
      <c r="H11564" s="120">
        <v>2019</v>
      </c>
      <c r="I11564" t="str">
        <f>IF(J11564="natural gas",VLOOKUP(D11564,'Cross-Page Data'!$I$4:$J$13,2,FALSE),IF(J11564="solar",VLOOKUP('Form 923'!D11564,'Cross-Page Data'!$I$14:$J$117,2,FALSE),J11564))</f>
        <v>wind</v>
      </c>
      <c r="J11564" t="str">
        <f>VLOOKUP(E11564,'Cross-Page Data'!$D$4:$F$48,3,FALSE)</f>
        <v>wind</v>
      </c>
      <c r="K11564" t="b">
        <f t="shared" si="180"/>
        <v>1</v>
      </c>
    </row>
    <row r="11565" spans="1:11">
      <c r="A11565" s="120">
        <v>60355</v>
      </c>
      <c r="B11565" s="121" t="s">
        <v>201</v>
      </c>
      <c r="C11565" s="121" t="s">
        <v>206</v>
      </c>
      <c r="D11565" s="121" t="s">
        <v>128</v>
      </c>
      <c r="E11565" s="121" t="s">
        <v>180</v>
      </c>
      <c r="F11565" s="122">
        <v>5796297</v>
      </c>
      <c r="G11565" s="122">
        <v>651123</v>
      </c>
      <c r="H11565" s="120">
        <v>2019</v>
      </c>
      <c r="I11565" t="str">
        <f>IF(J11565="natural gas",VLOOKUP(D11565,'Cross-Page Data'!$I$4:$J$13,2,FALSE),IF(J11565="solar",VLOOKUP('Form 923'!D11565,'Cross-Page Data'!$I$14:$J$117,2,FALSE),J11565))</f>
        <v>wind</v>
      </c>
      <c r="J11565" t="str">
        <f>VLOOKUP(E11565,'Cross-Page Data'!$D$4:$F$48,3,FALSE)</f>
        <v>wind</v>
      </c>
      <c r="K11565" t="b">
        <f t="shared" si="180"/>
        <v>1</v>
      </c>
    </row>
    <row r="11566" spans="1:11">
      <c r="A11566" s="120">
        <v>60357</v>
      </c>
      <c r="B11566" s="121" t="s">
        <v>201</v>
      </c>
      <c r="C11566" s="121" t="s">
        <v>206</v>
      </c>
      <c r="D11566" s="121" t="s">
        <v>56</v>
      </c>
      <c r="E11566" s="121" t="s">
        <v>38</v>
      </c>
      <c r="F11566" s="122">
        <v>65784605</v>
      </c>
      <c r="G11566" s="122">
        <v>10163068</v>
      </c>
      <c r="H11566" s="120">
        <v>2019</v>
      </c>
      <c r="I11566" t="str">
        <f>IF(J11566="natural gas",VLOOKUP(D11566,'Cross-Page Data'!$I$4:$J$13,2,FALSE),IF(J11566="solar",VLOOKUP('Form 923'!D11566,'Cross-Page Data'!$I$14:$J$117,2,FALSE),J11566))</f>
        <v>natural gas nonpeaker - preexisting nonretiring</v>
      </c>
      <c r="J11566" t="str">
        <f>VLOOKUP(E11566,'Cross-Page Data'!$D$4:$F$48,3,FALSE)</f>
        <v>natural gas</v>
      </c>
      <c r="K11566" t="b">
        <f t="shared" si="180"/>
        <v>1</v>
      </c>
    </row>
    <row r="11567" spans="1:11">
      <c r="A11567" s="120">
        <v>60359</v>
      </c>
      <c r="B11567" s="121" t="s">
        <v>201</v>
      </c>
      <c r="C11567" s="121" t="s">
        <v>206</v>
      </c>
      <c r="D11567" s="121" t="s">
        <v>101</v>
      </c>
      <c r="E11567" s="121" t="s">
        <v>92</v>
      </c>
      <c r="F11567" s="122">
        <v>39268</v>
      </c>
      <c r="G11567" s="122">
        <v>4411</v>
      </c>
      <c r="H11567" s="120">
        <v>2019</v>
      </c>
      <c r="I11567" t="str">
        <f>IF(J11567="natural gas",VLOOKUP(D11567,'Cross-Page Data'!$I$4:$J$13,2,FALSE),IF(J11567="solar",VLOOKUP('Form 923'!D11567,'Cross-Page Data'!$I$14:$J$117,2,FALSE),J11567))</f>
        <v>solar pv</v>
      </c>
      <c r="J11567" t="str">
        <f>VLOOKUP(E11567,'Cross-Page Data'!$D$4:$F$48,3,FALSE)</f>
        <v>solar</v>
      </c>
      <c r="K11567" t="b">
        <f t="shared" si="180"/>
        <v>1</v>
      </c>
    </row>
    <row r="11568" spans="1:11">
      <c r="A11568" s="120">
        <v>60361</v>
      </c>
      <c r="B11568" s="121" t="s">
        <v>201</v>
      </c>
      <c r="C11568" s="121" t="s">
        <v>206</v>
      </c>
      <c r="D11568" s="121" t="s">
        <v>101</v>
      </c>
      <c r="E11568" s="121" t="s">
        <v>92</v>
      </c>
      <c r="F11568" s="122">
        <v>81151</v>
      </c>
      <c r="G11568" s="122">
        <v>9116</v>
      </c>
      <c r="H11568" s="120">
        <v>2019</v>
      </c>
      <c r="I11568" t="str">
        <f>IF(J11568="natural gas",VLOOKUP(D11568,'Cross-Page Data'!$I$4:$J$13,2,FALSE),IF(J11568="solar",VLOOKUP('Form 923'!D11568,'Cross-Page Data'!$I$14:$J$117,2,FALSE),J11568))</f>
        <v>solar pv</v>
      </c>
      <c r="J11568" t="str">
        <f>VLOOKUP(E11568,'Cross-Page Data'!$D$4:$F$48,3,FALSE)</f>
        <v>solar</v>
      </c>
      <c r="K11568" t="b">
        <f t="shared" si="180"/>
        <v>1</v>
      </c>
    </row>
    <row r="11569" spans="1:11">
      <c r="A11569" s="120">
        <v>60363</v>
      </c>
      <c r="B11569" s="121" t="s">
        <v>201</v>
      </c>
      <c r="C11569" s="121" t="s">
        <v>206</v>
      </c>
      <c r="D11569" s="121" t="s">
        <v>101</v>
      </c>
      <c r="E11569" s="121" t="s">
        <v>92</v>
      </c>
      <c r="F11569" s="122">
        <v>88825</v>
      </c>
      <c r="G11569" s="122">
        <v>9978</v>
      </c>
      <c r="H11569" s="120">
        <v>2019</v>
      </c>
      <c r="I11569" t="str">
        <f>IF(J11569="natural gas",VLOOKUP(D11569,'Cross-Page Data'!$I$4:$J$13,2,FALSE),IF(J11569="solar",VLOOKUP('Form 923'!D11569,'Cross-Page Data'!$I$14:$J$117,2,FALSE),J11569))</f>
        <v>solar pv</v>
      </c>
      <c r="J11569" t="str">
        <f>VLOOKUP(E11569,'Cross-Page Data'!$D$4:$F$48,3,FALSE)</f>
        <v>solar</v>
      </c>
      <c r="K11569" t="b">
        <f t="shared" si="180"/>
        <v>1</v>
      </c>
    </row>
    <row r="11570" spans="1:11">
      <c r="A11570" s="120">
        <v>60365</v>
      </c>
      <c r="B11570" s="121" t="s">
        <v>201</v>
      </c>
      <c r="C11570" s="121" t="s">
        <v>206</v>
      </c>
      <c r="D11570" s="121" t="s">
        <v>101</v>
      </c>
      <c r="E11570" s="121" t="s">
        <v>92</v>
      </c>
      <c r="F11570" s="122">
        <v>18783</v>
      </c>
      <c r="G11570" s="122">
        <v>2110</v>
      </c>
      <c r="H11570" s="120">
        <v>2019</v>
      </c>
      <c r="I11570" t="str">
        <f>IF(J11570="natural gas",VLOOKUP(D11570,'Cross-Page Data'!$I$4:$J$13,2,FALSE),IF(J11570="solar",VLOOKUP('Form 923'!D11570,'Cross-Page Data'!$I$14:$J$117,2,FALSE),J11570))</f>
        <v>solar pv</v>
      </c>
      <c r="J11570" t="str">
        <f>VLOOKUP(E11570,'Cross-Page Data'!$D$4:$F$48,3,FALSE)</f>
        <v>solar</v>
      </c>
      <c r="K11570" t="b">
        <f t="shared" si="180"/>
        <v>1</v>
      </c>
    </row>
    <row r="11571" spans="1:11">
      <c r="A11571" s="120">
        <v>60366</v>
      </c>
      <c r="B11571" s="121" t="s">
        <v>201</v>
      </c>
      <c r="C11571" s="121" t="s">
        <v>206</v>
      </c>
      <c r="D11571" s="121" t="s">
        <v>128</v>
      </c>
      <c r="E11571" s="121" t="s">
        <v>180</v>
      </c>
      <c r="F11571" s="122">
        <v>5057723</v>
      </c>
      <c r="G11571" s="122">
        <v>568156</v>
      </c>
      <c r="H11571" s="120">
        <v>2019</v>
      </c>
      <c r="I11571" t="str">
        <f>IF(J11571="natural gas",VLOOKUP(D11571,'Cross-Page Data'!$I$4:$J$13,2,FALSE),IF(J11571="solar",VLOOKUP('Form 923'!D11571,'Cross-Page Data'!$I$14:$J$117,2,FALSE),J11571))</f>
        <v>wind</v>
      </c>
      <c r="J11571" t="str">
        <f>VLOOKUP(E11571,'Cross-Page Data'!$D$4:$F$48,3,FALSE)</f>
        <v>wind</v>
      </c>
      <c r="K11571" t="b">
        <f t="shared" si="180"/>
        <v>1</v>
      </c>
    </row>
    <row r="11572" spans="1:11">
      <c r="A11572" s="120">
        <v>60367</v>
      </c>
      <c r="B11572" s="121" t="s">
        <v>201</v>
      </c>
      <c r="C11572" s="121" t="s">
        <v>206</v>
      </c>
      <c r="D11572" s="121" t="s">
        <v>101</v>
      </c>
      <c r="E11572" s="121" t="s">
        <v>92</v>
      </c>
      <c r="F11572" s="122">
        <v>98847</v>
      </c>
      <c r="G11572" s="122">
        <v>11104</v>
      </c>
      <c r="H11572" s="120">
        <v>2019</v>
      </c>
      <c r="I11572" t="str">
        <f>IF(J11572="natural gas",VLOOKUP(D11572,'Cross-Page Data'!$I$4:$J$13,2,FALSE),IF(J11572="solar",VLOOKUP('Form 923'!D11572,'Cross-Page Data'!$I$14:$J$117,2,FALSE),J11572))</f>
        <v>solar pv</v>
      </c>
      <c r="J11572" t="str">
        <f>VLOOKUP(E11572,'Cross-Page Data'!$D$4:$F$48,3,FALSE)</f>
        <v>solar</v>
      </c>
      <c r="K11572" t="b">
        <f t="shared" si="180"/>
        <v>1</v>
      </c>
    </row>
    <row r="11573" spans="1:11">
      <c r="A11573" s="120">
        <v>60368</v>
      </c>
      <c r="B11573" s="121" t="s">
        <v>201</v>
      </c>
      <c r="C11573" s="121" t="s">
        <v>206</v>
      </c>
      <c r="D11573" s="121" t="s">
        <v>39</v>
      </c>
      <c r="E11573" s="121" t="s">
        <v>38</v>
      </c>
      <c r="F11573" s="122">
        <v>175311</v>
      </c>
      <c r="G11573" s="122">
        <v>1965873</v>
      </c>
      <c r="H11573" s="120">
        <v>2019</v>
      </c>
      <c r="I11573" t="str">
        <f>IF(J11573="natural gas",VLOOKUP(D11573,'Cross-Page Data'!$I$4:$J$13,2,FALSE),IF(J11573="solar",VLOOKUP('Form 923'!D11573,'Cross-Page Data'!$I$14:$J$117,2,FALSE),J11573))</f>
        <v>natural gas nonpeaker - preexisting nonretiring</v>
      </c>
      <c r="J11573" t="str">
        <f>VLOOKUP(E11573,'Cross-Page Data'!$D$4:$F$48,3,FALSE)</f>
        <v>natural gas</v>
      </c>
      <c r="K11573" t="b">
        <f t="shared" si="180"/>
        <v>1</v>
      </c>
    </row>
    <row r="11574" spans="1:11">
      <c r="A11574" s="120">
        <v>60368</v>
      </c>
      <c r="B11574" s="121" t="s">
        <v>201</v>
      </c>
      <c r="C11574" s="121" t="s">
        <v>206</v>
      </c>
      <c r="D11574" s="121" t="s">
        <v>61</v>
      </c>
      <c r="E11574" s="121" t="s">
        <v>38</v>
      </c>
      <c r="F11574" s="122">
        <v>38952481</v>
      </c>
      <c r="G11574" s="122">
        <v>3659748</v>
      </c>
      <c r="H11574" s="120">
        <v>2019</v>
      </c>
      <c r="I11574" t="str">
        <f>IF(J11574="natural gas",VLOOKUP(D11574,'Cross-Page Data'!$I$4:$J$13,2,FALSE),IF(J11574="solar",VLOOKUP('Form 923'!D11574,'Cross-Page Data'!$I$14:$J$117,2,FALSE),J11574))</f>
        <v>natural gas nonpeaker - preexisting nonretiring</v>
      </c>
      <c r="J11574" t="str">
        <f>VLOOKUP(E11574,'Cross-Page Data'!$D$4:$F$48,3,FALSE)</f>
        <v>natural gas</v>
      </c>
      <c r="K11574" t="b">
        <f t="shared" si="180"/>
        <v>1</v>
      </c>
    </row>
    <row r="11575" spans="1:11">
      <c r="A11575" s="120">
        <v>60369</v>
      </c>
      <c r="B11575" s="121" t="s">
        <v>201</v>
      </c>
      <c r="C11575" s="121" t="s">
        <v>206</v>
      </c>
      <c r="D11575" s="121" t="s">
        <v>101</v>
      </c>
      <c r="E11575" s="121" t="s">
        <v>92</v>
      </c>
      <c r="F11575" s="122">
        <v>78633</v>
      </c>
      <c r="G11575" s="122">
        <v>8833</v>
      </c>
      <c r="H11575" s="120">
        <v>2019</v>
      </c>
      <c r="I11575" t="str">
        <f>IF(J11575="natural gas",VLOOKUP(D11575,'Cross-Page Data'!$I$4:$J$13,2,FALSE),IF(J11575="solar",VLOOKUP('Form 923'!D11575,'Cross-Page Data'!$I$14:$J$117,2,FALSE),J11575))</f>
        <v>solar pv</v>
      </c>
      <c r="J11575" t="str">
        <f>VLOOKUP(E11575,'Cross-Page Data'!$D$4:$F$48,3,FALSE)</f>
        <v>solar</v>
      </c>
      <c r="K11575" t="b">
        <f t="shared" si="180"/>
        <v>1</v>
      </c>
    </row>
    <row r="11576" spans="1:11">
      <c r="A11576" s="120">
        <v>60370</v>
      </c>
      <c r="B11576" s="121" t="s">
        <v>201</v>
      </c>
      <c r="C11576" s="121" t="s">
        <v>206</v>
      </c>
      <c r="D11576" s="121" t="s">
        <v>101</v>
      </c>
      <c r="E11576" s="121" t="s">
        <v>92</v>
      </c>
      <c r="F11576" s="122">
        <v>80152</v>
      </c>
      <c r="G11576" s="122">
        <v>9004</v>
      </c>
      <c r="H11576" s="120">
        <v>2019</v>
      </c>
      <c r="I11576" t="str">
        <f>IF(J11576="natural gas",VLOOKUP(D11576,'Cross-Page Data'!$I$4:$J$13,2,FALSE),IF(J11576="solar",VLOOKUP('Form 923'!D11576,'Cross-Page Data'!$I$14:$J$117,2,FALSE),J11576))</f>
        <v>solar pv</v>
      </c>
      <c r="J11576" t="str">
        <f>VLOOKUP(E11576,'Cross-Page Data'!$D$4:$F$48,3,FALSE)</f>
        <v>solar</v>
      </c>
      <c r="K11576" t="b">
        <f t="shared" si="180"/>
        <v>1</v>
      </c>
    </row>
    <row r="11577" spans="1:11">
      <c r="A11577" s="120">
        <v>60371</v>
      </c>
      <c r="B11577" s="121" t="s">
        <v>201</v>
      </c>
      <c r="C11577" s="121" t="s">
        <v>202</v>
      </c>
      <c r="D11577" s="121" t="s">
        <v>101</v>
      </c>
      <c r="E11577" s="121" t="s">
        <v>92</v>
      </c>
      <c r="F11577" s="122">
        <v>18713</v>
      </c>
      <c r="G11577" s="122">
        <v>2102</v>
      </c>
      <c r="H11577" s="120">
        <v>2019</v>
      </c>
      <c r="I11577" t="str">
        <f>IF(J11577="natural gas",VLOOKUP(D11577,'Cross-Page Data'!$I$4:$J$13,2,FALSE),IF(J11577="solar",VLOOKUP('Form 923'!D11577,'Cross-Page Data'!$I$14:$J$117,2,FALSE),J11577))</f>
        <v>solar pv</v>
      </c>
      <c r="J11577" t="str">
        <f>VLOOKUP(E11577,'Cross-Page Data'!$D$4:$F$48,3,FALSE)</f>
        <v>solar</v>
      </c>
      <c r="K11577" t="b">
        <f t="shared" si="180"/>
        <v>1</v>
      </c>
    </row>
    <row r="11578" spans="1:11">
      <c r="A11578" s="120">
        <v>60372</v>
      </c>
      <c r="B11578" s="121" t="s">
        <v>201</v>
      </c>
      <c r="C11578" s="121" t="s">
        <v>206</v>
      </c>
      <c r="D11578" s="121" t="s">
        <v>101</v>
      </c>
      <c r="E11578" s="121" t="s">
        <v>92</v>
      </c>
      <c r="F11578" s="122">
        <v>2122173</v>
      </c>
      <c r="G11578" s="122">
        <v>238393</v>
      </c>
      <c r="H11578" s="120">
        <v>2019</v>
      </c>
      <c r="I11578" t="str">
        <f>IF(J11578="natural gas",VLOOKUP(D11578,'Cross-Page Data'!$I$4:$J$13,2,FALSE),IF(J11578="solar",VLOOKUP('Form 923'!D11578,'Cross-Page Data'!$I$14:$J$117,2,FALSE),J11578))</f>
        <v>solar pv</v>
      </c>
      <c r="J11578" t="str">
        <f>VLOOKUP(E11578,'Cross-Page Data'!$D$4:$F$48,3,FALSE)</f>
        <v>solar</v>
      </c>
      <c r="K11578" t="b">
        <f t="shared" si="180"/>
        <v>1</v>
      </c>
    </row>
    <row r="11579" spans="1:11">
      <c r="A11579" s="120">
        <v>60375</v>
      </c>
      <c r="B11579" s="121" t="s">
        <v>201</v>
      </c>
      <c r="C11579" s="121" t="s">
        <v>206</v>
      </c>
      <c r="D11579" s="121" t="s">
        <v>101</v>
      </c>
      <c r="E11579" s="121" t="s">
        <v>92</v>
      </c>
      <c r="F11579" s="122">
        <v>85709</v>
      </c>
      <c r="G11579" s="122">
        <v>9628</v>
      </c>
      <c r="H11579" s="120">
        <v>2019</v>
      </c>
      <c r="I11579" t="str">
        <f>IF(J11579="natural gas",VLOOKUP(D11579,'Cross-Page Data'!$I$4:$J$13,2,FALSE),IF(J11579="solar",VLOOKUP('Form 923'!D11579,'Cross-Page Data'!$I$14:$J$117,2,FALSE),J11579))</f>
        <v>solar pv</v>
      </c>
      <c r="J11579" t="str">
        <f>VLOOKUP(E11579,'Cross-Page Data'!$D$4:$F$48,3,FALSE)</f>
        <v>solar</v>
      </c>
      <c r="K11579" t="b">
        <f t="shared" si="180"/>
        <v>1</v>
      </c>
    </row>
    <row r="11580" spans="1:11">
      <c r="A11580" s="120">
        <v>60376</v>
      </c>
      <c r="B11580" s="121" t="s">
        <v>201</v>
      </c>
      <c r="C11580" s="121" t="s">
        <v>206</v>
      </c>
      <c r="D11580" s="121" t="s">
        <v>39</v>
      </c>
      <c r="E11580" s="121" t="s">
        <v>38</v>
      </c>
      <c r="F11580" s="122">
        <v>647854</v>
      </c>
      <c r="G11580" s="122">
        <v>2090000</v>
      </c>
      <c r="H11580" s="120">
        <v>2019</v>
      </c>
      <c r="I11580" t="str">
        <f>IF(J11580="natural gas",VLOOKUP(D11580,'Cross-Page Data'!$I$4:$J$13,2,FALSE),IF(J11580="solar",VLOOKUP('Form 923'!D11580,'Cross-Page Data'!$I$14:$J$117,2,FALSE),J11580))</f>
        <v>natural gas nonpeaker - preexisting nonretiring</v>
      </c>
      <c r="J11580" t="str">
        <f>VLOOKUP(E11580,'Cross-Page Data'!$D$4:$F$48,3,FALSE)</f>
        <v>natural gas</v>
      </c>
      <c r="K11580" t="b">
        <f t="shared" si="180"/>
        <v>1</v>
      </c>
    </row>
    <row r="11581" spans="1:11">
      <c r="A11581" s="120">
        <v>60376</v>
      </c>
      <c r="B11581" s="121" t="s">
        <v>201</v>
      </c>
      <c r="C11581" s="121" t="s">
        <v>206</v>
      </c>
      <c r="D11581" s="121" t="s">
        <v>61</v>
      </c>
      <c r="E11581" s="121" t="s">
        <v>38</v>
      </c>
      <c r="F11581" s="122">
        <v>39821946</v>
      </c>
      <c r="G11581" s="122">
        <v>3897495</v>
      </c>
      <c r="H11581" s="120">
        <v>2019</v>
      </c>
      <c r="I11581" t="str">
        <f>IF(J11581="natural gas",VLOOKUP(D11581,'Cross-Page Data'!$I$4:$J$13,2,FALSE),IF(J11581="solar",VLOOKUP('Form 923'!D11581,'Cross-Page Data'!$I$14:$J$117,2,FALSE),J11581))</f>
        <v>natural gas nonpeaker - preexisting nonretiring</v>
      </c>
      <c r="J11581" t="str">
        <f>VLOOKUP(E11581,'Cross-Page Data'!$D$4:$F$48,3,FALSE)</f>
        <v>natural gas</v>
      </c>
      <c r="K11581" t="b">
        <f t="shared" si="180"/>
        <v>1</v>
      </c>
    </row>
    <row r="11582" spans="1:11">
      <c r="A11582" s="120">
        <v>60378</v>
      </c>
      <c r="B11582" s="121" t="s">
        <v>201</v>
      </c>
      <c r="C11582" s="121" t="s">
        <v>206</v>
      </c>
      <c r="D11582" s="121" t="s">
        <v>101</v>
      </c>
      <c r="E11582" s="121" t="s">
        <v>92</v>
      </c>
      <c r="F11582" s="122">
        <v>67228</v>
      </c>
      <c r="G11582" s="122">
        <v>7552</v>
      </c>
      <c r="H11582" s="120">
        <v>2019</v>
      </c>
      <c r="I11582" t="str">
        <f>IF(J11582="natural gas",VLOOKUP(D11582,'Cross-Page Data'!$I$4:$J$13,2,FALSE),IF(J11582="solar",VLOOKUP('Form 923'!D11582,'Cross-Page Data'!$I$14:$J$117,2,FALSE),J11582))</f>
        <v>solar pv</v>
      </c>
      <c r="J11582" t="str">
        <f>VLOOKUP(E11582,'Cross-Page Data'!$D$4:$F$48,3,FALSE)</f>
        <v>solar</v>
      </c>
      <c r="K11582" t="b">
        <f t="shared" si="180"/>
        <v>1</v>
      </c>
    </row>
    <row r="11583" spans="1:11">
      <c r="A11583" s="120">
        <v>60380</v>
      </c>
      <c r="B11583" s="121" t="s">
        <v>201</v>
      </c>
      <c r="C11583" s="121" t="s">
        <v>206</v>
      </c>
      <c r="D11583" s="121" t="s">
        <v>101</v>
      </c>
      <c r="E11583" s="121" t="s">
        <v>92</v>
      </c>
      <c r="F11583" s="122">
        <v>1266227</v>
      </c>
      <c r="G11583" s="122">
        <v>142241</v>
      </c>
      <c r="H11583" s="120">
        <v>2019</v>
      </c>
      <c r="I11583" t="str">
        <f>IF(J11583="natural gas",VLOOKUP(D11583,'Cross-Page Data'!$I$4:$J$13,2,FALSE),IF(J11583="solar",VLOOKUP('Form 923'!D11583,'Cross-Page Data'!$I$14:$J$117,2,FALSE),J11583))</f>
        <v>solar pv</v>
      </c>
      <c r="J11583" t="str">
        <f>VLOOKUP(E11583,'Cross-Page Data'!$D$4:$F$48,3,FALSE)</f>
        <v>solar</v>
      </c>
      <c r="K11583" t="b">
        <f t="shared" si="180"/>
        <v>1</v>
      </c>
    </row>
    <row r="11584" spans="1:11">
      <c r="A11584" s="120">
        <v>60383</v>
      </c>
      <c r="B11584" s="121" t="s">
        <v>201</v>
      </c>
      <c r="C11584" s="121" t="s">
        <v>202</v>
      </c>
      <c r="D11584" s="121" t="s">
        <v>101</v>
      </c>
      <c r="E11584" s="121" t="s">
        <v>92</v>
      </c>
      <c r="F11584" s="122">
        <v>862275</v>
      </c>
      <c r="G11584" s="122">
        <v>96863</v>
      </c>
      <c r="H11584" s="120">
        <v>2019</v>
      </c>
      <c r="I11584" t="str">
        <f>IF(J11584="natural gas",VLOOKUP(D11584,'Cross-Page Data'!$I$4:$J$13,2,FALSE),IF(J11584="solar",VLOOKUP('Form 923'!D11584,'Cross-Page Data'!$I$14:$J$117,2,FALSE),J11584))</f>
        <v>solar pv</v>
      </c>
      <c r="J11584" t="str">
        <f>VLOOKUP(E11584,'Cross-Page Data'!$D$4:$F$48,3,FALSE)</f>
        <v>solar</v>
      </c>
      <c r="K11584" t="b">
        <f t="shared" si="180"/>
        <v>1</v>
      </c>
    </row>
    <row r="11585" spans="1:11">
      <c r="A11585" s="120">
        <v>60384</v>
      </c>
      <c r="B11585" s="121" t="s">
        <v>201</v>
      </c>
      <c r="C11585" s="121" t="s">
        <v>206</v>
      </c>
      <c r="D11585" s="121" t="s">
        <v>101</v>
      </c>
      <c r="E11585" s="121" t="s">
        <v>92</v>
      </c>
      <c r="F11585" s="122">
        <v>72383</v>
      </c>
      <c r="G11585" s="122">
        <v>8131</v>
      </c>
      <c r="H11585" s="120">
        <v>2019</v>
      </c>
      <c r="I11585" t="str">
        <f>IF(J11585="natural gas",VLOOKUP(D11585,'Cross-Page Data'!$I$4:$J$13,2,FALSE),IF(J11585="solar",VLOOKUP('Form 923'!D11585,'Cross-Page Data'!$I$14:$J$117,2,FALSE),J11585))</f>
        <v>solar pv</v>
      </c>
      <c r="J11585" t="str">
        <f>VLOOKUP(E11585,'Cross-Page Data'!$D$4:$F$48,3,FALSE)</f>
        <v>solar</v>
      </c>
      <c r="K11585" t="b">
        <f t="shared" si="180"/>
        <v>1</v>
      </c>
    </row>
    <row r="11586" spans="1:11">
      <c r="A11586" s="120">
        <v>60385</v>
      </c>
      <c r="B11586" s="121" t="s">
        <v>205</v>
      </c>
      <c r="C11586" s="121" t="s">
        <v>208</v>
      </c>
      <c r="D11586" s="121" t="s">
        <v>67</v>
      </c>
      <c r="E11586" s="121" t="s">
        <v>38</v>
      </c>
      <c r="F11586" s="122">
        <v>87502</v>
      </c>
      <c r="G11586" s="122">
        <v>9607</v>
      </c>
      <c r="H11586" s="120">
        <v>2019</v>
      </c>
      <c r="I11586" t="str">
        <f>IF(J11586="natural gas",VLOOKUP(D11586,'Cross-Page Data'!$I$4:$J$13,2,FALSE),IF(J11586="solar",VLOOKUP('Form 923'!D11586,'Cross-Page Data'!$I$14:$J$117,2,FALSE),J11586))</f>
        <v>other</v>
      </c>
      <c r="J11586" t="str">
        <f>VLOOKUP(E11586,'Cross-Page Data'!$D$4:$F$48,3,FALSE)</f>
        <v>natural gas</v>
      </c>
      <c r="K11586" t="b">
        <f t="shared" si="180"/>
        <v>0</v>
      </c>
    </row>
    <row r="11587" spans="1:11">
      <c r="A11587" s="120">
        <v>60386</v>
      </c>
      <c r="B11587" s="121" t="s">
        <v>201</v>
      </c>
      <c r="C11587" s="121" t="s">
        <v>206</v>
      </c>
      <c r="D11587" s="121" t="s">
        <v>101</v>
      </c>
      <c r="E11587" s="121" t="s">
        <v>92</v>
      </c>
      <c r="F11587" s="122">
        <v>513083</v>
      </c>
      <c r="G11587" s="122">
        <v>57637</v>
      </c>
      <c r="H11587" s="120">
        <v>2019</v>
      </c>
      <c r="I11587" t="str">
        <f>IF(J11587="natural gas",VLOOKUP(D11587,'Cross-Page Data'!$I$4:$J$13,2,FALSE),IF(J11587="solar",VLOOKUP('Form 923'!D11587,'Cross-Page Data'!$I$14:$J$117,2,FALSE),J11587))</f>
        <v>solar pv</v>
      </c>
      <c r="J11587" t="str">
        <f>VLOOKUP(E11587,'Cross-Page Data'!$D$4:$F$48,3,FALSE)</f>
        <v>solar</v>
      </c>
      <c r="K11587" t="b">
        <f t="shared" si="180"/>
        <v>1</v>
      </c>
    </row>
    <row r="11588" spans="1:11">
      <c r="A11588" s="120">
        <v>60388</v>
      </c>
      <c r="B11588" s="121" t="s">
        <v>201</v>
      </c>
      <c r="C11588" s="121" t="s">
        <v>206</v>
      </c>
      <c r="D11588" s="121" t="s">
        <v>79</v>
      </c>
      <c r="E11588" s="121" t="s">
        <v>90</v>
      </c>
      <c r="F11588" s="122">
        <v>71987</v>
      </c>
      <c r="G11588" s="122">
        <v>7617</v>
      </c>
      <c r="H11588" s="120">
        <v>2019</v>
      </c>
      <c r="I11588" t="str">
        <f>IF(J11588="natural gas",VLOOKUP(D11588,'Cross-Page Data'!$I$4:$J$13,2,FALSE),IF(J11588="solar",VLOOKUP('Form 923'!D11588,'Cross-Page Data'!$I$14:$J$117,2,FALSE),J11588))</f>
        <v>biomass</v>
      </c>
      <c r="J11588" t="str">
        <f>VLOOKUP(E11588,'Cross-Page Data'!$D$4:$F$48,3,FALSE)</f>
        <v>biomass</v>
      </c>
      <c r="K11588" t="b">
        <f t="shared" si="180"/>
        <v>1</v>
      </c>
    </row>
    <row r="11589" spans="1:11">
      <c r="A11589" s="120">
        <v>60389</v>
      </c>
      <c r="B11589" s="121" t="s">
        <v>201</v>
      </c>
      <c r="C11589" s="121" t="s">
        <v>206</v>
      </c>
      <c r="D11589" s="121" t="s">
        <v>101</v>
      </c>
      <c r="E11589" s="121" t="s">
        <v>92</v>
      </c>
      <c r="F11589" s="122">
        <v>1454479</v>
      </c>
      <c r="G11589" s="122">
        <v>163388</v>
      </c>
      <c r="H11589" s="120">
        <v>2019</v>
      </c>
      <c r="I11589" t="str">
        <f>IF(J11589="natural gas",VLOOKUP(D11589,'Cross-Page Data'!$I$4:$J$13,2,FALSE),IF(J11589="solar",VLOOKUP('Form 923'!D11589,'Cross-Page Data'!$I$14:$J$117,2,FALSE),J11589))</f>
        <v>solar pv</v>
      </c>
      <c r="J11589" t="str">
        <f>VLOOKUP(E11589,'Cross-Page Data'!$D$4:$F$48,3,FALSE)</f>
        <v>solar</v>
      </c>
      <c r="K11589" t="b">
        <f t="shared" si="180"/>
        <v>1</v>
      </c>
    </row>
    <row r="11590" spans="1:11">
      <c r="A11590" s="120">
        <v>60390</v>
      </c>
      <c r="B11590" s="121" t="s">
        <v>201</v>
      </c>
      <c r="C11590" s="121" t="s">
        <v>206</v>
      </c>
      <c r="D11590" s="121" t="s">
        <v>33</v>
      </c>
      <c r="E11590" s="121" t="s">
        <v>99</v>
      </c>
      <c r="F11590" s="122">
        <v>0</v>
      </c>
      <c r="G11590" s="122">
        <v>-1565</v>
      </c>
      <c r="H11590" s="120">
        <v>2019</v>
      </c>
      <c r="I11590" t="str">
        <f>IF(J11590="natural gas",VLOOKUP(D11590,'Cross-Page Data'!$I$4:$J$13,2,FALSE),IF(J11590="solar",VLOOKUP('Form 923'!D11590,'Cross-Page Data'!$I$14:$J$117,2,FALSE),J11590))</f>
        <v>other</v>
      </c>
      <c r="J11590" t="str">
        <f>VLOOKUP(E11590,'Cross-Page Data'!$D$4:$F$48,3,FALSE)</f>
        <v>other</v>
      </c>
      <c r="K11590" t="b">
        <f t="shared" si="180"/>
        <v>1</v>
      </c>
    </row>
    <row r="11591" spans="1:11">
      <c r="A11591" s="120">
        <v>60391</v>
      </c>
      <c r="B11591" s="121" t="s">
        <v>201</v>
      </c>
      <c r="C11591" s="121" t="s">
        <v>206</v>
      </c>
      <c r="D11591" s="121" t="s">
        <v>101</v>
      </c>
      <c r="E11591" s="121" t="s">
        <v>92</v>
      </c>
      <c r="F11591" s="122">
        <v>208075</v>
      </c>
      <c r="G11591" s="122">
        <v>23374</v>
      </c>
      <c r="H11591" s="120">
        <v>2019</v>
      </c>
      <c r="I11591" t="str">
        <f>IF(J11591="natural gas",VLOOKUP(D11591,'Cross-Page Data'!$I$4:$J$13,2,FALSE),IF(J11591="solar",VLOOKUP('Form 923'!D11591,'Cross-Page Data'!$I$14:$J$117,2,FALSE),J11591))</f>
        <v>solar pv</v>
      </c>
      <c r="J11591" t="str">
        <f>VLOOKUP(E11591,'Cross-Page Data'!$D$4:$F$48,3,FALSE)</f>
        <v>solar</v>
      </c>
      <c r="K11591" t="b">
        <f t="shared" ref="K11591:K11654" si="181">IF(AND($N$6=FALSE,OR(C11591="Commercial NAICS Cogen",C11591="Industrial NAICS Cogen",C11591="NAICS-22 Cogen")),FALSE,IF(AND($N$7=FALSE,OR(C11591="Commercial NAICS Cogen",C11591="Commercial NAICS Non-Cogen",C11591="industrial NAICS Cogen",C11591="industrial NAICS non-cogen")),FALSE,TRUE))</f>
        <v>1</v>
      </c>
    </row>
    <row r="11592" spans="1:11">
      <c r="A11592" s="120">
        <v>60392</v>
      </c>
      <c r="B11592" s="121" t="s">
        <v>205</v>
      </c>
      <c r="C11592" s="121" t="s">
        <v>208</v>
      </c>
      <c r="D11592" s="121" t="s">
        <v>67</v>
      </c>
      <c r="E11592" s="121" t="s">
        <v>38</v>
      </c>
      <c r="F11592" s="122">
        <v>383248</v>
      </c>
      <c r="G11592" s="122">
        <v>41620</v>
      </c>
      <c r="H11592" s="120">
        <v>2019</v>
      </c>
      <c r="I11592" t="str">
        <f>IF(J11592="natural gas",VLOOKUP(D11592,'Cross-Page Data'!$I$4:$J$13,2,FALSE),IF(J11592="solar",VLOOKUP('Form 923'!D11592,'Cross-Page Data'!$I$14:$J$117,2,FALSE),J11592))</f>
        <v>other</v>
      </c>
      <c r="J11592" t="str">
        <f>VLOOKUP(E11592,'Cross-Page Data'!$D$4:$F$48,3,FALSE)</f>
        <v>natural gas</v>
      </c>
      <c r="K11592" t="b">
        <f t="shared" si="181"/>
        <v>0</v>
      </c>
    </row>
    <row r="11593" spans="1:11">
      <c r="A11593" s="120">
        <v>60394</v>
      </c>
      <c r="B11593" s="121" t="s">
        <v>201</v>
      </c>
      <c r="C11593" s="121" t="s">
        <v>206</v>
      </c>
      <c r="D11593" s="121" t="s">
        <v>101</v>
      </c>
      <c r="E11593" s="121" t="s">
        <v>92</v>
      </c>
      <c r="F11593" s="122">
        <v>104563</v>
      </c>
      <c r="G11593" s="122">
        <v>11746</v>
      </c>
      <c r="H11593" s="120">
        <v>2019</v>
      </c>
      <c r="I11593" t="str">
        <f>IF(J11593="natural gas",VLOOKUP(D11593,'Cross-Page Data'!$I$4:$J$13,2,FALSE),IF(J11593="solar",VLOOKUP('Form 923'!D11593,'Cross-Page Data'!$I$14:$J$117,2,FALSE),J11593))</f>
        <v>solar pv</v>
      </c>
      <c r="J11593" t="str">
        <f>VLOOKUP(E11593,'Cross-Page Data'!$D$4:$F$48,3,FALSE)</f>
        <v>solar</v>
      </c>
      <c r="K11593" t="b">
        <f t="shared" si="181"/>
        <v>1</v>
      </c>
    </row>
    <row r="11594" spans="1:11">
      <c r="A11594" s="120">
        <v>60395</v>
      </c>
      <c r="B11594" s="121" t="s">
        <v>201</v>
      </c>
      <c r="C11594" s="121" t="s">
        <v>206</v>
      </c>
      <c r="D11594" s="121" t="s">
        <v>101</v>
      </c>
      <c r="E11594" s="121" t="s">
        <v>92</v>
      </c>
      <c r="F11594" s="122">
        <v>83981</v>
      </c>
      <c r="G11594" s="122">
        <v>9434</v>
      </c>
      <c r="H11594" s="120">
        <v>2019</v>
      </c>
      <c r="I11594" t="str">
        <f>IF(J11594="natural gas",VLOOKUP(D11594,'Cross-Page Data'!$I$4:$J$13,2,FALSE),IF(J11594="solar",VLOOKUP('Form 923'!D11594,'Cross-Page Data'!$I$14:$J$117,2,FALSE),J11594))</f>
        <v>solar pv</v>
      </c>
      <c r="J11594" t="str">
        <f>VLOOKUP(E11594,'Cross-Page Data'!$D$4:$F$48,3,FALSE)</f>
        <v>solar</v>
      </c>
      <c r="K11594" t="b">
        <f t="shared" si="181"/>
        <v>1</v>
      </c>
    </row>
    <row r="11595" spans="1:11">
      <c r="A11595" s="120">
        <v>60396</v>
      </c>
      <c r="B11595" s="121" t="s">
        <v>201</v>
      </c>
      <c r="C11595" s="121" t="s">
        <v>206</v>
      </c>
      <c r="D11595" s="121" t="s">
        <v>101</v>
      </c>
      <c r="E11595" s="121" t="s">
        <v>92</v>
      </c>
      <c r="F11595" s="122">
        <v>80794</v>
      </c>
      <c r="G11595" s="122">
        <v>9076</v>
      </c>
      <c r="H11595" s="120">
        <v>2019</v>
      </c>
      <c r="I11595" t="str">
        <f>IF(J11595="natural gas",VLOOKUP(D11595,'Cross-Page Data'!$I$4:$J$13,2,FALSE),IF(J11595="solar",VLOOKUP('Form 923'!D11595,'Cross-Page Data'!$I$14:$J$117,2,FALSE),J11595))</f>
        <v>solar pv</v>
      </c>
      <c r="J11595" t="str">
        <f>VLOOKUP(E11595,'Cross-Page Data'!$D$4:$F$48,3,FALSE)</f>
        <v>solar</v>
      </c>
      <c r="K11595" t="b">
        <f t="shared" si="181"/>
        <v>1</v>
      </c>
    </row>
    <row r="11596" spans="1:11">
      <c r="A11596" s="120">
        <v>60397</v>
      </c>
      <c r="B11596" s="121" t="s">
        <v>201</v>
      </c>
      <c r="C11596" s="121" t="s">
        <v>206</v>
      </c>
      <c r="D11596" s="121" t="s">
        <v>101</v>
      </c>
      <c r="E11596" s="121" t="s">
        <v>92</v>
      </c>
      <c r="F11596" s="122">
        <v>79184</v>
      </c>
      <c r="G11596" s="122">
        <v>8895</v>
      </c>
      <c r="H11596" s="120">
        <v>2019</v>
      </c>
      <c r="I11596" t="str">
        <f>IF(J11596="natural gas",VLOOKUP(D11596,'Cross-Page Data'!$I$4:$J$13,2,FALSE),IF(J11596="solar",VLOOKUP('Form 923'!D11596,'Cross-Page Data'!$I$14:$J$117,2,FALSE),J11596))</f>
        <v>solar pv</v>
      </c>
      <c r="J11596" t="str">
        <f>VLOOKUP(E11596,'Cross-Page Data'!$D$4:$F$48,3,FALSE)</f>
        <v>solar</v>
      </c>
      <c r="K11596" t="b">
        <f t="shared" si="181"/>
        <v>1</v>
      </c>
    </row>
    <row r="11597" spans="1:11">
      <c r="A11597" s="120">
        <v>60398</v>
      </c>
      <c r="B11597" s="121" t="s">
        <v>201</v>
      </c>
      <c r="C11597" s="121" t="s">
        <v>206</v>
      </c>
      <c r="D11597" s="121" t="s">
        <v>101</v>
      </c>
      <c r="E11597" s="121" t="s">
        <v>92</v>
      </c>
      <c r="F11597" s="122">
        <v>78561</v>
      </c>
      <c r="G11597" s="122">
        <v>8825</v>
      </c>
      <c r="H11597" s="120">
        <v>2019</v>
      </c>
      <c r="I11597" t="str">
        <f>IF(J11597="natural gas",VLOOKUP(D11597,'Cross-Page Data'!$I$4:$J$13,2,FALSE),IF(J11597="solar",VLOOKUP('Form 923'!D11597,'Cross-Page Data'!$I$14:$J$117,2,FALSE),J11597))</f>
        <v>solar pv</v>
      </c>
      <c r="J11597" t="str">
        <f>VLOOKUP(E11597,'Cross-Page Data'!$D$4:$F$48,3,FALSE)</f>
        <v>solar</v>
      </c>
      <c r="K11597" t="b">
        <f t="shared" si="181"/>
        <v>1</v>
      </c>
    </row>
    <row r="11598" spans="1:11">
      <c r="A11598" s="120">
        <v>60399</v>
      </c>
      <c r="B11598" s="121" t="s">
        <v>201</v>
      </c>
      <c r="C11598" s="121" t="s">
        <v>206</v>
      </c>
      <c r="D11598" s="121" t="s">
        <v>101</v>
      </c>
      <c r="E11598" s="121" t="s">
        <v>92</v>
      </c>
      <c r="F11598" s="122">
        <v>84320</v>
      </c>
      <c r="G11598" s="122">
        <v>9472</v>
      </c>
      <c r="H11598" s="120">
        <v>2019</v>
      </c>
      <c r="I11598" t="str">
        <f>IF(J11598="natural gas",VLOOKUP(D11598,'Cross-Page Data'!$I$4:$J$13,2,FALSE),IF(J11598="solar",VLOOKUP('Form 923'!D11598,'Cross-Page Data'!$I$14:$J$117,2,FALSE),J11598))</f>
        <v>solar pv</v>
      </c>
      <c r="J11598" t="str">
        <f>VLOOKUP(E11598,'Cross-Page Data'!$D$4:$F$48,3,FALSE)</f>
        <v>solar</v>
      </c>
      <c r="K11598" t="b">
        <f t="shared" si="181"/>
        <v>1</v>
      </c>
    </row>
    <row r="11599" spans="1:11">
      <c r="A11599" s="120">
        <v>60400</v>
      </c>
      <c r="B11599" s="121" t="s">
        <v>201</v>
      </c>
      <c r="C11599" s="121" t="s">
        <v>206</v>
      </c>
      <c r="D11599" s="121" t="s">
        <v>101</v>
      </c>
      <c r="E11599" s="121" t="s">
        <v>92</v>
      </c>
      <c r="F11599" s="122">
        <v>83936</v>
      </c>
      <c r="G11599" s="122">
        <v>9429</v>
      </c>
      <c r="H11599" s="120">
        <v>2019</v>
      </c>
      <c r="I11599" t="str">
        <f>IF(J11599="natural gas",VLOOKUP(D11599,'Cross-Page Data'!$I$4:$J$13,2,FALSE),IF(J11599="solar",VLOOKUP('Form 923'!D11599,'Cross-Page Data'!$I$14:$J$117,2,FALSE),J11599))</f>
        <v>solar pv</v>
      </c>
      <c r="J11599" t="str">
        <f>VLOOKUP(E11599,'Cross-Page Data'!$D$4:$F$48,3,FALSE)</f>
        <v>solar</v>
      </c>
      <c r="K11599" t="b">
        <f t="shared" si="181"/>
        <v>1</v>
      </c>
    </row>
    <row r="11600" spans="1:11">
      <c r="A11600" s="120">
        <v>60401</v>
      </c>
      <c r="B11600" s="121" t="s">
        <v>201</v>
      </c>
      <c r="C11600" s="121" t="s">
        <v>206</v>
      </c>
      <c r="D11600" s="121" t="s">
        <v>101</v>
      </c>
      <c r="E11600" s="121" t="s">
        <v>92</v>
      </c>
      <c r="F11600" s="122">
        <v>84675</v>
      </c>
      <c r="G11600" s="122">
        <v>9512</v>
      </c>
      <c r="H11600" s="120">
        <v>2019</v>
      </c>
      <c r="I11600" t="str">
        <f>IF(J11600="natural gas",VLOOKUP(D11600,'Cross-Page Data'!$I$4:$J$13,2,FALSE),IF(J11600="solar",VLOOKUP('Form 923'!D11600,'Cross-Page Data'!$I$14:$J$117,2,FALSE),J11600))</f>
        <v>solar pv</v>
      </c>
      <c r="J11600" t="str">
        <f>VLOOKUP(E11600,'Cross-Page Data'!$D$4:$F$48,3,FALSE)</f>
        <v>solar</v>
      </c>
      <c r="K11600" t="b">
        <f t="shared" si="181"/>
        <v>1</v>
      </c>
    </row>
    <row r="11601" spans="1:11">
      <c r="A11601" s="120">
        <v>60402</v>
      </c>
      <c r="B11601" s="121" t="s">
        <v>201</v>
      </c>
      <c r="C11601" s="121" t="s">
        <v>206</v>
      </c>
      <c r="D11601" s="121" t="s">
        <v>101</v>
      </c>
      <c r="E11601" s="121" t="s">
        <v>92</v>
      </c>
      <c r="F11601" s="122">
        <v>83627</v>
      </c>
      <c r="G11601" s="122">
        <v>9394</v>
      </c>
      <c r="H11601" s="120">
        <v>2019</v>
      </c>
      <c r="I11601" t="str">
        <f>IF(J11601="natural gas",VLOOKUP(D11601,'Cross-Page Data'!$I$4:$J$13,2,FALSE),IF(J11601="solar",VLOOKUP('Form 923'!D11601,'Cross-Page Data'!$I$14:$J$117,2,FALSE),J11601))</f>
        <v>solar pv</v>
      </c>
      <c r="J11601" t="str">
        <f>VLOOKUP(E11601,'Cross-Page Data'!$D$4:$F$48,3,FALSE)</f>
        <v>solar</v>
      </c>
      <c r="K11601" t="b">
        <f t="shared" si="181"/>
        <v>1</v>
      </c>
    </row>
    <row r="11602" spans="1:11">
      <c r="A11602" s="120">
        <v>60403</v>
      </c>
      <c r="B11602" s="121" t="s">
        <v>201</v>
      </c>
      <c r="C11602" s="121" t="s">
        <v>206</v>
      </c>
      <c r="D11602" s="121" t="s">
        <v>101</v>
      </c>
      <c r="E11602" s="121" t="s">
        <v>92</v>
      </c>
      <c r="F11602" s="122">
        <v>79862</v>
      </c>
      <c r="G11602" s="122">
        <v>8971</v>
      </c>
      <c r="H11602" s="120">
        <v>2019</v>
      </c>
      <c r="I11602" t="str">
        <f>IF(J11602="natural gas",VLOOKUP(D11602,'Cross-Page Data'!$I$4:$J$13,2,FALSE),IF(J11602="solar",VLOOKUP('Form 923'!D11602,'Cross-Page Data'!$I$14:$J$117,2,FALSE),J11602))</f>
        <v>solar pv</v>
      </c>
      <c r="J11602" t="str">
        <f>VLOOKUP(E11602,'Cross-Page Data'!$D$4:$F$48,3,FALSE)</f>
        <v>solar</v>
      </c>
      <c r="K11602" t="b">
        <f t="shared" si="181"/>
        <v>1</v>
      </c>
    </row>
    <row r="11603" spans="1:11">
      <c r="A11603" s="120">
        <v>60404</v>
      </c>
      <c r="B11603" s="121" t="s">
        <v>201</v>
      </c>
      <c r="C11603" s="121" t="s">
        <v>206</v>
      </c>
      <c r="D11603" s="121" t="s">
        <v>128</v>
      </c>
      <c r="E11603" s="121" t="s">
        <v>180</v>
      </c>
      <c r="F11603" s="122">
        <v>276691</v>
      </c>
      <c r="G11603" s="122">
        <v>31082</v>
      </c>
      <c r="H11603" s="120">
        <v>2019</v>
      </c>
      <c r="I11603" t="str">
        <f>IF(J11603="natural gas",VLOOKUP(D11603,'Cross-Page Data'!$I$4:$J$13,2,FALSE),IF(J11603="solar",VLOOKUP('Form 923'!D11603,'Cross-Page Data'!$I$14:$J$117,2,FALSE),J11603))</f>
        <v>wind</v>
      </c>
      <c r="J11603" t="str">
        <f>VLOOKUP(E11603,'Cross-Page Data'!$D$4:$F$48,3,FALSE)</f>
        <v>wind</v>
      </c>
      <c r="K11603" t="b">
        <f t="shared" si="181"/>
        <v>1</v>
      </c>
    </row>
    <row r="11604" spans="1:11">
      <c r="A11604" s="120">
        <v>60405</v>
      </c>
      <c r="B11604" s="121" t="s">
        <v>201</v>
      </c>
      <c r="C11604" s="121" t="s">
        <v>206</v>
      </c>
      <c r="D11604" s="121" t="s">
        <v>101</v>
      </c>
      <c r="E11604" s="121" t="s">
        <v>92</v>
      </c>
      <c r="F11604" s="122">
        <v>1476219</v>
      </c>
      <c r="G11604" s="122">
        <v>165830</v>
      </c>
      <c r="H11604" s="120">
        <v>2019</v>
      </c>
      <c r="I11604" t="str">
        <f>IF(J11604="natural gas",VLOOKUP(D11604,'Cross-Page Data'!$I$4:$J$13,2,FALSE),IF(J11604="solar",VLOOKUP('Form 923'!D11604,'Cross-Page Data'!$I$14:$J$117,2,FALSE),J11604))</f>
        <v>solar pv</v>
      </c>
      <c r="J11604" t="str">
        <f>VLOOKUP(E11604,'Cross-Page Data'!$D$4:$F$48,3,FALSE)</f>
        <v>solar</v>
      </c>
      <c r="K11604" t="b">
        <f t="shared" si="181"/>
        <v>1</v>
      </c>
    </row>
    <row r="11605" spans="1:11">
      <c r="A11605" s="120">
        <v>60406</v>
      </c>
      <c r="B11605" s="121" t="s">
        <v>201</v>
      </c>
      <c r="C11605" s="121" t="s">
        <v>206</v>
      </c>
      <c r="D11605" s="121" t="s">
        <v>101</v>
      </c>
      <c r="E11605" s="121" t="s">
        <v>92</v>
      </c>
      <c r="F11605" s="122">
        <v>1464486</v>
      </c>
      <c r="G11605" s="122">
        <v>164512</v>
      </c>
      <c r="H11605" s="120">
        <v>2019</v>
      </c>
      <c r="I11605" t="str">
        <f>IF(J11605="natural gas",VLOOKUP(D11605,'Cross-Page Data'!$I$4:$J$13,2,FALSE),IF(J11605="solar",VLOOKUP('Form 923'!D11605,'Cross-Page Data'!$I$14:$J$117,2,FALSE),J11605))</f>
        <v>solar pv</v>
      </c>
      <c r="J11605" t="str">
        <f>VLOOKUP(E11605,'Cross-Page Data'!$D$4:$F$48,3,FALSE)</f>
        <v>solar</v>
      </c>
      <c r="K11605" t="b">
        <f t="shared" si="181"/>
        <v>1</v>
      </c>
    </row>
    <row r="11606" spans="1:11">
      <c r="A11606" s="120">
        <v>60408</v>
      </c>
      <c r="B11606" s="121" t="s">
        <v>201</v>
      </c>
      <c r="C11606" s="121" t="s">
        <v>206</v>
      </c>
      <c r="D11606" s="121" t="s">
        <v>101</v>
      </c>
      <c r="E11606" s="121" t="s">
        <v>92</v>
      </c>
      <c r="F11606" s="122">
        <v>83456</v>
      </c>
      <c r="G11606" s="122">
        <v>9375</v>
      </c>
      <c r="H11606" s="120">
        <v>2019</v>
      </c>
      <c r="I11606" t="str">
        <f>IF(J11606="natural gas",VLOOKUP(D11606,'Cross-Page Data'!$I$4:$J$13,2,FALSE),IF(J11606="solar",VLOOKUP('Form 923'!D11606,'Cross-Page Data'!$I$14:$J$117,2,FALSE),J11606))</f>
        <v>solar pv</v>
      </c>
      <c r="J11606" t="str">
        <f>VLOOKUP(E11606,'Cross-Page Data'!$D$4:$F$48,3,FALSE)</f>
        <v>solar</v>
      </c>
      <c r="K11606" t="b">
        <f t="shared" si="181"/>
        <v>1</v>
      </c>
    </row>
    <row r="11607" spans="1:11">
      <c r="A11607" s="120">
        <v>60409</v>
      </c>
      <c r="B11607" s="121" t="s">
        <v>201</v>
      </c>
      <c r="C11607" s="121" t="s">
        <v>206</v>
      </c>
      <c r="D11607" s="121" t="s">
        <v>101</v>
      </c>
      <c r="E11607" s="121" t="s">
        <v>92</v>
      </c>
      <c r="F11607" s="122">
        <v>82575</v>
      </c>
      <c r="G11607" s="122">
        <v>9276</v>
      </c>
      <c r="H11607" s="120">
        <v>2019</v>
      </c>
      <c r="I11607" t="str">
        <f>IF(J11607="natural gas",VLOOKUP(D11607,'Cross-Page Data'!$I$4:$J$13,2,FALSE),IF(J11607="solar",VLOOKUP('Form 923'!D11607,'Cross-Page Data'!$I$14:$J$117,2,FALSE),J11607))</f>
        <v>solar pv</v>
      </c>
      <c r="J11607" t="str">
        <f>VLOOKUP(E11607,'Cross-Page Data'!$D$4:$F$48,3,FALSE)</f>
        <v>solar</v>
      </c>
      <c r="K11607" t="b">
        <f t="shared" si="181"/>
        <v>1</v>
      </c>
    </row>
    <row r="11608" spans="1:11">
      <c r="A11608" s="120">
        <v>60410</v>
      </c>
      <c r="B11608" s="121" t="s">
        <v>201</v>
      </c>
      <c r="C11608" s="121" t="s">
        <v>206</v>
      </c>
      <c r="D11608" s="121" t="s">
        <v>101</v>
      </c>
      <c r="E11608" s="121" t="s">
        <v>92</v>
      </c>
      <c r="F11608" s="122">
        <v>80555</v>
      </c>
      <c r="G11608" s="122">
        <v>9049</v>
      </c>
      <c r="H11608" s="120">
        <v>2019</v>
      </c>
      <c r="I11608" t="str">
        <f>IF(J11608="natural gas",VLOOKUP(D11608,'Cross-Page Data'!$I$4:$J$13,2,FALSE),IF(J11608="solar",VLOOKUP('Form 923'!D11608,'Cross-Page Data'!$I$14:$J$117,2,FALSE),J11608))</f>
        <v>solar pv</v>
      </c>
      <c r="J11608" t="str">
        <f>VLOOKUP(E11608,'Cross-Page Data'!$D$4:$F$48,3,FALSE)</f>
        <v>solar</v>
      </c>
      <c r="K11608" t="b">
        <f t="shared" si="181"/>
        <v>1</v>
      </c>
    </row>
    <row r="11609" spans="1:11">
      <c r="A11609" s="120">
        <v>60411</v>
      </c>
      <c r="B11609" s="121" t="s">
        <v>201</v>
      </c>
      <c r="C11609" s="121" t="s">
        <v>206</v>
      </c>
      <c r="D11609" s="121" t="s">
        <v>101</v>
      </c>
      <c r="E11609" s="121" t="s">
        <v>92</v>
      </c>
      <c r="F11609" s="122">
        <v>23012</v>
      </c>
      <c r="G11609" s="122">
        <v>2585</v>
      </c>
      <c r="H11609" s="120">
        <v>2019</v>
      </c>
      <c r="I11609" t="str">
        <f>IF(J11609="natural gas",VLOOKUP(D11609,'Cross-Page Data'!$I$4:$J$13,2,FALSE),IF(J11609="solar",VLOOKUP('Form 923'!D11609,'Cross-Page Data'!$I$14:$J$117,2,FALSE),J11609))</f>
        <v>solar pv</v>
      </c>
      <c r="J11609" t="str">
        <f>VLOOKUP(E11609,'Cross-Page Data'!$D$4:$F$48,3,FALSE)</f>
        <v>solar</v>
      </c>
      <c r="K11609" t="b">
        <f t="shared" si="181"/>
        <v>1</v>
      </c>
    </row>
    <row r="11610" spans="1:11">
      <c r="A11610" s="120">
        <v>60412</v>
      </c>
      <c r="B11610" s="121" t="s">
        <v>201</v>
      </c>
      <c r="C11610" s="121" t="s">
        <v>206</v>
      </c>
      <c r="D11610" s="121" t="s">
        <v>101</v>
      </c>
      <c r="E11610" s="121" t="s">
        <v>92</v>
      </c>
      <c r="F11610" s="122">
        <v>87694</v>
      </c>
      <c r="G11610" s="122">
        <v>9851</v>
      </c>
      <c r="H11610" s="120">
        <v>2019</v>
      </c>
      <c r="I11610" t="str">
        <f>IF(J11610="natural gas",VLOOKUP(D11610,'Cross-Page Data'!$I$4:$J$13,2,FALSE),IF(J11610="solar",VLOOKUP('Form 923'!D11610,'Cross-Page Data'!$I$14:$J$117,2,FALSE),J11610))</f>
        <v>solar pv</v>
      </c>
      <c r="J11610" t="str">
        <f>VLOOKUP(E11610,'Cross-Page Data'!$D$4:$F$48,3,FALSE)</f>
        <v>solar</v>
      </c>
      <c r="K11610" t="b">
        <f t="shared" si="181"/>
        <v>1</v>
      </c>
    </row>
    <row r="11611" spans="1:11">
      <c r="A11611" s="120">
        <v>60413</v>
      </c>
      <c r="B11611" s="121" t="s">
        <v>201</v>
      </c>
      <c r="C11611" s="121" t="s">
        <v>206</v>
      </c>
      <c r="D11611" s="121" t="s">
        <v>101</v>
      </c>
      <c r="E11611" s="121" t="s">
        <v>92</v>
      </c>
      <c r="F11611" s="122">
        <v>1211927</v>
      </c>
      <c r="G11611" s="122">
        <v>136141</v>
      </c>
      <c r="H11611" s="120">
        <v>2019</v>
      </c>
      <c r="I11611" t="str">
        <f>IF(J11611="natural gas",VLOOKUP(D11611,'Cross-Page Data'!$I$4:$J$13,2,FALSE),IF(J11611="solar",VLOOKUP('Form 923'!D11611,'Cross-Page Data'!$I$14:$J$117,2,FALSE),J11611))</f>
        <v>solar pv</v>
      </c>
      <c r="J11611" t="str">
        <f>VLOOKUP(E11611,'Cross-Page Data'!$D$4:$F$48,3,FALSE)</f>
        <v>solar</v>
      </c>
      <c r="K11611" t="b">
        <f t="shared" si="181"/>
        <v>1</v>
      </c>
    </row>
    <row r="11612" spans="1:11">
      <c r="A11612" s="120">
        <v>60414</v>
      </c>
      <c r="B11612" s="121" t="s">
        <v>201</v>
      </c>
      <c r="C11612" s="121" t="s">
        <v>206</v>
      </c>
      <c r="D11612" s="121" t="s">
        <v>128</v>
      </c>
      <c r="E11612" s="121" t="s">
        <v>180</v>
      </c>
      <c r="F11612" s="122">
        <v>10997826</v>
      </c>
      <c r="G11612" s="122">
        <v>1235433</v>
      </c>
      <c r="H11612" s="120">
        <v>2019</v>
      </c>
      <c r="I11612" t="str">
        <f>IF(J11612="natural gas",VLOOKUP(D11612,'Cross-Page Data'!$I$4:$J$13,2,FALSE),IF(J11612="solar",VLOOKUP('Form 923'!D11612,'Cross-Page Data'!$I$14:$J$117,2,FALSE),J11612))</f>
        <v>wind</v>
      </c>
      <c r="J11612" t="str">
        <f>VLOOKUP(E11612,'Cross-Page Data'!$D$4:$F$48,3,FALSE)</f>
        <v>wind</v>
      </c>
      <c r="K11612" t="b">
        <f t="shared" si="181"/>
        <v>1</v>
      </c>
    </row>
    <row r="11613" spans="1:11">
      <c r="A11613" s="120">
        <v>60415</v>
      </c>
      <c r="B11613" s="121" t="s">
        <v>201</v>
      </c>
      <c r="C11613" s="121" t="s">
        <v>206</v>
      </c>
      <c r="D11613" s="121" t="s">
        <v>101</v>
      </c>
      <c r="E11613" s="121" t="s">
        <v>92</v>
      </c>
      <c r="F11613" s="122">
        <v>84809</v>
      </c>
      <c r="G11613" s="122">
        <v>9527</v>
      </c>
      <c r="H11613" s="120">
        <v>2019</v>
      </c>
      <c r="I11613" t="str">
        <f>IF(J11613="natural gas",VLOOKUP(D11613,'Cross-Page Data'!$I$4:$J$13,2,FALSE),IF(J11613="solar",VLOOKUP('Form 923'!D11613,'Cross-Page Data'!$I$14:$J$117,2,FALSE),J11613))</f>
        <v>solar pv</v>
      </c>
      <c r="J11613" t="str">
        <f>VLOOKUP(E11613,'Cross-Page Data'!$D$4:$F$48,3,FALSE)</f>
        <v>solar</v>
      </c>
      <c r="K11613" t="b">
        <f t="shared" si="181"/>
        <v>1</v>
      </c>
    </row>
    <row r="11614" spans="1:11">
      <c r="A11614" s="120">
        <v>60416</v>
      </c>
      <c r="B11614" s="121" t="s">
        <v>201</v>
      </c>
      <c r="C11614" s="121" t="s">
        <v>206</v>
      </c>
      <c r="D11614" s="121" t="s">
        <v>101</v>
      </c>
      <c r="E11614" s="121" t="s">
        <v>92</v>
      </c>
      <c r="F11614" s="122">
        <v>84186</v>
      </c>
      <c r="G11614" s="122">
        <v>9457</v>
      </c>
      <c r="H11614" s="120">
        <v>2019</v>
      </c>
      <c r="I11614" t="str">
        <f>IF(J11614="natural gas",VLOOKUP(D11614,'Cross-Page Data'!$I$4:$J$13,2,FALSE),IF(J11614="solar",VLOOKUP('Form 923'!D11614,'Cross-Page Data'!$I$14:$J$117,2,FALSE),J11614))</f>
        <v>solar pv</v>
      </c>
      <c r="J11614" t="str">
        <f>VLOOKUP(E11614,'Cross-Page Data'!$D$4:$F$48,3,FALSE)</f>
        <v>solar</v>
      </c>
      <c r="K11614" t="b">
        <f t="shared" si="181"/>
        <v>1</v>
      </c>
    </row>
    <row r="11615" spans="1:11">
      <c r="A11615" s="120">
        <v>60417</v>
      </c>
      <c r="B11615" s="121" t="s">
        <v>201</v>
      </c>
      <c r="C11615" s="121" t="s">
        <v>206</v>
      </c>
      <c r="D11615" s="121" t="s">
        <v>101</v>
      </c>
      <c r="E11615" s="121" t="s">
        <v>92</v>
      </c>
      <c r="F11615" s="122">
        <v>87755</v>
      </c>
      <c r="G11615" s="122">
        <v>9858</v>
      </c>
      <c r="H11615" s="120">
        <v>2019</v>
      </c>
      <c r="I11615" t="str">
        <f>IF(J11615="natural gas",VLOOKUP(D11615,'Cross-Page Data'!$I$4:$J$13,2,FALSE),IF(J11615="solar",VLOOKUP('Form 923'!D11615,'Cross-Page Data'!$I$14:$J$117,2,FALSE),J11615))</f>
        <v>solar pv</v>
      </c>
      <c r="J11615" t="str">
        <f>VLOOKUP(E11615,'Cross-Page Data'!$D$4:$F$48,3,FALSE)</f>
        <v>solar</v>
      </c>
      <c r="K11615" t="b">
        <f t="shared" si="181"/>
        <v>1</v>
      </c>
    </row>
    <row r="11616" spans="1:11">
      <c r="A11616" s="120">
        <v>60418</v>
      </c>
      <c r="B11616" s="121" t="s">
        <v>201</v>
      </c>
      <c r="C11616" s="121" t="s">
        <v>202</v>
      </c>
      <c r="D11616" s="121" t="s">
        <v>116</v>
      </c>
      <c r="E11616" s="121" t="s">
        <v>170</v>
      </c>
      <c r="F11616" s="122">
        <v>97904</v>
      </c>
      <c r="G11616" s="122">
        <v>10998</v>
      </c>
      <c r="H11616" s="120">
        <v>2019</v>
      </c>
      <c r="I11616" t="str">
        <f>IF(J11616="natural gas",VLOOKUP(D11616,'Cross-Page Data'!$I$4:$J$13,2,FALSE),IF(J11616="solar",VLOOKUP('Form 923'!D11616,'Cross-Page Data'!$I$14:$J$117,2,FALSE),J11616))</f>
        <v>hydro</v>
      </c>
      <c r="J11616" t="str">
        <f>VLOOKUP(E11616,'Cross-Page Data'!$D$4:$F$48,3,FALSE)</f>
        <v>hydro</v>
      </c>
      <c r="K11616" t="b">
        <f t="shared" si="181"/>
        <v>1</v>
      </c>
    </row>
    <row r="11617" spans="1:11">
      <c r="A11617" s="120">
        <v>60419</v>
      </c>
      <c r="B11617" s="121" t="s">
        <v>201</v>
      </c>
      <c r="C11617" s="121" t="s">
        <v>206</v>
      </c>
      <c r="D11617" s="121" t="s">
        <v>120</v>
      </c>
      <c r="E11617" s="121" t="s">
        <v>76</v>
      </c>
      <c r="F11617" s="122">
        <v>1223519</v>
      </c>
      <c r="G11617" s="122">
        <v>137443</v>
      </c>
      <c r="H11617" s="120">
        <v>2019</v>
      </c>
      <c r="I11617" t="str">
        <f>IF(J11617="natural gas",VLOOKUP(D11617,'Cross-Page Data'!$I$4:$J$13,2,FALSE),IF(J11617="solar",VLOOKUP('Form 923'!D11617,'Cross-Page Data'!$I$14:$J$117,2,FALSE),J11617))</f>
        <v>geothermal</v>
      </c>
      <c r="J11617" t="str">
        <f>VLOOKUP(E11617,'Cross-Page Data'!$D$4:$F$48,3,FALSE)</f>
        <v>geothermal</v>
      </c>
      <c r="K11617" t="b">
        <f t="shared" si="181"/>
        <v>1</v>
      </c>
    </row>
    <row r="11618" spans="1:11">
      <c r="A11618" s="120">
        <v>60421</v>
      </c>
      <c r="B11618" s="121" t="s">
        <v>201</v>
      </c>
      <c r="C11618" s="121" t="s">
        <v>202</v>
      </c>
      <c r="D11618" s="121" t="s">
        <v>68</v>
      </c>
      <c r="E11618" s="121" t="s">
        <v>178</v>
      </c>
      <c r="F11618" s="122">
        <v>434997</v>
      </c>
      <c r="G11618" s="122">
        <v>48865</v>
      </c>
      <c r="H11618" s="120">
        <v>2019</v>
      </c>
      <c r="I11618" t="str">
        <f>IF(J11618="natural gas",VLOOKUP(D11618,'Cross-Page Data'!$I$4:$J$13,2,FALSE),IF(J11618="solar",VLOOKUP('Form 923'!D11618,'Cross-Page Data'!$I$14:$J$117,2,FALSE),J11618))</f>
        <v>other</v>
      </c>
      <c r="J11618" t="str">
        <f>VLOOKUP(E11618,'Cross-Page Data'!$D$4:$F$48,3,FALSE)</f>
        <v>other</v>
      </c>
      <c r="K11618" t="b">
        <f t="shared" si="181"/>
        <v>1</v>
      </c>
    </row>
    <row r="11619" spans="1:11">
      <c r="A11619" s="120">
        <v>60422</v>
      </c>
      <c r="B11619" s="121" t="s">
        <v>201</v>
      </c>
      <c r="C11619" s="121" t="s">
        <v>202</v>
      </c>
      <c r="D11619" s="121" t="s">
        <v>101</v>
      </c>
      <c r="E11619" s="121" t="s">
        <v>92</v>
      </c>
      <c r="F11619" s="122">
        <v>262494</v>
      </c>
      <c r="G11619" s="122">
        <v>29487</v>
      </c>
      <c r="H11619" s="120">
        <v>2019</v>
      </c>
      <c r="I11619" t="str">
        <f>IF(J11619="natural gas",VLOOKUP(D11619,'Cross-Page Data'!$I$4:$J$13,2,FALSE),IF(J11619="solar",VLOOKUP('Form 923'!D11619,'Cross-Page Data'!$I$14:$J$117,2,FALSE),J11619))</f>
        <v>solar pv</v>
      </c>
      <c r="J11619" t="str">
        <f>VLOOKUP(E11619,'Cross-Page Data'!$D$4:$F$48,3,FALSE)</f>
        <v>solar</v>
      </c>
      <c r="K11619" t="b">
        <f t="shared" si="181"/>
        <v>1</v>
      </c>
    </row>
    <row r="11620" spans="1:11">
      <c r="A11620" s="120">
        <v>60423</v>
      </c>
      <c r="B11620" s="121" t="s">
        <v>201</v>
      </c>
      <c r="C11620" s="121" t="s">
        <v>206</v>
      </c>
      <c r="D11620" s="121" t="s">
        <v>101</v>
      </c>
      <c r="E11620" s="121" t="s">
        <v>92</v>
      </c>
      <c r="F11620" s="122">
        <v>26038</v>
      </c>
      <c r="G11620" s="122">
        <v>2925</v>
      </c>
      <c r="H11620" s="120">
        <v>2019</v>
      </c>
      <c r="I11620" t="str">
        <f>IF(J11620="natural gas",VLOOKUP(D11620,'Cross-Page Data'!$I$4:$J$13,2,FALSE),IF(J11620="solar",VLOOKUP('Form 923'!D11620,'Cross-Page Data'!$I$14:$J$117,2,FALSE),J11620))</f>
        <v>solar pv</v>
      </c>
      <c r="J11620" t="str">
        <f>VLOOKUP(E11620,'Cross-Page Data'!$D$4:$F$48,3,FALSE)</f>
        <v>solar</v>
      </c>
      <c r="K11620" t="b">
        <f t="shared" si="181"/>
        <v>1</v>
      </c>
    </row>
    <row r="11621" spans="1:11">
      <c r="A11621" s="120">
        <v>60424</v>
      </c>
      <c r="B11621" s="121" t="s">
        <v>201</v>
      </c>
      <c r="C11621" s="121" t="s">
        <v>206</v>
      </c>
      <c r="D11621" s="121" t="s">
        <v>101</v>
      </c>
      <c r="E11621" s="121" t="s">
        <v>92</v>
      </c>
      <c r="F11621" s="122">
        <v>20030</v>
      </c>
      <c r="G11621" s="122">
        <v>2250</v>
      </c>
      <c r="H11621" s="120">
        <v>2019</v>
      </c>
      <c r="I11621" t="str">
        <f>IF(J11621="natural gas",VLOOKUP(D11621,'Cross-Page Data'!$I$4:$J$13,2,FALSE),IF(J11621="solar",VLOOKUP('Form 923'!D11621,'Cross-Page Data'!$I$14:$J$117,2,FALSE),J11621))</f>
        <v>solar pv</v>
      </c>
      <c r="J11621" t="str">
        <f>VLOOKUP(E11621,'Cross-Page Data'!$D$4:$F$48,3,FALSE)</f>
        <v>solar</v>
      </c>
      <c r="K11621" t="b">
        <f t="shared" si="181"/>
        <v>1</v>
      </c>
    </row>
    <row r="11622" spans="1:11">
      <c r="A11622" s="120">
        <v>60425</v>
      </c>
      <c r="B11622" s="121" t="s">
        <v>201</v>
      </c>
      <c r="C11622" s="121" t="s">
        <v>206</v>
      </c>
      <c r="D11622" s="121" t="s">
        <v>101</v>
      </c>
      <c r="E11622" s="121" t="s">
        <v>92</v>
      </c>
      <c r="F11622" s="122">
        <v>21365</v>
      </c>
      <c r="G11622" s="122">
        <v>2400</v>
      </c>
      <c r="H11622" s="120">
        <v>2019</v>
      </c>
      <c r="I11622" t="str">
        <f>IF(J11622="natural gas",VLOOKUP(D11622,'Cross-Page Data'!$I$4:$J$13,2,FALSE),IF(J11622="solar",VLOOKUP('Form 923'!D11622,'Cross-Page Data'!$I$14:$J$117,2,FALSE),J11622))</f>
        <v>solar pv</v>
      </c>
      <c r="J11622" t="str">
        <f>VLOOKUP(E11622,'Cross-Page Data'!$D$4:$F$48,3,FALSE)</f>
        <v>solar</v>
      </c>
      <c r="K11622" t="b">
        <f t="shared" si="181"/>
        <v>1</v>
      </c>
    </row>
    <row r="11623" spans="1:11">
      <c r="A11623" s="120">
        <v>60427</v>
      </c>
      <c r="B11623" s="121" t="s">
        <v>201</v>
      </c>
      <c r="C11623" s="121" t="s">
        <v>206</v>
      </c>
      <c r="D11623" s="121" t="s">
        <v>101</v>
      </c>
      <c r="E11623" s="121" t="s">
        <v>92</v>
      </c>
      <c r="F11623" s="122">
        <v>33009</v>
      </c>
      <c r="G11623" s="122">
        <v>3708</v>
      </c>
      <c r="H11623" s="120">
        <v>2019</v>
      </c>
      <c r="I11623" t="str">
        <f>IF(J11623="natural gas",VLOOKUP(D11623,'Cross-Page Data'!$I$4:$J$13,2,FALSE),IF(J11623="solar",VLOOKUP('Form 923'!D11623,'Cross-Page Data'!$I$14:$J$117,2,FALSE),J11623))</f>
        <v>solar pv</v>
      </c>
      <c r="J11623" t="str">
        <f>VLOOKUP(E11623,'Cross-Page Data'!$D$4:$F$48,3,FALSE)</f>
        <v>solar</v>
      </c>
      <c r="K11623" t="b">
        <f t="shared" si="181"/>
        <v>1</v>
      </c>
    </row>
    <row r="11624" spans="1:11">
      <c r="A11624" s="120">
        <v>60428</v>
      </c>
      <c r="B11624" s="121" t="s">
        <v>201</v>
      </c>
      <c r="C11624" s="121" t="s">
        <v>206</v>
      </c>
      <c r="D11624" s="121" t="s">
        <v>101</v>
      </c>
      <c r="E11624" s="121" t="s">
        <v>92</v>
      </c>
      <c r="F11624" s="122">
        <v>37434</v>
      </c>
      <c r="G11624" s="122">
        <v>4205</v>
      </c>
      <c r="H11624" s="120">
        <v>2019</v>
      </c>
      <c r="I11624" t="str">
        <f>IF(J11624="natural gas",VLOOKUP(D11624,'Cross-Page Data'!$I$4:$J$13,2,FALSE),IF(J11624="solar",VLOOKUP('Form 923'!D11624,'Cross-Page Data'!$I$14:$J$117,2,FALSE),J11624))</f>
        <v>solar pv</v>
      </c>
      <c r="J11624" t="str">
        <f>VLOOKUP(E11624,'Cross-Page Data'!$D$4:$F$48,3,FALSE)</f>
        <v>solar</v>
      </c>
      <c r="K11624" t="b">
        <f t="shared" si="181"/>
        <v>1</v>
      </c>
    </row>
    <row r="11625" spans="1:11">
      <c r="A11625" s="120">
        <v>60429</v>
      </c>
      <c r="B11625" s="121" t="s">
        <v>201</v>
      </c>
      <c r="C11625" s="121" t="s">
        <v>206</v>
      </c>
      <c r="D11625" s="121" t="s">
        <v>101</v>
      </c>
      <c r="E11625" s="121" t="s">
        <v>92</v>
      </c>
      <c r="F11625" s="122">
        <v>0</v>
      </c>
      <c r="G11625" s="122">
        <v>0</v>
      </c>
      <c r="H11625" s="120">
        <v>2019</v>
      </c>
      <c r="I11625" t="str">
        <f>IF(J11625="natural gas",VLOOKUP(D11625,'Cross-Page Data'!$I$4:$J$13,2,FALSE),IF(J11625="solar",VLOOKUP('Form 923'!D11625,'Cross-Page Data'!$I$14:$J$117,2,FALSE),J11625))</f>
        <v>solar pv</v>
      </c>
      <c r="J11625" t="str">
        <f>VLOOKUP(E11625,'Cross-Page Data'!$D$4:$F$48,3,FALSE)</f>
        <v>solar</v>
      </c>
      <c r="K11625" t="b">
        <f t="shared" si="181"/>
        <v>1</v>
      </c>
    </row>
    <row r="11626" spans="1:11">
      <c r="A11626" s="120">
        <v>60431</v>
      </c>
      <c r="B11626" s="121" t="s">
        <v>201</v>
      </c>
      <c r="C11626" s="121" t="s">
        <v>206</v>
      </c>
      <c r="D11626" s="121" t="s">
        <v>101</v>
      </c>
      <c r="E11626" s="121" t="s">
        <v>92</v>
      </c>
      <c r="F11626" s="122">
        <v>23839</v>
      </c>
      <c r="G11626" s="122">
        <v>2678</v>
      </c>
      <c r="H11626" s="120">
        <v>2019</v>
      </c>
      <c r="I11626" t="str">
        <f>IF(J11626="natural gas",VLOOKUP(D11626,'Cross-Page Data'!$I$4:$J$13,2,FALSE),IF(J11626="solar",VLOOKUP('Form 923'!D11626,'Cross-Page Data'!$I$14:$J$117,2,FALSE),J11626))</f>
        <v>solar pv</v>
      </c>
      <c r="J11626" t="str">
        <f>VLOOKUP(E11626,'Cross-Page Data'!$D$4:$F$48,3,FALSE)</f>
        <v>solar</v>
      </c>
      <c r="K11626" t="b">
        <f t="shared" si="181"/>
        <v>1</v>
      </c>
    </row>
    <row r="11627" spans="1:11">
      <c r="A11627" s="120">
        <v>60432</v>
      </c>
      <c r="B11627" s="121" t="s">
        <v>201</v>
      </c>
      <c r="C11627" s="121" t="s">
        <v>206</v>
      </c>
      <c r="D11627" s="121" t="s">
        <v>101</v>
      </c>
      <c r="E11627" s="121" t="s">
        <v>92</v>
      </c>
      <c r="F11627" s="122">
        <v>1929224</v>
      </c>
      <c r="G11627" s="122">
        <v>216718</v>
      </c>
      <c r="H11627" s="120">
        <v>2019</v>
      </c>
      <c r="I11627" t="str">
        <f>IF(J11627="natural gas",VLOOKUP(D11627,'Cross-Page Data'!$I$4:$J$13,2,FALSE),IF(J11627="solar",VLOOKUP('Form 923'!D11627,'Cross-Page Data'!$I$14:$J$117,2,FALSE),J11627))</f>
        <v>solar pv</v>
      </c>
      <c r="J11627" t="str">
        <f>VLOOKUP(E11627,'Cross-Page Data'!$D$4:$F$48,3,FALSE)</f>
        <v>solar</v>
      </c>
      <c r="K11627" t="b">
        <f t="shared" si="181"/>
        <v>1</v>
      </c>
    </row>
    <row r="11628" spans="1:11">
      <c r="A11628" s="120">
        <v>60435</v>
      </c>
      <c r="B11628" s="121" t="s">
        <v>201</v>
      </c>
      <c r="C11628" s="121" t="s">
        <v>202</v>
      </c>
      <c r="D11628" s="121" t="s">
        <v>101</v>
      </c>
      <c r="E11628" s="121" t="s">
        <v>92</v>
      </c>
      <c r="F11628" s="122">
        <v>246700</v>
      </c>
      <c r="G11628" s="122">
        <v>27713</v>
      </c>
      <c r="H11628" s="120">
        <v>2019</v>
      </c>
      <c r="I11628" t="str">
        <f>IF(J11628="natural gas",VLOOKUP(D11628,'Cross-Page Data'!$I$4:$J$13,2,FALSE),IF(J11628="solar",VLOOKUP('Form 923'!D11628,'Cross-Page Data'!$I$14:$J$117,2,FALSE),J11628))</f>
        <v>solar pv</v>
      </c>
      <c r="J11628" t="str">
        <f>VLOOKUP(E11628,'Cross-Page Data'!$D$4:$F$48,3,FALSE)</f>
        <v>solar</v>
      </c>
      <c r="K11628" t="b">
        <f t="shared" si="181"/>
        <v>1</v>
      </c>
    </row>
    <row r="11629" spans="1:11">
      <c r="A11629" s="120">
        <v>60436</v>
      </c>
      <c r="B11629" s="121" t="s">
        <v>201</v>
      </c>
      <c r="C11629" s="121" t="s">
        <v>206</v>
      </c>
      <c r="D11629" s="121" t="s">
        <v>101</v>
      </c>
      <c r="E11629" s="121" t="s">
        <v>92</v>
      </c>
      <c r="F11629" s="122">
        <v>2590385</v>
      </c>
      <c r="G11629" s="122">
        <v>290989</v>
      </c>
      <c r="H11629" s="120">
        <v>2019</v>
      </c>
      <c r="I11629" t="str">
        <f>IF(J11629="natural gas",VLOOKUP(D11629,'Cross-Page Data'!$I$4:$J$13,2,FALSE),IF(J11629="solar",VLOOKUP('Form 923'!D11629,'Cross-Page Data'!$I$14:$J$117,2,FALSE),J11629))</f>
        <v>solar pv</v>
      </c>
      <c r="J11629" t="str">
        <f>VLOOKUP(E11629,'Cross-Page Data'!$D$4:$F$48,3,FALSE)</f>
        <v>solar</v>
      </c>
      <c r="K11629" t="b">
        <f t="shared" si="181"/>
        <v>1</v>
      </c>
    </row>
    <row r="11630" spans="1:11">
      <c r="A11630" s="120">
        <v>60437</v>
      </c>
      <c r="B11630" s="121" t="s">
        <v>201</v>
      </c>
      <c r="C11630" s="121" t="s">
        <v>206</v>
      </c>
      <c r="D11630" s="121" t="s">
        <v>101</v>
      </c>
      <c r="E11630" s="121" t="s">
        <v>92</v>
      </c>
      <c r="F11630" s="122">
        <v>40976</v>
      </c>
      <c r="G11630" s="122">
        <v>4603</v>
      </c>
      <c r="H11630" s="120">
        <v>2019</v>
      </c>
      <c r="I11630" t="str">
        <f>IF(J11630="natural gas",VLOOKUP(D11630,'Cross-Page Data'!$I$4:$J$13,2,FALSE),IF(J11630="solar",VLOOKUP('Form 923'!D11630,'Cross-Page Data'!$I$14:$J$117,2,FALSE),J11630))</f>
        <v>solar pv</v>
      </c>
      <c r="J11630" t="str">
        <f>VLOOKUP(E11630,'Cross-Page Data'!$D$4:$F$48,3,FALSE)</f>
        <v>solar</v>
      </c>
      <c r="K11630" t="b">
        <f t="shared" si="181"/>
        <v>1</v>
      </c>
    </row>
    <row r="11631" spans="1:11">
      <c r="A11631" s="120">
        <v>60438</v>
      </c>
      <c r="B11631" s="121" t="s">
        <v>201</v>
      </c>
      <c r="C11631" s="121" t="s">
        <v>206</v>
      </c>
      <c r="D11631" s="121" t="s">
        <v>101</v>
      </c>
      <c r="E11631" s="121" t="s">
        <v>92</v>
      </c>
      <c r="F11631" s="122">
        <v>54087</v>
      </c>
      <c r="G11631" s="122">
        <v>6076</v>
      </c>
      <c r="H11631" s="120">
        <v>2019</v>
      </c>
      <c r="I11631" t="str">
        <f>IF(J11631="natural gas",VLOOKUP(D11631,'Cross-Page Data'!$I$4:$J$13,2,FALSE),IF(J11631="solar",VLOOKUP('Form 923'!D11631,'Cross-Page Data'!$I$14:$J$117,2,FALSE),J11631))</f>
        <v>solar pv</v>
      </c>
      <c r="J11631" t="str">
        <f>VLOOKUP(E11631,'Cross-Page Data'!$D$4:$F$48,3,FALSE)</f>
        <v>solar</v>
      </c>
      <c r="K11631" t="b">
        <f t="shared" si="181"/>
        <v>1</v>
      </c>
    </row>
    <row r="11632" spans="1:11">
      <c r="A11632" s="120">
        <v>60440</v>
      </c>
      <c r="B11632" s="121" t="s">
        <v>201</v>
      </c>
      <c r="C11632" s="121" t="s">
        <v>206</v>
      </c>
      <c r="D11632" s="121" t="s">
        <v>101</v>
      </c>
      <c r="E11632" s="121" t="s">
        <v>92</v>
      </c>
      <c r="F11632" s="122">
        <v>3597</v>
      </c>
      <c r="G11632" s="122">
        <v>404</v>
      </c>
      <c r="H11632" s="120">
        <v>2019</v>
      </c>
      <c r="I11632" t="str">
        <f>IF(J11632="natural gas",VLOOKUP(D11632,'Cross-Page Data'!$I$4:$J$13,2,FALSE),IF(J11632="solar",VLOOKUP('Form 923'!D11632,'Cross-Page Data'!$I$14:$J$117,2,FALSE),J11632))</f>
        <v>solar pv</v>
      </c>
      <c r="J11632" t="str">
        <f>VLOOKUP(E11632,'Cross-Page Data'!$D$4:$F$48,3,FALSE)</f>
        <v>solar</v>
      </c>
      <c r="K11632" t="b">
        <f t="shared" si="181"/>
        <v>1</v>
      </c>
    </row>
    <row r="11633" spans="1:11">
      <c r="A11633" s="120">
        <v>60441</v>
      </c>
      <c r="B11633" s="121" t="s">
        <v>201</v>
      </c>
      <c r="C11633" s="121" t="s">
        <v>202</v>
      </c>
      <c r="D11633" s="121" t="s">
        <v>33</v>
      </c>
      <c r="E11633" s="121" t="s">
        <v>99</v>
      </c>
      <c r="F11633" s="122">
        <v>0</v>
      </c>
      <c r="G11633" s="122">
        <v>-526</v>
      </c>
      <c r="H11633" s="120">
        <v>2019</v>
      </c>
      <c r="I11633" t="str">
        <f>IF(J11633="natural gas",VLOOKUP(D11633,'Cross-Page Data'!$I$4:$J$13,2,FALSE),IF(J11633="solar",VLOOKUP('Form 923'!D11633,'Cross-Page Data'!$I$14:$J$117,2,FALSE),J11633))</f>
        <v>other</v>
      </c>
      <c r="J11633" t="str">
        <f>VLOOKUP(E11633,'Cross-Page Data'!$D$4:$F$48,3,FALSE)</f>
        <v>other</v>
      </c>
      <c r="K11633" t="b">
        <f t="shared" si="181"/>
        <v>1</v>
      </c>
    </row>
    <row r="11634" spans="1:11">
      <c r="A11634" s="120">
        <v>60442</v>
      </c>
      <c r="B11634" s="121" t="s">
        <v>201</v>
      </c>
      <c r="C11634" s="121" t="s">
        <v>206</v>
      </c>
      <c r="D11634" s="121" t="s">
        <v>101</v>
      </c>
      <c r="E11634" s="121" t="s">
        <v>92</v>
      </c>
      <c r="F11634" s="122">
        <v>21115</v>
      </c>
      <c r="G11634" s="122">
        <v>2372</v>
      </c>
      <c r="H11634" s="120">
        <v>2019</v>
      </c>
      <c r="I11634" t="str">
        <f>IF(J11634="natural gas",VLOOKUP(D11634,'Cross-Page Data'!$I$4:$J$13,2,FALSE),IF(J11634="solar",VLOOKUP('Form 923'!D11634,'Cross-Page Data'!$I$14:$J$117,2,FALSE),J11634))</f>
        <v>solar pv</v>
      </c>
      <c r="J11634" t="str">
        <f>VLOOKUP(E11634,'Cross-Page Data'!$D$4:$F$48,3,FALSE)</f>
        <v>solar</v>
      </c>
      <c r="K11634" t="b">
        <f t="shared" si="181"/>
        <v>1</v>
      </c>
    </row>
    <row r="11635" spans="1:11">
      <c r="A11635" s="120">
        <v>60443</v>
      </c>
      <c r="B11635" s="121" t="s">
        <v>201</v>
      </c>
      <c r="C11635" s="121" t="s">
        <v>206</v>
      </c>
      <c r="D11635" s="121" t="s">
        <v>101</v>
      </c>
      <c r="E11635" s="121" t="s">
        <v>92</v>
      </c>
      <c r="F11635" s="122">
        <v>10398</v>
      </c>
      <c r="G11635" s="122">
        <v>1168</v>
      </c>
      <c r="H11635" s="120">
        <v>2019</v>
      </c>
      <c r="I11635" t="str">
        <f>IF(J11635="natural gas",VLOOKUP(D11635,'Cross-Page Data'!$I$4:$J$13,2,FALSE),IF(J11635="solar",VLOOKUP('Form 923'!D11635,'Cross-Page Data'!$I$14:$J$117,2,FALSE),J11635))</f>
        <v>solar pv</v>
      </c>
      <c r="J11635" t="str">
        <f>VLOOKUP(E11635,'Cross-Page Data'!$D$4:$F$48,3,FALSE)</f>
        <v>solar</v>
      </c>
      <c r="K11635" t="b">
        <f t="shared" si="181"/>
        <v>1</v>
      </c>
    </row>
    <row r="11636" spans="1:11">
      <c r="A11636" s="120">
        <v>60444</v>
      </c>
      <c r="B11636" s="121" t="s">
        <v>201</v>
      </c>
      <c r="C11636" s="121" t="s">
        <v>202</v>
      </c>
      <c r="D11636" s="121" t="s">
        <v>33</v>
      </c>
      <c r="E11636" s="121" t="s">
        <v>99</v>
      </c>
      <c r="F11636" s="122">
        <v>0</v>
      </c>
      <c r="G11636" s="122">
        <v>258</v>
      </c>
      <c r="H11636" s="120">
        <v>2019</v>
      </c>
      <c r="I11636" t="str">
        <f>IF(J11636="natural gas",VLOOKUP(D11636,'Cross-Page Data'!$I$4:$J$13,2,FALSE),IF(J11636="solar",VLOOKUP('Form 923'!D11636,'Cross-Page Data'!$I$14:$J$117,2,FALSE),J11636))</f>
        <v>other</v>
      </c>
      <c r="J11636" t="str">
        <f>VLOOKUP(E11636,'Cross-Page Data'!$D$4:$F$48,3,FALSE)</f>
        <v>other</v>
      </c>
      <c r="K11636" t="b">
        <f t="shared" si="181"/>
        <v>1</v>
      </c>
    </row>
    <row r="11637" spans="1:11">
      <c r="A11637" s="120">
        <v>60445</v>
      </c>
      <c r="B11637" s="121" t="s">
        <v>201</v>
      </c>
      <c r="C11637" s="121" t="s">
        <v>206</v>
      </c>
      <c r="D11637" s="121" t="s">
        <v>101</v>
      </c>
      <c r="E11637" s="121" t="s">
        <v>92</v>
      </c>
      <c r="F11637" s="122">
        <v>837929</v>
      </c>
      <c r="G11637" s="122">
        <v>94128</v>
      </c>
      <c r="H11637" s="120">
        <v>2019</v>
      </c>
      <c r="I11637" t="str">
        <f>IF(J11637="natural gas",VLOOKUP(D11637,'Cross-Page Data'!$I$4:$J$13,2,FALSE),IF(J11637="solar",VLOOKUP('Form 923'!D11637,'Cross-Page Data'!$I$14:$J$117,2,FALSE),J11637))</f>
        <v>solar pv</v>
      </c>
      <c r="J11637" t="str">
        <f>VLOOKUP(E11637,'Cross-Page Data'!$D$4:$F$48,3,FALSE)</f>
        <v>solar</v>
      </c>
      <c r="K11637" t="b">
        <f t="shared" si="181"/>
        <v>1</v>
      </c>
    </row>
    <row r="11638" spans="1:11">
      <c r="A11638" s="120">
        <v>60448</v>
      </c>
      <c r="B11638" s="121" t="s">
        <v>201</v>
      </c>
      <c r="C11638" s="121" t="s">
        <v>206</v>
      </c>
      <c r="D11638" s="121" t="s">
        <v>101</v>
      </c>
      <c r="E11638" s="121" t="s">
        <v>92</v>
      </c>
      <c r="F11638" s="122">
        <v>13548</v>
      </c>
      <c r="G11638" s="122">
        <v>1522</v>
      </c>
      <c r="H11638" s="120">
        <v>2019</v>
      </c>
      <c r="I11638" t="str">
        <f>IF(J11638="natural gas",VLOOKUP(D11638,'Cross-Page Data'!$I$4:$J$13,2,FALSE),IF(J11638="solar",VLOOKUP('Form 923'!D11638,'Cross-Page Data'!$I$14:$J$117,2,FALSE),J11638))</f>
        <v>solar pv</v>
      </c>
      <c r="J11638" t="str">
        <f>VLOOKUP(E11638,'Cross-Page Data'!$D$4:$F$48,3,FALSE)</f>
        <v>solar</v>
      </c>
      <c r="K11638" t="b">
        <f t="shared" si="181"/>
        <v>1</v>
      </c>
    </row>
    <row r="11639" spans="1:11">
      <c r="A11639" s="120">
        <v>60449</v>
      </c>
      <c r="B11639" s="121" t="s">
        <v>201</v>
      </c>
      <c r="C11639" s="121" t="s">
        <v>206</v>
      </c>
      <c r="D11639" s="121" t="s">
        <v>101</v>
      </c>
      <c r="E11639" s="121" t="s">
        <v>92</v>
      </c>
      <c r="F11639" s="122">
        <v>1024460</v>
      </c>
      <c r="G11639" s="122">
        <v>115082</v>
      </c>
      <c r="H11639" s="120">
        <v>2019</v>
      </c>
      <c r="I11639" t="str">
        <f>IF(J11639="natural gas",VLOOKUP(D11639,'Cross-Page Data'!$I$4:$J$13,2,FALSE),IF(J11639="solar",VLOOKUP('Form 923'!D11639,'Cross-Page Data'!$I$14:$J$117,2,FALSE),J11639))</f>
        <v>solar pv</v>
      </c>
      <c r="J11639" t="str">
        <f>VLOOKUP(E11639,'Cross-Page Data'!$D$4:$F$48,3,FALSE)</f>
        <v>solar</v>
      </c>
      <c r="K11639" t="b">
        <f t="shared" si="181"/>
        <v>1</v>
      </c>
    </row>
    <row r="11640" spans="1:11">
      <c r="A11640" s="120">
        <v>60452</v>
      </c>
      <c r="B11640" s="121" t="s">
        <v>201</v>
      </c>
      <c r="C11640" s="121" t="s">
        <v>206</v>
      </c>
      <c r="D11640" s="121" t="s">
        <v>101</v>
      </c>
      <c r="E11640" s="121" t="s">
        <v>92</v>
      </c>
      <c r="F11640" s="122">
        <v>23370</v>
      </c>
      <c r="G11640" s="122">
        <v>2625</v>
      </c>
      <c r="H11640" s="120">
        <v>2019</v>
      </c>
      <c r="I11640" t="str">
        <f>IF(J11640="natural gas",VLOOKUP(D11640,'Cross-Page Data'!$I$4:$J$13,2,FALSE),IF(J11640="solar",VLOOKUP('Form 923'!D11640,'Cross-Page Data'!$I$14:$J$117,2,FALSE),J11640))</f>
        <v>solar pv</v>
      </c>
      <c r="J11640" t="str">
        <f>VLOOKUP(E11640,'Cross-Page Data'!$D$4:$F$48,3,FALSE)</f>
        <v>solar</v>
      </c>
      <c r="K11640" t="b">
        <f t="shared" si="181"/>
        <v>1</v>
      </c>
    </row>
    <row r="11641" spans="1:11">
      <c r="A11641" s="120">
        <v>60453</v>
      </c>
      <c r="B11641" s="121" t="s">
        <v>201</v>
      </c>
      <c r="C11641" s="121" t="s">
        <v>206</v>
      </c>
      <c r="D11641" s="121" t="s">
        <v>101</v>
      </c>
      <c r="E11641" s="121" t="s">
        <v>92</v>
      </c>
      <c r="F11641" s="122">
        <v>16449</v>
      </c>
      <c r="G11641" s="122">
        <v>1848</v>
      </c>
      <c r="H11641" s="120">
        <v>2019</v>
      </c>
      <c r="I11641" t="str">
        <f>IF(J11641="natural gas",VLOOKUP(D11641,'Cross-Page Data'!$I$4:$J$13,2,FALSE),IF(J11641="solar",VLOOKUP('Form 923'!D11641,'Cross-Page Data'!$I$14:$J$117,2,FALSE),J11641))</f>
        <v>solar pv</v>
      </c>
      <c r="J11641" t="str">
        <f>VLOOKUP(E11641,'Cross-Page Data'!$D$4:$F$48,3,FALSE)</f>
        <v>solar</v>
      </c>
      <c r="K11641" t="b">
        <f t="shared" si="181"/>
        <v>1</v>
      </c>
    </row>
    <row r="11642" spans="1:11">
      <c r="A11642" s="120">
        <v>60454</v>
      </c>
      <c r="B11642" s="121" t="s">
        <v>201</v>
      </c>
      <c r="C11642" s="121" t="s">
        <v>206</v>
      </c>
      <c r="D11642" s="121" t="s">
        <v>101</v>
      </c>
      <c r="E11642" s="121" t="s">
        <v>92</v>
      </c>
      <c r="F11642" s="122">
        <v>25637</v>
      </c>
      <c r="G11642" s="122">
        <v>2880</v>
      </c>
      <c r="H11642" s="120">
        <v>2019</v>
      </c>
      <c r="I11642" t="str">
        <f>IF(J11642="natural gas",VLOOKUP(D11642,'Cross-Page Data'!$I$4:$J$13,2,FALSE),IF(J11642="solar",VLOOKUP('Form 923'!D11642,'Cross-Page Data'!$I$14:$J$117,2,FALSE),J11642))</f>
        <v>solar pv</v>
      </c>
      <c r="J11642" t="str">
        <f>VLOOKUP(E11642,'Cross-Page Data'!$D$4:$F$48,3,FALSE)</f>
        <v>solar</v>
      </c>
      <c r="K11642" t="b">
        <f t="shared" si="181"/>
        <v>1</v>
      </c>
    </row>
    <row r="11643" spans="1:11">
      <c r="A11643" s="120">
        <v>60455</v>
      </c>
      <c r="B11643" s="121" t="s">
        <v>201</v>
      </c>
      <c r="C11643" s="121" t="s">
        <v>206</v>
      </c>
      <c r="D11643" s="121" t="s">
        <v>101</v>
      </c>
      <c r="E11643" s="121" t="s">
        <v>92</v>
      </c>
      <c r="F11643" s="122">
        <v>23839</v>
      </c>
      <c r="G11643" s="122">
        <v>2678</v>
      </c>
      <c r="H11643" s="120">
        <v>2019</v>
      </c>
      <c r="I11643" t="str">
        <f>IF(J11643="natural gas",VLOOKUP(D11643,'Cross-Page Data'!$I$4:$J$13,2,FALSE),IF(J11643="solar",VLOOKUP('Form 923'!D11643,'Cross-Page Data'!$I$14:$J$117,2,FALSE),J11643))</f>
        <v>solar pv</v>
      </c>
      <c r="J11643" t="str">
        <f>VLOOKUP(E11643,'Cross-Page Data'!$D$4:$F$48,3,FALSE)</f>
        <v>solar</v>
      </c>
      <c r="K11643" t="b">
        <f t="shared" si="181"/>
        <v>1</v>
      </c>
    </row>
    <row r="11644" spans="1:11">
      <c r="A11644" s="120">
        <v>60456</v>
      </c>
      <c r="B11644" s="121" t="s">
        <v>201</v>
      </c>
      <c r="C11644" s="121" t="s">
        <v>206</v>
      </c>
      <c r="D11644" s="121" t="s">
        <v>101</v>
      </c>
      <c r="E11644" s="121" t="s">
        <v>92</v>
      </c>
      <c r="F11644" s="122">
        <v>22761</v>
      </c>
      <c r="G11644" s="122">
        <v>2557</v>
      </c>
      <c r="H11644" s="120">
        <v>2019</v>
      </c>
      <c r="I11644" t="str">
        <f>IF(J11644="natural gas",VLOOKUP(D11644,'Cross-Page Data'!$I$4:$J$13,2,FALSE),IF(J11644="solar",VLOOKUP('Form 923'!D11644,'Cross-Page Data'!$I$14:$J$117,2,FALSE),J11644))</f>
        <v>solar pv</v>
      </c>
      <c r="J11644" t="str">
        <f>VLOOKUP(E11644,'Cross-Page Data'!$D$4:$F$48,3,FALSE)</f>
        <v>solar</v>
      </c>
      <c r="K11644" t="b">
        <f t="shared" si="181"/>
        <v>1</v>
      </c>
    </row>
    <row r="11645" spans="1:11">
      <c r="A11645" s="120">
        <v>60457</v>
      </c>
      <c r="B11645" s="121" t="s">
        <v>201</v>
      </c>
      <c r="C11645" s="121" t="s">
        <v>206</v>
      </c>
      <c r="D11645" s="121" t="s">
        <v>84</v>
      </c>
      <c r="E11645" s="121" t="s">
        <v>176</v>
      </c>
      <c r="F11645" s="122">
        <v>996085</v>
      </c>
      <c r="G11645" s="122">
        <v>58928</v>
      </c>
      <c r="H11645" s="120">
        <v>2019</v>
      </c>
      <c r="I11645" t="str">
        <f>IF(J11645="natural gas",VLOOKUP(D11645,'Cross-Page Data'!$I$4:$J$13,2,FALSE),IF(J11645="solar",VLOOKUP('Form 923'!D11645,'Cross-Page Data'!$I$14:$J$117,2,FALSE),J11645))</f>
        <v>biomass</v>
      </c>
      <c r="J11645" t="str">
        <f>VLOOKUP(E11645,'Cross-Page Data'!$D$4:$F$48,3,FALSE)</f>
        <v>biomass</v>
      </c>
      <c r="K11645" t="b">
        <f t="shared" si="181"/>
        <v>1</v>
      </c>
    </row>
    <row r="11646" spans="1:11">
      <c r="A11646" s="120">
        <v>60458</v>
      </c>
      <c r="B11646" s="121" t="s">
        <v>201</v>
      </c>
      <c r="C11646" s="121" t="s">
        <v>206</v>
      </c>
      <c r="D11646" s="121" t="s">
        <v>101</v>
      </c>
      <c r="E11646" s="121" t="s">
        <v>92</v>
      </c>
      <c r="F11646" s="122">
        <v>22959</v>
      </c>
      <c r="G11646" s="122">
        <v>2579</v>
      </c>
      <c r="H11646" s="120">
        <v>2019</v>
      </c>
      <c r="I11646" t="str">
        <f>IF(J11646="natural gas",VLOOKUP(D11646,'Cross-Page Data'!$I$4:$J$13,2,FALSE),IF(J11646="solar",VLOOKUP('Form 923'!D11646,'Cross-Page Data'!$I$14:$J$117,2,FALSE),J11646))</f>
        <v>solar pv</v>
      </c>
      <c r="J11646" t="str">
        <f>VLOOKUP(E11646,'Cross-Page Data'!$D$4:$F$48,3,FALSE)</f>
        <v>solar</v>
      </c>
      <c r="K11646" t="b">
        <f t="shared" si="181"/>
        <v>1</v>
      </c>
    </row>
    <row r="11647" spans="1:11">
      <c r="A11647" s="120">
        <v>60459</v>
      </c>
      <c r="B11647" s="121" t="s">
        <v>201</v>
      </c>
      <c r="C11647" s="121" t="s">
        <v>206</v>
      </c>
      <c r="D11647" s="121" t="s">
        <v>73</v>
      </c>
      <c r="E11647" s="121" t="s">
        <v>38</v>
      </c>
      <c r="F11647" s="122">
        <v>601560</v>
      </c>
      <c r="G11647" s="122">
        <v>56528</v>
      </c>
      <c r="H11647" s="120">
        <v>2019</v>
      </c>
      <c r="I11647" t="str">
        <f>IF(J11647="natural gas",VLOOKUP(D11647,'Cross-Page Data'!$I$4:$J$13,2,FALSE),IF(J11647="solar",VLOOKUP('Form 923'!D11647,'Cross-Page Data'!$I$14:$J$117,2,FALSE),J11647))</f>
        <v>natural gas peaker</v>
      </c>
      <c r="J11647" t="str">
        <f>VLOOKUP(E11647,'Cross-Page Data'!$D$4:$F$48,3,FALSE)</f>
        <v>natural gas</v>
      </c>
      <c r="K11647" t="b">
        <f t="shared" si="181"/>
        <v>1</v>
      </c>
    </row>
    <row r="11648" spans="1:11">
      <c r="A11648" s="120">
        <v>60460</v>
      </c>
      <c r="B11648" s="121" t="s">
        <v>201</v>
      </c>
      <c r="C11648" s="121" t="s">
        <v>206</v>
      </c>
      <c r="D11648" s="121" t="s">
        <v>73</v>
      </c>
      <c r="E11648" s="121" t="s">
        <v>38</v>
      </c>
      <c r="F11648" s="122">
        <v>646164</v>
      </c>
      <c r="G11648" s="122">
        <v>61604</v>
      </c>
      <c r="H11648" s="120">
        <v>2019</v>
      </c>
      <c r="I11648" t="str">
        <f>IF(J11648="natural gas",VLOOKUP(D11648,'Cross-Page Data'!$I$4:$J$13,2,FALSE),IF(J11648="solar",VLOOKUP('Form 923'!D11648,'Cross-Page Data'!$I$14:$J$117,2,FALSE),J11648))</f>
        <v>natural gas peaker</v>
      </c>
      <c r="J11648" t="str">
        <f>VLOOKUP(E11648,'Cross-Page Data'!$D$4:$F$48,3,FALSE)</f>
        <v>natural gas</v>
      </c>
      <c r="K11648" t="b">
        <f t="shared" si="181"/>
        <v>1</v>
      </c>
    </row>
    <row r="11649" spans="1:11">
      <c r="A11649" s="120">
        <v>60462</v>
      </c>
      <c r="B11649" s="121" t="s">
        <v>201</v>
      </c>
      <c r="C11649" s="121" t="s">
        <v>206</v>
      </c>
      <c r="D11649" s="121" t="s">
        <v>101</v>
      </c>
      <c r="E11649" s="121" t="s">
        <v>92</v>
      </c>
      <c r="F11649" s="122">
        <v>22903</v>
      </c>
      <c r="G11649" s="122">
        <v>2573</v>
      </c>
      <c r="H11649" s="120">
        <v>2019</v>
      </c>
      <c r="I11649" t="str">
        <f>IF(J11649="natural gas",VLOOKUP(D11649,'Cross-Page Data'!$I$4:$J$13,2,FALSE),IF(J11649="solar",VLOOKUP('Form 923'!D11649,'Cross-Page Data'!$I$14:$J$117,2,FALSE),J11649))</f>
        <v>solar pv</v>
      </c>
      <c r="J11649" t="str">
        <f>VLOOKUP(E11649,'Cross-Page Data'!$D$4:$F$48,3,FALSE)</f>
        <v>solar</v>
      </c>
      <c r="K11649" t="b">
        <f t="shared" si="181"/>
        <v>1</v>
      </c>
    </row>
    <row r="11650" spans="1:11">
      <c r="A11650" s="120">
        <v>60463</v>
      </c>
      <c r="B11650" s="121" t="s">
        <v>201</v>
      </c>
      <c r="C11650" s="121" t="s">
        <v>206</v>
      </c>
      <c r="D11650" s="121" t="s">
        <v>101</v>
      </c>
      <c r="E11650" s="121" t="s">
        <v>92</v>
      </c>
      <c r="F11650" s="122">
        <v>3427</v>
      </c>
      <c r="G11650" s="122">
        <v>385</v>
      </c>
      <c r="H11650" s="120">
        <v>2019</v>
      </c>
      <c r="I11650" t="str">
        <f>IF(J11650="natural gas",VLOOKUP(D11650,'Cross-Page Data'!$I$4:$J$13,2,FALSE),IF(J11650="solar",VLOOKUP('Form 923'!D11650,'Cross-Page Data'!$I$14:$J$117,2,FALSE),J11650))</f>
        <v>solar pv</v>
      </c>
      <c r="J11650" t="str">
        <f>VLOOKUP(E11650,'Cross-Page Data'!$D$4:$F$48,3,FALSE)</f>
        <v>solar</v>
      </c>
      <c r="K11650" t="b">
        <f t="shared" si="181"/>
        <v>1</v>
      </c>
    </row>
    <row r="11651" spans="1:11">
      <c r="A11651" s="120">
        <v>60464</v>
      </c>
      <c r="B11651" s="121" t="s">
        <v>201</v>
      </c>
      <c r="C11651" s="121" t="s">
        <v>206</v>
      </c>
      <c r="D11651" s="121" t="s">
        <v>39</v>
      </c>
      <c r="E11651" s="121" t="s">
        <v>38</v>
      </c>
      <c r="F11651" s="122">
        <v>892136</v>
      </c>
      <c r="G11651" s="122">
        <v>1658411</v>
      </c>
      <c r="H11651" s="120">
        <v>2019</v>
      </c>
      <c r="I11651" t="str">
        <f>IF(J11651="natural gas",VLOOKUP(D11651,'Cross-Page Data'!$I$4:$J$13,2,FALSE),IF(J11651="solar",VLOOKUP('Form 923'!D11651,'Cross-Page Data'!$I$14:$J$117,2,FALSE),J11651))</f>
        <v>natural gas nonpeaker - preexisting nonretiring</v>
      </c>
      <c r="J11651" t="str">
        <f>VLOOKUP(E11651,'Cross-Page Data'!$D$4:$F$48,3,FALSE)</f>
        <v>natural gas</v>
      </c>
      <c r="K11651" t="b">
        <f t="shared" si="181"/>
        <v>1</v>
      </c>
    </row>
    <row r="11652" spans="1:11">
      <c r="A11652" s="120">
        <v>60464</v>
      </c>
      <c r="B11652" s="121" t="s">
        <v>201</v>
      </c>
      <c r="C11652" s="121" t="s">
        <v>206</v>
      </c>
      <c r="D11652" s="121" t="s">
        <v>61</v>
      </c>
      <c r="E11652" s="121" t="s">
        <v>38</v>
      </c>
      <c r="F11652" s="122">
        <v>33437747</v>
      </c>
      <c r="G11652" s="122">
        <v>3502918</v>
      </c>
      <c r="H11652" s="120">
        <v>2019</v>
      </c>
      <c r="I11652" t="str">
        <f>IF(J11652="natural gas",VLOOKUP(D11652,'Cross-Page Data'!$I$4:$J$13,2,FALSE),IF(J11652="solar",VLOOKUP('Form 923'!D11652,'Cross-Page Data'!$I$14:$J$117,2,FALSE),J11652))</f>
        <v>natural gas nonpeaker - preexisting nonretiring</v>
      </c>
      <c r="J11652" t="str">
        <f>VLOOKUP(E11652,'Cross-Page Data'!$D$4:$F$48,3,FALSE)</f>
        <v>natural gas</v>
      </c>
      <c r="K11652" t="b">
        <f t="shared" si="181"/>
        <v>1</v>
      </c>
    </row>
    <row r="11653" spans="1:11">
      <c r="A11653" s="120">
        <v>60465</v>
      </c>
      <c r="B11653" s="121" t="s">
        <v>201</v>
      </c>
      <c r="C11653" s="121" t="s">
        <v>206</v>
      </c>
      <c r="D11653" s="121" t="s">
        <v>101</v>
      </c>
      <c r="E11653" s="121" t="s">
        <v>92</v>
      </c>
      <c r="F11653" s="122">
        <v>21810</v>
      </c>
      <c r="G11653" s="122">
        <v>2450</v>
      </c>
      <c r="H11653" s="120">
        <v>2019</v>
      </c>
      <c r="I11653" t="str">
        <f>IF(J11653="natural gas",VLOOKUP(D11653,'Cross-Page Data'!$I$4:$J$13,2,FALSE),IF(J11653="solar",VLOOKUP('Form 923'!D11653,'Cross-Page Data'!$I$14:$J$117,2,FALSE),J11653))</f>
        <v>solar pv</v>
      </c>
      <c r="J11653" t="str">
        <f>VLOOKUP(E11653,'Cross-Page Data'!$D$4:$F$48,3,FALSE)</f>
        <v>solar</v>
      </c>
      <c r="K11653" t="b">
        <f t="shared" si="181"/>
        <v>1</v>
      </c>
    </row>
    <row r="11654" spans="1:11">
      <c r="A11654" s="120">
        <v>60467</v>
      </c>
      <c r="B11654" s="121" t="s">
        <v>201</v>
      </c>
      <c r="C11654" s="121" t="s">
        <v>202</v>
      </c>
      <c r="D11654" s="121" t="s">
        <v>101</v>
      </c>
      <c r="E11654" s="121" t="s">
        <v>92</v>
      </c>
      <c r="F11654" s="122">
        <v>1034138</v>
      </c>
      <c r="G11654" s="122">
        <v>116169</v>
      </c>
      <c r="H11654" s="120">
        <v>2019</v>
      </c>
      <c r="I11654" t="str">
        <f>IF(J11654="natural gas",VLOOKUP(D11654,'Cross-Page Data'!$I$4:$J$13,2,FALSE),IF(J11654="solar",VLOOKUP('Form 923'!D11654,'Cross-Page Data'!$I$14:$J$117,2,FALSE),J11654))</f>
        <v>solar pv</v>
      </c>
      <c r="J11654" t="str">
        <f>VLOOKUP(E11654,'Cross-Page Data'!$D$4:$F$48,3,FALSE)</f>
        <v>solar</v>
      </c>
      <c r="K11654" t="b">
        <f t="shared" si="181"/>
        <v>1</v>
      </c>
    </row>
    <row r="11655" spans="1:11">
      <c r="A11655" s="120">
        <v>60468</v>
      </c>
      <c r="B11655" s="121" t="s">
        <v>201</v>
      </c>
      <c r="C11655" s="121" t="s">
        <v>206</v>
      </c>
      <c r="D11655" s="121" t="s">
        <v>73</v>
      </c>
      <c r="E11655" s="121" t="s">
        <v>38</v>
      </c>
      <c r="F11655" s="122">
        <v>896911</v>
      </c>
      <c r="G11655" s="122">
        <v>70635</v>
      </c>
      <c r="H11655" s="120">
        <v>2019</v>
      </c>
      <c r="I11655" t="str">
        <f>IF(J11655="natural gas",VLOOKUP(D11655,'Cross-Page Data'!$I$4:$J$13,2,FALSE),IF(J11655="solar",VLOOKUP('Form 923'!D11655,'Cross-Page Data'!$I$14:$J$117,2,FALSE),J11655))</f>
        <v>natural gas peaker</v>
      </c>
      <c r="J11655" t="str">
        <f>VLOOKUP(E11655,'Cross-Page Data'!$D$4:$F$48,3,FALSE)</f>
        <v>natural gas</v>
      </c>
      <c r="K11655" t="b">
        <f t="shared" ref="K11655:K11718" si="182">IF(AND($N$6=FALSE,OR(C11655="Commercial NAICS Cogen",C11655="Industrial NAICS Cogen",C11655="NAICS-22 Cogen")),FALSE,IF(AND($N$7=FALSE,OR(C11655="Commercial NAICS Cogen",C11655="Commercial NAICS Non-Cogen",C11655="industrial NAICS Cogen",C11655="industrial NAICS non-cogen")),FALSE,TRUE))</f>
        <v>1</v>
      </c>
    </row>
    <row r="11656" spans="1:11">
      <c r="A11656" s="120">
        <v>60469</v>
      </c>
      <c r="B11656" s="121" t="s">
        <v>201</v>
      </c>
      <c r="C11656" s="121" t="s">
        <v>206</v>
      </c>
      <c r="D11656" s="121" t="s">
        <v>101</v>
      </c>
      <c r="E11656" s="121" t="s">
        <v>92</v>
      </c>
      <c r="F11656" s="122">
        <v>278400</v>
      </c>
      <c r="G11656" s="122">
        <v>31274</v>
      </c>
      <c r="H11656" s="120">
        <v>2019</v>
      </c>
      <c r="I11656" t="str">
        <f>IF(J11656="natural gas",VLOOKUP(D11656,'Cross-Page Data'!$I$4:$J$13,2,FALSE),IF(J11656="solar",VLOOKUP('Form 923'!D11656,'Cross-Page Data'!$I$14:$J$117,2,FALSE),J11656))</f>
        <v>solar pv</v>
      </c>
      <c r="J11656" t="str">
        <f>VLOOKUP(E11656,'Cross-Page Data'!$D$4:$F$48,3,FALSE)</f>
        <v>solar</v>
      </c>
      <c r="K11656" t="b">
        <f t="shared" si="182"/>
        <v>1</v>
      </c>
    </row>
    <row r="11657" spans="1:11">
      <c r="A11657" s="120">
        <v>60470</v>
      </c>
      <c r="B11657" s="121" t="s">
        <v>201</v>
      </c>
      <c r="C11657" s="121" t="s">
        <v>206</v>
      </c>
      <c r="D11657" s="121" t="s">
        <v>128</v>
      </c>
      <c r="E11657" s="121" t="s">
        <v>180</v>
      </c>
      <c r="F11657" s="122">
        <v>2770518</v>
      </c>
      <c r="G11657" s="122">
        <v>311224</v>
      </c>
      <c r="H11657" s="120">
        <v>2019</v>
      </c>
      <c r="I11657" t="str">
        <f>IF(J11657="natural gas",VLOOKUP(D11657,'Cross-Page Data'!$I$4:$J$13,2,FALSE),IF(J11657="solar",VLOOKUP('Form 923'!D11657,'Cross-Page Data'!$I$14:$J$117,2,FALSE),J11657))</f>
        <v>wind</v>
      </c>
      <c r="J11657" t="str">
        <f>VLOOKUP(E11657,'Cross-Page Data'!$D$4:$F$48,3,FALSE)</f>
        <v>wind</v>
      </c>
      <c r="K11657" t="b">
        <f t="shared" si="182"/>
        <v>1</v>
      </c>
    </row>
    <row r="11658" spans="1:11">
      <c r="A11658" s="120">
        <v>60471</v>
      </c>
      <c r="B11658" s="121" t="s">
        <v>201</v>
      </c>
      <c r="C11658" s="121" t="s">
        <v>206</v>
      </c>
      <c r="D11658" s="121" t="s">
        <v>128</v>
      </c>
      <c r="E11658" s="121" t="s">
        <v>180</v>
      </c>
      <c r="F11658" s="122">
        <v>623666</v>
      </c>
      <c r="G11658" s="122">
        <v>70059</v>
      </c>
      <c r="H11658" s="120">
        <v>2019</v>
      </c>
      <c r="I11658" t="str">
        <f>IF(J11658="natural gas",VLOOKUP(D11658,'Cross-Page Data'!$I$4:$J$13,2,FALSE),IF(J11658="solar",VLOOKUP('Form 923'!D11658,'Cross-Page Data'!$I$14:$J$117,2,FALSE),J11658))</f>
        <v>wind</v>
      </c>
      <c r="J11658" t="str">
        <f>VLOOKUP(E11658,'Cross-Page Data'!$D$4:$F$48,3,FALSE)</f>
        <v>wind</v>
      </c>
      <c r="K11658" t="b">
        <f t="shared" si="182"/>
        <v>1</v>
      </c>
    </row>
    <row r="11659" spans="1:11">
      <c r="A11659" s="120">
        <v>60472</v>
      </c>
      <c r="B11659" s="121" t="s">
        <v>201</v>
      </c>
      <c r="C11659" s="121" t="s">
        <v>206</v>
      </c>
      <c r="D11659" s="121" t="s">
        <v>101</v>
      </c>
      <c r="E11659" s="121" t="s">
        <v>92</v>
      </c>
      <c r="F11659" s="122">
        <v>17546</v>
      </c>
      <c r="G11659" s="122">
        <v>1971</v>
      </c>
      <c r="H11659" s="120">
        <v>2019</v>
      </c>
      <c r="I11659" t="str">
        <f>IF(J11659="natural gas",VLOOKUP(D11659,'Cross-Page Data'!$I$4:$J$13,2,FALSE),IF(J11659="solar",VLOOKUP('Form 923'!D11659,'Cross-Page Data'!$I$14:$J$117,2,FALSE),J11659))</f>
        <v>solar pv</v>
      </c>
      <c r="J11659" t="str">
        <f>VLOOKUP(E11659,'Cross-Page Data'!$D$4:$F$48,3,FALSE)</f>
        <v>solar</v>
      </c>
      <c r="K11659" t="b">
        <f t="shared" si="182"/>
        <v>1</v>
      </c>
    </row>
    <row r="11660" spans="1:11">
      <c r="A11660" s="120">
        <v>60473</v>
      </c>
      <c r="B11660" s="121" t="s">
        <v>201</v>
      </c>
      <c r="C11660" s="121" t="s">
        <v>206</v>
      </c>
      <c r="D11660" s="121" t="s">
        <v>101</v>
      </c>
      <c r="E11660" s="121" t="s">
        <v>92</v>
      </c>
      <c r="F11660" s="122">
        <v>14609</v>
      </c>
      <c r="G11660" s="122">
        <v>1641</v>
      </c>
      <c r="H11660" s="120">
        <v>2019</v>
      </c>
      <c r="I11660" t="str">
        <f>IF(J11660="natural gas",VLOOKUP(D11660,'Cross-Page Data'!$I$4:$J$13,2,FALSE),IF(J11660="solar",VLOOKUP('Form 923'!D11660,'Cross-Page Data'!$I$14:$J$117,2,FALSE),J11660))</f>
        <v>solar pv</v>
      </c>
      <c r="J11660" t="str">
        <f>VLOOKUP(E11660,'Cross-Page Data'!$D$4:$F$48,3,FALSE)</f>
        <v>solar</v>
      </c>
      <c r="K11660" t="b">
        <f t="shared" si="182"/>
        <v>1</v>
      </c>
    </row>
    <row r="11661" spans="1:11">
      <c r="A11661" s="120">
        <v>60474</v>
      </c>
      <c r="B11661" s="121" t="s">
        <v>201</v>
      </c>
      <c r="C11661" s="121" t="s">
        <v>206</v>
      </c>
      <c r="D11661" s="121" t="s">
        <v>101</v>
      </c>
      <c r="E11661" s="121" t="s">
        <v>92</v>
      </c>
      <c r="F11661" s="122">
        <v>478447</v>
      </c>
      <c r="G11661" s="122">
        <v>53746</v>
      </c>
      <c r="H11661" s="120">
        <v>2019</v>
      </c>
      <c r="I11661" t="str">
        <f>IF(J11661="natural gas",VLOOKUP(D11661,'Cross-Page Data'!$I$4:$J$13,2,FALSE),IF(J11661="solar",VLOOKUP('Form 923'!D11661,'Cross-Page Data'!$I$14:$J$117,2,FALSE),J11661))</f>
        <v>solar pv</v>
      </c>
      <c r="J11661" t="str">
        <f>VLOOKUP(E11661,'Cross-Page Data'!$D$4:$F$48,3,FALSE)</f>
        <v>solar</v>
      </c>
      <c r="K11661" t="b">
        <f t="shared" si="182"/>
        <v>1</v>
      </c>
    </row>
    <row r="11662" spans="1:11">
      <c r="A11662" s="120">
        <v>60475</v>
      </c>
      <c r="B11662" s="121" t="s">
        <v>201</v>
      </c>
      <c r="C11662" s="121" t="s">
        <v>206</v>
      </c>
      <c r="D11662" s="121" t="s">
        <v>101</v>
      </c>
      <c r="E11662" s="121" t="s">
        <v>92</v>
      </c>
      <c r="F11662" s="122">
        <v>476640</v>
      </c>
      <c r="G11662" s="122">
        <v>53543</v>
      </c>
      <c r="H11662" s="120">
        <v>2019</v>
      </c>
      <c r="I11662" t="str">
        <f>IF(J11662="natural gas",VLOOKUP(D11662,'Cross-Page Data'!$I$4:$J$13,2,FALSE),IF(J11662="solar",VLOOKUP('Form 923'!D11662,'Cross-Page Data'!$I$14:$J$117,2,FALSE),J11662))</f>
        <v>solar pv</v>
      </c>
      <c r="J11662" t="str">
        <f>VLOOKUP(E11662,'Cross-Page Data'!$D$4:$F$48,3,FALSE)</f>
        <v>solar</v>
      </c>
      <c r="K11662" t="b">
        <f t="shared" si="182"/>
        <v>1</v>
      </c>
    </row>
    <row r="11663" spans="1:11">
      <c r="A11663" s="120">
        <v>60476</v>
      </c>
      <c r="B11663" s="121" t="s">
        <v>201</v>
      </c>
      <c r="C11663" s="121" t="s">
        <v>206</v>
      </c>
      <c r="D11663" s="121" t="s">
        <v>101</v>
      </c>
      <c r="E11663" s="121" t="s">
        <v>92</v>
      </c>
      <c r="F11663" s="122">
        <v>13175</v>
      </c>
      <c r="G11663" s="122">
        <v>1480</v>
      </c>
      <c r="H11663" s="120">
        <v>2019</v>
      </c>
      <c r="I11663" t="str">
        <f>IF(J11663="natural gas",VLOOKUP(D11663,'Cross-Page Data'!$I$4:$J$13,2,FALSE),IF(J11663="solar",VLOOKUP('Form 923'!D11663,'Cross-Page Data'!$I$14:$J$117,2,FALSE),J11663))</f>
        <v>solar pv</v>
      </c>
      <c r="J11663" t="str">
        <f>VLOOKUP(E11663,'Cross-Page Data'!$D$4:$F$48,3,FALSE)</f>
        <v>solar</v>
      </c>
      <c r="K11663" t="b">
        <f t="shared" si="182"/>
        <v>1</v>
      </c>
    </row>
    <row r="11664" spans="1:11">
      <c r="A11664" s="120">
        <v>60477</v>
      </c>
      <c r="B11664" s="121" t="s">
        <v>201</v>
      </c>
      <c r="C11664" s="121" t="s">
        <v>206</v>
      </c>
      <c r="D11664" s="121" t="s">
        <v>101</v>
      </c>
      <c r="E11664" s="121" t="s">
        <v>92</v>
      </c>
      <c r="F11664" s="122">
        <v>20963</v>
      </c>
      <c r="G11664" s="122">
        <v>2355</v>
      </c>
      <c r="H11664" s="120">
        <v>2019</v>
      </c>
      <c r="I11664" t="str">
        <f>IF(J11664="natural gas",VLOOKUP(D11664,'Cross-Page Data'!$I$4:$J$13,2,FALSE),IF(J11664="solar",VLOOKUP('Form 923'!D11664,'Cross-Page Data'!$I$14:$J$117,2,FALSE),J11664))</f>
        <v>solar pv</v>
      </c>
      <c r="J11664" t="str">
        <f>VLOOKUP(E11664,'Cross-Page Data'!$D$4:$F$48,3,FALSE)</f>
        <v>solar</v>
      </c>
      <c r="K11664" t="b">
        <f t="shared" si="182"/>
        <v>1</v>
      </c>
    </row>
    <row r="11665" spans="1:11">
      <c r="A11665" s="120">
        <v>60478</v>
      </c>
      <c r="B11665" s="121" t="s">
        <v>201</v>
      </c>
      <c r="C11665" s="121" t="s">
        <v>206</v>
      </c>
      <c r="D11665" s="121" t="s">
        <v>101</v>
      </c>
      <c r="E11665" s="121" t="s">
        <v>92</v>
      </c>
      <c r="F11665" s="122">
        <v>12586</v>
      </c>
      <c r="G11665" s="122">
        <v>1414</v>
      </c>
      <c r="H11665" s="120">
        <v>2019</v>
      </c>
      <c r="I11665" t="str">
        <f>IF(J11665="natural gas",VLOOKUP(D11665,'Cross-Page Data'!$I$4:$J$13,2,FALSE),IF(J11665="solar",VLOOKUP('Form 923'!D11665,'Cross-Page Data'!$I$14:$J$117,2,FALSE),J11665))</f>
        <v>solar pv</v>
      </c>
      <c r="J11665" t="str">
        <f>VLOOKUP(E11665,'Cross-Page Data'!$D$4:$F$48,3,FALSE)</f>
        <v>solar</v>
      </c>
      <c r="K11665" t="b">
        <f t="shared" si="182"/>
        <v>1</v>
      </c>
    </row>
    <row r="11666" spans="1:11">
      <c r="A11666" s="120">
        <v>60480</v>
      </c>
      <c r="B11666" s="121" t="s">
        <v>201</v>
      </c>
      <c r="C11666" s="121" t="s">
        <v>206</v>
      </c>
      <c r="D11666" s="121" t="s">
        <v>101</v>
      </c>
      <c r="E11666" s="121" t="s">
        <v>92</v>
      </c>
      <c r="F11666" s="122">
        <v>26022</v>
      </c>
      <c r="G11666" s="122">
        <v>2923</v>
      </c>
      <c r="H11666" s="120">
        <v>2019</v>
      </c>
      <c r="I11666" t="str">
        <f>IF(J11666="natural gas",VLOOKUP(D11666,'Cross-Page Data'!$I$4:$J$13,2,FALSE),IF(J11666="solar",VLOOKUP('Form 923'!D11666,'Cross-Page Data'!$I$14:$J$117,2,FALSE),J11666))</f>
        <v>solar pv</v>
      </c>
      <c r="J11666" t="str">
        <f>VLOOKUP(E11666,'Cross-Page Data'!$D$4:$F$48,3,FALSE)</f>
        <v>solar</v>
      </c>
      <c r="K11666" t="b">
        <f t="shared" si="182"/>
        <v>1</v>
      </c>
    </row>
    <row r="11667" spans="1:11">
      <c r="A11667" s="120">
        <v>60481</v>
      </c>
      <c r="B11667" s="121" t="s">
        <v>201</v>
      </c>
      <c r="C11667" s="121" t="s">
        <v>206</v>
      </c>
      <c r="D11667" s="121" t="s">
        <v>101</v>
      </c>
      <c r="E11667" s="121" t="s">
        <v>92</v>
      </c>
      <c r="F11667" s="122">
        <v>483852</v>
      </c>
      <c r="G11667" s="122">
        <v>54353</v>
      </c>
      <c r="H11667" s="120">
        <v>2019</v>
      </c>
      <c r="I11667" t="str">
        <f>IF(J11667="natural gas",VLOOKUP(D11667,'Cross-Page Data'!$I$4:$J$13,2,FALSE),IF(J11667="solar",VLOOKUP('Form 923'!D11667,'Cross-Page Data'!$I$14:$J$117,2,FALSE),J11667))</f>
        <v>solar pv</v>
      </c>
      <c r="J11667" t="str">
        <f>VLOOKUP(E11667,'Cross-Page Data'!$D$4:$F$48,3,FALSE)</f>
        <v>solar</v>
      </c>
      <c r="K11667" t="b">
        <f t="shared" si="182"/>
        <v>1</v>
      </c>
    </row>
    <row r="11668" spans="1:11">
      <c r="A11668" s="120">
        <v>60484</v>
      </c>
      <c r="B11668" s="121" t="s">
        <v>201</v>
      </c>
      <c r="C11668" s="121" t="s">
        <v>206</v>
      </c>
      <c r="D11668" s="121" t="s">
        <v>101</v>
      </c>
      <c r="E11668" s="121" t="s">
        <v>92</v>
      </c>
      <c r="F11668" s="122">
        <v>80680</v>
      </c>
      <c r="G11668" s="122">
        <v>9063</v>
      </c>
      <c r="H11668" s="120">
        <v>2019</v>
      </c>
      <c r="I11668" t="str">
        <f>IF(J11668="natural gas",VLOOKUP(D11668,'Cross-Page Data'!$I$4:$J$13,2,FALSE),IF(J11668="solar",VLOOKUP('Form 923'!D11668,'Cross-Page Data'!$I$14:$J$117,2,FALSE),J11668))</f>
        <v>solar pv</v>
      </c>
      <c r="J11668" t="str">
        <f>VLOOKUP(E11668,'Cross-Page Data'!$D$4:$F$48,3,FALSE)</f>
        <v>solar</v>
      </c>
      <c r="K11668" t="b">
        <f t="shared" si="182"/>
        <v>1</v>
      </c>
    </row>
    <row r="11669" spans="1:11">
      <c r="A11669" s="120">
        <v>60485</v>
      </c>
      <c r="B11669" s="121" t="s">
        <v>201</v>
      </c>
      <c r="C11669" s="121" t="s">
        <v>206</v>
      </c>
      <c r="D11669" s="121" t="s">
        <v>101</v>
      </c>
      <c r="E11669" s="121" t="s">
        <v>92</v>
      </c>
      <c r="F11669" s="122">
        <v>467194</v>
      </c>
      <c r="G11669" s="122">
        <v>52482</v>
      </c>
      <c r="H11669" s="120">
        <v>2019</v>
      </c>
      <c r="I11669" t="str">
        <f>IF(J11669="natural gas",VLOOKUP(D11669,'Cross-Page Data'!$I$4:$J$13,2,FALSE),IF(J11669="solar",VLOOKUP('Form 923'!D11669,'Cross-Page Data'!$I$14:$J$117,2,FALSE),J11669))</f>
        <v>solar pv</v>
      </c>
      <c r="J11669" t="str">
        <f>VLOOKUP(E11669,'Cross-Page Data'!$D$4:$F$48,3,FALSE)</f>
        <v>solar</v>
      </c>
      <c r="K11669" t="b">
        <f t="shared" si="182"/>
        <v>1</v>
      </c>
    </row>
    <row r="11670" spans="1:11">
      <c r="A11670" s="120">
        <v>60486</v>
      </c>
      <c r="B11670" s="121" t="s">
        <v>201</v>
      </c>
      <c r="C11670" s="121" t="s">
        <v>206</v>
      </c>
      <c r="D11670" s="121" t="s">
        <v>128</v>
      </c>
      <c r="E11670" s="121" t="s">
        <v>180</v>
      </c>
      <c r="F11670" s="122">
        <v>734958</v>
      </c>
      <c r="G11670" s="122">
        <v>82561</v>
      </c>
      <c r="H11670" s="120">
        <v>2019</v>
      </c>
      <c r="I11670" t="str">
        <f>IF(J11670="natural gas",VLOOKUP(D11670,'Cross-Page Data'!$I$4:$J$13,2,FALSE),IF(J11670="solar",VLOOKUP('Form 923'!D11670,'Cross-Page Data'!$I$14:$J$117,2,FALSE),J11670))</f>
        <v>wind</v>
      </c>
      <c r="J11670" t="str">
        <f>VLOOKUP(E11670,'Cross-Page Data'!$D$4:$F$48,3,FALSE)</f>
        <v>wind</v>
      </c>
      <c r="K11670" t="b">
        <f t="shared" si="182"/>
        <v>1</v>
      </c>
    </row>
    <row r="11671" spans="1:11">
      <c r="A11671" s="120">
        <v>60487</v>
      </c>
      <c r="B11671" s="121" t="s">
        <v>201</v>
      </c>
      <c r="C11671" s="121" t="s">
        <v>206</v>
      </c>
      <c r="D11671" s="121" t="s">
        <v>101</v>
      </c>
      <c r="E11671" s="121" t="s">
        <v>92</v>
      </c>
      <c r="F11671" s="122">
        <v>49585</v>
      </c>
      <c r="G11671" s="122">
        <v>5570</v>
      </c>
      <c r="H11671" s="120">
        <v>2019</v>
      </c>
      <c r="I11671" t="str">
        <f>IF(J11671="natural gas",VLOOKUP(D11671,'Cross-Page Data'!$I$4:$J$13,2,FALSE),IF(J11671="solar",VLOOKUP('Form 923'!D11671,'Cross-Page Data'!$I$14:$J$117,2,FALSE),J11671))</f>
        <v>solar pv</v>
      </c>
      <c r="J11671" t="str">
        <f>VLOOKUP(E11671,'Cross-Page Data'!$D$4:$F$48,3,FALSE)</f>
        <v>solar</v>
      </c>
      <c r="K11671" t="b">
        <f t="shared" si="182"/>
        <v>1</v>
      </c>
    </row>
    <row r="11672" spans="1:11">
      <c r="A11672" s="120">
        <v>60489</v>
      </c>
      <c r="B11672" s="121" t="s">
        <v>201</v>
      </c>
      <c r="C11672" s="121" t="s">
        <v>206</v>
      </c>
      <c r="D11672" s="121" t="s">
        <v>101</v>
      </c>
      <c r="E11672" s="121" t="s">
        <v>92</v>
      </c>
      <c r="F11672" s="122">
        <v>91557</v>
      </c>
      <c r="G11672" s="122">
        <v>10285</v>
      </c>
      <c r="H11672" s="120">
        <v>2019</v>
      </c>
      <c r="I11672" t="str">
        <f>IF(J11672="natural gas",VLOOKUP(D11672,'Cross-Page Data'!$I$4:$J$13,2,FALSE),IF(J11672="solar",VLOOKUP('Form 923'!D11672,'Cross-Page Data'!$I$14:$J$117,2,FALSE),J11672))</f>
        <v>solar pv</v>
      </c>
      <c r="J11672" t="str">
        <f>VLOOKUP(E11672,'Cross-Page Data'!$D$4:$F$48,3,FALSE)</f>
        <v>solar</v>
      </c>
      <c r="K11672" t="b">
        <f t="shared" si="182"/>
        <v>1</v>
      </c>
    </row>
    <row r="11673" spans="1:11">
      <c r="A11673" s="120">
        <v>60490</v>
      </c>
      <c r="B11673" s="121" t="s">
        <v>201</v>
      </c>
      <c r="C11673" s="121" t="s">
        <v>206</v>
      </c>
      <c r="D11673" s="121" t="s">
        <v>101</v>
      </c>
      <c r="E11673" s="121" t="s">
        <v>92</v>
      </c>
      <c r="F11673" s="122">
        <v>449275</v>
      </c>
      <c r="G11673" s="122">
        <v>50469</v>
      </c>
      <c r="H11673" s="120">
        <v>2019</v>
      </c>
      <c r="I11673" t="str">
        <f>IF(J11673="natural gas",VLOOKUP(D11673,'Cross-Page Data'!$I$4:$J$13,2,FALSE),IF(J11673="solar",VLOOKUP('Form 923'!D11673,'Cross-Page Data'!$I$14:$J$117,2,FALSE),J11673))</f>
        <v>solar pv</v>
      </c>
      <c r="J11673" t="str">
        <f>VLOOKUP(E11673,'Cross-Page Data'!$D$4:$F$48,3,FALSE)</f>
        <v>solar</v>
      </c>
      <c r="K11673" t="b">
        <f t="shared" si="182"/>
        <v>1</v>
      </c>
    </row>
    <row r="11674" spans="1:11">
      <c r="A11674" s="120">
        <v>60491</v>
      </c>
      <c r="B11674" s="121" t="s">
        <v>201</v>
      </c>
      <c r="C11674" s="121" t="s">
        <v>206</v>
      </c>
      <c r="D11674" s="121" t="s">
        <v>33</v>
      </c>
      <c r="E11674" s="121" t="s">
        <v>99</v>
      </c>
      <c r="F11674" s="122">
        <v>0</v>
      </c>
      <c r="G11674" s="122">
        <v>0</v>
      </c>
      <c r="H11674" s="120">
        <v>2019</v>
      </c>
      <c r="I11674" t="str">
        <f>IF(J11674="natural gas",VLOOKUP(D11674,'Cross-Page Data'!$I$4:$J$13,2,FALSE),IF(J11674="solar",VLOOKUP('Form 923'!D11674,'Cross-Page Data'!$I$14:$J$117,2,FALSE),J11674))</f>
        <v>other</v>
      </c>
      <c r="J11674" t="str">
        <f>VLOOKUP(E11674,'Cross-Page Data'!$D$4:$F$48,3,FALSE)</f>
        <v>other</v>
      </c>
      <c r="K11674" t="b">
        <f t="shared" si="182"/>
        <v>1</v>
      </c>
    </row>
    <row r="11675" spans="1:11">
      <c r="A11675" s="120">
        <v>60491</v>
      </c>
      <c r="B11675" s="121" t="s">
        <v>201</v>
      </c>
      <c r="C11675" s="121" t="s">
        <v>206</v>
      </c>
      <c r="D11675" s="121" t="s">
        <v>101</v>
      </c>
      <c r="E11675" s="121" t="s">
        <v>92</v>
      </c>
      <c r="F11675" s="122">
        <v>1002241</v>
      </c>
      <c r="G11675" s="122">
        <v>112586</v>
      </c>
      <c r="H11675" s="120">
        <v>2019</v>
      </c>
      <c r="I11675" t="str">
        <f>IF(J11675="natural gas",VLOOKUP(D11675,'Cross-Page Data'!$I$4:$J$13,2,FALSE),IF(J11675="solar",VLOOKUP('Form 923'!D11675,'Cross-Page Data'!$I$14:$J$117,2,FALSE),J11675))</f>
        <v>solar pv</v>
      </c>
      <c r="J11675" t="str">
        <f>VLOOKUP(E11675,'Cross-Page Data'!$D$4:$F$48,3,FALSE)</f>
        <v>solar</v>
      </c>
      <c r="K11675" t="b">
        <f t="shared" si="182"/>
        <v>1</v>
      </c>
    </row>
    <row r="11676" spans="1:11">
      <c r="A11676" s="120">
        <v>60492</v>
      </c>
      <c r="B11676" s="121" t="s">
        <v>201</v>
      </c>
      <c r="C11676" s="121" t="s">
        <v>206</v>
      </c>
      <c r="D11676" s="121" t="s">
        <v>101</v>
      </c>
      <c r="E11676" s="121" t="s">
        <v>92</v>
      </c>
      <c r="F11676" s="122">
        <v>29109</v>
      </c>
      <c r="G11676" s="122">
        <v>3270</v>
      </c>
      <c r="H11676" s="120">
        <v>2019</v>
      </c>
      <c r="I11676" t="str">
        <f>IF(J11676="natural gas",VLOOKUP(D11676,'Cross-Page Data'!$I$4:$J$13,2,FALSE),IF(J11676="solar",VLOOKUP('Form 923'!D11676,'Cross-Page Data'!$I$14:$J$117,2,FALSE),J11676))</f>
        <v>solar pv</v>
      </c>
      <c r="J11676" t="str">
        <f>VLOOKUP(E11676,'Cross-Page Data'!$D$4:$F$48,3,FALSE)</f>
        <v>solar</v>
      </c>
      <c r="K11676" t="b">
        <f t="shared" si="182"/>
        <v>1</v>
      </c>
    </row>
    <row r="11677" spans="1:11">
      <c r="A11677" s="120">
        <v>60493</v>
      </c>
      <c r="B11677" s="121" t="s">
        <v>201</v>
      </c>
      <c r="C11677" s="121" t="s">
        <v>206</v>
      </c>
      <c r="D11677" s="121" t="s">
        <v>101</v>
      </c>
      <c r="E11677" s="121" t="s">
        <v>92</v>
      </c>
      <c r="F11677" s="122">
        <v>32929</v>
      </c>
      <c r="G11677" s="122">
        <v>3699</v>
      </c>
      <c r="H11677" s="120">
        <v>2019</v>
      </c>
      <c r="I11677" t="str">
        <f>IF(J11677="natural gas",VLOOKUP(D11677,'Cross-Page Data'!$I$4:$J$13,2,FALSE),IF(J11677="solar",VLOOKUP('Form 923'!D11677,'Cross-Page Data'!$I$14:$J$117,2,FALSE),J11677))</f>
        <v>solar pv</v>
      </c>
      <c r="J11677" t="str">
        <f>VLOOKUP(E11677,'Cross-Page Data'!$D$4:$F$48,3,FALSE)</f>
        <v>solar</v>
      </c>
      <c r="K11677" t="b">
        <f t="shared" si="182"/>
        <v>1</v>
      </c>
    </row>
    <row r="11678" spans="1:11">
      <c r="A11678" s="120">
        <v>60494</v>
      </c>
      <c r="B11678" s="121" t="s">
        <v>201</v>
      </c>
      <c r="C11678" s="121" t="s">
        <v>206</v>
      </c>
      <c r="D11678" s="121" t="s">
        <v>101</v>
      </c>
      <c r="E11678" s="121" t="s">
        <v>92</v>
      </c>
      <c r="F11678" s="122">
        <v>48097</v>
      </c>
      <c r="G11678" s="122">
        <v>5403</v>
      </c>
      <c r="H11678" s="120">
        <v>2019</v>
      </c>
      <c r="I11678" t="str">
        <f>IF(J11678="natural gas",VLOOKUP(D11678,'Cross-Page Data'!$I$4:$J$13,2,FALSE),IF(J11678="solar",VLOOKUP('Form 923'!D11678,'Cross-Page Data'!$I$14:$J$117,2,FALSE),J11678))</f>
        <v>solar pv</v>
      </c>
      <c r="J11678" t="str">
        <f>VLOOKUP(E11678,'Cross-Page Data'!$D$4:$F$48,3,FALSE)</f>
        <v>solar</v>
      </c>
      <c r="K11678" t="b">
        <f t="shared" si="182"/>
        <v>1</v>
      </c>
    </row>
    <row r="11679" spans="1:11">
      <c r="A11679" s="120">
        <v>60495</v>
      </c>
      <c r="B11679" s="121" t="s">
        <v>201</v>
      </c>
      <c r="C11679" s="121" t="s">
        <v>206</v>
      </c>
      <c r="D11679" s="121" t="s">
        <v>101</v>
      </c>
      <c r="E11679" s="121" t="s">
        <v>92</v>
      </c>
      <c r="F11679" s="122">
        <v>14919</v>
      </c>
      <c r="G11679" s="122">
        <v>1676</v>
      </c>
      <c r="H11679" s="120">
        <v>2019</v>
      </c>
      <c r="I11679" t="str">
        <f>IF(J11679="natural gas",VLOOKUP(D11679,'Cross-Page Data'!$I$4:$J$13,2,FALSE),IF(J11679="solar",VLOOKUP('Form 923'!D11679,'Cross-Page Data'!$I$14:$J$117,2,FALSE),J11679))</f>
        <v>solar pv</v>
      </c>
      <c r="J11679" t="str">
        <f>VLOOKUP(E11679,'Cross-Page Data'!$D$4:$F$48,3,FALSE)</f>
        <v>solar</v>
      </c>
      <c r="K11679" t="b">
        <f t="shared" si="182"/>
        <v>1</v>
      </c>
    </row>
    <row r="11680" spans="1:11">
      <c r="A11680" s="120">
        <v>60496</v>
      </c>
      <c r="B11680" s="121" t="s">
        <v>201</v>
      </c>
      <c r="C11680" s="121" t="s">
        <v>206</v>
      </c>
      <c r="D11680" s="121" t="s">
        <v>101</v>
      </c>
      <c r="E11680" s="121" t="s">
        <v>92</v>
      </c>
      <c r="F11680" s="122">
        <v>24241</v>
      </c>
      <c r="G11680" s="122">
        <v>2723</v>
      </c>
      <c r="H11680" s="120">
        <v>2019</v>
      </c>
      <c r="I11680" t="str">
        <f>IF(J11680="natural gas",VLOOKUP(D11680,'Cross-Page Data'!$I$4:$J$13,2,FALSE),IF(J11680="solar",VLOOKUP('Form 923'!D11680,'Cross-Page Data'!$I$14:$J$117,2,FALSE),J11680))</f>
        <v>solar pv</v>
      </c>
      <c r="J11680" t="str">
        <f>VLOOKUP(E11680,'Cross-Page Data'!$D$4:$F$48,3,FALSE)</f>
        <v>solar</v>
      </c>
      <c r="K11680" t="b">
        <f t="shared" si="182"/>
        <v>1</v>
      </c>
    </row>
    <row r="11681" spans="1:11">
      <c r="A11681" s="120">
        <v>60497</v>
      </c>
      <c r="B11681" s="121" t="s">
        <v>201</v>
      </c>
      <c r="C11681" s="121" t="s">
        <v>206</v>
      </c>
      <c r="D11681" s="121" t="s">
        <v>101</v>
      </c>
      <c r="E11681" s="121" t="s">
        <v>92</v>
      </c>
      <c r="F11681" s="122">
        <v>40531</v>
      </c>
      <c r="G11681" s="122">
        <v>4553</v>
      </c>
      <c r="H11681" s="120">
        <v>2019</v>
      </c>
      <c r="I11681" t="str">
        <f>IF(J11681="natural gas",VLOOKUP(D11681,'Cross-Page Data'!$I$4:$J$13,2,FALSE),IF(J11681="solar",VLOOKUP('Form 923'!D11681,'Cross-Page Data'!$I$14:$J$117,2,FALSE),J11681))</f>
        <v>solar pv</v>
      </c>
      <c r="J11681" t="str">
        <f>VLOOKUP(E11681,'Cross-Page Data'!$D$4:$F$48,3,FALSE)</f>
        <v>solar</v>
      </c>
      <c r="K11681" t="b">
        <f t="shared" si="182"/>
        <v>1</v>
      </c>
    </row>
    <row r="11682" spans="1:11">
      <c r="A11682" s="120">
        <v>60498</v>
      </c>
      <c r="B11682" s="121" t="s">
        <v>201</v>
      </c>
      <c r="C11682" s="121" t="s">
        <v>206</v>
      </c>
      <c r="D11682" s="121" t="s">
        <v>101</v>
      </c>
      <c r="E11682" s="121" t="s">
        <v>92</v>
      </c>
      <c r="F11682" s="122">
        <v>27444</v>
      </c>
      <c r="G11682" s="122">
        <v>3083</v>
      </c>
      <c r="H11682" s="120">
        <v>2019</v>
      </c>
      <c r="I11682" t="str">
        <f>IF(J11682="natural gas",VLOOKUP(D11682,'Cross-Page Data'!$I$4:$J$13,2,FALSE),IF(J11682="solar",VLOOKUP('Form 923'!D11682,'Cross-Page Data'!$I$14:$J$117,2,FALSE),J11682))</f>
        <v>solar pv</v>
      </c>
      <c r="J11682" t="str">
        <f>VLOOKUP(E11682,'Cross-Page Data'!$D$4:$F$48,3,FALSE)</f>
        <v>solar</v>
      </c>
      <c r="K11682" t="b">
        <f t="shared" si="182"/>
        <v>1</v>
      </c>
    </row>
    <row r="11683" ht="25.5" spans="1:11">
      <c r="A11683" s="120">
        <v>60499</v>
      </c>
      <c r="B11683" s="121" t="s">
        <v>201</v>
      </c>
      <c r="C11683" s="121" t="s">
        <v>207</v>
      </c>
      <c r="D11683" s="121" t="s">
        <v>101</v>
      </c>
      <c r="E11683" s="121" t="s">
        <v>92</v>
      </c>
      <c r="F11683" s="122">
        <v>18152</v>
      </c>
      <c r="G11683" s="122">
        <v>2039</v>
      </c>
      <c r="H11683" s="120">
        <v>2019</v>
      </c>
      <c r="I11683" t="str">
        <f>IF(J11683="natural gas",VLOOKUP(D11683,'Cross-Page Data'!$I$4:$J$13,2,FALSE),IF(J11683="solar",VLOOKUP('Form 923'!D11683,'Cross-Page Data'!$I$14:$J$117,2,FALSE),J11683))</f>
        <v>solar pv</v>
      </c>
      <c r="J11683" t="str">
        <f>VLOOKUP(E11683,'Cross-Page Data'!$D$4:$F$48,3,FALSE)</f>
        <v>solar</v>
      </c>
      <c r="K11683" t="b">
        <f t="shared" si="182"/>
        <v>0</v>
      </c>
    </row>
    <row r="11684" ht="25.5" spans="1:11">
      <c r="A11684" s="120">
        <v>60500</v>
      </c>
      <c r="B11684" s="121" t="s">
        <v>201</v>
      </c>
      <c r="C11684" s="121" t="s">
        <v>207</v>
      </c>
      <c r="D11684" s="121" t="s">
        <v>101</v>
      </c>
      <c r="E11684" s="121" t="s">
        <v>92</v>
      </c>
      <c r="F11684" s="122">
        <v>11440</v>
      </c>
      <c r="G11684" s="122">
        <v>1285</v>
      </c>
      <c r="H11684" s="120">
        <v>2019</v>
      </c>
      <c r="I11684" t="str">
        <f>IF(J11684="natural gas",VLOOKUP(D11684,'Cross-Page Data'!$I$4:$J$13,2,FALSE),IF(J11684="solar",VLOOKUP('Form 923'!D11684,'Cross-Page Data'!$I$14:$J$117,2,FALSE),J11684))</f>
        <v>solar pv</v>
      </c>
      <c r="J11684" t="str">
        <f>VLOOKUP(E11684,'Cross-Page Data'!$D$4:$F$48,3,FALSE)</f>
        <v>solar</v>
      </c>
      <c r="K11684" t="b">
        <f t="shared" si="182"/>
        <v>0</v>
      </c>
    </row>
    <row r="11685" ht="25.5" spans="1:11">
      <c r="A11685" s="120">
        <v>60501</v>
      </c>
      <c r="B11685" s="121" t="s">
        <v>201</v>
      </c>
      <c r="C11685" s="121" t="s">
        <v>207</v>
      </c>
      <c r="D11685" s="121" t="s">
        <v>101</v>
      </c>
      <c r="E11685" s="121" t="s">
        <v>92</v>
      </c>
      <c r="F11685" s="122">
        <v>10913</v>
      </c>
      <c r="G11685" s="122">
        <v>1226</v>
      </c>
      <c r="H11685" s="120">
        <v>2019</v>
      </c>
      <c r="I11685" t="str">
        <f>IF(J11685="natural gas",VLOOKUP(D11685,'Cross-Page Data'!$I$4:$J$13,2,FALSE),IF(J11685="solar",VLOOKUP('Form 923'!D11685,'Cross-Page Data'!$I$14:$J$117,2,FALSE),J11685))</f>
        <v>solar pv</v>
      </c>
      <c r="J11685" t="str">
        <f>VLOOKUP(E11685,'Cross-Page Data'!$D$4:$F$48,3,FALSE)</f>
        <v>solar</v>
      </c>
      <c r="K11685" t="b">
        <f t="shared" si="182"/>
        <v>0</v>
      </c>
    </row>
    <row r="11686" spans="1:11">
      <c r="A11686" s="120">
        <v>60502</v>
      </c>
      <c r="B11686" s="121" t="s">
        <v>201</v>
      </c>
      <c r="C11686" s="121" t="s">
        <v>206</v>
      </c>
      <c r="D11686" s="121" t="s">
        <v>128</v>
      </c>
      <c r="E11686" s="121" t="s">
        <v>180</v>
      </c>
      <c r="F11686" s="122">
        <v>3648199</v>
      </c>
      <c r="G11686" s="122">
        <v>409818</v>
      </c>
      <c r="H11686" s="120">
        <v>2019</v>
      </c>
      <c r="I11686" t="str">
        <f>IF(J11686="natural gas",VLOOKUP(D11686,'Cross-Page Data'!$I$4:$J$13,2,FALSE),IF(J11686="solar",VLOOKUP('Form 923'!D11686,'Cross-Page Data'!$I$14:$J$117,2,FALSE),J11686))</f>
        <v>wind</v>
      </c>
      <c r="J11686" t="str">
        <f>VLOOKUP(E11686,'Cross-Page Data'!$D$4:$F$48,3,FALSE)</f>
        <v>wind</v>
      </c>
      <c r="K11686" t="b">
        <f t="shared" si="182"/>
        <v>1</v>
      </c>
    </row>
    <row r="11687" spans="1:11">
      <c r="A11687" s="120">
        <v>60503</v>
      </c>
      <c r="B11687" s="121" t="s">
        <v>201</v>
      </c>
      <c r="C11687" s="121" t="s">
        <v>206</v>
      </c>
      <c r="D11687" s="121" t="s">
        <v>128</v>
      </c>
      <c r="E11687" s="121" t="s">
        <v>180</v>
      </c>
      <c r="F11687" s="122">
        <v>0</v>
      </c>
      <c r="G11687" s="122">
        <v>0</v>
      </c>
      <c r="H11687" s="120">
        <v>2019</v>
      </c>
      <c r="I11687" t="str">
        <f>IF(J11687="natural gas",VLOOKUP(D11687,'Cross-Page Data'!$I$4:$J$13,2,FALSE),IF(J11687="solar",VLOOKUP('Form 923'!D11687,'Cross-Page Data'!$I$14:$J$117,2,FALSE),J11687))</f>
        <v>wind</v>
      </c>
      <c r="J11687" t="str">
        <f>VLOOKUP(E11687,'Cross-Page Data'!$D$4:$F$48,3,FALSE)</f>
        <v>wind</v>
      </c>
      <c r="K11687" t="b">
        <f t="shared" si="182"/>
        <v>1</v>
      </c>
    </row>
    <row r="11688" spans="1:11">
      <c r="A11688" s="120">
        <v>60505</v>
      </c>
      <c r="B11688" s="121" t="s">
        <v>201</v>
      </c>
      <c r="C11688" s="121" t="s">
        <v>206</v>
      </c>
      <c r="D11688" s="121" t="s">
        <v>128</v>
      </c>
      <c r="E11688" s="121" t="s">
        <v>180</v>
      </c>
      <c r="F11688" s="122">
        <v>899680</v>
      </c>
      <c r="G11688" s="122">
        <v>101065</v>
      </c>
      <c r="H11688" s="120">
        <v>2019</v>
      </c>
      <c r="I11688" t="str">
        <f>IF(J11688="natural gas",VLOOKUP(D11688,'Cross-Page Data'!$I$4:$J$13,2,FALSE),IF(J11688="solar",VLOOKUP('Form 923'!D11688,'Cross-Page Data'!$I$14:$J$117,2,FALSE),J11688))</f>
        <v>wind</v>
      </c>
      <c r="J11688" t="str">
        <f>VLOOKUP(E11688,'Cross-Page Data'!$D$4:$F$48,3,FALSE)</f>
        <v>wind</v>
      </c>
      <c r="K11688" t="b">
        <f t="shared" si="182"/>
        <v>1</v>
      </c>
    </row>
    <row r="11689" spans="1:11">
      <c r="A11689" s="120">
        <v>60506</v>
      </c>
      <c r="B11689" s="121" t="s">
        <v>201</v>
      </c>
      <c r="C11689" s="121" t="s">
        <v>206</v>
      </c>
      <c r="D11689" s="121" t="s">
        <v>33</v>
      </c>
      <c r="E11689" s="121" t="s">
        <v>99</v>
      </c>
      <c r="F11689" s="122">
        <v>0</v>
      </c>
      <c r="G11689" s="122">
        <v>-42</v>
      </c>
      <c r="H11689" s="120">
        <v>2019</v>
      </c>
      <c r="I11689" t="str">
        <f>IF(J11689="natural gas",VLOOKUP(D11689,'Cross-Page Data'!$I$4:$J$13,2,FALSE),IF(J11689="solar",VLOOKUP('Form 923'!D11689,'Cross-Page Data'!$I$14:$J$117,2,FALSE),J11689))</f>
        <v>other</v>
      </c>
      <c r="J11689" t="str">
        <f>VLOOKUP(E11689,'Cross-Page Data'!$D$4:$F$48,3,FALSE)</f>
        <v>other</v>
      </c>
      <c r="K11689" t="b">
        <f t="shared" si="182"/>
        <v>1</v>
      </c>
    </row>
    <row r="11690" spans="1:11">
      <c r="A11690" s="120">
        <v>60507</v>
      </c>
      <c r="B11690" s="121" t="s">
        <v>201</v>
      </c>
      <c r="C11690" s="121" t="s">
        <v>206</v>
      </c>
      <c r="D11690" s="121" t="s">
        <v>101</v>
      </c>
      <c r="E11690" s="121" t="s">
        <v>92</v>
      </c>
      <c r="F11690" s="122">
        <v>22104</v>
      </c>
      <c r="G11690" s="122">
        <v>2483</v>
      </c>
      <c r="H11690" s="120">
        <v>2019</v>
      </c>
      <c r="I11690" t="str">
        <f>IF(J11690="natural gas",VLOOKUP(D11690,'Cross-Page Data'!$I$4:$J$13,2,FALSE),IF(J11690="solar",VLOOKUP('Form 923'!D11690,'Cross-Page Data'!$I$14:$J$117,2,FALSE),J11690))</f>
        <v>solar pv</v>
      </c>
      <c r="J11690" t="str">
        <f>VLOOKUP(E11690,'Cross-Page Data'!$D$4:$F$48,3,FALSE)</f>
        <v>solar</v>
      </c>
      <c r="K11690" t="b">
        <f t="shared" si="182"/>
        <v>1</v>
      </c>
    </row>
    <row r="11691" spans="1:11">
      <c r="A11691" s="120">
        <v>60509</v>
      </c>
      <c r="B11691" s="121" t="s">
        <v>201</v>
      </c>
      <c r="C11691" s="121" t="s">
        <v>206</v>
      </c>
      <c r="D11691" s="121" t="s">
        <v>101</v>
      </c>
      <c r="E11691" s="121" t="s">
        <v>92</v>
      </c>
      <c r="F11691" s="122">
        <v>50065</v>
      </c>
      <c r="G11691" s="122">
        <v>5624</v>
      </c>
      <c r="H11691" s="120">
        <v>2019</v>
      </c>
      <c r="I11691" t="str">
        <f>IF(J11691="natural gas",VLOOKUP(D11691,'Cross-Page Data'!$I$4:$J$13,2,FALSE),IF(J11691="solar",VLOOKUP('Form 923'!D11691,'Cross-Page Data'!$I$14:$J$117,2,FALSE),J11691))</f>
        <v>solar pv</v>
      </c>
      <c r="J11691" t="str">
        <f>VLOOKUP(E11691,'Cross-Page Data'!$D$4:$F$48,3,FALSE)</f>
        <v>solar</v>
      </c>
      <c r="K11691" t="b">
        <f t="shared" si="182"/>
        <v>1</v>
      </c>
    </row>
    <row r="11692" spans="1:11">
      <c r="A11692" s="120">
        <v>60511</v>
      </c>
      <c r="B11692" s="121" t="s">
        <v>201</v>
      </c>
      <c r="C11692" s="121" t="s">
        <v>206</v>
      </c>
      <c r="D11692" s="121" t="s">
        <v>101</v>
      </c>
      <c r="E11692" s="121" t="s">
        <v>92</v>
      </c>
      <c r="F11692" s="122">
        <v>211466</v>
      </c>
      <c r="G11692" s="122">
        <v>23755</v>
      </c>
      <c r="H11692" s="120">
        <v>2019</v>
      </c>
      <c r="I11692" t="str">
        <f>IF(J11692="natural gas",VLOOKUP(D11692,'Cross-Page Data'!$I$4:$J$13,2,FALSE),IF(J11692="solar",VLOOKUP('Form 923'!D11692,'Cross-Page Data'!$I$14:$J$117,2,FALSE),J11692))</f>
        <v>solar pv</v>
      </c>
      <c r="J11692" t="str">
        <f>VLOOKUP(E11692,'Cross-Page Data'!$D$4:$F$48,3,FALSE)</f>
        <v>solar</v>
      </c>
      <c r="K11692" t="b">
        <f t="shared" si="182"/>
        <v>1</v>
      </c>
    </row>
    <row r="11693" spans="1:11">
      <c r="A11693" s="120">
        <v>60514</v>
      </c>
      <c r="B11693" s="121" t="s">
        <v>201</v>
      </c>
      <c r="C11693" s="121" t="s">
        <v>206</v>
      </c>
      <c r="D11693" s="121" t="s">
        <v>101</v>
      </c>
      <c r="E11693" s="121" t="s">
        <v>92</v>
      </c>
      <c r="F11693" s="122">
        <v>11366</v>
      </c>
      <c r="G11693" s="122">
        <v>1277</v>
      </c>
      <c r="H11693" s="120">
        <v>2019</v>
      </c>
      <c r="I11693" t="str">
        <f>IF(J11693="natural gas",VLOOKUP(D11693,'Cross-Page Data'!$I$4:$J$13,2,FALSE),IF(J11693="solar",VLOOKUP('Form 923'!D11693,'Cross-Page Data'!$I$14:$J$117,2,FALSE),J11693))</f>
        <v>solar pv</v>
      </c>
      <c r="J11693" t="str">
        <f>VLOOKUP(E11693,'Cross-Page Data'!$D$4:$F$48,3,FALSE)</f>
        <v>solar</v>
      </c>
      <c r="K11693" t="b">
        <f t="shared" si="182"/>
        <v>1</v>
      </c>
    </row>
    <row r="11694" spans="1:11">
      <c r="A11694" s="120">
        <v>60516</v>
      </c>
      <c r="B11694" s="121" t="s">
        <v>201</v>
      </c>
      <c r="C11694" s="121" t="s">
        <v>206</v>
      </c>
      <c r="D11694" s="121" t="s">
        <v>101</v>
      </c>
      <c r="E11694" s="121" t="s">
        <v>92</v>
      </c>
      <c r="F11694" s="122">
        <v>64076</v>
      </c>
      <c r="G11694" s="122">
        <v>7198</v>
      </c>
      <c r="H11694" s="120">
        <v>2019</v>
      </c>
      <c r="I11694" t="str">
        <f>IF(J11694="natural gas",VLOOKUP(D11694,'Cross-Page Data'!$I$4:$J$13,2,FALSE),IF(J11694="solar",VLOOKUP('Form 923'!D11694,'Cross-Page Data'!$I$14:$J$117,2,FALSE),J11694))</f>
        <v>solar pv</v>
      </c>
      <c r="J11694" t="str">
        <f>VLOOKUP(E11694,'Cross-Page Data'!$D$4:$F$48,3,FALSE)</f>
        <v>solar</v>
      </c>
      <c r="K11694" t="b">
        <f t="shared" si="182"/>
        <v>1</v>
      </c>
    </row>
    <row r="11695" spans="1:11">
      <c r="A11695" s="120">
        <v>60517</v>
      </c>
      <c r="B11695" s="121" t="s">
        <v>201</v>
      </c>
      <c r="C11695" s="121" t="s">
        <v>202</v>
      </c>
      <c r="D11695" s="121" t="s">
        <v>116</v>
      </c>
      <c r="E11695" s="121" t="s">
        <v>170</v>
      </c>
      <c r="F11695" s="122">
        <v>88958</v>
      </c>
      <c r="G11695" s="122">
        <v>9993</v>
      </c>
      <c r="H11695" s="120">
        <v>2019</v>
      </c>
      <c r="I11695" t="str">
        <f>IF(J11695="natural gas",VLOOKUP(D11695,'Cross-Page Data'!$I$4:$J$13,2,FALSE),IF(J11695="solar",VLOOKUP('Form 923'!D11695,'Cross-Page Data'!$I$14:$J$117,2,FALSE),J11695))</f>
        <v>hydro</v>
      </c>
      <c r="J11695" t="str">
        <f>VLOOKUP(E11695,'Cross-Page Data'!$D$4:$F$48,3,FALSE)</f>
        <v>hydro</v>
      </c>
      <c r="K11695" t="b">
        <f t="shared" si="182"/>
        <v>1</v>
      </c>
    </row>
    <row r="11696" spans="1:11">
      <c r="A11696" s="120">
        <v>60519</v>
      </c>
      <c r="B11696" s="121" t="s">
        <v>201</v>
      </c>
      <c r="C11696" s="121" t="s">
        <v>206</v>
      </c>
      <c r="D11696" s="121" t="s">
        <v>101</v>
      </c>
      <c r="E11696" s="121" t="s">
        <v>92</v>
      </c>
      <c r="F11696" s="122">
        <v>165960</v>
      </c>
      <c r="G11696" s="122">
        <v>18643</v>
      </c>
      <c r="H11696" s="120">
        <v>2019</v>
      </c>
      <c r="I11696" t="str">
        <f>IF(J11696="natural gas",VLOOKUP(D11696,'Cross-Page Data'!$I$4:$J$13,2,FALSE),IF(J11696="solar",VLOOKUP('Form 923'!D11696,'Cross-Page Data'!$I$14:$J$117,2,FALSE),J11696))</f>
        <v>solar pv</v>
      </c>
      <c r="J11696" t="str">
        <f>VLOOKUP(E11696,'Cross-Page Data'!$D$4:$F$48,3,FALSE)</f>
        <v>solar</v>
      </c>
      <c r="K11696" t="b">
        <f t="shared" si="182"/>
        <v>1</v>
      </c>
    </row>
    <row r="11697" spans="1:11">
      <c r="A11697" s="120">
        <v>60520</v>
      </c>
      <c r="B11697" s="121" t="s">
        <v>201</v>
      </c>
      <c r="C11697" s="121" t="s">
        <v>206</v>
      </c>
      <c r="D11697" s="121" t="s">
        <v>101</v>
      </c>
      <c r="E11697" s="121" t="s">
        <v>92</v>
      </c>
      <c r="F11697" s="122">
        <v>94851</v>
      </c>
      <c r="G11697" s="122">
        <v>10655</v>
      </c>
      <c r="H11697" s="120">
        <v>2019</v>
      </c>
      <c r="I11697" t="str">
        <f>IF(J11697="natural gas",VLOOKUP(D11697,'Cross-Page Data'!$I$4:$J$13,2,FALSE),IF(J11697="solar",VLOOKUP('Form 923'!D11697,'Cross-Page Data'!$I$14:$J$117,2,FALSE),J11697))</f>
        <v>solar pv</v>
      </c>
      <c r="J11697" t="str">
        <f>VLOOKUP(E11697,'Cross-Page Data'!$D$4:$F$48,3,FALSE)</f>
        <v>solar</v>
      </c>
      <c r="K11697" t="b">
        <f t="shared" si="182"/>
        <v>1</v>
      </c>
    </row>
    <row r="11698" spans="1:11">
      <c r="A11698" s="120">
        <v>60521</v>
      </c>
      <c r="B11698" s="121" t="s">
        <v>201</v>
      </c>
      <c r="C11698" s="121" t="s">
        <v>206</v>
      </c>
      <c r="D11698" s="121" t="s">
        <v>101</v>
      </c>
      <c r="E11698" s="121" t="s">
        <v>92</v>
      </c>
      <c r="F11698" s="122">
        <v>63890</v>
      </c>
      <c r="G11698" s="122">
        <v>7177</v>
      </c>
      <c r="H11698" s="120">
        <v>2019</v>
      </c>
      <c r="I11698" t="str">
        <f>IF(J11698="natural gas",VLOOKUP(D11698,'Cross-Page Data'!$I$4:$J$13,2,FALSE),IF(J11698="solar",VLOOKUP('Form 923'!D11698,'Cross-Page Data'!$I$14:$J$117,2,FALSE),J11698))</f>
        <v>solar pv</v>
      </c>
      <c r="J11698" t="str">
        <f>VLOOKUP(E11698,'Cross-Page Data'!$D$4:$F$48,3,FALSE)</f>
        <v>solar</v>
      </c>
      <c r="K11698" t="b">
        <f t="shared" si="182"/>
        <v>1</v>
      </c>
    </row>
    <row r="11699" spans="1:11">
      <c r="A11699" s="120">
        <v>60522</v>
      </c>
      <c r="B11699" s="121" t="s">
        <v>201</v>
      </c>
      <c r="C11699" s="121" t="s">
        <v>206</v>
      </c>
      <c r="D11699" s="121" t="s">
        <v>101</v>
      </c>
      <c r="E11699" s="121" t="s">
        <v>92</v>
      </c>
      <c r="F11699" s="122">
        <v>87772</v>
      </c>
      <c r="G11699" s="122">
        <v>9860</v>
      </c>
      <c r="H11699" s="120">
        <v>2019</v>
      </c>
      <c r="I11699" t="str">
        <f>IF(J11699="natural gas",VLOOKUP(D11699,'Cross-Page Data'!$I$4:$J$13,2,FALSE),IF(J11699="solar",VLOOKUP('Form 923'!D11699,'Cross-Page Data'!$I$14:$J$117,2,FALSE),J11699))</f>
        <v>solar pv</v>
      </c>
      <c r="J11699" t="str">
        <f>VLOOKUP(E11699,'Cross-Page Data'!$D$4:$F$48,3,FALSE)</f>
        <v>solar</v>
      </c>
      <c r="K11699" t="b">
        <f t="shared" si="182"/>
        <v>1</v>
      </c>
    </row>
    <row r="11700" spans="1:11">
      <c r="A11700" s="120">
        <v>60523</v>
      </c>
      <c r="B11700" s="121" t="s">
        <v>201</v>
      </c>
      <c r="C11700" s="121" t="s">
        <v>206</v>
      </c>
      <c r="D11700" s="121" t="s">
        <v>101</v>
      </c>
      <c r="E11700" s="121" t="s">
        <v>92</v>
      </c>
      <c r="F11700" s="122">
        <v>96782</v>
      </c>
      <c r="G11700" s="122">
        <v>10872</v>
      </c>
      <c r="H11700" s="120">
        <v>2019</v>
      </c>
      <c r="I11700" t="str">
        <f>IF(J11700="natural gas",VLOOKUP(D11700,'Cross-Page Data'!$I$4:$J$13,2,FALSE),IF(J11700="solar",VLOOKUP('Form 923'!D11700,'Cross-Page Data'!$I$14:$J$117,2,FALSE),J11700))</f>
        <v>solar pv</v>
      </c>
      <c r="J11700" t="str">
        <f>VLOOKUP(E11700,'Cross-Page Data'!$D$4:$F$48,3,FALSE)</f>
        <v>solar</v>
      </c>
      <c r="K11700" t="b">
        <f t="shared" si="182"/>
        <v>1</v>
      </c>
    </row>
    <row r="11701" spans="1:11">
      <c r="A11701" s="120">
        <v>60524</v>
      </c>
      <c r="B11701" s="121" t="s">
        <v>201</v>
      </c>
      <c r="C11701" s="121" t="s">
        <v>206</v>
      </c>
      <c r="D11701" s="121" t="s">
        <v>101</v>
      </c>
      <c r="E11701" s="121" t="s">
        <v>92</v>
      </c>
      <c r="F11701" s="122">
        <v>82949</v>
      </c>
      <c r="G11701" s="122">
        <v>9318</v>
      </c>
      <c r="H11701" s="120">
        <v>2019</v>
      </c>
      <c r="I11701" t="str">
        <f>IF(J11701="natural gas",VLOOKUP(D11701,'Cross-Page Data'!$I$4:$J$13,2,FALSE),IF(J11701="solar",VLOOKUP('Form 923'!D11701,'Cross-Page Data'!$I$14:$J$117,2,FALSE),J11701))</f>
        <v>solar pv</v>
      </c>
      <c r="J11701" t="str">
        <f>VLOOKUP(E11701,'Cross-Page Data'!$D$4:$F$48,3,FALSE)</f>
        <v>solar</v>
      </c>
      <c r="K11701" t="b">
        <f t="shared" si="182"/>
        <v>1</v>
      </c>
    </row>
    <row r="11702" spans="1:11">
      <c r="A11702" s="120">
        <v>60525</v>
      </c>
      <c r="B11702" s="121" t="s">
        <v>201</v>
      </c>
      <c r="C11702" s="121" t="s">
        <v>206</v>
      </c>
      <c r="D11702" s="121" t="s">
        <v>101</v>
      </c>
      <c r="E11702" s="121" t="s">
        <v>92</v>
      </c>
      <c r="F11702" s="122">
        <v>66640</v>
      </c>
      <c r="G11702" s="122">
        <v>7486</v>
      </c>
      <c r="H11702" s="120">
        <v>2019</v>
      </c>
      <c r="I11702" t="str">
        <f>IF(J11702="natural gas",VLOOKUP(D11702,'Cross-Page Data'!$I$4:$J$13,2,FALSE),IF(J11702="solar",VLOOKUP('Form 923'!D11702,'Cross-Page Data'!$I$14:$J$117,2,FALSE),J11702))</f>
        <v>solar pv</v>
      </c>
      <c r="J11702" t="str">
        <f>VLOOKUP(E11702,'Cross-Page Data'!$D$4:$F$48,3,FALSE)</f>
        <v>solar</v>
      </c>
      <c r="K11702" t="b">
        <f t="shared" si="182"/>
        <v>1</v>
      </c>
    </row>
    <row r="11703" spans="1:11">
      <c r="A11703" s="120">
        <v>60526</v>
      </c>
      <c r="B11703" s="121" t="s">
        <v>201</v>
      </c>
      <c r="C11703" s="121" t="s">
        <v>206</v>
      </c>
      <c r="D11703" s="121" t="s">
        <v>101</v>
      </c>
      <c r="E11703" s="121" t="s">
        <v>92</v>
      </c>
      <c r="F11703" s="122">
        <v>72381</v>
      </c>
      <c r="G11703" s="122">
        <v>8131</v>
      </c>
      <c r="H11703" s="120">
        <v>2019</v>
      </c>
      <c r="I11703" t="str">
        <f>IF(J11703="natural gas",VLOOKUP(D11703,'Cross-Page Data'!$I$4:$J$13,2,FALSE),IF(J11703="solar",VLOOKUP('Form 923'!D11703,'Cross-Page Data'!$I$14:$J$117,2,FALSE),J11703))</f>
        <v>solar pv</v>
      </c>
      <c r="J11703" t="str">
        <f>VLOOKUP(E11703,'Cross-Page Data'!$D$4:$F$48,3,FALSE)</f>
        <v>solar</v>
      </c>
      <c r="K11703" t="b">
        <f t="shared" si="182"/>
        <v>1</v>
      </c>
    </row>
    <row r="11704" spans="1:11">
      <c r="A11704" s="120">
        <v>60527</v>
      </c>
      <c r="B11704" s="121" t="s">
        <v>201</v>
      </c>
      <c r="C11704" s="121" t="s">
        <v>206</v>
      </c>
      <c r="D11704" s="121" t="s">
        <v>101</v>
      </c>
      <c r="E11704" s="121" t="s">
        <v>92</v>
      </c>
      <c r="F11704" s="122">
        <v>112593</v>
      </c>
      <c r="G11704" s="122">
        <v>12648</v>
      </c>
      <c r="H11704" s="120">
        <v>2019</v>
      </c>
      <c r="I11704" t="str">
        <f>IF(J11704="natural gas",VLOOKUP(D11704,'Cross-Page Data'!$I$4:$J$13,2,FALSE),IF(J11704="solar",VLOOKUP('Form 923'!D11704,'Cross-Page Data'!$I$14:$J$117,2,FALSE),J11704))</f>
        <v>solar pv</v>
      </c>
      <c r="J11704" t="str">
        <f>VLOOKUP(E11704,'Cross-Page Data'!$D$4:$F$48,3,FALSE)</f>
        <v>solar</v>
      </c>
      <c r="K11704" t="b">
        <f t="shared" si="182"/>
        <v>1</v>
      </c>
    </row>
    <row r="11705" spans="1:11">
      <c r="A11705" s="120">
        <v>60528</v>
      </c>
      <c r="B11705" s="121" t="s">
        <v>201</v>
      </c>
      <c r="C11705" s="121" t="s">
        <v>206</v>
      </c>
      <c r="D11705" s="121" t="s">
        <v>101</v>
      </c>
      <c r="E11705" s="121" t="s">
        <v>92</v>
      </c>
      <c r="F11705" s="122">
        <v>48366</v>
      </c>
      <c r="G11705" s="122">
        <v>5433</v>
      </c>
      <c r="H11705" s="120">
        <v>2019</v>
      </c>
      <c r="I11705" t="str">
        <f>IF(J11705="natural gas",VLOOKUP(D11705,'Cross-Page Data'!$I$4:$J$13,2,FALSE),IF(J11705="solar",VLOOKUP('Form 923'!D11705,'Cross-Page Data'!$I$14:$J$117,2,FALSE),J11705))</f>
        <v>solar pv</v>
      </c>
      <c r="J11705" t="str">
        <f>VLOOKUP(E11705,'Cross-Page Data'!$D$4:$F$48,3,FALSE)</f>
        <v>solar</v>
      </c>
      <c r="K11705" t="b">
        <f t="shared" si="182"/>
        <v>1</v>
      </c>
    </row>
    <row r="11706" spans="1:11">
      <c r="A11706" s="120">
        <v>60529</v>
      </c>
      <c r="B11706" s="121" t="s">
        <v>201</v>
      </c>
      <c r="C11706" s="121" t="s">
        <v>206</v>
      </c>
      <c r="D11706" s="121" t="s">
        <v>101</v>
      </c>
      <c r="E11706" s="121" t="s">
        <v>92</v>
      </c>
      <c r="F11706" s="122">
        <v>54506</v>
      </c>
      <c r="G11706" s="122">
        <v>6123</v>
      </c>
      <c r="H11706" s="120">
        <v>2019</v>
      </c>
      <c r="I11706" t="str">
        <f>IF(J11706="natural gas",VLOOKUP(D11706,'Cross-Page Data'!$I$4:$J$13,2,FALSE),IF(J11706="solar",VLOOKUP('Form 923'!D11706,'Cross-Page Data'!$I$14:$J$117,2,FALSE),J11706))</f>
        <v>solar pv</v>
      </c>
      <c r="J11706" t="str">
        <f>VLOOKUP(E11706,'Cross-Page Data'!$D$4:$F$48,3,FALSE)</f>
        <v>solar</v>
      </c>
      <c r="K11706" t="b">
        <f t="shared" si="182"/>
        <v>1</v>
      </c>
    </row>
    <row r="11707" spans="1:11">
      <c r="A11707" s="120">
        <v>60530</v>
      </c>
      <c r="B11707" s="121" t="s">
        <v>201</v>
      </c>
      <c r="C11707" s="121" t="s">
        <v>206</v>
      </c>
      <c r="D11707" s="121" t="s">
        <v>101</v>
      </c>
      <c r="E11707" s="121" t="s">
        <v>92</v>
      </c>
      <c r="F11707" s="122">
        <v>166333</v>
      </c>
      <c r="G11707" s="122">
        <v>18685</v>
      </c>
      <c r="H11707" s="120">
        <v>2019</v>
      </c>
      <c r="I11707" t="str">
        <f>IF(J11707="natural gas",VLOOKUP(D11707,'Cross-Page Data'!$I$4:$J$13,2,FALSE),IF(J11707="solar",VLOOKUP('Form 923'!D11707,'Cross-Page Data'!$I$14:$J$117,2,FALSE),J11707))</f>
        <v>solar pv</v>
      </c>
      <c r="J11707" t="str">
        <f>VLOOKUP(E11707,'Cross-Page Data'!$D$4:$F$48,3,FALSE)</f>
        <v>solar</v>
      </c>
      <c r="K11707" t="b">
        <f t="shared" si="182"/>
        <v>1</v>
      </c>
    </row>
    <row r="11708" spans="1:11">
      <c r="A11708" s="120">
        <v>60531</v>
      </c>
      <c r="B11708" s="121" t="s">
        <v>201</v>
      </c>
      <c r="C11708" s="121" t="s">
        <v>206</v>
      </c>
      <c r="D11708" s="121" t="s">
        <v>101</v>
      </c>
      <c r="E11708" s="121" t="s">
        <v>92</v>
      </c>
      <c r="F11708" s="122">
        <v>59438</v>
      </c>
      <c r="G11708" s="122">
        <v>6677</v>
      </c>
      <c r="H11708" s="120">
        <v>2019</v>
      </c>
      <c r="I11708" t="str">
        <f>IF(J11708="natural gas",VLOOKUP(D11708,'Cross-Page Data'!$I$4:$J$13,2,FALSE),IF(J11708="solar",VLOOKUP('Form 923'!D11708,'Cross-Page Data'!$I$14:$J$117,2,FALSE),J11708))</f>
        <v>solar pv</v>
      </c>
      <c r="J11708" t="str">
        <f>VLOOKUP(E11708,'Cross-Page Data'!$D$4:$F$48,3,FALSE)</f>
        <v>solar</v>
      </c>
      <c r="K11708" t="b">
        <f t="shared" si="182"/>
        <v>1</v>
      </c>
    </row>
    <row r="11709" spans="1:11">
      <c r="A11709" s="120">
        <v>60532</v>
      </c>
      <c r="B11709" s="121" t="s">
        <v>201</v>
      </c>
      <c r="C11709" s="121" t="s">
        <v>206</v>
      </c>
      <c r="D11709" s="121" t="s">
        <v>101</v>
      </c>
      <c r="E11709" s="121" t="s">
        <v>92</v>
      </c>
      <c r="F11709" s="122">
        <v>157647</v>
      </c>
      <c r="G11709" s="122">
        <v>17709</v>
      </c>
      <c r="H11709" s="120">
        <v>2019</v>
      </c>
      <c r="I11709" t="str">
        <f>IF(J11709="natural gas",VLOOKUP(D11709,'Cross-Page Data'!$I$4:$J$13,2,FALSE),IF(J11709="solar",VLOOKUP('Form 923'!D11709,'Cross-Page Data'!$I$14:$J$117,2,FALSE),J11709))</f>
        <v>solar pv</v>
      </c>
      <c r="J11709" t="str">
        <f>VLOOKUP(E11709,'Cross-Page Data'!$D$4:$F$48,3,FALSE)</f>
        <v>solar</v>
      </c>
      <c r="K11709" t="b">
        <f t="shared" si="182"/>
        <v>1</v>
      </c>
    </row>
    <row r="11710" spans="1:11">
      <c r="A11710" s="120">
        <v>60533</v>
      </c>
      <c r="B11710" s="121" t="s">
        <v>201</v>
      </c>
      <c r="C11710" s="121" t="s">
        <v>206</v>
      </c>
      <c r="D11710" s="121" t="s">
        <v>101</v>
      </c>
      <c r="E11710" s="121" t="s">
        <v>92</v>
      </c>
      <c r="F11710" s="122">
        <v>79105</v>
      </c>
      <c r="G11710" s="122">
        <v>8886</v>
      </c>
      <c r="H11710" s="120">
        <v>2019</v>
      </c>
      <c r="I11710" t="str">
        <f>IF(J11710="natural gas",VLOOKUP(D11710,'Cross-Page Data'!$I$4:$J$13,2,FALSE),IF(J11710="solar",VLOOKUP('Form 923'!D11710,'Cross-Page Data'!$I$14:$J$117,2,FALSE),J11710))</f>
        <v>solar pv</v>
      </c>
      <c r="J11710" t="str">
        <f>VLOOKUP(E11710,'Cross-Page Data'!$D$4:$F$48,3,FALSE)</f>
        <v>solar</v>
      </c>
      <c r="K11710" t="b">
        <f t="shared" si="182"/>
        <v>1</v>
      </c>
    </row>
    <row r="11711" spans="1:11">
      <c r="A11711" s="120">
        <v>60534</v>
      </c>
      <c r="B11711" s="121" t="s">
        <v>201</v>
      </c>
      <c r="C11711" s="121" t="s">
        <v>206</v>
      </c>
      <c r="D11711" s="121" t="s">
        <v>101</v>
      </c>
      <c r="E11711" s="121" t="s">
        <v>92</v>
      </c>
      <c r="F11711" s="122">
        <v>121414</v>
      </c>
      <c r="G11711" s="122">
        <v>13639</v>
      </c>
      <c r="H11711" s="120">
        <v>2019</v>
      </c>
      <c r="I11711" t="str">
        <f>IF(J11711="natural gas",VLOOKUP(D11711,'Cross-Page Data'!$I$4:$J$13,2,FALSE),IF(J11711="solar",VLOOKUP('Form 923'!D11711,'Cross-Page Data'!$I$14:$J$117,2,FALSE),J11711))</f>
        <v>solar pv</v>
      </c>
      <c r="J11711" t="str">
        <f>VLOOKUP(E11711,'Cross-Page Data'!$D$4:$F$48,3,FALSE)</f>
        <v>solar</v>
      </c>
      <c r="K11711" t="b">
        <f t="shared" si="182"/>
        <v>1</v>
      </c>
    </row>
    <row r="11712" spans="1:11">
      <c r="A11712" s="120">
        <v>60535</v>
      </c>
      <c r="B11712" s="121" t="s">
        <v>201</v>
      </c>
      <c r="C11712" s="121" t="s">
        <v>206</v>
      </c>
      <c r="D11712" s="121" t="s">
        <v>101</v>
      </c>
      <c r="E11712" s="121" t="s">
        <v>92</v>
      </c>
      <c r="F11712" s="122">
        <v>116430</v>
      </c>
      <c r="G11712" s="122">
        <v>13079</v>
      </c>
      <c r="H11712" s="120">
        <v>2019</v>
      </c>
      <c r="I11712" t="str">
        <f>IF(J11712="natural gas",VLOOKUP(D11712,'Cross-Page Data'!$I$4:$J$13,2,FALSE),IF(J11712="solar",VLOOKUP('Form 923'!D11712,'Cross-Page Data'!$I$14:$J$117,2,FALSE),J11712))</f>
        <v>solar pv</v>
      </c>
      <c r="J11712" t="str">
        <f>VLOOKUP(E11712,'Cross-Page Data'!$D$4:$F$48,3,FALSE)</f>
        <v>solar</v>
      </c>
      <c r="K11712" t="b">
        <f t="shared" si="182"/>
        <v>1</v>
      </c>
    </row>
    <row r="11713" ht="25.5" spans="1:11">
      <c r="A11713" s="120">
        <v>60536</v>
      </c>
      <c r="B11713" s="121" t="s">
        <v>205</v>
      </c>
      <c r="C11713" s="121" t="s">
        <v>210</v>
      </c>
      <c r="D11713" s="121" t="s">
        <v>73</v>
      </c>
      <c r="E11713" s="121" t="s">
        <v>38</v>
      </c>
      <c r="F11713" s="122">
        <v>478523</v>
      </c>
      <c r="G11713" s="122">
        <v>42074</v>
      </c>
      <c r="H11713" s="120">
        <v>2019</v>
      </c>
      <c r="I11713" t="str">
        <f>IF(J11713="natural gas",VLOOKUP(D11713,'Cross-Page Data'!$I$4:$J$13,2,FALSE),IF(J11713="solar",VLOOKUP('Form 923'!D11713,'Cross-Page Data'!$I$14:$J$117,2,FALSE),J11713))</f>
        <v>natural gas peaker</v>
      </c>
      <c r="J11713" t="str">
        <f>VLOOKUP(E11713,'Cross-Page Data'!$D$4:$F$48,3,FALSE)</f>
        <v>natural gas</v>
      </c>
      <c r="K11713" t="b">
        <f t="shared" si="182"/>
        <v>0</v>
      </c>
    </row>
    <row r="11714" spans="1:11">
      <c r="A11714" s="120">
        <v>60537</v>
      </c>
      <c r="B11714" s="121" t="s">
        <v>201</v>
      </c>
      <c r="C11714" s="121" t="s">
        <v>206</v>
      </c>
      <c r="D11714" s="121" t="s">
        <v>101</v>
      </c>
      <c r="E11714" s="121" t="s">
        <v>92</v>
      </c>
      <c r="F11714" s="122">
        <v>28289</v>
      </c>
      <c r="G11714" s="122">
        <v>3178</v>
      </c>
      <c r="H11714" s="120">
        <v>2019</v>
      </c>
      <c r="I11714" t="str">
        <f>IF(J11714="natural gas",VLOOKUP(D11714,'Cross-Page Data'!$I$4:$J$13,2,FALSE),IF(J11714="solar",VLOOKUP('Form 923'!D11714,'Cross-Page Data'!$I$14:$J$117,2,FALSE),J11714))</f>
        <v>solar pv</v>
      </c>
      <c r="J11714" t="str">
        <f>VLOOKUP(E11714,'Cross-Page Data'!$D$4:$F$48,3,FALSE)</f>
        <v>solar</v>
      </c>
      <c r="K11714" t="b">
        <f t="shared" si="182"/>
        <v>1</v>
      </c>
    </row>
    <row r="11715" spans="1:11">
      <c r="A11715" s="120">
        <v>60538</v>
      </c>
      <c r="B11715" s="121" t="s">
        <v>201</v>
      </c>
      <c r="C11715" s="121" t="s">
        <v>206</v>
      </c>
      <c r="D11715" s="121" t="s">
        <v>101</v>
      </c>
      <c r="E11715" s="121" t="s">
        <v>92</v>
      </c>
      <c r="F11715" s="122">
        <v>78258</v>
      </c>
      <c r="G11715" s="122">
        <v>8791</v>
      </c>
      <c r="H11715" s="120">
        <v>2019</v>
      </c>
      <c r="I11715" t="str">
        <f>IF(J11715="natural gas",VLOOKUP(D11715,'Cross-Page Data'!$I$4:$J$13,2,FALSE),IF(J11715="solar",VLOOKUP('Form 923'!D11715,'Cross-Page Data'!$I$14:$J$117,2,FALSE),J11715))</f>
        <v>solar pv</v>
      </c>
      <c r="J11715" t="str">
        <f>VLOOKUP(E11715,'Cross-Page Data'!$D$4:$F$48,3,FALSE)</f>
        <v>solar</v>
      </c>
      <c r="K11715" t="b">
        <f t="shared" si="182"/>
        <v>1</v>
      </c>
    </row>
    <row r="11716" spans="1:11">
      <c r="A11716" s="120">
        <v>60539</v>
      </c>
      <c r="B11716" s="121" t="s">
        <v>201</v>
      </c>
      <c r="C11716" s="121" t="s">
        <v>206</v>
      </c>
      <c r="D11716" s="121" t="s">
        <v>101</v>
      </c>
      <c r="E11716" s="121" t="s">
        <v>92</v>
      </c>
      <c r="F11716" s="122">
        <v>1172260</v>
      </c>
      <c r="G11716" s="122">
        <v>131685</v>
      </c>
      <c r="H11716" s="120">
        <v>2019</v>
      </c>
      <c r="I11716" t="str">
        <f>IF(J11716="natural gas",VLOOKUP(D11716,'Cross-Page Data'!$I$4:$J$13,2,FALSE),IF(J11716="solar",VLOOKUP('Form 923'!D11716,'Cross-Page Data'!$I$14:$J$117,2,FALSE),J11716))</f>
        <v>solar pv</v>
      </c>
      <c r="J11716" t="str">
        <f>VLOOKUP(E11716,'Cross-Page Data'!$D$4:$F$48,3,FALSE)</f>
        <v>solar</v>
      </c>
      <c r="K11716" t="b">
        <f t="shared" si="182"/>
        <v>1</v>
      </c>
    </row>
    <row r="11717" spans="1:11">
      <c r="A11717" s="120">
        <v>60540</v>
      </c>
      <c r="B11717" s="121" t="s">
        <v>201</v>
      </c>
      <c r="C11717" s="121" t="s">
        <v>206</v>
      </c>
      <c r="D11717" s="121" t="s">
        <v>101</v>
      </c>
      <c r="E11717" s="121" t="s">
        <v>92</v>
      </c>
      <c r="F11717" s="122">
        <v>463963</v>
      </c>
      <c r="G11717" s="122">
        <v>52119</v>
      </c>
      <c r="H11717" s="120">
        <v>2019</v>
      </c>
      <c r="I11717" t="str">
        <f>IF(J11717="natural gas",VLOOKUP(D11717,'Cross-Page Data'!$I$4:$J$13,2,FALSE),IF(J11717="solar",VLOOKUP('Form 923'!D11717,'Cross-Page Data'!$I$14:$J$117,2,FALSE),J11717))</f>
        <v>solar pv</v>
      </c>
      <c r="J11717" t="str">
        <f>VLOOKUP(E11717,'Cross-Page Data'!$D$4:$F$48,3,FALSE)</f>
        <v>solar</v>
      </c>
      <c r="K11717" t="b">
        <f t="shared" si="182"/>
        <v>1</v>
      </c>
    </row>
    <row r="11718" spans="1:11">
      <c r="A11718" s="120">
        <v>60541</v>
      </c>
      <c r="B11718" s="121" t="s">
        <v>201</v>
      </c>
      <c r="C11718" s="121" t="s">
        <v>206</v>
      </c>
      <c r="D11718" s="121" t="s">
        <v>128</v>
      </c>
      <c r="E11718" s="121" t="s">
        <v>180</v>
      </c>
      <c r="F11718" s="122">
        <v>47831</v>
      </c>
      <c r="G11718" s="122">
        <v>5373</v>
      </c>
      <c r="H11718" s="120">
        <v>2019</v>
      </c>
      <c r="I11718" t="str">
        <f>IF(J11718="natural gas",VLOOKUP(D11718,'Cross-Page Data'!$I$4:$J$13,2,FALSE),IF(J11718="solar",VLOOKUP('Form 923'!D11718,'Cross-Page Data'!$I$14:$J$117,2,FALSE),J11718))</f>
        <v>wind</v>
      </c>
      <c r="J11718" t="str">
        <f>VLOOKUP(E11718,'Cross-Page Data'!$D$4:$F$48,3,FALSE)</f>
        <v>wind</v>
      </c>
      <c r="K11718" t="b">
        <f t="shared" si="182"/>
        <v>1</v>
      </c>
    </row>
    <row r="11719" spans="1:11">
      <c r="A11719" s="120">
        <v>60542</v>
      </c>
      <c r="B11719" s="121" t="s">
        <v>201</v>
      </c>
      <c r="C11719" s="121" t="s">
        <v>206</v>
      </c>
      <c r="D11719" s="121" t="s">
        <v>101</v>
      </c>
      <c r="E11719" s="121" t="s">
        <v>92</v>
      </c>
      <c r="F11719" s="122">
        <v>13530</v>
      </c>
      <c r="G11719" s="122">
        <v>1520</v>
      </c>
      <c r="H11719" s="120">
        <v>2019</v>
      </c>
      <c r="I11719" t="str">
        <f>IF(J11719="natural gas",VLOOKUP(D11719,'Cross-Page Data'!$I$4:$J$13,2,FALSE),IF(J11719="solar",VLOOKUP('Form 923'!D11719,'Cross-Page Data'!$I$14:$J$117,2,FALSE),J11719))</f>
        <v>solar pv</v>
      </c>
      <c r="J11719" t="str">
        <f>VLOOKUP(E11719,'Cross-Page Data'!$D$4:$F$48,3,FALSE)</f>
        <v>solar</v>
      </c>
      <c r="K11719" t="b">
        <f t="shared" ref="K11719:K11782" si="183">IF(AND($N$6=FALSE,OR(C11719="Commercial NAICS Cogen",C11719="Industrial NAICS Cogen",C11719="NAICS-22 Cogen")),FALSE,IF(AND($N$7=FALSE,OR(C11719="Commercial NAICS Cogen",C11719="Commercial NAICS Non-Cogen",C11719="industrial NAICS Cogen",C11719="industrial NAICS non-cogen")),FALSE,TRUE))</f>
        <v>1</v>
      </c>
    </row>
    <row r="11720" spans="1:11">
      <c r="A11720" s="120">
        <v>60544</v>
      </c>
      <c r="B11720" s="121" t="s">
        <v>201</v>
      </c>
      <c r="C11720" s="121" t="s">
        <v>202</v>
      </c>
      <c r="D11720" s="121" t="s">
        <v>101</v>
      </c>
      <c r="E11720" s="121" t="s">
        <v>92</v>
      </c>
      <c r="F11720" s="122">
        <v>16549</v>
      </c>
      <c r="G11720" s="122">
        <v>1859</v>
      </c>
      <c r="H11720" s="120">
        <v>2019</v>
      </c>
      <c r="I11720" t="str">
        <f>IF(J11720="natural gas",VLOOKUP(D11720,'Cross-Page Data'!$I$4:$J$13,2,FALSE),IF(J11720="solar",VLOOKUP('Form 923'!D11720,'Cross-Page Data'!$I$14:$J$117,2,FALSE),J11720))</f>
        <v>solar pv</v>
      </c>
      <c r="J11720" t="str">
        <f>VLOOKUP(E11720,'Cross-Page Data'!$D$4:$F$48,3,FALSE)</f>
        <v>solar</v>
      </c>
      <c r="K11720" t="b">
        <f t="shared" si="183"/>
        <v>1</v>
      </c>
    </row>
    <row r="11721" spans="1:11">
      <c r="A11721" s="120">
        <v>60545</v>
      </c>
      <c r="B11721" s="121" t="s">
        <v>201</v>
      </c>
      <c r="C11721" s="121" t="s">
        <v>206</v>
      </c>
      <c r="D11721" s="121" t="s">
        <v>128</v>
      </c>
      <c r="E11721" s="121" t="s">
        <v>180</v>
      </c>
      <c r="F11721" s="122">
        <v>4795979</v>
      </c>
      <c r="G11721" s="122">
        <v>538753</v>
      </c>
      <c r="H11721" s="120">
        <v>2019</v>
      </c>
      <c r="I11721" t="str">
        <f>IF(J11721="natural gas",VLOOKUP(D11721,'Cross-Page Data'!$I$4:$J$13,2,FALSE),IF(J11721="solar",VLOOKUP('Form 923'!D11721,'Cross-Page Data'!$I$14:$J$117,2,FALSE),J11721))</f>
        <v>wind</v>
      </c>
      <c r="J11721" t="str">
        <f>VLOOKUP(E11721,'Cross-Page Data'!$D$4:$F$48,3,FALSE)</f>
        <v>wind</v>
      </c>
      <c r="K11721" t="b">
        <f t="shared" si="183"/>
        <v>1</v>
      </c>
    </row>
    <row r="11722" spans="1:11">
      <c r="A11722" s="120">
        <v>60546</v>
      </c>
      <c r="B11722" s="121" t="s">
        <v>201</v>
      </c>
      <c r="C11722" s="121" t="s">
        <v>206</v>
      </c>
      <c r="D11722" s="121" t="s">
        <v>33</v>
      </c>
      <c r="E11722" s="121" t="s">
        <v>99</v>
      </c>
      <c r="F11722" s="122">
        <v>0</v>
      </c>
      <c r="G11722" s="122">
        <v>0</v>
      </c>
      <c r="H11722" s="120">
        <v>2019</v>
      </c>
      <c r="I11722" t="str">
        <f>IF(J11722="natural gas",VLOOKUP(D11722,'Cross-Page Data'!$I$4:$J$13,2,FALSE),IF(J11722="solar",VLOOKUP('Form 923'!D11722,'Cross-Page Data'!$I$14:$J$117,2,FALSE),J11722))</f>
        <v>other</v>
      </c>
      <c r="J11722" t="str">
        <f>VLOOKUP(E11722,'Cross-Page Data'!$D$4:$F$48,3,FALSE)</f>
        <v>other</v>
      </c>
      <c r="K11722" t="b">
        <f t="shared" si="183"/>
        <v>1</v>
      </c>
    </row>
    <row r="11723" spans="1:11">
      <c r="A11723" s="120">
        <v>60546</v>
      </c>
      <c r="B11723" s="121" t="s">
        <v>201</v>
      </c>
      <c r="C11723" s="121" t="s">
        <v>206</v>
      </c>
      <c r="D11723" s="121" t="s">
        <v>101</v>
      </c>
      <c r="E11723" s="121" t="s">
        <v>92</v>
      </c>
      <c r="F11723" s="122">
        <v>194794</v>
      </c>
      <c r="G11723" s="122">
        <v>21882</v>
      </c>
      <c r="H11723" s="120">
        <v>2019</v>
      </c>
      <c r="I11723" t="str">
        <f>IF(J11723="natural gas",VLOOKUP(D11723,'Cross-Page Data'!$I$4:$J$13,2,FALSE),IF(J11723="solar",VLOOKUP('Form 923'!D11723,'Cross-Page Data'!$I$14:$J$117,2,FALSE),J11723))</f>
        <v>solar pv</v>
      </c>
      <c r="J11723" t="str">
        <f>VLOOKUP(E11723,'Cross-Page Data'!$D$4:$F$48,3,FALSE)</f>
        <v>solar</v>
      </c>
      <c r="K11723" t="b">
        <f t="shared" si="183"/>
        <v>1</v>
      </c>
    </row>
    <row r="11724" spans="1:11">
      <c r="A11724" s="120">
        <v>60547</v>
      </c>
      <c r="B11724" s="121" t="s">
        <v>201</v>
      </c>
      <c r="C11724" s="121" t="s">
        <v>202</v>
      </c>
      <c r="D11724" s="121" t="s">
        <v>101</v>
      </c>
      <c r="E11724" s="121" t="s">
        <v>92</v>
      </c>
      <c r="F11724" s="122">
        <v>25673</v>
      </c>
      <c r="G11724" s="122">
        <v>2884</v>
      </c>
      <c r="H11724" s="120">
        <v>2019</v>
      </c>
      <c r="I11724" t="str">
        <f>IF(J11724="natural gas",VLOOKUP(D11724,'Cross-Page Data'!$I$4:$J$13,2,FALSE),IF(J11724="solar",VLOOKUP('Form 923'!D11724,'Cross-Page Data'!$I$14:$J$117,2,FALSE),J11724))</f>
        <v>solar pv</v>
      </c>
      <c r="J11724" t="str">
        <f>VLOOKUP(E11724,'Cross-Page Data'!$D$4:$F$48,3,FALSE)</f>
        <v>solar</v>
      </c>
      <c r="K11724" t="b">
        <f t="shared" si="183"/>
        <v>1</v>
      </c>
    </row>
    <row r="11725" spans="1:11">
      <c r="A11725" s="120">
        <v>60548</v>
      </c>
      <c r="B11725" s="121" t="s">
        <v>201</v>
      </c>
      <c r="C11725" s="121" t="s">
        <v>206</v>
      </c>
      <c r="D11725" s="121" t="s">
        <v>101</v>
      </c>
      <c r="E11725" s="121" t="s">
        <v>92</v>
      </c>
      <c r="F11725" s="122">
        <v>184324</v>
      </c>
      <c r="G11725" s="122">
        <v>20706</v>
      </c>
      <c r="H11725" s="120">
        <v>2019</v>
      </c>
      <c r="I11725" t="str">
        <f>IF(J11725="natural gas",VLOOKUP(D11725,'Cross-Page Data'!$I$4:$J$13,2,FALSE),IF(J11725="solar",VLOOKUP('Form 923'!D11725,'Cross-Page Data'!$I$14:$J$117,2,FALSE),J11725))</f>
        <v>solar pv</v>
      </c>
      <c r="J11725" t="str">
        <f>VLOOKUP(E11725,'Cross-Page Data'!$D$4:$F$48,3,FALSE)</f>
        <v>solar</v>
      </c>
      <c r="K11725" t="b">
        <f t="shared" si="183"/>
        <v>1</v>
      </c>
    </row>
    <row r="11726" spans="1:11">
      <c r="A11726" s="120">
        <v>60549</v>
      </c>
      <c r="B11726" s="121" t="s">
        <v>201</v>
      </c>
      <c r="C11726" s="121" t="s">
        <v>206</v>
      </c>
      <c r="D11726" s="121" t="s">
        <v>101</v>
      </c>
      <c r="E11726" s="121" t="s">
        <v>92</v>
      </c>
      <c r="F11726" s="122">
        <v>83359</v>
      </c>
      <c r="G11726" s="122">
        <v>9364</v>
      </c>
      <c r="H11726" s="120">
        <v>2019</v>
      </c>
      <c r="I11726" t="str">
        <f>IF(J11726="natural gas",VLOOKUP(D11726,'Cross-Page Data'!$I$4:$J$13,2,FALSE),IF(J11726="solar",VLOOKUP('Form 923'!D11726,'Cross-Page Data'!$I$14:$J$117,2,FALSE),J11726))</f>
        <v>solar pv</v>
      </c>
      <c r="J11726" t="str">
        <f>VLOOKUP(E11726,'Cross-Page Data'!$D$4:$F$48,3,FALSE)</f>
        <v>solar</v>
      </c>
      <c r="K11726" t="b">
        <f t="shared" si="183"/>
        <v>1</v>
      </c>
    </row>
    <row r="11727" spans="1:11">
      <c r="A11727" s="120">
        <v>60550</v>
      </c>
      <c r="B11727" s="121" t="s">
        <v>201</v>
      </c>
      <c r="C11727" s="121" t="s">
        <v>206</v>
      </c>
      <c r="D11727" s="121" t="s">
        <v>68</v>
      </c>
      <c r="E11727" s="121" t="s">
        <v>176</v>
      </c>
      <c r="F11727" s="122">
        <v>291008</v>
      </c>
      <c r="G11727" s="122">
        <v>33557.19</v>
      </c>
      <c r="H11727" s="120">
        <v>2019</v>
      </c>
      <c r="I11727" t="str">
        <f>IF(J11727="natural gas",VLOOKUP(D11727,'Cross-Page Data'!$I$4:$J$13,2,FALSE),IF(J11727="solar",VLOOKUP('Form 923'!D11727,'Cross-Page Data'!$I$14:$J$117,2,FALSE),J11727))</f>
        <v>biomass</v>
      </c>
      <c r="J11727" t="str">
        <f>VLOOKUP(E11727,'Cross-Page Data'!$D$4:$F$48,3,FALSE)</f>
        <v>biomass</v>
      </c>
      <c r="K11727" t="b">
        <f t="shared" si="183"/>
        <v>1</v>
      </c>
    </row>
    <row r="11728" spans="1:11">
      <c r="A11728" s="120">
        <v>60551</v>
      </c>
      <c r="B11728" s="121" t="s">
        <v>201</v>
      </c>
      <c r="C11728" s="121" t="s">
        <v>206</v>
      </c>
      <c r="D11728" s="121" t="s">
        <v>128</v>
      </c>
      <c r="E11728" s="121" t="s">
        <v>180</v>
      </c>
      <c r="F11728" s="122">
        <v>92189</v>
      </c>
      <c r="G11728" s="122">
        <v>10356</v>
      </c>
      <c r="H11728" s="120">
        <v>2019</v>
      </c>
      <c r="I11728" t="str">
        <f>IF(J11728="natural gas",VLOOKUP(D11728,'Cross-Page Data'!$I$4:$J$13,2,FALSE),IF(J11728="solar",VLOOKUP('Form 923'!D11728,'Cross-Page Data'!$I$14:$J$117,2,FALSE),J11728))</f>
        <v>wind</v>
      </c>
      <c r="J11728" t="str">
        <f>VLOOKUP(E11728,'Cross-Page Data'!$D$4:$F$48,3,FALSE)</f>
        <v>wind</v>
      </c>
      <c r="K11728" t="b">
        <f t="shared" si="183"/>
        <v>1</v>
      </c>
    </row>
    <row r="11729" spans="1:11">
      <c r="A11729" s="120">
        <v>60552</v>
      </c>
      <c r="B11729" s="121" t="s">
        <v>201</v>
      </c>
      <c r="C11729" s="121" t="s">
        <v>206</v>
      </c>
      <c r="D11729" s="121" t="s">
        <v>101</v>
      </c>
      <c r="E11729" s="121" t="s">
        <v>92</v>
      </c>
      <c r="F11729" s="122">
        <v>816082</v>
      </c>
      <c r="G11729" s="122">
        <v>91674</v>
      </c>
      <c r="H11729" s="120">
        <v>2019</v>
      </c>
      <c r="I11729" t="str">
        <f>IF(J11729="natural gas",VLOOKUP(D11729,'Cross-Page Data'!$I$4:$J$13,2,FALSE),IF(J11729="solar",VLOOKUP('Form 923'!D11729,'Cross-Page Data'!$I$14:$J$117,2,FALSE),J11729))</f>
        <v>solar pv</v>
      </c>
      <c r="J11729" t="str">
        <f>VLOOKUP(E11729,'Cross-Page Data'!$D$4:$F$48,3,FALSE)</f>
        <v>solar</v>
      </c>
      <c r="K11729" t="b">
        <f t="shared" si="183"/>
        <v>1</v>
      </c>
    </row>
    <row r="11730" spans="1:11">
      <c r="A11730" s="120">
        <v>60553</v>
      </c>
      <c r="B11730" s="121" t="s">
        <v>201</v>
      </c>
      <c r="C11730" s="121" t="s">
        <v>206</v>
      </c>
      <c r="D11730" s="121" t="s">
        <v>101</v>
      </c>
      <c r="E11730" s="121" t="s">
        <v>92</v>
      </c>
      <c r="F11730" s="122">
        <v>86144</v>
      </c>
      <c r="G11730" s="122">
        <v>9677</v>
      </c>
      <c r="H11730" s="120">
        <v>2019</v>
      </c>
      <c r="I11730" t="str">
        <f>IF(J11730="natural gas",VLOOKUP(D11730,'Cross-Page Data'!$I$4:$J$13,2,FALSE),IF(J11730="solar",VLOOKUP('Form 923'!D11730,'Cross-Page Data'!$I$14:$J$117,2,FALSE),J11730))</f>
        <v>solar pv</v>
      </c>
      <c r="J11730" t="str">
        <f>VLOOKUP(E11730,'Cross-Page Data'!$D$4:$F$48,3,FALSE)</f>
        <v>solar</v>
      </c>
      <c r="K11730" t="b">
        <f t="shared" si="183"/>
        <v>1</v>
      </c>
    </row>
    <row r="11731" spans="1:11">
      <c r="A11731" s="120">
        <v>60554</v>
      </c>
      <c r="B11731" s="121" t="s">
        <v>201</v>
      </c>
      <c r="C11731" s="121" t="s">
        <v>206</v>
      </c>
      <c r="D11731" s="121" t="s">
        <v>101</v>
      </c>
      <c r="E11731" s="121" t="s">
        <v>92</v>
      </c>
      <c r="F11731" s="122">
        <v>966596</v>
      </c>
      <c r="G11731" s="122">
        <v>108582</v>
      </c>
      <c r="H11731" s="120">
        <v>2019</v>
      </c>
      <c r="I11731" t="str">
        <f>IF(J11731="natural gas",VLOOKUP(D11731,'Cross-Page Data'!$I$4:$J$13,2,FALSE),IF(J11731="solar",VLOOKUP('Form 923'!D11731,'Cross-Page Data'!$I$14:$J$117,2,FALSE),J11731))</f>
        <v>solar pv</v>
      </c>
      <c r="J11731" t="str">
        <f>VLOOKUP(E11731,'Cross-Page Data'!$D$4:$F$48,3,FALSE)</f>
        <v>solar</v>
      </c>
      <c r="K11731" t="b">
        <f t="shared" si="183"/>
        <v>1</v>
      </c>
    </row>
    <row r="11732" spans="1:11">
      <c r="A11732" s="120">
        <v>60555</v>
      </c>
      <c r="B11732" s="121" t="s">
        <v>201</v>
      </c>
      <c r="C11732" s="121" t="s">
        <v>206</v>
      </c>
      <c r="D11732" s="121" t="s">
        <v>101</v>
      </c>
      <c r="E11732" s="121" t="s">
        <v>92</v>
      </c>
      <c r="F11732" s="122">
        <v>271678</v>
      </c>
      <c r="G11732" s="122">
        <v>30519</v>
      </c>
      <c r="H11732" s="120">
        <v>2019</v>
      </c>
      <c r="I11732" t="str">
        <f>IF(J11732="natural gas",VLOOKUP(D11732,'Cross-Page Data'!$I$4:$J$13,2,FALSE),IF(J11732="solar",VLOOKUP('Form 923'!D11732,'Cross-Page Data'!$I$14:$J$117,2,FALSE),J11732))</f>
        <v>solar pv</v>
      </c>
      <c r="J11732" t="str">
        <f>VLOOKUP(E11732,'Cross-Page Data'!$D$4:$F$48,3,FALSE)</f>
        <v>solar</v>
      </c>
      <c r="K11732" t="b">
        <f t="shared" si="183"/>
        <v>1</v>
      </c>
    </row>
    <row r="11733" spans="1:11">
      <c r="A11733" s="120">
        <v>60556</v>
      </c>
      <c r="B11733" s="121" t="s">
        <v>201</v>
      </c>
      <c r="C11733" s="121" t="s">
        <v>206</v>
      </c>
      <c r="D11733" s="121" t="s">
        <v>101</v>
      </c>
      <c r="E11733" s="121" t="s">
        <v>92</v>
      </c>
      <c r="F11733" s="122">
        <v>137323</v>
      </c>
      <c r="G11733" s="122">
        <v>15426</v>
      </c>
      <c r="H11733" s="120">
        <v>2019</v>
      </c>
      <c r="I11733" t="str">
        <f>IF(J11733="natural gas",VLOOKUP(D11733,'Cross-Page Data'!$I$4:$J$13,2,FALSE),IF(J11733="solar",VLOOKUP('Form 923'!D11733,'Cross-Page Data'!$I$14:$J$117,2,FALSE),J11733))</f>
        <v>solar pv</v>
      </c>
      <c r="J11733" t="str">
        <f>VLOOKUP(E11733,'Cross-Page Data'!$D$4:$F$48,3,FALSE)</f>
        <v>solar</v>
      </c>
      <c r="K11733" t="b">
        <f t="shared" si="183"/>
        <v>1</v>
      </c>
    </row>
    <row r="11734" spans="1:11">
      <c r="A11734" s="120">
        <v>60558</v>
      </c>
      <c r="B11734" s="121" t="s">
        <v>201</v>
      </c>
      <c r="C11734" s="121" t="s">
        <v>206</v>
      </c>
      <c r="D11734" s="121" t="s">
        <v>101</v>
      </c>
      <c r="E11734" s="121" t="s">
        <v>92</v>
      </c>
      <c r="F11734" s="122">
        <v>523054</v>
      </c>
      <c r="G11734" s="122">
        <v>58757</v>
      </c>
      <c r="H11734" s="120">
        <v>2019</v>
      </c>
      <c r="I11734" t="str">
        <f>IF(J11734="natural gas",VLOOKUP(D11734,'Cross-Page Data'!$I$4:$J$13,2,FALSE),IF(J11734="solar",VLOOKUP('Form 923'!D11734,'Cross-Page Data'!$I$14:$J$117,2,FALSE),J11734))</f>
        <v>solar pv</v>
      </c>
      <c r="J11734" t="str">
        <f>VLOOKUP(E11734,'Cross-Page Data'!$D$4:$F$48,3,FALSE)</f>
        <v>solar</v>
      </c>
      <c r="K11734" t="b">
        <f t="shared" si="183"/>
        <v>1</v>
      </c>
    </row>
    <row r="11735" spans="1:11">
      <c r="A11735" s="120">
        <v>60559</v>
      </c>
      <c r="B11735" s="121" t="s">
        <v>201</v>
      </c>
      <c r="C11735" s="121" t="s">
        <v>202</v>
      </c>
      <c r="D11735" s="121" t="s">
        <v>79</v>
      </c>
      <c r="E11735" s="121" t="s">
        <v>70</v>
      </c>
      <c r="F11735" s="122">
        <v>16914</v>
      </c>
      <c r="G11735" s="122">
        <v>1904.319</v>
      </c>
      <c r="H11735" s="120">
        <v>2019</v>
      </c>
      <c r="I11735" t="str">
        <f>IF(J11735="natural gas",VLOOKUP(D11735,'Cross-Page Data'!$I$4:$J$13,2,FALSE),IF(J11735="solar",VLOOKUP('Form 923'!D11735,'Cross-Page Data'!$I$14:$J$117,2,FALSE),J11735))</f>
        <v>heavy or residual fuel oil</v>
      </c>
      <c r="J11735" t="str">
        <f>VLOOKUP(E11735,'Cross-Page Data'!$D$4:$F$48,3,FALSE)</f>
        <v>heavy or residual fuel oil</v>
      </c>
      <c r="K11735" t="b">
        <f t="shared" si="183"/>
        <v>1</v>
      </c>
    </row>
    <row r="11736" spans="1:11">
      <c r="A11736" s="120">
        <v>60559</v>
      </c>
      <c r="B11736" s="121" t="s">
        <v>201</v>
      </c>
      <c r="C11736" s="121" t="s">
        <v>202</v>
      </c>
      <c r="D11736" s="121" t="s">
        <v>79</v>
      </c>
      <c r="E11736" s="121" t="s">
        <v>38</v>
      </c>
      <c r="F11736" s="122">
        <v>1260873</v>
      </c>
      <c r="G11736" s="122">
        <v>141969.68</v>
      </c>
      <c r="H11736" s="120">
        <v>2019</v>
      </c>
      <c r="I11736" t="str">
        <f>IF(J11736="natural gas",VLOOKUP(D11736,'Cross-Page Data'!$I$4:$J$13,2,FALSE),IF(J11736="solar",VLOOKUP('Form 923'!D11736,'Cross-Page Data'!$I$14:$J$117,2,FALSE),J11736))</f>
        <v>natural gas peaker</v>
      </c>
      <c r="J11736" t="str">
        <f>VLOOKUP(E11736,'Cross-Page Data'!$D$4:$F$48,3,FALSE)</f>
        <v>natural gas</v>
      </c>
      <c r="K11736" t="b">
        <f t="shared" si="183"/>
        <v>1</v>
      </c>
    </row>
    <row r="11737" spans="1:11">
      <c r="A11737" s="120">
        <v>60560</v>
      </c>
      <c r="B11737" s="121" t="s">
        <v>201</v>
      </c>
      <c r="C11737" s="121" t="s">
        <v>206</v>
      </c>
      <c r="D11737" s="121" t="s">
        <v>101</v>
      </c>
      <c r="E11737" s="121" t="s">
        <v>92</v>
      </c>
      <c r="F11737" s="122">
        <v>929992</v>
      </c>
      <c r="G11737" s="122">
        <v>104470.08</v>
      </c>
      <c r="H11737" s="120">
        <v>2019</v>
      </c>
      <c r="I11737" t="str">
        <f>IF(J11737="natural gas",VLOOKUP(D11737,'Cross-Page Data'!$I$4:$J$13,2,FALSE),IF(J11737="solar",VLOOKUP('Form 923'!D11737,'Cross-Page Data'!$I$14:$J$117,2,FALSE),J11737))</f>
        <v>solar pv</v>
      </c>
      <c r="J11737" t="str">
        <f>VLOOKUP(E11737,'Cross-Page Data'!$D$4:$F$48,3,FALSE)</f>
        <v>solar</v>
      </c>
      <c r="K11737" t="b">
        <f t="shared" si="183"/>
        <v>1</v>
      </c>
    </row>
    <row r="11738" spans="1:11">
      <c r="A11738" s="120">
        <v>60561</v>
      </c>
      <c r="B11738" s="121" t="s">
        <v>201</v>
      </c>
      <c r="C11738" s="121" t="s">
        <v>202</v>
      </c>
      <c r="D11738" s="121" t="s">
        <v>33</v>
      </c>
      <c r="E11738" s="121" t="s">
        <v>99</v>
      </c>
      <c r="F11738" s="122">
        <v>0</v>
      </c>
      <c r="G11738" s="122">
        <v>-44</v>
      </c>
      <c r="H11738" s="120">
        <v>2019</v>
      </c>
      <c r="I11738" t="str">
        <f>IF(J11738="natural gas",VLOOKUP(D11738,'Cross-Page Data'!$I$4:$J$13,2,FALSE),IF(J11738="solar",VLOOKUP('Form 923'!D11738,'Cross-Page Data'!$I$14:$J$117,2,FALSE),J11738))</f>
        <v>other</v>
      </c>
      <c r="J11738" t="str">
        <f>VLOOKUP(E11738,'Cross-Page Data'!$D$4:$F$48,3,FALSE)</f>
        <v>other</v>
      </c>
      <c r="K11738" t="b">
        <f t="shared" si="183"/>
        <v>1</v>
      </c>
    </row>
    <row r="11739" spans="1:11">
      <c r="A11739" s="120">
        <v>60563</v>
      </c>
      <c r="B11739" s="121" t="s">
        <v>201</v>
      </c>
      <c r="C11739" s="121" t="s">
        <v>202</v>
      </c>
      <c r="D11739" s="121" t="s">
        <v>52</v>
      </c>
      <c r="E11739" s="121" t="s">
        <v>99</v>
      </c>
      <c r="F11739" s="122">
        <v>0</v>
      </c>
      <c r="G11739" s="122">
        <v>-375</v>
      </c>
      <c r="H11739" s="120">
        <v>2019</v>
      </c>
      <c r="I11739" t="str">
        <f>IF(J11739="natural gas",VLOOKUP(D11739,'Cross-Page Data'!$I$4:$J$13,2,FALSE),IF(J11739="solar",VLOOKUP('Form 923'!D11739,'Cross-Page Data'!$I$14:$J$117,2,FALSE),J11739))</f>
        <v>other</v>
      </c>
      <c r="J11739" t="str">
        <f>VLOOKUP(E11739,'Cross-Page Data'!$D$4:$F$48,3,FALSE)</f>
        <v>other</v>
      </c>
      <c r="K11739" t="b">
        <f t="shared" si="183"/>
        <v>1</v>
      </c>
    </row>
    <row r="11740" spans="1:11">
      <c r="A11740" s="120">
        <v>60564</v>
      </c>
      <c r="B11740" s="121" t="s">
        <v>201</v>
      </c>
      <c r="C11740" s="121" t="s">
        <v>202</v>
      </c>
      <c r="D11740" s="121" t="s">
        <v>79</v>
      </c>
      <c r="E11740" s="121" t="s">
        <v>38</v>
      </c>
      <c r="F11740" s="122">
        <v>367750</v>
      </c>
      <c r="G11740" s="122">
        <v>43647</v>
      </c>
      <c r="H11740" s="120">
        <v>2019</v>
      </c>
      <c r="I11740" t="str">
        <f>IF(J11740="natural gas",VLOOKUP(D11740,'Cross-Page Data'!$I$4:$J$13,2,FALSE),IF(J11740="solar",VLOOKUP('Form 923'!D11740,'Cross-Page Data'!$I$14:$J$117,2,FALSE),J11740))</f>
        <v>natural gas peaker</v>
      </c>
      <c r="J11740" t="str">
        <f>VLOOKUP(E11740,'Cross-Page Data'!$D$4:$F$48,3,FALSE)</f>
        <v>natural gas</v>
      </c>
      <c r="K11740" t="b">
        <f t="shared" si="183"/>
        <v>1</v>
      </c>
    </row>
    <row r="11741" spans="1:11">
      <c r="A11741" s="120">
        <v>60565</v>
      </c>
      <c r="B11741" s="121" t="s">
        <v>201</v>
      </c>
      <c r="C11741" s="121" t="s">
        <v>202</v>
      </c>
      <c r="D11741" s="121" t="s">
        <v>33</v>
      </c>
      <c r="E11741" s="121" t="s">
        <v>99</v>
      </c>
      <c r="F11741" s="122">
        <v>0</v>
      </c>
      <c r="G11741" s="122">
        <v>-4</v>
      </c>
      <c r="H11741" s="120">
        <v>2019</v>
      </c>
      <c r="I11741" t="str">
        <f>IF(J11741="natural gas",VLOOKUP(D11741,'Cross-Page Data'!$I$4:$J$13,2,FALSE),IF(J11741="solar",VLOOKUP('Form 923'!D11741,'Cross-Page Data'!$I$14:$J$117,2,FALSE),J11741))</f>
        <v>other</v>
      </c>
      <c r="J11741" t="str">
        <f>VLOOKUP(E11741,'Cross-Page Data'!$D$4:$F$48,3,FALSE)</f>
        <v>other</v>
      </c>
      <c r="K11741" t="b">
        <f t="shared" si="183"/>
        <v>1</v>
      </c>
    </row>
    <row r="11742" spans="1:11">
      <c r="A11742" s="120">
        <v>60566</v>
      </c>
      <c r="B11742" s="121" t="s">
        <v>201</v>
      </c>
      <c r="C11742" s="121" t="s">
        <v>202</v>
      </c>
      <c r="D11742" s="121" t="s">
        <v>33</v>
      </c>
      <c r="E11742" s="121" t="s">
        <v>99</v>
      </c>
      <c r="F11742" s="122">
        <v>0</v>
      </c>
      <c r="G11742" s="122">
        <v>-5</v>
      </c>
      <c r="H11742" s="120">
        <v>2019</v>
      </c>
      <c r="I11742" t="str">
        <f>IF(J11742="natural gas",VLOOKUP(D11742,'Cross-Page Data'!$I$4:$J$13,2,FALSE),IF(J11742="solar",VLOOKUP('Form 923'!D11742,'Cross-Page Data'!$I$14:$J$117,2,FALSE),J11742))</f>
        <v>other</v>
      </c>
      <c r="J11742" t="str">
        <f>VLOOKUP(E11742,'Cross-Page Data'!$D$4:$F$48,3,FALSE)</f>
        <v>other</v>
      </c>
      <c r="K11742" t="b">
        <f t="shared" si="183"/>
        <v>1</v>
      </c>
    </row>
    <row r="11743" spans="1:11">
      <c r="A11743" s="120">
        <v>60567</v>
      </c>
      <c r="B11743" s="121" t="s">
        <v>201</v>
      </c>
      <c r="C11743" s="121" t="s">
        <v>202</v>
      </c>
      <c r="D11743" s="121" t="s">
        <v>33</v>
      </c>
      <c r="E11743" s="121" t="s">
        <v>99</v>
      </c>
      <c r="F11743" s="122">
        <v>0</v>
      </c>
      <c r="G11743" s="122">
        <v>-3</v>
      </c>
      <c r="H11743" s="120">
        <v>2019</v>
      </c>
      <c r="I11743" t="str">
        <f>IF(J11743="natural gas",VLOOKUP(D11743,'Cross-Page Data'!$I$4:$J$13,2,FALSE),IF(J11743="solar",VLOOKUP('Form 923'!D11743,'Cross-Page Data'!$I$14:$J$117,2,FALSE),J11743))</f>
        <v>other</v>
      </c>
      <c r="J11743" t="str">
        <f>VLOOKUP(E11743,'Cross-Page Data'!$D$4:$F$48,3,FALSE)</f>
        <v>other</v>
      </c>
      <c r="K11743" t="b">
        <f t="shared" si="183"/>
        <v>1</v>
      </c>
    </row>
    <row r="11744" spans="1:11">
      <c r="A11744" s="120">
        <v>60568</v>
      </c>
      <c r="B11744" s="121" t="s">
        <v>201</v>
      </c>
      <c r="C11744" s="121" t="s">
        <v>202</v>
      </c>
      <c r="D11744" s="121" t="s">
        <v>33</v>
      </c>
      <c r="E11744" s="121" t="s">
        <v>99</v>
      </c>
      <c r="F11744" s="122">
        <v>0</v>
      </c>
      <c r="G11744" s="122">
        <v>-38</v>
      </c>
      <c r="H11744" s="120">
        <v>2019</v>
      </c>
      <c r="I11744" t="str">
        <f>IF(J11744="natural gas",VLOOKUP(D11744,'Cross-Page Data'!$I$4:$J$13,2,FALSE),IF(J11744="solar",VLOOKUP('Form 923'!D11744,'Cross-Page Data'!$I$14:$J$117,2,FALSE),J11744))</f>
        <v>other</v>
      </c>
      <c r="J11744" t="str">
        <f>VLOOKUP(E11744,'Cross-Page Data'!$D$4:$F$48,3,FALSE)</f>
        <v>other</v>
      </c>
      <c r="K11744" t="b">
        <f t="shared" si="183"/>
        <v>1</v>
      </c>
    </row>
    <row r="11745" spans="1:11">
      <c r="A11745" s="120">
        <v>60569</v>
      </c>
      <c r="B11745" s="121" t="s">
        <v>201</v>
      </c>
      <c r="C11745" s="121" t="s">
        <v>202</v>
      </c>
      <c r="D11745" s="121" t="s">
        <v>33</v>
      </c>
      <c r="E11745" s="121" t="s">
        <v>99</v>
      </c>
      <c r="F11745" s="122">
        <v>0</v>
      </c>
      <c r="G11745" s="122">
        <v>-923</v>
      </c>
      <c r="H11745" s="120">
        <v>2019</v>
      </c>
      <c r="I11745" t="str">
        <f>IF(J11745="natural gas",VLOOKUP(D11745,'Cross-Page Data'!$I$4:$J$13,2,FALSE),IF(J11745="solar",VLOOKUP('Form 923'!D11745,'Cross-Page Data'!$I$14:$J$117,2,FALSE),J11745))</f>
        <v>other</v>
      </c>
      <c r="J11745" t="str">
        <f>VLOOKUP(E11745,'Cross-Page Data'!$D$4:$F$48,3,FALSE)</f>
        <v>other</v>
      </c>
      <c r="K11745" t="b">
        <f t="shared" si="183"/>
        <v>1</v>
      </c>
    </row>
    <row r="11746" spans="1:11">
      <c r="A11746" s="120">
        <v>60570</v>
      </c>
      <c r="B11746" s="121" t="s">
        <v>201</v>
      </c>
      <c r="C11746" s="121" t="s">
        <v>202</v>
      </c>
      <c r="D11746" s="121" t="s">
        <v>33</v>
      </c>
      <c r="E11746" s="121" t="s">
        <v>99</v>
      </c>
      <c r="F11746" s="122">
        <v>0</v>
      </c>
      <c r="G11746" s="122">
        <v>-6256</v>
      </c>
      <c r="H11746" s="120">
        <v>2019</v>
      </c>
      <c r="I11746" t="str">
        <f>IF(J11746="natural gas",VLOOKUP(D11746,'Cross-Page Data'!$I$4:$J$13,2,FALSE),IF(J11746="solar",VLOOKUP('Form 923'!D11746,'Cross-Page Data'!$I$14:$J$117,2,FALSE),J11746))</f>
        <v>other</v>
      </c>
      <c r="J11746" t="str">
        <f>VLOOKUP(E11746,'Cross-Page Data'!$D$4:$F$48,3,FALSE)</f>
        <v>other</v>
      </c>
      <c r="K11746" t="b">
        <f t="shared" si="183"/>
        <v>1</v>
      </c>
    </row>
    <row r="11747" spans="1:11">
      <c r="A11747" s="120">
        <v>60573</v>
      </c>
      <c r="B11747" s="121" t="s">
        <v>201</v>
      </c>
      <c r="C11747" s="121" t="s">
        <v>206</v>
      </c>
      <c r="D11747" s="121" t="s">
        <v>101</v>
      </c>
      <c r="E11747" s="121" t="s">
        <v>92</v>
      </c>
      <c r="F11747" s="122">
        <v>27177</v>
      </c>
      <c r="G11747" s="122">
        <v>3053</v>
      </c>
      <c r="H11747" s="120">
        <v>2019</v>
      </c>
      <c r="I11747" t="str">
        <f>IF(J11747="natural gas",VLOOKUP(D11747,'Cross-Page Data'!$I$4:$J$13,2,FALSE),IF(J11747="solar",VLOOKUP('Form 923'!D11747,'Cross-Page Data'!$I$14:$J$117,2,FALSE),J11747))</f>
        <v>solar pv</v>
      </c>
      <c r="J11747" t="str">
        <f>VLOOKUP(E11747,'Cross-Page Data'!$D$4:$F$48,3,FALSE)</f>
        <v>solar</v>
      </c>
      <c r="K11747" t="b">
        <f t="shared" si="183"/>
        <v>1</v>
      </c>
    </row>
    <row r="11748" spans="1:11">
      <c r="A11748" s="120">
        <v>60574</v>
      </c>
      <c r="B11748" s="121" t="s">
        <v>201</v>
      </c>
      <c r="C11748" s="121" t="s">
        <v>206</v>
      </c>
      <c r="D11748" s="121" t="s">
        <v>128</v>
      </c>
      <c r="E11748" s="121" t="s">
        <v>180</v>
      </c>
      <c r="F11748" s="122">
        <v>8819926</v>
      </c>
      <c r="G11748" s="122">
        <v>990780</v>
      </c>
      <c r="H11748" s="120">
        <v>2019</v>
      </c>
      <c r="I11748" t="str">
        <f>IF(J11748="natural gas",VLOOKUP(D11748,'Cross-Page Data'!$I$4:$J$13,2,FALSE),IF(J11748="solar",VLOOKUP('Form 923'!D11748,'Cross-Page Data'!$I$14:$J$117,2,FALSE),J11748))</f>
        <v>wind</v>
      </c>
      <c r="J11748" t="str">
        <f>VLOOKUP(E11748,'Cross-Page Data'!$D$4:$F$48,3,FALSE)</f>
        <v>wind</v>
      </c>
      <c r="K11748" t="b">
        <f t="shared" si="183"/>
        <v>1</v>
      </c>
    </row>
    <row r="11749" spans="1:11">
      <c r="A11749" s="120">
        <v>60575</v>
      </c>
      <c r="B11749" s="121" t="s">
        <v>201</v>
      </c>
      <c r="C11749" s="121" t="s">
        <v>206</v>
      </c>
      <c r="D11749" s="121" t="s">
        <v>101</v>
      </c>
      <c r="E11749" s="121" t="s">
        <v>92</v>
      </c>
      <c r="F11749" s="122">
        <v>84793</v>
      </c>
      <c r="G11749" s="122">
        <v>9525</v>
      </c>
      <c r="H11749" s="120">
        <v>2019</v>
      </c>
      <c r="I11749" t="str">
        <f>IF(J11749="natural gas",VLOOKUP(D11749,'Cross-Page Data'!$I$4:$J$13,2,FALSE),IF(J11749="solar",VLOOKUP('Form 923'!D11749,'Cross-Page Data'!$I$14:$J$117,2,FALSE),J11749))</f>
        <v>solar pv</v>
      </c>
      <c r="J11749" t="str">
        <f>VLOOKUP(E11749,'Cross-Page Data'!$D$4:$F$48,3,FALSE)</f>
        <v>solar</v>
      </c>
      <c r="K11749" t="b">
        <f t="shared" si="183"/>
        <v>1</v>
      </c>
    </row>
    <row r="11750" spans="1:11">
      <c r="A11750" s="120">
        <v>60576</v>
      </c>
      <c r="B11750" s="121" t="s">
        <v>201</v>
      </c>
      <c r="C11750" s="121" t="s">
        <v>206</v>
      </c>
      <c r="D11750" s="121" t="s">
        <v>101</v>
      </c>
      <c r="E11750" s="121" t="s">
        <v>92</v>
      </c>
      <c r="F11750" s="122">
        <v>85485</v>
      </c>
      <c r="G11750" s="122">
        <v>9603</v>
      </c>
      <c r="H11750" s="120">
        <v>2019</v>
      </c>
      <c r="I11750" t="str">
        <f>IF(J11750="natural gas",VLOOKUP(D11750,'Cross-Page Data'!$I$4:$J$13,2,FALSE),IF(J11750="solar",VLOOKUP('Form 923'!D11750,'Cross-Page Data'!$I$14:$J$117,2,FALSE),J11750))</f>
        <v>solar pv</v>
      </c>
      <c r="J11750" t="str">
        <f>VLOOKUP(E11750,'Cross-Page Data'!$D$4:$F$48,3,FALSE)</f>
        <v>solar</v>
      </c>
      <c r="K11750" t="b">
        <f t="shared" si="183"/>
        <v>1</v>
      </c>
    </row>
    <row r="11751" spans="1:11">
      <c r="A11751" s="120">
        <v>60577</v>
      </c>
      <c r="B11751" s="121" t="s">
        <v>201</v>
      </c>
      <c r="C11751" s="121" t="s">
        <v>206</v>
      </c>
      <c r="D11751" s="121" t="s">
        <v>101</v>
      </c>
      <c r="E11751" s="121" t="s">
        <v>92</v>
      </c>
      <c r="F11751" s="122">
        <v>80422</v>
      </c>
      <c r="G11751" s="122">
        <v>9034</v>
      </c>
      <c r="H11751" s="120">
        <v>2019</v>
      </c>
      <c r="I11751" t="str">
        <f>IF(J11751="natural gas",VLOOKUP(D11751,'Cross-Page Data'!$I$4:$J$13,2,FALSE),IF(J11751="solar",VLOOKUP('Form 923'!D11751,'Cross-Page Data'!$I$14:$J$117,2,FALSE),J11751))</f>
        <v>solar pv</v>
      </c>
      <c r="J11751" t="str">
        <f>VLOOKUP(E11751,'Cross-Page Data'!$D$4:$F$48,3,FALSE)</f>
        <v>solar</v>
      </c>
      <c r="K11751" t="b">
        <f t="shared" si="183"/>
        <v>1</v>
      </c>
    </row>
    <row r="11752" spans="1:11">
      <c r="A11752" s="120">
        <v>60578</v>
      </c>
      <c r="B11752" s="121" t="s">
        <v>201</v>
      </c>
      <c r="C11752" s="121" t="s">
        <v>206</v>
      </c>
      <c r="D11752" s="121" t="s">
        <v>101</v>
      </c>
      <c r="E11752" s="121" t="s">
        <v>92</v>
      </c>
      <c r="F11752" s="122">
        <v>79130</v>
      </c>
      <c r="G11752" s="122">
        <v>8889</v>
      </c>
      <c r="H11752" s="120">
        <v>2019</v>
      </c>
      <c r="I11752" t="str">
        <f>IF(J11752="natural gas",VLOOKUP(D11752,'Cross-Page Data'!$I$4:$J$13,2,FALSE),IF(J11752="solar",VLOOKUP('Form 923'!D11752,'Cross-Page Data'!$I$14:$J$117,2,FALSE),J11752))</f>
        <v>solar pv</v>
      </c>
      <c r="J11752" t="str">
        <f>VLOOKUP(E11752,'Cross-Page Data'!$D$4:$F$48,3,FALSE)</f>
        <v>solar</v>
      </c>
      <c r="K11752" t="b">
        <f t="shared" si="183"/>
        <v>1</v>
      </c>
    </row>
    <row r="11753" spans="1:11">
      <c r="A11753" s="120">
        <v>60579</v>
      </c>
      <c r="B11753" s="121" t="s">
        <v>201</v>
      </c>
      <c r="C11753" s="121" t="s">
        <v>206</v>
      </c>
      <c r="D11753" s="121" t="s">
        <v>101</v>
      </c>
      <c r="E11753" s="121" t="s">
        <v>92</v>
      </c>
      <c r="F11753" s="122">
        <v>85094</v>
      </c>
      <c r="G11753" s="122">
        <v>9559</v>
      </c>
      <c r="H11753" s="120">
        <v>2019</v>
      </c>
      <c r="I11753" t="str">
        <f>IF(J11753="natural gas",VLOOKUP(D11753,'Cross-Page Data'!$I$4:$J$13,2,FALSE),IF(J11753="solar",VLOOKUP('Form 923'!D11753,'Cross-Page Data'!$I$14:$J$117,2,FALSE),J11753))</f>
        <v>solar pv</v>
      </c>
      <c r="J11753" t="str">
        <f>VLOOKUP(E11753,'Cross-Page Data'!$D$4:$F$48,3,FALSE)</f>
        <v>solar</v>
      </c>
      <c r="K11753" t="b">
        <f t="shared" si="183"/>
        <v>1</v>
      </c>
    </row>
    <row r="11754" spans="1:11">
      <c r="A11754" s="120">
        <v>60580</v>
      </c>
      <c r="B11754" s="121" t="s">
        <v>201</v>
      </c>
      <c r="C11754" s="121" t="s">
        <v>206</v>
      </c>
      <c r="D11754" s="121" t="s">
        <v>101</v>
      </c>
      <c r="E11754" s="121" t="s">
        <v>92</v>
      </c>
      <c r="F11754" s="122">
        <v>85326</v>
      </c>
      <c r="G11754" s="122">
        <v>9585</v>
      </c>
      <c r="H11754" s="120">
        <v>2019</v>
      </c>
      <c r="I11754" t="str">
        <f>IF(J11754="natural gas",VLOOKUP(D11754,'Cross-Page Data'!$I$4:$J$13,2,FALSE),IF(J11754="solar",VLOOKUP('Form 923'!D11754,'Cross-Page Data'!$I$14:$J$117,2,FALSE),J11754))</f>
        <v>solar pv</v>
      </c>
      <c r="J11754" t="str">
        <f>VLOOKUP(E11754,'Cross-Page Data'!$D$4:$F$48,3,FALSE)</f>
        <v>solar</v>
      </c>
      <c r="K11754" t="b">
        <f t="shared" si="183"/>
        <v>1</v>
      </c>
    </row>
    <row r="11755" spans="1:11">
      <c r="A11755" s="120">
        <v>60581</v>
      </c>
      <c r="B11755" s="121" t="s">
        <v>201</v>
      </c>
      <c r="C11755" s="121" t="s">
        <v>206</v>
      </c>
      <c r="D11755" s="121" t="s">
        <v>101</v>
      </c>
      <c r="E11755" s="121" t="s">
        <v>92</v>
      </c>
      <c r="F11755" s="122">
        <v>3593329</v>
      </c>
      <c r="G11755" s="122">
        <v>403654</v>
      </c>
      <c r="H11755" s="120">
        <v>2019</v>
      </c>
      <c r="I11755" t="str">
        <f>IF(J11755="natural gas",VLOOKUP(D11755,'Cross-Page Data'!$I$4:$J$13,2,FALSE),IF(J11755="solar",VLOOKUP('Form 923'!D11755,'Cross-Page Data'!$I$14:$J$117,2,FALSE),J11755))</f>
        <v>solar pv</v>
      </c>
      <c r="J11755" t="str">
        <f>VLOOKUP(E11755,'Cross-Page Data'!$D$4:$F$48,3,FALSE)</f>
        <v>solar</v>
      </c>
      <c r="K11755" t="b">
        <f t="shared" si="183"/>
        <v>1</v>
      </c>
    </row>
    <row r="11756" spans="1:11">
      <c r="A11756" s="120">
        <v>60582</v>
      </c>
      <c r="B11756" s="121" t="s">
        <v>201</v>
      </c>
      <c r="C11756" s="121" t="s">
        <v>206</v>
      </c>
      <c r="D11756" s="121" t="s">
        <v>101</v>
      </c>
      <c r="E11756" s="121" t="s">
        <v>92</v>
      </c>
      <c r="F11756" s="122">
        <v>338898</v>
      </c>
      <c r="G11756" s="122">
        <v>38070</v>
      </c>
      <c r="H11756" s="120">
        <v>2019</v>
      </c>
      <c r="I11756" t="str">
        <f>IF(J11756="natural gas",VLOOKUP(D11756,'Cross-Page Data'!$I$4:$J$13,2,FALSE),IF(J11756="solar",VLOOKUP('Form 923'!D11756,'Cross-Page Data'!$I$14:$J$117,2,FALSE),J11756))</f>
        <v>solar pv</v>
      </c>
      <c r="J11756" t="str">
        <f>VLOOKUP(E11756,'Cross-Page Data'!$D$4:$F$48,3,FALSE)</f>
        <v>solar</v>
      </c>
      <c r="K11756" t="b">
        <f t="shared" si="183"/>
        <v>1</v>
      </c>
    </row>
    <row r="11757" spans="1:11">
      <c r="A11757" s="120">
        <v>60583</v>
      </c>
      <c r="B11757" s="121" t="s">
        <v>201</v>
      </c>
      <c r="C11757" s="121" t="s">
        <v>206</v>
      </c>
      <c r="D11757" s="121" t="s">
        <v>101</v>
      </c>
      <c r="E11757" s="121" t="s">
        <v>92</v>
      </c>
      <c r="F11757" s="122">
        <v>1487584</v>
      </c>
      <c r="G11757" s="122">
        <v>167107</v>
      </c>
      <c r="H11757" s="120">
        <v>2019</v>
      </c>
      <c r="I11757" t="str">
        <f>IF(J11757="natural gas",VLOOKUP(D11757,'Cross-Page Data'!$I$4:$J$13,2,FALSE),IF(J11757="solar",VLOOKUP('Form 923'!D11757,'Cross-Page Data'!$I$14:$J$117,2,FALSE),J11757))</f>
        <v>solar pv</v>
      </c>
      <c r="J11757" t="str">
        <f>VLOOKUP(E11757,'Cross-Page Data'!$D$4:$F$48,3,FALSE)</f>
        <v>solar</v>
      </c>
      <c r="K11757" t="b">
        <f t="shared" si="183"/>
        <v>1</v>
      </c>
    </row>
    <row r="11758" spans="1:11">
      <c r="A11758" s="120">
        <v>60584</v>
      </c>
      <c r="B11758" s="121" t="s">
        <v>201</v>
      </c>
      <c r="C11758" s="121" t="s">
        <v>202</v>
      </c>
      <c r="D11758" s="121" t="s">
        <v>101</v>
      </c>
      <c r="E11758" s="121" t="s">
        <v>92</v>
      </c>
      <c r="F11758" s="122">
        <v>291701</v>
      </c>
      <c r="G11758" s="122">
        <v>32768</v>
      </c>
      <c r="H11758" s="120">
        <v>2019</v>
      </c>
      <c r="I11758" t="str">
        <f>IF(J11758="natural gas",VLOOKUP(D11758,'Cross-Page Data'!$I$4:$J$13,2,FALSE),IF(J11758="solar",VLOOKUP('Form 923'!D11758,'Cross-Page Data'!$I$14:$J$117,2,FALSE),J11758))</f>
        <v>solar pv</v>
      </c>
      <c r="J11758" t="str">
        <f>VLOOKUP(E11758,'Cross-Page Data'!$D$4:$F$48,3,FALSE)</f>
        <v>solar</v>
      </c>
      <c r="K11758" t="b">
        <f t="shared" si="183"/>
        <v>1</v>
      </c>
    </row>
    <row r="11759" spans="1:11">
      <c r="A11759" s="120">
        <v>60585</v>
      </c>
      <c r="B11759" s="121" t="s">
        <v>201</v>
      </c>
      <c r="C11759" s="121" t="s">
        <v>202</v>
      </c>
      <c r="D11759" s="121" t="s">
        <v>101</v>
      </c>
      <c r="E11759" s="121" t="s">
        <v>92</v>
      </c>
      <c r="F11759" s="122">
        <v>17074</v>
      </c>
      <c r="G11759" s="122">
        <v>1918</v>
      </c>
      <c r="H11759" s="120">
        <v>2019</v>
      </c>
      <c r="I11759" t="str">
        <f>IF(J11759="natural gas",VLOOKUP(D11759,'Cross-Page Data'!$I$4:$J$13,2,FALSE),IF(J11759="solar",VLOOKUP('Form 923'!D11759,'Cross-Page Data'!$I$14:$J$117,2,FALSE),J11759))</f>
        <v>solar pv</v>
      </c>
      <c r="J11759" t="str">
        <f>VLOOKUP(E11759,'Cross-Page Data'!$D$4:$F$48,3,FALSE)</f>
        <v>solar</v>
      </c>
      <c r="K11759" t="b">
        <f t="shared" si="183"/>
        <v>1</v>
      </c>
    </row>
    <row r="11760" spans="1:11">
      <c r="A11760" s="120">
        <v>60586</v>
      </c>
      <c r="B11760" s="121" t="s">
        <v>201</v>
      </c>
      <c r="C11760" s="121" t="s">
        <v>202</v>
      </c>
      <c r="D11760" s="121" t="s">
        <v>101</v>
      </c>
      <c r="E11760" s="121" t="s">
        <v>92</v>
      </c>
      <c r="F11760" s="122">
        <v>41028</v>
      </c>
      <c r="G11760" s="122">
        <v>4609</v>
      </c>
      <c r="H11760" s="120">
        <v>2019</v>
      </c>
      <c r="I11760" t="str">
        <f>IF(J11760="natural gas",VLOOKUP(D11760,'Cross-Page Data'!$I$4:$J$13,2,FALSE),IF(J11760="solar",VLOOKUP('Form 923'!D11760,'Cross-Page Data'!$I$14:$J$117,2,FALSE),J11760))</f>
        <v>solar pv</v>
      </c>
      <c r="J11760" t="str">
        <f>VLOOKUP(E11760,'Cross-Page Data'!$D$4:$F$48,3,FALSE)</f>
        <v>solar</v>
      </c>
      <c r="K11760" t="b">
        <f t="shared" si="183"/>
        <v>1</v>
      </c>
    </row>
    <row r="11761" spans="1:11">
      <c r="A11761" s="120">
        <v>60587</v>
      </c>
      <c r="B11761" s="121" t="s">
        <v>201</v>
      </c>
      <c r="C11761" s="121" t="s">
        <v>206</v>
      </c>
      <c r="D11761" s="121" t="s">
        <v>128</v>
      </c>
      <c r="E11761" s="121" t="s">
        <v>180</v>
      </c>
      <c r="F11761" s="122">
        <v>5779668</v>
      </c>
      <c r="G11761" s="122">
        <v>649255</v>
      </c>
      <c r="H11761" s="120">
        <v>2019</v>
      </c>
      <c r="I11761" t="str">
        <f>IF(J11761="natural gas",VLOOKUP(D11761,'Cross-Page Data'!$I$4:$J$13,2,FALSE),IF(J11761="solar",VLOOKUP('Form 923'!D11761,'Cross-Page Data'!$I$14:$J$117,2,FALSE),J11761))</f>
        <v>wind</v>
      </c>
      <c r="J11761" t="str">
        <f>VLOOKUP(E11761,'Cross-Page Data'!$D$4:$F$48,3,FALSE)</f>
        <v>wind</v>
      </c>
      <c r="K11761" t="b">
        <f t="shared" si="183"/>
        <v>1</v>
      </c>
    </row>
    <row r="11762" spans="1:11">
      <c r="A11762" s="120">
        <v>60589</v>
      </c>
      <c r="B11762" s="121" t="s">
        <v>201</v>
      </c>
      <c r="C11762" s="121" t="s">
        <v>206</v>
      </c>
      <c r="D11762" s="121" t="s">
        <v>39</v>
      </c>
      <c r="E11762" s="121" t="s">
        <v>38</v>
      </c>
      <c r="F11762" s="122">
        <v>64800</v>
      </c>
      <c r="G11762" s="122">
        <v>119913</v>
      </c>
      <c r="H11762" s="120">
        <v>2019</v>
      </c>
      <c r="I11762" t="str">
        <f>IF(J11762="natural gas",VLOOKUP(D11762,'Cross-Page Data'!$I$4:$J$13,2,FALSE),IF(J11762="solar",VLOOKUP('Form 923'!D11762,'Cross-Page Data'!$I$14:$J$117,2,FALSE),J11762))</f>
        <v>natural gas nonpeaker - preexisting nonretiring</v>
      </c>
      <c r="J11762" t="str">
        <f>VLOOKUP(E11762,'Cross-Page Data'!$D$4:$F$48,3,FALSE)</f>
        <v>natural gas</v>
      </c>
      <c r="K11762" t="b">
        <f t="shared" si="183"/>
        <v>1</v>
      </c>
    </row>
    <row r="11763" spans="1:11">
      <c r="A11763" s="120">
        <v>60589</v>
      </c>
      <c r="B11763" s="121" t="s">
        <v>201</v>
      </c>
      <c r="C11763" s="121" t="s">
        <v>206</v>
      </c>
      <c r="D11763" s="121" t="s">
        <v>39</v>
      </c>
      <c r="E11763" s="121" t="s">
        <v>140</v>
      </c>
      <c r="F11763" s="122">
        <v>0</v>
      </c>
      <c r="G11763" s="122">
        <v>0</v>
      </c>
      <c r="H11763" s="120">
        <v>2019</v>
      </c>
      <c r="I11763" t="str">
        <f>IF(J11763="natural gas",VLOOKUP(D11763,'Cross-Page Data'!$I$4:$J$13,2,FALSE),IF(J11763="solar",VLOOKUP('Form 923'!D11763,'Cross-Page Data'!$I$14:$J$117,2,FALSE),J11763))</f>
        <v>other</v>
      </c>
      <c r="J11763" t="str">
        <f>VLOOKUP(E11763,'Cross-Page Data'!$D$4:$F$48,3,FALSE)</f>
        <v>other</v>
      </c>
      <c r="K11763" t="b">
        <f t="shared" si="183"/>
        <v>1</v>
      </c>
    </row>
    <row r="11764" spans="1:11">
      <c r="A11764" s="120">
        <v>60589</v>
      </c>
      <c r="B11764" s="121" t="s">
        <v>201</v>
      </c>
      <c r="C11764" s="121" t="s">
        <v>206</v>
      </c>
      <c r="D11764" s="121" t="s">
        <v>61</v>
      </c>
      <c r="E11764" s="121" t="s">
        <v>38</v>
      </c>
      <c r="F11764" s="122">
        <v>2435534</v>
      </c>
      <c r="G11764" s="122">
        <v>251696</v>
      </c>
      <c r="H11764" s="120">
        <v>2019</v>
      </c>
      <c r="I11764" t="str">
        <f>IF(J11764="natural gas",VLOOKUP(D11764,'Cross-Page Data'!$I$4:$J$13,2,FALSE),IF(J11764="solar",VLOOKUP('Form 923'!D11764,'Cross-Page Data'!$I$14:$J$117,2,FALSE),J11764))</f>
        <v>natural gas nonpeaker - preexisting nonretiring</v>
      </c>
      <c r="J11764" t="str">
        <f>VLOOKUP(E11764,'Cross-Page Data'!$D$4:$F$48,3,FALSE)</f>
        <v>natural gas</v>
      </c>
      <c r="K11764" t="b">
        <f t="shared" si="183"/>
        <v>1</v>
      </c>
    </row>
    <row r="11765" spans="1:11">
      <c r="A11765" s="120">
        <v>60589</v>
      </c>
      <c r="B11765" s="121" t="s">
        <v>201</v>
      </c>
      <c r="C11765" s="121" t="s">
        <v>206</v>
      </c>
      <c r="D11765" s="121" t="s">
        <v>61</v>
      </c>
      <c r="E11765" s="121" t="s">
        <v>140</v>
      </c>
      <c r="F11765" s="122">
        <v>0</v>
      </c>
      <c r="G11765" s="122">
        <v>0</v>
      </c>
      <c r="H11765" s="120">
        <v>2019</v>
      </c>
      <c r="I11765" t="str">
        <f>IF(J11765="natural gas",VLOOKUP(D11765,'Cross-Page Data'!$I$4:$J$13,2,FALSE),IF(J11765="solar",VLOOKUP('Form 923'!D11765,'Cross-Page Data'!$I$14:$J$117,2,FALSE),J11765))</f>
        <v>other</v>
      </c>
      <c r="J11765" t="str">
        <f>VLOOKUP(E11765,'Cross-Page Data'!$D$4:$F$48,3,FALSE)</f>
        <v>other</v>
      </c>
      <c r="K11765" t="b">
        <f t="shared" si="183"/>
        <v>1</v>
      </c>
    </row>
    <row r="11766" spans="1:11">
      <c r="A11766" s="120">
        <v>60590</v>
      </c>
      <c r="B11766" s="121" t="s">
        <v>201</v>
      </c>
      <c r="C11766" s="121" t="s">
        <v>206</v>
      </c>
      <c r="D11766" s="121" t="s">
        <v>101</v>
      </c>
      <c r="E11766" s="121" t="s">
        <v>92</v>
      </c>
      <c r="F11766" s="122">
        <v>1325861</v>
      </c>
      <c r="G11766" s="122">
        <v>148940</v>
      </c>
      <c r="H11766" s="120">
        <v>2019</v>
      </c>
      <c r="I11766" t="str">
        <f>IF(J11766="natural gas",VLOOKUP(D11766,'Cross-Page Data'!$I$4:$J$13,2,FALSE),IF(J11766="solar",VLOOKUP('Form 923'!D11766,'Cross-Page Data'!$I$14:$J$117,2,FALSE),J11766))</f>
        <v>solar pv</v>
      </c>
      <c r="J11766" t="str">
        <f>VLOOKUP(E11766,'Cross-Page Data'!$D$4:$F$48,3,FALSE)</f>
        <v>solar</v>
      </c>
      <c r="K11766" t="b">
        <f t="shared" si="183"/>
        <v>1</v>
      </c>
    </row>
    <row r="11767" spans="1:11">
      <c r="A11767" s="120">
        <v>60591</v>
      </c>
      <c r="B11767" s="121" t="s">
        <v>201</v>
      </c>
      <c r="C11767" s="121" t="s">
        <v>206</v>
      </c>
      <c r="D11767" s="121" t="s">
        <v>101</v>
      </c>
      <c r="E11767" s="121" t="s">
        <v>92</v>
      </c>
      <c r="F11767" s="122">
        <v>1386298</v>
      </c>
      <c r="G11767" s="122">
        <v>155729</v>
      </c>
      <c r="H11767" s="120">
        <v>2019</v>
      </c>
      <c r="I11767" t="str">
        <f>IF(J11767="natural gas",VLOOKUP(D11767,'Cross-Page Data'!$I$4:$J$13,2,FALSE),IF(J11767="solar",VLOOKUP('Form 923'!D11767,'Cross-Page Data'!$I$14:$J$117,2,FALSE),J11767))</f>
        <v>solar pv</v>
      </c>
      <c r="J11767" t="str">
        <f>VLOOKUP(E11767,'Cross-Page Data'!$D$4:$F$48,3,FALSE)</f>
        <v>solar</v>
      </c>
      <c r="K11767" t="b">
        <f t="shared" si="183"/>
        <v>1</v>
      </c>
    </row>
    <row r="11768" spans="1:11">
      <c r="A11768" s="120">
        <v>60592</v>
      </c>
      <c r="B11768" s="121" t="s">
        <v>201</v>
      </c>
      <c r="C11768" s="121" t="s">
        <v>206</v>
      </c>
      <c r="D11768" s="121" t="s">
        <v>128</v>
      </c>
      <c r="E11768" s="121" t="s">
        <v>180</v>
      </c>
      <c r="F11768" s="122">
        <v>8753578</v>
      </c>
      <c r="G11768" s="122">
        <v>983327</v>
      </c>
      <c r="H11768" s="120">
        <v>2019</v>
      </c>
      <c r="I11768" t="str">
        <f>IF(J11768="natural gas",VLOOKUP(D11768,'Cross-Page Data'!$I$4:$J$13,2,FALSE),IF(J11768="solar",VLOOKUP('Form 923'!D11768,'Cross-Page Data'!$I$14:$J$117,2,FALSE),J11768))</f>
        <v>wind</v>
      </c>
      <c r="J11768" t="str">
        <f>VLOOKUP(E11768,'Cross-Page Data'!$D$4:$F$48,3,FALSE)</f>
        <v>wind</v>
      </c>
      <c r="K11768" t="b">
        <f t="shared" si="183"/>
        <v>1</v>
      </c>
    </row>
    <row r="11769" spans="1:11">
      <c r="A11769" s="120">
        <v>60593</v>
      </c>
      <c r="B11769" s="121" t="s">
        <v>201</v>
      </c>
      <c r="C11769" s="121" t="s">
        <v>202</v>
      </c>
      <c r="D11769" s="121" t="s">
        <v>67</v>
      </c>
      <c r="E11769" s="121" t="s">
        <v>38</v>
      </c>
      <c r="F11769" s="122">
        <v>161346</v>
      </c>
      <c r="G11769" s="122">
        <v>18697</v>
      </c>
      <c r="H11769" s="120">
        <v>2019</v>
      </c>
      <c r="I11769" t="str">
        <f>IF(J11769="natural gas",VLOOKUP(D11769,'Cross-Page Data'!$I$4:$J$13,2,FALSE),IF(J11769="solar",VLOOKUP('Form 923'!D11769,'Cross-Page Data'!$I$14:$J$117,2,FALSE),J11769))</f>
        <v>other</v>
      </c>
      <c r="J11769" t="str">
        <f>VLOOKUP(E11769,'Cross-Page Data'!$D$4:$F$48,3,FALSE)</f>
        <v>natural gas</v>
      </c>
      <c r="K11769" t="b">
        <f t="shared" si="183"/>
        <v>1</v>
      </c>
    </row>
    <row r="11770" spans="1:11">
      <c r="A11770" s="120">
        <v>60594</v>
      </c>
      <c r="B11770" s="121" t="s">
        <v>201</v>
      </c>
      <c r="C11770" s="121" t="s">
        <v>206</v>
      </c>
      <c r="D11770" s="121" t="s">
        <v>128</v>
      </c>
      <c r="E11770" s="121" t="s">
        <v>180</v>
      </c>
      <c r="F11770" s="122">
        <v>59893</v>
      </c>
      <c r="G11770" s="122">
        <v>6728</v>
      </c>
      <c r="H11770" s="120">
        <v>2019</v>
      </c>
      <c r="I11770" t="str">
        <f>IF(J11770="natural gas",VLOOKUP(D11770,'Cross-Page Data'!$I$4:$J$13,2,FALSE),IF(J11770="solar",VLOOKUP('Form 923'!D11770,'Cross-Page Data'!$I$14:$J$117,2,FALSE),J11770))</f>
        <v>wind</v>
      </c>
      <c r="J11770" t="str">
        <f>VLOOKUP(E11770,'Cross-Page Data'!$D$4:$F$48,3,FALSE)</f>
        <v>wind</v>
      </c>
      <c r="K11770" t="b">
        <f t="shared" si="183"/>
        <v>1</v>
      </c>
    </row>
    <row r="11771" spans="1:11">
      <c r="A11771" s="120">
        <v>60597</v>
      </c>
      <c r="B11771" s="121" t="s">
        <v>201</v>
      </c>
      <c r="C11771" s="121" t="s">
        <v>206</v>
      </c>
      <c r="D11771" s="121" t="s">
        <v>101</v>
      </c>
      <c r="E11771" s="121" t="s">
        <v>92</v>
      </c>
      <c r="F11771" s="122">
        <v>75081</v>
      </c>
      <c r="G11771" s="122">
        <v>8434</v>
      </c>
      <c r="H11771" s="120">
        <v>2019</v>
      </c>
      <c r="I11771" t="str">
        <f>IF(J11771="natural gas",VLOOKUP(D11771,'Cross-Page Data'!$I$4:$J$13,2,FALSE),IF(J11771="solar",VLOOKUP('Form 923'!D11771,'Cross-Page Data'!$I$14:$J$117,2,FALSE),J11771))</f>
        <v>solar pv</v>
      </c>
      <c r="J11771" t="str">
        <f>VLOOKUP(E11771,'Cross-Page Data'!$D$4:$F$48,3,FALSE)</f>
        <v>solar</v>
      </c>
      <c r="K11771" t="b">
        <f t="shared" si="183"/>
        <v>1</v>
      </c>
    </row>
    <row r="11772" spans="1:11">
      <c r="A11772" s="120">
        <v>60598</v>
      </c>
      <c r="B11772" s="121" t="s">
        <v>201</v>
      </c>
      <c r="C11772" s="121" t="s">
        <v>206</v>
      </c>
      <c r="D11772" s="121" t="s">
        <v>101</v>
      </c>
      <c r="E11772" s="121" t="s">
        <v>92</v>
      </c>
      <c r="F11772" s="122">
        <v>76995</v>
      </c>
      <c r="G11772" s="122">
        <v>8649</v>
      </c>
      <c r="H11772" s="120">
        <v>2019</v>
      </c>
      <c r="I11772" t="str">
        <f>IF(J11772="natural gas",VLOOKUP(D11772,'Cross-Page Data'!$I$4:$J$13,2,FALSE),IF(J11772="solar",VLOOKUP('Form 923'!D11772,'Cross-Page Data'!$I$14:$J$117,2,FALSE),J11772))</f>
        <v>solar pv</v>
      </c>
      <c r="J11772" t="str">
        <f>VLOOKUP(E11772,'Cross-Page Data'!$D$4:$F$48,3,FALSE)</f>
        <v>solar</v>
      </c>
      <c r="K11772" t="b">
        <f t="shared" si="183"/>
        <v>1</v>
      </c>
    </row>
    <row r="11773" spans="1:11">
      <c r="A11773" s="120">
        <v>60599</v>
      </c>
      <c r="B11773" s="121" t="s">
        <v>201</v>
      </c>
      <c r="C11773" s="121" t="s">
        <v>206</v>
      </c>
      <c r="D11773" s="121" t="s">
        <v>101</v>
      </c>
      <c r="E11773" s="121" t="s">
        <v>92</v>
      </c>
      <c r="F11773" s="122">
        <v>71448</v>
      </c>
      <c r="G11773" s="122">
        <v>8026</v>
      </c>
      <c r="H11773" s="120">
        <v>2019</v>
      </c>
      <c r="I11773" t="str">
        <f>IF(J11773="natural gas",VLOOKUP(D11773,'Cross-Page Data'!$I$4:$J$13,2,FALSE),IF(J11773="solar",VLOOKUP('Form 923'!D11773,'Cross-Page Data'!$I$14:$J$117,2,FALSE),J11773))</f>
        <v>solar pv</v>
      </c>
      <c r="J11773" t="str">
        <f>VLOOKUP(E11773,'Cross-Page Data'!$D$4:$F$48,3,FALSE)</f>
        <v>solar</v>
      </c>
      <c r="K11773" t="b">
        <f t="shared" si="183"/>
        <v>1</v>
      </c>
    </row>
    <row r="11774" spans="1:11">
      <c r="A11774" s="120">
        <v>60600</v>
      </c>
      <c r="B11774" s="121" t="s">
        <v>201</v>
      </c>
      <c r="C11774" s="121" t="s">
        <v>206</v>
      </c>
      <c r="D11774" s="121" t="s">
        <v>101</v>
      </c>
      <c r="E11774" s="121" t="s">
        <v>92</v>
      </c>
      <c r="F11774" s="122">
        <v>82398</v>
      </c>
      <c r="G11774" s="122">
        <v>9256</v>
      </c>
      <c r="H11774" s="120">
        <v>2019</v>
      </c>
      <c r="I11774" t="str">
        <f>IF(J11774="natural gas",VLOOKUP(D11774,'Cross-Page Data'!$I$4:$J$13,2,FALSE),IF(J11774="solar",VLOOKUP('Form 923'!D11774,'Cross-Page Data'!$I$14:$J$117,2,FALSE),J11774))</f>
        <v>solar pv</v>
      </c>
      <c r="J11774" t="str">
        <f>VLOOKUP(E11774,'Cross-Page Data'!$D$4:$F$48,3,FALSE)</f>
        <v>solar</v>
      </c>
      <c r="K11774" t="b">
        <f t="shared" si="183"/>
        <v>1</v>
      </c>
    </row>
    <row r="11775" spans="1:11">
      <c r="A11775" s="120">
        <v>60601</v>
      </c>
      <c r="B11775" s="121" t="s">
        <v>201</v>
      </c>
      <c r="C11775" s="121" t="s">
        <v>206</v>
      </c>
      <c r="D11775" s="121" t="s">
        <v>101</v>
      </c>
      <c r="E11775" s="121" t="s">
        <v>92</v>
      </c>
      <c r="F11775" s="122">
        <v>75480</v>
      </c>
      <c r="G11775" s="122">
        <v>8479</v>
      </c>
      <c r="H11775" s="120">
        <v>2019</v>
      </c>
      <c r="I11775" t="str">
        <f>IF(J11775="natural gas",VLOOKUP(D11775,'Cross-Page Data'!$I$4:$J$13,2,FALSE),IF(J11775="solar",VLOOKUP('Form 923'!D11775,'Cross-Page Data'!$I$14:$J$117,2,FALSE),J11775))</f>
        <v>solar pv</v>
      </c>
      <c r="J11775" t="str">
        <f>VLOOKUP(E11775,'Cross-Page Data'!$D$4:$F$48,3,FALSE)</f>
        <v>solar</v>
      </c>
      <c r="K11775" t="b">
        <f t="shared" si="183"/>
        <v>1</v>
      </c>
    </row>
    <row r="11776" spans="1:11">
      <c r="A11776" s="120">
        <v>60602</v>
      </c>
      <c r="B11776" s="121" t="s">
        <v>201</v>
      </c>
      <c r="C11776" s="121" t="s">
        <v>206</v>
      </c>
      <c r="D11776" s="121" t="s">
        <v>101</v>
      </c>
      <c r="E11776" s="121" t="s">
        <v>92</v>
      </c>
      <c r="F11776" s="122">
        <v>56349</v>
      </c>
      <c r="G11776" s="122">
        <v>6330</v>
      </c>
      <c r="H11776" s="120">
        <v>2019</v>
      </c>
      <c r="I11776" t="str">
        <f>IF(J11776="natural gas",VLOOKUP(D11776,'Cross-Page Data'!$I$4:$J$13,2,FALSE),IF(J11776="solar",VLOOKUP('Form 923'!D11776,'Cross-Page Data'!$I$14:$J$117,2,FALSE),J11776))</f>
        <v>solar pv</v>
      </c>
      <c r="J11776" t="str">
        <f>VLOOKUP(E11776,'Cross-Page Data'!$D$4:$F$48,3,FALSE)</f>
        <v>solar</v>
      </c>
      <c r="K11776" t="b">
        <f t="shared" si="183"/>
        <v>1</v>
      </c>
    </row>
    <row r="11777" spans="1:11">
      <c r="A11777" s="120">
        <v>60603</v>
      </c>
      <c r="B11777" s="121" t="s">
        <v>201</v>
      </c>
      <c r="C11777" s="121" t="s">
        <v>202</v>
      </c>
      <c r="D11777" s="121" t="s">
        <v>101</v>
      </c>
      <c r="E11777" s="121" t="s">
        <v>92</v>
      </c>
      <c r="F11777" s="122">
        <v>84213</v>
      </c>
      <c r="G11777" s="122">
        <v>9460</v>
      </c>
      <c r="H11777" s="120">
        <v>2019</v>
      </c>
      <c r="I11777" t="str">
        <f>IF(J11777="natural gas",VLOOKUP(D11777,'Cross-Page Data'!$I$4:$J$13,2,FALSE),IF(J11777="solar",VLOOKUP('Form 923'!D11777,'Cross-Page Data'!$I$14:$J$117,2,FALSE),J11777))</f>
        <v>solar pv</v>
      </c>
      <c r="J11777" t="str">
        <f>VLOOKUP(E11777,'Cross-Page Data'!$D$4:$F$48,3,FALSE)</f>
        <v>solar</v>
      </c>
      <c r="K11777" t="b">
        <f t="shared" si="183"/>
        <v>1</v>
      </c>
    </row>
    <row r="11778" spans="1:11">
      <c r="A11778" s="120">
        <v>60604</v>
      </c>
      <c r="B11778" s="121" t="s">
        <v>201</v>
      </c>
      <c r="C11778" s="121" t="s">
        <v>206</v>
      </c>
      <c r="D11778" s="121" t="s">
        <v>101</v>
      </c>
      <c r="E11778" s="121" t="s">
        <v>92</v>
      </c>
      <c r="F11778" s="122">
        <v>160334</v>
      </c>
      <c r="G11778" s="122">
        <v>18011</v>
      </c>
      <c r="H11778" s="120">
        <v>2019</v>
      </c>
      <c r="I11778" t="str">
        <f>IF(J11778="natural gas",VLOOKUP(D11778,'Cross-Page Data'!$I$4:$J$13,2,FALSE),IF(J11778="solar",VLOOKUP('Form 923'!D11778,'Cross-Page Data'!$I$14:$J$117,2,FALSE),J11778))</f>
        <v>solar pv</v>
      </c>
      <c r="J11778" t="str">
        <f>VLOOKUP(E11778,'Cross-Page Data'!$D$4:$F$48,3,FALSE)</f>
        <v>solar</v>
      </c>
      <c r="K11778" t="b">
        <f t="shared" si="183"/>
        <v>1</v>
      </c>
    </row>
    <row r="11779" spans="1:11">
      <c r="A11779" s="120">
        <v>60605</v>
      </c>
      <c r="B11779" s="121" t="s">
        <v>201</v>
      </c>
      <c r="C11779" s="121" t="s">
        <v>206</v>
      </c>
      <c r="D11779" s="121" t="s">
        <v>101</v>
      </c>
      <c r="E11779" s="121" t="s">
        <v>92</v>
      </c>
      <c r="F11779" s="122">
        <v>14394</v>
      </c>
      <c r="G11779" s="122">
        <v>1617</v>
      </c>
      <c r="H11779" s="120">
        <v>2019</v>
      </c>
      <c r="I11779" t="str">
        <f>IF(J11779="natural gas",VLOOKUP(D11779,'Cross-Page Data'!$I$4:$J$13,2,FALSE),IF(J11779="solar",VLOOKUP('Form 923'!D11779,'Cross-Page Data'!$I$14:$J$117,2,FALSE),J11779))</f>
        <v>solar pv</v>
      </c>
      <c r="J11779" t="str">
        <f>VLOOKUP(E11779,'Cross-Page Data'!$D$4:$F$48,3,FALSE)</f>
        <v>solar</v>
      </c>
      <c r="K11779" t="b">
        <f t="shared" si="183"/>
        <v>1</v>
      </c>
    </row>
    <row r="11780" spans="1:11">
      <c r="A11780" s="120">
        <v>60607</v>
      </c>
      <c r="B11780" s="121" t="s">
        <v>201</v>
      </c>
      <c r="C11780" s="121" t="s">
        <v>206</v>
      </c>
      <c r="D11780" s="121" t="s">
        <v>33</v>
      </c>
      <c r="E11780" s="121" t="s">
        <v>99</v>
      </c>
      <c r="F11780" s="122">
        <v>0</v>
      </c>
      <c r="G11780" s="122">
        <v>0</v>
      </c>
      <c r="H11780" s="120">
        <v>2019</v>
      </c>
      <c r="I11780" t="str">
        <f>IF(J11780="natural gas",VLOOKUP(D11780,'Cross-Page Data'!$I$4:$J$13,2,FALSE),IF(J11780="solar",VLOOKUP('Form 923'!D11780,'Cross-Page Data'!$I$14:$J$117,2,FALSE),J11780))</f>
        <v>other</v>
      </c>
      <c r="J11780" t="str">
        <f>VLOOKUP(E11780,'Cross-Page Data'!$D$4:$F$48,3,FALSE)</f>
        <v>other</v>
      </c>
      <c r="K11780" t="b">
        <f t="shared" si="183"/>
        <v>1</v>
      </c>
    </row>
    <row r="11781" spans="1:11">
      <c r="A11781" s="120">
        <v>60607</v>
      </c>
      <c r="B11781" s="121" t="s">
        <v>201</v>
      </c>
      <c r="C11781" s="121" t="s">
        <v>206</v>
      </c>
      <c r="D11781" s="121" t="s">
        <v>101</v>
      </c>
      <c r="E11781" s="121" t="s">
        <v>92</v>
      </c>
      <c r="F11781" s="122">
        <v>46468</v>
      </c>
      <c r="G11781" s="122">
        <v>5220</v>
      </c>
      <c r="H11781" s="120">
        <v>2019</v>
      </c>
      <c r="I11781" t="str">
        <f>IF(J11781="natural gas",VLOOKUP(D11781,'Cross-Page Data'!$I$4:$J$13,2,FALSE),IF(J11781="solar",VLOOKUP('Form 923'!D11781,'Cross-Page Data'!$I$14:$J$117,2,FALSE),J11781))</f>
        <v>solar pv</v>
      </c>
      <c r="J11781" t="str">
        <f>VLOOKUP(E11781,'Cross-Page Data'!$D$4:$F$48,3,FALSE)</f>
        <v>solar</v>
      </c>
      <c r="K11781" t="b">
        <f t="shared" si="183"/>
        <v>1</v>
      </c>
    </row>
    <row r="11782" spans="1:11">
      <c r="A11782" s="120">
        <v>60608</v>
      </c>
      <c r="B11782" s="121" t="s">
        <v>201</v>
      </c>
      <c r="C11782" s="121" t="s">
        <v>206</v>
      </c>
      <c r="D11782" s="121" t="s">
        <v>101</v>
      </c>
      <c r="E11782" s="121" t="s">
        <v>92</v>
      </c>
      <c r="F11782" s="122">
        <v>12427</v>
      </c>
      <c r="G11782" s="122">
        <v>1396</v>
      </c>
      <c r="H11782" s="120">
        <v>2019</v>
      </c>
      <c r="I11782" t="str">
        <f>IF(J11782="natural gas",VLOOKUP(D11782,'Cross-Page Data'!$I$4:$J$13,2,FALSE),IF(J11782="solar",VLOOKUP('Form 923'!D11782,'Cross-Page Data'!$I$14:$J$117,2,FALSE),J11782))</f>
        <v>solar pv</v>
      </c>
      <c r="J11782" t="str">
        <f>VLOOKUP(E11782,'Cross-Page Data'!$D$4:$F$48,3,FALSE)</f>
        <v>solar</v>
      </c>
      <c r="K11782" t="b">
        <f t="shared" si="183"/>
        <v>1</v>
      </c>
    </row>
    <row r="11783" spans="1:11">
      <c r="A11783" s="120">
        <v>60609</v>
      </c>
      <c r="B11783" s="121" t="s">
        <v>201</v>
      </c>
      <c r="C11783" s="121" t="s">
        <v>206</v>
      </c>
      <c r="D11783" s="121" t="s">
        <v>33</v>
      </c>
      <c r="E11783" s="121" t="s">
        <v>99</v>
      </c>
      <c r="F11783" s="122">
        <v>0</v>
      </c>
      <c r="G11783" s="122">
        <v>0</v>
      </c>
      <c r="H11783" s="120">
        <v>2019</v>
      </c>
      <c r="I11783" t="str">
        <f>IF(J11783="natural gas",VLOOKUP(D11783,'Cross-Page Data'!$I$4:$J$13,2,FALSE),IF(J11783="solar",VLOOKUP('Form 923'!D11783,'Cross-Page Data'!$I$14:$J$117,2,FALSE),J11783))</f>
        <v>other</v>
      </c>
      <c r="J11783" t="str">
        <f>VLOOKUP(E11783,'Cross-Page Data'!$D$4:$F$48,3,FALSE)</f>
        <v>other</v>
      </c>
      <c r="K11783" t="b">
        <f t="shared" ref="K11783:K11846" si="184">IF(AND($N$6=FALSE,OR(C11783="Commercial NAICS Cogen",C11783="Industrial NAICS Cogen",C11783="NAICS-22 Cogen")),FALSE,IF(AND($N$7=FALSE,OR(C11783="Commercial NAICS Cogen",C11783="Commercial NAICS Non-Cogen",C11783="industrial NAICS Cogen",C11783="industrial NAICS non-cogen")),FALSE,TRUE))</f>
        <v>1</v>
      </c>
    </row>
    <row r="11784" spans="1:11">
      <c r="A11784" s="120">
        <v>60609</v>
      </c>
      <c r="B11784" s="121" t="s">
        <v>201</v>
      </c>
      <c r="C11784" s="121" t="s">
        <v>206</v>
      </c>
      <c r="D11784" s="121" t="s">
        <v>101</v>
      </c>
      <c r="E11784" s="121" t="s">
        <v>92</v>
      </c>
      <c r="F11784" s="122">
        <v>42179</v>
      </c>
      <c r="G11784" s="122">
        <v>4738</v>
      </c>
      <c r="H11784" s="120">
        <v>2019</v>
      </c>
      <c r="I11784" t="str">
        <f>IF(J11784="natural gas",VLOOKUP(D11784,'Cross-Page Data'!$I$4:$J$13,2,FALSE),IF(J11784="solar",VLOOKUP('Form 923'!D11784,'Cross-Page Data'!$I$14:$J$117,2,FALSE),J11784))</f>
        <v>solar pv</v>
      </c>
      <c r="J11784" t="str">
        <f>VLOOKUP(E11784,'Cross-Page Data'!$D$4:$F$48,3,FALSE)</f>
        <v>solar</v>
      </c>
      <c r="K11784" t="b">
        <f t="shared" si="184"/>
        <v>1</v>
      </c>
    </row>
    <row r="11785" spans="1:11">
      <c r="A11785" s="120">
        <v>60610</v>
      </c>
      <c r="B11785" s="121" t="s">
        <v>201</v>
      </c>
      <c r="C11785" s="121" t="s">
        <v>202</v>
      </c>
      <c r="D11785" s="121" t="s">
        <v>84</v>
      </c>
      <c r="E11785" s="121" t="s">
        <v>178</v>
      </c>
      <c r="F11785" s="122">
        <v>754257</v>
      </c>
      <c r="G11785" s="122">
        <v>84729</v>
      </c>
      <c r="H11785" s="120">
        <v>2019</v>
      </c>
      <c r="I11785" t="str">
        <f>IF(J11785="natural gas",VLOOKUP(D11785,'Cross-Page Data'!$I$4:$J$13,2,FALSE),IF(J11785="solar",VLOOKUP('Form 923'!D11785,'Cross-Page Data'!$I$14:$J$117,2,FALSE),J11785))</f>
        <v>other</v>
      </c>
      <c r="J11785" t="str">
        <f>VLOOKUP(E11785,'Cross-Page Data'!$D$4:$F$48,3,FALSE)</f>
        <v>other</v>
      </c>
      <c r="K11785" t="b">
        <f t="shared" si="184"/>
        <v>1</v>
      </c>
    </row>
    <row r="11786" spans="1:11">
      <c r="A11786" s="120">
        <v>60611</v>
      </c>
      <c r="B11786" s="121" t="s">
        <v>201</v>
      </c>
      <c r="C11786" s="121" t="s">
        <v>206</v>
      </c>
      <c r="D11786" s="121" t="s">
        <v>101</v>
      </c>
      <c r="E11786" s="121" t="s">
        <v>92</v>
      </c>
      <c r="F11786" s="122">
        <v>1087895</v>
      </c>
      <c r="G11786" s="122">
        <v>122208</v>
      </c>
      <c r="H11786" s="120">
        <v>2019</v>
      </c>
      <c r="I11786" t="str">
        <f>IF(J11786="natural gas",VLOOKUP(D11786,'Cross-Page Data'!$I$4:$J$13,2,FALSE),IF(J11786="solar",VLOOKUP('Form 923'!D11786,'Cross-Page Data'!$I$14:$J$117,2,FALSE),J11786))</f>
        <v>solar pv</v>
      </c>
      <c r="J11786" t="str">
        <f>VLOOKUP(E11786,'Cross-Page Data'!$D$4:$F$48,3,FALSE)</f>
        <v>solar</v>
      </c>
      <c r="K11786" t="b">
        <f t="shared" si="184"/>
        <v>1</v>
      </c>
    </row>
    <row r="11787" spans="1:11">
      <c r="A11787" s="120">
        <v>60612</v>
      </c>
      <c r="B11787" s="121" t="s">
        <v>201</v>
      </c>
      <c r="C11787" s="121" t="s">
        <v>206</v>
      </c>
      <c r="D11787" s="121" t="s">
        <v>101</v>
      </c>
      <c r="E11787" s="121" t="s">
        <v>92</v>
      </c>
      <c r="F11787" s="122">
        <v>58121</v>
      </c>
      <c r="G11787" s="122">
        <v>6529</v>
      </c>
      <c r="H11787" s="120">
        <v>2019</v>
      </c>
      <c r="I11787" t="str">
        <f>IF(J11787="natural gas",VLOOKUP(D11787,'Cross-Page Data'!$I$4:$J$13,2,FALSE),IF(J11787="solar",VLOOKUP('Form 923'!D11787,'Cross-Page Data'!$I$14:$J$117,2,FALSE),J11787))</f>
        <v>solar pv</v>
      </c>
      <c r="J11787" t="str">
        <f>VLOOKUP(E11787,'Cross-Page Data'!$D$4:$F$48,3,FALSE)</f>
        <v>solar</v>
      </c>
      <c r="K11787" t="b">
        <f t="shared" si="184"/>
        <v>1</v>
      </c>
    </row>
    <row r="11788" spans="1:11">
      <c r="A11788" s="120">
        <v>60613</v>
      </c>
      <c r="B11788" s="121" t="s">
        <v>201</v>
      </c>
      <c r="C11788" s="121" t="s">
        <v>206</v>
      </c>
      <c r="D11788" s="121" t="s">
        <v>101</v>
      </c>
      <c r="E11788" s="121" t="s">
        <v>92</v>
      </c>
      <c r="F11788" s="122">
        <v>28129</v>
      </c>
      <c r="G11788" s="122">
        <v>3160</v>
      </c>
      <c r="H11788" s="120">
        <v>2019</v>
      </c>
      <c r="I11788" t="str">
        <f>IF(J11788="natural gas",VLOOKUP(D11788,'Cross-Page Data'!$I$4:$J$13,2,FALSE),IF(J11788="solar",VLOOKUP('Form 923'!D11788,'Cross-Page Data'!$I$14:$J$117,2,FALSE),J11788))</f>
        <v>solar pv</v>
      </c>
      <c r="J11788" t="str">
        <f>VLOOKUP(E11788,'Cross-Page Data'!$D$4:$F$48,3,FALSE)</f>
        <v>solar</v>
      </c>
      <c r="K11788" t="b">
        <f t="shared" si="184"/>
        <v>1</v>
      </c>
    </row>
    <row r="11789" spans="1:11">
      <c r="A11789" s="120">
        <v>60614</v>
      </c>
      <c r="B11789" s="121" t="s">
        <v>201</v>
      </c>
      <c r="C11789" s="121" t="s">
        <v>206</v>
      </c>
      <c r="D11789" s="121" t="s">
        <v>101</v>
      </c>
      <c r="E11789" s="121" t="s">
        <v>92</v>
      </c>
      <c r="F11789" s="122">
        <v>12987</v>
      </c>
      <c r="G11789" s="122">
        <v>1459</v>
      </c>
      <c r="H11789" s="120">
        <v>2019</v>
      </c>
      <c r="I11789" t="str">
        <f>IF(J11789="natural gas",VLOOKUP(D11789,'Cross-Page Data'!$I$4:$J$13,2,FALSE),IF(J11789="solar",VLOOKUP('Form 923'!D11789,'Cross-Page Data'!$I$14:$J$117,2,FALSE),J11789))</f>
        <v>solar pv</v>
      </c>
      <c r="J11789" t="str">
        <f>VLOOKUP(E11789,'Cross-Page Data'!$D$4:$F$48,3,FALSE)</f>
        <v>solar</v>
      </c>
      <c r="K11789" t="b">
        <f t="shared" si="184"/>
        <v>1</v>
      </c>
    </row>
    <row r="11790" spans="1:11">
      <c r="A11790" s="120">
        <v>60615</v>
      </c>
      <c r="B11790" s="121" t="s">
        <v>201</v>
      </c>
      <c r="C11790" s="121" t="s">
        <v>206</v>
      </c>
      <c r="D11790" s="121" t="s">
        <v>101</v>
      </c>
      <c r="E11790" s="121" t="s">
        <v>92</v>
      </c>
      <c r="F11790" s="122">
        <v>41074</v>
      </c>
      <c r="G11790" s="122">
        <v>4614</v>
      </c>
      <c r="H11790" s="120">
        <v>2019</v>
      </c>
      <c r="I11790" t="str">
        <f>IF(J11790="natural gas",VLOOKUP(D11790,'Cross-Page Data'!$I$4:$J$13,2,FALSE),IF(J11790="solar",VLOOKUP('Form 923'!D11790,'Cross-Page Data'!$I$14:$J$117,2,FALSE),J11790))</f>
        <v>solar pv</v>
      </c>
      <c r="J11790" t="str">
        <f>VLOOKUP(E11790,'Cross-Page Data'!$D$4:$F$48,3,FALSE)</f>
        <v>solar</v>
      </c>
      <c r="K11790" t="b">
        <f t="shared" si="184"/>
        <v>1</v>
      </c>
    </row>
    <row r="11791" spans="1:11">
      <c r="A11791" s="120">
        <v>60616</v>
      </c>
      <c r="B11791" s="121" t="s">
        <v>201</v>
      </c>
      <c r="C11791" s="121" t="s">
        <v>206</v>
      </c>
      <c r="D11791" s="121" t="s">
        <v>101</v>
      </c>
      <c r="E11791" s="121" t="s">
        <v>92</v>
      </c>
      <c r="F11791" s="122">
        <v>165300</v>
      </c>
      <c r="G11791" s="122">
        <v>18569</v>
      </c>
      <c r="H11791" s="120">
        <v>2019</v>
      </c>
      <c r="I11791" t="str">
        <f>IF(J11791="natural gas",VLOOKUP(D11791,'Cross-Page Data'!$I$4:$J$13,2,FALSE),IF(J11791="solar",VLOOKUP('Form 923'!D11791,'Cross-Page Data'!$I$14:$J$117,2,FALSE),J11791))</f>
        <v>solar pv</v>
      </c>
      <c r="J11791" t="str">
        <f>VLOOKUP(E11791,'Cross-Page Data'!$D$4:$F$48,3,FALSE)</f>
        <v>solar</v>
      </c>
      <c r="K11791" t="b">
        <f t="shared" si="184"/>
        <v>1</v>
      </c>
    </row>
    <row r="11792" spans="1:11">
      <c r="A11792" s="120">
        <v>60617</v>
      </c>
      <c r="B11792" s="121" t="s">
        <v>201</v>
      </c>
      <c r="C11792" s="121" t="s">
        <v>202</v>
      </c>
      <c r="D11792" s="121" t="s">
        <v>33</v>
      </c>
      <c r="E11792" s="121" t="s">
        <v>99</v>
      </c>
      <c r="F11792" s="122">
        <v>0</v>
      </c>
      <c r="G11792" s="122">
        <v>0</v>
      </c>
      <c r="H11792" s="120">
        <v>2019</v>
      </c>
      <c r="I11792" t="str">
        <f>IF(J11792="natural gas",VLOOKUP(D11792,'Cross-Page Data'!$I$4:$J$13,2,FALSE),IF(J11792="solar",VLOOKUP('Form 923'!D11792,'Cross-Page Data'!$I$14:$J$117,2,FALSE),J11792))</f>
        <v>other</v>
      </c>
      <c r="J11792" t="str">
        <f>VLOOKUP(E11792,'Cross-Page Data'!$D$4:$F$48,3,FALSE)</f>
        <v>other</v>
      </c>
      <c r="K11792" t="b">
        <f t="shared" si="184"/>
        <v>1</v>
      </c>
    </row>
    <row r="11793" spans="1:11">
      <c r="A11793" s="120">
        <v>60618</v>
      </c>
      <c r="B11793" s="121" t="s">
        <v>201</v>
      </c>
      <c r="C11793" s="121" t="s">
        <v>202</v>
      </c>
      <c r="D11793" s="121" t="s">
        <v>33</v>
      </c>
      <c r="E11793" s="121" t="s">
        <v>99</v>
      </c>
      <c r="F11793" s="122">
        <v>0</v>
      </c>
      <c r="G11793" s="122">
        <v>-1372</v>
      </c>
      <c r="H11793" s="120">
        <v>2019</v>
      </c>
      <c r="I11793" t="str">
        <f>IF(J11793="natural gas",VLOOKUP(D11793,'Cross-Page Data'!$I$4:$J$13,2,FALSE),IF(J11793="solar",VLOOKUP('Form 923'!D11793,'Cross-Page Data'!$I$14:$J$117,2,FALSE),J11793))</f>
        <v>other</v>
      </c>
      <c r="J11793" t="str">
        <f>VLOOKUP(E11793,'Cross-Page Data'!$D$4:$F$48,3,FALSE)</f>
        <v>other</v>
      </c>
      <c r="K11793" t="b">
        <f t="shared" si="184"/>
        <v>1</v>
      </c>
    </row>
    <row r="11794" spans="1:11">
      <c r="A11794" s="120">
        <v>60619</v>
      </c>
      <c r="B11794" s="121" t="s">
        <v>201</v>
      </c>
      <c r="C11794" s="121" t="s">
        <v>202</v>
      </c>
      <c r="D11794" s="121" t="s">
        <v>128</v>
      </c>
      <c r="E11794" s="121" t="s">
        <v>180</v>
      </c>
      <c r="F11794" s="122">
        <v>17582554</v>
      </c>
      <c r="G11794" s="122">
        <v>1975124</v>
      </c>
      <c r="H11794" s="120">
        <v>2019</v>
      </c>
      <c r="I11794" t="str">
        <f>IF(J11794="natural gas",VLOOKUP(D11794,'Cross-Page Data'!$I$4:$J$13,2,FALSE),IF(J11794="solar",VLOOKUP('Form 923'!D11794,'Cross-Page Data'!$I$14:$J$117,2,FALSE),J11794))</f>
        <v>wind</v>
      </c>
      <c r="J11794" t="str">
        <f>VLOOKUP(E11794,'Cross-Page Data'!$D$4:$F$48,3,FALSE)</f>
        <v>wind</v>
      </c>
      <c r="K11794" t="b">
        <f t="shared" si="184"/>
        <v>1</v>
      </c>
    </row>
    <row r="11795" spans="1:11">
      <c r="A11795" s="120">
        <v>60620</v>
      </c>
      <c r="B11795" s="121" t="s">
        <v>201</v>
      </c>
      <c r="C11795" s="121" t="s">
        <v>206</v>
      </c>
      <c r="D11795" s="121" t="s">
        <v>128</v>
      </c>
      <c r="E11795" s="121" t="s">
        <v>180</v>
      </c>
      <c r="F11795" s="122">
        <v>7773494</v>
      </c>
      <c r="G11795" s="122">
        <v>873230</v>
      </c>
      <c r="H11795" s="120">
        <v>2019</v>
      </c>
      <c r="I11795" t="str">
        <f>IF(J11795="natural gas",VLOOKUP(D11795,'Cross-Page Data'!$I$4:$J$13,2,FALSE),IF(J11795="solar",VLOOKUP('Form 923'!D11795,'Cross-Page Data'!$I$14:$J$117,2,FALSE),J11795))</f>
        <v>wind</v>
      </c>
      <c r="J11795" t="str">
        <f>VLOOKUP(E11795,'Cross-Page Data'!$D$4:$F$48,3,FALSE)</f>
        <v>wind</v>
      </c>
      <c r="K11795" t="b">
        <f t="shared" si="184"/>
        <v>1</v>
      </c>
    </row>
    <row r="11796" spans="1:11">
      <c r="A11796" s="120">
        <v>60621</v>
      </c>
      <c r="B11796" s="121" t="s">
        <v>201</v>
      </c>
      <c r="C11796" s="121" t="s">
        <v>206</v>
      </c>
      <c r="D11796" s="121" t="s">
        <v>101</v>
      </c>
      <c r="E11796" s="121" t="s">
        <v>92</v>
      </c>
      <c r="F11796" s="122">
        <v>74152</v>
      </c>
      <c r="G11796" s="122">
        <v>8330</v>
      </c>
      <c r="H11796" s="120">
        <v>2019</v>
      </c>
      <c r="I11796" t="str">
        <f>IF(J11796="natural gas",VLOOKUP(D11796,'Cross-Page Data'!$I$4:$J$13,2,FALSE),IF(J11796="solar",VLOOKUP('Form 923'!D11796,'Cross-Page Data'!$I$14:$J$117,2,FALSE),J11796))</f>
        <v>solar pv</v>
      </c>
      <c r="J11796" t="str">
        <f>VLOOKUP(E11796,'Cross-Page Data'!$D$4:$F$48,3,FALSE)</f>
        <v>solar</v>
      </c>
      <c r="K11796" t="b">
        <f t="shared" si="184"/>
        <v>1</v>
      </c>
    </row>
    <row r="11797" spans="1:11">
      <c r="A11797" s="120">
        <v>60622</v>
      </c>
      <c r="B11797" s="121" t="s">
        <v>201</v>
      </c>
      <c r="C11797" s="121" t="s">
        <v>206</v>
      </c>
      <c r="D11797" s="121" t="s">
        <v>101</v>
      </c>
      <c r="E11797" s="121" t="s">
        <v>92</v>
      </c>
      <c r="F11797" s="122">
        <v>331270</v>
      </c>
      <c r="G11797" s="122">
        <v>37213</v>
      </c>
      <c r="H11797" s="120">
        <v>2019</v>
      </c>
      <c r="I11797" t="str">
        <f>IF(J11797="natural gas",VLOOKUP(D11797,'Cross-Page Data'!$I$4:$J$13,2,FALSE),IF(J11797="solar",VLOOKUP('Form 923'!D11797,'Cross-Page Data'!$I$14:$J$117,2,FALSE),J11797))</f>
        <v>solar pv</v>
      </c>
      <c r="J11797" t="str">
        <f>VLOOKUP(E11797,'Cross-Page Data'!$D$4:$F$48,3,FALSE)</f>
        <v>solar</v>
      </c>
      <c r="K11797" t="b">
        <f t="shared" si="184"/>
        <v>1</v>
      </c>
    </row>
    <row r="11798" spans="1:11">
      <c r="A11798" s="120">
        <v>60623</v>
      </c>
      <c r="B11798" s="121" t="s">
        <v>201</v>
      </c>
      <c r="C11798" s="121" t="s">
        <v>206</v>
      </c>
      <c r="D11798" s="121" t="s">
        <v>101</v>
      </c>
      <c r="E11798" s="121" t="s">
        <v>92</v>
      </c>
      <c r="F11798" s="122">
        <v>920670</v>
      </c>
      <c r="G11798" s="122">
        <v>103422.74</v>
      </c>
      <c r="H11798" s="120">
        <v>2019</v>
      </c>
      <c r="I11798" t="str">
        <f>IF(J11798="natural gas",VLOOKUP(D11798,'Cross-Page Data'!$I$4:$J$13,2,FALSE),IF(J11798="solar",VLOOKUP('Form 923'!D11798,'Cross-Page Data'!$I$14:$J$117,2,FALSE),J11798))</f>
        <v>solar pv</v>
      </c>
      <c r="J11798" t="str">
        <f>VLOOKUP(E11798,'Cross-Page Data'!$D$4:$F$48,3,FALSE)</f>
        <v>solar</v>
      </c>
      <c r="K11798" t="b">
        <f t="shared" si="184"/>
        <v>1</v>
      </c>
    </row>
    <row r="11799" spans="1:11">
      <c r="A11799" s="120">
        <v>60624</v>
      </c>
      <c r="B11799" s="121" t="s">
        <v>201</v>
      </c>
      <c r="C11799" s="121" t="s">
        <v>206</v>
      </c>
      <c r="D11799" s="121" t="s">
        <v>101</v>
      </c>
      <c r="E11799" s="121" t="s">
        <v>92</v>
      </c>
      <c r="F11799" s="122">
        <v>743755</v>
      </c>
      <c r="G11799" s="122">
        <v>83548.93</v>
      </c>
      <c r="H11799" s="120">
        <v>2019</v>
      </c>
      <c r="I11799" t="str">
        <f>IF(J11799="natural gas",VLOOKUP(D11799,'Cross-Page Data'!$I$4:$J$13,2,FALSE),IF(J11799="solar",VLOOKUP('Form 923'!D11799,'Cross-Page Data'!$I$14:$J$117,2,FALSE),J11799))</f>
        <v>solar pv</v>
      </c>
      <c r="J11799" t="str">
        <f>VLOOKUP(E11799,'Cross-Page Data'!$D$4:$F$48,3,FALSE)</f>
        <v>solar</v>
      </c>
      <c r="K11799" t="b">
        <f t="shared" si="184"/>
        <v>1</v>
      </c>
    </row>
    <row r="11800" spans="1:11">
      <c r="A11800" s="120">
        <v>60625</v>
      </c>
      <c r="B11800" s="121" t="s">
        <v>201</v>
      </c>
      <c r="C11800" s="121" t="s">
        <v>206</v>
      </c>
      <c r="D11800" s="121" t="s">
        <v>101</v>
      </c>
      <c r="E11800" s="121" t="s">
        <v>92</v>
      </c>
      <c r="F11800" s="122">
        <v>17297</v>
      </c>
      <c r="G11800" s="122">
        <v>1943</v>
      </c>
      <c r="H11800" s="120">
        <v>2019</v>
      </c>
      <c r="I11800" t="str">
        <f>IF(J11800="natural gas",VLOOKUP(D11800,'Cross-Page Data'!$I$4:$J$13,2,FALSE),IF(J11800="solar",VLOOKUP('Form 923'!D11800,'Cross-Page Data'!$I$14:$J$117,2,FALSE),J11800))</f>
        <v>solar pv</v>
      </c>
      <c r="J11800" t="str">
        <f>VLOOKUP(E11800,'Cross-Page Data'!$D$4:$F$48,3,FALSE)</f>
        <v>solar</v>
      </c>
      <c r="K11800" t="b">
        <f t="shared" si="184"/>
        <v>1</v>
      </c>
    </row>
    <row r="11801" spans="1:11">
      <c r="A11801" s="120">
        <v>60629</v>
      </c>
      <c r="B11801" s="121" t="s">
        <v>201</v>
      </c>
      <c r="C11801" s="121" t="s">
        <v>206</v>
      </c>
      <c r="D11801" s="121" t="s">
        <v>101</v>
      </c>
      <c r="E11801" s="121" t="s">
        <v>92</v>
      </c>
      <c r="F11801" s="122">
        <v>33783</v>
      </c>
      <c r="G11801" s="122">
        <v>3795</v>
      </c>
      <c r="H11801" s="120">
        <v>2019</v>
      </c>
      <c r="I11801" t="str">
        <f>IF(J11801="natural gas",VLOOKUP(D11801,'Cross-Page Data'!$I$4:$J$13,2,FALSE),IF(J11801="solar",VLOOKUP('Form 923'!D11801,'Cross-Page Data'!$I$14:$J$117,2,FALSE),J11801))</f>
        <v>solar pv</v>
      </c>
      <c r="J11801" t="str">
        <f>VLOOKUP(E11801,'Cross-Page Data'!$D$4:$F$48,3,FALSE)</f>
        <v>solar</v>
      </c>
      <c r="K11801" t="b">
        <f t="shared" si="184"/>
        <v>1</v>
      </c>
    </row>
    <row r="11802" spans="1:11">
      <c r="A11802" s="120">
        <v>60631</v>
      </c>
      <c r="B11802" s="121" t="s">
        <v>201</v>
      </c>
      <c r="C11802" s="121" t="s">
        <v>206</v>
      </c>
      <c r="D11802" s="121" t="s">
        <v>101</v>
      </c>
      <c r="E11802" s="121" t="s">
        <v>92</v>
      </c>
      <c r="F11802" s="122">
        <v>68600</v>
      </c>
      <c r="G11802" s="122">
        <v>7706</v>
      </c>
      <c r="H11802" s="120">
        <v>2019</v>
      </c>
      <c r="I11802" t="str">
        <f>IF(J11802="natural gas",VLOOKUP(D11802,'Cross-Page Data'!$I$4:$J$13,2,FALSE),IF(J11802="solar",VLOOKUP('Form 923'!D11802,'Cross-Page Data'!$I$14:$J$117,2,FALSE),J11802))</f>
        <v>solar pv</v>
      </c>
      <c r="J11802" t="str">
        <f>VLOOKUP(E11802,'Cross-Page Data'!$D$4:$F$48,3,FALSE)</f>
        <v>solar</v>
      </c>
      <c r="K11802" t="b">
        <f t="shared" si="184"/>
        <v>1</v>
      </c>
    </row>
    <row r="11803" spans="1:11">
      <c r="A11803" s="120">
        <v>60632</v>
      </c>
      <c r="B11803" s="121" t="s">
        <v>201</v>
      </c>
      <c r="C11803" s="121" t="s">
        <v>206</v>
      </c>
      <c r="D11803" s="121" t="s">
        <v>101</v>
      </c>
      <c r="E11803" s="121" t="s">
        <v>92</v>
      </c>
      <c r="F11803" s="122">
        <v>36196</v>
      </c>
      <c r="G11803" s="122">
        <v>4066</v>
      </c>
      <c r="H11803" s="120">
        <v>2019</v>
      </c>
      <c r="I11803" t="str">
        <f>IF(J11803="natural gas",VLOOKUP(D11803,'Cross-Page Data'!$I$4:$J$13,2,FALSE),IF(J11803="solar",VLOOKUP('Form 923'!D11803,'Cross-Page Data'!$I$14:$J$117,2,FALSE),J11803))</f>
        <v>solar pv</v>
      </c>
      <c r="J11803" t="str">
        <f>VLOOKUP(E11803,'Cross-Page Data'!$D$4:$F$48,3,FALSE)</f>
        <v>solar</v>
      </c>
      <c r="K11803" t="b">
        <f t="shared" si="184"/>
        <v>1</v>
      </c>
    </row>
    <row r="11804" spans="1:11">
      <c r="A11804" s="120">
        <v>60633</v>
      </c>
      <c r="B11804" s="121" t="s">
        <v>201</v>
      </c>
      <c r="C11804" s="121" t="s">
        <v>206</v>
      </c>
      <c r="D11804" s="121" t="s">
        <v>101</v>
      </c>
      <c r="E11804" s="121" t="s">
        <v>92</v>
      </c>
      <c r="F11804" s="122">
        <v>35662</v>
      </c>
      <c r="G11804" s="122">
        <v>4006</v>
      </c>
      <c r="H11804" s="120">
        <v>2019</v>
      </c>
      <c r="I11804" t="str">
        <f>IF(J11804="natural gas",VLOOKUP(D11804,'Cross-Page Data'!$I$4:$J$13,2,FALSE),IF(J11804="solar",VLOOKUP('Form 923'!D11804,'Cross-Page Data'!$I$14:$J$117,2,FALSE),J11804))</f>
        <v>solar pv</v>
      </c>
      <c r="J11804" t="str">
        <f>VLOOKUP(E11804,'Cross-Page Data'!$D$4:$F$48,3,FALSE)</f>
        <v>solar</v>
      </c>
      <c r="K11804" t="b">
        <f t="shared" si="184"/>
        <v>1</v>
      </c>
    </row>
    <row r="11805" spans="1:11">
      <c r="A11805" s="120">
        <v>60634</v>
      </c>
      <c r="B11805" s="121" t="s">
        <v>201</v>
      </c>
      <c r="C11805" s="121" t="s">
        <v>206</v>
      </c>
      <c r="D11805" s="121" t="s">
        <v>101</v>
      </c>
      <c r="E11805" s="121" t="s">
        <v>92</v>
      </c>
      <c r="F11805" s="122">
        <v>89091</v>
      </c>
      <c r="G11805" s="122">
        <v>10008</v>
      </c>
      <c r="H11805" s="120">
        <v>2019</v>
      </c>
      <c r="I11805" t="str">
        <f>IF(J11805="natural gas",VLOOKUP(D11805,'Cross-Page Data'!$I$4:$J$13,2,FALSE),IF(J11805="solar",VLOOKUP('Form 923'!D11805,'Cross-Page Data'!$I$14:$J$117,2,FALSE),J11805))</f>
        <v>solar pv</v>
      </c>
      <c r="J11805" t="str">
        <f>VLOOKUP(E11805,'Cross-Page Data'!$D$4:$F$48,3,FALSE)</f>
        <v>solar</v>
      </c>
      <c r="K11805" t="b">
        <f t="shared" si="184"/>
        <v>1</v>
      </c>
    </row>
    <row r="11806" spans="1:11">
      <c r="A11806" s="120">
        <v>60635</v>
      </c>
      <c r="B11806" s="121" t="s">
        <v>201</v>
      </c>
      <c r="C11806" s="121" t="s">
        <v>206</v>
      </c>
      <c r="D11806" s="121" t="s">
        <v>101</v>
      </c>
      <c r="E11806" s="121" t="s">
        <v>92</v>
      </c>
      <c r="F11806" s="122">
        <v>79957</v>
      </c>
      <c r="G11806" s="122">
        <v>8982</v>
      </c>
      <c r="H11806" s="120">
        <v>2019</v>
      </c>
      <c r="I11806" t="str">
        <f>IF(J11806="natural gas",VLOOKUP(D11806,'Cross-Page Data'!$I$4:$J$13,2,FALSE),IF(J11806="solar",VLOOKUP('Form 923'!D11806,'Cross-Page Data'!$I$14:$J$117,2,FALSE),J11806))</f>
        <v>solar pv</v>
      </c>
      <c r="J11806" t="str">
        <f>VLOOKUP(E11806,'Cross-Page Data'!$D$4:$F$48,3,FALSE)</f>
        <v>solar</v>
      </c>
      <c r="K11806" t="b">
        <f t="shared" si="184"/>
        <v>1</v>
      </c>
    </row>
    <row r="11807" spans="1:11">
      <c r="A11807" s="120">
        <v>60636</v>
      </c>
      <c r="B11807" s="121" t="s">
        <v>201</v>
      </c>
      <c r="C11807" s="121" t="s">
        <v>206</v>
      </c>
      <c r="D11807" s="121" t="s">
        <v>101</v>
      </c>
      <c r="E11807" s="121" t="s">
        <v>92</v>
      </c>
      <c r="F11807" s="122">
        <v>84479</v>
      </c>
      <c r="G11807" s="122">
        <v>9490</v>
      </c>
      <c r="H11807" s="120">
        <v>2019</v>
      </c>
      <c r="I11807" t="str">
        <f>IF(J11807="natural gas",VLOOKUP(D11807,'Cross-Page Data'!$I$4:$J$13,2,FALSE),IF(J11807="solar",VLOOKUP('Form 923'!D11807,'Cross-Page Data'!$I$14:$J$117,2,FALSE),J11807))</f>
        <v>solar pv</v>
      </c>
      <c r="J11807" t="str">
        <f>VLOOKUP(E11807,'Cross-Page Data'!$D$4:$F$48,3,FALSE)</f>
        <v>solar</v>
      </c>
      <c r="K11807" t="b">
        <f t="shared" si="184"/>
        <v>1</v>
      </c>
    </row>
    <row r="11808" spans="1:11">
      <c r="A11808" s="120">
        <v>60637</v>
      </c>
      <c r="B11808" s="121" t="s">
        <v>201</v>
      </c>
      <c r="C11808" s="121" t="s">
        <v>206</v>
      </c>
      <c r="D11808" s="121" t="s">
        <v>101</v>
      </c>
      <c r="E11808" s="121" t="s">
        <v>92</v>
      </c>
      <c r="F11808" s="122">
        <v>354940</v>
      </c>
      <c r="G11808" s="122">
        <v>39872</v>
      </c>
      <c r="H11808" s="120">
        <v>2019</v>
      </c>
      <c r="I11808" t="str">
        <f>IF(J11808="natural gas",VLOOKUP(D11808,'Cross-Page Data'!$I$4:$J$13,2,FALSE),IF(J11808="solar",VLOOKUP('Form 923'!D11808,'Cross-Page Data'!$I$14:$J$117,2,FALSE),J11808))</f>
        <v>solar pv</v>
      </c>
      <c r="J11808" t="str">
        <f>VLOOKUP(E11808,'Cross-Page Data'!$D$4:$F$48,3,FALSE)</f>
        <v>solar</v>
      </c>
      <c r="K11808" t="b">
        <f t="shared" si="184"/>
        <v>1</v>
      </c>
    </row>
    <row r="11809" spans="1:11">
      <c r="A11809" s="120">
        <v>60638</v>
      </c>
      <c r="B11809" s="121" t="s">
        <v>201</v>
      </c>
      <c r="C11809" s="121" t="s">
        <v>206</v>
      </c>
      <c r="D11809" s="121" t="s">
        <v>101</v>
      </c>
      <c r="E11809" s="121" t="s">
        <v>92</v>
      </c>
      <c r="F11809" s="122">
        <v>293321</v>
      </c>
      <c r="G11809" s="122">
        <v>32950</v>
      </c>
      <c r="H11809" s="120">
        <v>2019</v>
      </c>
      <c r="I11809" t="str">
        <f>IF(J11809="natural gas",VLOOKUP(D11809,'Cross-Page Data'!$I$4:$J$13,2,FALSE),IF(J11809="solar",VLOOKUP('Form 923'!D11809,'Cross-Page Data'!$I$14:$J$117,2,FALSE),J11809))</f>
        <v>solar pv</v>
      </c>
      <c r="J11809" t="str">
        <f>VLOOKUP(E11809,'Cross-Page Data'!$D$4:$F$48,3,FALSE)</f>
        <v>solar</v>
      </c>
      <c r="K11809" t="b">
        <f t="shared" si="184"/>
        <v>1</v>
      </c>
    </row>
    <row r="11810" spans="1:11">
      <c r="A11810" s="120">
        <v>60639</v>
      </c>
      <c r="B11810" s="121" t="s">
        <v>201</v>
      </c>
      <c r="C11810" s="121" t="s">
        <v>206</v>
      </c>
      <c r="D11810" s="121" t="s">
        <v>128</v>
      </c>
      <c r="E11810" s="121" t="s">
        <v>180</v>
      </c>
      <c r="F11810" s="122">
        <v>7657162</v>
      </c>
      <c r="G11810" s="122">
        <v>860162</v>
      </c>
      <c r="H11810" s="120">
        <v>2019</v>
      </c>
      <c r="I11810" t="str">
        <f>IF(J11810="natural gas",VLOOKUP(D11810,'Cross-Page Data'!$I$4:$J$13,2,FALSE),IF(J11810="solar",VLOOKUP('Form 923'!D11810,'Cross-Page Data'!$I$14:$J$117,2,FALSE),J11810))</f>
        <v>wind</v>
      </c>
      <c r="J11810" t="str">
        <f>VLOOKUP(E11810,'Cross-Page Data'!$D$4:$F$48,3,FALSE)</f>
        <v>wind</v>
      </c>
      <c r="K11810" t="b">
        <f t="shared" si="184"/>
        <v>1</v>
      </c>
    </row>
    <row r="11811" spans="1:11">
      <c r="A11811" s="120">
        <v>60640</v>
      </c>
      <c r="B11811" s="121" t="s">
        <v>201</v>
      </c>
      <c r="C11811" s="121" t="s">
        <v>206</v>
      </c>
      <c r="D11811" s="121" t="s">
        <v>101</v>
      </c>
      <c r="E11811" s="121" t="s">
        <v>92</v>
      </c>
      <c r="F11811" s="122">
        <v>19139</v>
      </c>
      <c r="G11811" s="122">
        <v>2150</v>
      </c>
      <c r="H11811" s="120">
        <v>2019</v>
      </c>
      <c r="I11811" t="str">
        <f>IF(J11811="natural gas",VLOOKUP(D11811,'Cross-Page Data'!$I$4:$J$13,2,FALSE),IF(J11811="solar",VLOOKUP('Form 923'!D11811,'Cross-Page Data'!$I$14:$J$117,2,FALSE),J11811))</f>
        <v>solar pv</v>
      </c>
      <c r="J11811" t="str">
        <f>VLOOKUP(E11811,'Cross-Page Data'!$D$4:$F$48,3,FALSE)</f>
        <v>solar</v>
      </c>
      <c r="K11811" t="b">
        <f t="shared" si="184"/>
        <v>1</v>
      </c>
    </row>
    <row r="11812" spans="1:11">
      <c r="A11812" s="120">
        <v>60644</v>
      </c>
      <c r="B11812" s="121" t="s">
        <v>201</v>
      </c>
      <c r="C11812" s="121" t="s">
        <v>206</v>
      </c>
      <c r="D11812" s="121" t="s">
        <v>101</v>
      </c>
      <c r="E11812" s="121" t="s">
        <v>92</v>
      </c>
      <c r="F11812" s="122">
        <v>17840</v>
      </c>
      <c r="G11812" s="122">
        <v>2004</v>
      </c>
      <c r="H11812" s="120">
        <v>2019</v>
      </c>
      <c r="I11812" t="str">
        <f>IF(J11812="natural gas",VLOOKUP(D11812,'Cross-Page Data'!$I$4:$J$13,2,FALSE),IF(J11812="solar",VLOOKUP('Form 923'!D11812,'Cross-Page Data'!$I$14:$J$117,2,FALSE),J11812))</f>
        <v>solar pv</v>
      </c>
      <c r="J11812" t="str">
        <f>VLOOKUP(E11812,'Cross-Page Data'!$D$4:$F$48,3,FALSE)</f>
        <v>solar</v>
      </c>
      <c r="K11812" t="b">
        <f t="shared" si="184"/>
        <v>1</v>
      </c>
    </row>
    <row r="11813" spans="1:11">
      <c r="A11813" s="120">
        <v>60645</v>
      </c>
      <c r="B11813" s="121" t="s">
        <v>201</v>
      </c>
      <c r="C11813" s="121" t="s">
        <v>206</v>
      </c>
      <c r="D11813" s="121" t="s">
        <v>128</v>
      </c>
      <c r="E11813" s="121" t="s">
        <v>180</v>
      </c>
      <c r="F11813" s="122">
        <v>6731192</v>
      </c>
      <c r="G11813" s="122">
        <v>756144</v>
      </c>
      <c r="H11813" s="120">
        <v>2019</v>
      </c>
      <c r="I11813" t="str">
        <f>IF(J11813="natural gas",VLOOKUP(D11813,'Cross-Page Data'!$I$4:$J$13,2,FALSE),IF(J11813="solar",VLOOKUP('Form 923'!D11813,'Cross-Page Data'!$I$14:$J$117,2,FALSE),J11813))</f>
        <v>wind</v>
      </c>
      <c r="J11813" t="str">
        <f>VLOOKUP(E11813,'Cross-Page Data'!$D$4:$F$48,3,FALSE)</f>
        <v>wind</v>
      </c>
      <c r="K11813" t="b">
        <f t="shared" si="184"/>
        <v>1</v>
      </c>
    </row>
    <row r="11814" spans="1:11">
      <c r="A11814" s="120">
        <v>60647</v>
      </c>
      <c r="B11814" s="121" t="s">
        <v>205</v>
      </c>
      <c r="C11814" s="121" t="s">
        <v>202</v>
      </c>
      <c r="D11814" s="121" t="s">
        <v>79</v>
      </c>
      <c r="E11814" s="121" t="s">
        <v>38</v>
      </c>
      <c r="F11814" s="122">
        <v>181764</v>
      </c>
      <c r="G11814" s="122">
        <v>21066</v>
      </c>
      <c r="H11814" s="120">
        <v>2019</v>
      </c>
      <c r="I11814" t="str">
        <f>IF(J11814="natural gas",VLOOKUP(D11814,'Cross-Page Data'!$I$4:$J$13,2,FALSE),IF(J11814="solar",VLOOKUP('Form 923'!D11814,'Cross-Page Data'!$I$14:$J$117,2,FALSE),J11814))</f>
        <v>natural gas peaker</v>
      </c>
      <c r="J11814" t="str">
        <f>VLOOKUP(E11814,'Cross-Page Data'!$D$4:$F$48,3,FALSE)</f>
        <v>natural gas</v>
      </c>
      <c r="K11814" t="b">
        <f t="shared" si="184"/>
        <v>1</v>
      </c>
    </row>
    <row r="11815" spans="1:11">
      <c r="A11815" s="120">
        <v>60651</v>
      </c>
      <c r="B11815" s="121" t="s">
        <v>201</v>
      </c>
      <c r="C11815" s="121" t="s">
        <v>206</v>
      </c>
      <c r="D11815" s="121" t="s">
        <v>101</v>
      </c>
      <c r="E11815" s="121" t="s">
        <v>92</v>
      </c>
      <c r="F11815" s="122">
        <v>86109</v>
      </c>
      <c r="G11815" s="122">
        <v>9673</v>
      </c>
      <c r="H11815" s="120">
        <v>2019</v>
      </c>
      <c r="I11815" t="str">
        <f>IF(J11815="natural gas",VLOOKUP(D11815,'Cross-Page Data'!$I$4:$J$13,2,FALSE),IF(J11815="solar",VLOOKUP('Form 923'!D11815,'Cross-Page Data'!$I$14:$J$117,2,FALSE),J11815))</f>
        <v>solar pv</v>
      </c>
      <c r="J11815" t="str">
        <f>VLOOKUP(E11815,'Cross-Page Data'!$D$4:$F$48,3,FALSE)</f>
        <v>solar</v>
      </c>
      <c r="K11815" t="b">
        <f t="shared" si="184"/>
        <v>1</v>
      </c>
    </row>
    <row r="11816" spans="1:11">
      <c r="A11816" s="120">
        <v>60652</v>
      </c>
      <c r="B11816" s="121" t="s">
        <v>201</v>
      </c>
      <c r="C11816" s="121" t="s">
        <v>202</v>
      </c>
      <c r="D11816" s="121" t="s">
        <v>101</v>
      </c>
      <c r="E11816" s="121" t="s">
        <v>92</v>
      </c>
      <c r="F11816" s="122">
        <v>23403</v>
      </c>
      <c r="G11816" s="122">
        <v>2629</v>
      </c>
      <c r="H11816" s="120">
        <v>2019</v>
      </c>
      <c r="I11816" t="str">
        <f>IF(J11816="natural gas",VLOOKUP(D11816,'Cross-Page Data'!$I$4:$J$13,2,FALSE),IF(J11816="solar",VLOOKUP('Form 923'!D11816,'Cross-Page Data'!$I$14:$J$117,2,FALSE),J11816))</f>
        <v>solar pv</v>
      </c>
      <c r="J11816" t="str">
        <f>VLOOKUP(E11816,'Cross-Page Data'!$D$4:$F$48,3,FALSE)</f>
        <v>solar</v>
      </c>
      <c r="K11816" t="b">
        <f t="shared" si="184"/>
        <v>1</v>
      </c>
    </row>
    <row r="11817" spans="1:11">
      <c r="A11817" s="120">
        <v>60653</v>
      </c>
      <c r="B11817" s="121" t="s">
        <v>201</v>
      </c>
      <c r="C11817" s="121" t="s">
        <v>206</v>
      </c>
      <c r="D11817" s="121" t="s">
        <v>101</v>
      </c>
      <c r="E11817" s="121" t="s">
        <v>92</v>
      </c>
      <c r="F11817" s="122">
        <v>13246</v>
      </c>
      <c r="G11817" s="122">
        <v>1488</v>
      </c>
      <c r="H11817" s="120">
        <v>2019</v>
      </c>
      <c r="I11817" t="str">
        <f>IF(J11817="natural gas",VLOOKUP(D11817,'Cross-Page Data'!$I$4:$J$13,2,FALSE),IF(J11817="solar",VLOOKUP('Form 923'!D11817,'Cross-Page Data'!$I$14:$J$117,2,FALSE),J11817))</f>
        <v>solar pv</v>
      </c>
      <c r="J11817" t="str">
        <f>VLOOKUP(E11817,'Cross-Page Data'!$D$4:$F$48,3,FALSE)</f>
        <v>solar</v>
      </c>
      <c r="K11817" t="b">
        <f t="shared" si="184"/>
        <v>1</v>
      </c>
    </row>
    <row r="11818" spans="1:11">
      <c r="A11818" s="120">
        <v>60655</v>
      </c>
      <c r="B11818" s="121" t="s">
        <v>201</v>
      </c>
      <c r="C11818" s="121" t="s">
        <v>206</v>
      </c>
      <c r="D11818" s="121" t="s">
        <v>128</v>
      </c>
      <c r="E11818" s="121" t="s">
        <v>180</v>
      </c>
      <c r="F11818" s="122">
        <v>9967902</v>
      </c>
      <c r="G11818" s="122">
        <v>1119737.3</v>
      </c>
      <c r="H11818" s="120">
        <v>2019</v>
      </c>
      <c r="I11818" t="str">
        <f>IF(J11818="natural gas",VLOOKUP(D11818,'Cross-Page Data'!$I$4:$J$13,2,FALSE),IF(J11818="solar",VLOOKUP('Form 923'!D11818,'Cross-Page Data'!$I$14:$J$117,2,FALSE),J11818))</f>
        <v>wind</v>
      </c>
      <c r="J11818" t="str">
        <f>VLOOKUP(E11818,'Cross-Page Data'!$D$4:$F$48,3,FALSE)</f>
        <v>wind</v>
      </c>
      <c r="K11818" t="b">
        <f t="shared" si="184"/>
        <v>1</v>
      </c>
    </row>
    <row r="11819" spans="1:11">
      <c r="A11819" s="120">
        <v>60657</v>
      </c>
      <c r="B11819" s="121" t="s">
        <v>201</v>
      </c>
      <c r="C11819" s="121" t="s">
        <v>206</v>
      </c>
      <c r="D11819" s="121" t="s">
        <v>128</v>
      </c>
      <c r="E11819" s="121" t="s">
        <v>180</v>
      </c>
      <c r="F11819" s="122">
        <v>6430441</v>
      </c>
      <c r="G11819" s="122">
        <v>722359</v>
      </c>
      <c r="H11819" s="120">
        <v>2019</v>
      </c>
      <c r="I11819" t="str">
        <f>IF(J11819="natural gas",VLOOKUP(D11819,'Cross-Page Data'!$I$4:$J$13,2,FALSE),IF(J11819="solar",VLOOKUP('Form 923'!D11819,'Cross-Page Data'!$I$14:$J$117,2,FALSE),J11819))</f>
        <v>wind</v>
      </c>
      <c r="J11819" t="str">
        <f>VLOOKUP(E11819,'Cross-Page Data'!$D$4:$F$48,3,FALSE)</f>
        <v>wind</v>
      </c>
      <c r="K11819" t="b">
        <f t="shared" si="184"/>
        <v>1</v>
      </c>
    </row>
    <row r="11820" spans="1:11">
      <c r="A11820" s="120">
        <v>60658</v>
      </c>
      <c r="B11820" s="121" t="s">
        <v>201</v>
      </c>
      <c r="C11820" s="121" t="s">
        <v>206</v>
      </c>
      <c r="D11820" s="121" t="s">
        <v>101</v>
      </c>
      <c r="E11820" s="121" t="s">
        <v>92</v>
      </c>
      <c r="F11820" s="122">
        <v>1283926</v>
      </c>
      <c r="G11820" s="122">
        <v>144229</v>
      </c>
      <c r="H11820" s="120">
        <v>2019</v>
      </c>
      <c r="I11820" t="str">
        <f>IF(J11820="natural gas",VLOOKUP(D11820,'Cross-Page Data'!$I$4:$J$13,2,FALSE),IF(J11820="solar",VLOOKUP('Form 923'!D11820,'Cross-Page Data'!$I$14:$J$117,2,FALSE),J11820))</f>
        <v>solar pv</v>
      </c>
      <c r="J11820" t="str">
        <f>VLOOKUP(E11820,'Cross-Page Data'!$D$4:$F$48,3,FALSE)</f>
        <v>solar</v>
      </c>
      <c r="K11820" t="b">
        <f t="shared" si="184"/>
        <v>1</v>
      </c>
    </row>
    <row r="11821" spans="1:11">
      <c r="A11821" s="120">
        <v>60659</v>
      </c>
      <c r="B11821" s="121" t="s">
        <v>201</v>
      </c>
      <c r="C11821" s="121" t="s">
        <v>206</v>
      </c>
      <c r="D11821" s="121" t="s">
        <v>101</v>
      </c>
      <c r="E11821" s="121" t="s">
        <v>92</v>
      </c>
      <c r="F11821" s="122">
        <v>176205</v>
      </c>
      <c r="G11821" s="122">
        <v>19794</v>
      </c>
      <c r="H11821" s="120">
        <v>2019</v>
      </c>
      <c r="I11821" t="str">
        <f>IF(J11821="natural gas",VLOOKUP(D11821,'Cross-Page Data'!$I$4:$J$13,2,FALSE),IF(J11821="solar",VLOOKUP('Form 923'!D11821,'Cross-Page Data'!$I$14:$J$117,2,FALSE),J11821))</f>
        <v>solar pv</v>
      </c>
      <c r="J11821" t="str">
        <f>VLOOKUP(E11821,'Cross-Page Data'!$D$4:$F$48,3,FALSE)</f>
        <v>solar</v>
      </c>
      <c r="K11821" t="b">
        <f t="shared" si="184"/>
        <v>1</v>
      </c>
    </row>
    <row r="11822" spans="1:11">
      <c r="A11822" s="120">
        <v>60660</v>
      </c>
      <c r="B11822" s="121" t="s">
        <v>201</v>
      </c>
      <c r="C11822" s="121" t="s">
        <v>206</v>
      </c>
      <c r="D11822" s="121" t="s">
        <v>33</v>
      </c>
      <c r="E11822" s="121" t="s">
        <v>99</v>
      </c>
      <c r="F11822" s="122">
        <v>0</v>
      </c>
      <c r="G11822" s="122">
        <v>-1629</v>
      </c>
      <c r="H11822" s="120">
        <v>2019</v>
      </c>
      <c r="I11822" t="str">
        <f>IF(J11822="natural gas",VLOOKUP(D11822,'Cross-Page Data'!$I$4:$J$13,2,FALSE),IF(J11822="solar",VLOOKUP('Form 923'!D11822,'Cross-Page Data'!$I$14:$J$117,2,FALSE),J11822))</f>
        <v>other</v>
      </c>
      <c r="J11822" t="str">
        <f>VLOOKUP(E11822,'Cross-Page Data'!$D$4:$F$48,3,FALSE)</f>
        <v>other</v>
      </c>
      <c r="K11822" t="b">
        <f t="shared" si="184"/>
        <v>1</v>
      </c>
    </row>
    <row r="11823" spans="1:11">
      <c r="A11823" s="120">
        <v>60661</v>
      </c>
      <c r="B11823" s="121" t="s">
        <v>201</v>
      </c>
      <c r="C11823" s="121" t="s">
        <v>202</v>
      </c>
      <c r="D11823" s="121" t="s">
        <v>33</v>
      </c>
      <c r="E11823" s="121" t="s">
        <v>99</v>
      </c>
      <c r="F11823" s="122">
        <v>0</v>
      </c>
      <c r="G11823" s="122">
        <v>0</v>
      </c>
      <c r="H11823" s="120">
        <v>2019</v>
      </c>
      <c r="I11823" t="str">
        <f>IF(J11823="natural gas",VLOOKUP(D11823,'Cross-Page Data'!$I$4:$J$13,2,FALSE),IF(J11823="solar",VLOOKUP('Form 923'!D11823,'Cross-Page Data'!$I$14:$J$117,2,FALSE),J11823))</f>
        <v>other</v>
      </c>
      <c r="J11823" t="str">
        <f>VLOOKUP(E11823,'Cross-Page Data'!$D$4:$F$48,3,FALSE)</f>
        <v>other</v>
      </c>
      <c r="K11823" t="b">
        <f t="shared" si="184"/>
        <v>1</v>
      </c>
    </row>
    <row r="11824" spans="1:11">
      <c r="A11824" s="120">
        <v>60662</v>
      </c>
      <c r="B11824" s="121" t="s">
        <v>201</v>
      </c>
      <c r="C11824" s="121" t="s">
        <v>206</v>
      </c>
      <c r="D11824" s="121" t="s">
        <v>101</v>
      </c>
      <c r="E11824" s="121" t="s">
        <v>92</v>
      </c>
      <c r="F11824" s="122">
        <v>32002</v>
      </c>
      <c r="G11824" s="122">
        <v>3595</v>
      </c>
      <c r="H11824" s="120">
        <v>2019</v>
      </c>
      <c r="I11824" t="str">
        <f>IF(J11824="natural gas",VLOOKUP(D11824,'Cross-Page Data'!$I$4:$J$13,2,FALSE),IF(J11824="solar",VLOOKUP('Form 923'!D11824,'Cross-Page Data'!$I$14:$J$117,2,FALSE),J11824))</f>
        <v>solar pv</v>
      </c>
      <c r="J11824" t="str">
        <f>VLOOKUP(E11824,'Cross-Page Data'!$D$4:$F$48,3,FALSE)</f>
        <v>solar</v>
      </c>
      <c r="K11824" t="b">
        <f t="shared" si="184"/>
        <v>1</v>
      </c>
    </row>
    <row r="11825" spans="1:11">
      <c r="A11825" s="120">
        <v>60663</v>
      </c>
      <c r="B11825" s="121" t="s">
        <v>201</v>
      </c>
      <c r="C11825" s="121" t="s">
        <v>206</v>
      </c>
      <c r="D11825" s="121" t="s">
        <v>101</v>
      </c>
      <c r="E11825" s="121" t="s">
        <v>92</v>
      </c>
      <c r="F11825" s="122">
        <v>32547</v>
      </c>
      <c r="G11825" s="122">
        <v>3656</v>
      </c>
      <c r="H11825" s="120">
        <v>2019</v>
      </c>
      <c r="I11825" t="str">
        <f>IF(J11825="natural gas",VLOOKUP(D11825,'Cross-Page Data'!$I$4:$J$13,2,FALSE),IF(J11825="solar",VLOOKUP('Form 923'!D11825,'Cross-Page Data'!$I$14:$J$117,2,FALSE),J11825))</f>
        <v>solar pv</v>
      </c>
      <c r="J11825" t="str">
        <f>VLOOKUP(E11825,'Cross-Page Data'!$D$4:$F$48,3,FALSE)</f>
        <v>solar</v>
      </c>
      <c r="K11825" t="b">
        <f t="shared" si="184"/>
        <v>1</v>
      </c>
    </row>
    <row r="11826" spans="1:11">
      <c r="A11826" s="120">
        <v>60664</v>
      </c>
      <c r="B11826" s="121" t="s">
        <v>201</v>
      </c>
      <c r="C11826" s="121" t="s">
        <v>206</v>
      </c>
      <c r="D11826" s="121" t="s">
        <v>101</v>
      </c>
      <c r="E11826" s="121" t="s">
        <v>92</v>
      </c>
      <c r="F11826" s="122">
        <v>28220</v>
      </c>
      <c r="G11826" s="122">
        <v>3170</v>
      </c>
      <c r="H11826" s="120">
        <v>2019</v>
      </c>
      <c r="I11826" t="str">
        <f>IF(J11826="natural gas",VLOOKUP(D11826,'Cross-Page Data'!$I$4:$J$13,2,FALSE),IF(J11826="solar",VLOOKUP('Form 923'!D11826,'Cross-Page Data'!$I$14:$J$117,2,FALSE),J11826))</f>
        <v>solar pv</v>
      </c>
      <c r="J11826" t="str">
        <f>VLOOKUP(E11826,'Cross-Page Data'!$D$4:$F$48,3,FALSE)</f>
        <v>solar</v>
      </c>
      <c r="K11826" t="b">
        <f t="shared" si="184"/>
        <v>1</v>
      </c>
    </row>
    <row r="11827" spans="1:11">
      <c r="A11827" s="120">
        <v>60665</v>
      </c>
      <c r="B11827" s="121" t="s">
        <v>201</v>
      </c>
      <c r="C11827" s="121" t="s">
        <v>206</v>
      </c>
      <c r="D11827" s="121" t="s">
        <v>101</v>
      </c>
      <c r="E11827" s="121" t="s">
        <v>92</v>
      </c>
      <c r="F11827" s="122">
        <v>27375</v>
      </c>
      <c r="G11827" s="122">
        <v>3075</v>
      </c>
      <c r="H11827" s="120">
        <v>2019</v>
      </c>
      <c r="I11827" t="str">
        <f>IF(J11827="natural gas",VLOOKUP(D11827,'Cross-Page Data'!$I$4:$J$13,2,FALSE),IF(J11827="solar",VLOOKUP('Form 923'!D11827,'Cross-Page Data'!$I$14:$J$117,2,FALSE),J11827))</f>
        <v>solar pv</v>
      </c>
      <c r="J11827" t="str">
        <f>VLOOKUP(E11827,'Cross-Page Data'!$D$4:$F$48,3,FALSE)</f>
        <v>solar</v>
      </c>
      <c r="K11827" t="b">
        <f t="shared" si="184"/>
        <v>1</v>
      </c>
    </row>
    <row r="11828" spans="1:11">
      <c r="A11828" s="120">
        <v>60666</v>
      </c>
      <c r="B11828" s="121" t="s">
        <v>201</v>
      </c>
      <c r="C11828" s="121" t="s">
        <v>206</v>
      </c>
      <c r="D11828" s="121" t="s">
        <v>101</v>
      </c>
      <c r="E11828" s="121" t="s">
        <v>92</v>
      </c>
      <c r="F11828" s="122">
        <v>28390</v>
      </c>
      <c r="G11828" s="122">
        <v>3189</v>
      </c>
      <c r="H11828" s="120">
        <v>2019</v>
      </c>
      <c r="I11828" t="str">
        <f>IF(J11828="natural gas",VLOOKUP(D11828,'Cross-Page Data'!$I$4:$J$13,2,FALSE),IF(J11828="solar",VLOOKUP('Form 923'!D11828,'Cross-Page Data'!$I$14:$J$117,2,FALSE),J11828))</f>
        <v>solar pv</v>
      </c>
      <c r="J11828" t="str">
        <f>VLOOKUP(E11828,'Cross-Page Data'!$D$4:$F$48,3,FALSE)</f>
        <v>solar</v>
      </c>
      <c r="K11828" t="b">
        <f t="shared" si="184"/>
        <v>1</v>
      </c>
    </row>
    <row r="11829" spans="1:11">
      <c r="A11829" s="120">
        <v>60667</v>
      </c>
      <c r="B11829" s="121" t="s">
        <v>201</v>
      </c>
      <c r="C11829" s="121" t="s">
        <v>206</v>
      </c>
      <c r="D11829" s="121" t="s">
        <v>101</v>
      </c>
      <c r="E11829" s="121" t="s">
        <v>92</v>
      </c>
      <c r="F11829" s="122">
        <v>28531</v>
      </c>
      <c r="G11829" s="122">
        <v>3205</v>
      </c>
      <c r="H11829" s="120">
        <v>2019</v>
      </c>
      <c r="I11829" t="str">
        <f>IF(J11829="natural gas",VLOOKUP(D11829,'Cross-Page Data'!$I$4:$J$13,2,FALSE),IF(J11829="solar",VLOOKUP('Form 923'!D11829,'Cross-Page Data'!$I$14:$J$117,2,FALSE),J11829))</f>
        <v>solar pv</v>
      </c>
      <c r="J11829" t="str">
        <f>VLOOKUP(E11829,'Cross-Page Data'!$D$4:$F$48,3,FALSE)</f>
        <v>solar</v>
      </c>
      <c r="K11829" t="b">
        <f t="shared" si="184"/>
        <v>1</v>
      </c>
    </row>
    <row r="11830" spans="1:11">
      <c r="A11830" s="120">
        <v>60668</v>
      </c>
      <c r="B11830" s="121" t="s">
        <v>201</v>
      </c>
      <c r="C11830" s="121" t="s">
        <v>206</v>
      </c>
      <c r="D11830" s="121" t="s">
        <v>101</v>
      </c>
      <c r="E11830" s="121" t="s">
        <v>92</v>
      </c>
      <c r="F11830" s="122">
        <v>31211</v>
      </c>
      <c r="G11830" s="122">
        <v>3506</v>
      </c>
      <c r="H11830" s="120">
        <v>2019</v>
      </c>
      <c r="I11830" t="str">
        <f>IF(J11830="natural gas",VLOOKUP(D11830,'Cross-Page Data'!$I$4:$J$13,2,FALSE),IF(J11830="solar",VLOOKUP('Form 923'!D11830,'Cross-Page Data'!$I$14:$J$117,2,FALSE),J11830))</f>
        <v>solar pv</v>
      </c>
      <c r="J11830" t="str">
        <f>VLOOKUP(E11830,'Cross-Page Data'!$D$4:$F$48,3,FALSE)</f>
        <v>solar</v>
      </c>
      <c r="K11830" t="b">
        <f t="shared" si="184"/>
        <v>1</v>
      </c>
    </row>
    <row r="11831" spans="1:11">
      <c r="A11831" s="120">
        <v>60669</v>
      </c>
      <c r="B11831" s="121" t="s">
        <v>201</v>
      </c>
      <c r="C11831" s="121" t="s">
        <v>206</v>
      </c>
      <c r="D11831" s="121" t="s">
        <v>101</v>
      </c>
      <c r="E11831" s="121" t="s">
        <v>92</v>
      </c>
      <c r="F11831" s="122">
        <v>27676</v>
      </c>
      <c r="G11831" s="122">
        <v>3109</v>
      </c>
      <c r="H11831" s="120">
        <v>2019</v>
      </c>
      <c r="I11831" t="str">
        <f>IF(J11831="natural gas",VLOOKUP(D11831,'Cross-Page Data'!$I$4:$J$13,2,FALSE),IF(J11831="solar",VLOOKUP('Form 923'!D11831,'Cross-Page Data'!$I$14:$J$117,2,FALSE),J11831))</f>
        <v>solar pv</v>
      </c>
      <c r="J11831" t="str">
        <f>VLOOKUP(E11831,'Cross-Page Data'!$D$4:$F$48,3,FALSE)</f>
        <v>solar</v>
      </c>
      <c r="K11831" t="b">
        <f t="shared" si="184"/>
        <v>1</v>
      </c>
    </row>
    <row r="11832" spans="1:11">
      <c r="A11832" s="120">
        <v>60672</v>
      </c>
      <c r="B11832" s="121" t="s">
        <v>201</v>
      </c>
      <c r="C11832" s="121" t="s">
        <v>206</v>
      </c>
      <c r="D11832" s="121" t="s">
        <v>128</v>
      </c>
      <c r="E11832" s="121" t="s">
        <v>180</v>
      </c>
      <c r="F11832" s="122">
        <v>6329145</v>
      </c>
      <c r="G11832" s="122">
        <v>710980</v>
      </c>
      <c r="H11832" s="120">
        <v>2019</v>
      </c>
      <c r="I11832" t="str">
        <f>IF(J11832="natural gas",VLOOKUP(D11832,'Cross-Page Data'!$I$4:$J$13,2,FALSE),IF(J11832="solar",VLOOKUP('Form 923'!D11832,'Cross-Page Data'!$I$14:$J$117,2,FALSE),J11832))</f>
        <v>wind</v>
      </c>
      <c r="J11832" t="str">
        <f>VLOOKUP(E11832,'Cross-Page Data'!$D$4:$F$48,3,FALSE)</f>
        <v>wind</v>
      </c>
      <c r="K11832" t="b">
        <f t="shared" si="184"/>
        <v>1</v>
      </c>
    </row>
    <row r="11833" spans="1:11">
      <c r="A11833" s="120">
        <v>60673</v>
      </c>
      <c r="B11833" s="121" t="s">
        <v>201</v>
      </c>
      <c r="C11833" s="121" t="s">
        <v>206</v>
      </c>
      <c r="D11833" s="121" t="s">
        <v>101</v>
      </c>
      <c r="E11833" s="121" t="s">
        <v>92</v>
      </c>
      <c r="F11833" s="122">
        <v>133094</v>
      </c>
      <c r="G11833" s="122">
        <v>14951</v>
      </c>
      <c r="H11833" s="120">
        <v>2019</v>
      </c>
      <c r="I11833" t="str">
        <f>IF(J11833="natural gas",VLOOKUP(D11833,'Cross-Page Data'!$I$4:$J$13,2,FALSE),IF(J11833="solar",VLOOKUP('Form 923'!D11833,'Cross-Page Data'!$I$14:$J$117,2,FALSE),J11833))</f>
        <v>solar pv</v>
      </c>
      <c r="J11833" t="str">
        <f>VLOOKUP(E11833,'Cross-Page Data'!$D$4:$F$48,3,FALSE)</f>
        <v>solar</v>
      </c>
      <c r="K11833" t="b">
        <f t="shared" si="184"/>
        <v>1</v>
      </c>
    </row>
    <row r="11834" ht="25.5" spans="1:11">
      <c r="A11834" s="120">
        <v>60677</v>
      </c>
      <c r="B11834" s="121" t="s">
        <v>201</v>
      </c>
      <c r="C11834" s="121" t="s">
        <v>207</v>
      </c>
      <c r="D11834" s="121" t="s">
        <v>101</v>
      </c>
      <c r="E11834" s="121" t="s">
        <v>92</v>
      </c>
      <c r="F11834" s="122">
        <v>23216</v>
      </c>
      <c r="G11834" s="122">
        <v>2608</v>
      </c>
      <c r="H11834" s="120">
        <v>2019</v>
      </c>
      <c r="I11834" t="str">
        <f>IF(J11834="natural gas",VLOOKUP(D11834,'Cross-Page Data'!$I$4:$J$13,2,FALSE),IF(J11834="solar",VLOOKUP('Form 923'!D11834,'Cross-Page Data'!$I$14:$J$117,2,FALSE),J11834))</f>
        <v>solar pv</v>
      </c>
      <c r="J11834" t="str">
        <f>VLOOKUP(E11834,'Cross-Page Data'!$D$4:$F$48,3,FALSE)</f>
        <v>solar</v>
      </c>
      <c r="K11834" t="b">
        <f t="shared" si="184"/>
        <v>0</v>
      </c>
    </row>
    <row r="11835" spans="1:11">
      <c r="A11835" s="120">
        <v>60678</v>
      </c>
      <c r="B11835" s="121" t="s">
        <v>201</v>
      </c>
      <c r="C11835" s="121" t="s">
        <v>206</v>
      </c>
      <c r="D11835" s="121" t="s">
        <v>101</v>
      </c>
      <c r="E11835" s="121" t="s">
        <v>92</v>
      </c>
      <c r="F11835" s="122">
        <v>346360</v>
      </c>
      <c r="G11835" s="122">
        <v>38908</v>
      </c>
      <c r="H11835" s="120">
        <v>2019</v>
      </c>
      <c r="I11835" t="str">
        <f>IF(J11835="natural gas",VLOOKUP(D11835,'Cross-Page Data'!$I$4:$J$13,2,FALSE),IF(J11835="solar",VLOOKUP('Form 923'!D11835,'Cross-Page Data'!$I$14:$J$117,2,FALSE),J11835))</f>
        <v>solar pv</v>
      </c>
      <c r="J11835" t="str">
        <f>VLOOKUP(E11835,'Cross-Page Data'!$D$4:$F$48,3,FALSE)</f>
        <v>solar</v>
      </c>
      <c r="K11835" t="b">
        <f t="shared" si="184"/>
        <v>1</v>
      </c>
    </row>
    <row r="11836" spans="1:11">
      <c r="A11836" s="120">
        <v>60679</v>
      </c>
      <c r="B11836" s="121" t="s">
        <v>201</v>
      </c>
      <c r="C11836" s="121" t="s">
        <v>202</v>
      </c>
      <c r="D11836" s="121" t="s">
        <v>101</v>
      </c>
      <c r="E11836" s="121" t="s">
        <v>92</v>
      </c>
      <c r="F11836" s="122">
        <v>126614</v>
      </c>
      <c r="G11836" s="122">
        <v>14223</v>
      </c>
      <c r="H11836" s="120">
        <v>2019</v>
      </c>
      <c r="I11836" t="str">
        <f>IF(J11836="natural gas",VLOOKUP(D11836,'Cross-Page Data'!$I$4:$J$13,2,FALSE),IF(J11836="solar",VLOOKUP('Form 923'!D11836,'Cross-Page Data'!$I$14:$J$117,2,FALSE),J11836))</f>
        <v>solar pv</v>
      </c>
      <c r="J11836" t="str">
        <f>VLOOKUP(E11836,'Cross-Page Data'!$D$4:$F$48,3,FALSE)</f>
        <v>solar</v>
      </c>
      <c r="K11836" t="b">
        <f t="shared" si="184"/>
        <v>1</v>
      </c>
    </row>
    <row r="11837" spans="1:11">
      <c r="A11837" s="120">
        <v>60680</v>
      </c>
      <c r="B11837" s="121" t="s">
        <v>201</v>
      </c>
      <c r="C11837" s="121" t="s">
        <v>202</v>
      </c>
      <c r="D11837" s="121" t="s">
        <v>101</v>
      </c>
      <c r="E11837" s="121" t="s">
        <v>92</v>
      </c>
      <c r="F11837" s="122">
        <v>78962</v>
      </c>
      <c r="G11837" s="122">
        <v>8870</v>
      </c>
      <c r="H11837" s="120">
        <v>2019</v>
      </c>
      <c r="I11837" t="str">
        <f>IF(J11837="natural gas",VLOOKUP(D11837,'Cross-Page Data'!$I$4:$J$13,2,FALSE),IF(J11837="solar",VLOOKUP('Form 923'!D11837,'Cross-Page Data'!$I$14:$J$117,2,FALSE),J11837))</f>
        <v>solar pv</v>
      </c>
      <c r="J11837" t="str">
        <f>VLOOKUP(E11837,'Cross-Page Data'!$D$4:$F$48,3,FALSE)</f>
        <v>solar</v>
      </c>
      <c r="K11837" t="b">
        <f t="shared" si="184"/>
        <v>1</v>
      </c>
    </row>
    <row r="11838" spans="1:11">
      <c r="A11838" s="120">
        <v>60681</v>
      </c>
      <c r="B11838" s="121" t="s">
        <v>201</v>
      </c>
      <c r="C11838" s="121" t="s">
        <v>206</v>
      </c>
      <c r="D11838" s="121" t="s">
        <v>101</v>
      </c>
      <c r="E11838" s="121" t="s">
        <v>92</v>
      </c>
      <c r="F11838" s="122">
        <v>201186</v>
      </c>
      <c r="G11838" s="122">
        <v>22600</v>
      </c>
      <c r="H11838" s="120">
        <v>2019</v>
      </c>
      <c r="I11838" t="str">
        <f>IF(J11838="natural gas",VLOOKUP(D11838,'Cross-Page Data'!$I$4:$J$13,2,FALSE),IF(J11838="solar",VLOOKUP('Form 923'!D11838,'Cross-Page Data'!$I$14:$J$117,2,FALSE),J11838))</f>
        <v>solar pv</v>
      </c>
      <c r="J11838" t="str">
        <f>VLOOKUP(E11838,'Cross-Page Data'!$D$4:$F$48,3,FALSE)</f>
        <v>solar</v>
      </c>
      <c r="K11838" t="b">
        <f t="shared" si="184"/>
        <v>1</v>
      </c>
    </row>
    <row r="11839" spans="1:11">
      <c r="A11839" s="120">
        <v>60682</v>
      </c>
      <c r="B11839" s="121" t="s">
        <v>201</v>
      </c>
      <c r="C11839" s="121" t="s">
        <v>206</v>
      </c>
      <c r="D11839" s="121" t="s">
        <v>101</v>
      </c>
      <c r="E11839" s="121" t="s">
        <v>92</v>
      </c>
      <c r="F11839" s="122">
        <v>928507</v>
      </c>
      <c r="G11839" s="122">
        <v>104303</v>
      </c>
      <c r="H11839" s="120">
        <v>2019</v>
      </c>
      <c r="I11839" t="str">
        <f>IF(J11839="natural gas",VLOOKUP(D11839,'Cross-Page Data'!$I$4:$J$13,2,FALSE),IF(J11839="solar",VLOOKUP('Form 923'!D11839,'Cross-Page Data'!$I$14:$J$117,2,FALSE),J11839))</f>
        <v>solar pv</v>
      </c>
      <c r="J11839" t="str">
        <f>VLOOKUP(E11839,'Cross-Page Data'!$D$4:$F$48,3,FALSE)</f>
        <v>solar</v>
      </c>
      <c r="K11839" t="b">
        <f t="shared" si="184"/>
        <v>1</v>
      </c>
    </row>
    <row r="11840" spans="1:11">
      <c r="A11840" s="120">
        <v>60683</v>
      </c>
      <c r="B11840" s="121" t="s">
        <v>205</v>
      </c>
      <c r="C11840" s="121" t="s">
        <v>208</v>
      </c>
      <c r="D11840" s="121" t="s">
        <v>67</v>
      </c>
      <c r="E11840" s="121" t="s">
        <v>38</v>
      </c>
      <c r="F11840" s="122">
        <v>99133</v>
      </c>
      <c r="G11840" s="122">
        <v>12029</v>
      </c>
      <c r="H11840" s="120">
        <v>2019</v>
      </c>
      <c r="I11840" t="str">
        <f>IF(J11840="natural gas",VLOOKUP(D11840,'Cross-Page Data'!$I$4:$J$13,2,FALSE),IF(J11840="solar",VLOOKUP('Form 923'!D11840,'Cross-Page Data'!$I$14:$J$117,2,FALSE),J11840))</f>
        <v>other</v>
      </c>
      <c r="J11840" t="str">
        <f>VLOOKUP(E11840,'Cross-Page Data'!$D$4:$F$48,3,FALSE)</f>
        <v>natural gas</v>
      </c>
      <c r="K11840" t="b">
        <f t="shared" si="184"/>
        <v>0</v>
      </c>
    </row>
    <row r="11841" spans="1:11">
      <c r="A11841" s="120">
        <v>60684</v>
      </c>
      <c r="B11841" s="121" t="s">
        <v>201</v>
      </c>
      <c r="C11841" s="121" t="s">
        <v>206</v>
      </c>
      <c r="D11841" s="121" t="s">
        <v>101</v>
      </c>
      <c r="E11841" s="121" t="s">
        <v>92</v>
      </c>
      <c r="F11841" s="122">
        <v>19523</v>
      </c>
      <c r="G11841" s="122">
        <v>2193</v>
      </c>
      <c r="H11841" s="120">
        <v>2019</v>
      </c>
      <c r="I11841" t="str">
        <f>IF(J11841="natural gas",VLOOKUP(D11841,'Cross-Page Data'!$I$4:$J$13,2,FALSE),IF(J11841="solar",VLOOKUP('Form 923'!D11841,'Cross-Page Data'!$I$14:$J$117,2,FALSE),J11841))</f>
        <v>solar pv</v>
      </c>
      <c r="J11841" t="str">
        <f>VLOOKUP(E11841,'Cross-Page Data'!$D$4:$F$48,3,FALSE)</f>
        <v>solar</v>
      </c>
      <c r="K11841" t="b">
        <f t="shared" si="184"/>
        <v>1</v>
      </c>
    </row>
    <row r="11842" spans="1:11">
      <c r="A11842" s="120">
        <v>60685</v>
      </c>
      <c r="B11842" s="121" t="s">
        <v>201</v>
      </c>
      <c r="C11842" s="121" t="s">
        <v>206</v>
      </c>
      <c r="D11842" s="121" t="s">
        <v>101</v>
      </c>
      <c r="E11842" s="121" t="s">
        <v>92</v>
      </c>
      <c r="F11842" s="122">
        <v>25924</v>
      </c>
      <c r="G11842" s="122">
        <v>2912</v>
      </c>
      <c r="H11842" s="120">
        <v>2019</v>
      </c>
      <c r="I11842" t="str">
        <f>IF(J11842="natural gas",VLOOKUP(D11842,'Cross-Page Data'!$I$4:$J$13,2,FALSE),IF(J11842="solar",VLOOKUP('Form 923'!D11842,'Cross-Page Data'!$I$14:$J$117,2,FALSE),J11842))</f>
        <v>solar pv</v>
      </c>
      <c r="J11842" t="str">
        <f>VLOOKUP(E11842,'Cross-Page Data'!$D$4:$F$48,3,FALSE)</f>
        <v>solar</v>
      </c>
      <c r="K11842" t="b">
        <f t="shared" si="184"/>
        <v>1</v>
      </c>
    </row>
    <row r="11843" spans="1:11">
      <c r="A11843" s="120">
        <v>60686</v>
      </c>
      <c r="B11843" s="121" t="s">
        <v>201</v>
      </c>
      <c r="C11843" s="121" t="s">
        <v>206</v>
      </c>
      <c r="D11843" s="121" t="s">
        <v>101</v>
      </c>
      <c r="E11843" s="121" t="s">
        <v>92</v>
      </c>
      <c r="F11843" s="122">
        <v>16281</v>
      </c>
      <c r="G11843" s="122">
        <v>1829</v>
      </c>
      <c r="H11843" s="120">
        <v>2019</v>
      </c>
      <c r="I11843" t="str">
        <f>IF(J11843="natural gas",VLOOKUP(D11843,'Cross-Page Data'!$I$4:$J$13,2,FALSE),IF(J11843="solar",VLOOKUP('Form 923'!D11843,'Cross-Page Data'!$I$14:$J$117,2,FALSE),J11843))</f>
        <v>solar pv</v>
      </c>
      <c r="J11843" t="str">
        <f>VLOOKUP(E11843,'Cross-Page Data'!$D$4:$F$48,3,FALSE)</f>
        <v>solar</v>
      </c>
      <c r="K11843" t="b">
        <f t="shared" si="184"/>
        <v>1</v>
      </c>
    </row>
    <row r="11844" spans="1:11">
      <c r="A11844" s="120">
        <v>60687</v>
      </c>
      <c r="B11844" s="121" t="s">
        <v>201</v>
      </c>
      <c r="C11844" s="121" t="s">
        <v>206</v>
      </c>
      <c r="D11844" s="121" t="s">
        <v>128</v>
      </c>
      <c r="E11844" s="121" t="s">
        <v>180</v>
      </c>
      <c r="F11844" s="122">
        <v>7747828</v>
      </c>
      <c r="G11844" s="122">
        <v>870346.72</v>
      </c>
      <c r="H11844" s="120">
        <v>2019</v>
      </c>
      <c r="I11844" t="str">
        <f>IF(J11844="natural gas",VLOOKUP(D11844,'Cross-Page Data'!$I$4:$J$13,2,FALSE),IF(J11844="solar",VLOOKUP('Form 923'!D11844,'Cross-Page Data'!$I$14:$J$117,2,FALSE),J11844))</f>
        <v>wind</v>
      </c>
      <c r="J11844" t="str">
        <f>VLOOKUP(E11844,'Cross-Page Data'!$D$4:$F$48,3,FALSE)</f>
        <v>wind</v>
      </c>
      <c r="K11844" t="b">
        <f t="shared" si="184"/>
        <v>1</v>
      </c>
    </row>
    <row r="11845" spans="1:11">
      <c r="A11845" s="120">
        <v>60688</v>
      </c>
      <c r="B11845" s="121" t="s">
        <v>201</v>
      </c>
      <c r="C11845" s="121" t="s">
        <v>206</v>
      </c>
      <c r="D11845" s="121" t="s">
        <v>128</v>
      </c>
      <c r="E11845" s="121" t="s">
        <v>180</v>
      </c>
      <c r="F11845" s="122">
        <v>7905650</v>
      </c>
      <c r="G11845" s="122">
        <v>888075.57</v>
      </c>
      <c r="H11845" s="120">
        <v>2019</v>
      </c>
      <c r="I11845" t="str">
        <f>IF(J11845="natural gas",VLOOKUP(D11845,'Cross-Page Data'!$I$4:$J$13,2,FALSE),IF(J11845="solar",VLOOKUP('Form 923'!D11845,'Cross-Page Data'!$I$14:$J$117,2,FALSE),J11845))</f>
        <v>wind</v>
      </c>
      <c r="J11845" t="str">
        <f>VLOOKUP(E11845,'Cross-Page Data'!$D$4:$F$48,3,FALSE)</f>
        <v>wind</v>
      </c>
      <c r="K11845" t="b">
        <f t="shared" si="184"/>
        <v>1</v>
      </c>
    </row>
    <row r="11846" spans="1:11">
      <c r="A11846" s="120">
        <v>60689</v>
      </c>
      <c r="B11846" s="121" t="s">
        <v>201</v>
      </c>
      <c r="C11846" s="121" t="s">
        <v>202</v>
      </c>
      <c r="D11846" s="121" t="s">
        <v>128</v>
      </c>
      <c r="E11846" s="121" t="s">
        <v>180</v>
      </c>
      <c r="F11846" s="122">
        <v>10060293</v>
      </c>
      <c r="G11846" s="122">
        <v>1130116</v>
      </c>
      <c r="H11846" s="120">
        <v>2019</v>
      </c>
      <c r="I11846" t="str">
        <f>IF(J11846="natural gas",VLOOKUP(D11846,'Cross-Page Data'!$I$4:$J$13,2,FALSE),IF(J11846="solar",VLOOKUP('Form 923'!D11846,'Cross-Page Data'!$I$14:$J$117,2,FALSE),J11846))</f>
        <v>wind</v>
      </c>
      <c r="J11846" t="str">
        <f>VLOOKUP(E11846,'Cross-Page Data'!$D$4:$F$48,3,FALSE)</f>
        <v>wind</v>
      </c>
      <c r="K11846" t="b">
        <f t="shared" si="184"/>
        <v>1</v>
      </c>
    </row>
    <row r="11847" spans="1:11">
      <c r="A11847" s="120">
        <v>60690</v>
      </c>
      <c r="B11847" s="121" t="s">
        <v>201</v>
      </c>
      <c r="C11847" s="121" t="s">
        <v>206</v>
      </c>
      <c r="D11847" s="121" t="s">
        <v>33</v>
      </c>
      <c r="E11847" s="121" t="s">
        <v>99</v>
      </c>
      <c r="F11847" s="122">
        <v>0</v>
      </c>
      <c r="G11847" s="122">
        <v>-3484</v>
      </c>
      <c r="H11847" s="120">
        <v>2019</v>
      </c>
      <c r="I11847" t="str">
        <f>IF(J11847="natural gas",VLOOKUP(D11847,'Cross-Page Data'!$I$4:$J$13,2,FALSE),IF(J11847="solar",VLOOKUP('Form 923'!D11847,'Cross-Page Data'!$I$14:$J$117,2,FALSE),J11847))</f>
        <v>other</v>
      </c>
      <c r="J11847" t="str">
        <f>VLOOKUP(E11847,'Cross-Page Data'!$D$4:$F$48,3,FALSE)</f>
        <v>other</v>
      </c>
      <c r="K11847" t="b">
        <f t="shared" ref="K11847:K11910" si="185">IF(AND($N$6=FALSE,OR(C11847="Commercial NAICS Cogen",C11847="Industrial NAICS Cogen",C11847="NAICS-22 Cogen")),FALSE,IF(AND($N$7=FALSE,OR(C11847="Commercial NAICS Cogen",C11847="Commercial NAICS Non-Cogen",C11847="industrial NAICS Cogen",C11847="industrial NAICS non-cogen")),FALSE,TRUE))</f>
        <v>1</v>
      </c>
    </row>
    <row r="11848" spans="1:11">
      <c r="A11848" s="120">
        <v>60691</v>
      </c>
      <c r="B11848" s="121" t="s">
        <v>201</v>
      </c>
      <c r="C11848" s="121" t="s">
        <v>206</v>
      </c>
      <c r="D11848" s="121" t="s">
        <v>101</v>
      </c>
      <c r="E11848" s="121" t="s">
        <v>92</v>
      </c>
      <c r="F11848" s="122">
        <v>104563</v>
      </c>
      <c r="G11848" s="122">
        <v>11746</v>
      </c>
      <c r="H11848" s="120">
        <v>2019</v>
      </c>
      <c r="I11848" t="str">
        <f>IF(J11848="natural gas",VLOOKUP(D11848,'Cross-Page Data'!$I$4:$J$13,2,FALSE),IF(J11848="solar",VLOOKUP('Form 923'!D11848,'Cross-Page Data'!$I$14:$J$117,2,FALSE),J11848))</f>
        <v>solar pv</v>
      </c>
      <c r="J11848" t="str">
        <f>VLOOKUP(E11848,'Cross-Page Data'!$D$4:$F$48,3,FALSE)</f>
        <v>solar</v>
      </c>
      <c r="K11848" t="b">
        <f t="shared" si="185"/>
        <v>1</v>
      </c>
    </row>
    <row r="11849" spans="1:11">
      <c r="A11849" s="120">
        <v>60694</v>
      </c>
      <c r="B11849" s="121" t="s">
        <v>201</v>
      </c>
      <c r="C11849" s="121" t="s">
        <v>206</v>
      </c>
      <c r="D11849" s="121" t="s">
        <v>101</v>
      </c>
      <c r="E11849" s="121" t="s">
        <v>92</v>
      </c>
      <c r="F11849" s="122">
        <v>40272</v>
      </c>
      <c r="G11849" s="122">
        <v>4524</v>
      </c>
      <c r="H11849" s="120">
        <v>2019</v>
      </c>
      <c r="I11849" t="str">
        <f>IF(J11849="natural gas",VLOOKUP(D11849,'Cross-Page Data'!$I$4:$J$13,2,FALSE),IF(J11849="solar",VLOOKUP('Form 923'!D11849,'Cross-Page Data'!$I$14:$J$117,2,FALSE),J11849))</f>
        <v>solar pv</v>
      </c>
      <c r="J11849" t="str">
        <f>VLOOKUP(E11849,'Cross-Page Data'!$D$4:$F$48,3,FALSE)</f>
        <v>solar</v>
      </c>
      <c r="K11849" t="b">
        <f t="shared" si="185"/>
        <v>1</v>
      </c>
    </row>
    <row r="11850" spans="1:11">
      <c r="A11850" s="120">
        <v>60695</v>
      </c>
      <c r="B11850" s="121" t="s">
        <v>201</v>
      </c>
      <c r="C11850" s="121" t="s">
        <v>206</v>
      </c>
      <c r="D11850" s="121" t="s">
        <v>101</v>
      </c>
      <c r="E11850" s="121" t="s">
        <v>92</v>
      </c>
      <c r="F11850" s="122">
        <v>66383</v>
      </c>
      <c r="G11850" s="122">
        <v>7457</v>
      </c>
      <c r="H11850" s="120">
        <v>2019</v>
      </c>
      <c r="I11850" t="str">
        <f>IF(J11850="natural gas",VLOOKUP(D11850,'Cross-Page Data'!$I$4:$J$13,2,FALSE),IF(J11850="solar",VLOOKUP('Form 923'!D11850,'Cross-Page Data'!$I$14:$J$117,2,FALSE),J11850))</f>
        <v>solar pv</v>
      </c>
      <c r="J11850" t="str">
        <f>VLOOKUP(E11850,'Cross-Page Data'!$D$4:$F$48,3,FALSE)</f>
        <v>solar</v>
      </c>
      <c r="K11850" t="b">
        <f t="shared" si="185"/>
        <v>1</v>
      </c>
    </row>
    <row r="11851" spans="1:11">
      <c r="A11851" s="120">
        <v>60696</v>
      </c>
      <c r="B11851" s="121" t="s">
        <v>201</v>
      </c>
      <c r="C11851" s="121" t="s">
        <v>206</v>
      </c>
      <c r="D11851" s="121" t="s">
        <v>79</v>
      </c>
      <c r="E11851" s="121" t="s">
        <v>90</v>
      </c>
      <c r="F11851" s="122">
        <v>193608</v>
      </c>
      <c r="G11851" s="122">
        <v>15669</v>
      </c>
      <c r="H11851" s="120">
        <v>2019</v>
      </c>
      <c r="I11851" t="str">
        <f>IF(J11851="natural gas",VLOOKUP(D11851,'Cross-Page Data'!$I$4:$J$13,2,FALSE),IF(J11851="solar",VLOOKUP('Form 923'!D11851,'Cross-Page Data'!$I$14:$J$117,2,FALSE),J11851))</f>
        <v>biomass</v>
      </c>
      <c r="J11851" t="str">
        <f>VLOOKUP(E11851,'Cross-Page Data'!$D$4:$F$48,3,FALSE)</f>
        <v>biomass</v>
      </c>
      <c r="K11851" t="b">
        <f t="shared" si="185"/>
        <v>1</v>
      </c>
    </row>
    <row r="11852" spans="1:11">
      <c r="A11852" s="120">
        <v>60699</v>
      </c>
      <c r="B11852" s="121" t="s">
        <v>201</v>
      </c>
      <c r="C11852" s="121" t="s">
        <v>202</v>
      </c>
      <c r="D11852" s="121" t="s">
        <v>33</v>
      </c>
      <c r="E11852" s="121" t="s">
        <v>99</v>
      </c>
      <c r="F11852" s="122">
        <v>0</v>
      </c>
      <c r="G11852" s="122">
        <v>0</v>
      </c>
      <c r="H11852" s="120">
        <v>2019</v>
      </c>
      <c r="I11852" t="str">
        <f>IF(J11852="natural gas",VLOOKUP(D11852,'Cross-Page Data'!$I$4:$J$13,2,FALSE),IF(J11852="solar",VLOOKUP('Form 923'!D11852,'Cross-Page Data'!$I$14:$J$117,2,FALSE),J11852))</f>
        <v>other</v>
      </c>
      <c r="J11852" t="str">
        <f>VLOOKUP(E11852,'Cross-Page Data'!$D$4:$F$48,3,FALSE)</f>
        <v>other</v>
      </c>
      <c r="K11852" t="b">
        <f t="shared" si="185"/>
        <v>1</v>
      </c>
    </row>
    <row r="11853" spans="1:11">
      <c r="A11853" s="120">
        <v>60700</v>
      </c>
      <c r="B11853" s="121" t="s">
        <v>201</v>
      </c>
      <c r="C11853" s="121" t="s">
        <v>206</v>
      </c>
      <c r="D11853" s="121" t="s">
        <v>128</v>
      </c>
      <c r="E11853" s="121" t="s">
        <v>180</v>
      </c>
      <c r="F11853" s="122">
        <v>108736</v>
      </c>
      <c r="G11853" s="122">
        <v>12215</v>
      </c>
      <c r="H11853" s="120">
        <v>2019</v>
      </c>
      <c r="I11853" t="str">
        <f>IF(J11853="natural gas",VLOOKUP(D11853,'Cross-Page Data'!$I$4:$J$13,2,FALSE),IF(J11853="solar",VLOOKUP('Form 923'!D11853,'Cross-Page Data'!$I$14:$J$117,2,FALSE),J11853))</f>
        <v>wind</v>
      </c>
      <c r="J11853" t="str">
        <f>VLOOKUP(E11853,'Cross-Page Data'!$D$4:$F$48,3,FALSE)</f>
        <v>wind</v>
      </c>
      <c r="K11853" t="b">
        <f t="shared" si="185"/>
        <v>1</v>
      </c>
    </row>
    <row r="11854" spans="1:11">
      <c r="A11854" s="120">
        <v>60701</v>
      </c>
      <c r="B11854" s="121" t="s">
        <v>201</v>
      </c>
      <c r="C11854" s="121" t="s">
        <v>206</v>
      </c>
      <c r="D11854" s="121" t="s">
        <v>79</v>
      </c>
      <c r="E11854" s="121" t="s">
        <v>90</v>
      </c>
      <c r="F11854" s="122">
        <v>506738</v>
      </c>
      <c r="G11854" s="122">
        <v>37916</v>
      </c>
      <c r="H11854" s="120">
        <v>2019</v>
      </c>
      <c r="I11854" t="str">
        <f>IF(J11854="natural gas",VLOOKUP(D11854,'Cross-Page Data'!$I$4:$J$13,2,FALSE),IF(J11854="solar",VLOOKUP('Form 923'!D11854,'Cross-Page Data'!$I$14:$J$117,2,FALSE),J11854))</f>
        <v>biomass</v>
      </c>
      <c r="J11854" t="str">
        <f>VLOOKUP(E11854,'Cross-Page Data'!$D$4:$F$48,3,FALSE)</f>
        <v>biomass</v>
      </c>
      <c r="K11854" t="b">
        <f t="shared" si="185"/>
        <v>1</v>
      </c>
    </row>
    <row r="11855" spans="1:11">
      <c r="A11855" s="120">
        <v>60702</v>
      </c>
      <c r="B11855" s="121" t="s">
        <v>201</v>
      </c>
      <c r="C11855" s="121" t="s">
        <v>206</v>
      </c>
      <c r="D11855" s="121" t="s">
        <v>101</v>
      </c>
      <c r="E11855" s="121" t="s">
        <v>92</v>
      </c>
      <c r="F11855" s="122">
        <v>265477</v>
      </c>
      <c r="G11855" s="122">
        <v>29822</v>
      </c>
      <c r="H11855" s="120">
        <v>2019</v>
      </c>
      <c r="I11855" t="str">
        <f>IF(J11855="natural gas",VLOOKUP(D11855,'Cross-Page Data'!$I$4:$J$13,2,FALSE),IF(J11855="solar",VLOOKUP('Form 923'!D11855,'Cross-Page Data'!$I$14:$J$117,2,FALSE),J11855))</f>
        <v>solar pv</v>
      </c>
      <c r="J11855" t="str">
        <f>VLOOKUP(E11855,'Cross-Page Data'!$D$4:$F$48,3,FALSE)</f>
        <v>solar</v>
      </c>
      <c r="K11855" t="b">
        <f t="shared" si="185"/>
        <v>1</v>
      </c>
    </row>
    <row r="11856" spans="1:11">
      <c r="A11856" s="120">
        <v>60703</v>
      </c>
      <c r="B11856" s="121" t="s">
        <v>201</v>
      </c>
      <c r="C11856" s="121" t="s">
        <v>206</v>
      </c>
      <c r="D11856" s="121" t="s">
        <v>79</v>
      </c>
      <c r="E11856" s="121" t="s">
        <v>90</v>
      </c>
      <c r="F11856" s="122">
        <v>28880</v>
      </c>
      <c r="G11856" s="122">
        <v>2385</v>
      </c>
      <c r="H11856" s="120">
        <v>2019</v>
      </c>
      <c r="I11856" t="str">
        <f>IF(J11856="natural gas",VLOOKUP(D11856,'Cross-Page Data'!$I$4:$J$13,2,FALSE),IF(J11856="solar",VLOOKUP('Form 923'!D11856,'Cross-Page Data'!$I$14:$J$117,2,FALSE),J11856))</f>
        <v>biomass</v>
      </c>
      <c r="J11856" t="str">
        <f>VLOOKUP(E11856,'Cross-Page Data'!$D$4:$F$48,3,FALSE)</f>
        <v>biomass</v>
      </c>
      <c r="K11856" t="b">
        <f t="shared" si="185"/>
        <v>1</v>
      </c>
    </row>
    <row r="11857" spans="1:11">
      <c r="A11857" s="120">
        <v>60704</v>
      </c>
      <c r="B11857" s="121" t="s">
        <v>201</v>
      </c>
      <c r="C11857" s="121" t="s">
        <v>206</v>
      </c>
      <c r="D11857" s="121" t="s">
        <v>101</v>
      </c>
      <c r="E11857" s="121" t="s">
        <v>92</v>
      </c>
      <c r="F11857" s="122">
        <v>37221</v>
      </c>
      <c r="G11857" s="122">
        <v>4181</v>
      </c>
      <c r="H11857" s="120">
        <v>2019</v>
      </c>
      <c r="I11857" t="str">
        <f>IF(J11857="natural gas",VLOOKUP(D11857,'Cross-Page Data'!$I$4:$J$13,2,FALSE),IF(J11857="solar",VLOOKUP('Form 923'!D11857,'Cross-Page Data'!$I$14:$J$117,2,FALSE),J11857))</f>
        <v>solar pv</v>
      </c>
      <c r="J11857" t="str">
        <f>VLOOKUP(E11857,'Cross-Page Data'!$D$4:$F$48,3,FALSE)</f>
        <v>solar</v>
      </c>
      <c r="K11857" t="b">
        <f t="shared" si="185"/>
        <v>1</v>
      </c>
    </row>
    <row r="11858" spans="1:11">
      <c r="A11858" s="120">
        <v>60705</v>
      </c>
      <c r="B11858" s="121" t="s">
        <v>201</v>
      </c>
      <c r="C11858" s="121" t="s">
        <v>206</v>
      </c>
      <c r="D11858" s="121" t="s">
        <v>101</v>
      </c>
      <c r="E11858" s="121" t="s">
        <v>92</v>
      </c>
      <c r="F11858" s="122">
        <v>36518</v>
      </c>
      <c r="G11858" s="122">
        <v>4102</v>
      </c>
      <c r="H11858" s="120">
        <v>2019</v>
      </c>
      <c r="I11858" t="str">
        <f>IF(J11858="natural gas",VLOOKUP(D11858,'Cross-Page Data'!$I$4:$J$13,2,FALSE),IF(J11858="solar",VLOOKUP('Form 923'!D11858,'Cross-Page Data'!$I$14:$J$117,2,FALSE),J11858))</f>
        <v>solar pv</v>
      </c>
      <c r="J11858" t="str">
        <f>VLOOKUP(E11858,'Cross-Page Data'!$D$4:$F$48,3,FALSE)</f>
        <v>solar</v>
      </c>
      <c r="K11858" t="b">
        <f t="shared" si="185"/>
        <v>1</v>
      </c>
    </row>
    <row r="11859" spans="1:11">
      <c r="A11859" s="120">
        <v>60706</v>
      </c>
      <c r="B11859" s="121" t="s">
        <v>201</v>
      </c>
      <c r="C11859" s="121" t="s">
        <v>206</v>
      </c>
      <c r="D11859" s="121" t="s">
        <v>101</v>
      </c>
      <c r="E11859" s="121" t="s">
        <v>92</v>
      </c>
      <c r="F11859" s="122">
        <v>38457</v>
      </c>
      <c r="G11859" s="122">
        <v>4320</v>
      </c>
      <c r="H11859" s="120">
        <v>2019</v>
      </c>
      <c r="I11859" t="str">
        <f>IF(J11859="natural gas",VLOOKUP(D11859,'Cross-Page Data'!$I$4:$J$13,2,FALSE),IF(J11859="solar",VLOOKUP('Form 923'!D11859,'Cross-Page Data'!$I$14:$J$117,2,FALSE),J11859))</f>
        <v>solar pv</v>
      </c>
      <c r="J11859" t="str">
        <f>VLOOKUP(E11859,'Cross-Page Data'!$D$4:$F$48,3,FALSE)</f>
        <v>solar</v>
      </c>
      <c r="K11859" t="b">
        <f t="shared" si="185"/>
        <v>1</v>
      </c>
    </row>
    <row r="11860" spans="1:11">
      <c r="A11860" s="120">
        <v>60707</v>
      </c>
      <c r="B11860" s="121" t="s">
        <v>201</v>
      </c>
      <c r="C11860" s="121" t="s">
        <v>206</v>
      </c>
      <c r="D11860" s="121" t="s">
        <v>101</v>
      </c>
      <c r="E11860" s="121" t="s">
        <v>92</v>
      </c>
      <c r="F11860" s="122">
        <v>36989</v>
      </c>
      <c r="G11860" s="122">
        <v>4155</v>
      </c>
      <c r="H11860" s="120">
        <v>2019</v>
      </c>
      <c r="I11860" t="str">
        <f>IF(J11860="natural gas",VLOOKUP(D11860,'Cross-Page Data'!$I$4:$J$13,2,FALSE),IF(J11860="solar",VLOOKUP('Form 923'!D11860,'Cross-Page Data'!$I$14:$J$117,2,FALSE),J11860))</f>
        <v>solar pv</v>
      </c>
      <c r="J11860" t="str">
        <f>VLOOKUP(E11860,'Cross-Page Data'!$D$4:$F$48,3,FALSE)</f>
        <v>solar</v>
      </c>
      <c r="K11860" t="b">
        <f t="shared" si="185"/>
        <v>1</v>
      </c>
    </row>
    <row r="11861" spans="1:11">
      <c r="A11861" s="120">
        <v>60708</v>
      </c>
      <c r="B11861" s="121" t="s">
        <v>201</v>
      </c>
      <c r="C11861" s="121" t="s">
        <v>206</v>
      </c>
      <c r="D11861" s="121" t="s">
        <v>101</v>
      </c>
      <c r="E11861" s="121" t="s">
        <v>92</v>
      </c>
      <c r="F11861" s="122">
        <v>18509</v>
      </c>
      <c r="G11861" s="122">
        <v>2079</v>
      </c>
      <c r="H11861" s="120">
        <v>2019</v>
      </c>
      <c r="I11861" t="str">
        <f>IF(J11861="natural gas",VLOOKUP(D11861,'Cross-Page Data'!$I$4:$J$13,2,FALSE),IF(J11861="solar",VLOOKUP('Form 923'!D11861,'Cross-Page Data'!$I$14:$J$117,2,FALSE),J11861))</f>
        <v>solar pv</v>
      </c>
      <c r="J11861" t="str">
        <f>VLOOKUP(E11861,'Cross-Page Data'!$D$4:$F$48,3,FALSE)</f>
        <v>solar</v>
      </c>
      <c r="K11861" t="b">
        <f t="shared" si="185"/>
        <v>1</v>
      </c>
    </row>
    <row r="11862" spans="1:11">
      <c r="A11862" s="120">
        <v>60709</v>
      </c>
      <c r="B11862" s="121" t="s">
        <v>201</v>
      </c>
      <c r="C11862" s="121" t="s">
        <v>206</v>
      </c>
      <c r="D11862" s="121" t="s">
        <v>101</v>
      </c>
      <c r="E11862" s="121" t="s">
        <v>92</v>
      </c>
      <c r="F11862" s="122">
        <v>41875</v>
      </c>
      <c r="G11862" s="122">
        <v>4704</v>
      </c>
      <c r="H11862" s="120">
        <v>2019</v>
      </c>
      <c r="I11862" t="str">
        <f>IF(J11862="natural gas",VLOOKUP(D11862,'Cross-Page Data'!$I$4:$J$13,2,FALSE),IF(J11862="solar",VLOOKUP('Form 923'!D11862,'Cross-Page Data'!$I$14:$J$117,2,FALSE),J11862))</f>
        <v>solar pv</v>
      </c>
      <c r="J11862" t="str">
        <f>VLOOKUP(E11862,'Cross-Page Data'!$D$4:$F$48,3,FALSE)</f>
        <v>solar</v>
      </c>
      <c r="K11862" t="b">
        <f t="shared" si="185"/>
        <v>1</v>
      </c>
    </row>
    <row r="11863" spans="1:11">
      <c r="A11863" s="120">
        <v>60710</v>
      </c>
      <c r="B11863" s="121" t="s">
        <v>201</v>
      </c>
      <c r="C11863" s="121" t="s">
        <v>206</v>
      </c>
      <c r="D11863" s="121" t="s">
        <v>101</v>
      </c>
      <c r="E11863" s="121" t="s">
        <v>92</v>
      </c>
      <c r="F11863" s="122">
        <v>28193</v>
      </c>
      <c r="G11863" s="122">
        <v>3167</v>
      </c>
      <c r="H11863" s="120">
        <v>2019</v>
      </c>
      <c r="I11863" t="str">
        <f>IF(J11863="natural gas",VLOOKUP(D11863,'Cross-Page Data'!$I$4:$J$13,2,FALSE),IF(J11863="solar",VLOOKUP('Form 923'!D11863,'Cross-Page Data'!$I$14:$J$117,2,FALSE),J11863))</f>
        <v>solar pv</v>
      </c>
      <c r="J11863" t="str">
        <f>VLOOKUP(E11863,'Cross-Page Data'!$D$4:$F$48,3,FALSE)</f>
        <v>solar</v>
      </c>
      <c r="K11863" t="b">
        <f t="shared" si="185"/>
        <v>1</v>
      </c>
    </row>
    <row r="11864" spans="1:11">
      <c r="A11864" s="120">
        <v>60711</v>
      </c>
      <c r="B11864" s="121" t="s">
        <v>201</v>
      </c>
      <c r="C11864" s="121" t="s">
        <v>206</v>
      </c>
      <c r="D11864" s="121" t="s">
        <v>101</v>
      </c>
      <c r="E11864" s="121" t="s">
        <v>92</v>
      </c>
      <c r="F11864" s="122">
        <v>46291</v>
      </c>
      <c r="G11864" s="122">
        <v>5200</v>
      </c>
      <c r="H11864" s="120">
        <v>2019</v>
      </c>
      <c r="I11864" t="str">
        <f>IF(J11864="natural gas",VLOOKUP(D11864,'Cross-Page Data'!$I$4:$J$13,2,FALSE),IF(J11864="solar",VLOOKUP('Form 923'!D11864,'Cross-Page Data'!$I$14:$J$117,2,FALSE),J11864))</f>
        <v>solar pv</v>
      </c>
      <c r="J11864" t="str">
        <f>VLOOKUP(E11864,'Cross-Page Data'!$D$4:$F$48,3,FALSE)</f>
        <v>solar</v>
      </c>
      <c r="K11864" t="b">
        <f t="shared" si="185"/>
        <v>1</v>
      </c>
    </row>
    <row r="11865" spans="1:11">
      <c r="A11865" s="120">
        <v>60712</v>
      </c>
      <c r="B11865" s="121" t="s">
        <v>201</v>
      </c>
      <c r="C11865" s="121" t="s">
        <v>206</v>
      </c>
      <c r="D11865" s="121" t="s">
        <v>101</v>
      </c>
      <c r="E11865" s="121" t="s">
        <v>92</v>
      </c>
      <c r="F11865" s="122">
        <v>60132</v>
      </c>
      <c r="G11865" s="122">
        <v>6755</v>
      </c>
      <c r="H11865" s="120">
        <v>2019</v>
      </c>
      <c r="I11865" t="str">
        <f>IF(J11865="natural gas",VLOOKUP(D11865,'Cross-Page Data'!$I$4:$J$13,2,FALSE),IF(J11865="solar",VLOOKUP('Form 923'!D11865,'Cross-Page Data'!$I$14:$J$117,2,FALSE),J11865))</f>
        <v>solar pv</v>
      </c>
      <c r="J11865" t="str">
        <f>VLOOKUP(E11865,'Cross-Page Data'!$D$4:$F$48,3,FALSE)</f>
        <v>solar</v>
      </c>
      <c r="K11865" t="b">
        <f t="shared" si="185"/>
        <v>1</v>
      </c>
    </row>
    <row r="11866" spans="1:11">
      <c r="A11866" s="120">
        <v>60713</v>
      </c>
      <c r="B11866" s="121" t="s">
        <v>201</v>
      </c>
      <c r="C11866" s="121" t="s">
        <v>206</v>
      </c>
      <c r="D11866" s="121" t="s">
        <v>101</v>
      </c>
      <c r="E11866" s="121" t="s">
        <v>92</v>
      </c>
      <c r="F11866" s="122">
        <v>60960</v>
      </c>
      <c r="G11866" s="122">
        <v>6848</v>
      </c>
      <c r="H11866" s="120">
        <v>2019</v>
      </c>
      <c r="I11866" t="str">
        <f>IF(J11866="natural gas",VLOOKUP(D11866,'Cross-Page Data'!$I$4:$J$13,2,FALSE),IF(J11866="solar",VLOOKUP('Form 923'!D11866,'Cross-Page Data'!$I$14:$J$117,2,FALSE),J11866))</f>
        <v>solar pv</v>
      </c>
      <c r="J11866" t="str">
        <f>VLOOKUP(E11866,'Cross-Page Data'!$D$4:$F$48,3,FALSE)</f>
        <v>solar</v>
      </c>
      <c r="K11866" t="b">
        <f t="shared" si="185"/>
        <v>1</v>
      </c>
    </row>
    <row r="11867" spans="1:11">
      <c r="A11867" s="120">
        <v>60714</v>
      </c>
      <c r="B11867" s="121" t="s">
        <v>201</v>
      </c>
      <c r="C11867" s="121" t="s">
        <v>206</v>
      </c>
      <c r="D11867" s="121" t="s">
        <v>101</v>
      </c>
      <c r="E11867" s="121" t="s">
        <v>92</v>
      </c>
      <c r="F11867" s="122">
        <v>63990</v>
      </c>
      <c r="G11867" s="122">
        <v>7188</v>
      </c>
      <c r="H11867" s="120">
        <v>2019</v>
      </c>
      <c r="I11867" t="str">
        <f>IF(J11867="natural gas",VLOOKUP(D11867,'Cross-Page Data'!$I$4:$J$13,2,FALSE),IF(J11867="solar",VLOOKUP('Form 923'!D11867,'Cross-Page Data'!$I$14:$J$117,2,FALSE),J11867))</f>
        <v>solar pv</v>
      </c>
      <c r="J11867" t="str">
        <f>VLOOKUP(E11867,'Cross-Page Data'!$D$4:$F$48,3,FALSE)</f>
        <v>solar</v>
      </c>
      <c r="K11867" t="b">
        <f t="shared" si="185"/>
        <v>1</v>
      </c>
    </row>
    <row r="11868" spans="1:11">
      <c r="A11868" s="120">
        <v>60715</v>
      </c>
      <c r="B11868" s="121" t="s">
        <v>201</v>
      </c>
      <c r="C11868" s="121" t="s">
        <v>206</v>
      </c>
      <c r="D11868" s="121" t="s">
        <v>101</v>
      </c>
      <c r="E11868" s="121" t="s">
        <v>92</v>
      </c>
      <c r="F11868" s="122">
        <v>48195</v>
      </c>
      <c r="G11868" s="122">
        <v>5414</v>
      </c>
      <c r="H11868" s="120">
        <v>2019</v>
      </c>
      <c r="I11868" t="str">
        <f>IF(J11868="natural gas",VLOOKUP(D11868,'Cross-Page Data'!$I$4:$J$13,2,FALSE),IF(J11868="solar",VLOOKUP('Form 923'!D11868,'Cross-Page Data'!$I$14:$J$117,2,FALSE),J11868))</f>
        <v>solar pv</v>
      </c>
      <c r="J11868" t="str">
        <f>VLOOKUP(E11868,'Cross-Page Data'!$D$4:$F$48,3,FALSE)</f>
        <v>solar</v>
      </c>
      <c r="K11868" t="b">
        <f t="shared" si="185"/>
        <v>1</v>
      </c>
    </row>
    <row r="11869" spans="1:11">
      <c r="A11869" s="120">
        <v>60716</v>
      </c>
      <c r="B11869" s="121" t="s">
        <v>201</v>
      </c>
      <c r="C11869" s="121" t="s">
        <v>206</v>
      </c>
      <c r="D11869" s="121" t="s">
        <v>101</v>
      </c>
      <c r="E11869" s="121" t="s">
        <v>92</v>
      </c>
      <c r="F11869" s="122">
        <v>38145</v>
      </c>
      <c r="G11869" s="122">
        <v>4285</v>
      </c>
      <c r="H11869" s="120">
        <v>2019</v>
      </c>
      <c r="I11869" t="str">
        <f>IF(J11869="natural gas",VLOOKUP(D11869,'Cross-Page Data'!$I$4:$J$13,2,FALSE),IF(J11869="solar",VLOOKUP('Form 923'!D11869,'Cross-Page Data'!$I$14:$J$117,2,FALSE),J11869))</f>
        <v>solar pv</v>
      </c>
      <c r="J11869" t="str">
        <f>VLOOKUP(E11869,'Cross-Page Data'!$D$4:$F$48,3,FALSE)</f>
        <v>solar</v>
      </c>
      <c r="K11869" t="b">
        <f t="shared" si="185"/>
        <v>1</v>
      </c>
    </row>
    <row r="11870" spans="1:11">
      <c r="A11870" s="120">
        <v>60717</v>
      </c>
      <c r="B11870" s="121" t="s">
        <v>201</v>
      </c>
      <c r="C11870" s="121" t="s">
        <v>206</v>
      </c>
      <c r="D11870" s="121" t="s">
        <v>101</v>
      </c>
      <c r="E11870" s="121" t="s">
        <v>92</v>
      </c>
      <c r="F11870" s="122">
        <v>59099</v>
      </c>
      <c r="G11870" s="122">
        <v>6639</v>
      </c>
      <c r="H11870" s="120">
        <v>2019</v>
      </c>
      <c r="I11870" t="str">
        <f>IF(J11870="natural gas",VLOOKUP(D11870,'Cross-Page Data'!$I$4:$J$13,2,FALSE),IF(J11870="solar",VLOOKUP('Form 923'!D11870,'Cross-Page Data'!$I$14:$J$117,2,FALSE),J11870))</f>
        <v>solar pv</v>
      </c>
      <c r="J11870" t="str">
        <f>VLOOKUP(E11870,'Cross-Page Data'!$D$4:$F$48,3,FALSE)</f>
        <v>solar</v>
      </c>
      <c r="K11870" t="b">
        <f t="shared" si="185"/>
        <v>1</v>
      </c>
    </row>
    <row r="11871" spans="1:11">
      <c r="A11871" s="120">
        <v>60720</v>
      </c>
      <c r="B11871" s="121" t="s">
        <v>201</v>
      </c>
      <c r="C11871" s="121" t="s">
        <v>206</v>
      </c>
      <c r="D11871" s="121" t="s">
        <v>101</v>
      </c>
      <c r="E11871" s="121" t="s">
        <v>92</v>
      </c>
      <c r="F11871" s="122">
        <v>27107</v>
      </c>
      <c r="G11871" s="122">
        <v>3045</v>
      </c>
      <c r="H11871" s="120">
        <v>2019</v>
      </c>
      <c r="I11871" t="str">
        <f>IF(J11871="natural gas",VLOOKUP(D11871,'Cross-Page Data'!$I$4:$J$13,2,FALSE),IF(J11871="solar",VLOOKUP('Form 923'!D11871,'Cross-Page Data'!$I$14:$J$117,2,FALSE),J11871))</f>
        <v>solar pv</v>
      </c>
      <c r="J11871" t="str">
        <f>VLOOKUP(E11871,'Cross-Page Data'!$D$4:$F$48,3,FALSE)</f>
        <v>solar</v>
      </c>
      <c r="K11871" t="b">
        <f t="shared" si="185"/>
        <v>1</v>
      </c>
    </row>
    <row r="11872" ht="25.5" spans="1:11">
      <c r="A11872" s="120">
        <v>60721</v>
      </c>
      <c r="B11872" s="121" t="s">
        <v>201</v>
      </c>
      <c r="C11872" s="121" t="s">
        <v>211</v>
      </c>
      <c r="D11872" s="121" t="s">
        <v>79</v>
      </c>
      <c r="E11872" s="121" t="s">
        <v>130</v>
      </c>
      <c r="F11872" s="122">
        <v>251179</v>
      </c>
      <c r="G11872" s="122">
        <v>21915</v>
      </c>
      <c r="H11872" s="120">
        <v>2019</v>
      </c>
      <c r="I11872" t="str">
        <f>IF(J11872="natural gas",VLOOKUP(D11872,'Cross-Page Data'!$I$4:$J$13,2,FALSE),IF(J11872="solar",VLOOKUP('Form 923'!D11872,'Cross-Page Data'!$I$14:$J$117,2,FALSE),J11872))</f>
        <v>biomass</v>
      </c>
      <c r="J11872" t="str">
        <f>VLOOKUP(E11872,'Cross-Page Data'!$D$4:$F$48,3,FALSE)</f>
        <v>biomass</v>
      </c>
      <c r="K11872" t="b">
        <f t="shared" si="185"/>
        <v>0</v>
      </c>
    </row>
    <row r="11873" spans="1:11">
      <c r="A11873" s="120">
        <v>60722</v>
      </c>
      <c r="B11873" s="121" t="s">
        <v>201</v>
      </c>
      <c r="C11873" s="121" t="s">
        <v>206</v>
      </c>
      <c r="D11873" s="121" t="s">
        <v>101</v>
      </c>
      <c r="E11873" s="121" t="s">
        <v>92</v>
      </c>
      <c r="F11873" s="122">
        <v>26945</v>
      </c>
      <c r="G11873" s="122">
        <v>3027</v>
      </c>
      <c r="H11873" s="120">
        <v>2019</v>
      </c>
      <c r="I11873" t="str">
        <f>IF(J11873="natural gas",VLOOKUP(D11873,'Cross-Page Data'!$I$4:$J$13,2,FALSE),IF(J11873="solar",VLOOKUP('Form 923'!D11873,'Cross-Page Data'!$I$14:$J$117,2,FALSE),J11873))</f>
        <v>solar pv</v>
      </c>
      <c r="J11873" t="str">
        <f>VLOOKUP(E11873,'Cross-Page Data'!$D$4:$F$48,3,FALSE)</f>
        <v>solar</v>
      </c>
      <c r="K11873" t="b">
        <f t="shared" si="185"/>
        <v>1</v>
      </c>
    </row>
    <row r="11874" spans="1:11">
      <c r="A11874" s="120">
        <v>60723</v>
      </c>
      <c r="B11874" s="121" t="s">
        <v>201</v>
      </c>
      <c r="C11874" s="121" t="s">
        <v>206</v>
      </c>
      <c r="D11874" s="121" t="s">
        <v>101</v>
      </c>
      <c r="E11874" s="121" t="s">
        <v>92</v>
      </c>
      <c r="F11874" s="122">
        <v>32163</v>
      </c>
      <c r="G11874" s="122">
        <v>3613</v>
      </c>
      <c r="H11874" s="120">
        <v>2019</v>
      </c>
      <c r="I11874" t="str">
        <f>IF(J11874="natural gas",VLOOKUP(D11874,'Cross-Page Data'!$I$4:$J$13,2,FALSE),IF(J11874="solar",VLOOKUP('Form 923'!D11874,'Cross-Page Data'!$I$14:$J$117,2,FALSE),J11874))</f>
        <v>solar pv</v>
      </c>
      <c r="J11874" t="str">
        <f>VLOOKUP(E11874,'Cross-Page Data'!$D$4:$F$48,3,FALSE)</f>
        <v>solar</v>
      </c>
      <c r="K11874" t="b">
        <f t="shared" si="185"/>
        <v>1</v>
      </c>
    </row>
    <row r="11875" spans="1:11">
      <c r="A11875" s="120">
        <v>60724</v>
      </c>
      <c r="B11875" s="121" t="s">
        <v>201</v>
      </c>
      <c r="C11875" s="121" t="s">
        <v>206</v>
      </c>
      <c r="D11875" s="121" t="s">
        <v>101</v>
      </c>
      <c r="E11875" s="121" t="s">
        <v>92</v>
      </c>
      <c r="F11875" s="122">
        <v>32222</v>
      </c>
      <c r="G11875" s="122">
        <v>3620</v>
      </c>
      <c r="H11875" s="120">
        <v>2019</v>
      </c>
      <c r="I11875" t="str">
        <f>IF(J11875="natural gas",VLOOKUP(D11875,'Cross-Page Data'!$I$4:$J$13,2,FALSE),IF(J11875="solar",VLOOKUP('Form 923'!D11875,'Cross-Page Data'!$I$14:$J$117,2,FALSE),J11875))</f>
        <v>solar pv</v>
      </c>
      <c r="J11875" t="str">
        <f>VLOOKUP(E11875,'Cross-Page Data'!$D$4:$F$48,3,FALSE)</f>
        <v>solar</v>
      </c>
      <c r="K11875" t="b">
        <f t="shared" si="185"/>
        <v>1</v>
      </c>
    </row>
    <row r="11876" spans="1:11">
      <c r="A11876" s="120">
        <v>60725</v>
      </c>
      <c r="B11876" s="121" t="s">
        <v>201</v>
      </c>
      <c r="C11876" s="121" t="s">
        <v>206</v>
      </c>
      <c r="D11876" s="121" t="s">
        <v>101</v>
      </c>
      <c r="E11876" s="121" t="s">
        <v>92</v>
      </c>
      <c r="F11876" s="122">
        <v>26279</v>
      </c>
      <c r="G11876" s="122">
        <v>2952</v>
      </c>
      <c r="H11876" s="120">
        <v>2019</v>
      </c>
      <c r="I11876" t="str">
        <f>IF(J11876="natural gas",VLOOKUP(D11876,'Cross-Page Data'!$I$4:$J$13,2,FALSE),IF(J11876="solar",VLOOKUP('Form 923'!D11876,'Cross-Page Data'!$I$14:$J$117,2,FALSE),J11876))</f>
        <v>solar pv</v>
      </c>
      <c r="J11876" t="str">
        <f>VLOOKUP(E11876,'Cross-Page Data'!$D$4:$F$48,3,FALSE)</f>
        <v>solar</v>
      </c>
      <c r="K11876" t="b">
        <f t="shared" si="185"/>
        <v>1</v>
      </c>
    </row>
    <row r="11877" spans="1:11">
      <c r="A11877" s="120">
        <v>60726</v>
      </c>
      <c r="B11877" s="121" t="s">
        <v>201</v>
      </c>
      <c r="C11877" s="121" t="s">
        <v>206</v>
      </c>
      <c r="D11877" s="121" t="s">
        <v>101</v>
      </c>
      <c r="E11877" s="121" t="s">
        <v>92</v>
      </c>
      <c r="F11877" s="122">
        <v>30863</v>
      </c>
      <c r="G11877" s="122">
        <v>3467</v>
      </c>
      <c r="H11877" s="120">
        <v>2019</v>
      </c>
      <c r="I11877" t="str">
        <f>IF(J11877="natural gas",VLOOKUP(D11877,'Cross-Page Data'!$I$4:$J$13,2,FALSE),IF(J11877="solar",VLOOKUP('Form 923'!D11877,'Cross-Page Data'!$I$14:$J$117,2,FALSE),J11877))</f>
        <v>solar pv</v>
      </c>
      <c r="J11877" t="str">
        <f>VLOOKUP(E11877,'Cross-Page Data'!$D$4:$F$48,3,FALSE)</f>
        <v>solar</v>
      </c>
      <c r="K11877" t="b">
        <f t="shared" si="185"/>
        <v>1</v>
      </c>
    </row>
    <row r="11878" spans="1:11">
      <c r="A11878" s="120">
        <v>60727</v>
      </c>
      <c r="B11878" s="121" t="s">
        <v>201</v>
      </c>
      <c r="C11878" s="121" t="s">
        <v>206</v>
      </c>
      <c r="D11878" s="121" t="s">
        <v>101</v>
      </c>
      <c r="E11878" s="121" t="s">
        <v>92</v>
      </c>
      <c r="F11878" s="122">
        <v>55139</v>
      </c>
      <c r="G11878" s="122">
        <v>6194</v>
      </c>
      <c r="H11878" s="120">
        <v>2019</v>
      </c>
      <c r="I11878" t="str">
        <f>IF(J11878="natural gas",VLOOKUP(D11878,'Cross-Page Data'!$I$4:$J$13,2,FALSE),IF(J11878="solar",VLOOKUP('Form 923'!D11878,'Cross-Page Data'!$I$14:$J$117,2,FALSE),J11878))</f>
        <v>solar pv</v>
      </c>
      <c r="J11878" t="str">
        <f>VLOOKUP(E11878,'Cross-Page Data'!$D$4:$F$48,3,FALSE)</f>
        <v>solar</v>
      </c>
      <c r="K11878" t="b">
        <f t="shared" si="185"/>
        <v>1</v>
      </c>
    </row>
    <row r="11879" spans="1:11">
      <c r="A11879" s="120">
        <v>60728</v>
      </c>
      <c r="B11879" s="121" t="s">
        <v>201</v>
      </c>
      <c r="C11879" s="121" t="s">
        <v>206</v>
      </c>
      <c r="D11879" s="121" t="s">
        <v>101</v>
      </c>
      <c r="E11879" s="121" t="s">
        <v>92</v>
      </c>
      <c r="F11879" s="122">
        <v>105266</v>
      </c>
      <c r="G11879" s="122">
        <v>11825</v>
      </c>
      <c r="H11879" s="120">
        <v>2019</v>
      </c>
      <c r="I11879" t="str">
        <f>IF(J11879="natural gas",VLOOKUP(D11879,'Cross-Page Data'!$I$4:$J$13,2,FALSE),IF(J11879="solar",VLOOKUP('Form 923'!D11879,'Cross-Page Data'!$I$14:$J$117,2,FALSE),J11879))</f>
        <v>solar pv</v>
      </c>
      <c r="J11879" t="str">
        <f>VLOOKUP(E11879,'Cross-Page Data'!$D$4:$F$48,3,FALSE)</f>
        <v>solar</v>
      </c>
      <c r="K11879" t="b">
        <f t="shared" si="185"/>
        <v>1</v>
      </c>
    </row>
    <row r="11880" spans="1:11">
      <c r="A11880" s="120">
        <v>60729</v>
      </c>
      <c r="B11880" s="121" t="s">
        <v>201</v>
      </c>
      <c r="C11880" s="121" t="s">
        <v>206</v>
      </c>
      <c r="D11880" s="121" t="s">
        <v>101</v>
      </c>
      <c r="E11880" s="121" t="s">
        <v>92</v>
      </c>
      <c r="F11880" s="122">
        <v>111853</v>
      </c>
      <c r="G11880" s="122">
        <v>12565</v>
      </c>
      <c r="H11880" s="120">
        <v>2019</v>
      </c>
      <c r="I11880" t="str">
        <f>IF(J11880="natural gas",VLOOKUP(D11880,'Cross-Page Data'!$I$4:$J$13,2,FALSE),IF(J11880="solar",VLOOKUP('Form 923'!D11880,'Cross-Page Data'!$I$14:$J$117,2,FALSE),J11880))</f>
        <v>solar pv</v>
      </c>
      <c r="J11880" t="str">
        <f>VLOOKUP(E11880,'Cross-Page Data'!$D$4:$F$48,3,FALSE)</f>
        <v>solar</v>
      </c>
      <c r="K11880" t="b">
        <f t="shared" si="185"/>
        <v>1</v>
      </c>
    </row>
    <row r="11881" spans="1:11">
      <c r="A11881" s="120">
        <v>60730</v>
      </c>
      <c r="B11881" s="121" t="s">
        <v>201</v>
      </c>
      <c r="C11881" s="121" t="s">
        <v>206</v>
      </c>
      <c r="D11881" s="121" t="s">
        <v>101</v>
      </c>
      <c r="E11881" s="121" t="s">
        <v>92</v>
      </c>
      <c r="F11881" s="122">
        <v>38822</v>
      </c>
      <c r="G11881" s="122">
        <v>4361</v>
      </c>
      <c r="H11881" s="120">
        <v>2019</v>
      </c>
      <c r="I11881" t="str">
        <f>IF(J11881="natural gas",VLOOKUP(D11881,'Cross-Page Data'!$I$4:$J$13,2,FALSE),IF(J11881="solar",VLOOKUP('Form 923'!D11881,'Cross-Page Data'!$I$14:$J$117,2,FALSE),J11881))</f>
        <v>solar pv</v>
      </c>
      <c r="J11881" t="str">
        <f>VLOOKUP(E11881,'Cross-Page Data'!$D$4:$F$48,3,FALSE)</f>
        <v>solar</v>
      </c>
      <c r="K11881" t="b">
        <f t="shared" si="185"/>
        <v>1</v>
      </c>
    </row>
    <row r="11882" spans="1:11">
      <c r="A11882" s="120">
        <v>60731</v>
      </c>
      <c r="B11882" s="121" t="s">
        <v>201</v>
      </c>
      <c r="C11882" s="121" t="s">
        <v>206</v>
      </c>
      <c r="D11882" s="121" t="s">
        <v>101</v>
      </c>
      <c r="E11882" s="121" t="s">
        <v>92</v>
      </c>
      <c r="F11882" s="122">
        <v>12963</v>
      </c>
      <c r="G11882" s="122">
        <v>1456</v>
      </c>
      <c r="H11882" s="120">
        <v>2019</v>
      </c>
      <c r="I11882" t="str">
        <f>IF(J11882="natural gas",VLOOKUP(D11882,'Cross-Page Data'!$I$4:$J$13,2,FALSE),IF(J11882="solar",VLOOKUP('Form 923'!D11882,'Cross-Page Data'!$I$14:$J$117,2,FALSE),J11882))</f>
        <v>solar pv</v>
      </c>
      <c r="J11882" t="str">
        <f>VLOOKUP(E11882,'Cross-Page Data'!$D$4:$F$48,3,FALSE)</f>
        <v>solar</v>
      </c>
      <c r="K11882" t="b">
        <f t="shared" si="185"/>
        <v>1</v>
      </c>
    </row>
    <row r="11883" spans="1:11">
      <c r="A11883" s="120">
        <v>60732</v>
      </c>
      <c r="B11883" s="121" t="s">
        <v>201</v>
      </c>
      <c r="C11883" s="121" t="s">
        <v>206</v>
      </c>
      <c r="D11883" s="121" t="s">
        <v>101</v>
      </c>
      <c r="E11883" s="121" t="s">
        <v>92</v>
      </c>
      <c r="F11883" s="122">
        <v>90489</v>
      </c>
      <c r="G11883" s="122">
        <v>10165</v>
      </c>
      <c r="H11883" s="120">
        <v>2019</v>
      </c>
      <c r="I11883" t="str">
        <f>IF(J11883="natural gas",VLOOKUP(D11883,'Cross-Page Data'!$I$4:$J$13,2,FALSE),IF(J11883="solar",VLOOKUP('Form 923'!D11883,'Cross-Page Data'!$I$14:$J$117,2,FALSE),J11883))</f>
        <v>solar pv</v>
      </c>
      <c r="J11883" t="str">
        <f>VLOOKUP(E11883,'Cross-Page Data'!$D$4:$F$48,3,FALSE)</f>
        <v>solar</v>
      </c>
      <c r="K11883" t="b">
        <f t="shared" si="185"/>
        <v>1</v>
      </c>
    </row>
    <row r="11884" spans="1:11">
      <c r="A11884" s="120">
        <v>60733</v>
      </c>
      <c r="B11884" s="121" t="s">
        <v>201</v>
      </c>
      <c r="C11884" s="121" t="s">
        <v>206</v>
      </c>
      <c r="D11884" s="121" t="s">
        <v>101</v>
      </c>
      <c r="E11884" s="121" t="s">
        <v>92</v>
      </c>
      <c r="F11884" s="122">
        <v>19318</v>
      </c>
      <c r="G11884" s="122">
        <v>2170</v>
      </c>
      <c r="H11884" s="120">
        <v>2019</v>
      </c>
      <c r="I11884" t="str">
        <f>IF(J11884="natural gas",VLOOKUP(D11884,'Cross-Page Data'!$I$4:$J$13,2,FALSE),IF(J11884="solar",VLOOKUP('Form 923'!D11884,'Cross-Page Data'!$I$14:$J$117,2,FALSE),J11884))</f>
        <v>solar pv</v>
      </c>
      <c r="J11884" t="str">
        <f>VLOOKUP(E11884,'Cross-Page Data'!$D$4:$F$48,3,FALSE)</f>
        <v>solar</v>
      </c>
      <c r="K11884" t="b">
        <f t="shared" si="185"/>
        <v>1</v>
      </c>
    </row>
    <row r="11885" spans="1:11">
      <c r="A11885" s="120">
        <v>60734</v>
      </c>
      <c r="B11885" s="121" t="s">
        <v>201</v>
      </c>
      <c r="C11885" s="121" t="s">
        <v>206</v>
      </c>
      <c r="D11885" s="121" t="s">
        <v>101</v>
      </c>
      <c r="E11885" s="121" t="s">
        <v>92</v>
      </c>
      <c r="F11885" s="122">
        <v>95331</v>
      </c>
      <c r="G11885" s="122">
        <v>10709</v>
      </c>
      <c r="H11885" s="120">
        <v>2019</v>
      </c>
      <c r="I11885" t="str">
        <f>IF(J11885="natural gas",VLOOKUP(D11885,'Cross-Page Data'!$I$4:$J$13,2,FALSE),IF(J11885="solar",VLOOKUP('Form 923'!D11885,'Cross-Page Data'!$I$14:$J$117,2,FALSE),J11885))</f>
        <v>solar pv</v>
      </c>
      <c r="J11885" t="str">
        <f>VLOOKUP(E11885,'Cross-Page Data'!$D$4:$F$48,3,FALSE)</f>
        <v>solar</v>
      </c>
      <c r="K11885" t="b">
        <f t="shared" si="185"/>
        <v>1</v>
      </c>
    </row>
    <row r="11886" spans="1:11">
      <c r="A11886" s="120">
        <v>60735</v>
      </c>
      <c r="B11886" s="121" t="s">
        <v>201</v>
      </c>
      <c r="C11886" s="121" t="s">
        <v>206</v>
      </c>
      <c r="D11886" s="121" t="s">
        <v>101</v>
      </c>
      <c r="E11886" s="121" t="s">
        <v>92</v>
      </c>
      <c r="F11886" s="122">
        <v>225977</v>
      </c>
      <c r="G11886" s="122">
        <v>25385</v>
      </c>
      <c r="H11886" s="120">
        <v>2019</v>
      </c>
      <c r="I11886" t="str">
        <f>IF(J11886="natural gas",VLOOKUP(D11886,'Cross-Page Data'!$I$4:$J$13,2,FALSE),IF(J11886="solar",VLOOKUP('Form 923'!D11886,'Cross-Page Data'!$I$14:$J$117,2,FALSE),J11886))</f>
        <v>solar pv</v>
      </c>
      <c r="J11886" t="str">
        <f>VLOOKUP(E11886,'Cross-Page Data'!$D$4:$F$48,3,FALSE)</f>
        <v>solar</v>
      </c>
      <c r="K11886" t="b">
        <f t="shared" si="185"/>
        <v>1</v>
      </c>
    </row>
    <row r="11887" spans="1:11">
      <c r="A11887" s="120">
        <v>60736</v>
      </c>
      <c r="B11887" s="121" t="s">
        <v>201</v>
      </c>
      <c r="C11887" s="121" t="s">
        <v>206</v>
      </c>
      <c r="D11887" s="121" t="s">
        <v>101</v>
      </c>
      <c r="E11887" s="121" t="s">
        <v>92</v>
      </c>
      <c r="F11887" s="122">
        <v>24053</v>
      </c>
      <c r="G11887" s="122">
        <v>2702</v>
      </c>
      <c r="H11887" s="120">
        <v>2019</v>
      </c>
      <c r="I11887" t="str">
        <f>IF(J11887="natural gas",VLOOKUP(D11887,'Cross-Page Data'!$I$4:$J$13,2,FALSE),IF(J11887="solar",VLOOKUP('Form 923'!D11887,'Cross-Page Data'!$I$14:$J$117,2,FALSE),J11887))</f>
        <v>solar pv</v>
      </c>
      <c r="J11887" t="str">
        <f>VLOOKUP(E11887,'Cross-Page Data'!$D$4:$F$48,3,FALSE)</f>
        <v>solar</v>
      </c>
      <c r="K11887" t="b">
        <f t="shared" si="185"/>
        <v>1</v>
      </c>
    </row>
    <row r="11888" spans="1:11">
      <c r="A11888" s="120">
        <v>60737</v>
      </c>
      <c r="B11888" s="121" t="s">
        <v>201</v>
      </c>
      <c r="C11888" s="121" t="s">
        <v>206</v>
      </c>
      <c r="D11888" s="121" t="s">
        <v>101</v>
      </c>
      <c r="E11888" s="121" t="s">
        <v>92</v>
      </c>
      <c r="F11888" s="122">
        <v>89189</v>
      </c>
      <c r="G11888" s="122">
        <v>10019</v>
      </c>
      <c r="H11888" s="120">
        <v>2019</v>
      </c>
      <c r="I11888" t="str">
        <f>IF(J11888="natural gas",VLOOKUP(D11888,'Cross-Page Data'!$I$4:$J$13,2,FALSE),IF(J11888="solar",VLOOKUP('Form 923'!D11888,'Cross-Page Data'!$I$14:$J$117,2,FALSE),J11888))</f>
        <v>solar pv</v>
      </c>
      <c r="J11888" t="str">
        <f>VLOOKUP(E11888,'Cross-Page Data'!$D$4:$F$48,3,FALSE)</f>
        <v>solar</v>
      </c>
      <c r="K11888" t="b">
        <f t="shared" si="185"/>
        <v>1</v>
      </c>
    </row>
    <row r="11889" spans="1:11">
      <c r="A11889" s="120">
        <v>60738</v>
      </c>
      <c r="B11889" s="121" t="s">
        <v>201</v>
      </c>
      <c r="C11889" s="121" t="s">
        <v>206</v>
      </c>
      <c r="D11889" s="121" t="s">
        <v>101</v>
      </c>
      <c r="E11889" s="121" t="s">
        <v>92</v>
      </c>
      <c r="F11889" s="122">
        <v>24551</v>
      </c>
      <c r="G11889" s="122">
        <v>2758</v>
      </c>
      <c r="H11889" s="120">
        <v>2019</v>
      </c>
      <c r="I11889" t="str">
        <f>IF(J11889="natural gas",VLOOKUP(D11889,'Cross-Page Data'!$I$4:$J$13,2,FALSE),IF(J11889="solar",VLOOKUP('Form 923'!D11889,'Cross-Page Data'!$I$14:$J$117,2,FALSE),J11889))</f>
        <v>solar pv</v>
      </c>
      <c r="J11889" t="str">
        <f>VLOOKUP(E11889,'Cross-Page Data'!$D$4:$F$48,3,FALSE)</f>
        <v>solar</v>
      </c>
      <c r="K11889" t="b">
        <f t="shared" si="185"/>
        <v>1</v>
      </c>
    </row>
    <row r="11890" spans="1:11">
      <c r="A11890" s="120">
        <v>60739</v>
      </c>
      <c r="B11890" s="121" t="s">
        <v>201</v>
      </c>
      <c r="C11890" s="121" t="s">
        <v>206</v>
      </c>
      <c r="D11890" s="121" t="s">
        <v>101</v>
      </c>
      <c r="E11890" s="121" t="s">
        <v>92</v>
      </c>
      <c r="F11890" s="122">
        <v>55654</v>
      </c>
      <c r="G11890" s="122">
        <v>6252</v>
      </c>
      <c r="H11890" s="120">
        <v>2019</v>
      </c>
      <c r="I11890" t="str">
        <f>IF(J11890="natural gas",VLOOKUP(D11890,'Cross-Page Data'!$I$4:$J$13,2,FALSE),IF(J11890="solar",VLOOKUP('Form 923'!D11890,'Cross-Page Data'!$I$14:$J$117,2,FALSE),J11890))</f>
        <v>solar pv</v>
      </c>
      <c r="J11890" t="str">
        <f>VLOOKUP(E11890,'Cross-Page Data'!$D$4:$F$48,3,FALSE)</f>
        <v>solar</v>
      </c>
      <c r="K11890" t="b">
        <f t="shared" si="185"/>
        <v>1</v>
      </c>
    </row>
    <row r="11891" spans="1:11">
      <c r="A11891" s="120">
        <v>60740</v>
      </c>
      <c r="B11891" s="121" t="s">
        <v>201</v>
      </c>
      <c r="C11891" s="121" t="s">
        <v>206</v>
      </c>
      <c r="D11891" s="121" t="s">
        <v>101</v>
      </c>
      <c r="E11891" s="121" t="s">
        <v>92</v>
      </c>
      <c r="F11891" s="122">
        <v>26918</v>
      </c>
      <c r="G11891" s="122">
        <v>3024</v>
      </c>
      <c r="H11891" s="120">
        <v>2019</v>
      </c>
      <c r="I11891" t="str">
        <f>IF(J11891="natural gas",VLOOKUP(D11891,'Cross-Page Data'!$I$4:$J$13,2,FALSE),IF(J11891="solar",VLOOKUP('Form 923'!D11891,'Cross-Page Data'!$I$14:$J$117,2,FALSE),J11891))</f>
        <v>solar pv</v>
      </c>
      <c r="J11891" t="str">
        <f>VLOOKUP(E11891,'Cross-Page Data'!$D$4:$F$48,3,FALSE)</f>
        <v>solar</v>
      </c>
      <c r="K11891" t="b">
        <f t="shared" si="185"/>
        <v>1</v>
      </c>
    </row>
    <row r="11892" spans="1:11">
      <c r="A11892" s="120">
        <v>60741</v>
      </c>
      <c r="B11892" s="121" t="s">
        <v>201</v>
      </c>
      <c r="C11892" s="121" t="s">
        <v>206</v>
      </c>
      <c r="D11892" s="121" t="s">
        <v>101</v>
      </c>
      <c r="E11892" s="121" t="s">
        <v>92</v>
      </c>
      <c r="F11892" s="122">
        <v>382315</v>
      </c>
      <c r="G11892" s="122">
        <v>42947</v>
      </c>
      <c r="H11892" s="120">
        <v>2019</v>
      </c>
      <c r="I11892" t="str">
        <f>IF(J11892="natural gas",VLOOKUP(D11892,'Cross-Page Data'!$I$4:$J$13,2,FALSE),IF(J11892="solar",VLOOKUP('Form 923'!D11892,'Cross-Page Data'!$I$14:$J$117,2,FALSE),J11892))</f>
        <v>solar pv</v>
      </c>
      <c r="J11892" t="str">
        <f>VLOOKUP(E11892,'Cross-Page Data'!$D$4:$F$48,3,FALSE)</f>
        <v>solar</v>
      </c>
      <c r="K11892" t="b">
        <f t="shared" si="185"/>
        <v>1</v>
      </c>
    </row>
    <row r="11893" spans="1:11">
      <c r="A11893" s="120">
        <v>60742</v>
      </c>
      <c r="B11893" s="121" t="s">
        <v>205</v>
      </c>
      <c r="C11893" s="121" t="s">
        <v>208</v>
      </c>
      <c r="D11893" s="121" t="s">
        <v>73</v>
      </c>
      <c r="E11893" s="121" t="s">
        <v>38</v>
      </c>
      <c r="F11893" s="122">
        <v>353630</v>
      </c>
      <c r="G11893" s="122">
        <v>31033</v>
      </c>
      <c r="H11893" s="120">
        <v>2019</v>
      </c>
      <c r="I11893" t="str">
        <f>IF(J11893="natural gas",VLOOKUP(D11893,'Cross-Page Data'!$I$4:$J$13,2,FALSE),IF(J11893="solar",VLOOKUP('Form 923'!D11893,'Cross-Page Data'!$I$14:$J$117,2,FALSE),J11893))</f>
        <v>natural gas peaker</v>
      </c>
      <c r="J11893" t="str">
        <f>VLOOKUP(E11893,'Cross-Page Data'!$D$4:$F$48,3,FALSE)</f>
        <v>natural gas</v>
      </c>
      <c r="K11893" t="b">
        <f t="shared" si="185"/>
        <v>0</v>
      </c>
    </row>
    <row r="11894" spans="1:11">
      <c r="A11894" s="120">
        <v>60743</v>
      </c>
      <c r="B11894" s="121" t="s">
        <v>201</v>
      </c>
      <c r="C11894" s="121" t="s">
        <v>206</v>
      </c>
      <c r="D11894" s="121" t="s">
        <v>128</v>
      </c>
      <c r="E11894" s="121" t="s">
        <v>180</v>
      </c>
      <c r="F11894" s="122">
        <v>5338003</v>
      </c>
      <c r="G11894" s="122">
        <v>599641</v>
      </c>
      <c r="H11894" s="120">
        <v>2019</v>
      </c>
      <c r="I11894" t="str">
        <f>IF(J11894="natural gas",VLOOKUP(D11894,'Cross-Page Data'!$I$4:$J$13,2,FALSE),IF(J11894="solar",VLOOKUP('Form 923'!D11894,'Cross-Page Data'!$I$14:$J$117,2,FALSE),J11894))</f>
        <v>wind</v>
      </c>
      <c r="J11894" t="str">
        <f>VLOOKUP(E11894,'Cross-Page Data'!$D$4:$F$48,3,FALSE)</f>
        <v>wind</v>
      </c>
      <c r="K11894" t="b">
        <f t="shared" si="185"/>
        <v>1</v>
      </c>
    </row>
    <row r="11895" spans="1:11">
      <c r="A11895" s="120">
        <v>60744</v>
      </c>
      <c r="B11895" s="121" t="s">
        <v>201</v>
      </c>
      <c r="C11895" s="121" t="s">
        <v>206</v>
      </c>
      <c r="D11895" s="121" t="s">
        <v>101</v>
      </c>
      <c r="E11895" s="121" t="s">
        <v>92</v>
      </c>
      <c r="F11895" s="122">
        <v>78712</v>
      </c>
      <c r="G11895" s="122">
        <v>8842</v>
      </c>
      <c r="H11895" s="120">
        <v>2019</v>
      </c>
      <c r="I11895" t="str">
        <f>IF(J11895="natural gas",VLOOKUP(D11895,'Cross-Page Data'!$I$4:$J$13,2,FALSE),IF(J11895="solar",VLOOKUP('Form 923'!D11895,'Cross-Page Data'!$I$14:$J$117,2,FALSE),J11895))</f>
        <v>solar pv</v>
      </c>
      <c r="J11895" t="str">
        <f>VLOOKUP(E11895,'Cross-Page Data'!$D$4:$F$48,3,FALSE)</f>
        <v>solar</v>
      </c>
      <c r="K11895" t="b">
        <f t="shared" si="185"/>
        <v>1</v>
      </c>
    </row>
    <row r="11896" spans="1:11">
      <c r="A11896" s="120">
        <v>60745</v>
      </c>
      <c r="B11896" s="121" t="s">
        <v>201</v>
      </c>
      <c r="C11896" s="121" t="s">
        <v>206</v>
      </c>
      <c r="D11896" s="121" t="s">
        <v>101</v>
      </c>
      <c r="E11896" s="121" t="s">
        <v>92</v>
      </c>
      <c r="F11896" s="122">
        <v>51668</v>
      </c>
      <c r="G11896" s="122">
        <v>5804</v>
      </c>
      <c r="H11896" s="120">
        <v>2019</v>
      </c>
      <c r="I11896" t="str">
        <f>IF(J11896="natural gas",VLOOKUP(D11896,'Cross-Page Data'!$I$4:$J$13,2,FALSE),IF(J11896="solar",VLOOKUP('Form 923'!D11896,'Cross-Page Data'!$I$14:$J$117,2,FALSE),J11896))</f>
        <v>solar pv</v>
      </c>
      <c r="J11896" t="str">
        <f>VLOOKUP(E11896,'Cross-Page Data'!$D$4:$F$48,3,FALSE)</f>
        <v>solar</v>
      </c>
      <c r="K11896" t="b">
        <f t="shared" si="185"/>
        <v>1</v>
      </c>
    </row>
    <row r="11897" spans="1:11">
      <c r="A11897" s="120">
        <v>60746</v>
      </c>
      <c r="B11897" s="121" t="s">
        <v>201</v>
      </c>
      <c r="C11897" s="121" t="s">
        <v>206</v>
      </c>
      <c r="D11897" s="121" t="s">
        <v>101</v>
      </c>
      <c r="E11897" s="121" t="s">
        <v>92</v>
      </c>
      <c r="F11897" s="122">
        <v>35073</v>
      </c>
      <c r="G11897" s="122">
        <v>3940</v>
      </c>
      <c r="H11897" s="120">
        <v>2019</v>
      </c>
      <c r="I11897" t="str">
        <f>IF(J11897="natural gas",VLOOKUP(D11897,'Cross-Page Data'!$I$4:$J$13,2,FALSE),IF(J11897="solar",VLOOKUP('Form 923'!D11897,'Cross-Page Data'!$I$14:$J$117,2,FALSE),J11897))</f>
        <v>solar pv</v>
      </c>
      <c r="J11897" t="str">
        <f>VLOOKUP(E11897,'Cross-Page Data'!$D$4:$F$48,3,FALSE)</f>
        <v>solar</v>
      </c>
      <c r="K11897" t="b">
        <f t="shared" si="185"/>
        <v>1</v>
      </c>
    </row>
    <row r="11898" spans="1:11">
      <c r="A11898" s="120">
        <v>60747</v>
      </c>
      <c r="B11898" s="121" t="s">
        <v>201</v>
      </c>
      <c r="C11898" s="121" t="s">
        <v>206</v>
      </c>
      <c r="D11898" s="121" t="s">
        <v>101</v>
      </c>
      <c r="E11898" s="121" t="s">
        <v>92</v>
      </c>
      <c r="F11898" s="122">
        <v>44216</v>
      </c>
      <c r="G11898" s="122">
        <v>4967</v>
      </c>
      <c r="H11898" s="120">
        <v>2019</v>
      </c>
      <c r="I11898" t="str">
        <f>IF(J11898="natural gas",VLOOKUP(D11898,'Cross-Page Data'!$I$4:$J$13,2,FALSE),IF(J11898="solar",VLOOKUP('Form 923'!D11898,'Cross-Page Data'!$I$14:$J$117,2,FALSE),J11898))</f>
        <v>solar pv</v>
      </c>
      <c r="J11898" t="str">
        <f>VLOOKUP(E11898,'Cross-Page Data'!$D$4:$F$48,3,FALSE)</f>
        <v>solar</v>
      </c>
      <c r="K11898" t="b">
        <f t="shared" si="185"/>
        <v>1</v>
      </c>
    </row>
    <row r="11899" spans="1:11">
      <c r="A11899" s="120">
        <v>60748</v>
      </c>
      <c r="B11899" s="121" t="s">
        <v>201</v>
      </c>
      <c r="C11899" s="121" t="s">
        <v>206</v>
      </c>
      <c r="D11899" s="121" t="s">
        <v>101</v>
      </c>
      <c r="E11899" s="121" t="s">
        <v>92</v>
      </c>
      <c r="F11899" s="122">
        <v>430304</v>
      </c>
      <c r="G11899" s="122">
        <v>48338</v>
      </c>
      <c r="H11899" s="120">
        <v>2019</v>
      </c>
      <c r="I11899" t="str">
        <f>IF(J11899="natural gas",VLOOKUP(D11899,'Cross-Page Data'!$I$4:$J$13,2,FALSE),IF(J11899="solar",VLOOKUP('Form 923'!D11899,'Cross-Page Data'!$I$14:$J$117,2,FALSE),J11899))</f>
        <v>solar pv</v>
      </c>
      <c r="J11899" t="str">
        <f>VLOOKUP(E11899,'Cross-Page Data'!$D$4:$F$48,3,FALSE)</f>
        <v>solar</v>
      </c>
      <c r="K11899" t="b">
        <f t="shared" si="185"/>
        <v>1</v>
      </c>
    </row>
    <row r="11900" spans="1:11">
      <c r="A11900" s="120">
        <v>60750</v>
      </c>
      <c r="B11900" s="121" t="s">
        <v>201</v>
      </c>
      <c r="C11900" s="121" t="s">
        <v>202</v>
      </c>
      <c r="D11900" s="121" t="s">
        <v>79</v>
      </c>
      <c r="E11900" s="121" t="s">
        <v>70</v>
      </c>
      <c r="F11900" s="122">
        <v>270</v>
      </c>
      <c r="G11900" s="122">
        <v>31</v>
      </c>
      <c r="H11900" s="120">
        <v>2019</v>
      </c>
      <c r="I11900" t="str">
        <f>IF(J11900="natural gas",VLOOKUP(D11900,'Cross-Page Data'!$I$4:$J$13,2,FALSE),IF(J11900="solar",VLOOKUP('Form 923'!D11900,'Cross-Page Data'!$I$14:$J$117,2,FALSE),J11900))</f>
        <v>heavy or residual fuel oil</v>
      </c>
      <c r="J11900" t="str">
        <f>VLOOKUP(E11900,'Cross-Page Data'!$D$4:$F$48,3,FALSE)</f>
        <v>heavy or residual fuel oil</v>
      </c>
      <c r="K11900" t="b">
        <f t="shared" si="185"/>
        <v>1</v>
      </c>
    </row>
    <row r="11901" spans="1:11">
      <c r="A11901" s="120">
        <v>60751</v>
      </c>
      <c r="B11901" s="121" t="s">
        <v>201</v>
      </c>
      <c r="C11901" s="121" t="s">
        <v>202</v>
      </c>
      <c r="D11901" s="121" t="s">
        <v>79</v>
      </c>
      <c r="E11901" s="121" t="s">
        <v>70</v>
      </c>
      <c r="F11901" s="122">
        <v>218</v>
      </c>
      <c r="G11901" s="122">
        <v>25</v>
      </c>
      <c r="H11901" s="120">
        <v>2019</v>
      </c>
      <c r="I11901" t="str">
        <f>IF(J11901="natural gas",VLOOKUP(D11901,'Cross-Page Data'!$I$4:$J$13,2,FALSE),IF(J11901="solar",VLOOKUP('Form 923'!D11901,'Cross-Page Data'!$I$14:$J$117,2,FALSE),J11901))</f>
        <v>heavy or residual fuel oil</v>
      </c>
      <c r="J11901" t="str">
        <f>VLOOKUP(E11901,'Cross-Page Data'!$D$4:$F$48,3,FALSE)</f>
        <v>heavy or residual fuel oil</v>
      </c>
      <c r="K11901" t="b">
        <f t="shared" si="185"/>
        <v>1</v>
      </c>
    </row>
    <row r="11902" spans="1:11">
      <c r="A11902" s="120">
        <v>60752</v>
      </c>
      <c r="B11902" s="121" t="s">
        <v>201</v>
      </c>
      <c r="C11902" s="121" t="s">
        <v>206</v>
      </c>
      <c r="D11902" s="121" t="s">
        <v>101</v>
      </c>
      <c r="E11902" s="121" t="s">
        <v>92</v>
      </c>
      <c r="F11902" s="122">
        <v>30071</v>
      </c>
      <c r="G11902" s="122">
        <v>3378</v>
      </c>
      <c r="H11902" s="120">
        <v>2019</v>
      </c>
      <c r="I11902" t="str">
        <f>IF(J11902="natural gas",VLOOKUP(D11902,'Cross-Page Data'!$I$4:$J$13,2,FALSE),IF(J11902="solar",VLOOKUP('Form 923'!D11902,'Cross-Page Data'!$I$14:$J$117,2,FALSE),J11902))</f>
        <v>solar pv</v>
      </c>
      <c r="J11902" t="str">
        <f>VLOOKUP(E11902,'Cross-Page Data'!$D$4:$F$48,3,FALSE)</f>
        <v>solar</v>
      </c>
      <c r="K11902" t="b">
        <f t="shared" si="185"/>
        <v>1</v>
      </c>
    </row>
    <row r="11903" spans="1:11">
      <c r="A11903" s="120">
        <v>60753</v>
      </c>
      <c r="B11903" s="121" t="s">
        <v>201</v>
      </c>
      <c r="C11903" s="121" t="s">
        <v>206</v>
      </c>
      <c r="D11903" s="121" t="s">
        <v>101</v>
      </c>
      <c r="E11903" s="121" t="s">
        <v>92</v>
      </c>
      <c r="F11903" s="122">
        <v>13886</v>
      </c>
      <c r="G11903" s="122">
        <v>1560</v>
      </c>
      <c r="H11903" s="120">
        <v>2019</v>
      </c>
      <c r="I11903" t="str">
        <f>IF(J11903="natural gas",VLOOKUP(D11903,'Cross-Page Data'!$I$4:$J$13,2,FALSE),IF(J11903="solar",VLOOKUP('Form 923'!D11903,'Cross-Page Data'!$I$14:$J$117,2,FALSE),J11903))</f>
        <v>solar pv</v>
      </c>
      <c r="J11903" t="str">
        <f>VLOOKUP(E11903,'Cross-Page Data'!$D$4:$F$48,3,FALSE)</f>
        <v>solar</v>
      </c>
      <c r="K11903" t="b">
        <f t="shared" si="185"/>
        <v>1</v>
      </c>
    </row>
    <row r="11904" spans="1:11">
      <c r="A11904" s="120">
        <v>60754</v>
      </c>
      <c r="B11904" s="121" t="s">
        <v>201</v>
      </c>
      <c r="C11904" s="121" t="s">
        <v>206</v>
      </c>
      <c r="D11904" s="121" t="s">
        <v>101</v>
      </c>
      <c r="E11904" s="121" t="s">
        <v>92</v>
      </c>
      <c r="F11904" s="122">
        <v>15206</v>
      </c>
      <c r="G11904" s="122">
        <v>1708</v>
      </c>
      <c r="H11904" s="120">
        <v>2019</v>
      </c>
      <c r="I11904" t="str">
        <f>IF(J11904="natural gas",VLOOKUP(D11904,'Cross-Page Data'!$I$4:$J$13,2,FALSE),IF(J11904="solar",VLOOKUP('Form 923'!D11904,'Cross-Page Data'!$I$14:$J$117,2,FALSE),J11904))</f>
        <v>solar pv</v>
      </c>
      <c r="J11904" t="str">
        <f>VLOOKUP(E11904,'Cross-Page Data'!$D$4:$F$48,3,FALSE)</f>
        <v>solar</v>
      </c>
      <c r="K11904" t="b">
        <f t="shared" si="185"/>
        <v>1</v>
      </c>
    </row>
    <row r="11905" spans="1:11">
      <c r="A11905" s="120">
        <v>60755</v>
      </c>
      <c r="B11905" s="121" t="s">
        <v>201</v>
      </c>
      <c r="C11905" s="121" t="s">
        <v>206</v>
      </c>
      <c r="D11905" s="121" t="s">
        <v>101</v>
      </c>
      <c r="E11905" s="121" t="s">
        <v>92</v>
      </c>
      <c r="F11905" s="122">
        <v>122936</v>
      </c>
      <c r="G11905" s="122">
        <v>13810</v>
      </c>
      <c r="H11905" s="120">
        <v>2019</v>
      </c>
      <c r="I11905" t="str">
        <f>IF(J11905="natural gas",VLOOKUP(D11905,'Cross-Page Data'!$I$4:$J$13,2,FALSE),IF(J11905="solar",VLOOKUP('Form 923'!D11905,'Cross-Page Data'!$I$14:$J$117,2,FALSE),J11905))</f>
        <v>solar pv</v>
      </c>
      <c r="J11905" t="str">
        <f>VLOOKUP(E11905,'Cross-Page Data'!$D$4:$F$48,3,FALSE)</f>
        <v>solar</v>
      </c>
      <c r="K11905" t="b">
        <f t="shared" si="185"/>
        <v>1</v>
      </c>
    </row>
    <row r="11906" spans="1:11">
      <c r="A11906" s="120">
        <v>60756</v>
      </c>
      <c r="B11906" s="121" t="s">
        <v>201</v>
      </c>
      <c r="C11906" s="121" t="s">
        <v>206</v>
      </c>
      <c r="D11906" s="121" t="s">
        <v>101</v>
      </c>
      <c r="E11906" s="121" t="s">
        <v>92</v>
      </c>
      <c r="F11906" s="122">
        <v>38608</v>
      </c>
      <c r="G11906" s="122">
        <v>4337</v>
      </c>
      <c r="H11906" s="120">
        <v>2019</v>
      </c>
      <c r="I11906" t="str">
        <f>IF(J11906="natural gas",VLOOKUP(D11906,'Cross-Page Data'!$I$4:$J$13,2,FALSE),IF(J11906="solar",VLOOKUP('Form 923'!D11906,'Cross-Page Data'!$I$14:$J$117,2,FALSE),J11906))</f>
        <v>solar pv</v>
      </c>
      <c r="J11906" t="str">
        <f>VLOOKUP(E11906,'Cross-Page Data'!$D$4:$F$48,3,FALSE)</f>
        <v>solar</v>
      </c>
      <c r="K11906" t="b">
        <f t="shared" si="185"/>
        <v>1</v>
      </c>
    </row>
    <row r="11907" spans="1:11">
      <c r="A11907" s="120">
        <v>60757</v>
      </c>
      <c r="B11907" s="121" t="s">
        <v>201</v>
      </c>
      <c r="C11907" s="121" t="s">
        <v>206</v>
      </c>
      <c r="D11907" s="121" t="s">
        <v>101</v>
      </c>
      <c r="E11907" s="121" t="s">
        <v>92</v>
      </c>
      <c r="F11907" s="122">
        <v>39356</v>
      </c>
      <c r="G11907" s="122">
        <v>4421</v>
      </c>
      <c r="H11907" s="120">
        <v>2019</v>
      </c>
      <c r="I11907" t="str">
        <f>IF(J11907="natural gas",VLOOKUP(D11907,'Cross-Page Data'!$I$4:$J$13,2,FALSE),IF(J11907="solar",VLOOKUP('Form 923'!D11907,'Cross-Page Data'!$I$14:$J$117,2,FALSE),J11907))</f>
        <v>solar pv</v>
      </c>
      <c r="J11907" t="str">
        <f>VLOOKUP(E11907,'Cross-Page Data'!$D$4:$F$48,3,FALSE)</f>
        <v>solar</v>
      </c>
      <c r="K11907" t="b">
        <f t="shared" si="185"/>
        <v>1</v>
      </c>
    </row>
    <row r="11908" spans="1:11">
      <c r="A11908" s="120">
        <v>60759</v>
      </c>
      <c r="B11908" s="121" t="s">
        <v>201</v>
      </c>
      <c r="C11908" s="121" t="s">
        <v>206</v>
      </c>
      <c r="D11908" s="121" t="s">
        <v>101</v>
      </c>
      <c r="E11908" s="121" t="s">
        <v>92</v>
      </c>
      <c r="F11908" s="122">
        <v>16655</v>
      </c>
      <c r="G11908" s="122">
        <v>1871</v>
      </c>
      <c r="H11908" s="120">
        <v>2019</v>
      </c>
      <c r="I11908" t="str">
        <f>IF(J11908="natural gas",VLOOKUP(D11908,'Cross-Page Data'!$I$4:$J$13,2,FALSE),IF(J11908="solar",VLOOKUP('Form 923'!D11908,'Cross-Page Data'!$I$14:$J$117,2,FALSE),J11908))</f>
        <v>solar pv</v>
      </c>
      <c r="J11908" t="str">
        <f>VLOOKUP(E11908,'Cross-Page Data'!$D$4:$F$48,3,FALSE)</f>
        <v>solar</v>
      </c>
      <c r="K11908" t="b">
        <f t="shared" si="185"/>
        <v>1</v>
      </c>
    </row>
    <row r="11909" spans="1:11">
      <c r="A11909" s="120">
        <v>60760</v>
      </c>
      <c r="B11909" s="121" t="s">
        <v>201</v>
      </c>
      <c r="C11909" s="121" t="s">
        <v>206</v>
      </c>
      <c r="D11909" s="121" t="s">
        <v>33</v>
      </c>
      <c r="E11909" s="121" t="s">
        <v>99</v>
      </c>
      <c r="F11909" s="122">
        <v>0</v>
      </c>
      <c r="G11909" s="122">
        <v>-507</v>
      </c>
      <c r="H11909" s="120">
        <v>2019</v>
      </c>
      <c r="I11909" t="str">
        <f>IF(J11909="natural gas",VLOOKUP(D11909,'Cross-Page Data'!$I$4:$J$13,2,FALSE),IF(J11909="solar",VLOOKUP('Form 923'!D11909,'Cross-Page Data'!$I$14:$J$117,2,FALSE),J11909))</f>
        <v>other</v>
      </c>
      <c r="J11909" t="str">
        <f>VLOOKUP(E11909,'Cross-Page Data'!$D$4:$F$48,3,FALSE)</f>
        <v>other</v>
      </c>
      <c r="K11909" t="b">
        <f t="shared" si="185"/>
        <v>1</v>
      </c>
    </row>
    <row r="11910" spans="1:11">
      <c r="A11910" s="120">
        <v>60761</v>
      </c>
      <c r="B11910" s="121" t="s">
        <v>201</v>
      </c>
      <c r="C11910" s="121" t="s">
        <v>206</v>
      </c>
      <c r="D11910" s="121" t="s">
        <v>101</v>
      </c>
      <c r="E11910" s="121" t="s">
        <v>92</v>
      </c>
      <c r="F11910" s="122">
        <v>85494</v>
      </c>
      <c r="G11910" s="122">
        <v>9604</v>
      </c>
      <c r="H11910" s="120">
        <v>2019</v>
      </c>
      <c r="I11910" t="str">
        <f>IF(J11910="natural gas",VLOOKUP(D11910,'Cross-Page Data'!$I$4:$J$13,2,FALSE),IF(J11910="solar",VLOOKUP('Form 923'!D11910,'Cross-Page Data'!$I$14:$J$117,2,FALSE),J11910))</f>
        <v>solar pv</v>
      </c>
      <c r="J11910" t="str">
        <f>VLOOKUP(E11910,'Cross-Page Data'!$D$4:$F$48,3,FALSE)</f>
        <v>solar</v>
      </c>
      <c r="K11910" t="b">
        <f t="shared" si="185"/>
        <v>1</v>
      </c>
    </row>
    <row r="11911" spans="1:11">
      <c r="A11911" s="120">
        <v>60762</v>
      </c>
      <c r="B11911" s="121" t="s">
        <v>201</v>
      </c>
      <c r="C11911" s="121" t="s">
        <v>206</v>
      </c>
      <c r="D11911" s="121" t="s">
        <v>101</v>
      </c>
      <c r="E11911" s="121" t="s">
        <v>92</v>
      </c>
      <c r="F11911" s="122">
        <v>90489</v>
      </c>
      <c r="G11911" s="122">
        <v>10165</v>
      </c>
      <c r="H11911" s="120">
        <v>2019</v>
      </c>
      <c r="I11911" t="str">
        <f>IF(J11911="natural gas",VLOOKUP(D11911,'Cross-Page Data'!$I$4:$J$13,2,FALSE),IF(J11911="solar",VLOOKUP('Form 923'!D11911,'Cross-Page Data'!$I$14:$J$117,2,FALSE),J11911))</f>
        <v>solar pv</v>
      </c>
      <c r="J11911" t="str">
        <f>VLOOKUP(E11911,'Cross-Page Data'!$D$4:$F$48,3,FALSE)</f>
        <v>solar</v>
      </c>
      <c r="K11911" t="b">
        <f t="shared" ref="K11911:K11974" si="186">IF(AND($N$6=FALSE,OR(C11911="Commercial NAICS Cogen",C11911="Industrial NAICS Cogen",C11911="NAICS-22 Cogen")),FALSE,IF(AND($N$7=FALSE,OR(C11911="Commercial NAICS Cogen",C11911="Commercial NAICS Non-Cogen",C11911="industrial NAICS Cogen",C11911="industrial NAICS non-cogen")),FALSE,TRUE))</f>
        <v>1</v>
      </c>
    </row>
    <row r="11912" spans="1:11">
      <c r="A11912" s="120">
        <v>60763</v>
      </c>
      <c r="B11912" s="121" t="s">
        <v>201</v>
      </c>
      <c r="C11912" s="121" t="s">
        <v>206</v>
      </c>
      <c r="D11912" s="121" t="s">
        <v>101</v>
      </c>
      <c r="E11912" s="121" t="s">
        <v>92</v>
      </c>
      <c r="F11912" s="122">
        <v>32554</v>
      </c>
      <c r="G11912" s="122">
        <v>3657</v>
      </c>
      <c r="H11912" s="120">
        <v>2019</v>
      </c>
      <c r="I11912" t="str">
        <f>IF(J11912="natural gas",VLOOKUP(D11912,'Cross-Page Data'!$I$4:$J$13,2,FALSE),IF(J11912="solar",VLOOKUP('Form 923'!D11912,'Cross-Page Data'!$I$14:$J$117,2,FALSE),J11912))</f>
        <v>solar pv</v>
      </c>
      <c r="J11912" t="str">
        <f>VLOOKUP(E11912,'Cross-Page Data'!$D$4:$F$48,3,FALSE)</f>
        <v>solar</v>
      </c>
      <c r="K11912" t="b">
        <f t="shared" si="186"/>
        <v>1</v>
      </c>
    </row>
    <row r="11913" spans="1:11">
      <c r="A11913" s="120">
        <v>60764</v>
      </c>
      <c r="B11913" s="121" t="s">
        <v>201</v>
      </c>
      <c r="C11913" s="121" t="s">
        <v>206</v>
      </c>
      <c r="D11913" s="121" t="s">
        <v>101</v>
      </c>
      <c r="E11913" s="121" t="s">
        <v>92</v>
      </c>
      <c r="F11913" s="122">
        <v>260258</v>
      </c>
      <c r="G11913" s="122">
        <v>29236</v>
      </c>
      <c r="H11913" s="120">
        <v>2019</v>
      </c>
      <c r="I11913" t="str">
        <f>IF(J11913="natural gas",VLOOKUP(D11913,'Cross-Page Data'!$I$4:$J$13,2,FALSE),IF(J11913="solar",VLOOKUP('Form 923'!D11913,'Cross-Page Data'!$I$14:$J$117,2,FALSE),J11913))</f>
        <v>solar pv</v>
      </c>
      <c r="J11913" t="str">
        <f>VLOOKUP(E11913,'Cross-Page Data'!$D$4:$F$48,3,FALSE)</f>
        <v>solar</v>
      </c>
      <c r="K11913" t="b">
        <f t="shared" si="186"/>
        <v>1</v>
      </c>
    </row>
    <row r="11914" spans="1:11">
      <c r="A11914" s="120">
        <v>60765</v>
      </c>
      <c r="B11914" s="121" t="s">
        <v>201</v>
      </c>
      <c r="C11914" s="121" t="s">
        <v>206</v>
      </c>
      <c r="D11914" s="121" t="s">
        <v>101</v>
      </c>
      <c r="E11914" s="121" t="s">
        <v>92</v>
      </c>
      <c r="F11914" s="122">
        <v>17190</v>
      </c>
      <c r="G11914" s="122">
        <v>1931</v>
      </c>
      <c r="H11914" s="120">
        <v>2019</v>
      </c>
      <c r="I11914" t="str">
        <f>IF(J11914="natural gas",VLOOKUP(D11914,'Cross-Page Data'!$I$4:$J$13,2,FALSE),IF(J11914="solar",VLOOKUP('Form 923'!D11914,'Cross-Page Data'!$I$14:$J$117,2,FALSE),J11914))</f>
        <v>solar pv</v>
      </c>
      <c r="J11914" t="str">
        <f>VLOOKUP(E11914,'Cross-Page Data'!$D$4:$F$48,3,FALSE)</f>
        <v>solar</v>
      </c>
      <c r="K11914" t="b">
        <f t="shared" si="186"/>
        <v>1</v>
      </c>
    </row>
    <row r="11915" spans="1:11">
      <c r="A11915" s="120">
        <v>60766</v>
      </c>
      <c r="B11915" s="121" t="s">
        <v>201</v>
      </c>
      <c r="C11915" s="121" t="s">
        <v>206</v>
      </c>
      <c r="D11915" s="121" t="s">
        <v>101</v>
      </c>
      <c r="E11915" s="121" t="s">
        <v>92</v>
      </c>
      <c r="F11915" s="122">
        <v>19843</v>
      </c>
      <c r="G11915" s="122">
        <v>2229</v>
      </c>
      <c r="H11915" s="120">
        <v>2019</v>
      </c>
      <c r="I11915" t="str">
        <f>IF(J11915="natural gas",VLOOKUP(D11915,'Cross-Page Data'!$I$4:$J$13,2,FALSE),IF(J11915="solar",VLOOKUP('Form 923'!D11915,'Cross-Page Data'!$I$14:$J$117,2,FALSE),J11915))</f>
        <v>solar pv</v>
      </c>
      <c r="J11915" t="str">
        <f>VLOOKUP(E11915,'Cross-Page Data'!$D$4:$F$48,3,FALSE)</f>
        <v>solar</v>
      </c>
      <c r="K11915" t="b">
        <f t="shared" si="186"/>
        <v>1</v>
      </c>
    </row>
    <row r="11916" spans="1:11">
      <c r="A11916" s="120">
        <v>60768</v>
      </c>
      <c r="B11916" s="121" t="s">
        <v>201</v>
      </c>
      <c r="C11916" s="121" t="s">
        <v>202</v>
      </c>
      <c r="D11916" s="121" t="s">
        <v>39</v>
      </c>
      <c r="E11916" s="121" t="s">
        <v>38</v>
      </c>
      <c r="F11916" s="122">
        <v>7752757</v>
      </c>
      <c r="G11916" s="122">
        <v>1169768</v>
      </c>
      <c r="H11916" s="120">
        <v>2019</v>
      </c>
      <c r="I11916" t="str">
        <f>IF(J11916="natural gas",VLOOKUP(D11916,'Cross-Page Data'!$I$4:$J$13,2,FALSE),IF(J11916="solar",VLOOKUP('Form 923'!D11916,'Cross-Page Data'!$I$14:$J$117,2,FALSE),J11916))</f>
        <v>natural gas nonpeaker - preexisting nonretiring</v>
      </c>
      <c r="J11916" t="str">
        <f>VLOOKUP(E11916,'Cross-Page Data'!$D$4:$F$48,3,FALSE)</f>
        <v>natural gas</v>
      </c>
      <c r="K11916" t="b">
        <f t="shared" si="186"/>
        <v>1</v>
      </c>
    </row>
    <row r="11917" spans="1:11">
      <c r="A11917" s="120">
        <v>60768</v>
      </c>
      <c r="B11917" s="121" t="s">
        <v>201</v>
      </c>
      <c r="C11917" s="121" t="s">
        <v>202</v>
      </c>
      <c r="D11917" s="121" t="s">
        <v>61</v>
      </c>
      <c r="E11917" s="121" t="s">
        <v>38</v>
      </c>
      <c r="F11917" s="122">
        <v>13723607</v>
      </c>
      <c r="G11917" s="122">
        <v>1670264</v>
      </c>
      <c r="H11917" s="120">
        <v>2019</v>
      </c>
      <c r="I11917" t="str">
        <f>IF(J11917="natural gas",VLOOKUP(D11917,'Cross-Page Data'!$I$4:$J$13,2,FALSE),IF(J11917="solar",VLOOKUP('Form 923'!D11917,'Cross-Page Data'!$I$14:$J$117,2,FALSE),J11917))</f>
        <v>natural gas nonpeaker - preexisting nonretiring</v>
      </c>
      <c r="J11917" t="str">
        <f>VLOOKUP(E11917,'Cross-Page Data'!$D$4:$F$48,3,FALSE)</f>
        <v>natural gas</v>
      </c>
      <c r="K11917" t="b">
        <f t="shared" si="186"/>
        <v>1</v>
      </c>
    </row>
    <row r="11918" spans="1:11">
      <c r="A11918" s="120">
        <v>60769</v>
      </c>
      <c r="B11918" s="121" t="s">
        <v>201</v>
      </c>
      <c r="C11918" s="121" t="s">
        <v>206</v>
      </c>
      <c r="D11918" s="121" t="s">
        <v>101</v>
      </c>
      <c r="E11918" s="121" t="s">
        <v>92</v>
      </c>
      <c r="F11918" s="122">
        <v>22220</v>
      </c>
      <c r="G11918" s="122">
        <v>2496</v>
      </c>
      <c r="H11918" s="120">
        <v>2019</v>
      </c>
      <c r="I11918" t="str">
        <f>IF(J11918="natural gas",VLOOKUP(D11918,'Cross-Page Data'!$I$4:$J$13,2,FALSE),IF(J11918="solar",VLOOKUP('Form 923'!D11918,'Cross-Page Data'!$I$14:$J$117,2,FALSE),J11918))</f>
        <v>solar pv</v>
      </c>
      <c r="J11918" t="str">
        <f>VLOOKUP(E11918,'Cross-Page Data'!$D$4:$F$48,3,FALSE)</f>
        <v>solar</v>
      </c>
      <c r="K11918" t="b">
        <f t="shared" si="186"/>
        <v>1</v>
      </c>
    </row>
    <row r="11919" spans="1:11">
      <c r="A11919" s="120">
        <v>60771</v>
      </c>
      <c r="B11919" s="121" t="s">
        <v>201</v>
      </c>
      <c r="C11919" s="121" t="s">
        <v>206</v>
      </c>
      <c r="D11919" s="121" t="s">
        <v>101</v>
      </c>
      <c r="E11919" s="121" t="s">
        <v>92</v>
      </c>
      <c r="F11919" s="122">
        <v>14696</v>
      </c>
      <c r="G11919" s="122">
        <v>1651</v>
      </c>
      <c r="H11919" s="120">
        <v>2019</v>
      </c>
      <c r="I11919" t="str">
        <f>IF(J11919="natural gas",VLOOKUP(D11919,'Cross-Page Data'!$I$4:$J$13,2,FALSE),IF(J11919="solar",VLOOKUP('Form 923'!D11919,'Cross-Page Data'!$I$14:$J$117,2,FALSE),J11919))</f>
        <v>solar pv</v>
      </c>
      <c r="J11919" t="str">
        <f>VLOOKUP(E11919,'Cross-Page Data'!$D$4:$F$48,3,FALSE)</f>
        <v>solar</v>
      </c>
      <c r="K11919" t="b">
        <f t="shared" si="186"/>
        <v>1</v>
      </c>
    </row>
    <row r="11920" spans="1:11">
      <c r="A11920" s="120">
        <v>60772</v>
      </c>
      <c r="B11920" s="121" t="s">
        <v>201</v>
      </c>
      <c r="C11920" s="121" t="s">
        <v>206</v>
      </c>
      <c r="D11920" s="121" t="s">
        <v>101</v>
      </c>
      <c r="E11920" s="121" t="s">
        <v>92</v>
      </c>
      <c r="F11920" s="122">
        <v>41599</v>
      </c>
      <c r="G11920" s="122">
        <v>4673</v>
      </c>
      <c r="H11920" s="120">
        <v>2019</v>
      </c>
      <c r="I11920" t="str">
        <f>IF(J11920="natural gas",VLOOKUP(D11920,'Cross-Page Data'!$I$4:$J$13,2,FALSE),IF(J11920="solar",VLOOKUP('Form 923'!D11920,'Cross-Page Data'!$I$14:$J$117,2,FALSE),J11920))</f>
        <v>solar pv</v>
      </c>
      <c r="J11920" t="str">
        <f>VLOOKUP(E11920,'Cross-Page Data'!$D$4:$F$48,3,FALSE)</f>
        <v>solar</v>
      </c>
      <c r="K11920" t="b">
        <f t="shared" si="186"/>
        <v>1</v>
      </c>
    </row>
    <row r="11921" spans="1:11">
      <c r="A11921" s="120">
        <v>60774</v>
      </c>
      <c r="B11921" s="121" t="s">
        <v>201</v>
      </c>
      <c r="C11921" s="121" t="s">
        <v>206</v>
      </c>
      <c r="D11921" s="121" t="s">
        <v>101</v>
      </c>
      <c r="E11921" s="121" t="s">
        <v>92</v>
      </c>
      <c r="F11921" s="122">
        <v>184039</v>
      </c>
      <c r="G11921" s="122">
        <v>20674</v>
      </c>
      <c r="H11921" s="120">
        <v>2019</v>
      </c>
      <c r="I11921" t="str">
        <f>IF(J11921="natural gas",VLOOKUP(D11921,'Cross-Page Data'!$I$4:$J$13,2,FALSE),IF(J11921="solar",VLOOKUP('Form 923'!D11921,'Cross-Page Data'!$I$14:$J$117,2,FALSE),J11921))</f>
        <v>solar pv</v>
      </c>
      <c r="J11921" t="str">
        <f>VLOOKUP(E11921,'Cross-Page Data'!$D$4:$F$48,3,FALSE)</f>
        <v>solar</v>
      </c>
      <c r="K11921" t="b">
        <f t="shared" si="186"/>
        <v>1</v>
      </c>
    </row>
    <row r="11922" spans="1:11">
      <c r="A11922" s="120">
        <v>60775</v>
      </c>
      <c r="B11922" s="121" t="s">
        <v>201</v>
      </c>
      <c r="C11922" s="121" t="s">
        <v>206</v>
      </c>
      <c r="D11922" s="121" t="s">
        <v>101</v>
      </c>
      <c r="E11922" s="121" t="s">
        <v>92</v>
      </c>
      <c r="F11922" s="122">
        <v>29545</v>
      </c>
      <c r="G11922" s="122">
        <v>3319</v>
      </c>
      <c r="H11922" s="120">
        <v>2019</v>
      </c>
      <c r="I11922" t="str">
        <f>IF(J11922="natural gas",VLOOKUP(D11922,'Cross-Page Data'!$I$4:$J$13,2,FALSE),IF(J11922="solar",VLOOKUP('Form 923'!D11922,'Cross-Page Data'!$I$14:$J$117,2,FALSE),J11922))</f>
        <v>solar pv</v>
      </c>
      <c r="J11922" t="str">
        <f>VLOOKUP(E11922,'Cross-Page Data'!$D$4:$F$48,3,FALSE)</f>
        <v>solar</v>
      </c>
      <c r="K11922" t="b">
        <f t="shared" si="186"/>
        <v>1</v>
      </c>
    </row>
    <row r="11923" spans="1:11">
      <c r="A11923" s="120">
        <v>60776</v>
      </c>
      <c r="B11923" s="121" t="s">
        <v>201</v>
      </c>
      <c r="C11923" s="121" t="s">
        <v>206</v>
      </c>
      <c r="D11923" s="121" t="s">
        <v>101</v>
      </c>
      <c r="E11923" s="121" t="s">
        <v>92</v>
      </c>
      <c r="F11923" s="122">
        <v>9721</v>
      </c>
      <c r="G11923" s="122">
        <v>1092</v>
      </c>
      <c r="H11923" s="120">
        <v>2019</v>
      </c>
      <c r="I11923" t="str">
        <f>IF(J11923="natural gas",VLOOKUP(D11923,'Cross-Page Data'!$I$4:$J$13,2,FALSE),IF(J11923="solar",VLOOKUP('Form 923'!D11923,'Cross-Page Data'!$I$14:$J$117,2,FALSE),J11923))</f>
        <v>solar pv</v>
      </c>
      <c r="J11923" t="str">
        <f>VLOOKUP(E11923,'Cross-Page Data'!$D$4:$F$48,3,FALSE)</f>
        <v>solar</v>
      </c>
      <c r="K11923" t="b">
        <f t="shared" si="186"/>
        <v>1</v>
      </c>
    </row>
    <row r="11924" spans="1:11">
      <c r="A11924" s="120">
        <v>60778</v>
      </c>
      <c r="B11924" s="121" t="s">
        <v>201</v>
      </c>
      <c r="C11924" s="121" t="s">
        <v>206</v>
      </c>
      <c r="D11924" s="121" t="s">
        <v>101</v>
      </c>
      <c r="E11924" s="121" t="s">
        <v>92</v>
      </c>
      <c r="F11924" s="122">
        <v>80251</v>
      </c>
      <c r="G11924" s="122">
        <v>9015</v>
      </c>
      <c r="H11924" s="120">
        <v>2019</v>
      </c>
      <c r="I11924" t="str">
        <f>IF(J11924="natural gas",VLOOKUP(D11924,'Cross-Page Data'!$I$4:$J$13,2,FALSE),IF(J11924="solar",VLOOKUP('Form 923'!D11924,'Cross-Page Data'!$I$14:$J$117,2,FALSE),J11924))</f>
        <v>solar pv</v>
      </c>
      <c r="J11924" t="str">
        <f>VLOOKUP(E11924,'Cross-Page Data'!$D$4:$F$48,3,FALSE)</f>
        <v>solar</v>
      </c>
      <c r="K11924" t="b">
        <f t="shared" si="186"/>
        <v>1</v>
      </c>
    </row>
    <row r="11925" spans="1:11">
      <c r="A11925" s="120">
        <v>60779</v>
      </c>
      <c r="B11925" s="121" t="s">
        <v>201</v>
      </c>
      <c r="C11925" s="121" t="s">
        <v>206</v>
      </c>
      <c r="D11925" s="121" t="s">
        <v>101</v>
      </c>
      <c r="E11925" s="121" t="s">
        <v>92</v>
      </c>
      <c r="F11925" s="122">
        <v>83463</v>
      </c>
      <c r="G11925" s="122">
        <v>9376</v>
      </c>
      <c r="H11925" s="120">
        <v>2019</v>
      </c>
      <c r="I11925" t="str">
        <f>IF(J11925="natural gas",VLOOKUP(D11925,'Cross-Page Data'!$I$4:$J$13,2,FALSE),IF(J11925="solar",VLOOKUP('Form 923'!D11925,'Cross-Page Data'!$I$14:$J$117,2,FALSE),J11925))</f>
        <v>solar pv</v>
      </c>
      <c r="J11925" t="str">
        <f>VLOOKUP(E11925,'Cross-Page Data'!$D$4:$F$48,3,FALSE)</f>
        <v>solar</v>
      </c>
      <c r="K11925" t="b">
        <f t="shared" si="186"/>
        <v>1</v>
      </c>
    </row>
    <row r="11926" ht="25.5" spans="1:11">
      <c r="A11926" s="120">
        <v>60781</v>
      </c>
      <c r="B11926" s="121" t="s">
        <v>201</v>
      </c>
      <c r="C11926" s="121" t="s">
        <v>211</v>
      </c>
      <c r="D11926" s="121" t="s">
        <v>101</v>
      </c>
      <c r="E11926" s="121" t="s">
        <v>92</v>
      </c>
      <c r="F11926" s="122">
        <v>12045</v>
      </c>
      <c r="G11926" s="122">
        <v>1353</v>
      </c>
      <c r="H11926" s="120">
        <v>2019</v>
      </c>
      <c r="I11926" t="str">
        <f>IF(J11926="natural gas",VLOOKUP(D11926,'Cross-Page Data'!$I$4:$J$13,2,FALSE),IF(J11926="solar",VLOOKUP('Form 923'!D11926,'Cross-Page Data'!$I$14:$J$117,2,FALSE),J11926))</f>
        <v>solar pv</v>
      </c>
      <c r="J11926" t="str">
        <f>VLOOKUP(E11926,'Cross-Page Data'!$D$4:$F$48,3,FALSE)</f>
        <v>solar</v>
      </c>
      <c r="K11926" t="b">
        <f t="shared" si="186"/>
        <v>0</v>
      </c>
    </row>
    <row r="11927" spans="1:11">
      <c r="A11927" s="120">
        <v>60782</v>
      </c>
      <c r="B11927" s="121" t="s">
        <v>201</v>
      </c>
      <c r="C11927" s="121" t="s">
        <v>206</v>
      </c>
      <c r="D11927" s="121" t="s">
        <v>101</v>
      </c>
      <c r="E11927" s="121" t="s">
        <v>92</v>
      </c>
      <c r="F11927" s="122">
        <v>46885</v>
      </c>
      <c r="G11927" s="122">
        <v>5267</v>
      </c>
      <c r="H11927" s="120">
        <v>2019</v>
      </c>
      <c r="I11927" t="str">
        <f>IF(J11927="natural gas",VLOOKUP(D11927,'Cross-Page Data'!$I$4:$J$13,2,FALSE),IF(J11927="solar",VLOOKUP('Form 923'!D11927,'Cross-Page Data'!$I$14:$J$117,2,FALSE),J11927))</f>
        <v>solar pv</v>
      </c>
      <c r="J11927" t="str">
        <f>VLOOKUP(E11927,'Cross-Page Data'!$D$4:$F$48,3,FALSE)</f>
        <v>solar</v>
      </c>
      <c r="K11927" t="b">
        <f t="shared" si="186"/>
        <v>1</v>
      </c>
    </row>
    <row r="11928" spans="1:11">
      <c r="A11928" s="120">
        <v>60783</v>
      </c>
      <c r="B11928" s="121" t="s">
        <v>201</v>
      </c>
      <c r="C11928" s="121" t="s">
        <v>206</v>
      </c>
      <c r="D11928" s="121" t="s">
        <v>101</v>
      </c>
      <c r="E11928" s="121" t="s">
        <v>92</v>
      </c>
      <c r="F11928" s="122">
        <v>92680</v>
      </c>
      <c r="G11928" s="122">
        <v>10411</v>
      </c>
      <c r="H11928" s="120">
        <v>2019</v>
      </c>
      <c r="I11928" t="str">
        <f>IF(J11928="natural gas",VLOOKUP(D11928,'Cross-Page Data'!$I$4:$J$13,2,FALSE),IF(J11928="solar",VLOOKUP('Form 923'!D11928,'Cross-Page Data'!$I$14:$J$117,2,FALSE),J11928))</f>
        <v>solar pv</v>
      </c>
      <c r="J11928" t="str">
        <f>VLOOKUP(E11928,'Cross-Page Data'!$D$4:$F$48,3,FALSE)</f>
        <v>solar</v>
      </c>
      <c r="K11928" t="b">
        <f t="shared" si="186"/>
        <v>1</v>
      </c>
    </row>
    <row r="11929" spans="1:11">
      <c r="A11929" s="120">
        <v>60784</v>
      </c>
      <c r="B11929" s="121" t="s">
        <v>201</v>
      </c>
      <c r="C11929" s="121" t="s">
        <v>206</v>
      </c>
      <c r="D11929" s="121" t="s">
        <v>101</v>
      </c>
      <c r="E11929" s="121" t="s">
        <v>92</v>
      </c>
      <c r="F11929" s="122">
        <v>78543</v>
      </c>
      <c r="G11929" s="122">
        <v>8823</v>
      </c>
      <c r="H11929" s="120">
        <v>2019</v>
      </c>
      <c r="I11929" t="str">
        <f>IF(J11929="natural gas",VLOOKUP(D11929,'Cross-Page Data'!$I$4:$J$13,2,FALSE),IF(J11929="solar",VLOOKUP('Form 923'!D11929,'Cross-Page Data'!$I$14:$J$117,2,FALSE),J11929))</f>
        <v>solar pv</v>
      </c>
      <c r="J11929" t="str">
        <f>VLOOKUP(E11929,'Cross-Page Data'!$D$4:$F$48,3,FALSE)</f>
        <v>solar</v>
      </c>
      <c r="K11929" t="b">
        <f t="shared" si="186"/>
        <v>1</v>
      </c>
    </row>
    <row r="11930" spans="1:11">
      <c r="A11930" s="120">
        <v>60785</v>
      </c>
      <c r="B11930" s="121" t="s">
        <v>201</v>
      </c>
      <c r="C11930" s="121" t="s">
        <v>206</v>
      </c>
      <c r="D11930" s="121" t="s">
        <v>120</v>
      </c>
      <c r="E11930" s="121" t="s">
        <v>76</v>
      </c>
      <c r="F11930" s="122">
        <v>2150741</v>
      </c>
      <c r="G11930" s="122">
        <v>241602</v>
      </c>
      <c r="H11930" s="120">
        <v>2019</v>
      </c>
      <c r="I11930" t="str">
        <f>IF(J11930="natural gas",VLOOKUP(D11930,'Cross-Page Data'!$I$4:$J$13,2,FALSE),IF(J11930="solar",VLOOKUP('Form 923'!D11930,'Cross-Page Data'!$I$14:$J$117,2,FALSE),J11930))</f>
        <v>geothermal</v>
      </c>
      <c r="J11930" t="str">
        <f>VLOOKUP(E11930,'Cross-Page Data'!$D$4:$F$48,3,FALSE)</f>
        <v>geothermal</v>
      </c>
      <c r="K11930" t="b">
        <f t="shared" si="186"/>
        <v>1</v>
      </c>
    </row>
    <row r="11931" spans="1:11">
      <c r="A11931" s="120">
        <v>60785</v>
      </c>
      <c r="B11931" s="121" t="s">
        <v>201</v>
      </c>
      <c r="C11931" s="121" t="s">
        <v>206</v>
      </c>
      <c r="D11931" s="121" t="s">
        <v>101</v>
      </c>
      <c r="E11931" s="121" t="s">
        <v>92</v>
      </c>
      <c r="F11931" s="122">
        <v>73299</v>
      </c>
      <c r="G11931" s="122">
        <v>8234</v>
      </c>
      <c r="H11931" s="120">
        <v>2019</v>
      </c>
      <c r="I11931" t="str">
        <f>IF(J11931="natural gas",VLOOKUP(D11931,'Cross-Page Data'!$I$4:$J$13,2,FALSE),IF(J11931="solar",VLOOKUP('Form 923'!D11931,'Cross-Page Data'!$I$14:$J$117,2,FALSE),J11931))</f>
        <v>solar pv</v>
      </c>
      <c r="J11931" t="str">
        <f>VLOOKUP(E11931,'Cross-Page Data'!$D$4:$F$48,3,FALSE)</f>
        <v>solar</v>
      </c>
      <c r="K11931" t="b">
        <f t="shared" si="186"/>
        <v>1</v>
      </c>
    </row>
    <row r="11932" spans="1:11">
      <c r="A11932" s="120">
        <v>60787</v>
      </c>
      <c r="B11932" s="121" t="s">
        <v>201</v>
      </c>
      <c r="C11932" s="121" t="s">
        <v>206</v>
      </c>
      <c r="D11932" s="121" t="s">
        <v>101</v>
      </c>
      <c r="E11932" s="121" t="s">
        <v>92</v>
      </c>
      <c r="F11932" s="122">
        <v>287481</v>
      </c>
      <c r="G11932" s="122">
        <v>32294</v>
      </c>
      <c r="H11932" s="120">
        <v>2019</v>
      </c>
      <c r="I11932" t="str">
        <f>IF(J11932="natural gas",VLOOKUP(D11932,'Cross-Page Data'!$I$4:$J$13,2,FALSE),IF(J11932="solar",VLOOKUP('Form 923'!D11932,'Cross-Page Data'!$I$14:$J$117,2,FALSE),J11932))</f>
        <v>solar pv</v>
      </c>
      <c r="J11932" t="str">
        <f>VLOOKUP(E11932,'Cross-Page Data'!$D$4:$F$48,3,FALSE)</f>
        <v>solar</v>
      </c>
      <c r="K11932" t="b">
        <f t="shared" si="186"/>
        <v>1</v>
      </c>
    </row>
    <row r="11933" spans="1:11">
      <c r="A11933" s="120">
        <v>60788</v>
      </c>
      <c r="B11933" s="121" t="s">
        <v>201</v>
      </c>
      <c r="C11933" s="121" t="s">
        <v>202</v>
      </c>
      <c r="D11933" s="121" t="s">
        <v>101</v>
      </c>
      <c r="E11933" s="121" t="s">
        <v>92</v>
      </c>
      <c r="F11933" s="122">
        <v>166895</v>
      </c>
      <c r="G11933" s="122">
        <v>18748</v>
      </c>
      <c r="H11933" s="120">
        <v>2019</v>
      </c>
      <c r="I11933" t="str">
        <f>IF(J11933="natural gas",VLOOKUP(D11933,'Cross-Page Data'!$I$4:$J$13,2,FALSE),IF(J11933="solar",VLOOKUP('Form 923'!D11933,'Cross-Page Data'!$I$14:$J$117,2,FALSE),J11933))</f>
        <v>solar pv</v>
      </c>
      <c r="J11933" t="str">
        <f>VLOOKUP(E11933,'Cross-Page Data'!$D$4:$F$48,3,FALSE)</f>
        <v>solar</v>
      </c>
      <c r="K11933" t="b">
        <f t="shared" si="186"/>
        <v>1</v>
      </c>
    </row>
    <row r="11934" spans="1:11">
      <c r="A11934" s="120">
        <v>60789</v>
      </c>
      <c r="B11934" s="121" t="s">
        <v>201</v>
      </c>
      <c r="C11934" s="121" t="s">
        <v>206</v>
      </c>
      <c r="D11934" s="121" t="s">
        <v>101</v>
      </c>
      <c r="E11934" s="121" t="s">
        <v>92</v>
      </c>
      <c r="F11934" s="122">
        <v>683336</v>
      </c>
      <c r="G11934" s="122">
        <v>76762</v>
      </c>
      <c r="H11934" s="120">
        <v>2019</v>
      </c>
      <c r="I11934" t="str">
        <f>IF(J11934="natural gas",VLOOKUP(D11934,'Cross-Page Data'!$I$4:$J$13,2,FALSE),IF(J11934="solar",VLOOKUP('Form 923'!D11934,'Cross-Page Data'!$I$14:$J$117,2,FALSE),J11934))</f>
        <v>solar pv</v>
      </c>
      <c r="J11934" t="str">
        <f>VLOOKUP(E11934,'Cross-Page Data'!$D$4:$F$48,3,FALSE)</f>
        <v>solar</v>
      </c>
      <c r="K11934" t="b">
        <f t="shared" si="186"/>
        <v>1</v>
      </c>
    </row>
    <row r="11935" spans="1:11">
      <c r="A11935" s="120">
        <v>60790</v>
      </c>
      <c r="B11935" s="121" t="s">
        <v>201</v>
      </c>
      <c r="C11935" s="121" t="s">
        <v>206</v>
      </c>
      <c r="D11935" s="121" t="s">
        <v>101</v>
      </c>
      <c r="E11935" s="121" t="s">
        <v>92</v>
      </c>
      <c r="F11935" s="122">
        <v>44715</v>
      </c>
      <c r="G11935" s="122">
        <v>5023</v>
      </c>
      <c r="H11935" s="120">
        <v>2019</v>
      </c>
      <c r="I11935" t="str">
        <f>IF(J11935="natural gas",VLOOKUP(D11935,'Cross-Page Data'!$I$4:$J$13,2,FALSE),IF(J11935="solar",VLOOKUP('Form 923'!D11935,'Cross-Page Data'!$I$14:$J$117,2,FALSE),J11935))</f>
        <v>solar pv</v>
      </c>
      <c r="J11935" t="str">
        <f>VLOOKUP(E11935,'Cross-Page Data'!$D$4:$F$48,3,FALSE)</f>
        <v>solar</v>
      </c>
      <c r="K11935" t="b">
        <f t="shared" si="186"/>
        <v>1</v>
      </c>
    </row>
    <row r="11936" spans="1:11">
      <c r="A11936" s="120">
        <v>60791</v>
      </c>
      <c r="B11936" s="121" t="s">
        <v>201</v>
      </c>
      <c r="C11936" s="121" t="s">
        <v>202</v>
      </c>
      <c r="D11936" s="121" t="s">
        <v>101</v>
      </c>
      <c r="E11936" s="121" t="s">
        <v>92</v>
      </c>
      <c r="F11936" s="122">
        <v>44003</v>
      </c>
      <c r="G11936" s="122">
        <v>4943</v>
      </c>
      <c r="H11936" s="120">
        <v>2019</v>
      </c>
      <c r="I11936" t="str">
        <f>IF(J11936="natural gas",VLOOKUP(D11936,'Cross-Page Data'!$I$4:$J$13,2,FALSE),IF(J11936="solar",VLOOKUP('Form 923'!D11936,'Cross-Page Data'!$I$14:$J$117,2,FALSE),J11936))</f>
        <v>solar pv</v>
      </c>
      <c r="J11936" t="str">
        <f>VLOOKUP(E11936,'Cross-Page Data'!$D$4:$F$48,3,FALSE)</f>
        <v>solar</v>
      </c>
      <c r="K11936" t="b">
        <f t="shared" si="186"/>
        <v>1</v>
      </c>
    </row>
    <row r="11937" spans="1:11">
      <c r="A11937" s="120">
        <v>60792</v>
      </c>
      <c r="B11937" s="121" t="s">
        <v>201</v>
      </c>
      <c r="C11937" s="121" t="s">
        <v>206</v>
      </c>
      <c r="D11937" s="121" t="s">
        <v>73</v>
      </c>
      <c r="E11937" s="121" t="s">
        <v>90</v>
      </c>
      <c r="F11937" s="122">
        <v>646635</v>
      </c>
      <c r="G11937" s="122">
        <v>30789</v>
      </c>
      <c r="H11937" s="120">
        <v>2019</v>
      </c>
      <c r="I11937" t="str">
        <f>IF(J11937="natural gas",VLOOKUP(D11937,'Cross-Page Data'!$I$4:$J$13,2,FALSE),IF(J11937="solar",VLOOKUP('Form 923'!D11937,'Cross-Page Data'!$I$14:$J$117,2,FALSE),J11937))</f>
        <v>biomass</v>
      </c>
      <c r="J11937" t="str">
        <f>VLOOKUP(E11937,'Cross-Page Data'!$D$4:$F$48,3,FALSE)</f>
        <v>biomass</v>
      </c>
      <c r="K11937" t="b">
        <f t="shared" si="186"/>
        <v>1</v>
      </c>
    </row>
    <row r="11938" spans="1:11">
      <c r="A11938" s="120">
        <v>60795</v>
      </c>
      <c r="B11938" s="121" t="s">
        <v>201</v>
      </c>
      <c r="C11938" s="121" t="s">
        <v>206</v>
      </c>
      <c r="D11938" s="121" t="s">
        <v>101</v>
      </c>
      <c r="E11938" s="121" t="s">
        <v>92</v>
      </c>
      <c r="F11938" s="122">
        <v>47163</v>
      </c>
      <c r="G11938" s="122">
        <v>5298</v>
      </c>
      <c r="H11938" s="120">
        <v>2019</v>
      </c>
      <c r="I11938" t="str">
        <f>IF(J11938="natural gas",VLOOKUP(D11938,'Cross-Page Data'!$I$4:$J$13,2,FALSE),IF(J11938="solar",VLOOKUP('Form 923'!D11938,'Cross-Page Data'!$I$14:$J$117,2,FALSE),J11938))</f>
        <v>solar pv</v>
      </c>
      <c r="J11938" t="str">
        <f>VLOOKUP(E11938,'Cross-Page Data'!$D$4:$F$48,3,FALSE)</f>
        <v>solar</v>
      </c>
      <c r="K11938" t="b">
        <f t="shared" si="186"/>
        <v>1</v>
      </c>
    </row>
    <row r="11939" spans="1:11">
      <c r="A11939" s="120">
        <v>60796</v>
      </c>
      <c r="B11939" s="121" t="s">
        <v>201</v>
      </c>
      <c r="C11939" s="121" t="s">
        <v>206</v>
      </c>
      <c r="D11939" s="121" t="s">
        <v>101</v>
      </c>
      <c r="E11939" s="121" t="s">
        <v>92</v>
      </c>
      <c r="F11939" s="122">
        <v>59527</v>
      </c>
      <c r="G11939" s="122">
        <v>6687</v>
      </c>
      <c r="H11939" s="120">
        <v>2019</v>
      </c>
      <c r="I11939" t="str">
        <f>IF(J11939="natural gas",VLOOKUP(D11939,'Cross-Page Data'!$I$4:$J$13,2,FALSE),IF(J11939="solar",VLOOKUP('Form 923'!D11939,'Cross-Page Data'!$I$14:$J$117,2,FALSE),J11939))</f>
        <v>solar pv</v>
      </c>
      <c r="J11939" t="str">
        <f>VLOOKUP(E11939,'Cross-Page Data'!$D$4:$F$48,3,FALSE)</f>
        <v>solar</v>
      </c>
      <c r="K11939" t="b">
        <f t="shared" si="186"/>
        <v>1</v>
      </c>
    </row>
    <row r="11940" spans="1:11">
      <c r="A11940" s="120">
        <v>60797</v>
      </c>
      <c r="B11940" s="121" t="s">
        <v>201</v>
      </c>
      <c r="C11940" s="121" t="s">
        <v>206</v>
      </c>
      <c r="D11940" s="121" t="s">
        <v>79</v>
      </c>
      <c r="E11940" s="121" t="s">
        <v>38</v>
      </c>
      <c r="F11940" s="122">
        <v>10083</v>
      </c>
      <c r="G11940" s="122">
        <v>357</v>
      </c>
      <c r="H11940" s="120">
        <v>2019</v>
      </c>
      <c r="I11940" t="str">
        <f>IF(J11940="natural gas",VLOOKUP(D11940,'Cross-Page Data'!$I$4:$J$13,2,FALSE),IF(J11940="solar",VLOOKUP('Form 923'!D11940,'Cross-Page Data'!$I$14:$J$117,2,FALSE),J11940))</f>
        <v>natural gas peaker</v>
      </c>
      <c r="J11940" t="str">
        <f>VLOOKUP(E11940,'Cross-Page Data'!$D$4:$F$48,3,FALSE)</f>
        <v>natural gas</v>
      </c>
      <c r="K11940" t="b">
        <f t="shared" si="186"/>
        <v>1</v>
      </c>
    </row>
    <row r="11941" spans="1:11">
      <c r="A11941" s="120">
        <v>60798</v>
      </c>
      <c r="B11941" s="121" t="s">
        <v>201</v>
      </c>
      <c r="C11941" s="121" t="s">
        <v>206</v>
      </c>
      <c r="D11941" s="121" t="s">
        <v>101</v>
      </c>
      <c r="E11941" s="121" t="s">
        <v>92</v>
      </c>
      <c r="F11941" s="122">
        <v>27142</v>
      </c>
      <c r="G11941" s="122">
        <v>3049</v>
      </c>
      <c r="H11941" s="120">
        <v>2019</v>
      </c>
      <c r="I11941" t="str">
        <f>IF(J11941="natural gas",VLOOKUP(D11941,'Cross-Page Data'!$I$4:$J$13,2,FALSE),IF(J11941="solar",VLOOKUP('Form 923'!D11941,'Cross-Page Data'!$I$14:$J$117,2,FALSE),J11941))</f>
        <v>solar pv</v>
      </c>
      <c r="J11941" t="str">
        <f>VLOOKUP(E11941,'Cross-Page Data'!$D$4:$F$48,3,FALSE)</f>
        <v>solar</v>
      </c>
      <c r="K11941" t="b">
        <f t="shared" si="186"/>
        <v>1</v>
      </c>
    </row>
    <row r="11942" spans="1:11">
      <c r="A11942" s="120">
        <v>60799</v>
      </c>
      <c r="B11942" s="121" t="s">
        <v>201</v>
      </c>
      <c r="C11942" s="121" t="s">
        <v>206</v>
      </c>
      <c r="D11942" s="121" t="s">
        <v>101</v>
      </c>
      <c r="E11942" s="121" t="s">
        <v>92</v>
      </c>
      <c r="F11942" s="122">
        <v>66106</v>
      </c>
      <c r="G11942" s="122">
        <v>7426</v>
      </c>
      <c r="H11942" s="120">
        <v>2019</v>
      </c>
      <c r="I11942" t="str">
        <f>IF(J11942="natural gas",VLOOKUP(D11942,'Cross-Page Data'!$I$4:$J$13,2,FALSE),IF(J11942="solar",VLOOKUP('Form 923'!D11942,'Cross-Page Data'!$I$14:$J$117,2,FALSE),J11942))</f>
        <v>solar pv</v>
      </c>
      <c r="J11942" t="str">
        <f>VLOOKUP(E11942,'Cross-Page Data'!$D$4:$F$48,3,FALSE)</f>
        <v>solar</v>
      </c>
      <c r="K11942" t="b">
        <f t="shared" si="186"/>
        <v>1</v>
      </c>
    </row>
    <row r="11943" spans="1:11">
      <c r="A11943" s="120">
        <v>60800</v>
      </c>
      <c r="B11943" s="121" t="s">
        <v>201</v>
      </c>
      <c r="C11943" s="121" t="s">
        <v>206</v>
      </c>
      <c r="D11943" s="121" t="s">
        <v>101</v>
      </c>
      <c r="E11943" s="121" t="s">
        <v>92</v>
      </c>
      <c r="F11943" s="122">
        <v>30392</v>
      </c>
      <c r="G11943" s="122">
        <v>3414</v>
      </c>
      <c r="H11943" s="120">
        <v>2019</v>
      </c>
      <c r="I11943" t="str">
        <f>IF(J11943="natural gas",VLOOKUP(D11943,'Cross-Page Data'!$I$4:$J$13,2,FALSE),IF(J11943="solar",VLOOKUP('Form 923'!D11943,'Cross-Page Data'!$I$14:$J$117,2,FALSE),J11943))</f>
        <v>solar pv</v>
      </c>
      <c r="J11943" t="str">
        <f>VLOOKUP(E11943,'Cross-Page Data'!$D$4:$F$48,3,FALSE)</f>
        <v>solar</v>
      </c>
      <c r="K11943" t="b">
        <f t="shared" si="186"/>
        <v>1</v>
      </c>
    </row>
    <row r="11944" spans="1:11">
      <c r="A11944" s="120">
        <v>60801</v>
      </c>
      <c r="B11944" s="121" t="s">
        <v>201</v>
      </c>
      <c r="C11944" s="121" t="s">
        <v>206</v>
      </c>
      <c r="D11944" s="121" t="s">
        <v>101</v>
      </c>
      <c r="E11944" s="121" t="s">
        <v>92</v>
      </c>
      <c r="F11944" s="122">
        <v>37227</v>
      </c>
      <c r="G11944" s="122">
        <v>4182</v>
      </c>
      <c r="H11944" s="120">
        <v>2019</v>
      </c>
      <c r="I11944" t="str">
        <f>IF(J11944="natural gas",VLOOKUP(D11944,'Cross-Page Data'!$I$4:$J$13,2,FALSE),IF(J11944="solar",VLOOKUP('Form 923'!D11944,'Cross-Page Data'!$I$14:$J$117,2,FALSE),J11944))</f>
        <v>solar pv</v>
      </c>
      <c r="J11944" t="str">
        <f>VLOOKUP(E11944,'Cross-Page Data'!$D$4:$F$48,3,FALSE)</f>
        <v>solar</v>
      </c>
      <c r="K11944" t="b">
        <f t="shared" si="186"/>
        <v>1</v>
      </c>
    </row>
    <row r="11945" spans="1:11">
      <c r="A11945" s="120">
        <v>60802</v>
      </c>
      <c r="B11945" s="121" t="s">
        <v>201</v>
      </c>
      <c r="C11945" s="121" t="s">
        <v>206</v>
      </c>
      <c r="D11945" s="121" t="s">
        <v>101</v>
      </c>
      <c r="E11945" s="121" t="s">
        <v>92</v>
      </c>
      <c r="F11945" s="122">
        <v>17617</v>
      </c>
      <c r="G11945" s="122">
        <v>1979</v>
      </c>
      <c r="H11945" s="120">
        <v>2019</v>
      </c>
      <c r="I11945" t="str">
        <f>IF(J11945="natural gas",VLOOKUP(D11945,'Cross-Page Data'!$I$4:$J$13,2,FALSE),IF(J11945="solar",VLOOKUP('Form 923'!D11945,'Cross-Page Data'!$I$14:$J$117,2,FALSE),J11945))</f>
        <v>solar pv</v>
      </c>
      <c r="J11945" t="str">
        <f>VLOOKUP(E11945,'Cross-Page Data'!$D$4:$F$48,3,FALSE)</f>
        <v>solar</v>
      </c>
      <c r="K11945" t="b">
        <f t="shared" si="186"/>
        <v>1</v>
      </c>
    </row>
    <row r="11946" spans="1:11">
      <c r="A11946" s="120">
        <v>60803</v>
      </c>
      <c r="B11946" s="121" t="s">
        <v>201</v>
      </c>
      <c r="C11946" s="121" t="s">
        <v>206</v>
      </c>
      <c r="D11946" s="121" t="s">
        <v>101</v>
      </c>
      <c r="E11946" s="121" t="s">
        <v>92</v>
      </c>
      <c r="F11946" s="122">
        <v>11855</v>
      </c>
      <c r="G11946" s="122">
        <v>1331.55</v>
      </c>
      <c r="H11946" s="120">
        <v>2019</v>
      </c>
      <c r="I11946" t="str">
        <f>IF(J11946="natural gas",VLOOKUP(D11946,'Cross-Page Data'!$I$4:$J$13,2,FALSE),IF(J11946="solar",VLOOKUP('Form 923'!D11946,'Cross-Page Data'!$I$14:$J$117,2,FALSE),J11946))</f>
        <v>solar pv</v>
      </c>
      <c r="J11946" t="str">
        <f>VLOOKUP(E11946,'Cross-Page Data'!$D$4:$F$48,3,FALSE)</f>
        <v>solar</v>
      </c>
      <c r="K11946" t="b">
        <f t="shared" si="186"/>
        <v>1</v>
      </c>
    </row>
    <row r="11947" spans="1:11">
      <c r="A11947" s="120">
        <v>60804</v>
      </c>
      <c r="B11947" s="121" t="s">
        <v>201</v>
      </c>
      <c r="C11947" s="121" t="s">
        <v>206</v>
      </c>
      <c r="D11947" s="121" t="s">
        <v>101</v>
      </c>
      <c r="E11947" s="121" t="s">
        <v>92</v>
      </c>
      <c r="F11947" s="122">
        <v>14691</v>
      </c>
      <c r="G11947" s="122">
        <v>1650.33</v>
      </c>
      <c r="H11947" s="120">
        <v>2019</v>
      </c>
      <c r="I11947" t="str">
        <f>IF(J11947="natural gas",VLOOKUP(D11947,'Cross-Page Data'!$I$4:$J$13,2,FALSE),IF(J11947="solar",VLOOKUP('Form 923'!D11947,'Cross-Page Data'!$I$14:$J$117,2,FALSE),J11947))</f>
        <v>solar pv</v>
      </c>
      <c r="J11947" t="str">
        <f>VLOOKUP(E11947,'Cross-Page Data'!$D$4:$F$48,3,FALSE)</f>
        <v>solar</v>
      </c>
      <c r="K11947" t="b">
        <f t="shared" si="186"/>
        <v>1</v>
      </c>
    </row>
    <row r="11948" spans="1:11">
      <c r="A11948" s="120">
        <v>60805</v>
      </c>
      <c r="B11948" s="121" t="s">
        <v>201</v>
      </c>
      <c r="C11948" s="121" t="s">
        <v>206</v>
      </c>
      <c r="D11948" s="121" t="s">
        <v>101</v>
      </c>
      <c r="E11948" s="121" t="s">
        <v>92</v>
      </c>
      <c r="F11948" s="122">
        <v>96889</v>
      </c>
      <c r="G11948" s="122">
        <v>10884</v>
      </c>
      <c r="H11948" s="120">
        <v>2019</v>
      </c>
      <c r="I11948" t="str">
        <f>IF(J11948="natural gas",VLOOKUP(D11948,'Cross-Page Data'!$I$4:$J$13,2,FALSE),IF(J11948="solar",VLOOKUP('Form 923'!D11948,'Cross-Page Data'!$I$14:$J$117,2,FALSE),J11948))</f>
        <v>solar pv</v>
      </c>
      <c r="J11948" t="str">
        <f>VLOOKUP(E11948,'Cross-Page Data'!$D$4:$F$48,3,FALSE)</f>
        <v>solar</v>
      </c>
      <c r="K11948" t="b">
        <f t="shared" si="186"/>
        <v>1</v>
      </c>
    </row>
    <row r="11949" spans="1:11">
      <c r="A11949" s="120">
        <v>60806</v>
      </c>
      <c r="B11949" s="121" t="s">
        <v>201</v>
      </c>
      <c r="C11949" s="121" t="s">
        <v>206</v>
      </c>
      <c r="D11949" s="121" t="s">
        <v>101</v>
      </c>
      <c r="E11949" s="121" t="s">
        <v>92</v>
      </c>
      <c r="F11949" s="122">
        <v>21741</v>
      </c>
      <c r="G11949" s="122">
        <v>2442</v>
      </c>
      <c r="H11949" s="120">
        <v>2019</v>
      </c>
      <c r="I11949" t="str">
        <f>IF(J11949="natural gas",VLOOKUP(D11949,'Cross-Page Data'!$I$4:$J$13,2,FALSE),IF(J11949="solar",VLOOKUP('Form 923'!D11949,'Cross-Page Data'!$I$14:$J$117,2,FALSE),J11949))</f>
        <v>solar pv</v>
      </c>
      <c r="J11949" t="str">
        <f>VLOOKUP(E11949,'Cross-Page Data'!$D$4:$F$48,3,FALSE)</f>
        <v>solar</v>
      </c>
      <c r="K11949" t="b">
        <f t="shared" si="186"/>
        <v>1</v>
      </c>
    </row>
    <row r="11950" spans="1:11">
      <c r="A11950" s="120">
        <v>60808</v>
      </c>
      <c r="B11950" s="121" t="s">
        <v>201</v>
      </c>
      <c r="C11950" s="121" t="s">
        <v>206</v>
      </c>
      <c r="D11950" s="121" t="s">
        <v>101</v>
      </c>
      <c r="E11950" s="121" t="s">
        <v>92</v>
      </c>
      <c r="F11950" s="122">
        <v>77084</v>
      </c>
      <c r="G11950" s="122">
        <v>8659</v>
      </c>
      <c r="H11950" s="120">
        <v>2019</v>
      </c>
      <c r="I11950" t="str">
        <f>IF(J11950="natural gas",VLOOKUP(D11950,'Cross-Page Data'!$I$4:$J$13,2,FALSE),IF(J11950="solar",VLOOKUP('Form 923'!D11950,'Cross-Page Data'!$I$14:$J$117,2,FALSE),J11950))</f>
        <v>solar pv</v>
      </c>
      <c r="J11950" t="str">
        <f>VLOOKUP(E11950,'Cross-Page Data'!$D$4:$F$48,3,FALSE)</f>
        <v>solar</v>
      </c>
      <c r="K11950" t="b">
        <f t="shared" si="186"/>
        <v>1</v>
      </c>
    </row>
    <row r="11951" spans="1:11">
      <c r="A11951" s="120">
        <v>60809</v>
      </c>
      <c r="B11951" s="121" t="s">
        <v>201</v>
      </c>
      <c r="C11951" s="121" t="s">
        <v>206</v>
      </c>
      <c r="D11951" s="121" t="s">
        <v>101</v>
      </c>
      <c r="E11951" s="121" t="s">
        <v>92</v>
      </c>
      <c r="F11951" s="122">
        <v>13817</v>
      </c>
      <c r="G11951" s="122">
        <v>1552</v>
      </c>
      <c r="H11951" s="120">
        <v>2019</v>
      </c>
      <c r="I11951" t="str">
        <f>IF(J11951="natural gas",VLOOKUP(D11951,'Cross-Page Data'!$I$4:$J$13,2,FALSE),IF(J11951="solar",VLOOKUP('Form 923'!D11951,'Cross-Page Data'!$I$14:$J$117,2,FALSE),J11951))</f>
        <v>solar pv</v>
      </c>
      <c r="J11951" t="str">
        <f>VLOOKUP(E11951,'Cross-Page Data'!$D$4:$F$48,3,FALSE)</f>
        <v>solar</v>
      </c>
      <c r="K11951" t="b">
        <f t="shared" si="186"/>
        <v>1</v>
      </c>
    </row>
    <row r="11952" spans="1:11">
      <c r="A11952" s="120">
        <v>60810</v>
      </c>
      <c r="B11952" s="121" t="s">
        <v>201</v>
      </c>
      <c r="C11952" s="121" t="s">
        <v>206</v>
      </c>
      <c r="D11952" s="121" t="s">
        <v>101</v>
      </c>
      <c r="E11952" s="121" t="s">
        <v>92</v>
      </c>
      <c r="F11952" s="122">
        <v>16574</v>
      </c>
      <c r="G11952" s="122">
        <v>1862</v>
      </c>
      <c r="H11952" s="120">
        <v>2019</v>
      </c>
      <c r="I11952" t="str">
        <f>IF(J11952="natural gas",VLOOKUP(D11952,'Cross-Page Data'!$I$4:$J$13,2,FALSE),IF(J11952="solar",VLOOKUP('Form 923'!D11952,'Cross-Page Data'!$I$14:$J$117,2,FALSE),J11952))</f>
        <v>solar pv</v>
      </c>
      <c r="J11952" t="str">
        <f>VLOOKUP(E11952,'Cross-Page Data'!$D$4:$F$48,3,FALSE)</f>
        <v>solar</v>
      </c>
      <c r="K11952" t="b">
        <f t="shared" si="186"/>
        <v>1</v>
      </c>
    </row>
    <row r="11953" spans="1:11">
      <c r="A11953" s="120">
        <v>60813</v>
      </c>
      <c r="B11953" s="121" t="s">
        <v>201</v>
      </c>
      <c r="C11953" s="121" t="s">
        <v>206</v>
      </c>
      <c r="D11953" s="121" t="s">
        <v>101</v>
      </c>
      <c r="E11953" s="121" t="s">
        <v>92</v>
      </c>
      <c r="F11953" s="122">
        <v>11760</v>
      </c>
      <c r="G11953" s="122">
        <v>1321</v>
      </c>
      <c r="H11953" s="120">
        <v>2019</v>
      </c>
      <c r="I11953" t="str">
        <f>IF(J11953="natural gas",VLOOKUP(D11953,'Cross-Page Data'!$I$4:$J$13,2,FALSE),IF(J11953="solar",VLOOKUP('Form 923'!D11953,'Cross-Page Data'!$I$14:$J$117,2,FALSE),J11953))</f>
        <v>solar pv</v>
      </c>
      <c r="J11953" t="str">
        <f>VLOOKUP(E11953,'Cross-Page Data'!$D$4:$F$48,3,FALSE)</f>
        <v>solar</v>
      </c>
      <c r="K11953" t="b">
        <f t="shared" si="186"/>
        <v>1</v>
      </c>
    </row>
    <row r="11954" spans="1:11">
      <c r="A11954" s="120">
        <v>60815</v>
      </c>
      <c r="B11954" s="121" t="s">
        <v>201</v>
      </c>
      <c r="C11954" s="121" t="s">
        <v>206</v>
      </c>
      <c r="D11954" s="121" t="s">
        <v>33</v>
      </c>
      <c r="E11954" s="121" t="s">
        <v>99</v>
      </c>
      <c r="F11954" s="122">
        <v>0</v>
      </c>
      <c r="G11954" s="122">
        <v>0</v>
      </c>
      <c r="H11954" s="120">
        <v>2019</v>
      </c>
      <c r="I11954" t="str">
        <f>IF(J11954="natural gas",VLOOKUP(D11954,'Cross-Page Data'!$I$4:$J$13,2,FALSE),IF(J11954="solar",VLOOKUP('Form 923'!D11954,'Cross-Page Data'!$I$14:$J$117,2,FALSE),J11954))</f>
        <v>other</v>
      </c>
      <c r="J11954" t="str">
        <f>VLOOKUP(E11954,'Cross-Page Data'!$D$4:$F$48,3,FALSE)</f>
        <v>other</v>
      </c>
      <c r="K11954" t="b">
        <f t="shared" si="186"/>
        <v>1</v>
      </c>
    </row>
    <row r="11955" spans="1:11">
      <c r="A11955" s="120">
        <v>60815</v>
      </c>
      <c r="B11955" s="121" t="s">
        <v>201</v>
      </c>
      <c r="C11955" s="121" t="s">
        <v>206</v>
      </c>
      <c r="D11955" s="121" t="s">
        <v>101</v>
      </c>
      <c r="E11955" s="121" t="s">
        <v>92</v>
      </c>
      <c r="F11955" s="122">
        <v>42409</v>
      </c>
      <c r="G11955" s="122">
        <v>4764</v>
      </c>
      <c r="H11955" s="120">
        <v>2019</v>
      </c>
      <c r="I11955" t="str">
        <f>IF(J11955="natural gas",VLOOKUP(D11955,'Cross-Page Data'!$I$4:$J$13,2,FALSE),IF(J11955="solar",VLOOKUP('Form 923'!D11955,'Cross-Page Data'!$I$14:$J$117,2,FALSE),J11955))</f>
        <v>solar pv</v>
      </c>
      <c r="J11955" t="str">
        <f>VLOOKUP(E11955,'Cross-Page Data'!$D$4:$F$48,3,FALSE)</f>
        <v>solar</v>
      </c>
      <c r="K11955" t="b">
        <f t="shared" si="186"/>
        <v>1</v>
      </c>
    </row>
    <row r="11956" spans="1:11">
      <c r="A11956" s="120">
        <v>60816</v>
      </c>
      <c r="B11956" s="121" t="s">
        <v>201</v>
      </c>
      <c r="C11956" s="121" t="s">
        <v>206</v>
      </c>
      <c r="D11956" s="121" t="s">
        <v>101</v>
      </c>
      <c r="E11956" s="121" t="s">
        <v>92</v>
      </c>
      <c r="F11956" s="122">
        <v>22299</v>
      </c>
      <c r="G11956" s="122">
        <v>2505</v>
      </c>
      <c r="H11956" s="120">
        <v>2019</v>
      </c>
      <c r="I11956" t="str">
        <f>IF(J11956="natural gas",VLOOKUP(D11956,'Cross-Page Data'!$I$4:$J$13,2,FALSE),IF(J11956="solar",VLOOKUP('Form 923'!D11956,'Cross-Page Data'!$I$14:$J$117,2,FALSE),J11956))</f>
        <v>solar pv</v>
      </c>
      <c r="J11956" t="str">
        <f>VLOOKUP(E11956,'Cross-Page Data'!$D$4:$F$48,3,FALSE)</f>
        <v>solar</v>
      </c>
      <c r="K11956" t="b">
        <f t="shared" si="186"/>
        <v>1</v>
      </c>
    </row>
    <row r="11957" spans="1:11">
      <c r="A11957" s="120">
        <v>60817</v>
      </c>
      <c r="B11957" s="121" t="s">
        <v>201</v>
      </c>
      <c r="C11957" s="121" t="s">
        <v>206</v>
      </c>
      <c r="D11957" s="121" t="s">
        <v>101</v>
      </c>
      <c r="E11957" s="121" t="s">
        <v>92</v>
      </c>
      <c r="F11957" s="122">
        <v>21604</v>
      </c>
      <c r="G11957" s="122">
        <v>2427</v>
      </c>
      <c r="H11957" s="120">
        <v>2019</v>
      </c>
      <c r="I11957" t="str">
        <f>IF(J11957="natural gas",VLOOKUP(D11957,'Cross-Page Data'!$I$4:$J$13,2,FALSE),IF(J11957="solar",VLOOKUP('Form 923'!D11957,'Cross-Page Data'!$I$14:$J$117,2,FALSE),J11957))</f>
        <v>solar pv</v>
      </c>
      <c r="J11957" t="str">
        <f>VLOOKUP(E11957,'Cross-Page Data'!$D$4:$F$48,3,FALSE)</f>
        <v>solar</v>
      </c>
      <c r="K11957" t="b">
        <f t="shared" si="186"/>
        <v>1</v>
      </c>
    </row>
    <row r="11958" spans="1:11">
      <c r="A11958" s="120">
        <v>60818</v>
      </c>
      <c r="B11958" s="121" t="s">
        <v>201</v>
      </c>
      <c r="C11958" s="121" t="s">
        <v>206</v>
      </c>
      <c r="D11958" s="121" t="s">
        <v>101</v>
      </c>
      <c r="E11958" s="121" t="s">
        <v>92</v>
      </c>
      <c r="F11958" s="122">
        <v>15889</v>
      </c>
      <c r="G11958" s="122">
        <v>1785</v>
      </c>
      <c r="H11958" s="120">
        <v>2019</v>
      </c>
      <c r="I11958" t="str">
        <f>IF(J11958="natural gas",VLOOKUP(D11958,'Cross-Page Data'!$I$4:$J$13,2,FALSE),IF(J11958="solar",VLOOKUP('Form 923'!D11958,'Cross-Page Data'!$I$14:$J$117,2,FALSE),J11958))</f>
        <v>solar pv</v>
      </c>
      <c r="J11958" t="str">
        <f>VLOOKUP(E11958,'Cross-Page Data'!$D$4:$F$48,3,FALSE)</f>
        <v>solar</v>
      </c>
      <c r="K11958" t="b">
        <f t="shared" si="186"/>
        <v>1</v>
      </c>
    </row>
    <row r="11959" spans="1:11">
      <c r="A11959" s="120">
        <v>60819</v>
      </c>
      <c r="B11959" s="121" t="s">
        <v>201</v>
      </c>
      <c r="C11959" s="121" t="s">
        <v>206</v>
      </c>
      <c r="D11959" s="121" t="s">
        <v>101</v>
      </c>
      <c r="E11959" s="121" t="s">
        <v>92</v>
      </c>
      <c r="F11959" s="122">
        <v>23761</v>
      </c>
      <c r="G11959" s="122">
        <v>2669</v>
      </c>
      <c r="H11959" s="120">
        <v>2019</v>
      </c>
      <c r="I11959" t="str">
        <f>IF(J11959="natural gas",VLOOKUP(D11959,'Cross-Page Data'!$I$4:$J$13,2,FALSE),IF(J11959="solar",VLOOKUP('Form 923'!D11959,'Cross-Page Data'!$I$14:$J$117,2,FALSE),J11959))</f>
        <v>solar pv</v>
      </c>
      <c r="J11959" t="str">
        <f>VLOOKUP(E11959,'Cross-Page Data'!$D$4:$F$48,3,FALSE)</f>
        <v>solar</v>
      </c>
      <c r="K11959" t="b">
        <f t="shared" si="186"/>
        <v>1</v>
      </c>
    </row>
    <row r="11960" spans="1:11">
      <c r="A11960" s="120">
        <v>60820</v>
      </c>
      <c r="B11960" s="121" t="s">
        <v>201</v>
      </c>
      <c r="C11960" s="121" t="s">
        <v>206</v>
      </c>
      <c r="D11960" s="121" t="s">
        <v>101</v>
      </c>
      <c r="E11960" s="121" t="s">
        <v>92</v>
      </c>
      <c r="F11960" s="122">
        <v>18419</v>
      </c>
      <c r="G11960" s="122">
        <v>2069</v>
      </c>
      <c r="H11960" s="120">
        <v>2019</v>
      </c>
      <c r="I11960" t="str">
        <f>IF(J11960="natural gas",VLOOKUP(D11960,'Cross-Page Data'!$I$4:$J$13,2,FALSE),IF(J11960="solar",VLOOKUP('Form 923'!D11960,'Cross-Page Data'!$I$14:$J$117,2,FALSE),J11960))</f>
        <v>solar pv</v>
      </c>
      <c r="J11960" t="str">
        <f>VLOOKUP(E11960,'Cross-Page Data'!$D$4:$F$48,3,FALSE)</f>
        <v>solar</v>
      </c>
      <c r="K11960" t="b">
        <f t="shared" si="186"/>
        <v>1</v>
      </c>
    </row>
    <row r="11961" spans="1:11">
      <c r="A11961" s="120">
        <v>60821</v>
      </c>
      <c r="B11961" s="121" t="s">
        <v>201</v>
      </c>
      <c r="C11961" s="121" t="s">
        <v>206</v>
      </c>
      <c r="D11961" s="121" t="s">
        <v>101</v>
      </c>
      <c r="E11961" s="121" t="s">
        <v>92</v>
      </c>
      <c r="F11961" s="122">
        <v>19816</v>
      </c>
      <c r="G11961" s="122">
        <v>2226</v>
      </c>
      <c r="H11961" s="120">
        <v>2019</v>
      </c>
      <c r="I11961" t="str">
        <f>IF(J11961="natural gas",VLOOKUP(D11961,'Cross-Page Data'!$I$4:$J$13,2,FALSE),IF(J11961="solar",VLOOKUP('Form 923'!D11961,'Cross-Page Data'!$I$14:$J$117,2,FALSE),J11961))</f>
        <v>solar pv</v>
      </c>
      <c r="J11961" t="str">
        <f>VLOOKUP(E11961,'Cross-Page Data'!$D$4:$F$48,3,FALSE)</f>
        <v>solar</v>
      </c>
      <c r="K11961" t="b">
        <f t="shared" si="186"/>
        <v>1</v>
      </c>
    </row>
    <row r="11962" spans="1:11">
      <c r="A11962" s="120">
        <v>60822</v>
      </c>
      <c r="B11962" s="121" t="s">
        <v>201</v>
      </c>
      <c r="C11962" s="121" t="s">
        <v>206</v>
      </c>
      <c r="D11962" s="121" t="s">
        <v>101</v>
      </c>
      <c r="E11962" s="121" t="s">
        <v>92</v>
      </c>
      <c r="F11962" s="122">
        <v>33863</v>
      </c>
      <c r="G11962" s="122">
        <v>3804</v>
      </c>
      <c r="H11962" s="120">
        <v>2019</v>
      </c>
      <c r="I11962" t="str">
        <f>IF(J11962="natural gas",VLOOKUP(D11962,'Cross-Page Data'!$I$4:$J$13,2,FALSE),IF(J11962="solar",VLOOKUP('Form 923'!D11962,'Cross-Page Data'!$I$14:$J$117,2,FALSE),J11962))</f>
        <v>solar pv</v>
      </c>
      <c r="J11962" t="str">
        <f>VLOOKUP(E11962,'Cross-Page Data'!$D$4:$F$48,3,FALSE)</f>
        <v>solar</v>
      </c>
      <c r="K11962" t="b">
        <f t="shared" si="186"/>
        <v>1</v>
      </c>
    </row>
    <row r="11963" spans="1:11">
      <c r="A11963" s="120">
        <v>60823</v>
      </c>
      <c r="B11963" s="121" t="s">
        <v>201</v>
      </c>
      <c r="C11963" s="121" t="s">
        <v>206</v>
      </c>
      <c r="D11963" s="121" t="s">
        <v>101</v>
      </c>
      <c r="E11963" s="121" t="s">
        <v>92</v>
      </c>
      <c r="F11963" s="122">
        <v>25932</v>
      </c>
      <c r="G11963" s="122">
        <v>2913</v>
      </c>
      <c r="H11963" s="120">
        <v>2019</v>
      </c>
      <c r="I11963" t="str">
        <f>IF(J11963="natural gas",VLOOKUP(D11963,'Cross-Page Data'!$I$4:$J$13,2,FALSE),IF(J11963="solar",VLOOKUP('Form 923'!D11963,'Cross-Page Data'!$I$14:$J$117,2,FALSE),J11963))</f>
        <v>solar pv</v>
      </c>
      <c r="J11963" t="str">
        <f>VLOOKUP(E11963,'Cross-Page Data'!$D$4:$F$48,3,FALSE)</f>
        <v>solar</v>
      </c>
      <c r="K11963" t="b">
        <f t="shared" si="186"/>
        <v>1</v>
      </c>
    </row>
    <row r="11964" spans="1:11">
      <c r="A11964" s="120">
        <v>60824</v>
      </c>
      <c r="B11964" s="121" t="s">
        <v>201</v>
      </c>
      <c r="C11964" s="121" t="s">
        <v>206</v>
      </c>
      <c r="D11964" s="121" t="s">
        <v>101</v>
      </c>
      <c r="E11964" s="121" t="s">
        <v>92</v>
      </c>
      <c r="F11964" s="122">
        <v>16603</v>
      </c>
      <c r="G11964" s="122">
        <v>1865</v>
      </c>
      <c r="H11964" s="120">
        <v>2019</v>
      </c>
      <c r="I11964" t="str">
        <f>IF(J11964="natural gas",VLOOKUP(D11964,'Cross-Page Data'!$I$4:$J$13,2,FALSE),IF(J11964="solar",VLOOKUP('Form 923'!D11964,'Cross-Page Data'!$I$14:$J$117,2,FALSE),J11964))</f>
        <v>solar pv</v>
      </c>
      <c r="J11964" t="str">
        <f>VLOOKUP(E11964,'Cross-Page Data'!$D$4:$F$48,3,FALSE)</f>
        <v>solar</v>
      </c>
      <c r="K11964" t="b">
        <f t="shared" si="186"/>
        <v>1</v>
      </c>
    </row>
    <row r="11965" spans="1:11">
      <c r="A11965" s="120">
        <v>60825</v>
      </c>
      <c r="B11965" s="121" t="s">
        <v>201</v>
      </c>
      <c r="C11965" s="121" t="s">
        <v>206</v>
      </c>
      <c r="D11965" s="121" t="s">
        <v>101</v>
      </c>
      <c r="E11965" s="121" t="s">
        <v>92</v>
      </c>
      <c r="F11965" s="122">
        <v>1670799</v>
      </c>
      <c r="G11965" s="122">
        <v>187688</v>
      </c>
      <c r="H11965" s="120">
        <v>2019</v>
      </c>
      <c r="I11965" t="str">
        <f>IF(J11965="natural gas",VLOOKUP(D11965,'Cross-Page Data'!$I$4:$J$13,2,FALSE),IF(J11965="solar",VLOOKUP('Form 923'!D11965,'Cross-Page Data'!$I$14:$J$117,2,FALSE),J11965))</f>
        <v>solar pv</v>
      </c>
      <c r="J11965" t="str">
        <f>VLOOKUP(E11965,'Cross-Page Data'!$D$4:$F$48,3,FALSE)</f>
        <v>solar</v>
      </c>
      <c r="K11965" t="b">
        <f t="shared" si="186"/>
        <v>1</v>
      </c>
    </row>
    <row r="11966" spans="1:11">
      <c r="A11966" s="120">
        <v>60830</v>
      </c>
      <c r="B11966" s="121" t="s">
        <v>201</v>
      </c>
      <c r="C11966" s="121" t="s">
        <v>206</v>
      </c>
      <c r="D11966" s="121" t="s">
        <v>101</v>
      </c>
      <c r="E11966" s="121" t="s">
        <v>92</v>
      </c>
      <c r="F11966" s="122">
        <v>62796</v>
      </c>
      <c r="G11966" s="122">
        <v>7054</v>
      </c>
      <c r="H11966" s="120">
        <v>2019</v>
      </c>
      <c r="I11966" t="str">
        <f>IF(J11966="natural gas",VLOOKUP(D11966,'Cross-Page Data'!$I$4:$J$13,2,FALSE),IF(J11966="solar",VLOOKUP('Form 923'!D11966,'Cross-Page Data'!$I$14:$J$117,2,FALSE),J11966))</f>
        <v>solar pv</v>
      </c>
      <c r="J11966" t="str">
        <f>VLOOKUP(E11966,'Cross-Page Data'!$D$4:$F$48,3,FALSE)</f>
        <v>solar</v>
      </c>
      <c r="K11966" t="b">
        <f t="shared" si="186"/>
        <v>1</v>
      </c>
    </row>
    <row r="11967" spans="1:11">
      <c r="A11967" s="120">
        <v>60831</v>
      </c>
      <c r="B11967" s="121" t="s">
        <v>201</v>
      </c>
      <c r="C11967" s="121" t="s">
        <v>206</v>
      </c>
      <c r="D11967" s="121" t="s">
        <v>79</v>
      </c>
      <c r="E11967" s="121" t="s">
        <v>130</v>
      </c>
      <c r="F11967" s="122">
        <v>0</v>
      </c>
      <c r="G11967" s="122">
        <v>0</v>
      </c>
      <c r="H11967" s="120">
        <v>2019</v>
      </c>
      <c r="I11967" t="str">
        <f>IF(J11967="natural gas",VLOOKUP(D11967,'Cross-Page Data'!$I$4:$J$13,2,FALSE),IF(J11967="solar",VLOOKUP('Form 923'!D11967,'Cross-Page Data'!$I$14:$J$117,2,FALSE),J11967))</f>
        <v>biomass</v>
      </c>
      <c r="J11967" t="str">
        <f>VLOOKUP(E11967,'Cross-Page Data'!$D$4:$F$48,3,FALSE)</f>
        <v>biomass</v>
      </c>
      <c r="K11967" t="b">
        <f t="shared" si="186"/>
        <v>1</v>
      </c>
    </row>
    <row r="11968" spans="1:11">
      <c r="A11968" s="120">
        <v>60832</v>
      </c>
      <c r="B11968" s="121" t="s">
        <v>201</v>
      </c>
      <c r="C11968" s="121" t="s">
        <v>206</v>
      </c>
      <c r="D11968" s="121" t="s">
        <v>101</v>
      </c>
      <c r="E11968" s="121" t="s">
        <v>92</v>
      </c>
      <c r="F11968" s="122">
        <v>58610</v>
      </c>
      <c r="G11968" s="122">
        <v>6584</v>
      </c>
      <c r="H11968" s="120">
        <v>2019</v>
      </c>
      <c r="I11968" t="str">
        <f>IF(J11968="natural gas",VLOOKUP(D11968,'Cross-Page Data'!$I$4:$J$13,2,FALSE),IF(J11968="solar",VLOOKUP('Form 923'!D11968,'Cross-Page Data'!$I$14:$J$117,2,FALSE),J11968))</f>
        <v>solar pv</v>
      </c>
      <c r="J11968" t="str">
        <f>VLOOKUP(E11968,'Cross-Page Data'!$D$4:$F$48,3,FALSE)</f>
        <v>solar</v>
      </c>
      <c r="K11968" t="b">
        <f t="shared" si="186"/>
        <v>1</v>
      </c>
    </row>
    <row r="11969" spans="1:11">
      <c r="A11969" s="120">
        <v>60833</v>
      </c>
      <c r="B11969" s="121" t="s">
        <v>201</v>
      </c>
      <c r="C11969" s="121" t="s">
        <v>206</v>
      </c>
      <c r="D11969" s="121" t="s">
        <v>101</v>
      </c>
      <c r="E11969" s="121" t="s">
        <v>92</v>
      </c>
      <c r="F11969" s="122">
        <v>56100</v>
      </c>
      <c r="G11969" s="122">
        <v>6302</v>
      </c>
      <c r="H11969" s="120">
        <v>2019</v>
      </c>
      <c r="I11969" t="str">
        <f>IF(J11969="natural gas",VLOOKUP(D11969,'Cross-Page Data'!$I$4:$J$13,2,FALSE),IF(J11969="solar",VLOOKUP('Form 923'!D11969,'Cross-Page Data'!$I$14:$J$117,2,FALSE),J11969))</f>
        <v>solar pv</v>
      </c>
      <c r="J11969" t="str">
        <f>VLOOKUP(E11969,'Cross-Page Data'!$D$4:$F$48,3,FALSE)</f>
        <v>solar</v>
      </c>
      <c r="K11969" t="b">
        <f t="shared" si="186"/>
        <v>1</v>
      </c>
    </row>
    <row r="11970" spans="1:11">
      <c r="A11970" s="120">
        <v>60834</v>
      </c>
      <c r="B11970" s="121" t="s">
        <v>201</v>
      </c>
      <c r="C11970" s="121" t="s">
        <v>206</v>
      </c>
      <c r="D11970" s="121" t="s">
        <v>101</v>
      </c>
      <c r="E11970" s="121" t="s">
        <v>92</v>
      </c>
      <c r="F11970" s="122">
        <v>66917</v>
      </c>
      <c r="G11970" s="122">
        <v>7517</v>
      </c>
      <c r="H11970" s="120">
        <v>2019</v>
      </c>
      <c r="I11970" t="str">
        <f>IF(J11970="natural gas",VLOOKUP(D11970,'Cross-Page Data'!$I$4:$J$13,2,FALSE),IF(J11970="solar",VLOOKUP('Form 923'!D11970,'Cross-Page Data'!$I$14:$J$117,2,FALSE),J11970))</f>
        <v>solar pv</v>
      </c>
      <c r="J11970" t="str">
        <f>VLOOKUP(E11970,'Cross-Page Data'!$D$4:$F$48,3,FALSE)</f>
        <v>solar</v>
      </c>
      <c r="K11970" t="b">
        <f t="shared" si="186"/>
        <v>1</v>
      </c>
    </row>
    <row r="11971" spans="1:11">
      <c r="A11971" s="120">
        <v>60835</v>
      </c>
      <c r="B11971" s="121" t="s">
        <v>201</v>
      </c>
      <c r="C11971" s="121" t="s">
        <v>206</v>
      </c>
      <c r="D11971" s="121" t="s">
        <v>101</v>
      </c>
      <c r="E11971" s="121" t="s">
        <v>92</v>
      </c>
      <c r="F11971" s="122">
        <v>46388</v>
      </c>
      <c r="G11971" s="122">
        <v>5211</v>
      </c>
      <c r="H11971" s="120">
        <v>2019</v>
      </c>
      <c r="I11971" t="str">
        <f>IF(J11971="natural gas",VLOOKUP(D11971,'Cross-Page Data'!$I$4:$J$13,2,FALSE),IF(J11971="solar",VLOOKUP('Form 923'!D11971,'Cross-Page Data'!$I$14:$J$117,2,FALSE),J11971))</f>
        <v>solar pv</v>
      </c>
      <c r="J11971" t="str">
        <f>VLOOKUP(E11971,'Cross-Page Data'!$D$4:$F$48,3,FALSE)</f>
        <v>solar</v>
      </c>
      <c r="K11971" t="b">
        <f t="shared" si="186"/>
        <v>1</v>
      </c>
    </row>
    <row r="11972" spans="1:11">
      <c r="A11972" s="120">
        <v>60836</v>
      </c>
      <c r="B11972" s="121" t="s">
        <v>201</v>
      </c>
      <c r="C11972" s="121" t="s">
        <v>206</v>
      </c>
      <c r="D11972" s="121" t="s">
        <v>101</v>
      </c>
      <c r="E11972" s="121" t="s">
        <v>92</v>
      </c>
      <c r="F11972" s="122">
        <v>65421</v>
      </c>
      <c r="G11972" s="122">
        <v>7349</v>
      </c>
      <c r="H11972" s="120">
        <v>2019</v>
      </c>
      <c r="I11972" t="str">
        <f>IF(J11972="natural gas",VLOOKUP(D11972,'Cross-Page Data'!$I$4:$J$13,2,FALSE),IF(J11972="solar",VLOOKUP('Form 923'!D11972,'Cross-Page Data'!$I$14:$J$117,2,FALSE),J11972))</f>
        <v>solar pv</v>
      </c>
      <c r="J11972" t="str">
        <f>VLOOKUP(E11972,'Cross-Page Data'!$D$4:$F$48,3,FALSE)</f>
        <v>solar</v>
      </c>
      <c r="K11972" t="b">
        <f t="shared" si="186"/>
        <v>1</v>
      </c>
    </row>
    <row r="11973" spans="1:11">
      <c r="A11973" s="120">
        <v>60837</v>
      </c>
      <c r="B11973" s="121" t="s">
        <v>201</v>
      </c>
      <c r="C11973" s="121" t="s">
        <v>206</v>
      </c>
      <c r="D11973" s="121" t="s">
        <v>101</v>
      </c>
      <c r="E11973" s="121" t="s">
        <v>92</v>
      </c>
      <c r="F11973" s="122">
        <v>49389</v>
      </c>
      <c r="G11973" s="122">
        <v>5548</v>
      </c>
      <c r="H11973" s="120">
        <v>2019</v>
      </c>
      <c r="I11973" t="str">
        <f>IF(J11973="natural gas",VLOOKUP(D11973,'Cross-Page Data'!$I$4:$J$13,2,FALSE),IF(J11973="solar",VLOOKUP('Form 923'!D11973,'Cross-Page Data'!$I$14:$J$117,2,FALSE),J11973))</f>
        <v>solar pv</v>
      </c>
      <c r="J11973" t="str">
        <f>VLOOKUP(E11973,'Cross-Page Data'!$D$4:$F$48,3,FALSE)</f>
        <v>solar</v>
      </c>
      <c r="K11973" t="b">
        <f t="shared" si="186"/>
        <v>1</v>
      </c>
    </row>
    <row r="11974" spans="1:11">
      <c r="A11974" s="120">
        <v>60838</v>
      </c>
      <c r="B11974" s="121" t="s">
        <v>201</v>
      </c>
      <c r="C11974" s="121" t="s">
        <v>206</v>
      </c>
      <c r="D11974" s="121" t="s">
        <v>101</v>
      </c>
      <c r="E11974" s="121" t="s">
        <v>92</v>
      </c>
      <c r="F11974" s="122">
        <v>32172</v>
      </c>
      <c r="G11974" s="122">
        <v>3614</v>
      </c>
      <c r="H11974" s="120">
        <v>2019</v>
      </c>
      <c r="I11974" t="str">
        <f>IF(J11974="natural gas",VLOOKUP(D11974,'Cross-Page Data'!$I$4:$J$13,2,FALSE),IF(J11974="solar",VLOOKUP('Form 923'!D11974,'Cross-Page Data'!$I$14:$J$117,2,FALSE),J11974))</f>
        <v>solar pv</v>
      </c>
      <c r="J11974" t="str">
        <f>VLOOKUP(E11974,'Cross-Page Data'!$D$4:$F$48,3,FALSE)</f>
        <v>solar</v>
      </c>
      <c r="K11974" t="b">
        <f t="shared" si="186"/>
        <v>1</v>
      </c>
    </row>
    <row r="11975" spans="1:11">
      <c r="A11975" s="120">
        <v>60839</v>
      </c>
      <c r="B11975" s="121" t="s">
        <v>201</v>
      </c>
      <c r="C11975" s="121" t="s">
        <v>206</v>
      </c>
      <c r="D11975" s="121" t="s">
        <v>101</v>
      </c>
      <c r="E11975" s="121" t="s">
        <v>92</v>
      </c>
      <c r="F11975" s="122">
        <v>36115</v>
      </c>
      <c r="G11975" s="122">
        <v>4057</v>
      </c>
      <c r="H11975" s="120">
        <v>2019</v>
      </c>
      <c r="I11975" t="str">
        <f>IF(J11975="natural gas",VLOOKUP(D11975,'Cross-Page Data'!$I$4:$J$13,2,FALSE),IF(J11975="solar",VLOOKUP('Form 923'!D11975,'Cross-Page Data'!$I$14:$J$117,2,FALSE),J11975))</f>
        <v>solar pv</v>
      </c>
      <c r="J11975" t="str">
        <f>VLOOKUP(E11975,'Cross-Page Data'!$D$4:$F$48,3,FALSE)</f>
        <v>solar</v>
      </c>
      <c r="K11975" t="b">
        <f t="shared" ref="K11975:K12038" si="187">IF(AND($N$6=FALSE,OR(C11975="Commercial NAICS Cogen",C11975="Industrial NAICS Cogen",C11975="NAICS-22 Cogen")),FALSE,IF(AND($N$7=FALSE,OR(C11975="Commercial NAICS Cogen",C11975="Commercial NAICS Non-Cogen",C11975="industrial NAICS Cogen",C11975="industrial NAICS non-cogen")),FALSE,TRUE))</f>
        <v>1</v>
      </c>
    </row>
    <row r="11976" spans="1:11">
      <c r="A11976" s="120">
        <v>60840</v>
      </c>
      <c r="B11976" s="121" t="s">
        <v>201</v>
      </c>
      <c r="C11976" s="121" t="s">
        <v>206</v>
      </c>
      <c r="D11976" s="121" t="s">
        <v>101</v>
      </c>
      <c r="E11976" s="121" t="s">
        <v>92</v>
      </c>
      <c r="F11976" s="122">
        <v>22665</v>
      </c>
      <c r="G11976" s="122">
        <v>2546</v>
      </c>
      <c r="H11976" s="120">
        <v>2019</v>
      </c>
      <c r="I11976" t="str">
        <f>IF(J11976="natural gas",VLOOKUP(D11976,'Cross-Page Data'!$I$4:$J$13,2,FALSE),IF(J11976="solar",VLOOKUP('Form 923'!D11976,'Cross-Page Data'!$I$14:$J$117,2,FALSE),J11976))</f>
        <v>solar pv</v>
      </c>
      <c r="J11976" t="str">
        <f>VLOOKUP(E11976,'Cross-Page Data'!$D$4:$F$48,3,FALSE)</f>
        <v>solar</v>
      </c>
      <c r="K11976" t="b">
        <f t="shared" si="187"/>
        <v>1</v>
      </c>
    </row>
    <row r="11977" spans="1:11">
      <c r="A11977" s="120">
        <v>60841</v>
      </c>
      <c r="B11977" s="121" t="s">
        <v>201</v>
      </c>
      <c r="C11977" s="121" t="s">
        <v>206</v>
      </c>
      <c r="D11977" s="121" t="s">
        <v>101</v>
      </c>
      <c r="E11977" s="121" t="s">
        <v>92</v>
      </c>
      <c r="F11977" s="122">
        <v>18142</v>
      </c>
      <c r="G11977" s="122">
        <v>2038</v>
      </c>
      <c r="H11977" s="120">
        <v>2019</v>
      </c>
      <c r="I11977" t="str">
        <f>IF(J11977="natural gas",VLOOKUP(D11977,'Cross-Page Data'!$I$4:$J$13,2,FALSE),IF(J11977="solar",VLOOKUP('Form 923'!D11977,'Cross-Page Data'!$I$14:$J$117,2,FALSE),J11977))</f>
        <v>solar pv</v>
      </c>
      <c r="J11977" t="str">
        <f>VLOOKUP(E11977,'Cross-Page Data'!$D$4:$F$48,3,FALSE)</f>
        <v>solar</v>
      </c>
      <c r="K11977" t="b">
        <f t="shared" si="187"/>
        <v>1</v>
      </c>
    </row>
    <row r="11978" spans="1:11">
      <c r="A11978" s="120">
        <v>60842</v>
      </c>
      <c r="B11978" s="121" t="s">
        <v>201</v>
      </c>
      <c r="C11978" s="121" t="s">
        <v>206</v>
      </c>
      <c r="D11978" s="121" t="s">
        <v>101</v>
      </c>
      <c r="E11978" s="121" t="s">
        <v>92</v>
      </c>
      <c r="F11978" s="122">
        <v>25905</v>
      </c>
      <c r="G11978" s="122">
        <v>2910</v>
      </c>
      <c r="H11978" s="120">
        <v>2019</v>
      </c>
      <c r="I11978" t="str">
        <f>IF(J11978="natural gas",VLOOKUP(D11978,'Cross-Page Data'!$I$4:$J$13,2,FALSE),IF(J11978="solar",VLOOKUP('Form 923'!D11978,'Cross-Page Data'!$I$14:$J$117,2,FALSE),J11978))</f>
        <v>solar pv</v>
      </c>
      <c r="J11978" t="str">
        <f>VLOOKUP(E11978,'Cross-Page Data'!$D$4:$F$48,3,FALSE)</f>
        <v>solar</v>
      </c>
      <c r="K11978" t="b">
        <f t="shared" si="187"/>
        <v>1</v>
      </c>
    </row>
    <row r="11979" ht="25.5" spans="1:11">
      <c r="A11979" s="120">
        <v>60843</v>
      </c>
      <c r="B11979" s="121" t="s">
        <v>201</v>
      </c>
      <c r="C11979" s="121" t="s">
        <v>207</v>
      </c>
      <c r="D11979" s="121" t="s">
        <v>101</v>
      </c>
      <c r="E11979" s="121" t="s">
        <v>92</v>
      </c>
      <c r="F11979" s="122">
        <v>29938</v>
      </c>
      <c r="G11979" s="122">
        <v>3363</v>
      </c>
      <c r="H11979" s="120">
        <v>2019</v>
      </c>
      <c r="I11979" t="str">
        <f>IF(J11979="natural gas",VLOOKUP(D11979,'Cross-Page Data'!$I$4:$J$13,2,FALSE),IF(J11979="solar",VLOOKUP('Form 923'!D11979,'Cross-Page Data'!$I$14:$J$117,2,FALSE),J11979))</f>
        <v>solar pv</v>
      </c>
      <c r="J11979" t="str">
        <f>VLOOKUP(E11979,'Cross-Page Data'!$D$4:$F$48,3,FALSE)</f>
        <v>solar</v>
      </c>
      <c r="K11979" t="b">
        <f t="shared" si="187"/>
        <v>0</v>
      </c>
    </row>
    <row r="11980" spans="1:11">
      <c r="A11980" s="120">
        <v>60844</v>
      </c>
      <c r="B11980" s="121" t="s">
        <v>201</v>
      </c>
      <c r="C11980" s="121" t="s">
        <v>206</v>
      </c>
      <c r="D11980" s="121" t="s">
        <v>101</v>
      </c>
      <c r="E11980" s="121" t="s">
        <v>92</v>
      </c>
      <c r="F11980" s="122">
        <v>111267</v>
      </c>
      <c r="G11980" s="122">
        <v>12499</v>
      </c>
      <c r="H11980" s="120">
        <v>2019</v>
      </c>
      <c r="I11980" t="str">
        <f>IF(J11980="natural gas",VLOOKUP(D11980,'Cross-Page Data'!$I$4:$J$13,2,FALSE),IF(J11980="solar",VLOOKUP('Form 923'!D11980,'Cross-Page Data'!$I$14:$J$117,2,FALSE),J11980))</f>
        <v>solar pv</v>
      </c>
      <c r="J11980" t="str">
        <f>VLOOKUP(E11980,'Cross-Page Data'!$D$4:$F$48,3,FALSE)</f>
        <v>solar</v>
      </c>
      <c r="K11980" t="b">
        <f t="shared" si="187"/>
        <v>1</v>
      </c>
    </row>
    <row r="11981" spans="1:11">
      <c r="A11981" s="120">
        <v>60846</v>
      </c>
      <c r="B11981" s="121" t="s">
        <v>201</v>
      </c>
      <c r="C11981" s="121" t="s">
        <v>206</v>
      </c>
      <c r="D11981" s="121" t="s">
        <v>101</v>
      </c>
      <c r="E11981" s="121" t="s">
        <v>92</v>
      </c>
      <c r="F11981" s="122">
        <v>18231</v>
      </c>
      <c r="G11981" s="122">
        <v>2048</v>
      </c>
      <c r="H11981" s="120">
        <v>2019</v>
      </c>
      <c r="I11981" t="str">
        <f>IF(J11981="natural gas",VLOOKUP(D11981,'Cross-Page Data'!$I$4:$J$13,2,FALSE),IF(J11981="solar",VLOOKUP('Form 923'!D11981,'Cross-Page Data'!$I$14:$J$117,2,FALSE),J11981))</f>
        <v>solar pv</v>
      </c>
      <c r="J11981" t="str">
        <f>VLOOKUP(E11981,'Cross-Page Data'!$D$4:$F$48,3,FALSE)</f>
        <v>solar</v>
      </c>
      <c r="K11981" t="b">
        <f t="shared" si="187"/>
        <v>1</v>
      </c>
    </row>
    <row r="11982" spans="1:11">
      <c r="A11982" s="120">
        <v>60847</v>
      </c>
      <c r="B11982" s="121" t="s">
        <v>201</v>
      </c>
      <c r="C11982" s="121" t="s">
        <v>206</v>
      </c>
      <c r="D11982" s="121" t="s">
        <v>101</v>
      </c>
      <c r="E11982" s="121" t="s">
        <v>92</v>
      </c>
      <c r="F11982" s="122">
        <v>14360</v>
      </c>
      <c r="G11982" s="122">
        <v>1613</v>
      </c>
      <c r="H11982" s="120">
        <v>2019</v>
      </c>
      <c r="I11982" t="str">
        <f>IF(J11982="natural gas",VLOOKUP(D11982,'Cross-Page Data'!$I$4:$J$13,2,FALSE),IF(J11982="solar",VLOOKUP('Form 923'!D11982,'Cross-Page Data'!$I$14:$J$117,2,FALSE),J11982))</f>
        <v>solar pv</v>
      </c>
      <c r="J11982" t="str">
        <f>VLOOKUP(E11982,'Cross-Page Data'!$D$4:$F$48,3,FALSE)</f>
        <v>solar</v>
      </c>
      <c r="K11982" t="b">
        <f t="shared" si="187"/>
        <v>1</v>
      </c>
    </row>
    <row r="11983" spans="1:11">
      <c r="A11983" s="120">
        <v>60848</v>
      </c>
      <c r="B11983" s="121" t="s">
        <v>201</v>
      </c>
      <c r="C11983" s="121" t="s">
        <v>206</v>
      </c>
      <c r="D11983" s="121" t="s">
        <v>101</v>
      </c>
      <c r="E11983" s="121" t="s">
        <v>92</v>
      </c>
      <c r="F11983" s="122">
        <v>26866</v>
      </c>
      <c r="G11983" s="122">
        <v>3018</v>
      </c>
      <c r="H11983" s="120">
        <v>2019</v>
      </c>
      <c r="I11983" t="str">
        <f>IF(J11983="natural gas",VLOOKUP(D11983,'Cross-Page Data'!$I$4:$J$13,2,FALSE),IF(J11983="solar",VLOOKUP('Form 923'!D11983,'Cross-Page Data'!$I$14:$J$117,2,FALSE),J11983))</f>
        <v>solar pv</v>
      </c>
      <c r="J11983" t="str">
        <f>VLOOKUP(E11983,'Cross-Page Data'!$D$4:$F$48,3,FALSE)</f>
        <v>solar</v>
      </c>
      <c r="K11983" t="b">
        <f t="shared" si="187"/>
        <v>1</v>
      </c>
    </row>
    <row r="11984" spans="1:11">
      <c r="A11984" s="120">
        <v>60849</v>
      </c>
      <c r="B11984" s="121" t="s">
        <v>201</v>
      </c>
      <c r="C11984" s="121" t="s">
        <v>206</v>
      </c>
      <c r="D11984" s="121" t="s">
        <v>101</v>
      </c>
      <c r="E11984" s="121" t="s">
        <v>92</v>
      </c>
      <c r="F11984" s="122">
        <v>20216</v>
      </c>
      <c r="G11984" s="122">
        <v>2271</v>
      </c>
      <c r="H11984" s="120">
        <v>2019</v>
      </c>
      <c r="I11984" t="str">
        <f>IF(J11984="natural gas",VLOOKUP(D11984,'Cross-Page Data'!$I$4:$J$13,2,FALSE),IF(J11984="solar",VLOOKUP('Form 923'!D11984,'Cross-Page Data'!$I$14:$J$117,2,FALSE),J11984))</f>
        <v>solar pv</v>
      </c>
      <c r="J11984" t="str">
        <f>VLOOKUP(E11984,'Cross-Page Data'!$D$4:$F$48,3,FALSE)</f>
        <v>solar</v>
      </c>
      <c r="K11984" t="b">
        <f t="shared" si="187"/>
        <v>1</v>
      </c>
    </row>
    <row r="11985" spans="1:11">
      <c r="A11985" s="120">
        <v>60851</v>
      </c>
      <c r="B11985" s="121" t="s">
        <v>201</v>
      </c>
      <c r="C11985" s="121" t="s">
        <v>206</v>
      </c>
      <c r="D11985" s="121" t="s">
        <v>101</v>
      </c>
      <c r="E11985" s="121" t="s">
        <v>92</v>
      </c>
      <c r="F11985" s="122">
        <v>30596</v>
      </c>
      <c r="G11985" s="122">
        <v>3437</v>
      </c>
      <c r="H11985" s="120">
        <v>2019</v>
      </c>
      <c r="I11985" t="str">
        <f>IF(J11985="natural gas",VLOOKUP(D11985,'Cross-Page Data'!$I$4:$J$13,2,FALSE),IF(J11985="solar",VLOOKUP('Form 923'!D11985,'Cross-Page Data'!$I$14:$J$117,2,FALSE),J11985))</f>
        <v>solar pv</v>
      </c>
      <c r="J11985" t="str">
        <f>VLOOKUP(E11985,'Cross-Page Data'!$D$4:$F$48,3,FALSE)</f>
        <v>solar</v>
      </c>
      <c r="K11985" t="b">
        <f t="shared" si="187"/>
        <v>1</v>
      </c>
    </row>
    <row r="11986" spans="1:11">
      <c r="A11986" s="120">
        <v>60852</v>
      </c>
      <c r="B11986" s="121" t="s">
        <v>201</v>
      </c>
      <c r="C11986" s="121" t="s">
        <v>206</v>
      </c>
      <c r="D11986" s="121" t="s">
        <v>101</v>
      </c>
      <c r="E11986" s="121" t="s">
        <v>92</v>
      </c>
      <c r="F11986" s="122">
        <v>30150</v>
      </c>
      <c r="G11986" s="122">
        <v>3387</v>
      </c>
      <c r="H11986" s="120">
        <v>2019</v>
      </c>
      <c r="I11986" t="str">
        <f>IF(J11986="natural gas",VLOOKUP(D11986,'Cross-Page Data'!$I$4:$J$13,2,FALSE),IF(J11986="solar",VLOOKUP('Form 923'!D11986,'Cross-Page Data'!$I$14:$J$117,2,FALSE),J11986))</f>
        <v>solar pv</v>
      </c>
      <c r="J11986" t="str">
        <f>VLOOKUP(E11986,'Cross-Page Data'!$D$4:$F$48,3,FALSE)</f>
        <v>solar</v>
      </c>
      <c r="K11986" t="b">
        <f t="shared" si="187"/>
        <v>1</v>
      </c>
    </row>
    <row r="11987" spans="1:11">
      <c r="A11987" s="120">
        <v>60853</v>
      </c>
      <c r="B11987" s="121" t="s">
        <v>201</v>
      </c>
      <c r="C11987" s="121" t="s">
        <v>206</v>
      </c>
      <c r="D11987" s="121" t="s">
        <v>101</v>
      </c>
      <c r="E11987" s="121" t="s">
        <v>92</v>
      </c>
      <c r="F11987" s="122">
        <v>35385</v>
      </c>
      <c r="G11987" s="122">
        <v>3975</v>
      </c>
      <c r="H11987" s="120">
        <v>2019</v>
      </c>
      <c r="I11987" t="str">
        <f>IF(J11987="natural gas",VLOOKUP(D11987,'Cross-Page Data'!$I$4:$J$13,2,FALSE),IF(J11987="solar",VLOOKUP('Form 923'!D11987,'Cross-Page Data'!$I$14:$J$117,2,FALSE),J11987))</f>
        <v>solar pv</v>
      </c>
      <c r="J11987" t="str">
        <f>VLOOKUP(E11987,'Cross-Page Data'!$D$4:$F$48,3,FALSE)</f>
        <v>solar</v>
      </c>
      <c r="K11987" t="b">
        <f t="shared" si="187"/>
        <v>1</v>
      </c>
    </row>
    <row r="11988" spans="1:11">
      <c r="A11988" s="120">
        <v>60854</v>
      </c>
      <c r="B11988" s="121" t="s">
        <v>201</v>
      </c>
      <c r="C11988" s="121" t="s">
        <v>206</v>
      </c>
      <c r="D11988" s="121" t="s">
        <v>101</v>
      </c>
      <c r="E11988" s="121" t="s">
        <v>92</v>
      </c>
      <c r="F11988" s="122">
        <v>51159</v>
      </c>
      <c r="G11988" s="122">
        <v>5747</v>
      </c>
      <c r="H11988" s="120">
        <v>2019</v>
      </c>
      <c r="I11988" t="str">
        <f>IF(J11988="natural gas",VLOOKUP(D11988,'Cross-Page Data'!$I$4:$J$13,2,FALSE),IF(J11988="solar",VLOOKUP('Form 923'!D11988,'Cross-Page Data'!$I$14:$J$117,2,FALSE),J11988))</f>
        <v>solar pv</v>
      </c>
      <c r="J11988" t="str">
        <f>VLOOKUP(E11988,'Cross-Page Data'!$D$4:$F$48,3,FALSE)</f>
        <v>solar</v>
      </c>
      <c r="K11988" t="b">
        <f t="shared" si="187"/>
        <v>1</v>
      </c>
    </row>
    <row r="11989" spans="1:11">
      <c r="A11989" s="120">
        <v>60855</v>
      </c>
      <c r="B11989" s="121" t="s">
        <v>201</v>
      </c>
      <c r="C11989" s="121" t="s">
        <v>206</v>
      </c>
      <c r="D11989" s="121" t="s">
        <v>101</v>
      </c>
      <c r="E11989" s="121" t="s">
        <v>92</v>
      </c>
      <c r="F11989" s="122">
        <v>37904</v>
      </c>
      <c r="G11989" s="122">
        <v>4258</v>
      </c>
      <c r="H11989" s="120">
        <v>2019</v>
      </c>
      <c r="I11989" t="str">
        <f>IF(J11989="natural gas",VLOOKUP(D11989,'Cross-Page Data'!$I$4:$J$13,2,FALSE),IF(J11989="solar",VLOOKUP('Form 923'!D11989,'Cross-Page Data'!$I$14:$J$117,2,FALSE),J11989))</f>
        <v>solar pv</v>
      </c>
      <c r="J11989" t="str">
        <f>VLOOKUP(E11989,'Cross-Page Data'!$D$4:$F$48,3,FALSE)</f>
        <v>solar</v>
      </c>
      <c r="K11989" t="b">
        <f t="shared" si="187"/>
        <v>1</v>
      </c>
    </row>
    <row r="11990" spans="1:11">
      <c r="A11990" s="120">
        <v>60856</v>
      </c>
      <c r="B11990" s="121" t="s">
        <v>201</v>
      </c>
      <c r="C11990" s="121" t="s">
        <v>206</v>
      </c>
      <c r="D11990" s="121" t="s">
        <v>128</v>
      </c>
      <c r="E11990" s="121" t="s">
        <v>180</v>
      </c>
      <c r="F11990" s="122">
        <v>4426502</v>
      </c>
      <c r="G11990" s="122">
        <v>497248</v>
      </c>
      <c r="H11990" s="120">
        <v>2019</v>
      </c>
      <c r="I11990" t="str">
        <f>IF(J11990="natural gas",VLOOKUP(D11990,'Cross-Page Data'!$I$4:$J$13,2,FALSE),IF(J11990="solar",VLOOKUP('Form 923'!D11990,'Cross-Page Data'!$I$14:$J$117,2,FALSE),J11990))</f>
        <v>wind</v>
      </c>
      <c r="J11990" t="str">
        <f>VLOOKUP(E11990,'Cross-Page Data'!$D$4:$F$48,3,FALSE)</f>
        <v>wind</v>
      </c>
      <c r="K11990" t="b">
        <f t="shared" si="187"/>
        <v>1</v>
      </c>
    </row>
    <row r="11991" ht="25.5" spans="1:11">
      <c r="A11991" s="120">
        <v>60857</v>
      </c>
      <c r="B11991" s="121" t="s">
        <v>201</v>
      </c>
      <c r="C11991" s="121" t="s">
        <v>211</v>
      </c>
      <c r="D11991" s="121" t="s">
        <v>101</v>
      </c>
      <c r="E11991" s="121" t="s">
        <v>92</v>
      </c>
      <c r="F11991" s="122">
        <v>10656</v>
      </c>
      <c r="G11991" s="122">
        <v>1197</v>
      </c>
      <c r="H11991" s="120">
        <v>2019</v>
      </c>
      <c r="I11991" t="str">
        <f>IF(J11991="natural gas",VLOOKUP(D11991,'Cross-Page Data'!$I$4:$J$13,2,FALSE),IF(J11991="solar",VLOOKUP('Form 923'!D11991,'Cross-Page Data'!$I$14:$J$117,2,FALSE),J11991))</f>
        <v>solar pv</v>
      </c>
      <c r="J11991" t="str">
        <f>VLOOKUP(E11991,'Cross-Page Data'!$D$4:$F$48,3,FALSE)</f>
        <v>solar</v>
      </c>
      <c r="K11991" t="b">
        <f t="shared" si="187"/>
        <v>0</v>
      </c>
    </row>
    <row r="11992" spans="1:11">
      <c r="A11992" s="120">
        <v>60858</v>
      </c>
      <c r="B11992" s="121" t="s">
        <v>201</v>
      </c>
      <c r="C11992" s="121" t="s">
        <v>206</v>
      </c>
      <c r="D11992" s="121" t="s">
        <v>101</v>
      </c>
      <c r="E11992" s="121" t="s">
        <v>92</v>
      </c>
      <c r="F11992" s="122">
        <v>20502</v>
      </c>
      <c r="G11992" s="122">
        <v>2303</v>
      </c>
      <c r="H11992" s="120">
        <v>2019</v>
      </c>
      <c r="I11992" t="str">
        <f>IF(J11992="natural gas",VLOOKUP(D11992,'Cross-Page Data'!$I$4:$J$13,2,FALSE),IF(J11992="solar",VLOOKUP('Form 923'!D11992,'Cross-Page Data'!$I$14:$J$117,2,FALSE),J11992))</f>
        <v>solar pv</v>
      </c>
      <c r="J11992" t="str">
        <f>VLOOKUP(E11992,'Cross-Page Data'!$D$4:$F$48,3,FALSE)</f>
        <v>solar</v>
      </c>
      <c r="K11992" t="b">
        <f t="shared" si="187"/>
        <v>1</v>
      </c>
    </row>
    <row r="11993" spans="1:11">
      <c r="A11993" s="120">
        <v>60860</v>
      </c>
      <c r="B11993" s="121" t="s">
        <v>201</v>
      </c>
      <c r="C11993" s="121" t="s">
        <v>206</v>
      </c>
      <c r="D11993" s="121" t="s">
        <v>101</v>
      </c>
      <c r="E11993" s="121" t="s">
        <v>92</v>
      </c>
      <c r="F11993" s="122">
        <v>14198</v>
      </c>
      <c r="G11993" s="122">
        <v>1595</v>
      </c>
      <c r="H11993" s="120">
        <v>2019</v>
      </c>
      <c r="I11993" t="str">
        <f>IF(J11993="natural gas",VLOOKUP(D11993,'Cross-Page Data'!$I$4:$J$13,2,FALSE),IF(J11993="solar",VLOOKUP('Form 923'!D11993,'Cross-Page Data'!$I$14:$J$117,2,FALSE),J11993))</f>
        <v>solar pv</v>
      </c>
      <c r="J11993" t="str">
        <f>VLOOKUP(E11993,'Cross-Page Data'!$D$4:$F$48,3,FALSE)</f>
        <v>solar</v>
      </c>
      <c r="K11993" t="b">
        <f t="shared" si="187"/>
        <v>1</v>
      </c>
    </row>
    <row r="11994" spans="1:11">
      <c r="A11994" s="120">
        <v>60861</v>
      </c>
      <c r="B11994" s="121" t="s">
        <v>201</v>
      </c>
      <c r="C11994" s="121" t="s">
        <v>206</v>
      </c>
      <c r="D11994" s="121" t="s">
        <v>101</v>
      </c>
      <c r="E11994" s="121" t="s">
        <v>92</v>
      </c>
      <c r="F11994" s="122">
        <v>46497</v>
      </c>
      <c r="G11994" s="122">
        <v>5223</v>
      </c>
      <c r="H11994" s="120">
        <v>2019</v>
      </c>
      <c r="I11994" t="str">
        <f>IF(J11994="natural gas",VLOOKUP(D11994,'Cross-Page Data'!$I$4:$J$13,2,FALSE),IF(J11994="solar",VLOOKUP('Form 923'!D11994,'Cross-Page Data'!$I$14:$J$117,2,FALSE),J11994))</f>
        <v>solar pv</v>
      </c>
      <c r="J11994" t="str">
        <f>VLOOKUP(E11994,'Cross-Page Data'!$D$4:$F$48,3,FALSE)</f>
        <v>solar</v>
      </c>
      <c r="K11994" t="b">
        <f t="shared" si="187"/>
        <v>1</v>
      </c>
    </row>
    <row r="11995" spans="1:11">
      <c r="A11995" s="120">
        <v>60863</v>
      </c>
      <c r="B11995" s="121" t="s">
        <v>201</v>
      </c>
      <c r="C11995" s="121" t="s">
        <v>202</v>
      </c>
      <c r="D11995" s="121" t="s">
        <v>101</v>
      </c>
      <c r="E11995" s="121" t="s">
        <v>92</v>
      </c>
      <c r="F11995" s="122">
        <v>128697</v>
      </c>
      <c r="G11995" s="122">
        <v>14457</v>
      </c>
      <c r="H11995" s="120">
        <v>2019</v>
      </c>
      <c r="I11995" t="str">
        <f>IF(J11995="natural gas",VLOOKUP(D11995,'Cross-Page Data'!$I$4:$J$13,2,FALSE),IF(J11995="solar",VLOOKUP('Form 923'!D11995,'Cross-Page Data'!$I$14:$J$117,2,FALSE),J11995))</f>
        <v>solar pv</v>
      </c>
      <c r="J11995" t="str">
        <f>VLOOKUP(E11995,'Cross-Page Data'!$D$4:$F$48,3,FALSE)</f>
        <v>solar</v>
      </c>
      <c r="K11995" t="b">
        <f t="shared" si="187"/>
        <v>1</v>
      </c>
    </row>
    <row r="11996" spans="1:11">
      <c r="A11996" s="120">
        <v>60864</v>
      </c>
      <c r="B11996" s="121" t="s">
        <v>201</v>
      </c>
      <c r="C11996" s="121" t="s">
        <v>206</v>
      </c>
      <c r="D11996" s="121" t="s">
        <v>101</v>
      </c>
      <c r="E11996" s="121" t="s">
        <v>92</v>
      </c>
      <c r="F11996" s="122">
        <v>71644</v>
      </c>
      <c r="G11996" s="122">
        <v>8048</v>
      </c>
      <c r="H11996" s="120">
        <v>2019</v>
      </c>
      <c r="I11996" t="str">
        <f>IF(J11996="natural gas",VLOOKUP(D11996,'Cross-Page Data'!$I$4:$J$13,2,FALSE),IF(J11996="solar",VLOOKUP('Form 923'!D11996,'Cross-Page Data'!$I$14:$J$117,2,FALSE),J11996))</f>
        <v>solar pv</v>
      </c>
      <c r="J11996" t="str">
        <f>VLOOKUP(E11996,'Cross-Page Data'!$D$4:$F$48,3,FALSE)</f>
        <v>solar</v>
      </c>
      <c r="K11996" t="b">
        <f t="shared" si="187"/>
        <v>1</v>
      </c>
    </row>
    <row r="11997" spans="1:11">
      <c r="A11997" s="120">
        <v>60865</v>
      </c>
      <c r="B11997" s="121" t="s">
        <v>201</v>
      </c>
      <c r="C11997" s="121" t="s">
        <v>206</v>
      </c>
      <c r="D11997" s="121" t="s">
        <v>128</v>
      </c>
      <c r="E11997" s="121" t="s">
        <v>180</v>
      </c>
      <c r="F11997" s="122">
        <v>80225</v>
      </c>
      <c r="G11997" s="122">
        <v>9012</v>
      </c>
      <c r="H11997" s="120">
        <v>2019</v>
      </c>
      <c r="I11997" t="str">
        <f>IF(J11997="natural gas",VLOOKUP(D11997,'Cross-Page Data'!$I$4:$J$13,2,FALSE),IF(J11997="solar",VLOOKUP('Form 923'!D11997,'Cross-Page Data'!$I$14:$J$117,2,FALSE),J11997))</f>
        <v>wind</v>
      </c>
      <c r="J11997" t="str">
        <f>VLOOKUP(E11997,'Cross-Page Data'!$D$4:$F$48,3,FALSE)</f>
        <v>wind</v>
      </c>
      <c r="K11997" t="b">
        <f t="shared" si="187"/>
        <v>1</v>
      </c>
    </row>
    <row r="11998" spans="1:11">
      <c r="A11998" s="120">
        <v>60866</v>
      </c>
      <c r="B11998" s="121" t="s">
        <v>201</v>
      </c>
      <c r="C11998" s="121" t="s">
        <v>206</v>
      </c>
      <c r="D11998" s="121" t="s">
        <v>101</v>
      </c>
      <c r="E11998" s="121" t="s">
        <v>92</v>
      </c>
      <c r="F11998" s="122">
        <v>26770</v>
      </c>
      <c r="G11998" s="122">
        <v>3007</v>
      </c>
      <c r="H11998" s="120">
        <v>2019</v>
      </c>
      <c r="I11998" t="str">
        <f>IF(J11998="natural gas",VLOOKUP(D11998,'Cross-Page Data'!$I$4:$J$13,2,FALSE),IF(J11998="solar",VLOOKUP('Form 923'!D11998,'Cross-Page Data'!$I$14:$J$117,2,FALSE),J11998))</f>
        <v>solar pv</v>
      </c>
      <c r="J11998" t="str">
        <f>VLOOKUP(E11998,'Cross-Page Data'!$D$4:$F$48,3,FALSE)</f>
        <v>solar</v>
      </c>
      <c r="K11998" t="b">
        <f t="shared" si="187"/>
        <v>1</v>
      </c>
    </row>
    <row r="11999" spans="1:11">
      <c r="A11999" s="120">
        <v>60867</v>
      </c>
      <c r="B11999" s="121" t="s">
        <v>201</v>
      </c>
      <c r="C11999" s="121" t="s">
        <v>206</v>
      </c>
      <c r="D11999" s="121" t="s">
        <v>101</v>
      </c>
      <c r="E11999" s="121" t="s">
        <v>92</v>
      </c>
      <c r="F11999" s="122">
        <v>53500</v>
      </c>
      <c r="G11999" s="122">
        <v>6010</v>
      </c>
      <c r="H11999" s="120">
        <v>2019</v>
      </c>
      <c r="I11999" t="str">
        <f>IF(J11999="natural gas",VLOOKUP(D11999,'Cross-Page Data'!$I$4:$J$13,2,FALSE),IF(J11999="solar",VLOOKUP('Form 923'!D11999,'Cross-Page Data'!$I$14:$J$117,2,FALSE),J11999))</f>
        <v>solar pv</v>
      </c>
      <c r="J11999" t="str">
        <f>VLOOKUP(E11999,'Cross-Page Data'!$D$4:$F$48,3,FALSE)</f>
        <v>solar</v>
      </c>
      <c r="K11999" t="b">
        <f t="shared" si="187"/>
        <v>1</v>
      </c>
    </row>
    <row r="12000" spans="1:11">
      <c r="A12000" s="120">
        <v>60868</v>
      </c>
      <c r="B12000" s="121" t="s">
        <v>201</v>
      </c>
      <c r="C12000" s="121" t="s">
        <v>202</v>
      </c>
      <c r="D12000" s="121" t="s">
        <v>116</v>
      </c>
      <c r="E12000" s="121" t="s">
        <v>170</v>
      </c>
      <c r="F12000" s="122">
        <v>0</v>
      </c>
      <c r="G12000" s="122">
        <v>0</v>
      </c>
      <c r="H12000" s="120">
        <v>2019</v>
      </c>
      <c r="I12000" t="str">
        <f>IF(J12000="natural gas",VLOOKUP(D12000,'Cross-Page Data'!$I$4:$J$13,2,FALSE),IF(J12000="solar",VLOOKUP('Form 923'!D12000,'Cross-Page Data'!$I$14:$J$117,2,FALSE),J12000))</f>
        <v>hydro</v>
      </c>
      <c r="J12000" t="str">
        <f>VLOOKUP(E12000,'Cross-Page Data'!$D$4:$F$48,3,FALSE)</f>
        <v>hydro</v>
      </c>
      <c r="K12000" t="b">
        <f t="shared" si="187"/>
        <v>1</v>
      </c>
    </row>
    <row r="12001" spans="1:11">
      <c r="A12001" s="120">
        <v>60869</v>
      </c>
      <c r="B12001" s="121" t="s">
        <v>201</v>
      </c>
      <c r="C12001" s="121" t="s">
        <v>206</v>
      </c>
      <c r="D12001" s="121" t="s">
        <v>101</v>
      </c>
      <c r="E12001" s="121" t="s">
        <v>92</v>
      </c>
      <c r="F12001" s="122">
        <v>234505</v>
      </c>
      <c r="G12001" s="122">
        <v>26343</v>
      </c>
      <c r="H12001" s="120">
        <v>2019</v>
      </c>
      <c r="I12001" t="str">
        <f>IF(J12001="natural gas",VLOOKUP(D12001,'Cross-Page Data'!$I$4:$J$13,2,FALSE),IF(J12001="solar",VLOOKUP('Form 923'!D12001,'Cross-Page Data'!$I$14:$J$117,2,FALSE),J12001))</f>
        <v>solar pv</v>
      </c>
      <c r="J12001" t="str">
        <f>VLOOKUP(E12001,'Cross-Page Data'!$D$4:$F$48,3,FALSE)</f>
        <v>solar</v>
      </c>
      <c r="K12001" t="b">
        <f t="shared" si="187"/>
        <v>1</v>
      </c>
    </row>
    <row r="12002" spans="1:11">
      <c r="A12002" s="120">
        <v>60873</v>
      </c>
      <c r="B12002" s="121" t="s">
        <v>201</v>
      </c>
      <c r="C12002" s="121" t="s">
        <v>202</v>
      </c>
      <c r="D12002" s="121" t="s">
        <v>128</v>
      </c>
      <c r="E12002" s="121" t="s">
        <v>180</v>
      </c>
      <c r="F12002" s="122">
        <v>4776956</v>
      </c>
      <c r="G12002" s="122">
        <v>536616</v>
      </c>
      <c r="H12002" s="120">
        <v>2019</v>
      </c>
      <c r="I12002" t="str">
        <f>IF(J12002="natural gas",VLOOKUP(D12002,'Cross-Page Data'!$I$4:$J$13,2,FALSE),IF(J12002="solar",VLOOKUP('Form 923'!D12002,'Cross-Page Data'!$I$14:$J$117,2,FALSE),J12002))</f>
        <v>wind</v>
      </c>
      <c r="J12002" t="str">
        <f>VLOOKUP(E12002,'Cross-Page Data'!$D$4:$F$48,3,FALSE)</f>
        <v>wind</v>
      </c>
      <c r="K12002" t="b">
        <f t="shared" si="187"/>
        <v>1</v>
      </c>
    </row>
    <row r="12003" spans="1:11">
      <c r="A12003" s="120">
        <v>60874</v>
      </c>
      <c r="B12003" s="121" t="s">
        <v>201</v>
      </c>
      <c r="C12003" s="121" t="s">
        <v>202</v>
      </c>
      <c r="D12003" s="121" t="s">
        <v>101</v>
      </c>
      <c r="E12003" s="121" t="s">
        <v>92</v>
      </c>
      <c r="F12003" s="122">
        <v>66711</v>
      </c>
      <c r="G12003" s="122">
        <v>7494</v>
      </c>
      <c r="H12003" s="120">
        <v>2019</v>
      </c>
      <c r="I12003" t="str">
        <f>IF(J12003="natural gas",VLOOKUP(D12003,'Cross-Page Data'!$I$4:$J$13,2,FALSE),IF(J12003="solar",VLOOKUP('Form 923'!D12003,'Cross-Page Data'!$I$14:$J$117,2,FALSE),J12003))</f>
        <v>solar pv</v>
      </c>
      <c r="J12003" t="str">
        <f>VLOOKUP(E12003,'Cross-Page Data'!$D$4:$F$48,3,FALSE)</f>
        <v>solar</v>
      </c>
      <c r="K12003" t="b">
        <f t="shared" si="187"/>
        <v>1</v>
      </c>
    </row>
    <row r="12004" spans="1:11">
      <c r="A12004" s="120">
        <v>60875</v>
      </c>
      <c r="B12004" s="121" t="s">
        <v>201</v>
      </c>
      <c r="C12004" s="121" t="s">
        <v>202</v>
      </c>
      <c r="D12004" s="121" t="s">
        <v>101</v>
      </c>
      <c r="E12004" s="121" t="s">
        <v>92</v>
      </c>
      <c r="F12004" s="122">
        <v>64104</v>
      </c>
      <c r="G12004" s="122">
        <v>7201</v>
      </c>
      <c r="H12004" s="120">
        <v>2019</v>
      </c>
      <c r="I12004" t="str">
        <f>IF(J12004="natural gas",VLOOKUP(D12004,'Cross-Page Data'!$I$4:$J$13,2,FALSE),IF(J12004="solar",VLOOKUP('Form 923'!D12004,'Cross-Page Data'!$I$14:$J$117,2,FALSE),J12004))</f>
        <v>solar pv</v>
      </c>
      <c r="J12004" t="str">
        <f>VLOOKUP(E12004,'Cross-Page Data'!$D$4:$F$48,3,FALSE)</f>
        <v>solar</v>
      </c>
      <c r="K12004" t="b">
        <f t="shared" si="187"/>
        <v>1</v>
      </c>
    </row>
    <row r="12005" spans="1:11">
      <c r="A12005" s="120">
        <v>60876</v>
      </c>
      <c r="B12005" s="121" t="s">
        <v>201</v>
      </c>
      <c r="C12005" s="121" t="s">
        <v>202</v>
      </c>
      <c r="D12005" s="121" t="s">
        <v>101</v>
      </c>
      <c r="E12005" s="121" t="s">
        <v>92</v>
      </c>
      <c r="F12005" s="122">
        <v>19613</v>
      </c>
      <c r="G12005" s="122">
        <v>2203</v>
      </c>
      <c r="H12005" s="120">
        <v>2019</v>
      </c>
      <c r="I12005" t="str">
        <f>IF(J12005="natural gas",VLOOKUP(D12005,'Cross-Page Data'!$I$4:$J$13,2,FALSE),IF(J12005="solar",VLOOKUP('Form 923'!D12005,'Cross-Page Data'!$I$14:$J$117,2,FALSE),J12005))</f>
        <v>solar pv</v>
      </c>
      <c r="J12005" t="str">
        <f>VLOOKUP(E12005,'Cross-Page Data'!$D$4:$F$48,3,FALSE)</f>
        <v>solar</v>
      </c>
      <c r="K12005" t="b">
        <f t="shared" si="187"/>
        <v>1</v>
      </c>
    </row>
    <row r="12006" spans="1:11">
      <c r="A12006" s="120">
        <v>60877</v>
      </c>
      <c r="B12006" s="121" t="s">
        <v>201</v>
      </c>
      <c r="C12006" s="121" t="s">
        <v>202</v>
      </c>
      <c r="D12006" s="121" t="s">
        <v>101</v>
      </c>
      <c r="E12006" s="121" t="s">
        <v>92</v>
      </c>
      <c r="F12006" s="122">
        <v>59011</v>
      </c>
      <c r="G12006" s="122">
        <v>6629</v>
      </c>
      <c r="H12006" s="120">
        <v>2019</v>
      </c>
      <c r="I12006" t="str">
        <f>IF(J12006="natural gas",VLOOKUP(D12006,'Cross-Page Data'!$I$4:$J$13,2,FALSE),IF(J12006="solar",VLOOKUP('Form 923'!D12006,'Cross-Page Data'!$I$14:$J$117,2,FALSE),J12006))</f>
        <v>solar pv</v>
      </c>
      <c r="J12006" t="str">
        <f>VLOOKUP(E12006,'Cross-Page Data'!$D$4:$F$48,3,FALSE)</f>
        <v>solar</v>
      </c>
      <c r="K12006" t="b">
        <f t="shared" si="187"/>
        <v>1</v>
      </c>
    </row>
    <row r="12007" spans="1:11">
      <c r="A12007" s="120">
        <v>60878</v>
      </c>
      <c r="B12007" s="121" t="s">
        <v>201</v>
      </c>
      <c r="C12007" s="121" t="s">
        <v>206</v>
      </c>
      <c r="D12007" s="121" t="s">
        <v>101</v>
      </c>
      <c r="E12007" s="121" t="s">
        <v>92</v>
      </c>
      <c r="F12007" s="122">
        <v>27908</v>
      </c>
      <c r="G12007" s="122">
        <v>3135</v>
      </c>
      <c r="H12007" s="120">
        <v>2019</v>
      </c>
      <c r="I12007" t="str">
        <f>IF(J12007="natural gas",VLOOKUP(D12007,'Cross-Page Data'!$I$4:$J$13,2,FALSE),IF(J12007="solar",VLOOKUP('Form 923'!D12007,'Cross-Page Data'!$I$14:$J$117,2,FALSE),J12007))</f>
        <v>solar pv</v>
      </c>
      <c r="J12007" t="str">
        <f>VLOOKUP(E12007,'Cross-Page Data'!$D$4:$F$48,3,FALSE)</f>
        <v>solar</v>
      </c>
      <c r="K12007" t="b">
        <f t="shared" si="187"/>
        <v>1</v>
      </c>
    </row>
    <row r="12008" spans="1:11">
      <c r="A12008" s="120">
        <v>60879</v>
      </c>
      <c r="B12008" s="121" t="s">
        <v>201</v>
      </c>
      <c r="C12008" s="121" t="s">
        <v>206</v>
      </c>
      <c r="D12008" s="121" t="s">
        <v>101</v>
      </c>
      <c r="E12008" s="121" t="s">
        <v>92</v>
      </c>
      <c r="F12008" s="122">
        <v>20056</v>
      </c>
      <c r="G12008" s="122">
        <v>2253</v>
      </c>
      <c r="H12008" s="120">
        <v>2019</v>
      </c>
      <c r="I12008" t="str">
        <f>IF(J12008="natural gas",VLOOKUP(D12008,'Cross-Page Data'!$I$4:$J$13,2,FALSE),IF(J12008="solar",VLOOKUP('Form 923'!D12008,'Cross-Page Data'!$I$14:$J$117,2,FALSE),J12008))</f>
        <v>solar pv</v>
      </c>
      <c r="J12008" t="str">
        <f>VLOOKUP(E12008,'Cross-Page Data'!$D$4:$F$48,3,FALSE)</f>
        <v>solar</v>
      </c>
      <c r="K12008" t="b">
        <f t="shared" si="187"/>
        <v>1</v>
      </c>
    </row>
    <row r="12009" spans="1:11">
      <c r="A12009" s="120">
        <v>60880</v>
      </c>
      <c r="B12009" s="121" t="s">
        <v>201</v>
      </c>
      <c r="C12009" s="121" t="s">
        <v>206</v>
      </c>
      <c r="D12009" s="121" t="s">
        <v>101</v>
      </c>
      <c r="E12009" s="121" t="s">
        <v>92</v>
      </c>
      <c r="F12009" s="122">
        <v>27863</v>
      </c>
      <c r="G12009" s="122">
        <v>3130</v>
      </c>
      <c r="H12009" s="120">
        <v>2019</v>
      </c>
      <c r="I12009" t="str">
        <f>IF(J12009="natural gas",VLOOKUP(D12009,'Cross-Page Data'!$I$4:$J$13,2,FALSE),IF(J12009="solar",VLOOKUP('Form 923'!D12009,'Cross-Page Data'!$I$14:$J$117,2,FALSE),J12009))</f>
        <v>solar pv</v>
      </c>
      <c r="J12009" t="str">
        <f>VLOOKUP(E12009,'Cross-Page Data'!$D$4:$F$48,3,FALSE)</f>
        <v>solar</v>
      </c>
      <c r="K12009" t="b">
        <f t="shared" si="187"/>
        <v>1</v>
      </c>
    </row>
    <row r="12010" spans="1:11">
      <c r="A12010" s="120">
        <v>60881</v>
      </c>
      <c r="B12010" s="121" t="s">
        <v>201</v>
      </c>
      <c r="C12010" s="121" t="s">
        <v>206</v>
      </c>
      <c r="D12010" s="121" t="s">
        <v>101</v>
      </c>
      <c r="E12010" s="121" t="s">
        <v>92</v>
      </c>
      <c r="F12010" s="122">
        <v>16244</v>
      </c>
      <c r="G12010" s="122">
        <v>1825</v>
      </c>
      <c r="H12010" s="120">
        <v>2019</v>
      </c>
      <c r="I12010" t="str">
        <f>IF(J12010="natural gas",VLOOKUP(D12010,'Cross-Page Data'!$I$4:$J$13,2,FALSE),IF(J12010="solar",VLOOKUP('Form 923'!D12010,'Cross-Page Data'!$I$14:$J$117,2,FALSE),J12010))</f>
        <v>solar pv</v>
      </c>
      <c r="J12010" t="str">
        <f>VLOOKUP(E12010,'Cross-Page Data'!$D$4:$F$48,3,FALSE)</f>
        <v>solar</v>
      </c>
      <c r="K12010" t="b">
        <f t="shared" si="187"/>
        <v>1</v>
      </c>
    </row>
    <row r="12011" spans="1:11">
      <c r="A12011" s="120">
        <v>60882</v>
      </c>
      <c r="B12011" s="121" t="s">
        <v>201</v>
      </c>
      <c r="C12011" s="121" t="s">
        <v>206</v>
      </c>
      <c r="D12011" s="121" t="s">
        <v>101</v>
      </c>
      <c r="E12011" s="121" t="s">
        <v>92</v>
      </c>
      <c r="F12011" s="122">
        <v>56963</v>
      </c>
      <c r="G12011" s="122">
        <v>6399</v>
      </c>
      <c r="H12011" s="120">
        <v>2019</v>
      </c>
      <c r="I12011" t="str">
        <f>IF(J12011="natural gas",VLOOKUP(D12011,'Cross-Page Data'!$I$4:$J$13,2,FALSE),IF(J12011="solar",VLOOKUP('Form 923'!D12011,'Cross-Page Data'!$I$14:$J$117,2,FALSE),J12011))</f>
        <v>solar pv</v>
      </c>
      <c r="J12011" t="str">
        <f>VLOOKUP(E12011,'Cross-Page Data'!$D$4:$F$48,3,FALSE)</f>
        <v>solar</v>
      </c>
      <c r="K12011" t="b">
        <f t="shared" si="187"/>
        <v>1</v>
      </c>
    </row>
    <row r="12012" spans="1:11">
      <c r="A12012" s="120">
        <v>60883</v>
      </c>
      <c r="B12012" s="121" t="s">
        <v>201</v>
      </c>
      <c r="C12012" s="121" t="s">
        <v>206</v>
      </c>
      <c r="D12012" s="121" t="s">
        <v>128</v>
      </c>
      <c r="E12012" s="121" t="s">
        <v>180</v>
      </c>
      <c r="F12012" s="122">
        <v>4657721</v>
      </c>
      <c r="G12012" s="122">
        <v>523222</v>
      </c>
      <c r="H12012" s="120">
        <v>2019</v>
      </c>
      <c r="I12012" t="str">
        <f>IF(J12012="natural gas",VLOOKUP(D12012,'Cross-Page Data'!$I$4:$J$13,2,FALSE),IF(J12012="solar",VLOOKUP('Form 923'!D12012,'Cross-Page Data'!$I$14:$J$117,2,FALSE),J12012))</f>
        <v>wind</v>
      </c>
      <c r="J12012" t="str">
        <f>VLOOKUP(E12012,'Cross-Page Data'!$D$4:$F$48,3,FALSE)</f>
        <v>wind</v>
      </c>
      <c r="K12012" t="b">
        <f t="shared" si="187"/>
        <v>1</v>
      </c>
    </row>
    <row r="12013" spans="1:11">
      <c r="A12013" s="120">
        <v>60885</v>
      </c>
      <c r="B12013" s="121" t="s">
        <v>201</v>
      </c>
      <c r="C12013" s="121" t="s">
        <v>206</v>
      </c>
      <c r="D12013" s="121" t="s">
        <v>101</v>
      </c>
      <c r="E12013" s="121" t="s">
        <v>92</v>
      </c>
      <c r="F12013" s="122">
        <v>1167853</v>
      </c>
      <c r="G12013" s="122">
        <v>131190</v>
      </c>
      <c r="H12013" s="120">
        <v>2019</v>
      </c>
      <c r="I12013" t="str">
        <f>IF(J12013="natural gas",VLOOKUP(D12013,'Cross-Page Data'!$I$4:$J$13,2,FALSE),IF(J12013="solar",VLOOKUP('Form 923'!D12013,'Cross-Page Data'!$I$14:$J$117,2,FALSE),J12013))</f>
        <v>solar pv</v>
      </c>
      <c r="J12013" t="str">
        <f>VLOOKUP(E12013,'Cross-Page Data'!$D$4:$F$48,3,FALSE)</f>
        <v>solar</v>
      </c>
      <c r="K12013" t="b">
        <f t="shared" si="187"/>
        <v>1</v>
      </c>
    </row>
    <row r="12014" spans="1:11">
      <c r="A12014" s="120">
        <v>60886</v>
      </c>
      <c r="B12014" s="121" t="s">
        <v>201</v>
      </c>
      <c r="C12014" s="121" t="s">
        <v>206</v>
      </c>
      <c r="D12014" s="121" t="s">
        <v>101</v>
      </c>
      <c r="E12014" s="121" t="s">
        <v>92</v>
      </c>
      <c r="F12014" s="122">
        <v>428481</v>
      </c>
      <c r="G12014" s="122">
        <v>48133</v>
      </c>
      <c r="H12014" s="120">
        <v>2019</v>
      </c>
      <c r="I12014" t="str">
        <f>IF(J12014="natural gas",VLOOKUP(D12014,'Cross-Page Data'!$I$4:$J$13,2,FALSE),IF(J12014="solar",VLOOKUP('Form 923'!D12014,'Cross-Page Data'!$I$14:$J$117,2,FALSE),J12014))</f>
        <v>solar pv</v>
      </c>
      <c r="J12014" t="str">
        <f>VLOOKUP(E12014,'Cross-Page Data'!$D$4:$F$48,3,FALSE)</f>
        <v>solar</v>
      </c>
      <c r="K12014" t="b">
        <f t="shared" si="187"/>
        <v>1</v>
      </c>
    </row>
    <row r="12015" spans="1:11">
      <c r="A12015" s="120">
        <v>60887</v>
      </c>
      <c r="B12015" s="121" t="s">
        <v>201</v>
      </c>
      <c r="C12015" s="121" t="s">
        <v>206</v>
      </c>
      <c r="D12015" s="121" t="s">
        <v>101</v>
      </c>
      <c r="E12015" s="121" t="s">
        <v>92</v>
      </c>
      <c r="F12015" s="122">
        <v>12295</v>
      </c>
      <c r="G12015" s="122">
        <v>1381</v>
      </c>
      <c r="H12015" s="120">
        <v>2019</v>
      </c>
      <c r="I12015" t="str">
        <f>IF(J12015="natural gas",VLOOKUP(D12015,'Cross-Page Data'!$I$4:$J$13,2,FALSE),IF(J12015="solar",VLOOKUP('Form 923'!D12015,'Cross-Page Data'!$I$14:$J$117,2,FALSE),J12015))</f>
        <v>solar pv</v>
      </c>
      <c r="J12015" t="str">
        <f>VLOOKUP(E12015,'Cross-Page Data'!$D$4:$F$48,3,FALSE)</f>
        <v>solar</v>
      </c>
      <c r="K12015" t="b">
        <f t="shared" si="187"/>
        <v>1</v>
      </c>
    </row>
    <row r="12016" spans="1:11">
      <c r="A12016" s="120">
        <v>60888</v>
      </c>
      <c r="B12016" s="121" t="s">
        <v>201</v>
      </c>
      <c r="C12016" s="121" t="s">
        <v>206</v>
      </c>
      <c r="D12016" s="121" t="s">
        <v>101</v>
      </c>
      <c r="E12016" s="121" t="s">
        <v>92</v>
      </c>
      <c r="F12016" s="122">
        <v>12705</v>
      </c>
      <c r="G12016" s="122">
        <v>1427</v>
      </c>
      <c r="H12016" s="120">
        <v>2019</v>
      </c>
      <c r="I12016" t="str">
        <f>IF(J12016="natural gas",VLOOKUP(D12016,'Cross-Page Data'!$I$4:$J$13,2,FALSE),IF(J12016="solar",VLOOKUP('Form 923'!D12016,'Cross-Page Data'!$I$14:$J$117,2,FALSE),J12016))</f>
        <v>solar pv</v>
      </c>
      <c r="J12016" t="str">
        <f>VLOOKUP(E12016,'Cross-Page Data'!$D$4:$F$48,3,FALSE)</f>
        <v>solar</v>
      </c>
      <c r="K12016" t="b">
        <f t="shared" si="187"/>
        <v>1</v>
      </c>
    </row>
    <row r="12017" spans="1:11">
      <c r="A12017" s="120">
        <v>60889</v>
      </c>
      <c r="B12017" s="121" t="s">
        <v>201</v>
      </c>
      <c r="C12017" s="121" t="s">
        <v>206</v>
      </c>
      <c r="D12017" s="121" t="s">
        <v>101</v>
      </c>
      <c r="E12017" s="121" t="s">
        <v>92</v>
      </c>
      <c r="F12017" s="122">
        <v>10666</v>
      </c>
      <c r="G12017" s="122">
        <v>1198</v>
      </c>
      <c r="H12017" s="120">
        <v>2019</v>
      </c>
      <c r="I12017" t="str">
        <f>IF(J12017="natural gas",VLOOKUP(D12017,'Cross-Page Data'!$I$4:$J$13,2,FALSE),IF(J12017="solar",VLOOKUP('Form 923'!D12017,'Cross-Page Data'!$I$14:$J$117,2,FALSE),J12017))</f>
        <v>solar pv</v>
      </c>
      <c r="J12017" t="str">
        <f>VLOOKUP(E12017,'Cross-Page Data'!$D$4:$F$48,3,FALSE)</f>
        <v>solar</v>
      </c>
      <c r="K12017" t="b">
        <f t="shared" si="187"/>
        <v>1</v>
      </c>
    </row>
    <row r="12018" spans="1:11">
      <c r="A12018" s="120">
        <v>60890</v>
      </c>
      <c r="B12018" s="121" t="s">
        <v>201</v>
      </c>
      <c r="C12018" s="121" t="s">
        <v>206</v>
      </c>
      <c r="D12018" s="121" t="s">
        <v>101</v>
      </c>
      <c r="E12018" s="121" t="s">
        <v>92</v>
      </c>
      <c r="F12018" s="122">
        <v>30809</v>
      </c>
      <c r="G12018" s="122">
        <v>3461</v>
      </c>
      <c r="H12018" s="120">
        <v>2019</v>
      </c>
      <c r="I12018" t="str">
        <f>IF(J12018="natural gas",VLOOKUP(D12018,'Cross-Page Data'!$I$4:$J$13,2,FALSE),IF(J12018="solar",VLOOKUP('Form 923'!D12018,'Cross-Page Data'!$I$14:$J$117,2,FALSE),J12018))</f>
        <v>solar pv</v>
      </c>
      <c r="J12018" t="str">
        <f>VLOOKUP(E12018,'Cross-Page Data'!$D$4:$F$48,3,FALSE)</f>
        <v>solar</v>
      </c>
      <c r="K12018" t="b">
        <f t="shared" si="187"/>
        <v>1</v>
      </c>
    </row>
    <row r="12019" spans="1:11">
      <c r="A12019" s="120">
        <v>60891</v>
      </c>
      <c r="B12019" s="121" t="s">
        <v>201</v>
      </c>
      <c r="C12019" s="121" t="s">
        <v>206</v>
      </c>
      <c r="D12019" s="121" t="s">
        <v>101</v>
      </c>
      <c r="E12019" s="121" t="s">
        <v>92</v>
      </c>
      <c r="F12019" s="122">
        <v>16148</v>
      </c>
      <c r="G12019" s="122">
        <v>1814</v>
      </c>
      <c r="H12019" s="120">
        <v>2019</v>
      </c>
      <c r="I12019" t="str">
        <f>IF(J12019="natural gas",VLOOKUP(D12019,'Cross-Page Data'!$I$4:$J$13,2,FALSE),IF(J12019="solar",VLOOKUP('Form 923'!D12019,'Cross-Page Data'!$I$14:$J$117,2,FALSE),J12019))</f>
        <v>solar pv</v>
      </c>
      <c r="J12019" t="str">
        <f>VLOOKUP(E12019,'Cross-Page Data'!$D$4:$F$48,3,FALSE)</f>
        <v>solar</v>
      </c>
      <c r="K12019" t="b">
        <f t="shared" si="187"/>
        <v>1</v>
      </c>
    </row>
    <row r="12020" spans="1:11">
      <c r="A12020" s="120">
        <v>60892</v>
      </c>
      <c r="B12020" s="121" t="s">
        <v>201</v>
      </c>
      <c r="C12020" s="121" t="s">
        <v>206</v>
      </c>
      <c r="D12020" s="121" t="s">
        <v>101</v>
      </c>
      <c r="E12020" s="121" t="s">
        <v>92</v>
      </c>
      <c r="F12020" s="122">
        <v>13042</v>
      </c>
      <c r="G12020" s="122">
        <v>1465</v>
      </c>
      <c r="H12020" s="120">
        <v>2019</v>
      </c>
      <c r="I12020" t="str">
        <f>IF(J12020="natural gas",VLOOKUP(D12020,'Cross-Page Data'!$I$4:$J$13,2,FALSE),IF(J12020="solar",VLOOKUP('Form 923'!D12020,'Cross-Page Data'!$I$14:$J$117,2,FALSE),J12020))</f>
        <v>solar pv</v>
      </c>
      <c r="J12020" t="str">
        <f>VLOOKUP(E12020,'Cross-Page Data'!$D$4:$F$48,3,FALSE)</f>
        <v>solar</v>
      </c>
      <c r="K12020" t="b">
        <f t="shared" si="187"/>
        <v>1</v>
      </c>
    </row>
    <row r="12021" spans="1:11">
      <c r="A12021" s="120">
        <v>60893</v>
      </c>
      <c r="B12021" s="121" t="s">
        <v>201</v>
      </c>
      <c r="C12021" s="121" t="s">
        <v>206</v>
      </c>
      <c r="D12021" s="121" t="s">
        <v>101</v>
      </c>
      <c r="E12021" s="121" t="s">
        <v>92</v>
      </c>
      <c r="F12021" s="122">
        <v>17119</v>
      </c>
      <c r="G12021" s="122">
        <v>1923</v>
      </c>
      <c r="H12021" s="120">
        <v>2019</v>
      </c>
      <c r="I12021" t="str">
        <f>IF(J12021="natural gas",VLOOKUP(D12021,'Cross-Page Data'!$I$4:$J$13,2,FALSE),IF(J12021="solar",VLOOKUP('Form 923'!D12021,'Cross-Page Data'!$I$14:$J$117,2,FALSE),J12021))</f>
        <v>solar pv</v>
      </c>
      <c r="J12021" t="str">
        <f>VLOOKUP(E12021,'Cross-Page Data'!$D$4:$F$48,3,FALSE)</f>
        <v>solar</v>
      </c>
      <c r="K12021" t="b">
        <f t="shared" si="187"/>
        <v>1</v>
      </c>
    </row>
    <row r="12022" spans="1:11">
      <c r="A12022" s="120">
        <v>60894</v>
      </c>
      <c r="B12022" s="121" t="s">
        <v>201</v>
      </c>
      <c r="C12022" s="121" t="s">
        <v>206</v>
      </c>
      <c r="D12022" s="121" t="s">
        <v>101</v>
      </c>
      <c r="E12022" s="121" t="s">
        <v>92</v>
      </c>
      <c r="F12022" s="122">
        <v>24986</v>
      </c>
      <c r="G12022" s="122">
        <v>2807</v>
      </c>
      <c r="H12022" s="120">
        <v>2019</v>
      </c>
      <c r="I12022" t="str">
        <f>IF(J12022="natural gas",VLOOKUP(D12022,'Cross-Page Data'!$I$4:$J$13,2,FALSE),IF(J12022="solar",VLOOKUP('Form 923'!D12022,'Cross-Page Data'!$I$14:$J$117,2,FALSE),J12022))</f>
        <v>solar pv</v>
      </c>
      <c r="J12022" t="str">
        <f>VLOOKUP(E12022,'Cross-Page Data'!$D$4:$F$48,3,FALSE)</f>
        <v>solar</v>
      </c>
      <c r="K12022" t="b">
        <f t="shared" si="187"/>
        <v>1</v>
      </c>
    </row>
    <row r="12023" spans="1:11">
      <c r="A12023" s="120">
        <v>60895</v>
      </c>
      <c r="B12023" s="121" t="s">
        <v>201</v>
      </c>
      <c r="C12023" s="121" t="s">
        <v>206</v>
      </c>
      <c r="D12023" s="121" t="s">
        <v>101</v>
      </c>
      <c r="E12023" s="121" t="s">
        <v>92</v>
      </c>
      <c r="F12023" s="122">
        <v>21649</v>
      </c>
      <c r="G12023" s="122">
        <v>2432</v>
      </c>
      <c r="H12023" s="120">
        <v>2019</v>
      </c>
      <c r="I12023" t="str">
        <f>IF(J12023="natural gas",VLOOKUP(D12023,'Cross-Page Data'!$I$4:$J$13,2,FALSE),IF(J12023="solar",VLOOKUP('Form 923'!D12023,'Cross-Page Data'!$I$14:$J$117,2,FALSE),J12023))</f>
        <v>solar pv</v>
      </c>
      <c r="J12023" t="str">
        <f>VLOOKUP(E12023,'Cross-Page Data'!$D$4:$F$48,3,FALSE)</f>
        <v>solar</v>
      </c>
      <c r="K12023" t="b">
        <f t="shared" si="187"/>
        <v>1</v>
      </c>
    </row>
    <row r="12024" spans="1:11">
      <c r="A12024" s="120">
        <v>60901</v>
      </c>
      <c r="B12024" s="121" t="s">
        <v>201</v>
      </c>
      <c r="C12024" s="121" t="s">
        <v>206</v>
      </c>
      <c r="D12024" s="121" t="s">
        <v>128</v>
      </c>
      <c r="E12024" s="121" t="s">
        <v>180</v>
      </c>
      <c r="F12024" s="122">
        <v>8535281</v>
      </c>
      <c r="G12024" s="122">
        <v>958805</v>
      </c>
      <c r="H12024" s="120">
        <v>2019</v>
      </c>
      <c r="I12024" t="str">
        <f>IF(J12024="natural gas",VLOOKUP(D12024,'Cross-Page Data'!$I$4:$J$13,2,FALSE),IF(J12024="solar",VLOOKUP('Form 923'!D12024,'Cross-Page Data'!$I$14:$J$117,2,FALSE),J12024))</f>
        <v>wind</v>
      </c>
      <c r="J12024" t="str">
        <f>VLOOKUP(E12024,'Cross-Page Data'!$D$4:$F$48,3,FALSE)</f>
        <v>wind</v>
      </c>
      <c r="K12024" t="b">
        <f t="shared" si="187"/>
        <v>1</v>
      </c>
    </row>
    <row r="12025" spans="1:11">
      <c r="A12025" s="120">
        <v>60902</v>
      </c>
      <c r="B12025" s="121" t="s">
        <v>201</v>
      </c>
      <c r="C12025" s="121" t="s">
        <v>206</v>
      </c>
      <c r="D12025" s="121" t="s">
        <v>128</v>
      </c>
      <c r="E12025" s="121" t="s">
        <v>180</v>
      </c>
      <c r="F12025" s="122">
        <v>8813843</v>
      </c>
      <c r="G12025" s="122">
        <v>990097</v>
      </c>
      <c r="H12025" s="120">
        <v>2019</v>
      </c>
      <c r="I12025" t="str">
        <f>IF(J12025="natural gas",VLOOKUP(D12025,'Cross-Page Data'!$I$4:$J$13,2,FALSE),IF(J12025="solar",VLOOKUP('Form 923'!D12025,'Cross-Page Data'!$I$14:$J$117,2,FALSE),J12025))</f>
        <v>wind</v>
      </c>
      <c r="J12025" t="str">
        <f>VLOOKUP(E12025,'Cross-Page Data'!$D$4:$F$48,3,FALSE)</f>
        <v>wind</v>
      </c>
      <c r="K12025" t="b">
        <f t="shared" si="187"/>
        <v>1</v>
      </c>
    </row>
    <row r="12026" spans="1:11">
      <c r="A12026" s="120">
        <v>60903</v>
      </c>
      <c r="B12026" s="121" t="s">
        <v>201</v>
      </c>
      <c r="C12026" s="121" t="s">
        <v>206</v>
      </c>
      <c r="D12026" s="121" t="s">
        <v>39</v>
      </c>
      <c r="E12026" s="121" t="s">
        <v>38</v>
      </c>
      <c r="F12026" s="122">
        <v>32783</v>
      </c>
      <c r="G12026" s="122">
        <v>188357</v>
      </c>
      <c r="H12026" s="120">
        <v>2019</v>
      </c>
      <c r="I12026" t="str">
        <f>IF(J12026="natural gas",VLOOKUP(D12026,'Cross-Page Data'!$I$4:$J$13,2,FALSE),IF(J12026="solar",VLOOKUP('Form 923'!D12026,'Cross-Page Data'!$I$14:$J$117,2,FALSE),J12026))</f>
        <v>natural gas nonpeaker - preexisting nonretiring</v>
      </c>
      <c r="J12026" t="str">
        <f>VLOOKUP(E12026,'Cross-Page Data'!$D$4:$F$48,3,FALSE)</f>
        <v>natural gas</v>
      </c>
      <c r="K12026" t="b">
        <f t="shared" si="187"/>
        <v>1</v>
      </c>
    </row>
    <row r="12027" spans="1:11">
      <c r="A12027" s="120">
        <v>60903</v>
      </c>
      <c r="B12027" s="121" t="s">
        <v>201</v>
      </c>
      <c r="C12027" s="121" t="s">
        <v>206</v>
      </c>
      <c r="D12027" s="121" t="s">
        <v>61</v>
      </c>
      <c r="E12027" s="121" t="s">
        <v>38</v>
      </c>
      <c r="F12027" s="122">
        <v>4109017</v>
      </c>
      <c r="G12027" s="122">
        <v>345771</v>
      </c>
      <c r="H12027" s="120">
        <v>2019</v>
      </c>
      <c r="I12027" t="str">
        <f>IF(J12027="natural gas",VLOOKUP(D12027,'Cross-Page Data'!$I$4:$J$13,2,FALSE),IF(J12027="solar",VLOOKUP('Form 923'!D12027,'Cross-Page Data'!$I$14:$J$117,2,FALSE),J12027))</f>
        <v>natural gas nonpeaker - preexisting nonretiring</v>
      </c>
      <c r="J12027" t="str">
        <f>VLOOKUP(E12027,'Cross-Page Data'!$D$4:$F$48,3,FALSE)</f>
        <v>natural gas</v>
      </c>
      <c r="K12027" t="b">
        <f t="shared" si="187"/>
        <v>1</v>
      </c>
    </row>
    <row r="12028" spans="1:11">
      <c r="A12028" s="120">
        <v>60904</v>
      </c>
      <c r="B12028" s="121" t="s">
        <v>201</v>
      </c>
      <c r="C12028" s="121" t="s">
        <v>206</v>
      </c>
      <c r="D12028" s="121" t="s">
        <v>101</v>
      </c>
      <c r="E12028" s="121" t="s">
        <v>92</v>
      </c>
      <c r="F12028" s="122">
        <v>19540</v>
      </c>
      <c r="G12028" s="122">
        <v>2195</v>
      </c>
      <c r="H12028" s="120">
        <v>2019</v>
      </c>
      <c r="I12028" t="str">
        <f>IF(J12028="natural gas",VLOOKUP(D12028,'Cross-Page Data'!$I$4:$J$13,2,FALSE),IF(J12028="solar",VLOOKUP('Form 923'!D12028,'Cross-Page Data'!$I$14:$J$117,2,FALSE),J12028))</f>
        <v>solar pv</v>
      </c>
      <c r="J12028" t="str">
        <f>VLOOKUP(E12028,'Cross-Page Data'!$D$4:$F$48,3,FALSE)</f>
        <v>solar</v>
      </c>
      <c r="K12028" t="b">
        <f t="shared" si="187"/>
        <v>1</v>
      </c>
    </row>
    <row r="12029" spans="1:11">
      <c r="A12029" s="120">
        <v>60905</v>
      </c>
      <c r="B12029" s="121" t="s">
        <v>201</v>
      </c>
      <c r="C12029" s="121" t="s">
        <v>206</v>
      </c>
      <c r="D12029" s="121" t="s">
        <v>128</v>
      </c>
      <c r="E12029" s="121" t="s">
        <v>180</v>
      </c>
      <c r="F12029" s="122">
        <v>3826827</v>
      </c>
      <c r="G12029" s="122">
        <v>429884</v>
      </c>
      <c r="H12029" s="120">
        <v>2019</v>
      </c>
      <c r="I12029" t="str">
        <f>IF(J12029="natural gas",VLOOKUP(D12029,'Cross-Page Data'!$I$4:$J$13,2,FALSE),IF(J12029="solar",VLOOKUP('Form 923'!D12029,'Cross-Page Data'!$I$14:$J$117,2,FALSE),J12029))</f>
        <v>wind</v>
      </c>
      <c r="J12029" t="str">
        <f>VLOOKUP(E12029,'Cross-Page Data'!$D$4:$F$48,3,FALSE)</f>
        <v>wind</v>
      </c>
      <c r="K12029" t="b">
        <f t="shared" si="187"/>
        <v>1</v>
      </c>
    </row>
    <row r="12030" spans="1:11">
      <c r="A12030" s="120">
        <v>60908</v>
      </c>
      <c r="B12030" s="121" t="s">
        <v>201</v>
      </c>
      <c r="C12030" s="121" t="s">
        <v>206</v>
      </c>
      <c r="D12030" s="121" t="s">
        <v>101</v>
      </c>
      <c r="E12030" s="121" t="s">
        <v>92</v>
      </c>
      <c r="F12030" s="122">
        <v>20546</v>
      </c>
      <c r="G12030" s="122">
        <v>2308</v>
      </c>
      <c r="H12030" s="120">
        <v>2019</v>
      </c>
      <c r="I12030" t="str">
        <f>IF(J12030="natural gas",VLOOKUP(D12030,'Cross-Page Data'!$I$4:$J$13,2,FALSE),IF(J12030="solar",VLOOKUP('Form 923'!D12030,'Cross-Page Data'!$I$14:$J$117,2,FALSE),J12030))</f>
        <v>solar pv</v>
      </c>
      <c r="J12030" t="str">
        <f>VLOOKUP(E12030,'Cross-Page Data'!$D$4:$F$48,3,FALSE)</f>
        <v>solar</v>
      </c>
      <c r="K12030" t="b">
        <f t="shared" si="187"/>
        <v>1</v>
      </c>
    </row>
    <row r="12031" spans="1:11">
      <c r="A12031" s="120">
        <v>60909</v>
      </c>
      <c r="B12031" s="121" t="s">
        <v>201</v>
      </c>
      <c r="C12031" s="121" t="s">
        <v>206</v>
      </c>
      <c r="D12031" s="121" t="s">
        <v>101</v>
      </c>
      <c r="E12031" s="121" t="s">
        <v>92</v>
      </c>
      <c r="F12031" s="122">
        <v>13390</v>
      </c>
      <c r="G12031" s="122">
        <v>1504</v>
      </c>
      <c r="H12031" s="120">
        <v>2019</v>
      </c>
      <c r="I12031" t="str">
        <f>IF(J12031="natural gas",VLOOKUP(D12031,'Cross-Page Data'!$I$4:$J$13,2,FALSE),IF(J12031="solar",VLOOKUP('Form 923'!D12031,'Cross-Page Data'!$I$14:$J$117,2,FALSE),J12031))</f>
        <v>solar pv</v>
      </c>
      <c r="J12031" t="str">
        <f>VLOOKUP(E12031,'Cross-Page Data'!$D$4:$F$48,3,FALSE)</f>
        <v>solar</v>
      </c>
      <c r="K12031" t="b">
        <f t="shared" si="187"/>
        <v>1</v>
      </c>
    </row>
    <row r="12032" spans="1:11">
      <c r="A12032" s="120">
        <v>60910</v>
      </c>
      <c r="B12032" s="121" t="s">
        <v>201</v>
      </c>
      <c r="C12032" s="121" t="s">
        <v>206</v>
      </c>
      <c r="D12032" s="121" t="s">
        <v>84</v>
      </c>
      <c r="E12032" s="121" t="s">
        <v>38</v>
      </c>
      <c r="F12032" s="122">
        <v>0</v>
      </c>
      <c r="G12032" s="122">
        <v>-9903</v>
      </c>
      <c r="H12032" s="120">
        <v>2019</v>
      </c>
      <c r="I12032" t="str">
        <f>IF(J12032="natural gas",VLOOKUP(D12032,'Cross-Page Data'!$I$4:$J$13,2,FALSE),IF(J12032="solar",VLOOKUP('Form 923'!D12032,'Cross-Page Data'!$I$14:$J$117,2,FALSE),J12032))</f>
        <v>other</v>
      </c>
      <c r="J12032" t="str">
        <f>VLOOKUP(E12032,'Cross-Page Data'!$D$4:$F$48,3,FALSE)</f>
        <v>natural gas</v>
      </c>
      <c r="K12032" t="b">
        <f t="shared" si="187"/>
        <v>1</v>
      </c>
    </row>
    <row r="12033" spans="1:11">
      <c r="A12033" s="120">
        <v>60911</v>
      </c>
      <c r="B12033" s="121" t="s">
        <v>201</v>
      </c>
      <c r="C12033" s="121" t="s">
        <v>206</v>
      </c>
      <c r="D12033" s="121" t="s">
        <v>128</v>
      </c>
      <c r="E12033" s="121" t="s">
        <v>180</v>
      </c>
      <c r="F12033" s="122">
        <v>62918</v>
      </c>
      <c r="G12033" s="122">
        <v>7068</v>
      </c>
      <c r="H12033" s="120">
        <v>2019</v>
      </c>
      <c r="I12033" t="str">
        <f>IF(J12033="natural gas",VLOOKUP(D12033,'Cross-Page Data'!$I$4:$J$13,2,FALSE),IF(J12033="solar",VLOOKUP('Form 923'!D12033,'Cross-Page Data'!$I$14:$J$117,2,FALSE),J12033))</f>
        <v>wind</v>
      </c>
      <c r="J12033" t="str">
        <f>VLOOKUP(E12033,'Cross-Page Data'!$D$4:$F$48,3,FALSE)</f>
        <v>wind</v>
      </c>
      <c r="K12033" t="b">
        <f t="shared" si="187"/>
        <v>1</v>
      </c>
    </row>
    <row r="12034" spans="1:11">
      <c r="A12034" s="120">
        <v>60912</v>
      </c>
      <c r="B12034" s="121" t="s">
        <v>201</v>
      </c>
      <c r="C12034" s="121" t="s">
        <v>206</v>
      </c>
      <c r="D12034" s="121" t="s">
        <v>101</v>
      </c>
      <c r="E12034" s="121" t="s">
        <v>92</v>
      </c>
      <c r="F12034" s="122">
        <v>30214</v>
      </c>
      <c r="G12034" s="122">
        <v>3394</v>
      </c>
      <c r="H12034" s="120">
        <v>2019</v>
      </c>
      <c r="I12034" t="str">
        <f>IF(J12034="natural gas",VLOOKUP(D12034,'Cross-Page Data'!$I$4:$J$13,2,FALSE),IF(J12034="solar",VLOOKUP('Form 923'!D12034,'Cross-Page Data'!$I$14:$J$117,2,FALSE),J12034))</f>
        <v>solar pv</v>
      </c>
      <c r="J12034" t="str">
        <f>VLOOKUP(E12034,'Cross-Page Data'!$D$4:$F$48,3,FALSE)</f>
        <v>solar</v>
      </c>
      <c r="K12034" t="b">
        <f t="shared" si="187"/>
        <v>1</v>
      </c>
    </row>
    <row r="12035" spans="1:11">
      <c r="A12035" s="120">
        <v>60913</v>
      </c>
      <c r="B12035" s="121" t="s">
        <v>201</v>
      </c>
      <c r="C12035" s="121" t="s">
        <v>206</v>
      </c>
      <c r="D12035" s="121" t="s">
        <v>101</v>
      </c>
      <c r="E12035" s="121" t="s">
        <v>92</v>
      </c>
      <c r="F12035" s="122">
        <v>39427</v>
      </c>
      <c r="G12035" s="122">
        <v>4429</v>
      </c>
      <c r="H12035" s="120">
        <v>2019</v>
      </c>
      <c r="I12035" t="str">
        <f>IF(J12035="natural gas",VLOOKUP(D12035,'Cross-Page Data'!$I$4:$J$13,2,FALSE),IF(J12035="solar",VLOOKUP('Form 923'!D12035,'Cross-Page Data'!$I$14:$J$117,2,FALSE),J12035))</f>
        <v>solar pv</v>
      </c>
      <c r="J12035" t="str">
        <f>VLOOKUP(E12035,'Cross-Page Data'!$D$4:$F$48,3,FALSE)</f>
        <v>solar</v>
      </c>
      <c r="K12035" t="b">
        <f t="shared" si="187"/>
        <v>1</v>
      </c>
    </row>
    <row r="12036" spans="1:11">
      <c r="A12036" s="120">
        <v>60914</v>
      </c>
      <c r="B12036" s="121" t="s">
        <v>201</v>
      </c>
      <c r="C12036" s="121" t="s">
        <v>206</v>
      </c>
      <c r="D12036" s="121" t="s">
        <v>101</v>
      </c>
      <c r="E12036" s="121" t="s">
        <v>92</v>
      </c>
      <c r="F12036" s="122">
        <v>47047</v>
      </c>
      <c r="G12036" s="122">
        <v>5285</v>
      </c>
      <c r="H12036" s="120">
        <v>2019</v>
      </c>
      <c r="I12036" t="str">
        <f>IF(J12036="natural gas",VLOOKUP(D12036,'Cross-Page Data'!$I$4:$J$13,2,FALSE),IF(J12036="solar",VLOOKUP('Form 923'!D12036,'Cross-Page Data'!$I$14:$J$117,2,FALSE),J12036))</f>
        <v>solar pv</v>
      </c>
      <c r="J12036" t="str">
        <f>VLOOKUP(E12036,'Cross-Page Data'!$D$4:$F$48,3,FALSE)</f>
        <v>solar</v>
      </c>
      <c r="K12036" t="b">
        <f t="shared" si="187"/>
        <v>1</v>
      </c>
    </row>
    <row r="12037" spans="1:11">
      <c r="A12037" s="120">
        <v>60915</v>
      </c>
      <c r="B12037" s="121" t="s">
        <v>201</v>
      </c>
      <c r="C12037" s="121" t="s">
        <v>206</v>
      </c>
      <c r="D12037" s="121" t="s">
        <v>101</v>
      </c>
      <c r="E12037" s="121" t="s">
        <v>92</v>
      </c>
      <c r="F12037" s="122">
        <v>304420</v>
      </c>
      <c r="G12037" s="122">
        <v>34197</v>
      </c>
      <c r="H12037" s="120">
        <v>2019</v>
      </c>
      <c r="I12037" t="str">
        <f>IF(J12037="natural gas",VLOOKUP(D12037,'Cross-Page Data'!$I$4:$J$13,2,FALSE),IF(J12037="solar",VLOOKUP('Form 923'!D12037,'Cross-Page Data'!$I$14:$J$117,2,FALSE),J12037))</f>
        <v>solar pv</v>
      </c>
      <c r="J12037" t="str">
        <f>VLOOKUP(E12037,'Cross-Page Data'!$D$4:$F$48,3,FALSE)</f>
        <v>solar</v>
      </c>
      <c r="K12037" t="b">
        <f t="shared" si="187"/>
        <v>1</v>
      </c>
    </row>
    <row r="12038" spans="1:11">
      <c r="A12038" s="120">
        <v>60916</v>
      </c>
      <c r="B12038" s="121" t="s">
        <v>201</v>
      </c>
      <c r="C12038" s="121" t="s">
        <v>206</v>
      </c>
      <c r="D12038" s="121" t="s">
        <v>101</v>
      </c>
      <c r="E12038" s="121" t="s">
        <v>92</v>
      </c>
      <c r="F12038" s="122">
        <v>388110</v>
      </c>
      <c r="G12038" s="122">
        <v>43598</v>
      </c>
      <c r="H12038" s="120">
        <v>2019</v>
      </c>
      <c r="I12038" t="str">
        <f>IF(J12038="natural gas",VLOOKUP(D12038,'Cross-Page Data'!$I$4:$J$13,2,FALSE),IF(J12038="solar",VLOOKUP('Form 923'!D12038,'Cross-Page Data'!$I$14:$J$117,2,FALSE),J12038))</f>
        <v>solar pv</v>
      </c>
      <c r="J12038" t="str">
        <f>VLOOKUP(E12038,'Cross-Page Data'!$D$4:$F$48,3,FALSE)</f>
        <v>solar</v>
      </c>
      <c r="K12038" t="b">
        <f t="shared" si="187"/>
        <v>1</v>
      </c>
    </row>
    <row r="12039" spans="1:11">
      <c r="A12039" s="120">
        <v>60917</v>
      </c>
      <c r="B12039" s="121" t="s">
        <v>201</v>
      </c>
      <c r="C12039" s="121" t="s">
        <v>206</v>
      </c>
      <c r="D12039" s="121" t="s">
        <v>101</v>
      </c>
      <c r="E12039" s="121" t="s">
        <v>92</v>
      </c>
      <c r="F12039" s="122">
        <v>308874</v>
      </c>
      <c r="G12039" s="122">
        <v>34697</v>
      </c>
      <c r="H12039" s="120">
        <v>2019</v>
      </c>
      <c r="I12039" t="str">
        <f>IF(J12039="natural gas",VLOOKUP(D12039,'Cross-Page Data'!$I$4:$J$13,2,FALSE),IF(J12039="solar",VLOOKUP('Form 923'!D12039,'Cross-Page Data'!$I$14:$J$117,2,FALSE),J12039))</f>
        <v>solar pv</v>
      </c>
      <c r="J12039" t="str">
        <f>VLOOKUP(E12039,'Cross-Page Data'!$D$4:$F$48,3,FALSE)</f>
        <v>solar</v>
      </c>
      <c r="K12039" t="b">
        <f t="shared" ref="K12039:K12102" si="188">IF(AND($N$6=FALSE,OR(C12039="Commercial NAICS Cogen",C12039="Industrial NAICS Cogen",C12039="NAICS-22 Cogen")),FALSE,IF(AND($N$7=FALSE,OR(C12039="Commercial NAICS Cogen",C12039="Commercial NAICS Non-Cogen",C12039="industrial NAICS Cogen",C12039="industrial NAICS non-cogen")),FALSE,TRUE))</f>
        <v>1</v>
      </c>
    </row>
    <row r="12040" spans="1:11">
      <c r="A12040" s="120">
        <v>60919</v>
      </c>
      <c r="B12040" s="121" t="s">
        <v>201</v>
      </c>
      <c r="C12040" s="121" t="s">
        <v>206</v>
      </c>
      <c r="D12040" s="121" t="s">
        <v>101</v>
      </c>
      <c r="E12040" s="121" t="s">
        <v>92</v>
      </c>
      <c r="F12040" s="122">
        <v>14940</v>
      </c>
      <c r="G12040" s="122">
        <v>1678</v>
      </c>
      <c r="H12040" s="120">
        <v>2019</v>
      </c>
      <c r="I12040" t="str">
        <f>IF(J12040="natural gas",VLOOKUP(D12040,'Cross-Page Data'!$I$4:$J$13,2,FALSE),IF(J12040="solar",VLOOKUP('Form 923'!D12040,'Cross-Page Data'!$I$14:$J$117,2,FALSE),J12040))</f>
        <v>solar pv</v>
      </c>
      <c r="J12040" t="str">
        <f>VLOOKUP(E12040,'Cross-Page Data'!$D$4:$F$48,3,FALSE)</f>
        <v>solar</v>
      </c>
      <c r="K12040" t="b">
        <f t="shared" si="188"/>
        <v>1</v>
      </c>
    </row>
    <row r="12041" spans="1:11">
      <c r="A12041" s="120">
        <v>60920</v>
      </c>
      <c r="B12041" s="121" t="s">
        <v>201</v>
      </c>
      <c r="C12041" s="121" t="s">
        <v>206</v>
      </c>
      <c r="D12041" s="121" t="s">
        <v>101</v>
      </c>
      <c r="E12041" s="121" t="s">
        <v>92</v>
      </c>
      <c r="F12041" s="122">
        <v>35126</v>
      </c>
      <c r="G12041" s="122">
        <v>3946</v>
      </c>
      <c r="H12041" s="120">
        <v>2019</v>
      </c>
      <c r="I12041" t="str">
        <f>IF(J12041="natural gas",VLOOKUP(D12041,'Cross-Page Data'!$I$4:$J$13,2,FALSE),IF(J12041="solar",VLOOKUP('Form 923'!D12041,'Cross-Page Data'!$I$14:$J$117,2,FALSE),J12041))</f>
        <v>solar pv</v>
      </c>
      <c r="J12041" t="str">
        <f>VLOOKUP(E12041,'Cross-Page Data'!$D$4:$F$48,3,FALSE)</f>
        <v>solar</v>
      </c>
      <c r="K12041" t="b">
        <f t="shared" si="188"/>
        <v>1</v>
      </c>
    </row>
    <row r="12042" spans="1:11">
      <c r="A12042" s="120">
        <v>60921</v>
      </c>
      <c r="B12042" s="121" t="s">
        <v>201</v>
      </c>
      <c r="C12042" s="121" t="s">
        <v>206</v>
      </c>
      <c r="D12042" s="121" t="s">
        <v>101</v>
      </c>
      <c r="E12042" s="121" t="s">
        <v>92</v>
      </c>
      <c r="F12042" s="122">
        <v>34993</v>
      </c>
      <c r="G12042" s="122">
        <v>3931</v>
      </c>
      <c r="H12042" s="120">
        <v>2019</v>
      </c>
      <c r="I12042" t="str">
        <f>IF(J12042="natural gas",VLOOKUP(D12042,'Cross-Page Data'!$I$4:$J$13,2,FALSE),IF(J12042="solar",VLOOKUP('Form 923'!D12042,'Cross-Page Data'!$I$14:$J$117,2,FALSE),J12042))</f>
        <v>solar pv</v>
      </c>
      <c r="J12042" t="str">
        <f>VLOOKUP(E12042,'Cross-Page Data'!$D$4:$F$48,3,FALSE)</f>
        <v>solar</v>
      </c>
      <c r="K12042" t="b">
        <f t="shared" si="188"/>
        <v>1</v>
      </c>
    </row>
    <row r="12043" spans="1:11">
      <c r="A12043" s="120">
        <v>60922</v>
      </c>
      <c r="B12043" s="121" t="s">
        <v>201</v>
      </c>
      <c r="C12043" s="121" t="s">
        <v>206</v>
      </c>
      <c r="D12043" s="121" t="s">
        <v>101</v>
      </c>
      <c r="E12043" s="121" t="s">
        <v>92</v>
      </c>
      <c r="F12043" s="122">
        <v>35662</v>
      </c>
      <c r="G12043" s="122">
        <v>4006</v>
      </c>
      <c r="H12043" s="120">
        <v>2019</v>
      </c>
      <c r="I12043" t="str">
        <f>IF(J12043="natural gas",VLOOKUP(D12043,'Cross-Page Data'!$I$4:$J$13,2,FALSE),IF(J12043="solar",VLOOKUP('Form 923'!D12043,'Cross-Page Data'!$I$14:$J$117,2,FALSE),J12043))</f>
        <v>solar pv</v>
      </c>
      <c r="J12043" t="str">
        <f>VLOOKUP(E12043,'Cross-Page Data'!$D$4:$F$48,3,FALSE)</f>
        <v>solar</v>
      </c>
      <c r="K12043" t="b">
        <f t="shared" si="188"/>
        <v>1</v>
      </c>
    </row>
    <row r="12044" spans="1:11">
      <c r="A12044" s="120">
        <v>60923</v>
      </c>
      <c r="B12044" s="121" t="s">
        <v>201</v>
      </c>
      <c r="C12044" s="121" t="s">
        <v>206</v>
      </c>
      <c r="D12044" s="121" t="s">
        <v>101</v>
      </c>
      <c r="E12044" s="121" t="s">
        <v>92</v>
      </c>
      <c r="F12044" s="122">
        <v>38713</v>
      </c>
      <c r="G12044" s="122">
        <v>4349</v>
      </c>
      <c r="H12044" s="120">
        <v>2019</v>
      </c>
      <c r="I12044" t="str">
        <f>IF(J12044="natural gas",VLOOKUP(D12044,'Cross-Page Data'!$I$4:$J$13,2,FALSE),IF(J12044="solar",VLOOKUP('Form 923'!D12044,'Cross-Page Data'!$I$14:$J$117,2,FALSE),J12044))</f>
        <v>solar pv</v>
      </c>
      <c r="J12044" t="str">
        <f>VLOOKUP(E12044,'Cross-Page Data'!$D$4:$F$48,3,FALSE)</f>
        <v>solar</v>
      </c>
      <c r="K12044" t="b">
        <f t="shared" si="188"/>
        <v>1</v>
      </c>
    </row>
    <row r="12045" spans="1:11">
      <c r="A12045" s="120">
        <v>60924</v>
      </c>
      <c r="B12045" s="121" t="s">
        <v>201</v>
      </c>
      <c r="C12045" s="121" t="s">
        <v>202</v>
      </c>
      <c r="D12045" s="121" t="s">
        <v>101</v>
      </c>
      <c r="E12045" s="121" t="s">
        <v>92</v>
      </c>
      <c r="F12045" s="122">
        <v>13648</v>
      </c>
      <c r="G12045" s="122">
        <v>1533</v>
      </c>
      <c r="H12045" s="120">
        <v>2019</v>
      </c>
      <c r="I12045" t="str">
        <f>IF(J12045="natural gas",VLOOKUP(D12045,'Cross-Page Data'!$I$4:$J$13,2,FALSE),IF(J12045="solar",VLOOKUP('Form 923'!D12045,'Cross-Page Data'!$I$14:$J$117,2,FALSE),J12045))</f>
        <v>solar pv</v>
      </c>
      <c r="J12045" t="str">
        <f>VLOOKUP(E12045,'Cross-Page Data'!$D$4:$F$48,3,FALSE)</f>
        <v>solar</v>
      </c>
      <c r="K12045" t="b">
        <f t="shared" si="188"/>
        <v>1</v>
      </c>
    </row>
    <row r="12046" spans="1:11">
      <c r="A12046" s="120">
        <v>60926</v>
      </c>
      <c r="B12046" s="121" t="s">
        <v>201</v>
      </c>
      <c r="C12046" s="121" t="s">
        <v>202</v>
      </c>
      <c r="D12046" s="121" t="s">
        <v>39</v>
      </c>
      <c r="E12046" s="121" t="s">
        <v>38</v>
      </c>
      <c r="F12046" s="122">
        <v>0</v>
      </c>
      <c r="G12046" s="122">
        <v>1449205</v>
      </c>
      <c r="H12046" s="120">
        <v>2019</v>
      </c>
      <c r="I12046" t="str">
        <f>IF(J12046="natural gas",VLOOKUP(D12046,'Cross-Page Data'!$I$4:$J$13,2,FALSE),IF(J12046="solar",VLOOKUP('Form 923'!D12046,'Cross-Page Data'!$I$14:$J$117,2,FALSE),J12046))</f>
        <v>natural gas nonpeaker - preexisting nonretiring</v>
      </c>
      <c r="J12046" t="str">
        <f>VLOOKUP(E12046,'Cross-Page Data'!$D$4:$F$48,3,FALSE)</f>
        <v>natural gas</v>
      </c>
      <c r="K12046" t="b">
        <f t="shared" si="188"/>
        <v>1</v>
      </c>
    </row>
    <row r="12047" spans="1:11">
      <c r="A12047" s="120">
        <v>60926</v>
      </c>
      <c r="B12047" s="121" t="s">
        <v>201</v>
      </c>
      <c r="C12047" s="121" t="s">
        <v>202</v>
      </c>
      <c r="D12047" s="121" t="s">
        <v>61</v>
      </c>
      <c r="E12047" s="121" t="s">
        <v>38</v>
      </c>
      <c r="F12047" s="122">
        <v>25109834</v>
      </c>
      <c r="G12047" s="122">
        <v>2166470</v>
      </c>
      <c r="H12047" s="120">
        <v>2019</v>
      </c>
      <c r="I12047" t="str">
        <f>IF(J12047="natural gas",VLOOKUP(D12047,'Cross-Page Data'!$I$4:$J$13,2,FALSE),IF(J12047="solar",VLOOKUP('Form 923'!D12047,'Cross-Page Data'!$I$14:$J$117,2,FALSE),J12047))</f>
        <v>natural gas nonpeaker - preexisting nonretiring</v>
      </c>
      <c r="J12047" t="str">
        <f>VLOOKUP(E12047,'Cross-Page Data'!$D$4:$F$48,3,FALSE)</f>
        <v>natural gas</v>
      </c>
      <c r="K12047" t="b">
        <f t="shared" si="188"/>
        <v>1</v>
      </c>
    </row>
    <row r="12048" spans="1:11">
      <c r="A12048" s="120">
        <v>60929</v>
      </c>
      <c r="B12048" s="121" t="s">
        <v>201</v>
      </c>
      <c r="C12048" s="121" t="s">
        <v>206</v>
      </c>
      <c r="D12048" s="121" t="s">
        <v>101</v>
      </c>
      <c r="E12048" s="121" t="s">
        <v>92</v>
      </c>
      <c r="F12048" s="122">
        <v>87845</v>
      </c>
      <c r="G12048" s="122">
        <v>9868</v>
      </c>
      <c r="H12048" s="120">
        <v>2019</v>
      </c>
      <c r="I12048" t="str">
        <f>IF(J12048="natural gas",VLOOKUP(D12048,'Cross-Page Data'!$I$4:$J$13,2,FALSE),IF(J12048="solar",VLOOKUP('Form 923'!D12048,'Cross-Page Data'!$I$14:$J$117,2,FALSE),J12048))</f>
        <v>solar pv</v>
      </c>
      <c r="J12048" t="str">
        <f>VLOOKUP(E12048,'Cross-Page Data'!$D$4:$F$48,3,FALSE)</f>
        <v>solar</v>
      </c>
      <c r="K12048" t="b">
        <f t="shared" si="188"/>
        <v>1</v>
      </c>
    </row>
    <row r="12049" spans="1:11">
      <c r="A12049" s="120">
        <v>60930</v>
      </c>
      <c r="B12049" s="121" t="s">
        <v>201</v>
      </c>
      <c r="C12049" s="121" t="s">
        <v>206</v>
      </c>
      <c r="D12049" s="121" t="s">
        <v>101</v>
      </c>
      <c r="E12049" s="121" t="s">
        <v>92</v>
      </c>
      <c r="F12049" s="122">
        <v>62153</v>
      </c>
      <c r="G12049" s="122">
        <v>6982</v>
      </c>
      <c r="H12049" s="120">
        <v>2019</v>
      </c>
      <c r="I12049" t="str">
        <f>IF(J12049="natural gas",VLOOKUP(D12049,'Cross-Page Data'!$I$4:$J$13,2,FALSE),IF(J12049="solar",VLOOKUP('Form 923'!D12049,'Cross-Page Data'!$I$14:$J$117,2,FALSE),J12049))</f>
        <v>solar pv</v>
      </c>
      <c r="J12049" t="str">
        <f>VLOOKUP(E12049,'Cross-Page Data'!$D$4:$F$48,3,FALSE)</f>
        <v>solar</v>
      </c>
      <c r="K12049" t="b">
        <f t="shared" si="188"/>
        <v>1</v>
      </c>
    </row>
    <row r="12050" spans="1:11">
      <c r="A12050" s="120">
        <v>60931</v>
      </c>
      <c r="B12050" s="121" t="s">
        <v>201</v>
      </c>
      <c r="C12050" s="121" t="s">
        <v>206</v>
      </c>
      <c r="D12050" s="121" t="s">
        <v>128</v>
      </c>
      <c r="E12050" s="121" t="s">
        <v>180</v>
      </c>
      <c r="F12050" s="122">
        <v>65119</v>
      </c>
      <c r="G12050" s="122">
        <v>7315</v>
      </c>
      <c r="H12050" s="120">
        <v>2019</v>
      </c>
      <c r="I12050" t="str">
        <f>IF(J12050="natural gas",VLOOKUP(D12050,'Cross-Page Data'!$I$4:$J$13,2,FALSE),IF(J12050="solar",VLOOKUP('Form 923'!D12050,'Cross-Page Data'!$I$14:$J$117,2,FALSE),J12050))</f>
        <v>wind</v>
      </c>
      <c r="J12050" t="str">
        <f>VLOOKUP(E12050,'Cross-Page Data'!$D$4:$F$48,3,FALSE)</f>
        <v>wind</v>
      </c>
      <c r="K12050" t="b">
        <f t="shared" si="188"/>
        <v>1</v>
      </c>
    </row>
    <row r="12051" spans="1:11">
      <c r="A12051" s="120">
        <v>60932</v>
      </c>
      <c r="B12051" s="121" t="s">
        <v>201</v>
      </c>
      <c r="C12051" s="121" t="s">
        <v>206</v>
      </c>
      <c r="D12051" s="121" t="s">
        <v>128</v>
      </c>
      <c r="E12051" s="121" t="s">
        <v>180</v>
      </c>
      <c r="F12051" s="122">
        <v>245632</v>
      </c>
      <c r="G12051" s="122">
        <v>27593</v>
      </c>
      <c r="H12051" s="120">
        <v>2019</v>
      </c>
      <c r="I12051" t="str">
        <f>IF(J12051="natural gas",VLOOKUP(D12051,'Cross-Page Data'!$I$4:$J$13,2,FALSE),IF(J12051="solar",VLOOKUP('Form 923'!D12051,'Cross-Page Data'!$I$14:$J$117,2,FALSE),J12051))</f>
        <v>wind</v>
      </c>
      <c r="J12051" t="str">
        <f>VLOOKUP(E12051,'Cross-Page Data'!$D$4:$F$48,3,FALSE)</f>
        <v>wind</v>
      </c>
      <c r="K12051" t="b">
        <f t="shared" si="188"/>
        <v>1</v>
      </c>
    </row>
    <row r="12052" ht="25.5" spans="1:11">
      <c r="A12052" s="120">
        <v>60933</v>
      </c>
      <c r="B12052" s="121" t="s">
        <v>205</v>
      </c>
      <c r="C12052" s="121" t="s">
        <v>210</v>
      </c>
      <c r="D12052" s="121" t="s">
        <v>79</v>
      </c>
      <c r="E12052" s="121" t="s">
        <v>38</v>
      </c>
      <c r="F12052" s="122">
        <v>51080</v>
      </c>
      <c r="G12052" s="122">
        <v>4751</v>
      </c>
      <c r="H12052" s="120">
        <v>2019</v>
      </c>
      <c r="I12052" t="str">
        <f>IF(J12052="natural gas",VLOOKUP(D12052,'Cross-Page Data'!$I$4:$J$13,2,FALSE),IF(J12052="solar",VLOOKUP('Form 923'!D12052,'Cross-Page Data'!$I$14:$J$117,2,FALSE),J12052))</f>
        <v>natural gas peaker</v>
      </c>
      <c r="J12052" t="str">
        <f>VLOOKUP(E12052,'Cross-Page Data'!$D$4:$F$48,3,FALSE)</f>
        <v>natural gas</v>
      </c>
      <c r="K12052" t="b">
        <f t="shared" si="188"/>
        <v>0</v>
      </c>
    </row>
    <row r="12053" spans="1:11">
      <c r="A12053" s="120">
        <v>60935</v>
      </c>
      <c r="B12053" s="121" t="s">
        <v>201</v>
      </c>
      <c r="C12053" s="121" t="s">
        <v>206</v>
      </c>
      <c r="D12053" s="121" t="s">
        <v>101</v>
      </c>
      <c r="E12053" s="121" t="s">
        <v>92</v>
      </c>
      <c r="F12053" s="122">
        <v>11814</v>
      </c>
      <c r="G12053" s="122">
        <v>1327</v>
      </c>
      <c r="H12053" s="120">
        <v>2019</v>
      </c>
      <c r="I12053" t="str">
        <f>IF(J12053="natural gas",VLOOKUP(D12053,'Cross-Page Data'!$I$4:$J$13,2,FALSE),IF(J12053="solar",VLOOKUP('Form 923'!D12053,'Cross-Page Data'!$I$14:$J$117,2,FALSE),J12053))</f>
        <v>solar pv</v>
      </c>
      <c r="J12053" t="str">
        <f>VLOOKUP(E12053,'Cross-Page Data'!$D$4:$F$48,3,FALSE)</f>
        <v>solar</v>
      </c>
      <c r="K12053" t="b">
        <f t="shared" si="188"/>
        <v>1</v>
      </c>
    </row>
    <row r="12054" spans="1:11">
      <c r="A12054" s="120">
        <v>60936</v>
      </c>
      <c r="B12054" s="121" t="s">
        <v>201</v>
      </c>
      <c r="C12054" s="121" t="s">
        <v>206</v>
      </c>
      <c r="D12054" s="121" t="s">
        <v>101</v>
      </c>
      <c r="E12054" s="121" t="s">
        <v>92</v>
      </c>
      <c r="F12054" s="122">
        <v>36932</v>
      </c>
      <c r="G12054" s="122">
        <v>4149</v>
      </c>
      <c r="H12054" s="120">
        <v>2019</v>
      </c>
      <c r="I12054" t="str">
        <f>IF(J12054="natural gas",VLOOKUP(D12054,'Cross-Page Data'!$I$4:$J$13,2,FALSE),IF(J12054="solar",VLOOKUP('Form 923'!D12054,'Cross-Page Data'!$I$14:$J$117,2,FALSE),J12054))</f>
        <v>solar pv</v>
      </c>
      <c r="J12054" t="str">
        <f>VLOOKUP(E12054,'Cross-Page Data'!$D$4:$F$48,3,FALSE)</f>
        <v>solar</v>
      </c>
      <c r="K12054" t="b">
        <f t="shared" si="188"/>
        <v>1</v>
      </c>
    </row>
    <row r="12055" spans="1:11">
      <c r="A12055" s="120">
        <v>60937</v>
      </c>
      <c r="B12055" s="121" t="s">
        <v>201</v>
      </c>
      <c r="C12055" s="121" t="s">
        <v>206</v>
      </c>
      <c r="D12055" s="121" t="s">
        <v>101</v>
      </c>
      <c r="E12055" s="121" t="s">
        <v>92</v>
      </c>
      <c r="F12055" s="122">
        <v>26466</v>
      </c>
      <c r="G12055" s="122">
        <v>2973</v>
      </c>
      <c r="H12055" s="120">
        <v>2019</v>
      </c>
      <c r="I12055" t="str">
        <f>IF(J12055="natural gas",VLOOKUP(D12055,'Cross-Page Data'!$I$4:$J$13,2,FALSE),IF(J12055="solar",VLOOKUP('Form 923'!D12055,'Cross-Page Data'!$I$14:$J$117,2,FALSE),J12055))</f>
        <v>solar pv</v>
      </c>
      <c r="J12055" t="str">
        <f>VLOOKUP(E12055,'Cross-Page Data'!$D$4:$F$48,3,FALSE)</f>
        <v>solar</v>
      </c>
      <c r="K12055" t="b">
        <f t="shared" si="188"/>
        <v>1</v>
      </c>
    </row>
    <row r="12056" spans="1:11">
      <c r="A12056" s="120">
        <v>60938</v>
      </c>
      <c r="B12056" s="121" t="s">
        <v>201</v>
      </c>
      <c r="C12056" s="121" t="s">
        <v>206</v>
      </c>
      <c r="D12056" s="121" t="s">
        <v>101</v>
      </c>
      <c r="E12056" s="121" t="s">
        <v>92</v>
      </c>
      <c r="F12056" s="122">
        <v>51233</v>
      </c>
      <c r="G12056" s="122">
        <v>5755</v>
      </c>
      <c r="H12056" s="120">
        <v>2019</v>
      </c>
      <c r="I12056" t="str">
        <f>IF(J12056="natural gas",VLOOKUP(D12056,'Cross-Page Data'!$I$4:$J$13,2,FALSE),IF(J12056="solar",VLOOKUP('Form 923'!D12056,'Cross-Page Data'!$I$14:$J$117,2,FALSE),J12056))</f>
        <v>solar pv</v>
      </c>
      <c r="J12056" t="str">
        <f>VLOOKUP(E12056,'Cross-Page Data'!$D$4:$F$48,3,FALSE)</f>
        <v>solar</v>
      </c>
      <c r="K12056" t="b">
        <f t="shared" si="188"/>
        <v>1</v>
      </c>
    </row>
    <row r="12057" spans="1:11">
      <c r="A12057" s="120">
        <v>60939</v>
      </c>
      <c r="B12057" s="121" t="s">
        <v>201</v>
      </c>
      <c r="C12057" s="121" t="s">
        <v>206</v>
      </c>
      <c r="D12057" s="121" t="s">
        <v>101</v>
      </c>
      <c r="E12057" s="121" t="s">
        <v>92</v>
      </c>
      <c r="F12057" s="122">
        <v>27346</v>
      </c>
      <c r="G12057" s="122">
        <v>3072</v>
      </c>
      <c r="H12057" s="120">
        <v>2019</v>
      </c>
      <c r="I12057" t="str">
        <f>IF(J12057="natural gas",VLOOKUP(D12057,'Cross-Page Data'!$I$4:$J$13,2,FALSE),IF(J12057="solar",VLOOKUP('Form 923'!D12057,'Cross-Page Data'!$I$14:$J$117,2,FALSE),J12057))</f>
        <v>solar pv</v>
      </c>
      <c r="J12057" t="str">
        <f>VLOOKUP(E12057,'Cross-Page Data'!$D$4:$F$48,3,FALSE)</f>
        <v>solar</v>
      </c>
      <c r="K12057" t="b">
        <f t="shared" si="188"/>
        <v>1</v>
      </c>
    </row>
    <row r="12058" spans="1:11">
      <c r="A12058" s="120">
        <v>60940</v>
      </c>
      <c r="B12058" s="121" t="s">
        <v>201</v>
      </c>
      <c r="C12058" s="121" t="s">
        <v>206</v>
      </c>
      <c r="D12058" s="121" t="s">
        <v>101</v>
      </c>
      <c r="E12058" s="121" t="s">
        <v>92</v>
      </c>
      <c r="F12058" s="122">
        <v>39043</v>
      </c>
      <c r="G12058" s="122">
        <v>4386</v>
      </c>
      <c r="H12058" s="120">
        <v>2019</v>
      </c>
      <c r="I12058" t="str">
        <f>IF(J12058="natural gas",VLOOKUP(D12058,'Cross-Page Data'!$I$4:$J$13,2,FALSE),IF(J12058="solar",VLOOKUP('Form 923'!D12058,'Cross-Page Data'!$I$14:$J$117,2,FALSE),J12058))</f>
        <v>solar pv</v>
      </c>
      <c r="J12058" t="str">
        <f>VLOOKUP(E12058,'Cross-Page Data'!$D$4:$F$48,3,FALSE)</f>
        <v>solar</v>
      </c>
      <c r="K12058" t="b">
        <f t="shared" si="188"/>
        <v>1</v>
      </c>
    </row>
    <row r="12059" spans="1:11">
      <c r="A12059" s="120">
        <v>60941</v>
      </c>
      <c r="B12059" s="121" t="s">
        <v>201</v>
      </c>
      <c r="C12059" s="121" t="s">
        <v>206</v>
      </c>
      <c r="D12059" s="121" t="s">
        <v>101</v>
      </c>
      <c r="E12059" s="121" t="s">
        <v>92</v>
      </c>
      <c r="F12059" s="122">
        <v>37609</v>
      </c>
      <c r="G12059" s="122">
        <v>4225</v>
      </c>
      <c r="H12059" s="120">
        <v>2019</v>
      </c>
      <c r="I12059" t="str">
        <f>IF(J12059="natural gas",VLOOKUP(D12059,'Cross-Page Data'!$I$4:$J$13,2,FALSE),IF(J12059="solar",VLOOKUP('Form 923'!D12059,'Cross-Page Data'!$I$14:$J$117,2,FALSE),J12059))</f>
        <v>solar pv</v>
      </c>
      <c r="J12059" t="str">
        <f>VLOOKUP(E12059,'Cross-Page Data'!$D$4:$F$48,3,FALSE)</f>
        <v>solar</v>
      </c>
      <c r="K12059" t="b">
        <f t="shared" si="188"/>
        <v>1</v>
      </c>
    </row>
    <row r="12060" spans="1:11">
      <c r="A12060" s="120">
        <v>60942</v>
      </c>
      <c r="B12060" s="121" t="s">
        <v>201</v>
      </c>
      <c r="C12060" s="121" t="s">
        <v>206</v>
      </c>
      <c r="D12060" s="121" t="s">
        <v>101</v>
      </c>
      <c r="E12060" s="121" t="s">
        <v>92</v>
      </c>
      <c r="F12060" s="122">
        <v>42205</v>
      </c>
      <c r="G12060" s="122">
        <v>4741</v>
      </c>
      <c r="H12060" s="120">
        <v>2019</v>
      </c>
      <c r="I12060" t="str">
        <f>IF(J12060="natural gas",VLOOKUP(D12060,'Cross-Page Data'!$I$4:$J$13,2,FALSE),IF(J12060="solar",VLOOKUP('Form 923'!D12060,'Cross-Page Data'!$I$14:$J$117,2,FALSE),J12060))</f>
        <v>solar pv</v>
      </c>
      <c r="J12060" t="str">
        <f>VLOOKUP(E12060,'Cross-Page Data'!$D$4:$F$48,3,FALSE)</f>
        <v>solar</v>
      </c>
      <c r="K12060" t="b">
        <f t="shared" si="188"/>
        <v>1</v>
      </c>
    </row>
    <row r="12061" spans="1:11">
      <c r="A12061" s="120">
        <v>60943</v>
      </c>
      <c r="B12061" s="121" t="s">
        <v>201</v>
      </c>
      <c r="C12061" s="121" t="s">
        <v>206</v>
      </c>
      <c r="D12061" s="121" t="s">
        <v>101</v>
      </c>
      <c r="E12061" s="121" t="s">
        <v>92</v>
      </c>
      <c r="F12061" s="122">
        <v>27106</v>
      </c>
      <c r="G12061" s="122">
        <v>3045</v>
      </c>
      <c r="H12061" s="120">
        <v>2019</v>
      </c>
      <c r="I12061" t="str">
        <f>IF(J12061="natural gas",VLOOKUP(D12061,'Cross-Page Data'!$I$4:$J$13,2,FALSE),IF(J12061="solar",VLOOKUP('Form 923'!D12061,'Cross-Page Data'!$I$14:$J$117,2,FALSE),J12061))</f>
        <v>solar pv</v>
      </c>
      <c r="J12061" t="str">
        <f>VLOOKUP(E12061,'Cross-Page Data'!$D$4:$F$48,3,FALSE)</f>
        <v>solar</v>
      </c>
      <c r="K12061" t="b">
        <f t="shared" si="188"/>
        <v>1</v>
      </c>
    </row>
    <row r="12062" spans="1:11">
      <c r="A12062" s="120">
        <v>60944</v>
      </c>
      <c r="B12062" s="121" t="s">
        <v>201</v>
      </c>
      <c r="C12062" s="121" t="s">
        <v>206</v>
      </c>
      <c r="D12062" s="121" t="s">
        <v>101</v>
      </c>
      <c r="E12062" s="121" t="s">
        <v>92</v>
      </c>
      <c r="F12062" s="122">
        <v>70494</v>
      </c>
      <c r="G12062" s="122">
        <v>7919</v>
      </c>
      <c r="H12062" s="120">
        <v>2019</v>
      </c>
      <c r="I12062" t="str">
        <f>IF(J12062="natural gas",VLOOKUP(D12062,'Cross-Page Data'!$I$4:$J$13,2,FALSE),IF(J12062="solar",VLOOKUP('Form 923'!D12062,'Cross-Page Data'!$I$14:$J$117,2,FALSE),J12062))</f>
        <v>solar pv</v>
      </c>
      <c r="J12062" t="str">
        <f>VLOOKUP(E12062,'Cross-Page Data'!$D$4:$F$48,3,FALSE)</f>
        <v>solar</v>
      </c>
      <c r="K12062" t="b">
        <f t="shared" si="188"/>
        <v>1</v>
      </c>
    </row>
    <row r="12063" spans="1:11">
      <c r="A12063" s="120">
        <v>60945</v>
      </c>
      <c r="B12063" s="121" t="s">
        <v>201</v>
      </c>
      <c r="C12063" s="121" t="s">
        <v>206</v>
      </c>
      <c r="D12063" s="121" t="s">
        <v>101</v>
      </c>
      <c r="E12063" s="121" t="s">
        <v>92</v>
      </c>
      <c r="F12063" s="122">
        <v>116224</v>
      </c>
      <c r="G12063" s="122">
        <v>13056</v>
      </c>
      <c r="H12063" s="120">
        <v>2019</v>
      </c>
      <c r="I12063" t="str">
        <f>IF(J12063="natural gas",VLOOKUP(D12063,'Cross-Page Data'!$I$4:$J$13,2,FALSE),IF(J12063="solar",VLOOKUP('Form 923'!D12063,'Cross-Page Data'!$I$14:$J$117,2,FALSE),J12063))</f>
        <v>solar pv</v>
      </c>
      <c r="J12063" t="str">
        <f>VLOOKUP(E12063,'Cross-Page Data'!$D$4:$F$48,3,FALSE)</f>
        <v>solar</v>
      </c>
      <c r="K12063" t="b">
        <f t="shared" si="188"/>
        <v>1</v>
      </c>
    </row>
    <row r="12064" spans="1:11">
      <c r="A12064" s="120">
        <v>60947</v>
      </c>
      <c r="B12064" s="121" t="s">
        <v>201</v>
      </c>
      <c r="C12064" s="121" t="s">
        <v>206</v>
      </c>
      <c r="D12064" s="121" t="s">
        <v>101</v>
      </c>
      <c r="E12064" s="121" t="s">
        <v>92</v>
      </c>
      <c r="F12064" s="122">
        <v>392927</v>
      </c>
      <c r="G12064" s="122">
        <v>44139</v>
      </c>
      <c r="H12064" s="120">
        <v>2019</v>
      </c>
      <c r="I12064" t="str">
        <f>IF(J12064="natural gas",VLOOKUP(D12064,'Cross-Page Data'!$I$4:$J$13,2,FALSE),IF(J12064="solar",VLOOKUP('Form 923'!D12064,'Cross-Page Data'!$I$14:$J$117,2,FALSE),J12064))</f>
        <v>solar pv</v>
      </c>
      <c r="J12064" t="str">
        <f>VLOOKUP(E12064,'Cross-Page Data'!$D$4:$F$48,3,FALSE)</f>
        <v>solar</v>
      </c>
      <c r="K12064" t="b">
        <f t="shared" si="188"/>
        <v>1</v>
      </c>
    </row>
    <row r="12065" spans="1:11">
      <c r="A12065" s="120">
        <v>60951</v>
      </c>
      <c r="B12065" s="121" t="s">
        <v>201</v>
      </c>
      <c r="C12065" s="121" t="s">
        <v>202</v>
      </c>
      <c r="D12065" s="121" t="s">
        <v>101</v>
      </c>
      <c r="E12065" s="121" t="s">
        <v>92</v>
      </c>
      <c r="F12065" s="122">
        <v>45062</v>
      </c>
      <c r="G12065" s="122">
        <v>5062</v>
      </c>
      <c r="H12065" s="120">
        <v>2019</v>
      </c>
      <c r="I12065" t="str">
        <f>IF(J12065="natural gas",VLOOKUP(D12065,'Cross-Page Data'!$I$4:$J$13,2,FALSE),IF(J12065="solar",VLOOKUP('Form 923'!D12065,'Cross-Page Data'!$I$14:$J$117,2,FALSE),J12065))</f>
        <v>solar pv</v>
      </c>
      <c r="J12065" t="str">
        <f>VLOOKUP(E12065,'Cross-Page Data'!$D$4:$F$48,3,FALSE)</f>
        <v>solar</v>
      </c>
      <c r="K12065" t="b">
        <f t="shared" si="188"/>
        <v>1</v>
      </c>
    </row>
    <row r="12066" spans="1:11">
      <c r="A12066" s="120">
        <v>60953</v>
      </c>
      <c r="B12066" s="121" t="s">
        <v>201</v>
      </c>
      <c r="C12066" s="121" t="s">
        <v>206</v>
      </c>
      <c r="D12066" s="121" t="s">
        <v>101</v>
      </c>
      <c r="E12066" s="121" t="s">
        <v>92</v>
      </c>
      <c r="F12066" s="122">
        <v>25096</v>
      </c>
      <c r="G12066" s="122">
        <v>2819</v>
      </c>
      <c r="H12066" s="120">
        <v>2019</v>
      </c>
      <c r="I12066" t="str">
        <f>IF(J12066="natural gas",VLOOKUP(D12066,'Cross-Page Data'!$I$4:$J$13,2,FALSE),IF(J12066="solar",VLOOKUP('Form 923'!D12066,'Cross-Page Data'!$I$14:$J$117,2,FALSE),J12066))</f>
        <v>solar pv</v>
      </c>
      <c r="J12066" t="str">
        <f>VLOOKUP(E12066,'Cross-Page Data'!$D$4:$F$48,3,FALSE)</f>
        <v>solar</v>
      </c>
      <c r="K12066" t="b">
        <f t="shared" si="188"/>
        <v>1</v>
      </c>
    </row>
    <row r="12067" spans="1:11">
      <c r="A12067" s="120">
        <v>60954</v>
      </c>
      <c r="B12067" s="121" t="s">
        <v>201</v>
      </c>
      <c r="C12067" s="121" t="s">
        <v>206</v>
      </c>
      <c r="D12067" s="121" t="s">
        <v>101</v>
      </c>
      <c r="E12067" s="121" t="s">
        <v>92</v>
      </c>
      <c r="F12067" s="122">
        <v>15177</v>
      </c>
      <c r="G12067" s="122">
        <v>1705</v>
      </c>
      <c r="H12067" s="120">
        <v>2019</v>
      </c>
      <c r="I12067" t="str">
        <f>IF(J12067="natural gas",VLOOKUP(D12067,'Cross-Page Data'!$I$4:$J$13,2,FALSE),IF(J12067="solar",VLOOKUP('Form 923'!D12067,'Cross-Page Data'!$I$14:$J$117,2,FALSE),J12067))</f>
        <v>solar pv</v>
      </c>
      <c r="J12067" t="str">
        <f>VLOOKUP(E12067,'Cross-Page Data'!$D$4:$F$48,3,FALSE)</f>
        <v>solar</v>
      </c>
      <c r="K12067" t="b">
        <f t="shared" si="188"/>
        <v>1</v>
      </c>
    </row>
    <row r="12068" spans="1:11">
      <c r="A12068" s="120">
        <v>60955</v>
      </c>
      <c r="B12068" s="121" t="s">
        <v>201</v>
      </c>
      <c r="C12068" s="121" t="s">
        <v>206</v>
      </c>
      <c r="D12068" s="121" t="s">
        <v>101</v>
      </c>
      <c r="E12068" s="121" t="s">
        <v>92</v>
      </c>
      <c r="F12068" s="122">
        <v>17652</v>
      </c>
      <c r="G12068" s="122">
        <v>1983</v>
      </c>
      <c r="H12068" s="120">
        <v>2019</v>
      </c>
      <c r="I12068" t="str">
        <f>IF(J12068="natural gas",VLOOKUP(D12068,'Cross-Page Data'!$I$4:$J$13,2,FALSE),IF(J12068="solar",VLOOKUP('Form 923'!D12068,'Cross-Page Data'!$I$14:$J$117,2,FALSE),J12068))</f>
        <v>solar pv</v>
      </c>
      <c r="J12068" t="str">
        <f>VLOOKUP(E12068,'Cross-Page Data'!$D$4:$F$48,3,FALSE)</f>
        <v>solar</v>
      </c>
      <c r="K12068" t="b">
        <f t="shared" si="188"/>
        <v>1</v>
      </c>
    </row>
    <row r="12069" spans="1:11">
      <c r="A12069" s="120">
        <v>60956</v>
      </c>
      <c r="B12069" s="121" t="s">
        <v>201</v>
      </c>
      <c r="C12069" s="121" t="s">
        <v>206</v>
      </c>
      <c r="D12069" s="121" t="s">
        <v>101</v>
      </c>
      <c r="E12069" s="121" t="s">
        <v>92</v>
      </c>
      <c r="F12069" s="122">
        <v>18295</v>
      </c>
      <c r="G12069" s="122">
        <v>2055</v>
      </c>
      <c r="H12069" s="120">
        <v>2019</v>
      </c>
      <c r="I12069" t="str">
        <f>IF(J12069="natural gas",VLOOKUP(D12069,'Cross-Page Data'!$I$4:$J$13,2,FALSE),IF(J12069="solar",VLOOKUP('Form 923'!D12069,'Cross-Page Data'!$I$14:$J$117,2,FALSE),J12069))</f>
        <v>solar pv</v>
      </c>
      <c r="J12069" t="str">
        <f>VLOOKUP(E12069,'Cross-Page Data'!$D$4:$F$48,3,FALSE)</f>
        <v>solar</v>
      </c>
      <c r="K12069" t="b">
        <f t="shared" si="188"/>
        <v>1</v>
      </c>
    </row>
    <row r="12070" spans="1:11">
      <c r="A12070" s="120">
        <v>60957</v>
      </c>
      <c r="B12070" s="121" t="s">
        <v>201</v>
      </c>
      <c r="C12070" s="121" t="s">
        <v>206</v>
      </c>
      <c r="D12070" s="121" t="s">
        <v>101</v>
      </c>
      <c r="E12070" s="121" t="s">
        <v>92</v>
      </c>
      <c r="F12070" s="122">
        <v>15847</v>
      </c>
      <c r="G12070" s="122">
        <v>1780</v>
      </c>
      <c r="H12070" s="120">
        <v>2019</v>
      </c>
      <c r="I12070" t="str">
        <f>IF(J12070="natural gas",VLOOKUP(D12070,'Cross-Page Data'!$I$4:$J$13,2,FALSE),IF(J12070="solar",VLOOKUP('Form 923'!D12070,'Cross-Page Data'!$I$14:$J$117,2,FALSE),J12070))</f>
        <v>solar pv</v>
      </c>
      <c r="J12070" t="str">
        <f>VLOOKUP(E12070,'Cross-Page Data'!$D$4:$F$48,3,FALSE)</f>
        <v>solar</v>
      </c>
      <c r="K12070" t="b">
        <f t="shared" si="188"/>
        <v>1</v>
      </c>
    </row>
    <row r="12071" spans="1:11">
      <c r="A12071" s="120">
        <v>60958</v>
      </c>
      <c r="B12071" s="121" t="s">
        <v>201</v>
      </c>
      <c r="C12071" s="121" t="s">
        <v>206</v>
      </c>
      <c r="D12071" s="121" t="s">
        <v>101</v>
      </c>
      <c r="E12071" s="121" t="s">
        <v>92</v>
      </c>
      <c r="F12071" s="122">
        <v>66330</v>
      </c>
      <c r="G12071" s="122">
        <v>7451</v>
      </c>
      <c r="H12071" s="120">
        <v>2019</v>
      </c>
      <c r="I12071" t="str">
        <f>IF(J12071="natural gas",VLOOKUP(D12071,'Cross-Page Data'!$I$4:$J$13,2,FALSE),IF(J12071="solar",VLOOKUP('Form 923'!D12071,'Cross-Page Data'!$I$14:$J$117,2,FALSE),J12071))</f>
        <v>solar pv</v>
      </c>
      <c r="J12071" t="str">
        <f>VLOOKUP(E12071,'Cross-Page Data'!$D$4:$F$48,3,FALSE)</f>
        <v>solar</v>
      </c>
      <c r="K12071" t="b">
        <f t="shared" si="188"/>
        <v>1</v>
      </c>
    </row>
    <row r="12072" spans="1:11">
      <c r="A12072" s="120">
        <v>60959</v>
      </c>
      <c r="B12072" s="121" t="s">
        <v>201</v>
      </c>
      <c r="C12072" s="121" t="s">
        <v>202</v>
      </c>
      <c r="D12072" s="121" t="s">
        <v>33</v>
      </c>
      <c r="E12072" s="121" t="s">
        <v>99</v>
      </c>
      <c r="F12072" s="122">
        <v>0</v>
      </c>
      <c r="G12072" s="122">
        <v>110</v>
      </c>
      <c r="H12072" s="120">
        <v>2019</v>
      </c>
      <c r="I12072" t="str">
        <f>IF(J12072="natural gas",VLOOKUP(D12072,'Cross-Page Data'!$I$4:$J$13,2,FALSE),IF(J12072="solar",VLOOKUP('Form 923'!D12072,'Cross-Page Data'!$I$14:$J$117,2,FALSE),J12072))</f>
        <v>other</v>
      </c>
      <c r="J12072" t="str">
        <f>VLOOKUP(E12072,'Cross-Page Data'!$D$4:$F$48,3,FALSE)</f>
        <v>other</v>
      </c>
      <c r="K12072" t="b">
        <f t="shared" si="188"/>
        <v>1</v>
      </c>
    </row>
    <row r="12073" spans="1:11">
      <c r="A12073" s="120">
        <v>60960</v>
      </c>
      <c r="B12073" s="121" t="s">
        <v>201</v>
      </c>
      <c r="C12073" s="121" t="s">
        <v>206</v>
      </c>
      <c r="D12073" s="121" t="s">
        <v>73</v>
      </c>
      <c r="E12073" s="121" t="s">
        <v>38</v>
      </c>
      <c r="F12073" s="122">
        <v>279401</v>
      </c>
      <c r="G12073" s="122">
        <v>27977.436</v>
      </c>
      <c r="H12073" s="120">
        <v>2019</v>
      </c>
      <c r="I12073" t="str">
        <f>IF(J12073="natural gas",VLOOKUP(D12073,'Cross-Page Data'!$I$4:$J$13,2,FALSE),IF(J12073="solar",VLOOKUP('Form 923'!D12073,'Cross-Page Data'!$I$14:$J$117,2,FALSE),J12073))</f>
        <v>natural gas peaker</v>
      </c>
      <c r="J12073" t="str">
        <f>VLOOKUP(E12073,'Cross-Page Data'!$D$4:$F$48,3,FALSE)</f>
        <v>natural gas</v>
      </c>
      <c r="K12073" t="b">
        <f t="shared" si="188"/>
        <v>1</v>
      </c>
    </row>
    <row r="12074" spans="1:11">
      <c r="A12074" s="120">
        <v>60960</v>
      </c>
      <c r="B12074" s="121" t="s">
        <v>201</v>
      </c>
      <c r="C12074" s="121" t="s">
        <v>206</v>
      </c>
      <c r="D12074" s="121" t="s">
        <v>73</v>
      </c>
      <c r="E12074" s="121" t="s">
        <v>130</v>
      </c>
      <c r="F12074" s="122">
        <v>1302950</v>
      </c>
      <c r="G12074" s="122">
        <v>130285.56</v>
      </c>
      <c r="H12074" s="120">
        <v>2019</v>
      </c>
      <c r="I12074" t="str">
        <f>IF(J12074="natural gas",VLOOKUP(D12074,'Cross-Page Data'!$I$4:$J$13,2,FALSE),IF(J12074="solar",VLOOKUP('Form 923'!D12074,'Cross-Page Data'!$I$14:$J$117,2,FALSE),J12074))</f>
        <v>biomass</v>
      </c>
      <c r="J12074" t="str">
        <f>VLOOKUP(E12074,'Cross-Page Data'!$D$4:$F$48,3,FALSE)</f>
        <v>biomass</v>
      </c>
      <c r="K12074" t="b">
        <f t="shared" si="188"/>
        <v>1</v>
      </c>
    </row>
    <row r="12075" spans="1:11">
      <c r="A12075" s="120">
        <v>60961</v>
      </c>
      <c r="B12075" s="121" t="s">
        <v>201</v>
      </c>
      <c r="C12075" s="121" t="s">
        <v>206</v>
      </c>
      <c r="D12075" s="121" t="s">
        <v>101</v>
      </c>
      <c r="E12075" s="121" t="s">
        <v>92</v>
      </c>
      <c r="F12075" s="122">
        <v>78249</v>
      </c>
      <c r="G12075" s="122">
        <v>8790</v>
      </c>
      <c r="H12075" s="120">
        <v>2019</v>
      </c>
      <c r="I12075" t="str">
        <f>IF(J12075="natural gas",VLOOKUP(D12075,'Cross-Page Data'!$I$4:$J$13,2,FALSE),IF(J12075="solar",VLOOKUP('Form 923'!D12075,'Cross-Page Data'!$I$14:$J$117,2,FALSE),J12075))</f>
        <v>solar pv</v>
      </c>
      <c r="J12075" t="str">
        <f>VLOOKUP(E12075,'Cross-Page Data'!$D$4:$F$48,3,FALSE)</f>
        <v>solar</v>
      </c>
      <c r="K12075" t="b">
        <f t="shared" si="188"/>
        <v>1</v>
      </c>
    </row>
    <row r="12076" spans="1:11">
      <c r="A12076" s="120">
        <v>60962</v>
      </c>
      <c r="B12076" s="121" t="s">
        <v>201</v>
      </c>
      <c r="C12076" s="121" t="s">
        <v>206</v>
      </c>
      <c r="D12076" s="121" t="s">
        <v>101</v>
      </c>
      <c r="E12076" s="121" t="s">
        <v>92</v>
      </c>
      <c r="F12076" s="122">
        <v>41242</v>
      </c>
      <c r="G12076" s="122">
        <v>4633</v>
      </c>
      <c r="H12076" s="120">
        <v>2019</v>
      </c>
      <c r="I12076" t="str">
        <f>IF(J12076="natural gas",VLOOKUP(D12076,'Cross-Page Data'!$I$4:$J$13,2,FALSE),IF(J12076="solar",VLOOKUP('Form 923'!D12076,'Cross-Page Data'!$I$14:$J$117,2,FALSE),J12076))</f>
        <v>solar pv</v>
      </c>
      <c r="J12076" t="str">
        <f>VLOOKUP(E12076,'Cross-Page Data'!$D$4:$F$48,3,FALSE)</f>
        <v>solar</v>
      </c>
      <c r="K12076" t="b">
        <f t="shared" si="188"/>
        <v>1</v>
      </c>
    </row>
    <row r="12077" spans="1:11">
      <c r="A12077" s="120">
        <v>60964</v>
      </c>
      <c r="B12077" s="121" t="s">
        <v>201</v>
      </c>
      <c r="C12077" s="121" t="s">
        <v>202</v>
      </c>
      <c r="D12077" s="121" t="s">
        <v>101</v>
      </c>
      <c r="E12077" s="121" t="s">
        <v>92</v>
      </c>
      <c r="F12077" s="122">
        <v>463055</v>
      </c>
      <c r="G12077" s="122">
        <v>52017</v>
      </c>
      <c r="H12077" s="120">
        <v>2019</v>
      </c>
      <c r="I12077" t="str">
        <f>IF(J12077="natural gas",VLOOKUP(D12077,'Cross-Page Data'!$I$4:$J$13,2,FALSE),IF(J12077="solar",VLOOKUP('Form 923'!D12077,'Cross-Page Data'!$I$14:$J$117,2,FALSE),J12077))</f>
        <v>solar pv</v>
      </c>
      <c r="J12077" t="str">
        <f>VLOOKUP(E12077,'Cross-Page Data'!$D$4:$F$48,3,FALSE)</f>
        <v>solar</v>
      </c>
      <c r="K12077" t="b">
        <f t="shared" si="188"/>
        <v>1</v>
      </c>
    </row>
    <row r="12078" spans="1:11">
      <c r="A12078" s="120">
        <v>60965</v>
      </c>
      <c r="B12078" s="121" t="s">
        <v>201</v>
      </c>
      <c r="C12078" s="121" t="s">
        <v>206</v>
      </c>
      <c r="D12078" s="121" t="s">
        <v>101</v>
      </c>
      <c r="E12078" s="121" t="s">
        <v>92</v>
      </c>
      <c r="F12078" s="122">
        <v>86322</v>
      </c>
      <c r="G12078" s="122">
        <v>9697</v>
      </c>
      <c r="H12078" s="120">
        <v>2019</v>
      </c>
      <c r="I12078" t="str">
        <f>IF(J12078="natural gas",VLOOKUP(D12078,'Cross-Page Data'!$I$4:$J$13,2,FALSE),IF(J12078="solar",VLOOKUP('Form 923'!D12078,'Cross-Page Data'!$I$14:$J$117,2,FALSE),J12078))</f>
        <v>solar pv</v>
      </c>
      <c r="J12078" t="str">
        <f>VLOOKUP(E12078,'Cross-Page Data'!$D$4:$F$48,3,FALSE)</f>
        <v>solar</v>
      </c>
      <c r="K12078" t="b">
        <f t="shared" si="188"/>
        <v>1</v>
      </c>
    </row>
    <row r="12079" spans="1:11">
      <c r="A12079" s="120">
        <v>60966</v>
      </c>
      <c r="B12079" s="121" t="s">
        <v>201</v>
      </c>
      <c r="C12079" s="121" t="s">
        <v>206</v>
      </c>
      <c r="D12079" s="121" t="s">
        <v>101</v>
      </c>
      <c r="E12079" s="121" t="s">
        <v>92</v>
      </c>
      <c r="F12079" s="122">
        <v>61904</v>
      </c>
      <c r="G12079" s="122">
        <v>6954</v>
      </c>
      <c r="H12079" s="120">
        <v>2019</v>
      </c>
      <c r="I12079" t="str">
        <f>IF(J12079="natural gas",VLOOKUP(D12079,'Cross-Page Data'!$I$4:$J$13,2,FALSE),IF(J12079="solar",VLOOKUP('Form 923'!D12079,'Cross-Page Data'!$I$14:$J$117,2,FALSE),J12079))</f>
        <v>solar pv</v>
      </c>
      <c r="J12079" t="str">
        <f>VLOOKUP(E12079,'Cross-Page Data'!$D$4:$F$48,3,FALSE)</f>
        <v>solar</v>
      </c>
      <c r="K12079" t="b">
        <f t="shared" si="188"/>
        <v>1</v>
      </c>
    </row>
    <row r="12080" spans="1:11">
      <c r="A12080" s="120">
        <v>60967</v>
      </c>
      <c r="B12080" s="121" t="s">
        <v>201</v>
      </c>
      <c r="C12080" s="121" t="s">
        <v>206</v>
      </c>
      <c r="D12080" s="121" t="s">
        <v>101</v>
      </c>
      <c r="E12080" s="121" t="s">
        <v>92</v>
      </c>
      <c r="F12080" s="122">
        <v>23109</v>
      </c>
      <c r="G12080" s="122">
        <v>2596</v>
      </c>
      <c r="H12080" s="120">
        <v>2019</v>
      </c>
      <c r="I12080" t="str">
        <f>IF(J12080="natural gas",VLOOKUP(D12080,'Cross-Page Data'!$I$4:$J$13,2,FALSE),IF(J12080="solar",VLOOKUP('Form 923'!D12080,'Cross-Page Data'!$I$14:$J$117,2,FALSE),J12080))</f>
        <v>solar pv</v>
      </c>
      <c r="J12080" t="str">
        <f>VLOOKUP(E12080,'Cross-Page Data'!$D$4:$F$48,3,FALSE)</f>
        <v>solar</v>
      </c>
      <c r="K12080" t="b">
        <f t="shared" si="188"/>
        <v>1</v>
      </c>
    </row>
    <row r="12081" spans="1:11">
      <c r="A12081" s="120">
        <v>60968</v>
      </c>
      <c r="B12081" s="121" t="s">
        <v>201</v>
      </c>
      <c r="C12081" s="121" t="s">
        <v>206</v>
      </c>
      <c r="D12081" s="121" t="s">
        <v>101</v>
      </c>
      <c r="E12081" s="121" t="s">
        <v>92</v>
      </c>
      <c r="F12081" s="122">
        <v>363726</v>
      </c>
      <c r="G12081" s="122">
        <v>40859</v>
      </c>
      <c r="H12081" s="120">
        <v>2019</v>
      </c>
      <c r="I12081" t="str">
        <f>IF(J12081="natural gas",VLOOKUP(D12081,'Cross-Page Data'!$I$4:$J$13,2,FALSE),IF(J12081="solar",VLOOKUP('Form 923'!D12081,'Cross-Page Data'!$I$14:$J$117,2,FALSE),J12081))</f>
        <v>solar pv</v>
      </c>
      <c r="J12081" t="str">
        <f>VLOOKUP(E12081,'Cross-Page Data'!$D$4:$F$48,3,FALSE)</f>
        <v>solar</v>
      </c>
      <c r="K12081" t="b">
        <f t="shared" si="188"/>
        <v>1</v>
      </c>
    </row>
    <row r="12082" spans="1:11">
      <c r="A12082" s="120">
        <v>60971</v>
      </c>
      <c r="B12082" s="121" t="s">
        <v>201</v>
      </c>
      <c r="C12082" s="121" t="s">
        <v>206</v>
      </c>
      <c r="D12082" s="121" t="s">
        <v>101</v>
      </c>
      <c r="E12082" s="121" t="s">
        <v>92</v>
      </c>
      <c r="F12082" s="122">
        <v>56225</v>
      </c>
      <c r="G12082" s="122">
        <v>6316</v>
      </c>
      <c r="H12082" s="120">
        <v>2019</v>
      </c>
      <c r="I12082" t="str">
        <f>IF(J12082="natural gas",VLOOKUP(D12082,'Cross-Page Data'!$I$4:$J$13,2,FALSE),IF(J12082="solar",VLOOKUP('Form 923'!D12082,'Cross-Page Data'!$I$14:$J$117,2,FALSE),J12082))</f>
        <v>solar pv</v>
      </c>
      <c r="J12082" t="str">
        <f>VLOOKUP(E12082,'Cross-Page Data'!$D$4:$F$48,3,FALSE)</f>
        <v>solar</v>
      </c>
      <c r="K12082" t="b">
        <f t="shared" si="188"/>
        <v>1</v>
      </c>
    </row>
    <row r="12083" spans="1:11">
      <c r="A12083" s="120">
        <v>60974</v>
      </c>
      <c r="B12083" s="121" t="s">
        <v>201</v>
      </c>
      <c r="C12083" s="121" t="s">
        <v>202</v>
      </c>
      <c r="D12083" s="121" t="s">
        <v>33</v>
      </c>
      <c r="E12083" s="121" t="s">
        <v>99</v>
      </c>
      <c r="F12083" s="122">
        <v>0</v>
      </c>
      <c r="G12083" s="122">
        <v>15</v>
      </c>
      <c r="H12083" s="120">
        <v>2019</v>
      </c>
      <c r="I12083" t="str">
        <f>IF(J12083="natural gas",VLOOKUP(D12083,'Cross-Page Data'!$I$4:$J$13,2,FALSE),IF(J12083="solar",VLOOKUP('Form 923'!D12083,'Cross-Page Data'!$I$14:$J$117,2,FALSE),J12083))</f>
        <v>other</v>
      </c>
      <c r="J12083" t="str">
        <f>VLOOKUP(E12083,'Cross-Page Data'!$D$4:$F$48,3,FALSE)</f>
        <v>other</v>
      </c>
      <c r="K12083" t="b">
        <f t="shared" si="188"/>
        <v>1</v>
      </c>
    </row>
    <row r="12084" spans="1:11">
      <c r="A12084" s="120">
        <v>60975</v>
      </c>
      <c r="B12084" s="121" t="s">
        <v>201</v>
      </c>
      <c r="C12084" s="121" t="s">
        <v>206</v>
      </c>
      <c r="D12084" s="121" t="s">
        <v>101</v>
      </c>
      <c r="E12084" s="121" t="s">
        <v>92</v>
      </c>
      <c r="F12084" s="122">
        <v>459894</v>
      </c>
      <c r="G12084" s="122">
        <v>51662</v>
      </c>
      <c r="H12084" s="120">
        <v>2019</v>
      </c>
      <c r="I12084" t="str">
        <f>IF(J12084="natural gas",VLOOKUP(D12084,'Cross-Page Data'!$I$4:$J$13,2,FALSE),IF(J12084="solar",VLOOKUP('Form 923'!D12084,'Cross-Page Data'!$I$14:$J$117,2,FALSE),J12084))</f>
        <v>solar pv</v>
      </c>
      <c r="J12084" t="str">
        <f>VLOOKUP(E12084,'Cross-Page Data'!$D$4:$F$48,3,FALSE)</f>
        <v>solar</v>
      </c>
      <c r="K12084" t="b">
        <f t="shared" si="188"/>
        <v>1</v>
      </c>
    </row>
    <row r="12085" spans="1:11">
      <c r="A12085" s="120">
        <v>60976</v>
      </c>
      <c r="B12085" s="121" t="s">
        <v>201</v>
      </c>
      <c r="C12085" s="121" t="s">
        <v>206</v>
      </c>
      <c r="D12085" s="121" t="s">
        <v>101</v>
      </c>
      <c r="E12085" s="121" t="s">
        <v>92</v>
      </c>
      <c r="F12085" s="122">
        <v>186016</v>
      </c>
      <c r="G12085" s="122">
        <v>20896</v>
      </c>
      <c r="H12085" s="120">
        <v>2019</v>
      </c>
      <c r="I12085" t="str">
        <f>IF(J12085="natural gas",VLOOKUP(D12085,'Cross-Page Data'!$I$4:$J$13,2,FALSE),IF(J12085="solar",VLOOKUP('Form 923'!D12085,'Cross-Page Data'!$I$14:$J$117,2,FALSE),J12085))</f>
        <v>solar pv</v>
      </c>
      <c r="J12085" t="str">
        <f>VLOOKUP(E12085,'Cross-Page Data'!$D$4:$F$48,3,FALSE)</f>
        <v>solar</v>
      </c>
      <c r="K12085" t="b">
        <f t="shared" si="188"/>
        <v>1</v>
      </c>
    </row>
    <row r="12086" spans="1:11">
      <c r="A12086" s="120">
        <v>60979</v>
      </c>
      <c r="B12086" s="121" t="s">
        <v>201</v>
      </c>
      <c r="C12086" s="121" t="s">
        <v>206</v>
      </c>
      <c r="D12086" s="121" t="s">
        <v>101</v>
      </c>
      <c r="E12086" s="121" t="s">
        <v>92</v>
      </c>
      <c r="F12086" s="122">
        <v>27132</v>
      </c>
      <c r="G12086" s="122">
        <v>3048</v>
      </c>
      <c r="H12086" s="120">
        <v>2019</v>
      </c>
      <c r="I12086" t="str">
        <f>IF(J12086="natural gas",VLOOKUP(D12086,'Cross-Page Data'!$I$4:$J$13,2,FALSE),IF(J12086="solar",VLOOKUP('Form 923'!D12086,'Cross-Page Data'!$I$14:$J$117,2,FALSE),J12086))</f>
        <v>solar pv</v>
      </c>
      <c r="J12086" t="str">
        <f>VLOOKUP(E12086,'Cross-Page Data'!$D$4:$F$48,3,FALSE)</f>
        <v>solar</v>
      </c>
      <c r="K12086" t="b">
        <f t="shared" si="188"/>
        <v>1</v>
      </c>
    </row>
    <row r="12087" spans="1:11">
      <c r="A12087" s="120">
        <v>60980</v>
      </c>
      <c r="B12087" s="121" t="s">
        <v>201</v>
      </c>
      <c r="C12087" s="121" t="s">
        <v>206</v>
      </c>
      <c r="D12087" s="121" t="s">
        <v>101</v>
      </c>
      <c r="E12087" s="121" t="s">
        <v>92</v>
      </c>
      <c r="F12087" s="122">
        <v>87158</v>
      </c>
      <c r="G12087" s="122">
        <v>9791</v>
      </c>
      <c r="H12087" s="120">
        <v>2019</v>
      </c>
      <c r="I12087" t="str">
        <f>IF(J12087="natural gas",VLOOKUP(D12087,'Cross-Page Data'!$I$4:$J$13,2,FALSE),IF(J12087="solar",VLOOKUP('Form 923'!D12087,'Cross-Page Data'!$I$14:$J$117,2,FALSE),J12087))</f>
        <v>solar pv</v>
      </c>
      <c r="J12087" t="str">
        <f>VLOOKUP(E12087,'Cross-Page Data'!$D$4:$F$48,3,FALSE)</f>
        <v>solar</v>
      </c>
      <c r="K12087" t="b">
        <f t="shared" si="188"/>
        <v>1</v>
      </c>
    </row>
    <row r="12088" spans="1:11">
      <c r="A12088" s="120">
        <v>60981</v>
      </c>
      <c r="B12088" s="121" t="s">
        <v>201</v>
      </c>
      <c r="C12088" s="121" t="s">
        <v>206</v>
      </c>
      <c r="D12088" s="121" t="s">
        <v>101</v>
      </c>
      <c r="E12088" s="121" t="s">
        <v>92</v>
      </c>
      <c r="F12088" s="122">
        <v>451750</v>
      </c>
      <c r="G12088" s="122">
        <v>50747</v>
      </c>
      <c r="H12088" s="120">
        <v>2019</v>
      </c>
      <c r="I12088" t="str">
        <f>IF(J12088="natural gas",VLOOKUP(D12088,'Cross-Page Data'!$I$4:$J$13,2,FALSE),IF(J12088="solar",VLOOKUP('Form 923'!D12088,'Cross-Page Data'!$I$14:$J$117,2,FALSE),J12088))</f>
        <v>solar pv</v>
      </c>
      <c r="J12088" t="str">
        <f>VLOOKUP(E12088,'Cross-Page Data'!$D$4:$F$48,3,FALSE)</f>
        <v>solar</v>
      </c>
      <c r="K12088" t="b">
        <f t="shared" si="188"/>
        <v>1</v>
      </c>
    </row>
    <row r="12089" spans="1:11">
      <c r="A12089" s="120">
        <v>60982</v>
      </c>
      <c r="B12089" s="121" t="s">
        <v>201</v>
      </c>
      <c r="C12089" s="121" t="s">
        <v>206</v>
      </c>
      <c r="D12089" s="121" t="s">
        <v>101</v>
      </c>
      <c r="E12089" s="121" t="s">
        <v>92</v>
      </c>
      <c r="F12089" s="122">
        <v>80385</v>
      </c>
      <c r="G12089" s="122">
        <v>9030</v>
      </c>
      <c r="H12089" s="120">
        <v>2019</v>
      </c>
      <c r="I12089" t="str">
        <f>IF(J12089="natural gas",VLOOKUP(D12089,'Cross-Page Data'!$I$4:$J$13,2,FALSE),IF(J12089="solar",VLOOKUP('Form 923'!D12089,'Cross-Page Data'!$I$14:$J$117,2,FALSE),J12089))</f>
        <v>solar pv</v>
      </c>
      <c r="J12089" t="str">
        <f>VLOOKUP(E12089,'Cross-Page Data'!$D$4:$F$48,3,FALSE)</f>
        <v>solar</v>
      </c>
      <c r="K12089" t="b">
        <f t="shared" si="188"/>
        <v>1</v>
      </c>
    </row>
    <row r="12090" spans="1:11">
      <c r="A12090" s="120">
        <v>60983</v>
      </c>
      <c r="B12090" s="121" t="s">
        <v>201</v>
      </c>
      <c r="C12090" s="121" t="s">
        <v>206</v>
      </c>
      <c r="D12090" s="121" t="s">
        <v>128</v>
      </c>
      <c r="E12090" s="121" t="s">
        <v>180</v>
      </c>
      <c r="F12090" s="122">
        <v>3637054</v>
      </c>
      <c r="G12090" s="122">
        <v>408566</v>
      </c>
      <c r="H12090" s="120">
        <v>2019</v>
      </c>
      <c r="I12090" t="str">
        <f>IF(J12090="natural gas",VLOOKUP(D12090,'Cross-Page Data'!$I$4:$J$13,2,FALSE),IF(J12090="solar",VLOOKUP('Form 923'!D12090,'Cross-Page Data'!$I$14:$J$117,2,FALSE),J12090))</f>
        <v>wind</v>
      </c>
      <c r="J12090" t="str">
        <f>VLOOKUP(E12090,'Cross-Page Data'!$D$4:$F$48,3,FALSE)</f>
        <v>wind</v>
      </c>
      <c r="K12090" t="b">
        <f t="shared" si="188"/>
        <v>1</v>
      </c>
    </row>
    <row r="12091" spans="1:11">
      <c r="A12091" s="120">
        <v>60984</v>
      </c>
      <c r="B12091" s="121" t="s">
        <v>201</v>
      </c>
      <c r="C12091" s="121" t="s">
        <v>206</v>
      </c>
      <c r="D12091" s="121" t="s">
        <v>101</v>
      </c>
      <c r="E12091" s="121" t="s">
        <v>92</v>
      </c>
      <c r="F12091" s="122">
        <v>43850</v>
      </c>
      <c r="G12091" s="122">
        <v>4926</v>
      </c>
      <c r="H12091" s="120">
        <v>2019</v>
      </c>
      <c r="I12091" t="str">
        <f>IF(J12091="natural gas",VLOOKUP(D12091,'Cross-Page Data'!$I$4:$J$13,2,FALSE),IF(J12091="solar",VLOOKUP('Form 923'!D12091,'Cross-Page Data'!$I$14:$J$117,2,FALSE),J12091))</f>
        <v>solar pv</v>
      </c>
      <c r="J12091" t="str">
        <f>VLOOKUP(E12091,'Cross-Page Data'!$D$4:$F$48,3,FALSE)</f>
        <v>solar</v>
      </c>
      <c r="K12091" t="b">
        <f t="shared" si="188"/>
        <v>1</v>
      </c>
    </row>
    <row r="12092" spans="1:11">
      <c r="A12092" s="120">
        <v>60985</v>
      </c>
      <c r="B12092" s="121" t="s">
        <v>201</v>
      </c>
      <c r="C12092" s="121" t="s">
        <v>206</v>
      </c>
      <c r="D12092" s="121" t="s">
        <v>101</v>
      </c>
      <c r="E12092" s="121" t="s">
        <v>92</v>
      </c>
      <c r="F12092" s="122">
        <v>20963</v>
      </c>
      <c r="G12092" s="122">
        <v>2355</v>
      </c>
      <c r="H12092" s="120">
        <v>2019</v>
      </c>
      <c r="I12092" t="str">
        <f>IF(J12092="natural gas",VLOOKUP(D12092,'Cross-Page Data'!$I$4:$J$13,2,FALSE),IF(J12092="solar",VLOOKUP('Form 923'!D12092,'Cross-Page Data'!$I$14:$J$117,2,FALSE),J12092))</f>
        <v>solar pv</v>
      </c>
      <c r="J12092" t="str">
        <f>VLOOKUP(E12092,'Cross-Page Data'!$D$4:$F$48,3,FALSE)</f>
        <v>solar</v>
      </c>
      <c r="K12092" t="b">
        <f t="shared" si="188"/>
        <v>1</v>
      </c>
    </row>
    <row r="12093" spans="1:11">
      <c r="A12093" s="120">
        <v>60986</v>
      </c>
      <c r="B12093" s="121" t="s">
        <v>201</v>
      </c>
      <c r="C12093" s="121" t="s">
        <v>206</v>
      </c>
      <c r="D12093" s="121" t="s">
        <v>101</v>
      </c>
      <c r="E12093" s="121" t="s">
        <v>92</v>
      </c>
      <c r="F12093" s="122">
        <v>32181</v>
      </c>
      <c r="G12093" s="122">
        <v>3615</v>
      </c>
      <c r="H12093" s="120">
        <v>2019</v>
      </c>
      <c r="I12093" t="str">
        <f>IF(J12093="natural gas",VLOOKUP(D12093,'Cross-Page Data'!$I$4:$J$13,2,FALSE),IF(J12093="solar",VLOOKUP('Form 923'!D12093,'Cross-Page Data'!$I$14:$J$117,2,FALSE),J12093))</f>
        <v>solar pv</v>
      </c>
      <c r="J12093" t="str">
        <f>VLOOKUP(E12093,'Cross-Page Data'!$D$4:$F$48,3,FALSE)</f>
        <v>solar</v>
      </c>
      <c r="K12093" t="b">
        <f t="shared" si="188"/>
        <v>1</v>
      </c>
    </row>
    <row r="12094" spans="1:11">
      <c r="A12094" s="120">
        <v>60987</v>
      </c>
      <c r="B12094" s="121" t="s">
        <v>201</v>
      </c>
      <c r="C12094" s="121" t="s">
        <v>206</v>
      </c>
      <c r="D12094" s="121" t="s">
        <v>128</v>
      </c>
      <c r="E12094" s="121" t="s">
        <v>180</v>
      </c>
      <c r="F12094" s="122">
        <v>12166248</v>
      </c>
      <c r="G12094" s="122">
        <v>1366687</v>
      </c>
      <c r="H12094" s="120">
        <v>2019</v>
      </c>
      <c r="I12094" t="str">
        <f>IF(J12094="natural gas",VLOOKUP(D12094,'Cross-Page Data'!$I$4:$J$13,2,FALSE),IF(J12094="solar",VLOOKUP('Form 923'!D12094,'Cross-Page Data'!$I$14:$J$117,2,FALSE),J12094))</f>
        <v>wind</v>
      </c>
      <c r="J12094" t="str">
        <f>VLOOKUP(E12094,'Cross-Page Data'!$D$4:$F$48,3,FALSE)</f>
        <v>wind</v>
      </c>
      <c r="K12094" t="b">
        <f t="shared" si="188"/>
        <v>1</v>
      </c>
    </row>
    <row r="12095" spans="1:11">
      <c r="A12095" s="120">
        <v>60989</v>
      </c>
      <c r="B12095" s="121" t="s">
        <v>201</v>
      </c>
      <c r="C12095" s="121" t="s">
        <v>206</v>
      </c>
      <c r="D12095" s="121" t="s">
        <v>101</v>
      </c>
      <c r="E12095" s="121" t="s">
        <v>92</v>
      </c>
      <c r="F12095" s="122">
        <v>1079281</v>
      </c>
      <c r="G12095" s="122">
        <v>121240</v>
      </c>
      <c r="H12095" s="120">
        <v>2019</v>
      </c>
      <c r="I12095" t="str">
        <f>IF(J12095="natural gas",VLOOKUP(D12095,'Cross-Page Data'!$I$4:$J$13,2,FALSE),IF(J12095="solar",VLOOKUP('Form 923'!D12095,'Cross-Page Data'!$I$14:$J$117,2,FALSE),J12095))</f>
        <v>solar pv</v>
      </c>
      <c r="J12095" t="str">
        <f>VLOOKUP(E12095,'Cross-Page Data'!$D$4:$F$48,3,FALSE)</f>
        <v>solar</v>
      </c>
      <c r="K12095" t="b">
        <f t="shared" si="188"/>
        <v>1</v>
      </c>
    </row>
    <row r="12096" spans="1:11">
      <c r="A12096" s="120">
        <v>60990</v>
      </c>
      <c r="B12096" s="121" t="s">
        <v>201</v>
      </c>
      <c r="C12096" s="121" t="s">
        <v>206</v>
      </c>
      <c r="D12096" s="121" t="s">
        <v>101</v>
      </c>
      <c r="E12096" s="121" t="s">
        <v>92</v>
      </c>
      <c r="F12096" s="122">
        <v>109386</v>
      </c>
      <c r="G12096" s="122">
        <v>12288</v>
      </c>
      <c r="H12096" s="120">
        <v>2019</v>
      </c>
      <c r="I12096" t="str">
        <f>IF(J12096="natural gas",VLOOKUP(D12096,'Cross-Page Data'!$I$4:$J$13,2,FALSE),IF(J12096="solar",VLOOKUP('Form 923'!D12096,'Cross-Page Data'!$I$14:$J$117,2,FALSE),J12096))</f>
        <v>solar pv</v>
      </c>
      <c r="J12096" t="str">
        <f>VLOOKUP(E12096,'Cross-Page Data'!$D$4:$F$48,3,FALSE)</f>
        <v>solar</v>
      </c>
      <c r="K12096" t="b">
        <f t="shared" si="188"/>
        <v>1</v>
      </c>
    </row>
    <row r="12097" spans="1:11">
      <c r="A12097" s="120">
        <v>60991</v>
      </c>
      <c r="B12097" s="121" t="s">
        <v>201</v>
      </c>
      <c r="C12097" s="121" t="s">
        <v>206</v>
      </c>
      <c r="D12097" s="121" t="s">
        <v>128</v>
      </c>
      <c r="E12097" s="121" t="s">
        <v>180</v>
      </c>
      <c r="F12097" s="122">
        <v>1182650</v>
      </c>
      <c r="G12097" s="122">
        <v>132852</v>
      </c>
      <c r="H12097" s="120">
        <v>2019</v>
      </c>
      <c r="I12097" t="str">
        <f>IF(J12097="natural gas",VLOOKUP(D12097,'Cross-Page Data'!$I$4:$J$13,2,FALSE),IF(J12097="solar",VLOOKUP('Form 923'!D12097,'Cross-Page Data'!$I$14:$J$117,2,FALSE),J12097))</f>
        <v>wind</v>
      </c>
      <c r="J12097" t="str">
        <f>VLOOKUP(E12097,'Cross-Page Data'!$D$4:$F$48,3,FALSE)</f>
        <v>wind</v>
      </c>
      <c r="K12097" t="b">
        <f t="shared" si="188"/>
        <v>1</v>
      </c>
    </row>
    <row r="12098" spans="1:11">
      <c r="A12098" s="120">
        <v>60992</v>
      </c>
      <c r="B12098" s="121" t="s">
        <v>201</v>
      </c>
      <c r="C12098" s="121" t="s">
        <v>206</v>
      </c>
      <c r="D12098" s="121" t="s">
        <v>101</v>
      </c>
      <c r="E12098" s="121" t="s">
        <v>92</v>
      </c>
      <c r="F12098" s="122">
        <v>29403</v>
      </c>
      <c r="G12098" s="122">
        <v>3303</v>
      </c>
      <c r="H12098" s="120">
        <v>2019</v>
      </c>
      <c r="I12098" t="str">
        <f>IF(J12098="natural gas",VLOOKUP(D12098,'Cross-Page Data'!$I$4:$J$13,2,FALSE),IF(J12098="solar",VLOOKUP('Form 923'!D12098,'Cross-Page Data'!$I$14:$J$117,2,FALSE),J12098))</f>
        <v>solar pv</v>
      </c>
      <c r="J12098" t="str">
        <f>VLOOKUP(E12098,'Cross-Page Data'!$D$4:$F$48,3,FALSE)</f>
        <v>solar</v>
      </c>
      <c r="K12098" t="b">
        <f t="shared" si="188"/>
        <v>1</v>
      </c>
    </row>
    <row r="12099" spans="1:11">
      <c r="A12099" s="120">
        <v>60993</v>
      </c>
      <c r="B12099" s="121" t="s">
        <v>201</v>
      </c>
      <c r="C12099" s="121" t="s">
        <v>206</v>
      </c>
      <c r="D12099" s="121" t="s">
        <v>101</v>
      </c>
      <c r="E12099" s="121" t="s">
        <v>92</v>
      </c>
      <c r="F12099" s="122">
        <v>167279</v>
      </c>
      <c r="G12099" s="122">
        <v>18791</v>
      </c>
      <c r="H12099" s="120">
        <v>2019</v>
      </c>
      <c r="I12099" t="str">
        <f>IF(J12099="natural gas",VLOOKUP(D12099,'Cross-Page Data'!$I$4:$J$13,2,FALSE),IF(J12099="solar",VLOOKUP('Form 923'!D12099,'Cross-Page Data'!$I$14:$J$117,2,FALSE),J12099))</f>
        <v>solar pv</v>
      </c>
      <c r="J12099" t="str">
        <f>VLOOKUP(E12099,'Cross-Page Data'!$D$4:$F$48,3,FALSE)</f>
        <v>solar</v>
      </c>
      <c r="K12099" t="b">
        <f t="shared" si="188"/>
        <v>1</v>
      </c>
    </row>
    <row r="12100" spans="1:11">
      <c r="A12100" s="120">
        <v>60995</v>
      </c>
      <c r="B12100" s="121" t="s">
        <v>201</v>
      </c>
      <c r="C12100" s="121" t="s">
        <v>202</v>
      </c>
      <c r="D12100" s="121" t="s">
        <v>101</v>
      </c>
      <c r="E12100" s="121" t="s">
        <v>92</v>
      </c>
      <c r="F12100" s="122">
        <v>59786</v>
      </c>
      <c r="G12100" s="122">
        <v>6716</v>
      </c>
      <c r="H12100" s="120">
        <v>2019</v>
      </c>
      <c r="I12100" t="str">
        <f>IF(J12100="natural gas",VLOOKUP(D12100,'Cross-Page Data'!$I$4:$J$13,2,FALSE),IF(J12100="solar",VLOOKUP('Form 923'!D12100,'Cross-Page Data'!$I$14:$J$117,2,FALSE),J12100))</f>
        <v>solar pv</v>
      </c>
      <c r="J12100" t="str">
        <f>VLOOKUP(E12100,'Cross-Page Data'!$D$4:$F$48,3,FALSE)</f>
        <v>solar</v>
      </c>
      <c r="K12100" t="b">
        <f t="shared" si="188"/>
        <v>1</v>
      </c>
    </row>
    <row r="12101" spans="1:11">
      <c r="A12101" s="120">
        <v>60996</v>
      </c>
      <c r="B12101" s="121" t="s">
        <v>201</v>
      </c>
      <c r="C12101" s="121" t="s">
        <v>206</v>
      </c>
      <c r="D12101" s="121" t="s">
        <v>33</v>
      </c>
      <c r="E12101" s="121" t="s">
        <v>99</v>
      </c>
      <c r="F12101" s="122">
        <v>0</v>
      </c>
      <c r="G12101" s="122">
        <v>-300</v>
      </c>
      <c r="H12101" s="120">
        <v>2019</v>
      </c>
      <c r="I12101" t="str">
        <f>IF(J12101="natural gas",VLOOKUP(D12101,'Cross-Page Data'!$I$4:$J$13,2,FALSE),IF(J12101="solar",VLOOKUP('Form 923'!D12101,'Cross-Page Data'!$I$14:$J$117,2,FALSE),J12101))</f>
        <v>other</v>
      </c>
      <c r="J12101" t="str">
        <f>VLOOKUP(E12101,'Cross-Page Data'!$D$4:$F$48,3,FALSE)</f>
        <v>other</v>
      </c>
      <c r="K12101" t="b">
        <f t="shared" si="188"/>
        <v>1</v>
      </c>
    </row>
    <row r="12102" spans="1:11">
      <c r="A12102" s="120">
        <v>60996</v>
      </c>
      <c r="B12102" s="121" t="s">
        <v>201</v>
      </c>
      <c r="C12102" s="121" t="s">
        <v>206</v>
      </c>
      <c r="D12102" s="121" t="s">
        <v>101</v>
      </c>
      <c r="E12102" s="121" t="s">
        <v>92</v>
      </c>
      <c r="F12102" s="122">
        <v>29528</v>
      </c>
      <c r="G12102" s="122">
        <v>3317</v>
      </c>
      <c r="H12102" s="120">
        <v>2019</v>
      </c>
      <c r="I12102" t="str">
        <f>IF(J12102="natural gas",VLOOKUP(D12102,'Cross-Page Data'!$I$4:$J$13,2,FALSE),IF(J12102="solar",VLOOKUP('Form 923'!D12102,'Cross-Page Data'!$I$14:$J$117,2,FALSE),J12102))</f>
        <v>solar pv</v>
      </c>
      <c r="J12102" t="str">
        <f>VLOOKUP(E12102,'Cross-Page Data'!$D$4:$F$48,3,FALSE)</f>
        <v>solar</v>
      </c>
      <c r="K12102" t="b">
        <f t="shared" si="188"/>
        <v>1</v>
      </c>
    </row>
    <row r="12103" spans="1:11">
      <c r="A12103" s="120">
        <v>60997</v>
      </c>
      <c r="B12103" s="121" t="s">
        <v>201</v>
      </c>
      <c r="C12103" s="121" t="s">
        <v>206</v>
      </c>
      <c r="D12103" s="121" t="s">
        <v>101</v>
      </c>
      <c r="E12103" s="121" t="s">
        <v>92</v>
      </c>
      <c r="F12103" s="122">
        <v>0</v>
      </c>
      <c r="G12103" s="122">
        <v>0</v>
      </c>
      <c r="H12103" s="120">
        <v>2019</v>
      </c>
      <c r="I12103" t="str">
        <f>IF(J12103="natural gas",VLOOKUP(D12103,'Cross-Page Data'!$I$4:$J$13,2,FALSE),IF(J12103="solar",VLOOKUP('Form 923'!D12103,'Cross-Page Data'!$I$14:$J$117,2,FALSE),J12103))</f>
        <v>solar pv</v>
      </c>
      <c r="J12103" t="str">
        <f>VLOOKUP(E12103,'Cross-Page Data'!$D$4:$F$48,3,FALSE)</f>
        <v>solar</v>
      </c>
      <c r="K12103" t="b">
        <f t="shared" ref="K12103:K12166" si="189">IF(AND($N$6=FALSE,OR(C12103="Commercial NAICS Cogen",C12103="Industrial NAICS Cogen",C12103="NAICS-22 Cogen")),FALSE,IF(AND($N$7=FALSE,OR(C12103="Commercial NAICS Cogen",C12103="Commercial NAICS Non-Cogen",C12103="industrial NAICS Cogen",C12103="industrial NAICS non-cogen")),FALSE,TRUE))</f>
        <v>1</v>
      </c>
    </row>
    <row r="12104" ht="25.5" spans="1:11">
      <c r="A12104" s="120">
        <v>61000</v>
      </c>
      <c r="B12104" s="121" t="s">
        <v>201</v>
      </c>
      <c r="C12104" s="121" t="s">
        <v>211</v>
      </c>
      <c r="D12104" s="121" t="s">
        <v>116</v>
      </c>
      <c r="E12104" s="121" t="s">
        <v>170</v>
      </c>
      <c r="F12104" s="122">
        <v>67637</v>
      </c>
      <c r="G12104" s="122">
        <v>7598</v>
      </c>
      <c r="H12104" s="120">
        <v>2019</v>
      </c>
      <c r="I12104" t="str">
        <f>IF(J12104="natural gas",VLOOKUP(D12104,'Cross-Page Data'!$I$4:$J$13,2,FALSE),IF(J12104="solar",VLOOKUP('Form 923'!D12104,'Cross-Page Data'!$I$14:$J$117,2,FALSE),J12104))</f>
        <v>hydro</v>
      </c>
      <c r="J12104" t="str">
        <f>VLOOKUP(E12104,'Cross-Page Data'!$D$4:$F$48,3,FALSE)</f>
        <v>hydro</v>
      </c>
      <c r="K12104" t="b">
        <f t="shared" si="189"/>
        <v>0</v>
      </c>
    </row>
    <row r="12105" spans="1:11">
      <c r="A12105" s="120">
        <v>61001</v>
      </c>
      <c r="B12105" s="121" t="s">
        <v>201</v>
      </c>
      <c r="C12105" s="121" t="s">
        <v>206</v>
      </c>
      <c r="D12105" s="121" t="s">
        <v>128</v>
      </c>
      <c r="E12105" s="121" t="s">
        <v>180</v>
      </c>
      <c r="F12105" s="122">
        <v>4608736</v>
      </c>
      <c r="G12105" s="122">
        <v>517719</v>
      </c>
      <c r="H12105" s="120">
        <v>2019</v>
      </c>
      <c r="I12105" t="str">
        <f>IF(J12105="natural gas",VLOOKUP(D12105,'Cross-Page Data'!$I$4:$J$13,2,FALSE),IF(J12105="solar",VLOOKUP('Form 923'!D12105,'Cross-Page Data'!$I$14:$J$117,2,FALSE),J12105))</f>
        <v>wind</v>
      </c>
      <c r="J12105" t="str">
        <f>VLOOKUP(E12105,'Cross-Page Data'!$D$4:$F$48,3,FALSE)</f>
        <v>wind</v>
      </c>
      <c r="K12105" t="b">
        <f t="shared" si="189"/>
        <v>1</v>
      </c>
    </row>
    <row r="12106" spans="1:11">
      <c r="A12106" s="120">
        <v>61002</v>
      </c>
      <c r="B12106" s="121" t="s">
        <v>201</v>
      </c>
      <c r="C12106" s="121" t="s">
        <v>206</v>
      </c>
      <c r="D12106" s="121" t="s">
        <v>128</v>
      </c>
      <c r="E12106" s="121" t="s">
        <v>180</v>
      </c>
      <c r="F12106" s="122">
        <v>44250</v>
      </c>
      <c r="G12106" s="122">
        <v>4971</v>
      </c>
      <c r="H12106" s="120">
        <v>2019</v>
      </c>
      <c r="I12106" t="str">
        <f>IF(J12106="natural gas",VLOOKUP(D12106,'Cross-Page Data'!$I$4:$J$13,2,FALSE),IF(J12106="solar",VLOOKUP('Form 923'!D12106,'Cross-Page Data'!$I$14:$J$117,2,FALSE),J12106))</f>
        <v>wind</v>
      </c>
      <c r="J12106" t="str">
        <f>VLOOKUP(E12106,'Cross-Page Data'!$D$4:$F$48,3,FALSE)</f>
        <v>wind</v>
      </c>
      <c r="K12106" t="b">
        <f t="shared" si="189"/>
        <v>1</v>
      </c>
    </row>
    <row r="12107" spans="1:11">
      <c r="A12107" s="120">
        <v>61003</v>
      </c>
      <c r="B12107" s="121" t="s">
        <v>201</v>
      </c>
      <c r="C12107" s="121" t="s">
        <v>206</v>
      </c>
      <c r="D12107" s="121" t="s">
        <v>101</v>
      </c>
      <c r="E12107" s="121" t="s">
        <v>92</v>
      </c>
      <c r="F12107" s="122">
        <v>27961</v>
      </c>
      <c r="G12107" s="122">
        <v>3141</v>
      </c>
      <c r="H12107" s="120">
        <v>2019</v>
      </c>
      <c r="I12107" t="str">
        <f>IF(J12107="natural gas",VLOOKUP(D12107,'Cross-Page Data'!$I$4:$J$13,2,FALSE),IF(J12107="solar",VLOOKUP('Form 923'!D12107,'Cross-Page Data'!$I$14:$J$117,2,FALSE),J12107))</f>
        <v>solar pv</v>
      </c>
      <c r="J12107" t="str">
        <f>VLOOKUP(E12107,'Cross-Page Data'!$D$4:$F$48,3,FALSE)</f>
        <v>solar</v>
      </c>
      <c r="K12107" t="b">
        <f t="shared" si="189"/>
        <v>1</v>
      </c>
    </row>
    <row r="12108" ht="25.5" spans="1:11">
      <c r="A12108" s="120">
        <v>61004</v>
      </c>
      <c r="B12108" s="121" t="s">
        <v>201</v>
      </c>
      <c r="C12108" s="121" t="s">
        <v>211</v>
      </c>
      <c r="D12108" s="121" t="s">
        <v>128</v>
      </c>
      <c r="E12108" s="121" t="s">
        <v>180</v>
      </c>
      <c r="F12108" s="122">
        <v>36135</v>
      </c>
      <c r="G12108" s="122">
        <v>4059</v>
      </c>
      <c r="H12108" s="120">
        <v>2019</v>
      </c>
      <c r="I12108" t="str">
        <f>IF(J12108="natural gas",VLOOKUP(D12108,'Cross-Page Data'!$I$4:$J$13,2,FALSE),IF(J12108="solar",VLOOKUP('Form 923'!D12108,'Cross-Page Data'!$I$14:$J$117,2,FALSE),J12108))</f>
        <v>wind</v>
      </c>
      <c r="J12108" t="str">
        <f>VLOOKUP(E12108,'Cross-Page Data'!$D$4:$F$48,3,FALSE)</f>
        <v>wind</v>
      </c>
      <c r="K12108" t="b">
        <f t="shared" si="189"/>
        <v>0</v>
      </c>
    </row>
    <row r="12109" ht="25.5" spans="1:11">
      <c r="A12109" s="120">
        <v>61005</v>
      </c>
      <c r="B12109" s="121" t="s">
        <v>201</v>
      </c>
      <c r="C12109" s="121" t="s">
        <v>211</v>
      </c>
      <c r="D12109" s="121" t="s">
        <v>128</v>
      </c>
      <c r="E12109" s="121" t="s">
        <v>180</v>
      </c>
      <c r="F12109" s="122">
        <v>86999</v>
      </c>
      <c r="G12109" s="122">
        <v>9773</v>
      </c>
      <c r="H12109" s="120">
        <v>2019</v>
      </c>
      <c r="I12109" t="str">
        <f>IF(J12109="natural gas",VLOOKUP(D12109,'Cross-Page Data'!$I$4:$J$13,2,FALSE),IF(J12109="solar",VLOOKUP('Form 923'!D12109,'Cross-Page Data'!$I$14:$J$117,2,FALSE),J12109))</f>
        <v>wind</v>
      </c>
      <c r="J12109" t="str">
        <f>VLOOKUP(E12109,'Cross-Page Data'!$D$4:$F$48,3,FALSE)</f>
        <v>wind</v>
      </c>
      <c r="K12109" t="b">
        <f t="shared" si="189"/>
        <v>0</v>
      </c>
    </row>
    <row r="12110" spans="1:11">
      <c r="A12110" s="120">
        <v>61007</v>
      </c>
      <c r="B12110" s="121" t="s">
        <v>201</v>
      </c>
      <c r="C12110" s="121" t="s">
        <v>206</v>
      </c>
      <c r="D12110" s="121" t="s">
        <v>101</v>
      </c>
      <c r="E12110" s="121" t="s">
        <v>92</v>
      </c>
      <c r="F12110" s="122">
        <v>57160</v>
      </c>
      <c r="G12110" s="122">
        <v>6421</v>
      </c>
      <c r="H12110" s="120">
        <v>2019</v>
      </c>
      <c r="I12110" t="str">
        <f>IF(J12110="natural gas",VLOOKUP(D12110,'Cross-Page Data'!$I$4:$J$13,2,FALSE),IF(J12110="solar",VLOOKUP('Form 923'!D12110,'Cross-Page Data'!$I$14:$J$117,2,FALSE),J12110))</f>
        <v>solar pv</v>
      </c>
      <c r="J12110" t="str">
        <f>VLOOKUP(E12110,'Cross-Page Data'!$D$4:$F$48,3,FALSE)</f>
        <v>solar</v>
      </c>
      <c r="K12110" t="b">
        <f t="shared" si="189"/>
        <v>1</v>
      </c>
    </row>
    <row r="12111" spans="1:11">
      <c r="A12111" s="120">
        <v>61008</v>
      </c>
      <c r="B12111" s="121" t="s">
        <v>201</v>
      </c>
      <c r="C12111" s="121" t="s">
        <v>206</v>
      </c>
      <c r="D12111" s="121" t="s">
        <v>101</v>
      </c>
      <c r="E12111" s="121" t="s">
        <v>92</v>
      </c>
      <c r="F12111" s="122">
        <v>74304</v>
      </c>
      <c r="G12111" s="122">
        <v>8347</v>
      </c>
      <c r="H12111" s="120">
        <v>2019</v>
      </c>
      <c r="I12111" t="str">
        <f>IF(J12111="natural gas",VLOOKUP(D12111,'Cross-Page Data'!$I$4:$J$13,2,FALSE),IF(J12111="solar",VLOOKUP('Form 923'!D12111,'Cross-Page Data'!$I$14:$J$117,2,FALSE),J12111))</f>
        <v>solar pv</v>
      </c>
      <c r="J12111" t="str">
        <f>VLOOKUP(E12111,'Cross-Page Data'!$D$4:$F$48,3,FALSE)</f>
        <v>solar</v>
      </c>
      <c r="K12111" t="b">
        <f t="shared" si="189"/>
        <v>1</v>
      </c>
    </row>
    <row r="12112" spans="1:11">
      <c r="A12112" s="120">
        <v>61009</v>
      </c>
      <c r="B12112" s="121" t="s">
        <v>201</v>
      </c>
      <c r="C12112" s="121" t="s">
        <v>206</v>
      </c>
      <c r="D12112" s="121" t="s">
        <v>101</v>
      </c>
      <c r="E12112" s="121" t="s">
        <v>92</v>
      </c>
      <c r="F12112" s="122">
        <v>26787</v>
      </c>
      <c r="G12112" s="122">
        <v>3009</v>
      </c>
      <c r="H12112" s="120">
        <v>2019</v>
      </c>
      <c r="I12112" t="str">
        <f>IF(J12112="natural gas",VLOOKUP(D12112,'Cross-Page Data'!$I$4:$J$13,2,FALSE),IF(J12112="solar",VLOOKUP('Form 923'!D12112,'Cross-Page Data'!$I$14:$J$117,2,FALSE),J12112))</f>
        <v>solar pv</v>
      </c>
      <c r="J12112" t="str">
        <f>VLOOKUP(E12112,'Cross-Page Data'!$D$4:$F$48,3,FALSE)</f>
        <v>solar</v>
      </c>
      <c r="K12112" t="b">
        <f t="shared" si="189"/>
        <v>1</v>
      </c>
    </row>
    <row r="12113" spans="1:11">
      <c r="A12113" s="120">
        <v>61010</v>
      </c>
      <c r="B12113" s="121" t="s">
        <v>201</v>
      </c>
      <c r="C12113" s="121" t="s">
        <v>206</v>
      </c>
      <c r="D12113" s="121" t="s">
        <v>101</v>
      </c>
      <c r="E12113" s="121" t="s">
        <v>92</v>
      </c>
      <c r="F12113" s="122">
        <v>66541</v>
      </c>
      <c r="G12113" s="122">
        <v>7475</v>
      </c>
      <c r="H12113" s="120">
        <v>2019</v>
      </c>
      <c r="I12113" t="str">
        <f>IF(J12113="natural gas",VLOOKUP(D12113,'Cross-Page Data'!$I$4:$J$13,2,FALSE),IF(J12113="solar",VLOOKUP('Form 923'!D12113,'Cross-Page Data'!$I$14:$J$117,2,FALSE),J12113))</f>
        <v>solar pv</v>
      </c>
      <c r="J12113" t="str">
        <f>VLOOKUP(E12113,'Cross-Page Data'!$D$4:$F$48,3,FALSE)</f>
        <v>solar</v>
      </c>
      <c r="K12113" t="b">
        <f t="shared" si="189"/>
        <v>1</v>
      </c>
    </row>
    <row r="12114" spans="1:11">
      <c r="A12114" s="120">
        <v>61012</v>
      </c>
      <c r="B12114" s="121" t="s">
        <v>201</v>
      </c>
      <c r="C12114" s="121" t="s">
        <v>206</v>
      </c>
      <c r="D12114" s="121" t="s">
        <v>79</v>
      </c>
      <c r="E12114" s="121" t="s">
        <v>90</v>
      </c>
      <c r="F12114" s="122">
        <v>642530</v>
      </c>
      <c r="G12114" s="122">
        <v>52127</v>
      </c>
      <c r="H12114" s="120">
        <v>2019</v>
      </c>
      <c r="I12114" t="str">
        <f>IF(J12114="natural gas",VLOOKUP(D12114,'Cross-Page Data'!$I$4:$J$13,2,FALSE),IF(J12114="solar",VLOOKUP('Form 923'!D12114,'Cross-Page Data'!$I$14:$J$117,2,FALSE),J12114))</f>
        <v>biomass</v>
      </c>
      <c r="J12114" t="str">
        <f>VLOOKUP(E12114,'Cross-Page Data'!$D$4:$F$48,3,FALSE)</f>
        <v>biomass</v>
      </c>
      <c r="K12114" t="b">
        <f t="shared" si="189"/>
        <v>1</v>
      </c>
    </row>
    <row r="12115" spans="1:11">
      <c r="A12115" s="120">
        <v>61013</v>
      </c>
      <c r="B12115" s="121" t="s">
        <v>201</v>
      </c>
      <c r="C12115" s="121" t="s">
        <v>206</v>
      </c>
      <c r="D12115" s="121" t="s">
        <v>101</v>
      </c>
      <c r="E12115" s="121" t="s">
        <v>92</v>
      </c>
      <c r="F12115" s="122">
        <v>179927</v>
      </c>
      <c r="G12115" s="122">
        <v>20212</v>
      </c>
      <c r="H12115" s="120">
        <v>2019</v>
      </c>
      <c r="I12115" t="str">
        <f>IF(J12115="natural gas",VLOOKUP(D12115,'Cross-Page Data'!$I$4:$J$13,2,FALSE),IF(J12115="solar",VLOOKUP('Form 923'!D12115,'Cross-Page Data'!$I$14:$J$117,2,FALSE),J12115))</f>
        <v>solar pv</v>
      </c>
      <c r="J12115" t="str">
        <f>VLOOKUP(E12115,'Cross-Page Data'!$D$4:$F$48,3,FALSE)</f>
        <v>solar</v>
      </c>
      <c r="K12115" t="b">
        <f t="shared" si="189"/>
        <v>1</v>
      </c>
    </row>
    <row r="12116" spans="1:11">
      <c r="A12116" s="120">
        <v>61015</v>
      </c>
      <c r="B12116" s="121" t="s">
        <v>201</v>
      </c>
      <c r="C12116" s="121" t="s">
        <v>206</v>
      </c>
      <c r="D12116" s="121" t="s">
        <v>101</v>
      </c>
      <c r="E12116" s="121" t="s">
        <v>92</v>
      </c>
      <c r="F12116" s="122">
        <v>27818</v>
      </c>
      <c r="G12116" s="122">
        <v>3125</v>
      </c>
      <c r="H12116" s="120">
        <v>2019</v>
      </c>
      <c r="I12116" t="str">
        <f>IF(J12116="natural gas",VLOOKUP(D12116,'Cross-Page Data'!$I$4:$J$13,2,FALSE),IF(J12116="solar",VLOOKUP('Form 923'!D12116,'Cross-Page Data'!$I$14:$J$117,2,FALSE),J12116))</f>
        <v>solar pv</v>
      </c>
      <c r="J12116" t="str">
        <f>VLOOKUP(E12116,'Cross-Page Data'!$D$4:$F$48,3,FALSE)</f>
        <v>solar</v>
      </c>
      <c r="K12116" t="b">
        <f t="shared" si="189"/>
        <v>1</v>
      </c>
    </row>
    <row r="12117" spans="1:11">
      <c r="A12117" s="120">
        <v>61016</v>
      </c>
      <c r="B12117" s="121" t="s">
        <v>201</v>
      </c>
      <c r="C12117" s="121" t="s">
        <v>206</v>
      </c>
      <c r="D12117" s="121" t="s">
        <v>101</v>
      </c>
      <c r="E12117" s="121" t="s">
        <v>92</v>
      </c>
      <c r="F12117" s="122">
        <v>27800</v>
      </c>
      <c r="G12117" s="122">
        <v>3123</v>
      </c>
      <c r="H12117" s="120">
        <v>2019</v>
      </c>
      <c r="I12117" t="str">
        <f>IF(J12117="natural gas",VLOOKUP(D12117,'Cross-Page Data'!$I$4:$J$13,2,FALSE),IF(J12117="solar",VLOOKUP('Form 923'!D12117,'Cross-Page Data'!$I$14:$J$117,2,FALSE),J12117))</f>
        <v>solar pv</v>
      </c>
      <c r="J12117" t="str">
        <f>VLOOKUP(E12117,'Cross-Page Data'!$D$4:$F$48,3,FALSE)</f>
        <v>solar</v>
      </c>
      <c r="K12117" t="b">
        <f t="shared" si="189"/>
        <v>1</v>
      </c>
    </row>
    <row r="12118" spans="1:11">
      <c r="A12118" s="120">
        <v>61017</v>
      </c>
      <c r="B12118" s="121" t="s">
        <v>201</v>
      </c>
      <c r="C12118" s="121" t="s">
        <v>206</v>
      </c>
      <c r="D12118" s="121" t="s">
        <v>101</v>
      </c>
      <c r="E12118" s="121" t="s">
        <v>92</v>
      </c>
      <c r="F12118" s="122">
        <v>30925</v>
      </c>
      <c r="G12118" s="122">
        <v>3474</v>
      </c>
      <c r="H12118" s="120">
        <v>2019</v>
      </c>
      <c r="I12118" t="str">
        <f>IF(J12118="natural gas",VLOOKUP(D12118,'Cross-Page Data'!$I$4:$J$13,2,FALSE),IF(J12118="solar",VLOOKUP('Form 923'!D12118,'Cross-Page Data'!$I$14:$J$117,2,FALSE),J12118))</f>
        <v>solar pv</v>
      </c>
      <c r="J12118" t="str">
        <f>VLOOKUP(E12118,'Cross-Page Data'!$D$4:$F$48,3,FALSE)</f>
        <v>solar</v>
      </c>
      <c r="K12118" t="b">
        <f t="shared" si="189"/>
        <v>1</v>
      </c>
    </row>
    <row r="12119" spans="1:11">
      <c r="A12119" s="120">
        <v>61018</v>
      </c>
      <c r="B12119" s="121" t="s">
        <v>201</v>
      </c>
      <c r="C12119" s="121" t="s">
        <v>206</v>
      </c>
      <c r="D12119" s="121" t="s">
        <v>101</v>
      </c>
      <c r="E12119" s="121" t="s">
        <v>92</v>
      </c>
      <c r="F12119" s="122">
        <v>14749</v>
      </c>
      <c r="G12119" s="122">
        <v>1657</v>
      </c>
      <c r="H12119" s="120">
        <v>2019</v>
      </c>
      <c r="I12119" t="str">
        <f>IF(J12119="natural gas",VLOOKUP(D12119,'Cross-Page Data'!$I$4:$J$13,2,FALSE),IF(J12119="solar",VLOOKUP('Form 923'!D12119,'Cross-Page Data'!$I$14:$J$117,2,FALSE),J12119))</f>
        <v>solar pv</v>
      </c>
      <c r="J12119" t="str">
        <f>VLOOKUP(E12119,'Cross-Page Data'!$D$4:$F$48,3,FALSE)</f>
        <v>solar</v>
      </c>
      <c r="K12119" t="b">
        <f t="shared" si="189"/>
        <v>1</v>
      </c>
    </row>
    <row r="12120" spans="1:11">
      <c r="A12120" s="120">
        <v>61019</v>
      </c>
      <c r="B12120" s="121" t="s">
        <v>201</v>
      </c>
      <c r="C12120" s="121" t="s">
        <v>206</v>
      </c>
      <c r="D12120" s="121" t="s">
        <v>101</v>
      </c>
      <c r="E12120" s="121" t="s">
        <v>92</v>
      </c>
      <c r="F12120" s="122">
        <v>89118</v>
      </c>
      <c r="G12120" s="122">
        <v>10011</v>
      </c>
      <c r="H12120" s="120">
        <v>2019</v>
      </c>
      <c r="I12120" t="str">
        <f>IF(J12120="natural gas",VLOOKUP(D12120,'Cross-Page Data'!$I$4:$J$13,2,FALSE),IF(J12120="solar",VLOOKUP('Form 923'!D12120,'Cross-Page Data'!$I$14:$J$117,2,FALSE),J12120))</f>
        <v>solar pv</v>
      </c>
      <c r="J12120" t="str">
        <f>VLOOKUP(E12120,'Cross-Page Data'!$D$4:$F$48,3,FALSE)</f>
        <v>solar</v>
      </c>
      <c r="K12120" t="b">
        <f t="shared" si="189"/>
        <v>1</v>
      </c>
    </row>
    <row r="12121" spans="1:11">
      <c r="A12121" s="120">
        <v>61020</v>
      </c>
      <c r="B12121" s="121" t="s">
        <v>201</v>
      </c>
      <c r="C12121" s="121" t="s">
        <v>202</v>
      </c>
      <c r="D12121" s="121" t="s">
        <v>101</v>
      </c>
      <c r="E12121" s="121" t="s">
        <v>92</v>
      </c>
      <c r="F12121" s="122">
        <v>1403249</v>
      </c>
      <c r="G12121" s="122">
        <v>157633</v>
      </c>
      <c r="H12121" s="120">
        <v>2019</v>
      </c>
      <c r="I12121" t="str">
        <f>IF(J12121="natural gas",VLOOKUP(D12121,'Cross-Page Data'!$I$4:$J$13,2,FALSE),IF(J12121="solar",VLOOKUP('Form 923'!D12121,'Cross-Page Data'!$I$14:$J$117,2,FALSE),J12121))</f>
        <v>solar pv</v>
      </c>
      <c r="J12121" t="str">
        <f>VLOOKUP(E12121,'Cross-Page Data'!$D$4:$F$48,3,FALSE)</f>
        <v>solar</v>
      </c>
      <c r="K12121" t="b">
        <f t="shared" si="189"/>
        <v>1</v>
      </c>
    </row>
    <row r="12122" spans="1:11">
      <c r="A12122" s="120">
        <v>61021</v>
      </c>
      <c r="B12122" s="121" t="s">
        <v>201</v>
      </c>
      <c r="C12122" s="121" t="s">
        <v>202</v>
      </c>
      <c r="D12122" s="121" t="s">
        <v>101</v>
      </c>
      <c r="E12122" s="121" t="s">
        <v>92</v>
      </c>
      <c r="F12122" s="122">
        <v>1389442</v>
      </c>
      <c r="G12122" s="122">
        <v>156082</v>
      </c>
      <c r="H12122" s="120">
        <v>2019</v>
      </c>
      <c r="I12122" t="str">
        <f>IF(J12122="natural gas",VLOOKUP(D12122,'Cross-Page Data'!$I$4:$J$13,2,FALSE),IF(J12122="solar",VLOOKUP('Form 923'!D12122,'Cross-Page Data'!$I$14:$J$117,2,FALSE),J12122))</f>
        <v>solar pv</v>
      </c>
      <c r="J12122" t="str">
        <f>VLOOKUP(E12122,'Cross-Page Data'!$D$4:$F$48,3,FALSE)</f>
        <v>solar</v>
      </c>
      <c r="K12122" t="b">
        <f t="shared" si="189"/>
        <v>1</v>
      </c>
    </row>
    <row r="12123" spans="1:11">
      <c r="A12123" s="120">
        <v>61022</v>
      </c>
      <c r="B12123" s="121" t="s">
        <v>201</v>
      </c>
      <c r="C12123" s="121" t="s">
        <v>202</v>
      </c>
      <c r="D12123" s="121" t="s">
        <v>101</v>
      </c>
      <c r="E12123" s="121" t="s">
        <v>92</v>
      </c>
      <c r="F12123" s="122">
        <v>1377619</v>
      </c>
      <c r="G12123" s="122">
        <v>154754</v>
      </c>
      <c r="H12123" s="120">
        <v>2019</v>
      </c>
      <c r="I12123" t="str">
        <f>IF(J12123="natural gas",VLOOKUP(D12123,'Cross-Page Data'!$I$4:$J$13,2,FALSE),IF(J12123="solar",VLOOKUP('Form 923'!D12123,'Cross-Page Data'!$I$14:$J$117,2,FALSE),J12123))</f>
        <v>solar pv</v>
      </c>
      <c r="J12123" t="str">
        <f>VLOOKUP(E12123,'Cross-Page Data'!$D$4:$F$48,3,FALSE)</f>
        <v>solar</v>
      </c>
      <c r="K12123" t="b">
        <f t="shared" si="189"/>
        <v>1</v>
      </c>
    </row>
    <row r="12124" spans="1:11">
      <c r="A12124" s="120">
        <v>61023</v>
      </c>
      <c r="B12124" s="121" t="s">
        <v>201</v>
      </c>
      <c r="C12124" s="121" t="s">
        <v>202</v>
      </c>
      <c r="D12124" s="121" t="s">
        <v>101</v>
      </c>
      <c r="E12124" s="121" t="s">
        <v>92</v>
      </c>
      <c r="F12124" s="122">
        <v>285576</v>
      </c>
      <c r="G12124" s="122">
        <v>32080</v>
      </c>
      <c r="H12124" s="120">
        <v>2019</v>
      </c>
      <c r="I12124" t="str">
        <f>IF(J12124="natural gas",VLOOKUP(D12124,'Cross-Page Data'!$I$4:$J$13,2,FALSE),IF(J12124="solar",VLOOKUP('Form 923'!D12124,'Cross-Page Data'!$I$14:$J$117,2,FALSE),J12124))</f>
        <v>solar pv</v>
      </c>
      <c r="J12124" t="str">
        <f>VLOOKUP(E12124,'Cross-Page Data'!$D$4:$F$48,3,FALSE)</f>
        <v>solar</v>
      </c>
      <c r="K12124" t="b">
        <f t="shared" si="189"/>
        <v>1</v>
      </c>
    </row>
    <row r="12125" spans="1:11">
      <c r="A12125" s="120">
        <v>61024</v>
      </c>
      <c r="B12125" s="121" t="s">
        <v>201</v>
      </c>
      <c r="C12125" s="121" t="s">
        <v>202</v>
      </c>
      <c r="D12125" s="121" t="s">
        <v>101</v>
      </c>
      <c r="E12125" s="121" t="s">
        <v>92</v>
      </c>
      <c r="F12125" s="122">
        <v>1398085</v>
      </c>
      <c r="G12125" s="122">
        <v>157053</v>
      </c>
      <c r="H12125" s="120">
        <v>2019</v>
      </c>
      <c r="I12125" t="str">
        <f>IF(J12125="natural gas",VLOOKUP(D12125,'Cross-Page Data'!$I$4:$J$13,2,FALSE),IF(J12125="solar",VLOOKUP('Form 923'!D12125,'Cross-Page Data'!$I$14:$J$117,2,FALSE),J12125))</f>
        <v>solar pv</v>
      </c>
      <c r="J12125" t="str">
        <f>VLOOKUP(E12125,'Cross-Page Data'!$D$4:$F$48,3,FALSE)</f>
        <v>solar</v>
      </c>
      <c r="K12125" t="b">
        <f t="shared" si="189"/>
        <v>1</v>
      </c>
    </row>
    <row r="12126" ht="25.5" spans="1:11">
      <c r="A12126" s="120">
        <v>61025</v>
      </c>
      <c r="B12126" s="121" t="s">
        <v>201</v>
      </c>
      <c r="C12126" s="121" t="s">
        <v>207</v>
      </c>
      <c r="D12126" s="121" t="s">
        <v>79</v>
      </c>
      <c r="E12126" s="121" t="s">
        <v>70</v>
      </c>
      <c r="F12126" s="122">
        <v>45</v>
      </c>
      <c r="G12126" s="122">
        <v>7</v>
      </c>
      <c r="H12126" s="120">
        <v>2019</v>
      </c>
      <c r="I12126" t="str">
        <f>IF(J12126="natural gas",VLOOKUP(D12126,'Cross-Page Data'!$I$4:$J$13,2,FALSE),IF(J12126="solar",VLOOKUP('Form 923'!D12126,'Cross-Page Data'!$I$14:$J$117,2,FALSE),J12126))</f>
        <v>heavy or residual fuel oil</v>
      </c>
      <c r="J12126" t="str">
        <f>VLOOKUP(E12126,'Cross-Page Data'!$D$4:$F$48,3,FALSE)</f>
        <v>heavy or residual fuel oil</v>
      </c>
      <c r="K12126" t="b">
        <f t="shared" si="189"/>
        <v>0</v>
      </c>
    </row>
    <row r="12127" ht="25.5" spans="1:11">
      <c r="A12127" s="120">
        <v>61026</v>
      </c>
      <c r="B12127" s="121" t="s">
        <v>201</v>
      </c>
      <c r="C12127" s="121" t="s">
        <v>207</v>
      </c>
      <c r="D12127" s="121" t="s">
        <v>79</v>
      </c>
      <c r="E12127" s="121" t="s">
        <v>70</v>
      </c>
      <c r="F12127" s="122">
        <v>864</v>
      </c>
      <c r="G12127" s="122">
        <v>65</v>
      </c>
      <c r="H12127" s="120">
        <v>2019</v>
      </c>
      <c r="I12127" t="str">
        <f>IF(J12127="natural gas",VLOOKUP(D12127,'Cross-Page Data'!$I$4:$J$13,2,FALSE),IF(J12127="solar",VLOOKUP('Form 923'!D12127,'Cross-Page Data'!$I$14:$J$117,2,FALSE),J12127))</f>
        <v>heavy or residual fuel oil</v>
      </c>
      <c r="J12127" t="str">
        <f>VLOOKUP(E12127,'Cross-Page Data'!$D$4:$F$48,3,FALSE)</f>
        <v>heavy or residual fuel oil</v>
      </c>
      <c r="K12127" t="b">
        <f t="shared" si="189"/>
        <v>0</v>
      </c>
    </row>
    <row r="12128" ht="25.5" spans="1:11">
      <c r="A12128" s="120">
        <v>61027</v>
      </c>
      <c r="B12128" s="121" t="s">
        <v>201</v>
      </c>
      <c r="C12128" s="121" t="s">
        <v>211</v>
      </c>
      <c r="D12128" s="121" t="s">
        <v>73</v>
      </c>
      <c r="E12128" s="121" t="s">
        <v>38</v>
      </c>
      <c r="F12128" s="122">
        <v>1545</v>
      </c>
      <c r="G12128" s="122">
        <v>67</v>
      </c>
      <c r="H12128" s="120">
        <v>2019</v>
      </c>
      <c r="I12128" t="str">
        <f>IF(J12128="natural gas",VLOOKUP(D12128,'Cross-Page Data'!$I$4:$J$13,2,FALSE),IF(J12128="solar",VLOOKUP('Form 923'!D12128,'Cross-Page Data'!$I$14:$J$117,2,FALSE),J12128))</f>
        <v>natural gas peaker</v>
      </c>
      <c r="J12128" t="str">
        <f>VLOOKUP(E12128,'Cross-Page Data'!$D$4:$F$48,3,FALSE)</f>
        <v>natural gas</v>
      </c>
      <c r="K12128" t="b">
        <f t="shared" si="189"/>
        <v>0</v>
      </c>
    </row>
    <row r="12129" spans="1:11">
      <c r="A12129" s="120">
        <v>61029</v>
      </c>
      <c r="B12129" s="121" t="s">
        <v>201</v>
      </c>
      <c r="C12129" s="121" t="s">
        <v>202</v>
      </c>
      <c r="D12129" s="121" t="s">
        <v>101</v>
      </c>
      <c r="E12129" s="121" t="s">
        <v>92</v>
      </c>
      <c r="F12129" s="122">
        <v>1360537</v>
      </c>
      <c r="G12129" s="122">
        <v>152835</v>
      </c>
      <c r="H12129" s="120">
        <v>2019</v>
      </c>
      <c r="I12129" t="str">
        <f>IF(J12129="natural gas",VLOOKUP(D12129,'Cross-Page Data'!$I$4:$J$13,2,FALSE),IF(J12129="solar",VLOOKUP('Form 923'!D12129,'Cross-Page Data'!$I$14:$J$117,2,FALSE),J12129))</f>
        <v>solar pv</v>
      </c>
      <c r="J12129" t="str">
        <f>VLOOKUP(E12129,'Cross-Page Data'!$D$4:$F$48,3,FALSE)</f>
        <v>solar</v>
      </c>
      <c r="K12129" t="b">
        <f t="shared" si="189"/>
        <v>1</v>
      </c>
    </row>
    <row r="12130" spans="1:11">
      <c r="A12130" s="120">
        <v>61030</v>
      </c>
      <c r="B12130" s="121" t="s">
        <v>201</v>
      </c>
      <c r="C12130" s="121" t="s">
        <v>206</v>
      </c>
      <c r="D12130" s="121" t="s">
        <v>101</v>
      </c>
      <c r="E12130" s="121" t="s">
        <v>92</v>
      </c>
      <c r="F12130" s="122">
        <v>26582</v>
      </c>
      <c r="G12130" s="122">
        <v>2986</v>
      </c>
      <c r="H12130" s="120">
        <v>2019</v>
      </c>
      <c r="I12130" t="str">
        <f>IF(J12130="natural gas",VLOOKUP(D12130,'Cross-Page Data'!$I$4:$J$13,2,FALSE),IF(J12130="solar",VLOOKUP('Form 923'!D12130,'Cross-Page Data'!$I$14:$J$117,2,FALSE),J12130))</f>
        <v>solar pv</v>
      </c>
      <c r="J12130" t="str">
        <f>VLOOKUP(E12130,'Cross-Page Data'!$D$4:$F$48,3,FALSE)</f>
        <v>solar</v>
      </c>
      <c r="K12130" t="b">
        <f t="shared" si="189"/>
        <v>1</v>
      </c>
    </row>
    <row r="12131" spans="1:11">
      <c r="A12131" s="120">
        <v>61031</v>
      </c>
      <c r="B12131" s="121" t="s">
        <v>201</v>
      </c>
      <c r="C12131" s="121" t="s">
        <v>206</v>
      </c>
      <c r="D12131" s="121" t="s">
        <v>101</v>
      </c>
      <c r="E12131" s="121" t="s">
        <v>92</v>
      </c>
      <c r="F12131" s="122">
        <v>62438</v>
      </c>
      <c r="G12131" s="122">
        <v>7014</v>
      </c>
      <c r="H12131" s="120">
        <v>2019</v>
      </c>
      <c r="I12131" t="str">
        <f>IF(J12131="natural gas",VLOOKUP(D12131,'Cross-Page Data'!$I$4:$J$13,2,FALSE),IF(J12131="solar",VLOOKUP('Form 923'!D12131,'Cross-Page Data'!$I$14:$J$117,2,FALSE),J12131))</f>
        <v>solar pv</v>
      </c>
      <c r="J12131" t="str">
        <f>VLOOKUP(E12131,'Cross-Page Data'!$D$4:$F$48,3,FALSE)</f>
        <v>solar</v>
      </c>
      <c r="K12131" t="b">
        <f t="shared" si="189"/>
        <v>1</v>
      </c>
    </row>
    <row r="12132" spans="1:11">
      <c r="A12132" s="120">
        <v>61035</v>
      </c>
      <c r="B12132" s="121" t="s">
        <v>201</v>
      </c>
      <c r="C12132" s="121" t="s">
        <v>206</v>
      </c>
      <c r="D12132" s="121" t="s">
        <v>56</v>
      </c>
      <c r="E12132" s="121" t="s">
        <v>38</v>
      </c>
      <c r="F12132" s="122">
        <v>13968793</v>
      </c>
      <c r="G12132" s="122">
        <v>2186256</v>
      </c>
      <c r="H12132" s="120">
        <v>2019</v>
      </c>
      <c r="I12132" t="str">
        <f>IF(J12132="natural gas",VLOOKUP(D12132,'Cross-Page Data'!$I$4:$J$13,2,FALSE),IF(J12132="solar",VLOOKUP('Form 923'!D12132,'Cross-Page Data'!$I$14:$J$117,2,FALSE),J12132))</f>
        <v>natural gas nonpeaker - preexisting nonretiring</v>
      </c>
      <c r="J12132" t="str">
        <f>VLOOKUP(E12132,'Cross-Page Data'!$D$4:$F$48,3,FALSE)</f>
        <v>natural gas</v>
      </c>
      <c r="K12132" t="b">
        <f t="shared" si="189"/>
        <v>1</v>
      </c>
    </row>
    <row r="12133" spans="1:11">
      <c r="A12133" s="120">
        <v>61039</v>
      </c>
      <c r="B12133" s="121" t="s">
        <v>201</v>
      </c>
      <c r="C12133" s="121" t="s">
        <v>206</v>
      </c>
      <c r="D12133" s="121" t="s">
        <v>128</v>
      </c>
      <c r="E12133" s="121" t="s">
        <v>180</v>
      </c>
      <c r="F12133" s="122">
        <v>917147</v>
      </c>
      <c r="G12133" s="122">
        <v>103027</v>
      </c>
      <c r="H12133" s="120">
        <v>2019</v>
      </c>
      <c r="I12133" t="str">
        <f>IF(J12133="natural gas",VLOOKUP(D12133,'Cross-Page Data'!$I$4:$J$13,2,FALSE),IF(J12133="solar",VLOOKUP('Form 923'!D12133,'Cross-Page Data'!$I$14:$J$117,2,FALSE),J12133))</f>
        <v>wind</v>
      </c>
      <c r="J12133" t="str">
        <f>VLOOKUP(E12133,'Cross-Page Data'!$D$4:$F$48,3,FALSE)</f>
        <v>wind</v>
      </c>
      <c r="K12133" t="b">
        <f t="shared" si="189"/>
        <v>1</v>
      </c>
    </row>
    <row r="12134" spans="1:11">
      <c r="A12134" s="120">
        <v>61040</v>
      </c>
      <c r="B12134" s="121" t="s">
        <v>201</v>
      </c>
      <c r="C12134" s="121" t="s">
        <v>206</v>
      </c>
      <c r="D12134" s="121" t="s">
        <v>128</v>
      </c>
      <c r="E12134" s="121" t="s">
        <v>180</v>
      </c>
      <c r="F12134" s="122">
        <v>2756984</v>
      </c>
      <c r="G12134" s="122">
        <v>309704</v>
      </c>
      <c r="H12134" s="120">
        <v>2019</v>
      </c>
      <c r="I12134" t="str">
        <f>IF(J12134="natural gas",VLOOKUP(D12134,'Cross-Page Data'!$I$4:$J$13,2,FALSE),IF(J12134="solar",VLOOKUP('Form 923'!D12134,'Cross-Page Data'!$I$14:$J$117,2,FALSE),J12134))</f>
        <v>wind</v>
      </c>
      <c r="J12134" t="str">
        <f>VLOOKUP(E12134,'Cross-Page Data'!$D$4:$F$48,3,FALSE)</f>
        <v>wind</v>
      </c>
      <c r="K12134" t="b">
        <f t="shared" si="189"/>
        <v>1</v>
      </c>
    </row>
    <row r="12135" spans="1:11">
      <c r="A12135" s="120">
        <v>61042</v>
      </c>
      <c r="B12135" s="121" t="s">
        <v>201</v>
      </c>
      <c r="C12135" s="121" t="s">
        <v>206</v>
      </c>
      <c r="D12135" s="121" t="s">
        <v>101</v>
      </c>
      <c r="E12135" s="121" t="s">
        <v>92</v>
      </c>
      <c r="F12135" s="122">
        <v>15694</v>
      </c>
      <c r="G12135" s="122">
        <v>1763</v>
      </c>
      <c r="H12135" s="120">
        <v>2019</v>
      </c>
      <c r="I12135" t="str">
        <f>IF(J12135="natural gas",VLOOKUP(D12135,'Cross-Page Data'!$I$4:$J$13,2,FALSE),IF(J12135="solar",VLOOKUP('Form 923'!D12135,'Cross-Page Data'!$I$14:$J$117,2,FALSE),J12135))</f>
        <v>solar pv</v>
      </c>
      <c r="J12135" t="str">
        <f>VLOOKUP(E12135,'Cross-Page Data'!$D$4:$F$48,3,FALSE)</f>
        <v>solar</v>
      </c>
      <c r="K12135" t="b">
        <f t="shared" si="189"/>
        <v>1</v>
      </c>
    </row>
    <row r="12136" spans="1:11">
      <c r="A12136" s="120">
        <v>61043</v>
      </c>
      <c r="B12136" s="121" t="s">
        <v>201</v>
      </c>
      <c r="C12136" s="121" t="s">
        <v>206</v>
      </c>
      <c r="D12136" s="121" t="s">
        <v>101</v>
      </c>
      <c r="E12136" s="121" t="s">
        <v>92</v>
      </c>
      <c r="F12136" s="122">
        <v>22842</v>
      </c>
      <c r="G12136" s="122">
        <v>2566</v>
      </c>
      <c r="H12136" s="120">
        <v>2019</v>
      </c>
      <c r="I12136" t="str">
        <f>IF(J12136="natural gas",VLOOKUP(D12136,'Cross-Page Data'!$I$4:$J$13,2,FALSE),IF(J12136="solar",VLOOKUP('Form 923'!D12136,'Cross-Page Data'!$I$14:$J$117,2,FALSE),J12136))</f>
        <v>solar pv</v>
      </c>
      <c r="J12136" t="str">
        <f>VLOOKUP(E12136,'Cross-Page Data'!$D$4:$F$48,3,FALSE)</f>
        <v>solar</v>
      </c>
      <c r="K12136" t="b">
        <f t="shared" si="189"/>
        <v>1</v>
      </c>
    </row>
    <row r="12137" spans="1:11">
      <c r="A12137" s="120">
        <v>61047</v>
      </c>
      <c r="B12137" s="121" t="s">
        <v>201</v>
      </c>
      <c r="C12137" s="121" t="s">
        <v>206</v>
      </c>
      <c r="D12137" s="121" t="s">
        <v>128</v>
      </c>
      <c r="E12137" s="121" t="s">
        <v>180</v>
      </c>
      <c r="F12137" s="122">
        <v>69934</v>
      </c>
      <c r="G12137" s="122">
        <v>7856</v>
      </c>
      <c r="H12137" s="120">
        <v>2019</v>
      </c>
      <c r="I12137" t="str">
        <f>IF(J12137="natural gas",VLOOKUP(D12137,'Cross-Page Data'!$I$4:$J$13,2,FALSE),IF(J12137="solar",VLOOKUP('Form 923'!D12137,'Cross-Page Data'!$I$14:$J$117,2,FALSE),J12137))</f>
        <v>wind</v>
      </c>
      <c r="J12137" t="str">
        <f>VLOOKUP(E12137,'Cross-Page Data'!$D$4:$F$48,3,FALSE)</f>
        <v>wind</v>
      </c>
      <c r="K12137" t="b">
        <f t="shared" si="189"/>
        <v>1</v>
      </c>
    </row>
    <row r="12138" spans="1:11">
      <c r="A12138" s="120">
        <v>61048</v>
      </c>
      <c r="B12138" s="121" t="s">
        <v>201</v>
      </c>
      <c r="C12138" s="121" t="s">
        <v>206</v>
      </c>
      <c r="D12138" s="121" t="s">
        <v>101</v>
      </c>
      <c r="E12138" s="121" t="s">
        <v>92</v>
      </c>
      <c r="F12138" s="122">
        <v>1122000</v>
      </c>
      <c r="G12138" s="122">
        <v>126039</v>
      </c>
      <c r="H12138" s="120">
        <v>2019</v>
      </c>
      <c r="I12138" t="str">
        <f>IF(J12138="natural gas",VLOOKUP(D12138,'Cross-Page Data'!$I$4:$J$13,2,FALSE),IF(J12138="solar",VLOOKUP('Form 923'!D12138,'Cross-Page Data'!$I$14:$J$117,2,FALSE),J12138))</f>
        <v>solar pv</v>
      </c>
      <c r="J12138" t="str">
        <f>VLOOKUP(E12138,'Cross-Page Data'!$D$4:$F$48,3,FALSE)</f>
        <v>solar</v>
      </c>
      <c r="K12138" t="b">
        <f t="shared" si="189"/>
        <v>1</v>
      </c>
    </row>
    <row r="12139" spans="1:11">
      <c r="A12139" s="120">
        <v>61050</v>
      </c>
      <c r="B12139" s="121" t="s">
        <v>201</v>
      </c>
      <c r="C12139" s="121" t="s">
        <v>202</v>
      </c>
      <c r="D12139" s="121" t="s">
        <v>101</v>
      </c>
      <c r="E12139" s="121" t="s">
        <v>92</v>
      </c>
      <c r="F12139" s="122">
        <v>1447253</v>
      </c>
      <c r="G12139" s="122">
        <v>162576</v>
      </c>
      <c r="H12139" s="120">
        <v>2019</v>
      </c>
      <c r="I12139" t="str">
        <f>IF(J12139="natural gas",VLOOKUP(D12139,'Cross-Page Data'!$I$4:$J$13,2,FALSE),IF(J12139="solar",VLOOKUP('Form 923'!D12139,'Cross-Page Data'!$I$14:$J$117,2,FALSE),J12139))</f>
        <v>solar pv</v>
      </c>
      <c r="J12139" t="str">
        <f>VLOOKUP(E12139,'Cross-Page Data'!$D$4:$F$48,3,FALSE)</f>
        <v>solar</v>
      </c>
      <c r="K12139" t="b">
        <f t="shared" si="189"/>
        <v>1</v>
      </c>
    </row>
    <row r="12140" spans="1:11">
      <c r="A12140" s="120">
        <v>61051</v>
      </c>
      <c r="B12140" s="121" t="s">
        <v>201</v>
      </c>
      <c r="C12140" s="121" t="s">
        <v>202</v>
      </c>
      <c r="D12140" s="121" t="s">
        <v>101</v>
      </c>
      <c r="E12140" s="121" t="s">
        <v>92</v>
      </c>
      <c r="F12140" s="122">
        <v>1446371</v>
      </c>
      <c r="G12140" s="122">
        <v>162477</v>
      </c>
      <c r="H12140" s="120">
        <v>2019</v>
      </c>
      <c r="I12140" t="str">
        <f>IF(J12140="natural gas",VLOOKUP(D12140,'Cross-Page Data'!$I$4:$J$13,2,FALSE),IF(J12140="solar",VLOOKUP('Form 923'!D12140,'Cross-Page Data'!$I$14:$J$117,2,FALSE),J12140))</f>
        <v>solar pv</v>
      </c>
      <c r="J12140" t="str">
        <f>VLOOKUP(E12140,'Cross-Page Data'!$D$4:$F$48,3,FALSE)</f>
        <v>solar</v>
      </c>
      <c r="K12140" t="b">
        <f t="shared" si="189"/>
        <v>1</v>
      </c>
    </row>
    <row r="12141" spans="1:11">
      <c r="A12141" s="120">
        <v>61052</v>
      </c>
      <c r="B12141" s="121" t="s">
        <v>201</v>
      </c>
      <c r="C12141" s="121" t="s">
        <v>202</v>
      </c>
      <c r="D12141" s="121" t="s">
        <v>101</v>
      </c>
      <c r="E12141" s="121" t="s">
        <v>92</v>
      </c>
      <c r="F12141" s="122">
        <v>1384501</v>
      </c>
      <c r="G12141" s="122">
        <v>155527</v>
      </c>
      <c r="H12141" s="120">
        <v>2019</v>
      </c>
      <c r="I12141" t="str">
        <f>IF(J12141="natural gas",VLOOKUP(D12141,'Cross-Page Data'!$I$4:$J$13,2,FALSE),IF(J12141="solar",VLOOKUP('Form 923'!D12141,'Cross-Page Data'!$I$14:$J$117,2,FALSE),J12141))</f>
        <v>solar pv</v>
      </c>
      <c r="J12141" t="str">
        <f>VLOOKUP(E12141,'Cross-Page Data'!$D$4:$F$48,3,FALSE)</f>
        <v>solar</v>
      </c>
      <c r="K12141" t="b">
        <f t="shared" si="189"/>
        <v>1</v>
      </c>
    </row>
    <row r="12142" spans="1:11">
      <c r="A12142" s="120">
        <v>61053</v>
      </c>
      <c r="B12142" s="121" t="s">
        <v>201</v>
      </c>
      <c r="C12142" s="121" t="s">
        <v>202</v>
      </c>
      <c r="D12142" s="121" t="s">
        <v>101</v>
      </c>
      <c r="E12142" s="121" t="s">
        <v>92</v>
      </c>
      <c r="F12142" s="122">
        <v>43532</v>
      </c>
      <c r="G12142" s="122">
        <v>4890</v>
      </c>
      <c r="H12142" s="120">
        <v>2019</v>
      </c>
      <c r="I12142" t="str">
        <f>IF(J12142="natural gas",VLOOKUP(D12142,'Cross-Page Data'!$I$4:$J$13,2,FALSE),IF(J12142="solar",VLOOKUP('Form 923'!D12142,'Cross-Page Data'!$I$14:$J$117,2,FALSE),J12142))</f>
        <v>solar pv</v>
      </c>
      <c r="J12142" t="str">
        <f>VLOOKUP(E12142,'Cross-Page Data'!$D$4:$F$48,3,FALSE)</f>
        <v>solar</v>
      </c>
      <c r="K12142" t="b">
        <f t="shared" si="189"/>
        <v>1</v>
      </c>
    </row>
    <row r="12143" spans="1:11">
      <c r="A12143" s="120">
        <v>61054</v>
      </c>
      <c r="B12143" s="121" t="s">
        <v>201</v>
      </c>
      <c r="C12143" s="121" t="s">
        <v>202</v>
      </c>
      <c r="D12143" s="121" t="s">
        <v>101</v>
      </c>
      <c r="E12143" s="121" t="s">
        <v>92</v>
      </c>
      <c r="F12143" s="122">
        <v>123177</v>
      </c>
      <c r="G12143" s="122">
        <v>13837</v>
      </c>
      <c r="H12143" s="120">
        <v>2019</v>
      </c>
      <c r="I12143" t="str">
        <f>IF(J12143="natural gas",VLOOKUP(D12143,'Cross-Page Data'!$I$4:$J$13,2,FALSE),IF(J12143="solar",VLOOKUP('Form 923'!D12143,'Cross-Page Data'!$I$14:$J$117,2,FALSE),J12143))</f>
        <v>solar pv</v>
      </c>
      <c r="J12143" t="str">
        <f>VLOOKUP(E12143,'Cross-Page Data'!$D$4:$F$48,3,FALSE)</f>
        <v>solar</v>
      </c>
      <c r="K12143" t="b">
        <f t="shared" si="189"/>
        <v>1</v>
      </c>
    </row>
    <row r="12144" spans="1:11">
      <c r="A12144" s="120">
        <v>61055</v>
      </c>
      <c r="B12144" s="121" t="s">
        <v>201</v>
      </c>
      <c r="C12144" s="121" t="s">
        <v>206</v>
      </c>
      <c r="D12144" s="121" t="s">
        <v>101</v>
      </c>
      <c r="E12144" s="121" t="s">
        <v>92</v>
      </c>
      <c r="F12144" s="122">
        <v>41682</v>
      </c>
      <c r="G12144" s="122">
        <v>4682</v>
      </c>
      <c r="H12144" s="120">
        <v>2019</v>
      </c>
      <c r="I12144" t="str">
        <f>IF(J12144="natural gas",VLOOKUP(D12144,'Cross-Page Data'!$I$4:$J$13,2,FALSE),IF(J12144="solar",VLOOKUP('Form 923'!D12144,'Cross-Page Data'!$I$14:$J$117,2,FALSE),J12144))</f>
        <v>solar pv</v>
      </c>
      <c r="J12144" t="str">
        <f>VLOOKUP(E12144,'Cross-Page Data'!$D$4:$F$48,3,FALSE)</f>
        <v>solar</v>
      </c>
      <c r="K12144" t="b">
        <f t="shared" si="189"/>
        <v>1</v>
      </c>
    </row>
    <row r="12145" spans="1:11">
      <c r="A12145" s="120">
        <v>61056</v>
      </c>
      <c r="B12145" s="121" t="s">
        <v>201</v>
      </c>
      <c r="C12145" s="121" t="s">
        <v>206</v>
      </c>
      <c r="D12145" s="121" t="s">
        <v>128</v>
      </c>
      <c r="E12145" s="121" t="s">
        <v>180</v>
      </c>
      <c r="F12145" s="122">
        <v>64378</v>
      </c>
      <c r="G12145" s="122">
        <v>7232</v>
      </c>
      <c r="H12145" s="120">
        <v>2019</v>
      </c>
      <c r="I12145" t="str">
        <f>IF(J12145="natural gas",VLOOKUP(D12145,'Cross-Page Data'!$I$4:$J$13,2,FALSE),IF(J12145="solar",VLOOKUP('Form 923'!D12145,'Cross-Page Data'!$I$14:$J$117,2,FALSE),J12145))</f>
        <v>wind</v>
      </c>
      <c r="J12145" t="str">
        <f>VLOOKUP(E12145,'Cross-Page Data'!$D$4:$F$48,3,FALSE)</f>
        <v>wind</v>
      </c>
      <c r="K12145" t="b">
        <f t="shared" si="189"/>
        <v>1</v>
      </c>
    </row>
    <row r="12146" spans="1:11">
      <c r="A12146" s="120">
        <v>61058</v>
      </c>
      <c r="B12146" s="121" t="s">
        <v>201</v>
      </c>
      <c r="C12146" s="121" t="s">
        <v>206</v>
      </c>
      <c r="D12146" s="121" t="s">
        <v>101</v>
      </c>
      <c r="E12146" s="121" t="s">
        <v>92</v>
      </c>
      <c r="F12146" s="122">
        <v>46005</v>
      </c>
      <c r="G12146" s="122">
        <v>5168</v>
      </c>
      <c r="H12146" s="120">
        <v>2019</v>
      </c>
      <c r="I12146" t="str">
        <f>IF(J12146="natural gas",VLOOKUP(D12146,'Cross-Page Data'!$I$4:$J$13,2,FALSE),IF(J12146="solar",VLOOKUP('Form 923'!D12146,'Cross-Page Data'!$I$14:$J$117,2,FALSE),J12146))</f>
        <v>solar pv</v>
      </c>
      <c r="J12146" t="str">
        <f>VLOOKUP(E12146,'Cross-Page Data'!$D$4:$F$48,3,FALSE)</f>
        <v>solar</v>
      </c>
      <c r="K12146" t="b">
        <f t="shared" si="189"/>
        <v>1</v>
      </c>
    </row>
    <row r="12147" spans="1:11">
      <c r="A12147" s="120">
        <v>61059</v>
      </c>
      <c r="B12147" s="121" t="s">
        <v>201</v>
      </c>
      <c r="C12147" s="121" t="s">
        <v>206</v>
      </c>
      <c r="D12147" s="121" t="s">
        <v>101</v>
      </c>
      <c r="E12147" s="121" t="s">
        <v>92</v>
      </c>
      <c r="F12147" s="122">
        <v>72951</v>
      </c>
      <c r="G12147" s="122">
        <v>8195</v>
      </c>
      <c r="H12147" s="120">
        <v>2019</v>
      </c>
      <c r="I12147" t="str">
        <f>IF(J12147="natural gas",VLOOKUP(D12147,'Cross-Page Data'!$I$4:$J$13,2,FALSE),IF(J12147="solar",VLOOKUP('Form 923'!D12147,'Cross-Page Data'!$I$14:$J$117,2,FALSE),J12147))</f>
        <v>solar pv</v>
      </c>
      <c r="J12147" t="str">
        <f>VLOOKUP(E12147,'Cross-Page Data'!$D$4:$F$48,3,FALSE)</f>
        <v>solar</v>
      </c>
      <c r="K12147" t="b">
        <f t="shared" si="189"/>
        <v>1</v>
      </c>
    </row>
    <row r="12148" spans="1:11">
      <c r="A12148" s="120">
        <v>61060</v>
      </c>
      <c r="B12148" s="121" t="s">
        <v>201</v>
      </c>
      <c r="C12148" s="121" t="s">
        <v>206</v>
      </c>
      <c r="D12148" s="121" t="s">
        <v>101</v>
      </c>
      <c r="E12148" s="121" t="s">
        <v>92</v>
      </c>
      <c r="F12148" s="122">
        <v>44661</v>
      </c>
      <c r="G12148" s="122">
        <v>5017</v>
      </c>
      <c r="H12148" s="120">
        <v>2019</v>
      </c>
      <c r="I12148" t="str">
        <f>IF(J12148="natural gas",VLOOKUP(D12148,'Cross-Page Data'!$I$4:$J$13,2,FALSE),IF(J12148="solar",VLOOKUP('Form 923'!D12148,'Cross-Page Data'!$I$14:$J$117,2,FALSE),J12148))</f>
        <v>solar pv</v>
      </c>
      <c r="J12148" t="str">
        <f>VLOOKUP(E12148,'Cross-Page Data'!$D$4:$F$48,3,FALSE)</f>
        <v>solar</v>
      </c>
      <c r="K12148" t="b">
        <f t="shared" si="189"/>
        <v>1</v>
      </c>
    </row>
    <row r="12149" spans="1:11">
      <c r="A12149" s="120">
        <v>61066</v>
      </c>
      <c r="B12149" s="121" t="s">
        <v>201</v>
      </c>
      <c r="C12149" s="121" t="s">
        <v>206</v>
      </c>
      <c r="D12149" s="121" t="s">
        <v>128</v>
      </c>
      <c r="E12149" s="121" t="s">
        <v>180</v>
      </c>
      <c r="F12149" s="122">
        <v>40344</v>
      </c>
      <c r="G12149" s="122">
        <v>4532</v>
      </c>
      <c r="H12149" s="120">
        <v>2019</v>
      </c>
      <c r="I12149" t="str">
        <f>IF(J12149="natural gas",VLOOKUP(D12149,'Cross-Page Data'!$I$4:$J$13,2,FALSE),IF(J12149="solar",VLOOKUP('Form 923'!D12149,'Cross-Page Data'!$I$14:$J$117,2,FALSE),J12149))</f>
        <v>wind</v>
      </c>
      <c r="J12149" t="str">
        <f>VLOOKUP(E12149,'Cross-Page Data'!$D$4:$F$48,3,FALSE)</f>
        <v>wind</v>
      </c>
      <c r="K12149" t="b">
        <f t="shared" si="189"/>
        <v>1</v>
      </c>
    </row>
    <row r="12150" spans="1:11">
      <c r="A12150" s="120">
        <v>61067</v>
      </c>
      <c r="B12150" s="121" t="s">
        <v>201</v>
      </c>
      <c r="C12150" s="121" t="s">
        <v>206</v>
      </c>
      <c r="D12150" s="121" t="s">
        <v>128</v>
      </c>
      <c r="E12150" s="121" t="s">
        <v>180</v>
      </c>
      <c r="F12150" s="122">
        <v>35964</v>
      </c>
      <c r="G12150" s="122">
        <v>4040</v>
      </c>
      <c r="H12150" s="120">
        <v>2019</v>
      </c>
      <c r="I12150" t="str">
        <f>IF(J12150="natural gas",VLOOKUP(D12150,'Cross-Page Data'!$I$4:$J$13,2,FALSE),IF(J12150="solar",VLOOKUP('Form 923'!D12150,'Cross-Page Data'!$I$14:$J$117,2,FALSE),J12150))</f>
        <v>wind</v>
      </c>
      <c r="J12150" t="str">
        <f>VLOOKUP(E12150,'Cross-Page Data'!$D$4:$F$48,3,FALSE)</f>
        <v>wind</v>
      </c>
      <c r="K12150" t="b">
        <f t="shared" si="189"/>
        <v>1</v>
      </c>
    </row>
    <row r="12151" spans="1:11">
      <c r="A12151" s="120">
        <v>61068</v>
      </c>
      <c r="B12151" s="121" t="s">
        <v>201</v>
      </c>
      <c r="C12151" s="121" t="s">
        <v>206</v>
      </c>
      <c r="D12151" s="121" t="s">
        <v>33</v>
      </c>
      <c r="E12151" s="121" t="s">
        <v>99</v>
      </c>
      <c r="F12151" s="122">
        <v>0</v>
      </c>
      <c r="G12151" s="122">
        <v>0</v>
      </c>
      <c r="H12151" s="120">
        <v>2019</v>
      </c>
      <c r="I12151" t="str">
        <f>IF(J12151="natural gas",VLOOKUP(D12151,'Cross-Page Data'!$I$4:$J$13,2,FALSE),IF(J12151="solar",VLOOKUP('Form 923'!D12151,'Cross-Page Data'!$I$14:$J$117,2,FALSE),J12151))</f>
        <v>other</v>
      </c>
      <c r="J12151" t="str">
        <f>VLOOKUP(E12151,'Cross-Page Data'!$D$4:$F$48,3,FALSE)</f>
        <v>other</v>
      </c>
      <c r="K12151" t="b">
        <f t="shared" si="189"/>
        <v>1</v>
      </c>
    </row>
    <row r="12152" spans="1:11">
      <c r="A12152" s="120">
        <v>61068</v>
      </c>
      <c r="B12152" s="121" t="s">
        <v>201</v>
      </c>
      <c r="C12152" s="121" t="s">
        <v>206</v>
      </c>
      <c r="D12152" s="121" t="s">
        <v>101</v>
      </c>
      <c r="E12152" s="121" t="s">
        <v>92</v>
      </c>
      <c r="F12152" s="122">
        <v>333834</v>
      </c>
      <c r="G12152" s="122">
        <v>37501</v>
      </c>
      <c r="H12152" s="120">
        <v>2019</v>
      </c>
      <c r="I12152" t="str">
        <f>IF(J12152="natural gas",VLOOKUP(D12152,'Cross-Page Data'!$I$4:$J$13,2,FALSE),IF(J12152="solar",VLOOKUP('Form 923'!D12152,'Cross-Page Data'!$I$14:$J$117,2,FALSE),J12152))</f>
        <v>solar pv</v>
      </c>
      <c r="J12152" t="str">
        <f>VLOOKUP(E12152,'Cross-Page Data'!$D$4:$F$48,3,FALSE)</f>
        <v>solar</v>
      </c>
      <c r="K12152" t="b">
        <f t="shared" si="189"/>
        <v>1</v>
      </c>
    </row>
    <row r="12153" spans="1:11">
      <c r="A12153" s="120">
        <v>61069</v>
      </c>
      <c r="B12153" s="121" t="s">
        <v>201</v>
      </c>
      <c r="C12153" s="121" t="s">
        <v>206</v>
      </c>
      <c r="D12153" s="121" t="s">
        <v>101</v>
      </c>
      <c r="E12153" s="121" t="s">
        <v>92</v>
      </c>
      <c r="F12153" s="122">
        <v>43318</v>
      </c>
      <c r="G12153" s="122">
        <v>4866</v>
      </c>
      <c r="H12153" s="120">
        <v>2019</v>
      </c>
      <c r="I12153" t="str">
        <f>IF(J12153="natural gas",VLOOKUP(D12153,'Cross-Page Data'!$I$4:$J$13,2,FALSE),IF(J12153="solar",VLOOKUP('Form 923'!D12153,'Cross-Page Data'!$I$14:$J$117,2,FALSE),J12153))</f>
        <v>solar pv</v>
      </c>
      <c r="J12153" t="str">
        <f>VLOOKUP(E12153,'Cross-Page Data'!$D$4:$F$48,3,FALSE)</f>
        <v>solar</v>
      </c>
      <c r="K12153" t="b">
        <f t="shared" si="189"/>
        <v>1</v>
      </c>
    </row>
    <row r="12154" spans="1:11">
      <c r="A12154" s="120">
        <v>61070</v>
      </c>
      <c r="B12154" s="121" t="s">
        <v>201</v>
      </c>
      <c r="C12154" s="121" t="s">
        <v>202</v>
      </c>
      <c r="D12154" s="121" t="s">
        <v>128</v>
      </c>
      <c r="E12154" s="121" t="s">
        <v>180</v>
      </c>
      <c r="F12154" s="122">
        <v>2070260</v>
      </c>
      <c r="G12154" s="122">
        <v>232561</v>
      </c>
      <c r="H12154" s="120">
        <v>2019</v>
      </c>
      <c r="I12154" t="str">
        <f>IF(J12154="natural gas",VLOOKUP(D12154,'Cross-Page Data'!$I$4:$J$13,2,FALSE),IF(J12154="solar",VLOOKUP('Form 923'!D12154,'Cross-Page Data'!$I$14:$J$117,2,FALSE),J12154))</f>
        <v>wind</v>
      </c>
      <c r="J12154" t="str">
        <f>VLOOKUP(E12154,'Cross-Page Data'!$D$4:$F$48,3,FALSE)</f>
        <v>wind</v>
      </c>
      <c r="K12154" t="b">
        <f t="shared" si="189"/>
        <v>1</v>
      </c>
    </row>
    <row r="12155" spans="1:11">
      <c r="A12155" s="120">
        <v>61072</v>
      </c>
      <c r="B12155" s="121" t="s">
        <v>201</v>
      </c>
      <c r="C12155" s="121" t="s">
        <v>206</v>
      </c>
      <c r="D12155" s="121" t="s">
        <v>101</v>
      </c>
      <c r="E12155" s="121" t="s">
        <v>92</v>
      </c>
      <c r="F12155" s="122">
        <v>71118</v>
      </c>
      <c r="G12155" s="122">
        <v>7989</v>
      </c>
      <c r="H12155" s="120">
        <v>2019</v>
      </c>
      <c r="I12155" t="str">
        <f>IF(J12155="natural gas",VLOOKUP(D12155,'Cross-Page Data'!$I$4:$J$13,2,FALSE),IF(J12155="solar",VLOOKUP('Form 923'!D12155,'Cross-Page Data'!$I$14:$J$117,2,FALSE),J12155))</f>
        <v>solar pv</v>
      </c>
      <c r="J12155" t="str">
        <f>VLOOKUP(E12155,'Cross-Page Data'!$D$4:$F$48,3,FALSE)</f>
        <v>solar</v>
      </c>
      <c r="K12155" t="b">
        <f t="shared" si="189"/>
        <v>1</v>
      </c>
    </row>
    <row r="12156" spans="1:11">
      <c r="A12156" s="120">
        <v>61073</v>
      </c>
      <c r="B12156" s="121" t="s">
        <v>201</v>
      </c>
      <c r="C12156" s="121" t="s">
        <v>206</v>
      </c>
      <c r="D12156" s="121" t="s">
        <v>101</v>
      </c>
      <c r="E12156" s="121" t="s">
        <v>92</v>
      </c>
      <c r="F12156" s="122">
        <v>119536</v>
      </c>
      <c r="G12156" s="122">
        <v>13428</v>
      </c>
      <c r="H12156" s="120">
        <v>2019</v>
      </c>
      <c r="I12156" t="str">
        <f>IF(J12156="natural gas",VLOOKUP(D12156,'Cross-Page Data'!$I$4:$J$13,2,FALSE),IF(J12156="solar",VLOOKUP('Form 923'!D12156,'Cross-Page Data'!$I$14:$J$117,2,FALSE),J12156))</f>
        <v>solar pv</v>
      </c>
      <c r="J12156" t="str">
        <f>VLOOKUP(E12156,'Cross-Page Data'!$D$4:$F$48,3,FALSE)</f>
        <v>solar</v>
      </c>
      <c r="K12156" t="b">
        <f t="shared" si="189"/>
        <v>1</v>
      </c>
    </row>
    <row r="12157" spans="1:11">
      <c r="A12157" s="120">
        <v>61074</v>
      </c>
      <c r="B12157" s="121" t="s">
        <v>201</v>
      </c>
      <c r="C12157" s="121" t="s">
        <v>206</v>
      </c>
      <c r="D12157" s="121" t="s">
        <v>101</v>
      </c>
      <c r="E12157" s="121" t="s">
        <v>92</v>
      </c>
      <c r="F12157" s="122">
        <v>119278</v>
      </c>
      <c r="G12157" s="122">
        <v>13399</v>
      </c>
      <c r="H12157" s="120">
        <v>2019</v>
      </c>
      <c r="I12157" t="str">
        <f>IF(J12157="natural gas",VLOOKUP(D12157,'Cross-Page Data'!$I$4:$J$13,2,FALSE),IF(J12157="solar",VLOOKUP('Form 923'!D12157,'Cross-Page Data'!$I$14:$J$117,2,FALSE),J12157))</f>
        <v>solar pv</v>
      </c>
      <c r="J12157" t="str">
        <f>VLOOKUP(E12157,'Cross-Page Data'!$D$4:$F$48,3,FALSE)</f>
        <v>solar</v>
      </c>
      <c r="K12157" t="b">
        <f t="shared" si="189"/>
        <v>1</v>
      </c>
    </row>
    <row r="12158" spans="1:11">
      <c r="A12158" s="120">
        <v>61076</v>
      </c>
      <c r="B12158" s="121" t="s">
        <v>201</v>
      </c>
      <c r="C12158" s="121" t="s">
        <v>202</v>
      </c>
      <c r="D12158" s="121" t="s">
        <v>79</v>
      </c>
      <c r="E12158" s="121" t="s">
        <v>70</v>
      </c>
      <c r="F12158" s="122">
        <v>224</v>
      </c>
      <c r="G12158" s="122">
        <v>21</v>
      </c>
      <c r="H12158" s="120">
        <v>2019</v>
      </c>
      <c r="I12158" t="str">
        <f>IF(J12158="natural gas",VLOOKUP(D12158,'Cross-Page Data'!$I$4:$J$13,2,FALSE),IF(J12158="solar",VLOOKUP('Form 923'!D12158,'Cross-Page Data'!$I$14:$J$117,2,FALSE),J12158))</f>
        <v>heavy or residual fuel oil</v>
      </c>
      <c r="J12158" t="str">
        <f>VLOOKUP(E12158,'Cross-Page Data'!$D$4:$F$48,3,FALSE)</f>
        <v>heavy or residual fuel oil</v>
      </c>
      <c r="K12158" t="b">
        <f t="shared" si="189"/>
        <v>1</v>
      </c>
    </row>
    <row r="12159" spans="1:11">
      <c r="A12159" s="120">
        <v>61077</v>
      </c>
      <c r="B12159" s="121" t="s">
        <v>201</v>
      </c>
      <c r="C12159" s="121" t="s">
        <v>202</v>
      </c>
      <c r="D12159" s="121" t="s">
        <v>128</v>
      </c>
      <c r="E12159" s="121" t="s">
        <v>180</v>
      </c>
      <c r="F12159" s="122">
        <v>6087596</v>
      </c>
      <c r="G12159" s="122">
        <v>683846</v>
      </c>
      <c r="H12159" s="120">
        <v>2019</v>
      </c>
      <c r="I12159" t="str">
        <f>IF(J12159="natural gas",VLOOKUP(D12159,'Cross-Page Data'!$I$4:$J$13,2,FALSE),IF(J12159="solar",VLOOKUP('Form 923'!D12159,'Cross-Page Data'!$I$14:$J$117,2,FALSE),J12159))</f>
        <v>wind</v>
      </c>
      <c r="J12159" t="str">
        <f>VLOOKUP(E12159,'Cross-Page Data'!$D$4:$F$48,3,FALSE)</f>
        <v>wind</v>
      </c>
      <c r="K12159" t="b">
        <f t="shared" si="189"/>
        <v>1</v>
      </c>
    </row>
    <row r="12160" spans="1:11">
      <c r="A12160" s="120">
        <v>61079</v>
      </c>
      <c r="B12160" s="121" t="s">
        <v>201</v>
      </c>
      <c r="C12160" s="121" t="s">
        <v>202</v>
      </c>
      <c r="D12160" s="121" t="s">
        <v>128</v>
      </c>
      <c r="E12160" s="121" t="s">
        <v>180</v>
      </c>
      <c r="F12160" s="122">
        <v>5290379</v>
      </c>
      <c r="G12160" s="122">
        <v>594291</v>
      </c>
      <c r="H12160" s="120">
        <v>2019</v>
      </c>
      <c r="I12160" t="str">
        <f>IF(J12160="natural gas",VLOOKUP(D12160,'Cross-Page Data'!$I$4:$J$13,2,FALSE),IF(J12160="solar",VLOOKUP('Form 923'!D12160,'Cross-Page Data'!$I$14:$J$117,2,FALSE),J12160))</f>
        <v>wind</v>
      </c>
      <c r="J12160" t="str">
        <f>VLOOKUP(E12160,'Cross-Page Data'!$D$4:$F$48,3,FALSE)</f>
        <v>wind</v>
      </c>
      <c r="K12160" t="b">
        <f t="shared" si="189"/>
        <v>1</v>
      </c>
    </row>
    <row r="12161" spans="1:11">
      <c r="A12161" s="120">
        <v>61080</v>
      </c>
      <c r="B12161" s="121" t="s">
        <v>201</v>
      </c>
      <c r="C12161" s="121" t="s">
        <v>202</v>
      </c>
      <c r="D12161" s="121" t="s">
        <v>79</v>
      </c>
      <c r="E12161" s="121" t="s">
        <v>38</v>
      </c>
      <c r="F12161" s="122">
        <v>194724</v>
      </c>
      <c r="G12161" s="122">
        <v>21885</v>
      </c>
      <c r="H12161" s="120">
        <v>2019</v>
      </c>
      <c r="I12161" t="str">
        <f>IF(J12161="natural gas",VLOOKUP(D12161,'Cross-Page Data'!$I$4:$J$13,2,FALSE),IF(J12161="solar",VLOOKUP('Form 923'!D12161,'Cross-Page Data'!$I$14:$J$117,2,FALSE),J12161))</f>
        <v>natural gas peaker</v>
      </c>
      <c r="J12161" t="str">
        <f>VLOOKUP(E12161,'Cross-Page Data'!$D$4:$F$48,3,FALSE)</f>
        <v>natural gas</v>
      </c>
      <c r="K12161" t="b">
        <f t="shared" si="189"/>
        <v>1</v>
      </c>
    </row>
    <row r="12162" spans="1:11">
      <c r="A12162" s="120">
        <v>61084</v>
      </c>
      <c r="B12162" s="121" t="s">
        <v>201</v>
      </c>
      <c r="C12162" s="121" t="s">
        <v>202</v>
      </c>
      <c r="D12162" s="121" t="s">
        <v>101</v>
      </c>
      <c r="E12162" s="121" t="s">
        <v>92</v>
      </c>
      <c r="F12162" s="122">
        <v>1154403</v>
      </c>
      <c r="G12162" s="122">
        <v>129679</v>
      </c>
      <c r="H12162" s="120">
        <v>2019</v>
      </c>
      <c r="I12162" t="str">
        <f>IF(J12162="natural gas",VLOOKUP(D12162,'Cross-Page Data'!$I$4:$J$13,2,FALSE),IF(J12162="solar",VLOOKUP('Form 923'!D12162,'Cross-Page Data'!$I$14:$J$117,2,FALSE),J12162))</f>
        <v>solar pv</v>
      </c>
      <c r="J12162" t="str">
        <f>VLOOKUP(E12162,'Cross-Page Data'!$D$4:$F$48,3,FALSE)</f>
        <v>solar</v>
      </c>
      <c r="K12162" t="b">
        <f t="shared" si="189"/>
        <v>1</v>
      </c>
    </row>
    <row r="12163" spans="1:11">
      <c r="A12163" s="120">
        <v>61085</v>
      </c>
      <c r="B12163" s="121" t="s">
        <v>201</v>
      </c>
      <c r="C12163" s="121" t="s">
        <v>206</v>
      </c>
      <c r="D12163" s="121" t="s">
        <v>101</v>
      </c>
      <c r="E12163" s="121" t="s">
        <v>92</v>
      </c>
      <c r="F12163" s="122">
        <v>84498</v>
      </c>
      <c r="G12163" s="122">
        <v>9492</v>
      </c>
      <c r="H12163" s="120">
        <v>2019</v>
      </c>
      <c r="I12163" t="str">
        <f>IF(J12163="natural gas",VLOOKUP(D12163,'Cross-Page Data'!$I$4:$J$13,2,FALSE),IF(J12163="solar",VLOOKUP('Form 923'!D12163,'Cross-Page Data'!$I$14:$J$117,2,FALSE),J12163))</f>
        <v>solar pv</v>
      </c>
      <c r="J12163" t="str">
        <f>VLOOKUP(E12163,'Cross-Page Data'!$D$4:$F$48,3,FALSE)</f>
        <v>solar</v>
      </c>
      <c r="K12163" t="b">
        <f t="shared" si="189"/>
        <v>1</v>
      </c>
    </row>
    <row r="12164" spans="1:11">
      <c r="A12164" s="120">
        <v>61086</v>
      </c>
      <c r="B12164" s="121" t="s">
        <v>201</v>
      </c>
      <c r="C12164" s="121" t="s">
        <v>206</v>
      </c>
      <c r="D12164" s="121" t="s">
        <v>101</v>
      </c>
      <c r="E12164" s="121" t="s">
        <v>92</v>
      </c>
      <c r="F12164" s="122">
        <v>85709</v>
      </c>
      <c r="G12164" s="122">
        <v>9628</v>
      </c>
      <c r="H12164" s="120">
        <v>2019</v>
      </c>
      <c r="I12164" t="str">
        <f>IF(J12164="natural gas",VLOOKUP(D12164,'Cross-Page Data'!$I$4:$J$13,2,FALSE),IF(J12164="solar",VLOOKUP('Form 923'!D12164,'Cross-Page Data'!$I$14:$J$117,2,FALSE),J12164))</f>
        <v>solar pv</v>
      </c>
      <c r="J12164" t="str">
        <f>VLOOKUP(E12164,'Cross-Page Data'!$D$4:$F$48,3,FALSE)</f>
        <v>solar</v>
      </c>
      <c r="K12164" t="b">
        <f t="shared" si="189"/>
        <v>1</v>
      </c>
    </row>
    <row r="12165" spans="1:11">
      <c r="A12165" s="120">
        <v>61087</v>
      </c>
      <c r="B12165" s="121" t="s">
        <v>201</v>
      </c>
      <c r="C12165" s="121" t="s">
        <v>206</v>
      </c>
      <c r="D12165" s="121" t="s">
        <v>101</v>
      </c>
      <c r="E12165" s="121" t="s">
        <v>92</v>
      </c>
      <c r="F12165" s="122">
        <v>79274</v>
      </c>
      <c r="G12165" s="122">
        <v>8905</v>
      </c>
      <c r="H12165" s="120">
        <v>2019</v>
      </c>
      <c r="I12165" t="str">
        <f>IF(J12165="natural gas",VLOOKUP(D12165,'Cross-Page Data'!$I$4:$J$13,2,FALSE),IF(J12165="solar",VLOOKUP('Form 923'!D12165,'Cross-Page Data'!$I$14:$J$117,2,FALSE),J12165))</f>
        <v>solar pv</v>
      </c>
      <c r="J12165" t="str">
        <f>VLOOKUP(E12165,'Cross-Page Data'!$D$4:$F$48,3,FALSE)</f>
        <v>solar</v>
      </c>
      <c r="K12165" t="b">
        <f t="shared" si="189"/>
        <v>1</v>
      </c>
    </row>
    <row r="12166" spans="1:11">
      <c r="A12166" s="120">
        <v>61088</v>
      </c>
      <c r="B12166" s="121" t="s">
        <v>201</v>
      </c>
      <c r="C12166" s="121" t="s">
        <v>206</v>
      </c>
      <c r="D12166" s="121" t="s">
        <v>101</v>
      </c>
      <c r="E12166" s="121" t="s">
        <v>92</v>
      </c>
      <c r="F12166" s="122">
        <v>77411</v>
      </c>
      <c r="G12166" s="122">
        <v>8696</v>
      </c>
      <c r="H12166" s="120">
        <v>2019</v>
      </c>
      <c r="I12166" t="str">
        <f>IF(J12166="natural gas",VLOOKUP(D12166,'Cross-Page Data'!$I$4:$J$13,2,FALSE),IF(J12166="solar",VLOOKUP('Form 923'!D12166,'Cross-Page Data'!$I$14:$J$117,2,FALSE),J12166))</f>
        <v>solar pv</v>
      </c>
      <c r="J12166" t="str">
        <f>VLOOKUP(E12166,'Cross-Page Data'!$D$4:$F$48,3,FALSE)</f>
        <v>solar</v>
      </c>
      <c r="K12166" t="b">
        <f t="shared" si="189"/>
        <v>1</v>
      </c>
    </row>
    <row r="12167" spans="1:11">
      <c r="A12167" s="120">
        <v>61089</v>
      </c>
      <c r="B12167" s="121" t="s">
        <v>201</v>
      </c>
      <c r="C12167" s="121" t="s">
        <v>206</v>
      </c>
      <c r="D12167" s="121" t="s">
        <v>101</v>
      </c>
      <c r="E12167" s="121" t="s">
        <v>92</v>
      </c>
      <c r="F12167" s="122">
        <v>74305</v>
      </c>
      <c r="G12167" s="122">
        <v>8347</v>
      </c>
      <c r="H12167" s="120">
        <v>2019</v>
      </c>
      <c r="I12167" t="str">
        <f>IF(J12167="natural gas",VLOOKUP(D12167,'Cross-Page Data'!$I$4:$J$13,2,FALSE),IF(J12167="solar",VLOOKUP('Form 923'!D12167,'Cross-Page Data'!$I$14:$J$117,2,FALSE),J12167))</f>
        <v>solar pv</v>
      </c>
      <c r="J12167" t="str">
        <f>VLOOKUP(E12167,'Cross-Page Data'!$D$4:$F$48,3,FALSE)</f>
        <v>solar</v>
      </c>
      <c r="K12167" t="b">
        <f t="shared" ref="K12167:K12230" si="190">IF(AND($N$6=FALSE,OR(C12167="Commercial NAICS Cogen",C12167="Industrial NAICS Cogen",C12167="NAICS-22 Cogen")),FALSE,IF(AND($N$7=FALSE,OR(C12167="Commercial NAICS Cogen",C12167="Commercial NAICS Non-Cogen",C12167="industrial NAICS Cogen",C12167="industrial NAICS non-cogen")),FALSE,TRUE))</f>
        <v>1</v>
      </c>
    </row>
    <row r="12168" spans="1:11">
      <c r="A12168" s="120">
        <v>61090</v>
      </c>
      <c r="B12168" s="121" t="s">
        <v>201</v>
      </c>
      <c r="C12168" s="121" t="s">
        <v>206</v>
      </c>
      <c r="D12168" s="121" t="s">
        <v>101</v>
      </c>
      <c r="E12168" s="121" t="s">
        <v>92</v>
      </c>
      <c r="F12168" s="122">
        <v>79388</v>
      </c>
      <c r="G12168" s="122">
        <v>8918</v>
      </c>
      <c r="H12168" s="120">
        <v>2019</v>
      </c>
      <c r="I12168" t="str">
        <f>IF(J12168="natural gas",VLOOKUP(D12168,'Cross-Page Data'!$I$4:$J$13,2,FALSE),IF(J12168="solar",VLOOKUP('Form 923'!D12168,'Cross-Page Data'!$I$14:$J$117,2,FALSE),J12168))</f>
        <v>solar pv</v>
      </c>
      <c r="J12168" t="str">
        <f>VLOOKUP(E12168,'Cross-Page Data'!$D$4:$F$48,3,FALSE)</f>
        <v>solar</v>
      </c>
      <c r="K12168" t="b">
        <f t="shared" si="190"/>
        <v>1</v>
      </c>
    </row>
    <row r="12169" spans="1:11">
      <c r="A12169" s="120">
        <v>61091</v>
      </c>
      <c r="B12169" s="121" t="s">
        <v>201</v>
      </c>
      <c r="C12169" s="121" t="s">
        <v>206</v>
      </c>
      <c r="D12169" s="121" t="s">
        <v>101</v>
      </c>
      <c r="E12169" s="121" t="s">
        <v>92</v>
      </c>
      <c r="F12169" s="122">
        <v>71500</v>
      </c>
      <c r="G12169" s="122">
        <v>8032</v>
      </c>
      <c r="H12169" s="120">
        <v>2019</v>
      </c>
      <c r="I12169" t="str">
        <f>IF(J12169="natural gas",VLOOKUP(D12169,'Cross-Page Data'!$I$4:$J$13,2,FALSE),IF(J12169="solar",VLOOKUP('Form 923'!D12169,'Cross-Page Data'!$I$14:$J$117,2,FALSE),J12169))</f>
        <v>solar pv</v>
      </c>
      <c r="J12169" t="str">
        <f>VLOOKUP(E12169,'Cross-Page Data'!$D$4:$F$48,3,FALSE)</f>
        <v>solar</v>
      </c>
      <c r="K12169" t="b">
        <f t="shared" si="190"/>
        <v>1</v>
      </c>
    </row>
    <row r="12170" spans="1:11">
      <c r="A12170" s="120">
        <v>61092</v>
      </c>
      <c r="B12170" s="121" t="s">
        <v>201</v>
      </c>
      <c r="C12170" s="121" t="s">
        <v>206</v>
      </c>
      <c r="D12170" s="121" t="s">
        <v>101</v>
      </c>
      <c r="E12170" s="121" t="s">
        <v>92</v>
      </c>
      <c r="F12170" s="122">
        <v>45170</v>
      </c>
      <c r="G12170" s="122">
        <v>5074</v>
      </c>
      <c r="H12170" s="120">
        <v>2019</v>
      </c>
      <c r="I12170" t="str">
        <f>IF(J12170="natural gas",VLOOKUP(D12170,'Cross-Page Data'!$I$4:$J$13,2,FALSE),IF(J12170="solar",VLOOKUP('Form 923'!D12170,'Cross-Page Data'!$I$14:$J$117,2,FALSE),J12170))</f>
        <v>solar pv</v>
      </c>
      <c r="J12170" t="str">
        <f>VLOOKUP(E12170,'Cross-Page Data'!$D$4:$F$48,3,FALSE)</f>
        <v>solar</v>
      </c>
      <c r="K12170" t="b">
        <f t="shared" si="190"/>
        <v>1</v>
      </c>
    </row>
    <row r="12171" spans="1:11">
      <c r="A12171" s="120">
        <v>61093</v>
      </c>
      <c r="B12171" s="121" t="s">
        <v>201</v>
      </c>
      <c r="C12171" s="121" t="s">
        <v>206</v>
      </c>
      <c r="D12171" s="121" t="s">
        <v>101</v>
      </c>
      <c r="E12171" s="121" t="s">
        <v>92</v>
      </c>
      <c r="F12171" s="122">
        <v>77351</v>
      </c>
      <c r="G12171" s="122">
        <v>8689</v>
      </c>
      <c r="H12171" s="120">
        <v>2019</v>
      </c>
      <c r="I12171" t="str">
        <f>IF(J12171="natural gas",VLOOKUP(D12171,'Cross-Page Data'!$I$4:$J$13,2,FALSE),IF(J12171="solar",VLOOKUP('Form 923'!D12171,'Cross-Page Data'!$I$14:$J$117,2,FALSE),J12171))</f>
        <v>solar pv</v>
      </c>
      <c r="J12171" t="str">
        <f>VLOOKUP(E12171,'Cross-Page Data'!$D$4:$F$48,3,FALSE)</f>
        <v>solar</v>
      </c>
      <c r="K12171" t="b">
        <f t="shared" si="190"/>
        <v>1</v>
      </c>
    </row>
    <row r="12172" spans="1:11">
      <c r="A12172" s="120">
        <v>61094</v>
      </c>
      <c r="B12172" s="121" t="s">
        <v>201</v>
      </c>
      <c r="C12172" s="121" t="s">
        <v>206</v>
      </c>
      <c r="D12172" s="121" t="s">
        <v>101</v>
      </c>
      <c r="E12172" s="121" t="s">
        <v>92</v>
      </c>
      <c r="F12172" s="122">
        <v>90327</v>
      </c>
      <c r="G12172" s="122">
        <v>10147</v>
      </c>
      <c r="H12172" s="120">
        <v>2019</v>
      </c>
      <c r="I12172" t="str">
        <f>IF(J12172="natural gas",VLOOKUP(D12172,'Cross-Page Data'!$I$4:$J$13,2,FALSE),IF(J12172="solar",VLOOKUP('Form 923'!D12172,'Cross-Page Data'!$I$14:$J$117,2,FALSE),J12172))</f>
        <v>solar pv</v>
      </c>
      <c r="J12172" t="str">
        <f>VLOOKUP(E12172,'Cross-Page Data'!$D$4:$F$48,3,FALSE)</f>
        <v>solar</v>
      </c>
      <c r="K12172" t="b">
        <f t="shared" si="190"/>
        <v>1</v>
      </c>
    </row>
    <row r="12173" spans="1:11">
      <c r="A12173" s="120">
        <v>61095</v>
      </c>
      <c r="B12173" s="121" t="s">
        <v>201</v>
      </c>
      <c r="C12173" s="121" t="s">
        <v>206</v>
      </c>
      <c r="D12173" s="121" t="s">
        <v>101</v>
      </c>
      <c r="E12173" s="121" t="s">
        <v>92</v>
      </c>
      <c r="F12173" s="122">
        <v>84329</v>
      </c>
      <c r="G12173" s="122">
        <v>9473</v>
      </c>
      <c r="H12173" s="120">
        <v>2019</v>
      </c>
      <c r="I12173" t="str">
        <f>IF(J12173="natural gas",VLOOKUP(D12173,'Cross-Page Data'!$I$4:$J$13,2,FALSE),IF(J12173="solar",VLOOKUP('Form 923'!D12173,'Cross-Page Data'!$I$14:$J$117,2,FALSE),J12173))</f>
        <v>solar pv</v>
      </c>
      <c r="J12173" t="str">
        <f>VLOOKUP(E12173,'Cross-Page Data'!$D$4:$F$48,3,FALSE)</f>
        <v>solar</v>
      </c>
      <c r="K12173" t="b">
        <f t="shared" si="190"/>
        <v>1</v>
      </c>
    </row>
    <row r="12174" spans="1:11">
      <c r="A12174" s="120">
        <v>61096</v>
      </c>
      <c r="B12174" s="121" t="s">
        <v>201</v>
      </c>
      <c r="C12174" s="121" t="s">
        <v>206</v>
      </c>
      <c r="D12174" s="121" t="s">
        <v>101</v>
      </c>
      <c r="E12174" s="121" t="s">
        <v>92</v>
      </c>
      <c r="F12174" s="122">
        <v>34370</v>
      </c>
      <c r="G12174" s="122">
        <v>3861</v>
      </c>
      <c r="H12174" s="120">
        <v>2019</v>
      </c>
      <c r="I12174" t="str">
        <f>IF(J12174="natural gas",VLOOKUP(D12174,'Cross-Page Data'!$I$4:$J$13,2,FALSE),IF(J12174="solar",VLOOKUP('Form 923'!D12174,'Cross-Page Data'!$I$14:$J$117,2,FALSE),J12174))</f>
        <v>solar pv</v>
      </c>
      <c r="J12174" t="str">
        <f>VLOOKUP(E12174,'Cross-Page Data'!$D$4:$F$48,3,FALSE)</f>
        <v>solar</v>
      </c>
      <c r="K12174" t="b">
        <f t="shared" si="190"/>
        <v>1</v>
      </c>
    </row>
    <row r="12175" spans="1:11">
      <c r="A12175" s="120">
        <v>61097</v>
      </c>
      <c r="B12175" s="121" t="s">
        <v>201</v>
      </c>
      <c r="C12175" s="121" t="s">
        <v>206</v>
      </c>
      <c r="D12175" s="121" t="s">
        <v>101</v>
      </c>
      <c r="E12175" s="121" t="s">
        <v>92</v>
      </c>
      <c r="F12175" s="122">
        <v>60623</v>
      </c>
      <c r="G12175" s="122">
        <v>6810</v>
      </c>
      <c r="H12175" s="120">
        <v>2019</v>
      </c>
      <c r="I12175" t="str">
        <f>IF(J12175="natural gas",VLOOKUP(D12175,'Cross-Page Data'!$I$4:$J$13,2,FALSE),IF(J12175="solar",VLOOKUP('Form 923'!D12175,'Cross-Page Data'!$I$14:$J$117,2,FALSE),J12175))</f>
        <v>solar pv</v>
      </c>
      <c r="J12175" t="str">
        <f>VLOOKUP(E12175,'Cross-Page Data'!$D$4:$F$48,3,FALSE)</f>
        <v>solar</v>
      </c>
      <c r="K12175" t="b">
        <f t="shared" si="190"/>
        <v>1</v>
      </c>
    </row>
    <row r="12176" spans="1:11">
      <c r="A12176" s="120">
        <v>61099</v>
      </c>
      <c r="B12176" s="121" t="s">
        <v>201</v>
      </c>
      <c r="C12176" s="121" t="s">
        <v>206</v>
      </c>
      <c r="D12176" s="121" t="s">
        <v>101</v>
      </c>
      <c r="E12176" s="121" t="s">
        <v>92</v>
      </c>
      <c r="F12176" s="122">
        <v>27996</v>
      </c>
      <c r="G12176" s="122">
        <v>3145</v>
      </c>
      <c r="H12176" s="120">
        <v>2019</v>
      </c>
      <c r="I12176" t="str">
        <f>IF(J12176="natural gas",VLOOKUP(D12176,'Cross-Page Data'!$I$4:$J$13,2,FALSE),IF(J12176="solar",VLOOKUP('Form 923'!D12176,'Cross-Page Data'!$I$14:$J$117,2,FALSE),J12176))</f>
        <v>solar pv</v>
      </c>
      <c r="J12176" t="str">
        <f>VLOOKUP(E12176,'Cross-Page Data'!$D$4:$F$48,3,FALSE)</f>
        <v>solar</v>
      </c>
      <c r="K12176" t="b">
        <f t="shared" si="190"/>
        <v>1</v>
      </c>
    </row>
    <row r="12177" spans="1:11">
      <c r="A12177" s="120">
        <v>61101</v>
      </c>
      <c r="B12177" s="121" t="s">
        <v>201</v>
      </c>
      <c r="C12177" s="121" t="s">
        <v>206</v>
      </c>
      <c r="D12177" s="121" t="s">
        <v>101</v>
      </c>
      <c r="E12177" s="121" t="s">
        <v>92</v>
      </c>
      <c r="F12177" s="122">
        <v>40575</v>
      </c>
      <c r="G12177" s="122">
        <v>4558</v>
      </c>
      <c r="H12177" s="120">
        <v>2019</v>
      </c>
      <c r="I12177" t="str">
        <f>IF(J12177="natural gas",VLOOKUP(D12177,'Cross-Page Data'!$I$4:$J$13,2,FALSE),IF(J12177="solar",VLOOKUP('Form 923'!D12177,'Cross-Page Data'!$I$14:$J$117,2,FALSE),J12177))</f>
        <v>solar pv</v>
      </c>
      <c r="J12177" t="str">
        <f>VLOOKUP(E12177,'Cross-Page Data'!$D$4:$F$48,3,FALSE)</f>
        <v>solar</v>
      </c>
      <c r="K12177" t="b">
        <f t="shared" si="190"/>
        <v>1</v>
      </c>
    </row>
    <row r="12178" spans="1:11">
      <c r="A12178" s="120">
        <v>61104</v>
      </c>
      <c r="B12178" s="121" t="s">
        <v>201</v>
      </c>
      <c r="C12178" s="121" t="s">
        <v>206</v>
      </c>
      <c r="D12178" s="121" t="s">
        <v>101</v>
      </c>
      <c r="E12178" s="121" t="s">
        <v>92</v>
      </c>
      <c r="F12178" s="122">
        <v>26280</v>
      </c>
      <c r="G12178" s="122">
        <v>2952</v>
      </c>
      <c r="H12178" s="120">
        <v>2019</v>
      </c>
      <c r="I12178" t="str">
        <f>IF(J12178="natural gas",VLOOKUP(D12178,'Cross-Page Data'!$I$4:$J$13,2,FALSE),IF(J12178="solar",VLOOKUP('Form 923'!D12178,'Cross-Page Data'!$I$14:$J$117,2,FALSE),J12178))</f>
        <v>solar pv</v>
      </c>
      <c r="J12178" t="str">
        <f>VLOOKUP(E12178,'Cross-Page Data'!$D$4:$F$48,3,FALSE)</f>
        <v>solar</v>
      </c>
      <c r="K12178" t="b">
        <f t="shared" si="190"/>
        <v>1</v>
      </c>
    </row>
    <row r="12179" spans="1:11">
      <c r="A12179" s="120">
        <v>61106</v>
      </c>
      <c r="B12179" s="121" t="s">
        <v>201</v>
      </c>
      <c r="C12179" s="121" t="s">
        <v>202</v>
      </c>
      <c r="D12179" s="121" t="s">
        <v>128</v>
      </c>
      <c r="E12179" s="121" t="s">
        <v>180</v>
      </c>
      <c r="F12179" s="122">
        <v>2286343</v>
      </c>
      <c r="G12179" s="122">
        <v>256835</v>
      </c>
      <c r="H12179" s="120">
        <v>2019</v>
      </c>
      <c r="I12179" t="str">
        <f>IF(J12179="natural gas",VLOOKUP(D12179,'Cross-Page Data'!$I$4:$J$13,2,FALSE),IF(J12179="solar",VLOOKUP('Form 923'!D12179,'Cross-Page Data'!$I$14:$J$117,2,FALSE),J12179))</f>
        <v>wind</v>
      </c>
      <c r="J12179" t="str">
        <f>VLOOKUP(E12179,'Cross-Page Data'!$D$4:$F$48,3,FALSE)</f>
        <v>wind</v>
      </c>
      <c r="K12179" t="b">
        <f t="shared" si="190"/>
        <v>1</v>
      </c>
    </row>
    <row r="12180" spans="1:11">
      <c r="A12180" s="120">
        <v>61107</v>
      </c>
      <c r="B12180" s="121" t="s">
        <v>201</v>
      </c>
      <c r="C12180" s="121" t="s">
        <v>202</v>
      </c>
      <c r="D12180" s="121" t="s">
        <v>33</v>
      </c>
      <c r="E12180" s="121" t="s">
        <v>99</v>
      </c>
      <c r="F12180" s="122">
        <v>0</v>
      </c>
      <c r="G12180" s="122">
        <v>1113</v>
      </c>
      <c r="H12180" s="120">
        <v>2019</v>
      </c>
      <c r="I12180" t="str">
        <f>IF(J12180="natural gas",VLOOKUP(D12180,'Cross-Page Data'!$I$4:$J$13,2,FALSE),IF(J12180="solar",VLOOKUP('Form 923'!D12180,'Cross-Page Data'!$I$14:$J$117,2,FALSE),J12180))</f>
        <v>other</v>
      </c>
      <c r="J12180" t="str">
        <f>VLOOKUP(E12180,'Cross-Page Data'!$D$4:$F$48,3,FALSE)</f>
        <v>other</v>
      </c>
      <c r="K12180" t="b">
        <f t="shared" si="190"/>
        <v>1</v>
      </c>
    </row>
    <row r="12181" spans="1:11">
      <c r="A12181" s="120">
        <v>61115</v>
      </c>
      <c r="B12181" s="121" t="s">
        <v>201</v>
      </c>
      <c r="C12181" s="121" t="s">
        <v>206</v>
      </c>
      <c r="D12181" s="121" t="s">
        <v>101</v>
      </c>
      <c r="E12181" s="121" t="s">
        <v>92</v>
      </c>
      <c r="F12181" s="122">
        <v>17616</v>
      </c>
      <c r="G12181" s="122">
        <v>1979</v>
      </c>
      <c r="H12181" s="120">
        <v>2019</v>
      </c>
      <c r="I12181" t="str">
        <f>IF(J12181="natural gas",VLOOKUP(D12181,'Cross-Page Data'!$I$4:$J$13,2,FALSE),IF(J12181="solar",VLOOKUP('Form 923'!D12181,'Cross-Page Data'!$I$14:$J$117,2,FALSE),J12181))</f>
        <v>solar pv</v>
      </c>
      <c r="J12181" t="str">
        <f>VLOOKUP(E12181,'Cross-Page Data'!$D$4:$F$48,3,FALSE)</f>
        <v>solar</v>
      </c>
      <c r="K12181" t="b">
        <f t="shared" si="190"/>
        <v>1</v>
      </c>
    </row>
    <row r="12182" spans="1:11">
      <c r="A12182" s="120">
        <v>61116</v>
      </c>
      <c r="B12182" s="121" t="s">
        <v>201</v>
      </c>
      <c r="C12182" s="121" t="s">
        <v>206</v>
      </c>
      <c r="D12182" s="121" t="s">
        <v>101</v>
      </c>
      <c r="E12182" s="121" t="s">
        <v>92</v>
      </c>
      <c r="F12182" s="122">
        <v>18010</v>
      </c>
      <c r="G12182" s="122">
        <v>2023</v>
      </c>
      <c r="H12182" s="120">
        <v>2019</v>
      </c>
      <c r="I12182" t="str">
        <f>IF(J12182="natural gas",VLOOKUP(D12182,'Cross-Page Data'!$I$4:$J$13,2,FALSE),IF(J12182="solar",VLOOKUP('Form 923'!D12182,'Cross-Page Data'!$I$14:$J$117,2,FALSE),J12182))</f>
        <v>solar pv</v>
      </c>
      <c r="J12182" t="str">
        <f>VLOOKUP(E12182,'Cross-Page Data'!$D$4:$F$48,3,FALSE)</f>
        <v>solar</v>
      </c>
      <c r="K12182" t="b">
        <f t="shared" si="190"/>
        <v>1</v>
      </c>
    </row>
    <row r="12183" spans="1:11">
      <c r="A12183" s="120">
        <v>61117</v>
      </c>
      <c r="B12183" s="121" t="s">
        <v>201</v>
      </c>
      <c r="C12183" s="121" t="s">
        <v>206</v>
      </c>
      <c r="D12183" s="121" t="s">
        <v>101</v>
      </c>
      <c r="E12183" s="121" t="s">
        <v>92</v>
      </c>
      <c r="F12183" s="122">
        <v>90212</v>
      </c>
      <c r="G12183" s="122">
        <v>10134</v>
      </c>
      <c r="H12183" s="120">
        <v>2019</v>
      </c>
      <c r="I12183" t="str">
        <f>IF(J12183="natural gas",VLOOKUP(D12183,'Cross-Page Data'!$I$4:$J$13,2,FALSE),IF(J12183="solar",VLOOKUP('Form 923'!D12183,'Cross-Page Data'!$I$14:$J$117,2,FALSE),J12183))</f>
        <v>solar pv</v>
      </c>
      <c r="J12183" t="str">
        <f>VLOOKUP(E12183,'Cross-Page Data'!$D$4:$F$48,3,FALSE)</f>
        <v>solar</v>
      </c>
      <c r="K12183" t="b">
        <f t="shared" si="190"/>
        <v>1</v>
      </c>
    </row>
    <row r="12184" spans="1:11">
      <c r="A12184" s="120">
        <v>61118</v>
      </c>
      <c r="B12184" s="121" t="s">
        <v>201</v>
      </c>
      <c r="C12184" s="121" t="s">
        <v>206</v>
      </c>
      <c r="D12184" s="121" t="s">
        <v>101</v>
      </c>
      <c r="E12184" s="121" t="s">
        <v>92</v>
      </c>
      <c r="F12184" s="122">
        <v>19041</v>
      </c>
      <c r="G12184" s="122">
        <v>2139</v>
      </c>
      <c r="H12184" s="120">
        <v>2019</v>
      </c>
      <c r="I12184" t="str">
        <f>IF(J12184="natural gas",VLOOKUP(D12184,'Cross-Page Data'!$I$4:$J$13,2,FALSE),IF(J12184="solar",VLOOKUP('Form 923'!D12184,'Cross-Page Data'!$I$14:$J$117,2,FALSE),J12184))</f>
        <v>solar pv</v>
      </c>
      <c r="J12184" t="str">
        <f>VLOOKUP(E12184,'Cross-Page Data'!$D$4:$F$48,3,FALSE)</f>
        <v>solar</v>
      </c>
      <c r="K12184" t="b">
        <f t="shared" si="190"/>
        <v>1</v>
      </c>
    </row>
    <row r="12185" spans="1:11">
      <c r="A12185" s="120">
        <v>61119</v>
      </c>
      <c r="B12185" s="121" t="s">
        <v>201</v>
      </c>
      <c r="C12185" s="121" t="s">
        <v>206</v>
      </c>
      <c r="D12185" s="121" t="s">
        <v>101</v>
      </c>
      <c r="E12185" s="121" t="s">
        <v>92</v>
      </c>
      <c r="F12185" s="122">
        <v>71019</v>
      </c>
      <c r="G12185" s="122">
        <v>7978</v>
      </c>
      <c r="H12185" s="120">
        <v>2019</v>
      </c>
      <c r="I12185" t="str">
        <f>IF(J12185="natural gas",VLOOKUP(D12185,'Cross-Page Data'!$I$4:$J$13,2,FALSE),IF(J12185="solar",VLOOKUP('Form 923'!D12185,'Cross-Page Data'!$I$14:$J$117,2,FALSE),J12185))</f>
        <v>solar pv</v>
      </c>
      <c r="J12185" t="str">
        <f>VLOOKUP(E12185,'Cross-Page Data'!$D$4:$F$48,3,FALSE)</f>
        <v>solar</v>
      </c>
      <c r="K12185" t="b">
        <f t="shared" si="190"/>
        <v>1</v>
      </c>
    </row>
    <row r="12186" spans="1:11">
      <c r="A12186" s="120">
        <v>61120</v>
      </c>
      <c r="B12186" s="121" t="s">
        <v>201</v>
      </c>
      <c r="C12186" s="121" t="s">
        <v>206</v>
      </c>
      <c r="D12186" s="121" t="s">
        <v>101</v>
      </c>
      <c r="E12186" s="121" t="s">
        <v>92</v>
      </c>
      <c r="F12186" s="122">
        <v>70566</v>
      </c>
      <c r="G12186" s="122">
        <v>7927</v>
      </c>
      <c r="H12186" s="120">
        <v>2019</v>
      </c>
      <c r="I12186" t="str">
        <f>IF(J12186="natural gas",VLOOKUP(D12186,'Cross-Page Data'!$I$4:$J$13,2,FALSE),IF(J12186="solar",VLOOKUP('Form 923'!D12186,'Cross-Page Data'!$I$14:$J$117,2,FALSE),J12186))</f>
        <v>solar pv</v>
      </c>
      <c r="J12186" t="str">
        <f>VLOOKUP(E12186,'Cross-Page Data'!$D$4:$F$48,3,FALSE)</f>
        <v>solar</v>
      </c>
      <c r="K12186" t="b">
        <f t="shared" si="190"/>
        <v>1</v>
      </c>
    </row>
    <row r="12187" spans="1:11">
      <c r="A12187" s="120">
        <v>61121</v>
      </c>
      <c r="B12187" s="121" t="s">
        <v>201</v>
      </c>
      <c r="C12187" s="121" t="s">
        <v>206</v>
      </c>
      <c r="D12187" s="121" t="s">
        <v>101</v>
      </c>
      <c r="E12187" s="121" t="s">
        <v>92</v>
      </c>
      <c r="F12187" s="122">
        <v>69675</v>
      </c>
      <c r="G12187" s="122">
        <v>7827</v>
      </c>
      <c r="H12187" s="120">
        <v>2019</v>
      </c>
      <c r="I12187" t="str">
        <f>IF(J12187="natural gas",VLOOKUP(D12187,'Cross-Page Data'!$I$4:$J$13,2,FALSE),IF(J12187="solar",VLOOKUP('Form 923'!D12187,'Cross-Page Data'!$I$14:$J$117,2,FALSE),J12187))</f>
        <v>solar pv</v>
      </c>
      <c r="J12187" t="str">
        <f>VLOOKUP(E12187,'Cross-Page Data'!$D$4:$F$48,3,FALSE)</f>
        <v>solar</v>
      </c>
      <c r="K12187" t="b">
        <f t="shared" si="190"/>
        <v>1</v>
      </c>
    </row>
    <row r="12188" spans="1:11">
      <c r="A12188" s="120">
        <v>61124</v>
      </c>
      <c r="B12188" s="121" t="s">
        <v>201</v>
      </c>
      <c r="C12188" s="121" t="s">
        <v>206</v>
      </c>
      <c r="D12188" s="121" t="s">
        <v>101</v>
      </c>
      <c r="E12188" s="121" t="s">
        <v>92</v>
      </c>
      <c r="F12188" s="122">
        <v>61043</v>
      </c>
      <c r="G12188" s="122">
        <v>6857</v>
      </c>
      <c r="H12188" s="120">
        <v>2019</v>
      </c>
      <c r="I12188" t="str">
        <f>IF(J12188="natural gas",VLOOKUP(D12188,'Cross-Page Data'!$I$4:$J$13,2,FALSE),IF(J12188="solar",VLOOKUP('Form 923'!D12188,'Cross-Page Data'!$I$14:$J$117,2,FALSE),J12188))</f>
        <v>solar pv</v>
      </c>
      <c r="J12188" t="str">
        <f>VLOOKUP(E12188,'Cross-Page Data'!$D$4:$F$48,3,FALSE)</f>
        <v>solar</v>
      </c>
      <c r="K12188" t="b">
        <f t="shared" si="190"/>
        <v>1</v>
      </c>
    </row>
    <row r="12189" spans="1:11">
      <c r="A12189" s="120">
        <v>61125</v>
      </c>
      <c r="B12189" s="121" t="s">
        <v>201</v>
      </c>
      <c r="C12189" s="121" t="s">
        <v>202</v>
      </c>
      <c r="D12189" s="121" t="s">
        <v>101</v>
      </c>
      <c r="E12189" s="121" t="s">
        <v>92</v>
      </c>
      <c r="F12189" s="122">
        <v>10675</v>
      </c>
      <c r="G12189" s="122">
        <v>1199</v>
      </c>
      <c r="H12189" s="120">
        <v>2019</v>
      </c>
      <c r="I12189" t="str">
        <f>IF(J12189="natural gas",VLOOKUP(D12189,'Cross-Page Data'!$I$4:$J$13,2,FALSE),IF(J12189="solar",VLOOKUP('Form 923'!D12189,'Cross-Page Data'!$I$14:$J$117,2,FALSE),J12189))</f>
        <v>solar pv</v>
      </c>
      <c r="J12189" t="str">
        <f>VLOOKUP(E12189,'Cross-Page Data'!$D$4:$F$48,3,FALSE)</f>
        <v>solar</v>
      </c>
      <c r="K12189" t="b">
        <f t="shared" si="190"/>
        <v>1</v>
      </c>
    </row>
    <row r="12190" spans="1:11">
      <c r="A12190" s="120">
        <v>61126</v>
      </c>
      <c r="B12190" s="121" t="s">
        <v>201</v>
      </c>
      <c r="C12190" s="121" t="s">
        <v>206</v>
      </c>
      <c r="D12190" s="121" t="s">
        <v>101</v>
      </c>
      <c r="E12190" s="121" t="s">
        <v>92</v>
      </c>
      <c r="F12190" s="122">
        <v>47377</v>
      </c>
      <c r="G12190" s="122">
        <v>5322</v>
      </c>
      <c r="H12190" s="120">
        <v>2019</v>
      </c>
      <c r="I12190" t="str">
        <f>IF(J12190="natural gas",VLOOKUP(D12190,'Cross-Page Data'!$I$4:$J$13,2,FALSE),IF(J12190="solar",VLOOKUP('Form 923'!D12190,'Cross-Page Data'!$I$14:$J$117,2,FALSE),J12190))</f>
        <v>solar pv</v>
      </c>
      <c r="J12190" t="str">
        <f>VLOOKUP(E12190,'Cross-Page Data'!$D$4:$F$48,3,FALSE)</f>
        <v>solar</v>
      </c>
      <c r="K12190" t="b">
        <f t="shared" si="190"/>
        <v>1</v>
      </c>
    </row>
    <row r="12191" spans="1:11">
      <c r="A12191" s="120">
        <v>61127</v>
      </c>
      <c r="B12191" s="121" t="s">
        <v>201</v>
      </c>
      <c r="C12191" s="121" t="s">
        <v>206</v>
      </c>
      <c r="D12191" s="121" t="s">
        <v>101</v>
      </c>
      <c r="E12191" s="121" t="s">
        <v>92</v>
      </c>
      <c r="F12191" s="122">
        <v>1335</v>
      </c>
      <c r="G12191" s="122">
        <v>150</v>
      </c>
      <c r="H12191" s="120">
        <v>2019</v>
      </c>
      <c r="I12191" t="str">
        <f>IF(J12191="natural gas",VLOOKUP(D12191,'Cross-Page Data'!$I$4:$J$13,2,FALSE),IF(J12191="solar",VLOOKUP('Form 923'!D12191,'Cross-Page Data'!$I$14:$J$117,2,FALSE),J12191))</f>
        <v>solar pv</v>
      </c>
      <c r="J12191" t="str">
        <f>VLOOKUP(E12191,'Cross-Page Data'!$D$4:$F$48,3,FALSE)</f>
        <v>solar</v>
      </c>
      <c r="K12191" t="b">
        <f t="shared" si="190"/>
        <v>1</v>
      </c>
    </row>
    <row r="12192" spans="1:11">
      <c r="A12192" s="120">
        <v>61128</v>
      </c>
      <c r="B12192" s="121" t="s">
        <v>201</v>
      </c>
      <c r="C12192" s="121" t="s">
        <v>206</v>
      </c>
      <c r="D12192" s="121" t="s">
        <v>101</v>
      </c>
      <c r="E12192" s="121" t="s">
        <v>92</v>
      </c>
      <c r="F12192" s="122">
        <v>69731</v>
      </c>
      <c r="G12192" s="122">
        <v>7833</v>
      </c>
      <c r="H12192" s="120">
        <v>2019</v>
      </c>
      <c r="I12192" t="str">
        <f>IF(J12192="natural gas",VLOOKUP(D12192,'Cross-Page Data'!$I$4:$J$13,2,FALSE),IF(J12192="solar",VLOOKUP('Form 923'!D12192,'Cross-Page Data'!$I$14:$J$117,2,FALSE),J12192))</f>
        <v>solar pv</v>
      </c>
      <c r="J12192" t="str">
        <f>VLOOKUP(E12192,'Cross-Page Data'!$D$4:$F$48,3,FALSE)</f>
        <v>solar</v>
      </c>
      <c r="K12192" t="b">
        <f t="shared" si="190"/>
        <v>1</v>
      </c>
    </row>
    <row r="12193" spans="1:11">
      <c r="A12193" s="120">
        <v>61129</v>
      </c>
      <c r="B12193" s="121" t="s">
        <v>201</v>
      </c>
      <c r="C12193" s="121" t="s">
        <v>206</v>
      </c>
      <c r="D12193" s="121" t="s">
        <v>101</v>
      </c>
      <c r="E12193" s="121" t="s">
        <v>92</v>
      </c>
      <c r="F12193" s="122">
        <v>89937</v>
      </c>
      <c r="G12193" s="122">
        <v>10103</v>
      </c>
      <c r="H12193" s="120">
        <v>2019</v>
      </c>
      <c r="I12193" t="str">
        <f>IF(J12193="natural gas",VLOOKUP(D12193,'Cross-Page Data'!$I$4:$J$13,2,FALSE),IF(J12193="solar",VLOOKUP('Form 923'!D12193,'Cross-Page Data'!$I$14:$J$117,2,FALSE),J12193))</f>
        <v>solar pv</v>
      </c>
      <c r="J12193" t="str">
        <f>VLOOKUP(E12193,'Cross-Page Data'!$D$4:$F$48,3,FALSE)</f>
        <v>solar</v>
      </c>
      <c r="K12193" t="b">
        <f t="shared" si="190"/>
        <v>1</v>
      </c>
    </row>
    <row r="12194" spans="1:11">
      <c r="A12194" s="120">
        <v>61131</v>
      </c>
      <c r="B12194" s="121" t="s">
        <v>201</v>
      </c>
      <c r="C12194" s="121" t="s">
        <v>206</v>
      </c>
      <c r="D12194" s="121" t="s">
        <v>101</v>
      </c>
      <c r="E12194" s="121" t="s">
        <v>92</v>
      </c>
      <c r="F12194" s="122">
        <v>49415</v>
      </c>
      <c r="G12194" s="122">
        <v>5551</v>
      </c>
      <c r="H12194" s="120">
        <v>2019</v>
      </c>
      <c r="I12194" t="str">
        <f>IF(J12194="natural gas",VLOOKUP(D12194,'Cross-Page Data'!$I$4:$J$13,2,FALSE),IF(J12194="solar",VLOOKUP('Form 923'!D12194,'Cross-Page Data'!$I$14:$J$117,2,FALSE),J12194))</f>
        <v>solar pv</v>
      </c>
      <c r="J12194" t="str">
        <f>VLOOKUP(E12194,'Cross-Page Data'!$D$4:$F$48,3,FALSE)</f>
        <v>solar</v>
      </c>
      <c r="K12194" t="b">
        <f t="shared" si="190"/>
        <v>1</v>
      </c>
    </row>
    <row r="12195" spans="1:11">
      <c r="A12195" s="120">
        <v>61134</v>
      </c>
      <c r="B12195" s="121" t="s">
        <v>201</v>
      </c>
      <c r="C12195" s="121" t="s">
        <v>206</v>
      </c>
      <c r="D12195" s="121" t="s">
        <v>101</v>
      </c>
      <c r="E12195" s="121" t="s">
        <v>92</v>
      </c>
      <c r="F12195" s="122">
        <v>81542</v>
      </c>
      <c r="G12195" s="122">
        <v>9160</v>
      </c>
      <c r="H12195" s="120">
        <v>2019</v>
      </c>
      <c r="I12195" t="str">
        <f>IF(J12195="natural gas",VLOOKUP(D12195,'Cross-Page Data'!$I$4:$J$13,2,FALSE),IF(J12195="solar",VLOOKUP('Form 923'!D12195,'Cross-Page Data'!$I$14:$J$117,2,FALSE),J12195))</f>
        <v>solar pv</v>
      </c>
      <c r="J12195" t="str">
        <f>VLOOKUP(E12195,'Cross-Page Data'!$D$4:$F$48,3,FALSE)</f>
        <v>solar</v>
      </c>
      <c r="K12195" t="b">
        <f t="shared" si="190"/>
        <v>1</v>
      </c>
    </row>
    <row r="12196" spans="1:11">
      <c r="A12196" s="120">
        <v>61135</v>
      </c>
      <c r="B12196" s="121" t="s">
        <v>201</v>
      </c>
      <c r="C12196" s="121" t="s">
        <v>206</v>
      </c>
      <c r="D12196" s="121" t="s">
        <v>101</v>
      </c>
      <c r="E12196" s="121" t="s">
        <v>92</v>
      </c>
      <c r="F12196" s="122">
        <v>38457</v>
      </c>
      <c r="G12196" s="122">
        <v>4320</v>
      </c>
      <c r="H12196" s="120">
        <v>2019</v>
      </c>
      <c r="I12196" t="str">
        <f>IF(J12196="natural gas",VLOOKUP(D12196,'Cross-Page Data'!$I$4:$J$13,2,FALSE),IF(J12196="solar",VLOOKUP('Form 923'!D12196,'Cross-Page Data'!$I$14:$J$117,2,FALSE),J12196))</f>
        <v>solar pv</v>
      </c>
      <c r="J12196" t="str">
        <f>VLOOKUP(E12196,'Cross-Page Data'!$D$4:$F$48,3,FALSE)</f>
        <v>solar</v>
      </c>
      <c r="K12196" t="b">
        <f t="shared" si="190"/>
        <v>1</v>
      </c>
    </row>
    <row r="12197" spans="1:11">
      <c r="A12197" s="120">
        <v>61138</v>
      </c>
      <c r="B12197" s="121" t="s">
        <v>201</v>
      </c>
      <c r="C12197" s="121" t="s">
        <v>206</v>
      </c>
      <c r="D12197" s="121" t="s">
        <v>101</v>
      </c>
      <c r="E12197" s="121" t="s">
        <v>92</v>
      </c>
      <c r="F12197" s="122">
        <v>40939</v>
      </c>
      <c r="G12197" s="122">
        <v>4599</v>
      </c>
      <c r="H12197" s="120">
        <v>2019</v>
      </c>
      <c r="I12197" t="str">
        <f>IF(J12197="natural gas",VLOOKUP(D12197,'Cross-Page Data'!$I$4:$J$13,2,FALSE),IF(J12197="solar",VLOOKUP('Form 923'!D12197,'Cross-Page Data'!$I$14:$J$117,2,FALSE),J12197))</f>
        <v>solar pv</v>
      </c>
      <c r="J12197" t="str">
        <f>VLOOKUP(E12197,'Cross-Page Data'!$D$4:$F$48,3,FALSE)</f>
        <v>solar</v>
      </c>
      <c r="K12197" t="b">
        <f t="shared" si="190"/>
        <v>1</v>
      </c>
    </row>
    <row r="12198" spans="1:11">
      <c r="A12198" s="120">
        <v>61139</v>
      </c>
      <c r="B12198" s="121" t="s">
        <v>201</v>
      </c>
      <c r="C12198" s="121" t="s">
        <v>206</v>
      </c>
      <c r="D12198" s="121" t="s">
        <v>101</v>
      </c>
      <c r="E12198" s="121" t="s">
        <v>92</v>
      </c>
      <c r="F12198" s="122">
        <v>53403</v>
      </c>
      <c r="G12198" s="122">
        <v>5999</v>
      </c>
      <c r="H12198" s="120">
        <v>2019</v>
      </c>
      <c r="I12198" t="str">
        <f>IF(J12198="natural gas",VLOOKUP(D12198,'Cross-Page Data'!$I$4:$J$13,2,FALSE),IF(J12198="solar",VLOOKUP('Form 923'!D12198,'Cross-Page Data'!$I$14:$J$117,2,FALSE),J12198))</f>
        <v>solar pv</v>
      </c>
      <c r="J12198" t="str">
        <f>VLOOKUP(E12198,'Cross-Page Data'!$D$4:$F$48,3,FALSE)</f>
        <v>solar</v>
      </c>
      <c r="K12198" t="b">
        <f t="shared" si="190"/>
        <v>1</v>
      </c>
    </row>
    <row r="12199" spans="1:11">
      <c r="A12199" s="120">
        <v>61140</v>
      </c>
      <c r="B12199" s="121" t="s">
        <v>201</v>
      </c>
      <c r="C12199" s="121" t="s">
        <v>206</v>
      </c>
      <c r="D12199" s="121" t="s">
        <v>101</v>
      </c>
      <c r="E12199" s="121" t="s">
        <v>92</v>
      </c>
      <c r="F12199" s="122">
        <v>25254</v>
      </c>
      <c r="G12199" s="122">
        <v>2837</v>
      </c>
      <c r="H12199" s="120">
        <v>2019</v>
      </c>
      <c r="I12199" t="str">
        <f>IF(J12199="natural gas",VLOOKUP(D12199,'Cross-Page Data'!$I$4:$J$13,2,FALSE),IF(J12199="solar",VLOOKUP('Form 923'!D12199,'Cross-Page Data'!$I$14:$J$117,2,FALSE),J12199))</f>
        <v>solar pv</v>
      </c>
      <c r="J12199" t="str">
        <f>VLOOKUP(E12199,'Cross-Page Data'!$D$4:$F$48,3,FALSE)</f>
        <v>solar</v>
      </c>
      <c r="K12199" t="b">
        <f t="shared" si="190"/>
        <v>1</v>
      </c>
    </row>
    <row r="12200" spans="1:11">
      <c r="A12200" s="120">
        <v>61141</v>
      </c>
      <c r="B12200" s="121" t="s">
        <v>201</v>
      </c>
      <c r="C12200" s="121" t="s">
        <v>206</v>
      </c>
      <c r="D12200" s="121" t="s">
        <v>101</v>
      </c>
      <c r="E12200" s="121" t="s">
        <v>92</v>
      </c>
      <c r="F12200" s="122">
        <v>35546</v>
      </c>
      <c r="G12200" s="122">
        <v>3993</v>
      </c>
      <c r="H12200" s="120">
        <v>2019</v>
      </c>
      <c r="I12200" t="str">
        <f>IF(J12200="natural gas",VLOOKUP(D12200,'Cross-Page Data'!$I$4:$J$13,2,FALSE),IF(J12200="solar",VLOOKUP('Form 923'!D12200,'Cross-Page Data'!$I$14:$J$117,2,FALSE),J12200))</f>
        <v>solar pv</v>
      </c>
      <c r="J12200" t="str">
        <f>VLOOKUP(E12200,'Cross-Page Data'!$D$4:$F$48,3,FALSE)</f>
        <v>solar</v>
      </c>
      <c r="K12200" t="b">
        <f t="shared" si="190"/>
        <v>1</v>
      </c>
    </row>
    <row r="12201" spans="1:11">
      <c r="A12201" s="120">
        <v>61142</v>
      </c>
      <c r="B12201" s="121" t="s">
        <v>201</v>
      </c>
      <c r="C12201" s="121" t="s">
        <v>206</v>
      </c>
      <c r="D12201" s="121" t="s">
        <v>101</v>
      </c>
      <c r="E12201" s="121" t="s">
        <v>92</v>
      </c>
      <c r="F12201" s="122">
        <v>73003</v>
      </c>
      <c r="G12201" s="122">
        <v>8201</v>
      </c>
      <c r="H12201" s="120">
        <v>2019</v>
      </c>
      <c r="I12201" t="str">
        <f>IF(J12201="natural gas",VLOOKUP(D12201,'Cross-Page Data'!$I$4:$J$13,2,FALSE),IF(J12201="solar",VLOOKUP('Form 923'!D12201,'Cross-Page Data'!$I$14:$J$117,2,FALSE),J12201))</f>
        <v>solar pv</v>
      </c>
      <c r="J12201" t="str">
        <f>VLOOKUP(E12201,'Cross-Page Data'!$D$4:$F$48,3,FALSE)</f>
        <v>solar</v>
      </c>
      <c r="K12201" t="b">
        <f t="shared" si="190"/>
        <v>1</v>
      </c>
    </row>
    <row r="12202" spans="1:11">
      <c r="A12202" s="120">
        <v>61145</v>
      </c>
      <c r="B12202" s="121" t="s">
        <v>201</v>
      </c>
      <c r="C12202" s="121" t="s">
        <v>206</v>
      </c>
      <c r="D12202" s="121" t="s">
        <v>79</v>
      </c>
      <c r="E12202" s="121" t="s">
        <v>90</v>
      </c>
      <c r="F12202" s="122">
        <v>314002</v>
      </c>
      <c r="G12202" s="122">
        <v>28269</v>
      </c>
      <c r="H12202" s="120">
        <v>2019</v>
      </c>
      <c r="I12202" t="str">
        <f>IF(J12202="natural gas",VLOOKUP(D12202,'Cross-Page Data'!$I$4:$J$13,2,FALSE),IF(J12202="solar",VLOOKUP('Form 923'!D12202,'Cross-Page Data'!$I$14:$J$117,2,FALSE),J12202))</f>
        <v>biomass</v>
      </c>
      <c r="J12202" t="str">
        <f>VLOOKUP(E12202,'Cross-Page Data'!$D$4:$F$48,3,FALSE)</f>
        <v>biomass</v>
      </c>
      <c r="K12202" t="b">
        <f t="shared" si="190"/>
        <v>1</v>
      </c>
    </row>
    <row r="12203" spans="1:11">
      <c r="A12203" s="120">
        <v>61152</v>
      </c>
      <c r="B12203" s="121" t="s">
        <v>201</v>
      </c>
      <c r="C12203" s="121" t="s">
        <v>206</v>
      </c>
      <c r="D12203" s="121" t="s">
        <v>101</v>
      </c>
      <c r="E12203" s="121" t="s">
        <v>92</v>
      </c>
      <c r="F12203" s="122">
        <v>72373</v>
      </c>
      <c r="G12203" s="122">
        <v>8130</v>
      </c>
      <c r="H12203" s="120">
        <v>2019</v>
      </c>
      <c r="I12203" t="str">
        <f>IF(J12203="natural gas",VLOOKUP(D12203,'Cross-Page Data'!$I$4:$J$13,2,FALSE),IF(J12203="solar",VLOOKUP('Form 923'!D12203,'Cross-Page Data'!$I$14:$J$117,2,FALSE),J12203))</f>
        <v>solar pv</v>
      </c>
      <c r="J12203" t="str">
        <f>VLOOKUP(E12203,'Cross-Page Data'!$D$4:$F$48,3,FALSE)</f>
        <v>solar</v>
      </c>
      <c r="K12203" t="b">
        <f t="shared" si="190"/>
        <v>1</v>
      </c>
    </row>
    <row r="12204" spans="1:11">
      <c r="A12204" s="120">
        <v>61153</v>
      </c>
      <c r="B12204" s="121" t="s">
        <v>201</v>
      </c>
      <c r="C12204" s="121" t="s">
        <v>206</v>
      </c>
      <c r="D12204" s="121" t="s">
        <v>67</v>
      </c>
      <c r="E12204" s="121" t="s">
        <v>38</v>
      </c>
      <c r="F12204" s="122">
        <v>81432</v>
      </c>
      <c r="G12204" s="122">
        <v>9878</v>
      </c>
      <c r="H12204" s="120">
        <v>2019</v>
      </c>
      <c r="I12204" t="str">
        <f>IF(J12204="natural gas",VLOOKUP(D12204,'Cross-Page Data'!$I$4:$J$13,2,FALSE),IF(J12204="solar",VLOOKUP('Form 923'!D12204,'Cross-Page Data'!$I$14:$J$117,2,FALSE),J12204))</f>
        <v>other</v>
      </c>
      <c r="J12204" t="str">
        <f>VLOOKUP(E12204,'Cross-Page Data'!$D$4:$F$48,3,FALSE)</f>
        <v>natural gas</v>
      </c>
      <c r="K12204" t="b">
        <f t="shared" si="190"/>
        <v>1</v>
      </c>
    </row>
    <row r="12205" spans="1:11">
      <c r="A12205" s="120">
        <v>61154</v>
      </c>
      <c r="B12205" s="121" t="s">
        <v>201</v>
      </c>
      <c r="C12205" s="121" t="s">
        <v>206</v>
      </c>
      <c r="D12205" s="121" t="s">
        <v>67</v>
      </c>
      <c r="E12205" s="121" t="s">
        <v>38</v>
      </c>
      <c r="F12205" s="122">
        <v>77611</v>
      </c>
      <c r="G12205" s="122">
        <v>9424</v>
      </c>
      <c r="H12205" s="120">
        <v>2019</v>
      </c>
      <c r="I12205" t="str">
        <f>IF(J12205="natural gas",VLOOKUP(D12205,'Cross-Page Data'!$I$4:$J$13,2,FALSE),IF(J12205="solar",VLOOKUP('Form 923'!D12205,'Cross-Page Data'!$I$14:$J$117,2,FALSE),J12205))</f>
        <v>other</v>
      </c>
      <c r="J12205" t="str">
        <f>VLOOKUP(E12205,'Cross-Page Data'!$D$4:$F$48,3,FALSE)</f>
        <v>natural gas</v>
      </c>
      <c r="K12205" t="b">
        <f t="shared" si="190"/>
        <v>1</v>
      </c>
    </row>
    <row r="12206" spans="1:11">
      <c r="A12206" s="120">
        <v>61155</v>
      </c>
      <c r="B12206" s="121" t="s">
        <v>201</v>
      </c>
      <c r="C12206" s="121" t="s">
        <v>206</v>
      </c>
      <c r="D12206" s="121" t="s">
        <v>128</v>
      </c>
      <c r="E12206" s="121" t="s">
        <v>180</v>
      </c>
      <c r="F12206" s="122">
        <v>701746</v>
      </c>
      <c r="G12206" s="122">
        <v>78830</v>
      </c>
      <c r="H12206" s="120">
        <v>2019</v>
      </c>
      <c r="I12206" t="str">
        <f>IF(J12206="natural gas",VLOOKUP(D12206,'Cross-Page Data'!$I$4:$J$13,2,FALSE),IF(J12206="solar",VLOOKUP('Form 923'!D12206,'Cross-Page Data'!$I$14:$J$117,2,FALSE),J12206))</f>
        <v>wind</v>
      </c>
      <c r="J12206" t="str">
        <f>VLOOKUP(E12206,'Cross-Page Data'!$D$4:$F$48,3,FALSE)</f>
        <v>wind</v>
      </c>
      <c r="K12206" t="b">
        <f t="shared" si="190"/>
        <v>1</v>
      </c>
    </row>
    <row r="12207" spans="1:11">
      <c r="A12207" s="120">
        <v>61156</v>
      </c>
      <c r="B12207" s="121" t="s">
        <v>201</v>
      </c>
      <c r="C12207" s="121" t="s">
        <v>206</v>
      </c>
      <c r="D12207" s="121" t="s">
        <v>101</v>
      </c>
      <c r="E12207" s="121" t="s">
        <v>92</v>
      </c>
      <c r="F12207" s="122">
        <v>85137</v>
      </c>
      <c r="G12207" s="122">
        <v>9564</v>
      </c>
      <c r="H12207" s="120">
        <v>2019</v>
      </c>
      <c r="I12207" t="str">
        <f>IF(J12207="natural gas",VLOOKUP(D12207,'Cross-Page Data'!$I$4:$J$13,2,FALSE),IF(J12207="solar",VLOOKUP('Form 923'!D12207,'Cross-Page Data'!$I$14:$J$117,2,FALSE),J12207))</f>
        <v>solar pv</v>
      </c>
      <c r="J12207" t="str">
        <f>VLOOKUP(E12207,'Cross-Page Data'!$D$4:$F$48,3,FALSE)</f>
        <v>solar</v>
      </c>
      <c r="K12207" t="b">
        <f t="shared" si="190"/>
        <v>1</v>
      </c>
    </row>
    <row r="12208" spans="1:11">
      <c r="A12208" s="120">
        <v>61157</v>
      </c>
      <c r="B12208" s="121" t="s">
        <v>201</v>
      </c>
      <c r="C12208" s="121" t="s">
        <v>206</v>
      </c>
      <c r="D12208" s="121" t="s">
        <v>101</v>
      </c>
      <c r="E12208" s="121" t="s">
        <v>92</v>
      </c>
      <c r="F12208" s="122">
        <v>81035</v>
      </c>
      <c r="G12208" s="122">
        <v>9103</v>
      </c>
      <c r="H12208" s="120">
        <v>2019</v>
      </c>
      <c r="I12208" t="str">
        <f>IF(J12208="natural gas",VLOOKUP(D12208,'Cross-Page Data'!$I$4:$J$13,2,FALSE),IF(J12208="solar",VLOOKUP('Form 923'!D12208,'Cross-Page Data'!$I$14:$J$117,2,FALSE),J12208))</f>
        <v>solar pv</v>
      </c>
      <c r="J12208" t="str">
        <f>VLOOKUP(E12208,'Cross-Page Data'!$D$4:$F$48,3,FALSE)</f>
        <v>solar</v>
      </c>
      <c r="K12208" t="b">
        <f t="shared" si="190"/>
        <v>1</v>
      </c>
    </row>
    <row r="12209" spans="1:11">
      <c r="A12209" s="120">
        <v>61158</v>
      </c>
      <c r="B12209" s="121" t="s">
        <v>201</v>
      </c>
      <c r="C12209" s="121" t="s">
        <v>206</v>
      </c>
      <c r="D12209" s="121" t="s">
        <v>101</v>
      </c>
      <c r="E12209" s="121" t="s">
        <v>92</v>
      </c>
      <c r="F12209" s="122">
        <v>85155</v>
      </c>
      <c r="G12209" s="122">
        <v>9566</v>
      </c>
      <c r="H12209" s="120">
        <v>2019</v>
      </c>
      <c r="I12209" t="str">
        <f>IF(J12209="natural gas",VLOOKUP(D12209,'Cross-Page Data'!$I$4:$J$13,2,FALSE),IF(J12209="solar",VLOOKUP('Form 923'!D12209,'Cross-Page Data'!$I$14:$J$117,2,FALSE),J12209))</f>
        <v>solar pv</v>
      </c>
      <c r="J12209" t="str">
        <f>VLOOKUP(E12209,'Cross-Page Data'!$D$4:$F$48,3,FALSE)</f>
        <v>solar</v>
      </c>
      <c r="K12209" t="b">
        <f t="shared" si="190"/>
        <v>1</v>
      </c>
    </row>
    <row r="12210" ht="25.5" spans="1:11">
      <c r="A12210" s="120">
        <v>61162</v>
      </c>
      <c r="B12210" s="121" t="s">
        <v>201</v>
      </c>
      <c r="C12210" s="121" t="s">
        <v>211</v>
      </c>
      <c r="D12210" s="121" t="s">
        <v>101</v>
      </c>
      <c r="E12210" s="121" t="s">
        <v>92</v>
      </c>
      <c r="F12210" s="122">
        <v>10709</v>
      </c>
      <c r="G12210" s="122">
        <v>1202.85</v>
      </c>
      <c r="H12210" s="120">
        <v>2019</v>
      </c>
      <c r="I12210" t="str">
        <f>IF(J12210="natural gas",VLOOKUP(D12210,'Cross-Page Data'!$I$4:$J$13,2,FALSE),IF(J12210="solar",VLOOKUP('Form 923'!D12210,'Cross-Page Data'!$I$14:$J$117,2,FALSE),J12210))</f>
        <v>solar pv</v>
      </c>
      <c r="J12210" t="str">
        <f>VLOOKUP(E12210,'Cross-Page Data'!$D$4:$F$48,3,FALSE)</f>
        <v>solar</v>
      </c>
      <c r="K12210" t="b">
        <f t="shared" si="190"/>
        <v>0</v>
      </c>
    </row>
    <row r="12211" spans="1:11">
      <c r="A12211" s="120">
        <v>61163</v>
      </c>
      <c r="B12211" s="121" t="s">
        <v>201</v>
      </c>
      <c r="C12211" s="121" t="s">
        <v>206</v>
      </c>
      <c r="D12211" s="121" t="s">
        <v>101</v>
      </c>
      <c r="E12211" s="121" t="s">
        <v>92</v>
      </c>
      <c r="F12211" s="122">
        <v>15473</v>
      </c>
      <c r="G12211" s="122">
        <v>1738</v>
      </c>
      <c r="H12211" s="120">
        <v>2019</v>
      </c>
      <c r="I12211" t="str">
        <f>IF(J12211="natural gas",VLOOKUP(D12211,'Cross-Page Data'!$I$4:$J$13,2,FALSE),IF(J12211="solar",VLOOKUP('Form 923'!D12211,'Cross-Page Data'!$I$14:$J$117,2,FALSE),J12211))</f>
        <v>solar pv</v>
      </c>
      <c r="J12211" t="str">
        <f>VLOOKUP(E12211,'Cross-Page Data'!$D$4:$F$48,3,FALSE)</f>
        <v>solar</v>
      </c>
      <c r="K12211" t="b">
        <f t="shared" si="190"/>
        <v>1</v>
      </c>
    </row>
    <row r="12212" spans="1:11">
      <c r="A12212" s="120">
        <v>61164</v>
      </c>
      <c r="B12212" s="121" t="s">
        <v>201</v>
      </c>
      <c r="C12212" s="121" t="s">
        <v>206</v>
      </c>
      <c r="D12212" s="121" t="s">
        <v>101</v>
      </c>
      <c r="E12212" s="121" t="s">
        <v>92</v>
      </c>
      <c r="F12212" s="122">
        <v>15685</v>
      </c>
      <c r="G12212" s="122">
        <v>1762</v>
      </c>
      <c r="H12212" s="120">
        <v>2019</v>
      </c>
      <c r="I12212" t="str">
        <f>IF(J12212="natural gas",VLOOKUP(D12212,'Cross-Page Data'!$I$4:$J$13,2,FALSE),IF(J12212="solar",VLOOKUP('Form 923'!D12212,'Cross-Page Data'!$I$14:$J$117,2,FALSE),J12212))</f>
        <v>solar pv</v>
      </c>
      <c r="J12212" t="str">
        <f>VLOOKUP(E12212,'Cross-Page Data'!$D$4:$F$48,3,FALSE)</f>
        <v>solar</v>
      </c>
      <c r="K12212" t="b">
        <f t="shared" si="190"/>
        <v>1</v>
      </c>
    </row>
    <row r="12213" spans="1:11">
      <c r="A12213" s="120">
        <v>61165</v>
      </c>
      <c r="B12213" s="121" t="s">
        <v>201</v>
      </c>
      <c r="C12213" s="121" t="s">
        <v>206</v>
      </c>
      <c r="D12213" s="121" t="s">
        <v>101</v>
      </c>
      <c r="E12213" s="121" t="s">
        <v>92</v>
      </c>
      <c r="F12213" s="122">
        <v>45640</v>
      </c>
      <c r="G12213" s="122">
        <v>5127</v>
      </c>
      <c r="H12213" s="120">
        <v>2019</v>
      </c>
      <c r="I12213" t="str">
        <f>IF(J12213="natural gas",VLOOKUP(D12213,'Cross-Page Data'!$I$4:$J$13,2,FALSE),IF(J12213="solar",VLOOKUP('Form 923'!D12213,'Cross-Page Data'!$I$14:$J$117,2,FALSE),J12213))</f>
        <v>solar pv</v>
      </c>
      <c r="J12213" t="str">
        <f>VLOOKUP(E12213,'Cross-Page Data'!$D$4:$F$48,3,FALSE)</f>
        <v>solar</v>
      </c>
      <c r="K12213" t="b">
        <f t="shared" si="190"/>
        <v>1</v>
      </c>
    </row>
    <row r="12214" ht="25.5" spans="1:11">
      <c r="A12214" s="120">
        <v>61166</v>
      </c>
      <c r="B12214" s="121" t="s">
        <v>201</v>
      </c>
      <c r="C12214" s="121" t="s">
        <v>207</v>
      </c>
      <c r="D12214" s="121" t="s">
        <v>116</v>
      </c>
      <c r="E12214" s="121" t="s">
        <v>170</v>
      </c>
      <c r="F12214" s="122">
        <v>676348</v>
      </c>
      <c r="G12214" s="122">
        <v>75977</v>
      </c>
      <c r="H12214" s="120">
        <v>2019</v>
      </c>
      <c r="I12214" t="str">
        <f>IF(J12214="natural gas",VLOOKUP(D12214,'Cross-Page Data'!$I$4:$J$13,2,FALSE),IF(J12214="solar",VLOOKUP('Form 923'!D12214,'Cross-Page Data'!$I$14:$J$117,2,FALSE),J12214))</f>
        <v>hydro</v>
      </c>
      <c r="J12214" t="str">
        <f>VLOOKUP(E12214,'Cross-Page Data'!$D$4:$F$48,3,FALSE)</f>
        <v>hydro</v>
      </c>
      <c r="K12214" t="b">
        <f t="shared" si="190"/>
        <v>0</v>
      </c>
    </row>
    <row r="12215" spans="1:11">
      <c r="A12215" s="120">
        <v>61172</v>
      </c>
      <c r="B12215" s="121" t="s">
        <v>201</v>
      </c>
      <c r="C12215" s="121" t="s">
        <v>206</v>
      </c>
      <c r="D12215" s="121" t="s">
        <v>101</v>
      </c>
      <c r="E12215" s="121" t="s">
        <v>92</v>
      </c>
      <c r="F12215" s="122">
        <v>596276</v>
      </c>
      <c r="G12215" s="122">
        <v>66982.14</v>
      </c>
      <c r="H12215" s="120">
        <v>2019</v>
      </c>
      <c r="I12215" t="str">
        <f>IF(J12215="natural gas",VLOOKUP(D12215,'Cross-Page Data'!$I$4:$J$13,2,FALSE),IF(J12215="solar",VLOOKUP('Form 923'!D12215,'Cross-Page Data'!$I$14:$J$117,2,FALSE),J12215))</f>
        <v>solar pv</v>
      </c>
      <c r="J12215" t="str">
        <f>VLOOKUP(E12215,'Cross-Page Data'!$D$4:$F$48,3,FALSE)</f>
        <v>solar</v>
      </c>
      <c r="K12215" t="b">
        <f t="shared" si="190"/>
        <v>1</v>
      </c>
    </row>
    <row r="12216" ht="25.5" spans="1:11">
      <c r="A12216" s="120">
        <v>61173</v>
      </c>
      <c r="B12216" s="121" t="s">
        <v>201</v>
      </c>
      <c r="C12216" s="121" t="s">
        <v>207</v>
      </c>
      <c r="D12216" s="121" t="s">
        <v>101</v>
      </c>
      <c r="E12216" s="121" t="s">
        <v>92</v>
      </c>
      <c r="F12216" s="122">
        <v>11306</v>
      </c>
      <c r="G12216" s="122">
        <v>1270</v>
      </c>
      <c r="H12216" s="120">
        <v>2019</v>
      </c>
      <c r="I12216" t="str">
        <f>IF(J12216="natural gas",VLOOKUP(D12216,'Cross-Page Data'!$I$4:$J$13,2,FALSE),IF(J12216="solar",VLOOKUP('Form 923'!D12216,'Cross-Page Data'!$I$14:$J$117,2,FALSE),J12216))</f>
        <v>solar pv</v>
      </c>
      <c r="J12216" t="str">
        <f>VLOOKUP(E12216,'Cross-Page Data'!$D$4:$F$48,3,FALSE)</f>
        <v>solar</v>
      </c>
      <c r="K12216" t="b">
        <f t="shared" si="190"/>
        <v>0</v>
      </c>
    </row>
    <row r="12217" spans="1:11">
      <c r="A12217" s="120">
        <v>61174</v>
      </c>
      <c r="B12217" s="121" t="s">
        <v>201</v>
      </c>
      <c r="C12217" s="121" t="s">
        <v>206</v>
      </c>
      <c r="D12217" s="121" t="s">
        <v>101</v>
      </c>
      <c r="E12217" s="121" t="s">
        <v>92</v>
      </c>
      <c r="F12217" s="122">
        <v>53163</v>
      </c>
      <c r="G12217" s="122">
        <v>5972</v>
      </c>
      <c r="H12217" s="120">
        <v>2019</v>
      </c>
      <c r="I12217" t="str">
        <f>IF(J12217="natural gas",VLOOKUP(D12217,'Cross-Page Data'!$I$4:$J$13,2,FALSE),IF(J12217="solar",VLOOKUP('Form 923'!D12217,'Cross-Page Data'!$I$14:$J$117,2,FALSE),J12217))</f>
        <v>solar pv</v>
      </c>
      <c r="J12217" t="str">
        <f>VLOOKUP(E12217,'Cross-Page Data'!$D$4:$F$48,3,FALSE)</f>
        <v>solar</v>
      </c>
      <c r="K12217" t="b">
        <f t="shared" si="190"/>
        <v>1</v>
      </c>
    </row>
    <row r="12218" spans="1:11">
      <c r="A12218" s="120">
        <v>61175</v>
      </c>
      <c r="B12218" s="121" t="s">
        <v>201</v>
      </c>
      <c r="C12218" s="121" t="s">
        <v>206</v>
      </c>
      <c r="D12218" s="121" t="s">
        <v>101</v>
      </c>
      <c r="E12218" s="121" t="s">
        <v>92</v>
      </c>
      <c r="F12218" s="122">
        <v>26589</v>
      </c>
      <c r="G12218" s="122">
        <v>2987</v>
      </c>
      <c r="H12218" s="120">
        <v>2019</v>
      </c>
      <c r="I12218" t="str">
        <f>IF(J12218="natural gas",VLOOKUP(D12218,'Cross-Page Data'!$I$4:$J$13,2,FALSE),IF(J12218="solar",VLOOKUP('Form 923'!D12218,'Cross-Page Data'!$I$14:$J$117,2,FALSE),J12218))</f>
        <v>solar pv</v>
      </c>
      <c r="J12218" t="str">
        <f>VLOOKUP(E12218,'Cross-Page Data'!$D$4:$F$48,3,FALSE)</f>
        <v>solar</v>
      </c>
      <c r="K12218" t="b">
        <f t="shared" si="190"/>
        <v>1</v>
      </c>
    </row>
    <row r="12219" spans="1:11">
      <c r="A12219" s="120">
        <v>61176</v>
      </c>
      <c r="B12219" s="121" t="s">
        <v>201</v>
      </c>
      <c r="C12219" s="121" t="s">
        <v>206</v>
      </c>
      <c r="D12219" s="121" t="s">
        <v>101</v>
      </c>
      <c r="E12219" s="121" t="s">
        <v>92</v>
      </c>
      <c r="F12219" s="122">
        <v>44146</v>
      </c>
      <c r="G12219" s="122">
        <v>4959</v>
      </c>
      <c r="H12219" s="120">
        <v>2019</v>
      </c>
      <c r="I12219" t="str">
        <f>IF(J12219="natural gas",VLOOKUP(D12219,'Cross-Page Data'!$I$4:$J$13,2,FALSE),IF(J12219="solar",VLOOKUP('Form 923'!D12219,'Cross-Page Data'!$I$14:$J$117,2,FALSE),J12219))</f>
        <v>solar pv</v>
      </c>
      <c r="J12219" t="str">
        <f>VLOOKUP(E12219,'Cross-Page Data'!$D$4:$F$48,3,FALSE)</f>
        <v>solar</v>
      </c>
      <c r="K12219" t="b">
        <f t="shared" si="190"/>
        <v>1</v>
      </c>
    </row>
    <row r="12220" spans="1:11">
      <c r="A12220" s="120">
        <v>61177</v>
      </c>
      <c r="B12220" s="121" t="s">
        <v>201</v>
      </c>
      <c r="C12220" s="121" t="s">
        <v>206</v>
      </c>
      <c r="D12220" s="121" t="s">
        <v>101</v>
      </c>
      <c r="E12220" s="121" t="s">
        <v>92</v>
      </c>
      <c r="F12220" s="122">
        <v>60506</v>
      </c>
      <c r="G12220" s="122">
        <v>6797</v>
      </c>
      <c r="H12220" s="120">
        <v>2019</v>
      </c>
      <c r="I12220" t="str">
        <f>IF(J12220="natural gas",VLOOKUP(D12220,'Cross-Page Data'!$I$4:$J$13,2,FALSE),IF(J12220="solar",VLOOKUP('Form 923'!D12220,'Cross-Page Data'!$I$14:$J$117,2,FALSE),J12220))</f>
        <v>solar pv</v>
      </c>
      <c r="J12220" t="str">
        <f>VLOOKUP(E12220,'Cross-Page Data'!$D$4:$F$48,3,FALSE)</f>
        <v>solar</v>
      </c>
      <c r="K12220" t="b">
        <f t="shared" si="190"/>
        <v>1</v>
      </c>
    </row>
    <row r="12221" spans="1:11">
      <c r="A12221" s="120">
        <v>61178</v>
      </c>
      <c r="B12221" s="121" t="s">
        <v>201</v>
      </c>
      <c r="C12221" s="121" t="s">
        <v>206</v>
      </c>
      <c r="D12221" s="121" t="s">
        <v>101</v>
      </c>
      <c r="E12221" s="121" t="s">
        <v>92</v>
      </c>
      <c r="F12221" s="122">
        <v>68937</v>
      </c>
      <c r="G12221" s="122">
        <v>7744</v>
      </c>
      <c r="H12221" s="120">
        <v>2019</v>
      </c>
      <c r="I12221" t="str">
        <f>IF(J12221="natural gas",VLOOKUP(D12221,'Cross-Page Data'!$I$4:$J$13,2,FALSE),IF(J12221="solar",VLOOKUP('Form 923'!D12221,'Cross-Page Data'!$I$14:$J$117,2,FALSE),J12221))</f>
        <v>solar pv</v>
      </c>
      <c r="J12221" t="str">
        <f>VLOOKUP(E12221,'Cross-Page Data'!$D$4:$F$48,3,FALSE)</f>
        <v>solar</v>
      </c>
      <c r="K12221" t="b">
        <f t="shared" si="190"/>
        <v>1</v>
      </c>
    </row>
    <row r="12222" spans="1:11">
      <c r="A12222" s="120">
        <v>61179</v>
      </c>
      <c r="B12222" s="121" t="s">
        <v>201</v>
      </c>
      <c r="C12222" s="121" t="s">
        <v>206</v>
      </c>
      <c r="D12222" s="121" t="s">
        <v>101</v>
      </c>
      <c r="E12222" s="121" t="s">
        <v>92</v>
      </c>
      <c r="F12222" s="122">
        <v>50975</v>
      </c>
      <c r="G12222" s="122">
        <v>5726</v>
      </c>
      <c r="H12222" s="120">
        <v>2019</v>
      </c>
      <c r="I12222" t="str">
        <f>IF(J12222="natural gas",VLOOKUP(D12222,'Cross-Page Data'!$I$4:$J$13,2,FALSE),IF(J12222="solar",VLOOKUP('Form 923'!D12222,'Cross-Page Data'!$I$14:$J$117,2,FALSE),J12222))</f>
        <v>solar pv</v>
      </c>
      <c r="J12222" t="str">
        <f>VLOOKUP(E12222,'Cross-Page Data'!$D$4:$F$48,3,FALSE)</f>
        <v>solar</v>
      </c>
      <c r="K12222" t="b">
        <f t="shared" si="190"/>
        <v>1</v>
      </c>
    </row>
    <row r="12223" spans="1:11">
      <c r="A12223" s="120">
        <v>61180</v>
      </c>
      <c r="B12223" s="121" t="s">
        <v>201</v>
      </c>
      <c r="C12223" s="121" t="s">
        <v>206</v>
      </c>
      <c r="D12223" s="121" t="s">
        <v>101</v>
      </c>
      <c r="E12223" s="121" t="s">
        <v>92</v>
      </c>
      <c r="F12223" s="122">
        <v>23795</v>
      </c>
      <c r="G12223" s="122">
        <v>2673</v>
      </c>
      <c r="H12223" s="120">
        <v>2019</v>
      </c>
      <c r="I12223" t="str">
        <f>IF(J12223="natural gas",VLOOKUP(D12223,'Cross-Page Data'!$I$4:$J$13,2,FALSE),IF(J12223="solar",VLOOKUP('Form 923'!D12223,'Cross-Page Data'!$I$14:$J$117,2,FALSE),J12223))</f>
        <v>solar pv</v>
      </c>
      <c r="J12223" t="str">
        <f>VLOOKUP(E12223,'Cross-Page Data'!$D$4:$F$48,3,FALSE)</f>
        <v>solar</v>
      </c>
      <c r="K12223" t="b">
        <f t="shared" si="190"/>
        <v>1</v>
      </c>
    </row>
    <row r="12224" spans="1:11">
      <c r="A12224" s="120">
        <v>61181</v>
      </c>
      <c r="B12224" s="121" t="s">
        <v>201</v>
      </c>
      <c r="C12224" s="121" t="s">
        <v>206</v>
      </c>
      <c r="D12224" s="121" t="s">
        <v>101</v>
      </c>
      <c r="E12224" s="121" t="s">
        <v>92</v>
      </c>
      <c r="F12224" s="122">
        <v>65464</v>
      </c>
      <c r="G12224" s="122">
        <v>7354</v>
      </c>
      <c r="H12224" s="120">
        <v>2019</v>
      </c>
      <c r="I12224" t="str">
        <f>IF(J12224="natural gas",VLOOKUP(D12224,'Cross-Page Data'!$I$4:$J$13,2,FALSE),IF(J12224="solar",VLOOKUP('Form 923'!D12224,'Cross-Page Data'!$I$14:$J$117,2,FALSE),J12224))</f>
        <v>solar pv</v>
      </c>
      <c r="J12224" t="str">
        <f>VLOOKUP(E12224,'Cross-Page Data'!$D$4:$F$48,3,FALSE)</f>
        <v>solar</v>
      </c>
      <c r="K12224" t="b">
        <f t="shared" si="190"/>
        <v>1</v>
      </c>
    </row>
    <row r="12225" spans="1:11">
      <c r="A12225" s="120">
        <v>61182</v>
      </c>
      <c r="B12225" s="121" t="s">
        <v>201</v>
      </c>
      <c r="C12225" s="121" t="s">
        <v>206</v>
      </c>
      <c r="D12225" s="121" t="s">
        <v>101</v>
      </c>
      <c r="E12225" s="121" t="s">
        <v>92</v>
      </c>
      <c r="F12225" s="122">
        <v>26546</v>
      </c>
      <c r="G12225" s="122">
        <v>2982</v>
      </c>
      <c r="H12225" s="120">
        <v>2019</v>
      </c>
      <c r="I12225" t="str">
        <f>IF(J12225="natural gas",VLOOKUP(D12225,'Cross-Page Data'!$I$4:$J$13,2,FALSE),IF(J12225="solar",VLOOKUP('Form 923'!D12225,'Cross-Page Data'!$I$14:$J$117,2,FALSE),J12225))</f>
        <v>solar pv</v>
      </c>
      <c r="J12225" t="str">
        <f>VLOOKUP(E12225,'Cross-Page Data'!$D$4:$F$48,3,FALSE)</f>
        <v>solar</v>
      </c>
      <c r="K12225" t="b">
        <f t="shared" si="190"/>
        <v>1</v>
      </c>
    </row>
    <row r="12226" spans="1:11">
      <c r="A12226" s="120">
        <v>61183</v>
      </c>
      <c r="B12226" s="121" t="s">
        <v>201</v>
      </c>
      <c r="C12226" s="121" t="s">
        <v>206</v>
      </c>
      <c r="D12226" s="121" t="s">
        <v>101</v>
      </c>
      <c r="E12226" s="121" t="s">
        <v>92</v>
      </c>
      <c r="F12226" s="122">
        <v>32573</v>
      </c>
      <c r="G12226" s="122">
        <v>3659</v>
      </c>
      <c r="H12226" s="120">
        <v>2019</v>
      </c>
      <c r="I12226" t="str">
        <f>IF(J12226="natural gas",VLOOKUP(D12226,'Cross-Page Data'!$I$4:$J$13,2,FALSE),IF(J12226="solar",VLOOKUP('Form 923'!D12226,'Cross-Page Data'!$I$14:$J$117,2,FALSE),J12226))</f>
        <v>solar pv</v>
      </c>
      <c r="J12226" t="str">
        <f>VLOOKUP(E12226,'Cross-Page Data'!$D$4:$F$48,3,FALSE)</f>
        <v>solar</v>
      </c>
      <c r="K12226" t="b">
        <f t="shared" si="190"/>
        <v>1</v>
      </c>
    </row>
    <row r="12227" spans="1:11">
      <c r="A12227" s="120">
        <v>61185</v>
      </c>
      <c r="B12227" s="121" t="s">
        <v>201</v>
      </c>
      <c r="C12227" s="121" t="s">
        <v>206</v>
      </c>
      <c r="D12227" s="121" t="s">
        <v>101</v>
      </c>
      <c r="E12227" s="121" t="s">
        <v>92</v>
      </c>
      <c r="F12227" s="122">
        <v>15302</v>
      </c>
      <c r="G12227" s="122">
        <v>1719</v>
      </c>
      <c r="H12227" s="120">
        <v>2019</v>
      </c>
      <c r="I12227" t="str">
        <f>IF(J12227="natural gas",VLOOKUP(D12227,'Cross-Page Data'!$I$4:$J$13,2,FALSE),IF(J12227="solar",VLOOKUP('Form 923'!D12227,'Cross-Page Data'!$I$14:$J$117,2,FALSE),J12227))</f>
        <v>solar pv</v>
      </c>
      <c r="J12227" t="str">
        <f>VLOOKUP(E12227,'Cross-Page Data'!$D$4:$F$48,3,FALSE)</f>
        <v>solar</v>
      </c>
      <c r="K12227" t="b">
        <f t="shared" si="190"/>
        <v>1</v>
      </c>
    </row>
    <row r="12228" ht="25.5" spans="1:11">
      <c r="A12228" s="120">
        <v>61186</v>
      </c>
      <c r="B12228" s="121" t="s">
        <v>205</v>
      </c>
      <c r="C12228" s="121" t="s">
        <v>210</v>
      </c>
      <c r="D12228" s="121" t="s">
        <v>79</v>
      </c>
      <c r="E12228" s="121" t="s">
        <v>38</v>
      </c>
      <c r="F12228" s="122">
        <v>169481</v>
      </c>
      <c r="G12228" s="122">
        <v>15290</v>
      </c>
      <c r="H12228" s="120">
        <v>2019</v>
      </c>
      <c r="I12228" t="str">
        <f>IF(J12228="natural gas",VLOOKUP(D12228,'Cross-Page Data'!$I$4:$J$13,2,FALSE),IF(J12228="solar",VLOOKUP('Form 923'!D12228,'Cross-Page Data'!$I$14:$J$117,2,FALSE),J12228))</f>
        <v>natural gas peaker</v>
      </c>
      <c r="J12228" t="str">
        <f>VLOOKUP(E12228,'Cross-Page Data'!$D$4:$F$48,3,FALSE)</f>
        <v>natural gas</v>
      </c>
      <c r="K12228" t="b">
        <f t="shared" si="190"/>
        <v>0</v>
      </c>
    </row>
    <row r="12229" spans="1:11">
      <c r="A12229" s="120">
        <v>61187</v>
      </c>
      <c r="B12229" s="121" t="s">
        <v>201</v>
      </c>
      <c r="C12229" s="121" t="s">
        <v>206</v>
      </c>
      <c r="D12229" s="121" t="s">
        <v>101</v>
      </c>
      <c r="E12229" s="121" t="s">
        <v>92</v>
      </c>
      <c r="F12229" s="122">
        <v>15018</v>
      </c>
      <c r="G12229" s="122">
        <v>1687</v>
      </c>
      <c r="H12229" s="120">
        <v>2019</v>
      </c>
      <c r="I12229" t="str">
        <f>IF(J12229="natural gas",VLOOKUP(D12229,'Cross-Page Data'!$I$4:$J$13,2,FALSE),IF(J12229="solar",VLOOKUP('Form 923'!D12229,'Cross-Page Data'!$I$14:$J$117,2,FALSE),J12229))</f>
        <v>solar pv</v>
      </c>
      <c r="J12229" t="str">
        <f>VLOOKUP(E12229,'Cross-Page Data'!$D$4:$F$48,3,FALSE)</f>
        <v>solar</v>
      </c>
      <c r="K12229" t="b">
        <f t="shared" si="190"/>
        <v>1</v>
      </c>
    </row>
    <row r="12230" spans="1:11">
      <c r="A12230" s="120">
        <v>61189</v>
      </c>
      <c r="B12230" s="121" t="s">
        <v>201</v>
      </c>
      <c r="C12230" s="121" t="s">
        <v>206</v>
      </c>
      <c r="D12230" s="121" t="s">
        <v>116</v>
      </c>
      <c r="E12230" s="121" t="s">
        <v>170</v>
      </c>
      <c r="F12230" s="122">
        <v>104731</v>
      </c>
      <c r="G12230" s="122">
        <v>11765</v>
      </c>
      <c r="H12230" s="120">
        <v>2019</v>
      </c>
      <c r="I12230" t="str">
        <f>IF(J12230="natural gas",VLOOKUP(D12230,'Cross-Page Data'!$I$4:$J$13,2,FALSE),IF(J12230="solar",VLOOKUP('Form 923'!D12230,'Cross-Page Data'!$I$14:$J$117,2,FALSE),J12230))</f>
        <v>hydro</v>
      </c>
      <c r="J12230" t="str">
        <f>VLOOKUP(E12230,'Cross-Page Data'!$D$4:$F$48,3,FALSE)</f>
        <v>hydro</v>
      </c>
      <c r="K12230" t="b">
        <f t="shared" si="190"/>
        <v>1</v>
      </c>
    </row>
    <row r="12231" spans="1:11">
      <c r="A12231" s="120">
        <v>61190</v>
      </c>
      <c r="B12231" s="121" t="s">
        <v>201</v>
      </c>
      <c r="C12231" s="121" t="s">
        <v>206</v>
      </c>
      <c r="D12231" s="121" t="s">
        <v>116</v>
      </c>
      <c r="E12231" s="121" t="s">
        <v>170</v>
      </c>
      <c r="F12231" s="122">
        <v>168408</v>
      </c>
      <c r="G12231" s="122">
        <v>18918</v>
      </c>
      <c r="H12231" s="120">
        <v>2019</v>
      </c>
      <c r="I12231" t="str">
        <f>IF(J12231="natural gas",VLOOKUP(D12231,'Cross-Page Data'!$I$4:$J$13,2,FALSE),IF(J12231="solar",VLOOKUP('Form 923'!D12231,'Cross-Page Data'!$I$14:$J$117,2,FALSE),J12231))</f>
        <v>hydro</v>
      </c>
      <c r="J12231" t="str">
        <f>VLOOKUP(E12231,'Cross-Page Data'!$D$4:$F$48,3,FALSE)</f>
        <v>hydro</v>
      </c>
      <c r="K12231" t="b">
        <f t="shared" ref="K12231:K12294" si="191">IF(AND($N$6=FALSE,OR(C12231="Commercial NAICS Cogen",C12231="Industrial NAICS Cogen",C12231="NAICS-22 Cogen")),FALSE,IF(AND($N$7=FALSE,OR(C12231="Commercial NAICS Cogen",C12231="Commercial NAICS Non-Cogen",C12231="industrial NAICS Cogen",C12231="industrial NAICS non-cogen")),FALSE,TRUE))</f>
        <v>1</v>
      </c>
    </row>
    <row r="12232" spans="1:11">
      <c r="A12232" s="120">
        <v>61191</v>
      </c>
      <c r="B12232" s="121" t="s">
        <v>201</v>
      </c>
      <c r="C12232" s="121" t="s">
        <v>206</v>
      </c>
      <c r="D12232" s="121" t="s">
        <v>116</v>
      </c>
      <c r="E12232" s="121" t="s">
        <v>170</v>
      </c>
      <c r="F12232" s="122">
        <v>76218</v>
      </c>
      <c r="G12232" s="122">
        <v>8562</v>
      </c>
      <c r="H12232" s="120">
        <v>2019</v>
      </c>
      <c r="I12232" t="str">
        <f>IF(J12232="natural gas",VLOOKUP(D12232,'Cross-Page Data'!$I$4:$J$13,2,FALSE),IF(J12232="solar",VLOOKUP('Form 923'!D12232,'Cross-Page Data'!$I$14:$J$117,2,FALSE),J12232))</f>
        <v>hydro</v>
      </c>
      <c r="J12232" t="str">
        <f>VLOOKUP(E12232,'Cross-Page Data'!$D$4:$F$48,3,FALSE)</f>
        <v>hydro</v>
      </c>
      <c r="K12232" t="b">
        <f t="shared" si="191"/>
        <v>1</v>
      </c>
    </row>
    <row r="12233" ht="25.5" spans="1:11">
      <c r="A12233" s="120">
        <v>61192</v>
      </c>
      <c r="B12233" s="121" t="s">
        <v>201</v>
      </c>
      <c r="C12233" s="121" t="s">
        <v>207</v>
      </c>
      <c r="D12233" s="121" t="s">
        <v>101</v>
      </c>
      <c r="E12233" s="121" t="s">
        <v>92</v>
      </c>
      <c r="F12233" s="122">
        <v>26208</v>
      </c>
      <c r="G12233" s="122">
        <v>2944</v>
      </c>
      <c r="H12233" s="120">
        <v>2019</v>
      </c>
      <c r="I12233" t="str">
        <f>IF(J12233="natural gas",VLOOKUP(D12233,'Cross-Page Data'!$I$4:$J$13,2,FALSE),IF(J12233="solar",VLOOKUP('Form 923'!D12233,'Cross-Page Data'!$I$14:$J$117,2,FALSE),J12233))</f>
        <v>solar pv</v>
      </c>
      <c r="J12233" t="str">
        <f>VLOOKUP(E12233,'Cross-Page Data'!$D$4:$F$48,3,FALSE)</f>
        <v>solar</v>
      </c>
      <c r="K12233" t="b">
        <f t="shared" si="191"/>
        <v>0</v>
      </c>
    </row>
    <row r="12234" ht="25.5" spans="1:11">
      <c r="A12234" s="120">
        <v>61193</v>
      </c>
      <c r="B12234" s="121" t="s">
        <v>201</v>
      </c>
      <c r="C12234" s="121" t="s">
        <v>207</v>
      </c>
      <c r="D12234" s="121" t="s">
        <v>101</v>
      </c>
      <c r="E12234" s="121" t="s">
        <v>92</v>
      </c>
      <c r="F12234" s="122">
        <v>14109</v>
      </c>
      <c r="G12234" s="122">
        <v>1585</v>
      </c>
      <c r="H12234" s="120">
        <v>2019</v>
      </c>
      <c r="I12234" t="str">
        <f>IF(J12234="natural gas",VLOOKUP(D12234,'Cross-Page Data'!$I$4:$J$13,2,FALSE),IF(J12234="solar",VLOOKUP('Form 923'!D12234,'Cross-Page Data'!$I$14:$J$117,2,FALSE),J12234))</f>
        <v>solar pv</v>
      </c>
      <c r="J12234" t="str">
        <f>VLOOKUP(E12234,'Cross-Page Data'!$D$4:$F$48,3,FALSE)</f>
        <v>solar</v>
      </c>
      <c r="K12234" t="b">
        <f t="shared" si="191"/>
        <v>0</v>
      </c>
    </row>
    <row r="12235" spans="1:11">
      <c r="A12235" s="120">
        <v>61194</v>
      </c>
      <c r="B12235" s="121" t="s">
        <v>201</v>
      </c>
      <c r="C12235" s="121" t="s">
        <v>206</v>
      </c>
      <c r="D12235" s="121" t="s">
        <v>101</v>
      </c>
      <c r="E12235" s="121" t="s">
        <v>92</v>
      </c>
      <c r="F12235" s="122">
        <v>82156</v>
      </c>
      <c r="G12235" s="122">
        <v>9229</v>
      </c>
      <c r="H12235" s="120">
        <v>2019</v>
      </c>
      <c r="I12235" t="str">
        <f>IF(J12235="natural gas",VLOOKUP(D12235,'Cross-Page Data'!$I$4:$J$13,2,FALSE),IF(J12235="solar",VLOOKUP('Form 923'!D12235,'Cross-Page Data'!$I$14:$J$117,2,FALSE),J12235))</f>
        <v>solar pv</v>
      </c>
      <c r="J12235" t="str">
        <f>VLOOKUP(E12235,'Cross-Page Data'!$D$4:$F$48,3,FALSE)</f>
        <v>solar</v>
      </c>
      <c r="K12235" t="b">
        <f t="shared" si="191"/>
        <v>1</v>
      </c>
    </row>
    <row r="12236" spans="1:11">
      <c r="A12236" s="120">
        <v>61195</v>
      </c>
      <c r="B12236" s="121" t="s">
        <v>201</v>
      </c>
      <c r="C12236" s="121" t="s">
        <v>206</v>
      </c>
      <c r="D12236" s="121" t="s">
        <v>101</v>
      </c>
      <c r="E12236" s="121" t="s">
        <v>92</v>
      </c>
      <c r="F12236" s="122">
        <v>35830</v>
      </c>
      <c r="G12236" s="122">
        <v>4025</v>
      </c>
      <c r="H12236" s="120">
        <v>2019</v>
      </c>
      <c r="I12236" t="str">
        <f>IF(J12236="natural gas",VLOOKUP(D12236,'Cross-Page Data'!$I$4:$J$13,2,FALSE),IF(J12236="solar",VLOOKUP('Form 923'!D12236,'Cross-Page Data'!$I$14:$J$117,2,FALSE),J12236))</f>
        <v>solar pv</v>
      </c>
      <c r="J12236" t="str">
        <f>VLOOKUP(E12236,'Cross-Page Data'!$D$4:$F$48,3,FALSE)</f>
        <v>solar</v>
      </c>
      <c r="K12236" t="b">
        <f t="shared" si="191"/>
        <v>1</v>
      </c>
    </row>
    <row r="12237" spans="1:11">
      <c r="A12237" s="120">
        <v>61196</v>
      </c>
      <c r="B12237" s="121" t="s">
        <v>201</v>
      </c>
      <c r="C12237" s="121" t="s">
        <v>206</v>
      </c>
      <c r="D12237" s="121" t="s">
        <v>101</v>
      </c>
      <c r="E12237" s="121" t="s">
        <v>92</v>
      </c>
      <c r="F12237" s="122">
        <v>88594</v>
      </c>
      <c r="G12237" s="122">
        <v>9952</v>
      </c>
      <c r="H12237" s="120">
        <v>2019</v>
      </c>
      <c r="I12237" t="str">
        <f>IF(J12237="natural gas",VLOOKUP(D12237,'Cross-Page Data'!$I$4:$J$13,2,FALSE),IF(J12237="solar",VLOOKUP('Form 923'!D12237,'Cross-Page Data'!$I$14:$J$117,2,FALSE),J12237))</f>
        <v>solar pv</v>
      </c>
      <c r="J12237" t="str">
        <f>VLOOKUP(E12237,'Cross-Page Data'!$D$4:$F$48,3,FALSE)</f>
        <v>solar</v>
      </c>
      <c r="K12237" t="b">
        <f t="shared" si="191"/>
        <v>1</v>
      </c>
    </row>
    <row r="12238" spans="1:11">
      <c r="A12238" s="120">
        <v>61197</v>
      </c>
      <c r="B12238" s="121" t="s">
        <v>201</v>
      </c>
      <c r="C12238" s="121" t="s">
        <v>206</v>
      </c>
      <c r="D12238" s="121" t="s">
        <v>33</v>
      </c>
      <c r="E12238" s="121" t="s">
        <v>99</v>
      </c>
      <c r="F12238" s="122">
        <v>0</v>
      </c>
      <c r="G12238" s="122">
        <v>-367</v>
      </c>
      <c r="H12238" s="120">
        <v>2019</v>
      </c>
      <c r="I12238" t="str">
        <f>IF(J12238="natural gas",VLOOKUP(D12238,'Cross-Page Data'!$I$4:$J$13,2,FALSE),IF(J12238="solar",VLOOKUP('Form 923'!D12238,'Cross-Page Data'!$I$14:$J$117,2,FALSE),J12238))</f>
        <v>other</v>
      </c>
      <c r="J12238" t="str">
        <f>VLOOKUP(E12238,'Cross-Page Data'!$D$4:$F$48,3,FALSE)</f>
        <v>other</v>
      </c>
      <c r="K12238" t="b">
        <f t="shared" si="191"/>
        <v>1</v>
      </c>
    </row>
    <row r="12239" ht="25.5" spans="1:11">
      <c r="A12239" s="120">
        <v>61198</v>
      </c>
      <c r="B12239" s="121" t="s">
        <v>201</v>
      </c>
      <c r="C12239" s="121" t="s">
        <v>207</v>
      </c>
      <c r="D12239" s="121" t="s">
        <v>101</v>
      </c>
      <c r="E12239" s="121" t="s">
        <v>92</v>
      </c>
      <c r="F12239" s="122">
        <v>6890</v>
      </c>
      <c r="G12239" s="122">
        <v>774</v>
      </c>
      <c r="H12239" s="120">
        <v>2019</v>
      </c>
      <c r="I12239" t="str">
        <f>IF(J12239="natural gas",VLOOKUP(D12239,'Cross-Page Data'!$I$4:$J$13,2,FALSE),IF(J12239="solar",VLOOKUP('Form 923'!D12239,'Cross-Page Data'!$I$14:$J$117,2,FALSE),J12239))</f>
        <v>solar pv</v>
      </c>
      <c r="J12239" t="str">
        <f>VLOOKUP(E12239,'Cross-Page Data'!$D$4:$F$48,3,FALSE)</f>
        <v>solar</v>
      </c>
      <c r="K12239" t="b">
        <f t="shared" si="191"/>
        <v>0</v>
      </c>
    </row>
    <row r="12240" spans="1:11">
      <c r="A12240" s="120">
        <v>61199</v>
      </c>
      <c r="B12240" s="121" t="s">
        <v>201</v>
      </c>
      <c r="C12240" s="121" t="s">
        <v>206</v>
      </c>
      <c r="D12240" s="121" t="s">
        <v>101</v>
      </c>
      <c r="E12240" s="121" t="s">
        <v>92</v>
      </c>
      <c r="F12240" s="122">
        <v>21384</v>
      </c>
      <c r="G12240" s="122">
        <v>2402</v>
      </c>
      <c r="H12240" s="120">
        <v>2019</v>
      </c>
      <c r="I12240" t="str">
        <f>IF(J12240="natural gas",VLOOKUP(D12240,'Cross-Page Data'!$I$4:$J$13,2,FALSE),IF(J12240="solar",VLOOKUP('Form 923'!D12240,'Cross-Page Data'!$I$14:$J$117,2,FALSE),J12240))</f>
        <v>solar pv</v>
      </c>
      <c r="J12240" t="str">
        <f>VLOOKUP(E12240,'Cross-Page Data'!$D$4:$F$48,3,FALSE)</f>
        <v>solar</v>
      </c>
      <c r="K12240" t="b">
        <f t="shared" si="191"/>
        <v>1</v>
      </c>
    </row>
    <row r="12241" spans="1:11">
      <c r="A12241" s="120">
        <v>61201</v>
      </c>
      <c r="B12241" s="121" t="s">
        <v>201</v>
      </c>
      <c r="C12241" s="121" t="s">
        <v>206</v>
      </c>
      <c r="D12241" s="121" t="s">
        <v>101</v>
      </c>
      <c r="E12241" s="121" t="s">
        <v>92</v>
      </c>
      <c r="F12241" s="122">
        <v>221553</v>
      </c>
      <c r="G12241" s="122">
        <v>24888</v>
      </c>
      <c r="H12241" s="120">
        <v>2019</v>
      </c>
      <c r="I12241" t="str">
        <f>IF(J12241="natural gas",VLOOKUP(D12241,'Cross-Page Data'!$I$4:$J$13,2,FALSE),IF(J12241="solar",VLOOKUP('Form 923'!D12241,'Cross-Page Data'!$I$14:$J$117,2,FALSE),J12241))</f>
        <v>solar pv</v>
      </c>
      <c r="J12241" t="str">
        <f>VLOOKUP(E12241,'Cross-Page Data'!$D$4:$F$48,3,FALSE)</f>
        <v>solar</v>
      </c>
      <c r="K12241" t="b">
        <f t="shared" si="191"/>
        <v>1</v>
      </c>
    </row>
    <row r="12242" spans="1:11">
      <c r="A12242" s="120">
        <v>61202</v>
      </c>
      <c r="B12242" s="121" t="s">
        <v>201</v>
      </c>
      <c r="C12242" s="121" t="s">
        <v>206</v>
      </c>
      <c r="D12242" s="121" t="s">
        <v>101</v>
      </c>
      <c r="E12242" s="121" t="s">
        <v>92</v>
      </c>
      <c r="F12242" s="122">
        <v>5559576</v>
      </c>
      <c r="G12242" s="122">
        <v>624531</v>
      </c>
      <c r="H12242" s="120">
        <v>2019</v>
      </c>
      <c r="I12242" t="str">
        <f>IF(J12242="natural gas",VLOOKUP(D12242,'Cross-Page Data'!$I$4:$J$13,2,FALSE),IF(J12242="solar",VLOOKUP('Form 923'!D12242,'Cross-Page Data'!$I$14:$J$117,2,FALSE),J12242))</f>
        <v>solar pv</v>
      </c>
      <c r="J12242" t="str">
        <f>VLOOKUP(E12242,'Cross-Page Data'!$D$4:$F$48,3,FALSE)</f>
        <v>solar</v>
      </c>
      <c r="K12242" t="b">
        <f t="shared" si="191"/>
        <v>1</v>
      </c>
    </row>
    <row r="12243" spans="1:11">
      <c r="A12243" s="120">
        <v>61203</v>
      </c>
      <c r="B12243" s="121" t="s">
        <v>201</v>
      </c>
      <c r="C12243" s="121" t="s">
        <v>206</v>
      </c>
      <c r="D12243" s="121" t="s">
        <v>101</v>
      </c>
      <c r="E12243" s="121" t="s">
        <v>92</v>
      </c>
      <c r="F12243" s="122">
        <v>62029</v>
      </c>
      <c r="G12243" s="122">
        <v>6968</v>
      </c>
      <c r="H12243" s="120">
        <v>2019</v>
      </c>
      <c r="I12243" t="str">
        <f>IF(J12243="natural gas",VLOOKUP(D12243,'Cross-Page Data'!$I$4:$J$13,2,FALSE),IF(J12243="solar",VLOOKUP('Form 923'!D12243,'Cross-Page Data'!$I$14:$J$117,2,FALSE),J12243))</f>
        <v>solar pv</v>
      </c>
      <c r="J12243" t="str">
        <f>VLOOKUP(E12243,'Cross-Page Data'!$D$4:$F$48,3,FALSE)</f>
        <v>solar</v>
      </c>
      <c r="K12243" t="b">
        <f t="shared" si="191"/>
        <v>1</v>
      </c>
    </row>
    <row r="12244" spans="1:11">
      <c r="A12244" s="120">
        <v>61205</v>
      </c>
      <c r="B12244" s="121" t="s">
        <v>201</v>
      </c>
      <c r="C12244" s="121" t="s">
        <v>206</v>
      </c>
      <c r="D12244" s="121" t="s">
        <v>101</v>
      </c>
      <c r="E12244" s="121" t="s">
        <v>92</v>
      </c>
      <c r="F12244" s="122">
        <v>25628</v>
      </c>
      <c r="G12244" s="122">
        <v>2879</v>
      </c>
      <c r="H12244" s="120">
        <v>2019</v>
      </c>
      <c r="I12244" t="str">
        <f>IF(J12244="natural gas",VLOOKUP(D12244,'Cross-Page Data'!$I$4:$J$13,2,FALSE),IF(J12244="solar",VLOOKUP('Form 923'!D12244,'Cross-Page Data'!$I$14:$J$117,2,FALSE),J12244))</f>
        <v>solar pv</v>
      </c>
      <c r="J12244" t="str">
        <f>VLOOKUP(E12244,'Cross-Page Data'!$D$4:$F$48,3,FALSE)</f>
        <v>solar</v>
      </c>
      <c r="K12244" t="b">
        <f t="shared" si="191"/>
        <v>1</v>
      </c>
    </row>
    <row r="12245" spans="1:11">
      <c r="A12245" s="120">
        <v>61206</v>
      </c>
      <c r="B12245" s="121" t="s">
        <v>201</v>
      </c>
      <c r="C12245" s="121" t="s">
        <v>206</v>
      </c>
      <c r="D12245" s="121" t="s">
        <v>101</v>
      </c>
      <c r="E12245" s="121" t="s">
        <v>92</v>
      </c>
      <c r="F12245" s="122">
        <v>18570</v>
      </c>
      <c r="G12245" s="122">
        <v>2086</v>
      </c>
      <c r="H12245" s="120">
        <v>2019</v>
      </c>
      <c r="I12245" t="str">
        <f>IF(J12245="natural gas",VLOOKUP(D12245,'Cross-Page Data'!$I$4:$J$13,2,FALSE),IF(J12245="solar",VLOOKUP('Form 923'!D12245,'Cross-Page Data'!$I$14:$J$117,2,FALSE),J12245))</f>
        <v>solar pv</v>
      </c>
      <c r="J12245" t="str">
        <f>VLOOKUP(E12245,'Cross-Page Data'!$D$4:$F$48,3,FALSE)</f>
        <v>solar</v>
      </c>
      <c r="K12245" t="b">
        <f t="shared" si="191"/>
        <v>1</v>
      </c>
    </row>
    <row r="12246" spans="1:11">
      <c r="A12246" s="120">
        <v>61207</v>
      </c>
      <c r="B12246" s="121" t="s">
        <v>201</v>
      </c>
      <c r="C12246" s="121" t="s">
        <v>206</v>
      </c>
      <c r="D12246" s="121" t="s">
        <v>116</v>
      </c>
      <c r="E12246" s="121" t="s">
        <v>170</v>
      </c>
      <c r="F12246" s="122">
        <v>357388</v>
      </c>
      <c r="G12246" s="122">
        <v>40147</v>
      </c>
      <c r="H12246" s="120">
        <v>2019</v>
      </c>
      <c r="I12246" t="str">
        <f>IF(J12246="natural gas",VLOOKUP(D12246,'Cross-Page Data'!$I$4:$J$13,2,FALSE),IF(J12246="solar",VLOOKUP('Form 923'!D12246,'Cross-Page Data'!$I$14:$J$117,2,FALSE),J12246))</f>
        <v>hydro</v>
      </c>
      <c r="J12246" t="str">
        <f>VLOOKUP(E12246,'Cross-Page Data'!$D$4:$F$48,3,FALSE)</f>
        <v>hydro</v>
      </c>
      <c r="K12246" t="b">
        <f t="shared" si="191"/>
        <v>1</v>
      </c>
    </row>
    <row r="12247" spans="1:11">
      <c r="A12247" s="120">
        <v>61208</v>
      </c>
      <c r="B12247" s="121" t="s">
        <v>201</v>
      </c>
      <c r="C12247" s="121" t="s">
        <v>206</v>
      </c>
      <c r="D12247" s="121" t="s">
        <v>101</v>
      </c>
      <c r="E12247" s="121" t="s">
        <v>92</v>
      </c>
      <c r="F12247" s="122">
        <v>47403</v>
      </c>
      <c r="G12247" s="122">
        <v>5325</v>
      </c>
      <c r="H12247" s="120">
        <v>2019</v>
      </c>
      <c r="I12247" t="str">
        <f>IF(J12247="natural gas",VLOOKUP(D12247,'Cross-Page Data'!$I$4:$J$13,2,FALSE),IF(J12247="solar",VLOOKUP('Form 923'!D12247,'Cross-Page Data'!$I$14:$J$117,2,FALSE),J12247))</f>
        <v>solar pv</v>
      </c>
      <c r="J12247" t="str">
        <f>VLOOKUP(E12247,'Cross-Page Data'!$D$4:$F$48,3,FALSE)</f>
        <v>solar</v>
      </c>
      <c r="K12247" t="b">
        <f t="shared" si="191"/>
        <v>1</v>
      </c>
    </row>
    <row r="12248" spans="1:11">
      <c r="A12248" s="120">
        <v>61209</v>
      </c>
      <c r="B12248" s="121" t="s">
        <v>201</v>
      </c>
      <c r="C12248" s="121" t="s">
        <v>206</v>
      </c>
      <c r="D12248" s="121" t="s">
        <v>101</v>
      </c>
      <c r="E12248" s="121" t="s">
        <v>92</v>
      </c>
      <c r="F12248" s="122">
        <v>68723</v>
      </c>
      <c r="G12248" s="122">
        <v>7720</v>
      </c>
      <c r="H12248" s="120">
        <v>2019</v>
      </c>
      <c r="I12248" t="str">
        <f>IF(J12248="natural gas",VLOOKUP(D12248,'Cross-Page Data'!$I$4:$J$13,2,FALSE),IF(J12248="solar",VLOOKUP('Form 923'!D12248,'Cross-Page Data'!$I$14:$J$117,2,FALSE),J12248))</f>
        <v>solar pv</v>
      </c>
      <c r="J12248" t="str">
        <f>VLOOKUP(E12248,'Cross-Page Data'!$D$4:$F$48,3,FALSE)</f>
        <v>solar</v>
      </c>
      <c r="K12248" t="b">
        <f t="shared" si="191"/>
        <v>1</v>
      </c>
    </row>
    <row r="12249" spans="1:11">
      <c r="A12249" s="120">
        <v>61210</v>
      </c>
      <c r="B12249" s="121" t="s">
        <v>201</v>
      </c>
      <c r="C12249" s="121" t="s">
        <v>206</v>
      </c>
      <c r="D12249" s="121" t="s">
        <v>101</v>
      </c>
      <c r="E12249" s="121" t="s">
        <v>92</v>
      </c>
      <c r="F12249" s="122">
        <v>28684</v>
      </c>
      <c r="G12249" s="122">
        <v>3222</v>
      </c>
      <c r="H12249" s="120">
        <v>2019</v>
      </c>
      <c r="I12249" t="str">
        <f>IF(J12249="natural gas",VLOOKUP(D12249,'Cross-Page Data'!$I$4:$J$13,2,FALSE),IF(J12249="solar",VLOOKUP('Form 923'!D12249,'Cross-Page Data'!$I$14:$J$117,2,FALSE),J12249))</f>
        <v>solar pv</v>
      </c>
      <c r="J12249" t="str">
        <f>VLOOKUP(E12249,'Cross-Page Data'!$D$4:$F$48,3,FALSE)</f>
        <v>solar</v>
      </c>
      <c r="K12249" t="b">
        <f t="shared" si="191"/>
        <v>1</v>
      </c>
    </row>
    <row r="12250" ht="25.5" spans="1:11">
      <c r="A12250" s="120">
        <v>61211</v>
      </c>
      <c r="B12250" s="121" t="s">
        <v>201</v>
      </c>
      <c r="C12250" s="121" t="s">
        <v>207</v>
      </c>
      <c r="D12250" s="121" t="s">
        <v>101</v>
      </c>
      <c r="E12250" s="121" t="s">
        <v>92</v>
      </c>
      <c r="F12250" s="122">
        <v>13113</v>
      </c>
      <c r="G12250" s="122">
        <v>1473</v>
      </c>
      <c r="H12250" s="120">
        <v>2019</v>
      </c>
      <c r="I12250" t="str">
        <f>IF(J12250="natural gas",VLOOKUP(D12250,'Cross-Page Data'!$I$4:$J$13,2,FALSE),IF(J12250="solar",VLOOKUP('Form 923'!D12250,'Cross-Page Data'!$I$14:$J$117,2,FALSE),J12250))</f>
        <v>solar pv</v>
      </c>
      <c r="J12250" t="str">
        <f>VLOOKUP(E12250,'Cross-Page Data'!$D$4:$F$48,3,FALSE)</f>
        <v>solar</v>
      </c>
      <c r="K12250" t="b">
        <f t="shared" si="191"/>
        <v>0</v>
      </c>
    </row>
    <row r="12251" spans="1:11">
      <c r="A12251" s="120">
        <v>61212</v>
      </c>
      <c r="B12251" s="121" t="s">
        <v>201</v>
      </c>
      <c r="C12251" s="121" t="s">
        <v>206</v>
      </c>
      <c r="D12251" s="121" t="s">
        <v>128</v>
      </c>
      <c r="E12251" s="121" t="s">
        <v>180</v>
      </c>
      <c r="F12251" s="122">
        <v>7841184</v>
      </c>
      <c r="G12251" s="122">
        <v>880834</v>
      </c>
      <c r="H12251" s="120">
        <v>2019</v>
      </c>
      <c r="I12251" t="str">
        <f>IF(J12251="natural gas",VLOOKUP(D12251,'Cross-Page Data'!$I$4:$J$13,2,FALSE),IF(J12251="solar",VLOOKUP('Form 923'!D12251,'Cross-Page Data'!$I$14:$J$117,2,FALSE),J12251))</f>
        <v>wind</v>
      </c>
      <c r="J12251" t="str">
        <f>VLOOKUP(E12251,'Cross-Page Data'!$D$4:$F$48,3,FALSE)</f>
        <v>wind</v>
      </c>
      <c r="K12251" t="b">
        <f t="shared" si="191"/>
        <v>1</v>
      </c>
    </row>
    <row r="12252" spans="1:11">
      <c r="A12252" s="120">
        <v>61213</v>
      </c>
      <c r="B12252" s="121" t="s">
        <v>201</v>
      </c>
      <c r="C12252" s="121" t="s">
        <v>206</v>
      </c>
      <c r="D12252" s="121" t="s">
        <v>68</v>
      </c>
      <c r="E12252" s="121" t="s">
        <v>176</v>
      </c>
      <c r="F12252" s="122">
        <v>501811</v>
      </c>
      <c r="G12252" s="122">
        <v>55297.07</v>
      </c>
      <c r="H12252" s="120">
        <v>2019</v>
      </c>
      <c r="I12252" t="str">
        <f>IF(J12252="natural gas",VLOOKUP(D12252,'Cross-Page Data'!$I$4:$J$13,2,FALSE),IF(J12252="solar",VLOOKUP('Form 923'!D12252,'Cross-Page Data'!$I$14:$J$117,2,FALSE),J12252))</f>
        <v>biomass</v>
      </c>
      <c r="J12252" t="str">
        <f>VLOOKUP(E12252,'Cross-Page Data'!$D$4:$F$48,3,FALSE)</f>
        <v>biomass</v>
      </c>
      <c r="K12252" t="b">
        <f t="shared" si="191"/>
        <v>1</v>
      </c>
    </row>
    <row r="12253" spans="1:11">
      <c r="A12253" s="120">
        <v>61215</v>
      </c>
      <c r="B12253" s="121" t="s">
        <v>201</v>
      </c>
      <c r="C12253" s="121" t="s">
        <v>206</v>
      </c>
      <c r="D12253" s="121" t="s">
        <v>101</v>
      </c>
      <c r="E12253" s="121" t="s">
        <v>92</v>
      </c>
      <c r="F12253" s="122">
        <v>68296</v>
      </c>
      <c r="G12253" s="122">
        <v>7672</v>
      </c>
      <c r="H12253" s="120">
        <v>2019</v>
      </c>
      <c r="I12253" t="str">
        <f>IF(J12253="natural gas",VLOOKUP(D12253,'Cross-Page Data'!$I$4:$J$13,2,FALSE),IF(J12253="solar",VLOOKUP('Form 923'!D12253,'Cross-Page Data'!$I$14:$J$117,2,FALSE),J12253))</f>
        <v>solar pv</v>
      </c>
      <c r="J12253" t="str">
        <f>VLOOKUP(E12253,'Cross-Page Data'!$D$4:$F$48,3,FALSE)</f>
        <v>solar</v>
      </c>
      <c r="K12253" t="b">
        <f t="shared" si="191"/>
        <v>1</v>
      </c>
    </row>
    <row r="12254" spans="1:11">
      <c r="A12254" s="120">
        <v>61216</v>
      </c>
      <c r="B12254" s="121" t="s">
        <v>201</v>
      </c>
      <c r="C12254" s="121" t="s">
        <v>206</v>
      </c>
      <c r="D12254" s="121" t="s">
        <v>101</v>
      </c>
      <c r="E12254" s="121" t="s">
        <v>92</v>
      </c>
      <c r="F12254" s="122">
        <v>65990</v>
      </c>
      <c r="G12254" s="122">
        <v>7413</v>
      </c>
      <c r="H12254" s="120">
        <v>2019</v>
      </c>
      <c r="I12254" t="str">
        <f>IF(J12254="natural gas",VLOOKUP(D12254,'Cross-Page Data'!$I$4:$J$13,2,FALSE),IF(J12254="solar",VLOOKUP('Form 923'!D12254,'Cross-Page Data'!$I$14:$J$117,2,FALSE),J12254))</f>
        <v>solar pv</v>
      </c>
      <c r="J12254" t="str">
        <f>VLOOKUP(E12254,'Cross-Page Data'!$D$4:$F$48,3,FALSE)</f>
        <v>solar</v>
      </c>
      <c r="K12254" t="b">
        <f t="shared" si="191"/>
        <v>1</v>
      </c>
    </row>
    <row r="12255" spans="1:11">
      <c r="A12255" s="120">
        <v>61217</v>
      </c>
      <c r="B12255" s="121" t="s">
        <v>201</v>
      </c>
      <c r="C12255" s="121" t="s">
        <v>206</v>
      </c>
      <c r="D12255" s="121" t="s">
        <v>116</v>
      </c>
      <c r="E12255" s="121" t="s">
        <v>170</v>
      </c>
      <c r="F12255" s="122">
        <v>39489</v>
      </c>
      <c r="G12255" s="122">
        <v>4436</v>
      </c>
      <c r="H12255" s="120">
        <v>2019</v>
      </c>
      <c r="I12255" t="str">
        <f>IF(J12255="natural gas",VLOOKUP(D12255,'Cross-Page Data'!$I$4:$J$13,2,FALSE),IF(J12255="solar",VLOOKUP('Form 923'!D12255,'Cross-Page Data'!$I$14:$J$117,2,FALSE),J12255))</f>
        <v>hydro</v>
      </c>
      <c r="J12255" t="str">
        <f>VLOOKUP(E12255,'Cross-Page Data'!$D$4:$F$48,3,FALSE)</f>
        <v>hydro</v>
      </c>
      <c r="K12255" t="b">
        <f t="shared" si="191"/>
        <v>1</v>
      </c>
    </row>
    <row r="12256" spans="1:11">
      <c r="A12256" s="120">
        <v>61218</v>
      </c>
      <c r="B12256" s="121" t="s">
        <v>201</v>
      </c>
      <c r="C12256" s="121" t="s">
        <v>206</v>
      </c>
      <c r="D12256" s="121" t="s">
        <v>101</v>
      </c>
      <c r="E12256" s="121" t="s">
        <v>92</v>
      </c>
      <c r="F12256" s="122">
        <v>88574</v>
      </c>
      <c r="G12256" s="122">
        <v>9950</v>
      </c>
      <c r="H12256" s="120">
        <v>2019</v>
      </c>
      <c r="I12256" t="str">
        <f>IF(J12256="natural gas",VLOOKUP(D12256,'Cross-Page Data'!$I$4:$J$13,2,FALSE),IF(J12256="solar",VLOOKUP('Form 923'!D12256,'Cross-Page Data'!$I$14:$J$117,2,FALSE),J12256))</f>
        <v>solar pv</v>
      </c>
      <c r="J12256" t="str">
        <f>VLOOKUP(E12256,'Cross-Page Data'!$D$4:$F$48,3,FALSE)</f>
        <v>solar</v>
      </c>
      <c r="K12256" t="b">
        <f t="shared" si="191"/>
        <v>1</v>
      </c>
    </row>
    <row r="12257" spans="1:11">
      <c r="A12257" s="120">
        <v>61219</v>
      </c>
      <c r="B12257" s="121" t="s">
        <v>201</v>
      </c>
      <c r="C12257" s="121" t="s">
        <v>206</v>
      </c>
      <c r="D12257" s="121" t="s">
        <v>101</v>
      </c>
      <c r="E12257" s="121" t="s">
        <v>92</v>
      </c>
      <c r="F12257" s="122">
        <v>86340</v>
      </c>
      <c r="G12257" s="122">
        <v>9699</v>
      </c>
      <c r="H12257" s="120">
        <v>2019</v>
      </c>
      <c r="I12257" t="str">
        <f>IF(J12257="natural gas",VLOOKUP(D12257,'Cross-Page Data'!$I$4:$J$13,2,FALSE),IF(J12257="solar",VLOOKUP('Form 923'!D12257,'Cross-Page Data'!$I$14:$J$117,2,FALSE),J12257))</f>
        <v>solar pv</v>
      </c>
      <c r="J12257" t="str">
        <f>VLOOKUP(E12257,'Cross-Page Data'!$D$4:$F$48,3,FALSE)</f>
        <v>solar</v>
      </c>
      <c r="K12257" t="b">
        <f t="shared" si="191"/>
        <v>1</v>
      </c>
    </row>
    <row r="12258" spans="1:11">
      <c r="A12258" s="120">
        <v>61220</v>
      </c>
      <c r="B12258" s="121" t="s">
        <v>201</v>
      </c>
      <c r="C12258" s="121" t="s">
        <v>206</v>
      </c>
      <c r="D12258" s="121" t="s">
        <v>101</v>
      </c>
      <c r="E12258" s="121" t="s">
        <v>92</v>
      </c>
      <c r="F12258" s="122">
        <v>80323</v>
      </c>
      <c r="G12258" s="122">
        <v>9023</v>
      </c>
      <c r="H12258" s="120">
        <v>2019</v>
      </c>
      <c r="I12258" t="str">
        <f>IF(J12258="natural gas",VLOOKUP(D12258,'Cross-Page Data'!$I$4:$J$13,2,FALSE),IF(J12258="solar",VLOOKUP('Form 923'!D12258,'Cross-Page Data'!$I$14:$J$117,2,FALSE),J12258))</f>
        <v>solar pv</v>
      </c>
      <c r="J12258" t="str">
        <f>VLOOKUP(E12258,'Cross-Page Data'!$D$4:$F$48,3,FALSE)</f>
        <v>solar</v>
      </c>
      <c r="K12258" t="b">
        <f t="shared" si="191"/>
        <v>1</v>
      </c>
    </row>
    <row r="12259" spans="1:11">
      <c r="A12259" s="120">
        <v>61221</v>
      </c>
      <c r="B12259" s="121" t="s">
        <v>201</v>
      </c>
      <c r="C12259" s="121" t="s">
        <v>206</v>
      </c>
      <c r="D12259" s="121" t="s">
        <v>128</v>
      </c>
      <c r="E12259" s="121" t="s">
        <v>180</v>
      </c>
      <c r="F12259" s="122">
        <v>3916488</v>
      </c>
      <c r="G12259" s="122">
        <v>439956</v>
      </c>
      <c r="H12259" s="120">
        <v>2019</v>
      </c>
      <c r="I12259" t="str">
        <f>IF(J12259="natural gas",VLOOKUP(D12259,'Cross-Page Data'!$I$4:$J$13,2,FALSE),IF(J12259="solar",VLOOKUP('Form 923'!D12259,'Cross-Page Data'!$I$14:$J$117,2,FALSE),J12259))</f>
        <v>wind</v>
      </c>
      <c r="J12259" t="str">
        <f>VLOOKUP(E12259,'Cross-Page Data'!$D$4:$F$48,3,FALSE)</f>
        <v>wind</v>
      </c>
      <c r="K12259" t="b">
        <f t="shared" si="191"/>
        <v>1</v>
      </c>
    </row>
    <row r="12260" spans="1:11">
      <c r="A12260" s="120">
        <v>61222</v>
      </c>
      <c r="B12260" s="121" t="s">
        <v>201</v>
      </c>
      <c r="C12260" s="121" t="s">
        <v>206</v>
      </c>
      <c r="D12260" s="121" t="s">
        <v>128</v>
      </c>
      <c r="E12260" s="121" t="s">
        <v>180</v>
      </c>
      <c r="F12260" s="122">
        <v>1518513</v>
      </c>
      <c r="G12260" s="122">
        <v>170581</v>
      </c>
      <c r="H12260" s="120">
        <v>2019</v>
      </c>
      <c r="I12260" t="str">
        <f>IF(J12260="natural gas",VLOOKUP(D12260,'Cross-Page Data'!$I$4:$J$13,2,FALSE),IF(J12260="solar",VLOOKUP('Form 923'!D12260,'Cross-Page Data'!$I$14:$J$117,2,FALSE),J12260))</f>
        <v>wind</v>
      </c>
      <c r="J12260" t="str">
        <f>VLOOKUP(E12260,'Cross-Page Data'!$D$4:$F$48,3,FALSE)</f>
        <v>wind</v>
      </c>
      <c r="K12260" t="b">
        <f t="shared" si="191"/>
        <v>1</v>
      </c>
    </row>
    <row r="12261" spans="1:11">
      <c r="A12261" s="120">
        <v>61223</v>
      </c>
      <c r="B12261" s="121" t="s">
        <v>201</v>
      </c>
      <c r="C12261" s="121" t="s">
        <v>206</v>
      </c>
      <c r="D12261" s="121" t="s">
        <v>101</v>
      </c>
      <c r="E12261" s="121" t="s">
        <v>92</v>
      </c>
      <c r="F12261" s="122">
        <v>38483</v>
      </c>
      <c r="G12261" s="122">
        <v>4323</v>
      </c>
      <c r="H12261" s="120">
        <v>2019</v>
      </c>
      <c r="I12261" t="str">
        <f>IF(J12261="natural gas",VLOOKUP(D12261,'Cross-Page Data'!$I$4:$J$13,2,FALSE),IF(J12261="solar",VLOOKUP('Form 923'!D12261,'Cross-Page Data'!$I$14:$J$117,2,FALSE),J12261))</f>
        <v>solar pv</v>
      </c>
      <c r="J12261" t="str">
        <f>VLOOKUP(E12261,'Cross-Page Data'!$D$4:$F$48,3,FALSE)</f>
        <v>solar</v>
      </c>
      <c r="K12261" t="b">
        <f t="shared" si="191"/>
        <v>1</v>
      </c>
    </row>
    <row r="12262" spans="1:11">
      <c r="A12262" s="120">
        <v>61224</v>
      </c>
      <c r="B12262" s="121" t="s">
        <v>201</v>
      </c>
      <c r="C12262" s="121" t="s">
        <v>206</v>
      </c>
      <c r="D12262" s="121" t="s">
        <v>101</v>
      </c>
      <c r="E12262" s="121" t="s">
        <v>92</v>
      </c>
      <c r="F12262" s="122">
        <v>17625</v>
      </c>
      <c r="G12262" s="122">
        <v>1980</v>
      </c>
      <c r="H12262" s="120">
        <v>2019</v>
      </c>
      <c r="I12262" t="str">
        <f>IF(J12262="natural gas",VLOOKUP(D12262,'Cross-Page Data'!$I$4:$J$13,2,FALSE),IF(J12262="solar",VLOOKUP('Form 923'!D12262,'Cross-Page Data'!$I$14:$J$117,2,FALSE),J12262))</f>
        <v>solar pv</v>
      </c>
      <c r="J12262" t="str">
        <f>VLOOKUP(E12262,'Cross-Page Data'!$D$4:$F$48,3,FALSE)</f>
        <v>solar</v>
      </c>
      <c r="K12262" t="b">
        <f t="shared" si="191"/>
        <v>1</v>
      </c>
    </row>
    <row r="12263" spans="1:11">
      <c r="A12263" s="120">
        <v>61237</v>
      </c>
      <c r="B12263" s="121" t="s">
        <v>201</v>
      </c>
      <c r="C12263" s="121" t="s">
        <v>206</v>
      </c>
      <c r="D12263" s="121" t="s">
        <v>101</v>
      </c>
      <c r="E12263" s="121" t="s">
        <v>92</v>
      </c>
      <c r="F12263" s="122">
        <v>32975</v>
      </c>
      <c r="G12263" s="122">
        <v>3704</v>
      </c>
      <c r="H12263" s="120">
        <v>2019</v>
      </c>
      <c r="I12263" t="str">
        <f>IF(J12263="natural gas",VLOOKUP(D12263,'Cross-Page Data'!$I$4:$J$13,2,FALSE),IF(J12263="solar",VLOOKUP('Form 923'!D12263,'Cross-Page Data'!$I$14:$J$117,2,FALSE),J12263))</f>
        <v>solar pv</v>
      </c>
      <c r="J12263" t="str">
        <f>VLOOKUP(E12263,'Cross-Page Data'!$D$4:$F$48,3,FALSE)</f>
        <v>solar</v>
      </c>
      <c r="K12263" t="b">
        <f t="shared" si="191"/>
        <v>1</v>
      </c>
    </row>
    <row r="12264" ht="25.5" spans="1:11">
      <c r="A12264" s="120">
        <v>61238</v>
      </c>
      <c r="B12264" s="121" t="s">
        <v>205</v>
      </c>
      <c r="C12264" s="121" t="s">
        <v>210</v>
      </c>
      <c r="D12264" s="121" t="s">
        <v>73</v>
      </c>
      <c r="E12264" s="121" t="s">
        <v>38</v>
      </c>
      <c r="F12264" s="122">
        <v>557681</v>
      </c>
      <c r="G12264" s="122">
        <v>46582</v>
      </c>
      <c r="H12264" s="120">
        <v>2019</v>
      </c>
      <c r="I12264" t="str">
        <f>IF(J12264="natural gas",VLOOKUP(D12264,'Cross-Page Data'!$I$4:$J$13,2,FALSE),IF(J12264="solar",VLOOKUP('Form 923'!D12264,'Cross-Page Data'!$I$14:$J$117,2,FALSE),J12264))</f>
        <v>natural gas peaker</v>
      </c>
      <c r="J12264" t="str">
        <f>VLOOKUP(E12264,'Cross-Page Data'!$D$4:$F$48,3,FALSE)</f>
        <v>natural gas</v>
      </c>
      <c r="K12264" t="b">
        <f t="shared" si="191"/>
        <v>0</v>
      </c>
    </row>
    <row r="12265" ht="25.5" spans="1:11">
      <c r="A12265" s="120">
        <v>61238</v>
      </c>
      <c r="B12265" s="121" t="s">
        <v>205</v>
      </c>
      <c r="C12265" s="121" t="s">
        <v>210</v>
      </c>
      <c r="D12265" s="121" t="s">
        <v>79</v>
      </c>
      <c r="E12265" s="121" t="s">
        <v>70</v>
      </c>
      <c r="F12265" s="122">
        <v>1033</v>
      </c>
      <c r="G12265" s="122">
        <v>87</v>
      </c>
      <c r="H12265" s="120">
        <v>2019</v>
      </c>
      <c r="I12265" t="str">
        <f>IF(J12265="natural gas",VLOOKUP(D12265,'Cross-Page Data'!$I$4:$J$13,2,FALSE),IF(J12265="solar",VLOOKUP('Form 923'!D12265,'Cross-Page Data'!$I$14:$J$117,2,FALSE),J12265))</f>
        <v>heavy or residual fuel oil</v>
      </c>
      <c r="J12265" t="str">
        <f>VLOOKUP(E12265,'Cross-Page Data'!$D$4:$F$48,3,FALSE)</f>
        <v>heavy or residual fuel oil</v>
      </c>
      <c r="K12265" t="b">
        <f t="shared" si="191"/>
        <v>0</v>
      </c>
    </row>
    <row r="12266" spans="1:11">
      <c r="A12266" s="120">
        <v>61241</v>
      </c>
      <c r="B12266" s="121" t="s">
        <v>201</v>
      </c>
      <c r="C12266" s="121" t="s">
        <v>206</v>
      </c>
      <c r="D12266" s="121" t="s">
        <v>73</v>
      </c>
      <c r="E12266" s="121" t="s">
        <v>38</v>
      </c>
      <c r="F12266" s="122">
        <v>17183</v>
      </c>
      <c r="G12266" s="122">
        <v>1317</v>
      </c>
      <c r="H12266" s="120">
        <v>2019</v>
      </c>
      <c r="I12266" t="str">
        <f>IF(J12266="natural gas",VLOOKUP(D12266,'Cross-Page Data'!$I$4:$J$13,2,FALSE),IF(J12266="solar",VLOOKUP('Form 923'!D12266,'Cross-Page Data'!$I$14:$J$117,2,FALSE),J12266))</f>
        <v>natural gas peaker</v>
      </c>
      <c r="J12266" t="str">
        <f>VLOOKUP(E12266,'Cross-Page Data'!$D$4:$F$48,3,FALSE)</f>
        <v>natural gas</v>
      </c>
      <c r="K12266" t="b">
        <f t="shared" si="191"/>
        <v>1</v>
      </c>
    </row>
    <row r="12267" spans="1:11">
      <c r="A12267" s="120">
        <v>61242</v>
      </c>
      <c r="B12267" s="121" t="s">
        <v>201</v>
      </c>
      <c r="C12267" s="121" t="s">
        <v>206</v>
      </c>
      <c r="D12267" s="121" t="s">
        <v>73</v>
      </c>
      <c r="E12267" s="121" t="s">
        <v>38</v>
      </c>
      <c r="F12267" s="122">
        <v>459576</v>
      </c>
      <c r="G12267" s="122">
        <v>43958</v>
      </c>
      <c r="H12267" s="120">
        <v>2019</v>
      </c>
      <c r="I12267" t="str">
        <f>IF(J12267="natural gas",VLOOKUP(D12267,'Cross-Page Data'!$I$4:$J$13,2,FALSE),IF(J12267="solar",VLOOKUP('Form 923'!D12267,'Cross-Page Data'!$I$14:$J$117,2,FALSE),J12267))</f>
        <v>natural gas peaker</v>
      </c>
      <c r="J12267" t="str">
        <f>VLOOKUP(E12267,'Cross-Page Data'!$D$4:$F$48,3,FALSE)</f>
        <v>natural gas</v>
      </c>
      <c r="K12267" t="b">
        <f t="shared" si="191"/>
        <v>1</v>
      </c>
    </row>
    <row r="12268" spans="1:11">
      <c r="A12268" s="120">
        <v>61243</v>
      </c>
      <c r="B12268" s="121" t="s">
        <v>201</v>
      </c>
      <c r="C12268" s="121" t="s">
        <v>206</v>
      </c>
      <c r="D12268" s="121" t="s">
        <v>101</v>
      </c>
      <c r="E12268" s="121" t="s">
        <v>92</v>
      </c>
      <c r="F12268" s="122">
        <v>61327</v>
      </c>
      <c r="G12268" s="122">
        <v>6889</v>
      </c>
      <c r="H12268" s="120">
        <v>2019</v>
      </c>
      <c r="I12268" t="str">
        <f>IF(J12268="natural gas",VLOOKUP(D12268,'Cross-Page Data'!$I$4:$J$13,2,FALSE),IF(J12268="solar",VLOOKUP('Form 923'!D12268,'Cross-Page Data'!$I$14:$J$117,2,FALSE),J12268))</f>
        <v>solar pv</v>
      </c>
      <c r="J12268" t="str">
        <f>VLOOKUP(E12268,'Cross-Page Data'!$D$4:$F$48,3,FALSE)</f>
        <v>solar</v>
      </c>
      <c r="K12268" t="b">
        <f t="shared" si="191"/>
        <v>1</v>
      </c>
    </row>
    <row r="12269" spans="1:11">
      <c r="A12269" s="120">
        <v>61244</v>
      </c>
      <c r="B12269" s="121" t="s">
        <v>201</v>
      </c>
      <c r="C12269" s="121" t="s">
        <v>206</v>
      </c>
      <c r="D12269" s="121" t="s">
        <v>101</v>
      </c>
      <c r="E12269" s="121" t="s">
        <v>92</v>
      </c>
      <c r="F12269" s="122">
        <v>20236</v>
      </c>
      <c r="G12269" s="122">
        <v>2273</v>
      </c>
      <c r="H12269" s="120">
        <v>2019</v>
      </c>
      <c r="I12269" t="str">
        <f>IF(J12269="natural gas",VLOOKUP(D12269,'Cross-Page Data'!$I$4:$J$13,2,FALSE),IF(J12269="solar",VLOOKUP('Form 923'!D12269,'Cross-Page Data'!$I$14:$J$117,2,FALSE),J12269))</f>
        <v>solar pv</v>
      </c>
      <c r="J12269" t="str">
        <f>VLOOKUP(E12269,'Cross-Page Data'!$D$4:$F$48,3,FALSE)</f>
        <v>solar</v>
      </c>
      <c r="K12269" t="b">
        <f t="shared" si="191"/>
        <v>1</v>
      </c>
    </row>
    <row r="12270" spans="1:11">
      <c r="A12270" s="120">
        <v>61245</v>
      </c>
      <c r="B12270" s="121" t="s">
        <v>201</v>
      </c>
      <c r="C12270" s="121" t="s">
        <v>206</v>
      </c>
      <c r="D12270" s="121" t="s">
        <v>101</v>
      </c>
      <c r="E12270" s="121" t="s">
        <v>92</v>
      </c>
      <c r="F12270" s="122">
        <v>61327</v>
      </c>
      <c r="G12270" s="122">
        <v>6889</v>
      </c>
      <c r="H12270" s="120">
        <v>2019</v>
      </c>
      <c r="I12270" t="str">
        <f>IF(J12270="natural gas",VLOOKUP(D12270,'Cross-Page Data'!$I$4:$J$13,2,FALSE),IF(J12270="solar",VLOOKUP('Form 923'!D12270,'Cross-Page Data'!$I$14:$J$117,2,FALSE),J12270))</f>
        <v>solar pv</v>
      </c>
      <c r="J12270" t="str">
        <f>VLOOKUP(E12270,'Cross-Page Data'!$D$4:$F$48,3,FALSE)</f>
        <v>solar</v>
      </c>
      <c r="K12270" t="b">
        <f t="shared" si="191"/>
        <v>1</v>
      </c>
    </row>
    <row r="12271" spans="1:11">
      <c r="A12271" s="120">
        <v>61246</v>
      </c>
      <c r="B12271" s="121" t="s">
        <v>201</v>
      </c>
      <c r="C12271" s="121" t="s">
        <v>206</v>
      </c>
      <c r="D12271" s="121" t="s">
        <v>101</v>
      </c>
      <c r="E12271" s="121" t="s">
        <v>92</v>
      </c>
      <c r="F12271" s="122">
        <v>85831</v>
      </c>
      <c r="G12271" s="122">
        <v>9642</v>
      </c>
      <c r="H12271" s="120">
        <v>2019</v>
      </c>
      <c r="I12271" t="str">
        <f>IF(J12271="natural gas",VLOOKUP(D12271,'Cross-Page Data'!$I$4:$J$13,2,FALSE),IF(J12271="solar",VLOOKUP('Form 923'!D12271,'Cross-Page Data'!$I$14:$J$117,2,FALSE),J12271))</f>
        <v>solar pv</v>
      </c>
      <c r="J12271" t="str">
        <f>VLOOKUP(E12271,'Cross-Page Data'!$D$4:$F$48,3,FALSE)</f>
        <v>solar</v>
      </c>
      <c r="K12271" t="b">
        <f t="shared" si="191"/>
        <v>1</v>
      </c>
    </row>
    <row r="12272" spans="1:11">
      <c r="A12272" s="120">
        <v>61247</v>
      </c>
      <c r="B12272" s="121" t="s">
        <v>201</v>
      </c>
      <c r="C12272" s="121" t="s">
        <v>206</v>
      </c>
      <c r="D12272" s="121" t="s">
        <v>101</v>
      </c>
      <c r="E12272" s="121" t="s">
        <v>92</v>
      </c>
      <c r="F12272" s="122">
        <v>70905</v>
      </c>
      <c r="G12272" s="122">
        <v>7965</v>
      </c>
      <c r="H12272" s="120">
        <v>2019</v>
      </c>
      <c r="I12272" t="str">
        <f>IF(J12272="natural gas",VLOOKUP(D12272,'Cross-Page Data'!$I$4:$J$13,2,FALSE),IF(J12272="solar",VLOOKUP('Form 923'!D12272,'Cross-Page Data'!$I$14:$J$117,2,FALSE),J12272))</f>
        <v>solar pv</v>
      </c>
      <c r="J12272" t="str">
        <f>VLOOKUP(E12272,'Cross-Page Data'!$D$4:$F$48,3,FALSE)</f>
        <v>solar</v>
      </c>
      <c r="K12272" t="b">
        <f t="shared" si="191"/>
        <v>1</v>
      </c>
    </row>
    <row r="12273" ht="25.5" spans="1:11">
      <c r="A12273" s="120">
        <v>61248</v>
      </c>
      <c r="B12273" s="121" t="s">
        <v>201</v>
      </c>
      <c r="C12273" s="121" t="s">
        <v>211</v>
      </c>
      <c r="D12273" s="121" t="s">
        <v>101</v>
      </c>
      <c r="E12273" s="121" t="s">
        <v>92</v>
      </c>
      <c r="F12273" s="122">
        <v>10442</v>
      </c>
      <c r="G12273" s="122">
        <v>1173</v>
      </c>
      <c r="H12273" s="120">
        <v>2019</v>
      </c>
      <c r="I12273" t="str">
        <f>IF(J12273="natural gas",VLOOKUP(D12273,'Cross-Page Data'!$I$4:$J$13,2,FALSE),IF(J12273="solar",VLOOKUP('Form 923'!D12273,'Cross-Page Data'!$I$14:$J$117,2,FALSE),J12273))</f>
        <v>solar pv</v>
      </c>
      <c r="J12273" t="str">
        <f>VLOOKUP(E12273,'Cross-Page Data'!$D$4:$F$48,3,FALSE)</f>
        <v>solar</v>
      </c>
      <c r="K12273" t="b">
        <f t="shared" si="191"/>
        <v>0</v>
      </c>
    </row>
    <row r="12274" spans="1:11">
      <c r="A12274" s="120">
        <v>61249</v>
      </c>
      <c r="B12274" s="121" t="s">
        <v>201</v>
      </c>
      <c r="C12274" s="121" t="s">
        <v>206</v>
      </c>
      <c r="D12274" s="121" t="s">
        <v>101</v>
      </c>
      <c r="E12274" s="121" t="s">
        <v>92</v>
      </c>
      <c r="F12274" s="122">
        <v>47001</v>
      </c>
      <c r="G12274" s="122">
        <v>5280</v>
      </c>
      <c r="H12274" s="120">
        <v>2019</v>
      </c>
      <c r="I12274" t="str">
        <f>IF(J12274="natural gas",VLOOKUP(D12274,'Cross-Page Data'!$I$4:$J$13,2,FALSE),IF(J12274="solar",VLOOKUP('Form 923'!D12274,'Cross-Page Data'!$I$14:$J$117,2,FALSE),J12274))</f>
        <v>solar pv</v>
      </c>
      <c r="J12274" t="str">
        <f>VLOOKUP(E12274,'Cross-Page Data'!$D$4:$F$48,3,FALSE)</f>
        <v>solar</v>
      </c>
      <c r="K12274" t="b">
        <f t="shared" si="191"/>
        <v>1</v>
      </c>
    </row>
    <row r="12275" spans="1:11">
      <c r="A12275" s="120">
        <v>61250</v>
      </c>
      <c r="B12275" s="121" t="s">
        <v>201</v>
      </c>
      <c r="C12275" s="121" t="s">
        <v>202</v>
      </c>
      <c r="D12275" s="121" t="s">
        <v>101</v>
      </c>
      <c r="E12275" s="121" t="s">
        <v>92</v>
      </c>
      <c r="F12275" s="122">
        <v>146430</v>
      </c>
      <c r="G12275" s="122">
        <v>16449</v>
      </c>
      <c r="H12275" s="120">
        <v>2019</v>
      </c>
      <c r="I12275" t="str">
        <f>IF(J12275="natural gas",VLOOKUP(D12275,'Cross-Page Data'!$I$4:$J$13,2,FALSE),IF(J12275="solar",VLOOKUP('Form 923'!D12275,'Cross-Page Data'!$I$14:$J$117,2,FALSE),J12275))</f>
        <v>solar pv</v>
      </c>
      <c r="J12275" t="str">
        <f>VLOOKUP(E12275,'Cross-Page Data'!$D$4:$F$48,3,FALSE)</f>
        <v>solar</v>
      </c>
      <c r="K12275" t="b">
        <f t="shared" si="191"/>
        <v>1</v>
      </c>
    </row>
    <row r="12276" spans="1:11">
      <c r="A12276" s="120">
        <v>61255</v>
      </c>
      <c r="B12276" s="121" t="s">
        <v>201</v>
      </c>
      <c r="C12276" s="121" t="s">
        <v>206</v>
      </c>
      <c r="D12276" s="121" t="s">
        <v>101</v>
      </c>
      <c r="E12276" s="121" t="s">
        <v>92</v>
      </c>
      <c r="F12276" s="122">
        <v>81633</v>
      </c>
      <c r="G12276" s="122">
        <v>9170</v>
      </c>
      <c r="H12276" s="120">
        <v>2019</v>
      </c>
      <c r="I12276" t="str">
        <f>IF(J12276="natural gas",VLOOKUP(D12276,'Cross-Page Data'!$I$4:$J$13,2,FALSE),IF(J12276="solar",VLOOKUP('Form 923'!D12276,'Cross-Page Data'!$I$14:$J$117,2,FALSE),J12276))</f>
        <v>solar pv</v>
      </c>
      <c r="J12276" t="str">
        <f>VLOOKUP(E12276,'Cross-Page Data'!$D$4:$F$48,3,FALSE)</f>
        <v>solar</v>
      </c>
      <c r="K12276" t="b">
        <f t="shared" si="191"/>
        <v>1</v>
      </c>
    </row>
    <row r="12277" spans="1:11">
      <c r="A12277" s="120">
        <v>61256</v>
      </c>
      <c r="B12277" s="121" t="s">
        <v>201</v>
      </c>
      <c r="C12277" s="121" t="s">
        <v>206</v>
      </c>
      <c r="D12277" s="121" t="s">
        <v>101</v>
      </c>
      <c r="E12277" s="121" t="s">
        <v>92</v>
      </c>
      <c r="F12277" s="122">
        <v>83697</v>
      </c>
      <c r="G12277" s="122">
        <v>9402</v>
      </c>
      <c r="H12277" s="120">
        <v>2019</v>
      </c>
      <c r="I12277" t="str">
        <f>IF(J12277="natural gas",VLOOKUP(D12277,'Cross-Page Data'!$I$4:$J$13,2,FALSE),IF(J12277="solar",VLOOKUP('Form 923'!D12277,'Cross-Page Data'!$I$14:$J$117,2,FALSE),J12277))</f>
        <v>solar pv</v>
      </c>
      <c r="J12277" t="str">
        <f>VLOOKUP(E12277,'Cross-Page Data'!$D$4:$F$48,3,FALSE)</f>
        <v>solar</v>
      </c>
      <c r="K12277" t="b">
        <f t="shared" si="191"/>
        <v>1</v>
      </c>
    </row>
    <row r="12278" spans="1:11">
      <c r="A12278" s="120">
        <v>61257</v>
      </c>
      <c r="B12278" s="121" t="s">
        <v>201</v>
      </c>
      <c r="C12278" s="121" t="s">
        <v>206</v>
      </c>
      <c r="D12278" s="121" t="s">
        <v>101</v>
      </c>
      <c r="E12278" s="121" t="s">
        <v>92</v>
      </c>
      <c r="F12278" s="122">
        <v>85235</v>
      </c>
      <c r="G12278" s="122">
        <v>9575</v>
      </c>
      <c r="H12278" s="120">
        <v>2019</v>
      </c>
      <c r="I12278" t="str">
        <f>IF(J12278="natural gas",VLOOKUP(D12278,'Cross-Page Data'!$I$4:$J$13,2,FALSE),IF(J12278="solar",VLOOKUP('Form 923'!D12278,'Cross-Page Data'!$I$14:$J$117,2,FALSE),J12278))</f>
        <v>solar pv</v>
      </c>
      <c r="J12278" t="str">
        <f>VLOOKUP(E12278,'Cross-Page Data'!$D$4:$F$48,3,FALSE)</f>
        <v>solar</v>
      </c>
      <c r="K12278" t="b">
        <f t="shared" si="191"/>
        <v>1</v>
      </c>
    </row>
    <row r="12279" spans="1:11">
      <c r="A12279" s="120">
        <v>61258</v>
      </c>
      <c r="B12279" s="121" t="s">
        <v>201</v>
      </c>
      <c r="C12279" s="121" t="s">
        <v>206</v>
      </c>
      <c r="D12279" s="121" t="s">
        <v>101</v>
      </c>
      <c r="E12279" s="121" t="s">
        <v>92</v>
      </c>
      <c r="F12279" s="122">
        <v>31245</v>
      </c>
      <c r="G12279" s="122">
        <v>3510</v>
      </c>
      <c r="H12279" s="120">
        <v>2019</v>
      </c>
      <c r="I12279" t="str">
        <f>IF(J12279="natural gas",VLOOKUP(D12279,'Cross-Page Data'!$I$4:$J$13,2,FALSE),IF(J12279="solar",VLOOKUP('Form 923'!D12279,'Cross-Page Data'!$I$14:$J$117,2,FALSE),J12279))</f>
        <v>solar pv</v>
      </c>
      <c r="J12279" t="str">
        <f>VLOOKUP(E12279,'Cross-Page Data'!$D$4:$F$48,3,FALSE)</f>
        <v>solar</v>
      </c>
      <c r="K12279" t="b">
        <f t="shared" si="191"/>
        <v>1</v>
      </c>
    </row>
    <row r="12280" spans="1:11">
      <c r="A12280" s="120">
        <v>61259</v>
      </c>
      <c r="B12280" s="121" t="s">
        <v>201</v>
      </c>
      <c r="C12280" s="121" t="s">
        <v>206</v>
      </c>
      <c r="D12280" s="121" t="s">
        <v>101</v>
      </c>
      <c r="E12280" s="121" t="s">
        <v>92</v>
      </c>
      <c r="F12280" s="122">
        <v>33962</v>
      </c>
      <c r="G12280" s="122">
        <v>3815</v>
      </c>
      <c r="H12280" s="120">
        <v>2019</v>
      </c>
      <c r="I12280" t="str">
        <f>IF(J12280="natural gas",VLOOKUP(D12280,'Cross-Page Data'!$I$4:$J$13,2,FALSE),IF(J12280="solar",VLOOKUP('Form 923'!D12280,'Cross-Page Data'!$I$14:$J$117,2,FALSE),J12280))</f>
        <v>solar pv</v>
      </c>
      <c r="J12280" t="str">
        <f>VLOOKUP(E12280,'Cross-Page Data'!$D$4:$F$48,3,FALSE)</f>
        <v>solar</v>
      </c>
      <c r="K12280" t="b">
        <f t="shared" si="191"/>
        <v>1</v>
      </c>
    </row>
    <row r="12281" spans="1:11">
      <c r="A12281" s="120">
        <v>61260</v>
      </c>
      <c r="B12281" s="121" t="s">
        <v>201</v>
      </c>
      <c r="C12281" s="121" t="s">
        <v>206</v>
      </c>
      <c r="D12281" s="121" t="s">
        <v>101</v>
      </c>
      <c r="E12281" s="121" t="s">
        <v>92</v>
      </c>
      <c r="F12281" s="122">
        <v>34121</v>
      </c>
      <c r="G12281" s="122">
        <v>3833</v>
      </c>
      <c r="H12281" s="120">
        <v>2019</v>
      </c>
      <c r="I12281" t="str">
        <f>IF(J12281="natural gas",VLOOKUP(D12281,'Cross-Page Data'!$I$4:$J$13,2,FALSE),IF(J12281="solar",VLOOKUP('Form 923'!D12281,'Cross-Page Data'!$I$14:$J$117,2,FALSE),J12281))</f>
        <v>solar pv</v>
      </c>
      <c r="J12281" t="str">
        <f>VLOOKUP(E12281,'Cross-Page Data'!$D$4:$F$48,3,FALSE)</f>
        <v>solar</v>
      </c>
      <c r="K12281" t="b">
        <f t="shared" si="191"/>
        <v>1</v>
      </c>
    </row>
    <row r="12282" spans="1:11">
      <c r="A12282" s="120">
        <v>61261</v>
      </c>
      <c r="B12282" s="121" t="s">
        <v>201</v>
      </c>
      <c r="C12282" s="121" t="s">
        <v>206</v>
      </c>
      <c r="D12282" s="121" t="s">
        <v>128</v>
      </c>
      <c r="E12282" s="121" t="s">
        <v>180</v>
      </c>
      <c r="F12282" s="122">
        <v>4112447</v>
      </c>
      <c r="G12282" s="122">
        <v>461969</v>
      </c>
      <c r="H12282" s="120">
        <v>2019</v>
      </c>
      <c r="I12282" t="str">
        <f>IF(J12282="natural gas",VLOOKUP(D12282,'Cross-Page Data'!$I$4:$J$13,2,FALSE),IF(J12282="solar",VLOOKUP('Form 923'!D12282,'Cross-Page Data'!$I$14:$J$117,2,FALSE),J12282))</f>
        <v>wind</v>
      </c>
      <c r="J12282" t="str">
        <f>VLOOKUP(E12282,'Cross-Page Data'!$D$4:$F$48,3,FALSE)</f>
        <v>wind</v>
      </c>
      <c r="K12282" t="b">
        <f t="shared" si="191"/>
        <v>1</v>
      </c>
    </row>
    <row r="12283" spans="1:11">
      <c r="A12283" s="120">
        <v>61262</v>
      </c>
      <c r="B12283" s="121" t="s">
        <v>201</v>
      </c>
      <c r="C12283" s="121" t="s">
        <v>206</v>
      </c>
      <c r="D12283" s="121" t="s">
        <v>101</v>
      </c>
      <c r="E12283" s="121" t="s">
        <v>92</v>
      </c>
      <c r="F12283" s="122">
        <v>1444946</v>
      </c>
      <c r="G12283" s="122">
        <v>162317</v>
      </c>
      <c r="H12283" s="120">
        <v>2019</v>
      </c>
      <c r="I12283" t="str">
        <f>IF(J12283="natural gas",VLOOKUP(D12283,'Cross-Page Data'!$I$4:$J$13,2,FALSE),IF(J12283="solar",VLOOKUP('Form 923'!D12283,'Cross-Page Data'!$I$14:$J$117,2,FALSE),J12283))</f>
        <v>solar pv</v>
      </c>
      <c r="J12283" t="str">
        <f>VLOOKUP(E12283,'Cross-Page Data'!$D$4:$F$48,3,FALSE)</f>
        <v>solar</v>
      </c>
      <c r="K12283" t="b">
        <f t="shared" si="191"/>
        <v>1</v>
      </c>
    </row>
    <row r="12284" spans="1:11">
      <c r="A12284" s="120">
        <v>61263</v>
      </c>
      <c r="B12284" s="121" t="s">
        <v>201</v>
      </c>
      <c r="C12284" s="121" t="s">
        <v>206</v>
      </c>
      <c r="D12284" s="121" t="s">
        <v>79</v>
      </c>
      <c r="E12284" s="121" t="s">
        <v>38</v>
      </c>
      <c r="F12284" s="122">
        <v>215898</v>
      </c>
      <c r="G12284" s="122">
        <v>23930</v>
      </c>
      <c r="H12284" s="120">
        <v>2019</v>
      </c>
      <c r="I12284" t="str">
        <f>IF(J12284="natural gas",VLOOKUP(D12284,'Cross-Page Data'!$I$4:$J$13,2,FALSE),IF(J12284="solar",VLOOKUP('Form 923'!D12284,'Cross-Page Data'!$I$14:$J$117,2,FALSE),J12284))</f>
        <v>natural gas peaker</v>
      </c>
      <c r="J12284" t="str">
        <f>VLOOKUP(E12284,'Cross-Page Data'!$D$4:$F$48,3,FALSE)</f>
        <v>natural gas</v>
      </c>
      <c r="K12284" t="b">
        <f t="shared" si="191"/>
        <v>1</v>
      </c>
    </row>
    <row r="12285" spans="1:11">
      <c r="A12285" s="120">
        <v>61264</v>
      </c>
      <c r="B12285" s="121" t="s">
        <v>201</v>
      </c>
      <c r="C12285" s="121" t="s">
        <v>206</v>
      </c>
      <c r="D12285" s="121" t="s">
        <v>101</v>
      </c>
      <c r="E12285" s="121" t="s">
        <v>92</v>
      </c>
      <c r="F12285" s="122">
        <v>2070268</v>
      </c>
      <c r="G12285" s="122">
        <v>232562</v>
      </c>
      <c r="H12285" s="120">
        <v>2019</v>
      </c>
      <c r="I12285" t="str">
        <f>IF(J12285="natural gas",VLOOKUP(D12285,'Cross-Page Data'!$I$4:$J$13,2,FALSE),IF(J12285="solar",VLOOKUP('Form 923'!D12285,'Cross-Page Data'!$I$14:$J$117,2,FALSE),J12285))</f>
        <v>solar pv</v>
      </c>
      <c r="J12285" t="str">
        <f>VLOOKUP(E12285,'Cross-Page Data'!$D$4:$F$48,3,FALSE)</f>
        <v>solar</v>
      </c>
      <c r="K12285" t="b">
        <f t="shared" si="191"/>
        <v>1</v>
      </c>
    </row>
    <row r="12286" spans="1:11">
      <c r="A12286" s="120">
        <v>61265</v>
      </c>
      <c r="B12286" s="121" t="s">
        <v>201</v>
      </c>
      <c r="C12286" s="121" t="s">
        <v>206</v>
      </c>
      <c r="D12286" s="121" t="s">
        <v>101</v>
      </c>
      <c r="E12286" s="121" t="s">
        <v>92</v>
      </c>
      <c r="F12286" s="122">
        <v>82851</v>
      </c>
      <c r="G12286" s="122">
        <v>9307</v>
      </c>
      <c r="H12286" s="120">
        <v>2019</v>
      </c>
      <c r="I12286" t="str">
        <f>IF(J12286="natural gas",VLOOKUP(D12286,'Cross-Page Data'!$I$4:$J$13,2,FALSE),IF(J12286="solar",VLOOKUP('Form 923'!D12286,'Cross-Page Data'!$I$14:$J$117,2,FALSE),J12286))</f>
        <v>solar pv</v>
      </c>
      <c r="J12286" t="str">
        <f>VLOOKUP(E12286,'Cross-Page Data'!$D$4:$F$48,3,FALSE)</f>
        <v>solar</v>
      </c>
      <c r="K12286" t="b">
        <f t="shared" si="191"/>
        <v>1</v>
      </c>
    </row>
    <row r="12287" spans="1:11">
      <c r="A12287" s="120">
        <v>61267</v>
      </c>
      <c r="B12287" s="121" t="s">
        <v>201</v>
      </c>
      <c r="C12287" s="121" t="s">
        <v>202</v>
      </c>
      <c r="D12287" s="121" t="s">
        <v>79</v>
      </c>
      <c r="E12287" s="121" t="s">
        <v>70</v>
      </c>
      <c r="F12287" s="122">
        <v>1735</v>
      </c>
      <c r="G12287" s="122">
        <v>165</v>
      </c>
      <c r="H12287" s="120">
        <v>2019</v>
      </c>
      <c r="I12287" t="str">
        <f>IF(J12287="natural gas",VLOOKUP(D12287,'Cross-Page Data'!$I$4:$J$13,2,FALSE),IF(J12287="solar",VLOOKUP('Form 923'!D12287,'Cross-Page Data'!$I$14:$J$117,2,FALSE),J12287))</f>
        <v>heavy or residual fuel oil</v>
      </c>
      <c r="J12287" t="str">
        <f>VLOOKUP(E12287,'Cross-Page Data'!$D$4:$F$48,3,FALSE)</f>
        <v>heavy or residual fuel oil</v>
      </c>
      <c r="K12287" t="b">
        <f t="shared" si="191"/>
        <v>1</v>
      </c>
    </row>
    <row r="12288" spans="1:11">
      <c r="A12288" s="120">
        <v>61268</v>
      </c>
      <c r="B12288" s="121" t="s">
        <v>201</v>
      </c>
      <c r="C12288" s="121" t="s">
        <v>206</v>
      </c>
      <c r="D12288" s="121" t="s">
        <v>101</v>
      </c>
      <c r="E12288" s="121" t="s">
        <v>92</v>
      </c>
      <c r="F12288" s="122">
        <v>506461</v>
      </c>
      <c r="G12288" s="122">
        <v>56893</v>
      </c>
      <c r="H12288" s="120">
        <v>2019</v>
      </c>
      <c r="I12288" t="str">
        <f>IF(J12288="natural gas",VLOOKUP(D12288,'Cross-Page Data'!$I$4:$J$13,2,FALSE),IF(J12288="solar",VLOOKUP('Form 923'!D12288,'Cross-Page Data'!$I$14:$J$117,2,FALSE),J12288))</f>
        <v>solar pv</v>
      </c>
      <c r="J12288" t="str">
        <f>VLOOKUP(E12288,'Cross-Page Data'!$D$4:$F$48,3,FALSE)</f>
        <v>solar</v>
      </c>
      <c r="K12288" t="b">
        <f t="shared" si="191"/>
        <v>1</v>
      </c>
    </row>
    <row r="12289" spans="1:11">
      <c r="A12289" s="120">
        <v>61269</v>
      </c>
      <c r="B12289" s="121" t="s">
        <v>201</v>
      </c>
      <c r="C12289" s="121" t="s">
        <v>206</v>
      </c>
      <c r="D12289" s="121" t="s">
        <v>128</v>
      </c>
      <c r="E12289" s="121" t="s">
        <v>180</v>
      </c>
      <c r="F12289" s="122">
        <v>10201379</v>
      </c>
      <c r="G12289" s="122">
        <v>1145964.8</v>
      </c>
      <c r="H12289" s="120">
        <v>2019</v>
      </c>
      <c r="I12289" t="str">
        <f>IF(J12289="natural gas",VLOOKUP(D12289,'Cross-Page Data'!$I$4:$J$13,2,FALSE),IF(J12289="solar",VLOOKUP('Form 923'!D12289,'Cross-Page Data'!$I$14:$J$117,2,FALSE),J12289))</f>
        <v>wind</v>
      </c>
      <c r="J12289" t="str">
        <f>VLOOKUP(E12289,'Cross-Page Data'!$D$4:$F$48,3,FALSE)</f>
        <v>wind</v>
      </c>
      <c r="K12289" t="b">
        <f t="shared" si="191"/>
        <v>1</v>
      </c>
    </row>
    <row r="12290" spans="1:11">
      <c r="A12290" s="120">
        <v>61270</v>
      </c>
      <c r="B12290" s="121" t="s">
        <v>201</v>
      </c>
      <c r="C12290" s="121" t="s">
        <v>206</v>
      </c>
      <c r="D12290" s="121" t="s">
        <v>128</v>
      </c>
      <c r="E12290" s="121" t="s">
        <v>180</v>
      </c>
      <c r="F12290" s="122">
        <v>9352559</v>
      </c>
      <c r="G12290" s="122">
        <v>1050613.3</v>
      </c>
      <c r="H12290" s="120">
        <v>2019</v>
      </c>
      <c r="I12290" t="str">
        <f>IF(J12290="natural gas",VLOOKUP(D12290,'Cross-Page Data'!$I$4:$J$13,2,FALSE),IF(J12290="solar",VLOOKUP('Form 923'!D12290,'Cross-Page Data'!$I$14:$J$117,2,FALSE),J12290))</f>
        <v>wind</v>
      </c>
      <c r="J12290" t="str">
        <f>VLOOKUP(E12290,'Cross-Page Data'!$D$4:$F$48,3,FALSE)</f>
        <v>wind</v>
      </c>
      <c r="K12290" t="b">
        <f t="shared" si="191"/>
        <v>1</v>
      </c>
    </row>
    <row r="12291" spans="1:11">
      <c r="A12291" s="120">
        <v>61272</v>
      </c>
      <c r="B12291" s="121" t="s">
        <v>201</v>
      </c>
      <c r="C12291" s="121" t="s">
        <v>206</v>
      </c>
      <c r="D12291" s="121" t="s">
        <v>101</v>
      </c>
      <c r="E12291" s="121" t="s">
        <v>92</v>
      </c>
      <c r="F12291" s="122">
        <v>1245772</v>
      </c>
      <c r="G12291" s="122">
        <v>139943</v>
      </c>
      <c r="H12291" s="120">
        <v>2019</v>
      </c>
      <c r="I12291" t="str">
        <f>IF(J12291="natural gas",VLOOKUP(D12291,'Cross-Page Data'!$I$4:$J$13,2,FALSE),IF(J12291="solar",VLOOKUP('Form 923'!D12291,'Cross-Page Data'!$I$14:$J$117,2,FALSE),J12291))</f>
        <v>solar pv</v>
      </c>
      <c r="J12291" t="str">
        <f>VLOOKUP(E12291,'Cross-Page Data'!$D$4:$F$48,3,FALSE)</f>
        <v>solar</v>
      </c>
      <c r="K12291" t="b">
        <f t="shared" si="191"/>
        <v>1</v>
      </c>
    </row>
    <row r="12292" spans="1:11">
      <c r="A12292" s="120">
        <v>61274</v>
      </c>
      <c r="B12292" s="121" t="s">
        <v>201</v>
      </c>
      <c r="C12292" s="121" t="s">
        <v>206</v>
      </c>
      <c r="D12292" s="121" t="s">
        <v>101</v>
      </c>
      <c r="E12292" s="121" t="s">
        <v>92</v>
      </c>
      <c r="F12292" s="122">
        <v>52977</v>
      </c>
      <c r="G12292" s="122">
        <v>5951</v>
      </c>
      <c r="H12292" s="120">
        <v>2019</v>
      </c>
      <c r="I12292" t="str">
        <f>IF(J12292="natural gas",VLOOKUP(D12292,'Cross-Page Data'!$I$4:$J$13,2,FALSE),IF(J12292="solar",VLOOKUP('Form 923'!D12292,'Cross-Page Data'!$I$14:$J$117,2,FALSE),J12292))</f>
        <v>solar pv</v>
      </c>
      <c r="J12292" t="str">
        <f>VLOOKUP(E12292,'Cross-Page Data'!$D$4:$F$48,3,FALSE)</f>
        <v>solar</v>
      </c>
      <c r="K12292" t="b">
        <f t="shared" si="191"/>
        <v>1</v>
      </c>
    </row>
    <row r="12293" spans="1:11">
      <c r="A12293" s="120">
        <v>61275</v>
      </c>
      <c r="B12293" s="121" t="s">
        <v>201</v>
      </c>
      <c r="C12293" s="121" t="s">
        <v>206</v>
      </c>
      <c r="D12293" s="121" t="s">
        <v>101</v>
      </c>
      <c r="E12293" s="121" t="s">
        <v>92</v>
      </c>
      <c r="F12293" s="122">
        <v>76262</v>
      </c>
      <c r="G12293" s="122">
        <v>8567</v>
      </c>
      <c r="H12293" s="120">
        <v>2019</v>
      </c>
      <c r="I12293" t="str">
        <f>IF(J12293="natural gas",VLOOKUP(D12293,'Cross-Page Data'!$I$4:$J$13,2,FALSE),IF(J12293="solar",VLOOKUP('Form 923'!D12293,'Cross-Page Data'!$I$14:$J$117,2,FALSE),J12293))</f>
        <v>solar pv</v>
      </c>
      <c r="J12293" t="str">
        <f>VLOOKUP(E12293,'Cross-Page Data'!$D$4:$F$48,3,FALSE)</f>
        <v>solar</v>
      </c>
      <c r="K12293" t="b">
        <f t="shared" si="191"/>
        <v>1</v>
      </c>
    </row>
    <row r="12294" spans="1:11">
      <c r="A12294" s="120">
        <v>61276</v>
      </c>
      <c r="B12294" s="121" t="s">
        <v>201</v>
      </c>
      <c r="C12294" s="121" t="s">
        <v>206</v>
      </c>
      <c r="D12294" s="121" t="s">
        <v>101</v>
      </c>
      <c r="E12294" s="121" t="s">
        <v>92</v>
      </c>
      <c r="F12294" s="122">
        <v>143463</v>
      </c>
      <c r="G12294" s="122">
        <v>16116</v>
      </c>
      <c r="H12294" s="120">
        <v>2019</v>
      </c>
      <c r="I12294" t="str">
        <f>IF(J12294="natural gas",VLOOKUP(D12294,'Cross-Page Data'!$I$4:$J$13,2,FALSE),IF(J12294="solar",VLOOKUP('Form 923'!D12294,'Cross-Page Data'!$I$14:$J$117,2,FALSE),J12294))</f>
        <v>solar pv</v>
      </c>
      <c r="J12294" t="str">
        <f>VLOOKUP(E12294,'Cross-Page Data'!$D$4:$F$48,3,FALSE)</f>
        <v>solar</v>
      </c>
      <c r="K12294" t="b">
        <f t="shared" si="191"/>
        <v>1</v>
      </c>
    </row>
    <row r="12295" spans="1:11">
      <c r="A12295" s="120">
        <v>61277</v>
      </c>
      <c r="B12295" s="121" t="s">
        <v>201</v>
      </c>
      <c r="C12295" s="121" t="s">
        <v>206</v>
      </c>
      <c r="D12295" s="121" t="s">
        <v>101</v>
      </c>
      <c r="E12295" s="121" t="s">
        <v>92</v>
      </c>
      <c r="F12295" s="122">
        <v>150336</v>
      </c>
      <c r="G12295" s="122">
        <v>16888</v>
      </c>
      <c r="H12295" s="120">
        <v>2019</v>
      </c>
      <c r="I12295" t="str">
        <f>IF(J12295="natural gas",VLOOKUP(D12295,'Cross-Page Data'!$I$4:$J$13,2,FALSE),IF(J12295="solar",VLOOKUP('Form 923'!D12295,'Cross-Page Data'!$I$14:$J$117,2,FALSE),J12295))</f>
        <v>solar pv</v>
      </c>
      <c r="J12295" t="str">
        <f>VLOOKUP(E12295,'Cross-Page Data'!$D$4:$F$48,3,FALSE)</f>
        <v>solar</v>
      </c>
      <c r="K12295" t="b">
        <f t="shared" ref="K12295:K12358" si="192">IF(AND($N$6=FALSE,OR(C12295="Commercial NAICS Cogen",C12295="Industrial NAICS Cogen",C12295="NAICS-22 Cogen")),FALSE,IF(AND($N$7=FALSE,OR(C12295="Commercial NAICS Cogen",C12295="Commercial NAICS Non-Cogen",C12295="industrial NAICS Cogen",C12295="industrial NAICS non-cogen")),FALSE,TRUE))</f>
        <v>1</v>
      </c>
    </row>
    <row r="12296" spans="1:11">
      <c r="A12296" s="120">
        <v>61278</v>
      </c>
      <c r="B12296" s="121" t="s">
        <v>201</v>
      </c>
      <c r="C12296" s="121" t="s">
        <v>206</v>
      </c>
      <c r="D12296" s="121" t="s">
        <v>101</v>
      </c>
      <c r="E12296" s="121" t="s">
        <v>92</v>
      </c>
      <c r="F12296" s="122">
        <v>151344</v>
      </c>
      <c r="G12296" s="122">
        <v>17001</v>
      </c>
      <c r="H12296" s="120">
        <v>2019</v>
      </c>
      <c r="I12296" t="str">
        <f>IF(J12296="natural gas",VLOOKUP(D12296,'Cross-Page Data'!$I$4:$J$13,2,FALSE),IF(J12296="solar",VLOOKUP('Form 923'!D12296,'Cross-Page Data'!$I$14:$J$117,2,FALSE),J12296))</f>
        <v>solar pv</v>
      </c>
      <c r="J12296" t="str">
        <f>VLOOKUP(E12296,'Cross-Page Data'!$D$4:$F$48,3,FALSE)</f>
        <v>solar</v>
      </c>
      <c r="K12296" t="b">
        <f t="shared" si="192"/>
        <v>1</v>
      </c>
    </row>
    <row r="12297" spans="1:11">
      <c r="A12297" s="120">
        <v>61279</v>
      </c>
      <c r="B12297" s="121" t="s">
        <v>201</v>
      </c>
      <c r="C12297" s="121" t="s">
        <v>206</v>
      </c>
      <c r="D12297" s="121" t="s">
        <v>101</v>
      </c>
      <c r="E12297" s="121" t="s">
        <v>92</v>
      </c>
      <c r="F12297" s="122">
        <v>164866</v>
      </c>
      <c r="G12297" s="122">
        <v>18520</v>
      </c>
      <c r="H12297" s="120">
        <v>2019</v>
      </c>
      <c r="I12297" t="str">
        <f>IF(J12297="natural gas",VLOOKUP(D12297,'Cross-Page Data'!$I$4:$J$13,2,FALSE),IF(J12297="solar",VLOOKUP('Form 923'!D12297,'Cross-Page Data'!$I$14:$J$117,2,FALSE),J12297))</f>
        <v>solar pv</v>
      </c>
      <c r="J12297" t="str">
        <f>VLOOKUP(E12297,'Cross-Page Data'!$D$4:$F$48,3,FALSE)</f>
        <v>solar</v>
      </c>
      <c r="K12297" t="b">
        <f t="shared" si="192"/>
        <v>1</v>
      </c>
    </row>
    <row r="12298" spans="1:11">
      <c r="A12298" s="120">
        <v>61280</v>
      </c>
      <c r="B12298" s="121" t="s">
        <v>201</v>
      </c>
      <c r="C12298" s="121" t="s">
        <v>206</v>
      </c>
      <c r="D12298" s="121" t="s">
        <v>101</v>
      </c>
      <c r="E12298" s="121" t="s">
        <v>92</v>
      </c>
      <c r="F12298" s="122">
        <v>153916</v>
      </c>
      <c r="G12298" s="122">
        <v>17290</v>
      </c>
      <c r="H12298" s="120">
        <v>2019</v>
      </c>
      <c r="I12298" t="str">
        <f>IF(J12298="natural gas",VLOOKUP(D12298,'Cross-Page Data'!$I$4:$J$13,2,FALSE),IF(J12298="solar",VLOOKUP('Form 923'!D12298,'Cross-Page Data'!$I$14:$J$117,2,FALSE),J12298))</f>
        <v>solar pv</v>
      </c>
      <c r="J12298" t="str">
        <f>VLOOKUP(E12298,'Cross-Page Data'!$D$4:$F$48,3,FALSE)</f>
        <v>solar</v>
      </c>
      <c r="K12298" t="b">
        <f t="shared" si="192"/>
        <v>1</v>
      </c>
    </row>
    <row r="12299" ht="25.5" spans="1:11">
      <c r="A12299" s="120">
        <v>61282</v>
      </c>
      <c r="B12299" s="121" t="s">
        <v>205</v>
      </c>
      <c r="C12299" s="121" t="s">
        <v>210</v>
      </c>
      <c r="D12299" s="121" t="s">
        <v>73</v>
      </c>
      <c r="E12299" s="121" t="s">
        <v>70</v>
      </c>
      <c r="F12299" s="122">
        <v>453</v>
      </c>
      <c r="G12299" s="122">
        <v>37.802</v>
      </c>
      <c r="H12299" s="120">
        <v>2019</v>
      </c>
      <c r="I12299" t="str">
        <f>IF(J12299="natural gas",VLOOKUP(D12299,'Cross-Page Data'!$I$4:$J$13,2,FALSE),IF(J12299="solar",VLOOKUP('Form 923'!D12299,'Cross-Page Data'!$I$14:$J$117,2,FALSE),J12299))</f>
        <v>heavy or residual fuel oil</v>
      </c>
      <c r="J12299" t="str">
        <f>VLOOKUP(E12299,'Cross-Page Data'!$D$4:$F$48,3,FALSE)</f>
        <v>heavy or residual fuel oil</v>
      </c>
      <c r="K12299" t="b">
        <f t="shared" si="192"/>
        <v>0</v>
      </c>
    </row>
    <row r="12300" ht="25.5" spans="1:11">
      <c r="A12300" s="120">
        <v>61282</v>
      </c>
      <c r="B12300" s="121" t="s">
        <v>205</v>
      </c>
      <c r="C12300" s="121" t="s">
        <v>210</v>
      </c>
      <c r="D12300" s="121" t="s">
        <v>73</v>
      </c>
      <c r="E12300" s="121" t="s">
        <v>38</v>
      </c>
      <c r="F12300" s="122">
        <v>661363</v>
      </c>
      <c r="G12300" s="122">
        <v>55271.198</v>
      </c>
      <c r="H12300" s="120">
        <v>2019</v>
      </c>
      <c r="I12300" t="str">
        <f>IF(J12300="natural gas",VLOOKUP(D12300,'Cross-Page Data'!$I$4:$J$13,2,FALSE),IF(J12300="solar",VLOOKUP('Form 923'!D12300,'Cross-Page Data'!$I$14:$J$117,2,FALSE),J12300))</f>
        <v>natural gas peaker</v>
      </c>
      <c r="J12300" t="str">
        <f>VLOOKUP(E12300,'Cross-Page Data'!$D$4:$F$48,3,FALSE)</f>
        <v>natural gas</v>
      </c>
      <c r="K12300" t="b">
        <f t="shared" si="192"/>
        <v>0</v>
      </c>
    </row>
    <row r="12301" spans="1:11">
      <c r="A12301" s="120">
        <v>61283</v>
      </c>
      <c r="B12301" s="121" t="s">
        <v>201</v>
      </c>
      <c r="C12301" s="121" t="s">
        <v>206</v>
      </c>
      <c r="D12301" s="121" t="s">
        <v>101</v>
      </c>
      <c r="E12301" s="121" t="s">
        <v>92</v>
      </c>
      <c r="F12301" s="122">
        <v>84399</v>
      </c>
      <c r="G12301" s="122">
        <v>9481</v>
      </c>
      <c r="H12301" s="120">
        <v>2019</v>
      </c>
      <c r="I12301" t="str">
        <f>IF(J12301="natural gas",VLOOKUP(D12301,'Cross-Page Data'!$I$4:$J$13,2,FALSE),IF(J12301="solar",VLOOKUP('Form 923'!D12301,'Cross-Page Data'!$I$14:$J$117,2,FALSE),J12301))</f>
        <v>solar pv</v>
      </c>
      <c r="J12301" t="str">
        <f>VLOOKUP(E12301,'Cross-Page Data'!$D$4:$F$48,3,FALSE)</f>
        <v>solar</v>
      </c>
      <c r="K12301" t="b">
        <f t="shared" si="192"/>
        <v>1</v>
      </c>
    </row>
    <row r="12302" spans="1:11">
      <c r="A12302" s="120">
        <v>61284</v>
      </c>
      <c r="B12302" s="121" t="s">
        <v>201</v>
      </c>
      <c r="C12302" s="121" t="s">
        <v>206</v>
      </c>
      <c r="D12302" s="121" t="s">
        <v>101</v>
      </c>
      <c r="E12302" s="121" t="s">
        <v>92</v>
      </c>
      <c r="F12302" s="122">
        <v>35546</v>
      </c>
      <c r="G12302" s="122">
        <v>3993</v>
      </c>
      <c r="H12302" s="120">
        <v>2019</v>
      </c>
      <c r="I12302" t="str">
        <f>IF(J12302="natural gas",VLOOKUP(D12302,'Cross-Page Data'!$I$4:$J$13,2,FALSE),IF(J12302="solar",VLOOKUP('Form 923'!D12302,'Cross-Page Data'!$I$14:$J$117,2,FALSE),J12302))</f>
        <v>solar pv</v>
      </c>
      <c r="J12302" t="str">
        <f>VLOOKUP(E12302,'Cross-Page Data'!$D$4:$F$48,3,FALSE)</f>
        <v>solar</v>
      </c>
      <c r="K12302" t="b">
        <f t="shared" si="192"/>
        <v>1</v>
      </c>
    </row>
    <row r="12303" spans="1:11">
      <c r="A12303" s="120">
        <v>61287</v>
      </c>
      <c r="B12303" s="121" t="s">
        <v>201</v>
      </c>
      <c r="C12303" s="121" t="s">
        <v>206</v>
      </c>
      <c r="D12303" s="121" t="s">
        <v>101</v>
      </c>
      <c r="E12303" s="121" t="s">
        <v>92</v>
      </c>
      <c r="F12303" s="122">
        <v>82111</v>
      </c>
      <c r="G12303" s="122">
        <v>9224</v>
      </c>
      <c r="H12303" s="120">
        <v>2019</v>
      </c>
      <c r="I12303" t="str">
        <f>IF(J12303="natural gas",VLOOKUP(D12303,'Cross-Page Data'!$I$4:$J$13,2,FALSE),IF(J12303="solar",VLOOKUP('Form 923'!D12303,'Cross-Page Data'!$I$14:$J$117,2,FALSE),J12303))</f>
        <v>solar pv</v>
      </c>
      <c r="J12303" t="str">
        <f>VLOOKUP(E12303,'Cross-Page Data'!$D$4:$F$48,3,FALSE)</f>
        <v>solar</v>
      </c>
      <c r="K12303" t="b">
        <f t="shared" si="192"/>
        <v>1</v>
      </c>
    </row>
    <row r="12304" spans="1:11">
      <c r="A12304" s="120">
        <v>61288</v>
      </c>
      <c r="B12304" s="121" t="s">
        <v>201</v>
      </c>
      <c r="C12304" s="121" t="s">
        <v>206</v>
      </c>
      <c r="D12304" s="121" t="s">
        <v>101</v>
      </c>
      <c r="E12304" s="121" t="s">
        <v>92</v>
      </c>
      <c r="F12304" s="122">
        <v>82246</v>
      </c>
      <c r="G12304" s="122">
        <v>9239</v>
      </c>
      <c r="H12304" s="120">
        <v>2019</v>
      </c>
      <c r="I12304" t="str">
        <f>IF(J12304="natural gas",VLOOKUP(D12304,'Cross-Page Data'!$I$4:$J$13,2,FALSE),IF(J12304="solar",VLOOKUP('Form 923'!D12304,'Cross-Page Data'!$I$14:$J$117,2,FALSE),J12304))</f>
        <v>solar pv</v>
      </c>
      <c r="J12304" t="str">
        <f>VLOOKUP(E12304,'Cross-Page Data'!$D$4:$F$48,3,FALSE)</f>
        <v>solar</v>
      </c>
      <c r="K12304" t="b">
        <f t="shared" si="192"/>
        <v>1</v>
      </c>
    </row>
    <row r="12305" spans="1:11">
      <c r="A12305" s="120">
        <v>61289</v>
      </c>
      <c r="B12305" s="121" t="s">
        <v>201</v>
      </c>
      <c r="C12305" s="121" t="s">
        <v>206</v>
      </c>
      <c r="D12305" s="121" t="s">
        <v>101</v>
      </c>
      <c r="E12305" s="121" t="s">
        <v>92</v>
      </c>
      <c r="F12305" s="122">
        <v>26118</v>
      </c>
      <c r="G12305" s="122">
        <v>2934</v>
      </c>
      <c r="H12305" s="120">
        <v>2019</v>
      </c>
      <c r="I12305" t="str">
        <f>IF(J12305="natural gas",VLOOKUP(D12305,'Cross-Page Data'!$I$4:$J$13,2,FALSE),IF(J12305="solar",VLOOKUP('Form 923'!D12305,'Cross-Page Data'!$I$14:$J$117,2,FALSE),J12305))</f>
        <v>solar pv</v>
      </c>
      <c r="J12305" t="str">
        <f>VLOOKUP(E12305,'Cross-Page Data'!$D$4:$F$48,3,FALSE)</f>
        <v>solar</v>
      </c>
      <c r="K12305" t="b">
        <f t="shared" si="192"/>
        <v>1</v>
      </c>
    </row>
    <row r="12306" spans="1:11">
      <c r="A12306" s="120">
        <v>61290</v>
      </c>
      <c r="B12306" s="121" t="s">
        <v>201</v>
      </c>
      <c r="C12306" s="121" t="s">
        <v>206</v>
      </c>
      <c r="D12306" s="121" t="s">
        <v>101</v>
      </c>
      <c r="E12306" s="121" t="s">
        <v>92</v>
      </c>
      <c r="F12306" s="122">
        <v>38618</v>
      </c>
      <c r="G12306" s="122">
        <v>4338</v>
      </c>
      <c r="H12306" s="120">
        <v>2019</v>
      </c>
      <c r="I12306" t="str">
        <f>IF(J12306="natural gas",VLOOKUP(D12306,'Cross-Page Data'!$I$4:$J$13,2,FALSE),IF(J12306="solar",VLOOKUP('Form 923'!D12306,'Cross-Page Data'!$I$14:$J$117,2,FALSE),J12306))</f>
        <v>solar pv</v>
      </c>
      <c r="J12306" t="str">
        <f>VLOOKUP(E12306,'Cross-Page Data'!$D$4:$F$48,3,FALSE)</f>
        <v>solar</v>
      </c>
      <c r="K12306" t="b">
        <f t="shared" si="192"/>
        <v>1</v>
      </c>
    </row>
    <row r="12307" spans="1:11">
      <c r="A12307" s="120">
        <v>61292</v>
      </c>
      <c r="B12307" s="121" t="s">
        <v>201</v>
      </c>
      <c r="C12307" s="121" t="s">
        <v>206</v>
      </c>
      <c r="D12307" s="121" t="s">
        <v>101</v>
      </c>
      <c r="E12307" s="121" t="s">
        <v>92</v>
      </c>
      <c r="F12307" s="122">
        <v>152634</v>
      </c>
      <c r="G12307" s="122">
        <v>17146</v>
      </c>
      <c r="H12307" s="120">
        <v>2019</v>
      </c>
      <c r="I12307" t="str">
        <f>IF(J12307="natural gas",VLOOKUP(D12307,'Cross-Page Data'!$I$4:$J$13,2,FALSE),IF(J12307="solar",VLOOKUP('Form 923'!D12307,'Cross-Page Data'!$I$14:$J$117,2,FALSE),J12307))</f>
        <v>solar pv</v>
      </c>
      <c r="J12307" t="str">
        <f>VLOOKUP(E12307,'Cross-Page Data'!$D$4:$F$48,3,FALSE)</f>
        <v>solar</v>
      </c>
      <c r="K12307" t="b">
        <f t="shared" si="192"/>
        <v>1</v>
      </c>
    </row>
    <row r="12308" spans="1:11">
      <c r="A12308" s="120">
        <v>61294</v>
      </c>
      <c r="B12308" s="121" t="s">
        <v>201</v>
      </c>
      <c r="C12308" s="121" t="s">
        <v>206</v>
      </c>
      <c r="D12308" s="121" t="s">
        <v>101</v>
      </c>
      <c r="E12308" s="121" t="s">
        <v>92</v>
      </c>
      <c r="F12308" s="122">
        <v>14707</v>
      </c>
      <c r="G12308" s="122">
        <v>1652</v>
      </c>
      <c r="H12308" s="120">
        <v>2019</v>
      </c>
      <c r="I12308" t="str">
        <f>IF(J12308="natural gas",VLOOKUP(D12308,'Cross-Page Data'!$I$4:$J$13,2,FALSE),IF(J12308="solar",VLOOKUP('Form 923'!D12308,'Cross-Page Data'!$I$14:$J$117,2,FALSE),J12308))</f>
        <v>solar pv</v>
      </c>
      <c r="J12308" t="str">
        <f>VLOOKUP(E12308,'Cross-Page Data'!$D$4:$F$48,3,FALSE)</f>
        <v>solar</v>
      </c>
      <c r="K12308" t="b">
        <f t="shared" si="192"/>
        <v>1</v>
      </c>
    </row>
    <row r="12309" spans="1:11">
      <c r="A12309" s="120">
        <v>61295</v>
      </c>
      <c r="B12309" s="121" t="s">
        <v>201</v>
      </c>
      <c r="C12309" s="121" t="s">
        <v>206</v>
      </c>
      <c r="D12309" s="121" t="s">
        <v>101</v>
      </c>
      <c r="E12309" s="121" t="s">
        <v>92</v>
      </c>
      <c r="F12309" s="122">
        <v>57899</v>
      </c>
      <c r="G12309" s="122">
        <v>6504</v>
      </c>
      <c r="H12309" s="120">
        <v>2019</v>
      </c>
      <c r="I12309" t="str">
        <f>IF(J12309="natural gas",VLOOKUP(D12309,'Cross-Page Data'!$I$4:$J$13,2,FALSE),IF(J12309="solar",VLOOKUP('Form 923'!D12309,'Cross-Page Data'!$I$14:$J$117,2,FALSE),J12309))</f>
        <v>solar pv</v>
      </c>
      <c r="J12309" t="str">
        <f>VLOOKUP(E12309,'Cross-Page Data'!$D$4:$F$48,3,FALSE)</f>
        <v>solar</v>
      </c>
      <c r="K12309" t="b">
        <f t="shared" si="192"/>
        <v>1</v>
      </c>
    </row>
    <row r="12310" spans="1:11">
      <c r="A12310" s="120">
        <v>61296</v>
      </c>
      <c r="B12310" s="121" t="s">
        <v>201</v>
      </c>
      <c r="C12310" s="121" t="s">
        <v>206</v>
      </c>
      <c r="D12310" s="121" t="s">
        <v>101</v>
      </c>
      <c r="E12310" s="121" t="s">
        <v>92</v>
      </c>
      <c r="F12310" s="122">
        <v>21587</v>
      </c>
      <c r="G12310" s="122">
        <v>2425</v>
      </c>
      <c r="H12310" s="120">
        <v>2019</v>
      </c>
      <c r="I12310" t="str">
        <f>IF(J12310="natural gas",VLOOKUP(D12310,'Cross-Page Data'!$I$4:$J$13,2,FALSE),IF(J12310="solar",VLOOKUP('Form 923'!D12310,'Cross-Page Data'!$I$14:$J$117,2,FALSE),J12310))</f>
        <v>solar pv</v>
      </c>
      <c r="J12310" t="str">
        <f>VLOOKUP(E12310,'Cross-Page Data'!$D$4:$F$48,3,FALSE)</f>
        <v>solar</v>
      </c>
      <c r="K12310" t="b">
        <f t="shared" si="192"/>
        <v>1</v>
      </c>
    </row>
    <row r="12311" spans="1:11">
      <c r="A12311" s="120">
        <v>61297</v>
      </c>
      <c r="B12311" s="121" t="s">
        <v>201</v>
      </c>
      <c r="C12311" s="121" t="s">
        <v>206</v>
      </c>
      <c r="D12311" s="121" t="s">
        <v>101</v>
      </c>
      <c r="E12311" s="121" t="s">
        <v>92</v>
      </c>
      <c r="F12311" s="122">
        <v>29938</v>
      </c>
      <c r="G12311" s="122">
        <v>3363</v>
      </c>
      <c r="H12311" s="120">
        <v>2019</v>
      </c>
      <c r="I12311" t="str">
        <f>IF(J12311="natural gas",VLOOKUP(D12311,'Cross-Page Data'!$I$4:$J$13,2,FALSE),IF(J12311="solar",VLOOKUP('Form 923'!D12311,'Cross-Page Data'!$I$14:$J$117,2,FALSE),J12311))</f>
        <v>solar pv</v>
      </c>
      <c r="J12311" t="str">
        <f>VLOOKUP(E12311,'Cross-Page Data'!$D$4:$F$48,3,FALSE)</f>
        <v>solar</v>
      </c>
      <c r="K12311" t="b">
        <f t="shared" si="192"/>
        <v>1</v>
      </c>
    </row>
    <row r="12312" spans="1:11">
      <c r="A12312" s="120">
        <v>61298</v>
      </c>
      <c r="B12312" s="121" t="s">
        <v>201</v>
      </c>
      <c r="C12312" s="121" t="s">
        <v>206</v>
      </c>
      <c r="D12312" s="121" t="s">
        <v>101</v>
      </c>
      <c r="E12312" s="121" t="s">
        <v>92</v>
      </c>
      <c r="F12312" s="122">
        <v>12882</v>
      </c>
      <c r="G12312" s="122">
        <v>1447</v>
      </c>
      <c r="H12312" s="120">
        <v>2019</v>
      </c>
      <c r="I12312" t="str">
        <f>IF(J12312="natural gas",VLOOKUP(D12312,'Cross-Page Data'!$I$4:$J$13,2,FALSE),IF(J12312="solar",VLOOKUP('Form 923'!D12312,'Cross-Page Data'!$I$14:$J$117,2,FALSE),J12312))</f>
        <v>solar pv</v>
      </c>
      <c r="J12312" t="str">
        <f>VLOOKUP(E12312,'Cross-Page Data'!$D$4:$F$48,3,FALSE)</f>
        <v>solar</v>
      </c>
      <c r="K12312" t="b">
        <f t="shared" si="192"/>
        <v>1</v>
      </c>
    </row>
    <row r="12313" spans="1:11">
      <c r="A12313" s="120">
        <v>61299</v>
      </c>
      <c r="B12313" s="121" t="s">
        <v>201</v>
      </c>
      <c r="C12313" s="121" t="s">
        <v>206</v>
      </c>
      <c r="D12313" s="121" t="s">
        <v>101</v>
      </c>
      <c r="E12313" s="121" t="s">
        <v>92</v>
      </c>
      <c r="F12313" s="122">
        <v>25583</v>
      </c>
      <c r="G12313" s="122">
        <v>2874</v>
      </c>
      <c r="H12313" s="120">
        <v>2019</v>
      </c>
      <c r="I12313" t="str">
        <f>IF(J12313="natural gas",VLOOKUP(D12313,'Cross-Page Data'!$I$4:$J$13,2,FALSE),IF(J12313="solar",VLOOKUP('Form 923'!D12313,'Cross-Page Data'!$I$14:$J$117,2,FALSE),J12313))</f>
        <v>solar pv</v>
      </c>
      <c r="J12313" t="str">
        <f>VLOOKUP(E12313,'Cross-Page Data'!$D$4:$F$48,3,FALSE)</f>
        <v>solar</v>
      </c>
      <c r="K12313" t="b">
        <f t="shared" si="192"/>
        <v>1</v>
      </c>
    </row>
    <row r="12314" spans="1:11">
      <c r="A12314" s="120">
        <v>61303</v>
      </c>
      <c r="B12314" s="121" t="s">
        <v>201</v>
      </c>
      <c r="C12314" s="121" t="s">
        <v>206</v>
      </c>
      <c r="D12314" s="121" t="s">
        <v>128</v>
      </c>
      <c r="E12314" s="121" t="s">
        <v>180</v>
      </c>
      <c r="F12314" s="122">
        <v>3456212</v>
      </c>
      <c r="G12314" s="122">
        <v>388251</v>
      </c>
      <c r="H12314" s="120">
        <v>2019</v>
      </c>
      <c r="I12314" t="str">
        <f>IF(J12314="natural gas",VLOOKUP(D12314,'Cross-Page Data'!$I$4:$J$13,2,FALSE),IF(J12314="solar",VLOOKUP('Form 923'!D12314,'Cross-Page Data'!$I$14:$J$117,2,FALSE),J12314))</f>
        <v>wind</v>
      </c>
      <c r="J12314" t="str">
        <f>VLOOKUP(E12314,'Cross-Page Data'!$D$4:$F$48,3,FALSE)</f>
        <v>wind</v>
      </c>
      <c r="K12314" t="b">
        <f t="shared" si="192"/>
        <v>1</v>
      </c>
    </row>
    <row r="12315" spans="1:11">
      <c r="A12315" s="120">
        <v>61307</v>
      </c>
      <c r="B12315" s="121" t="s">
        <v>201</v>
      </c>
      <c r="C12315" s="121" t="s">
        <v>206</v>
      </c>
      <c r="D12315" s="121" t="s">
        <v>101</v>
      </c>
      <c r="E12315" s="121" t="s">
        <v>92</v>
      </c>
      <c r="F12315" s="122">
        <v>37834</v>
      </c>
      <c r="G12315" s="122">
        <v>4250</v>
      </c>
      <c r="H12315" s="120">
        <v>2019</v>
      </c>
      <c r="I12315" t="str">
        <f>IF(J12315="natural gas",VLOOKUP(D12315,'Cross-Page Data'!$I$4:$J$13,2,FALSE),IF(J12315="solar",VLOOKUP('Form 923'!D12315,'Cross-Page Data'!$I$14:$J$117,2,FALSE),J12315))</f>
        <v>solar pv</v>
      </c>
      <c r="J12315" t="str">
        <f>VLOOKUP(E12315,'Cross-Page Data'!$D$4:$F$48,3,FALSE)</f>
        <v>solar</v>
      </c>
      <c r="K12315" t="b">
        <f t="shared" si="192"/>
        <v>1</v>
      </c>
    </row>
    <row r="12316" spans="1:11">
      <c r="A12316" s="120">
        <v>61308</v>
      </c>
      <c r="B12316" s="121" t="s">
        <v>201</v>
      </c>
      <c r="C12316" s="121" t="s">
        <v>206</v>
      </c>
      <c r="D12316" s="121" t="s">
        <v>101</v>
      </c>
      <c r="E12316" s="121" t="s">
        <v>92</v>
      </c>
      <c r="F12316" s="122">
        <v>28558</v>
      </c>
      <c r="G12316" s="122">
        <v>3208</v>
      </c>
      <c r="H12316" s="120">
        <v>2019</v>
      </c>
      <c r="I12316" t="str">
        <f>IF(J12316="natural gas",VLOOKUP(D12316,'Cross-Page Data'!$I$4:$J$13,2,FALSE),IF(J12316="solar",VLOOKUP('Form 923'!D12316,'Cross-Page Data'!$I$14:$J$117,2,FALSE),J12316))</f>
        <v>solar pv</v>
      </c>
      <c r="J12316" t="str">
        <f>VLOOKUP(E12316,'Cross-Page Data'!$D$4:$F$48,3,FALSE)</f>
        <v>solar</v>
      </c>
      <c r="K12316" t="b">
        <f t="shared" si="192"/>
        <v>1</v>
      </c>
    </row>
    <row r="12317" spans="1:11">
      <c r="A12317" s="120">
        <v>61309</v>
      </c>
      <c r="B12317" s="121" t="s">
        <v>201</v>
      </c>
      <c r="C12317" s="121" t="s">
        <v>206</v>
      </c>
      <c r="D12317" s="121" t="s">
        <v>101</v>
      </c>
      <c r="E12317" s="121" t="s">
        <v>92</v>
      </c>
      <c r="F12317" s="122">
        <v>19334</v>
      </c>
      <c r="G12317" s="122">
        <v>2172</v>
      </c>
      <c r="H12317" s="120">
        <v>2019</v>
      </c>
      <c r="I12317" t="str">
        <f>IF(J12317="natural gas",VLOOKUP(D12317,'Cross-Page Data'!$I$4:$J$13,2,FALSE),IF(J12317="solar",VLOOKUP('Form 923'!D12317,'Cross-Page Data'!$I$14:$J$117,2,FALSE),J12317))</f>
        <v>solar pv</v>
      </c>
      <c r="J12317" t="str">
        <f>VLOOKUP(E12317,'Cross-Page Data'!$D$4:$F$48,3,FALSE)</f>
        <v>solar</v>
      </c>
      <c r="K12317" t="b">
        <f t="shared" si="192"/>
        <v>1</v>
      </c>
    </row>
    <row r="12318" spans="1:11">
      <c r="A12318" s="120">
        <v>61310</v>
      </c>
      <c r="B12318" s="121" t="s">
        <v>201</v>
      </c>
      <c r="C12318" s="121" t="s">
        <v>202</v>
      </c>
      <c r="D12318" s="121" t="s">
        <v>101</v>
      </c>
      <c r="E12318" s="121" t="s">
        <v>92</v>
      </c>
      <c r="F12318" s="122">
        <v>41376</v>
      </c>
      <c r="G12318" s="122">
        <v>4648</v>
      </c>
      <c r="H12318" s="120">
        <v>2019</v>
      </c>
      <c r="I12318" t="str">
        <f>IF(J12318="natural gas",VLOOKUP(D12318,'Cross-Page Data'!$I$4:$J$13,2,FALSE),IF(J12318="solar",VLOOKUP('Form 923'!D12318,'Cross-Page Data'!$I$14:$J$117,2,FALSE),J12318))</f>
        <v>solar pv</v>
      </c>
      <c r="J12318" t="str">
        <f>VLOOKUP(E12318,'Cross-Page Data'!$D$4:$F$48,3,FALSE)</f>
        <v>solar</v>
      </c>
      <c r="K12318" t="b">
        <f t="shared" si="192"/>
        <v>1</v>
      </c>
    </row>
    <row r="12319" spans="1:11">
      <c r="A12319" s="120">
        <v>61311</v>
      </c>
      <c r="B12319" s="121" t="s">
        <v>201</v>
      </c>
      <c r="C12319" s="121" t="s">
        <v>202</v>
      </c>
      <c r="D12319" s="121" t="s">
        <v>101</v>
      </c>
      <c r="E12319" s="121" t="s">
        <v>92</v>
      </c>
      <c r="F12319" s="122">
        <v>31627</v>
      </c>
      <c r="G12319" s="122">
        <v>3553</v>
      </c>
      <c r="H12319" s="120">
        <v>2019</v>
      </c>
      <c r="I12319" t="str">
        <f>IF(J12319="natural gas",VLOOKUP(D12319,'Cross-Page Data'!$I$4:$J$13,2,FALSE),IF(J12319="solar",VLOOKUP('Form 923'!D12319,'Cross-Page Data'!$I$14:$J$117,2,FALSE),J12319))</f>
        <v>solar pv</v>
      </c>
      <c r="J12319" t="str">
        <f>VLOOKUP(E12319,'Cross-Page Data'!$D$4:$F$48,3,FALSE)</f>
        <v>solar</v>
      </c>
      <c r="K12319" t="b">
        <f t="shared" si="192"/>
        <v>1</v>
      </c>
    </row>
    <row r="12320" spans="1:11">
      <c r="A12320" s="120">
        <v>61312</v>
      </c>
      <c r="B12320" s="121" t="s">
        <v>201</v>
      </c>
      <c r="C12320" s="121" t="s">
        <v>202</v>
      </c>
      <c r="D12320" s="121" t="s">
        <v>101</v>
      </c>
      <c r="E12320" s="121" t="s">
        <v>92</v>
      </c>
      <c r="F12320" s="122">
        <v>29590</v>
      </c>
      <c r="G12320" s="122">
        <v>3324</v>
      </c>
      <c r="H12320" s="120">
        <v>2019</v>
      </c>
      <c r="I12320" t="str">
        <f>IF(J12320="natural gas",VLOOKUP(D12320,'Cross-Page Data'!$I$4:$J$13,2,FALSE),IF(J12320="solar",VLOOKUP('Form 923'!D12320,'Cross-Page Data'!$I$14:$J$117,2,FALSE),J12320))</f>
        <v>solar pv</v>
      </c>
      <c r="J12320" t="str">
        <f>VLOOKUP(E12320,'Cross-Page Data'!$D$4:$F$48,3,FALSE)</f>
        <v>solar</v>
      </c>
      <c r="K12320" t="b">
        <f t="shared" si="192"/>
        <v>1</v>
      </c>
    </row>
    <row r="12321" spans="1:11">
      <c r="A12321" s="120">
        <v>61313</v>
      </c>
      <c r="B12321" s="121" t="s">
        <v>201</v>
      </c>
      <c r="C12321" s="121" t="s">
        <v>206</v>
      </c>
      <c r="D12321" s="121" t="s">
        <v>101</v>
      </c>
      <c r="E12321" s="121" t="s">
        <v>92</v>
      </c>
      <c r="F12321" s="122">
        <v>15383</v>
      </c>
      <c r="G12321" s="122">
        <v>1728</v>
      </c>
      <c r="H12321" s="120">
        <v>2019</v>
      </c>
      <c r="I12321" t="str">
        <f>IF(J12321="natural gas",VLOOKUP(D12321,'Cross-Page Data'!$I$4:$J$13,2,FALSE),IF(J12321="solar",VLOOKUP('Form 923'!D12321,'Cross-Page Data'!$I$14:$J$117,2,FALSE),J12321))</f>
        <v>solar pv</v>
      </c>
      <c r="J12321" t="str">
        <f>VLOOKUP(E12321,'Cross-Page Data'!$D$4:$F$48,3,FALSE)</f>
        <v>solar</v>
      </c>
      <c r="K12321" t="b">
        <f t="shared" si="192"/>
        <v>1</v>
      </c>
    </row>
    <row r="12322" spans="1:11">
      <c r="A12322" s="120">
        <v>61314</v>
      </c>
      <c r="B12322" s="121" t="s">
        <v>201</v>
      </c>
      <c r="C12322" s="121" t="s">
        <v>206</v>
      </c>
      <c r="D12322" s="121" t="s">
        <v>101</v>
      </c>
      <c r="E12322" s="121" t="s">
        <v>92</v>
      </c>
      <c r="F12322" s="122">
        <v>73459</v>
      </c>
      <c r="G12322" s="122">
        <v>8252</v>
      </c>
      <c r="H12322" s="120">
        <v>2019</v>
      </c>
      <c r="I12322" t="str">
        <f>IF(J12322="natural gas",VLOOKUP(D12322,'Cross-Page Data'!$I$4:$J$13,2,FALSE),IF(J12322="solar",VLOOKUP('Form 923'!D12322,'Cross-Page Data'!$I$14:$J$117,2,FALSE),J12322))</f>
        <v>solar pv</v>
      </c>
      <c r="J12322" t="str">
        <f>VLOOKUP(E12322,'Cross-Page Data'!$D$4:$F$48,3,FALSE)</f>
        <v>solar</v>
      </c>
      <c r="K12322" t="b">
        <f t="shared" si="192"/>
        <v>1</v>
      </c>
    </row>
    <row r="12323" spans="1:11">
      <c r="A12323" s="120">
        <v>61315</v>
      </c>
      <c r="B12323" s="121" t="s">
        <v>201</v>
      </c>
      <c r="C12323" s="121" t="s">
        <v>206</v>
      </c>
      <c r="D12323" s="121" t="s">
        <v>101</v>
      </c>
      <c r="E12323" s="121" t="s">
        <v>92</v>
      </c>
      <c r="F12323" s="122">
        <v>66186</v>
      </c>
      <c r="G12323" s="122">
        <v>7435</v>
      </c>
      <c r="H12323" s="120">
        <v>2019</v>
      </c>
      <c r="I12323" t="str">
        <f>IF(J12323="natural gas",VLOOKUP(D12323,'Cross-Page Data'!$I$4:$J$13,2,FALSE),IF(J12323="solar",VLOOKUP('Form 923'!D12323,'Cross-Page Data'!$I$14:$J$117,2,FALSE),J12323))</f>
        <v>solar pv</v>
      </c>
      <c r="J12323" t="str">
        <f>VLOOKUP(E12323,'Cross-Page Data'!$D$4:$F$48,3,FALSE)</f>
        <v>solar</v>
      </c>
      <c r="K12323" t="b">
        <f t="shared" si="192"/>
        <v>1</v>
      </c>
    </row>
    <row r="12324" spans="1:11">
      <c r="A12324" s="120">
        <v>61316</v>
      </c>
      <c r="B12324" s="121" t="s">
        <v>201</v>
      </c>
      <c r="C12324" s="121" t="s">
        <v>206</v>
      </c>
      <c r="D12324" s="121" t="s">
        <v>101</v>
      </c>
      <c r="E12324" s="121" t="s">
        <v>92</v>
      </c>
      <c r="F12324" s="122">
        <v>38110</v>
      </c>
      <c r="G12324" s="122">
        <v>4281</v>
      </c>
      <c r="H12324" s="120">
        <v>2019</v>
      </c>
      <c r="I12324" t="str">
        <f>IF(J12324="natural gas",VLOOKUP(D12324,'Cross-Page Data'!$I$4:$J$13,2,FALSE),IF(J12324="solar",VLOOKUP('Form 923'!D12324,'Cross-Page Data'!$I$14:$J$117,2,FALSE),J12324))</f>
        <v>solar pv</v>
      </c>
      <c r="J12324" t="str">
        <f>VLOOKUP(E12324,'Cross-Page Data'!$D$4:$F$48,3,FALSE)</f>
        <v>solar</v>
      </c>
      <c r="K12324" t="b">
        <f t="shared" si="192"/>
        <v>1</v>
      </c>
    </row>
    <row r="12325" spans="1:11">
      <c r="A12325" s="120">
        <v>61319</v>
      </c>
      <c r="B12325" s="121" t="s">
        <v>201</v>
      </c>
      <c r="C12325" s="121" t="s">
        <v>206</v>
      </c>
      <c r="D12325" s="121" t="s">
        <v>101</v>
      </c>
      <c r="E12325" s="121" t="s">
        <v>92</v>
      </c>
      <c r="F12325" s="122">
        <v>16603</v>
      </c>
      <c r="G12325" s="122">
        <v>1865</v>
      </c>
      <c r="H12325" s="120">
        <v>2019</v>
      </c>
      <c r="I12325" t="str">
        <f>IF(J12325="natural gas",VLOOKUP(D12325,'Cross-Page Data'!$I$4:$J$13,2,FALSE),IF(J12325="solar",VLOOKUP('Form 923'!D12325,'Cross-Page Data'!$I$14:$J$117,2,FALSE),J12325))</f>
        <v>solar pv</v>
      </c>
      <c r="J12325" t="str">
        <f>VLOOKUP(E12325,'Cross-Page Data'!$D$4:$F$48,3,FALSE)</f>
        <v>solar</v>
      </c>
      <c r="K12325" t="b">
        <f t="shared" si="192"/>
        <v>1</v>
      </c>
    </row>
    <row r="12326" spans="1:11">
      <c r="A12326" s="120">
        <v>61323</v>
      </c>
      <c r="B12326" s="121" t="s">
        <v>201</v>
      </c>
      <c r="C12326" s="121" t="s">
        <v>206</v>
      </c>
      <c r="D12326" s="121" t="s">
        <v>101</v>
      </c>
      <c r="E12326" s="121" t="s">
        <v>92</v>
      </c>
      <c r="F12326" s="122">
        <v>57526</v>
      </c>
      <c r="G12326" s="122">
        <v>6462</v>
      </c>
      <c r="H12326" s="120">
        <v>2019</v>
      </c>
      <c r="I12326" t="str">
        <f>IF(J12326="natural gas",VLOOKUP(D12326,'Cross-Page Data'!$I$4:$J$13,2,FALSE),IF(J12326="solar",VLOOKUP('Form 923'!D12326,'Cross-Page Data'!$I$14:$J$117,2,FALSE),J12326))</f>
        <v>solar pv</v>
      </c>
      <c r="J12326" t="str">
        <f>VLOOKUP(E12326,'Cross-Page Data'!$D$4:$F$48,3,FALSE)</f>
        <v>solar</v>
      </c>
      <c r="K12326" t="b">
        <f t="shared" si="192"/>
        <v>1</v>
      </c>
    </row>
    <row r="12327" spans="1:11">
      <c r="A12327" s="120">
        <v>61324</v>
      </c>
      <c r="B12327" s="121" t="s">
        <v>201</v>
      </c>
      <c r="C12327" s="121" t="s">
        <v>206</v>
      </c>
      <c r="D12327" s="121" t="s">
        <v>101</v>
      </c>
      <c r="E12327" s="121" t="s">
        <v>92</v>
      </c>
      <c r="F12327" s="122">
        <v>158252</v>
      </c>
      <c r="G12327" s="122">
        <v>17777</v>
      </c>
      <c r="H12327" s="120">
        <v>2019</v>
      </c>
      <c r="I12327" t="str">
        <f>IF(J12327="natural gas",VLOOKUP(D12327,'Cross-Page Data'!$I$4:$J$13,2,FALSE),IF(J12327="solar",VLOOKUP('Form 923'!D12327,'Cross-Page Data'!$I$14:$J$117,2,FALSE),J12327))</f>
        <v>solar pv</v>
      </c>
      <c r="J12327" t="str">
        <f>VLOOKUP(E12327,'Cross-Page Data'!$D$4:$F$48,3,FALSE)</f>
        <v>solar</v>
      </c>
      <c r="K12327" t="b">
        <f t="shared" si="192"/>
        <v>1</v>
      </c>
    </row>
    <row r="12328" spans="1:11">
      <c r="A12328" s="120">
        <v>61325</v>
      </c>
      <c r="B12328" s="121" t="s">
        <v>201</v>
      </c>
      <c r="C12328" s="121" t="s">
        <v>206</v>
      </c>
      <c r="D12328" s="121" t="s">
        <v>101</v>
      </c>
      <c r="E12328" s="121" t="s">
        <v>92</v>
      </c>
      <c r="F12328" s="122">
        <v>117035</v>
      </c>
      <c r="G12328" s="122">
        <v>13147</v>
      </c>
      <c r="H12328" s="120">
        <v>2019</v>
      </c>
      <c r="I12328" t="str">
        <f>IF(J12328="natural gas",VLOOKUP(D12328,'Cross-Page Data'!$I$4:$J$13,2,FALSE),IF(J12328="solar",VLOOKUP('Form 923'!D12328,'Cross-Page Data'!$I$14:$J$117,2,FALSE),J12328))</f>
        <v>solar pv</v>
      </c>
      <c r="J12328" t="str">
        <f>VLOOKUP(E12328,'Cross-Page Data'!$D$4:$F$48,3,FALSE)</f>
        <v>solar</v>
      </c>
      <c r="K12328" t="b">
        <f t="shared" si="192"/>
        <v>1</v>
      </c>
    </row>
    <row r="12329" spans="1:11">
      <c r="A12329" s="120">
        <v>61326</v>
      </c>
      <c r="B12329" s="121" t="s">
        <v>201</v>
      </c>
      <c r="C12329" s="121" t="s">
        <v>206</v>
      </c>
      <c r="D12329" s="121" t="s">
        <v>101</v>
      </c>
      <c r="E12329" s="121" t="s">
        <v>92</v>
      </c>
      <c r="F12329" s="122">
        <v>77100</v>
      </c>
      <c r="G12329" s="122">
        <v>8661</v>
      </c>
      <c r="H12329" s="120">
        <v>2019</v>
      </c>
      <c r="I12329" t="str">
        <f>IF(J12329="natural gas",VLOOKUP(D12329,'Cross-Page Data'!$I$4:$J$13,2,FALSE),IF(J12329="solar",VLOOKUP('Form 923'!D12329,'Cross-Page Data'!$I$14:$J$117,2,FALSE),J12329))</f>
        <v>solar pv</v>
      </c>
      <c r="J12329" t="str">
        <f>VLOOKUP(E12329,'Cross-Page Data'!$D$4:$F$48,3,FALSE)</f>
        <v>solar</v>
      </c>
      <c r="K12329" t="b">
        <f t="shared" si="192"/>
        <v>1</v>
      </c>
    </row>
    <row r="12330" spans="1:11">
      <c r="A12330" s="120">
        <v>61327</v>
      </c>
      <c r="B12330" s="121" t="s">
        <v>201</v>
      </c>
      <c r="C12330" s="121" t="s">
        <v>206</v>
      </c>
      <c r="D12330" s="121" t="s">
        <v>101</v>
      </c>
      <c r="E12330" s="121" t="s">
        <v>92</v>
      </c>
      <c r="F12330" s="122">
        <v>96320</v>
      </c>
      <c r="G12330" s="122">
        <v>10820</v>
      </c>
      <c r="H12330" s="120">
        <v>2019</v>
      </c>
      <c r="I12330" t="str">
        <f>IF(J12330="natural gas",VLOOKUP(D12330,'Cross-Page Data'!$I$4:$J$13,2,FALSE),IF(J12330="solar",VLOOKUP('Form 923'!D12330,'Cross-Page Data'!$I$14:$J$117,2,FALSE),J12330))</f>
        <v>solar pv</v>
      </c>
      <c r="J12330" t="str">
        <f>VLOOKUP(E12330,'Cross-Page Data'!$D$4:$F$48,3,FALSE)</f>
        <v>solar</v>
      </c>
      <c r="K12330" t="b">
        <f t="shared" si="192"/>
        <v>1</v>
      </c>
    </row>
    <row r="12331" spans="1:11">
      <c r="A12331" s="120">
        <v>61328</v>
      </c>
      <c r="B12331" s="121" t="s">
        <v>201</v>
      </c>
      <c r="C12331" s="121" t="s">
        <v>206</v>
      </c>
      <c r="D12331" s="121" t="s">
        <v>101</v>
      </c>
      <c r="E12331" s="121" t="s">
        <v>92</v>
      </c>
      <c r="F12331" s="122">
        <v>41260</v>
      </c>
      <c r="G12331" s="122">
        <v>4635</v>
      </c>
      <c r="H12331" s="120">
        <v>2019</v>
      </c>
      <c r="I12331" t="str">
        <f>IF(J12331="natural gas",VLOOKUP(D12331,'Cross-Page Data'!$I$4:$J$13,2,FALSE),IF(J12331="solar",VLOOKUP('Form 923'!D12331,'Cross-Page Data'!$I$14:$J$117,2,FALSE),J12331))</f>
        <v>solar pv</v>
      </c>
      <c r="J12331" t="str">
        <f>VLOOKUP(E12331,'Cross-Page Data'!$D$4:$F$48,3,FALSE)</f>
        <v>solar</v>
      </c>
      <c r="K12331" t="b">
        <f t="shared" si="192"/>
        <v>1</v>
      </c>
    </row>
    <row r="12332" spans="1:11">
      <c r="A12332" s="120">
        <v>61329</v>
      </c>
      <c r="B12332" s="121" t="s">
        <v>201</v>
      </c>
      <c r="C12332" s="121" t="s">
        <v>206</v>
      </c>
      <c r="D12332" s="121" t="s">
        <v>101</v>
      </c>
      <c r="E12332" s="121" t="s">
        <v>92</v>
      </c>
      <c r="F12332" s="122">
        <v>25414</v>
      </c>
      <c r="G12332" s="122">
        <v>2855</v>
      </c>
      <c r="H12332" s="120">
        <v>2019</v>
      </c>
      <c r="I12332" t="str">
        <f>IF(J12332="natural gas",VLOOKUP(D12332,'Cross-Page Data'!$I$4:$J$13,2,FALSE),IF(J12332="solar",VLOOKUP('Form 923'!D12332,'Cross-Page Data'!$I$14:$J$117,2,FALSE),J12332))</f>
        <v>solar pv</v>
      </c>
      <c r="J12332" t="str">
        <f>VLOOKUP(E12332,'Cross-Page Data'!$D$4:$F$48,3,FALSE)</f>
        <v>solar</v>
      </c>
      <c r="K12332" t="b">
        <f t="shared" si="192"/>
        <v>1</v>
      </c>
    </row>
    <row r="12333" spans="1:11">
      <c r="A12333" s="120">
        <v>61330</v>
      </c>
      <c r="B12333" s="121" t="s">
        <v>201</v>
      </c>
      <c r="C12333" s="121" t="s">
        <v>206</v>
      </c>
      <c r="D12333" s="121" t="s">
        <v>128</v>
      </c>
      <c r="E12333" s="121" t="s">
        <v>180</v>
      </c>
      <c r="F12333" s="122">
        <v>1839127</v>
      </c>
      <c r="G12333" s="122">
        <v>206597</v>
      </c>
      <c r="H12333" s="120">
        <v>2019</v>
      </c>
      <c r="I12333" t="str">
        <f>IF(J12333="natural gas",VLOOKUP(D12333,'Cross-Page Data'!$I$4:$J$13,2,FALSE),IF(J12333="solar",VLOOKUP('Form 923'!D12333,'Cross-Page Data'!$I$14:$J$117,2,FALSE),J12333))</f>
        <v>wind</v>
      </c>
      <c r="J12333" t="str">
        <f>VLOOKUP(E12333,'Cross-Page Data'!$D$4:$F$48,3,FALSE)</f>
        <v>wind</v>
      </c>
      <c r="K12333" t="b">
        <f t="shared" si="192"/>
        <v>1</v>
      </c>
    </row>
    <row r="12334" spans="1:11">
      <c r="A12334" s="120">
        <v>61333</v>
      </c>
      <c r="B12334" s="121" t="s">
        <v>201</v>
      </c>
      <c r="C12334" s="121" t="s">
        <v>202</v>
      </c>
      <c r="D12334" s="121" t="s">
        <v>101</v>
      </c>
      <c r="E12334" s="121" t="s">
        <v>92</v>
      </c>
      <c r="F12334" s="122">
        <v>32270</v>
      </c>
      <c r="G12334" s="122">
        <v>3625</v>
      </c>
      <c r="H12334" s="120">
        <v>2019</v>
      </c>
      <c r="I12334" t="str">
        <f>IF(J12334="natural gas",VLOOKUP(D12334,'Cross-Page Data'!$I$4:$J$13,2,FALSE),IF(J12334="solar",VLOOKUP('Form 923'!D12334,'Cross-Page Data'!$I$14:$J$117,2,FALSE),J12334))</f>
        <v>solar pv</v>
      </c>
      <c r="J12334" t="str">
        <f>VLOOKUP(E12334,'Cross-Page Data'!$D$4:$F$48,3,FALSE)</f>
        <v>solar</v>
      </c>
      <c r="K12334" t="b">
        <f t="shared" si="192"/>
        <v>1</v>
      </c>
    </row>
    <row r="12335" spans="1:11">
      <c r="A12335" s="120">
        <v>61334</v>
      </c>
      <c r="B12335" s="121" t="s">
        <v>201</v>
      </c>
      <c r="C12335" s="121" t="s">
        <v>202</v>
      </c>
      <c r="D12335" s="121" t="s">
        <v>33</v>
      </c>
      <c r="E12335" s="121" t="s">
        <v>99</v>
      </c>
      <c r="F12335" s="122">
        <v>0</v>
      </c>
      <c r="G12335" s="122">
        <v>-13</v>
      </c>
      <c r="H12335" s="120">
        <v>2019</v>
      </c>
      <c r="I12335" t="str">
        <f>IF(J12335="natural gas",VLOOKUP(D12335,'Cross-Page Data'!$I$4:$J$13,2,FALSE),IF(J12335="solar",VLOOKUP('Form 923'!D12335,'Cross-Page Data'!$I$14:$J$117,2,FALSE),J12335))</f>
        <v>other</v>
      </c>
      <c r="J12335" t="str">
        <f>VLOOKUP(E12335,'Cross-Page Data'!$D$4:$F$48,3,FALSE)</f>
        <v>other</v>
      </c>
      <c r="K12335" t="b">
        <f t="shared" si="192"/>
        <v>1</v>
      </c>
    </row>
    <row r="12336" spans="1:11">
      <c r="A12336" s="120">
        <v>61334</v>
      </c>
      <c r="B12336" s="121" t="s">
        <v>201</v>
      </c>
      <c r="C12336" s="121" t="s">
        <v>202</v>
      </c>
      <c r="D12336" s="121" t="s">
        <v>101</v>
      </c>
      <c r="E12336" s="121" t="s">
        <v>92</v>
      </c>
      <c r="F12336" s="122">
        <v>34256</v>
      </c>
      <c r="G12336" s="122">
        <v>3848</v>
      </c>
      <c r="H12336" s="120">
        <v>2019</v>
      </c>
      <c r="I12336" t="str">
        <f>IF(J12336="natural gas",VLOOKUP(D12336,'Cross-Page Data'!$I$4:$J$13,2,FALSE),IF(J12336="solar",VLOOKUP('Form 923'!D12336,'Cross-Page Data'!$I$14:$J$117,2,FALSE),J12336))</f>
        <v>solar pv</v>
      </c>
      <c r="J12336" t="str">
        <f>VLOOKUP(E12336,'Cross-Page Data'!$D$4:$F$48,3,FALSE)</f>
        <v>solar</v>
      </c>
      <c r="K12336" t="b">
        <f t="shared" si="192"/>
        <v>1</v>
      </c>
    </row>
    <row r="12337" spans="1:11">
      <c r="A12337" s="120">
        <v>61338</v>
      </c>
      <c r="B12337" s="121" t="s">
        <v>201</v>
      </c>
      <c r="C12337" s="121" t="s">
        <v>206</v>
      </c>
      <c r="D12337" s="121" t="s">
        <v>101</v>
      </c>
      <c r="E12337" s="121" t="s">
        <v>92</v>
      </c>
      <c r="F12337" s="122">
        <v>34272</v>
      </c>
      <c r="G12337" s="122">
        <v>3850</v>
      </c>
      <c r="H12337" s="120">
        <v>2019</v>
      </c>
      <c r="I12337" t="str">
        <f>IF(J12337="natural gas",VLOOKUP(D12337,'Cross-Page Data'!$I$4:$J$13,2,FALSE),IF(J12337="solar",VLOOKUP('Form 923'!D12337,'Cross-Page Data'!$I$14:$J$117,2,FALSE),J12337))</f>
        <v>solar pv</v>
      </c>
      <c r="J12337" t="str">
        <f>VLOOKUP(E12337,'Cross-Page Data'!$D$4:$F$48,3,FALSE)</f>
        <v>solar</v>
      </c>
      <c r="K12337" t="b">
        <f t="shared" si="192"/>
        <v>1</v>
      </c>
    </row>
    <row r="12338" spans="1:11">
      <c r="A12338" s="120">
        <v>61339</v>
      </c>
      <c r="B12338" s="121" t="s">
        <v>201</v>
      </c>
      <c r="C12338" s="121" t="s">
        <v>206</v>
      </c>
      <c r="D12338" s="121" t="s">
        <v>101</v>
      </c>
      <c r="E12338" s="121" t="s">
        <v>92</v>
      </c>
      <c r="F12338" s="122">
        <v>68110</v>
      </c>
      <c r="G12338" s="122">
        <v>7651</v>
      </c>
      <c r="H12338" s="120">
        <v>2019</v>
      </c>
      <c r="I12338" t="str">
        <f>IF(J12338="natural gas",VLOOKUP(D12338,'Cross-Page Data'!$I$4:$J$13,2,FALSE),IF(J12338="solar",VLOOKUP('Form 923'!D12338,'Cross-Page Data'!$I$14:$J$117,2,FALSE),J12338))</f>
        <v>solar pv</v>
      </c>
      <c r="J12338" t="str">
        <f>VLOOKUP(E12338,'Cross-Page Data'!$D$4:$F$48,3,FALSE)</f>
        <v>solar</v>
      </c>
      <c r="K12338" t="b">
        <f t="shared" si="192"/>
        <v>1</v>
      </c>
    </row>
    <row r="12339" spans="1:11">
      <c r="A12339" s="120">
        <v>61340</v>
      </c>
      <c r="B12339" s="121" t="s">
        <v>201</v>
      </c>
      <c r="C12339" s="121" t="s">
        <v>206</v>
      </c>
      <c r="D12339" s="121" t="s">
        <v>101</v>
      </c>
      <c r="E12339" s="121" t="s">
        <v>92</v>
      </c>
      <c r="F12339" s="122">
        <v>37291</v>
      </c>
      <c r="G12339" s="122">
        <v>4189</v>
      </c>
      <c r="H12339" s="120">
        <v>2019</v>
      </c>
      <c r="I12339" t="str">
        <f>IF(J12339="natural gas",VLOOKUP(D12339,'Cross-Page Data'!$I$4:$J$13,2,FALSE),IF(J12339="solar",VLOOKUP('Form 923'!D12339,'Cross-Page Data'!$I$14:$J$117,2,FALSE),J12339))</f>
        <v>solar pv</v>
      </c>
      <c r="J12339" t="str">
        <f>VLOOKUP(E12339,'Cross-Page Data'!$D$4:$F$48,3,FALSE)</f>
        <v>solar</v>
      </c>
      <c r="K12339" t="b">
        <f t="shared" si="192"/>
        <v>1</v>
      </c>
    </row>
    <row r="12340" spans="1:11">
      <c r="A12340" s="120">
        <v>61341</v>
      </c>
      <c r="B12340" s="121" t="s">
        <v>201</v>
      </c>
      <c r="C12340" s="121" t="s">
        <v>206</v>
      </c>
      <c r="D12340" s="121" t="s">
        <v>101</v>
      </c>
      <c r="E12340" s="121" t="s">
        <v>92</v>
      </c>
      <c r="F12340" s="122">
        <v>40923</v>
      </c>
      <c r="G12340" s="122">
        <v>4597</v>
      </c>
      <c r="H12340" s="120">
        <v>2019</v>
      </c>
      <c r="I12340" t="str">
        <f>IF(J12340="natural gas",VLOOKUP(D12340,'Cross-Page Data'!$I$4:$J$13,2,FALSE),IF(J12340="solar",VLOOKUP('Form 923'!D12340,'Cross-Page Data'!$I$14:$J$117,2,FALSE),J12340))</f>
        <v>solar pv</v>
      </c>
      <c r="J12340" t="str">
        <f>VLOOKUP(E12340,'Cross-Page Data'!$D$4:$F$48,3,FALSE)</f>
        <v>solar</v>
      </c>
      <c r="K12340" t="b">
        <f t="shared" si="192"/>
        <v>1</v>
      </c>
    </row>
    <row r="12341" spans="1:11">
      <c r="A12341" s="120">
        <v>61342</v>
      </c>
      <c r="B12341" s="121" t="s">
        <v>201</v>
      </c>
      <c r="C12341" s="121" t="s">
        <v>206</v>
      </c>
      <c r="D12341" s="121" t="s">
        <v>101</v>
      </c>
      <c r="E12341" s="121" t="s">
        <v>92</v>
      </c>
      <c r="F12341" s="122">
        <v>175770</v>
      </c>
      <c r="G12341" s="122">
        <v>19745</v>
      </c>
      <c r="H12341" s="120">
        <v>2019</v>
      </c>
      <c r="I12341" t="str">
        <f>IF(J12341="natural gas",VLOOKUP(D12341,'Cross-Page Data'!$I$4:$J$13,2,FALSE),IF(J12341="solar",VLOOKUP('Form 923'!D12341,'Cross-Page Data'!$I$14:$J$117,2,FALSE),J12341))</f>
        <v>solar pv</v>
      </c>
      <c r="J12341" t="str">
        <f>VLOOKUP(E12341,'Cross-Page Data'!$D$4:$F$48,3,FALSE)</f>
        <v>solar</v>
      </c>
      <c r="K12341" t="b">
        <f t="shared" si="192"/>
        <v>1</v>
      </c>
    </row>
    <row r="12342" spans="1:11">
      <c r="A12342" s="120">
        <v>61343</v>
      </c>
      <c r="B12342" s="121" t="s">
        <v>201</v>
      </c>
      <c r="C12342" s="121" t="s">
        <v>206</v>
      </c>
      <c r="D12342" s="121" t="s">
        <v>128</v>
      </c>
      <c r="E12342" s="121" t="s">
        <v>180</v>
      </c>
      <c r="F12342" s="122">
        <v>991878</v>
      </c>
      <c r="G12342" s="122">
        <v>111422</v>
      </c>
      <c r="H12342" s="120">
        <v>2019</v>
      </c>
      <c r="I12342" t="str">
        <f>IF(J12342="natural gas",VLOOKUP(D12342,'Cross-Page Data'!$I$4:$J$13,2,FALSE),IF(J12342="solar",VLOOKUP('Form 923'!D12342,'Cross-Page Data'!$I$14:$J$117,2,FALSE),J12342))</f>
        <v>wind</v>
      </c>
      <c r="J12342" t="str">
        <f>VLOOKUP(E12342,'Cross-Page Data'!$D$4:$F$48,3,FALSE)</f>
        <v>wind</v>
      </c>
      <c r="K12342" t="b">
        <f t="shared" si="192"/>
        <v>1</v>
      </c>
    </row>
    <row r="12343" spans="1:11">
      <c r="A12343" s="120">
        <v>61345</v>
      </c>
      <c r="B12343" s="121" t="s">
        <v>201</v>
      </c>
      <c r="C12343" s="121" t="s">
        <v>206</v>
      </c>
      <c r="D12343" s="121" t="s">
        <v>101</v>
      </c>
      <c r="E12343" s="121" t="s">
        <v>92</v>
      </c>
      <c r="F12343" s="122">
        <v>167587</v>
      </c>
      <c r="G12343" s="122">
        <v>18826</v>
      </c>
      <c r="H12343" s="120">
        <v>2019</v>
      </c>
      <c r="I12343" t="str">
        <f>IF(J12343="natural gas",VLOOKUP(D12343,'Cross-Page Data'!$I$4:$J$13,2,FALSE),IF(J12343="solar",VLOOKUP('Form 923'!D12343,'Cross-Page Data'!$I$14:$J$117,2,FALSE),J12343))</f>
        <v>solar pv</v>
      </c>
      <c r="J12343" t="str">
        <f>VLOOKUP(E12343,'Cross-Page Data'!$D$4:$F$48,3,FALSE)</f>
        <v>solar</v>
      </c>
      <c r="K12343" t="b">
        <f t="shared" si="192"/>
        <v>1</v>
      </c>
    </row>
    <row r="12344" spans="1:11">
      <c r="A12344" s="120">
        <v>61347</v>
      </c>
      <c r="B12344" s="121" t="s">
        <v>201</v>
      </c>
      <c r="C12344" s="121" t="s">
        <v>206</v>
      </c>
      <c r="D12344" s="121" t="s">
        <v>101</v>
      </c>
      <c r="E12344" s="121" t="s">
        <v>92</v>
      </c>
      <c r="F12344" s="122">
        <v>35918</v>
      </c>
      <c r="G12344" s="122">
        <v>4035</v>
      </c>
      <c r="H12344" s="120">
        <v>2019</v>
      </c>
      <c r="I12344" t="str">
        <f>IF(J12344="natural gas",VLOOKUP(D12344,'Cross-Page Data'!$I$4:$J$13,2,FALSE),IF(J12344="solar",VLOOKUP('Form 923'!D12344,'Cross-Page Data'!$I$14:$J$117,2,FALSE),J12344))</f>
        <v>solar pv</v>
      </c>
      <c r="J12344" t="str">
        <f>VLOOKUP(E12344,'Cross-Page Data'!$D$4:$F$48,3,FALSE)</f>
        <v>solar</v>
      </c>
      <c r="K12344" t="b">
        <f t="shared" si="192"/>
        <v>1</v>
      </c>
    </row>
    <row r="12345" spans="1:11">
      <c r="A12345" s="120">
        <v>61348</v>
      </c>
      <c r="B12345" s="121" t="s">
        <v>201</v>
      </c>
      <c r="C12345" s="121" t="s">
        <v>206</v>
      </c>
      <c r="D12345" s="121" t="s">
        <v>101</v>
      </c>
      <c r="E12345" s="121" t="s">
        <v>92</v>
      </c>
      <c r="F12345" s="122">
        <v>33578</v>
      </c>
      <c r="G12345" s="122">
        <v>3772</v>
      </c>
      <c r="H12345" s="120">
        <v>2019</v>
      </c>
      <c r="I12345" t="str">
        <f>IF(J12345="natural gas",VLOOKUP(D12345,'Cross-Page Data'!$I$4:$J$13,2,FALSE),IF(J12345="solar",VLOOKUP('Form 923'!D12345,'Cross-Page Data'!$I$14:$J$117,2,FALSE),J12345))</f>
        <v>solar pv</v>
      </c>
      <c r="J12345" t="str">
        <f>VLOOKUP(E12345,'Cross-Page Data'!$D$4:$F$48,3,FALSE)</f>
        <v>solar</v>
      </c>
      <c r="K12345" t="b">
        <f t="shared" si="192"/>
        <v>1</v>
      </c>
    </row>
    <row r="12346" spans="1:11">
      <c r="A12346" s="120">
        <v>61349</v>
      </c>
      <c r="B12346" s="121" t="s">
        <v>201</v>
      </c>
      <c r="C12346" s="121" t="s">
        <v>206</v>
      </c>
      <c r="D12346" s="121" t="s">
        <v>101</v>
      </c>
      <c r="E12346" s="121" t="s">
        <v>92</v>
      </c>
      <c r="F12346" s="122">
        <v>33578</v>
      </c>
      <c r="G12346" s="122">
        <v>3772</v>
      </c>
      <c r="H12346" s="120">
        <v>2019</v>
      </c>
      <c r="I12346" t="str">
        <f>IF(J12346="natural gas",VLOOKUP(D12346,'Cross-Page Data'!$I$4:$J$13,2,FALSE),IF(J12346="solar",VLOOKUP('Form 923'!D12346,'Cross-Page Data'!$I$14:$J$117,2,FALSE),J12346))</f>
        <v>solar pv</v>
      </c>
      <c r="J12346" t="str">
        <f>VLOOKUP(E12346,'Cross-Page Data'!$D$4:$F$48,3,FALSE)</f>
        <v>solar</v>
      </c>
      <c r="K12346" t="b">
        <f t="shared" si="192"/>
        <v>1</v>
      </c>
    </row>
    <row r="12347" spans="1:11">
      <c r="A12347" s="120">
        <v>61350</v>
      </c>
      <c r="B12347" s="121" t="s">
        <v>201</v>
      </c>
      <c r="C12347" s="121" t="s">
        <v>206</v>
      </c>
      <c r="D12347" s="121" t="s">
        <v>101</v>
      </c>
      <c r="E12347" s="121" t="s">
        <v>92</v>
      </c>
      <c r="F12347" s="122">
        <v>30150</v>
      </c>
      <c r="G12347" s="122">
        <v>3387</v>
      </c>
      <c r="H12347" s="120">
        <v>2019</v>
      </c>
      <c r="I12347" t="str">
        <f>IF(J12347="natural gas",VLOOKUP(D12347,'Cross-Page Data'!$I$4:$J$13,2,FALSE),IF(J12347="solar",VLOOKUP('Form 923'!D12347,'Cross-Page Data'!$I$14:$J$117,2,FALSE),J12347))</f>
        <v>solar pv</v>
      </c>
      <c r="J12347" t="str">
        <f>VLOOKUP(E12347,'Cross-Page Data'!$D$4:$F$48,3,FALSE)</f>
        <v>solar</v>
      </c>
      <c r="K12347" t="b">
        <f t="shared" si="192"/>
        <v>1</v>
      </c>
    </row>
    <row r="12348" spans="1:11">
      <c r="A12348" s="120">
        <v>61351</v>
      </c>
      <c r="B12348" s="121" t="s">
        <v>201</v>
      </c>
      <c r="C12348" s="121" t="s">
        <v>206</v>
      </c>
      <c r="D12348" s="121" t="s">
        <v>101</v>
      </c>
      <c r="E12348" s="121" t="s">
        <v>92</v>
      </c>
      <c r="F12348" s="122">
        <v>36132</v>
      </c>
      <c r="G12348" s="122">
        <v>4059</v>
      </c>
      <c r="H12348" s="120">
        <v>2019</v>
      </c>
      <c r="I12348" t="str">
        <f>IF(J12348="natural gas",VLOOKUP(D12348,'Cross-Page Data'!$I$4:$J$13,2,FALSE),IF(J12348="solar",VLOOKUP('Form 923'!D12348,'Cross-Page Data'!$I$14:$J$117,2,FALSE),J12348))</f>
        <v>solar pv</v>
      </c>
      <c r="J12348" t="str">
        <f>VLOOKUP(E12348,'Cross-Page Data'!$D$4:$F$48,3,FALSE)</f>
        <v>solar</v>
      </c>
      <c r="K12348" t="b">
        <f t="shared" si="192"/>
        <v>1</v>
      </c>
    </row>
    <row r="12349" spans="1:11">
      <c r="A12349" s="120">
        <v>61352</v>
      </c>
      <c r="B12349" s="121" t="s">
        <v>201</v>
      </c>
      <c r="C12349" s="121" t="s">
        <v>206</v>
      </c>
      <c r="D12349" s="121" t="s">
        <v>101</v>
      </c>
      <c r="E12349" s="121" t="s">
        <v>92</v>
      </c>
      <c r="F12349" s="122">
        <v>91273</v>
      </c>
      <c r="G12349" s="122">
        <v>10253</v>
      </c>
      <c r="H12349" s="120">
        <v>2019</v>
      </c>
      <c r="I12349" t="str">
        <f>IF(J12349="natural gas",VLOOKUP(D12349,'Cross-Page Data'!$I$4:$J$13,2,FALSE),IF(J12349="solar",VLOOKUP('Form 923'!D12349,'Cross-Page Data'!$I$14:$J$117,2,FALSE),J12349))</f>
        <v>solar pv</v>
      </c>
      <c r="J12349" t="str">
        <f>VLOOKUP(E12349,'Cross-Page Data'!$D$4:$F$48,3,FALSE)</f>
        <v>solar</v>
      </c>
      <c r="K12349" t="b">
        <f t="shared" si="192"/>
        <v>1</v>
      </c>
    </row>
    <row r="12350" spans="1:11">
      <c r="A12350" s="120">
        <v>61353</v>
      </c>
      <c r="B12350" s="121" t="s">
        <v>201</v>
      </c>
      <c r="C12350" s="121" t="s">
        <v>206</v>
      </c>
      <c r="D12350" s="121" t="s">
        <v>101</v>
      </c>
      <c r="E12350" s="121" t="s">
        <v>92</v>
      </c>
      <c r="F12350" s="122">
        <v>172788</v>
      </c>
      <c r="G12350" s="122">
        <v>19410</v>
      </c>
      <c r="H12350" s="120">
        <v>2019</v>
      </c>
      <c r="I12350" t="str">
        <f>IF(J12350="natural gas",VLOOKUP(D12350,'Cross-Page Data'!$I$4:$J$13,2,FALSE),IF(J12350="solar",VLOOKUP('Form 923'!D12350,'Cross-Page Data'!$I$14:$J$117,2,FALSE),J12350))</f>
        <v>solar pv</v>
      </c>
      <c r="J12350" t="str">
        <f>VLOOKUP(E12350,'Cross-Page Data'!$D$4:$F$48,3,FALSE)</f>
        <v>solar</v>
      </c>
      <c r="K12350" t="b">
        <f t="shared" si="192"/>
        <v>1</v>
      </c>
    </row>
    <row r="12351" spans="1:11">
      <c r="A12351" s="120">
        <v>61354</v>
      </c>
      <c r="B12351" s="121" t="s">
        <v>201</v>
      </c>
      <c r="C12351" s="121" t="s">
        <v>206</v>
      </c>
      <c r="D12351" s="121" t="s">
        <v>101</v>
      </c>
      <c r="E12351" s="121" t="s">
        <v>92</v>
      </c>
      <c r="F12351" s="122">
        <v>31763</v>
      </c>
      <c r="G12351" s="122">
        <v>3568</v>
      </c>
      <c r="H12351" s="120">
        <v>2019</v>
      </c>
      <c r="I12351" t="str">
        <f>IF(J12351="natural gas",VLOOKUP(D12351,'Cross-Page Data'!$I$4:$J$13,2,FALSE),IF(J12351="solar",VLOOKUP('Form 923'!D12351,'Cross-Page Data'!$I$14:$J$117,2,FALSE),J12351))</f>
        <v>solar pv</v>
      </c>
      <c r="J12351" t="str">
        <f>VLOOKUP(E12351,'Cross-Page Data'!$D$4:$F$48,3,FALSE)</f>
        <v>solar</v>
      </c>
      <c r="K12351" t="b">
        <f t="shared" si="192"/>
        <v>1</v>
      </c>
    </row>
    <row r="12352" ht="25.5" spans="1:11">
      <c r="A12352" s="120">
        <v>61355</v>
      </c>
      <c r="B12352" s="121" t="s">
        <v>201</v>
      </c>
      <c r="C12352" s="121" t="s">
        <v>207</v>
      </c>
      <c r="D12352" s="121" t="s">
        <v>116</v>
      </c>
      <c r="E12352" s="121" t="s">
        <v>170</v>
      </c>
      <c r="F12352" s="122">
        <v>13343</v>
      </c>
      <c r="G12352" s="122">
        <v>1498.86</v>
      </c>
      <c r="H12352" s="120">
        <v>2019</v>
      </c>
      <c r="I12352" t="str">
        <f>IF(J12352="natural gas",VLOOKUP(D12352,'Cross-Page Data'!$I$4:$J$13,2,FALSE),IF(J12352="solar",VLOOKUP('Form 923'!D12352,'Cross-Page Data'!$I$14:$J$117,2,FALSE),J12352))</f>
        <v>hydro</v>
      </c>
      <c r="J12352" t="str">
        <f>VLOOKUP(E12352,'Cross-Page Data'!$D$4:$F$48,3,FALSE)</f>
        <v>hydro</v>
      </c>
      <c r="K12352" t="b">
        <f t="shared" si="192"/>
        <v>0</v>
      </c>
    </row>
    <row r="12353" ht="25.5" spans="1:11">
      <c r="A12353" s="120">
        <v>61356</v>
      </c>
      <c r="B12353" s="121" t="s">
        <v>201</v>
      </c>
      <c r="C12353" s="121" t="s">
        <v>211</v>
      </c>
      <c r="D12353" s="121" t="s">
        <v>128</v>
      </c>
      <c r="E12353" s="121" t="s">
        <v>180</v>
      </c>
      <c r="F12353" s="122">
        <v>68385</v>
      </c>
      <c r="G12353" s="122">
        <v>7682</v>
      </c>
      <c r="H12353" s="120">
        <v>2019</v>
      </c>
      <c r="I12353" t="str">
        <f>IF(J12353="natural gas",VLOOKUP(D12353,'Cross-Page Data'!$I$4:$J$13,2,FALSE),IF(J12353="solar",VLOOKUP('Form 923'!D12353,'Cross-Page Data'!$I$14:$J$117,2,FALSE),J12353))</f>
        <v>wind</v>
      </c>
      <c r="J12353" t="str">
        <f>VLOOKUP(E12353,'Cross-Page Data'!$D$4:$F$48,3,FALSE)</f>
        <v>wind</v>
      </c>
      <c r="K12353" t="b">
        <f t="shared" si="192"/>
        <v>0</v>
      </c>
    </row>
    <row r="12354" spans="1:11">
      <c r="A12354" s="120">
        <v>61357</v>
      </c>
      <c r="B12354" s="121" t="s">
        <v>201</v>
      </c>
      <c r="C12354" s="121" t="s">
        <v>206</v>
      </c>
      <c r="D12354" s="121" t="s">
        <v>128</v>
      </c>
      <c r="E12354" s="121" t="s">
        <v>180</v>
      </c>
      <c r="F12354" s="122">
        <v>6948100</v>
      </c>
      <c r="G12354" s="122">
        <v>780510</v>
      </c>
      <c r="H12354" s="120">
        <v>2019</v>
      </c>
      <c r="I12354" t="str">
        <f>IF(J12354="natural gas",VLOOKUP(D12354,'Cross-Page Data'!$I$4:$J$13,2,FALSE),IF(J12354="solar",VLOOKUP('Form 923'!D12354,'Cross-Page Data'!$I$14:$J$117,2,FALSE),J12354))</f>
        <v>wind</v>
      </c>
      <c r="J12354" t="str">
        <f>VLOOKUP(E12354,'Cross-Page Data'!$D$4:$F$48,3,FALSE)</f>
        <v>wind</v>
      </c>
      <c r="K12354" t="b">
        <f t="shared" si="192"/>
        <v>1</v>
      </c>
    </row>
    <row r="12355" spans="1:11">
      <c r="A12355" s="120">
        <v>61358</v>
      </c>
      <c r="B12355" s="121" t="s">
        <v>201</v>
      </c>
      <c r="C12355" s="121" t="s">
        <v>206</v>
      </c>
      <c r="D12355" s="121" t="s">
        <v>101</v>
      </c>
      <c r="E12355" s="121" t="s">
        <v>92</v>
      </c>
      <c r="F12355" s="122">
        <v>2695</v>
      </c>
      <c r="G12355" s="122">
        <v>303</v>
      </c>
      <c r="H12355" s="120">
        <v>2019</v>
      </c>
      <c r="I12355" t="str">
        <f>IF(J12355="natural gas",VLOOKUP(D12355,'Cross-Page Data'!$I$4:$J$13,2,FALSE),IF(J12355="solar",VLOOKUP('Form 923'!D12355,'Cross-Page Data'!$I$14:$J$117,2,FALSE),J12355))</f>
        <v>solar pv</v>
      </c>
      <c r="J12355" t="str">
        <f>VLOOKUP(E12355,'Cross-Page Data'!$D$4:$F$48,3,FALSE)</f>
        <v>solar</v>
      </c>
      <c r="K12355" t="b">
        <f t="shared" si="192"/>
        <v>1</v>
      </c>
    </row>
    <row r="12356" spans="1:11">
      <c r="A12356" s="120">
        <v>61359</v>
      </c>
      <c r="B12356" s="121" t="s">
        <v>201</v>
      </c>
      <c r="C12356" s="121" t="s">
        <v>206</v>
      </c>
      <c r="D12356" s="121" t="s">
        <v>101</v>
      </c>
      <c r="E12356" s="121" t="s">
        <v>92</v>
      </c>
      <c r="F12356" s="122">
        <v>32592</v>
      </c>
      <c r="G12356" s="122">
        <v>3661</v>
      </c>
      <c r="H12356" s="120">
        <v>2019</v>
      </c>
      <c r="I12356" t="str">
        <f>IF(J12356="natural gas",VLOOKUP(D12356,'Cross-Page Data'!$I$4:$J$13,2,FALSE),IF(J12356="solar",VLOOKUP('Form 923'!D12356,'Cross-Page Data'!$I$14:$J$117,2,FALSE),J12356))</f>
        <v>solar pv</v>
      </c>
      <c r="J12356" t="str">
        <f>VLOOKUP(E12356,'Cross-Page Data'!$D$4:$F$48,3,FALSE)</f>
        <v>solar</v>
      </c>
      <c r="K12356" t="b">
        <f t="shared" si="192"/>
        <v>1</v>
      </c>
    </row>
    <row r="12357" spans="1:11">
      <c r="A12357" s="120">
        <v>61360</v>
      </c>
      <c r="B12357" s="121" t="s">
        <v>201</v>
      </c>
      <c r="C12357" s="121" t="s">
        <v>206</v>
      </c>
      <c r="D12357" s="121" t="s">
        <v>101</v>
      </c>
      <c r="E12357" s="121" t="s">
        <v>92</v>
      </c>
      <c r="F12357" s="122">
        <v>29395</v>
      </c>
      <c r="G12357" s="122">
        <v>3302</v>
      </c>
      <c r="H12357" s="120">
        <v>2019</v>
      </c>
      <c r="I12357" t="str">
        <f>IF(J12357="natural gas",VLOOKUP(D12357,'Cross-Page Data'!$I$4:$J$13,2,FALSE),IF(J12357="solar",VLOOKUP('Form 923'!D12357,'Cross-Page Data'!$I$14:$J$117,2,FALSE),J12357))</f>
        <v>solar pv</v>
      </c>
      <c r="J12357" t="str">
        <f>VLOOKUP(E12357,'Cross-Page Data'!$D$4:$F$48,3,FALSE)</f>
        <v>solar</v>
      </c>
      <c r="K12357" t="b">
        <f t="shared" si="192"/>
        <v>1</v>
      </c>
    </row>
    <row r="12358" spans="1:11">
      <c r="A12358" s="120">
        <v>61363</v>
      </c>
      <c r="B12358" s="121" t="s">
        <v>201</v>
      </c>
      <c r="C12358" s="121" t="s">
        <v>206</v>
      </c>
      <c r="D12358" s="121" t="s">
        <v>101</v>
      </c>
      <c r="E12358" s="121" t="s">
        <v>92</v>
      </c>
      <c r="F12358" s="122">
        <v>56038</v>
      </c>
      <c r="G12358" s="122">
        <v>6295</v>
      </c>
      <c r="H12358" s="120">
        <v>2019</v>
      </c>
      <c r="I12358" t="str">
        <f>IF(J12358="natural gas",VLOOKUP(D12358,'Cross-Page Data'!$I$4:$J$13,2,FALSE),IF(J12358="solar",VLOOKUP('Form 923'!D12358,'Cross-Page Data'!$I$14:$J$117,2,FALSE),J12358))</f>
        <v>solar pv</v>
      </c>
      <c r="J12358" t="str">
        <f>VLOOKUP(E12358,'Cross-Page Data'!$D$4:$F$48,3,FALSE)</f>
        <v>solar</v>
      </c>
      <c r="K12358" t="b">
        <f t="shared" si="192"/>
        <v>1</v>
      </c>
    </row>
    <row r="12359" spans="1:11">
      <c r="A12359" s="120">
        <v>61367</v>
      </c>
      <c r="B12359" s="121" t="s">
        <v>201</v>
      </c>
      <c r="C12359" s="121" t="s">
        <v>206</v>
      </c>
      <c r="D12359" s="121" t="s">
        <v>101</v>
      </c>
      <c r="E12359" s="121" t="s">
        <v>92</v>
      </c>
      <c r="F12359" s="122">
        <v>23617</v>
      </c>
      <c r="G12359" s="122">
        <v>2653</v>
      </c>
      <c r="H12359" s="120">
        <v>2019</v>
      </c>
      <c r="I12359" t="str">
        <f>IF(J12359="natural gas",VLOOKUP(D12359,'Cross-Page Data'!$I$4:$J$13,2,FALSE),IF(J12359="solar",VLOOKUP('Form 923'!D12359,'Cross-Page Data'!$I$14:$J$117,2,FALSE),J12359))</f>
        <v>solar pv</v>
      </c>
      <c r="J12359" t="str">
        <f>VLOOKUP(E12359,'Cross-Page Data'!$D$4:$F$48,3,FALSE)</f>
        <v>solar</v>
      </c>
      <c r="K12359" t="b">
        <f t="shared" ref="K12359:K12422" si="193">IF(AND($N$6=FALSE,OR(C12359="Commercial NAICS Cogen",C12359="Industrial NAICS Cogen",C12359="NAICS-22 Cogen")),FALSE,IF(AND($N$7=FALSE,OR(C12359="Commercial NAICS Cogen",C12359="Commercial NAICS Non-Cogen",C12359="industrial NAICS Cogen",C12359="industrial NAICS non-cogen")),FALSE,TRUE))</f>
        <v>1</v>
      </c>
    </row>
    <row r="12360" spans="1:11">
      <c r="A12360" s="120">
        <v>61368</v>
      </c>
      <c r="B12360" s="121" t="s">
        <v>201</v>
      </c>
      <c r="C12360" s="121" t="s">
        <v>206</v>
      </c>
      <c r="D12360" s="121" t="s">
        <v>101</v>
      </c>
      <c r="E12360" s="121" t="s">
        <v>92</v>
      </c>
      <c r="F12360" s="122">
        <v>2969743</v>
      </c>
      <c r="G12360" s="122">
        <v>333604</v>
      </c>
      <c r="H12360" s="120">
        <v>2019</v>
      </c>
      <c r="I12360" t="str">
        <f>IF(J12360="natural gas",VLOOKUP(D12360,'Cross-Page Data'!$I$4:$J$13,2,FALSE),IF(J12360="solar",VLOOKUP('Form 923'!D12360,'Cross-Page Data'!$I$14:$J$117,2,FALSE),J12360))</f>
        <v>solar pv</v>
      </c>
      <c r="J12360" t="str">
        <f>VLOOKUP(E12360,'Cross-Page Data'!$D$4:$F$48,3,FALSE)</f>
        <v>solar</v>
      </c>
      <c r="K12360" t="b">
        <f t="shared" si="193"/>
        <v>1</v>
      </c>
    </row>
    <row r="12361" spans="1:11">
      <c r="A12361" s="120">
        <v>61369</v>
      </c>
      <c r="B12361" s="121" t="s">
        <v>201</v>
      </c>
      <c r="C12361" s="121" t="s">
        <v>206</v>
      </c>
      <c r="D12361" s="121" t="s">
        <v>101</v>
      </c>
      <c r="E12361" s="121" t="s">
        <v>92</v>
      </c>
      <c r="F12361" s="122">
        <v>1603589</v>
      </c>
      <c r="G12361" s="122">
        <v>180138</v>
      </c>
      <c r="H12361" s="120">
        <v>2019</v>
      </c>
      <c r="I12361" t="str">
        <f>IF(J12361="natural gas",VLOOKUP(D12361,'Cross-Page Data'!$I$4:$J$13,2,FALSE),IF(J12361="solar",VLOOKUP('Form 923'!D12361,'Cross-Page Data'!$I$14:$J$117,2,FALSE),J12361))</f>
        <v>solar pv</v>
      </c>
      <c r="J12361" t="str">
        <f>VLOOKUP(E12361,'Cross-Page Data'!$D$4:$F$48,3,FALSE)</f>
        <v>solar</v>
      </c>
      <c r="K12361" t="b">
        <f t="shared" si="193"/>
        <v>1</v>
      </c>
    </row>
    <row r="12362" spans="1:11">
      <c r="A12362" s="120">
        <v>61370</v>
      </c>
      <c r="B12362" s="121" t="s">
        <v>201</v>
      </c>
      <c r="C12362" s="121" t="s">
        <v>206</v>
      </c>
      <c r="D12362" s="121" t="s">
        <v>101</v>
      </c>
      <c r="E12362" s="121" t="s">
        <v>92</v>
      </c>
      <c r="F12362" s="122">
        <v>106122</v>
      </c>
      <c r="G12362" s="122">
        <v>11921</v>
      </c>
      <c r="H12362" s="120">
        <v>2019</v>
      </c>
      <c r="I12362" t="str">
        <f>IF(J12362="natural gas",VLOOKUP(D12362,'Cross-Page Data'!$I$4:$J$13,2,FALSE),IF(J12362="solar",VLOOKUP('Form 923'!D12362,'Cross-Page Data'!$I$14:$J$117,2,FALSE),J12362))</f>
        <v>solar pv</v>
      </c>
      <c r="J12362" t="str">
        <f>VLOOKUP(E12362,'Cross-Page Data'!$D$4:$F$48,3,FALSE)</f>
        <v>solar</v>
      </c>
      <c r="K12362" t="b">
        <f t="shared" si="193"/>
        <v>1</v>
      </c>
    </row>
    <row r="12363" spans="1:11">
      <c r="A12363" s="120">
        <v>61371</v>
      </c>
      <c r="B12363" s="121" t="s">
        <v>201</v>
      </c>
      <c r="C12363" s="121" t="s">
        <v>206</v>
      </c>
      <c r="D12363" s="121" t="s">
        <v>101</v>
      </c>
      <c r="E12363" s="121" t="s">
        <v>92</v>
      </c>
      <c r="F12363" s="122">
        <v>30479</v>
      </c>
      <c r="G12363" s="122">
        <v>3424</v>
      </c>
      <c r="H12363" s="120">
        <v>2019</v>
      </c>
      <c r="I12363" t="str">
        <f>IF(J12363="natural gas",VLOOKUP(D12363,'Cross-Page Data'!$I$4:$J$13,2,FALSE),IF(J12363="solar",VLOOKUP('Form 923'!D12363,'Cross-Page Data'!$I$14:$J$117,2,FALSE),J12363))</f>
        <v>solar pv</v>
      </c>
      <c r="J12363" t="str">
        <f>VLOOKUP(E12363,'Cross-Page Data'!$D$4:$F$48,3,FALSE)</f>
        <v>solar</v>
      </c>
      <c r="K12363" t="b">
        <f t="shared" si="193"/>
        <v>1</v>
      </c>
    </row>
    <row r="12364" spans="1:11">
      <c r="A12364" s="120">
        <v>61373</v>
      </c>
      <c r="B12364" s="121" t="s">
        <v>201</v>
      </c>
      <c r="C12364" s="121" t="s">
        <v>206</v>
      </c>
      <c r="D12364" s="121" t="s">
        <v>101</v>
      </c>
      <c r="E12364" s="121" t="s">
        <v>92</v>
      </c>
      <c r="F12364" s="122">
        <v>45097</v>
      </c>
      <c r="G12364" s="122">
        <v>5066</v>
      </c>
      <c r="H12364" s="120">
        <v>2019</v>
      </c>
      <c r="I12364" t="str">
        <f>IF(J12364="natural gas",VLOOKUP(D12364,'Cross-Page Data'!$I$4:$J$13,2,FALSE),IF(J12364="solar",VLOOKUP('Form 923'!D12364,'Cross-Page Data'!$I$14:$J$117,2,FALSE),J12364))</f>
        <v>solar pv</v>
      </c>
      <c r="J12364" t="str">
        <f>VLOOKUP(E12364,'Cross-Page Data'!$D$4:$F$48,3,FALSE)</f>
        <v>solar</v>
      </c>
      <c r="K12364" t="b">
        <f t="shared" si="193"/>
        <v>1</v>
      </c>
    </row>
    <row r="12365" spans="1:11">
      <c r="A12365" s="120">
        <v>61374</v>
      </c>
      <c r="B12365" s="121" t="s">
        <v>201</v>
      </c>
      <c r="C12365" s="121" t="s">
        <v>206</v>
      </c>
      <c r="D12365" s="121" t="s">
        <v>101</v>
      </c>
      <c r="E12365" s="121" t="s">
        <v>92</v>
      </c>
      <c r="F12365" s="122">
        <v>158199</v>
      </c>
      <c r="G12365" s="122">
        <v>17771</v>
      </c>
      <c r="H12365" s="120">
        <v>2019</v>
      </c>
      <c r="I12365" t="str">
        <f>IF(J12365="natural gas",VLOOKUP(D12365,'Cross-Page Data'!$I$4:$J$13,2,FALSE),IF(J12365="solar",VLOOKUP('Form 923'!D12365,'Cross-Page Data'!$I$14:$J$117,2,FALSE),J12365))</f>
        <v>solar pv</v>
      </c>
      <c r="J12365" t="str">
        <f>VLOOKUP(E12365,'Cross-Page Data'!$D$4:$F$48,3,FALSE)</f>
        <v>solar</v>
      </c>
      <c r="K12365" t="b">
        <f t="shared" si="193"/>
        <v>1</v>
      </c>
    </row>
    <row r="12366" spans="1:11">
      <c r="A12366" s="120">
        <v>61375</v>
      </c>
      <c r="B12366" s="121" t="s">
        <v>201</v>
      </c>
      <c r="C12366" s="121" t="s">
        <v>206</v>
      </c>
      <c r="D12366" s="121" t="s">
        <v>101</v>
      </c>
      <c r="E12366" s="121" t="s">
        <v>92</v>
      </c>
      <c r="F12366" s="122">
        <v>328439</v>
      </c>
      <c r="G12366" s="122">
        <v>36895</v>
      </c>
      <c r="H12366" s="120">
        <v>2019</v>
      </c>
      <c r="I12366" t="str">
        <f>IF(J12366="natural gas",VLOOKUP(D12366,'Cross-Page Data'!$I$4:$J$13,2,FALSE),IF(J12366="solar",VLOOKUP('Form 923'!D12366,'Cross-Page Data'!$I$14:$J$117,2,FALSE),J12366))</f>
        <v>solar pv</v>
      </c>
      <c r="J12366" t="str">
        <f>VLOOKUP(E12366,'Cross-Page Data'!$D$4:$F$48,3,FALSE)</f>
        <v>solar</v>
      </c>
      <c r="K12366" t="b">
        <f t="shared" si="193"/>
        <v>1</v>
      </c>
    </row>
    <row r="12367" spans="1:11">
      <c r="A12367" s="120">
        <v>61376</v>
      </c>
      <c r="B12367" s="121" t="s">
        <v>201</v>
      </c>
      <c r="C12367" s="121" t="s">
        <v>206</v>
      </c>
      <c r="D12367" s="121" t="s">
        <v>101</v>
      </c>
      <c r="E12367" s="121" t="s">
        <v>92</v>
      </c>
      <c r="F12367" s="122">
        <v>27069</v>
      </c>
      <c r="G12367" s="122">
        <v>3041</v>
      </c>
      <c r="H12367" s="120">
        <v>2019</v>
      </c>
      <c r="I12367" t="str">
        <f>IF(J12367="natural gas",VLOOKUP(D12367,'Cross-Page Data'!$I$4:$J$13,2,FALSE),IF(J12367="solar",VLOOKUP('Form 923'!D12367,'Cross-Page Data'!$I$14:$J$117,2,FALSE),J12367))</f>
        <v>solar pv</v>
      </c>
      <c r="J12367" t="str">
        <f>VLOOKUP(E12367,'Cross-Page Data'!$D$4:$F$48,3,FALSE)</f>
        <v>solar</v>
      </c>
      <c r="K12367" t="b">
        <f t="shared" si="193"/>
        <v>1</v>
      </c>
    </row>
    <row r="12368" spans="1:11">
      <c r="A12368" s="120">
        <v>61377</v>
      </c>
      <c r="B12368" s="121" t="s">
        <v>201</v>
      </c>
      <c r="C12368" s="121" t="s">
        <v>206</v>
      </c>
      <c r="D12368" s="121" t="s">
        <v>101</v>
      </c>
      <c r="E12368" s="121" t="s">
        <v>92</v>
      </c>
      <c r="F12368" s="122">
        <v>46734</v>
      </c>
      <c r="G12368" s="122">
        <v>5250</v>
      </c>
      <c r="H12368" s="120">
        <v>2019</v>
      </c>
      <c r="I12368" t="str">
        <f>IF(J12368="natural gas",VLOOKUP(D12368,'Cross-Page Data'!$I$4:$J$13,2,FALSE),IF(J12368="solar",VLOOKUP('Form 923'!D12368,'Cross-Page Data'!$I$14:$J$117,2,FALSE),J12368))</f>
        <v>solar pv</v>
      </c>
      <c r="J12368" t="str">
        <f>VLOOKUP(E12368,'Cross-Page Data'!$D$4:$F$48,3,FALSE)</f>
        <v>solar</v>
      </c>
      <c r="K12368" t="b">
        <f t="shared" si="193"/>
        <v>1</v>
      </c>
    </row>
    <row r="12369" ht="25.5" spans="1:11">
      <c r="A12369" s="120">
        <v>61378</v>
      </c>
      <c r="B12369" s="121" t="s">
        <v>201</v>
      </c>
      <c r="C12369" s="121" t="s">
        <v>207</v>
      </c>
      <c r="D12369" s="121" t="s">
        <v>79</v>
      </c>
      <c r="E12369" s="121" t="s">
        <v>70</v>
      </c>
      <c r="F12369" s="122">
        <v>185</v>
      </c>
      <c r="G12369" s="122">
        <v>0</v>
      </c>
      <c r="H12369" s="120">
        <v>2019</v>
      </c>
      <c r="I12369" t="str">
        <f>IF(J12369="natural gas",VLOOKUP(D12369,'Cross-Page Data'!$I$4:$J$13,2,FALSE),IF(J12369="solar",VLOOKUP('Form 923'!D12369,'Cross-Page Data'!$I$14:$J$117,2,FALSE),J12369))</f>
        <v>heavy or residual fuel oil</v>
      </c>
      <c r="J12369" t="str">
        <f>VLOOKUP(E12369,'Cross-Page Data'!$D$4:$F$48,3,FALSE)</f>
        <v>heavy or residual fuel oil</v>
      </c>
      <c r="K12369" t="b">
        <f t="shared" si="193"/>
        <v>0</v>
      </c>
    </row>
    <row r="12370" ht="25.5" spans="1:11">
      <c r="A12370" s="120">
        <v>61378</v>
      </c>
      <c r="B12370" s="121" t="s">
        <v>201</v>
      </c>
      <c r="C12370" s="121" t="s">
        <v>207</v>
      </c>
      <c r="D12370" s="121" t="s">
        <v>79</v>
      </c>
      <c r="E12370" s="121" t="s">
        <v>38</v>
      </c>
      <c r="F12370" s="122">
        <v>1</v>
      </c>
      <c r="G12370" s="122">
        <v>0</v>
      </c>
      <c r="H12370" s="120">
        <v>2019</v>
      </c>
      <c r="I12370" t="str">
        <f>IF(J12370="natural gas",VLOOKUP(D12370,'Cross-Page Data'!$I$4:$J$13,2,FALSE),IF(J12370="solar",VLOOKUP('Form 923'!D12370,'Cross-Page Data'!$I$14:$J$117,2,FALSE),J12370))</f>
        <v>natural gas peaker</v>
      </c>
      <c r="J12370" t="str">
        <f>VLOOKUP(E12370,'Cross-Page Data'!$D$4:$F$48,3,FALSE)</f>
        <v>natural gas</v>
      </c>
      <c r="K12370" t="b">
        <f t="shared" si="193"/>
        <v>0</v>
      </c>
    </row>
    <row r="12371" spans="1:11">
      <c r="A12371" s="120">
        <v>61379</v>
      </c>
      <c r="B12371" s="121" t="s">
        <v>201</v>
      </c>
      <c r="C12371" s="121" t="s">
        <v>206</v>
      </c>
      <c r="D12371" s="121" t="s">
        <v>101</v>
      </c>
      <c r="E12371" s="121" t="s">
        <v>92</v>
      </c>
      <c r="F12371" s="122">
        <v>75284</v>
      </c>
      <c r="G12371" s="122">
        <v>8457</v>
      </c>
      <c r="H12371" s="120">
        <v>2019</v>
      </c>
      <c r="I12371" t="str">
        <f>IF(J12371="natural gas",VLOOKUP(D12371,'Cross-Page Data'!$I$4:$J$13,2,FALSE),IF(J12371="solar",VLOOKUP('Form 923'!D12371,'Cross-Page Data'!$I$14:$J$117,2,FALSE),J12371))</f>
        <v>solar pv</v>
      </c>
      <c r="J12371" t="str">
        <f>VLOOKUP(E12371,'Cross-Page Data'!$D$4:$F$48,3,FALSE)</f>
        <v>solar</v>
      </c>
      <c r="K12371" t="b">
        <f t="shared" si="193"/>
        <v>1</v>
      </c>
    </row>
    <row r="12372" spans="1:11">
      <c r="A12372" s="120">
        <v>61380</v>
      </c>
      <c r="B12372" s="121" t="s">
        <v>201</v>
      </c>
      <c r="C12372" s="121" t="s">
        <v>206</v>
      </c>
      <c r="D12372" s="121" t="s">
        <v>101</v>
      </c>
      <c r="E12372" s="121" t="s">
        <v>92</v>
      </c>
      <c r="F12372" s="122">
        <v>67212</v>
      </c>
      <c r="G12372" s="122">
        <v>7550</v>
      </c>
      <c r="H12372" s="120">
        <v>2019</v>
      </c>
      <c r="I12372" t="str">
        <f>IF(J12372="natural gas",VLOOKUP(D12372,'Cross-Page Data'!$I$4:$J$13,2,FALSE),IF(J12372="solar",VLOOKUP('Form 923'!D12372,'Cross-Page Data'!$I$14:$J$117,2,FALSE),J12372))</f>
        <v>solar pv</v>
      </c>
      <c r="J12372" t="str">
        <f>VLOOKUP(E12372,'Cross-Page Data'!$D$4:$F$48,3,FALSE)</f>
        <v>solar</v>
      </c>
      <c r="K12372" t="b">
        <f t="shared" si="193"/>
        <v>1</v>
      </c>
    </row>
    <row r="12373" spans="1:11">
      <c r="A12373" s="120">
        <v>61381</v>
      </c>
      <c r="B12373" s="121" t="s">
        <v>201</v>
      </c>
      <c r="C12373" s="121" t="s">
        <v>206</v>
      </c>
      <c r="D12373" s="121" t="s">
        <v>101</v>
      </c>
      <c r="E12373" s="121" t="s">
        <v>92</v>
      </c>
      <c r="F12373" s="122">
        <v>73486</v>
      </c>
      <c r="G12373" s="122">
        <v>8255</v>
      </c>
      <c r="H12373" s="120">
        <v>2019</v>
      </c>
      <c r="I12373" t="str">
        <f>IF(J12373="natural gas",VLOOKUP(D12373,'Cross-Page Data'!$I$4:$J$13,2,FALSE),IF(J12373="solar",VLOOKUP('Form 923'!D12373,'Cross-Page Data'!$I$14:$J$117,2,FALSE),J12373))</f>
        <v>solar pv</v>
      </c>
      <c r="J12373" t="str">
        <f>VLOOKUP(E12373,'Cross-Page Data'!$D$4:$F$48,3,FALSE)</f>
        <v>solar</v>
      </c>
      <c r="K12373" t="b">
        <f t="shared" si="193"/>
        <v>1</v>
      </c>
    </row>
    <row r="12374" spans="1:11">
      <c r="A12374" s="120">
        <v>61382</v>
      </c>
      <c r="B12374" s="121" t="s">
        <v>201</v>
      </c>
      <c r="C12374" s="121" t="s">
        <v>206</v>
      </c>
      <c r="D12374" s="121" t="s">
        <v>101</v>
      </c>
      <c r="E12374" s="121" t="s">
        <v>92</v>
      </c>
      <c r="F12374" s="122">
        <v>44422</v>
      </c>
      <c r="G12374" s="122">
        <v>4990</v>
      </c>
      <c r="H12374" s="120">
        <v>2019</v>
      </c>
      <c r="I12374" t="str">
        <f>IF(J12374="natural gas",VLOOKUP(D12374,'Cross-Page Data'!$I$4:$J$13,2,FALSE),IF(J12374="solar",VLOOKUP('Form 923'!D12374,'Cross-Page Data'!$I$14:$J$117,2,FALSE),J12374))</f>
        <v>solar pv</v>
      </c>
      <c r="J12374" t="str">
        <f>VLOOKUP(E12374,'Cross-Page Data'!$D$4:$F$48,3,FALSE)</f>
        <v>solar</v>
      </c>
      <c r="K12374" t="b">
        <f t="shared" si="193"/>
        <v>1</v>
      </c>
    </row>
    <row r="12375" spans="1:11">
      <c r="A12375" s="120">
        <v>61383</v>
      </c>
      <c r="B12375" s="121" t="s">
        <v>201</v>
      </c>
      <c r="C12375" s="121" t="s">
        <v>206</v>
      </c>
      <c r="D12375" s="121" t="s">
        <v>101</v>
      </c>
      <c r="E12375" s="121" t="s">
        <v>92</v>
      </c>
      <c r="F12375" s="122">
        <v>72997</v>
      </c>
      <c r="G12375" s="122">
        <v>8200</v>
      </c>
      <c r="H12375" s="120">
        <v>2019</v>
      </c>
      <c r="I12375" t="str">
        <f>IF(J12375="natural gas",VLOOKUP(D12375,'Cross-Page Data'!$I$4:$J$13,2,FALSE),IF(J12375="solar",VLOOKUP('Form 923'!D12375,'Cross-Page Data'!$I$14:$J$117,2,FALSE),J12375))</f>
        <v>solar pv</v>
      </c>
      <c r="J12375" t="str">
        <f>VLOOKUP(E12375,'Cross-Page Data'!$D$4:$F$48,3,FALSE)</f>
        <v>solar</v>
      </c>
      <c r="K12375" t="b">
        <f t="shared" si="193"/>
        <v>1</v>
      </c>
    </row>
    <row r="12376" spans="1:11">
      <c r="A12376" s="120">
        <v>61384</v>
      </c>
      <c r="B12376" s="121" t="s">
        <v>201</v>
      </c>
      <c r="C12376" s="121" t="s">
        <v>206</v>
      </c>
      <c r="D12376" s="121" t="s">
        <v>101</v>
      </c>
      <c r="E12376" s="121" t="s">
        <v>92</v>
      </c>
      <c r="F12376" s="122">
        <v>60366</v>
      </c>
      <c r="G12376" s="122">
        <v>6781</v>
      </c>
      <c r="H12376" s="120">
        <v>2019</v>
      </c>
      <c r="I12376" t="str">
        <f>IF(J12376="natural gas",VLOOKUP(D12376,'Cross-Page Data'!$I$4:$J$13,2,FALSE),IF(J12376="solar",VLOOKUP('Form 923'!D12376,'Cross-Page Data'!$I$14:$J$117,2,FALSE),J12376))</f>
        <v>solar pv</v>
      </c>
      <c r="J12376" t="str">
        <f>VLOOKUP(E12376,'Cross-Page Data'!$D$4:$F$48,3,FALSE)</f>
        <v>solar</v>
      </c>
      <c r="K12376" t="b">
        <f t="shared" si="193"/>
        <v>1</v>
      </c>
    </row>
    <row r="12377" spans="1:11">
      <c r="A12377" s="120">
        <v>61385</v>
      </c>
      <c r="B12377" s="121" t="s">
        <v>201</v>
      </c>
      <c r="C12377" s="121" t="s">
        <v>206</v>
      </c>
      <c r="D12377" s="121" t="s">
        <v>79</v>
      </c>
      <c r="E12377" s="121" t="s">
        <v>90</v>
      </c>
      <c r="F12377" s="122">
        <v>268522</v>
      </c>
      <c r="G12377" s="122">
        <v>30177.513</v>
      </c>
      <c r="H12377" s="120">
        <v>2019</v>
      </c>
      <c r="I12377" t="str">
        <f>IF(J12377="natural gas",VLOOKUP(D12377,'Cross-Page Data'!$I$4:$J$13,2,FALSE),IF(J12377="solar",VLOOKUP('Form 923'!D12377,'Cross-Page Data'!$I$14:$J$117,2,FALSE),J12377))</f>
        <v>biomass</v>
      </c>
      <c r="J12377" t="str">
        <f>VLOOKUP(E12377,'Cross-Page Data'!$D$4:$F$48,3,FALSE)</f>
        <v>biomass</v>
      </c>
      <c r="K12377" t="b">
        <f t="shared" si="193"/>
        <v>1</v>
      </c>
    </row>
    <row r="12378" spans="1:11">
      <c r="A12378" s="120">
        <v>61385</v>
      </c>
      <c r="B12378" s="121" t="s">
        <v>201</v>
      </c>
      <c r="C12378" s="121" t="s">
        <v>206</v>
      </c>
      <c r="D12378" s="121" t="s">
        <v>79</v>
      </c>
      <c r="E12378" s="121" t="s">
        <v>38</v>
      </c>
      <c r="F12378" s="122">
        <v>73281</v>
      </c>
      <c r="G12378" s="122">
        <v>8235.487</v>
      </c>
      <c r="H12378" s="120">
        <v>2019</v>
      </c>
      <c r="I12378" t="str">
        <f>IF(J12378="natural gas",VLOOKUP(D12378,'Cross-Page Data'!$I$4:$J$13,2,FALSE),IF(J12378="solar",VLOOKUP('Form 923'!D12378,'Cross-Page Data'!$I$14:$J$117,2,FALSE),J12378))</f>
        <v>natural gas peaker</v>
      </c>
      <c r="J12378" t="str">
        <f>VLOOKUP(E12378,'Cross-Page Data'!$D$4:$F$48,3,FALSE)</f>
        <v>natural gas</v>
      </c>
      <c r="K12378" t="b">
        <f t="shared" si="193"/>
        <v>1</v>
      </c>
    </row>
    <row r="12379" spans="1:11">
      <c r="A12379" s="120">
        <v>61386</v>
      </c>
      <c r="B12379" s="121" t="s">
        <v>201</v>
      </c>
      <c r="C12379" s="121" t="s">
        <v>206</v>
      </c>
      <c r="D12379" s="121" t="s">
        <v>79</v>
      </c>
      <c r="E12379" s="121" t="s">
        <v>90</v>
      </c>
      <c r="F12379" s="122">
        <v>393020</v>
      </c>
      <c r="G12379" s="122">
        <v>46215</v>
      </c>
      <c r="H12379" s="120">
        <v>2019</v>
      </c>
      <c r="I12379" t="str">
        <f>IF(J12379="natural gas",VLOOKUP(D12379,'Cross-Page Data'!$I$4:$J$13,2,FALSE),IF(J12379="solar",VLOOKUP('Form 923'!D12379,'Cross-Page Data'!$I$14:$J$117,2,FALSE),J12379))</f>
        <v>biomass</v>
      </c>
      <c r="J12379" t="str">
        <f>VLOOKUP(E12379,'Cross-Page Data'!$D$4:$F$48,3,FALSE)</f>
        <v>biomass</v>
      </c>
      <c r="K12379" t="b">
        <f t="shared" si="193"/>
        <v>1</v>
      </c>
    </row>
    <row r="12380" spans="1:11">
      <c r="A12380" s="120">
        <v>61387</v>
      </c>
      <c r="B12380" s="121" t="s">
        <v>201</v>
      </c>
      <c r="C12380" s="121" t="s">
        <v>206</v>
      </c>
      <c r="D12380" s="121" t="s">
        <v>79</v>
      </c>
      <c r="E12380" s="121" t="s">
        <v>90</v>
      </c>
      <c r="F12380" s="122">
        <v>645381</v>
      </c>
      <c r="G12380" s="122">
        <v>62593</v>
      </c>
      <c r="H12380" s="120">
        <v>2019</v>
      </c>
      <c r="I12380" t="str">
        <f>IF(J12380="natural gas",VLOOKUP(D12380,'Cross-Page Data'!$I$4:$J$13,2,FALSE),IF(J12380="solar",VLOOKUP('Form 923'!D12380,'Cross-Page Data'!$I$14:$J$117,2,FALSE),J12380))</f>
        <v>biomass</v>
      </c>
      <c r="J12380" t="str">
        <f>VLOOKUP(E12380,'Cross-Page Data'!$D$4:$F$48,3,FALSE)</f>
        <v>biomass</v>
      </c>
      <c r="K12380" t="b">
        <f t="shared" si="193"/>
        <v>1</v>
      </c>
    </row>
    <row r="12381" spans="1:11">
      <c r="A12381" s="120">
        <v>61388</v>
      </c>
      <c r="B12381" s="121" t="s">
        <v>201</v>
      </c>
      <c r="C12381" s="121" t="s">
        <v>206</v>
      </c>
      <c r="D12381" s="121" t="s">
        <v>101</v>
      </c>
      <c r="E12381" s="121" t="s">
        <v>92</v>
      </c>
      <c r="F12381" s="122">
        <v>129629</v>
      </c>
      <c r="G12381" s="122">
        <v>14562</v>
      </c>
      <c r="H12381" s="120">
        <v>2019</v>
      </c>
      <c r="I12381" t="str">
        <f>IF(J12381="natural gas",VLOOKUP(D12381,'Cross-Page Data'!$I$4:$J$13,2,FALSE),IF(J12381="solar",VLOOKUP('Form 923'!D12381,'Cross-Page Data'!$I$14:$J$117,2,FALSE),J12381))</f>
        <v>solar pv</v>
      </c>
      <c r="J12381" t="str">
        <f>VLOOKUP(E12381,'Cross-Page Data'!$D$4:$F$48,3,FALSE)</f>
        <v>solar</v>
      </c>
      <c r="K12381" t="b">
        <f t="shared" si="193"/>
        <v>1</v>
      </c>
    </row>
    <row r="12382" spans="1:11">
      <c r="A12382" s="120">
        <v>61389</v>
      </c>
      <c r="B12382" s="121" t="s">
        <v>201</v>
      </c>
      <c r="C12382" s="121" t="s">
        <v>206</v>
      </c>
      <c r="D12382" s="121" t="s">
        <v>101</v>
      </c>
      <c r="E12382" s="121" t="s">
        <v>92</v>
      </c>
      <c r="F12382" s="122">
        <v>16440</v>
      </c>
      <c r="G12382" s="122">
        <v>1847</v>
      </c>
      <c r="H12382" s="120">
        <v>2019</v>
      </c>
      <c r="I12382" t="str">
        <f>IF(J12382="natural gas",VLOOKUP(D12382,'Cross-Page Data'!$I$4:$J$13,2,FALSE),IF(J12382="solar",VLOOKUP('Form 923'!D12382,'Cross-Page Data'!$I$14:$J$117,2,FALSE),J12382))</f>
        <v>solar pv</v>
      </c>
      <c r="J12382" t="str">
        <f>VLOOKUP(E12382,'Cross-Page Data'!$D$4:$F$48,3,FALSE)</f>
        <v>solar</v>
      </c>
      <c r="K12382" t="b">
        <f t="shared" si="193"/>
        <v>1</v>
      </c>
    </row>
    <row r="12383" spans="1:11">
      <c r="A12383" s="120">
        <v>61397</v>
      </c>
      <c r="B12383" s="121" t="s">
        <v>201</v>
      </c>
      <c r="C12383" s="121" t="s">
        <v>206</v>
      </c>
      <c r="D12383" s="121" t="s">
        <v>101</v>
      </c>
      <c r="E12383" s="121" t="s">
        <v>92</v>
      </c>
      <c r="F12383" s="122">
        <v>27355</v>
      </c>
      <c r="G12383" s="122">
        <v>3073</v>
      </c>
      <c r="H12383" s="120">
        <v>2019</v>
      </c>
      <c r="I12383" t="str">
        <f>IF(J12383="natural gas",VLOOKUP(D12383,'Cross-Page Data'!$I$4:$J$13,2,FALSE),IF(J12383="solar",VLOOKUP('Form 923'!D12383,'Cross-Page Data'!$I$14:$J$117,2,FALSE),J12383))</f>
        <v>solar pv</v>
      </c>
      <c r="J12383" t="str">
        <f>VLOOKUP(E12383,'Cross-Page Data'!$D$4:$F$48,3,FALSE)</f>
        <v>solar</v>
      </c>
      <c r="K12383" t="b">
        <f t="shared" si="193"/>
        <v>1</v>
      </c>
    </row>
    <row r="12384" spans="1:11">
      <c r="A12384" s="120">
        <v>61398</v>
      </c>
      <c r="B12384" s="121" t="s">
        <v>201</v>
      </c>
      <c r="C12384" s="121" t="s">
        <v>206</v>
      </c>
      <c r="D12384" s="121" t="s">
        <v>101</v>
      </c>
      <c r="E12384" s="121" t="s">
        <v>92</v>
      </c>
      <c r="F12384" s="122">
        <v>31824</v>
      </c>
      <c r="G12384" s="122">
        <v>3575</v>
      </c>
      <c r="H12384" s="120">
        <v>2019</v>
      </c>
      <c r="I12384" t="str">
        <f>IF(J12384="natural gas",VLOOKUP(D12384,'Cross-Page Data'!$I$4:$J$13,2,FALSE),IF(J12384="solar",VLOOKUP('Form 923'!D12384,'Cross-Page Data'!$I$14:$J$117,2,FALSE),J12384))</f>
        <v>solar pv</v>
      </c>
      <c r="J12384" t="str">
        <f>VLOOKUP(E12384,'Cross-Page Data'!$D$4:$F$48,3,FALSE)</f>
        <v>solar</v>
      </c>
      <c r="K12384" t="b">
        <f t="shared" si="193"/>
        <v>1</v>
      </c>
    </row>
    <row r="12385" spans="1:11">
      <c r="A12385" s="120">
        <v>61399</v>
      </c>
      <c r="B12385" s="121" t="s">
        <v>201</v>
      </c>
      <c r="C12385" s="121" t="s">
        <v>206</v>
      </c>
      <c r="D12385" s="121" t="s">
        <v>101</v>
      </c>
      <c r="E12385" s="121" t="s">
        <v>92</v>
      </c>
      <c r="F12385" s="122">
        <v>28736</v>
      </c>
      <c r="G12385" s="122">
        <v>3228</v>
      </c>
      <c r="H12385" s="120">
        <v>2019</v>
      </c>
      <c r="I12385" t="str">
        <f>IF(J12385="natural gas",VLOOKUP(D12385,'Cross-Page Data'!$I$4:$J$13,2,FALSE),IF(J12385="solar",VLOOKUP('Form 923'!D12385,'Cross-Page Data'!$I$14:$J$117,2,FALSE),J12385))</f>
        <v>solar pv</v>
      </c>
      <c r="J12385" t="str">
        <f>VLOOKUP(E12385,'Cross-Page Data'!$D$4:$F$48,3,FALSE)</f>
        <v>solar</v>
      </c>
      <c r="K12385" t="b">
        <f t="shared" si="193"/>
        <v>1</v>
      </c>
    </row>
    <row r="12386" spans="1:11">
      <c r="A12386" s="120">
        <v>61402</v>
      </c>
      <c r="B12386" s="121" t="s">
        <v>201</v>
      </c>
      <c r="C12386" s="121" t="s">
        <v>206</v>
      </c>
      <c r="D12386" s="121" t="s">
        <v>128</v>
      </c>
      <c r="E12386" s="121" t="s">
        <v>180</v>
      </c>
      <c r="F12386" s="122">
        <v>3441398</v>
      </c>
      <c r="G12386" s="122">
        <v>386587</v>
      </c>
      <c r="H12386" s="120">
        <v>2019</v>
      </c>
      <c r="I12386" t="str">
        <f>IF(J12386="natural gas",VLOOKUP(D12386,'Cross-Page Data'!$I$4:$J$13,2,FALSE),IF(J12386="solar",VLOOKUP('Form 923'!D12386,'Cross-Page Data'!$I$14:$J$117,2,FALSE),J12386))</f>
        <v>wind</v>
      </c>
      <c r="J12386" t="str">
        <f>VLOOKUP(E12386,'Cross-Page Data'!$D$4:$F$48,3,FALSE)</f>
        <v>wind</v>
      </c>
      <c r="K12386" t="b">
        <f t="shared" si="193"/>
        <v>1</v>
      </c>
    </row>
    <row r="12387" spans="1:11">
      <c r="A12387" s="120">
        <v>61403</v>
      </c>
      <c r="B12387" s="121" t="s">
        <v>201</v>
      </c>
      <c r="C12387" s="121" t="s">
        <v>206</v>
      </c>
      <c r="D12387" s="121" t="s">
        <v>101</v>
      </c>
      <c r="E12387" s="121" t="s">
        <v>92</v>
      </c>
      <c r="F12387" s="122">
        <v>83233</v>
      </c>
      <c r="G12387" s="122">
        <v>9350</v>
      </c>
      <c r="H12387" s="120">
        <v>2019</v>
      </c>
      <c r="I12387" t="str">
        <f>IF(J12387="natural gas",VLOOKUP(D12387,'Cross-Page Data'!$I$4:$J$13,2,FALSE),IF(J12387="solar",VLOOKUP('Form 923'!D12387,'Cross-Page Data'!$I$14:$J$117,2,FALSE),J12387))</f>
        <v>solar pv</v>
      </c>
      <c r="J12387" t="str">
        <f>VLOOKUP(E12387,'Cross-Page Data'!$D$4:$F$48,3,FALSE)</f>
        <v>solar</v>
      </c>
      <c r="K12387" t="b">
        <f t="shared" si="193"/>
        <v>1</v>
      </c>
    </row>
    <row r="12388" spans="1:11">
      <c r="A12388" s="120">
        <v>61404</v>
      </c>
      <c r="B12388" s="121" t="s">
        <v>201</v>
      </c>
      <c r="C12388" s="121" t="s">
        <v>206</v>
      </c>
      <c r="D12388" s="121" t="s">
        <v>101</v>
      </c>
      <c r="E12388" s="121" t="s">
        <v>92</v>
      </c>
      <c r="F12388" s="122">
        <v>91316</v>
      </c>
      <c r="G12388" s="122">
        <v>10258</v>
      </c>
      <c r="H12388" s="120">
        <v>2019</v>
      </c>
      <c r="I12388" t="str">
        <f>IF(J12388="natural gas",VLOOKUP(D12388,'Cross-Page Data'!$I$4:$J$13,2,FALSE),IF(J12388="solar",VLOOKUP('Form 923'!D12388,'Cross-Page Data'!$I$14:$J$117,2,FALSE),J12388))</f>
        <v>solar pv</v>
      </c>
      <c r="J12388" t="str">
        <f>VLOOKUP(E12388,'Cross-Page Data'!$D$4:$F$48,3,FALSE)</f>
        <v>solar</v>
      </c>
      <c r="K12388" t="b">
        <f t="shared" si="193"/>
        <v>1</v>
      </c>
    </row>
    <row r="12389" spans="1:11">
      <c r="A12389" s="120">
        <v>61405</v>
      </c>
      <c r="B12389" s="121" t="s">
        <v>201</v>
      </c>
      <c r="C12389" s="121" t="s">
        <v>206</v>
      </c>
      <c r="D12389" s="121" t="s">
        <v>101</v>
      </c>
      <c r="E12389" s="121" t="s">
        <v>92</v>
      </c>
      <c r="F12389" s="122">
        <v>82725</v>
      </c>
      <c r="G12389" s="122">
        <v>9293</v>
      </c>
      <c r="H12389" s="120">
        <v>2019</v>
      </c>
      <c r="I12389" t="str">
        <f>IF(J12389="natural gas",VLOOKUP(D12389,'Cross-Page Data'!$I$4:$J$13,2,FALSE),IF(J12389="solar",VLOOKUP('Form 923'!D12389,'Cross-Page Data'!$I$14:$J$117,2,FALSE),J12389))</f>
        <v>solar pv</v>
      </c>
      <c r="J12389" t="str">
        <f>VLOOKUP(E12389,'Cross-Page Data'!$D$4:$F$48,3,FALSE)</f>
        <v>solar</v>
      </c>
      <c r="K12389" t="b">
        <f t="shared" si="193"/>
        <v>1</v>
      </c>
    </row>
    <row r="12390" spans="1:11">
      <c r="A12390" s="120">
        <v>61406</v>
      </c>
      <c r="B12390" s="121" t="s">
        <v>201</v>
      </c>
      <c r="C12390" s="121" t="s">
        <v>206</v>
      </c>
      <c r="D12390" s="121" t="s">
        <v>101</v>
      </c>
      <c r="E12390" s="121" t="s">
        <v>92</v>
      </c>
      <c r="F12390" s="122">
        <v>380321</v>
      </c>
      <c r="G12390" s="122">
        <v>42723</v>
      </c>
      <c r="H12390" s="120">
        <v>2019</v>
      </c>
      <c r="I12390" t="str">
        <f>IF(J12390="natural gas",VLOOKUP(D12390,'Cross-Page Data'!$I$4:$J$13,2,FALSE),IF(J12390="solar",VLOOKUP('Form 923'!D12390,'Cross-Page Data'!$I$14:$J$117,2,FALSE),J12390))</f>
        <v>solar pv</v>
      </c>
      <c r="J12390" t="str">
        <f>VLOOKUP(E12390,'Cross-Page Data'!$D$4:$F$48,3,FALSE)</f>
        <v>solar</v>
      </c>
      <c r="K12390" t="b">
        <f t="shared" si="193"/>
        <v>1</v>
      </c>
    </row>
    <row r="12391" spans="1:11">
      <c r="A12391" s="120">
        <v>61407</v>
      </c>
      <c r="B12391" s="121" t="s">
        <v>201</v>
      </c>
      <c r="C12391" s="121" t="s">
        <v>206</v>
      </c>
      <c r="D12391" s="121" t="s">
        <v>128</v>
      </c>
      <c r="E12391" s="121" t="s">
        <v>180</v>
      </c>
      <c r="F12391" s="122">
        <v>3772265</v>
      </c>
      <c r="G12391" s="122">
        <v>423755</v>
      </c>
      <c r="H12391" s="120">
        <v>2019</v>
      </c>
      <c r="I12391" t="str">
        <f>IF(J12391="natural gas",VLOOKUP(D12391,'Cross-Page Data'!$I$4:$J$13,2,FALSE),IF(J12391="solar",VLOOKUP('Form 923'!D12391,'Cross-Page Data'!$I$14:$J$117,2,FALSE),J12391))</f>
        <v>wind</v>
      </c>
      <c r="J12391" t="str">
        <f>VLOOKUP(E12391,'Cross-Page Data'!$D$4:$F$48,3,FALSE)</f>
        <v>wind</v>
      </c>
      <c r="K12391" t="b">
        <f t="shared" si="193"/>
        <v>1</v>
      </c>
    </row>
    <row r="12392" spans="1:11">
      <c r="A12392" s="120">
        <v>61408</v>
      </c>
      <c r="B12392" s="121" t="s">
        <v>201</v>
      </c>
      <c r="C12392" s="121" t="s">
        <v>206</v>
      </c>
      <c r="D12392" s="121" t="s">
        <v>101</v>
      </c>
      <c r="E12392" s="121" t="s">
        <v>92</v>
      </c>
      <c r="F12392" s="122">
        <v>15366</v>
      </c>
      <c r="G12392" s="122">
        <v>1726</v>
      </c>
      <c r="H12392" s="120">
        <v>2019</v>
      </c>
      <c r="I12392" t="str">
        <f>IF(J12392="natural gas",VLOOKUP(D12392,'Cross-Page Data'!$I$4:$J$13,2,FALSE),IF(J12392="solar",VLOOKUP('Form 923'!D12392,'Cross-Page Data'!$I$14:$J$117,2,FALSE),J12392))</f>
        <v>solar pv</v>
      </c>
      <c r="J12392" t="str">
        <f>VLOOKUP(E12392,'Cross-Page Data'!$D$4:$F$48,3,FALSE)</f>
        <v>solar</v>
      </c>
      <c r="K12392" t="b">
        <f t="shared" si="193"/>
        <v>1</v>
      </c>
    </row>
    <row r="12393" spans="1:11">
      <c r="A12393" s="120">
        <v>61409</v>
      </c>
      <c r="B12393" s="121" t="s">
        <v>201</v>
      </c>
      <c r="C12393" s="121" t="s">
        <v>206</v>
      </c>
      <c r="D12393" s="121" t="s">
        <v>101</v>
      </c>
      <c r="E12393" s="121" t="s">
        <v>92</v>
      </c>
      <c r="F12393" s="122">
        <v>85940</v>
      </c>
      <c r="G12393" s="122">
        <v>9654</v>
      </c>
      <c r="H12393" s="120">
        <v>2019</v>
      </c>
      <c r="I12393" t="str">
        <f>IF(J12393="natural gas",VLOOKUP(D12393,'Cross-Page Data'!$I$4:$J$13,2,FALSE),IF(J12393="solar",VLOOKUP('Form 923'!D12393,'Cross-Page Data'!$I$14:$J$117,2,FALSE),J12393))</f>
        <v>solar pv</v>
      </c>
      <c r="J12393" t="str">
        <f>VLOOKUP(E12393,'Cross-Page Data'!$D$4:$F$48,3,FALSE)</f>
        <v>solar</v>
      </c>
      <c r="K12393" t="b">
        <f t="shared" si="193"/>
        <v>1</v>
      </c>
    </row>
    <row r="12394" spans="1:11">
      <c r="A12394" s="120">
        <v>61410</v>
      </c>
      <c r="B12394" s="121" t="s">
        <v>201</v>
      </c>
      <c r="C12394" s="121" t="s">
        <v>206</v>
      </c>
      <c r="D12394" s="121" t="s">
        <v>101</v>
      </c>
      <c r="E12394" s="121" t="s">
        <v>92</v>
      </c>
      <c r="F12394" s="122">
        <v>98082</v>
      </c>
      <c r="G12394" s="122">
        <v>11018</v>
      </c>
      <c r="H12394" s="120">
        <v>2019</v>
      </c>
      <c r="I12394" t="str">
        <f>IF(J12394="natural gas",VLOOKUP(D12394,'Cross-Page Data'!$I$4:$J$13,2,FALSE),IF(J12394="solar",VLOOKUP('Form 923'!D12394,'Cross-Page Data'!$I$14:$J$117,2,FALSE),J12394))</f>
        <v>solar pv</v>
      </c>
      <c r="J12394" t="str">
        <f>VLOOKUP(E12394,'Cross-Page Data'!$D$4:$F$48,3,FALSE)</f>
        <v>solar</v>
      </c>
      <c r="K12394" t="b">
        <f t="shared" si="193"/>
        <v>1</v>
      </c>
    </row>
    <row r="12395" spans="1:11">
      <c r="A12395" s="120">
        <v>61411</v>
      </c>
      <c r="B12395" s="121" t="s">
        <v>201</v>
      </c>
      <c r="C12395" s="121" t="s">
        <v>206</v>
      </c>
      <c r="D12395" s="121" t="s">
        <v>101</v>
      </c>
      <c r="E12395" s="121" t="s">
        <v>92</v>
      </c>
      <c r="F12395" s="122">
        <v>97903</v>
      </c>
      <c r="G12395" s="122">
        <v>10998</v>
      </c>
      <c r="H12395" s="120">
        <v>2019</v>
      </c>
      <c r="I12395" t="str">
        <f>IF(J12395="natural gas",VLOOKUP(D12395,'Cross-Page Data'!$I$4:$J$13,2,FALSE),IF(J12395="solar",VLOOKUP('Form 923'!D12395,'Cross-Page Data'!$I$14:$J$117,2,FALSE),J12395))</f>
        <v>solar pv</v>
      </c>
      <c r="J12395" t="str">
        <f>VLOOKUP(E12395,'Cross-Page Data'!$D$4:$F$48,3,FALSE)</f>
        <v>solar</v>
      </c>
      <c r="K12395" t="b">
        <f t="shared" si="193"/>
        <v>1</v>
      </c>
    </row>
    <row r="12396" spans="1:11">
      <c r="A12396" s="120">
        <v>61412</v>
      </c>
      <c r="B12396" s="121" t="s">
        <v>201</v>
      </c>
      <c r="C12396" s="121" t="s">
        <v>206</v>
      </c>
      <c r="D12396" s="121" t="s">
        <v>101</v>
      </c>
      <c r="E12396" s="121" t="s">
        <v>92</v>
      </c>
      <c r="F12396" s="122">
        <v>279719</v>
      </c>
      <c r="G12396" s="122">
        <v>31422</v>
      </c>
      <c r="H12396" s="120">
        <v>2019</v>
      </c>
      <c r="I12396" t="str">
        <f>IF(J12396="natural gas",VLOOKUP(D12396,'Cross-Page Data'!$I$4:$J$13,2,FALSE),IF(J12396="solar",VLOOKUP('Form 923'!D12396,'Cross-Page Data'!$I$14:$J$117,2,FALSE),J12396))</f>
        <v>solar pv</v>
      </c>
      <c r="J12396" t="str">
        <f>VLOOKUP(E12396,'Cross-Page Data'!$D$4:$F$48,3,FALSE)</f>
        <v>solar</v>
      </c>
      <c r="K12396" t="b">
        <f t="shared" si="193"/>
        <v>1</v>
      </c>
    </row>
    <row r="12397" ht="25.5" spans="1:11">
      <c r="A12397" s="120">
        <v>61413</v>
      </c>
      <c r="B12397" s="121" t="s">
        <v>201</v>
      </c>
      <c r="C12397" s="121" t="s">
        <v>207</v>
      </c>
      <c r="D12397" s="121" t="s">
        <v>79</v>
      </c>
      <c r="E12397" s="121" t="s">
        <v>70</v>
      </c>
      <c r="F12397" s="122">
        <v>2750</v>
      </c>
      <c r="G12397" s="122">
        <v>280</v>
      </c>
      <c r="H12397" s="120">
        <v>2019</v>
      </c>
      <c r="I12397" t="str">
        <f>IF(J12397="natural gas",VLOOKUP(D12397,'Cross-Page Data'!$I$4:$J$13,2,FALSE),IF(J12397="solar",VLOOKUP('Form 923'!D12397,'Cross-Page Data'!$I$14:$J$117,2,FALSE),J12397))</f>
        <v>heavy or residual fuel oil</v>
      </c>
      <c r="J12397" t="str">
        <f>VLOOKUP(E12397,'Cross-Page Data'!$D$4:$F$48,3,FALSE)</f>
        <v>heavy or residual fuel oil</v>
      </c>
      <c r="K12397" t="b">
        <f t="shared" si="193"/>
        <v>0</v>
      </c>
    </row>
    <row r="12398" ht="25.5" spans="1:11">
      <c r="A12398" s="120">
        <v>61414</v>
      </c>
      <c r="B12398" s="121" t="s">
        <v>201</v>
      </c>
      <c r="C12398" s="121" t="s">
        <v>211</v>
      </c>
      <c r="D12398" s="121" t="s">
        <v>79</v>
      </c>
      <c r="E12398" s="121" t="s">
        <v>70</v>
      </c>
      <c r="F12398" s="122">
        <v>695</v>
      </c>
      <c r="G12398" s="122">
        <v>63</v>
      </c>
      <c r="H12398" s="120">
        <v>2019</v>
      </c>
      <c r="I12398" t="str">
        <f>IF(J12398="natural gas",VLOOKUP(D12398,'Cross-Page Data'!$I$4:$J$13,2,FALSE),IF(J12398="solar",VLOOKUP('Form 923'!D12398,'Cross-Page Data'!$I$14:$J$117,2,FALSE),J12398))</f>
        <v>heavy or residual fuel oil</v>
      </c>
      <c r="J12398" t="str">
        <f>VLOOKUP(E12398,'Cross-Page Data'!$D$4:$F$48,3,FALSE)</f>
        <v>heavy or residual fuel oil</v>
      </c>
      <c r="K12398" t="b">
        <f t="shared" si="193"/>
        <v>0</v>
      </c>
    </row>
    <row r="12399" spans="1:11">
      <c r="A12399" s="120">
        <v>61415</v>
      </c>
      <c r="B12399" s="121" t="s">
        <v>201</v>
      </c>
      <c r="C12399" s="121" t="s">
        <v>202</v>
      </c>
      <c r="D12399" s="121" t="s">
        <v>101</v>
      </c>
      <c r="E12399" s="121" t="s">
        <v>92</v>
      </c>
      <c r="F12399" s="122">
        <v>21712</v>
      </c>
      <c r="G12399" s="122">
        <v>2439</v>
      </c>
      <c r="H12399" s="120">
        <v>2019</v>
      </c>
      <c r="I12399" t="str">
        <f>IF(J12399="natural gas",VLOOKUP(D12399,'Cross-Page Data'!$I$4:$J$13,2,FALSE),IF(J12399="solar",VLOOKUP('Form 923'!D12399,'Cross-Page Data'!$I$14:$J$117,2,FALSE),J12399))</f>
        <v>solar pv</v>
      </c>
      <c r="J12399" t="str">
        <f>VLOOKUP(E12399,'Cross-Page Data'!$D$4:$F$48,3,FALSE)</f>
        <v>solar</v>
      </c>
      <c r="K12399" t="b">
        <f t="shared" si="193"/>
        <v>1</v>
      </c>
    </row>
    <row r="12400" ht="25.5" spans="1:11">
      <c r="A12400" s="120">
        <v>61416</v>
      </c>
      <c r="B12400" s="121" t="s">
        <v>201</v>
      </c>
      <c r="C12400" s="121" t="s">
        <v>207</v>
      </c>
      <c r="D12400" s="121" t="s">
        <v>79</v>
      </c>
      <c r="E12400" s="121" t="s">
        <v>70</v>
      </c>
      <c r="F12400" s="122">
        <v>1267</v>
      </c>
      <c r="G12400" s="122">
        <v>138</v>
      </c>
      <c r="H12400" s="120">
        <v>2019</v>
      </c>
      <c r="I12400" t="str">
        <f>IF(J12400="natural gas",VLOOKUP(D12400,'Cross-Page Data'!$I$4:$J$13,2,FALSE),IF(J12400="solar",VLOOKUP('Form 923'!D12400,'Cross-Page Data'!$I$14:$J$117,2,FALSE),J12400))</f>
        <v>heavy or residual fuel oil</v>
      </c>
      <c r="J12400" t="str">
        <f>VLOOKUP(E12400,'Cross-Page Data'!$D$4:$F$48,3,FALSE)</f>
        <v>heavy or residual fuel oil</v>
      </c>
      <c r="K12400" t="b">
        <f t="shared" si="193"/>
        <v>0</v>
      </c>
    </row>
    <row r="12401" spans="1:11">
      <c r="A12401" s="120">
        <v>61417</v>
      </c>
      <c r="B12401" s="121" t="s">
        <v>201</v>
      </c>
      <c r="C12401" s="121" t="s">
        <v>206</v>
      </c>
      <c r="D12401" s="121" t="s">
        <v>128</v>
      </c>
      <c r="E12401" s="121" t="s">
        <v>180</v>
      </c>
      <c r="F12401" s="122">
        <v>1872794</v>
      </c>
      <c r="G12401" s="122">
        <v>210379</v>
      </c>
      <c r="H12401" s="120">
        <v>2019</v>
      </c>
      <c r="I12401" t="str">
        <f>IF(J12401="natural gas",VLOOKUP(D12401,'Cross-Page Data'!$I$4:$J$13,2,FALSE),IF(J12401="solar",VLOOKUP('Form 923'!D12401,'Cross-Page Data'!$I$14:$J$117,2,FALSE),J12401))</f>
        <v>wind</v>
      </c>
      <c r="J12401" t="str">
        <f>VLOOKUP(E12401,'Cross-Page Data'!$D$4:$F$48,3,FALSE)</f>
        <v>wind</v>
      </c>
      <c r="K12401" t="b">
        <f t="shared" si="193"/>
        <v>1</v>
      </c>
    </row>
    <row r="12402" spans="1:11">
      <c r="A12402" s="120">
        <v>61418</v>
      </c>
      <c r="B12402" s="121" t="s">
        <v>201</v>
      </c>
      <c r="C12402" s="121" t="s">
        <v>206</v>
      </c>
      <c r="D12402" s="121" t="s">
        <v>101</v>
      </c>
      <c r="E12402" s="121" t="s">
        <v>92</v>
      </c>
      <c r="F12402" s="122">
        <v>57603</v>
      </c>
      <c r="G12402" s="122">
        <v>6471</v>
      </c>
      <c r="H12402" s="120">
        <v>2019</v>
      </c>
      <c r="I12402" t="str">
        <f>IF(J12402="natural gas",VLOOKUP(D12402,'Cross-Page Data'!$I$4:$J$13,2,FALSE),IF(J12402="solar",VLOOKUP('Form 923'!D12402,'Cross-Page Data'!$I$14:$J$117,2,FALSE),J12402))</f>
        <v>solar pv</v>
      </c>
      <c r="J12402" t="str">
        <f>VLOOKUP(E12402,'Cross-Page Data'!$D$4:$F$48,3,FALSE)</f>
        <v>solar</v>
      </c>
      <c r="K12402" t="b">
        <f t="shared" si="193"/>
        <v>1</v>
      </c>
    </row>
    <row r="12403" spans="1:11">
      <c r="A12403" s="120">
        <v>61419</v>
      </c>
      <c r="B12403" s="121" t="s">
        <v>201</v>
      </c>
      <c r="C12403" s="121" t="s">
        <v>206</v>
      </c>
      <c r="D12403" s="121" t="s">
        <v>101</v>
      </c>
      <c r="E12403" s="121" t="s">
        <v>92</v>
      </c>
      <c r="F12403" s="122">
        <v>51926</v>
      </c>
      <c r="G12403" s="122">
        <v>5833</v>
      </c>
      <c r="H12403" s="120">
        <v>2019</v>
      </c>
      <c r="I12403" t="str">
        <f>IF(J12403="natural gas",VLOOKUP(D12403,'Cross-Page Data'!$I$4:$J$13,2,FALSE),IF(J12403="solar",VLOOKUP('Form 923'!D12403,'Cross-Page Data'!$I$14:$J$117,2,FALSE),J12403))</f>
        <v>solar pv</v>
      </c>
      <c r="J12403" t="str">
        <f>VLOOKUP(E12403,'Cross-Page Data'!$D$4:$F$48,3,FALSE)</f>
        <v>solar</v>
      </c>
      <c r="K12403" t="b">
        <f t="shared" si="193"/>
        <v>1</v>
      </c>
    </row>
    <row r="12404" spans="1:11">
      <c r="A12404" s="120">
        <v>61420</v>
      </c>
      <c r="B12404" s="121" t="s">
        <v>201</v>
      </c>
      <c r="C12404" s="121" t="s">
        <v>206</v>
      </c>
      <c r="D12404" s="121" t="s">
        <v>101</v>
      </c>
      <c r="E12404" s="121" t="s">
        <v>92</v>
      </c>
      <c r="F12404" s="122">
        <v>54765</v>
      </c>
      <c r="G12404" s="122">
        <v>6152</v>
      </c>
      <c r="H12404" s="120">
        <v>2019</v>
      </c>
      <c r="I12404" t="str">
        <f>IF(J12404="natural gas",VLOOKUP(D12404,'Cross-Page Data'!$I$4:$J$13,2,FALSE),IF(J12404="solar",VLOOKUP('Form 923'!D12404,'Cross-Page Data'!$I$14:$J$117,2,FALSE),J12404))</f>
        <v>solar pv</v>
      </c>
      <c r="J12404" t="str">
        <f>VLOOKUP(E12404,'Cross-Page Data'!$D$4:$F$48,3,FALSE)</f>
        <v>solar</v>
      </c>
      <c r="K12404" t="b">
        <f t="shared" si="193"/>
        <v>1</v>
      </c>
    </row>
    <row r="12405" spans="1:11">
      <c r="A12405" s="120">
        <v>61421</v>
      </c>
      <c r="B12405" s="121" t="s">
        <v>201</v>
      </c>
      <c r="C12405" s="121" t="s">
        <v>206</v>
      </c>
      <c r="D12405" s="121" t="s">
        <v>101</v>
      </c>
      <c r="E12405" s="121" t="s">
        <v>92</v>
      </c>
      <c r="F12405" s="122">
        <v>23001</v>
      </c>
      <c r="G12405" s="122">
        <v>2584</v>
      </c>
      <c r="H12405" s="120">
        <v>2019</v>
      </c>
      <c r="I12405" t="str">
        <f>IF(J12405="natural gas",VLOOKUP(D12405,'Cross-Page Data'!$I$4:$J$13,2,FALSE),IF(J12405="solar",VLOOKUP('Form 923'!D12405,'Cross-Page Data'!$I$14:$J$117,2,FALSE),J12405))</f>
        <v>solar pv</v>
      </c>
      <c r="J12405" t="str">
        <f>VLOOKUP(E12405,'Cross-Page Data'!$D$4:$F$48,3,FALSE)</f>
        <v>solar</v>
      </c>
      <c r="K12405" t="b">
        <f t="shared" si="193"/>
        <v>1</v>
      </c>
    </row>
    <row r="12406" spans="1:11">
      <c r="A12406" s="120">
        <v>61422</v>
      </c>
      <c r="B12406" s="121" t="s">
        <v>201</v>
      </c>
      <c r="C12406" s="121" t="s">
        <v>206</v>
      </c>
      <c r="D12406" s="121" t="s">
        <v>101</v>
      </c>
      <c r="E12406" s="121" t="s">
        <v>92</v>
      </c>
      <c r="F12406" s="122">
        <v>1992927</v>
      </c>
      <c r="G12406" s="122">
        <v>223874</v>
      </c>
      <c r="H12406" s="120">
        <v>2019</v>
      </c>
      <c r="I12406" t="str">
        <f>IF(J12406="natural gas",VLOOKUP(D12406,'Cross-Page Data'!$I$4:$J$13,2,FALSE),IF(J12406="solar",VLOOKUP('Form 923'!D12406,'Cross-Page Data'!$I$14:$J$117,2,FALSE),J12406))</f>
        <v>solar pv</v>
      </c>
      <c r="J12406" t="str">
        <f>VLOOKUP(E12406,'Cross-Page Data'!$D$4:$F$48,3,FALSE)</f>
        <v>solar</v>
      </c>
      <c r="K12406" t="b">
        <f t="shared" si="193"/>
        <v>1</v>
      </c>
    </row>
    <row r="12407" spans="1:11">
      <c r="A12407" s="120">
        <v>61423</v>
      </c>
      <c r="B12407" s="121" t="s">
        <v>201</v>
      </c>
      <c r="C12407" s="121" t="s">
        <v>206</v>
      </c>
      <c r="D12407" s="121" t="s">
        <v>101</v>
      </c>
      <c r="E12407" s="121" t="s">
        <v>92</v>
      </c>
      <c r="F12407" s="122">
        <v>174149</v>
      </c>
      <c r="G12407" s="122">
        <v>19563</v>
      </c>
      <c r="H12407" s="120">
        <v>2019</v>
      </c>
      <c r="I12407" t="str">
        <f>IF(J12407="natural gas",VLOOKUP(D12407,'Cross-Page Data'!$I$4:$J$13,2,FALSE),IF(J12407="solar",VLOOKUP('Form 923'!D12407,'Cross-Page Data'!$I$14:$J$117,2,FALSE),J12407))</f>
        <v>solar pv</v>
      </c>
      <c r="J12407" t="str">
        <f>VLOOKUP(E12407,'Cross-Page Data'!$D$4:$F$48,3,FALSE)</f>
        <v>solar</v>
      </c>
      <c r="K12407" t="b">
        <f t="shared" si="193"/>
        <v>1</v>
      </c>
    </row>
    <row r="12408" spans="1:11">
      <c r="A12408" s="120">
        <v>61424</v>
      </c>
      <c r="B12408" s="121" t="s">
        <v>201</v>
      </c>
      <c r="C12408" s="121" t="s">
        <v>206</v>
      </c>
      <c r="D12408" s="121" t="s">
        <v>101</v>
      </c>
      <c r="E12408" s="121" t="s">
        <v>92</v>
      </c>
      <c r="F12408" s="122">
        <v>219648</v>
      </c>
      <c r="G12408" s="122">
        <v>24674</v>
      </c>
      <c r="H12408" s="120">
        <v>2019</v>
      </c>
      <c r="I12408" t="str">
        <f>IF(J12408="natural gas",VLOOKUP(D12408,'Cross-Page Data'!$I$4:$J$13,2,FALSE),IF(J12408="solar",VLOOKUP('Form 923'!D12408,'Cross-Page Data'!$I$14:$J$117,2,FALSE),J12408))</f>
        <v>solar pv</v>
      </c>
      <c r="J12408" t="str">
        <f>VLOOKUP(E12408,'Cross-Page Data'!$D$4:$F$48,3,FALSE)</f>
        <v>solar</v>
      </c>
      <c r="K12408" t="b">
        <f t="shared" si="193"/>
        <v>1</v>
      </c>
    </row>
    <row r="12409" spans="1:11">
      <c r="A12409" s="120">
        <v>61425</v>
      </c>
      <c r="B12409" s="121" t="s">
        <v>201</v>
      </c>
      <c r="C12409" s="121" t="s">
        <v>202</v>
      </c>
      <c r="D12409" s="121" t="s">
        <v>101</v>
      </c>
      <c r="E12409" s="121" t="s">
        <v>92</v>
      </c>
      <c r="F12409" s="122">
        <v>26114</v>
      </c>
      <c r="G12409" s="122">
        <v>2933.37</v>
      </c>
      <c r="H12409" s="120">
        <v>2019</v>
      </c>
      <c r="I12409" t="str">
        <f>IF(J12409="natural gas",VLOOKUP(D12409,'Cross-Page Data'!$I$4:$J$13,2,FALSE),IF(J12409="solar",VLOOKUP('Form 923'!D12409,'Cross-Page Data'!$I$14:$J$117,2,FALSE),J12409))</f>
        <v>solar pv</v>
      </c>
      <c r="J12409" t="str">
        <f>VLOOKUP(E12409,'Cross-Page Data'!$D$4:$F$48,3,FALSE)</f>
        <v>solar</v>
      </c>
      <c r="K12409" t="b">
        <f t="shared" si="193"/>
        <v>1</v>
      </c>
    </row>
    <row r="12410" spans="1:11">
      <c r="A12410" s="120">
        <v>61426</v>
      </c>
      <c r="B12410" s="121" t="s">
        <v>201</v>
      </c>
      <c r="C12410" s="121" t="s">
        <v>206</v>
      </c>
      <c r="D12410" s="121" t="s">
        <v>101</v>
      </c>
      <c r="E12410" s="121" t="s">
        <v>92</v>
      </c>
      <c r="F12410" s="122">
        <v>62768</v>
      </c>
      <c r="G12410" s="122">
        <v>7051</v>
      </c>
      <c r="H12410" s="120">
        <v>2019</v>
      </c>
      <c r="I12410" t="str">
        <f>IF(J12410="natural gas",VLOOKUP(D12410,'Cross-Page Data'!$I$4:$J$13,2,FALSE),IF(J12410="solar",VLOOKUP('Form 923'!D12410,'Cross-Page Data'!$I$14:$J$117,2,FALSE),J12410))</f>
        <v>solar pv</v>
      </c>
      <c r="J12410" t="str">
        <f>VLOOKUP(E12410,'Cross-Page Data'!$D$4:$F$48,3,FALSE)</f>
        <v>solar</v>
      </c>
      <c r="K12410" t="b">
        <f t="shared" si="193"/>
        <v>1</v>
      </c>
    </row>
    <row r="12411" spans="1:11">
      <c r="A12411" s="120">
        <v>61427</v>
      </c>
      <c r="B12411" s="121" t="s">
        <v>201</v>
      </c>
      <c r="C12411" s="121" t="s">
        <v>206</v>
      </c>
      <c r="D12411" s="121" t="s">
        <v>101</v>
      </c>
      <c r="E12411" s="121" t="s">
        <v>92</v>
      </c>
      <c r="F12411" s="122">
        <v>71136</v>
      </c>
      <c r="G12411" s="122">
        <v>7991</v>
      </c>
      <c r="H12411" s="120">
        <v>2019</v>
      </c>
      <c r="I12411" t="str">
        <f>IF(J12411="natural gas",VLOOKUP(D12411,'Cross-Page Data'!$I$4:$J$13,2,FALSE),IF(J12411="solar",VLOOKUP('Form 923'!D12411,'Cross-Page Data'!$I$14:$J$117,2,FALSE),J12411))</f>
        <v>solar pv</v>
      </c>
      <c r="J12411" t="str">
        <f>VLOOKUP(E12411,'Cross-Page Data'!$D$4:$F$48,3,FALSE)</f>
        <v>solar</v>
      </c>
      <c r="K12411" t="b">
        <f t="shared" si="193"/>
        <v>1</v>
      </c>
    </row>
    <row r="12412" spans="1:11">
      <c r="A12412" s="120">
        <v>61428</v>
      </c>
      <c r="B12412" s="121" t="s">
        <v>201</v>
      </c>
      <c r="C12412" s="121" t="s">
        <v>206</v>
      </c>
      <c r="D12412" s="121" t="s">
        <v>101</v>
      </c>
      <c r="E12412" s="121" t="s">
        <v>92</v>
      </c>
      <c r="F12412" s="122">
        <v>55577</v>
      </c>
      <c r="G12412" s="122">
        <v>6243</v>
      </c>
      <c r="H12412" s="120">
        <v>2019</v>
      </c>
      <c r="I12412" t="str">
        <f>IF(J12412="natural gas",VLOOKUP(D12412,'Cross-Page Data'!$I$4:$J$13,2,FALSE),IF(J12412="solar",VLOOKUP('Form 923'!D12412,'Cross-Page Data'!$I$14:$J$117,2,FALSE),J12412))</f>
        <v>solar pv</v>
      </c>
      <c r="J12412" t="str">
        <f>VLOOKUP(E12412,'Cross-Page Data'!$D$4:$F$48,3,FALSE)</f>
        <v>solar</v>
      </c>
      <c r="K12412" t="b">
        <f t="shared" si="193"/>
        <v>1</v>
      </c>
    </row>
    <row r="12413" spans="1:11">
      <c r="A12413" s="120">
        <v>61429</v>
      </c>
      <c r="B12413" s="121" t="s">
        <v>201</v>
      </c>
      <c r="C12413" s="121" t="s">
        <v>206</v>
      </c>
      <c r="D12413" s="121" t="s">
        <v>101</v>
      </c>
      <c r="E12413" s="121" t="s">
        <v>92</v>
      </c>
      <c r="F12413" s="122">
        <v>13193</v>
      </c>
      <c r="G12413" s="122">
        <v>1482</v>
      </c>
      <c r="H12413" s="120">
        <v>2019</v>
      </c>
      <c r="I12413" t="str">
        <f>IF(J12413="natural gas",VLOOKUP(D12413,'Cross-Page Data'!$I$4:$J$13,2,FALSE),IF(J12413="solar",VLOOKUP('Form 923'!D12413,'Cross-Page Data'!$I$14:$J$117,2,FALSE),J12413))</f>
        <v>solar pv</v>
      </c>
      <c r="J12413" t="str">
        <f>VLOOKUP(E12413,'Cross-Page Data'!$D$4:$F$48,3,FALSE)</f>
        <v>solar</v>
      </c>
      <c r="K12413" t="b">
        <f t="shared" si="193"/>
        <v>1</v>
      </c>
    </row>
    <row r="12414" spans="1:11">
      <c r="A12414" s="120">
        <v>61430</v>
      </c>
      <c r="B12414" s="121" t="s">
        <v>201</v>
      </c>
      <c r="C12414" s="121" t="s">
        <v>206</v>
      </c>
      <c r="D12414" s="121" t="s">
        <v>101</v>
      </c>
      <c r="E12414" s="121" t="s">
        <v>92</v>
      </c>
      <c r="F12414" s="122">
        <v>217618</v>
      </c>
      <c r="G12414" s="122">
        <v>24446</v>
      </c>
      <c r="H12414" s="120">
        <v>2019</v>
      </c>
      <c r="I12414" t="str">
        <f>IF(J12414="natural gas",VLOOKUP(D12414,'Cross-Page Data'!$I$4:$J$13,2,FALSE),IF(J12414="solar",VLOOKUP('Form 923'!D12414,'Cross-Page Data'!$I$14:$J$117,2,FALSE),J12414))</f>
        <v>solar pv</v>
      </c>
      <c r="J12414" t="str">
        <f>VLOOKUP(E12414,'Cross-Page Data'!$D$4:$F$48,3,FALSE)</f>
        <v>solar</v>
      </c>
      <c r="K12414" t="b">
        <f t="shared" si="193"/>
        <v>1</v>
      </c>
    </row>
    <row r="12415" spans="1:11">
      <c r="A12415" s="120">
        <v>61431</v>
      </c>
      <c r="B12415" s="121" t="s">
        <v>201</v>
      </c>
      <c r="C12415" s="121" t="s">
        <v>202</v>
      </c>
      <c r="D12415" s="121" t="s">
        <v>33</v>
      </c>
      <c r="E12415" s="121" t="s">
        <v>99</v>
      </c>
      <c r="F12415" s="122">
        <v>0</v>
      </c>
      <c r="G12415" s="122">
        <v>-983</v>
      </c>
      <c r="H12415" s="120">
        <v>2019</v>
      </c>
      <c r="I12415" t="str">
        <f>IF(J12415="natural gas",VLOOKUP(D12415,'Cross-Page Data'!$I$4:$J$13,2,FALSE),IF(J12415="solar",VLOOKUP('Form 923'!D12415,'Cross-Page Data'!$I$14:$J$117,2,FALSE),J12415))</f>
        <v>other</v>
      </c>
      <c r="J12415" t="str">
        <f>VLOOKUP(E12415,'Cross-Page Data'!$D$4:$F$48,3,FALSE)</f>
        <v>other</v>
      </c>
      <c r="K12415" t="b">
        <f t="shared" si="193"/>
        <v>1</v>
      </c>
    </row>
    <row r="12416" spans="1:11">
      <c r="A12416" s="120">
        <v>61432</v>
      </c>
      <c r="B12416" s="121" t="s">
        <v>201</v>
      </c>
      <c r="C12416" s="121" t="s">
        <v>206</v>
      </c>
      <c r="D12416" s="121" t="s">
        <v>101</v>
      </c>
      <c r="E12416" s="121" t="s">
        <v>92</v>
      </c>
      <c r="F12416" s="122">
        <v>31361</v>
      </c>
      <c r="G12416" s="122">
        <v>3523</v>
      </c>
      <c r="H12416" s="120">
        <v>2019</v>
      </c>
      <c r="I12416" t="str">
        <f>IF(J12416="natural gas",VLOOKUP(D12416,'Cross-Page Data'!$I$4:$J$13,2,FALSE),IF(J12416="solar",VLOOKUP('Form 923'!D12416,'Cross-Page Data'!$I$14:$J$117,2,FALSE),J12416))</f>
        <v>solar pv</v>
      </c>
      <c r="J12416" t="str">
        <f>VLOOKUP(E12416,'Cross-Page Data'!$D$4:$F$48,3,FALSE)</f>
        <v>solar</v>
      </c>
      <c r="K12416" t="b">
        <f t="shared" si="193"/>
        <v>1</v>
      </c>
    </row>
    <row r="12417" spans="1:11">
      <c r="A12417" s="120">
        <v>61433</v>
      </c>
      <c r="B12417" s="121" t="s">
        <v>201</v>
      </c>
      <c r="C12417" s="121" t="s">
        <v>206</v>
      </c>
      <c r="D12417" s="121" t="s">
        <v>101</v>
      </c>
      <c r="E12417" s="121" t="s">
        <v>92</v>
      </c>
      <c r="F12417" s="122">
        <v>140660</v>
      </c>
      <c r="G12417" s="122">
        <v>15801</v>
      </c>
      <c r="H12417" s="120">
        <v>2019</v>
      </c>
      <c r="I12417" t="str">
        <f>IF(J12417="natural gas",VLOOKUP(D12417,'Cross-Page Data'!$I$4:$J$13,2,FALSE),IF(J12417="solar",VLOOKUP('Form 923'!D12417,'Cross-Page Data'!$I$14:$J$117,2,FALSE),J12417))</f>
        <v>solar pv</v>
      </c>
      <c r="J12417" t="str">
        <f>VLOOKUP(E12417,'Cross-Page Data'!$D$4:$F$48,3,FALSE)</f>
        <v>solar</v>
      </c>
      <c r="K12417" t="b">
        <f t="shared" si="193"/>
        <v>1</v>
      </c>
    </row>
    <row r="12418" spans="1:11">
      <c r="A12418" s="120">
        <v>61434</v>
      </c>
      <c r="B12418" s="121" t="s">
        <v>201</v>
      </c>
      <c r="C12418" s="121" t="s">
        <v>206</v>
      </c>
      <c r="D12418" s="121" t="s">
        <v>101</v>
      </c>
      <c r="E12418" s="121" t="s">
        <v>92</v>
      </c>
      <c r="F12418" s="122">
        <v>99621</v>
      </c>
      <c r="G12418" s="122">
        <v>11191</v>
      </c>
      <c r="H12418" s="120">
        <v>2019</v>
      </c>
      <c r="I12418" t="str">
        <f>IF(J12418="natural gas",VLOOKUP(D12418,'Cross-Page Data'!$I$4:$J$13,2,FALSE),IF(J12418="solar",VLOOKUP('Form 923'!D12418,'Cross-Page Data'!$I$14:$J$117,2,FALSE),J12418))</f>
        <v>solar pv</v>
      </c>
      <c r="J12418" t="str">
        <f>VLOOKUP(E12418,'Cross-Page Data'!$D$4:$F$48,3,FALSE)</f>
        <v>solar</v>
      </c>
      <c r="K12418" t="b">
        <f t="shared" si="193"/>
        <v>1</v>
      </c>
    </row>
    <row r="12419" spans="1:11">
      <c r="A12419" s="120">
        <v>61435</v>
      </c>
      <c r="B12419" s="121" t="s">
        <v>201</v>
      </c>
      <c r="C12419" s="121" t="s">
        <v>206</v>
      </c>
      <c r="D12419" s="121" t="s">
        <v>101</v>
      </c>
      <c r="E12419" s="121" t="s">
        <v>92</v>
      </c>
      <c r="F12419" s="122">
        <v>17119</v>
      </c>
      <c r="G12419" s="122">
        <v>1923</v>
      </c>
      <c r="H12419" s="120">
        <v>2019</v>
      </c>
      <c r="I12419" t="str">
        <f>IF(J12419="natural gas",VLOOKUP(D12419,'Cross-Page Data'!$I$4:$J$13,2,FALSE),IF(J12419="solar",VLOOKUP('Form 923'!D12419,'Cross-Page Data'!$I$14:$J$117,2,FALSE),J12419))</f>
        <v>solar pv</v>
      </c>
      <c r="J12419" t="str">
        <f>VLOOKUP(E12419,'Cross-Page Data'!$D$4:$F$48,3,FALSE)</f>
        <v>solar</v>
      </c>
      <c r="K12419" t="b">
        <f t="shared" si="193"/>
        <v>1</v>
      </c>
    </row>
    <row r="12420" spans="1:11">
      <c r="A12420" s="120">
        <v>61436</v>
      </c>
      <c r="B12420" s="121" t="s">
        <v>201</v>
      </c>
      <c r="C12420" s="121" t="s">
        <v>206</v>
      </c>
      <c r="D12420" s="121" t="s">
        <v>101</v>
      </c>
      <c r="E12420" s="121" t="s">
        <v>92</v>
      </c>
      <c r="F12420" s="122">
        <v>29582</v>
      </c>
      <c r="G12420" s="122">
        <v>3323</v>
      </c>
      <c r="H12420" s="120">
        <v>2019</v>
      </c>
      <c r="I12420" t="str">
        <f>IF(J12420="natural gas",VLOOKUP(D12420,'Cross-Page Data'!$I$4:$J$13,2,FALSE),IF(J12420="solar",VLOOKUP('Form 923'!D12420,'Cross-Page Data'!$I$14:$J$117,2,FALSE),J12420))</f>
        <v>solar pv</v>
      </c>
      <c r="J12420" t="str">
        <f>VLOOKUP(E12420,'Cross-Page Data'!$D$4:$F$48,3,FALSE)</f>
        <v>solar</v>
      </c>
      <c r="K12420" t="b">
        <f t="shared" si="193"/>
        <v>1</v>
      </c>
    </row>
    <row r="12421" spans="1:11">
      <c r="A12421" s="120">
        <v>61437</v>
      </c>
      <c r="B12421" s="121" t="s">
        <v>201</v>
      </c>
      <c r="C12421" s="121" t="s">
        <v>206</v>
      </c>
      <c r="D12421" s="121" t="s">
        <v>101</v>
      </c>
      <c r="E12421" s="121" t="s">
        <v>92</v>
      </c>
      <c r="F12421" s="122">
        <v>24383</v>
      </c>
      <c r="G12421" s="122">
        <v>2739</v>
      </c>
      <c r="H12421" s="120">
        <v>2019</v>
      </c>
      <c r="I12421" t="str">
        <f>IF(J12421="natural gas",VLOOKUP(D12421,'Cross-Page Data'!$I$4:$J$13,2,FALSE),IF(J12421="solar",VLOOKUP('Form 923'!D12421,'Cross-Page Data'!$I$14:$J$117,2,FALSE),J12421))</f>
        <v>solar pv</v>
      </c>
      <c r="J12421" t="str">
        <f>VLOOKUP(E12421,'Cross-Page Data'!$D$4:$F$48,3,FALSE)</f>
        <v>solar</v>
      </c>
      <c r="K12421" t="b">
        <f t="shared" si="193"/>
        <v>1</v>
      </c>
    </row>
    <row r="12422" spans="1:11">
      <c r="A12422" s="120">
        <v>61438</v>
      </c>
      <c r="B12422" s="121" t="s">
        <v>201</v>
      </c>
      <c r="C12422" s="121" t="s">
        <v>206</v>
      </c>
      <c r="D12422" s="121" t="s">
        <v>101</v>
      </c>
      <c r="E12422" s="121" t="s">
        <v>92</v>
      </c>
      <c r="F12422" s="122">
        <v>24311</v>
      </c>
      <c r="G12422" s="122">
        <v>2731</v>
      </c>
      <c r="H12422" s="120">
        <v>2019</v>
      </c>
      <c r="I12422" t="str">
        <f>IF(J12422="natural gas",VLOOKUP(D12422,'Cross-Page Data'!$I$4:$J$13,2,FALSE),IF(J12422="solar",VLOOKUP('Form 923'!D12422,'Cross-Page Data'!$I$14:$J$117,2,FALSE),J12422))</f>
        <v>solar pv</v>
      </c>
      <c r="J12422" t="str">
        <f>VLOOKUP(E12422,'Cross-Page Data'!$D$4:$F$48,3,FALSE)</f>
        <v>solar</v>
      </c>
      <c r="K12422" t="b">
        <f t="shared" si="193"/>
        <v>1</v>
      </c>
    </row>
    <row r="12423" spans="1:11">
      <c r="A12423" s="120">
        <v>61439</v>
      </c>
      <c r="B12423" s="121" t="s">
        <v>201</v>
      </c>
      <c r="C12423" s="121" t="s">
        <v>202</v>
      </c>
      <c r="D12423" s="121" t="s">
        <v>33</v>
      </c>
      <c r="E12423" s="121" t="s">
        <v>99</v>
      </c>
      <c r="F12423" s="122">
        <v>0</v>
      </c>
      <c r="G12423" s="122">
        <v>200</v>
      </c>
      <c r="H12423" s="120">
        <v>2019</v>
      </c>
      <c r="I12423" t="str">
        <f>IF(J12423="natural gas",VLOOKUP(D12423,'Cross-Page Data'!$I$4:$J$13,2,FALSE),IF(J12423="solar",VLOOKUP('Form 923'!D12423,'Cross-Page Data'!$I$14:$J$117,2,FALSE),J12423))</f>
        <v>other</v>
      </c>
      <c r="J12423" t="str">
        <f>VLOOKUP(E12423,'Cross-Page Data'!$D$4:$F$48,3,FALSE)</f>
        <v>other</v>
      </c>
      <c r="K12423" t="b">
        <f t="shared" ref="K12423:K12486" si="194">IF(AND($N$6=FALSE,OR(C12423="Commercial NAICS Cogen",C12423="Industrial NAICS Cogen",C12423="NAICS-22 Cogen")),FALSE,IF(AND($N$7=FALSE,OR(C12423="Commercial NAICS Cogen",C12423="Commercial NAICS Non-Cogen",C12423="industrial NAICS Cogen",C12423="industrial NAICS non-cogen")),FALSE,TRUE))</f>
        <v>1</v>
      </c>
    </row>
    <row r="12424" spans="1:11">
      <c r="A12424" s="120">
        <v>61439</v>
      </c>
      <c r="B12424" s="121" t="s">
        <v>201</v>
      </c>
      <c r="C12424" s="121" t="s">
        <v>202</v>
      </c>
      <c r="D12424" s="121" t="s">
        <v>101</v>
      </c>
      <c r="E12424" s="121" t="s">
        <v>92</v>
      </c>
      <c r="F12424" s="122">
        <v>19496</v>
      </c>
      <c r="G12424" s="122">
        <v>2190</v>
      </c>
      <c r="H12424" s="120">
        <v>2019</v>
      </c>
      <c r="I12424" t="str">
        <f>IF(J12424="natural gas",VLOOKUP(D12424,'Cross-Page Data'!$I$4:$J$13,2,FALSE),IF(J12424="solar",VLOOKUP('Form 923'!D12424,'Cross-Page Data'!$I$14:$J$117,2,FALSE),J12424))</f>
        <v>solar pv</v>
      </c>
      <c r="J12424" t="str">
        <f>VLOOKUP(E12424,'Cross-Page Data'!$D$4:$F$48,3,FALSE)</f>
        <v>solar</v>
      </c>
      <c r="K12424" t="b">
        <f t="shared" si="194"/>
        <v>1</v>
      </c>
    </row>
    <row r="12425" spans="1:11">
      <c r="A12425" s="120">
        <v>61441</v>
      </c>
      <c r="B12425" s="121" t="s">
        <v>201</v>
      </c>
      <c r="C12425" s="121" t="s">
        <v>206</v>
      </c>
      <c r="D12425" s="121" t="s">
        <v>101</v>
      </c>
      <c r="E12425" s="121" t="s">
        <v>92</v>
      </c>
      <c r="F12425" s="122">
        <v>25692</v>
      </c>
      <c r="G12425" s="122">
        <v>2886</v>
      </c>
      <c r="H12425" s="120">
        <v>2019</v>
      </c>
      <c r="I12425" t="str">
        <f>IF(J12425="natural gas",VLOOKUP(D12425,'Cross-Page Data'!$I$4:$J$13,2,FALSE),IF(J12425="solar",VLOOKUP('Form 923'!D12425,'Cross-Page Data'!$I$14:$J$117,2,FALSE),J12425))</f>
        <v>solar pv</v>
      </c>
      <c r="J12425" t="str">
        <f>VLOOKUP(E12425,'Cross-Page Data'!$D$4:$F$48,3,FALSE)</f>
        <v>solar</v>
      </c>
      <c r="K12425" t="b">
        <f t="shared" si="194"/>
        <v>1</v>
      </c>
    </row>
    <row r="12426" spans="1:11">
      <c r="A12426" s="120">
        <v>61442</v>
      </c>
      <c r="B12426" s="121" t="s">
        <v>201</v>
      </c>
      <c r="C12426" s="121" t="s">
        <v>206</v>
      </c>
      <c r="D12426" s="121" t="s">
        <v>128</v>
      </c>
      <c r="E12426" s="121" t="s">
        <v>180</v>
      </c>
      <c r="F12426" s="122">
        <v>49469</v>
      </c>
      <c r="G12426" s="122">
        <v>5557</v>
      </c>
      <c r="H12426" s="120">
        <v>2019</v>
      </c>
      <c r="I12426" t="str">
        <f>IF(J12426="natural gas",VLOOKUP(D12426,'Cross-Page Data'!$I$4:$J$13,2,FALSE),IF(J12426="solar",VLOOKUP('Form 923'!D12426,'Cross-Page Data'!$I$14:$J$117,2,FALSE),J12426))</f>
        <v>wind</v>
      </c>
      <c r="J12426" t="str">
        <f>VLOOKUP(E12426,'Cross-Page Data'!$D$4:$F$48,3,FALSE)</f>
        <v>wind</v>
      </c>
      <c r="K12426" t="b">
        <f t="shared" si="194"/>
        <v>1</v>
      </c>
    </row>
    <row r="12427" spans="1:11">
      <c r="A12427" s="120">
        <v>61443</v>
      </c>
      <c r="B12427" s="121" t="s">
        <v>201</v>
      </c>
      <c r="C12427" s="121" t="s">
        <v>206</v>
      </c>
      <c r="D12427" s="121" t="s">
        <v>128</v>
      </c>
      <c r="E12427" s="121" t="s">
        <v>180</v>
      </c>
      <c r="F12427" s="122">
        <v>37265</v>
      </c>
      <c r="G12427" s="122">
        <v>4186</v>
      </c>
      <c r="H12427" s="120">
        <v>2019</v>
      </c>
      <c r="I12427" t="str">
        <f>IF(J12427="natural gas",VLOOKUP(D12427,'Cross-Page Data'!$I$4:$J$13,2,FALSE),IF(J12427="solar",VLOOKUP('Form 923'!D12427,'Cross-Page Data'!$I$14:$J$117,2,FALSE),J12427))</f>
        <v>wind</v>
      </c>
      <c r="J12427" t="str">
        <f>VLOOKUP(E12427,'Cross-Page Data'!$D$4:$F$48,3,FALSE)</f>
        <v>wind</v>
      </c>
      <c r="K12427" t="b">
        <f t="shared" si="194"/>
        <v>1</v>
      </c>
    </row>
    <row r="12428" spans="1:11">
      <c r="A12428" s="120">
        <v>61444</v>
      </c>
      <c r="B12428" s="121" t="s">
        <v>201</v>
      </c>
      <c r="C12428" s="121" t="s">
        <v>206</v>
      </c>
      <c r="D12428" s="121" t="s">
        <v>128</v>
      </c>
      <c r="E12428" s="121" t="s">
        <v>180</v>
      </c>
      <c r="F12428" s="122">
        <v>48642</v>
      </c>
      <c r="G12428" s="122">
        <v>5464</v>
      </c>
      <c r="H12428" s="120">
        <v>2019</v>
      </c>
      <c r="I12428" t="str">
        <f>IF(J12428="natural gas",VLOOKUP(D12428,'Cross-Page Data'!$I$4:$J$13,2,FALSE),IF(J12428="solar",VLOOKUP('Form 923'!D12428,'Cross-Page Data'!$I$14:$J$117,2,FALSE),J12428))</f>
        <v>wind</v>
      </c>
      <c r="J12428" t="str">
        <f>VLOOKUP(E12428,'Cross-Page Data'!$D$4:$F$48,3,FALSE)</f>
        <v>wind</v>
      </c>
      <c r="K12428" t="b">
        <f t="shared" si="194"/>
        <v>1</v>
      </c>
    </row>
    <row r="12429" spans="1:11">
      <c r="A12429" s="120">
        <v>61445</v>
      </c>
      <c r="B12429" s="121" t="s">
        <v>201</v>
      </c>
      <c r="C12429" s="121" t="s">
        <v>206</v>
      </c>
      <c r="D12429" s="121" t="s">
        <v>101</v>
      </c>
      <c r="E12429" s="121" t="s">
        <v>92</v>
      </c>
      <c r="F12429" s="122">
        <v>467303</v>
      </c>
      <c r="G12429" s="122">
        <v>52494</v>
      </c>
      <c r="H12429" s="120">
        <v>2019</v>
      </c>
      <c r="I12429" t="str">
        <f>IF(J12429="natural gas",VLOOKUP(D12429,'Cross-Page Data'!$I$4:$J$13,2,FALSE),IF(J12429="solar",VLOOKUP('Form 923'!D12429,'Cross-Page Data'!$I$14:$J$117,2,FALSE),J12429))</f>
        <v>solar pv</v>
      </c>
      <c r="J12429" t="str">
        <f>VLOOKUP(E12429,'Cross-Page Data'!$D$4:$F$48,3,FALSE)</f>
        <v>solar</v>
      </c>
      <c r="K12429" t="b">
        <f t="shared" si="194"/>
        <v>1</v>
      </c>
    </row>
    <row r="12430" spans="1:11">
      <c r="A12430" s="120">
        <v>61450</v>
      </c>
      <c r="B12430" s="121" t="s">
        <v>201</v>
      </c>
      <c r="C12430" s="121" t="s">
        <v>206</v>
      </c>
      <c r="D12430" s="121" t="s">
        <v>101</v>
      </c>
      <c r="E12430" s="121" t="s">
        <v>92</v>
      </c>
      <c r="F12430" s="122">
        <v>37308</v>
      </c>
      <c r="G12430" s="122">
        <v>4191</v>
      </c>
      <c r="H12430" s="120">
        <v>2019</v>
      </c>
      <c r="I12430" t="str">
        <f>IF(J12430="natural gas",VLOOKUP(D12430,'Cross-Page Data'!$I$4:$J$13,2,FALSE),IF(J12430="solar",VLOOKUP('Form 923'!D12430,'Cross-Page Data'!$I$14:$J$117,2,FALSE),J12430))</f>
        <v>solar pv</v>
      </c>
      <c r="J12430" t="str">
        <f>VLOOKUP(E12430,'Cross-Page Data'!$D$4:$F$48,3,FALSE)</f>
        <v>solar</v>
      </c>
      <c r="K12430" t="b">
        <f t="shared" si="194"/>
        <v>1</v>
      </c>
    </row>
    <row r="12431" spans="1:11">
      <c r="A12431" s="120">
        <v>61451</v>
      </c>
      <c r="B12431" s="121" t="s">
        <v>201</v>
      </c>
      <c r="C12431" s="121" t="s">
        <v>206</v>
      </c>
      <c r="D12431" s="121" t="s">
        <v>101</v>
      </c>
      <c r="E12431" s="121" t="s">
        <v>92</v>
      </c>
      <c r="F12431" s="122">
        <v>71420</v>
      </c>
      <c r="G12431" s="122">
        <v>8023</v>
      </c>
      <c r="H12431" s="120">
        <v>2019</v>
      </c>
      <c r="I12431" t="str">
        <f>IF(J12431="natural gas",VLOOKUP(D12431,'Cross-Page Data'!$I$4:$J$13,2,FALSE),IF(J12431="solar",VLOOKUP('Form 923'!D12431,'Cross-Page Data'!$I$14:$J$117,2,FALSE),J12431))</f>
        <v>solar pv</v>
      </c>
      <c r="J12431" t="str">
        <f>VLOOKUP(E12431,'Cross-Page Data'!$D$4:$F$48,3,FALSE)</f>
        <v>solar</v>
      </c>
      <c r="K12431" t="b">
        <f t="shared" si="194"/>
        <v>1</v>
      </c>
    </row>
    <row r="12432" spans="1:11">
      <c r="A12432" s="120">
        <v>61452</v>
      </c>
      <c r="B12432" s="121" t="s">
        <v>201</v>
      </c>
      <c r="C12432" s="121" t="s">
        <v>206</v>
      </c>
      <c r="D12432" s="121" t="s">
        <v>101</v>
      </c>
      <c r="E12432" s="121" t="s">
        <v>92</v>
      </c>
      <c r="F12432" s="122">
        <v>39072</v>
      </c>
      <c r="G12432" s="122">
        <v>4389</v>
      </c>
      <c r="H12432" s="120">
        <v>2019</v>
      </c>
      <c r="I12432" t="str">
        <f>IF(J12432="natural gas",VLOOKUP(D12432,'Cross-Page Data'!$I$4:$J$13,2,FALSE),IF(J12432="solar",VLOOKUP('Form 923'!D12432,'Cross-Page Data'!$I$14:$J$117,2,FALSE),J12432))</f>
        <v>solar pv</v>
      </c>
      <c r="J12432" t="str">
        <f>VLOOKUP(E12432,'Cross-Page Data'!$D$4:$F$48,3,FALSE)</f>
        <v>solar</v>
      </c>
      <c r="K12432" t="b">
        <f t="shared" si="194"/>
        <v>1</v>
      </c>
    </row>
    <row r="12433" spans="1:11">
      <c r="A12433" s="120">
        <v>61453</v>
      </c>
      <c r="B12433" s="121" t="s">
        <v>201</v>
      </c>
      <c r="C12433" s="121" t="s">
        <v>206</v>
      </c>
      <c r="D12433" s="121" t="s">
        <v>101</v>
      </c>
      <c r="E12433" s="121" t="s">
        <v>92</v>
      </c>
      <c r="F12433" s="122">
        <v>65099</v>
      </c>
      <c r="G12433" s="122">
        <v>7313</v>
      </c>
      <c r="H12433" s="120">
        <v>2019</v>
      </c>
      <c r="I12433" t="str">
        <f>IF(J12433="natural gas",VLOOKUP(D12433,'Cross-Page Data'!$I$4:$J$13,2,FALSE),IF(J12433="solar",VLOOKUP('Form 923'!D12433,'Cross-Page Data'!$I$14:$J$117,2,FALSE),J12433))</f>
        <v>solar pv</v>
      </c>
      <c r="J12433" t="str">
        <f>VLOOKUP(E12433,'Cross-Page Data'!$D$4:$F$48,3,FALSE)</f>
        <v>solar</v>
      </c>
      <c r="K12433" t="b">
        <f t="shared" si="194"/>
        <v>1</v>
      </c>
    </row>
    <row r="12434" spans="1:11">
      <c r="A12434" s="120">
        <v>61454</v>
      </c>
      <c r="B12434" s="121" t="s">
        <v>201</v>
      </c>
      <c r="C12434" s="121" t="s">
        <v>206</v>
      </c>
      <c r="D12434" s="121" t="s">
        <v>101</v>
      </c>
      <c r="E12434" s="121" t="s">
        <v>92</v>
      </c>
      <c r="F12434" s="122">
        <v>33134</v>
      </c>
      <c r="G12434" s="122">
        <v>3722</v>
      </c>
      <c r="H12434" s="120">
        <v>2019</v>
      </c>
      <c r="I12434" t="str">
        <f>IF(J12434="natural gas",VLOOKUP(D12434,'Cross-Page Data'!$I$4:$J$13,2,FALSE),IF(J12434="solar",VLOOKUP('Form 923'!D12434,'Cross-Page Data'!$I$14:$J$117,2,FALSE),J12434))</f>
        <v>solar pv</v>
      </c>
      <c r="J12434" t="str">
        <f>VLOOKUP(E12434,'Cross-Page Data'!$D$4:$F$48,3,FALSE)</f>
        <v>solar</v>
      </c>
      <c r="K12434" t="b">
        <f t="shared" si="194"/>
        <v>1</v>
      </c>
    </row>
    <row r="12435" spans="1:11">
      <c r="A12435" s="120">
        <v>61455</v>
      </c>
      <c r="B12435" s="121" t="s">
        <v>201</v>
      </c>
      <c r="C12435" s="121" t="s">
        <v>206</v>
      </c>
      <c r="D12435" s="121" t="s">
        <v>101</v>
      </c>
      <c r="E12435" s="121" t="s">
        <v>92</v>
      </c>
      <c r="F12435" s="122">
        <v>65850</v>
      </c>
      <c r="G12435" s="122">
        <v>7397</v>
      </c>
      <c r="H12435" s="120">
        <v>2019</v>
      </c>
      <c r="I12435" t="str">
        <f>IF(J12435="natural gas",VLOOKUP(D12435,'Cross-Page Data'!$I$4:$J$13,2,FALSE),IF(J12435="solar",VLOOKUP('Form 923'!D12435,'Cross-Page Data'!$I$14:$J$117,2,FALSE),J12435))</f>
        <v>solar pv</v>
      </c>
      <c r="J12435" t="str">
        <f>VLOOKUP(E12435,'Cross-Page Data'!$D$4:$F$48,3,FALSE)</f>
        <v>solar</v>
      </c>
      <c r="K12435" t="b">
        <f t="shared" si="194"/>
        <v>1</v>
      </c>
    </row>
    <row r="12436" spans="1:11">
      <c r="A12436" s="120">
        <v>61456</v>
      </c>
      <c r="B12436" s="121" t="s">
        <v>201</v>
      </c>
      <c r="C12436" s="121" t="s">
        <v>206</v>
      </c>
      <c r="D12436" s="121" t="s">
        <v>101</v>
      </c>
      <c r="E12436" s="121" t="s">
        <v>92</v>
      </c>
      <c r="F12436" s="122">
        <v>38795</v>
      </c>
      <c r="G12436" s="122">
        <v>4358</v>
      </c>
      <c r="H12436" s="120">
        <v>2019</v>
      </c>
      <c r="I12436" t="str">
        <f>IF(J12436="natural gas",VLOOKUP(D12436,'Cross-Page Data'!$I$4:$J$13,2,FALSE),IF(J12436="solar",VLOOKUP('Form 923'!D12436,'Cross-Page Data'!$I$14:$J$117,2,FALSE),J12436))</f>
        <v>solar pv</v>
      </c>
      <c r="J12436" t="str">
        <f>VLOOKUP(E12436,'Cross-Page Data'!$D$4:$F$48,3,FALSE)</f>
        <v>solar</v>
      </c>
      <c r="K12436" t="b">
        <f t="shared" si="194"/>
        <v>1</v>
      </c>
    </row>
    <row r="12437" spans="1:11">
      <c r="A12437" s="120">
        <v>61457</v>
      </c>
      <c r="B12437" s="121" t="s">
        <v>201</v>
      </c>
      <c r="C12437" s="121" t="s">
        <v>206</v>
      </c>
      <c r="D12437" s="121" t="s">
        <v>101</v>
      </c>
      <c r="E12437" s="121" t="s">
        <v>92</v>
      </c>
      <c r="F12437" s="122">
        <v>99347</v>
      </c>
      <c r="G12437" s="122">
        <v>11160</v>
      </c>
      <c r="H12437" s="120">
        <v>2019</v>
      </c>
      <c r="I12437" t="str">
        <f>IF(J12437="natural gas",VLOOKUP(D12437,'Cross-Page Data'!$I$4:$J$13,2,FALSE),IF(J12437="solar",VLOOKUP('Form 923'!D12437,'Cross-Page Data'!$I$14:$J$117,2,FALSE),J12437))</f>
        <v>solar pv</v>
      </c>
      <c r="J12437" t="str">
        <f>VLOOKUP(E12437,'Cross-Page Data'!$D$4:$F$48,3,FALSE)</f>
        <v>solar</v>
      </c>
      <c r="K12437" t="b">
        <f t="shared" si="194"/>
        <v>1</v>
      </c>
    </row>
    <row r="12438" spans="1:11">
      <c r="A12438" s="120">
        <v>61458</v>
      </c>
      <c r="B12438" s="121" t="s">
        <v>201</v>
      </c>
      <c r="C12438" s="121" t="s">
        <v>206</v>
      </c>
      <c r="D12438" s="121" t="s">
        <v>101</v>
      </c>
      <c r="E12438" s="121" t="s">
        <v>92</v>
      </c>
      <c r="F12438" s="122">
        <v>82717</v>
      </c>
      <c r="G12438" s="122">
        <v>9292</v>
      </c>
      <c r="H12438" s="120">
        <v>2019</v>
      </c>
      <c r="I12438" t="str">
        <f>IF(J12438="natural gas",VLOOKUP(D12438,'Cross-Page Data'!$I$4:$J$13,2,FALSE),IF(J12438="solar",VLOOKUP('Form 923'!D12438,'Cross-Page Data'!$I$14:$J$117,2,FALSE),J12438))</f>
        <v>solar pv</v>
      </c>
      <c r="J12438" t="str">
        <f>VLOOKUP(E12438,'Cross-Page Data'!$D$4:$F$48,3,FALSE)</f>
        <v>solar</v>
      </c>
      <c r="K12438" t="b">
        <f t="shared" si="194"/>
        <v>1</v>
      </c>
    </row>
    <row r="12439" spans="1:11">
      <c r="A12439" s="120">
        <v>61459</v>
      </c>
      <c r="B12439" s="121" t="s">
        <v>201</v>
      </c>
      <c r="C12439" s="121" t="s">
        <v>206</v>
      </c>
      <c r="D12439" s="121" t="s">
        <v>101</v>
      </c>
      <c r="E12439" s="121" t="s">
        <v>92</v>
      </c>
      <c r="F12439" s="122">
        <v>54828</v>
      </c>
      <c r="G12439" s="122">
        <v>6159</v>
      </c>
      <c r="H12439" s="120">
        <v>2019</v>
      </c>
      <c r="I12439" t="str">
        <f>IF(J12439="natural gas",VLOOKUP(D12439,'Cross-Page Data'!$I$4:$J$13,2,FALSE),IF(J12439="solar",VLOOKUP('Form 923'!D12439,'Cross-Page Data'!$I$14:$J$117,2,FALSE),J12439))</f>
        <v>solar pv</v>
      </c>
      <c r="J12439" t="str">
        <f>VLOOKUP(E12439,'Cross-Page Data'!$D$4:$F$48,3,FALSE)</f>
        <v>solar</v>
      </c>
      <c r="K12439" t="b">
        <f t="shared" si="194"/>
        <v>1</v>
      </c>
    </row>
    <row r="12440" spans="1:11">
      <c r="A12440" s="120">
        <v>61460</v>
      </c>
      <c r="B12440" s="121" t="s">
        <v>201</v>
      </c>
      <c r="C12440" s="121" t="s">
        <v>206</v>
      </c>
      <c r="D12440" s="121" t="s">
        <v>101</v>
      </c>
      <c r="E12440" s="121" t="s">
        <v>92</v>
      </c>
      <c r="F12440" s="122">
        <v>43621</v>
      </c>
      <c r="G12440" s="122">
        <v>4900</v>
      </c>
      <c r="H12440" s="120">
        <v>2019</v>
      </c>
      <c r="I12440" t="str">
        <f>IF(J12440="natural gas",VLOOKUP(D12440,'Cross-Page Data'!$I$4:$J$13,2,FALSE),IF(J12440="solar",VLOOKUP('Form 923'!D12440,'Cross-Page Data'!$I$14:$J$117,2,FALSE),J12440))</f>
        <v>solar pv</v>
      </c>
      <c r="J12440" t="str">
        <f>VLOOKUP(E12440,'Cross-Page Data'!$D$4:$F$48,3,FALSE)</f>
        <v>solar</v>
      </c>
      <c r="K12440" t="b">
        <f t="shared" si="194"/>
        <v>1</v>
      </c>
    </row>
    <row r="12441" spans="1:11">
      <c r="A12441" s="120">
        <v>61461</v>
      </c>
      <c r="B12441" s="121" t="s">
        <v>201</v>
      </c>
      <c r="C12441" s="121" t="s">
        <v>206</v>
      </c>
      <c r="D12441" s="121" t="s">
        <v>101</v>
      </c>
      <c r="E12441" s="121" t="s">
        <v>92</v>
      </c>
      <c r="F12441" s="122">
        <v>27142</v>
      </c>
      <c r="G12441" s="122">
        <v>3049</v>
      </c>
      <c r="H12441" s="120">
        <v>2019</v>
      </c>
      <c r="I12441" t="str">
        <f>IF(J12441="natural gas",VLOOKUP(D12441,'Cross-Page Data'!$I$4:$J$13,2,FALSE),IF(J12441="solar",VLOOKUP('Form 923'!D12441,'Cross-Page Data'!$I$14:$J$117,2,FALSE),J12441))</f>
        <v>solar pv</v>
      </c>
      <c r="J12441" t="str">
        <f>VLOOKUP(E12441,'Cross-Page Data'!$D$4:$F$48,3,FALSE)</f>
        <v>solar</v>
      </c>
      <c r="K12441" t="b">
        <f t="shared" si="194"/>
        <v>1</v>
      </c>
    </row>
    <row r="12442" spans="1:11">
      <c r="A12442" s="120">
        <v>61462</v>
      </c>
      <c r="B12442" s="121" t="s">
        <v>201</v>
      </c>
      <c r="C12442" s="121" t="s">
        <v>206</v>
      </c>
      <c r="D12442" s="121" t="s">
        <v>101</v>
      </c>
      <c r="E12442" s="121" t="s">
        <v>92</v>
      </c>
      <c r="F12442" s="122">
        <v>336219</v>
      </c>
      <c r="G12442" s="122">
        <v>37769</v>
      </c>
      <c r="H12442" s="120">
        <v>2019</v>
      </c>
      <c r="I12442" t="str">
        <f>IF(J12442="natural gas",VLOOKUP(D12442,'Cross-Page Data'!$I$4:$J$13,2,FALSE),IF(J12442="solar",VLOOKUP('Form 923'!D12442,'Cross-Page Data'!$I$14:$J$117,2,FALSE),J12442))</f>
        <v>solar pv</v>
      </c>
      <c r="J12442" t="str">
        <f>VLOOKUP(E12442,'Cross-Page Data'!$D$4:$F$48,3,FALSE)</f>
        <v>solar</v>
      </c>
      <c r="K12442" t="b">
        <f t="shared" si="194"/>
        <v>1</v>
      </c>
    </row>
    <row r="12443" spans="1:11">
      <c r="A12443" s="120">
        <v>61463</v>
      </c>
      <c r="B12443" s="121" t="s">
        <v>201</v>
      </c>
      <c r="C12443" s="121" t="s">
        <v>206</v>
      </c>
      <c r="D12443" s="121" t="s">
        <v>101</v>
      </c>
      <c r="E12443" s="121" t="s">
        <v>92</v>
      </c>
      <c r="F12443" s="122">
        <v>381885</v>
      </c>
      <c r="G12443" s="122">
        <v>42899</v>
      </c>
      <c r="H12443" s="120">
        <v>2019</v>
      </c>
      <c r="I12443" t="str">
        <f>IF(J12443="natural gas",VLOOKUP(D12443,'Cross-Page Data'!$I$4:$J$13,2,FALSE),IF(J12443="solar",VLOOKUP('Form 923'!D12443,'Cross-Page Data'!$I$14:$J$117,2,FALSE),J12443))</f>
        <v>solar pv</v>
      </c>
      <c r="J12443" t="str">
        <f>VLOOKUP(E12443,'Cross-Page Data'!$D$4:$F$48,3,FALSE)</f>
        <v>solar</v>
      </c>
      <c r="K12443" t="b">
        <f t="shared" si="194"/>
        <v>1</v>
      </c>
    </row>
    <row r="12444" spans="1:11">
      <c r="A12444" s="120">
        <v>61464</v>
      </c>
      <c r="B12444" s="121" t="s">
        <v>201</v>
      </c>
      <c r="C12444" s="121" t="s">
        <v>206</v>
      </c>
      <c r="D12444" s="121" t="s">
        <v>79</v>
      </c>
      <c r="E12444" s="121" t="s">
        <v>70</v>
      </c>
      <c r="F12444" s="122">
        <v>78</v>
      </c>
      <c r="G12444" s="122">
        <v>0</v>
      </c>
      <c r="H12444" s="120">
        <v>2019</v>
      </c>
      <c r="I12444" t="str">
        <f>IF(J12444="natural gas",VLOOKUP(D12444,'Cross-Page Data'!$I$4:$J$13,2,FALSE),IF(J12444="solar",VLOOKUP('Form 923'!D12444,'Cross-Page Data'!$I$14:$J$117,2,FALSE),J12444))</f>
        <v>heavy or residual fuel oil</v>
      </c>
      <c r="J12444" t="str">
        <f>VLOOKUP(E12444,'Cross-Page Data'!$D$4:$F$48,3,FALSE)</f>
        <v>heavy or residual fuel oil</v>
      </c>
      <c r="K12444" t="b">
        <f t="shared" si="194"/>
        <v>1</v>
      </c>
    </row>
    <row r="12445" spans="1:11">
      <c r="A12445" s="120">
        <v>61465</v>
      </c>
      <c r="B12445" s="121" t="s">
        <v>201</v>
      </c>
      <c r="C12445" s="121" t="s">
        <v>206</v>
      </c>
      <c r="D12445" s="121" t="s">
        <v>101</v>
      </c>
      <c r="E12445" s="121" t="s">
        <v>92</v>
      </c>
      <c r="F12445" s="122">
        <v>23554</v>
      </c>
      <c r="G12445" s="122">
        <v>2646</v>
      </c>
      <c r="H12445" s="120">
        <v>2019</v>
      </c>
      <c r="I12445" t="str">
        <f>IF(J12445="natural gas",VLOOKUP(D12445,'Cross-Page Data'!$I$4:$J$13,2,FALSE),IF(J12445="solar",VLOOKUP('Form 923'!D12445,'Cross-Page Data'!$I$14:$J$117,2,FALSE),J12445))</f>
        <v>solar pv</v>
      </c>
      <c r="J12445" t="str">
        <f>VLOOKUP(E12445,'Cross-Page Data'!$D$4:$F$48,3,FALSE)</f>
        <v>solar</v>
      </c>
      <c r="K12445" t="b">
        <f t="shared" si="194"/>
        <v>1</v>
      </c>
    </row>
    <row r="12446" spans="1:11">
      <c r="A12446" s="120">
        <v>61466</v>
      </c>
      <c r="B12446" s="121" t="s">
        <v>201</v>
      </c>
      <c r="C12446" s="121" t="s">
        <v>206</v>
      </c>
      <c r="D12446" s="121" t="s">
        <v>101</v>
      </c>
      <c r="E12446" s="121" t="s">
        <v>92</v>
      </c>
      <c r="F12446" s="122">
        <v>78712</v>
      </c>
      <c r="G12446" s="122">
        <v>8842</v>
      </c>
      <c r="H12446" s="120">
        <v>2019</v>
      </c>
      <c r="I12446" t="str">
        <f>IF(J12446="natural gas",VLOOKUP(D12446,'Cross-Page Data'!$I$4:$J$13,2,FALSE),IF(J12446="solar",VLOOKUP('Form 923'!D12446,'Cross-Page Data'!$I$14:$J$117,2,FALSE),J12446))</f>
        <v>solar pv</v>
      </c>
      <c r="J12446" t="str">
        <f>VLOOKUP(E12446,'Cross-Page Data'!$D$4:$F$48,3,FALSE)</f>
        <v>solar</v>
      </c>
      <c r="K12446" t="b">
        <f t="shared" si="194"/>
        <v>1</v>
      </c>
    </row>
    <row r="12447" spans="1:11">
      <c r="A12447" s="120">
        <v>61467</v>
      </c>
      <c r="B12447" s="121" t="s">
        <v>201</v>
      </c>
      <c r="C12447" s="121" t="s">
        <v>206</v>
      </c>
      <c r="D12447" s="121" t="s">
        <v>101</v>
      </c>
      <c r="E12447" s="121" t="s">
        <v>92</v>
      </c>
      <c r="F12447" s="122">
        <v>57704</v>
      </c>
      <c r="G12447" s="122">
        <v>6482</v>
      </c>
      <c r="H12447" s="120">
        <v>2019</v>
      </c>
      <c r="I12447" t="str">
        <f>IF(J12447="natural gas",VLOOKUP(D12447,'Cross-Page Data'!$I$4:$J$13,2,FALSE),IF(J12447="solar",VLOOKUP('Form 923'!D12447,'Cross-Page Data'!$I$14:$J$117,2,FALSE),J12447))</f>
        <v>solar pv</v>
      </c>
      <c r="J12447" t="str">
        <f>VLOOKUP(E12447,'Cross-Page Data'!$D$4:$F$48,3,FALSE)</f>
        <v>solar</v>
      </c>
      <c r="K12447" t="b">
        <f t="shared" si="194"/>
        <v>1</v>
      </c>
    </row>
    <row r="12448" spans="1:11">
      <c r="A12448" s="120">
        <v>61468</v>
      </c>
      <c r="B12448" s="121" t="s">
        <v>201</v>
      </c>
      <c r="C12448" s="121" t="s">
        <v>206</v>
      </c>
      <c r="D12448" s="121" t="s">
        <v>101</v>
      </c>
      <c r="E12448" s="121" t="s">
        <v>92</v>
      </c>
      <c r="F12448" s="122">
        <v>18303</v>
      </c>
      <c r="G12448" s="122">
        <v>2056</v>
      </c>
      <c r="H12448" s="120">
        <v>2019</v>
      </c>
      <c r="I12448" t="str">
        <f>IF(J12448="natural gas",VLOOKUP(D12448,'Cross-Page Data'!$I$4:$J$13,2,FALSE),IF(J12448="solar",VLOOKUP('Form 923'!D12448,'Cross-Page Data'!$I$14:$J$117,2,FALSE),J12448))</f>
        <v>solar pv</v>
      </c>
      <c r="J12448" t="str">
        <f>VLOOKUP(E12448,'Cross-Page Data'!$D$4:$F$48,3,FALSE)</f>
        <v>solar</v>
      </c>
      <c r="K12448" t="b">
        <f t="shared" si="194"/>
        <v>1</v>
      </c>
    </row>
    <row r="12449" spans="1:11">
      <c r="A12449" s="120">
        <v>61469</v>
      </c>
      <c r="B12449" s="121" t="s">
        <v>201</v>
      </c>
      <c r="C12449" s="121" t="s">
        <v>206</v>
      </c>
      <c r="D12449" s="121" t="s">
        <v>101</v>
      </c>
      <c r="E12449" s="121" t="s">
        <v>92</v>
      </c>
      <c r="F12449" s="122">
        <v>21908</v>
      </c>
      <c r="G12449" s="122">
        <v>2461</v>
      </c>
      <c r="H12449" s="120">
        <v>2019</v>
      </c>
      <c r="I12449" t="str">
        <f>IF(J12449="natural gas",VLOOKUP(D12449,'Cross-Page Data'!$I$4:$J$13,2,FALSE),IF(J12449="solar",VLOOKUP('Form 923'!D12449,'Cross-Page Data'!$I$14:$J$117,2,FALSE),J12449))</f>
        <v>solar pv</v>
      </c>
      <c r="J12449" t="str">
        <f>VLOOKUP(E12449,'Cross-Page Data'!$D$4:$F$48,3,FALSE)</f>
        <v>solar</v>
      </c>
      <c r="K12449" t="b">
        <f t="shared" si="194"/>
        <v>1</v>
      </c>
    </row>
    <row r="12450" spans="1:11">
      <c r="A12450" s="120">
        <v>61470</v>
      </c>
      <c r="B12450" s="121" t="s">
        <v>201</v>
      </c>
      <c r="C12450" s="121" t="s">
        <v>206</v>
      </c>
      <c r="D12450" s="121" t="s">
        <v>101</v>
      </c>
      <c r="E12450" s="121" t="s">
        <v>92</v>
      </c>
      <c r="F12450" s="122">
        <v>28701</v>
      </c>
      <c r="G12450" s="122">
        <v>3224</v>
      </c>
      <c r="H12450" s="120">
        <v>2019</v>
      </c>
      <c r="I12450" t="str">
        <f>IF(J12450="natural gas",VLOOKUP(D12450,'Cross-Page Data'!$I$4:$J$13,2,FALSE),IF(J12450="solar",VLOOKUP('Form 923'!D12450,'Cross-Page Data'!$I$14:$J$117,2,FALSE),J12450))</f>
        <v>solar pv</v>
      </c>
      <c r="J12450" t="str">
        <f>VLOOKUP(E12450,'Cross-Page Data'!$D$4:$F$48,3,FALSE)</f>
        <v>solar</v>
      </c>
      <c r="K12450" t="b">
        <f t="shared" si="194"/>
        <v>1</v>
      </c>
    </row>
    <row r="12451" spans="1:11">
      <c r="A12451" s="120">
        <v>61471</v>
      </c>
      <c r="B12451" s="121" t="s">
        <v>201</v>
      </c>
      <c r="C12451" s="121" t="s">
        <v>206</v>
      </c>
      <c r="D12451" s="121" t="s">
        <v>101</v>
      </c>
      <c r="E12451" s="121" t="s">
        <v>92</v>
      </c>
      <c r="F12451" s="122">
        <v>26119</v>
      </c>
      <c r="G12451" s="122">
        <v>2934</v>
      </c>
      <c r="H12451" s="120">
        <v>2019</v>
      </c>
      <c r="I12451" t="str">
        <f>IF(J12451="natural gas",VLOOKUP(D12451,'Cross-Page Data'!$I$4:$J$13,2,FALSE),IF(J12451="solar",VLOOKUP('Form 923'!D12451,'Cross-Page Data'!$I$14:$J$117,2,FALSE),J12451))</f>
        <v>solar pv</v>
      </c>
      <c r="J12451" t="str">
        <f>VLOOKUP(E12451,'Cross-Page Data'!$D$4:$F$48,3,FALSE)</f>
        <v>solar</v>
      </c>
      <c r="K12451" t="b">
        <f t="shared" si="194"/>
        <v>1</v>
      </c>
    </row>
    <row r="12452" spans="1:11">
      <c r="A12452" s="120">
        <v>61472</v>
      </c>
      <c r="B12452" s="121" t="s">
        <v>201</v>
      </c>
      <c r="C12452" s="121" t="s">
        <v>206</v>
      </c>
      <c r="D12452" s="121" t="s">
        <v>101</v>
      </c>
      <c r="E12452" s="121" t="s">
        <v>92</v>
      </c>
      <c r="F12452" s="122">
        <v>28744</v>
      </c>
      <c r="G12452" s="122">
        <v>3229</v>
      </c>
      <c r="H12452" s="120">
        <v>2019</v>
      </c>
      <c r="I12452" t="str">
        <f>IF(J12452="natural gas",VLOOKUP(D12452,'Cross-Page Data'!$I$4:$J$13,2,FALSE),IF(J12452="solar",VLOOKUP('Form 923'!D12452,'Cross-Page Data'!$I$14:$J$117,2,FALSE),J12452))</f>
        <v>solar pv</v>
      </c>
      <c r="J12452" t="str">
        <f>VLOOKUP(E12452,'Cross-Page Data'!$D$4:$F$48,3,FALSE)</f>
        <v>solar</v>
      </c>
      <c r="K12452" t="b">
        <f t="shared" si="194"/>
        <v>1</v>
      </c>
    </row>
    <row r="12453" spans="1:11">
      <c r="A12453" s="120">
        <v>61473</v>
      </c>
      <c r="B12453" s="121" t="s">
        <v>201</v>
      </c>
      <c r="C12453" s="121" t="s">
        <v>202</v>
      </c>
      <c r="D12453" s="121" t="s">
        <v>33</v>
      </c>
      <c r="E12453" s="121" t="s">
        <v>99</v>
      </c>
      <c r="F12453" s="122">
        <v>0</v>
      </c>
      <c r="G12453" s="122">
        <v>800</v>
      </c>
      <c r="H12453" s="120">
        <v>2019</v>
      </c>
      <c r="I12453" t="str">
        <f>IF(J12453="natural gas",VLOOKUP(D12453,'Cross-Page Data'!$I$4:$J$13,2,FALSE),IF(J12453="solar",VLOOKUP('Form 923'!D12453,'Cross-Page Data'!$I$14:$J$117,2,FALSE),J12453))</f>
        <v>other</v>
      </c>
      <c r="J12453" t="str">
        <f>VLOOKUP(E12453,'Cross-Page Data'!$D$4:$F$48,3,FALSE)</f>
        <v>other</v>
      </c>
      <c r="K12453" t="b">
        <f t="shared" si="194"/>
        <v>1</v>
      </c>
    </row>
    <row r="12454" spans="1:11">
      <c r="A12454" s="120">
        <v>61473</v>
      </c>
      <c r="B12454" s="121" t="s">
        <v>201</v>
      </c>
      <c r="C12454" s="121" t="s">
        <v>202</v>
      </c>
      <c r="D12454" s="121" t="s">
        <v>101</v>
      </c>
      <c r="E12454" s="121" t="s">
        <v>92</v>
      </c>
      <c r="F12454" s="122">
        <v>7120</v>
      </c>
      <c r="G12454" s="122">
        <v>800</v>
      </c>
      <c r="H12454" s="120">
        <v>2019</v>
      </c>
      <c r="I12454" t="str">
        <f>IF(J12454="natural gas",VLOOKUP(D12454,'Cross-Page Data'!$I$4:$J$13,2,FALSE),IF(J12454="solar",VLOOKUP('Form 923'!D12454,'Cross-Page Data'!$I$14:$J$117,2,FALSE),J12454))</f>
        <v>solar pv</v>
      </c>
      <c r="J12454" t="str">
        <f>VLOOKUP(E12454,'Cross-Page Data'!$D$4:$F$48,3,FALSE)</f>
        <v>solar</v>
      </c>
      <c r="K12454" t="b">
        <f t="shared" si="194"/>
        <v>1</v>
      </c>
    </row>
    <row r="12455" ht="25.5" spans="1:11">
      <c r="A12455" s="120">
        <v>61474</v>
      </c>
      <c r="B12455" s="121" t="s">
        <v>201</v>
      </c>
      <c r="C12455" s="121" t="s">
        <v>207</v>
      </c>
      <c r="D12455" s="121" t="s">
        <v>79</v>
      </c>
      <c r="E12455" s="121" t="s">
        <v>70</v>
      </c>
      <c r="F12455" s="122">
        <v>229</v>
      </c>
      <c r="G12455" s="122">
        <v>0</v>
      </c>
      <c r="H12455" s="120">
        <v>2019</v>
      </c>
      <c r="I12455" t="str">
        <f>IF(J12455="natural gas",VLOOKUP(D12455,'Cross-Page Data'!$I$4:$J$13,2,FALSE),IF(J12455="solar",VLOOKUP('Form 923'!D12455,'Cross-Page Data'!$I$14:$J$117,2,FALSE),J12455))</f>
        <v>heavy or residual fuel oil</v>
      </c>
      <c r="J12455" t="str">
        <f>VLOOKUP(E12455,'Cross-Page Data'!$D$4:$F$48,3,FALSE)</f>
        <v>heavy or residual fuel oil</v>
      </c>
      <c r="K12455" t="b">
        <f t="shared" si="194"/>
        <v>0</v>
      </c>
    </row>
    <row r="12456" ht="25.5" spans="1:11">
      <c r="A12456" s="120">
        <v>61475</v>
      </c>
      <c r="B12456" s="121" t="s">
        <v>201</v>
      </c>
      <c r="C12456" s="121" t="s">
        <v>207</v>
      </c>
      <c r="D12456" s="121" t="s">
        <v>79</v>
      </c>
      <c r="E12456" s="121" t="s">
        <v>70</v>
      </c>
      <c r="F12456" s="122">
        <v>471</v>
      </c>
      <c r="G12456" s="122">
        <v>0</v>
      </c>
      <c r="H12456" s="120">
        <v>2019</v>
      </c>
      <c r="I12456" t="str">
        <f>IF(J12456="natural gas",VLOOKUP(D12456,'Cross-Page Data'!$I$4:$J$13,2,FALSE),IF(J12456="solar",VLOOKUP('Form 923'!D12456,'Cross-Page Data'!$I$14:$J$117,2,FALSE),J12456))</f>
        <v>heavy or residual fuel oil</v>
      </c>
      <c r="J12456" t="str">
        <f>VLOOKUP(E12456,'Cross-Page Data'!$D$4:$F$48,3,FALSE)</f>
        <v>heavy or residual fuel oil</v>
      </c>
      <c r="K12456" t="b">
        <f t="shared" si="194"/>
        <v>0</v>
      </c>
    </row>
    <row r="12457" ht="25.5" spans="1:11">
      <c r="A12457" s="120">
        <v>61476</v>
      </c>
      <c r="B12457" s="121" t="s">
        <v>201</v>
      </c>
      <c r="C12457" s="121" t="s">
        <v>207</v>
      </c>
      <c r="D12457" s="121" t="s">
        <v>79</v>
      </c>
      <c r="E12457" s="121" t="s">
        <v>70</v>
      </c>
      <c r="F12457" s="122">
        <v>229</v>
      </c>
      <c r="G12457" s="122">
        <v>0</v>
      </c>
      <c r="H12457" s="120">
        <v>2019</v>
      </c>
      <c r="I12457" t="str">
        <f>IF(J12457="natural gas",VLOOKUP(D12457,'Cross-Page Data'!$I$4:$J$13,2,FALSE),IF(J12457="solar",VLOOKUP('Form 923'!D12457,'Cross-Page Data'!$I$14:$J$117,2,FALSE),J12457))</f>
        <v>heavy or residual fuel oil</v>
      </c>
      <c r="J12457" t="str">
        <f>VLOOKUP(E12457,'Cross-Page Data'!$D$4:$F$48,3,FALSE)</f>
        <v>heavy or residual fuel oil</v>
      </c>
      <c r="K12457" t="b">
        <f t="shared" si="194"/>
        <v>0</v>
      </c>
    </row>
    <row r="12458" spans="1:11">
      <c r="A12458" s="120">
        <v>61478</v>
      </c>
      <c r="B12458" s="121" t="s">
        <v>201</v>
      </c>
      <c r="C12458" s="121" t="s">
        <v>206</v>
      </c>
      <c r="D12458" s="121" t="s">
        <v>101</v>
      </c>
      <c r="E12458" s="121" t="s">
        <v>92</v>
      </c>
      <c r="F12458" s="122">
        <v>65136</v>
      </c>
      <c r="G12458" s="122">
        <v>7317</v>
      </c>
      <c r="H12458" s="120">
        <v>2019</v>
      </c>
      <c r="I12458" t="str">
        <f>IF(J12458="natural gas",VLOOKUP(D12458,'Cross-Page Data'!$I$4:$J$13,2,FALSE),IF(J12458="solar",VLOOKUP('Form 923'!D12458,'Cross-Page Data'!$I$14:$J$117,2,FALSE),J12458))</f>
        <v>solar pv</v>
      </c>
      <c r="J12458" t="str">
        <f>VLOOKUP(E12458,'Cross-Page Data'!$D$4:$F$48,3,FALSE)</f>
        <v>solar</v>
      </c>
      <c r="K12458" t="b">
        <f t="shared" si="194"/>
        <v>1</v>
      </c>
    </row>
    <row r="12459" ht="25.5" spans="1:11">
      <c r="A12459" s="120">
        <v>61482</v>
      </c>
      <c r="B12459" s="121" t="s">
        <v>201</v>
      </c>
      <c r="C12459" s="121" t="s">
        <v>207</v>
      </c>
      <c r="D12459" s="121" t="s">
        <v>79</v>
      </c>
      <c r="E12459" s="121" t="s">
        <v>70</v>
      </c>
      <c r="F12459" s="122">
        <v>364</v>
      </c>
      <c r="G12459" s="122">
        <v>0</v>
      </c>
      <c r="H12459" s="120">
        <v>2019</v>
      </c>
      <c r="I12459" t="str">
        <f>IF(J12459="natural gas",VLOOKUP(D12459,'Cross-Page Data'!$I$4:$J$13,2,FALSE),IF(J12459="solar",VLOOKUP('Form 923'!D12459,'Cross-Page Data'!$I$14:$J$117,2,FALSE),J12459))</f>
        <v>heavy or residual fuel oil</v>
      </c>
      <c r="J12459" t="str">
        <f>VLOOKUP(E12459,'Cross-Page Data'!$D$4:$F$48,3,FALSE)</f>
        <v>heavy or residual fuel oil</v>
      </c>
      <c r="K12459" t="b">
        <f t="shared" si="194"/>
        <v>0</v>
      </c>
    </row>
    <row r="12460" spans="1:11">
      <c r="A12460" s="120">
        <v>61487</v>
      </c>
      <c r="B12460" s="121" t="s">
        <v>201</v>
      </c>
      <c r="C12460" s="121" t="s">
        <v>206</v>
      </c>
      <c r="D12460" s="121" t="s">
        <v>101</v>
      </c>
      <c r="E12460" s="121" t="s">
        <v>92</v>
      </c>
      <c r="F12460" s="122">
        <v>124174</v>
      </c>
      <c r="G12460" s="122">
        <v>13949</v>
      </c>
      <c r="H12460" s="120">
        <v>2019</v>
      </c>
      <c r="I12460" t="str">
        <f>IF(J12460="natural gas",VLOOKUP(D12460,'Cross-Page Data'!$I$4:$J$13,2,FALSE),IF(J12460="solar",VLOOKUP('Form 923'!D12460,'Cross-Page Data'!$I$14:$J$117,2,FALSE),J12460))</f>
        <v>solar pv</v>
      </c>
      <c r="J12460" t="str">
        <f>VLOOKUP(E12460,'Cross-Page Data'!$D$4:$F$48,3,FALSE)</f>
        <v>solar</v>
      </c>
      <c r="K12460" t="b">
        <f t="shared" si="194"/>
        <v>1</v>
      </c>
    </row>
    <row r="12461" ht="25.5" spans="1:11">
      <c r="A12461" s="120">
        <v>61488</v>
      </c>
      <c r="B12461" s="121" t="s">
        <v>201</v>
      </c>
      <c r="C12461" s="121" t="s">
        <v>207</v>
      </c>
      <c r="D12461" s="121" t="s">
        <v>73</v>
      </c>
      <c r="E12461" s="121" t="s">
        <v>38</v>
      </c>
      <c r="F12461" s="122">
        <v>1084951</v>
      </c>
      <c r="G12461" s="122">
        <v>51049</v>
      </c>
      <c r="H12461" s="120">
        <v>2019</v>
      </c>
      <c r="I12461" t="str">
        <f>IF(J12461="natural gas",VLOOKUP(D12461,'Cross-Page Data'!$I$4:$J$13,2,FALSE),IF(J12461="solar",VLOOKUP('Form 923'!D12461,'Cross-Page Data'!$I$14:$J$117,2,FALSE),J12461))</f>
        <v>natural gas peaker</v>
      </c>
      <c r="J12461" t="str">
        <f>VLOOKUP(E12461,'Cross-Page Data'!$D$4:$F$48,3,FALSE)</f>
        <v>natural gas</v>
      </c>
      <c r="K12461" t="b">
        <f t="shared" si="194"/>
        <v>0</v>
      </c>
    </row>
    <row r="12462" spans="1:11">
      <c r="A12462" s="120">
        <v>61489</v>
      </c>
      <c r="B12462" s="121" t="s">
        <v>201</v>
      </c>
      <c r="C12462" s="121" t="s">
        <v>206</v>
      </c>
      <c r="D12462" s="121" t="s">
        <v>101</v>
      </c>
      <c r="E12462" s="121" t="s">
        <v>92</v>
      </c>
      <c r="F12462" s="122">
        <v>387548</v>
      </c>
      <c r="G12462" s="122">
        <v>43535</v>
      </c>
      <c r="H12462" s="120">
        <v>2019</v>
      </c>
      <c r="I12462" t="str">
        <f>IF(J12462="natural gas",VLOOKUP(D12462,'Cross-Page Data'!$I$4:$J$13,2,FALSE),IF(J12462="solar",VLOOKUP('Form 923'!D12462,'Cross-Page Data'!$I$14:$J$117,2,FALSE),J12462))</f>
        <v>solar pv</v>
      </c>
      <c r="J12462" t="str">
        <f>VLOOKUP(E12462,'Cross-Page Data'!$D$4:$F$48,3,FALSE)</f>
        <v>solar</v>
      </c>
      <c r="K12462" t="b">
        <f t="shared" si="194"/>
        <v>1</v>
      </c>
    </row>
    <row r="12463" spans="1:11">
      <c r="A12463" s="120">
        <v>61490</v>
      </c>
      <c r="B12463" s="121" t="s">
        <v>201</v>
      </c>
      <c r="C12463" s="121" t="s">
        <v>206</v>
      </c>
      <c r="D12463" s="121" t="s">
        <v>101</v>
      </c>
      <c r="E12463" s="121" t="s">
        <v>92</v>
      </c>
      <c r="F12463" s="122">
        <v>349289</v>
      </c>
      <c r="G12463" s="122">
        <v>39237</v>
      </c>
      <c r="H12463" s="120">
        <v>2019</v>
      </c>
      <c r="I12463" t="str">
        <f>IF(J12463="natural gas",VLOOKUP(D12463,'Cross-Page Data'!$I$4:$J$13,2,FALSE),IF(J12463="solar",VLOOKUP('Form 923'!D12463,'Cross-Page Data'!$I$14:$J$117,2,FALSE),J12463))</f>
        <v>solar pv</v>
      </c>
      <c r="J12463" t="str">
        <f>VLOOKUP(E12463,'Cross-Page Data'!$D$4:$F$48,3,FALSE)</f>
        <v>solar</v>
      </c>
      <c r="K12463" t="b">
        <f t="shared" si="194"/>
        <v>1</v>
      </c>
    </row>
    <row r="12464" ht="25.5" spans="1:11">
      <c r="A12464" s="120">
        <v>61491</v>
      </c>
      <c r="B12464" s="121" t="s">
        <v>201</v>
      </c>
      <c r="C12464" s="121" t="s">
        <v>207</v>
      </c>
      <c r="D12464" s="121" t="s">
        <v>101</v>
      </c>
      <c r="E12464" s="121" t="s">
        <v>92</v>
      </c>
      <c r="F12464" s="122">
        <v>0</v>
      </c>
      <c r="G12464" s="122">
        <v>0</v>
      </c>
      <c r="H12464" s="120">
        <v>2019</v>
      </c>
      <c r="I12464" t="str">
        <f>IF(J12464="natural gas",VLOOKUP(D12464,'Cross-Page Data'!$I$4:$J$13,2,FALSE),IF(J12464="solar",VLOOKUP('Form 923'!D12464,'Cross-Page Data'!$I$14:$J$117,2,FALSE),J12464))</f>
        <v>solar pv</v>
      </c>
      <c r="J12464" t="str">
        <f>VLOOKUP(E12464,'Cross-Page Data'!$D$4:$F$48,3,FALSE)</f>
        <v>solar</v>
      </c>
      <c r="K12464" t="b">
        <f t="shared" si="194"/>
        <v>0</v>
      </c>
    </row>
    <row r="12465" spans="1:11">
      <c r="A12465" s="120">
        <v>61493</v>
      </c>
      <c r="B12465" s="121" t="s">
        <v>201</v>
      </c>
      <c r="C12465" s="121" t="s">
        <v>206</v>
      </c>
      <c r="D12465" s="121" t="s">
        <v>101</v>
      </c>
      <c r="E12465" s="121" t="s">
        <v>92</v>
      </c>
      <c r="F12465" s="122">
        <v>14340</v>
      </c>
      <c r="G12465" s="122">
        <v>1611</v>
      </c>
      <c r="H12465" s="120">
        <v>2019</v>
      </c>
      <c r="I12465" t="str">
        <f>IF(J12465="natural gas",VLOOKUP(D12465,'Cross-Page Data'!$I$4:$J$13,2,FALSE),IF(J12465="solar",VLOOKUP('Form 923'!D12465,'Cross-Page Data'!$I$14:$J$117,2,FALSE),J12465))</f>
        <v>solar pv</v>
      </c>
      <c r="J12465" t="str">
        <f>VLOOKUP(E12465,'Cross-Page Data'!$D$4:$F$48,3,FALSE)</f>
        <v>solar</v>
      </c>
      <c r="K12465" t="b">
        <f t="shared" si="194"/>
        <v>1</v>
      </c>
    </row>
    <row r="12466" spans="1:11">
      <c r="A12466" s="120">
        <v>61494</v>
      </c>
      <c r="B12466" s="121" t="s">
        <v>201</v>
      </c>
      <c r="C12466" s="121" t="s">
        <v>206</v>
      </c>
      <c r="D12466" s="121" t="s">
        <v>101</v>
      </c>
      <c r="E12466" s="121" t="s">
        <v>92</v>
      </c>
      <c r="F12466" s="122">
        <v>49316</v>
      </c>
      <c r="G12466" s="122">
        <v>5540</v>
      </c>
      <c r="H12466" s="120">
        <v>2019</v>
      </c>
      <c r="I12466" t="str">
        <f>IF(J12466="natural gas",VLOOKUP(D12466,'Cross-Page Data'!$I$4:$J$13,2,FALSE),IF(J12466="solar",VLOOKUP('Form 923'!D12466,'Cross-Page Data'!$I$14:$J$117,2,FALSE),J12466))</f>
        <v>solar pv</v>
      </c>
      <c r="J12466" t="str">
        <f>VLOOKUP(E12466,'Cross-Page Data'!$D$4:$F$48,3,FALSE)</f>
        <v>solar</v>
      </c>
      <c r="K12466" t="b">
        <f t="shared" si="194"/>
        <v>1</v>
      </c>
    </row>
    <row r="12467" spans="1:11">
      <c r="A12467" s="120">
        <v>61495</v>
      </c>
      <c r="B12467" s="121" t="s">
        <v>201</v>
      </c>
      <c r="C12467" s="121" t="s">
        <v>206</v>
      </c>
      <c r="D12467" s="121" t="s">
        <v>101</v>
      </c>
      <c r="E12467" s="121" t="s">
        <v>92</v>
      </c>
      <c r="F12467" s="122">
        <v>38394</v>
      </c>
      <c r="G12467" s="122">
        <v>4313</v>
      </c>
      <c r="H12467" s="120">
        <v>2019</v>
      </c>
      <c r="I12467" t="str">
        <f>IF(J12467="natural gas",VLOOKUP(D12467,'Cross-Page Data'!$I$4:$J$13,2,FALSE),IF(J12467="solar",VLOOKUP('Form 923'!D12467,'Cross-Page Data'!$I$14:$J$117,2,FALSE),J12467))</f>
        <v>solar pv</v>
      </c>
      <c r="J12467" t="str">
        <f>VLOOKUP(E12467,'Cross-Page Data'!$D$4:$F$48,3,FALSE)</f>
        <v>solar</v>
      </c>
      <c r="K12467" t="b">
        <f t="shared" si="194"/>
        <v>1</v>
      </c>
    </row>
    <row r="12468" spans="1:11">
      <c r="A12468" s="120">
        <v>61498</v>
      </c>
      <c r="B12468" s="121" t="s">
        <v>201</v>
      </c>
      <c r="C12468" s="121" t="s">
        <v>206</v>
      </c>
      <c r="D12468" s="121" t="s">
        <v>101</v>
      </c>
      <c r="E12468" s="121" t="s">
        <v>92</v>
      </c>
      <c r="F12468" s="122">
        <v>371998</v>
      </c>
      <c r="G12468" s="122">
        <v>41788</v>
      </c>
      <c r="H12468" s="120">
        <v>2019</v>
      </c>
      <c r="I12468" t="str">
        <f>IF(J12468="natural gas",VLOOKUP(D12468,'Cross-Page Data'!$I$4:$J$13,2,FALSE),IF(J12468="solar",VLOOKUP('Form 923'!D12468,'Cross-Page Data'!$I$14:$J$117,2,FALSE),J12468))</f>
        <v>solar pv</v>
      </c>
      <c r="J12468" t="str">
        <f>VLOOKUP(E12468,'Cross-Page Data'!$D$4:$F$48,3,FALSE)</f>
        <v>solar</v>
      </c>
      <c r="K12468" t="b">
        <f t="shared" si="194"/>
        <v>1</v>
      </c>
    </row>
    <row r="12469" spans="1:11">
      <c r="A12469" s="120">
        <v>61499</v>
      </c>
      <c r="B12469" s="121" t="s">
        <v>201</v>
      </c>
      <c r="C12469" s="121" t="s">
        <v>206</v>
      </c>
      <c r="D12469" s="121" t="s">
        <v>101</v>
      </c>
      <c r="E12469" s="121" t="s">
        <v>92</v>
      </c>
      <c r="F12469" s="122">
        <v>28460</v>
      </c>
      <c r="G12469" s="122">
        <v>3197</v>
      </c>
      <c r="H12469" s="120">
        <v>2019</v>
      </c>
      <c r="I12469" t="str">
        <f>IF(J12469="natural gas",VLOOKUP(D12469,'Cross-Page Data'!$I$4:$J$13,2,FALSE),IF(J12469="solar",VLOOKUP('Form 923'!D12469,'Cross-Page Data'!$I$14:$J$117,2,FALSE),J12469))</f>
        <v>solar pv</v>
      </c>
      <c r="J12469" t="str">
        <f>VLOOKUP(E12469,'Cross-Page Data'!$D$4:$F$48,3,FALSE)</f>
        <v>solar</v>
      </c>
      <c r="K12469" t="b">
        <f t="shared" si="194"/>
        <v>1</v>
      </c>
    </row>
    <row r="12470" spans="1:11">
      <c r="A12470" s="120">
        <v>61501</v>
      </c>
      <c r="B12470" s="121" t="s">
        <v>201</v>
      </c>
      <c r="C12470" s="121" t="s">
        <v>206</v>
      </c>
      <c r="D12470" s="121" t="s">
        <v>79</v>
      </c>
      <c r="E12470" s="121" t="s">
        <v>130</v>
      </c>
      <c r="F12470" s="122">
        <v>100520</v>
      </c>
      <c r="G12470" s="122">
        <v>7924</v>
      </c>
      <c r="H12470" s="120">
        <v>2019</v>
      </c>
      <c r="I12470" t="str">
        <f>IF(J12470="natural gas",VLOOKUP(D12470,'Cross-Page Data'!$I$4:$J$13,2,FALSE),IF(J12470="solar",VLOOKUP('Form 923'!D12470,'Cross-Page Data'!$I$14:$J$117,2,FALSE),J12470))</f>
        <v>biomass</v>
      </c>
      <c r="J12470" t="str">
        <f>VLOOKUP(E12470,'Cross-Page Data'!$D$4:$F$48,3,FALSE)</f>
        <v>biomass</v>
      </c>
      <c r="K12470" t="b">
        <f t="shared" si="194"/>
        <v>1</v>
      </c>
    </row>
    <row r="12471" spans="1:11">
      <c r="A12471" s="120">
        <v>61502</v>
      </c>
      <c r="B12471" s="121" t="s">
        <v>201</v>
      </c>
      <c r="C12471" s="121" t="s">
        <v>206</v>
      </c>
      <c r="D12471" s="121" t="s">
        <v>79</v>
      </c>
      <c r="E12471" s="121" t="s">
        <v>130</v>
      </c>
      <c r="F12471" s="122">
        <v>81374</v>
      </c>
      <c r="G12471" s="122">
        <v>6513</v>
      </c>
      <c r="H12471" s="120">
        <v>2019</v>
      </c>
      <c r="I12471" t="str">
        <f>IF(J12471="natural gas",VLOOKUP(D12471,'Cross-Page Data'!$I$4:$J$13,2,FALSE),IF(J12471="solar",VLOOKUP('Form 923'!D12471,'Cross-Page Data'!$I$14:$J$117,2,FALSE),J12471))</f>
        <v>biomass</v>
      </c>
      <c r="J12471" t="str">
        <f>VLOOKUP(E12471,'Cross-Page Data'!$D$4:$F$48,3,FALSE)</f>
        <v>biomass</v>
      </c>
      <c r="K12471" t="b">
        <f t="shared" si="194"/>
        <v>1</v>
      </c>
    </row>
    <row r="12472" spans="1:11">
      <c r="A12472" s="120">
        <v>61503</v>
      </c>
      <c r="B12472" s="121" t="s">
        <v>201</v>
      </c>
      <c r="C12472" s="121" t="s">
        <v>206</v>
      </c>
      <c r="D12472" s="121" t="s">
        <v>79</v>
      </c>
      <c r="E12472" s="121" t="s">
        <v>130</v>
      </c>
      <c r="F12472" s="122">
        <v>98932</v>
      </c>
      <c r="G12472" s="122">
        <v>7972</v>
      </c>
      <c r="H12472" s="120">
        <v>2019</v>
      </c>
      <c r="I12472" t="str">
        <f>IF(J12472="natural gas",VLOOKUP(D12472,'Cross-Page Data'!$I$4:$J$13,2,FALSE),IF(J12472="solar",VLOOKUP('Form 923'!D12472,'Cross-Page Data'!$I$14:$J$117,2,FALSE),J12472))</f>
        <v>biomass</v>
      </c>
      <c r="J12472" t="str">
        <f>VLOOKUP(E12472,'Cross-Page Data'!$D$4:$F$48,3,FALSE)</f>
        <v>biomass</v>
      </c>
      <c r="K12472" t="b">
        <f t="shared" si="194"/>
        <v>1</v>
      </c>
    </row>
    <row r="12473" spans="1:11">
      <c r="A12473" s="120">
        <v>61504</v>
      </c>
      <c r="B12473" s="121" t="s">
        <v>201</v>
      </c>
      <c r="C12473" s="121" t="s">
        <v>206</v>
      </c>
      <c r="D12473" s="121" t="s">
        <v>101</v>
      </c>
      <c r="E12473" s="121" t="s">
        <v>92</v>
      </c>
      <c r="F12473" s="122">
        <v>12980</v>
      </c>
      <c r="G12473" s="122">
        <v>1458</v>
      </c>
      <c r="H12473" s="120">
        <v>2019</v>
      </c>
      <c r="I12473" t="str">
        <f>IF(J12473="natural gas",VLOOKUP(D12473,'Cross-Page Data'!$I$4:$J$13,2,FALSE),IF(J12473="solar",VLOOKUP('Form 923'!D12473,'Cross-Page Data'!$I$14:$J$117,2,FALSE),J12473))</f>
        <v>solar pv</v>
      </c>
      <c r="J12473" t="str">
        <f>VLOOKUP(E12473,'Cross-Page Data'!$D$4:$F$48,3,FALSE)</f>
        <v>solar</v>
      </c>
      <c r="K12473" t="b">
        <f t="shared" si="194"/>
        <v>1</v>
      </c>
    </row>
    <row r="12474" spans="1:11">
      <c r="A12474" s="120">
        <v>61505</v>
      </c>
      <c r="B12474" s="121" t="s">
        <v>201</v>
      </c>
      <c r="C12474" s="121" t="s">
        <v>206</v>
      </c>
      <c r="D12474" s="121" t="s">
        <v>101</v>
      </c>
      <c r="E12474" s="121" t="s">
        <v>92</v>
      </c>
      <c r="F12474" s="122">
        <v>14768</v>
      </c>
      <c r="G12474" s="122">
        <v>1659</v>
      </c>
      <c r="H12474" s="120">
        <v>2019</v>
      </c>
      <c r="I12474" t="str">
        <f>IF(J12474="natural gas",VLOOKUP(D12474,'Cross-Page Data'!$I$4:$J$13,2,FALSE),IF(J12474="solar",VLOOKUP('Form 923'!D12474,'Cross-Page Data'!$I$14:$J$117,2,FALSE),J12474))</f>
        <v>solar pv</v>
      </c>
      <c r="J12474" t="str">
        <f>VLOOKUP(E12474,'Cross-Page Data'!$D$4:$F$48,3,FALSE)</f>
        <v>solar</v>
      </c>
      <c r="K12474" t="b">
        <f t="shared" si="194"/>
        <v>1</v>
      </c>
    </row>
    <row r="12475" spans="1:11">
      <c r="A12475" s="120">
        <v>61506</v>
      </c>
      <c r="B12475" s="121" t="s">
        <v>201</v>
      </c>
      <c r="C12475" s="121" t="s">
        <v>206</v>
      </c>
      <c r="D12475" s="121" t="s">
        <v>101</v>
      </c>
      <c r="E12475" s="121" t="s">
        <v>92</v>
      </c>
      <c r="F12475" s="122">
        <v>15570</v>
      </c>
      <c r="G12475" s="122">
        <v>1749</v>
      </c>
      <c r="H12475" s="120">
        <v>2019</v>
      </c>
      <c r="I12475" t="str">
        <f>IF(J12475="natural gas",VLOOKUP(D12475,'Cross-Page Data'!$I$4:$J$13,2,FALSE),IF(J12475="solar",VLOOKUP('Form 923'!D12475,'Cross-Page Data'!$I$14:$J$117,2,FALSE),J12475))</f>
        <v>solar pv</v>
      </c>
      <c r="J12475" t="str">
        <f>VLOOKUP(E12475,'Cross-Page Data'!$D$4:$F$48,3,FALSE)</f>
        <v>solar</v>
      </c>
      <c r="K12475" t="b">
        <f t="shared" si="194"/>
        <v>1</v>
      </c>
    </row>
    <row r="12476" spans="1:11">
      <c r="A12476" s="120">
        <v>61507</v>
      </c>
      <c r="B12476" s="121" t="s">
        <v>201</v>
      </c>
      <c r="C12476" s="121" t="s">
        <v>206</v>
      </c>
      <c r="D12476" s="121" t="s">
        <v>101</v>
      </c>
      <c r="E12476" s="121" t="s">
        <v>92</v>
      </c>
      <c r="F12476" s="122">
        <v>48883</v>
      </c>
      <c r="G12476" s="122">
        <v>5491</v>
      </c>
      <c r="H12476" s="120">
        <v>2019</v>
      </c>
      <c r="I12476" t="str">
        <f>IF(J12476="natural gas",VLOOKUP(D12476,'Cross-Page Data'!$I$4:$J$13,2,FALSE),IF(J12476="solar",VLOOKUP('Form 923'!D12476,'Cross-Page Data'!$I$14:$J$117,2,FALSE),J12476))</f>
        <v>solar pv</v>
      </c>
      <c r="J12476" t="str">
        <f>VLOOKUP(E12476,'Cross-Page Data'!$D$4:$F$48,3,FALSE)</f>
        <v>solar</v>
      </c>
      <c r="K12476" t="b">
        <f t="shared" si="194"/>
        <v>1</v>
      </c>
    </row>
    <row r="12477" spans="1:11">
      <c r="A12477" s="120">
        <v>61508</v>
      </c>
      <c r="B12477" s="121" t="s">
        <v>201</v>
      </c>
      <c r="C12477" s="121" t="s">
        <v>202</v>
      </c>
      <c r="D12477" s="121" t="s">
        <v>79</v>
      </c>
      <c r="E12477" s="121" t="s">
        <v>38</v>
      </c>
      <c r="F12477" s="122">
        <v>50936</v>
      </c>
      <c r="G12477" s="122">
        <v>5709</v>
      </c>
      <c r="H12477" s="120">
        <v>2019</v>
      </c>
      <c r="I12477" t="str">
        <f>IF(J12477="natural gas",VLOOKUP(D12477,'Cross-Page Data'!$I$4:$J$13,2,FALSE),IF(J12477="solar",VLOOKUP('Form 923'!D12477,'Cross-Page Data'!$I$14:$J$117,2,FALSE),J12477))</f>
        <v>natural gas peaker</v>
      </c>
      <c r="J12477" t="str">
        <f>VLOOKUP(E12477,'Cross-Page Data'!$D$4:$F$48,3,FALSE)</f>
        <v>natural gas</v>
      </c>
      <c r="K12477" t="b">
        <f t="shared" si="194"/>
        <v>1</v>
      </c>
    </row>
    <row r="12478" spans="1:11">
      <c r="A12478" s="120">
        <v>61509</v>
      </c>
      <c r="B12478" s="121" t="s">
        <v>201</v>
      </c>
      <c r="C12478" s="121" t="s">
        <v>206</v>
      </c>
      <c r="D12478" s="121" t="s">
        <v>101</v>
      </c>
      <c r="E12478" s="121" t="s">
        <v>92</v>
      </c>
      <c r="F12478" s="122">
        <v>42542</v>
      </c>
      <c r="G12478" s="122">
        <v>4779</v>
      </c>
      <c r="H12478" s="120">
        <v>2019</v>
      </c>
      <c r="I12478" t="str">
        <f>IF(J12478="natural gas",VLOOKUP(D12478,'Cross-Page Data'!$I$4:$J$13,2,FALSE),IF(J12478="solar",VLOOKUP('Form 923'!D12478,'Cross-Page Data'!$I$14:$J$117,2,FALSE),J12478))</f>
        <v>solar pv</v>
      </c>
      <c r="J12478" t="str">
        <f>VLOOKUP(E12478,'Cross-Page Data'!$D$4:$F$48,3,FALSE)</f>
        <v>solar</v>
      </c>
      <c r="K12478" t="b">
        <f t="shared" si="194"/>
        <v>1</v>
      </c>
    </row>
    <row r="12479" spans="1:11">
      <c r="A12479" s="120">
        <v>61510</v>
      </c>
      <c r="B12479" s="121" t="s">
        <v>201</v>
      </c>
      <c r="C12479" s="121" t="s">
        <v>206</v>
      </c>
      <c r="D12479" s="121" t="s">
        <v>101</v>
      </c>
      <c r="E12479" s="121" t="s">
        <v>92</v>
      </c>
      <c r="F12479" s="122">
        <v>79523</v>
      </c>
      <c r="G12479" s="122">
        <v>8933</v>
      </c>
      <c r="H12479" s="120">
        <v>2019</v>
      </c>
      <c r="I12479" t="str">
        <f>IF(J12479="natural gas",VLOOKUP(D12479,'Cross-Page Data'!$I$4:$J$13,2,FALSE),IF(J12479="solar",VLOOKUP('Form 923'!D12479,'Cross-Page Data'!$I$14:$J$117,2,FALSE),J12479))</f>
        <v>solar pv</v>
      </c>
      <c r="J12479" t="str">
        <f>VLOOKUP(E12479,'Cross-Page Data'!$D$4:$F$48,3,FALSE)</f>
        <v>solar</v>
      </c>
      <c r="K12479" t="b">
        <f t="shared" si="194"/>
        <v>1</v>
      </c>
    </row>
    <row r="12480" spans="1:11">
      <c r="A12480" s="120">
        <v>61512</v>
      </c>
      <c r="B12480" s="121" t="s">
        <v>201</v>
      </c>
      <c r="C12480" s="121" t="s">
        <v>206</v>
      </c>
      <c r="D12480" s="121" t="s">
        <v>101</v>
      </c>
      <c r="E12480" s="121" t="s">
        <v>92</v>
      </c>
      <c r="F12480" s="122">
        <v>909571</v>
      </c>
      <c r="G12480" s="122">
        <v>102176</v>
      </c>
      <c r="H12480" s="120">
        <v>2019</v>
      </c>
      <c r="I12480" t="str">
        <f>IF(J12480="natural gas",VLOOKUP(D12480,'Cross-Page Data'!$I$4:$J$13,2,FALSE),IF(J12480="solar",VLOOKUP('Form 923'!D12480,'Cross-Page Data'!$I$14:$J$117,2,FALSE),J12480))</f>
        <v>solar pv</v>
      </c>
      <c r="J12480" t="str">
        <f>VLOOKUP(E12480,'Cross-Page Data'!$D$4:$F$48,3,FALSE)</f>
        <v>solar</v>
      </c>
      <c r="K12480" t="b">
        <f t="shared" si="194"/>
        <v>1</v>
      </c>
    </row>
    <row r="12481" spans="1:11">
      <c r="A12481" s="120">
        <v>61513</v>
      </c>
      <c r="B12481" s="121" t="s">
        <v>201</v>
      </c>
      <c r="C12481" s="121" t="s">
        <v>206</v>
      </c>
      <c r="D12481" s="121" t="s">
        <v>101</v>
      </c>
      <c r="E12481" s="121" t="s">
        <v>92</v>
      </c>
      <c r="F12481" s="122">
        <v>94068</v>
      </c>
      <c r="G12481" s="122">
        <v>10567</v>
      </c>
      <c r="H12481" s="120">
        <v>2019</v>
      </c>
      <c r="I12481" t="str">
        <f>IF(J12481="natural gas",VLOOKUP(D12481,'Cross-Page Data'!$I$4:$J$13,2,FALSE),IF(J12481="solar",VLOOKUP('Form 923'!D12481,'Cross-Page Data'!$I$14:$J$117,2,FALSE),J12481))</f>
        <v>solar pv</v>
      </c>
      <c r="J12481" t="str">
        <f>VLOOKUP(E12481,'Cross-Page Data'!$D$4:$F$48,3,FALSE)</f>
        <v>solar</v>
      </c>
      <c r="K12481" t="b">
        <f t="shared" si="194"/>
        <v>1</v>
      </c>
    </row>
    <row r="12482" spans="1:11">
      <c r="A12482" s="120">
        <v>61514</v>
      </c>
      <c r="B12482" s="121" t="s">
        <v>201</v>
      </c>
      <c r="C12482" s="121" t="s">
        <v>206</v>
      </c>
      <c r="D12482" s="121" t="s">
        <v>101</v>
      </c>
      <c r="E12482" s="121" t="s">
        <v>92</v>
      </c>
      <c r="F12482" s="122">
        <v>83117</v>
      </c>
      <c r="G12482" s="122">
        <v>9337</v>
      </c>
      <c r="H12482" s="120">
        <v>2019</v>
      </c>
      <c r="I12482" t="str">
        <f>IF(J12482="natural gas",VLOOKUP(D12482,'Cross-Page Data'!$I$4:$J$13,2,FALSE),IF(J12482="solar",VLOOKUP('Form 923'!D12482,'Cross-Page Data'!$I$14:$J$117,2,FALSE),J12482))</f>
        <v>solar pv</v>
      </c>
      <c r="J12482" t="str">
        <f>VLOOKUP(E12482,'Cross-Page Data'!$D$4:$F$48,3,FALSE)</f>
        <v>solar</v>
      </c>
      <c r="K12482" t="b">
        <f t="shared" si="194"/>
        <v>1</v>
      </c>
    </row>
    <row r="12483" spans="1:11">
      <c r="A12483" s="120">
        <v>61515</v>
      </c>
      <c r="B12483" s="121" t="s">
        <v>201</v>
      </c>
      <c r="C12483" s="121" t="s">
        <v>206</v>
      </c>
      <c r="D12483" s="121" t="s">
        <v>101</v>
      </c>
      <c r="E12483" s="121" t="s">
        <v>92</v>
      </c>
      <c r="F12483" s="122">
        <v>35733</v>
      </c>
      <c r="G12483" s="122">
        <v>4014</v>
      </c>
      <c r="H12483" s="120">
        <v>2019</v>
      </c>
      <c r="I12483" t="str">
        <f>IF(J12483="natural gas",VLOOKUP(D12483,'Cross-Page Data'!$I$4:$J$13,2,FALSE),IF(J12483="solar",VLOOKUP('Form 923'!D12483,'Cross-Page Data'!$I$14:$J$117,2,FALSE),J12483))</f>
        <v>solar pv</v>
      </c>
      <c r="J12483" t="str">
        <f>VLOOKUP(E12483,'Cross-Page Data'!$D$4:$F$48,3,FALSE)</f>
        <v>solar</v>
      </c>
      <c r="K12483" t="b">
        <f t="shared" si="194"/>
        <v>1</v>
      </c>
    </row>
    <row r="12484" spans="1:11">
      <c r="A12484" s="120">
        <v>61516</v>
      </c>
      <c r="B12484" s="121" t="s">
        <v>201</v>
      </c>
      <c r="C12484" s="121" t="s">
        <v>206</v>
      </c>
      <c r="D12484" s="121" t="s">
        <v>101</v>
      </c>
      <c r="E12484" s="121" t="s">
        <v>92</v>
      </c>
      <c r="F12484" s="122">
        <v>12953</v>
      </c>
      <c r="G12484" s="122">
        <v>1455</v>
      </c>
      <c r="H12484" s="120">
        <v>2019</v>
      </c>
      <c r="I12484" t="str">
        <f>IF(J12484="natural gas",VLOOKUP(D12484,'Cross-Page Data'!$I$4:$J$13,2,FALSE),IF(J12484="solar",VLOOKUP('Form 923'!D12484,'Cross-Page Data'!$I$14:$J$117,2,FALSE),J12484))</f>
        <v>solar pv</v>
      </c>
      <c r="J12484" t="str">
        <f>VLOOKUP(E12484,'Cross-Page Data'!$D$4:$F$48,3,FALSE)</f>
        <v>solar</v>
      </c>
      <c r="K12484" t="b">
        <f t="shared" si="194"/>
        <v>1</v>
      </c>
    </row>
    <row r="12485" spans="1:11">
      <c r="A12485" s="120">
        <v>61518</v>
      </c>
      <c r="B12485" s="121" t="s">
        <v>201</v>
      </c>
      <c r="C12485" s="121" t="s">
        <v>206</v>
      </c>
      <c r="D12485" s="121" t="s">
        <v>101</v>
      </c>
      <c r="E12485" s="121" t="s">
        <v>92</v>
      </c>
      <c r="F12485" s="122">
        <v>21000</v>
      </c>
      <c r="G12485" s="122">
        <v>2359</v>
      </c>
      <c r="H12485" s="120">
        <v>2019</v>
      </c>
      <c r="I12485" t="str">
        <f>IF(J12485="natural gas",VLOOKUP(D12485,'Cross-Page Data'!$I$4:$J$13,2,FALSE),IF(J12485="solar",VLOOKUP('Form 923'!D12485,'Cross-Page Data'!$I$14:$J$117,2,FALSE),J12485))</f>
        <v>solar pv</v>
      </c>
      <c r="J12485" t="str">
        <f>VLOOKUP(E12485,'Cross-Page Data'!$D$4:$F$48,3,FALSE)</f>
        <v>solar</v>
      </c>
      <c r="K12485" t="b">
        <f t="shared" si="194"/>
        <v>1</v>
      </c>
    </row>
    <row r="12486" spans="1:11">
      <c r="A12486" s="120">
        <v>61519</v>
      </c>
      <c r="B12486" s="121" t="s">
        <v>201</v>
      </c>
      <c r="C12486" s="121" t="s">
        <v>206</v>
      </c>
      <c r="D12486" s="121" t="s">
        <v>101</v>
      </c>
      <c r="E12486" s="121" t="s">
        <v>92</v>
      </c>
      <c r="F12486" s="122">
        <v>127039</v>
      </c>
      <c r="G12486" s="122">
        <v>14271</v>
      </c>
      <c r="H12486" s="120">
        <v>2019</v>
      </c>
      <c r="I12486" t="str">
        <f>IF(J12486="natural gas",VLOOKUP(D12486,'Cross-Page Data'!$I$4:$J$13,2,FALSE),IF(J12486="solar",VLOOKUP('Form 923'!D12486,'Cross-Page Data'!$I$14:$J$117,2,FALSE),J12486))</f>
        <v>solar pv</v>
      </c>
      <c r="J12486" t="str">
        <f>VLOOKUP(E12486,'Cross-Page Data'!$D$4:$F$48,3,FALSE)</f>
        <v>solar</v>
      </c>
      <c r="K12486" t="b">
        <f t="shared" si="194"/>
        <v>1</v>
      </c>
    </row>
    <row r="12487" spans="1:11">
      <c r="A12487" s="120">
        <v>61520</v>
      </c>
      <c r="B12487" s="121" t="s">
        <v>201</v>
      </c>
      <c r="C12487" s="121" t="s">
        <v>206</v>
      </c>
      <c r="D12487" s="121" t="s">
        <v>101</v>
      </c>
      <c r="E12487" s="121" t="s">
        <v>92</v>
      </c>
      <c r="F12487" s="122">
        <v>35484</v>
      </c>
      <c r="G12487" s="122">
        <v>3986</v>
      </c>
      <c r="H12487" s="120">
        <v>2019</v>
      </c>
      <c r="I12487" t="str">
        <f>IF(J12487="natural gas",VLOOKUP(D12487,'Cross-Page Data'!$I$4:$J$13,2,FALSE),IF(J12487="solar",VLOOKUP('Form 923'!D12487,'Cross-Page Data'!$I$14:$J$117,2,FALSE),J12487))</f>
        <v>solar pv</v>
      </c>
      <c r="J12487" t="str">
        <f>VLOOKUP(E12487,'Cross-Page Data'!$D$4:$F$48,3,FALSE)</f>
        <v>solar</v>
      </c>
      <c r="K12487" t="b">
        <f t="shared" ref="K12487:K12550" si="195">IF(AND($N$6=FALSE,OR(C12487="Commercial NAICS Cogen",C12487="Industrial NAICS Cogen",C12487="NAICS-22 Cogen")),FALSE,IF(AND($N$7=FALSE,OR(C12487="Commercial NAICS Cogen",C12487="Commercial NAICS Non-Cogen",C12487="industrial NAICS Cogen",C12487="industrial NAICS non-cogen")),FALSE,TRUE))</f>
        <v>1</v>
      </c>
    </row>
    <row r="12488" spans="1:11">
      <c r="A12488" s="120">
        <v>61521</v>
      </c>
      <c r="B12488" s="121" t="s">
        <v>201</v>
      </c>
      <c r="C12488" s="121" t="s">
        <v>206</v>
      </c>
      <c r="D12488" s="121" t="s">
        <v>101</v>
      </c>
      <c r="E12488" s="121" t="s">
        <v>92</v>
      </c>
      <c r="F12488" s="122">
        <v>208565</v>
      </c>
      <c r="G12488" s="122">
        <v>23429</v>
      </c>
      <c r="H12488" s="120">
        <v>2019</v>
      </c>
      <c r="I12488" t="str">
        <f>IF(J12488="natural gas",VLOOKUP(D12488,'Cross-Page Data'!$I$4:$J$13,2,FALSE),IF(J12488="solar",VLOOKUP('Form 923'!D12488,'Cross-Page Data'!$I$14:$J$117,2,FALSE),J12488))</f>
        <v>solar pv</v>
      </c>
      <c r="J12488" t="str">
        <f>VLOOKUP(E12488,'Cross-Page Data'!$D$4:$F$48,3,FALSE)</f>
        <v>solar</v>
      </c>
      <c r="K12488" t="b">
        <f t="shared" si="195"/>
        <v>1</v>
      </c>
    </row>
    <row r="12489" spans="1:11">
      <c r="A12489" s="120">
        <v>61522</v>
      </c>
      <c r="B12489" s="121" t="s">
        <v>201</v>
      </c>
      <c r="C12489" s="121" t="s">
        <v>206</v>
      </c>
      <c r="D12489" s="121" t="s">
        <v>101</v>
      </c>
      <c r="E12489" s="121" t="s">
        <v>92</v>
      </c>
      <c r="F12489" s="122">
        <v>205011</v>
      </c>
      <c r="G12489" s="122">
        <v>23030</v>
      </c>
      <c r="H12489" s="120">
        <v>2019</v>
      </c>
      <c r="I12489" t="str">
        <f>IF(J12489="natural gas",VLOOKUP(D12489,'Cross-Page Data'!$I$4:$J$13,2,FALSE),IF(J12489="solar",VLOOKUP('Form 923'!D12489,'Cross-Page Data'!$I$14:$J$117,2,FALSE),J12489))</f>
        <v>solar pv</v>
      </c>
      <c r="J12489" t="str">
        <f>VLOOKUP(E12489,'Cross-Page Data'!$D$4:$F$48,3,FALSE)</f>
        <v>solar</v>
      </c>
      <c r="K12489" t="b">
        <f t="shared" si="195"/>
        <v>1</v>
      </c>
    </row>
    <row r="12490" spans="1:11">
      <c r="A12490" s="120">
        <v>61523</v>
      </c>
      <c r="B12490" s="121" t="s">
        <v>201</v>
      </c>
      <c r="C12490" s="121" t="s">
        <v>206</v>
      </c>
      <c r="D12490" s="121" t="s">
        <v>101</v>
      </c>
      <c r="E12490" s="121" t="s">
        <v>92</v>
      </c>
      <c r="F12490" s="122">
        <v>154450</v>
      </c>
      <c r="G12490" s="122">
        <v>17350</v>
      </c>
      <c r="H12490" s="120">
        <v>2019</v>
      </c>
      <c r="I12490" t="str">
        <f>IF(J12490="natural gas",VLOOKUP(D12490,'Cross-Page Data'!$I$4:$J$13,2,FALSE),IF(J12490="solar",VLOOKUP('Form 923'!D12490,'Cross-Page Data'!$I$14:$J$117,2,FALSE),J12490))</f>
        <v>solar pv</v>
      </c>
      <c r="J12490" t="str">
        <f>VLOOKUP(E12490,'Cross-Page Data'!$D$4:$F$48,3,FALSE)</f>
        <v>solar</v>
      </c>
      <c r="K12490" t="b">
        <f t="shared" si="195"/>
        <v>1</v>
      </c>
    </row>
    <row r="12491" spans="1:11">
      <c r="A12491" s="120">
        <v>61524</v>
      </c>
      <c r="B12491" s="121" t="s">
        <v>201</v>
      </c>
      <c r="C12491" s="121" t="s">
        <v>206</v>
      </c>
      <c r="D12491" s="121" t="s">
        <v>101</v>
      </c>
      <c r="E12491" s="121" t="s">
        <v>92</v>
      </c>
      <c r="F12491" s="122">
        <v>193573</v>
      </c>
      <c r="G12491" s="122">
        <v>21745</v>
      </c>
      <c r="H12491" s="120">
        <v>2019</v>
      </c>
      <c r="I12491" t="str">
        <f>IF(J12491="natural gas",VLOOKUP(D12491,'Cross-Page Data'!$I$4:$J$13,2,FALSE),IF(J12491="solar",VLOOKUP('Form 923'!D12491,'Cross-Page Data'!$I$14:$J$117,2,FALSE),J12491))</f>
        <v>solar pv</v>
      </c>
      <c r="J12491" t="str">
        <f>VLOOKUP(E12491,'Cross-Page Data'!$D$4:$F$48,3,FALSE)</f>
        <v>solar</v>
      </c>
      <c r="K12491" t="b">
        <f t="shared" si="195"/>
        <v>1</v>
      </c>
    </row>
    <row r="12492" spans="1:11">
      <c r="A12492" s="120">
        <v>61525</v>
      </c>
      <c r="B12492" s="121" t="s">
        <v>201</v>
      </c>
      <c r="C12492" s="121" t="s">
        <v>206</v>
      </c>
      <c r="D12492" s="121" t="s">
        <v>101</v>
      </c>
      <c r="E12492" s="121" t="s">
        <v>92</v>
      </c>
      <c r="F12492" s="122">
        <v>85736</v>
      </c>
      <c r="G12492" s="122">
        <v>9631</v>
      </c>
      <c r="H12492" s="120">
        <v>2019</v>
      </c>
      <c r="I12492" t="str">
        <f>IF(J12492="natural gas",VLOOKUP(D12492,'Cross-Page Data'!$I$4:$J$13,2,FALSE),IF(J12492="solar",VLOOKUP('Form 923'!D12492,'Cross-Page Data'!$I$14:$J$117,2,FALSE),J12492))</f>
        <v>solar pv</v>
      </c>
      <c r="J12492" t="str">
        <f>VLOOKUP(E12492,'Cross-Page Data'!$D$4:$F$48,3,FALSE)</f>
        <v>solar</v>
      </c>
      <c r="K12492" t="b">
        <f t="shared" si="195"/>
        <v>1</v>
      </c>
    </row>
    <row r="12493" spans="1:11">
      <c r="A12493" s="120">
        <v>61526</v>
      </c>
      <c r="B12493" s="121" t="s">
        <v>201</v>
      </c>
      <c r="C12493" s="121" t="s">
        <v>206</v>
      </c>
      <c r="D12493" s="121" t="s">
        <v>101</v>
      </c>
      <c r="E12493" s="121" t="s">
        <v>92</v>
      </c>
      <c r="F12493" s="122">
        <v>12774</v>
      </c>
      <c r="G12493" s="122">
        <v>1435</v>
      </c>
      <c r="H12493" s="120">
        <v>2019</v>
      </c>
      <c r="I12493" t="str">
        <f>IF(J12493="natural gas",VLOOKUP(D12493,'Cross-Page Data'!$I$4:$J$13,2,FALSE),IF(J12493="solar",VLOOKUP('Form 923'!D12493,'Cross-Page Data'!$I$14:$J$117,2,FALSE),J12493))</f>
        <v>solar pv</v>
      </c>
      <c r="J12493" t="str">
        <f>VLOOKUP(E12493,'Cross-Page Data'!$D$4:$F$48,3,FALSE)</f>
        <v>solar</v>
      </c>
      <c r="K12493" t="b">
        <f t="shared" si="195"/>
        <v>1</v>
      </c>
    </row>
    <row r="12494" spans="1:11">
      <c r="A12494" s="120">
        <v>61527</v>
      </c>
      <c r="B12494" s="121" t="s">
        <v>201</v>
      </c>
      <c r="C12494" s="121" t="s">
        <v>206</v>
      </c>
      <c r="D12494" s="121" t="s">
        <v>101</v>
      </c>
      <c r="E12494" s="121" t="s">
        <v>92</v>
      </c>
      <c r="F12494" s="122">
        <v>68547</v>
      </c>
      <c r="G12494" s="122">
        <v>7700</v>
      </c>
      <c r="H12494" s="120">
        <v>2019</v>
      </c>
      <c r="I12494" t="str">
        <f>IF(J12494="natural gas",VLOOKUP(D12494,'Cross-Page Data'!$I$4:$J$13,2,FALSE),IF(J12494="solar",VLOOKUP('Form 923'!D12494,'Cross-Page Data'!$I$14:$J$117,2,FALSE),J12494))</f>
        <v>solar pv</v>
      </c>
      <c r="J12494" t="str">
        <f>VLOOKUP(E12494,'Cross-Page Data'!$D$4:$F$48,3,FALSE)</f>
        <v>solar</v>
      </c>
      <c r="K12494" t="b">
        <f t="shared" si="195"/>
        <v>1</v>
      </c>
    </row>
    <row r="12495" spans="1:11">
      <c r="A12495" s="120">
        <v>61528</v>
      </c>
      <c r="B12495" s="121" t="s">
        <v>201</v>
      </c>
      <c r="C12495" s="121" t="s">
        <v>206</v>
      </c>
      <c r="D12495" s="121" t="s">
        <v>101</v>
      </c>
      <c r="E12495" s="121" t="s">
        <v>92</v>
      </c>
      <c r="F12495" s="122">
        <v>82734</v>
      </c>
      <c r="G12495" s="122">
        <v>9294</v>
      </c>
      <c r="H12495" s="120">
        <v>2019</v>
      </c>
      <c r="I12495" t="str">
        <f>IF(J12495="natural gas",VLOOKUP(D12495,'Cross-Page Data'!$I$4:$J$13,2,FALSE),IF(J12495="solar",VLOOKUP('Form 923'!D12495,'Cross-Page Data'!$I$14:$J$117,2,FALSE),J12495))</f>
        <v>solar pv</v>
      </c>
      <c r="J12495" t="str">
        <f>VLOOKUP(E12495,'Cross-Page Data'!$D$4:$F$48,3,FALSE)</f>
        <v>solar</v>
      </c>
      <c r="K12495" t="b">
        <f t="shared" si="195"/>
        <v>1</v>
      </c>
    </row>
    <row r="12496" spans="1:11">
      <c r="A12496" s="120">
        <v>61529</v>
      </c>
      <c r="B12496" s="121" t="s">
        <v>201</v>
      </c>
      <c r="C12496" s="121" t="s">
        <v>206</v>
      </c>
      <c r="D12496" s="121" t="s">
        <v>101</v>
      </c>
      <c r="E12496" s="121" t="s">
        <v>92</v>
      </c>
      <c r="F12496" s="122">
        <v>179367</v>
      </c>
      <c r="G12496" s="122">
        <v>20149</v>
      </c>
      <c r="H12496" s="120">
        <v>2019</v>
      </c>
      <c r="I12496" t="str">
        <f>IF(J12496="natural gas",VLOOKUP(D12496,'Cross-Page Data'!$I$4:$J$13,2,FALSE),IF(J12496="solar",VLOOKUP('Form 923'!D12496,'Cross-Page Data'!$I$14:$J$117,2,FALSE),J12496))</f>
        <v>solar pv</v>
      </c>
      <c r="J12496" t="str">
        <f>VLOOKUP(E12496,'Cross-Page Data'!$D$4:$F$48,3,FALSE)</f>
        <v>solar</v>
      </c>
      <c r="K12496" t="b">
        <f t="shared" si="195"/>
        <v>1</v>
      </c>
    </row>
    <row r="12497" spans="1:11">
      <c r="A12497" s="120">
        <v>61530</v>
      </c>
      <c r="B12497" s="121" t="s">
        <v>201</v>
      </c>
      <c r="C12497" s="121" t="s">
        <v>206</v>
      </c>
      <c r="D12497" s="121" t="s">
        <v>101</v>
      </c>
      <c r="E12497" s="121" t="s">
        <v>92</v>
      </c>
      <c r="F12497" s="122">
        <v>185420</v>
      </c>
      <c r="G12497" s="122">
        <v>20829</v>
      </c>
      <c r="H12497" s="120">
        <v>2019</v>
      </c>
      <c r="I12497" t="str">
        <f>IF(J12497="natural gas",VLOOKUP(D12497,'Cross-Page Data'!$I$4:$J$13,2,FALSE),IF(J12497="solar",VLOOKUP('Form 923'!D12497,'Cross-Page Data'!$I$14:$J$117,2,FALSE),J12497))</f>
        <v>solar pv</v>
      </c>
      <c r="J12497" t="str">
        <f>VLOOKUP(E12497,'Cross-Page Data'!$D$4:$F$48,3,FALSE)</f>
        <v>solar</v>
      </c>
      <c r="K12497" t="b">
        <f t="shared" si="195"/>
        <v>1</v>
      </c>
    </row>
    <row r="12498" spans="1:11">
      <c r="A12498" s="120">
        <v>61532</v>
      </c>
      <c r="B12498" s="121" t="s">
        <v>201</v>
      </c>
      <c r="C12498" s="121" t="s">
        <v>206</v>
      </c>
      <c r="D12498" s="121" t="s">
        <v>101</v>
      </c>
      <c r="E12498" s="121" t="s">
        <v>92</v>
      </c>
      <c r="F12498" s="122">
        <v>191516</v>
      </c>
      <c r="G12498" s="122">
        <v>21514</v>
      </c>
      <c r="H12498" s="120">
        <v>2019</v>
      </c>
      <c r="I12498" t="str">
        <f>IF(J12498="natural gas",VLOOKUP(D12498,'Cross-Page Data'!$I$4:$J$13,2,FALSE),IF(J12498="solar",VLOOKUP('Form 923'!D12498,'Cross-Page Data'!$I$14:$J$117,2,FALSE),J12498))</f>
        <v>solar pv</v>
      </c>
      <c r="J12498" t="str">
        <f>VLOOKUP(E12498,'Cross-Page Data'!$D$4:$F$48,3,FALSE)</f>
        <v>solar</v>
      </c>
      <c r="K12498" t="b">
        <f t="shared" si="195"/>
        <v>1</v>
      </c>
    </row>
    <row r="12499" spans="1:11">
      <c r="A12499" s="120">
        <v>61533</v>
      </c>
      <c r="B12499" s="121" t="s">
        <v>201</v>
      </c>
      <c r="C12499" s="121" t="s">
        <v>206</v>
      </c>
      <c r="D12499" s="121" t="s">
        <v>101</v>
      </c>
      <c r="E12499" s="121" t="s">
        <v>92</v>
      </c>
      <c r="F12499" s="122">
        <v>90275</v>
      </c>
      <c r="G12499" s="122">
        <v>10141</v>
      </c>
      <c r="H12499" s="120">
        <v>2019</v>
      </c>
      <c r="I12499" t="str">
        <f>IF(J12499="natural gas",VLOOKUP(D12499,'Cross-Page Data'!$I$4:$J$13,2,FALSE),IF(J12499="solar",VLOOKUP('Form 923'!D12499,'Cross-Page Data'!$I$14:$J$117,2,FALSE),J12499))</f>
        <v>solar pv</v>
      </c>
      <c r="J12499" t="str">
        <f>VLOOKUP(E12499,'Cross-Page Data'!$D$4:$F$48,3,FALSE)</f>
        <v>solar</v>
      </c>
      <c r="K12499" t="b">
        <f t="shared" si="195"/>
        <v>1</v>
      </c>
    </row>
    <row r="12500" spans="1:11">
      <c r="A12500" s="120">
        <v>61534</v>
      </c>
      <c r="B12500" s="121" t="s">
        <v>201</v>
      </c>
      <c r="C12500" s="121" t="s">
        <v>206</v>
      </c>
      <c r="D12500" s="121" t="s">
        <v>101</v>
      </c>
      <c r="E12500" s="121" t="s">
        <v>92</v>
      </c>
      <c r="F12500" s="122">
        <v>31404</v>
      </c>
      <c r="G12500" s="122">
        <v>3528</v>
      </c>
      <c r="H12500" s="120">
        <v>2019</v>
      </c>
      <c r="I12500" t="str">
        <f>IF(J12500="natural gas",VLOOKUP(D12500,'Cross-Page Data'!$I$4:$J$13,2,FALSE),IF(J12500="solar",VLOOKUP('Form 923'!D12500,'Cross-Page Data'!$I$14:$J$117,2,FALSE),J12500))</f>
        <v>solar pv</v>
      </c>
      <c r="J12500" t="str">
        <f>VLOOKUP(E12500,'Cross-Page Data'!$D$4:$F$48,3,FALSE)</f>
        <v>solar</v>
      </c>
      <c r="K12500" t="b">
        <f t="shared" si="195"/>
        <v>1</v>
      </c>
    </row>
    <row r="12501" spans="1:11">
      <c r="A12501" s="120">
        <v>61535</v>
      </c>
      <c r="B12501" s="121" t="s">
        <v>201</v>
      </c>
      <c r="C12501" s="121" t="s">
        <v>206</v>
      </c>
      <c r="D12501" s="121" t="s">
        <v>101</v>
      </c>
      <c r="E12501" s="121" t="s">
        <v>92</v>
      </c>
      <c r="F12501" s="122">
        <v>85334</v>
      </c>
      <c r="G12501" s="122">
        <v>9586</v>
      </c>
      <c r="H12501" s="120">
        <v>2019</v>
      </c>
      <c r="I12501" t="str">
        <f>IF(J12501="natural gas",VLOOKUP(D12501,'Cross-Page Data'!$I$4:$J$13,2,FALSE),IF(J12501="solar",VLOOKUP('Form 923'!D12501,'Cross-Page Data'!$I$14:$J$117,2,FALSE),J12501))</f>
        <v>solar pv</v>
      </c>
      <c r="J12501" t="str">
        <f>VLOOKUP(E12501,'Cross-Page Data'!$D$4:$F$48,3,FALSE)</f>
        <v>solar</v>
      </c>
      <c r="K12501" t="b">
        <f t="shared" si="195"/>
        <v>1</v>
      </c>
    </row>
    <row r="12502" spans="1:11">
      <c r="A12502" s="120">
        <v>61536</v>
      </c>
      <c r="B12502" s="121" t="s">
        <v>201</v>
      </c>
      <c r="C12502" s="121" t="s">
        <v>206</v>
      </c>
      <c r="D12502" s="121" t="s">
        <v>101</v>
      </c>
      <c r="E12502" s="121" t="s">
        <v>92</v>
      </c>
      <c r="F12502" s="122">
        <v>89760</v>
      </c>
      <c r="G12502" s="122">
        <v>10083</v>
      </c>
      <c r="H12502" s="120">
        <v>2019</v>
      </c>
      <c r="I12502" t="str">
        <f>IF(J12502="natural gas",VLOOKUP(D12502,'Cross-Page Data'!$I$4:$J$13,2,FALSE),IF(J12502="solar",VLOOKUP('Form 923'!D12502,'Cross-Page Data'!$I$14:$J$117,2,FALSE),J12502))</f>
        <v>solar pv</v>
      </c>
      <c r="J12502" t="str">
        <f>VLOOKUP(E12502,'Cross-Page Data'!$D$4:$F$48,3,FALSE)</f>
        <v>solar</v>
      </c>
      <c r="K12502" t="b">
        <f t="shared" si="195"/>
        <v>1</v>
      </c>
    </row>
    <row r="12503" spans="1:11">
      <c r="A12503" s="120">
        <v>61537</v>
      </c>
      <c r="B12503" s="121" t="s">
        <v>201</v>
      </c>
      <c r="C12503" s="121" t="s">
        <v>206</v>
      </c>
      <c r="D12503" s="121" t="s">
        <v>101</v>
      </c>
      <c r="E12503" s="121" t="s">
        <v>92</v>
      </c>
      <c r="F12503" s="122">
        <v>25770</v>
      </c>
      <c r="G12503" s="122">
        <v>2895</v>
      </c>
      <c r="H12503" s="120">
        <v>2019</v>
      </c>
      <c r="I12503" t="str">
        <f>IF(J12503="natural gas",VLOOKUP(D12503,'Cross-Page Data'!$I$4:$J$13,2,FALSE),IF(J12503="solar",VLOOKUP('Form 923'!D12503,'Cross-Page Data'!$I$14:$J$117,2,FALSE),J12503))</f>
        <v>solar pv</v>
      </c>
      <c r="J12503" t="str">
        <f>VLOOKUP(E12503,'Cross-Page Data'!$D$4:$F$48,3,FALSE)</f>
        <v>solar</v>
      </c>
      <c r="K12503" t="b">
        <f t="shared" si="195"/>
        <v>1</v>
      </c>
    </row>
    <row r="12504" spans="1:11">
      <c r="A12504" s="120">
        <v>61538</v>
      </c>
      <c r="B12504" s="121" t="s">
        <v>201</v>
      </c>
      <c r="C12504" s="121" t="s">
        <v>206</v>
      </c>
      <c r="D12504" s="121" t="s">
        <v>101</v>
      </c>
      <c r="E12504" s="121" t="s">
        <v>92</v>
      </c>
      <c r="F12504" s="122">
        <v>14190</v>
      </c>
      <c r="G12504" s="122">
        <v>1594</v>
      </c>
      <c r="H12504" s="120">
        <v>2019</v>
      </c>
      <c r="I12504" t="str">
        <f>IF(J12504="natural gas",VLOOKUP(D12504,'Cross-Page Data'!$I$4:$J$13,2,FALSE),IF(J12504="solar",VLOOKUP('Form 923'!D12504,'Cross-Page Data'!$I$14:$J$117,2,FALSE),J12504))</f>
        <v>solar pv</v>
      </c>
      <c r="J12504" t="str">
        <f>VLOOKUP(E12504,'Cross-Page Data'!$D$4:$F$48,3,FALSE)</f>
        <v>solar</v>
      </c>
      <c r="K12504" t="b">
        <f t="shared" si="195"/>
        <v>1</v>
      </c>
    </row>
    <row r="12505" spans="1:11">
      <c r="A12505" s="120">
        <v>61539</v>
      </c>
      <c r="B12505" s="121" t="s">
        <v>201</v>
      </c>
      <c r="C12505" s="121" t="s">
        <v>206</v>
      </c>
      <c r="D12505" s="121" t="s">
        <v>101</v>
      </c>
      <c r="E12505" s="121" t="s">
        <v>92</v>
      </c>
      <c r="F12505" s="122">
        <v>31202</v>
      </c>
      <c r="G12505" s="122">
        <v>3505</v>
      </c>
      <c r="H12505" s="120">
        <v>2019</v>
      </c>
      <c r="I12505" t="str">
        <f>IF(J12505="natural gas",VLOOKUP(D12505,'Cross-Page Data'!$I$4:$J$13,2,FALSE),IF(J12505="solar",VLOOKUP('Form 923'!D12505,'Cross-Page Data'!$I$14:$J$117,2,FALSE),J12505))</f>
        <v>solar pv</v>
      </c>
      <c r="J12505" t="str">
        <f>VLOOKUP(E12505,'Cross-Page Data'!$D$4:$F$48,3,FALSE)</f>
        <v>solar</v>
      </c>
      <c r="K12505" t="b">
        <f t="shared" si="195"/>
        <v>1</v>
      </c>
    </row>
    <row r="12506" ht="25.5" spans="1:11">
      <c r="A12506" s="120">
        <v>61540</v>
      </c>
      <c r="B12506" s="121" t="s">
        <v>201</v>
      </c>
      <c r="C12506" s="121" t="s">
        <v>207</v>
      </c>
      <c r="D12506" s="121" t="s">
        <v>128</v>
      </c>
      <c r="E12506" s="121" t="s">
        <v>180</v>
      </c>
      <c r="F12506" s="122">
        <v>150445</v>
      </c>
      <c r="G12506" s="122">
        <v>16900</v>
      </c>
      <c r="H12506" s="120">
        <v>2019</v>
      </c>
      <c r="I12506" t="str">
        <f>IF(J12506="natural gas",VLOOKUP(D12506,'Cross-Page Data'!$I$4:$J$13,2,FALSE),IF(J12506="solar",VLOOKUP('Form 923'!D12506,'Cross-Page Data'!$I$14:$J$117,2,FALSE),J12506))</f>
        <v>wind</v>
      </c>
      <c r="J12506" t="str">
        <f>VLOOKUP(E12506,'Cross-Page Data'!$D$4:$F$48,3,FALSE)</f>
        <v>wind</v>
      </c>
      <c r="K12506" t="b">
        <f t="shared" si="195"/>
        <v>0</v>
      </c>
    </row>
    <row r="12507" spans="1:11">
      <c r="A12507" s="120">
        <v>61541</v>
      </c>
      <c r="B12507" s="121" t="s">
        <v>201</v>
      </c>
      <c r="C12507" s="121" t="s">
        <v>206</v>
      </c>
      <c r="D12507" s="121" t="s">
        <v>101</v>
      </c>
      <c r="E12507" s="121" t="s">
        <v>92</v>
      </c>
      <c r="F12507" s="122">
        <v>13255</v>
      </c>
      <c r="G12507" s="122">
        <v>1489</v>
      </c>
      <c r="H12507" s="120">
        <v>2019</v>
      </c>
      <c r="I12507" t="str">
        <f>IF(J12507="natural gas",VLOOKUP(D12507,'Cross-Page Data'!$I$4:$J$13,2,FALSE),IF(J12507="solar",VLOOKUP('Form 923'!D12507,'Cross-Page Data'!$I$14:$J$117,2,FALSE),J12507))</f>
        <v>solar pv</v>
      </c>
      <c r="J12507" t="str">
        <f>VLOOKUP(E12507,'Cross-Page Data'!$D$4:$F$48,3,FALSE)</f>
        <v>solar</v>
      </c>
      <c r="K12507" t="b">
        <f t="shared" si="195"/>
        <v>1</v>
      </c>
    </row>
    <row r="12508" spans="1:11">
      <c r="A12508" s="120">
        <v>61542</v>
      </c>
      <c r="B12508" s="121" t="s">
        <v>201</v>
      </c>
      <c r="C12508" s="121" t="s">
        <v>206</v>
      </c>
      <c r="D12508" s="121" t="s">
        <v>101</v>
      </c>
      <c r="E12508" s="121" t="s">
        <v>92</v>
      </c>
      <c r="F12508" s="122">
        <v>71384</v>
      </c>
      <c r="G12508" s="122">
        <v>8019</v>
      </c>
      <c r="H12508" s="120">
        <v>2019</v>
      </c>
      <c r="I12508" t="str">
        <f>IF(J12508="natural gas",VLOOKUP(D12508,'Cross-Page Data'!$I$4:$J$13,2,FALSE),IF(J12508="solar",VLOOKUP('Form 923'!D12508,'Cross-Page Data'!$I$14:$J$117,2,FALSE),J12508))</f>
        <v>solar pv</v>
      </c>
      <c r="J12508" t="str">
        <f>VLOOKUP(E12508,'Cross-Page Data'!$D$4:$F$48,3,FALSE)</f>
        <v>solar</v>
      </c>
      <c r="K12508" t="b">
        <f t="shared" si="195"/>
        <v>1</v>
      </c>
    </row>
    <row r="12509" spans="1:11">
      <c r="A12509" s="120">
        <v>61543</v>
      </c>
      <c r="B12509" s="121" t="s">
        <v>201</v>
      </c>
      <c r="C12509" s="121" t="s">
        <v>206</v>
      </c>
      <c r="D12509" s="121" t="s">
        <v>101</v>
      </c>
      <c r="E12509" s="121" t="s">
        <v>92</v>
      </c>
      <c r="F12509" s="122">
        <v>47893</v>
      </c>
      <c r="G12509" s="122">
        <v>5380</v>
      </c>
      <c r="H12509" s="120">
        <v>2019</v>
      </c>
      <c r="I12509" t="str">
        <f>IF(J12509="natural gas",VLOOKUP(D12509,'Cross-Page Data'!$I$4:$J$13,2,FALSE),IF(J12509="solar",VLOOKUP('Form 923'!D12509,'Cross-Page Data'!$I$14:$J$117,2,FALSE),J12509))</f>
        <v>solar pv</v>
      </c>
      <c r="J12509" t="str">
        <f>VLOOKUP(E12509,'Cross-Page Data'!$D$4:$F$48,3,FALSE)</f>
        <v>solar</v>
      </c>
      <c r="K12509" t="b">
        <f t="shared" si="195"/>
        <v>1</v>
      </c>
    </row>
    <row r="12510" spans="1:11">
      <c r="A12510" s="120">
        <v>61544</v>
      </c>
      <c r="B12510" s="121" t="s">
        <v>201</v>
      </c>
      <c r="C12510" s="121" t="s">
        <v>206</v>
      </c>
      <c r="D12510" s="121" t="s">
        <v>101</v>
      </c>
      <c r="E12510" s="121" t="s">
        <v>92</v>
      </c>
      <c r="F12510" s="122">
        <v>51045</v>
      </c>
      <c r="G12510" s="122">
        <v>5734</v>
      </c>
      <c r="H12510" s="120">
        <v>2019</v>
      </c>
      <c r="I12510" t="str">
        <f>IF(J12510="natural gas",VLOOKUP(D12510,'Cross-Page Data'!$I$4:$J$13,2,FALSE),IF(J12510="solar",VLOOKUP('Form 923'!D12510,'Cross-Page Data'!$I$14:$J$117,2,FALSE),J12510))</f>
        <v>solar pv</v>
      </c>
      <c r="J12510" t="str">
        <f>VLOOKUP(E12510,'Cross-Page Data'!$D$4:$F$48,3,FALSE)</f>
        <v>solar</v>
      </c>
      <c r="K12510" t="b">
        <f t="shared" si="195"/>
        <v>1</v>
      </c>
    </row>
    <row r="12511" spans="1:11">
      <c r="A12511" s="120">
        <v>61545</v>
      </c>
      <c r="B12511" s="121" t="s">
        <v>201</v>
      </c>
      <c r="C12511" s="121" t="s">
        <v>206</v>
      </c>
      <c r="D12511" s="121" t="s">
        <v>101</v>
      </c>
      <c r="E12511" s="121" t="s">
        <v>92</v>
      </c>
      <c r="F12511" s="122">
        <v>52247</v>
      </c>
      <c r="G12511" s="122">
        <v>5869</v>
      </c>
      <c r="H12511" s="120">
        <v>2019</v>
      </c>
      <c r="I12511" t="str">
        <f>IF(J12511="natural gas",VLOOKUP(D12511,'Cross-Page Data'!$I$4:$J$13,2,FALSE),IF(J12511="solar",VLOOKUP('Form 923'!D12511,'Cross-Page Data'!$I$14:$J$117,2,FALSE),J12511))</f>
        <v>solar pv</v>
      </c>
      <c r="J12511" t="str">
        <f>VLOOKUP(E12511,'Cross-Page Data'!$D$4:$F$48,3,FALSE)</f>
        <v>solar</v>
      </c>
      <c r="K12511" t="b">
        <f t="shared" si="195"/>
        <v>1</v>
      </c>
    </row>
    <row r="12512" spans="1:11">
      <c r="A12512" s="120">
        <v>61547</v>
      </c>
      <c r="B12512" s="121" t="s">
        <v>201</v>
      </c>
      <c r="C12512" s="121" t="s">
        <v>206</v>
      </c>
      <c r="D12512" s="121" t="s">
        <v>101</v>
      </c>
      <c r="E12512" s="121" t="s">
        <v>92</v>
      </c>
      <c r="F12512" s="122">
        <v>62954</v>
      </c>
      <c r="G12512" s="122">
        <v>7072</v>
      </c>
      <c r="H12512" s="120">
        <v>2019</v>
      </c>
      <c r="I12512" t="str">
        <f>IF(J12512="natural gas",VLOOKUP(D12512,'Cross-Page Data'!$I$4:$J$13,2,FALSE),IF(J12512="solar",VLOOKUP('Form 923'!D12512,'Cross-Page Data'!$I$14:$J$117,2,FALSE),J12512))</f>
        <v>solar pv</v>
      </c>
      <c r="J12512" t="str">
        <f>VLOOKUP(E12512,'Cross-Page Data'!$D$4:$F$48,3,FALSE)</f>
        <v>solar</v>
      </c>
      <c r="K12512" t="b">
        <f t="shared" si="195"/>
        <v>1</v>
      </c>
    </row>
    <row r="12513" spans="1:11">
      <c r="A12513" s="120">
        <v>61548</v>
      </c>
      <c r="B12513" s="121" t="s">
        <v>201</v>
      </c>
      <c r="C12513" s="121" t="s">
        <v>206</v>
      </c>
      <c r="D12513" s="121" t="s">
        <v>101</v>
      </c>
      <c r="E12513" s="121" t="s">
        <v>92</v>
      </c>
      <c r="F12513" s="122">
        <v>35296</v>
      </c>
      <c r="G12513" s="122">
        <v>3965</v>
      </c>
      <c r="H12513" s="120">
        <v>2019</v>
      </c>
      <c r="I12513" t="str">
        <f>IF(J12513="natural gas",VLOOKUP(D12513,'Cross-Page Data'!$I$4:$J$13,2,FALSE),IF(J12513="solar",VLOOKUP('Form 923'!D12513,'Cross-Page Data'!$I$14:$J$117,2,FALSE),J12513))</f>
        <v>solar pv</v>
      </c>
      <c r="J12513" t="str">
        <f>VLOOKUP(E12513,'Cross-Page Data'!$D$4:$F$48,3,FALSE)</f>
        <v>solar</v>
      </c>
      <c r="K12513" t="b">
        <f t="shared" si="195"/>
        <v>1</v>
      </c>
    </row>
    <row r="12514" spans="1:11">
      <c r="A12514" s="120">
        <v>61550</v>
      </c>
      <c r="B12514" s="121" t="s">
        <v>201</v>
      </c>
      <c r="C12514" s="121" t="s">
        <v>206</v>
      </c>
      <c r="D12514" s="121" t="s">
        <v>101</v>
      </c>
      <c r="E12514" s="121" t="s">
        <v>92</v>
      </c>
      <c r="F12514" s="122">
        <v>43299</v>
      </c>
      <c r="G12514" s="122">
        <v>4864</v>
      </c>
      <c r="H12514" s="120">
        <v>2019</v>
      </c>
      <c r="I12514" t="str">
        <f>IF(J12514="natural gas",VLOOKUP(D12514,'Cross-Page Data'!$I$4:$J$13,2,FALSE),IF(J12514="solar",VLOOKUP('Form 923'!D12514,'Cross-Page Data'!$I$14:$J$117,2,FALSE),J12514))</f>
        <v>solar pv</v>
      </c>
      <c r="J12514" t="str">
        <f>VLOOKUP(E12514,'Cross-Page Data'!$D$4:$F$48,3,FALSE)</f>
        <v>solar</v>
      </c>
      <c r="K12514" t="b">
        <f t="shared" si="195"/>
        <v>1</v>
      </c>
    </row>
    <row r="12515" ht="25.5" spans="1:11">
      <c r="A12515" s="120">
        <v>61551</v>
      </c>
      <c r="B12515" s="121" t="s">
        <v>201</v>
      </c>
      <c r="C12515" s="121" t="s">
        <v>207</v>
      </c>
      <c r="D12515" s="121" t="s">
        <v>79</v>
      </c>
      <c r="E12515" s="121" t="s">
        <v>70</v>
      </c>
      <c r="F12515" s="122">
        <v>215</v>
      </c>
      <c r="G12515" s="122">
        <v>22</v>
      </c>
      <c r="H12515" s="120">
        <v>2019</v>
      </c>
      <c r="I12515" t="str">
        <f>IF(J12515="natural gas",VLOOKUP(D12515,'Cross-Page Data'!$I$4:$J$13,2,FALSE),IF(J12515="solar",VLOOKUP('Form 923'!D12515,'Cross-Page Data'!$I$14:$J$117,2,FALSE),J12515))</f>
        <v>heavy or residual fuel oil</v>
      </c>
      <c r="J12515" t="str">
        <f>VLOOKUP(E12515,'Cross-Page Data'!$D$4:$F$48,3,FALSE)</f>
        <v>heavy or residual fuel oil</v>
      </c>
      <c r="K12515" t="b">
        <f t="shared" si="195"/>
        <v>0</v>
      </c>
    </row>
    <row r="12516" ht="25.5" spans="1:11">
      <c r="A12516" s="120">
        <v>61551</v>
      </c>
      <c r="B12516" s="121" t="s">
        <v>201</v>
      </c>
      <c r="C12516" s="121" t="s">
        <v>207</v>
      </c>
      <c r="D12516" s="121" t="s">
        <v>79</v>
      </c>
      <c r="E12516" s="121" t="s">
        <v>38</v>
      </c>
      <c r="F12516" s="122">
        <v>0</v>
      </c>
      <c r="G12516" s="122">
        <v>0</v>
      </c>
      <c r="H12516" s="120">
        <v>2019</v>
      </c>
      <c r="I12516" t="str">
        <f>IF(J12516="natural gas",VLOOKUP(D12516,'Cross-Page Data'!$I$4:$J$13,2,FALSE),IF(J12516="solar",VLOOKUP('Form 923'!D12516,'Cross-Page Data'!$I$14:$J$117,2,FALSE),J12516))</f>
        <v>natural gas peaker</v>
      </c>
      <c r="J12516" t="str">
        <f>VLOOKUP(E12516,'Cross-Page Data'!$D$4:$F$48,3,FALSE)</f>
        <v>natural gas</v>
      </c>
      <c r="K12516" t="b">
        <f t="shared" si="195"/>
        <v>0</v>
      </c>
    </row>
    <row r="12517" spans="1:11">
      <c r="A12517" s="120">
        <v>61552</v>
      </c>
      <c r="B12517" s="121" t="s">
        <v>201</v>
      </c>
      <c r="C12517" s="121" t="s">
        <v>206</v>
      </c>
      <c r="D12517" s="121" t="s">
        <v>101</v>
      </c>
      <c r="E12517" s="121" t="s">
        <v>92</v>
      </c>
      <c r="F12517" s="122">
        <v>199823</v>
      </c>
      <c r="G12517" s="122">
        <v>22447</v>
      </c>
      <c r="H12517" s="120">
        <v>2019</v>
      </c>
      <c r="I12517" t="str">
        <f>IF(J12517="natural gas",VLOOKUP(D12517,'Cross-Page Data'!$I$4:$J$13,2,FALSE),IF(J12517="solar",VLOOKUP('Form 923'!D12517,'Cross-Page Data'!$I$14:$J$117,2,FALSE),J12517))</f>
        <v>solar pv</v>
      </c>
      <c r="J12517" t="str">
        <f>VLOOKUP(E12517,'Cross-Page Data'!$D$4:$F$48,3,FALSE)</f>
        <v>solar</v>
      </c>
      <c r="K12517" t="b">
        <f t="shared" si="195"/>
        <v>1</v>
      </c>
    </row>
    <row r="12518" spans="1:11">
      <c r="A12518" s="120">
        <v>61553</v>
      </c>
      <c r="B12518" s="121" t="s">
        <v>201</v>
      </c>
      <c r="C12518" s="121" t="s">
        <v>206</v>
      </c>
      <c r="D12518" s="121" t="s">
        <v>101</v>
      </c>
      <c r="E12518" s="121" t="s">
        <v>92</v>
      </c>
      <c r="F12518" s="122">
        <v>64790</v>
      </c>
      <c r="G12518" s="122">
        <v>7278</v>
      </c>
      <c r="H12518" s="120">
        <v>2019</v>
      </c>
      <c r="I12518" t="str">
        <f>IF(J12518="natural gas",VLOOKUP(D12518,'Cross-Page Data'!$I$4:$J$13,2,FALSE),IF(J12518="solar",VLOOKUP('Form 923'!D12518,'Cross-Page Data'!$I$14:$J$117,2,FALSE),J12518))</f>
        <v>solar pv</v>
      </c>
      <c r="J12518" t="str">
        <f>VLOOKUP(E12518,'Cross-Page Data'!$D$4:$F$48,3,FALSE)</f>
        <v>solar</v>
      </c>
      <c r="K12518" t="b">
        <f t="shared" si="195"/>
        <v>1</v>
      </c>
    </row>
    <row r="12519" spans="1:11">
      <c r="A12519" s="120">
        <v>61554</v>
      </c>
      <c r="B12519" s="121" t="s">
        <v>201</v>
      </c>
      <c r="C12519" s="121" t="s">
        <v>202</v>
      </c>
      <c r="D12519" s="121" t="s">
        <v>101</v>
      </c>
      <c r="E12519" s="121" t="s">
        <v>92</v>
      </c>
      <c r="F12519" s="122">
        <v>33372</v>
      </c>
      <c r="G12519" s="122">
        <v>3749</v>
      </c>
      <c r="H12519" s="120">
        <v>2019</v>
      </c>
      <c r="I12519" t="str">
        <f>IF(J12519="natural gas",VLOOKUP(D12519,'Cross-Page Data'!$I$4:$J$13,2,FALSE),IF(J12519="solar",VLOOKUP('Form 923'!D12519,'Cross-Page Data'!$I$14:$J$117,2,FALSE),J12519))</f>
        <v>solar pv</v>
      </c>
      <c r="J12519" t="str">
        <f>VLOOKUP(E12519,'Cross-Page Data'!$D$4:$F$48,3,FALSE)</f>
        <v>solar</v>
      </c>
      <c r="K12519" t="b">
        <f t="shared" si="195"/>
        <v>1</v>
      </c>
    </row>
    <row r="12520" spans="1:11">
      <c r="A12520" s="120">
        <v>61555</v>
      </c>
      <c r="B12520" s="121" t="s">
        <v>201</v>
      </c>
      <c r="C12520" s="121" t="s">
        <v>206</v>
      </c>
      <c r="D12520" s="121" t="s">
        <v>101</v>
      </c>
      <c r="E12520" s="121" t="s">
        <v>92</v>
      </c>
      <c r="F12520" s="122">
        <v>61531</v>
      </c>
      <c r="G12520" s="122">
        <v>6912</v>
      </c>
      <c r="H12520" s="120">
        <v>2019</v>
      </c>
      <c r="I12520" t="str">
        <f>IF(J12520="natural gas",VLOOKUP(D12520,'Cross-Page Data'!$I$4:$J$13,2,FALSE),IF(J12520="solar",VLOOKUP('Form 923'!D12520,'Cross-Page Data'!$I$14:$J$117,2,FALSE),J12520))</f>
        <v>solar pv</v>
      </c>
      <c r="J12520" t="str">
        <f>VLOOKUP(E12520,'Cross-Page Data'!$D$4:$F$48,3,FALSE)</f>
        <v>solar</v>
      </c>
      <c r="K12520" t="b">
        <f t="shared" si="195"/>
        <v>1</v>
      </c>
    </row>
    <row r="12521" spans="1:11">
      <c r="A12521" s="120">
        <v>61556</v>
      </c>
      <c r="B12521" s="121" t="s">
        <v>201</v>
      </c>
      <c r="C12521" s="121" t="s">
        <v>206</v>
      </c>
      <c r="D12521" s="121" t="s">
        <v>101</v>
      </c>
      <c r="E12521" s="121" t="s">
        <v>92</v>
      </c>
      <c r="F12521" s="122">
        <v>210167</v>
      </c>
      <c r="G12521" s="122">
        <v>23609</v>
      </c>
      <c r="H12521" s="120">
        <v>2019</v>
      </c>
      <c r="I12521" t="str">
        <f>IF(J12521="natural gas",VLOOKUP(D12521,'Cross-Page Data'!$I$4:$J$13,2,FALSE),IF(J12521="solar",VLOOKUP('Form 923'!D12521,'Cross-Page Data'!$I$14:$J$117,2,FALSE),J12521))</f>
        <v>solar pv</v>
      </c>
      <c r="J12521" t="str">
        <f>VLOOKUP(E12521,'Cross-Page Data'!$D$4:$F$48,3,FALSE)</f>
        <v>solar</v>
      </c>
      <c r="K12521" t="b">
        <f t="shared" si="195"/>
        <v>1</v>
      </c>
    </row>
    <row r="12522" spans="1:11">
      <c r="A12522" s="120">
        <v>61557</v>
      </c>
      <c r="B12522" s="121" t="s">
        <v>201</v>
      </c>
      <c r="C12522" s="121" t="s">
        <v>206</v>
      </c>
      <c r="D12522" s="121" t="s">
        <v>101</v>
      </c>
      <c r="E12522" s="121" t="s">
        <v>92</v>
      </c>
      <c r="F12522" s="122">
        <v>215261</v>
      </c>
      <c r="G12522" s="122">
        <v>24181</v>
      </c>
      <c r="H12522" s="120">
        <v>2019</v>
      </c>
      <c r="I12522" t="str">
        <f>IF(J12522="natural gas",VLOOKUP(D12522,'Cross-Page Data'!$I$4:$J$13,2,FALSE),IF(J12522="solar",VLOOKUP('Form 923'!D12522,'Cross-Page Data'!$I$14:$J$117,2,FALSE),J12522))</f>
        <v>solar pv</v>
      </c>
      <c r="J12522" t="str">
        <f>VLOOKUP(E12522,'Cross-Page Data'!$D$4:$F$48,3,FALSE)</f>
        <v>solar</v>
      </c>
      <c r="K12522" t="b">
        <f t="shared" si="195"/>
        <v>1</v>
      </c>
    </row>
    <row r="12523" spans="1:11">
      <c r="A12523" s="120">
        <v>61558</v>
      </c>
      <c r="B12523" s="121" t="s">
        <v>201</v>
      </c>
      <c r="C12523" s="121" t="s">
        <v>206</v>
      </c>
      <c r="D12523" s="121" t="s">
        <v>101</v>
      </c>
      <c r="E12523" s="121" t="s">
        <v>92</v>
      </c>
      <c r="F12523" s="122">
        <v>219426</v>
      </c>
      <c r="G12523" s="122">
        <v>24649</v>
      </c>
      <c r="H12523" s="120">
        <v>2019</v>
      </c>
      <c r="I12523" t="str">
        <f>IF(J12523="natural gas",VLOOKUP(D12523,'Cross-Page Data'!$I$4:$J$13,2,FALSE),IF(J12523="solar",VLOOKUP('Form 923'!D12523,'Cross-Page Data'!$I$14:$J$117,2,FALSE),J12523))</f>
        <v>solar pv</v>
      </c>
      <c r="J12523" t="str">
        <f>VLOOKUP(E12523,'Cross-Page Data'!$D$4:$F$48,3,FALSE)</f>
        <v>solar</v>
      </c>
      <c r="K12523" t="b">
        <f t="shared" si="195"/>
        <v>1</v>
      </c>
    </row>
    <row r="12524" spans="1:11">
      <c r="A12524" s="120">
        <v>61559</v>
      </c>
      <c r="B12524" s="121" t="s">
        <v>201</v>
      </c>
      <c r="C12524" s="121" t="s">
        <v>206</v>
      </c>
      <c r="D12524" s="121" t="s">
        <v>101</v>
      </c>
      <c r="E12524" s="121" t="s">
        <v>92</v>
      </c>
      <c r="F12524" s="122">
        <v>160745</v>
      </c>
      <c r="G12524" s="122">
        <v>18057</v>
      </c>
      <c r="H12524" s="120">
        <v>2019</v>
      </c>
      <c r="I12524" t="str">
        <f>IF(J12524="natural gas",VLOOKUP(D12524,'Cross-Page Data'!$I$4:$J$13,2,FALSE),IF(J12524="solar",VLOOKUP('Form 923'!D12524,'Cross-Page Data'!$I$14:$J$117,2,FALSE),J12524))</f>
        <v>solar pv</v>
      </c>
      <c r="J12524" t="str">
        <f>VLOOKUP(E12524,'Cross-Page Data'!$D$4:$F$48,3,FALSE)</f>
        <v>solar</v>
      </c>
      <c r="K12524" t="b">
        <f t="shared" si="195"/>
        <v>1</v>
      </c>
    </row>
    <row r="12525" spans="1:11">
      <c r="A12525" s="120">
        <v>61560</v>
      </c>
      <c r="B12525" s="121" t="s">
        <v>201</v>
      </c>
      <c r="C12525" s="121" t="s">
        <v>206</v>
      </c>
      <c r="D12525" s="121" t="s">
        <v>101</v>
      </c>
      <c r="E12525" s="121" t="s">
        <v>92</v>
      </c>
      <c r="F12525" s="122">
        <v>167935</v>
      </c>
      <c r="G12525" s="122">
        <v>18865</v>
      </c>
      <c r="H12525" s="120">
        <v>2019</v>
      </c>
      <c r="I12525" t="str">
        <f>IF(J12525="natural gas",VLOOKUP(D12525,'Cross-Page Data'!$I$4:$J$13,2,FALSE),IF(J12525="solar",VLOOKUP('Form 923'!D12525,'Cross-Page Data'!$I$14:$J$117,2,FALSE),J12525))</f>
        <v>solar pv</v>
      </c>
      <c r="J12525" t="str">
        <f>VLOOKUP(E12525,'Cross-Page Data'!$D$4:$F$48,3,FALSE)</f>
        <v>solar</v>
      </c>
      <c r="K12525" t="b">
        <f t="shared" si="195"/>
        <v>1</v>
      </c>
    </row>
    <row r="12526" spans="1:11">
      <c r="A12526" s="120">
        <v>61561</v>
      </c>
      <c r="B12526" s="121" t="s">
        <v>201</v>
      </c>
      <c r="C12526" s="121" t="s">
        <v>206</v>
      </c>
      <c r="D12526" s="121" t="s">
        <v>101</v>
      </c>
      <c r="E12526" s="121" t="s">
        <v>92</v>
      </c>
      <c r="F12526" s="122">
        <v>905930</v>
      </c>
      <c r="G12526" s="122">
        <v>101767</v>
      </c>
      <c r="H12526" s="120">
        <v>2019</v>
      </c>
      <c r="I12526" t="str">
        <f>IF(J12526="natural gas",VLOOKUP(D12526,'Cross-Page Data'!$I$4:$J$13,2,FALSE),IF(J12526="solar",VLOOKUP('Form 923'!D12526,'Cross-Page Data'!$I$14:$J$117,2,FALSE),J12526))</f>
        <v>solar pv</v>
      </c>
      <c r="J12526" t="str">
        <f>VLOOKUP(E12526,'Cross-Page Data'!$D$4:$F$48,3,FALSE)</f>
        <v>solar</v>
      </c>
      <c r="K12526" t="b">
        <f t="shared" si="195"/>
        <v>1</v>
      </c>
    </row>
    <row r="12527" spans="1:11">
      <c r="A12527" s="120">
        <v>61562</v>
      </c>
      <c r="B12527" s="121" t="s">
        <v>201</v>
      </c>
      <c r="C12527" s="121" t="s">
        <v>206</v>
      </c>
      <c r="D12527" s="121" t="s">
        <v>101</v>
      </c>
      <c r="E12527" s="121" t="s">
        <v>92</v>
      </c>
      <c r="F12527" s="122">
        <v>43834</v>
      </c>
      <c r="G12527" s="122">
        <v>4924</v>
      </c>
      <c r="H12527" s="120">
        <v>2019</v>
      </c>
      <c r="I12527" t="str">
        <f>IF(J12527="natural gas",VLOOKUP(D12527,'Cross-Page Data'!$I$4:$J$13,2,FALSE),IF(J12527="solar",VLOOKUP('Form 923'!D12527,'Cross-Page Data'!$I$14:$J$117,2,FALSE),J12527))</f>
        <v>solar pv</v>
      </c>
      <c r="J12527" t="str">
        <f>VLOOKUP(E12527,'Cross-Page Data'!$D$4:$F$48,3,FALSE)</f>
        <v>solar</v>
      </c>
      <c r="K12527" t="b">
        <f t="shared" si="195"/>
        <v>1</v>
      </c>
    </row>
    <row r="12528" spans="1:11">
      <c r="A12528" s="120">
        <v>61563</v>
      </c>
      <c r="B12528" s="121" t="s">
        <v>201</v>
      </c>
      <c r="C12528" s="121" t="s">
        <v>206</v>
      </c>
      <c r="D12528" s="121" t="s">
        <v>101</v>
      </c>
      <c r="E12528" s="121" t="s">
        <v>92</v>
      </c>
      <c r="F12528" s="122">
        <v>32913</v>
      </c>
      <c r="G12528" s="122">
        <v>3697</v>
      </c>
      <c r="H12528" s="120">
        <v>2019</v>
      </c>
      <c r="I12528" t="str">
        <f>IF(J12528="natural gas",VLOOKUP(D12528,'Cross-Page Data'!$I$4:$J$13,2,FALSE),IF(J12528="solar",VLOOKUP('Form 923'!D12528,'Cross-Page Data'!$I$14:$J$117,2,FALSE),J12528))</f>
        <v>solar pv</v>
      </c>
      <c r="J12528" t="str">
        <f>VLOOKUP(E12528,'Cross-Page Data'!$D$4:$F$48,3,FALSE)</f>
        <v>solar</v>
      </c>
      <c r="K12528" t="b">
        <f t="shared" si="195"/>
        <v>1</v>
      </c>
    </row>
    <row r="12529" spans="1:11">
      <c r="A12529" s="120">
        <v>61564</v>
      </c>
      <c r="B12529" s="121" t="s">
        <v>201</v>
      </c>
      <c r="C12529" s="121" t="s">
        <v>202</v>
      </c>
      <c r="D12529" s="121" t="s">
        <v>128</v>
      </c>
      <c r="E12529" s="121" t="s">
        <v>180</v>
      </c>
      <c r="F12529" s="122">
        <v>6866060</v>
      </c>
      <c r="G12529" s="122">
        <v>771294</v>
      </c>
      <c r="H12529" s="120">
        <v>2019</v>
      </c>
      <c r="I12529" t="str">
        <f>IF(J12529="natural gas",VLOOKUP(D12529,'Cross-Page Data'!$I$4:$J$13,2,FALSE),IF(J12529="solar",VLOOKUP('Form 923'!D12529,'Cross-Page Data'!$I$14:$J$117,2,FALSE),J12529))</f>
        <v>wind</v>
      </c>
      <c r="J12529" t="str">
        <f>VLOOKUP(E12529,'Cross-Page Data'!$D$4:$F$48,3,FALSE)</f>
        <v>wind</v>
      </c>
      <c r="K12529" t="b">
        <f t="shared" si="195"/>
        <v>1</v>
      </c>
    </row>
    <row r="12530" spans="1:11">
      <c r="A12530" s="120">
        <v>61565</v>
      </c>
      <c r="B12530" s="121" t="s">
        <v>201</v>
      </c>
      <c r="C12530" s="121" t="s">
        <v>202</v>
      </c>
      <c r="D12530" s="121" t="s">
        <v>128</v>
      </c>
      <c r="E12530" s="121" t="s">
        <v>180</v>
      </c>
      <c r="F12530" s="122">
        <v>3799953</v>
      </c>
      <c r="G12530" s="122">
        <v>426865</v>
      </c>
      <c r="H12530" s="120">
        <v>2019</v>
      </c>
      <c r="I12530" t="str">
        <f>IF(J12530="natural gas",VLOOKUP(D12530,'Cross-Page Data'!$I$4:$J$13,2,FALSE),IF(J12530="solar",VLOOKUP('Form 923'!D12530,'Cross-Page Data'!$I$14:$J$117,2,FALSE),J12530))</f>
        <v>wind</v>
      </c>
      <c r="J12530" t="str">
        <f>VLOOKUP(E12530,'Cross-Page Data'!$D$4:$F$48,3,FALSE)</f>
        <v>wind</v>
      </c>
      <c r="K12530" t="b">
        <f t="shared" si="195"/>
        <v>1</v>
      </c>
    </row>
    <row r="12531" spans="1:11">
      <c r="A12531" s="120">
        <v>61566</v>
      </c>
      <c r="B12531" s="121" t="s">
        <v>201</v>
      </c>
      <c r="C12531" s="121" t="s">
        <v>206</v>
      </c>
      <c r="D12531" s="121" t="s">
        <v>101</v>
      </c>
      <c r="E12531" s="121" t="s">
        <v>92</v>
      </c>
      <c r="F12531" s="122">
        <v>33187</v>
      </c>
      <c r="G12531" s="122">
        <v>3728</v>
      </c>
      <c r="H12531" s="120">
        <v>2019</v>
      </c>
      <c r="I12531" t="str">
        <f>IF(J12531="natural gas",VLOOKUP(D12531,'Cross-Page Data'!$I$4:$J$13,2,FALSE),IF(J12531="solar",VLOOKUP('Form 923'!D12531,'Cross-Page Data'!$I$14:$J$117,2,FALSE),J12531))</f>
        <v>solar pv</v>
      </c>
      <c r="J12531" t="str">
        <f>VLOOKUP(E12531,'Cross-Page Data'!$D$4:$F$48,3,FALSE)</f>
        <v>solar</v>
      </c>
      <c r="K12531" t="b">
        <f t="shared" si="195"/>
        <v>1</v>
      </c>
    </row>
    <row r="12532" ht="25.5" spans="1:11">
      <c r="A12532" s="120">
        <v>61567</v>
      </c>
      <c r="B12532" s="121" t="s">
        <v>201</v>
      </c>
      <c r="C12532" s="121" t="s">
        <v>207</v>
      </c>
      <c r="D12532" s="121" t="s">
        <v>79</v>
      </c>
      <c r="E12532" s="121" t="s">
        <v>70</v>
      </c>
      <c r="F12532" s="122">
        <v>1008</v>
      </c>
      <c r="G12532" s="122">
        <v>30</v>
      </c>
      <c r="H12532" s="120">
        <v>2019</v>
      </c>
      <c r="I12532" t="str">
        <f>IF(J12532="natural gas",VLOOKUP(D12532,'Cross-Page Data'!$I$4:$J$13,2,FALSE),IF(J12532="solar",VLOOKUP('Form 923'!D12532,'Cross-Page Data'!$I$14:$J$117,2,FALSE),J12532))</f>
        <v>heavy or residual fuel oil</v>
      </c>
      <c r="J12532" t="str">
        <f>VLOOKUP(E12532,'Cross-Page Data'!$D$4:$F$48,3,FALSE)</f>
        <v>heavy or residual fuel oil</v>
      </c>
      <c r="K12532" t="b">
        <f t="shared" si="195"/>
        <v>0</v>
      </c>
    </row>
    <row r="12533" ht="25.5" spans="1:11">
      <c r="A12533" s="120">
        <v>61568</v>
      </c>
      <c r="B12533" s="121" t="s">
        <v>201</v>
      </c>
      <c r="C12533" s="121" t="s">
        <v>207</v>
      </c>
      <c r="D12533" s="121" t="s">
        <v>79</v>
      </c>
      <c r="E12533" s="121" t="s">
        <v>70</v>
      </c>
      <c r="F12533" s="122">
        <v>237</v>
      </c>
      <c r="G12533" s="122">
        <v>9</v>
      </c>
      <c r="H12533" s="120">
        <v>2019</v>
      </c>
      <c r="I12533" t="str">
        <f>IF(J12533="natural gas",VLOOKUP(D12533,'Cross-Page Data'!$I$4:$J$13,2,FALSE),IF(J12533="solar",VLOOKUP('Form 923'!D12533,'Cross-Page Data'!$I$14:$J$117,2,FALSE),J12533))</f>
        <v>heavy or residual fuel oil</v>
      </c>
      <c r="J12533" t="str">
        <f>VLOOKUP(E12533,'Cross-Page Data'!$D$4:$F$48,3,FALSE)</f>
        <v>heavy or residual fuel oil</v>
      </c>
      <c r="K12533" t="b">
        <f t="shared" si="195"/>
        <v>0</v>
      </c>
    </row>
    <row r="12534" ht="25.5" spans="1:11">
      <c r="A12534" s="120">
        <v>61569</v>
      </c>
      <c r="B12534" s="121" t="s">
        <v>201</v>
      </c>
      <c r="C12534" s="121" t="s">
        <v>207</v>
      </c>
      <c r="D12534" s="121" t="s">
        <v>79</v>
      </c>
      <c r="E12534" s="121" t="s">
        <v>70</v>
      </c>
      <c r="F12534" s="122">
        <v>474</v>
      </c>
      <c r="G12534" s="122">
        <v>47</v>
      </c>
      <c r="H12534" s="120">
        <v>2019</v>
      </c>
      <c r="I12534" t="str">
        <f>IF(J12534="natural gas",VLOOKUP(D12534,'Cross-Page Data'!$I$4:$J$13,2,FALSE),IF(J12534="solar",VLOOKUP('Form 923'!D12534,'Cross-Page Data'!$I$14:$J$117,2,FALSE),J12534))</f>
        <v>heavy or residual fuel oil</v>
      </c>
      <c r="J12534" t="str">
        <f>VLOOKUP(E12534,'Cross-Page Data'!$D$4:$F$48,3,FALSE)</f>
        <v>heavy or residual fuel oil</v>
      </c>
      <c r="K12534" t="b">
        <f t="shared" si="195"/>
        <v>0</v>
      </c>
    </row>
    <row r="12535" ht="25.5" spans="1:11">
      <c r="A12535" s="120">
        <v>61569</v>
      </c>
      <c r="B12535" s="121" t="s">
        <v>201</v>
      </c>
      <c r="C12535" s="121" t="s">
        <v>207</v>
      </c>
      <c r="D12535" s="121" t="s">
        <v>79</v>
      </c>
      <c r="E12535" s="121" t="s">
        <v>38</v>
      </c>
      <c r="F12535" s="122">
        <v>0</v>
      </c>
      <c r="G12535" s="122">
        <v>0</v>
      </c>
      <c r="H12535" s="120">
        <v>2019</v>
      </c>
      <c r="I12535" t="str">
        <f>IF(J12535="natural gas",VLOOKUP(D12535,'Cross-Page Data'!$I$4:$J$13,2,FALSE),IF(J12535="solar",VLOOKUP('Form 923'!D12535,'Cross-Page Data'!$I$14:$J$117,2,FALSE),J12535))</f>
        <v>natural gas peaker</v>
      </c>
      <c r="J12535" t="str">
        <f>VLOOKUP(E12535,'Cross-Page Data'!$D$4:$F$48,3,FALSE)</f>
        <v>natural gas</v>
      </c>
      <c r="K12535" t="b">
        <f t="shared" si="195"/>
        <v>0</v>
      </c>
    </row>
    <row r="12536" spans="1:11">
      <c r="A12536" s="120">
        <v>61570</v>
      </c>
      <c r="B12536" s="121" t="s">
        <v>201</v>
      </c>
      <c r="C12536" s="121" t="s">
        <v>206</v>
      </c>
      <c r="D12536" s="121" t="s">
        <v>101</v>
      </c>
      <c r="E12536" s="121" t="s">
        <v>92</v>
      </c>
      <c r="F12536" s="122">
        <v>14723</v>
      </c>
      <c r="G12536" s="122">
        <v>1654</v>
      </c>
      <c r="H12536" s="120">
        <v>2019</v>
      </c>
      <c r="I12536" t="str">
        <f>IF(J12536="natural gas",VLOOKUP(D12536,'Cross-Page Data'!$I$4:$J$13,2,FALSE),IF(J12536="solar",VLOOKUP('Form 923'!D12536,'Cross-Page Data'!$I$14:$J$117,2,FALSE),J12536))</f>
        <v>solar pv</v>
      </c>
      <c r="J12536" t="str">
        <f>VLOOKUP(E12536,'Cross-Page Data'!$D$4:$F$48,3,FALSE)</f>
        <v>solar</v>
      </c>
      <c r="K12536" t="b">
        <f t="shared" si="195"/>
        <v>1</v>
      </c>
    </row>
    <row r="12537" spans="1:11">
      <c r="A12537" s="120">
        <v>61571</v>
      </c>
      <c r="B12537" s="121" t="s">
        <v>201</v>
      </c>
      <c r="C12537" s="121" t="s">
        <v>206</v>
      </c>
      <c r="D12537" s="121" t="s">
        <v>101</v>
      </c>
      <c r="E12537" s="121" t="s">
        <v>92</v>
      </c>
      <c r="F12537" s="122">
        <v>15328</v>
      </c>
      <c r="G12537" s="122">
        <v>1722</v>
      </c>
      <c r="H12537" s="120">
        <v>2019</v>
      </c>
      <c r="I12537" t="str">
        <f>IF(J12537="natural gas",VLOOKUP(D12537,'Cross-Page Data'!$I$4:$J$13,2,FALSE),IF(J12537="solar",VLOOKUP('Form 923'!D12537,'Cross-Page Data'!$I$14:$J$117,2,FALSE),J12537))</f>
        <v>solar pv</v>
      </c>
      <c r="J12537" t="str">
        <f>VLOOKUP(E12537,'Cross-Page Data'!$D$4:$F$48,3,FALSE)</f>
        <v>solar</v>
      </c>
      <c r="K12537" t="b">
        <f t="shared" si="195"/>
        <v>1</v>
      </c>
    </row>
    <row r="12538" spans="1:11">
      <c r="A12538" s="120">
        <v>61572</v>
      </c>
      <c r="B12538" s="121" t="s">
        <v>201</v>
      </c>
      <c r="C12538" s="121" t="s">
        <v>206</v>
      </c>
      <c r="D12538" s="121" t="s">
        <v>101</v>
      </c>
      <c r="E12538" s="121" t="s">
        <v>92</v>
      </c>
      <c r="F12538" s="122">
        <v>13067</v>
      </c>
      <c r="G12538" s="122">
        <v>1468</v>
      </c>
      <c r="H12538" s="120">
        <v>2019</v>
      </c>
      <c r="I12538" t="str">
        <f>IF(J12538="natural gas",VLOOKUP(D12538,'Cross-Page Data'!$I$4:$J$13,2,FALSE),IF(J12538="solar",VLOOKUP('Form 923'!D12538,'Cross-Page Data'!$I$14:$J$117,2,FALSE),J12538))</f>
        <v>solar pv</v>
      </c>
      <c r="J12538" t="str">
        <f>VLOOKUP(E12538,'Cross-Page Data'!$D$4:$F$48,3,FALSE)</f>
        <v>solar</v>
      </c>
      <c r="K12538" t="b">
        <f t="shared" si="195"/>
        <v>1</v>
      </c>
    </row>
    <row r="12539" spans="1:11">
      <c r="A12539" s="120">
        <v>61573</v>
      </c>
      <c r="B12539" s="121" t="s">
        <v>201</v>
      </c>
      <c r="C12539" s="121" t="s">
        <v>206</v>
      </c>
      <c r="D12539" s="121" t="s">
        <v>101</v>
      </c>
      <c r="E12539" s="121" t="s">
        <v>92</v>
      </c>
      <c r="F12539" s="122">
        <v>12972</v>
      </c>
      <c r="G12539" s="122">
        <v>1457</v>
      </c>
      <c r="H12539" s="120">
        <v>2019</v>
      </c>
      <c r="I12539" t="str">
        <f>IF(J12539="natural gas",VLOOKUP(D12539,'Cross-Page Data'!$I$4:$J$13,2,FALSE),IF(J12539="solar",VLOOKUP('Form 923'!D12539,'Cross-Page Data'!$I$14:$J$117,2,FALSE),J12539))</f>
        <v>solar pv</v>
      </c>
      <c r="J12539" t="str">
        <f>VLOOKUP(E12539,'Cross-Page Data'!$D$4:$F$48,3,FALSE)</f>
        <v>solar</v>
      </c>
      <c r="K12539" t="b">
        <f t="shared" si="195"/>
        <v>1</v>
      </c>
    </row>
    <row r="12540" spans="1:11">
      <c r="A12540" s="120">
        <v>61574</v>
      </c>
      <c r="B12540" s="121" t="s">
        <v>201</v>
      </c>
      <c r="C12540" s="121" t="s">
        <v>206</v>
      </c>
      <c r="D12540" s="121" t="s">
        <v>101</v>
      </c>
      <c r="E12540" s="121" t="s">
        <v>92</v>
      </c>
      <c r="F12540" s="122">
        <v>14145</v>
      </c>
      <c r="G12540" s="122">
        <v>1589</v>
      </c>
      <c r="H12540" s="120">
        <v>2019</v>
      </c>
      <c r="I12540" t="str">
        <f>IF(J12540="natural gas",VLOOKUP(D12540,'Cross-Page Data'!$I$4:$J$13,2,FALSE),IF(J12540="solar",VLOOKUP('Form 923'!D12540,'Cross-Page Data'!$I$14:$J$117,2,FALSE),J12540))</f>
        <v>solar pv</v>
      </c>
      <c r="J12540" t="str">
        <f>VLOOKUP(E12540,'Cross-Page Data'!$D$4:$F$48,3,FALSE)</f>
        <v>solar</v>
      </c>
      <c r="K12540" t="b">
        <f t="shared" si="195"/>
        <v>1</v>
      </c>
    </row>
    <row r="12541" spans="1:11">
      <c r="A12541" s="120">
        <v>61575</v>
      </c>
      <c r="B12541" s="121" t="s">
        <v>201</v>
      </c>
      <c r="C12541" s="121" t="s">
        <v>206</v>
      </c>
      <c r="D12541" s="121" t="s">
        <v>101</v>
      </c>
      <c r="E12541" s="121" t="s">
        <v>92</v>
      </c>
      <c r="F12541" s="122">
        <v>22326</v>
      </c>
      <c r="G12541" s="122">
        <v>2508</v>
      </c>
      <c r="H12541" s="120">
        <v>2019</v>
      </c>
      <c r="I12541" t="str">
        <f>IF(J12541="natural gas",VLOOKUP(D12541,'Cross-Page Data'!$I$4:$J$13,2,FALSE),IF(J12541="solar",VLOOKUP('Form 923'!D12541,'Cross-Page Data'!$I$14:$J$117,2,FALSE),J12541))</f>
        <v>solar pv</v>
      </c>
      <c r="J12541" t="str">
        <f>VLOOKUP(E12541,'Cross-Page Data'!$D$4:$F$48,3,FALSE)</f>
        <v>solar</v>
      </c>
      <c r="K12541" t="b">
        <f t="shared" si="195"/>
        <v>1</v>
      </c>
    </row>
    <row r="12542" spans="1:11">
      <c r="A12542" s="120">
        <v>61576</v>
      </c>
      <c r="B12542" s="121" t="s">
        <v>201</v>
      </c>
      <c r="C12542" s="121" t="s">
        <v>206</v>
      </c>
      <c r="D12542" s="121" t="s">
        <v>101</v>
      </c>
      <c r="E12542" s="121" t="s">
        <v>92</v>
      </c>
      <c r="F12542" s="122">
        <v>27035</v>
      </c>
      <c r="G12542" s="122">
        <v>3037</v>
      </c>
      <c r="H12542" s="120">
        <v>2019</v>
      </c>
      <c r="I12542" t="str">
        <f>IF(J12542="natural gas",VLOOKUP(D12542,'Cross-Page Data'!$I$4:$J$13,2,FALSE),IF(J12542="solar",VLOOKUP('Form 923'!D12542,'Cross-Page Data'!$I$14:$J$117,2,FALSE),J12542))</f>
        <v>solar pv</v>
      </c>
      <c r="J12542" t="str">
        <f>VLOOKUP(E12542,'Cross-Page Data'!$D$4:$F$48,3,FALSE)</f>
        <v>solar</v>
      </c>
      <c r="K12542" t="b">
        <f t="shared" si="195"/>
        <v>1</v>
      </c>
    </row>
    <row r="12543" spans="1:11">
      <c r="A12543" s="120">
        <v>61577</v>
      </c>
      <c r="B12543" s="121" t="s">
        <v>201</v>
      </c>
      <c r="C12543" s="121" t="s">
        <v>206</v>
      </c>
      <c r="D12543" s="121" t="s">
        <v>101</v>
      </c>
      <c r="E12543" s="121" t="s">
        <v>92</v>
      </c>
      <c r="F12543" s="122">
        <v>25619</v>
      </c>
      <c r="G12543" s="122">
        <v>2878</v>
      </c>
      <c r="H12543" s="120">
        <v>2019</v>
      </c>
      <c r="I12543" t="str">
        <f>IF(J12543="natural gas",VLOOKUP(D12543,'Cross-Page Data'!$I$4:$J$13,2,FALSE),IF(J12543="solar",VLOOKUP('Form 923'!D12543,'Cross-Page Data'!$I$14:$J$117,2,FALSE),J12543))</f>
        <v>solar pv</v>
      </c>
      <c r="J12543" t="str">
        <f>VLOOKUP(E12543,'Cross-Page Data'!$D$4:$F$48,3,FALSE)</f>
        <v>solar</v>
      </c>
      <c r="K12543" t="b">
        <f t="shared" si="195"/>
        <v>1</v>
      </c>
    </row>
    <row r="12544" spans="1:11">
      <c r="A12544" s="120">
        <v>61578</v>
      </c>
      <c r="B12544" s="121" t="s">
        <v>201</v>
      </c>
      <c r="C12544" s="121" t="s">
        <v>206</v>
      </c>
      <c r="D12544" s="121" t="s">
        <v>101</v>
      </c>
      <c r="E12544" s="121" t="s">
        <v>92</v>
      </c>
      <c r="F12544" s="122">
        <v>31274</v>
      </c>
      <c r="G12544" s="122">
        <v>3513</v>
      </c>
      <c r="H12544" s="120">
        <v>2019</v>
      </c>
      <c r="I12544" t="str">
        <f>IF(J12544="natural gas",VLOOKUP(D12544,'Cross-Page Data'!$I$4:$J$13,2,FALSE),IF(J12544="solar",VLOOKUP('Form 923'!D12544,'Cross-Page Data'!$I$14:$J$117,2,FALSE),J12544))</f>
        <v>solar pv</v>
      </c>
      <c r="J12544" t="str">
        <f>VLOOKUP(E12544,'Cross-Page Data'!$D$4:$F$48,3,FALSE)</f>
        <v>solar</v>
      </c>
      <c r="K12544" t="b">
        <f t="shared" si="195"/>
        <v>1</v>
      </c>
    </row>
    <row r="12545" spans="1:11">
      <c r="A12545" s="120">
        <v>61579</v>
      </c>
      <c r="B12545" s="121" t="s">
        <v>201</v>
      </c>
      <c r="C12545" s="121" t="s">
        <v>206</v>
      </c>
      <c r="D12545" s="121" t="s">
        <v>101</v>
      </c>
      <c r="E12545" s="121" t="s">
        <v>92</v>
      </c>
      <c r="F12545" s="122">
        <v>24971</v>
      </c>
      <c r="G12545" s="122">
        <v>2805</v>
      </c>
      <c r="H12545" s="120">
        <v>2019</v>
      </c>
      <c r="I12545" t="str">
        <f>IF(J12545="natural gas",VLOOKUP(D12545,'Cross-Page Data'!$I$4:$J$13,2,FALSE),IF(J12545="solar",VLOOKUP('Form 923'!D12545,'Cross-Page Data'!$I$14:$J$117,2,FALSE),J12545))</f>
        <v>solar pv</v>
      </c>
      <c r="J12545" t="str">
        <f>VLOOKUP(E12545,'Cross-Page Data'!$D$4:$F$48,3,FALSE)</f>
        <v>solar</v>
      </c>
      <c r="K12545" t="b">
        <f t="shared" si="195"/>
        <v>1</v>
      </c>
    </row>
    <row r="12546" spans="1:11">
      <c r="A12546" s="120">
        <v>61580</v>
      </c>
      <c r="B12546" s="121" t="s">
        <v>201</v>
      </c>
      <c r="C12546" s="121" t="s">
        <v>206</v>
      </c>
      <c r="D12546" s="121" t="s">
        <v>101</v>
      </c>
      <c r="E12546" s="121" t="s">
        <v>92</v>
      </c>
      <c r="F12546" s="122">
        <v>171462</v>
      </c>
      <c r="G12546" s="122">
        <v>19261</v>
      </c>
      <c r="H12546" s="120">
        <v>2019</v>
      </c>
      <c r="I12546" t="str">
        <f>IF(J12546="natural gas",VLOOKUP(D12546,'Cross-Page Data'!$I$4:$J$13,2,FALSE),IF(J12546="solar",VLOOKUP('Form 923'!D12546,'Cross-Page Data'!$I$14:$J$117,2,FALSE),J12546))</f>
        <v>solar pv</v>
      </c>
      <c r="J12546" t="str">
        <f>VLOOKUP(E12546,'Cross-Page Data'!$D$4:$F$48,3,FALSE)</f>
        <v>solar</v>
      </c>
      <c r="K12546" t="b">
        <f t="shared" si="195"/>
        <v>1</v>
      </c>
    </row>
    <row r="12547" spans="1:11">
      <c r="A12547" s="120">
        <v>61581</v>
      </c>
      <c r="B12547" s="121" t="s">
        <v>201</v>
      </c>
      <c r="C12547" s="121" t="s">
        <v>206</v>
      </c>
      <c r="D12547" s="121" t="s">
        <v>101</v>
      </c>
      <c r="E12547" s="121" t="s">
        <v>92</v>
      </c>
      <c r="F12547" s="122">
        <v>86100</v>
      </c>
      <c r="G12547" s="122">
        <v>9672</v>
      </c>
      <c r="H12547" s="120">
        <v>2019</v>
      </c>
      <c r="I12547" t="str">
        <f>IF(J12547="natural gas",VLOOKUP(D12547,'Cross-Page Data'!$I$4:$J$13,2,FALSE),IF(J12547="solar",VLOOKUP('Form 923'!D12547,'Cross-Page Data'!$I$14:$J$117,2,FALSE),J12547))</f>
        <v>solar pv</v>
      </c>
      <c r="J12547" t="str">
        <f>VLOOKUP(E12547,'Cross-Page Data'!$D$4:$F$48,3,FALSE)</f>
        <v>solar</v>
      </c>
      <c r="K12547" t="b">
        <f t="shared" si="195"/>
        <v>1</v>
      </c>
    </row>
    <row r="12548" spans="1:11">
      <c r="A12548" s="120">
        <v>61582</v>
      </c>
      <c r="B12548" s="121" t="s">
        <v>201</v>
      </c>
      <c r="C12548" s="121" t="s">
        <v>206</v>
      </c>
      <c r="D12548" s="121" t="s">
        <v>128</v>
      </c>
      <c r="E12548" s="121" t="s">
        <v>180</v>
      </c>
      <c r="F12548" s="122">
        <v>4082413</v>
      </c>
      <c r="G12548" s="122">
        <v>458595</v>
      </c>
      <c r="H12548" s="120">
        <v>2019</v>
      </c>
      <c r="I12548" t="str">
        <f>IF(J12548="natural gas",VLOOKUP(D12548,'Cross-Page Data'!$I$4:$J$13,2,FALSE),IF(J12548="solar",VLOOKUP('Form 923'!D12548,'Cross-Page Data'!$I$14:$J$117,2,FALSE),J12548))</f>
        <v>wind</v>
      </c>
      <c r="J12548" t="str">
        <f>VLOOKUP(E12548,'Cross-Page Data'!$D$4:$F$48,3,FALSE)</f>
        <v>wind</v>
      </c>
      <c r="K12548" t="b">
        <f t="shared" si="195"/>
        <v>1</v>
      </c>
    </row>
    <row r="12549" spans="1:11">
      <c r="A12549" s="120">
        <v>61583</v>
      </c>
      <c r="B12549" s="121" t="s">
        <v>201</v>
      </c>
      <c r="C12549" s="121" t="s">
        <v>206</v>
      </c>
      <c r="D12549" s="121" t="s">
        <v>128</v>
      </c>
      <c r="E12549" s="121" t="s">
        <v>180</v>
      </c>
      <c r="F12549" s="122">
        <v>1205235</v>
      </c>
      <c r="G12549" s="122">
        <v>135389</v>
      </c>
      <c r="H12549" s="120">
        <v>2019</v>
      </c>
      <c r="I12549" t="str">
        <f>IF(J12549="natural gas",VLOOKUP(D12549,'Cross-Page Data'!$I$4:$J$13,2,FALSE),IF(J12549="solar",VLOOKUP('Form 923'!D12549,'Cross-Page Data'!$I$14:$J$117,2,FALSE),J12549))</f>
        <v>wind</v>
      </c>
      <c r="J12549" t="str">
        <f>VLOOKUP(E12549,'Cross-Page Data'!$D$4:$F$48,3,FALSE)</f>
        <v>wind</v>
      </c>
      <c r="K12549" t="b">
        <f t="shared" si="195"/>
        <v>1</v>
      </c>
    </row>
    <row r="12550" spans="1:11">
      <c r="A12550" s="120">
        <v>61584</v>
      </c>
      <c r="B12550" s="121" t="s">
        <v>201</v>
      </c>
      <c r="C12550" s="121" t="s">
        <v>206</v>
      </c>
      <c r="D12550" s="121" t="s">
        <v>128</v>
      </c>
      <c r="E12550" s="121" t="s">
        <v>180</v>
      </c>
      <c r="F12550" s="122">
        <v>688616</v>
      </c>
      <c r="G12550" s="122">
        <v>77355</v>
      </c>
      <c r="H12550" s="120">
        <v>2019</v>
      </c>
      <c r="I12550" t="str">
        <f>IF(J12550="natural gas",VLOOKUP(D12550,'Cross-Page Data'!$I$4:$J$13,2,FALSE),IF(J12550="solar",VLOOKUP('Form 923'!D12550,'Cross-Page Data'!$I$14:$J$117,2,FALSE),J12550))</f>
        <v>wind</v>
      </c>
      <c r="J12550" t="str">
        <f>VLOOKUP(E12550,'Cross-Page Data'!$D$4:$F$48,3,FALSE)</f>
        <v>wind</v>
      </c>
      <c r="K12550" t="b">
        <f t="shared" si="195"/>
        <v>1</v>
      </c>
    </row>
    <row r="12551" spans="1:11">
      <c r="A12551" s="120">
        <v>61585</v>
      </c>
      <c r="B12551" s="121" t="s">
        <v>201</v>
      </c>
      <c r="C12551" s="121" t="s">
        <v>206</v>
      </c>
      <c r="D12551" s="121" t="s">
        <v>101</v>
      </c>
      <c r="E12551" s="121" t="s">
        <v>92</v>
      </c>
      <c r="F12551" s="122">
        <v>76041</v>
      </c>
      <c r="G12551" s="122">
        <v>8542</v>
      </c>
      <c r="H12551" s="120">
        <v>2019</v>
      </c>
      <c r="I12551" t="str">
        <f>IF(J12551="natural gas",VLOOKUP(D12551,'Cross-Page Data'!$I$4:$J$13,2,FALSE),IF(J12551="solar",VLOOKUP('Form 923'!D12551,'Cross-Page Data'!$I$14:$J$117,2,FALSE),J12551))</f>
        <v>solar pv</v>
      </c>
      <c r="J12551" t="str">
        <f>VLOOKUP(E12551,'Cross-Page Data'!$D$4:$F$48,3,FALSE)</f>
        <v>solar</v>
      </c>
      <c r="K12551" t="b">
        <f t="shared" ref="K12551:K12614" si="196">IF(AND($N$6=FALSE,OR(C12551="Commercial NAICS Cogen",C12551="Industrial NAICS Cogen",C12551="NAICS-22 Cogen")),FALSE,IF(AND($N$7=FALSE,OR(C12551="Commercial NAICS Cogen",C12551="Commercial NAICS Non-Cogen",C12551="industrial NAICS Cogen",C12551="industrial NAICS non-cogen")),FALSE,TRUE))</f>
        <v>1</v>
      </c>
    </row>
    <row r="12552" spans="1:11">
      <c r="A12552" s="120">
        <v>61586</v>
      </c>
      <c r="B12552" s="121" t="s">
        <v>201</v>
      </c>
      <c r="C12552" s="121" t="s">
        <v>206</v>
      </c>
      <c r="D12552" s="121" t="s">
        <v>101</v>
      </c>
      <c r="E12552" s="121" t="s">
        <v>92</v>
      </c>
      <c r="F12552" s="122">
        <v>67549</v>
      </c>
      <c r="G12552" s="122">
        <v>7588</v>
      </c>
      <c r="H12552" s="120">
        <v>2019</v>
      </c>
      <c r="I12552" t="str">
        <f>IF(J12552="natural gas",VLOOKUP(D12552,'Cross-Page Data'!$I$4:$J$13,2,FALSE),IF(J12552="solar",VLOOKUP('Form 923'!D12552,'Cross-Page Data'!$I$14:$J$117,2,FALSE),J12552))</f>
        <v>solar pv</v>
      </c>
      <c r="J12552" t="str">
        <f>VLOOKUP(E12552,'Cross-Page Data'!$D$4:$F$48,3,FALSE)</f>
        <v>solar</v>
      </c>
      <c r="K12552" t="b">
        <f t="shared" si="196"/>
        <v>1</v>
      </c>
    </row>
    <row r="12553" spans="1:11">
      <c r="A12553" s="120">
        <v>61587</v>
      </c>
      <c r="B12553" s="121" t="s">
        <v>201</v>
      </c>
      <c r="C12553" s="121" t="s">
        <v>206</v>
      </c>
      <c r="D12553" s="121" t="s">
        <v>101</v>
      </c>
      <c r="E12553" s="121" t="s">
        <v>92</v>
      </c>
      <c r="F12553" s="122">
        <v>67904</v>
      </c>
      <c r="G12553" s="122">
        <v>7628</v>
      </c>
      <c r="H12553" s="120">
        <v>2019</v>
      </c>
      <c r="I12553" t="str">
        <f>IF(J12553="natural gas",VLOOKUP(D12553,'Cross-Page Data'!$I$4:$J$13,2,FALSE),IF(J12553="solar",VLOOKUP('Form 923'!D12553,'Cross-Page Data'!$I$14:$J$117,2,FALSE),J12553))</f>
        <v>solar pv</v>
      </c>
      <c r="J12553" t="str">
        <f>VLOOKUP(E12553,'Cross-Page Data'!$D$4:$F$48,3,FALSE)</f>
        <v>solar</v>
      </c>
      <c r="K12553" t="b">
        <f t="shared" si="196"/>
        <v>1</v>
      </c>
    </row>
    <row r="12554" spans="1:11">
      <c r="A12554" s="120">
        <v>61588</v>
      </c>
      <c r="B12554" s="121" t="s">
        <v>201</v>
      </c>
      <c r="C12554" s="121" t="s">
        <v>206</v>
      </c>
      <c r="D12554" s="121" t="s">
        <v>101</v>
      </c>
      <c r="E12554" s="121" t="s">
        <v>92</v>
      </c>
      <c r="F12554" s="122">
        <v>130255</v>
      </c>
      <c r="G12554" s="122">
        <v>14632</v>
      </c>
      <c r="H12554" s="120">
        <v>2019</v>
      </c>
      <c r="I12554" t="str">
        <f>IF(J12554="natural gas",VLOOKUP(D12554,'Cross-Page Data'!$I$4:$J$13,2,FALSE),IF(J12554="solar",VLOOKUP('Form 923'!D12554,'Cross-Page Data'!$I$14:$J$117,2,FALSE),J12554))</f>
        <v>solar pv</v>
      </c>
      <c r="J12554" t="str">
        <f>VLOOKUP(E12554,'Cross-Page Data'!$D$4:$F$48,3,FALSE)</f>
        <v>solar</v>
      </c>
      <c r="K12554" t="b">
        <f t="shared" si="196"/>
        <v>1</v>
      </c>
    </row>
    <row r="12555" ht="25.5" spans="1:11">
      <c r="A12555" s="120">
        <v>61589</v>
      </c>
      <c r="B12555" s="121" t="s">
        <v>201</v>
      </c>
      <c r="C12555" s="121" t="s">
        <v>207</v>
      </c>
      <c r="D12555" s="121" t="s">
        <v>128</v>
      </c>
      <c r="E12555" s="121" t="s">
        <v>180</v>
      </c>
      <c r="F12555" s="122">
        <v>56796</v>
      </c>
      <c r="G12555" s="122">
        <v>6380</v>
      </c>
      <c r="H12555" s="120">
        <v>2019</v>
      </c>
      <c r="I12555" t="str">
        <f>IF(J12555="natural gas",VLOOKUP(D12555,'Cross-Page Data'!$I$4:$J$13,2,FALSE),IF(J12555="solar",VLOOKUP('Form 923'!D12555,'Cross-Page Data'!$I$14:$J$117,2,FALSE),J12555))</f>
        <v>wind</v>
      </c>
      <c r="J12555" t="str">
        <f>VLOOKUP(E12555,'Cross-Page Data'!$D$4:$F$48,3,FALSE)</f>
        <v>wind</v>
      </c>
      <c r="K12555" t="b">
        <f t="shared" si="196"/>
        <v>0</v>
      </c>
    </row>
    <row r="12556" spans="1:11">
      <c r="A12556" s="120">
        <v>61590</v>
      </c>
      <c r="B12556" s="121" t="s">
        <v>201</v>
      </c>
      <c r="C12556" s="121" t="s">
        <v>206</v>
      </c>
      <c r="D12556" s="121" t="s">
        <v>101</v>
      </c>
      <c r="E12556" s="121" t="s">
        <v>92</v>
      </c>
      <c r="F12556" s="122">
        <v>29545</v>
      </c>
      <c r="G12556" s="122">
        <v>3319</v>
      </c>
      <c r="H12556" s="120">
        <v>2019</v>
      </c>
      <c r="I12556" t="str">
        <f>IF(J12556="natural gas",VLOOKUP(D12556,'Cross-Page Data'!$I$4:$J$13,2,FALSE),IF(J12556="solar",VLOOKUP('Form 923'!D12556,'Cross-Page Data'!$I$14:$J$117,2,FALSE),J12556))</f>
        <v>solar pv</v>
      </c>
      <c r="J12556" t="str">
        <f>VLOOKUP(E12556,'Cross-Page Data'!$D$4:$F$48,3,FALSE)</f>
        <v>solar</v>
      </c>
      <c r="K12556" t="b">
        <f t="shared" si="196"/>
        <v>1</v>
      </c>
    </row>
    <row r="12557" spans="1:11">
      <c r="A12557" s="120">
        <v>61591</v>
      </c>
      <c r="B12557" s="121" t="s">
        <v>201</v>
      </c>
      <c r="C12557" s="121" t="s">
        <v>206</v>
      </c>
      <c r="D12557" s="121" t="s">
        <v>101</v>
      </c>
      <c r="E12557" s="121" t="s">
        <v>92</v>
      </c>
      <c r="F12557" s="122">
        <v>17814</v>
      </c>
      <c r="G12557" s="122">
        <v>2001</v>
      </c>
      <c r="H12557" s="120">
        <v>2019</v>
      </c>
      <c r="I12557" t="str">
        <f>IF(J12557="natural gas",VLOOKUP(D12557,'Cross-Page Data'!$I$4:$J$13,2,FALSE),IF(J12557="solar",VLOOKUP('Form 923'!D12557,'Cross-Page Data'!$I$14:$J$117,2,FALSE),J12557))</f>
        <v>solar pv</v>
      </c>
      <c r="J12557" t="str">
        <f>VLOOKUP(E12557,'Cross-Page Data'!$D$4:$F$48,3,FALSE)</f>
        <v>solar</v>
      </c>
      <c r="K12557" t="b">
        <f t="shared" si="196"/>
        <v>1</v>
      </c>
    </row>
    <row r="12558" ht="25.5" spans="1:11">
      <c r="A12558" s="120">
        <v>61593</v>
      </c>
      <c r="B12558" s="121" t="s">
        <v>201</v>
      </c>
      <c r="C12558" s="121" t="s">
        <v>207</v>
      </c>
      <c r="D12558" s="121" t="s">
        <v>101</v>
      </c>
      <c r="E12558" s="121" t="s">
        <v>92</v>
      </c>
      <c r="F12558" s="122">
        <v>27650</v>
      </c>
      <c r="G12558" s="122">
        <v>3106</v>
      </c>
      <c r="H12558" s="120">
        <v>2019</v>
      </c>
      <c r="I12558" t="str">
        <f>IF(J12558="natural gas",VLOOKUP(D12558,'Cross-Page Data'!$I$4:$J$13,2,FALSE),IF(J12558="solar",VLOOKUP('Form 923'!D12558,'Cross-Page Data'!$I$14:$J$117,2,FALSE),J12558))</f>
        <v>solar pv</v>
      </c>
      <c r="J12558" t="str">
        <f>VLOOKUP(E12558,'Cross-Page Data'!$D$4:$F$48,3,FALSE)</f>
        <v>solar</v>
      </c>
      <c r="K12558" t="b">
        <f t="shared" si="196"/>
        <v>0</v>
      </c>
    </row>
    <row r="12559" ht="25.5" spans="1:11">
      <c r="A12559" s="120">
        <v>61594</v>
      </c>
      <c r="B12559" s="121" t="s">
        <v>201</v>
      </c>
      <c r="C12559" s="121" t="s">
        <v>207</v>
      </c>
      <c r="D12559" s="121" t="s">
        <v>101</v>
      </c>
      <c r="E12559" s="121" t="s">
        <v>92</v>
      </c>
      <c r="F12559" s="122">
        <v>43646</v>
      </c>
      <c r="G12559" s="122">
        <v>4903</v>
      </c>
      <c r="H12559" s="120">
        <v>2019</v>
      </c>
      <c r="I12559" t="str">
        <f>IF(J12559="natural gas",VLOOKUP(D12559,'Cross-Page Data'!$I$4:$J$13,2,FALSE),IF(J12559="solar",VLOOKUP('Form 923'!D12559,'Cross-Page Data'!$I$14:$J$117,2,FALSE),J12559))</f>
        <v>solar pv</v>
      </c>
      <c r="J12559" t="str">
        <f>VLOOKUP(E12559,'Cross-Page Data'!$D$4:$F$48,3,FALSE)</f>
        <v>solar</v>
      </c>
      <c r="K12559" t="b">
        <f t="shared" si="196"/>
        <v>0</v>
      </c>
    </row>
    <row r="12560" spans="1:11">
      <c r="A12560" s="120">
        <v>61595</v>
      </c>
      <c r="B12560" s="121" t="s">
        <v>201</v>
      </c>
      <c r="C12560" s="121" t="s">
        <v>206</v>
      </c>
      <c r="D12560" s="121" t="s">
        <v>101</v>
      </c>
      <c r="E12560" s="121" t="s">
        <v>92</v>
      </c>
      <c r="F12560" s="122">
        <v>37888</v>
      </c>
      <c r="G12560" s="122">
        <v>4256</v>
      </c>
      <c r="H12560" s="120">
        <v>2019</v>
      </c>
      <c r="I12560" t="str">
        <f>IF(J12560="natural gas",VLOOKUP(D12560,'Cross-Page Data'!$I$4:$J$13,2,FALSE),IF(J12560="solar",VLOOKUP('Form 923'!D12560,'Cross-Page Data'!$I$14:$J$117,2,FALSE),J12560))</f>
        <v>solar pv</v>
      </c>
      <c r="J12560" t="str">
        <f>VLOOKUP(E12560,'Cross-Page Data'!$D$4:$F$48,3,FALSE)</f>
        <v>solar</v>
      </c>
      <c r="K12560" t="b">
        <f t="shared" si="196"/>
        <v>1</v>
      </c>
    </row>
    <row r="12561" spans="1:11">
      <c r="A12561" s="120">
        <v>61596</v>
      </c>
      <c r="B12561" s="121" t="s">
        <v>201</v>
      </c>
      <c r="C12561" s="121" t="s">
        <v>206</v>
      </c>
      <c r="D12561" s="121" t="s">
        <v>101</v>
      </c>
      <c r="E12561" s="121" t="s">
        <v>92</v>
      </c>
      <c r="F12561" s="122">
        <v>26410</v>
      </c>
      <c r="G12561" s="122">
        <v>2967</v>
      </c>
      <c r="H12561" s="120">
        <v>2019</v>
      </c>
      <c r="I12561" t="str">
        <f>IF(J12561="natural gas",VLOOKUP(D12561,'Cross-Page Data'!$I$4:$J$13,2,FALSE),IF(J12561="solar",VLOOKUP('Form 923'!D12561,'Cross-Page Data'!$I$14:$J$117,2,FALSE),J12561))</f>
        <v>solar pv</v>
      </c>
      <c r="J12561" t="str">
        <f>VLOOKUP(E12561,'Cross-Page Data'!$D$4:$F$48,3,FALSE)</f>
        <v>solar</v>
      </c>
      <c r="K12561" t="b">
        <f t="shared" si="196"/>
        <v>1</v>
      </c>
    </row>
    <row r="12562" spans="1:11">
      <c r="A12562" s="120">
        <v>61597</v>
      </c>
      <c r="B12562" s="121" t="s">
        <v>201</v>
      </c>
      <c r="C12562" s="121" t="s">
        <v>206</v>
      </c>
      <c r="D12562" s="121" t="s">
        <v>101</v>
      </c>
      <c r="E12562" s="121" t="s">
        <v>92</v>
      </c>
      <c r="F12562" s="122">
        <v>22513</v>
      </c>
      <c r="G12562" s="122">
        <v>2529</v>
      </c>
      <c r="H12562" s="120">
        <v>2019</v>
      </c>
      <c r="I12562" t="str">
        <f>IF(J12562="natural gas",VLOOKUP(D12562,'Cross-Page Data'!$I$4:$J$13,2,FALSE),IF(J12562="solar",VLOOKUP('Form 923'!D12562,'Cross-Page Data'!$I$14:$J$117,2,FALSE),J12562))</f>
        <v>solar pv</v>
      </c>
      <c r="J12562" t="str">
        <f>VLOOKUP(E12562,'Cross-Page Data'!$D$4:$F$48,3,FALSE)</f>
        <v>solar</v>
      </c>
      <c r="K12562" t="b">
        <f t="shared" si="196"/>
        <v>1</v>
      </c>
    </row>
    <row r="12563" spans="1:11">
      <c r="A12563" s="120">
        <v>61598</v>
      </c>
      <c r="B12563" s="121" t="s">
        <v>201</v>
      </c>
      <c r="C12563" s="121" t="s">
        <v>206</v>
      </c>
      <c r="D12563" s="121" t="s">
        <v>101</v>
      </c>
      <c r="E12563" s="121" t="s">
        <v>92</v>
      </c>
      <c r="F12563" s="122">
        <v>38678</v>
      </c>
      <c r="G12563" s="122">
        <v>4345</v>
      </c>
      <c r="H12563" s="120">
        <v>2019</v>
      </c>
      <c r="I12563" t="str">
        <f>IF(J12563="natural gas",VLOOKUP(D12563,'Cross-Page Data'!$I$4:$J$13,2,FALSE),IF(J12563="solar",VLOOKUP('Form 923'!D12563,'Cross-Page Data'!$I$14:$J$117,2,FALSE),J12563))</f>
        <v>solar pv</v>
      </c>
      <c r="J12563" t="str">
        <f>VLOOKUP(E12563,'Cross-Page Data'!$D$4:$F$48,3,FALSE)</f>
        <v>solar</v>
      </c>
      <c r="K12563" t="b">
        <f t="shared" si="196"/>
        <v>1</v>
      </c>
    </row>
    <row r="12564" spans="1:11">
      <c r="A12564" s="120">
        <v>61599</v>
      </c>
      <c r="B12564" s="121" t="s">
        <v>201</v>
      </c>
      <c r="C12564" s="121" t="s">
        <v>206</v>
      </c>
      <c r="D12564" s="121" t="s">
        <v>101</v>
      </c>
      <c r="E12564" s="121" t="s">
        <v>92</v>
      </c>
      <c r="F12564" s="122">
        <v>148947</v>
      </c>
      <c r="G12564" s="122">
        <v>16732</v>
      </c>
      <c r="H12564" s="120">
        <v>2019</v>
      </c>
      <c r="I12564" t="str">
        <f>IF(J12564="natural gas",VLOOKUP(D12564,'Cross-Page Data'!$I$4:$J$13,2,FALSE),IF(J12564="solar",VLOOKUP('Form 923'!D12564,'Cross-Page Data'!$I$14:$J$117,2,FALSE),J12564))</f>
        <v>solar pv</v>
      </c>
      <c r="J12564" t="str">
        <f>VLOOKUP(E12564,'Cross-Page Data'!$D$4:$F$48,3,FALSE)</f>
        <v>solar</v>
      </c>
      <c r="K12564" t="b">
        <f t="shared" si="196"/>
        <v>1</v>
      </c>
    </row>
    <row r="12565" spans="1:11">
      <c r="A12565" s="120">
        <v>61600</v>
      </c>
      <c r="B12565" s="121" t="s">
        <v>201</v>
      </c>
      <c r="C12565" s="121" t="s">
        <v>206</v>
      </c>
      <c r="D12565" s="121" t="s">
        <v>101</v>
      </c>
      <c r="E12565" s="121" t="s">
        <v>92</v>
      </c>
      <c r="F12565" s="122">
        <v>123177</v>
      </c>
      <c r="G12565" s="122">
        <v>13837</v>
      </c>
      <c r="H12565" s="120">
        <v>2019</v>
      </c>
      <c r="I12565" t="str">
        <f>IF(J12565="natural gas",VLOOKUP(D12565,'Cross-Page Data'!$I$4:$J$13,2,FALSE),IF(J12565="solar",VLOOKUP('Form 923'!D12565,'Cross-Page Data'!$I$14:$J$117,2,FALSE),J12565))</f>
        <v>solar pv</v>
      </c>
      <c r="J12565" t="str">
        <f>VLOOKUP(E12565,'Cross-Page Data'!$D$4:$F$48,3,FALSE)</f>
        <v>solar</v>
      </c>
      <c r="K12565" t="b">
        <f t="shared" si="196"/>
        <v>1</v>
      </c>
    </row>
    <row r="12566" spans="1:11">
      <c r="A12566" s="120">
        <v>61601</v>
      </c>
      <c r="B12566" s="121" t="s">
        <v>201</v>
      </c>
      <c r="C12566" s="121" t="s">
        <v>206</v>
      </c>
      <c r="D12566" s="121" t="s">
        <v>101</v>
      </c>
      <c r="E12566" s="121" t="s">
        <v>92</v>
      </c>
      <c r="F12566" s="122">
        <v>108942</v>
      </c>
      <c r="G12566" s="122">
        <v>12238</v>
      </c>
      <c r="H12566" s="120">
        <v>2019</v>
      </c>
      <c r="I12566" t="str">
        <f>IF(J12566="natural gas",VLOOKUP(D12566,'Cross-Page Data'!$I$4:$J$13,2,FALSE),IF(J12566="solar",VLOOKUP('Form 923'!D12566,'Cross-Page Data'!$I$14:$J$117,2,FALSE),J12566))</f>
        <v>solar pv</v>
      </c>
      <c r="J12566" t="str">
        <f>VLOOKUP(E12566,'Cross-Page Data'!$D$4:$F$48,3,FALSE)</f>
        <v>solar</v>
      </c>
      <c r="K12566" t="b">
        <f t="shared" si="196"/>
        <v>1</v>
      </c>
    </row>
    <row r="12567" spans="1:11">
      <c r="A12567" s="120">
        <v>61602</v>
      </c>
      <c r="B12567" s="121" t="s">
        <v>201</v>
      </c>
      <c r="C12567" s="121" t="s">
        <v>206</v>
      </c>
      <c r="D12567" s="121" t="s">
        <v>101</v>
      </c>
      <c r="E12567" s="121" t="s">
        <v>92</v>
      </c>
      <c r="F12567" s="122">
        <v>44146</v>
      </c>
      <c r="G12567" s="122">
        <v>4959</v>
      </c>
      <c r="H12567" s="120">
        <v>2019</v>
      </c>
      <c r="I12567" t="str">
        <f>IF(J12567="natural gas",VLOOKUP(D12567,'Cross-Page Data'!$I$4:$J$13,2,FALSE),IF(J12567="solar",VLOOKUP('Form 923'!D12567,'Cross-Page Data'!$I$14:$J$117,2,FALSE),J12567))</f>
        <v>solar pv</v>
      </c>
      <c r="J12567" t="str">
        <f>VLOOKUP(E12567,'Cross-Page Data'!$D$4:$F$48,3,FALSE)</f>
        <v>solar</v>
      </c>
      <c r="K12567" t="b">
        <f t="shared" si="196"/>
        <v>1</v>
      </c>
    </row>
    <row r="12568" spans="1:11">
      <c r="A12568" s="120">
        <v>61603</v>
      </c>
      <c r="B12568" s="121" t="s">
        <v>201</v>
      </c>
      <c r="C12568" s="121" t="s">
        <v>206</v>
      </c>
      <c r="D12568" s="121" t="s">
        <v>101</v>
      </c>
      <c r="E12568" s="121" t="s">
        <v>92</v>
      </c>
      <c r="F12568" s="122">
        <v>49415</v>
      </c>
      <c r="G12568" s="122">
        <v>5551</v>
      </c>
      <c r="H12568" s="120">
        <v>2019</v>
      </c>
      <c r="I12568" t="str">
        <f>IF(J12568="natural gas",VLOOKUP(D12568,'Cross-Page Data'!$I$4:$J$13,2,FALSE),IF(J12568="solar",VLOOKUP('Form 923'!D12568,'Cross-Page Data'!$I$14:$J$117,2,FALSE),J12568))</f>
        <v>solar pv</v>
      </c>
      <c r="J12568" t="str">
        <f>VLOOKUP(E12568,'Cross-Page Data'!$D$4:$F$48,3,FALSE)</f>
        <v>solar</v>
      </c>
      <c r="K12568" t="b">
        <f t="shared" si="196"/>
        <v>1</v>
      </c>
    </row>
    <row r="12569" spans="1:11">
      <c r="A12569" s="120">
        <v>61604</v>
      </c>
      <c r="B12569" s="121" t="s">
        <v>201</v>
      </c>
      <c r="C12569" s="121" t="s">
        <v>206</v>
      </c>
      <c r="D12569" s="121" t="s">
        <v>101</v>
      </c>
      <c r="E12569" s="121" t="s">
        <v>92</v>
      </c>
      <c r="F12569" s="122">
        <v>20072</v>
      </c>
      <c r="G12569" s="122">
        <v>2255</v>
      </c>
      <c r="H12569" s="120">
        <v>2019</v>
      </c>
      <c r="I12569" t="str">
        <f>IF(J12569="natural gas",VLOOKUP(D12569,'Cross-Page Data'!$I$4:$J$13,2,FALSE),IF(J12569="solar",VLOOKUP('Form 923'!D12569,'Cross-Page Data'!$I$14:$J$117,2,FALSE),J12569))</f>
        <v>solar pv</v>
      </c>
      <c r="J12569" t="str">
        <f>VLOOKUP(E12569,'Cross-Page Data'!$D$4:$F$48,3,FALSE)</f>
        <v>solar</v>
      </c>
      <c r="K12569" t="b">
        <f t="shared" si="196"/>
        <v>1</v>
      </c>
    </row>
    <row r="12570" spans="1:11">
      <c r="A12570" s="120">
        <v>61605</v>
      </c>
      <c r="B12570" s="121" t="s">
        <v>201</v>
      </c>
      <c r="C12570" s="121" t="s">
        <v>206</v>
      </c>
      <c r="D12570" s="121" t="s">
        <v>101</v>
      </c>
      <c r="E12570" s="121" t="s">
        <v>92</v>
      </c>
      <c r="F12570" s="122">
        <v>57213</v>
      </c>
      <c r="G12570" s="122">
        <v>6427</v>
      </c>
      <c r="H12570" s="120">
        <v>2019</v>
      </c>
      <c r="I12570" t="str">
        <f>IF(J12570="natural gas",VLOOKUP(D12570,'Cross-Page Data'!$I$4:$J$13,2,FALSE),IF(J12570="solar",VLOOKUP('Form 923'!D12570,'Cross-Page Data'!$I$14:$J$117,2,FALSE),J12570))</f>
        <v>solar pv</v>
      </c>
      <c r="J12570" t="str">
        <f>VLOOKUP(E12570,'Cross-Page Data'!$D$4:$F$48,3,FALSE)</f>
        <v>solar</v>
      </c>
      <c r="K12570" t="b">
        <f t="shared" si="196"/>
        <v>1</v>
      </c>
    </row>
    <row r="12571" spans="1:11">
      <c r="A12571" s="120">
        <v>61606</v>
      </c>
      <c r="B12571" s="121" t="s">
        <v>201</v>
      </c>
      <c r="C12571" s="121" t="s">
        <v>206</v>
      </c>
      <c r="D12571" s="121" t="s">
        <v>101</v>
      </c>
      <c r="E12571" s="121" t="s">
        <v>92</v>
      </c>
      <c r="F12571" s="122">
        <v>83154</v>
      </c>
      <c r="G12571" s="122">
        <v>9341</v>
      </c>
      <c r="H12571" s="120">
        <v>2019</v>
      </c>
      <c r="I12571" t="str">
        <f>IF(J12571="natural gas",VLOOKUP(D12571,'Cross-Page Data'!$I$4:$J$13,2,FALSE),IF(J12571="solar",VLOOKUP('Form 923'!D12571,'Cross-Page Data'!$I$14:$J$117,2,FALSE),J12571))</f>
        <v>solar pv</v>
      </c>
      <c r="J12571" t="str">
        <f>VLOOKUP(E12571,'Cross-Page Data'!$D$4:$F$48,3,FALSE)</f>
        <v>solar</v>
      </c>
      <c r="K12571" t="b">
        <f t="shared" si="196"/>
        <v>1</v>
      </c>
    </row>
    <row r="12572" ht="25.5" spans="1:11">
      <c r="A12572" s="120">
        <v>61607</v>
      </c>
      <c r="B12572" s="121" t="s">
        <v>201</v>
      </c>
      <c r="C12572" s="121" t="s">
        <v>207</v>
      </c>
      <c r="D12572" s="121" t="s">
        <v>101</v>
      </c>
      <c r="E12572" s="121" t="s">
        <v>92</v>
      </c>
      <c r="F12572" s="122">
        <v>86126</v>
      </c>
      <c r="G12572" s="122">
        <v>9675</v>
      </c>
      <c r="H12572" s="120">
        <v>2019</v>
      </c>
      <c r="I12572" t="str">
        <f>IF(J12572="natural gas",VLOOKUP(D12572,'Cross-Page Data'!$I$4:$J$13,2,FALSE),IF(J12572="solar",VLOOKUP('Form 923'!D12572,'Cross-Page Data'!$I$14:$J$117,2,FALSE),J12572))</f>
        <v>solar pv</v>
      </c>
      <c r="J12572" t="str">
        <f>VLOOKUP(E12572,'Cross-Page Data'!$D$4:$F$48,3,FALSE)</f>
        <v>solar</v>
      </c>
      <c r="K12572" t="b">
        <f t="shared" si="196"/>
        <v>0</v>
      </c>
    </row>
    <row r="12573" ht="25.5" spans="1:11">
      <c r="A12573" s="120">
        <v>61608</v>
      </c>
      <c r="B12573" s="121" t="s">
        <v>201</v>
      </c>
      <c r="C12573" s="121" t="s">
        <v>207</v>
      </c>
      <c r="D12573" s="121" t="s">
        <v>101</v>
      </c>
      <c r="E12573" s="121" t="s">
        <v>92</v>
      </c>
      <c r="F12573" s="122">
        <v>26100</v>
      </c>
      <c r="G12573" s="122">
        <v>2932</v>
      </c>
      <c r="H12573" s="120">
        <v>2019</v>
      </c>
      <c r="I12573" t="str">
        <f>IF(J12573="natural gas",VLOOKUP(D12573,'Cross-Page Data'!$I$4:$J$13,2,FALSE),IF(J12573="solar",VLOOKUP('Form 923'!D12573,'Cross-Page Data'!$I$14:$J$117,2,FALSE),J12573))</f>
        <v>solar pv</v>
      </c>
      <c r="J12573" t="str">
        <f>VLOOKUP(E12573,'Cross-Page Data'!$D$4:$F$48,3,FALSE)</f>
        <v>solar</v>
      </c>
      <c r="K12573" t="b">
        <f t="shared" si="196"/>
        <v>0</v>
      </c>
    </row>
    <row r="12574" spans="1:11">
      <c r="A12574" s="120">
        <v>61609</v>
      </c>
      <c r="B12574" s="121" t="s">
        <v>201</v>
      </c>
      <c r="C12574" s="121" t="s">
        <v>206</v>
      </c>
      <c r="D12574" s="121" t="s">
        <v>128</v>
      </c>
      <c r="E12574" s="121" t="s">
        <v>180</v>
      </c>
      <c r="F12574" s="122">
        <v>3845227</v>
      </c>
      <c r="G12574" s="122">
        <v>431951</v>
      </c>
      <c r="H12574" s="120">
        <v>2019</v>
      </c>
      <c r="I12574" t="str">
        <f>IF(J12574="natural gas",VLOOKUP(D12574,'Cross-Page Data'!$I$4:$J$13,2,FALSE),IF(J12574="solar",VLOOKUP('Form 923'!D12574,'Cross-Page Data'!$I$14:$J$117,2,FALSE),J12574))</f>
        <v>wind</v>
      </c>
      <c r="J12574" t="str">
        <f>VLOOKUP(E12574,'Cross-Page Data'!$D$4:$F$48,3,FALSE)</f>
        <v>wind</v>
      </c>
      <c r="K12574" t="b">
        <f t="shared" si="196"/>
        <v>1</v>
      </c>
    </row>
    <row r="12575" spans="1:11">
      <c r="A12575" s="120">
        <v>61610</v>
      </c>
      <c r="B12575" s="121" t="s">
        <v>201</v>
      </c>
      <c r="C12575" s="121" t="s">
        <v>206</v>
      </c>
      <c r="D12575" s="121" t="s">
        <v>101</v>
      </c>
      <c r="E12575" s="121" t="s">
        <v>92</v>
      </c>
      <c r="F12575" s="122">
        <v>1149194</v>
      </c>
      <c r="G12575" s="122">
        <v>129094</v>
      </c>
      <c r="H12575" s="120">
        <v>2019</v>
      </c>
      <c r="I12575" t="str">
        <f>IF(J12575="natural gas",VLOOKUP(D12575,'Cross-Page Data'!$I$4:$J$13,2,FALSE),IF(J12575="solar",VLOOKUP('Form 923'!D12575,'Cross-Page Data'!$I$14:$J$117,2,FALSE),J12575))</f>
        <v>solar pv</v>
      </c>
      <c r="J12575" t="str">
        <f>VLOOKUP(E12575,'Cross-Page Data'!$D$4:$F$48,3,FALSE)</f>
        <v>solar</v>
      </c>
      <c r="K12575" t="b">
        <f t="shared" si="196"/>
        <v>1</v>
      </c>
    </row>
    <row r="12576" spans="1:11">
      <c r="A12576" s="120">
        <v>61611</v>
      </c>
      <c r="B12576" s="121" t="s">
        <v>201</v>
      </c>
      <c r="C12576" s="121" t="s">
        <v>206</v>
      </c>
      <c r="D12576" s="121" t="s">
        <v>101</v>
      </c>
      <c r="E12576" s="121" t="s">
        <v>92</v>
      </c>
      <c r="F12576" s="122">
        <v>2065656</v>
      </c>
      <c r="G12576" s="122">
        <v>232044</v>
      </c>
      <c r="H12576" s="120">
        <v>2019</v>
      </c>
      <c r="I12576" t="str">
        <f>IF(J12576="natural gas",VLOOKUP(D12576,'Cross-Page Data'!$I$4:$J$13,2,FALSE),IF(J12576="solar",VLOOKUP('Form 923'!D12576,'Cross-Page Data'!$I$14:$J$117,2,FALSE),J12576))</f>
        <v>solar pv</v>
      </c>
      <c r="J12576" t="str">
        <f>VLOOKUP(E12576,'Cross-Page Data'!$D$4:$F$48,3,FALSE)</f>
        <v>solar</v>
      </c>
      <c r="K12576" t="b">
        <f t="shared" si="196"/>
        <v>1</v>
      </c>
    </row>
    <row r="12577" spans="1:11">
      <c r="A12577" s="120">
        <v>61612</v>
      </c>
      <c r="B12577" s="121" t="s">
        <v>201</v>
      </c>
      <c r="C12577" s="121" t="s">
        <v>206</v>
      </c>
      <c r="D12577" s="121" t="s">
        <v>101</v>
      </c>
      <c r="E12577" s="121" t="s">
        <v>92</v>
      </c>
      <c r="F12577" s="122">
        <v>17198</v>
      </c>
      <c r="G12577" s="122">
        <v>1932</v>
      </c>
      <c r="H12577" s="120">
        <v>2019</v>
      </c>
      <c r="I12577" t="str">
        <f>IF(J12577="natural gas",VLOOKUP(D12577,'Cross-Page Data'!$I$4:$J$13,2,FALSE),IF(J12577="solar",VLOOKUP('Form 923'!D12577,'Cross-Page Data'!$I$14:$J$117,2,FALSE),J12577))</f>
        <v>solar pv</v>
      </c>
      <c r="J12577" t="str">
        <f>VLOOKUP(E12577,'Cross-Page Data'!$D$4:$F$48,3,FALSE)</f>
        <v>solar</v>
      </c>
      <c r="K12577" t="b">
        <f t="shared" si="196"/>
        <v>1</v>
      </c>
    </row>
    <row r="12578" spans="1:11">
      <c r="A12578" s="120">
        <v>61613</v>
      </c>
      <c r="B12578" s="121" t="s">
        <v>201</v>
      </c>
      <c r="C12578" s="121" t="s">
        <v>206</v>
      </c>
      <c r="D12578" s="121" t="s">
        <v>101</v>
      </c>
      <c r="E12578" s="121" t="s">
        <v>92</v>
      </c>
      <c r="F12578" s="122">
        <v>28193</v>
      </c>
      <c r="G12578" s="122">
        <v>3167</v>
      </c>
      <c r="H12578" s="120">
        <v>2019</v>
      </c>
      <c r="I12578" t="str">
        <f>IF(J12578="natural gas",VLOOKUP(D12578,'Cross-Page Data'!$I$4:$J$13,2,FALSE),IF(J12578="solar",VLOOKUP('Form 923'!D12578,'Cross-Page Data'!$I$14:$J$117,2,FALSE),J12578))</f>
        <v>solar pv</v>
      </c>
      <c r="J12578" t="str">
        <f>VLOOKUP(E12578,'Cross-Page Data'!$D$4:$F$48,3,FALSE)</f>
        <v>solar</v>
      </c>
      <c r="K12578" t="b">
        <f t="shared" si="196"/>
        <v>1</v>
      </c>
    </row>
    <row r="12579" spans="1:11">
      <c r="A12579" s="120">
        <v>61614</v>
      </c>
      <c r="B12579" s="121" t="s">
        <v>201</v>
      </c>
      <c r="C12579" s="121" t="s">
        <v>202</v>
      </c>
      <c r="D12579" s="121" t="s">
        <v>101</v>
      </c>
      <c r="E12579" s="121" t="s">
        <v>92</v>
      </c>
      <c r="F12579" s="122">
        <v>88708</v>
      </c>
      <c r="G12579" s="122">
        <v>9965</v>
      </c>
      <c r="H12579" s="120">
        <v>2019</v>
      </c>
      <c r="I12579" t="str">
        <f>IF(J12579="natural gas",VLOOKUP(D12579,'Cross-Page Data'!$I$4:$J$13,2,FALSE),IF(J12579="solar",VLOOKUP('Form 923'!D12579,'Cross-Page Data'!$I$14:$J$117,2,FALSE),J12579))</f>
        <v>solar pv</v>
      </c>
      <c r="J12579" t="str">
        <f>VLOOKUP(E12579,'Cross-Page Data'!$D$4:$F$48,3,FALSE)</f>
        <v>solar</v>
      </c>
      <c r="K12579" t="b">
        <f t="shared" si="196"/>
        <v>1</v>
      </c>
    </row>
    <row r="12580" spans="1:11">
      <c r="A12580" s="120">
        <v>61615</v>
      </c>
      <c r="B12580" s="121" t="s">
        <v>201</v>
      </c>
      <c r="C12580" s="121" t="s">
        <v>202</v>
      </c>
      <c r="D12580" s="121" t="s">
        <v>101</v>
      </c>
      <c r="E12580" s="121" t="s">
        <v>92</v>
      </c>
      <c r="F12580" s="122">
        <v>48445</v>
      </c>
      <c r="G12580" s="122">
        <v>5442</v>
      </c>
      <c r="H12580" s="120">
        <v>2019</v>
      </c>
      <c r="I12580" t="str">
        <f>IF(J12580="natural gas",VLOOKUP(D12580,'Cross-Page Data'!$I$4:$J$13,2,FALSE),IF(J12580="solar",VLOOKUP('Form 923'!D12580,'Cross-Page Data'!$I$14:$J$117,2,FALSE),J12580))</f>
        <v>solar pv</v>
      </c>
      <c r="J12580" t="str">
        <f>VLOOKUP(E12580,'Cross-Page Data'!$D$4:$F$48,3,FALSE)</f>
        <v>solar</v>
      </c>
      <c r="K12580" t="b">
        <f t="shared" si="196"/>
        <v>1</v>
      </c>
    </row>
    <row r="12581" spans="1:11">
      <c r="A12581" s="120">
        <v>61616</v>
      </c>
      <c r="B12581" s="121" t="s">
        <v>201</v>
      </c>
      <c r="C12581" s="121" t="s">
        <v>202</v>
      </c>
      <c r="D12581" s="121" t="s">
        <v>101</v>
      </c>
      <c r="E12581" s="121" t="s">
        <v>92</v>
      </c>
      <c r="F12581" s="122">
        <v>51720</v>
      </c>
      <c r="G12581" s="122">
        <v>5810</v>
      </c>
      <c r="H12581" s="120">
        <v>2019</v>
      </c>
      <c r="I12581" t="str">
        <f>IF(J12581="natural gas",VLOOKUP(D12581,'Cross-Page Data'!$I$4:$J$13,2,FALSE),IF(J12581="solar",VLOOKUP('Form 923'!D12581,'Cross-Page Data'!$I$14:$J$117,2,FALSE),J12581))</f>
        <v>solar pv</v>
      </c>
      <c r="J12581" t="str">
        <f>VLOOKUP(E12581,'Cross-Page Data'!$D$4:$F$48,3,FALSE)</f>
        <v>solar</v>
      </c>
      <c r="K12581" t="b">
        <f t="shared" si="196"/>
        <v>1</v>
      </c>
    </row>
    <row r="12582" spans="1:11">
      <c r="A12582" s="120">
        <v>61617</v>
      </c>
      <c r="B12582" s="121" t="s">
        <v>201</v>
      </c>
      <c r="C12582" s="121" t="s">
        <v>202</v>
      </c>
      <c r="D12582" s="121" t="s">
        <v>101</v>
      </c>
      <c r="E12582" s="121" t="s">
        <v>92</v>
      </c>
      <c r="F12582" s="122">
        <v>42562</v>
      </c>
      <c r="G12582" s="122">
        <v>4781</v>
      </c>
      <c r="H12582" s="120">
        <v>2019</v>
      </c>
      <c r="I12582" t="str">
        <f>IF(J12582="natural gas",VLOOKUP(D12582,'Cross-Page Data'!$I$4:$J$13,2,FALSE),IF(J12582="solar",VLOOKUP('Form 923'!D12582,'Cross-Page Data'!$I$14:$J$117,2,FALSE),J12582))</f>
        <v>solar pv</v>
      </c>
      <c r="J12582" t="str">
        <f>VLOOKUP(E12582,'Cross-Page Data'!$D$4:$F$48,3,FALSE)</f>
        <v>solar</v>
      </c>
      <c r="K12582" t="b">
        <f t="shared" si="196"/>
        <v>1</v>
      </c>
    </row>
    <row r="12583" spans="1:11">
      <c r="A12583" s="120">
        <v>61618</v>
      </c>
      <c r="B12583" s="121" t="s">
        <v>201</v>
      </c>
      <c r="C12583" s="121" t="s">
        <v>202</v>
      </c>
      <c r="D12583" s="121" t="s">
        <v>101</v>
      </c>
      <c r="E12583" s="121" t="s">
        <v>92</v>
      </c>
      <c r="F12583" s="122">
        <v>63080</v>
      </c>
      <c r="G12583" s="122">
        <v>7086</v>
      </c>
      <c r="H12583" s="120">
        <v>2019</v>
      </c>
      <c r="I12583" t="str">
        <f>IF(J12583="natural gas",VLOOKUP(D12583,'Cross-Page Data'!$I$4:$J$13,2,FALSE),IF(J12583="solar",VLOOKUP('Form 923'!D12583,'Cross-Page Data'!$I$14:$J$117,2,FALSE),J12583))</f>
        <v>solar pv</v>
      </c>
      <c r="J12583" t="str">
        <f>VLOOKUP(E12583,'Cross-Page Data'!$D$4:$F$48,3,FALSE)</f>
        <v>solar</v>
      </c>
      <c r="K12583" t="b">
        <f t="shared" si="196"/>
        <v>1</v>
      </c>
    </row>
    <row r="12584" spans="1:11">
      <c r="A12584" s="120">
        <v>61622</v>
      </c>
      <c r="B12584" s="121" t="s">
        <v>201</v>
      </c>
      <c r="C12584" s="121" t="s">
        <v>206</v>
      </c>
      <c r="D12584" s="121" t="s">
        <v>101</v>
      </c>
      <c r="E12584" s="121" t="s">
        <v>92</v>
      </c>
      <c r="F12584" s="122">
        <v>40657</v>
      </c>
      <c r="G12584" s="122">
        <v>4567</v>
      </c>
      <c r="H12584" s="120">
        <v>2019</v>
      </c>
      <c r="I12584" t="str">
        <f>IF(J12584="natural gas",VLOOKUP(D12584,'Cross-Page Data'!$I$4:$J$13,2,FALSE),IF(J12584="solar",VLOOKUP('Form 923'!D12584,'Cross-Page Data'!$I$14:$J$117,2,FALSE),J12584))</f>
        <v>solar pv</v>
      </c>
      <c r="J12584" t="str">
        <f>VLOOKUP(E12584,'Cross-Page Data'!$D$4:$F$48,3,FALSE)</f>
        <v>solar</v>
      </c>
      <c r="K12584" t="b">
        <f t="shared" si="196"/>
        <v>1</v>
      </c>
    </row>
    <row r="12585" spans="1:11">
      <c r="A12585" s="120">
        <v>61625</v>
      </c>
      <c r="B12585" s="121" t="s">
        <v>201</v>
      </c>
      <c r="C12585" s="121" t="s">
        <v>206</v>
      </c>
      <c r="D12585" s="121" t="s">
        <v>101</v>
      </c>
      <c r="E12585" s="121" t="s">
        <v>92</v>
      </c>
      <c r="F12585" s="122">
        <v>74973</v>
      </c>
      <c r="G12585" s="122">
        <v>8422</v>
      </c>
      <c r="H12585" s="120">
        <v>2019</v>
      </c>
      <c r="I12585" t="str">
        <f>IF(J12585="natural gas",VLOOKUP(D12585,'Cross-Page Data'!$I$4:$J$13,2,FALSE),IF(J12585="solar",VLOOKUP('Form 923'!D12585,'Cross-Page Data'!$I$14:$J$117,2,FALSE),J12585))</f>
        <v>solar pv</v>
      </c>
      <c r="J12585" t="str">
        <f>VLOOKUP(E12585,'Cross-Page Data'!$D$4:$F$48,3,FALSE)</f>
        <v>solar</v>
      </c>
      <c r="K12585" t="b">
        <f t="shared" si="196"/>
        <v>1</v>
      </c>
    </row>
    <row r="12586" spans="1:11">
      <c r="A12586" s="120">
        <v>61626</v>
      </c>
      <c r="B12586" s="121" t="s">
        <v>201</v>
      </c>
      <c r="C12586" s="121" t="s">
        <v>206</v>
      </c>
      <c r="D12586" s="121" t="s">
        <v>101</v>
      </c>
      <c r="E12586" s="121" t="s">
        <v>92</v>
      </c>
      <c r="F12586" s="122">
        <v>58816</v>
      </c>
      <c r="G12586" s="122">
        <v>6607</v>
      </c>
      <c r="H12586" s="120">
        <v>2019</v>
      </c>
      <c r="I12586" t="str">
        <f>IF(J12586="natural gas",VLOOKUP(D12586,'Cross-Page Data'!$I$4:$J$13,2,FALSE),IF(J12586="solar",VLOOKUP('Form 923'!D12586,'Cross-Page Data'!$I$14:$J$117,2,FALSE),J12586))</f>
        <v>solar pv</v>
      </c>
      <c r="J12586" t="str">
        <f>VLOOKUP(E12586,'Cross-Page Data'!$D$4:$F$48,3,FALSE)</f>
        <v>solar</v>
      </c>
      <c r="K12586" t="b">
        <f t="shared" si="196"/>
        <v>1</v>
      </c>
    </row>
    <row r="12587" spans="1:11">
      <c r="A12587" s="120">
        <v>61627</v>
      </c>
      <c r="B12587" s="121" t="s">
        <v>201</v>
      </c>
      <c r="C12587" s="121" t="s">
        <v>206</v>
      </c>
      <c r="D12587" s="121" t="s">
        <v>101</v>
      </c>
      <c r="E12587" s="121" t="s">
        <v>92</v>
      </c>
      <c r="F12587" s="122">
        <v>58372</v>
      </c>
      <c r="G12587" s="122">
        <v>6557</v>
      </c>
      <c r="H12587" s="120">
        <v>2019</v>
      </c>
      <c r="I12587" t="str">
        <f>IF(J12587="natural gas",VLOOKUP(D12587,'Cross-Page Data'!$I$4:$J$13,2,FALSE),IF(J12587="solar",VLOOKUP('Form 923'!D12587,'Cross-Page Data'!$I$14:$J$117,2,FALSE),J12587))</f>
        <v>solar pv</v>
      </c>
      <c r="J12587" t="str">
        <f>VLOOKUP(E12587,'Cross-Page Data'!$D$4:$F$48,3,FALSE)</f>
        <v>solar</v>
      </c>
      <c r="K12587" t="b">
        <f t="shared" si="196"/>
        <v>1</v>
      </c>
    </row>
    <row r="12588" spans="1:11">
      <c r="A12588" s="120">
        <v>61628</v>
      </c>
      <c r="B12588" s="121" t="s">
        <v>201</v>
      </c>
      <c r="C12588" s="121" t="s">
        <v>206</v>
      </c>
      <c r="D12588" s="121" t="s">
        <v>101</v>
      </c>
      <c r="E12588" s="121" t="s">
        <v>92</v>
      </c>
      <c r="F12588" s="122">
        <v>59804</v>
      </c>
      <c r="G12588" s="122">
        <v>6718</v>
      </c>
      <c r="H12588" s="120">
        <v>2019</v>
      </c>
      <c r="I12588" t="str">
        <f>IF(J12588="natural gas",VLOOKUP(D12588,'Cross-Page Data'!$I$4:$J$13,2,FALSE),IF(J12588="solar",VLOOKUP('Form 923'!D12588,'Cross-Page Data'!$I$14:$J$117,2,FALSE),J12588))</f>
        <v>solar pv</v>
      </c>
      <c r="J12588" t="str">
        <f>VLOOKUP(E12588,'Cross-Page Data'!$D$4:$F$48,3,FALSE)</f>
        <v>solar</v>
      </c>
      <c r="K12588" t="b">
        <f t="shared" si="196"/>
        <v>1</v>
      </c>
    </row>
    <row r="12589" spans="1:11">
      <c r="A12589" s="120">
        <v>61629</v>
      </c>
      <c r="B12589" s="121" t="s">
        <v>201</v>
      </c>
      <c r="C12589" s="121" t="s">
        <v>206</v>
      </c>
      <c r="D12589" s="121" t="s">
        <v>101</v>
      </c>
      <c r="E12589" s="121" t="s">
        <v>92</v>
      </c>
      <c r="F12589" s="122">
        <v>49833</v>
      </c>
      <c r="G12589" s="122">
        <v>5598</v>
      </c>
      <c r="H12589" s="120">
        <v>2019</v>
      </c>
      <c r="I12589" t="str">
        <f>IF(J12589="natural gas",VLOOKUP(D12589,'Cross-Page Data'!$I$4:$J$13,2,FALSE),IF(J12589="solar",VLOOKUP('Form 923'!D12589,'Cross-Page Data'!$I$14:$J$117,2,FALSE),J12589))</f>
        <v>solar pv</v>
      </c>
      <c r="J12589" t="str">
        <f>VLOOKUP(E12589,'Cross-Page Data'!$D$4:$F$48,3,FALSE)</f>
        <v>solar</v>
      </c>
      <c r="K12589" t="b">
        <f t="shared" si="196"/>
        <v>1</v>
      </c>
    </row>
    <row r="12590" spans="1:11">
      <c r="A12590" s="120">
        <v>61630</v>
      </c>
      <c r="B12590" s="121" t="s">
        <v>201</v>
      </c>
      <c r="C12590" s="121" t="s">
        <v>206</v>
      </c>
      <c r="D12590" s="121" t="s">
        <v>101</v>
      </c>
      <c r="E12590" s="121" t="s">
        <v>92</v>
      </c>
      <c r="F12590" s="122">
        <v>12901</v>
      </c>
      <c r="G12590" s="122">
        <v>1449</v>
      </c>
      <c r="H12590" s="120">
        <v>2019</v>
      </c>
      <c r="I12590" t="str">
        <f>IF(J12590="natural gas",VLOOKUP(D12590,'Cross-Page Data'!$I$4:$J$13,2,FALSE),IF(J12590="solar",VLOOKUP('Form 923'!D12590,'Cross-Page Data'!$I$14:$J$117,2,FALSE),J12590))</f>
        <v>solar pv</v>
      </c>
      <c r="J12590" t="str">
        <f>VLOOKUP(E12590,'Cross-Page Data'!$D$4:$F$48,3,FALSE)</f>
        <v>solar</v>
      </c>
      <c r="K12590" t="b">
        <f t="shared" si="196"/>
        <v>1</v>
      </c>
    </row>
    <row r="12591" spans="1:11">
      <c r="A12591" s="120">
        <v>61631</v>
      </c>
      <c r="B12591" s="121" t="s">
        <v>201</v>
      </c>
      <c r="C12591" s="121" t="s">
        <v>206</v>
      </c>
      <c r="D12591" s="121" t="s">
        <v>101</v>
      </c>
      <c r="E12591" s="121" t="s">
        <v>92</v>
      </c>
      <c r="F12591" s="122">
        <v>173100</v>
      </c>
      <c r="G12591" s="122">
        <v>19445</v>
      </c>
      <c r="H12591" s="120">
        <v>2019</v>
      </c>
      <c r="I12591" t="str">
        <f>IF(J12591="natural gas",VLOOKUP(D12591,'Cross-Page Data'!$I$4:$J$13,2,FALSE),IF(J12591="solar",VLOOKUP('Form 923'!D12591,'Cross-Page Data'!$I$14:$J$117,2,FALSE),J12591))</f>
        <v>solar pv</v>
      </c>
      <c r="J12591" t="str">
        <f>VLOOKUP(E12591,'Cross-Page Data'!$D$4:$F$48,3,FALSE)</f>
        <v>solar</v>
      </c>
      <c r="K12591" t="b">
        <f t="shared" si="196"/>
        <v>1</v>
      </c>
    </row>
    <row r="12592" spans="1:11">
      <c r="A12592" s="120">
        <v>61632</v>
      </c>
      <c r="B12592" s="121" t="s">
        <v>205</v>
      </c>
      <c r="C12592" s="121" t="s">
        <v>202</v>
      </c>
      <c r="D12592" s="121" t="s">
        <v>73</v>
      </c>
      <c r="E12592" s="121" t="s">
        <v>38</v>
      </c>
      <c r="F12592" s="122">
        <v>0</v>
      </c>
      <c r="G12592" s="122">
        <v>0</v>
      </c>
      <c r="H12592" s="120">
        <v>2019</v>
      </c>
      <c r="I12592" t="str">
        <f>IF(J12592="natural gas",VLOOKUP(D12592,'Cross-Page Data'!$I$4:$J$13,2,FALSE),IF(J12592="solar",VLOOKUP('Form 923'!D12592,'Cross-Page Data'!$I$14:$J$117,2,FALSE),J12592))</f>
        <v>natural gas peaker</v>
      </c>
      <c r="J12592" t="str">
        <f>VLOOKUP(E12592,'Cross-Page Data'!$D$4:$F$48,3,FALSE)</f>
        <v>natural gas</v>
      </c>
      <c r="K12592" t="b">
        <f t="shared" si="196"/>
        <v>1</v>
      </c>
    </row>
    <row r="12593" spans="1:11">
      <c r="A12593" s="120">
        <v>61633</v>
      </c>
      <c r="B12593" s="121" t="s">
        <v>201</v>
      </c>
      <c r="C12593" s="121" t="s">
        <v>206</v>
      </c>
      <c r="D12593" s="121" t="s">
        <v>101</v>
      </c>
      <c r="E12593" s="121" t="s">
        <v>92</v>
      </c>
      <c r="F12593" s="122">
        <v>12461</v>
      </c>
      <c r="G12593" s="122">
        <v>1400</v>
      </c>
      <c r="H12593" s="120">
        <v>2019</v>
      </c>
      <c r="I12593" t="str">
        <f>IF(J12593="natural gas",VLOOKUP(D12593,'Cross-Page Data'!$I$4:$J$13,2,FALSE),IF(J12593="solar",VLOOKUP('Form 923'!D12593,'Cross-Page Data'!$I$14:$J$117,2,FALSE),J12593))</f>
        <v>solar pv</v>
      </c>
      <c r="J12593" t="str">
        <f>VLOOKUP(E12593,'Cross-Page Data'!$D$4:$F$48,3,FALSE)</f>
        <v>solar</v>
      </c>
      <c r="K12593" t="b">
        <f t="shared" si="196"/>
        <v>1</v>
      </c>
    </row>
    <row r="12594" spans="1:11">
      <c r="A12594" s="120">
        <v>61634</v>
      </c>
      <c r="B12594" s="121" t="s">
        <v>201</v>
      </c>
      <c r="C12594" s="121" t="s">
        <v>206</v>
      </c>
      <c r="D12594" s="121" t="s">
        <v>101</v>
      </c>
      <c r="E12594" s="121" t="s">
        <v>92</v>
      </c>
      <c r="F12594" s="122">
        <v>44850</v>
      </c>
      <c r="G12594" s="122">
        <v>5038</v>
      </c>
      <c r="H12594" s="120">
        <v>2019</v>
      </c>
      <c r="I12594" t="str">
        <f>IF(J12594="natural gas",VLOOKUP(D12594,'Cross-Page Data'!$I$4:$J$13,2,FALSE),IF(J12594="solar",VLOOKUP('Form 923'!D12594,'Cross-Page Data'!$I$14:$J$117,2,FALSE),J12594))</f>
        <v>solar pv</v>
      </c>
      <c r="J12594" t="str">
        <f>VLOOKUP(E12594,'Cross-Page Data'!$D$4:$F$48,3,FALSE)</f>
        <v>solar</v>
      </c>
      <c r="K12594" t="b">
        <f t="shared" si="196"/>
        <v>1</v>
      </c>
    </row>
    <row r="12595" spans="1:11">
      <c r="A12595" s="120">
        <v>61635</v>
      </c>
      <c r="B12595" s="121" t="s">
        <v>201</v>
      </c>
      <c r="C12595" s="121" t="s">
        <v>206</v>
      </c>
      <c r="D12595" s="121" t="s">
        <v>101</v>
      </c>
      <c r="E12595" s="121" t="s">
        <v>92</v>
      </c>
      <c r="F12595" s="122">
        <v>26537</v>
      </c>
      <c r="G12595" s="122">
        <v>2981</v>
      </c>
      <c r="H12595" s="120">
        <v>2019</v>
      </c>
      <c r="I12595" t="str">
        <f>IF(J12595="natural gas",VLOOKUP(D12595,'Cross-Page Data'!$I$4:$J$13,2,FALSE),IF(J12595="solar",VLOOKUP('Form 923'!D12595,'Cross-Page Data'!$I$14:$J$117,2,FALSE),J12595))</f>
        <v>solar pv</v>
      </c>
      <c r="J12595" t="str">
        <f>VLOOKUP(E12595,'Cross-Page Data'!$D$4:$F$48,3,FALSE)</f>
        <v>solar</v>
      </c>
      <c r="K12595" t="b">
        <f t="shared" si="196"/>
        <v>1</v>
      </c>
    </row>
    <row r="12596" spans="1:11">
      <c r="A12596" s="120">
        <v>61636</v>
      </c>
      <c r="B12596" s="121" t="s">
        <v>201</v>
      </c>
      <c r="C12596" s="121" t="s">
        <v>206</v>
      </c>
      <c r="D12596" s="121" t="s">
        <v>101</v>
      </c>
      <c r="E12596" s="121" t="s">
        <v>92</v>
      </c>
      <c r="F12596" s="122">
        <v>62795</v>
      </c>
      <c r="G12596" s="122">
        <v>7054</v>
      </c>
      <c r="H12596" s="120">
        <v>2019</v>
      </c>
      <c r="I12596" t="str">
        <f>IF(J12596="natural gas",VLOOKUP(D12596,'Cross-Page Data'!$I$4:$J$13,2,FALSE),IF(J12596="solar",VLOOKUP('Form 923'!D12596,'Cross-Page Data'!$I$14:$J$117,2,FALSE),J12596))</f>
        <v>solar pv</v>
      </c>
      <c r="J12596" t="str">
        <f>VLOOKUP(E12596,'Cross-Page Data'!$D$4:$F$48,3,FALSE)</f>
        <v>solar</v>
      </c>
      <c r="K12596" t="b">
        <f t="shared" si="196"/>
        <v>1</v>
      </c>
    </row>
    <row r="12597" spans="1:11">
      <c r="A12597" s="120">
        <v>61637</v>
      </c>
      <c r="B12597" s="121" t="s">
        <v>201</v>
      </c>
      <c r="C12597" s="121" t="s">
        <v>206</v>
      </c>
      <c r="D12597" s="121" t="s">
        <v>101</v>
      </c>
      <c r="E12597" s="121" t="s">
        <v>92</v>
      </c>
      <c r="F12597" s="122">
        <v>20696</v>
      </c>
      <c r="G12597" s="122">
        <v>2325</v>
      </c>
      <c r="H12597" s="120">
        <v>2019</v>
      </c>
      <c r="I12597" t="str">
        <f>IF(J12597="natural gas",VLOOKUP(D12597,'Cross-Page Data'!$I$4:$J$13,2,FALSE),IF(J12597="solar",VLOOKUP('Form 923'!D12597,'Cross-Page Data'!$I$14:$J$117,2,FALSE),J12597))</f>
        <v>solar pv</v>
      </c>
      <c r="J12597" t="str">
        <f>VLOOKUP(E12597,'Cross-Page Data'!$D$4:$F$48,3,FALSE)</f>
        <v>solar</v>
      </c>
      <c r="K12597" t="b">
        <f t="shared" si="196"/>
        <v>1</v>
      </c>
    </row>
    <row r="12598" spans="1:11">
      <c r="A12598" s="120">
        <v>61638</v>
      </c>
      <c r="B12598" s="121" t="s">
        <v>201</v>
      </c>
      <c r="C12598" s="121" t="s">
        <v>206</v>
      </c>
      <c r="D12598" s="121" t="s">
        <v>128</v>
      </c>
      <c r="E12598" s="121" t="s">
        <v>180</v>
      </c>
      <c r="F12598" s="122">
        <v>5320439</v>
      </c>
      <c r="G12598" s="122">
        <v>597668</v>
      </c>
      <c r="H12598" s="120">
        <v>2019</v>
      </c>
      <c r="I12598" t="str">
        <f>IF(J12598="natural gas",VLOOKUP(D12598,'Cross-Page Data'!$I$4:$J$13,2,FALSE),IF(J12598="solar",VLOOKUP('Form 923'!D12598,'Cross-Page Data'!$I$14:$J$117,2,FALSE),J12598))</f>
        <v>wind</v>
      </c>
      <c r="J12598" t="str">
        <f>VLOOKUP(E12598,'Cross-Page Data'!$D$4:$F$48,3,FALSE)</f>
        <v>wind</v>
      </c>
      <c r="K12598" t="b">
        <f t="shared" si="196"/>
        <v>1</v>
      </c>
    </row>
    <row r="12599" spans="1:11">
      <c r="A12599" s="120">
        <v>61640</v>
      </c>
      <c r="B12599" s="121" t="s">
        <v>201</v>
      </c>
      <c r="C12599" s="121" t="s">
        <v>206</v>
      </c>
      <c r="D12599" s="121" t="s">
        <v>116</v>
      </c>
      <c r="E12599" s="121" t="s">
        <v>170</v>
      </c>
      <c r="F12599" s="122">
        <v>47713</v>
      </c>
      <c r="G12599" s="122">
        <v>5360</v>
      </c>
      <c r="H12599" s="120">
        <v>2019</v>
      </c>
      <c r="I12599" t="str">
        <f>IF(J12599="natural gas",VLOOKUP(D12599,'Cross-Page Data'!$I$4:$J$13,2,FALSE),IF(J12599="solar",VLOOKUP('Form 923'!D12599,'Cross-Page Data'!$I$14:$J$117,2,FALSE),J12599))</f>
        <v>hydro</v>
      </c>
      <c r="J12599" t="str">
        <f>VLOOKUP(E12599,'Cross-Page Data'!$D$4:$F$48,3,FALSE)</f>
        <v>hydro</v>
      </c>
      <c r="K12599" t="b">
        <f t="shared" si="196"/>
        <v>1</v>
      </c>
    </row>
    <row r="12600" spans="1:11">
      <c r="A12600" s="120">
        <v>61641</v>
      </c>
      <c r="B12600" s="121" t="s">
        <v>201</v>
      </c>
      <c r="C12600" s="121" t="s">
        <v>206</v>
      </c>
      <c r="D12600" s="121" t="s">
        <v>116</v>
      </c>
      <c r="E12600" s="121" t="s">
        <v>170</v>
      </c>
      <c r="F12600" s="122">
        <v>152527</v>
      </c>
      <c r="G12600" s="122">
        <v>17134</v>
      </c>
      <c r="H12600" s="120">
        <v>2019</v>
      </c>
      <c r="I12600" t="str">
        <f>IF(J12600="natural gas",VLOOKUP(D12600,'Cross-Page Data'!$I$4:$J$13,2,FALSE),IF(J12600="solar",VLOOKUP('Form 923'!D12600,'Cross-Page Data'!$I$14:$J$117,2,FALSE),J12600))</f>
        <v>hydro</v>
      </c>
      <c r="J12600" t="str">
        <f>VLOOKUP(E12600,'Cross-Page Data'!$D$4:$F$48,3,FALSE)</f>
        <v>hydro</v>
      </c>
      <c r="K12600" t="b">
        <f t="shared" si="196"/>
        <v>1</v>
      </c>
    </row>
    <row r="12601" spans="1:11">
      <c r="A12601" s="120">
        <v>61642</v>
      </c>
      <c r="B12601" s="121" t="s">
        <v>201</v>
      </c>
      <c r="C12601" s="121" t="s">
        <v>206</v>
      </c>
      <c r="D12601" s="121" t="s">
        <v>116</v>
      </c>
      <c r="E12601" s="121" t="s">
        <v>170</v>
      </c>
      <c r="F12601" s="122">
        <v>46646</v>
      </c>
      <c r="G12601" s="122">
        <v>5240</v>
      </c>
      <c r="H12601" s="120">
        <v>2019</v>
      </c>
      <c r="I12601" t="str">
        <f>IF(J12601="natural gas",VLOOKUP(D12601,'Cross-Page Data'!$I$4:$J$13,2,FALSE),IF(J12601="solar",VLOOKUP('Form 923'!D12601,'Cross-Page Data'!$I$14:$J$117,2,FALSE),J12601))</f>
        <v>hydro</v>
      </c>
      <c r="J12601" t="str">
        <f>VLOOKUP(E12601,'Cross-Page Data'!$D$4:$F$48,3,FALSE)</f>
        <v>hydro</v>
      </c>
      <c r="K12601" t="b">
        <f t="shared" si="196"/>
        <v>1</v>
      </c>
    </row>
    <row r="12602" spans="1:11">
      <c r="A12602" s="120">
        <v>61643</v>
      </c>
      <c r="B12602" s="121" t="s">
        <v>201</v>
      </c>
      <c r="C12602" s="121" t="s">
        <v>202</v>
      </c>
      <c r="D12602" s="121" t="s">
        <v>79</v>
      </c>
      <c r="E12602" s="121" t="s">
        <v>38</v>
      </c>
      <c r="F12602" s="122">
        <v>1958746</v>
      </c>
      <c r="G12602" s="122">
        <v>235720</v>
      </c>
      <c r="H12602" s="120">
        <v>2019</v>
      </c>
      <c r="I12602" t="str">
        <f>IF(J12602="natural gas",VLOOKUP(D12602,'Cross-Page Data'!$I$4:$J$13,2,FALSE),IF(J12602="solar",VLOOKUP('Form 923'!D12602,'Cross-Page Data'!$I$14:$J$117,2,FALSE),J12602))</f>
        <v>natural gas peaker</v>
      </c>
      <c r="J12602" t="str">
        <f>VLOOKUP(E12602,'Cross-Page Data'!$D$4:$F$48,3,FALSE)</f>
        <v>natural gas</v>
      </c>
      <c r="K12602" t="b">
        <f t="shared" si="196"/>
        <v>1</v>
      </c>
    </row>
    <row r="12603" spans="1:11">
      <c r="A12603" s="120">
        <v>61644</v>
      </c>
      <c r="B12603" s="121" t="s">
        <v>201</v>
      </c>
      <c r="C12603" s="121" t="s">
        <v>206</v>
      </c>
      <c r="D12603" s="121" t="s">
        <v>128</v>
      </c>
      <c r="E12603" s="121" t="s">
        <v>180</v>
      </c>
      <c r="F12603" s="122">
        <v>64726</v>
      </c>
      <c r="G12603" s="122">
        <v>7271</v>
      </c>
      <c r="H12603" s="120">
        <v>2019</v>
      </c>
      <c r="I12603" t="str">
        <f>IF(J12603="natural gas",VLOOKUP(D12603,'Cross-Page Data'!$I$4:$J$13,2,FALSE),IF(J12603="solar",VLOOKUP('Form 923'!D12603,'Cross-Page Data'!$I$14:$J$117,2,FALSE),J12603))</f>
        <v>wind</v>
      </c>
      <c r="J12603" t="str">
        <f>VLOOKUP(E12603,'Cross-Page Data'!$D$4:$F$48,3,FALSE)</f>
        <v>wind</v>
      </c>
      <c r="K12603" t="b">
        <f t="shared" si="196"/>
        <v>1</v>
      </c>
    </row>
    <row r="12604" spans="1:11">
      <c r="A12604" s="120">
        <v>61645</v>
      </c>
      <c r="B12604" s="121" t="s">
        <v>201</v>
      </c>
      <c r="C12604" s="121" t="s">
        <v>206</v>
      </c>
      <c r="D12604" s="121" t="s">
        <v>101</v>
      </c>
      <c r="E12604" s="121" t="s">
        <v>92</v>
      </c>
      <c r="F12604" s="122">
        <v>13916</v>
      </c>
      <c r="G12604" s="122">
        <v>1563</v>
      </c>
      <c r="H12604" s="120">
        <v>2019</v>
      </c>
      <c r="I12604" t="str">
        <f>IF(J12604="natural gas",VLOOKUP(D12604,'Cross-Page Data'!$I$4:$J$13,2,FALSE),IF(J12604="solar",VLOOKUP('Form 923'!D12604,'Cross-Page Data'!$I$14:$J$117,2,FALSE),J12604))</f>
        <v>solar pv</v>
      </c>
      <c r="J12604" t="str">
        <f>VLOOKUP(E12604,'Cross-Page Data'!$D$4:$F$48,3,FALSE)</f>
        <v>solar</v>
      </c>
      <c r="K12604" t="b">
        <f t="shared" si="196"/>
        <v>1</v>
      </c>
    </row>
    <row r="12605" spans="1:11">
      <c r="A12605" s="120">
        <v>61647</v>
      </c>
      <c r="B12605" s="121" t="s">
        <v>201</v>
      </c>
      <c r="C12605" s="121" t="s">
        <v>202</v>
      </c>
      <c r="D12605" s="121" t="s">
        <v>33</v>
      </c>
      <c r="E12605" s="121" t="s">
        <v>99</v>
      </c>
      <c r="F12605" s="122">
        <v>0</v>
      </c>
      <c r="G12605" s="122">
        <v>0</v>
      </c>
      <c r="H12605" s="120">
        <v>2019</v>
      </c>
      <c r="I12605" t="str">
        <f>IF(J12605="natural gas",VLOOKUP(D12605,'Cross-Page Data'!$I$4:$J$13,2,FALSE),IF(J12605="solar",VLOOKUP('Form 923'!D12605,'Cross-Page Data'!$I$14:$J$117,2,FALSE),J12605))</f>
        <v>other</v>
      </c>
      <c r="J12605" t="str">
        <f>VLOOKUP(E12605,'Cross-Page Data'!$D$4:$F$48,3,FALSE)</f>
        <v>other</v>
      </c>
      <c r="K12605" t="b">
        <f t="shared" si="196"/>
        <v>1</v>
      </c>
    </row>
    <row r="12606" spans="1:11">
      <c r="A12606" s="120">
        <v>61647</v>
      </c>
      <c r="B12606" s="121" t="s">
        <v>201</v>
      </c>
      <c r="C12606" s="121" t="s">
        <v>202</v>
      </c>
      <c r="D12606" s="121" t="s">
        <v>101</v>
      </c>
      <c r="E12606" s="121" t="s">
        <v>92</v>
      </c>
      <c r="F12606" s="122">
        <v>13407</v>
      </c>
      <c r="G12606" s="122">
        <v>1506</v>
      </c>
      <c r="H12606" s="120">
        <v>2019</v>
      </c>
      <c r="I12606" t="str">
        <f>IF(J12606="natural gas",VLOOKUP(D12606,'Cross-Page Data'!$I$4:$J$13,2,FALSE),IF(J12606="solar",VLOOKUP('Form 923'!D12606,'Cross-Page Data'!$I$14:$J$117,2,FALSE),J12606))</f>
        <v>solar pv</v>
      </c>
      <c r="J12606" t="str">
        <f>VLOOKUP(E12606,'Cross-Page Data'!$D$4:$F$48,3,FALSE)</f>
        <v>solar</v>
      </c>
      <c r="K12606" t="b">
        <f t="shared" si="196"/>
        <v>1</v>
      </c>
    </row>
    <row r="12607" spans="1:11">
      <c r="A12607" s="120">
        <v>61651</v>
      </c>
      <c r="B12607" s="121" t="s">
        <v>201</v>
      </c>
      <c r="C12607" s="121" t="s">
        <v>206</v>
      </c>
      <c r="D12607" s="121" t="s">
        <v>101</v>
      </c>
      <c r="E12607" s="121" t="s">
        <v>92</v>
      </c>
      <c r="F12607" s="122">
        <v>12194</v>
      </c>
      <c r="G12607" s="122">
        <v>1370</v>
      </c>
      <c r="H12607" s="120">
        <v>2019</v>
      </c>
      <c r="I12607" t="str">
        <f>IF(J12607="natural gas",VLOOKUP(D12607,'Cross-Page Data'!$I$4:$J$13,2,FALSE),IF(J12607="solar",VLOOKUP('Form 923'!D12607,'Cross-Page Data'!$I$14:$J$117,2,FALSE),J12607))</f>
        <v>solar pv</v>
      </c>
      <c r="J12607" t="str">
        <f>VLOOKUP(E12607,'Cross-Page Data'!$D$4:$F$48,3,FALSE)</f>
        <v>solar</v>
      </c>
      <c r="K12607" t="b">
        <f t="shared" si="196"/>
        <v>1</v>
      </c>
    </row>
    <row r="12608" spans="1:11">
      <c r="A12608" s="120">
        <v>61652</v>
      </c>
      <c r="B12608" s="121" t="s">
        <v>205</v>
      </c>
      <c r="C12608" s="121" t="s">
        <v>208</v>
      </c>
      <c r="D12608" s="121" t="s">
        <v>79</v>
      </c>
      <c r="E12608" s="121" t="s">
        <v>90</v>
      </c>
      <c r="F12608" s="122">
        <v>14911</v>
      </c>
      <c r="G12608" s="122">
        <v>1570</v>
      </c>
      <c r="H12608" s="120">
        <v>2019</v>
      </c>
      <c r="I12608" t="str">
        <f>IF(J12608="natural gas",VLOOKUP(D12608,'Cross-Page Data'!$I$4:$J$13,2,FALSE),IF(J12608="solar",VLOOKUP('Form 923'!D12608,'Cross-Page Data'!$I$14:$J$117,2,FALSE),J12608))</f>
        <v>biomass</v>
      </c>
      <c r="J12608" t="str">
        <f>VLOOKUP(E12608,'Cross-Page Data'!$D$4:$F$48,3,FALSE)</f>
        <v>biomass</v>
      </c>
      <c r="K12608" t="b">
        <f t="shared" si="196"/>
        <v>0</v>
      </c>
    </row>
    <row r="12609" spans="1:11">
      <c r="A12609" s="120">
        <v>61654</v>
      </c>
      <c r="B12609" s="121" t="s">
        <v>201</v>
      </c>
      <c r="C12609" s="121" t="s">
        <v>202</v>
      </c>
      <c r="D12609" s="121" t="s">
        <v>101</v>
      </c>
      <c r="E12609" s="121" t="s">
        <v>92</v>
      </c>
      <c r="F12609" s="122">
        <v>1209772</v>
      </c>
      <c r="G12609" s="122">
        <v>135899</v>
      </c>
      <c r="H12609" s="120">
        <v>2019</v>
      </c>
      <c r="I12609" t="str">
        <f>IF(J12609="natural gas",VLOOKUP(D12609,'Cross-Page Data'!$I$4:$J$13,2,FALSE),IF(J12609="solar",VLOOKUP('Form 923'!D12609,'Cross-Page Data'!$I$14:$J$117,2,FALSE),J12609))</f>
        <v>solar pv</v>
      </c>
      <c r="J12609" t="str">
        <f>VLOOKUP(E12609,'Cross-Page Data'!$D$4:$F$48,3,FALSE)</f>
        <v>solar</v>
      </c>
      <c r="K12609" t="b">
        <f t="shared" si="196"/>
        <v>1</v>
      </c>
    </row>
    <row r="12610" spans="1:11">
      <c r="A12610" s="120">
        <v>61655</v>
      </c>
      <c r="B12610" s="121" t="s">
        <v>201</v>
      </c>
      <c r="C12610" s="121" t="s">
        <v>202</v>
      </c>
      <c r="D12610" s="121" t="s">
        <v>101</v>
      </c>
      <c r="E12610" s="121" t="s">
        <v>92</v>
      </c>
      <c r="F12610" s="122">
        <v>602539</v>
      </c>
      <c r="G12610" s="122">
        <v>67686</v>
      </c>
      <c r="H12610" s="120">
        <v>2019</v>
      </c>
      <c r="I12610" t="str">
        <f>IF(J12610="natural gas",VLOOKUP(D12610,'Cross-Page Data'!$I$4:$J$13,2,FALSE),IF(J12610="solar",VLOOKUP('Form 923'!D12610,'Cross-Page Data'!$I$14:$J$117,2,FALSE),J12610))</f>
        <v>solar pv</v>
      </c>
      <c r="J12610" t="str">
        <f>VLOOKUP(E12610,'Cross-Page Data'!$D$4:$F$48,3,FALSE)</f>
        <v>solar</v>
      </c>
      <c r="K12610" t="b">
        <f t="shared" si="196"/>
        <v>1</v>
      </c>
    </row>
    <row r="12611" spans="1:11">
      <c r="A12611" s="120">
        <v>61656</v>
      </c>
      <c r="B12611" s="121" t="s">
        <v>201</v>
      </c>
      <c r="C12611" s="121" t="s">
        <v>202</v>
      </c>
      <c r="D12611" s="121" t="s">
        <v>101</v>
      </c>
      <c r="E12611" s="121" t="s">
        <v>92</v>
      </c>
      <c r="F12611" s="122">
        <v>939649</v>
      </c>
      <c r="G12611" s="122">
        <v>105555</v>
      </c>
      <c r="H12611" s="120">
        <v>2019</v>
      </c>
      <c r="I12611" t="str">
        <f>IF(J12611="natural gas",VLOOKUP(D12611,'Cross-Page Data'!$I$4:$J$13,2,FALSE),IF(J12611="solar",VLOOKUP('Form 923'!D12611,'Cross-Page Data'!$I$14:$J$117,2,FALSE),J12611))</f>
        <v>solar pv</v>
      </c>
      <c r="J12611" t="str">
        <f>VLOOKUP(E12611,'Cross-Page Data'!$D$4:$F$48,3,FALSE)</f>
        <v>solar</v>
      </c>
      <c r="K12611" t="b">
        <f t="shared" si="196"/>
        <v>1</v>
      </c>
    </row>
    <row r="12612" spans="1:11">
      <c r="A12612" s="120">
        <v>61657</v>
      </c>
      <c r="B12612" s="121" t="s">
        <v>201</v>
      </c>
      <c r="C12612" s="121" t="s">
        <v>202</v>
      </c>
      <c r="D12612" s="121" t="s">
        <v>101</v>
      </c>
      <c r="E12612" s="121" t="s">
        <v>92</v>
      </c>
      <c r="F12612" s="122">
        <v>297513</v>
      </c>
      <c r="G12612" s="122">
        <v>33421</v>
      </c>
      <c r="H12612" s="120">
        <v>2019</v>
      </c>
      <c r="I12612" t="str">
        <f>IF(J12612="natural gas",VLOOKUP(D12612,'Cross-Page Data'!$I$4:$J$13,2,FALSE),IF(J12612="solar",VLOOKUP('Form 923'!D12612,'Cross-Page Data'!$I$14:$J$117,2,FALSE),J12612))</f>
        <v>solar pv</v>
      </c>
      <c r="J12612" t="str">
        <f>VLOOKUP(E12612,'Cross-Page Data'!$D$4:$F$48,3,FALSE)</f>
        <v>solar</v>
      </c>
      <c r="K12612" t="b">
        <f t="shared" si="196"/>
        <v>1</v>
      </c>
    </row>
    <row r="12613" spans="1:11">
      <c r="A12613" s="120">
        <v>61658</v>
      </c>
      <c r="B12613" s="121" t="s">
        <v>201</v>
      </c>
      <c r="C12613" s="121" t="s">
        <v>206</v>
      </c>
      <c r="D12613" s="121" t="s">
        <v>101</v>
      </c>
      <c r="E12613" s="121" t="s">
        <v>92</v>
      </c>
      <c r="F12613" s="122">
        <v>32751</v>
      </c>
      <c r="G12613" s="122">
        <v>3679</v>
      </c>
      <c r="H12613" s="120">
        <v>2019</v>
      </c>
      <c r="I12613" t="str">
        <f>IF(J12613="natural gas",VLOOKUP(D12613,'Cross-Page Data'!$I$4:$J$13,2,FALSE),IF(J12613="solar",VLOOKUP('Form 923'!D12613,'Cross-Page Data'!$I$14:$J$117,2,FALSE),J12613))</f>
        <v>solar pv</v>
      </c>
      <c r="J12613" t="str">
        <f>VLOOKUP(E12613,'Cross-Page Data'!$D$4:$F$48,3,FALSE)</f>
        <v>solar</v>
      </c>
      <c r="K12613" t="b">
        <f t="shared" si="196"/>
        <v>1</v>
      </c>
    </row>
    <row r="12614" spans="1:11">
      <c r="A12614" s="120">
        <v>61660</v>
      </c>
      <c r="B12614" s="121" t="s">
        <v>201</v>
      </c>
      <c r="C12614" s="121" t="s">
        <v>206</v>
      </c>
      <c r="D12614" s="121" t="s">
        <v>128</v>
      </c>
      <c r="E12614" s="121" t="s">
        <v>180</v>
      </c>
      <c r="F12614" s="122">
        <v>92481</v>
      </c>
      <c r="G12614" s="122">
        <v>10389</v>
      </c>
      <c r="H12614" s="120">
        <v>2019</v>
      </c>
      <c r="I12614" t="str">
        <f>IF(J12614="natural gas",VLOOKUP(D12614,'Cross-Page Data'!$I$4:$J$13,2,FALSE),IF(J12614="solar",VLOOKUP('Form 923'!D12614,'Cross-Page Data'!$I$14:$J$117,2,FALSE),J12614))</f>
        <v>wind</v>
      </c>
      <c r="J12614" t="str">
        <f>VLOOKUP(E12614,'Cross-Page Data'!$D$4:$F$48,3,FALSE)</f>
        <v>wind</v>
      </c>
      <c r="K12614" t="b">
        <f t="shared" si="196"/>
        <v>1</v>
      </c>
    </row>
    <row r="12615" spans="1:11">
      <c r="A12615" s="120">
        <v>61661</v>
      </c>
      <c r="B12615" s="121" t="s">
        <v>201</v>
      </c>
      <c r="C12615" s="121" t="s">
        <v>206</v>
      </c>
      <c r="D12615" s="121" t="s">
        <v>33</v>
      </c>
      <c r="E12615" s="121" t="s">
        <v>99</v>
      </c>
      <c r="F12615" s="122">
        <v>0</v>
      </c>
      <c r="G12615" s="122">
        <v>-2610</v>
      </c>
      <c r="H12615" s="120">
        <v>2019</v>
      </c>
      <c r="I12615" t="str">
        <f>IF(J12615="natural gas",VLOOKUP(D12615,'Cross-Page Data'!$I$4:$J$13,2,FALSE),IF(J12615="solar",VLOOKUP('Form 923'!D12615,'Cross-Page Data'!$I$14:$J$117,2,FALSE),J12615))</f>
        <v>other</v>
      </c>
      <c r="J12615" t="str">
        <f>VLOOKUP(E12615,'Cross-Page Data'!$D$4:$F$48,3,FALSE)</f>
        <v>other</v>
      </c>
      <c r="K12615" t="b">
        <f t="shared" ref="K12615:K12678" si="197">IF(AND($N$6=FALSE,OR(C12615="Commercial NAICS Cogen",C12615="Industrial NAICS Cogen",C12615="NAICS-22 Cogen")),FALSE,IF(AND($N$7=FALSE,OR(C12615="Commercial NAICS Cogen",C12615="Commercial NAICS Non-Cogen",C12615="industrial NAICS Cogen",C12615="industrial NAICS non-cogen")),FALSE,TRUE))</f>
        <v>1</v>
      </c>
    </row>
    <row r="12616" spans="1:11">
      <c r="A12616" s="120">
        <v>61662</v>
      </c>
      <c r="B12616" s="121" t="s">
        <v>201</v>
      </c>
      <c r="C12616" s="121" t="s">
        <v>206</v>
      </c>
      <c r="D12616" s="121" t="s">
        <v>101</v>
      </c>
      <c r="E12616" s="121" t="s">
        <v>92</v>
      </c>
      <c r="F12616" s="122">
        <v>59341</v>
      </c>
      <c r="G12616" s="122">
        <v>6666</v>
      </c>
      <c r="H12616" s="120">
        <v>2019</v>
      </c>
      <c r="I12616" t="str">
        <f>IF(J12616="natural gas",VLOOKUP(D12616,'Cross-Page Data'!$I$4:$J$13,2,FALSE),IF(J12616="solar",VLOOKUP('Form 923'!D12616,'Cross-Page Data'!$I$14:$J$117,2,FALSE),J12616))</f>
        <v>solar pv</v>
      </c>
      <c r="J12616" t="str">
        <f>VLOOKUP(E12616,'Cross-Page Data'!$D$4:$F$48,3,FALSE)</f>
        <v>solar</v>
      </c>
      <c r="K12616" t="b">
        <f t="shared" si="197"/>
        <v>1</v>
      </c>
    </row>
    <row r="12617" spans="1:11">
      <c r="A12617" s="120">
        <v>61663</v>
      </c>
      <c r="B12617" s="121" t="s">
        <v>201</v>
      </c>
      <c r="C12617" s="121" t="s">
        <v>202</v>
      </c>
      <c r="D12617" s="121" t="s">
        <v>101</v>
      </c>
      <c r="E12617" s="121" t="s">
        <v>92</v>
      </c>
      <c r="F12617" s="122">
        <v>1104470</v>
      </c>
      <c r="G12617" s="122">
        <v>124070</v>
      </c>
      <c r="H12617" s="120">
        <v>2019</v>
      </c>
      <c r="I12617" t="str">
        <f>IF(J12617="natural gas",VLOOKUP(D12617,'Cross-Page Data'!$I$4:$J$13,2,FALSE),IF(J12617="solar",VLOOKUP('Form 923'!D12617,'Cross-Page Data'!$I$14:$J$117,2,FALSE),J12617))</f>
        <v>solar pv</v>
      </c>
      <c r="J12617" t="str">
        <f>VLOOKUP(E12617,'Cross-Page Data'!$D$4:$F$48,3,FALSE)</f>
        <v>solar</v>
      </c>
      <c r="K12617" t="b">
        <f t="shared" si="197"/>
        <v>1</v>
      </c>
    </row>
    <row r="12618" spans="1:11">
      <c r="A12618" s="120">
        <v>61665</v>
      </c>
      <c r="B12618" s="121" t="s">
        <v>201</v>
      </c>
      <c r="C12618" s="121" t="s">
        <v>202</v>
      </c>
      <c r="D12618" s="121" t="s">
        <v>101</v>
      </c>
      <c r="E12618" s="121" t="s">
        <v>92</v>
      </c>
      <c r="F12618" s="122">
        <v>1116461</v>
      </c>
      <c r="G12618" s="122">
        <v>125417</v>
      </c>
      <c r="H12618" s="120">
        <v>2019</v>
      </c>
      <c r="I12618" t="str">
        <f>IF(J12618="natural gas",VLOOKUP(D12618,'Cross-Page Data'!$I$4:$J$13,2,FALSE),IF(J12618="solar",VLOOKUP('Form 923'!D12618,'Cross-Page Data'!$I$14:$J$117,2,FALSE),J12618))</f>
        <v>solar pv</v>
      </c>
      <c r="J12618" t="str">
        <f>VLOOKUP(E12618,'Cross-Page Data'!$D$4:$F$48,3,FALSE)</f>
        <v>solar</v>
      </c>
      <c r="K12618" t="b">
        <f t="shared" si="197"/>
        <v>1</v>
      </c>
    </row>
    <row r="12619" spans="1:11">
      <c r="A12619" s="120">
        <v>61666</v>
      </c>
      <c r="B12619" s="121" t="s">
        <v>201</v>
      </c>
      <c r="C12619" s="121" t="s">
        <v>202</v>
      </c>
      <c r="D12619" s="121" t="s">
        <v>101</v>
      </c>
      <c r="E12619" s="121" t="s">
        <v>92</v>
      </c>
      <c r="F12619" s="122">
        <v>783199</v>
      </c>
      <c r="G12619" s="122">
        <v>87980</v>
      </c>
      <c r="H12619" s="120">
        <v>2019</v>
      </c>
      <c r="I12619" t="str">
        <f>IF(J12619="natural gas",VLOOKUP(D12619,'Cross-Page Data'!$I$4:$J$13,2,FALSE),IF(J12619="solar",VLOOKUP('Form 923'!D12619,'Cross-Page Data'!$I$14:$J$117,2,FALSE),J12619))</f>
        <v>solar pv</v>
      </c>
      <c r="J12619" t="str">
        <f>VLOOKUP(E12619,'Cross-Page Data'!$D$4:$F$48,3,FALSE)</f>
        <v>solar</v>
      </c>
      <c r="K12619" t="b">
        <f t="shared" si="197"/>
        <v>1</v>
      </c>
    </row>
    <row r="12620" spans="1:11">
      <c r="A12620" s="120">
        <v>61668</v>
      </c>
      <c r="B12620" s="121" t="s">
        <v>201</v>
      </c>
      <c r="C12620" s="121" t="s">
        <v>206</v>
      </c>
      <c r="D12620" s="121" t="s">
        <v>128</v>
      </c>
      <c r="E12620" s="121" t="s">
        <v>180</v>
      </c>
      <c r="F12620" s="122">
        <v>256636</v>
      </c>
      <c r="G12620" s="122">
        <v>28829</v>
      </c>
      <c r="H12620" s="120">
        <v>2019</v>
      </c>
      <c r="I12620" t="str">
        <f>IF(J12620="natural gas",VLOOKUP(D12620,'Cross-Page Data'!$I$4:$J$13,2,FALSE),IF(J12620="solar",VLOOKUP('Form 923'!D12620,'Cross-Page Data'!$I$14:$J$117,2,FALSE),J12620))</f>
        <v>wind</v>
      </c>
      <c r="J12620" t="str">
        <f>VLOOKUP(E12620,'Cross-Page Data'!$D$4:$F$48,3,FALSE)</f>
        <v>wind</v>
      </c>
      <c r="K12620" t="b">
        <f t="shared" si="197"/>
        <v>1</v>
      </c>
    </row>
    <row r="12621" spans="1:11">
      <c r="A12621" s="120">
        <v>61669</v>
      </c>
      <c r="B12621" s="121" t="s">
        <v>201</v>
      </c>
      <c r="C12621" s="121" t="s">
        <v>206</v>
      </c>
      <c r="D12621" s="121" t="s">
        <v>101</v>
      </c>
      <c r="E12621" s="121" t="s">
        <v>92</v>
      </c>
      <c r="F12621" s="122">
        <v>30738</v>
      </c>
      <c r="G12621" s="122">
        <v>3453</v>
      </c>
      <c r="H12621" s="120">
        <v>2019</v>
      </c>
      <c r="I12621" t="str">
        <f>IF(J12621="natural gas",VLOOKUP(D12621,'Cross-Page Data'!$I$4:$J$13,2,FALSE),IF(J12621="solar",VLOOKUP('Form 923'!D12621,'Cross-Page Data'!$I$14:$J$117,2,FALSE),J12621))</f>
        <v>solar pv</v>
      </c>
      <c r="J12621" t="str">
        <f>VLOOKUP(E12621,'Cross-Page Data'!$D$4:$F$48,3,FALSE)</f>
        <v>solar</v>
      </c>
      <c r="K12621" t="b">
        <f t="shared" si="197"/>
        <v>1</v>
      </c>
    </row>
    <row r="12622" spans="1:11">
      <c r="A12622" s="120">
        <v>61670</v>
      </c>
      <c r="B12622" s="121" t="s">
        <v>201</v>
      </c>
      <c r="C12622" s="121" t="s">
        <v>206</v>
      </c>
      <c r="D12622" s="121" t="s">
        <v>101</v>
      </c>
      <c r="E12622" s="121" t="s">
        <v>92</v>
      </c>
      <c r="F12622" s="122">
        <v>13236</v>
      </c>
      <c r="G12622" s="122">
        <v>1487</v>
      </c>
      <c r="H12622" s="120">
        <v>2019</v>
      </c>
      <c r="I12622" t="str">
        <f>IF(J12622="natural gas",VLOOKUP(D12622,'Cross-Page Data'!$I$4:$J$13,2,FALSE),IF(J12622="solar",VLOOKUP('Form 923'!D12622,'Cross-Page Data'!$I$14:$J$117,2,FALSE),J12622))</f>
        <v>solar pv</v>
      </c>
      <c r="J12622" t="str">
        <f>VLOOKUP(E12622,'Cross-Page Data'!$D$4:$F$48,3,FALSE)</f>
        <v>solar</v>
      </c>
      <c r="K12622" t="b">
        <f t="shared" si="197"/>
        <v>1</v>
      </c>
    </row>
    <row r="12623" spans="1:11">
      <c r="A12623" s="120">
        <v>61671</v>
      </c>
      <c r="B12623" s="121" t="s">
        <v>201</v>
      </c>
      <c r="C12623" s="121" t="s">
        <v>206</v>
      </c>
      <c r="D12623" s="121" t="s">
        <v>101</v>
      </c>
      <c r="E12623" s="121" t="s">
        <v>92</v>
      </c>
      <c r="F12623" s="122">
        <v>14795</v>
      </c>
      <c r="G12623" s="122">
        <v>1662</v>
      </c>
      <c r="H12623" s="120">
        <v>2019</v>
      </c>
      <c r="I12623" t="str">
        <f>IF(J12623="natural gas",VLOOKUP(D12623,'Cross-Page Data'!$I$4:$J$13,2,FALSE),IF(J12623="solar",VLOOKUP('Form 923'!D12623,'Cross-Page Data'!$I$14:$J$117,2,FALSE),J12623))</f>
        <v>solar pv</v>
      </c>
      <c r="J12623" t="str">
        <f>VLOOKUP(E12623,'Cross-Page Data'!$D$4:$F$48,3,FALSE)</f>
        <v>solar</v>
      </c>
      <c r="K12623" t="b">
        <f t="shared" si="197"/>
        <v>1</v>
      </c>
    </row>
    <row r="12624" spans="1:11">
      <c r="A12624" s="120">
        <v>61672</v>
      </c>
      <c r="B12624" s="121" t="s">
        <v>201</v>
      </c>
      <c r="C12624" s="121" t="s">
        <v>206</v>
      </c>
      <c r="D12624" s="121" t="s">
        <v>101</v>
      </c>
      <c r="E12624" s="121" t="s">
        <v>92</v>
      </c>
      <c r="F12624" s="122">
        <v>60711</v>
      </c>
      <c r="G12624" s="122">
        <v>6820</v>
      </c>
      <c r="H12624" s="120">
        <v>2019</v>
      </c>
      <c r="I12624" t="str">
        <f>IF(J12624="natural gas",VLOOKUP(D12624,'Cross-Page Data'!$I$4:$J$13,2,FALSE),IF(J12624="solar",VLOOKUP('Form 923'!D12624,'Cross-Page Data'!$I$14:$J$117,2,FALSE),J12624))</f>
        <v>solar pv</v>
      </c>
      <c r="J12624" t="str">
        <f>VLOOKUP(E12624,'Cross-Page Data'!$D$4:$F$48,3,FALSE)</f>
        <v>solar</v>
      </c>
      <c r="K12624" t="b">
        <f t="shared" si="197"/>
        <v>1</v>
      </c>
    </row>
    <row r="12625" spans="1:11">
      <c r="A12625" s="120">
        <v>61673</v>
      </c>
      <c r="B12625" s="121" t="s">
        <v>201</v>
      </c>
      <c r="C12625" s="121" t="s">
        <v>206</v>
      </c>
      <c r="D12625" s="121" t="s">
        <v>128</v>
      </c>
      <c r="E12625" s="121" t="s">
        <v>180</v>
      </c>
      <c r="F12625" s="122">
        <v>2282446</v>
      </c>
      <c r="G12625" s="122">
        <v>256397</v>
      </c>
      <c r="H12625" s="120">
        <v>2019</v>
      </c>
      <c r="I12625" t="str">
        <f>IF(J12625="natural gas",VLOOKUP(D12625,'Cross-Page Data'!$I$4:$J$13,2,FALSE),IF(J12625="solar",VLOOKUP('Form 923'!D12625,'Cross-Page Data'!$I$14:$J$117,2,FALSE),J12625))</f>
        <v>wind</v>
      </c>
      <c r="J12625" t="str">
        <f>VLOOKUP(E12625,'Cross-Page Data'!$D$4:$F$48,3,FALSE)</f>
        <v>wind</v>
      </c>
      <c r="K12625" t="b">
        <f t="shared" si="197"/>
        <v>1</v>
      </c>
    </row>
    <row r="12626" spans="1:11">
      <c r="A12626" s="120">
        <v>61674</v>
      </c>
      <c r="B12626" s="121" t="s">
        <v>201</v>
      </c>
      <c r="C12626" s="121" t="s">
        <v>206</v>
      </c>
      <c r="D12626" s="121" t="s">
        <v>128</v>
      </c>
      <c r="E12626" s="121" t="s">
        <v>180</v>
      </c>
      <c r="F12626" s="122">
        <v>5891166</v>
      </c>
      <c r="G12626" s="122">
        <v>661780</v>
      </c>
      <c r="H12626" s="120">
        <v>2019</v>
      </c>
      <c r="I12626" t="str">
        <f>IF(J12626="natural gas",VLOOKUP(D12626,'Cross-Page Data'!$I$4:$J$13,2,FALSE),IF(J12626="solar",VLOOKUP('Form 923'!D12626,'Cross-Page Data'!$I$14:$J$117,2,FALSE),J12626))</f>
        <v>wind</v>
      </c>
      <c r="J12626" t="str">
        <f>VLOOKUP(E12626,'Cross-Page Data'!$D$4:$F$48,3,FALSE)</f>
        <v>wind</v>
      </c>
      <c r="K12626" t="b">
        <f t="shared" si="197"/>
        <v>1</v>
      </c>
    </row>
    <row r="12627" ht="25.5" spans="1:11">
      <c r="A12627" s="120">
        <v>61676</v>
      </c>
      <c r="B12627" s="121" t="s">
        <v>205</v>
      </c>
      <c r="C12627" s="121" t="s">
        <v>210</v>
      </c>
      <c r="D12627" s="121" t="s">
        <v>73</v>
      </c>
      <c r="E12627" s="121" t="s">
        <v>70</v>
      </c>
      <c r="F12627" s="122">
        <v>7277</v>
      </c>
      <c r="G12627" s="122">
        <v>602.799</v>
      </c>
      <c r="H12627" s="120">
        <v>2019</v>
      </c>
      <c r="I12627" t="str">
        <f>IF(J12627="natural gas",VLOOKUP(D12627,'Cross-Page Data'!$I$4:$J$13,2,FALSE),IF(J12627="solar",VLOOKUP('Form 923'!D12627,'Cross-Page Data'!$I$14:$J$117,2,FALSE),J12627))</f>
        <v>heavy or residual fuel oil</v>
      </c>
      <c r="J12627" t="str">
        <f>VLOOKUP(E12627,'Cross-Page Data'!$D$4:$F$48,3,FALSE)</f>
        <v>heavy or residual fuel oil</v>
      </c>
      <c r="K12627" t="b">
        <f t="shared" si="197"/>
        <v>0</v>
      </c>
    </row>
    <row r="12628" ht="25.5" spans="1:11">
      <c r="A12628" s="120">
        <v>61676</v>
      </c>
      <c r="B12628" s="121" t="s">
        <v>205</v>
      </c>
      <c r="C12628" s="121" t="s">
        <v>210</v>
      </c>
      <c r="D12628" s="121" t="s">
        <v>73</v>
      </c>
      <c r="E12628" s="121" t="s">
        <v>38</v>
      </c>
      <c r="F12628" s="122">
        <v>928360</v>
      </c>
      <c r="G12628" s="122">
        <v>76894.201</v>
      </c>
      <c r="H12628" s="120">
        <v>2019</v>
      </c>
      <c r="I12628" t="str">
        <f>IF(J12628="natural gas",VLOOKUP(D12628,'Cross-Page Data'!$I$4:$J$13,2,FALSE),IF(J12628="solar",VLOOKUP('Form 923'!D12628,'Cross-Page Data'!$I$14:$J$117,2,FALSE),J12628))</f>
        <v>natural gas peaker</v>
      </c>
      <c r="J12628" t="str">
        <f>VLOOKUP(E12628,'Cross-Page Data'!$D$4:$F$48,3,FALSE)</f>
        <v>natural gas</v>
      </c>
      <c r="K12628" t="b">
        <f t="shared" si="197"/>
        <v>0</v>
      </c>
    </row>
    <row r="12629" spans="1:11">
      <c r="A12629" s="120">
        <v>61677</v>
      </c>
      <c r="B12629" s="121" t="s">
        <v>201</v>
      </c>
      <c r="C12629" s="121" t="s">
        <v>206</v>
      </c>
      <c r="D12629" s="121" t="s">
        <v>128</v>
      </c>
      <c r="E12629" s="121" t="s">
        <v>180</v>
      </c>
      <c r="F12629" s="122">
        <v>274689</v>
      </c>
      <c r="G12629" s="122">
        <v>30857</v>
      </c>
      <c r="H12629" s="120">
        <v>2019</v>
      </c>
      <c r="I12629" t="str">
        <f>IF(J12629="natural gas",VLOOKUP(D12629,'Cross-Page Data'!$I$4:$J$13,2,FALSE),IF(J12629="solar",VLOOKUP('Form 923'!D12629,'Cross-Page Data'!$I$14:$J$117,2,FALSE),J12629))</f>
        <v>wind</v>
      </c>
      <c r="J12629" t="str">
        <f>VLOOKUP(E12629,'Cross-Page Data'!$D$4:$F$48,3,FALSE)</f>
        <v>wind</v>
      </c>
      <c r="K12629" t="b">
        <f t="shared" si="197"/>
        <v>1</v>
      </c>
    </row>
    <row r="12630" spans="1:11">
      <c r="A12630" s="120">
        <v>61678</v>
      </c>
      <c r="B12630" s="121" t="s">
        <v>201</v>
      </c>
      <c r="C12630" s="121" t="s">
        <v>206</v>
      </c>
      <c r="D12630" s="121" t="s">
        <v>33</v>
      </c>
      <c r="E12630" s="121" t="s">
        <v>99</v>
      </c>
      <c r="F12630" s="122">
        <v>0</v>
      </c>
      <c r="G12630" s="122">
        <v>-2215</v>
      </c>
      <c r="H12630" s="120">
        <v>2019</v>
      </c>
      <c r="I12630" t="str">
        <f>IF(J12630="natural gas",VLOOKUP(D12630,'Cross-Page Data'!$I$4:$J$13,2,FALSE),IF(J12630="solar",VLOOKUP('Form 923'!D12630,'Cross-Page Data'!$I$14:$J$117,2,FALSE),J12630))</f>
        <v>other</v>
      </c>
      <c r="J12630" t="str">
        <f>VLOOKUP(E12630,'Cross-Page Data'!$D$4:$F$48,3,FALSE)</f>
        <v>other</v>
      </c>
      <c r="K12630" t="b">
        <f t="shared" si="197"/>
        <v>1</v>
      </c>
    </row>
    <row r="12631" spans="1:11">
      <c r="A12631" s="120">
        <v>61678</v>
      </c>
      <c r="B12631" s="121" t="s">
        <v>201</v>
      </c>
      <c r="C12631" s="121" t="s">
        <v>206</v>
      </c>
      <c r="D12631" s="121" t="s">
        <v>101</v>
      </c>
      <c r="E12631" s="121" t="s">
        <v>92</v>
      </c>
      <c r="F12631" s="122">
        <v>552904</v>
      </c>
      <c r="G12631" s="122">
        <v>62110</v>
      </c>
      <c r="H12631" s="120">
        <v>2019</v>
      </c>
      <c r="I12631" t="str">
        <f>IF(J12631="natural gas",VLOOKUP(D12631,'Cross-Page Data'!$I$4:$J$13,2,FALSE),IF(J12631="solar",VLOOKUP('Form 923'!D12631,'Cross-Page Data'!$I$14:$J$117,2,FALSE),J12631))</f>
        <v>solar pv</v>
      </c>
      <c r="J12631" t="str">
        <f>VLOOKUP(E12631,'Cross-Page Data'!$D$4:$F$48,3,FALSE)</f>
        <v>solar</v>
      </c>
      <c r="K12631" t="b">
        <f t="shared" si="197"/>
        <v>1</v>
      </c>
    </row>
    <row r="12632" spans="1:11">
      <c r="A12632" s="120">
        <v>61679</v>
      </c>
      <c r="B12632" s="121" t="s">
        <v>201</v>
      </c>
      <c r="C12632" s="121" t="s">
        <v>202</v>
      </c>
      <c r="D12632" s="121" t="s">
        <v>33</v>
      </c>
      <c r="E12632" s="121" t="s">
        <v>99</v>
      </c>
      <c r="F12632" s="122">
        <v>0</v>
      </c>
      <c r="G12632" s="122">
        <v>89</v>
      </c>
      <c r="H12632" s="120">
        <v>2019</v>
      </c>
      <c r="I12632" t="str">
        <f>IF(J12632="natural gas",VLOOKUP(D12632,'Cross-Page Data'!$I$4:$J$13,2,FALSE),IF(J12632="solar",VLOOKUP('Form 923'!D12632,'Cross-Page Data'!$I$14:$J$117,2,FALSE),J12632))</f>
        <v>other</v>
      </c>
      <c r="J12632" t="str">
        <f>VLOOKUP(E12632,'Cross-Page Data'!$D$4:$F$48,3,FALSE)</f>
        <v>other</v>
      </c>
      <c r="K12632" t="b">
        <f t="shared" si="197"/>
        <v>1</v>
      </c>
    </row>
    <row r="12633" spans="1:11">
      <c r="A12633" s="120">
        <v>61680</v>
      </c>
      <c r="B12633" s="121" t="s">
        <v>201</v>
      </c>
      <c r="C12633" s="121" t="s">
        <v>206</v>
      </c>
      <c r="D12633" s="121" t="s">
        <v>101</v>
      </c>
      <c r="E12633" s="121" t="s">
        <v>92</v>
      </c>
      <c r="F12633" s="122">
        <v>99772</v>
      </c>
      <c r="G12633" s="122">
        <v>11208</v>
      </c>
      <c r="H12633" s="120">
        <v>2019</v>
      </c>
      <c r="I12633" t="str">
        <f>IF(J12633="natural gas",VLOOKUP(D12633,'Cross-Page Data'!$I$4:$J$13,2,FALSE),IF(J12633="solar",VLOOKUP('Form 923'!D12633,'Cross-Page Data'!$I$14:$J$117,2,FALSE),J12633))</f>
        <v>solar pv</v>
      </c>
      <c r="J12633" t="str">
        <f>VLOOKUP(E12633,'Cross-Page Data'!$D$4:$F$48,3,FALSE)</f>
        <v>solar</v>
      </c>
      <c r="K12633" t="b">
        <f t="shared" si="197"/>
        <v>1</v>
      </c>
    </row>
    <row r="12634" spans="1:11">
      <c r="A12634" s="120">
        <v>61681</v>
      </c>
      <c r="B12634" s="121" t="s">
        <v>201</v>
      </c>
      <c r="C12634" s="121" t="s">
        <v>206</v>
      </c>
      <c r="D12634" s="121" t="s">
        <v>101</v>
      </c>
      <c r="E12634" s="121" t="s">
        <v>92</v>
      </c>
      <c r="F12634" s="122">
        <v>116260</v>
      </c>
      <c r="G12634" s="122">
        <v>13060</v>
      </c>
      <c r="H12634" s="120">
        <v>2019</v>
      </c>
      <c r="I12634" t="str">
        <f>IF(J12634="natural gas",VLOOKUP(D12634,'Cross-Page Data'!$I$4:$J$13,2,FALSE),IF(J12634="solar",VLOOKUP('Form 923'!D12634,'Cross-Page Data'!$I$14:$J$117,2,FALSE),J12634))</f>
        <v>solar pv</v>
      </c>
      <c r="J12634" t="str">
        <f>VLOOKUP(E12634,'Cross-Page Data'!$D$4:$F$48,3,FALSE)</f>
        <v>solar</v>
      </c>
      <c r="K12634" t="b">
        <f t="shared" si="197"/>
        <v>1</v>
      </c>
    </row>
    <row r="12635" spans="1:11">
      <c r="A12635" s="120">
        <v>61682</v>
      </c>
      <c r="B12635" s="121" t="s">
        <v>201</v>
      </c>
      <c r="C12635" s="121" t="s">
        <v>206</v>
      </c>
      <c r="D12635" s="121" t="s">
        <v>101</v>
      </c>
      <c r="E12635" s="121" t="s">
        <v>92</v>
      </c>
      <c r="F12635" s="122">
        <v>15256</v>
      </c>
      <c r="G12635" s="122">
        <v>1714</v>
      </c>
      <c r="H12635" s="120">
        <v>2019</v>
      </c>
      <c r="I12635" t="str">
        <f>IF(J12635="natural gas",VLOOKUP(D12635,'Cross-Page Data'!$I$4:$J$13,2,FALSE),IF(J12635="solar",VLOOKUP('Form 923'!D12635,'Cross-Page Data'!$I$14:$J$117,2,FALSE),J12635))</f>
        <v>solar pv</v>
      </c>
      <c r="J12635" t="str">
        <f>VLOOKUP(E12635,'Cross-Page Data'!$D$4:$F$48,3,FALSE)</f>
        <v>solar</v>
      </c>
      <c r="K12635" t="b">
        <f t="shared" si="197"/>
        <v>1</v>
      </c>
    </row>
    <row r="12636" spans="1:11">
      <c r="A12636" s="120">
        <v>61683</v>
      </c>
      <c r="B12636" s="121" t="s">
        <v>201</v>
      </c>
      <c r="C12636" s="121" t="s">
        <v>206</v>
      </c>
      <c r="D12636" s="121" t="s">
        <v>101</v>
      </c>
      <c r="E12636" s="121" t="s">
        <v>92</v>
      </c>
      <c r="F12636" s="122">
        <v>16773</v>
      </c>
      <c r="G12636" s="122">
        <v>1884</v>
      </c>
      <c r="H12636" s="120">
        <v>2019</v>
      </c>
      <c r="I12636" t="str">
        <f>IF(J12636="natural gas",VLOOKUP(D12636,'Cross-Page Data'!$I$4:$J$13,2,FALSE),IF(J12636="solar",VLOOKUP('Form 923'!D12636,'Cross-Page Data'!$I$14:$J$117,2,FALSE),J12636))</f>
        <v>solar pv</v>
      </c>
      <c r="J12636" t="str">
        <f>VLOOKUP(E12636,'Cross-Page Data'!$D$4:$F$48,3,FALSE)</f>
        <v>solar</v>
      </c>
      <c r="K12636" t="b">
        <f t="shared" si="197"/>
        <v>1</v>
      </c>
    </row>
    <row r="12637" spans="1:11">
      <c r="A12637" s="120">
        <v>61684</v>
      </c>
      <c r="B12637" s="121" t="s">
        <v>201</v>
      </c>
      <c r="C12637" s="121" t="s">
        <v>202</v>
      </c>
      <c r="D12637" s="121" t="s">
        <v>79</v>
      </c>
      <c r="E12637" s="121" t="s">
        <v>70</v>
      </c>
      <c r="F12637" s="122">
        <v>20576</v>
      </c>
      <c r="G12637" s="122">
        <v>1944</v>
      </c>
      <c r="H12637" s="120">
        <v>2019</v>
      </c>
      <c r="I12637" t="str">
        <f>IF(J12637="natural gas",VLOOKUP(D12637,'Cross-Page Data'!$I$4:$J$13,2,FALSE),IF(J12637="solar",VLOOKUP('Form 923'!D12637,'Cross-Page Data'!$I$14:$J$117,2,FALSE),J12637))</f>
        <v>heavy or residual fuel oil</v>
      </c>
      <c r="J12637" t="str">
        <f>VLOOKUP(E12637,'Cross-Page Data'!$D$4:$F$48,3,FALSE)</f>
        <v>heavy or residual fuel oil</v>
      </c>
      <c r="K12637" t="b">
        <f t="shared" si="197"/>
        <v>1</v>
      </c>
    </row>
    <row r="12638" spans="1:11">
      <c r="A12638" s="120">
        <v>61685</v>
      </c>
      <c r="B12638" s="121" t="s">
        <v>201</v>
      </c>
      <c r="C12638" s="121" t="s">
        <v>202</v>
      </c>
      <c r="D12638" s="121" t="s">
        <v>79</v>
      </c>
      <c r="E12638" s="121" t="s">
        <v>70</v>
      </c>
      <c r="F12638" s="122">
        <v>13066</v>
      </c>
      <c r="G12638" s="122">
        <v>1356</v>
      </c>
      <c r="H12638" s="120">
        <v>2019</v>
      </c>
      <c r="I12638" t="str">
        <f>IF(J12638="natural gas",VLOOKUP(D12638,'Cross-Page Data'!$I$4:$J$13,2,FALSE),IF(J12638="solar",VLOOKUP('Form 923'!D12638,'Cross-Page Data'!$I$14:$J$117,2,FALSE),J12638))</f>
        <v>heavy or residual fuel oil</v>
      </c>
      <c r="J12638" t="str">
        <f>VLOOKUP(E12638,'Cross-Page Data'!$D$4:$F$48,3,FALSE)</f>
        <v>heavy or residual fuel oil</v>
      </c>
      <c r="K12638" t="b">
        <f t="shared" si="197"/>
        <v>1</v>
      </c>
    </row>
    <row r="12639" spans="1:11">
      <c r="A12639" s="120">
        <v>61686</v>
      </c>
      <c r="B12639" s="121" t="s">
        <v>201</v>
      </c>
      <c r="C12639" s="121" t="s">
        <v>206</v>
      </c>
      <c r="D12639" s="121" t="s">
        <v>101</v>
      </c>
      <c r="E12639" s="121" t="s">
        <v>92</v>
      </c>
      <c r="F12639" s="122">
        <v>12872</v>
      </c>
      <c r="G12639" s="122">
        <v>1446</v>
      </c>
      <c r="H12639" s="120">
        <v>2019</v>
      </c>
      <c r="I12639" t="str">
        <f>IF(J12639="natural gas",VLOOKUP(D12639,'Cross-Page Data'!$I$4:$J$13,2,FALSE),IF(J12639="solar",VLOOKUP('Form 923'!D12639,'Cross-Page Data'!$I$14:$J$117,2,FALSE),J12639))</f>
        <v>solar pv</v>
      </c>
      <c r="J12639" t="str">
        <f>VLOOKUP(E12639,'Cross-Page Data'!$D$4:$F$48,3,FALSE)</f>
        <v>solar</v>
      </c>
      <c r="K12639" t="b">
        <f t="shared" si="197"/>
        <v>1</v>
      </c>
    </row>
    <row r="12640" spans="1:11">
      <c r="A12640" s="120">
        <v>61688</v>
      </c>
      <c r="B12640" s="121" t="s">
        <v>201</v>
      </c>
      <c r="C12640" s="121" t="s">
        <v>206</v>
      </c>
      <c r="D12640" s="121" t="s">
        <v>116</v>
      </c>
      <c r="E12640" s="121" t="s">
        <v>170</v>
      </c>
      <c r="F12640" s="122">
        <v>42668</v>
      </c>
      <c r="G12640" s="122">
        <v>4793</v>
      </c>
      <c r="H12640" s="120">
        <v>2019</v>
      </c>
      <c r="I12640" t="str">
        <f>IF(J12640="natural gas",VLOOKUP(D12640,'Cross-Page Data'!$I$4:$J$13,2,FALSE),IF(J12640="solar",VLOOKUP('Form 923'!D12640,'Cross-Page Data'!$I$14:$J$117,2,FALSE),J12640))</f>
        <v>hydro</v>
      </c>
      <c r="J12640" t="str">
        <f>VLOOKUP(E12640,'Cross-Page Data'!$D$4:$F$48,3,FALSE)</f>
        <v>hydro</v>
      </c>
      <c r="K12640" t="b">
        <f t="shared" si="197"/>
        <v>1</v>
      </c>
    </row>
    <row r="12641" spans="1:11">
      <c r="A12641" s="120">
        <v>61689</v>
      </c>
      <c r="B12641" s="121" t="s">
        <v>201</v>
      </c>
      <c r="C12641" s="121" t="s">
        <v>206</v>
      </c>
      <c r="D12641" s="121" t="s">
        <v>101</v>
      </c>
      <c r="E12641" s="121" t="s">
        <v>92</v>
      </c>
      <c r="F12641" s="122">
        <v>15268</v>
      </c>
      <c r="G12641" s="122">
        <v>1715</v>
      </c>
      <c r="H12641" s="120">
        <v>2019</v>
      </c>
      <c r="I12641" t="str">
        <f>IF(J12641="natural gas",VLOOKUP(D12641,'Cross-Page Data'!$I$4:$J$13,2,FALSE),IF(J12641="solar",VLOOKUP('Form 923'!D12641,'Cross-Page Data'!$I$14:$J$117,2,FALSE),J12641))</f>
        <v>solar pv</v>
      </c>
      <c r="J12641" t="str">
        <f>VLOOKUP(E12641,'Cross-Page Data'!$D$4:$F$48,3,FALSE)</f>
        <v>solar</v>
      </c>
      <c r="K12641" t="b">
        <f t="shared" si="197"/>
        <v>1</v>
      </c>
    </row>
    <row r="12642" spans="1:11">
      <c r="A12642" s="120">
        <v>61690</v>
      </c>
      <c r="B12642" s="121" t="s">
        <v>201</v>
      </c>
      <c r="C12642" s="121" t="s">
        <v>206</v>
      </c>
      <c r="D12642" s="121" t="s">
        <v>101</v>
      </c>
      <c r="E12642" s="121" t="s">
        <v>92</v>
      </c>
      <c r="F12642" s="122">
        <v>64832</v>
      </c>
      <c r="G12642" s="122">
        <v>7283</v>
      </c>
      <c r="H12642" s="120">
        <v>2019</v>
      </c>
      <c r="I12642" t="str">
        <f>IF(J12642="natural gas",VLOOKUP(D12642,'Cross-Page Data'!$I$4:$J$13,2,FALSE),IF(J12642="solar",VLOOKUP('Form 923'!D12642,'Cross-Page Data'!$I$14:$J$117,2,FALSE),J12642))</f>
        <v>solar pv</v>
      </c>
      <c r="J12642" t="str">
        <f>VLOOKUP(E12642,'Cross-Page Data'!$D$4:$F$48,3,FALSE)</f>
        <v>solar</v>
      </c>
      <c r="K12642" t="b">
        <f t="shared" si="197"/>
        <v>1</v>
      </c>
    </row>
    <row r="12643" spans="1:11">
      <c r="A12643" s="120">
        <v>61692</v>
      </c>
      <c r="B12643" s="121" t="s">
        <v>201</v>
      </c>
      <c r="C12643" s="121" t="s">
        <v>206</v>
      </c>
      <c r="D12643" s="121" t="s">
        <v>101</v>
      </c>
      <c r="E12643" s="121" t="s">
        <v>92</v>
      </c>
      <c r="F12643" s="122">
        <v>36410</v>
      </c>
      <c r="G12643" s="122">
        <v>4090</v>
      </c>
      <c r="H12643" s="120">
        <v>2019</v>
      </c>
      <c r="I12643" t="str">
        <f>IF(J12643="natural gas",VLOOKUP(D12643,'Cross-Page Data'!$I$4:$J$13,2,FALSE),IF(J12643="solar",VLOOKUP('Form 923'!D12643,'Cross-Page Data'!$I$14:$J$117,2,FALSE),J12643))</f>
        <v>solar pv</v>
      </c>
      <c r="J12643" t="str">
        <f>VLOOKUP(E12643,'Cross-Page Data'!$D$4:$F$48,3,FALSE)</f>
        <v>solar</v>
      </c>
      <c r="K12643" t="b">
        <f t="shared" si="197"/>
        <v>1</v>
      </c>
    </row>
    <row r="12644" spans="1:11">
      <c r="A12644" s="120">
        <v>61693</v>
      </c>
      <c r="B12644" s="121" t="s">
        <v>201</v>
      </c>
      <c r="C12644" s="121" t="s">
        <v>206</v>
      </c>
      <c r="D12644" s="121" t="s">
        <v>101</v>
      </c>
      <c r="E12644" s="121" t="s">
        <v>92</v>
      </c>
      <c r="F12644" s="122">
        <v>945015</v>
      </c>
      <c r="G12644" s="122">
        <v>106157.41</v>
      </c>
      <c r="H12644" s="120">
        <v>2019</v>
      </c>
      <c r="I12644" t="str">
        <f>IF(J12644="natural gas",VLOOKUP(D12644,'Cross-Page Data'!$I$4:$J$13,2,FALSE),IF(J12644="solar",VLOOKUP('Form 923'!D12644,'Cross-Page Data'!$I$14:$J$117,2,FALSE),J12644))</f>
        <v>solar pv</v>
      </c>
      <c r="J12644" t="str">
        <f>VLOOKUP(E12644,'Cross-Page Data'!$D$4:$F$48,3,FALSE)</f>
        <v>solar</v>
      </c>
      <c r="K12644" t="b">
        <f t="shared" si="197"/>
        <v>1</v>
      </c>
    </row>
    <row r="12645" ht="25.5" spans="1:11">
      <c r="A12645" s="120">
        <v>61694</v>
      </c>
      <c r="B12645" s="121" t="s">
        <v>201</v>
      </c>
      <c r="C12645" s="121" t="s">
        <v>211</v>
      </c>
      <c r="D12645" s="121" t="s">
        <v>62</v>
      </c>
      <c r="E12645" s="121" t="s">
        <v>99</v>
      </c>
      <c r="F12645" s="122">
        <v>0</v>
      </c>
      <c r="G12645" s="122">
        <v>0</v>
      </c>
      <c r="H12645" s="120">
        <v>2019</v>
      </c>
      <c r="I12645" t="str">
        <f>IF(J12645="natural gas",VLOOKUP(D12645,'Cross-Page Data'!$I$4:$J$13,2,FALSE),IF(J12645="solar",VLOOKUP('Form 923'!D12645,'Cross-Page Data'!$I$14:$J$117,2,FALSE),J12645))</f>
        <v>other</v>
      </c>
      <c r="J12645" t="str">
        <f>VLOOKUP(E12645,'Cross-Page Data'!$D$4:$F$48,3,FALSE)</f>
        <v>other</v>
      </c>
      <c r="K12645" t="b">
        <f t="shared" si="197"/>
        <v>0</v>
      </c>
    </row>
    <row r="12646" ht="25.5" spans="1:11">
      <c r="A12646" s="120">
        <v>61694</v>
      </c>
      <c r="B12646" s="121" t="s">
        <v>201</v>
      </c>
      <c r="C12646" s="121" t="s">
        <v>211</v>
      </c>
      <c r="D12646" s="121" t="s">
        <v>101</v>
      </c>
      <c r="E12646" s="121" t="s">
        <v>92</v>
      </c>
      <c r="F12646" s="122">
        <v>27393</v>
      </c>
      <c r="G12646" s="122">
        <v>3077</v>
      </c>
      <c r="H12646" s="120">
        <v>2019</v>
      </c>
      <c r="I12646" t="str">
        <f>IF(J12646="natural gas",VLOOKUP(D12646,'Cross-Page Data'!$I$4:$J$13,2,FALSE),IF(J12646="solar",VLOOKUP('Form 923'!D12646,'Cross-Page Data'!$I$14:$J$117,2,FALSE),J12646))</f>
        <v>solar pv</v>
      </c>
      <c r="J12646" t="str">
        <f>VLOOKUP(E12646,'Cross-Page Data'!$D$4:$F$48,3,FALSE)</f>
        <v>solar</v>
      </c>
      <c r="K12646" t="b">
        <f t="shared" si="197"/>
        <v>0</v>
      </c>
    </row>
    <row r="12647" spans="1:11">
      <c r="A12647" s="120">
        <v>61695</v>
      </c>
      <c r="B12647" s="121" t="s">
        <v>201</v>
      </c>
      <c r="C12647" s="121" t="s">
        <v>206</v>
      </c>
      <c r="D12647" s="121" t="s">
        <v>101</v>
      </c>
      <c r="E12647" s="121" t="s">
        <v>92</v>
      </c>
      <c r="F12647" s="122">
        <v>12330</v>
      </c>
      <c r="G12647" s="122">
        <v>1385</v>
      </c>
      <c r="H12647" s="120">
        <v>2019</v>
      </c>
      <c r="I12647" t="str">
        <f>IF(J12647="natural gas",VLOOKUP(D12647,'Cross-Page Data'!$I$4:$J$13,2,FALSE),IF(J12647="solar",VLOOKUP('Form 923'!D12647,'Cross-Page Data'!$I$14:$J$117,2,FALSE),J12647))</f>
        <v>solar pv</v>
      </c>
      <c r="J12647" t="str">
        <f>VLOOKUP(E12647,'Cross-Page Data'!$D$4:$F$48,3,FALSE)</f>
        <v>solar</v>
      </c>
      <c r="K12647" t="b">
        <f t="shared" si="197"/>
        <v>1</v>
      </c>
    </row>
    <row r="12648" spans="1:11">
      <c r="A12648" s="120">
        <v>61697</v>
      </c>
      <c r="B12648" s="121" t="s">
        <v>201</v>
      </c>
      <c r="C12648" s="121" t="s">
        <v>206</v>
      </c>
      <c r="D12648" s="121" t="s">
        <v>101</v>
      </c>
      <c r="E12648" s="121" t="s">
        <v>92</v>
      </c>
      <c r="F12648" s="122">
        <v>1068287</v>
      </c>
      <c r="G12648" s="122">
        <v>120005</v>
      </c>
      <c r="H12648" s="120">
        <v>2019</v>
      </c>
      <c r="I12648" t="str">
        <f>IF(J12648="natural gas",VLOOKUP(D12648,'Cross-Page Data'!$I$4:$J$13,2,FALSE),IF(J12648="solar",VLOOKUP('Form 923'!D12648,'Cross-Page Data'!$I$14:$J$117,2,FALSE),J12648))</f>
        <v>solar pv</v>
      </c>
      <c r="J12648" t="str">
        <f>VLOOKUP(E12648,'Cross-Page Data'!$D$4:$F$48,3,FALSE)</f>
        <v>solar</v>
      </c>
      <c r="K12648" t="b">
        <f t="shared" si="197"/>
        <v>1</v>
      </c>
    </row>
    <row r="12649" spans="1:11">
      <c r="A12649" s="120">
        <v>61698</v>
      </c>
      <c r="B12649" s="121" t="s">
        <v>201</v>
      </c>
      <c r="C12649" s="121" t="s">
        <v>206</v>
      </c>
      <c r="D12649" s="121" t="s">
        <v>101</v>
      </c>
      <c r="E12649" s="121" t="s">
        <v>92</v>
      </c>
      <c r="F12649" s="122">
        <v>13959</v>
      </c>
      <c r="G12649" s="122">
        <v>1568</v>
      </c>
      <c r="H12649" s="120">
        <v>2019</v>
      </c>
      <c r="I12649" t="str">
        <f>IF(J12649="natural gas",VLOOKUP(D12649,'Cross-Page Data'!$I$4:$J$13,2,FALSE),IF(J12649="solar",VLOOKUP('Form 923'!D12649,'Cross-Page Data'!$I$14:$J$117,2,FALSE),J12649))</f>
        <v>solar pv</v>
      </c>
      <c r="J12649" t="str">
        <f>VLOOKUP(E12649,'Cross-Page Data'!$D$4:$F$48,3,FALSE)</f>
        <v>solar</v>
      </c>
      <c r="K12649" t="b">
        <f t="shared" si="197"/>
        <v>1</v>
      </c>
    </row>
    <row r="12650" spans="1:11">
      <c r="A12650" s="120">
        <v>61699</v>
      </c>
      <c r="B12650" s="121" t="s">
        <v>201</v>
      </c>
      <c r="C12650" s="121" t="s">
        <v>206</v>
      </c>
      <c r="D12650" s="121" t="s">
        <v>101</v>
      </c>
      <c r="E12650" s="121" t="s">
        <v>92</v>
      </c>
      <c r="F12650" s="122">
        <v>26456</v>
      </c>
      <c r="G12650" s="122">
        <v>2972</v>
      </c>
      <c r="H12650" s="120">
        <v>2019</v>
      </c>
      <c r="I12650" t="str">
        <f>IF(J12650="natural gas",VLOOKUP(D12650,'Cross-Page Data'!$I$4:$J$13,2,FALSE),IF(J12650="solar",VLOOKUP('Form 923'!D12650,'Cross-Page Data'!$I$14:$J$117,2,FALSE),J12650))</f>
        <v>solar pv</v>
      </c>
      <c r="J12650" t="str">
        <f>VLOOKUP(E12650,'Cross-Page Data'!$D$4:$F$48,3,FALSE)</f>
        <v>solar</v>
      </c>
      <c r="K12650" t="b">
        <f t="shared" si="197"/>
        <v>1</v>
      </c>
    </row>
    <row r="12651" spans="1:11">
      <c r="A12651" s="120">
        <v>61700</v>
      </c>
      <c r="B12651" s="121" t="s">
        <v>201</v>
      </c>
      <c r="C12651" s="121" t="s">
        <v>206</v>
      </c>
      <c r="D12651" s="121" t="s">
        <v>101</v>
      </c>
      <c r="E12651" s="121" t="s">
        <v>92</v>
      </c>
      <c r="F12651" s="122">
        <v>33703</v>
      </c>
      <c r="G12651" s="122">
        <v>3786</v>
      </c>
      <c r="H12651" s="120">
        <v>2019</v>
      </c>
      <c r="I12651" t="str">
        <f>IF(J12651="natural gas",VLOOKUP(D12651,'Cross-Page Data'!$I$4:$J$13,2,FALSE),IF(J12651="solar",VLOOKUP('Form 923'!D12651,'Cross-Page Data'!$I$14:$J$117,2,FALSE),J12651))</f>
        <v>solar pv</v>
      </c>
      <c r="J12651" t="str">
        <f>VLOOKUP(E12651,'Cross-Page Data'!$D$4:$F$48,3,FALSE)</f>
        <v>solar</v>
      </c>
      <c r="K12651" t="b">
        <f t="shared" si="197"/>
        <v>1</v>
      </c>
    </row>
    <row r="12652" spans="1:11">
      <c r="A12652" s="120">
        <v>61701</v>
      </c>
      <c r="B12652" s="121" t="s">
        <v>201</v>
      </c>
      <c r="C12652" s="121" t="s">
        <v>206</v>
      </c>
      <c r="D12652" s="121" t="s">
        <v>101</v>
      </c>
      <c r="E12652" s="121" t="s">
        <v>92</v>
      </c>
      <c r="F12652" s="122">
        <v>40362</v>
      </c>
      <c r="G12652" s="122">
        <v>4534</v>
      </c>
      <c r="H12652" s="120">
        <v>2019</v>
      </c>
      <c r="I12652" t="str">
        <f>IF(J12652="natural gas",VLOOKUP(D12652,'Cross-Page Data'!$I$4:$J$13,2,FALSE),IF(J12652="solar",VLOOKUP('Form 923'!D12652,'Cross-Page Data'!$I$14:$J$117,2,FALSE),J12652))</f>
        <v>solar pv</v>
      </c>
      <c r="J12652" t="str">
        <f>VLOOKUP(E12652,'Cross-Page Data'!$D$4:$F$48,3,FALSE)</f>
        <v>solar</v>
      </c>
      <c r="K12652" t="b">
        <f t="shared" si="197"/>
        <v>1</v>
      </c>
    </row>
    <row r="12653" spans="1:11">
      <c r="A12653" s="120">
        <v>61702</v>
      </c>
      <c r="B12653" s="121" t="s">
        <v>201</v>
      </c>
      <c r="C12653" s="121" t="s">
        <v>206</v>
      </c>
      <c r="D12653" s="121" t="s">
        <v>79</v>
      </c>
      <c r="E12653" s="121" t="s">
        <v>90</v>
      </c>
      <c r="F12653" s="122">
        <v>181184</v>
      </c>
      <c r="G12653" s="122">
        <v>15770</v>
      </c>
      <c r="H12653" s="120">
        <v>2019</v>
      </c>
      <c r="I12653" t="str">
        <f>IF(J12653="natural gas",VLOOKUP(D12653,'Cross-Page Data'!$I$4:$J$13,2,FALSE),IF(J12653="solar",VLOOKUP('Form 923'!D12653,'Cross-Page Data'!$I$14:$J$117,2,FALSE),J12653))</f>
        <v>biomass</v>
      </c>
      <c r="J12653" t="str">
        <f>VLOOKUP(E12653,'Cross-Page Data'!$D$4:$F$48,3,FALSE)</f>
        <v>biomass</v>
      </c>
      <c r="K12653" t="b">
        <f t="shared" si="197"/>
        <v>1</v>
      </c>
    </row>
    <row r="12654" spans="1:11">
      <c r="A12654" s="120">
        <v>61703</v>
      </c>
      <c r="B12654" s="121" t="s">
        <v>205</v>
      </c>
      <c r="C12654" s="121" t="s">
        <v>209</v>
      </c>
      <c r="D12654" s="121" t="s">
        <v>73</v>
      </c>
      <c r="E12654" s="121" t="s">
        <v>38</v>
      </c>
      <c r="F12654" s="122">
        <v>671858</v>
      </c>
      <c r="G12654" s="122">
        <v>57974</v>
      </c>
      <c r="H12654" s="120">
        <v>2019</v>
      </c>
      <c r="I12654" t="str">
        <f>IF(J12654="natural gas",VLOOKUP(D12654,'Cross-Page Data'!$I$4:$J$13,2,FALSE),IF(J12654="solar",VLOOKUP('Form 923'!D12654,'Cross-Page Data'!$I$14:$J$117,2,FALSE),J12654))</f>
        <v>natural gas peaker</v>
      </c>
      <c r="J12654" t="str">
        <f>VLOOKUP(E12654,'Cross-Page Data'!$D$4:$F$48,3,FALSE)</f>
        <v>natural gas</v>
      </c>
      <c r="K12654" t="b">
        <f t="shared" si="197"/>
        <v>0</v>
      </c>
    </row>
    <row r="12655" spans="1:11">
      <c r="A12655" s="120">
        <v>61703</v>
      </c>
      <c r="B12655" s="121" t="s">
        <v>205</v>
      </c>
      <c r="C12655" s="121" t="s">
        <v>209</v>
      </c>
      <c r="D12655" s="121" t="s">
        <v>101</v>
      </c>
      <c r="E12655" s="121" t="s">
        <v>92</v>
      </c>
      <c r="F12655" s="122">
        <v>756</v>
      </c>
      <c r="G12655" s="122">
        <v>85</v>
      </c>
      <c r="H12655" s="120">
        <v>2019</v>
      </c>
      <c r="I12655" t="str">
        <f>IF(J12655="natural gas",VLOOKUP(D12655,'Cross-Page Data'!$I$4:$J$13,2,FALSE),IF(J12655="solar",VLOOKUP('Form 923'!D12655,'Cross-Page Data'!$I$14:$J$117,2,FALSE),J12655))</f>
        <v>solar pv</v>
      </c>
      <c r="J12655" t="str">
        <f>VLOOKUP(E12655,'Cross-Page Data'!$D$4:$F$48,3,FALSE)</f>
        <v>solar</v>
      </c>
      <c r="K12655" t="b">
        <f t="shared" si="197"/>
        <v>0</v>
      </c>
    </row>
    <row r="12656" spans="1:11">
      <c r="A12656" s="120">
        <v>61704</v>
      </c>
      <c r="B12656" s="121" t="s">
        <v>201</v>
      </c>
      <c r="C12656" s="121" t="s">
        <v>206</v>
      </c>
      <c r="D12656" s="121" t="s">
        <v>101</v>
      </c>
      <c r="E12656" s="121" t="s">
        <v>92</v>
      </c>
      <c r="F12656" s="122">
        <v>12854</v>
      </c>
      <c r="G12656" s="122">
        <v>1444</v>
      </c>
      <c r="H12656" s="120">
        <v>2019</v>
      </c>
      <c r="I12656" t="str">
        <f>IF(J12656="natural gas",VLOOKUP(D12656,'Cross-Page Data'!$I$4:$J$13,2,FALSE),IF(J12656="solar",VLOOKUP('Form 923'!D12656,'Cross-Page Data'!$I$14:$J$117,2,FALSE),J12656))</f>
        <v>solar pv</v>
      </c>
      <c r="J12656" t="str">
        <f>VLOOKUP(E12656,'Cross-Page Data'!$D$4:$F$48,3,FALSE)</f>
        <v>solar</v>
      </c>
      <c r="K12656" t="b">
        <f t="shared" si="197"/>
        <v>1</v>
      </c>
    </row>
    <row r="12657" spans="1:11">
      <c r="A12657" s="120">
        <v>61705</v>
      </c>
      <c r="B12657" s="121" t="s">
        <v>201</v>
      </c>
      <c r="C12657" s="121" t="s">
        <v>206</v>
      </c>
      <c r="D12657" s="121" t="s">
        <v>101</v>
      </c>
      <c r="E12657" s="121" t="s">
        <v>92</v>
      </c>
      <c r="F12657" s="122">
        <v>14537</v>
      </c>
      <c r="G12657" s="122">
        <v>1633</v>
      </c>
      <c r="H12657" s="120">
        <v>2019</v>
      </c>
      <c r="I12657" t="str">
        <f>IF(J12657="natural gas",VLOOKUP(D12657,'Cross-Page Data'!$I$4:$J$13,2,FALSE),IF(J12657="solar",VLOOKUP('Form 923'!D12657,'Cross-Page Data'!$I$14:$J$117,2,FALSE),J12657))</f>
        <v>solar pv</v>
      </c>
      <c r="J12657" t="str">
        <f>VLOOKUP(E12657,'Cross-Page Data'!$D$4:$F$48,3,FALSE)</f>
        <v>solar</v>
      </c>
      <c r="K12657" t="b">
        <f t="shared" si="197"/>
        <v>1</v>
      </c>
    </row>
    <row r="12658" spans="1:11">
      <c r="A12658" s="120">
        <v>61706</v>
      </c>
      <c r="B12658" s="121" t="s">
        <v>201</v>
      </c>
      <c r="C12658" s="121" t="s">
        <v>206</v>
      </c>
      <c r="D12658" s="121" t="s">
        <v>101</v>
      </c>
      <c r="E12658" s="121" t="s">
        <v>92</v>
      </c>
      <c r="F12658" s="122">
        <v>15427</v>
      </c>
      <c r="G12658" s="122">
        <v>1733</v>
      </c>
      <c r="H12658" s="120">
        <v>2019</v>
      </c>
      <c r="I12658" t="str">
        <f>IF(J12658="natural gas",VLOOKUP(D12658,'Cross-Page Data'!$I$4:$J$13,2,FALSE),IF(J12658="solar",VLOOKUP('Form 923'!D12658,'Cross-Page Data'!$I$14:$J$117,2,FALSE),J12658))</f>
        <v>solar pv</v>
      </c>
      <c r="J12658" t="str">
        <f>VLOOKUP(E12658,'Cross-Page Data'!$D$4:$F$48,3,FALSE)</f>
        <v>solar</v>
      </c>
      <c r="K12658" t="b">
        <f t="shared" si="197"/>
        <v>1</v>
      </c>
    </row>
    <row r="12659" spans="1:11">
      <c r="A12659" s="120">
        <v>61707</v>
      </c>
      <c r="B12659" s="121" t="s">
        <v>201</v>
      </c>
      <c r="C12659" s="121" t="s">
        <v>206</v>
      </c>
      <c r="D12659" s="121" t="s">
        <v>101</v>
      </c>
      <c r="E12659" s="121" t="s">
        <v>92</v>
      </c>
      <c r="F12659" s="122">
        <v>12863</v>
      </c>
      <c r="G12659" s="122">
        <v>1445</v>
      </c>
      <c r="H12659" s="120">
        <v>2019</v>
      </c>
      <c r="I12659" t="str">
        <f>IF(J12659="natural gas",VLOOKUP(D12659,'Cross-Page Data'!$I$4:$J$13,2,FALSE),IF(J12659="solar",VLOOKUP('Form 923'!D12659,'Cross-Page Data'!$I$14:$J$117,2,FALSE),J12659))</f>
        <v>solar pv</v>
      </c>
      <c r="J12659" t="str">
        <f>VLOOKUP(E12659,'Cross-Page Data'!$D$4:$F$48,3,FALSE)</f>
        <v>solar</v>
      </c>
      <c r="K12659" t="b">
        <f t="shared" si="197"/>
        <v>1</v>
      </c>
    </row>
    <row r="12660" spans="1:11">
      <c r="A12660" s="120">
        <v>61708</v>
      </c>
      <c r="B12660" s="121" t="s">
        <v>201</v>
      </c>
      <c r="C12660" s="121" t="s">
        <v>206</v>
      </c>
      <c r="D12660" s="121" t="s">
        <v>101</v>
      </c>
      <c r="E12660" s="121" t="s">
        <v>92</v>
      </c>
      <c r="F12660" s="122">
        <v>14741</v>
      </c>
      <c r="G12660" s="122">
        <v>1656</v>
      </c>
      <c r="H12660" s="120">
        <v>2019</v>
      </c>
      <c r="I12660" t="str">
        <f>IF(J12660="natural gas",VLOOKUP(D12660,'Cross-Page Data'!$I$4:$J$13,2,FALSE),IF(J12660="solar",VLOOKUP('Form 923'!D12660,'Cross-Page Data'!$I$14:$J$117,2,FALSE),J12660))</f>
        <v>solar pv</v>
      </c>
      <c r="J12660" t="str">
        <f>VLOOKUP(E12660,'Cross-Page Data'!$D$4:$F$48,3,FALSE)</f>
        <v>solar</v>
      </c>
      <c r="K12660" t="b">
        <f t="shared" si="197"/>
        <v>1</v>
      </c>
    </row>
    <row r="12661" spans="1:11">
      <c r="A12661" s="120">
        <v>61709</v>
      </c>
      <c r="B12661" s="121" t="s">
        <v>201</v>
      </c>
      <c r="C12661" s="121" t="s">
        <v>206</v>
      </c>
      <c r="D12661" s="121" t="s">
        <v>101</v>
      </c>
      <c r="E12661" s="121" t="s">
        <v>92</v>
      </c>
      <c r="F12661" s="122">
        <v>14609</v>
      </c>
      <c r="G12661" s="122">
        <v>1641</v>
      </c>
      <c r="H12661" s="120">
        <v>2019</v>
      </c>
      <c r="I12661" t="str">
        <f>IF(J12661="natural gas",VLOOKUP(D12661,'Cross-Page Data'!$I$4:$J$13,2,FALSE),IF(J12661="solar",VLOOKUP('Form 923'!D12661,'Cross-Page Data'!$I$14:$J$117,2,FALSE),J12661))</f>
        <v>solar pv</v>
      </c>
      <c r="J12661" t="str">
        <f>VLOOKUP(E12661,'Cross-Page Data'!$D$4:$F$48,3,FALSE)</f>
        <v>solar</v>
      </c>
      <c r="K12661" t="b">
        <f t="shared" si="197"/>
        <v>1</v>
      </c>
    </row>
    <row r="12662" spans="1:11">
      <c r="A12662" s="120">
        <v>61710</v>
      </c>
      <c r="B12662" s="121" t="s">
        <v>201</v>
      </c>
      <c r="C12662" s="121" t="s">
        <v>206</v>
      </c>
      <c r="D12662" s="121" t="s">
        <v>101</v>
      </c>
      <c r="E12662" s="121" t="s">
        <v>92</v>
      </c>
      <c r="F12662" s="122">
        <v>9764</v>
      </c>
      <c r="G12662" s="122">
        <v>1097</v>
      </c>
      <c r="H12662" s="120">
        <v>2019</v>
      </c>
      <c r="I12662" t="str">
        <f>IF(J12662="natural gas",VLOOKUP(D12662,'Cross-Page Data'!$I$4:$J$13,2,FALSE),IF(J12662="solar",VLOOKUP('Form 923'!D12662,'Cross-Page Data'!$I$14:$J$117,2,FALSE),J12662))</f>
        <v>solar pv</v>
      </c>
      <c r="J12662" t="str">
        <f>VLOOKUP(E12662,'Cross-Page Data'!$D$4:$F$48,3,FALSE)</f>
        <v>solar</v>
      </c>
      <c r="K12662" t="b">
        <f t="shared" si="197"/>
        <v>1</v>
      </c>
    </row>
    <row r="12663" spans="1:11">
      <c r="A12663" s="120">
        <v>61711</v>
      </c>
      <c r="B12663" s="121" t="s">
        <v>201</v>
      </c>
      <c r="C12663" s="121" t="s">
        <v>206</v>
      </c>
      <c r="D12663" s="121" t="s">
        <v>101</v>
      </c>
      <c r="E12663" s="121" t="s">
        <v>92</v>
      </c>
      <c r="F12663" s="122">
        <v>12891</v>
      </c>
      <c r="G12663" s="122">
        <v>1448</v>
      </c>
      <c r="H12663" s="120">
        <v>2019</v>
      </c>
      <c r="I12663" t="str">
        <f>IF(J12663="natural gas",VLOOKUP(D12663,'Cross-Page Data'!$I$4:$J$13,2,FALSE),IF(J12663="solar",VLOOKUP('Form 923'!D12663,'Cross-Page Data'!$I$14:$J$117,2,FALSE),J12663))</f>
        <v>solar pv</v>
      </c>
      <c r="J12663" t="str">
        <f>VLOOKUP(E12663,'Cross-Page Data'!$D$4:$F$48,3,FALSE)</f>
        <v>solar</v>
      </c>
      <c r="K12663" t="b">
        <f t="shared" si="197"/>
        <v>1</v>
      </c>
    </row>
    <row r="12664" spans="1:11">
      <c r="A12664" s="120">
        <v>61712</v>
      </c>
      <c r="B12664" s="121" t="s">
        <v>201</v>
      </c>
      <c r="C12664" s="121" t="s">
        <v>206</v>
      </c>
      <c r="D12664" s="121" t="s">
        <v>101</v>
      </c>
      <c r="E12664" s="121" t="s">
        <v>92</v>
      </c>
      <c r="F12664" s="122">
        <v>11982</v>
      </c>
      <c r="G12664" s="122">
        <v>1346</v>
      </c>
      <c r="H12664" s="120">
        <v>2019</v>
      </c>
      <c r="I12664" t="str">
        <f>IF(J12664="natural gas",VLOOKUP(D12664,'Cross-Page Data'!$I$4:$J$13,2,FALSE),IF(J12664="solar",VLOOKUP('Form 923'!D12664,'Cross-Page Data'!$I$14:$J$117,2,FALSE),J12664))</f>
        <v>solar pv</v>
      </c>
      <c r="J12664" t="str">
        <f>VLOOKUP(E12664,'Cross-Page Data'!$D$4:$F$48,3,FALSE)</f>
        <v>solar</v>
      </c>
      <c r="K12664" t="b">
        <f t="shared" si="197"/>
        <v>1</v>
      </c>
    </row>
    <row r="12665" spans="1:11">
      <c r="A12665" s="120">
        <v>61713</v>
      </c>
      <c r="B12665" s="121" t="s">
        <v>201</v>
      </c>
      <c r="C12665" s="121" t="s">
        <v>206</v>
      </c>
      <c r="D12665" s="121" t="s">
        <v>101</v>
      </c>
      <c r="E12665" s="121" t="s">
        <v>92</v>
      </c>
      <c r="F12665" s="122">
        <v>15916</v>
      </c>
      <c r="G12665" s="122">
        <v>1788</v>
      </c>
      <c r="H12665" s="120">
        <v>2019</v>
      </c>
      <c r="I12665" t="str">
        <f>IF(J12665="natural gas",VLOOKUP(D12665,'Cross-Page Data'!$I$4:$J$13,2,FALSE),IF(J12665="solar",VLOOKUP('Form 923'!D12665,'Cross-Page Data'!$I$14:$J$117,2,FALSE),J12665))</f>
        <v>solar pv</v>
      </c>
      <c r="J12665" t="str">
        <f>VLOOKUP(E12665,'Cross-Page Data'!$D$4:$F$48,3,FALSE)</f>
        <v>solar</v>
      </c>
      <c r="K12665" t="b">
        <f t="shared" si="197"/>
        <v>1</v>
      </c>
    </row>
    <row r="12666" spans="1:11">
      <c r="A12666" s="120">
        <v>61715</v>
      </c>
      <c r="B12666" s="121" t="s">
        <v>201</v>
      </c>
      <c r="C12666" s="121" t="s">
        <v>206</v>
      </c>
      <c r="D12666" s="121" t="s">
        <v>101</v>
      </c>
      <c r="E12666" s="121" t="s">
        <v>92</v>
      </c>
      <c r="F12666" s="122">
        <v>9329</v>
      </c>
      <c r="G12666" s="122">
        <v>1048</v>
      </c>
      <c r="H12666" s="120">
        <v>2019</v>
      </c>
      <c r="I12666" t="str">
        <f>IF(J12666="natural gas",VLOOKUP(D12666,'Cross-Page Data'!$I$4:$J$13,2,FALSE),IF(J12666="solar",VLOOKUP('Form 923'!D12666,'Cross-Page Data'!$I$14:$J$117,2,FALSE),J12666))</f>
        <v>solar pv</v>
      </c>
      <c r="J12666" t="str">
        <f>VLOOKUP(E12666,'Cross-Page Data'!$D$4:$F$48,3,FALSE)</f>
        <v>solar</v>
      </c>
      <c r="K12666" t="b">
        <f t="shared" si="197"/>
        <v>1</v>
      </c>
    </row>
    <row r="12667" spans="1:11">
      <c r="A12667" s="120">
        <v>61716</v>
      </c>
      <c r="B12667" s="121" t="s">
        <v>201</v>
      </c>
      <c r="C12667" s="121" t="s">
        <v>206</v>
      </c>
      <c r="D12667" s="121" t="s">
        <v>101</v>
      </c>
      <c r="E12667" s="121" t="s">
        <v>92</v>
      </c>
      <c r="F12667" s="122">
        <v>14341</v>
      </c>
      <c r="G12667" s="122">
        <v>1611</v>
      </c>
      <c r="H12667" s="120">
        <v>2019</v>
      </c>
      <c r="I12667" t="str">
        <f>IF(J12667="natural gas",VLOOKUP(D12667,'Cross-Page Data'!$I$4:$J$13,2,FALSE),IF(J12667="solar",VLOOKUP('Form 923'!D12667,'Cross-Page Data'!$I$14:$J$117,2,FALSE),J12667))</f>
        <v>solar pv</v>
      </c>
      <c r="J12667" t="str">
        <f>VLOOKUP(E12667,'Cross-Page Data'!$D$4:$F$48,3,FALSE)</f>
        <v>solar</v>
      </c>
      <c r="K12667" t="b">
        <f t="shared" si="197"/>
        <v>1</v>
      </c>
    </row>
    <row r="12668" spans="1:11">
      <c r="A12668" s="120">
        <v>61717</v>
      </c>
      <c r="B12668" s="121" t="s">
        <v>201</v>
      </c>
      <c r="C12668" s="121" t="s">
        <v>206</v>
      </c>
      <c r="D12668" s="121" t="s">
        <v>101</v>
      </c>
      <c r="E12668" s="121" t="s">
        <v>92</v>
      </c>
      <c r="F12668" s="122">
        <v>11600</v>
      </c>
      <c r="G12668" s="122">
        <v>1303</v>
      </c>
      <c r="H12668" s="120">
        <v>2019</v>
      </c>
      <c r="I12668" t="str">
        <f>IF(J12668="natural gas",VLOOKUP(D12668,'Cross-Page Data'!$I$4:$J$13,2,FALSE),IF(J12668="solar",VLOOKUP('Form 923'!D12668,'Cross-Page Data'!$I$14:$J$117,2,FALSE),J12668))</f>
        <v>solar pv</v>
      </c>
      <c r="J12668" t="str">
        <f>VLOOKUP(E12668,'Cross-Page Data'!$D$4:$F$48,3,FALSE)</f>
        <v>solar</v>
      </c>
      <c r="K12668" t="b">
        <f t="shared" si="197"/>
        <v>1</v>
      </c>
    </row>
    <row r="12669" ht="25.5" spans="1:11">
      <c r="A12669" s="120">
        <v>61718</v>
      </c>
      <c r="B12669" s="121" t="s">
        <v>201</v>
      </c>
      <c r="C12669" s="121" t="s">
        <v>211</v>
      </c>
      <c r="D12669" s="121" t="s">
        <v>101</v>
      </c>
      <c r="E12669" s="121" t="s">
        <v>92</v>
      </c>
      <c r="F12669" s="122">
        <v>16781</v>
      </c>
      <c r="G12669" s="122">
        <v>1884.96</v>
      </c>
      <c r="H12669" s="120">
        <v>2019</v>
      </c>
      <c r="I12669" t="str">
        <f>IF(J12669="natural gas",VLOOKUP(D12669,'Cross-Page Data'!$I$4:$J$13,2,FALSE),IF(J12669="solar",VLOOKUP('Form 923'!D12669,'Cross-Page Data'!$I$14:$J$117,2,FALSE),J12669))</f>
        <v>solar pv</v>
      </c>
      <c r="J12669" t="str">
        <f>VLOOKUP(E12669,'Cross-Page Data'!$D$4:$F$48,3,FALSE)</f>
        <v>solar</v>
      </c>
      <c r="K12669" t="b">
        <f t="shared" si="197"/>
        <v>0</v>
      </c>
    </row>
    <row r="12670" spans="1:11">
      <c r="A12670" s="120">
        <v>61719</v>
      </c>
      <c r="B12670" s="121" t="s">
        <v>201</v>
      </c>
      <c r="C12670" s="121" t="s">
        <v>206</v>
      </c>
      <c r="D12670" s="121" t="s">
        <v>101</v>
      </c>
      <c r="E12670" s="121" t="s">
        <v>92</v>
      </c>
      <c r="F12670" s="122">
        <v>22673</v>
      </c>
      <c r="G12670" s="122">
        <v>2547</v>
      </c>
      <c r="H12670" s="120">
        <v>2019</v>
      </c>
      <c r="I12670" t="str">
        <f>IF(J12670="natural gas",VLOOKUP(D12670,'Cross-Page Data'!$I$4:$J$13,2,FALSE),IF(J12670="solar",VLOOKUP('Form 923'!D12670,'Cross-Page Data'!$I$14:$J$117,2,FALSE),J12670))</f>
        <v>solar pv</v>
      </c>
      <c r="J12670" t="str">
        <f>VLOOKUP(E12670,'Cross-Page Data'!$D$4:$F$48,3,FALSE)</f>
        <v>solar</v>
      </c>
      <c r="K12670" t="b">
        <f t="shared" si="197"/>
        <v>1</v>
      </c>
    </row>
    <row r="12671" spans="1:11">
      <c r="A12671" s="120">
        <v>61720</v>
      </c>
      <c r="B12671" s="121" t="s">
        <v>201</v>
      </c>
      <c r="C12671" s="121" t="s">
        <v>206</v>
      </c>
      <c r="D12671" s="121" t="s">
        <v>101</v>
      </c>
      <c r="E12671" s="121" t="s">
        <v>92</v>
      </c>
      <c r="F12671" s="122">
        <v>15125</v>
      </c>
      <c r="G12671" s="122">
        <v>1699</v>
      </c>
      <c r="H12671" s="120">
        <v>2019</v>
      </c>
      <c r="I12671" t="str">
        <f>IF(J12671="natural gas",VLOOKUP(D12671,'Cross-Page Data'!$I$4:$J$13,2,FALSE),IF(J12671="solar",VLOOKUP('Form 923'!D12671,'Cross-Page Data'!$I$14:$J$117,2,FALSE),J12671))</f>
        <v>solar pv</v>
      </c>
      <c r="J12671" t="str">
        <f>VLOOKUP(E12671,'Cross-Page Data'!$D$4:$F$48,3,FALSE)</f>
        <v>solar</v>
      </c>
      <c r="K12671" t="b">
        <f t="shared" si="197"/>
        <v>1</v>
      </c>
    </row>
    <row r="12672" ht="25.5" spans="1:11">
      <c r="A12672" s="120">
        <v>61721</v>
      </c>
      <c r="B12672" s="121" t="s">
        <v>201</v>
      </c>
      <c r="C12672" s="121" t="s">
        <v>207</v>
      </c>
      <c r="D12672" s="121" t="s">
        <v>33</v>
      </c>
      <c r="E12672" s="121" t="s">
        <v>99</v>
      </c>
      <c r="F12672" s="122">
        <v>0</v>
      </c>
      <c r="G12672" s="122">
        <v>0</v>
      </c>
      <c r="H12672" s="120">
        <v>2019</v>
      </c>
      <c r="I12672" t="str">
        <f>IF(J12672="natural gas",VLOOKUP(D12672,'Cross-Page Data'!$I$4:$J$13,2,FALSE),IF(J12672="solar",VLOOKUP('Form 923'!D12672,'Cross-Page Data'!$I$14:$J$117,2,FALSE),J12672))</f>
        <v>other</v>
      </c>
      <c r="J12672" t="str">
        <f>VLOOKUP(E12672,'Cross-Page Data'!$D$4:$F$48,3,FALSE)</f>
        <v>other</v>
      </c>
      <c r="K12672" t="b">
        <f t="shared" si="197"/>
        <v>0</v>
      </c>
    </row>
    <row r="12673" spans="1:11">
      <c r="A12673" s="120">
        <v>61724</v>
      </c>
      <c r="B12673" s="121" t="s">
        <v>201</v>
      </c>
      <c r="C12673" s="121" t="s">
        <v>206</v>
      </c>
      <c r="D12673" s="121" t="s">
        <v>101</v>
      </c>
      <c r="E12673" s="121" t="s">
        <v>92</v>
      </c>
      <c r="F12673" s="122">
        <v>25299</v>
      </c>
      <c r="G12673" s="122">
        <v>2842</v>
      </c>
      <c r="H12673" s="120">
        <v>2019</v>
      </c>
      <c r="I12673" t="str">
        <f>IF(J12673="natural gas",VLOOKUP(D12673,'Cross-Page Data'!$I$4:$J$13,2,FALSE),IF(J12673="solar",VLOOKUP('Form 923'!D12673,'Cross-Page Data'!$I$14:$J$117,2,FALSE),J12673))</f>
        <v>solar pv</v>
      </c>
      <c r="J12673" t="str">
        <f>VLOOKUP(E12673,'Cross-Page Data'!$D$4:$F$48,3,FALSE)</f>
        <v>solar</v>
      </c>
      <c r="K12673" t="b">
        <f t="shared" si="197"/>
        <v>1</v>
      </c>
    </row>
    <row r="12674" spans="1:11">
      <c r="A12674" s="120">
        <v>61725</v>
      </c>
      <c r="B12674" s="121" t="s">
        <v>201</v>
      </c>
      <c r="C12674" s="121" t="s">
        <v>206</v>
      </c>
      <c r="D12674" s="121" t="s">
        <v>101</v>
      </c>
      <c r="E12674" s="121" t="s">
        <v>92</v>
      </c>
      <c r="F12674" s="122">
        <v>23777</v>
      </c>
      <c r="G12674" s="122">
        <v>2671</v>
      </c>
      <c r="H12674" s="120">
        <v>2019</v>
      </c>
      <c r="I12674" t="str">
        <f>IF(J12674="natural gas",VLOOKUP(D12674,'Cross-Page Data'!$I$4:$J$13,2,FALSE),IF(J12674="solar",VLOOKUP('Form 923'!D12674,'Cross-Page Data'!$I$14:$J$117,2,FALSE),J12674))</f>
        <v>solar pv</v>
      </c>
      <c r="J12674" t="str">
        <f>VLOOKUP(E12674,'Cross-Page Data'!$D$4:$F$48,3,FALSE)</f>
        <v>solar</v>
      </c>
      <c r="K12674" t="b">
        <f t="shared" si="197"/>
        <v>1</v>
      </c>
    </row>
    <row r="12675" spans="1:11">
      <c r="A12675" s="120">
        <v>61726</v>
      </c>
      <c r="B12675" s="121" t="s">
        <v>201</v>
      </c>
      <c r="C12675" s="121" t="s">
        <v>206</v>
      </c>
      <c r="D12675" s="121" t="s">
        <v>101</v>
      </c>
      <c r="E12675" s="121" t="s">
        <v>92</v>
      </c>
      <c r="F12675" s="122">
        <v>30375</v>
      </c>
      <c r="G12675" s="122">
        <v>3412</v>
      </c>
      <c r="H12675" s="120">
        <v>2019</v>
      </c>
      <c r="I12675" t="str">
        <f>IF(J12675="natural gas",VLOOKUP(D12675,'Cross-Page Data'!$I$4:$J$13,2,FALSE),IF(J12675="solar",VLOOKUP('Form 923'!D12675,'Cross-Page Data'!$I$14:$J$117,2,FALSE),J12675))</f>
        <v>solar pv</v>
      </c>
      <c r="J12675" t="str">
        <f>VLOOKUP(E12675,'Cross-Page Data'!$D$4:$F$48,3,FALSE)</f>
        <v>solar</v>
      </c>
      <c r="K12675" t="b">
        <f t="shared" si="197"/>
        <v>1</v>
      </c>
    </row>
    <row r="12676" spans="1:11">
      <c r="A12676" s="120">
        <v>61727</v>
      </c>
      <c r="B12676" s="121" t="s">
        <v>201</v>
      </c>
      <c r="C12676" s="121" t="s">
        <v>206</v>
      </c>
      <c r="D12676" s="121" t="s">
        <v>101</v>
      </c>
      <c r="E12676" s="121" t="s">
        <v>92</v>
      </c>
      <c r="F12676" s="122">
        <v>40068</v>
      </c>
      <c r="G12676" s="122">
        <v>4501</v>
      </c>
      <c r="H12676" s="120">
        <v>2019</v>
      </c>
      <c r="I12676" t="str">
        <f>IF(J12676="natural gas",VLOOKUP(D12676,'Cross-Page Data'!$I$4:$J$13,2,FALSE),IF(J12676="solar",VLOOKUP('Form 923'!D12676,'Cross-Page Data'!$I$14:$J$117,2,FALSE),J12676))</f>
        <v>solar pv</v>
      </c>
      <c r="J12676" t="str">
        <f>VLOOKUP(E12676,'Cross-Page Data'!$D$4:$F$48,3,FALSE)</f>
        <v>solar</v>
      </c>
      <c r="K12676" t="b">
        <f t="shared" si="197"/>
        <v>1</v>
      </c>
    </row>
    <row r="12677" spans="1:11">
      <c r="A12677" s="120">
        <v>61728</v>
      </c>
      <c r="B12677" s="121" t="s">
        <v>201</v>
      </c>
      <c r="C12677" s="121" t="s">
        <v>206</v>
      </c>
      <c r="D12677" s="121" t="s">
        <v>101</v>
      </c>
      <c r="E12677" s="121" t="s">
        <v>92</v>
      </c>
      <c r="F12677" s="122">
        <v>24121</v>
      </c>
      <c r="G12677" s="122">
        <v>2710</v>
      </c>
      <c r="H12677" s="120">
        <v>2019</v>
      </c>
      <c r="I12677" t="str">
        <f>IF(J12677="natural gas",VLOOKUP(D12677,'Cross-Page Data'!$I$4:$J$13,2,FALSE),IF(J12677="solar",VLOOKUP('Form 923'!D12677,'Cross-Page Data'!$I$14:$J$117,2,FALSE),J12677))</f>
        <v>solar pv</v>
      </c>
      <c r="J12677" t="str">
        <f>VLOOKUP(E12677,'Cross-Page Data'!$D$4:$F$48,3,FALSE)</f>
        <v>solar</v>
      </c>
      <c r="K12677" t="b">
        <f t="shared" si="197"/>
        <v>1</v>
      </c>
    </row>
    <row r="12678" spans="1:11">
      <c r="A12678" s="120">
        <v>61729</v>
      </c>
      <c r="B12678" s="121" t="s">
        <v>201</v>
      </c>
      <c r="C12678" s="121" t="s">
        <v>202</v>
      </c>
      <c r="D12678" s="121" t="s">
        <v>101</v>
      </c>
      <c r="E12678" s="121" t="s">
        <v>92</v>
      </c>
      <c r="F12678" s="122">
        <v>117970</v>
      </c>
      <c r="G12678" s="122">
        <v>13252</v>
      </c>
      <c r="H12678" s="120">
        <v>2019</v>
      </c>
      <c r="I12678" t="str">
        <f>IF(J12678="natural gas",VLOOKUP(D12678,'Cross-Page Data'!$I$4:$J$13,2,FALSE),IF(J12678="solar",VLOOKUP('Form 923'!D12678,'Cross-Page Data'!$I$14:$J$117,2,FALSE),J12678))</f>
        <v>solar pv</v>
      </c>
      <c r="J12678" t="str">
        <f>VLOOKUP(E12678,'Cross-Page Data'!$D$4:$F$48,3,FALSE)</f>
        <v>solar</v>
      </c>
      <c r="K12678" t="b">
        <f t="shared" si="197"/>
        <v>1</v>
      </c>
    </row>
    <row r="12679" spans="1:11">
      <c r="A12679" s="120">
        <v>61731</v>
      </c>
      <c r="B12679" s="121" t="s">
        <v>201</v>
      </c>
      <c r="C12679" s="121" t="s">
        <v>206</v>
      </c>
      <c r="D12679" s="121" t="s">
        <v>101</v>
      </c>
      <c r="E12679" s="121" t="s">
        <v>92</v>
      </c>
      <c r="F12679" s="122">
        <v>67086</v>
      </c>
      <c r="G12679" s="122">
        <v>7536</v>
      </c>
      <c r="H12679" s="120">
        <v>2019</v>
      </c>
      <c r="I12679" t="str">
        <f>IF(J12679="natural gas",VLOOKUP(D12679,'Cross-Page Data'!$I$4:$J$13,2,FALSE),IF(J12679="solar",VLOOKUP('Form 923'!D12679,'Cross-Page Data'!$I$14:$J$117,2,FALSE),J12679))</f>
        <v>solar pv</v>
      </c>
      <c r="J12679" t="str">
        <f>VLOOKUP(E12679,'Cross-Page Data'!$D$4:$F$48,3,FALSE)</f>
        <v>solar</v>
      </c>
      <c r="K12679" t="b">
        <f t="shared" ref="K12679:K12742" si="198">IF(AND($N$6=FALSE,OR(C12679="Commercial NAICS Cogen",C12679="Industrial NAICS Cogen",C12679="NAICS-22 Cogen")),FALSE,IF(AND($N$7=FALSE,OR(C12679="Commercial NAICS Cogen",C12679="Commercial NAICS Non-Cogen",C12679="industrial NAICS Cogen",C12679="industrial NAICS non-cogen")),FALSE,TRUE))</f>
        <v>1</v>
      </c>
    </row>
    <row r="12680" spans="1:11">
      <c r="A12680" s="120">
        <v>61732</v>
      </c>
      <c r="B12680" s="121" t="s">
        <v>201</v>
      </c>
      <c r="C12680" s="121" t="s">
        <v>206</v>
      </c>
      <c r="D12680" s="121" t="s">
        <v>101</v>
      </c>
      <c r="E12680" s="121" t="s">
        <v>92</v>
      </c>
      <c r="F12680" s="122">
        <v>56065</v>
      </c>
      <c r="G12680" s="122">
        <v>6298</v>
      </c>
      <c r="H12680" s="120">
        <v>2019</v>
      </c>
      <c r="I12680" t="str">
        <f>IF(J12680="natural gas",VLOOKUP(D12680,'Cross-Page Data'!$I$4:$J$13,2,FALSE),IF(J12680="solar",VLOOKUP('Form 923'!D12680,'Cross-Page Data'!$I$14:$J$117,2,FALSE),J12680))</f>
        <v>solar pv</v>
      </c>
      <c r="J12680" t="str">
        <f>VLOOKUP(E12680,'Cross-Page Data'!$D$4:$F$48,3,FALSE)</f>
        <v>solar</v>
      </c>
      <c r="K12680" t="b">
        <f t="shared" si="198"/>
        <v>1</v>
      </c>
    </row>
    <row r="12681" ht="25.5" spans="1:11">
      <c r="A12681" s="120">
        <v>61733</v>
      </c>
      <c r="B12681" s="121" t="s">
        <v>201</v>
      </c>
      <c r="C12681" s="121" t="s">
        <v>211</v>
      </c>
      <c r="D12681" s="121" t="s">
        <v>101</v>
      </c>
      <c r="E12681" s="121" t="s">
        <v>92</v>
      </c>
      <c r="F12681" s="122">
        <v>56624</v>
      </c>
      <c r="G12681" s="122">
        <v>6361</v>
      </c>
      <c r="H12681" s="120">
        <v>2019</v>
      </c>
      <c r="I12681" t="str">
        <f>IF(J12681="natural gas",VLOOKUP(D12681,'Cross-Page Data'!$I$4:$J$13,2,FALSE),IF(J12681="solar",VLOOKUP('Form 923'!D12681,'Cross-Page Data'!$I$14:$J$117,2,FALSE),J12681))</f>
        <v>solar pv</v>
      </c>
      <c r="J12681" t="str">
        <f>VLOOKUP(E12681,'Cross-Page Data'!$D$4:$F$48,3,FALSE)</f>
        <v>solar</v>
      </c>
      <c r="K12681" t="b">
        <f t="shared" si="198"/>
        <v>0</v>
      </c>
    </row>
    <row r="12682" ht="25.5" spans="1:11">
      <c r="A12682" s="120">
        <v>61734</v>
      </c>
      <c r="B12682" s="121" t="s">
        <v>201</v>
      </c>
      <c r="C12682" s="121" t="s">
        <v>207</v>
      </c>
      <c r="D12682" s="121" t="s">
        <v>128</v>
      </c>
      <c r="E12682" s="121" t="s">
        <v>180</v>
      </c>
      <c r="F12682" s="122">
        <v>25372</v>
      </c>
      <c r="G12682" s="122">
        <v>2850</v>
      </c>
      <c r="H12682" s="120">
        <v>2019</v>
      </c>
      <c r="I12682" t="str">
        <f>IF(J12682="natural gas",VLOOKUP(D12682,'Cross-Page Data'!$I$4:$J$13,2,FALSE),IF(J12682="solar",VLOOKUP('Form 923'!D12682,'Cross-Page Data'!$I$14:$J$117,2,FALSE),J12682))</f>
        <v>wind</v>
      </c>
      <c r="J12682" t="str">
        <f>VLOOKUP(E12682,'Cross-Page Data'!$D$4:$F$48,3,FALSE)</f>
        <v>wind</v>
      </c>
      <c r="K12682" t="b">
        <f t="shared" si="198"/>
        <v>0</v>
      </c>
    </row>
    <row r="12683" spans="1:11">
      <c r="A12683" s="120">
        <v>61735</v>
      </c>
      <c r="B12683" s="121" t="s">
        <v>201</v>
      </c>
      <c r="C12683" s="121" t="s">
        <v>206</v>
      </c>
      <c r="D12683" s="121" t="s">
        <v>128</v>
      </c>
      <c r="E12683" s="121" t="s">
        <v>180</v>
      </c>
      <c r="F12683" s="122">
        <v>5261374</v>
      </c>
      <c r="G12683" s="122">
        <v>591032.87</v>
      </c>
      <c r="H12683" s="120">
        <v>2019</v>
      </c>
      <c r="I12683" t="str">
        <f>IF(J12683="natural gas",VLOOKUP(D12683,'Cross-Page Data'!$I$4:$J$13,2,FALSE),IF(J12683="solar",VLOOKUP('Form 923'!D12683,'Cross-Page Data'!$I$14:$J$117,2,FALSE),J12683))</f>
        <v>wind</v>
      </c>
      <c r="J12683" t="str">
        <f>VLOOKUP(E12683,'Cross-Page Data'!$D$4:$F$48,3,FALSE)</f>
        <v>wind</v>
      </c>
      <c r="K12683" t="b">
        <f t="shared" si="198"/>
        <v>1</v>
      </c>
    </row>
    <row r="12684" spans="1:11">
      <c r="A12684" s="120">
        <v>61736</v>
      </c>
      <c r="B12684" s="121" t="s">
        <v>201</v>
      </c>
      <c r="C12684" s="121" t="s">
        <v>206</v>
      </c>
      <c r="D12684" s="121" t="s">
        <v>101</v>
      </c>
      <c r="E12684" s="121" t="s">
        <v>92</v>
      </c>
      <c r="F12684" s="122">
        <v>211271</v>
      </c>
      <c r="G12684" s="122">
        <v>23733</v>
      </c>
      <c r="H12684" s="120">
        <v>2019</v>
      </c>
      <c r="I12684" t="str">
        <f>IF(J12684="natural gas",VLOOKUP(D12684,'Cross-Page Data'!$I$4:$J$13,2,FALSE),IF(J12684="solar",VLOOKUP('Form 923'!D12684,'Cross-Page Data'!$I$14:$J$117,2,FALSE),J12684))</f>
        <v>solar pv</v>
      </c>
      <c r="J12684" t="str">
        <f>VLOOKUP(E12684,'Cross-Page Data'!$D$4:$F$48,3,FALSE)</f>
        <v>solar</v>
      </c>
      <c r="K12684" t="b">
        <f t="shared" si="198"/>
        <v>1</v>
      </c>
    </row>
    <row r="12685" spans="1:11">
      <c r="A12685" s="120">
        <v>61737</v>
      </c>
      <c r="B12685" s="121" t="s">
        <v>201</v>
      </c>
      <c r="C12685" s="121" t="s">
        <v>206</v>
      </c>
      <c r="D12685" s="121" t="s">
        <v>79</v>
      </c>
      <c r="E12685" s="121" t="s">
        <v>38</v>
      </c>
      <c r="F12685" s="122">
        <v>32360</v>
      </c>
      <c r="G12685" s="122">
        <v>3266</v>
      </c>
      <c r="H12685" s="120">
        <v>2019</v>
      </c>
      <c r="I12685" t="str">
        <f>IF(J12685="natural gas",VLOOKUP(D12685,'Cross-Page Data'!$I$4:$J$13,2,FALSE),IF(J12685="solar",VLOOKUP('Form 923'!D12685,'Cross-Page Data'!$I$14:$J$117,2,FALSE),J12685))</f>
        <v>natural gas peaker</v>
      </c>
      <c r="J12685" t="str">
        <f>VLOOKUP(E12685,'Cross-Page Data'!$D$4:$F$48,3,FALSE)</f>
        <v>natural gas</v>
      </c>
      <c r="K12685" t="b">
        <f t="shared" si="198"/>
        <v>1</v>
      </c>
    </row>
    <row r="12686" spans="1:11">
      <c r="A12686" s="120">
        <v>61738</v>
      </c>
      <c r="B12686" s="121" t="s">
        <v>201</v>
      </c>
      <c r="C12686" s="121" t="s">
        <v>206</v>
      </c>
      <c r="D12686" s="121" t="s">
        <v>101</v>
      </c>
      <c r="E12686" s="121" t="s">
        <v>92</v>
      </c>
      <c r="F12686" s="122">
        <v>17880</v>
      </c>
      <c r="G12686" s="122">
        <v>2008.71</v>
      </c>
      <c r="H12686" s="120">
        <v>2019</v>
      </c>
      <c r="I12686" t="str">
        <f>IF(J12686="natural gas",VLOOKUP(D12686,'Cross-Page Data'!$I$4:$J$13,2,FALSE),IF(J12686="solar",VLOOKUP('Form 923'!D12686,'Cross-Page Data'!$I$14:$J$117,2,FALSE),J12686))</f>
        <v>solar pv</v>
      </c>
      <c r="J12686" t="str">
        <f>VLOOKUP(E12686,'Cross-Page Data'!$D$4:$F$48,3,FALSE)</f>
        <v>solar</v>
      </c>
      <c r="K12686" t="b">
        <f t="shared" si="198"/>
        <v>1</v>
      </c>
    </row>
    <row r="12687" ht="25.5" spans="1:11">
      <c r="A12687" s="120">
        <v>61739</v>
      </c>
      <c r="B12687" s="121" t="s">
        <v>201</v>
      </c>
      <c r="C12687" s="121" t="s">
        <v>211</v>
      </c>
      <c r="D12687" s="121" t="s">
        <v>33</v>
      </c>
      <c r="E12687" s="121" t="s">
        <v>99</v>
      </c>
      <c r="F12687" s="122">
        <v>0</v>
      </c>
      <c r="G12687" s="122">
        <v>0</v>
      </c>
      <c r="H12687" s="120">
        <v>2019</v>
      </c>
      <c r="I12687" t="str">
        <f>IF(J12687="natural gas",VLOOKUP(D12687,'Cross-Page Data'!$I$4:$J$13,2,FALSE),IF(J12687="solar",VLOOKUP('Form 923'!D12687,'Cross-Page Data'!$I$14:$J$117,2,FALSE),J12687))</f>
        <v>other</v>
      </c>
      <c r="J12687" t="str">
        <f>VLOOKUP(E12687,'Cross-Page Data'!$D$4:$F$48,3,FALSE)</f>
        <v>other</v>
      </c>
      <c r="K12687" t="b">
        <f t="shared" si="198"/>
        <v>0</v>
      </c>
    </row>
    <row r="12688" spans="1:11">
      <c r="A12688" s="120">
        <v>61740</v>
      </c>
      <c r="B12688" s="121" t="s">
        <v>201</v>
      </c>
      <c r="C12688" s="121" t="s">
        <v>206</v>
      </c>
      <c r="D12688" s="121" t="s">
        <v>101</v>
      </c>
      <c r="E12688" s="121" t="s">
        <v>92</v>
      </c>
      <c r="F12688" s="122">
        <v>51187</v>
      </c>
      <c r="G12688" s="122">
        <v>5750</v>
      </c>
      <c r="H12688" s="120">
        <v>2019</v>
      </c>
      <c r="I12688" t="str">
        <f>IF(J12688="natural gas",VLOOKUP(D12688,'Cross-Page Data'!$I$4:$J$13,2,FALSE),IF(J12688="solar",VLOOKUP('Form 923'!D12688,'Cross-Page Data'!$I$14:$J$117,2,FALSE),J12688))</f>
        <v>solar pv</v>
      </c>
      <c r="J12688" t="str">
        <f>VLOOKUP(E12688,'Cross-Page Data'!$D$4:$F$48,3,FALSE)</f>
        <v>solar</v>
      </c>
      <c r="K12688" t="b">
        <f t="shared" si="198"/>
        <v>1</v>
      </c>
    </row>
    <row r="12689" spans="1:11">
      <c r="A12689" s="120">
        <v>61741</v>
      </c>
      <c r="B12689" s="121" t="s">
        <v>201</v>
      </c>
      <c r="C12689" s="121" t="s">
        <v>202</v>
      </c>
      <c r="D12689" s="121" t="s">
        <v>33</v>
      </c>
      <c r="E12689" s="121" t="s">
        <v>99</v>
      </c>
      <c r="F12689" s="122">
        <v>0</v>
      </c>
      <c r="G12689" s="122">
        <v>-116</v>
      </c>
      <c r="H12689" s="120">
        <v>2019</v>
      </c>
      <c r="I12689" t="str">
        <f>IF(J12689="natural gas",VLOOKUP(D12689,'Cross-Page Data'!$I$4:$J$13,2,FALSE),IF(J12689="solar",VLOOKUP('Form 923'!D12689,'Cross-Page Data'!$I$14:$J$117,2,FALSE),J12689))</f>
        <v>other</v>
      </c>
      <c r="J12689" t="str">
        <f>VLOOKUP(E12689,'Cross-Page Data'!$D$4:$F$48,3,FALSE)</f>
        <v>other</v>
      </c>
      <c r="K12689" t="b">
        <f t="shared" si="198"/>
        <v>1</v>
      </c>
    </row>
    <row r="12690" spans="1:11">
      <c r="A12690" s="120">
        <v>61742</v>
      </c>
      <c r="B12690" s="121" t="s">
        <v>201</v>
      </c>
      <c r="C12690" s="121" t="s">
        <v>202</v>
      </c>
      <c r="D12690" s="121" t="s">
        <v>52</v>
      </c>
      <c r="E12690" s="121" t="s">
        <v>99</v>
      </c>
      <c r="F12690" s="122">
        <v>0</v>
      </c>
      <c r="G12690" s="122">
        <v>0</v>
      </c>
      <c r="H12690" s="120">
        <v>2019</v>
      </c>
      <c r="I12690" t="str">
        <f>IF(J12690="natural gas",VLOOKUP(D12690,'Cross-Page Data'!$I$4:$J$13,2,FALSE),IF(J12690="solar",VLOOKUP('Form 923'!D12690,'Cross-Page Data'!$I$14:$J$117,2,FALSE),J12690))</f>
        <v>other</v>
      </c>
      <c r="J12690" t="str">
        <f>VLOOKUP(E12690,'Cross-Page Data'!$D$4:$F$48,3,FALSE)</f>
        <v>other</v>
      </c>
      <c r="K12690" t="b">
        <f t="shared" si="198"/>
        <v>1</v>
      </c>
    </row>
    <row r="12691" spans="1:11">
      <c r="A12691" s="120">
        <v>61744</v>
      </c>
      <c r="B12691" s="121" t="s">
        <v>201</v>
      </c>
      <c r="C12691" s="121" t="s">
        <v>206</v>
      </c>
      <c r="D12691" s="121" t="s">
        <v>101</v>
      </c>
      <c r="E12691" s="121" t="s">
        <v>92</v>
      </c>
      <c r="F12691" s="122">
        <v>13639</v>
      </c>
      <c r="G12691" s="122">
        <v>1532</v>
      </c>
      <c r="H12691" s="120">
        <v>2019</v>
      </c>
      <c r="I12691" t="str">
        <f>IF(J12691="natural gas",VLOOKUP(D12691,'Cross-Page Data'!$I$4:$J$13,2,FALSE),IF(J12691="solar",VLOOKUP('Form 923'!D12691,'Cross-Page Data'!$I$14:$J$117,2,FALSE),J12691))</f>
        <v>solar pv</v>
      </c>
      <c r="J12691" t="str">
        <f>VLOOKUP(E12691,'Cross-Page Data'!$D$4:$F$48,3,FALSE)</f>
        <v>solar</v>
      </c>
      <c r="K12691" t="b">
        <f t="shared" si="198"/>
        <v>1</v>
      </c>
    </row>
    <row r="12692" spans="1:11">
      <c r="A12692" s="120">
        <v>61745</v>
      </c>
      <c r="B12692" s="121" t="s">
        <v>201</v>
      </c>
      <c r="C12692" s="121" t="s">
        <v>206</v>
      </c>
      <c r="D12692" s="121" t="s">
        <v>128</v>
      </c>
      <c r="E12692" s="121" t="s">
        <v>180</v>
      </c>
      <c r="F12692" s="122">
        <v>709721</v>
      </c>
      <c r="G12692" s="122">
        <v>79726</v>
      </c>
      <c r="H12692" s="120">
        <v>2019</v>
      </c>
      <c r="I12692" t="str">
        <f>IF(J12692="natural gas",VLOOKUP(D12692,'Cross-Page Data'!$I$4:$J$13,2,FALSE),IF(J12692="solar",VLOOKUP('Form 923'!D12692,'Cross-Page Data'!$I$14:$J$117,2,FALSE),J12692))</f>
        <v>wind</v>
      </c>
      <c r="J12692" t="str">
        <f>VLOOKUP(E12692,'Cross-Page Data'!$D$4:$F$48,3,FALSE)</f>
        <v>wind</v>
      </c>
      <c r="K12692" t="b">
        <f t="shared" si="198"/>
        <v>1</v>
      </c>
    </row>
    <row r="12693" spans="1:11">
      <c r="A12693" s="120">
        <v>61746</v>
      </c>
      <c r="B12693" s="121" t="s">
        <v>201</v>
      </c>
      <c r="C12693" s="121" t="s">
        <v>206</v>
      </c>
      <c r="D12693" s="121" t="s">
        <v>128</v>
      </c>
      <c r="E12693" s="121" t="s">
        <v>180</v>
      </c>
      <c r="F12693" s="122">
        <v>688970</v>
      </c>
      <c r="G12693" s="122">
        <v>77395</v>
      </c>
      <c r="H12693" s="120">
        <v>2019</v>
      </c>
      <c r="I12693" t="str">
        <f>IF(J12693="natural gas",VLOOKUP(D12693,'Cross-Page Data'!$I$4:$J$13,2,FALSE),IF(J12693="solar",VLOOKUP('Form 923'!D12693,'Cross-Page Data'!$I$14:$J$117,2,FALSE),J12693))</f>
        <v>wind</v>
      </c>
      <c r="J12693" t="str">
        <f>VLOOKUP(E12693,'Cross-Page Data'!$D$4:$F$48,3,FALSE)</f>
        <v>wind</v>
      </c>
      <c r="K12693" t="b">
        <f t="shared" si="198"/>
        <v>1</v>
      </c>
    </row>
    <row r="12694" spans="1:11">
      <c r="A12694" s="120">
        <v>61748</v>
      </c>
      <c r="B12694" s="121" t="s">
        <v>201</v>
      </c>
      <c r="C12694" s="121" t="s">
        <v>206</v>
      </c>
      <c r="D12694" s="121" t="s">
        <v>101</v>
      </c>
      <c r="E12694" s="121" t="s">
        <v>92</v>
      </c>
      <c r="F12694" s="122">
        <v>179472</v>
      </c>
      <c r="G12694" s="122">
        <v>20161</v>
      </c>
      <c r="H12694" s="120">
        <v>2019</v>
      </c>
      <c r="I12694" t="str">
        <f>IF(J12694="natural gas",VLOOKUP(D12694,'Cross-Page Data'!$I$4:$J$13,2,FALSE),IF(J12694="solar",VLOOKUP('Form 923'!D12694,'Cross-Page Data'!$I$14:$J$117,2,FALSE),J12694))</f>
        <v>solar pv</v>
      </c>
      <c r="J12694" t="str">
        <f>VLOOKUP(E12694,'Cross-Page Data'!$D$4:$F$48,3,FALSE)</f>
        <v>solar</v>
      </c>
      <c r="K12694" t="b">
        <f t="shared" si="198"/>
        <v>1</v>
      </c>
    </row>
    <row r="12695" spans="1:11">
      <c r="A12695" s="120">
        <v>61750</v>
      </c>
      <c r="B12695" s="121" t="s">
        <v>201</v>
      </c>
      <c r="C12695" s="121" t="s">
        <v>206</v>
      </c>
      <c r="D12695" s="121" t="s">
        <v>101</v>
      </c>
      <c r="E12695" s="121" t="s">
        <v>92</v>
      </c>
      <c r="F12695" s="122">
        <v>2605082</v>
      </c>
      <c r="G12695" s="122">
        <v>292640</v>
      </c>
      <c r="H12695" s="120">
        <v>2019</v>
      </c>
      <c r="I12695" t="str">
        <f>IF(J12695="natural gas",VLOOKUP(D12695,'Cross-Page Data'!$I$4:$J$13,2,FALSE),IF(J12695="solar",VLOOKUP('Form 923'!D12695,'Cross-Page Data'!$I$14:$J$117,2,FALSE),J12695))</f>
        <v>solar pv</v>
      </c>
      <c r="J12695" t="str">
        <f>VLOOKUP(E12695,'Cross-Page Data'!$D$4:$F$48,3,FALSE)</f>
        <v>solar</v>
      </c>
      <c r="K12695" t="b">
        <f t="shared" si="198"/>
        <v>1</v>
      </c>
    </row>
    <row r="12696" spans="1:11">
      <c r="A12696" s="120">
        <v>61751</v>
      </c>
      <c r="B12696" s="121" t="s">
        <v>201</v>
      </c>
      <c r="C12696" s="121" t="s">
        <v>206</v>
      </c>
      <c r="D12696" s="121" t="s">
        <v>101</v>
      </c>
      <c r="E12696" s="121" t="s">
        <v>92</v>
      </c>
      <c r="F12696" s="122">
        <v>40719</v>
      </c>
      <c r="G12696" s="122">
        <v>4574</v>
      </c>
      <c r="H12696" s="120">
        <v>2019</v>
      </c>
      <c r="I12696" t="str">
        <f>IF(J12696="natural gas",VLOOKUP(D12696,'Cross-Page Data'!$I$4:$J$13,2,FALSE),IF(J12696="solar",VLOOKUP('Form 923'!D12696,'Cross-Page Data'!$I$14:$J$117,2,FALSE),J12696))</f>
        <v>solar pv</v>
      </c>
      <c r="J12696" t="str">
        <f>VLOOKUP(E12696,'Cross-Page Data'!$D$4:$F$48,3,FALSE)</f>
        <v>solar</v>
      </c>
      <c r="K12696" t="b">
        <f t="shared" si="198"/>
        <v>1</v>
      </c>
    </row>
    <row r="12697" spans="1:11">
      <c r="A12697" s="120">
        <v>61752</v>
      </c>
      <c r="B12697" s="121" t="s">
        <v>201</v>
      </c>
      <c r="C12697" s="121" t="s">
        <v>206</v>
      </c>
      <c r="D12697" s="121" t="s">
        <v>101</v>
      </c>
      <c r="E12697" s="121" t="s">
        <v>92</v>
      </c>
      <c r="F12697" s="122">
        <v>30143</v>
      </c>
      <c r="G12697" s="122">
        <v>3386</v>
      </c>
      <c r="H12697" s="120">
        <v>2019</v>
      </c>
      <c r="I12697" t="str">
        <f>IF(J12697="natural gas",VLOOKUP(D12697,'Cross-Page Data'!$I$4:$J$13,2,FALSE),IF(J12697="solar",VLOOKUP('Form 923'!D12697,'Cross-Page Data'!$I$14:$J$117,2,FALSE),J12697))</f>
        <v>solar pv</v>
      </c>
      <c r="J12697" t="str">
        <f>VLOOKUP(E12697,'Cross-Page Data'!$D$4:$F$48,3,FALSE)</f>
        <v>solar</v>
      </c>
      <c r="K12697" t="b">
        <f t="shared" si="198"/>
        <v>1</v>
      </c>
    </row>
    <row r="12698" spans="1:11">
      <c r="A12698" s="120">
        <v>61753</v>
      </c>
      <c r="B12698" s="121" t="s">
        <v>201</v>
      </c>
      <c r="C12698" s="121" t="s">
        <v>206</v>
      </c>
      <c r="D12698" s="121" t="s">
        <v>101</v>
      </c>
      <c r="E12698" s="121" t="s">
        <v>92</v>
      </c>
      <c r="F12698" s="122">
        <v>56591</v>
      </c>
      <c r="G12698" s="122">
        <v>6357</v>
      </c>
      <c r="H12698" s="120">
        <v>2019</v>
      </c>
      <c r="I12698" t="str">
        <f>IF(J12698="natural gas",VLOOKUP(D12698,'Cross-Page Data'!$I$4:$J$13,2,FALSE),IF(J12698="solar",VLOOKUP('Form 923'!D12698,'Cross-Page Data'!$I$14:$J$117,2,FALSE),J12698))</f>
        <v>solar pv</v>
      </c>
      <c r="J12698" t="str">
        <f>VLOOKUP(E12698,'Cross-Page Data'!$D$4:$F$48,3,FALSE)</f>
        <v>solar</v>
      </c>
      <c r="K12698" t="b">
        <f t="shared" si="198"/>
        <v>1</v>
      </c>
    </row>
    <row r="12699" spans="1:11">
      <c r="A12699" s="120">
        <v>61754</v>
      </c>
      <c r="B12699" s="121" t="s">
        <v>205</v>
      </c>
      <c r="C12699" s="121" t="s">
        <v>209</v>
      </c>
      <c r="D12699" s="121" t="s">
        <v>79</v>
      </c>
      <c r="E12699" s="121" t="s">
        <v>38</v>
      </c>
      <c r="F12699" s="122">
        <v>287528</v>
      </c>
      <c r="G12699" s="122">
        <v>25683</v>
      </c>
      <c r="H12699" s="120">
        <v>2019</v>
      </c>
      <c r="I12699" t="str">
        <f>IF(J12699="natural gas",VLOOKUP(D12699,'Cross-Page Data'!$I$4:$J$13,2,FALSE),IF(J12699="solar",VLOOKUP('Form 923'!D12699,'Cross-Page Data'!$I$14:$J$117,2,FALSE),J12699))</f>
        <v>natural gas peaker</v>
      </c>
      <c r="J12699" t="str">
        <f>VLOOKUP(E12699,'Cross-Page Data'!$D$4:$F$48,3,FALSE)</f>
        <v>natural gas</v>
      </c>
      <c r="K12699" t="b">
        <f t="shared" si="198"/>
        <v>0</v>
      </c>
    </row>
    <row r="12700" spans="1:11">
      <c r="A12700" s="120">
        <v>61755</v>
      </c>
      <c r="B12700" s="121" t="s">
        <v>201</v>
      </c>
      <c r="C12700" s="121" t="s">
        <v>206</v>
      </c>
      <c r="D12700" s="121" t="s">
        <v>101</v>
      </c>
      <c r="E12700" s="121" t="s">
        <v>92</v>
      </c>
      <c r="F12700" s="122">
        <v>40789</v>
      </c>
      <c r="G12700" s="122">
        <v>4582</v>
      </c>
      <c r="H12700" s="120">
        <v>2019</v>
      </c>
      <c r="I12700" t="str">
        <f>IF(J12700="natural gas",VLOOKUP(D12700,'Cross-Page Data'!$I$4:$J$13,2,FALSE),IF(J12700="solar",VLOOKUP('Form 923'!D12700,'Cross-Page Data'!$I$14:$J$117,2,FALSE),J12700))</f>
        <v>solar pv</v>
      </c>
      <c r="J12700" t="str">
        <f>VLOOKUP(E12700,'Cross-Page Data'!$D$4:$F$48,3,FALSE)</f>
        <v>solar</v>
      </c>
      <c r="K12700" t="b">
        <f t="shared" si="198"/>
        <v>1</v>
      </c>
    </row>
    <row r="12701" spans="1:11">
      <c r="A12701" s="120">
        <v>61756</v>
      </c>
      <c r="B12701" s="121" t="s">
        <v>201</v>
      </c>
      <c r="C12701" s="121" t="s">
        <v>206</v>
      </c>
      <c r="D12701" s="121" t="s">
        <v>128</v>
      </c>
      <c r="E12701" s="121" t="s">
        <v>180</v>
      </c>
      <c r="F12701" s="122">
        <v>5412383</v>
      </c>
      <c r="G12701" s="122">
        <v>607996</v>
      </c>
      <c r="H12701" s="120">
        <v>2019</v>
      </c>
      <c r="I12701" t="str">
        <f>IF(J12701="natural gas",VLOOKUP(D12701,'Cross-Page Data'!$I$4:$J$13,2,FALSE),IF(J12701="solar",VLOOKUP('Form 923'!D12701,'Cross-Page Data'!$I$14:$J$117,2,FALSE),J12701))</f>
        <v>wind</v>
      </c>
      <c r="J12701" t="str">
        <f>VLOOKUP(E12701,'Cross-Page Data'!$D$4:$F$48,3,FALSE)</f>
        <v>wind</v>
      </c>
      <c r="K12701" t="b">
        <f t="shared" si="198"/>
        <v>1</v>
      </c>
    </row>
    <row r="12702" spans="1:11">
      <c r="A12702" s="120">
        <v>61758</v>
      </c>
      <c r="B12702" s="121" t="s">
        <v>201</v>
      </c>
      <c r="C12702" s="121" t="s">
        <v>206</v>
      </c>
      <c r="D12702" s="121" t="s">
        <v>79</v>
      </c>
      <c r="E12702" s="121" t="s">
        <v>90</v>
      </c>
      <c r="F12702" s="122">
        <v>322181</v>
      </c>
      <c r="G12702" s="122">
        <v>27858.46</v>
      </c>
      <c r="H12702" s="120">
        <v>2019</v>
      </c>
      <c r="I12702" t="str">
        <f>IF(J12702="natural gas",VLOOKUP(D12702,'Cross-Page Data'!$I$4:$J$13,2,FALSE),IF(J12702="solar",VLOOKUP('Form 923'!D12702,'Cross-Page Data'!$I$14:$J$117,2,FALSE),J12702))</f>
        <v>biomass</v>
      </c>
      <c r="J12702" t="str">
        <f>VLOOKUP(E12702,'Cross-Page Data'!$D$4:$F$48,3,FALSE)</f>
        <v>biomass</v>
      </c>
      <c r="K12702" t="b">
        <f t="shared" si="198"/>
        <v>1</v>
      </c>
    </row>
    <row r="12703" spans="1:11">
      <c r="A12703" s="120">
        <v>61759</v>
      </c>
      <c r="B12703" s="121" t="s">
        <v>201</v>
      </c>
      <c r="C12703" s="121" t="s">
        <v>202</v>
      </c>
      <c r="D12703" s="121" t="s">
        <v>101</v>
      </c>
      <c r="E12703" s="121" t="s">
        <v>92</v>
      </c>
      <c r="F12703" s="122">
        <v>194437</v>
      </c>
      <c r="G12703" s="122">
        <v>21842</v>
      </c>
      <c r="H12703" s="120">
        <v>2019</v>
      </c>
      <c r="I12703" t="str">
        <f>IF(J12703="natural gas",VLOOKUP(D12703,'Cross-Page Data'!$I$4:$J$13,2,FALSE),IF(J12703="solar",VLOOKUP('Form 923'!D12703,'Cross-Page Data'!$I$14:$J$117,2,FALSE),J12703))</f>
        <v>solar pv</v>
      </c>
      <c r="J12703" t="str">
        <f>VLOOKUP(E12703,'Cross-Page Data'!$D$4:$F$48,3,FALSE)</f>
        <v>solar</v>
      </c>
      <c r="K12703" t="b">
        <f t="shared" si="198"/>
        <v>1</v>
      </c>
    </row>
    <row r="12704" spans="1:11">
      <c r="A12704" s="120">
        <v>61761</v>
      </c>
      <c r="B12704" s="121" t="s">
        <v>205</v>
      </c>
      <c r="C12704" s="121" t="s">
        <v>209</v>
      </c>
      <c r="D12704" s="121" t="s">
        <v>68</v>
      </c>
      <c r="E12704" s="121" t="s">
        <v>176</v>
      </c>
      <c r="F12704" s="122">
        <v>201752</v>
      </c>
      <c r="G12704" s="122">
        <v>17739</v>
      </c>
      <c r="H12704" s="120">
        <v>2019</v>
      </c>
      <c r="I12704" t="str">
        <f>IF(J12704="natural gas",VLOOKUP(D12704,'Cross-Page Data'!$I$4:$J$13,2,FALSE),IF(J12704="solar",VLOOKUP('Form 923'!D12704,'Cross-Page Data'!$I$14:$J$117,2,FALSE),J12704))</f>
        <v>biomass</v>
      </c>
      <c r="J12704" t="str">
        <f>VLOOKUP(E12704,'Cross-Page Data'!$D$4:$F$48,3,FALSE)</f>
        <v>biomass</v>
      </c>
      <c r="K12704" t="b">
        <f t="shared" si="198"/>
        <v>0</v>
      </c>
    </row>
    <row r="12705" spans="1:11">
      <c r="A12705" s="120">
        <v>61762</v>
      </c>
      <c r="B12705" s="121" t="s">
        <v>201</v>
      </c>
      <c r="C12705" s="121" t="s">
        <v>206</v>
      </c>
      <c r="D12705" s="121" t="s">
        <v>101</v>
      </c>
      <c r="E12705" s="121" t="s">
        <v>92</v>
      </c>
      <c r="F12705" s="122">
        <v>56848</v>
      </c>
      <c r="G12705" s="122">
        <v>6386</v>
      </c>
      <c r="H12705" s="120">
        <v>2019</v>
      </c>
      <c r="I12705" t="str">
        <f>IF(J12705="natural gas",VLOOKUP(D12705,'Cross-Page Data'!$I$4:$J$13,2,FALSE),IF(J12705="solar",VLOOKUP('Form 923'!D12705,'Cross-Page Data'!$I$14:$J$117,2,FALSE),J12705))</f>
        <v>solar pv</v>
      </c>
      <c r="J12705" t="str">
        <f>VLOOKUP(E12705,'Cross-Page Data'!$D$4:$F$48,3,FALSE)</f>
        <v>solar</v>
      </c>
      <c r="K12705" t="b">
        <f t="shared" si="198"/>
        <v>1</v>
      </c>
    </row>
    <row r="12706" spans="1:11">
      <c r="A12706" s="120">
        <v>61763</v>
      </c>
      <c r="B12706" s="121" t="s">
        <v>201</v>
      </c>
      <c r="C12706" s="121" t="s">
        <v>202</v>
      </c>
      <c r="D12706" s="121" t="s">
        <v>101</v>
      </c>
      <c r="E12706" s="121" t="s">
        <v>92</v>
      </c>
      <c r="F12706" s="122">
        <v>1297191</v>
      </c>
      <c r="G12706" s="122">
        <v>145719</v>
      </c>
      <c r="H12706" s="120">
        <v>2019</v>
      </c>
      <c r="I12706" t="str">
        <f>IF(J12706="natural gas",VLOOKUP(D12706,'Cross-Page Data'!$I$4:$J$13,2,FALSE),IF(J12706="solar",VLOOKUP('Form 923'!D12706,'Cross-Page Data'!$I$14:$J$117,2,FALSE),J12706))</f>
        <v>solar pv</v>
      </c>
      <c r="J12706" t="str">
        <f>VLOOKUP(E12706,'Cross-Page Data'!$D$4:$F$48,3,FALSE)</f>
        <v>solar</v>
      </c>
      <c r="K12706" t="b">
        <f t="shared" si="198"/>
        <v>1</v>
      </c>
    </row>
    <row r="12707" spans="1:11">
      <c r="A12707" s="120">
        <v>61764</v>
      </c>
      <c r="B12707" s="121" t="s">
        <v>201</v>
      </c>
      <c r="C12707" s="121" t="s">
        <v>206</v>
      </c>
      <c r="D12707" s="121" t="s">
        <v>101</v>
      </c>
      <c r="E12707" s="121" t="s">
        <v>92</v>
      </c>
      <c r="F12707" s="122">
        <v>25755</v>
      </c>
      <c r="G12707" s="122">
        <v>2893</v>
      </c>
      <c r="H12707" s="120">
        <v>2019</v>
      </c>
      <c r="I12707" t="str">
        <f>IF(J12707="natural gas",VLOOKUP(D12707,'Cross-Page Data'!$I$4:$J$13,2,FALSE),IF(J12707="solar",VLOOKUP('Form 923'!D12707,'Cross-Page Data'!$I$14:$J$117,2,FALSE),J12707))</f>
        <v>solar pv</v>
      </c>
      <c r="J12707" t="str">
        <f>VLOOKUP(E12707,'Cross-Page Data'!$D$4:$F$48,3,FALSE)</f>
        <v>solar</v>
      </c>
      <c r="K12707" t="b">
        <f t="shared" si="198"/>
        <v>1</v>
      </c>
    </row>
    <row r="12708" spans="1:11">
      <c r="A12708" s="120">
        <v>61765</v>
      </c>
      <c r="B12708" s="121" t="s">
        <v>201</v>
      </c>
      <c r="C12708" s="121" t="s">
        <v>206</v>
      </c>
      <c r="D12708" s="121" t="s">
        <v>101</v>
      </c>
      <c r="E12708" s="121" t="s">
        <v>92</v>
      </c>
      <c r="F12708" s="122">
        <v>28185</v>
      </c>
      <c r="G12708" s="122">
        <v>3166</v>
      </c>
      <c r="H12708" s="120">
        <v>2019</v>
      </c>
      <c r="I12708" t="str">
        <f>IF(J12708="natural gas",VLOOKUP(D12708,'Cross-Page Data'!$I$4:$J$13,2,FALSE),IF(J12708="solar",VLOOKUP('Form 923'!D12708,'Cross-Page Data'!$I$14:$J$117,2,FALSE),J12708))</f>
        <v>solar pv</v>
      </c>
      <c r="J12708" t="str">
        <f>VLOOKUP(E12708,'Cross-Page Data'!$D$4:$F$48,3,FALSE)</f>
        <v>solar</v>
      </c>
      <c r="K12708" t="b">
        <f t="shared" si="198"/>
        <v>1</v>
      </c>
    </row>
    <row r="12709" spans="1:11">
      <c r="A12709" s="120">
        <v>61766</v>
      </c>
      <c r="B12709" s="121" t="s">
        <v>201</v>
      </c>
      <c r="C12709" s="121" t="s">
        <v>202</v>
      </c>
      <c r="D12709" s="121" t="s">
        <v>101</v>
      </c>
      <c r="E12709" s="121" t="s">
        <v>92</v>
      </c>
      <c r="F12709" s="122">
        <v>1253828</v>
      </c>
      <c r="G12709" s="122">
        <v>140848</v>
      </c>
      <c r="H12709" s="120">
        <v>2019</v>
      </c>
      <c r="I12709" t="str">
        <f>IF(J12709="natural gas",VLOOKUP(D12709,'Cross-Page Data'!$I$4:$J$13,2,FALSE),IF(J12709="solar",VLOOKUP('Form 923'!D12709,'Cross-Page Data'!$I$14:$J$117,2,FALSE),J12709))</f>
        <v>solar pv</v>
      </c>
      <c r="J12709" t="str">
        <f>VLOOKUP(E12709,'Cross-Page Data'!$D$4:$F$48,3,FALSE)</f>
        <v>solar</v>
      </c>
      <c r="K12709" t="b">
        <f t="shared" si="198"/>
        <v>1</v>
      </c>
    </row>
    <row r="12710" spans="1:11">
      <c r="A12710" s="120">
        <v>61767</v>
      </c>
      <c r="B12710" s="121" t="s">
        <v>201</v>
      </c>
      <c r="C12710" s="121" t="s">
        <v>202</v>
      </c>
      <c r="D12710" s="121" t="s">
        <v>101</v>
      </c>
      <c r="E12710" s="121" t="s">
        <v>92</v>
      </c>
      <c r="F12710" s="122">
        <v>1170472</v>
      </c>
      <c r="G12710" s="122">
        <v>131484</v>
      </c>
      <c r="H12710" s="120">
        <v>2019</v>
      </c>
      <c r="I12710" t="str">
        <f>IF(J12710="natural gas",VLOOKUP(D12710,'Cross-Page Data'!$I$4:$J$13,2,FALSE),IF(J12710="solar",VLOOKUP('Form 923'!D12710,'Cross-Page Data'!$I$14:$J$117,2,FALSE),J12710))</f>
        <v>solar pv</v>
      </c>
      <c r="J12710" t="str">
        <f>VLOOKUP(E12710,'Cross-Page Data'!$D$4:$F$48,3,FALSE)</f>
        <v>solar</v>
      </c>
      <c r="K12710" t="b">
        <f t="shared" si="198"/>
        <v>1</v>
      </c>
    </row>
    <row r="12711" spans="1:11">
      <c r="A12711" s="120">
        <v>61768</v>
      </c>
      <c r="B12711" s="121" t="s">
        <v>201</v>
      </c>
      <c r="C12711" s="121" t="s">
        <v>202</v>
      </c>
      <c r="D12711" s="121" t="s">
        <v>101</v>
      </c>
      <c r="E12711" s="121" t="s">
        <v>92</v>
      </c>
      <c r="F12711" s="122">
        <v>1221968</v>
      </c>
      <c r="G12711" s="122">
        <v>137269</v>
      </c>
      <c r="H12711" s="120">
        <v>2019</v>
      </c>
      <c r="I12711" t="str">
        <f>IF(J12711="natural gas",VLOOKUP(D12711,'Cross-Page Data'!$I$4:$J$13,2,FALSE),IF(J12711="solar",VLOOKUP('Form 923'!D12711,'Cross-Page Data'!$I$14:$J$117,2,FALSE),J12711))</f>
        <v>solar pv</v>
      </c>
      <c r="J12711" t="str">
        <f>VLOOKUP(E12711,'Cross-Page Data'!$D$4:$F$48,3,FALSE)</f>
        <v>solar</v>
      </c>
      <c r="K12711" t="b">
        <f t="shared" si="198"/>
        <v>1</v>
      </c>
    </row>
    <row r="12712" spans="1:11">
      <c r="A12712" s="120">
        <v>61769</v>
      </c>
      <c r="B12712" s="121" t="s">
        <v>201</v>
      </c>
      <c r="C12712" s="121" t="s">
        <v>206</v>
      </c>
      <c r="D12712" s="121" t="s">
        <v>101</v>
      </c>
      <c r="E12712" s="121" t="s">
        <v>92</v>
      </c>
      <c r="F12712" s="122">
        <v>27160</v>
      </c>
      <c r="G12712" s="122">
        <v>3051</v>
      </c>
      <c r="H12712" s="120">
        <v>2019</v>
      </c>
      <c r="I12712" t="str">
        <f>IF(J12712="natural gas",VLOOKUP(D12712,'Cross-Page Data'!$I$4:$J$13,2,FALSE),IF(J12712="solar",VLOOKUP('Form 923'!D12712,'Cross-Page Data'!$I$14:$J$117,2,FALSE),J12712))</f>
        <v>solar pv</v>
      </c>
      <c r="J12712" t="str">
        <f>VLOOKUP(E12712,'Cross-Page Data'!$D$4:$F$48,3,FALSE)</f>
        <v>solar</v>
      </c>
      <c r="K12712" t="b">
        <f t="shared" si="198"/>
        <v>1</v>
      </c>
    </row>
    <row r="12713" spans="1:11">
      <c r="A12713" s="120">
        <v>61770</v>
      </c>
      <c r="B12713" s="121" t="s">
        <v>201</v>
      </c>
      <c r="C12713" s="121" t="s">
        <v>206</v>
      </c>
      <c r="D12713" s="121" t="s">
        <v>101</v>
      </c>
      <c r="E12713" s="121" t="s">
        <v>92</v>
      </c>
      <c r="F12713" s="122">
        <v>27607</v>
      </c>
      <c r="G12713" s="122">
        <v>3101</v>
      </c>
      <c r="H12713" s="120">
        <v>2019</v>
      </c>
      <c r="I12713" t="str">
        <f>IF(J12713="natural gas",VLOOKUP(D12713,'Cross-Page Data'!$I$4:$J$13,2,FALSE),IF(J12713="solar",VLOOKUP('Form 923'!D12713,'Cross-Page Data'!$I$14:$J$117,2,FALSE),J12713))</f>
        <v>solar pv</v>
      </c>
      <c r="J12713" t="str">
        <f>VLOOKUP(E12713,'Cross-Page Data'!$D$4:$F$48,3,FALSE)</f>
        <v>solar</v>
      </c>
      <c r="K12713" t="b">
        <f t="shared" si="198"/>
        <v>1</v>
      </c>
    </row>
    <row r="12714" spans="1:11">
      <c r="A12714" s="120">
        <v>61771</v>
      </c>
      <c r="B12714" s="121" t="s">
        <v>201</v>
      </c>
      <c r="C12714" s="121" t="s">
        <v>206</v>
      </c>
      <c r="D12714" s="121" t="s">
        <v>101</v>
      </c>
      <c r="E12714" s="121" t="s">
        <v>92</v>
      </c>
      <c r="F12714" s="122">
        <v>13719</v>
      </c>
      <c r="G12714" s="122">
        <v>1541</v>
      </c>
      <c r="H12714" s="120">
        <v>2019</v>
      </c>
      <c r="I12714" t="str">
        <f>IF(J12714="natural gas",VLOOKUP(D12714,'Cross-Page Data'!$I$4:$J$13,2,FALSE),IF(J12714="solar",VLOOKUP('Form 923'!D12714,'Cross-Page Data'!$I$14:$J$117,2,FALSE),J12714))</f>
        <v>solar pv</v>
      </c>
      <c r="J12714" t="str">
        <f>VLOOKUP(E12714,'Cross-Page Data'!$D$4:$F$48,3,FALSE)</f>
        <v>solar</v>
      </c>
      <c r="K12714" t="b">
        <f t="shared" si="198"/>
        <v>1</v>
      </c>
    </row>
    <row r="12715" spans="1:11">
      <c r="A12715" s="120">
        <v>61774</v>
      </c>
      <c r="B12715" s="121" t="s">
        <v>201</v>
      </c>
      <c r="C12715" s="121" t="s">
        <v>206</v>
      </c>
      <c r="D12715" s="121" t="s">
        <v>101</v>
      </c>
      <c r="E12715" s="121" t="s">
        <v>92</v>
      </c>
      <c r="F12715" s="122">
        <v>32028</v>
      </c>
      <c r="G12715" s="122">
        <v>3598</v>
      </c>
      <c r="H12715" s="120">
        <v>2019</v>
      </c>
      <c r="I12715" t="str">
        <f>IF(J12715="natural gas",VLOOKUP(D12715,'Cross-Page Data'!$I$4:$J$13,2,FALSE),IF(J12715="solar",VLOOKUP('Form 923'!D12715,'Cross-Page Data'!$I$14:$J$117,2,FALSE),J12715))</f>
        <v>solar pv</v>
      </c>
      <c r="J12715" t="str">
        <f>VLOOKUP(E12715,'Cross-Page Data'!$D$4:$F$48,3,FALSE)</f>
        <v>solar</v>
      </c>
      <c r="K12715" t="b">
        <f t="shared" si="198"/>
        <v>1</v>
      </c>
    </row>
    <row r="12716" ht="25.5" spans="1:11">
      <c r="A12716" s="120">
        <v>61775</v>
      </c>
      <c r="B12716" s="121" t="s">
        <v>201</v>
      </c>
      <c r="C12716" s="121" t="s">
        <v>207</v>
      </c>
      <c r="D12716" s="121" t="s">
        <v>128</v>
      </c>
      <c r="E12716" s="121" t="s">
        <v>180</v>
      </c>
      <c r="F12716" s="122">
        <v>25015</v>
      </c>
      <c r="G12716" s="122">
        <v>2810</v>
      </c>
      <c r="H12716" s="120">
        <v>2019</v>
      </c>
      <c r="I12716" t="str">
        <f>IF(J12716="natural gas",VLOOKUP(D12716,'Cross-Page Data'!$I$4:$J$13,2,FALSE),IF(J12716="solar",VLOOKUP('Form 923'!D12716,'Cross-Page Data'!$I$14:$J$117,2,FALSE),J12716))</f>
        <v>wind</v>
      </c>
      <c r="J12716" t="str">
        <f>VLOOKUP(E12716,'Cross-Page Data'!$D$4:$F$48,3,FALSE)</f>
        <v>wind</v>
      </c>
      <c r="K12716" t="b">
        <f t="shared" si="198"/>
        <v>0</v>
      </c>
    </row>
    <row r="12717" spans="1:11">
      <c r="A12717" s="120">
        <v>61776</v>
      </c>
      <c r="B12717" s="121" t="s">
        <v>201</v>
      </c>
      <c r="C12717" s="121" t="s">
        <v>206</v>
      </c>
      <c r="D12717" s="121" t="s">
        <v>128</v>
      </c>
      <c r="E12717" s="121" t="s">
        <v>180</v>
      </c>
      <c r="F12717" s="122">
        <v>1590031</v>
      </c>
      <c r="G12717" s="122">
        <v>178615</v>
      </c>
      <c r="H12717" s="120">
        <v>2019</v>
      </c>
      <c r="I12717" t="str">
        <f>IF(J12717="natural gas",VLOOKUP(D12717,'Cross-Page Data'!$I$4:$J$13,2,FALSE),IF(J12717="solar",VLOOKUP('Form 923'!D12717,'Cross-Page Data'!$I$14:$J$117,2,FALSE),J12717))</f>
        <v>wind</v>
      </c>
      <c r="J12717" t="str">
        <f>VLOOKUP(E12717,'Cross-Page Data'!$D$4:$F$48,3,FALSE)</f>
        <v>wind</v>
      </c>
      <c r="K12717" t="b">
        <f t="shared" si="198"/>
        <v>1</v>
      </c>
    </row>
    <row r="12718" spans="1:11">
      <c r="A12718" s="120">
        <v>61777</v>
      </c>
      <c r="B12718" s="121" t="s">
        <v>201</v>
      </c>
      <c r="C12718" s="121" t="s">
        <v>206</v>
      </c>
      <c r="D12718" s="121" t="s">
        <v>79</v>
      </c>
      <c r="E12718" s="121" t="s">
        <v>90</v>
      </c>
      <c r="F12718" s="122">
        <v>349662</v>
      </c>
      <c r="G12718" s="122">
        <v>38765</v>
      </c>
      <c r="H12718" s="120">
        <v>2019</v>
      </c>
      <c r="I12718" t="str">
        <f>IF(J12718="natural gas",VLOOKUP(D12718,'Cross-Page Data'!$I$4:$J$13,2,FALSE),IF(J12718="solar",VLOOKUP('Form 923'!D12718,'Cross-Page Data'!$I$14:$J$117,2,FALSE),J12718))</f>
        <v>biomass</v>
      </c>
      <c r="J12718" t="str">
        <f>VLOOKUP(E12718,'Cross-Page Data'!$D$4:$F$48,3,FALSE)</f>
        <v>biomass</v>
      </c>
      <c r="K12718" t="b">
        <f t="shared" si="198"/>
        <v>1</v>
      </c>
    </row>
    <row r="12719" spans="1:11">
      <c r="A12719" s="120">
        <v>61778</v>
      </c>
      <c r="B12719" s="121" t="s">
        <v>201</v>
      </c>
      <c r="C12719" s="121" t="s">
        <v>206</v>
      </c>
      <c r="D12719" s="121" t="s">
        <v>101</v>
      </c>
      <c r="E12719" s="121" t="s">
        <v>92</v>
      </c>
      <c r="F12719" s="122">
        <v>10513</v>
      </c>
      <c r="G12719" s="122">
        <v>1181</v>
      </c>
      <c r="H12719" s="120">
        <v>2019</v>
      </c>
      <c r="I12719" t="str">
        <f>IF(J12719="natural gas",VLOOKUP(D12719,'Cross-Page Data'!$I$4:$J$13,2,FALSE),IF(J12719="solar",VLOOKUP('Form 923'!D12719,'Cross-Page Data'!$I$14:$J$117,2,FALSE),J12719))</f>
        <v>solar pv</v>
      </c>
      <c r="J12719" t="str">
        <f>VLOOKUP(E12719,'Cross-Page Data'!$D$4:$F$48,3,FALSE)</f>
        <v>solar</v>
      </c>
      <c r="K12719" t="b">
        <f t="shared" si="198"/>
        <v>1</v>
      </c>
    </row>
    <row r="12720" spans="1:11">
      <c r="A12720" s="120">
        <v>61779</v>
      </c>
      <c r="B12720" s="121" t="s">
        <v>201</v>
      </c>
      <c r="C12720" s="121" t="s">
        <v>206</v>
      </c>
      <c r="D12720" s="121" t="s">
        <v>79</v>
      </c>
      <c r="E12720" s="121" t="s">
        <v>90</v>
      </c>
      <c r="F12720" s="122">
        <v>119693</v>
      </c>
      <c r="G12720" s="122">
        <v>10208</v>
      </c>
      <c r="H12720" s="120">
        <v>2019</v>
      </c>
      <c r="I12720" t="str">
        <f>IF(J12720="natural gas",VLOOKUP(D12720,'Cross-Page Data'!$I$4:$J$13,2,FALSE),IF(J12720="solar",VLOOKUP('Form 923'!D12720,'Cross-Page Data'!$I$14:$J$117,2,FALSE),J12720))</f>
        <v>biomass</v>
      </c>
      <c r="J12720" t="str">
        <f>VLOOKUP(E12720,'Cross-Page Data'!$D$4:$F$48,3,FALSE)</f>
        <v>biomass</v>
      </c>
      <c r="K12720" t="b">
        <f t="shared" si="198"/>
        <v>1</v>
      </c>
    </row>
    <row r="12721" spans="1:11">
      <c r="A12721" s="120">
        <v>61780</v>
      </c>
      <c r="B12721" s="121" t="s">
        <v>201</v>
      </c>
      <c r="C12721" s="121" t="s">
        <v>206</v>
      </c>
      <c r="D12721" s="121" t="s">
        <v>79</v>
      </c>
      <c r="E12721" s="121" t="s">
        <v>90</v>
      </c>
      <c r="F12721" s="122">
        <v>188621</v>
      </c>
      <c r="G12721" s="122">
        <v>14274</v>
      </c>
      <c r="H12721" s="120">
        <v>2019</v>
      </c>
      <c r="I12721" t="str">
        <f>IF(J12721="natural gas",VLOOKUP(D12721,'Cross-Page Data'!$I$4:$J$13,2,FALSE),IF(J12721="solar",VLOOKUP('Form 923'!D12721,'Cross-Page Data'!$I$14:$J$117,2,FALSE),J12721))</f>
        <v>biomass</v>
      </c>
      <c r="J12721" t="str">
        <f>VLOOKUP(E12721,'Cross-Page Data'!$D$4:$F$48,3,FALSE)</f>
        <v>biomass</v>
      </c>
      <c r="K12721" t="b">
        <f t="shared" si="198"/>
        <v>1</v>
      </c>
    </row>
    <row r="12722" spans="1:11">
      <c r="A12722" s="120">
        <v>61781</v>
      </c>
      <c r="B12722" s="121" t="s">
        <v>201</v>
      </c>
      <c r="C12722" s="121" t="s">
        <v>206</v>
      </c>
      <c r="D12722" s="121" t="s">
        <v>101</v>
      </c>
      <c r="E12722" s="121" t="s">
        <v>92</v>
      </c>
      <c r="F12722" s="122">
        <v>1131</v>
      </c>
      <c r="G12722" s="122">
        <v>127</v>
      </c>
      <c r="H12722" s="120">
        <v>2019</v>
      </c>
      <c r="I12722" t="str">
        <f>IF(J12722="natural gas",VLOOKUP(D12722,'Cross-Page Data'!$I$4:$J$13,2,FALSE),IF(J12722="solar",VLOOKUP('Form 923'!D12722,'Cross-Page Data'!$I$14:$J$117,2,FALSE),J12722))</f>
        <v>solar pv</v>
      </c>
      <c r="J12722" t="str">
        <f>VLOOKUP(E12722,'Cross-Page Data'!$D$4:$F$48,3,FALSE)</f>
        <v>solar</v>
      </c>
      <c r="K12722" t="b">
        <f t="shared" si="198"/>
        <v>1</v>
      </c>
    </row>
    <row r="12723" spans="1:11">
      <c r="A12723" s="120">
        <v>61782</v>
      </c>
      <c r="B12723" s="121" t="s">
        <v>201</v>
      </c>
      <c r="C12723" s="121" t="s">
        <v>206</v>
      </c>
      <c r="D12723" s="121" t="s">
        <v>128</v>
      </c>
      <c r="E12723" s="121" t="s">
        <v>180</v>
      </c>
      <c r="F12723" s="122">
        <v>6051224</v>
      </c>
      <c r="G12723" s="122">
        <v>679760</v>
      </c>
      <c r="H12723" s="120">
        <v>2019</v>
      </c>
      <c r="I12723" t="str">
        <f>IF(J12723="natural gas",VLOOKUP(D12723,'Cross-Page Data'!$I$4:$J$13,2,FALSE),IF(J12723="solar",VLOOKUP('Form 923'!D12723,'Cross-Page Data'!$I$14:$J$117,2,FALSE),J12723))</f>
        <v>wind</v>
      </c>
      <c r="J12723" t="str">
        <f>VLOOKUP(E12723,'Cross-Page Data'!$D$4:$F$48,3,FALSE)</f>
        <v>wind</v>
      </c>
      <c r="K12723" t="b">
        <f t="shared" si="198"/>
        <v>1</v>
      </c>
    </row>
    <row r="12724" spans="1:11">
      <c r="A12724" s="120">
        <v>61784</v>
      </c>
      <c r="B12724" s="121" t="s">
        <v>201</v>
      </c>
      <c r="C12724" s="121" t="s">
        <v>206</v>
      </c>
      <c r="D12724" s="121" t="s">
        <v>128</v>
      </c>
      <c r="E12724" s="121" t="s">
        <v>180</v>
      </c>
      <c r="F12724" s="122">
        <v>6639139</v>
      </c>
      <c r="G12724" s="122">
        <v>745803</v>
      </c>
      <c r="H12724" s="120">
        <v>2019</v>
      </c>
      <c r="I12724" t="str">
        <f>IF(J12724="natural gas",VLOOKUP(D12724,'Cross-Page Data'!$I$4:$J$13,2,FALSE),IF(J12724="solar",VLOOKUP('Form 923'!D12724,'Cross-Page Data'!$I$14:$J$117,2,FALSE),J12724))</f>
        <v>wind</v>
      </c>
      <c r="J12724" t="str">
        <f>VLOOKUP(E12724,'Cross-Page Data'!$D$4:$F$48,3,FALSE)</f>
        <v>wind</v>
      </c>
      <c r="K12724" t="b">
        <f t="shared" si="198"/>
        <v>1</v>
      </c>
    </row>
    <row r="12725" spans="1:11">
      <c r="A12725" s="120">
        <v>61786</v>
      </c>
      <c r="B12725" s="121" t="s">
        <v>201</v>
      </c>
      <c r="C12725" s="121" t="s">
        <v>206</v>
      </c>
      <c r="D12725" s="121" t="s">
        <v>67</v>
      </c>
      <c r="E12725" s="121" t="s">
        <v>38</v>
      </c>
      <c r="F12725" s="122">
        <v>33299</v>
      </c>
      <c r="G12725" s="122">
        <v>10660</v>
      </c>
      <c r="H12725" s="120">
        <v>2019</v>
      </c>
      <c r="I12725" t="str">
        <f>IF(J12725="natural gas",VLOOKUP(D12725,'Cross-Page Data'!$I$4:$J$13,2,FALSE),IF(J12725="solar",VLOOKUP('Form 923'!D12725,'Cross-Page Data'!$I$14:$J$117,2,FALSE),J12725))</f>
        <v>other</v>
      </c>
      <c r="J12725" t="str">
        <f>VLOOKUP(E12725,'Cross-Page Data'!$D$4:$F$48,3,FALSE)</f>
        <v>natural gas</v>
      </c>
      <c r="K12725" t="b">
        <f t="shared" si="198"/>
        <v>1</v>
      </c>
    </row>
    <row r="12726" spans="1:11">
      <c r="A12726" s="120">
        <v>61787</v>
      </c>
      <c r="B12726" s="121" t="s">
        <v>201</v>
      </c>
      <c r="C12726" s="121" t="s">
        <v>206</v>
      </c>
      <c r="D12726" s="121" t="s">
        <v>128</v>
      </c>
      <c r="E12726" s="121" t="s">
        <v>180</v>
      </c>
      <c r="F12726" s="122">
        <v>3783687</v>
      </c>
      <c r="G12726" s="122">
        <v>425038</v>
      </c>
      <c r="H12726" s="120">
        <v>2019</v>
      </c>
      <c r="I12726" t="str">
        <f>IF(J12726="natural gas",VLOOKUP(D12726,'Cross-Page Data'!$I$4:$J$13,2,FALSE),IF(J12726="solar",VLOOKUP('Form 923'!D12726,'Cross-Page Data'!$I$14:$J$117,2,FALSE),J12726))</f>
        <v>wind</v>
      </c>
      <c r="J12726" t="str">
        <f>VLOOKUP(E12726,'Cross-Page Data'!$D$4:$F$48,3,FALSE)</f>
        <v>wind</v>
      </c>
      <c r="K12726" t="b">
        <f t="shared" si="198"/>
        <v>1</v>
      </c>
    </row>
    <row r="12727" spans="1:11">
      <c r="A12727" s="120">
        <v>61788</v>
      </c>
      <c r="B12727" s="121" t="s">
        <v>201</v>
      </c>
      <c r="C12727" s="121" t="s">
        <v>206</v>
      </c>
      <c r="D12727" s="121" t="s">
        <v>128</v>
      </c>
      <c r="E12727" s="121" t="s">
        <v>180</v>
      </c>
      <c r="F12727" s="122">
        <v>30063</v>
      </c>
      <c r="G12727" s="122">
        <v>3377</v>
      </c>
      <c r="H12727" s="120">
        <v>2019</v>
      </c>
      <c r="I12727" t="str">
        <f>IF(J12727="natural gas",VLOOKUP(D12727,'Cross-Page Data'!$I$4:$J$13,2,FALSE),IF(J12727="solar",VLOOKUP('Form 923'!D12727,'Cross-Page Data'!$I$14:$J$117,2,FALSE),J12727))</f>
        <v>wind</v>
      </c>
      <c r="J12727" t="str">
        <f>VLOOKUP(E12727,'Cross-Page Data'!$D$4:$F$48,3,FALSE)</f>
        <v>wind</v>
      </c>
      <c r="K12727" t="b">
        <f t="shared" si="198"/>
        <v>1</v>
      </c>
    </row>
    <row r="12728" spans="1:11">
      <c r="A12728" s="120">
        <v>61789</v>
      </c>
      <c r="B12728" s="121" t="s">
        <v>201</v>
      </c>
      <c r="C12728" s="121" t="s">
        <v>206</v>
      </c>
      <c r="D12728" s="121" t="s">
        <v>128</v>
      </c>
      <c r="E12728" s="121" t="s">
        <v>180</v>
      </c>
      <c r="F12728" s="122">
        <v>9450731</v>
      </c>
      <c r="G12728" s="122">
        <v>1061641.2</v>
      </c>
      <c r="H12728" s="120">
        <v>2019</v>
      </c>
      <c r="I12728" t="str">
        <f>IF(J12728="natural gas",VLOOKUP(D12728,'Cross-Page Data'!$I$4:$J$13,2,FALSE),IF(J12728="solar",VLOOKUP('Form 923'!D12728,'Cross-Page Data'!$I$14:$J$117,2,FALSE),J12728))</f>
        <v>wind</v>
      </c>
      <c r="J12728" t="str">
        <f>VLOOKUP(E12728,'Cross-Page Data'!$D$4:$F$48,3,FALSE)</f>
        <v>wind</v>
      </c>
      <c r="K12728" t="b">
        <f t="shared" si="198"/>
        <v>1</v>
      </c>
    </row>
    <row r="12729" spans="1:11">
      <c r="A12729" s="120">
        <v>61790</v>
      </c>
      <c r="B12729" s="121" t="s">
        <v>201</v>
      </c>
      <c r="C12729" s="121" t="s">
        <v>206</v>
      </c>
      <c r="D12729" s="121" t="s">
        <v>101</v>
      </c>
      <c r="E12729" s="121" t="s">
        <v>92</v>
      </c>
      <c r="F12729" s="122">
        <v>292458</v>
      </c>
      <c r="G12729" s="122">
        <v>32853</v>
      </c>
      <c r="H12729" s="120">
        <v>2019</v>
      </c>
      <c r="I12729" t="str">
        <f>IF(J12729="natural gas",VLOOKUP(D12729,'Cross-Page Data'!$I$4:$J$13,2,FALSE),IF(J12729="solar",VLOOKUP('Form 923'!D12729,'Cross-Page Data'!$I$14:$J$117,2,FALSE),J12729))</f>
        <v>solar pv</v>
      </c>
      <c r="J12729" t="str">
        <f>VLOOKUP(E12729,'Cross-Page Data'!$D$4:$F$48,3,FALSE)</f>
        <v>solar</v>
      </c>
      <c r="K12729" t="b">
        <f t="shared" si="198"/>
        <v>1</v>
      </c>
    </row>
    <row r="12730" spans="1:11">
      <c r="A12730" s="120">
        <v>61791</v>
      </c>
      <c r="B12730" s="121" t="s">
        <v>201</v>
      </c>
      <c r="C12730" s="121" t="s">
        <v>206</v>
      </c>
      <c r="D12730" s="121" t="s">
        <v>101</v>
      </c>
      <c r="E12730" s="121" t="s">
        <v>92</v>
      </c>
      <c r="F12730" s="122">
        <v>15266</v>
      </c>
      <c r="G12730" s="122">
        <v>1715</v>
      </c>
      <c r="H12730" s="120">
        <v>2019</v>
      </c>
      <c r="I12730" t="str">
        <f>IF(J12730="natural gas",VLOOKUP(D12730,'Cross-Page Data'!$I$4:$J$13,2,FALSE),IF(J12730="solar",VLOOKUP('Form 923'!D12730,'Cross-Page Data'!$I$14:$J$117,2,FALSE),J12730))</f>
        <v>solar pv</v>
      </c>
      <c r="J12730" t="str">
        <f>VLOOKUP(E12730,'Cross-Page Data'!$D$4:$F$48,3,FALSE)</f>
        <v>solar</v>
      </c>
      <c r="K12730" t="b">
        <f t="shared" si="198"/>
        <v>1</v>
      </c>
    </row>
    <row r="12731" spans="1:11">
      <c r="A12731" s="120">
        <v>61792</v>
      </c>
      <c r="B12731" s="121" t="s">
        <v>201</v>
      </c>
      <c r="C12731" s="121" t="s">
        <v>206</v>
      </c>
      <c r="D12731" s="121" t="s">
        <v>101</v>
      </c>
      <c r="E12731" s="121" t="s">
        <v>92</v>
      </c>
      <c r="F12731" s="122">
        <v>17190</v>
      </c>
      <c r="G12731" s="122">
        <v>1931</v>
      </c>
      <c r="H12731" s="120">
        <v>2019</v>
      </c>
      <c r="I12731" t="str">
        <f>IF(J12731="natural gas",VLOOKUP(D12731,'Cross-Page Data'!$I$4:$J$13,2,FALSE),IF(J12731="solar",VLOOKUP('Form 923'!D12731,'Cross-Page Data'!$I$14:$J$117,2,FALSE),J12731))</f>
        <v>solar pv</v>
      </c>
      <c r="J12731" t="str">
        <f>VLOOKUP(E12731,'Cross-Page Data'!$D$4:$F$48,3,FALSE)</f>
        <v>solar</v>
      </c>
      <c r="K12731" t="b">
        <f t="shared" si="198"/>
        <v>1</v>
      </c>
    </row>
    <row r="12732" spans="1:11">
      <c r="A12732" s="120">
        <v>61793</v>
      </c>
      <c r="B12732" s="121" t="s">
        <v>201</v>
      </c>
      <c r="C12732" s="121" t="s">
        <v>206</v>
      </c>
      <c r="D12732" s="121" t="s">
        <v>101</v>
      </c>
      <c r="E12732" s="121" t="s">
        <v>92</v>
      </c>
      <c r="F12732" s="122">
        <v>14315</v>
      </c>
      <c r="G12732" s="122">
        <v>1608</v>
      </c>
      <c r="H12732" s="120">
        <v>2019</v>
      </c>
      <c r="I12732" t="str">
        <f>IF(J12732="natural gas",VLOOKUP(D12732,'Cross-Page Data'!$I$4:$J$13,2,FALSE),IF(J12732="solar",VLOOKUP('Form 923'!D12732,'Cross-Page Data'!$I$14:$J$117,2,FALSE),J12732))</f>
        <v>solar pv</v>
      </c>
      <c r="J12732" t="str">
        <f>VLOOKUP(E12732,'Cross-Page Data'!$D$4:$F$48,3,FALSE)</f>
        <v>solar</v>
      </c>
      <c r="K12732" t="b">
        <f t="shared" si="198"/>
        <v>1</v>
      </c>
    </row>
    <row r="12733" spans="1:11">
      <c r="A12733" s="120">
        <v>61794</v>
      </c>
      <c r="B12733" s="121" t="s">
        <v>201</v>
      </c>
      <c r="C12733" s="121" t="s">
        <v>206</v>
      </c>
      <c r="D12733" s="121" t="s">
        <v>101</v>
      </c>
      <c r="E12733" s="121" t="s">
        <v>92</v>
      </c>
      <c r="F12733" s="122">
        <v>70505</v>
      </c>
      <c r="G12733" s="122">
        <v>7920</v>
      </c>
      <c r="H12733" s="120">
        <v>2019</v>
      </c>
      <c r="I12733" t="str">
        <f>IF(J12733="natural gas",VLOOKUP(D12733,'Cross-Page Data'!$I$4:$J$13,2,FALSE),IF(J12733="solar",VLOOKUP('Form 923'!D12733,'Cross-Page Data'!$I$14:$J$117,2,FALSE),J12733))</f>
        <v>solar pv</v>
      </c>
      <c r="J12733" t="str">
        <f>VLOOKUP(E12733,'Cross-Page Data'!$D$4:$F$48,3,FALSE)</f>
        <v>solar</v>
      </c>
      <c r="K12733" t="b">
        <f t="shared" si="198"/>
        <v>1</v>
      </c>
    </row>
    <row r="12734" spans="1:11">
      <c r="A12734" s="120">
        <v>61798</v>
      </c>
      <c r="B12734" s="121" t="s">
        <v>201</v>
      </c>
      <c r="C12734" s="121" t="s">
        <v>202</v>
      </c>
      <c r="D12734" s="121" t="s">
        <v>101</v>
      </c>
      <c r="E12734" s="121" t="s">
        <v>92</v>
      </c>
      <c r="F12734" s="122">
        <v>16380</v>
      </c>
      <c r="G12734" s="122">
        <v>1840</v>
      </c>
      <c r="H12734" s="120">
        <v>2019</v>
      </c>
      <c r="I12734" t="str">
        <f>IF(J12734="natural gas",VLOOKUP(D12734,'Cross-Page Data'!$I$4:$J$13,2,FALSE),IF(J12734="solar",VLOOKUP('Form 923'!D12734,'Cross-Page Data'!$I$14:$J$117,2,FALSE),J12734))</f>
        <v>solar pv</v>
      </c>
      <c r="J12734" t="str">
        <f>VLOOKUP(E12734,'Cross-Page Data'!$D$4:$F$48,3,FALSE)</f>
        <v>solar</v>
      </c>
      <c r="K12734" t="b">
        <f t="shared" si="198"/>
        <v>1</v>
      </c>
    </row>
    <row r="12735" spans="1:11">
      <c r="A12735" s="120">
        <v>61799</v>
      </c>
      <c r="B12735" s="121" t="s">
        <v>201</v>
      </c>
      <c r="C12735" s="121" t="s">
        <v>202</v>
      </c>
      <c r="D12735" s="121" t="s">
        <v>101</v>
      </c>
      <c r="E12735" s="121" t="s">
        <v>92</v>
      </c>
      <c r="F12735" s="122">
        <v>62811</v>
      </c>
      <c r="G12735" s="122">
        <v>7056</v>
      </c>
      <c r="H12735" s="120">
        <v>2019</v>
      </c>
      <c r="I12735" t="str">
        <f>IF(J12735="natural gas",VLOOKUP(D12735,'Cross-Page Data'!$I$4:$J$13,2,FALSE),IF(J12735="solar",VLOOKUP('Form 923'!D12735,'Cross-Page Data'!$I$14:$J$117,2,FALSE),J12735))</f>
        <v>solar pv</v>
      </c>
      <c r="J12735" t="str">
        <f>VLOOKUP(E12735,'Cross-Page Data'!$D$4:$F$48,3,FALSE)</f>
        <v>solar</v>
      </c>
      <c r="K12735" t="b">
        <f t="shared" si="198"/>
        <v>1</v>
      </c>
    </row>
    <row r="12736" spans="1:11">
      <c r="A12736" s="120">
        <v>61800</v>
      </c>
      <c r="B12736" s="121" t="s">
        <v>201</v>
      </c>
      <c r="C12736" s="121" t="s">
        <v>206</v>
      </c>
      <c r="D12736" s="121" t="s">
        <v>101</v>
      </c>
      <c r="E12736" s="121" t="s">
        <v>92</v>
      </c>
      <c r="F12736" s="122">
        <v>17876</v>
      </c>
      <c r="G12736" s="122">
        <v>2008</v>
      </c>
      <c r="H12736" s="120">
        <v>2019</v>
      </c>
      <c r="I12736" t="str">
        <f>IF(J12736="natural gas",VLOOKUP(D12736,'Cross-Page Data'!$I$4:$J$13,2,FALSE),IF(J12736="solar",VLOOKUP('Form 923'!D12736,'Cross-Page Data'!$I$14:$J$117,2,FALSE),J12736))</f>
        <v>solar pv</v>
      </c>
      <c r="J12736" t="str">
        <f>VLOOKUP(E12736,'Cross-Page Data'!$D$4:$F$48,3,FALSE)</f>
        <v>solar</v>
      </c>
      <c r="K12736" t="b">
        <f t="shared" si="198"/>
        <v>1</v>
      </c>
    </row>
    <row r="12737" spans="1:11">
      <c r="A12737" s="120">
        <v>61804</v>
      </c>
      <c r="B12737" s="121" t="s">
        <v>201</v>
      </c>
      <c r="C12737" s="121" t="s">
        <v>206</v>
      </c>
      <c r="D12737" s="121" t="s">
        <v>101</v>
      </c>
      <c r="E12737" s="121" t="s">
        <v>92</v>
      </c>
      <c r="F12737" s="122">
        <v>22593</v>
      </c>
      <c r="G12737" s="122">
        <v>2538</v>
      </c>
      <c r="H12737" s="120">
        <v>2019</v>
      </c>
      <c r="I12737" t="str">
        <f>IF(J12737="natural gas",VLOOKUP(D12737,'Cross-Page Data'!$I$4:$J$13,2,FALSE),IF(J12737="solar",VLOOKUP('Form 923'!D12737,'Cross-Page Data'!$I$14:$J$117,2,FALSE),J12737))</f>
        <v>solar pv</v>
      </c>
      <c r="J12737" t="str">
        <f>VLOOKUP(E12737,'Cross-Page Data'!$D$4:$F$48,3,FALSE)</f>
        <v>solar</v>
      </c>
      <c r="K12737" t="b">
        <f t="shared" si="198"/>
        <v>1</v>
      </c>
    </row>
    <row r="12738" spans="1:11">
      <c r="A12738" s="120">
        <v>61805</v>
      </c>
      <c r="B12738" s="121" t="s">
        <v>201</v>
      </c>
      <c r="C12738" s="121" t="s">
        <v>206</v>
      </c>
      <c r="D12738" s="121" t="s">
        <v>101</v>
      </c>
      <c r="E12738" s="121" t="s">
        <v>92</v>
      </c>
      <c r="F12738" s="122">
        <v>25200</v>
      </c>
      <c r="G12738" s="122">
        <v>2831</v>
      </c>
      <c r="H12738" s="120">
        <v>2019</v>
      </c>
      <c r="I12738" t="str">
        <f>IF(J12738="natural gas",VLOOKUP(D12738,'Cross-Page Data'!$I$4:$J$13,2,FALSE),IF(J12738="solar",VLOOKUP('Form 923'!D12738,'Cross-Page Data'!$I$14:$J$117,2,FALSE),J12738))</f>
        <v>solar pv</v>
      </c>
      <c r="J12738" t="str">
        <f>VLOOKUP(E12738,'Cross-Page Data'!$D$4:$F$48,3,FALSE)</f>
        <v>solar</v>
      </c>
      <c r="K12738" t="b">
        <f t="shared" si="198"/>
        <v>1</v>
      </c>
    </row>
    <row r="12739" spans="1:11">
      <c r="A12739" s="120">
        <v>61807</v>
      </c>
      <c r="B12739" s="121" t="s">
        <v>201</v>
      </c>
      <c r="C12739" s="121" t="s">
        <v>202</v>
      </c>
      <c r="D12739" s="121" t="s">
        <v>101</v>
      </c>
      <c r="E12739" s="121" t="s">
        <v>92</v>
      </c>
      <c r="F12739" s="122">
        <v>1608014</v>
      </c>
      <c r="G12739" s="122">
        <v>180635</v>
      </c>
      <c r="H12739" s="120">
        <v>2019</v>
      </c>
      <c r="I12739" t="str">
        <f>IF(J12739="natural gas",VLOOKUP(D12739,'Cross-Page Data'!$I$4:$J$13,2,FALSE),IF(J12739="solar",VLOOKUP('Form 923'!D12739,'Cross-Page Data'!$I$14:$J$117,2,FALSE),J12739))</f>
        <v>solar pv</v>
      </c>
      <c r="J12739" t="str">
        <f>VLOOKUP(E12739,'Cross-Page Data'!$D$4:$F$48,3,FALSE)</f>
        <v>solar</v>
      </c>
      <c r="K12739" t="b">
        <f t="shared" si="198"/>
        <v>1</v>
      </c>
    </row>
    <row r="12740" spans="1:11">
      <c r="A12740" s="120">
        <v>61809</v>
      </c>
      <c r="B12740" s="121" t="s">
        <v>201</v>
      </c>
      <c r="C12740" s="121" t="s">
        <v>206</v>
      </c>
      <c r="D12740" s="121" t="s">
        <v>101</v>
      </c>
      <c r="E12740" s="121" t="s">
        <v>92</v>
      </c>
      <c r="F12740" s="122">
        <v>240398</v>
      </c>
      <c r="G12740" s="122">
        <v>27005</v>
      </c>
      <c r="H12740" s="120">
        <v>2019</v>
      </c>
      <c r="I12740" t="str">
        <f>IF(J12740="natural gas",VLOOKUP(D12740,'Cross-Page Data'!$I$4:$J$13,2,FALSE),IF(J12740="solar",VLOOKUP('Form 923'!D12740,'Cross-Page Data'!$I$14:$J$117,2,FALSE),J12740))</f>
        <v>solar pv</v>
      </c>
      <c r="J12740" t="str">
        <f>VLOOKUP(E12740,'Cross-Page Data'!$D$4:$F$48,3,FALSE)</f>
        <v>solar</v>
      </c>
      <c r="K12740" t="b">
        <f t="shared" si="198"/>
        <v>1</v>
      </c>
    </row>
    <row r="12741" spans="1:11">
      <c r="A12741" s="120">
        <v>61810</v>
      </c>
      <c r="B12741" s="121" t="s">
        <v>201</v>
      </c>
      <c r="C12741" s="121" t="s">
        <v>206</v>
      </c>
      <c r="D12741" s="121" t="s">
        <v>101</v>
      </c>
      <c r="E12741" s="121" t="s">
        <v>92</v>
      </c>
      <c r="F12741" s="122">
        <v>141231</v>
      </c>
      <c r="G12741" s="122">
        <v>15865</v>
      </c>
      <c r="H12741" s="120">
        <v>2019</v>
      </c>
      <c r="I12741" t="str">
        <f>IF(J12741="natural gas",VLOOKUP(D12741,'Cross-Page Data'!$I$4:$J$13,2,FALSE),IF(J12741="solar",VLOOKUP('Form 923'!D12741,'Cross-Page Data'!$I$14:$J$117,2,FALSE),J12741))</f>
        <v>solar pv</v>
      </c>
      <c r="J12741" t="str">
        <f>VLOOKUP(E12741,'Cross-Page Data'!$D$4:$F$48,3,FALSE)</f>
        <v>solar</v>
      </c>
      <c r="K12741" t="b">
        <f t="shared" si="198"/>
        <v>1</v>
      </c>
    </row>
    <row r="12742" spans="1:11">
      <c r="A12742" s="120">
        <v>61811</v>
      </c>
      <c r="B12742" s="121" t="s">
        <v>201</v>
      </c>
      <c r="C12742" s="121" t="s">
        <v>206</v>
      </c>
      <c r="D12742" s="121" t="s">
        <v>101</v>
      </c>
      <c r="E12742" s="121" t="s">
        <v>92</v>
      </c>
      <c r="F12742" s="122">
        <v>922592</v>
      </c>
      <c r="G12742" s="122">
        <v>103639</v>
      </c>
      <c r="H12742" s="120">
        <v>2019</v>
      </c>
      <c r="I12742" t="str">
        <f>IF(J12742="natural gas",VLOOKUP(D12742,'Cross-Page Data'!$I$4:$J$13,2,FALSE),IF(J12742="solar",VLOOKUP('Form 923'!D12742,'Cross-Page Data'!$I$14:$J$117,2,FALSE),J12742))</f>
        <v>solar pv</v>
      </c>
      <c r="J12742" t="str">
        <f>VLOOKUP(E12742,'Cross-Page Data'!$D$4:$F$48,3,FALSE)</f>
        <v>solar</v>
      </c>
      <c r="K12742" t="b">
        <f t="shared" si="198"/>
        <v>1</v>
      </c>
    </row>
    <row r="12743" spans="1:11">
      <c r="A12743" s="120">
        <v>61813</v>
      </c>
      <c r="B12743" s="121" t="s">
        <v>201</v>
      </c>
      <c r="C12743" s="121" t="s">
        <v>206</v>
      </c>
      <c r="D12743" s="121" t="s">
        <v>101</v>
      </c>
      <c r="E12743" s="121" t="s">
        <v>92</v>
      </c>
      <c r="F12743" s="122">
        <v>1090050</v>
      </c>
      <c r="G12743" s="122">
        <v>122450</v>
      </c>
      <c r="H12743" s="120">
        <v>2019</v>
      </c>
      <c r="I12743" t="str">
        <f>IF(J12743="natural gas",VLOOKUP(D12743,'Cross-Page Data'!$I$4:$J$13,2,FALSE),IF(J12743="solar",VLOOKUP('Form 923'!D12743,'Cross-Page Data'!$I$14:$J$117,2,FALSE),J12743))</f>
        <v>solar pv</v>
      </c>
      <c r="J12743" t="str">
        <f>VLOOKUP(E12743,'Cross-Page Data'!$D$4:$F$48,3,FALSE)</f>
        <v>solar</v>
      </c>
      <c r="K12743" t="b">
        <f t="shared" ref="K12743:K12806" si="199">IF(AND($N$6=FALSE,OR(C12743="Commercial NAICS Cogen",C12743="Industrial NAICS Cogen",C12743="NAICS-22 Cogen")),FALSE,IF(AND($N$7=FALSE,OR(C12743="Commercial NAICS Cogen",C12743="Commercial NAICS Non-Cogen",C12743="industrial NAICS Cogen",C12743="industrial NAICS non-cogen")),FALSE,TRUE))</f>
        <v>1</v>
      </c>
    </row>
    <row r="12744" spans="1:11">
      <c r="A12744" s="120">
        <v>61814</v>
      </c>
      <c r="B12744" s="121" t="s">
        <v>201</v>
      </c>
      <c r="C12744" s="121" t="s">
        <v>206</v>
      </c>
      <c r="D12744" s="121" t="s">
        <v>101</v>
      </c>
      <c r="E12744" s="121" t="s">
        <v>92</v>
      </c>
      <c r="F12744" s="122">
        <v>63285</v>
      </c>
      <c r="G12744" s="122">
        <v>7109</v>
      </c>
      <c r="H12744" s="120">
        <v>2019</v>
      </c>
      <c r="I12744" t="str">
        <f>IF(J12744="natural gas",VLOOKUP(D12744,'Cross-Page Data'!$I$4:$J$13,2,FALSE),IF(J12744="solar",VLOOKUP('Form 923'!D12744,'Cross-Page Data'!$I$14:$J$117,2,FALSE),J12744))</f>
        <v>solar pv</v>
      </c>
      <c r="J12744" t="str">
        <f>VLOOKUP(E12744,'Cross-Page Data'!$D$4:$F$48,3,FALSE)</f>
        <v>solar</v>
      </c>
      <c r="K12744" t="b">
        <f t="shared" si="199"/>
        <v>1</v>
      </c>
    </row>
    <row r="12745" spans="1:11">
      <c r="A12745" s="120">
        <v>61815</v>
      </c>
      <c r="B12745" s="121" t="s">
        <v>201</v>
      </c>
      <c r="C12745" s="121" t="s">
        <v>206</v>
      </c>
      <c r="D12745" s="121" t="s">
        <v>101</v>
      </c>
      <c r="E12745" s="121" t="s">
        <v>92</v>
      </c>
      <c r="F12745" s="122">
        <v>32947</v>
      </c>
      <c r="G12745" s="122">
        <v>3701</v>
      </c>
      <c r="H12745" s="120">
        <v>2019</v>
      </c>
      <c r="I12745" t="str">
        <f>IF(J12745="natural gas",VLOOKUP(D12745,'Cross-Page Data'!$I$4:$J$13,2,FALSE),IF(J12745="solar",VLOOKUP('Form 923'!D12745,'Cross-Page Data'!$I$14:$J$117,2,FALSE),J12745))</f>
        <v>solar pv</v>
      </c>
      <c r="J12745" t="str">
        <f>VLOOKUP(E12745,'Cross-Page Data'!$D$4:$F$48,3,FALSE)</f>
        <v>solar</v>
      </c>
      <c r="K12745" t="b">
        <f t="shared" si="199"/>
        <v>1</v>
      </c>
    </row>
    <row r="12746" ht="25.5" spans="1:11">
      <c r="A12746" s="120">
        <v>61816</v>
      </c>
      <c r="B12746" s="121" t="s">
        <v>201</v>
      </c>
      <c r="C12746" s="121" t="s">
        <v>207</v>
      </c>
      <c r="D12746" s="121" t="s">
        <v>101</v>
      </c>
      <c r="E12746" s="121" t="s">
        <v>92</v>
      </c>
      <c r="F12746" s="122">
        <v>13120</v>
      </c>
      <c r="G12746" s="122">
        <v>1474</v>
      </c>
      <c r="H12746" s="120">
        <v>2019</v>
      </c>
      <c r="I12746" t="str">
        <f>IF(J12746="natural gas",VLOOKUP(D12746,'Cross-Page Data'!$I$4:$J$13,2,FALSE),IF(J12746="solar",VLOOKUP('Form 923'!D12746,'Cross-Page Data'!$I$14:$J$117,2,FALSE),J12746))</f>
        <v>solar pv</v>
      </c>
      <c r="J12746" t="str">
        <f>VLOOKUP(E12746,'Cross-Page Data'!$D$4:$F$48,3,FALSE)</f>
        <v>solar</v>
      </c>
      <c r="K12746" t="b">
        <f t="shared" si="199"/>
        <v>0</v>
      </c>
    </row>
    <row r="12747" spans="1:11">
      <c r="A12747" s="120">
        <v>61817</v>
      </c>
      <c r="B12747" s="121" t="s">
        <v>201</v>
      </c>
      <c r="C12747" s="121" t="s">
        <v>206</v>
      </c>
      <c r="D12747" s="121" t="s">
        <v>101</v>
      </c>
      <c r="E12747" s="121" t="s">
        <v>92</v>
      </c>
      <c r="F12747" s="122">
        <v>77269</v>
      </c>
      <c r="G12747" s="122">
        <v>8680</v>
      </c>
      <c r="H12747" s="120">
        <v>2019</v>
      </c>
      <c r="I12747" t="str">
        <f>IF(J12747="natural gas",VLOOKUP(D12747,'Cross-Page Data'!$I$4:$J$13,2,FALSE),IF(J12747="solar",VLOOKUP('Form 923'!D12747,'Cross-Page Data'!$I$14:$J$117,2,FALSE),J12747))</f>
        <v>solar pv</v>
      </c>
      <c r="J12747" t="str">
        <f>VLOOKUP(E12747,'Cross-Page Data'!$D$4:$F$48,3,FALSE)</f>
        <v>solar</v>
      </c>
      <c r="K12747" t="b">
        <f t="shared" si="199"/>
        <v>1</v>
      </c>
    </row>
    <row r="12748" spans="1:11">
      <c r="A12748" s="120">
        <v>61818</v>
      </c>
      <c r="B12748" s="121" t="s">
        <v>201</v>
      </c>
      <c r="C12748" s="121" t="s">
        <v>206</v>
      </c>
      <c r="D12748" s="121" t="s">
        <v>101</v>
      </c>
      <c r="E12748" s="121" t="s">
        <v>92</v>
      </c>
      <c r="F12748" s="122">
        <v>22798</v>
      </c>
      <c r="G12748" s="122">
        <v>2561</v>
      </c>
      <c r="H12748" s="120">
        <v>2019</v>
      </c>
      <c r="I12748" t="str">
        <f>IF(J12748="natural gas",VLOOKUP(D12748,'Cross-Page Data'!$I$4:$J$13,2,FALSE),IF(J12748="solar",VLOOKUP('Form 923'!D12748,'Cross-Page Data'!$I$14:$J$117,2,FALSE),J12748))</f>
        <v>solar pv</v>
      </c>
      <c r="J12748" t="str">
        <f>VLOOKUP(E12748,'Cross-Page Data'!$D$4:$F$48,3,FALSE)</f>
        <v>solar</v>
      </c>
      <c r="K12748" t="b">
        <f t="shared" si="199"/>
        <v>1</v>
      </c>
    </row>
    <row r="12749" ht="25.5" spans="1:11">
      <c r="A12749" s="120">
        <v>61819</v>
      </c>
      <c r="B12749" s="121" t="s">
        <v>201</v>
      </c>
      <c r="C12749" s="121" t="s">
        <v>207</v>
      </c>
      <c r="D12749" s="121" t="s">
        <v>101</v>
      </c>
      <c r="E12749" s="121" t="s">
        <v>92</v>
      </c>
      <c r="F12749" s="122">
        <v>0</v>
      </c>
      <c r="G12749" s="122">
        <v>0</v>
      </c>
      <c r="H12749" s="120">
        <v>2019</v>
      </c>
      <c r="I12749" t="str">
        <f>IF(J12749="natural gas",VLOOKUP(D12749,'Cross-Page Data'!$I$4:$J$13,2,FALSE),IF(J12749="solar",VLOOKUP('Form 923'!D12749,'Cross-Page Data'!$I$14:$J$117,2,FALSE),J12749))</f>
        <v>solar pv</v>
      </c>
      <c r="J12749" t="str">
        <f>VLOOKUP(E12749,'Cross-Page Data'!$D$4:$F$48,3,FALSE)</f>
        <v>solar</v>
      </c>
      <c r="K12749" t="b">
        <f t="shared" si="199"/>
        <v>0</v>
      </c>
    </row>
    <row r="12750" ht="25.5" spans="1:11">
      <c r="A12750" s="120">
        <v>61820</v>
      </c>
      <c r="B12750" s="121" t="s">
        <v>201</v>
      </c>
      <c r="C12750" s="121" t="s">
        <v>207</v>
      </c>
      <c r="D12750" s="121" t="s">
        <v>67</v>
      </c>
      <c r="E12750" s="121" t="s">
        <v>38</v>
      </c>
      <c r="F12750" s="122">
        <v>20001</v>
      </c>
      <c r="G12750" s="122">
        <v>2118</v>
      </c>
      <c r="H12750" s="120">
        <v>2019</v>
      </c>
      <c r="I12750" t="str">
        <f>IF(J12750="natural gas",VLOOKUP(D12750,'Cross-Page Data'!$I$4:$J$13,2,FALSE),IF(J12750="solar",VLOOKUP('Form 923'!D12750,'Cross-Page Data'!$I$14:$J$117,2,FALSE),J12750))</f>
        <v>other</v>
      </c>
      <c r="J12750" t="str">
        <f>VLOOKUP(E12750,'Cross-Page Data'!$D$4:$F$48,3,FALSE)</f>
        <v>natural gas</v>
      </c>
      <c r="K12750" t="b">
        <f t="shared" si="199"/>
        <v>0</v>
      </c>
    </row>
    <row r="12751" ht="25.5" spans="1:11">
      <c r="A12751" s="120">
        <v>61820</v>
      </c>
      <c r="B12751" s="121" t="s">
        <v>201</v>
      </c>
      <c r="C12751" s="121" t="s">
        <v>207</v>
      </c>
      <c r="D12751" s="121" t="s">
        <v>101</v>
      </c>
      <c r="E12751" s="121" t="s">
        <v>92</v>
      </c>
      <c r="F12751" s="122">
        <v>6286</v>
      </c>
      <c r="G12751" s="122">
        <v>706</v>
      </c>
      <c r="H12751" s="120">
        <v>2019</v>
      </c>
      <c r="I12751" t="str">
        <f>IF(J12751="natural gas",VLOOKUP(D12751,'Cross-Page Data'!$I$4:$J$13,2,FALSE),IF(J12751="solar",VLOOKUP('Form 923'!D12751,'Cross-Page Data'!$I$14:$J$117,2,FALSE),J12751))</f>
        <v>solar pv</v>
      </c>
      <c r="J12751" t="str">
        <f>VLOOKUP(E12751,'Cross-Page Data'!$D$4:$F$48,3,FALSE)</f>
        <v>solar</v>
      </c>
      <c r="K12751" t="b">
        <f t="shared" si="199"/>
        <v>0</v>
      </c>
    </row>
    <row r="12752" ht="25.5" spans="1:11">
      <c r="A12752" s="120">
        <v>61821</v>
      </c>
      <c r="B12752" s="121" t="s">
        <v>201</v>
      </c>
      <c r="C12752" s="121" t="s">
        <v>207</v>
      </c>
      <c r="D12752" s="121" t="s">
        <v>101</v>
      </c>
      <c r="E12752" s="121" t="s">
        <v>92</v>
      </c>
      <c r="F12752" s="122">
        <v>22157</v>
      </c>
      <c r="G12752" s="122">
        <v>2489</v>
      </c>
      <c r="H12752" s="120">
        <v>2019</v>
      </c>
      <c r="I12752" t="str">
        <f>IF(J12752="natural gas",VLOOKUP(D12752,'Cross-Page Data'!$I$4:$J$13,2,FALSE),IF(J12752="solar",VLOOKUP('Form 923'!D12752,'Cross-Page Data'!$I$14:$J$117,2,FALSE),J12752))</f>
        <v>solar pv</v>
      </c>
      <c r="J12752" t="str">
        <f>VLOOKUP(E12752,'Cross-Page Data'!$D$4:$F$48,3,FALSE)</f>
        <v>solar</v>
      </c>
      <c r="K12752" t="b">
        <f t="shared" si="199"/>
        <v>0</v>
      </c>
    </row>
    <row r="12753" spans="1:11">
      <c r="A12753" s="120">
        <v>61824</v>
      </c>
      <c r="B12753" s="121" t="s">
        <v>201</v>
      </c>
      <c r="C12753" s="121" t="s">
        <v>206</v>
      </c>
      <c r="D12753" s="121" t="s">
        <v>101</v>
      </c>
      <c r="E12753" s="121" t="s">
        <v>92</v>
      </c>
      <c r="F12753" s="122">
        <v>28637</v>
      </c>
      <c r="G12753" s="122">
        <v>3217</v>
      </c>
      <c r="H12753" s="120">
        <v>2019</v>
      </c>
      <c r="I12753" t="str">
        <f>IF(J12753="natural gas",VLOOKUP(D12753,'Cross-Page Data'!$I$4:$J$13,2,FALSE),IF(J12753="solar",VLOOKUP('Form 923'!D12753,'Cross-Page Data'!$I$14:$J$117,2,FALSE),J12753))</f>
        <v>solar pv</v>
      </c>
      <c r="J12753" t="str">
        <f>VLOOKUP(E12753,'Cross-Page Data'!$D$4:$F$48,3,FALSE)</f>
        <v>solar</v>
      </c>
      <c r="K12753" t="b">
        <f t="shared" si="199"/>
        <v>1</v>
      </c>
    </row>
    <row r="12754" spans="1:11">
      <c r="A12754" s="120">
        <v>61825</v>
      </c>
      <c r="B12754" s="121" t="s">
        <v>201</v>
      </c>
      <c r="C12754" s="121" t="s">
        <v>206</v>
      </c>
      <c r="D12754" s="121" t="s">
        <v>101</v>
      </c>
      <c r="E12754" s="121" t="s">
        <v>92</v>
      </c>
      <c r="F12754" s="122">
        <v>19938</v>
      </c>
      <c r="G12754" s="122">
        <v>2240</v>
      </c>
      <c r="H12754" s="120">
        <v>2019</v>
      </c>
      <c r="I12754" t="str">
        <f>IF(J12754="natural gas",VLOOKUP(D12754,'Cross-Page Data'!$I$4:$J$13,2,FALSE),IF(J12754="solar",VLOOKUP('Form 923'!D12754,'Cross-Page Data'!$I$14:$J$117,2,FALSE),J12754))</f>
        <v>solar pv</v>
      </c>
      <c r="J12754" t="str">
        <f>VLOOKUP(E12754,'Cross-Page Data'!$D$4:$F$48,3,FALSE)</f>
        <v>solar</v>
      </c>
      <c r="K12754" t="b">
        <f t="shared" si="199"/>
        <v>1</v>
      </c>
    </row>
    <row r="12755" spans="1:11">
      <c r="A12755" s="120">
        <v>61826</v>
      </c>
      <c r="B12755" s="121" t="s">
        <v>201</v>
      </c>
      <c r="C12755" s="121" t="s">
        <v>206</v>
      </c>
      <c r="D12755" s="121" t="s">
        <v>101</v>
      </c>
      <c r="E12755" s="121" t="s">
        <v>92</v>
      </c>
      <c r="F12755" s="122">
        <v>54755</v>
      </c>
      <c r="G12755" s="122">
        <v>6151</v>
      </c>
      <c r="H12755" s="120">
        <v>2019</v>
      </c>
      <c r="I12755" t="str">
        <f>IF(J12755="natural gas",VLOOKUP(D12755,'Cross-Page Data'!$I$4:$J$13,2,FALSE),IF(J12755="solar",VLOOKUP('Form 923'!D12755,'Cross-Page Data'!$I$14:$J$117,2,FALSE),J12755))</f>
        <v>solar pv</v>
      </c>
      <c r="J12755" t="str">
        <f>VLOOKUP(E12755,'Cross-Page Data'!$D$4:$F$48,3,FALSE)</f>
        <v>solar</v>
      </c>
      <c r="K12755" t="b">
        <f t="shared" si="199"/>
        <v>1</v>
      </c>
    </row>
    <row r="12756" spans="1:11">
      <c r="A12756" s="120">
        <v>61827</v>
      </c>
      <c r="B12756" s="121" t="s">
        <v>201</v>
      </c>
      <c r="C12756" s="121" t="s">
        <v>206</v>
      </c>
      <c r="D12756" s="121" t="s">
        <v>101</v>
      </c>
      <c r="E12756" s="121" t="s">
        <v>92</v>
      </c>
      <c r="F12756" s="122">
        <v>31247</v>
      </c>
      <c r="G12756" s="122">
        <v>3510</v>
      </c>
      <c r="H12756" s="120">
        <v>2019</v>
      </c>
      <c r="I12756" t="str">
        <f>IF(J12756="natural gas",VLOOKUP(D12756,'Cross-Page Data'!$I$4:$J$13,2,FALSE),IF(J12756="solar",VLOOKUP('Form 923'!D12756,'Cross-Page Data'!$I$14:$J$117,2,FALSE),J12756))</f>
        <v>solar pv</v>
      </c>
      <c r="J12756" t="str">
        <f>VLOOKUP(E12756,'Cross-Page Data'!$D$4:$F$48,3,FALSE)</f>
        <v>solar</v>
      </c>
      <c r="K12756" t="b">
        <f t="shared" si="199"/>
        <v>1</v>
      </c>
    </row>
    <row r="12757" spans="1:11">
      <c r="A12757" s="120">
        <v>61828</v>
      </c>
      <c r="B12757" s="121" t="s">
        <v>201</v>
      </c>
      <c r="C12757" s="121" t="s">
        <v>206</v>
      </c>
      <c r="D12757" s="121" t="s">
        <v>101</v>
      </c>
      <c r="E12757" s="121" t="s">
        <v>92</v>
      </c>
      <c r="F12757" s="122">
        <v>32564</v>
      </c>
      <c r="G12757" s="122">
        <v>3658</v>
      </c>
      <c r="H12757" s="120">
        <v>2019</v>
      </c>
      <c r="I12757" t="str">
        <f>IF(J12757="natural gas",VLOOKUP(D12757,'Cross-Page Data'!$I$4:$J$13,2,FALSE),IF(J12757="solar",VLOOKUP('Form 923'!D12757,'Cross-Page Data'!$I$14:$J$117,2,FALSE),J12757))</f>
        <v>solar pv</v>
      </c>
      <c r="J12757" t="str">
        <f>VLOOKUP(E12757,'Cross-Page Data'!$D$4:$F$48,3,FALSE)</f>
        <v>solar</v>
      </c>
      <c r="K12757" t="b">
        <f t="shared" si="199"/>
        <v>1</v>
      </c>
    </row>
    <row r="12758" spans="1:11">
      <c r="A12758" s="120">
        <v>61829</v>
      </c>
      <c r="B12758" s="121" t="s">
        <v>201</v>
      </c>
      <c r="C12758" s="121" t="s">
        <v>206</v>
      </c>
      <c r="D12758" s="121" t="s">
        <v>101</v>
      </c>
      <c r="E12758" s="121" t="s">
        <v>92</v>
      </c>
      <c r="F12758" s="122">
        <v>31809</v>
      </c>
      <c r="G12758" s="122">
        <v>3573</v>
      </c>
      <c r="H12758" s="120">
        <v>2019</v>
      </c>
      <c r="I12758" t="str">
        <f>IF(J12758="natural gas",VLOOKUP(D12758,'Cross-Page Data'!$I$4:$J$13,2,FALSE),IF(J12758="solar",VLOOKUP('Form 923'!D12758,'Cross-Page Data'!$I$14:$J$117,2,FALSE),J12758))</f>
        <v>solar pv</v>
      </c>
      <c r="J12758" t="str">
        <f>VLOOKUP(E12758,'Cross-Page Data'!$D$4:$F$48,3,FALSE)</f>
        <v>solar</v>
      </c>
      <c r="K12758" t="b">
        <f t="shared" si="199"/>
        <v>1</v>
      </c>
    </row>
    <row r="12759" spans="1:11">
      <c r="A12759" s="120">
        <v>61830</v>
      </c>
      <c r="B12759" s="121" t="s">
        <v>201</v>
      </c>
      <c r="C12759" s="121" t="s">
        <v>206</v>
      </c>
      <c r="D12759" s="121" t="s">
        <v>101</v>
      </c>
      <c r="E12759" s="121" t="s">
        <v>92</v>
      </c>
      <c r="F12759" s="122">
        <v>33935</v>
      </c>
      <c r="G12759" s="122">
        <v>3812</v>
      </c>
      <c r="H12759" s="120">
        <v>2019</v>
      </c>
      <c r="I12759" t="str">
        <f>IF(J12759="natural gas",VLOOKUP(D12759,'Cross-Page Data'!$I$4:$J$13,2,FALSE),IF(J12759="solar",VLOOKUP('Form 923'!D12759,'Cross-Page Data'!$I$14:$J$117,2,FALSE),J12759))</f>
        <v>solar pv</v>
      </c>
      <c r="J12759" t="str">
        <f>VLOOKUP(E12759,'Cross-Page Data'!$D$4:$F$48,3,FALSE)</f>
        <v>solar</v>
      </c>
      <c r="K12759" t="b">
        <f t="shared" si="199"/>
        <v>1</v>
      </c>
    </row>
    <row r="12760" spans="1:11">
      <c r="A12760" s="120">
        <v>61831</v>
      </c>
      <c r="B12760" s="121" t="s">
        <v>201</v>
      </c>
      <c r="C12760" s="121" t="s">
        <v>206</v>
      </c>
      <c r="D12760" s="121" t="s">
        <v>101</v>
      </c>
      <c r="E12760" s="121" t="s">
        <v>92</v>
      </c>
      <c r="F12760" s="122">
        <v>29688</v>
      </c>
      <c r="G12760" s="122">
        <v>3335</v>
      </c>
      <c r="H12760" s="120">
        <v>2019</v>
      </c>
      <c r="I12760" t="str">
        <f>IF(J12760="natural gas",VLOOKUP(D12760,'Cross-Page Data'!$I$4:$J$13,2,FALSE),IF(J12760="solar",VLOOKUP('Form 923'!D12760,'Cross-Page Data'!$I$14:$J$117,2,FALSE),J12760))</f>
        <v>solar pv</v>
      </c>
      <c r="J12760" t="str">
        <f>VLOOKUP(E12760,'Cross-Page Data'!$D$4:$F$48,3,FALSE)</f>
        <v>solar</v>
      </c>
      <c r="K12760" t="b">
        <f t="shared" si="199"/>
        <v>1</v>
      </c>
    </row>
    <row r="12761" spans="1:11">
      <c r="A12761" s="120">
        <v>61832</v>
      </c>
      <c r="B12761" s="121" t="s">
        <v>201</v>
      </c>
      <c r="C12761" s="121" t="s">
        <v>206</v>
      </c>
      <c r="D12761" s="121" t="s">
        <v>101</v>
      </c>
      <c r="E12761" s="121" t="s">
        <v>92</v>
      </c>
      <c r="F12761" s="122">
        <v>32795</v>
      </c>
      <c r="G12761" s="122">
        <v>3684</v>
      </c>
      <c r="H12761" s="120">
        <v>2019</v>
      </c>
      <c r="I12761" t="str">
        <f>IF(J12761="natural gas",VLOOKUP(D12761,'Cross-Page Data'!$I$4:$J$13,2,FALSE),IF(J12761="solar",VLOOKUP('Form 923'!D12761,'Cross-Page Data'!$I$14:$J$117,2,FALSE),J12761))</f>
        <v>solar pv</v>
      </c>
      <c r="J12761" t="str">
        <f>VLOOKUP(E12761,'Cross-Page Data'!$D$4:$F$48,3,FALSE)</f>
        <v>solar</v>
      </c>
      <c r="K12761" t="b">
        <f t="shared" si="199"/>
        <v>1</v>
      </c>
    </row>
    <row r="12762" spans="1:11">
      <c r="A12762" s="120">
        <v>61833</v>
      </c>
      <c r="B12762" s="121" t="s">
        <v>201</v>
      </c>
      <c r="C12762" s="121" t="s">
        <v>206</v>
      </c>
      <c r="D12762" s="121" t="s">
        <v>101</v>
      </c>
      <c r="E12762" s="121" t="s">
        <v>92</v>
      </c>
      <c r="F12762" s="122">
        <v>86064</v>
      </c>
      <c r="G12762" s="122">
        <v>9668</v>
      </c>
      <c r="H12762" s="120">
        <v>2019</v>
      </c>
      <c r="I12762" t="str">
        <f>IF(J12762="natural gas",VLOOKUP(D12762,'Cross-Page Data'!$I$4:$J$13,2,FALSE),IF(J12762="solar",VLOOKUP('Form 923'!D12762,'Cross-Page Data'!$I$14:$J$117,2,FALSE),J12762))</f>
        <v>solar pv</v>
      </c>
      <c r="J12762" t="str">
        <f>VLOOKUP(E12762,'Cross-Page Data'!$D$4:$F$48,3,FALSE)</f>
        <v>solar</v>
      </c>
      <c r="K12762" t="b">
        <f t="shared" si="199"/>
        <v>1</v>
      </c>
    </row>
    <row r="12763" spans="1:11">
      <c r="A12763" s="120">
        <v>61834</v>
      </c>
      <c r="B12763" s="121" t="s">
        <v>201</v>
      </c>
      <c r="C12763" s="121" t="s">
        <v>202</v>
      </c>
      <c r="D12763" s="121" t="s">
        <v>101</v>
      </c>
      <c r="E12763" s="121" t="s">
        <v>92</v>
      </c>
      <c r="F12763" s="122">
        <v>16451</v>
      </c>
      <c r="G12763" s="122">
        <v>1848</v>
      </c>
      <c r="H12763" s="120">
        <v>2019</v>
      </c>
      <c r="I12763" t="str">
        <f>IF(J12763="natural gas",VLOOKUP(D12763,'Cross-Page Data'!$I$4:$J$13,2,FALSE),IF(J12763="solar",VLOOKUP('Form 923'!D12763,'Cross-Page Data'!$I$14:$J$117,2,FALSE),J12763))</f>
        <v>solar pv</v>
      </c>
      <c r="J12763" t="str">
        <f>VLOOKUP(E12763,'Cross-Page Data'!$D$4:$F$48,3,FALSE)</f>
        <v>solar</v>
      </c>
      <c r="K12763" t="b">
        <f t="shared" si="199"/>
        <v>1</v>
      </c>
    </row>
    <row r="12764" spans="1:11">
      <c r="A12764" s="120">
        <v>61835</v>
      </c>
      <c r="B12764" s="121" t="s">
        <v>201</v>
      </c>
      <c r="C12764" s="121" t="s">
        <v>206</v>
      </c>
      <c r="D12764" s="121" t="s">
        <v>101</v>
      </c>
      <c r="E12764" s="121" t="s">
        <v>92</v>
      </c>
      <c r="F12764" s="122">
        <v>34354</v>
      </c>
      <c r="G12764" s="122">
        <v>3859</v>
      </c>
      <c r="H12764" s="120">
        <v>2019</v>
      </c>
      <c r="I12764" t="str">
        <f>IF(J12764="natural gas",VLOOKUP(D12764,'Cross-Page Data'!$I$4:$J$13,2,FALSE),IF(J12764="solar",VLOOKUP('Form 923'!D12764,'Cross-Page Data'!$I$14:$J$117,2,FALSE),J12764))</f>
        <v>solar pv</v>
      </c>
      <c r="J12764" t="str">
        <f>VLOOKUP(E12764,'Cross-Page Data'!$D$4:$F$48,3,FALSE)</f>
        <v>solar</v>
      </c>
      <c r="K12764" t="b">
        <f t="shared" si="199"/>
        <v>1</v>
      </c>
    </row>
    <row r="12765" spans="1:11">
      <c r="A12765" s="120">
        <v>61836</v>
      </c>
      <c r="B12765" s="121" t="s">
        <v>201</v>
      </c>
      <c r="C12765" s="121" t="s">
        <v>206</v>
      </c>
      <c r="D12765" s="121" t="s">
        <v>128</v>
      </c>
      <c r="E12765" s="121" t="s">
        <v>180</v>
      </c>
      <c r="F12765" s="122">
        <v>5052642</v>
      </c>
      <c r="G12765" s="122">
        <v>567585</v>
      </c>
      <c r="H12765" s="120">
        <v>2019</v>
      </c>
      <c r="I12765" t="str">
        <f>IF(J12765="natural gas",VLOOKUP(D12765,'Cross-Page Data'!$I$4:$J$13,2,FALSE),IF(J12765="solar",VLOOKUP('Form 923'!D12765,'Cross-Page Data'!$I$14:$J$117,2,FALSE),J12765))</f>
        <v>wind</v>
      </c>
      <c r="J12765" t="str">
        <f>VLOOKUP(E12765,'Cross-Page Data'!$D$4:$F$48,3,FALSE)</f>
        <v>wind</v>
      </c>
      <c r="K12765" t="b">
        <f t="shared" si="199"/>
        <v>1</v>
      </c>
    </row>
    <row r="12766" ht="25.5" spans="1:11">
      <c r="A12766" s="120">
        <v>61838</v>
      </c>
      <c r="B12766" s="121" t="s">
        <v>205</v>
      </c>
      <c r="C12766" s="121" t="s">
        <v>210</v>
      </c>
      <c r="D12766" s="121" t="s">
        <v>68</v>
      </c>
      <c r="E12766" s="121" t="s">
        <v>38</v>
      </c>
      <c r="F12766" s="122">
        <v>49635</v>
      </c>
      <c r="G12766" s="122">
        <v>4364</v>
      </c>
      <c r="H12766" s="120">
        <v>2019</v>
      </c>
      <c r="I12766" t="str">
        <f>IF(J12766="natural gas",VLOOKUP(D12766,'Cross-Page Data'!$I$4:$J$13,2,FALSE),IF(J12766="solar",VLOOKUP('Form 923'!D12766,'Cross-Page Data'!$I$14:$J$117,2,FALSE),J12766))</f>
        <v>natural gas nonpeaker - preexisting retiring</v>
      </c>
      <c r="J12766" t="str">
        <f>VLOOKUP(E12766,'Cross-Page Data'!$D$4:$F$48,3,FALSE)</f>
        <v>natural gas</v>
      </c>
      <c r="K12766" t="b">
        <f t="shared" si="199"/>
        <v>0</v>
      </c>
    </row>
    <row r="12767" spans="1:11">
      <c r="A12767" s="120">
        <v>61839</v>
      </c>
      <c r="B12767" s="121" t="s">
        <v>201</v>
      </c>
      <c r="C12767" s="121" t="s">
        <v>206</v>
      </c>
      <c r="D12767" s="121" t="s">
        <v>101</v>
      </c>
      <c r="E12767" s="121" t="s">
        <v>92</v>
      </c>
      <c r="F12767" s="122">
        <v>12970</v>
      </c>
      <c r="G12767" s="122">
        <v>1457</v>
      </c>
      <c r="H12767" s="120">
        <v>2019</v>
      </c>
      <c r="I12767" t="str">
        <f>IF(J12767="natural gas",VLOOKUP(D12767,'Cross-Page Data'!$I$4:$J$13,2,FALSE),IF(J12767="solar",VLOOKUP('Form 923'!D12767,'Cross-Page Data'!$I$14:$J$117,2,FALSE),J12767))</f>
        <v>solar pv</v>
      </c>
      <c r="J12767" t="str">
        <f>VLOOKUP(E12767,'Cross-Page Data'!$D$4:$F$48,3,FALSE)</f>
        <v>solar</v>
      </c>
      <c r="K12767" t="b">
        <f t="shared" si="199"/>
        <v>1</v>
      </c>
    </row>
    <row r="12768" spans="1:11">
      <c r="A12768" s="120">
        <v>61840</v>
      </c>
      <c r="B12768" s="121" t="s">
        <v>201</v>
      </c>
      <c r="C12768" s="121" t="s">
        <v>206</v>
      </c>
      <c r="D12768" s="121" t="s">
        <v>101</v>
      </c>
      <c r="E12768" s="121" t="s">
        <v>92</v>
      </c>
      <c r="F12768" s="122">
        <v>22264</v>
      </c>
      <c r="G12768" s="122">
        <v>2501</v>
      </c>
      <c r="H12768" s="120">
        <v>2019</v>
      </c>
      <c r="I12768" t="str">
        <f>IF(J12768="natural gas",VLOOKUP(D12768,'Cross-Page Data'!$I$4:$J$13,2,FALSE),IF(J12768="solar",VLOOKUP('Form 923'!D12768,'Cross-Page Data'!$I$14:$J$117,2,FALSE),J12768))</f>
        <v>solar pv</v>
      </c>
      <c r="J12768" t="str">
        <f>VLOOKUP(E12768,'Cross-Page Data'!$D$4:$F$48,3,FALSE)</f>
        <v>solar</v>
      </c>
      <c r="K12768" t="b">
        <f t="shared" si="199"/>
        <v>1</v>
      </c>
    </row>
    <row r="12769" spans="1:11">
      <c r="A12769" s="120">
        <v>61842</v>
      </c>
      <c r="B12769" s="121" t="s">
        <v>201</v>
      </c>
      <c r="C12769" s="121" t="s">
        <v>206</v>
      </c>
      <c r="D12769" s="121" t="s">
        <v>101</v>
      </c>
      <c r="E12769" s="121" t="s">
        <v>92</v>
      </c>
      <c r="F12769" s="122">
        <v>95492</v>
      </c>
      <c r="G12769" s="122">
        <v>10727</v>
      </c>
      <c r="H12769" s="120">
        <v>2019</v>
      </c>
      <c r="I12769" t="str">
        <f>IF(J12769="natural gas",VLOOKUP(D12769,'Cross-Page Data'!$I$4:$J$13,2,FALSE),IF(J12769="solar",VLOOKUP('Form 923'!D12769,'Cross-Page Data'!$I$14:$J$117,2,FALSE),J12769))</f>
        <v>solar pv</v>
      </c>
      <c r="J12769" t="str">
        <f>VLOOKUP(E12769,'Cross-Page Data'!$D$4:$F$48,3,FALSE)</f>
        <v>solar</v>
      </c>
      <c r="K12769" t="b">
        <f t="shared" si="199"/>
        <v>1</v>
      </c>
    </row>
    <row r="12770" spans="1:11">
      <c r="A12770" s="120">
        <v>61843</v>
      </c>
      <c r="B12770" s="121" t="s">
        <v>201</v>
      </c>
      <c r="C12770" s="121" t="s">
        <v>206</v>
      </c>
      <c r="D12770" s="121" t="s">
        <v>101</v>
      </c>
      <c r="E12770" s="121" t="s">
        <v>92</v>
      </c>
      <c r="F12770" s="122">
        <v>17679</v>
      </c>
      <c r="G12770" s="122">
        <v>1986</v>
      </c>
      <c r="H12770" s="120">
        <v>2019</v>
      </c>
      <c r="I12770" t="str">
        <f>IF(J12770="natural gas",VLOOKUP(D12770,'Cross-Page Data'!$I$4:$J$13,2,FALSE),IF(J12770="solar",VLOOKUP('Form 923'!D12770,'Cross-Page Data'!$I$14:$J$117,2,FALSE),J12770))</f>
        <v>solar pv</v>
      </c>
      <c r="J12770" t="str">
        <f>VLOOKUP(E12770,'Cross-Page Data'!$D$4:$F$48,3,FALSE)</f>
        <v>solar</v>
      </c>
      <c r="K12770" t="b">
        <f t="shared" si="199"/>
        <v>1</v>
      </c>
    </row>
    <row r="12771" spans="1:11">
      <c r="A12771" s="120">
        <v>61846</v>
      </c>
      <c r="B12771" s="121" t="s">
        <v>205</v>
      </c>
      <c r="C12771" s="121" t="s">
        <v>208</v>
      </c>
      <c r="D12771" s="121" t="s">
        <v>67</v>
      </c>
      <c r="E12771" s="121" t="s">
        <v>38</v>
      </c>
      <c r="F12771" s="122">
        <v>3495</v>
      </c>
      <c r="G12771" s="122">
        <v>637.608</v>
      </c>
      <c r="H12771" s="120">
        <v>2019</v>
      </c>
      <c r="I12771" t="str">
        <f>IF(J12771="natural gas",VLOOKUP(D12771,'Cross-Page Data'!$I$4:$J$13,2,FALSE),IF(J12771="solar",VLOOKUP('Form 923'!D12771,'Cross-Page Data'!$I$14:$J$117,2,FALSE),J12771))</f>
        <v>other</v>
      </c>
      <c r="J12771" t="str">
        <f>VLOOKUP(E12771,'Cross-Page Data'!$D$4:$F$48,3,FALSE)</f>
        <v>natural gas</v>
      </c>
      <c r="K12771" t="b">
        <f t="shared" si="199"/>
        <v>0</v>
      </c>
    </row>
    <row r="12772" spans="1:11">
      <c r="A12772" s="120">
        <v>61846</v>
      </c>
      <c r="B12772" s="121" t="s">
        <v>205</v>
      </c>
      <c r="C12772" s="121" t="s">
        <v>208</v>
      </c>
      <c r="D12772" s="121" t="s">
        <v>67</v>
      </c>
      <c r="E12772" s="121" t="s">
        <v>130</v>
      </c>
      <c r="F12772" s="122">
        <v>5258</v>
      </c>
      <c r="G12772" s="122">
        <v>959.392</v>
      </c>
      <c r="H12772" s="120">
        <v>2019</v>
      </c>
      <c r="I12772" t="str">
        <f>IF(J12772="natural gas",VLOOKUP(D12772,'Cross-Page Data'!$I$4:$J$13,2,FALSE),IF(J12772="solar",VLOOKUP('Form 923'!D12772,'Cross-Page Data'!$I$14:$J$117,2,FALSE),J12772))</f>
        <v>biomass</v>
      </c>
      <c r="J12772" t="str">
        <f>VLOOKUP(E12772,'Cross-Page Data'!$D$4:$F$48,3,FALSE)</f>
        <v>biomass</v>
      </c>
      <c r="K12772" t="b">
        <f t="shared" si="199"/>
        <v>0</v>
      </c>
    </row>
    <row r="12773" spans="1:11">
      <c r="A12773" s="120">
        <v>61847</v>
      </c>
      <c r="B12773" s="121" t="s">
        <v>201</v>
      </c>
      <c r="C12773" s="121" t="s">
        <v>206</v>
      </c>
      <c r="D12773" s="121" t="s">
        <v>101</v>
      </c>
      <c r="E12773" s="121" t="s">
        <v>92</v>
      </c>
      <c r="F12773" s="122">
        <v>28556</v>
      </c>
      <c r="G12773" s="122">
        <v>3208</v>
      </c>
      <c r="H12773" s="120">
        <v>2019</v>
      </c>
      <c r="I12773" t="str">
        <f>IF(J12773="natural gas",VLOOKUP(D12773,'Cross-Page Data'!$I$4:$J$13,2,FALSE),IF(J12773="solar",VLOOKUP('Form 923'!D12773,'Cross-Page Data'!$I$14:$J$117,2,FALSE),J12773))</f>
        <v>solar pv</v>
      </c>
      <c r="J12773" t="str">
        <f>VLOOKUP(E12773,'Cross-Page Data'!$D$4:$F$48,3,FALSE)</f>
        <v>solar</v>
      </c>
      <c r="K12773" t="b">
        <f t="shared" si="199"/>
        <v>1</v>
      </c>
    </row>
    <row r="12774" ht="25.5" spans="1:11">
      <c r="A12774" s="120">
        <v>61848</v>
      </c>
      <c r="B12774" s="121" t="s">
        <v>201</v>
      </c>
      <c r="C12774" s="121" t="s">
        <v>211</v>
      </c>
      <c r="D12774" s="121" t="s">
        <v>128</v>
      </c>
      <c r="E12774" s="121" t="s">
        <v>180</v>
      </c>
      <c r="F12774" s="122">
        <v>80632</v>
      </c>
      <c r="G12774" s="122">
        <v>9058</v>
      </c>
      <c r="H12774" s="120">
        <v>2019</v>
      </c>
      <c r="I12774" t="str">
        <f>IF(J12774="natural gas",VLOOKUP(D12774,'Cross-Page Data'!$I$4:$J$13,2,FALSE),IF(J12774="solar",VLOOKUP('Form 923'!D12774,'Cross-Page Data'!$I$14:$J$117,2,FALSE),J12774))</f>
        <v>wind</v>
      </c>
      <c r="J12774" t="str">
        <f>VLOOKUP(E12774,'Cross-Page Data'!$D$4:$F$48,3,FALSE)</f>
        <v>wind</v>
      </c>
      <c r="K12774" t="b">
        <f t="shared" si="199"/>
        <v>0</v>
      </c>
    </row>
    <row r="12775" spans="1:11">
      <c r="A12775" s="120">
        <v>61849</v>
      </c>
      <c r="B12775" s="121" t="s">
        <v>201</v>
      </c>
      <c r="C12775" s="121" t="s">
        <v>206</v>
      </c>
      <c r="D12775" s="121" t="s">
        <v>101</v>
      </c>
      <c r="E12775" s="121" t="s">
        <v>92</v>
      </c>
      <c r="F12775" s="122">
        <v>116126</v>
      </c>
      <c r="G12775" s="122">
        <v>13045</v>
      </c>
      <c r="H12775" s="120">
        <v>2019</v>
      </c>
      <c r="I12775" t="str">
        <f>IF(J12775="natural gas",VLOOKUP(D12775,'Cross-Page Data'!$I$4:$J$13,2,FALSE),IF(J12775="solar",VLOOKUP('Form 923'!D12775,'Cross-Page Data'!$I$14:$J$117,2,FALSE),J12775))</f>
        <v>solar pv</v>
      </c>
      <c r="J12775" t="str">
        <f>VLOOKUP(E12775,'Cross-Page Data'!$D$4:$F$48,3,FALSE)</f>
        <v>solar</v>
      </c>
      <c r="K12775" t="b">
        <f t="shared" si="199"/>
        <v>1</v>
      </c>
    </row>
    <row r="12776" spans="1:11">
      <c r="A12776" s="120">
        <v>61850</v>
      </c>
      <c r="B12776" s="121" t="s">
        <v>201</v>
      </c>
      <c r="C12776" s="121" t="s">
        <v>206</v>
      </c>
      <c r="D12776" s="121" t="s">
        <v>79</v>
      </c>
      <c r="E12776" s="121" t="s">
        <v>70</v>
      </c>
      <c r="F12776" s="122">
        <v>26160</v>
      </c>
      <c r="G12776" s="122">
        <v>2668</v>
      </c>
      <c r="H12776" s="120">
        <v>2019</v>
      </c>
      <c r="I12776" t="str">
        <f>IF(J12776="natural gas",VLOOKUP(D12776,'Cross-Page Data'!$I$4:$J$13,2,FALSE),IF(J12776="solar",VLOOKUP('Form 923'!D12776,'Cross-Page Data'!$I$14:$J$117,2,FALSE),J12776))</f>
        <v>heavy or residual fuel oil</v>
      </c>
      <c r="J12776" t="str">
        <f>VLOOKUP(E12776,'Cross-Page Data'!$D$4:$F$48,3,FALSE)</f>
        <v>heavy or residual fuel oil</v>
      </c>
      <c r="K12776" t="b">
        <f t="shared" si="199"/>
        <v>1</v>
      </c>
    </row>
    <row r="12777" spans="1:11">
      <c r="A12777" s="120">
        <v>61851</v>
      </c>
      <c r="B12777" s="121" t="s">
        <v>201</v>
      </c>
      <c r="C12777" s="121" t="s">
        <v>202</v>
      </c>
      <c r="D12777" s="121" t="s">
        <v>33</v>
      </c>
      <c r="E12777" s="121" t="s">
        <v>99</v>
      </c>
      <c r="F12777" s="122">
        <v>0</v>
      </c>
      <c r="G12777" s="122">
        <v>-121</v>
      </c>
      <c r="H12777" s="120">
        <v>2019</v>
      </c>
      <c r="I12777" t="str">
        <f>IF(J12777="natural gas",VLOOKUP(D12777,'Cross-Page Data'!$I$4:$J$13,2,FALSE),IF(J12777="solar",VLOOKUP('Form 923'!D12777,'Cross-Page Data'!$I$14:$J$117,2,FALSE),J12777))</f>
        <v>other</v>
      </c>
      <c r="J12777" t="str">
        <f>VLOOKUP(E12777,'Cross-Page Data'!$D$4:$F$48,3,FALSE)</f>
        <v>other</v>
      </c>
      <c r="K12777" t="b">
        <f t="shared" si="199"/>
        <v>1</v>
      </c>
    </row>
    <row r="12778" spans="1:11">
      <c r="A12778" s="120">
        <v>61853</v>
      </c>
      <c r="B12778" s="121" t="s">
        <v>201</v>
      </c>
      <c r="C12778" s="121" t="s">
        <v>202</v>
      </c>
      <c r="D12778" s="121" t="s">
        <v>116</v>
      </c>
      <c r="E12778" s="121" t="s">
        <v>170</v>
      </c>
      <c r="F12778" s="122">
        <v>410410</v>
      </c>
      <c r="G12778" s="122">
        <v>46103</v>
      </c>
      <c r="H12778" s="120">
        <v>2019</v>
      </c>
      <c r="I12778" t="str">
        <f>IF(J12778="natural gas",VLOOKUP(D12778,'Cross-Page Data'!$I$4:$J$13,2,FALSE),IF(J12778="solar",VLOOKUP('Form 923'!D12778,'Cross-Page Data'!$I$14:$J$117,2,FALSE),J12778))</f>
        <v>hydro</v>
      </c>
      <c r="J12778" t="str">
        <f>VLOOKUP(E12778,'Cross-Page Data'!$D$4:$F$48,3,FALSE)</f>
        <v>hydro</v>
      </c>
      <c r="K12778" t="b">
        <f t="shared" si="199"/>
        <v>1</v>
      </c>
    </row>
    <row r="12779" spans="1:11">
      <c r="A12779" s="120">
        <v>61857</v>
      </c>
      <c r="B12779" s="121" t="s">
        <v>205</v>
      </c>
      <c r="C12779" s="121" t="s">
        <v>209</v>
      </c>
      <c r="D12779" s="121" t="s">
        <v>73</v>
      </c>
      <c r="E12779" s="121" t="s">
        <v>70</v>
      </c>
      <c r="F12779" s="122">
        <v>3762</v>
      </c>
      <c r="G12779" s="122">
        <v>324.232</v>
      </c>
      <c r="H12779" s="120">
        <v>2019</v>
      </c>
      <c r="I12779" t="str">
        <f>IF(J12779="natural gas",VLOOKUP(D12779,'Cross-Page Data'!$I$4:$J$13,2,FALSE),IF(J12779="solar",VLOOKUP('Form 923'!D12779,'Cross-Page Data'!$I$14:$J$117,2,FALSE),J12779))</f>
        <v>heavy or residual fuel oil</v>
      </c>
      <c r="J12779" t="str">
        <f>VLOOKUP(E12779,'Cross-Page Data'!$D$4:$F$48,3,FALSE)</f>
        <v>heavy or residual fuel oil</v>
      </c>
      <c r="K12779" t="b">
        <f t="shared" si="199"/>
        <v>0</v>
      </c>
    </row>
    <row r="12780" spans="1:11">
      <c r="A12780" s="120">
        <v>61857</v>
      </c>
      <c r="B12780" s="121" t="s">
        <v>205</v>
      </c>
      <c r="C12780" s="121" t="s">
        <v>209</v>
      </c>
      <c r="D12780" s="121" t="s">
        <v>73</v>
      </c>
      <c r="E12780" s="121" t="s">
        <v>38</v>
      </c>
      <c r="F12780" s="122">
        <v>661077</v>
      </c>
      <c r="G12780" s="122">
        <v>56962.648</v>
      </c>
      <c r="H12780" s="120">
        <v>2019</v>
      </c>
      <c r="I12780" t="str">
        <f>IF(J12780="natural gas",VLOOKUP(D12780,'Cross-Page Data'!$I$4:$J$13,2,FALSE),IF(J12780="solar",VLOOKUP('Form 923'!D12780,'Cross-Page Data'!$I$14:$J$117,2,FALSE),J12780))</f>
        <v>natural gas peaker</v>
      </c>
      <c r="J12780" t="str">
        <f>VLOOKUP(E12780,'Cross-Page Data'!$D$4:$F$48,3,FALSE)</f>
        <v>natural gas</v>
      </c>
      <c r="K12780" t="b">
        <f t="shared" si="199"/>
        <v>0</v>
      </c>
    </row>
    <row r="12781" spans="1:11">
      <c r="A12781" s="120">
        <v>61857</v>
      </c>
      <c r="B12781" s="121" t="s">
        <v>205</v>
      </c>
      <c r="C12781" s="121" t="s">
        <v>209</v>
      </c>
      <c r="D12781" s="121" t="s">
        <v>79</v>
      </c>
      <c r="E12781" s="121" t="s">
        <v>38</v>
      </c>
      <c r="F12781" s="122">
        <v>781067</v>
      </c>
      <c r="G12781" s="122">
        <v>88260.76</v>
      </c>
      <c r="H12781" s="120">
        <v>2019</v>
      </c>
      <c r="I12781" t="str">
        <f>IF(J12781="natural gas",VLOOKUP(D12781,'Cross-Page Data'!$I$4:$J$13,2,FALSE),IF(J12781="solar",VLOOKUP('Form 923'!D12781,'Cross-Page Data'!$I$14:$J$117,2,FALSE),J12781))</f>
        <v>natural gas peaker</v>
      </c>
      <c r="J12781" t="str">
        <f>VLOOKUP(E12781,'Cross-Page Data'!$D$4:$F$48,3,FALSE)</f>
        <v>natural gas</v>
      </c>
      <c r="K12781" t="b">
        <f t="shared" si="199"/>
        <v>0</v>
      </c>
    </row>
    <row r="12782" spans="1:11">
      <c r="A12782" s="120">
        <v>61858</v>
      </c>
      <c r="B12782" s="121" t="s">
        <v>201</v>
      </c>
      <c r="C12782" s="121" t="s">
        <v>206</v>
      </c>
      <c r="D12782" s="121" t="s">
        <v>128</v>
      </c>
      <c r="E12782" s="121" t="s">
        <v>180</v>
      </c>
      <c r="F12782" s="122">
        <v>2292506</v>
      </c>
      <c r="G12782" s="122">
        <v>257527</v>
      </c>
      <c r="H12782" s="120">
        <v>2019</v>
      </c>
      <c r="I12782" t="str">
        <f>IF(J12782="natural gas",VLOOKUP(D12782,'Cross-Page Data'!$I$4:$J$13,2,FALSE),IF(J12782="solar",VLOOKUP('Form 923'!D12782,'Cross-Page Data'!$I$14:$J$117,2,FALSE),J12782))</f>
        <v>wind</v>
      </c>
      <c r="J12782" t="str">
        <f>VLOOKUP(E12782,'Cross-Page Data'!$D$4:$F$48,3,FALSE)</f>
        <v>wind</v>
      </c>
      <c r="K12782" t="b">
        <f t="shared" si="199"/>
        <v>1</v>
      </c>
    </row>
    <row r="12783" spans="1:11">
      <c r="A12783" s="120">
        <v>61861</v>
      </c>
      <c r="B12783" s="121" t="s">
        <v>201</v>
      </c>
      <c r="C12783" s="121" t="s">
        <v>206</v>
      </c>
      <c r="D12783" s="121" t="s">
        <v>33</v>
      </c>
      <c r="E12783" s="121" t="s">
        <v>99</v>
      </c>
      <c r="F12783" s="122">
        <v>0</v>
      </c>
      <c r="G12783" s="122">
        <v>-1560</v>
      </c>
      <c r="H12783" s="120">
        <v>2019</v>
      </c>
      <c r="I12783" t="str">
        <f>IF(J12783="natural gas",VLOOKUP(D12783,'Cross-Page Data'!$I$4:$J$13,2,FALSE),IF(J12783="solar",VLOOKUP('Form 923'!D12783,'Cross-Page Data'!$I$14:$J$117,2,FALSE),J12783))</f>
        <v>other</v>
      </c>
      <c r="J12783" t="str">
        <f>VLOOKUP(E12783,'Cross-Page Data'!$D$4:$F$48,3,FALSE)</f>
        <v>other</v>
      </c>
      <c r="K12783" t="b">
        <f t="shared" si="199"/>
        <v>1</v>
      </c>
    </row>
    <row r="12784" spans="1:11">
      <c r="A12784" s="120">
        <v>61862</v>
      </c>
      <c r="B12784" s="121" t="s">
        <v>201</v>
      </c>
      <c r="C12784" s="121" t="s">
        <v>206</v>
      </c>
      <c r="D12784" s="121" t="s">
        <v>101</v>
      </c>
      <c r="E12784" s="121" t="s">
        <v>92</v>
      </c>
      <c r="F12784" s="122">
        <v>30997</v>
      </c>
      <c r="G12784" s="122">
        <v>3482</v>
      </c>
      <c r="H12784" s="120">
        <v>2019</v>
      </c>
      <c r="I12784" t="str">
        <f>IF(J12784="natural gas",VLOOKUP(D12784,'Cross-Page Data'!$I$4:$J$13,2,FALSE),IF(J12784="solar",VLOOKUP('Form 923'!D12784,'Cross-Page Data'!$I$14:$J$117,2,FALSE),J12784))</f>
        <v>solar pv</v>
      </c>
      <c r="J12784" t="str">
        <f>VLOOKUP(E12784,'Cross-Page Data'!$D$4:$F$48,3,FALSE)</f>
        <v>solar</v>
      </c>
      <c r="K12784" t="b">
        <f t="shared" si="199"/>
        <v>1</v>
      </c>
    </row>
    <row r="12785" spans="1:11">
      <c r="A12785" s="120">
        <v>61863</v>
      </c>
      <c r="B12785" s="121" t="s">
        <v>201</v>
      </c>
      <c r="C12785" s="121" t="s">
        <v>206</v>
      </c>
      <c r="D12785" s="121" t="s">
        <v>101</v>
      </c>
      <c r="E12785" s="121" t="s">
        <v>92</v>
      </c>
      <c r="F12785" s="122">
        <v>28122</v>
      </c>
      <c r="G12785" s="122">
        <v>3159</v>
      </c>
      <c r="H12785" s="120">
        <v>2019</v>
      </c>
      <c r="I12785" t="str">
        <f>IF(J12785="natural gas",VLOOKUP(D12785,'Cross-Page Data'!$I$4:$J$13,2,FALSE),IF(J12785="solar",VLOOKUP('Form 923'!D12785,'Cross-Page Data'!$I$14:$J$117,2,FALSE),J12785))</f>
        <v>solar pv</v>
      </c>
      <c r="J12785" t="str">
        <f>VLOOKUP(E12785,'Cross-Page Data'!$D$4:$F$48,3,FALSE)</f>
        <v>solar</v>
      </c>
      <c r="K12785" t="b">
        <f t="shared" si="199"/>
        <v>1</v>
      </c>
    </row>
    <row r="12786" spans="1:11">
      <c r="A12786" s="120">
        <v>61864</v>
      </c>
      <c r="B12786" s="121" t="s">
        <v>201</v>
      </c>
      <c r="C12786" s="121" t="s">
        <v>206</v>
      </c>
      <c r="D12786" s="121" t="s">
        <v>101</v>
      </c>
      <c r="E12786" s="121" t="s">
        <v>92</v>
      </c>
      <c r="F12786" s="122">
        <v>184103</v>
      </c>
      <c r="G12786" s="122">
        <v>20681</v>
      </c>
      <c r="H12786" s="120">
        <v>2019</v>
      </c>
      <c r="I12786" t="str">
        <f>IF(J12786="natural gas",VLOOKUP(D12786,'Cross-Page Data'!$I$4:$J$13,2,FALSE),IF(J12786="solar",VLOOKUP('Form 923'!D12786,'Cross-Page Data'!$I$14:$J$117,2,FALSE),J12786))</f>
        <v>solar pv</v>
      </c>
      <c r="J12786" t="str">
        <f>VLOOKUP(E12786,'Cross-Page Data'!$D$4:$F$48,3,FALSE)</f>
        <v>solar</v>
      </c>
      <c r="K12786" t="b">
        <f t="shared" si="199"/>
        <v>1</v>
      </c>
    </row>
    <row r="12787" spans="1:11">
      <c r="A12787" s="120">
        <v>61865</v>
      </c>
      <c r="B12787" s="121" t="s">
        <v>201</v>
      </c>
      <c r="C12787" s="121" t="s">
        <v>206</v>
      </c>
      <c r="D12787" s="121" t="s">
        <v>128</v>
      </c>
      <c r="E12787" s="121" t="s">
        <v>180</v>
      </c>
      <c r="F12787" s="122">
        <v>4054504</v>
      </c>
      <c r="G12787" s="122">
        <v>455460</v>
      </c>
      <c r="H12787" s="120">
        <v>2019</v>
      </c>
      <c r="I12787" t="str">
        <f>IF(J12787="natural gas",VLOOKUP(D12787,'Cross-Page Data'!$I$4:$J$13,2,FALSE),IF(J12787="solar",VLOOKUP('Form 923'!D12787,'Cross-Page Data'!$I$14:$J$117,2,FALSE),J12787))</f>
        <v>wind</v>
      </c>
      <c r="J12787" t="str">
        <f>VLOOKUP(E12787,'Cross-Page Data'!$D$4:$F$48,3,FALSE)</f>
        <v>wind</v>
      </c>
      <c r="K12787" t="b">
        <f t="shared" si="199"/>
        <v>1</v>
      </c>
    </row>
    <row r="12788" spans="1:11">
      <c r="A12788" s="120">
        <v>61866</v>
      </c>
      <c r="B12788" s="121" t="s">
        <v>201</v>
      </c>
      <c r="C12788" s="121" t="s">
        <v>206</v>
      </c>
      <c r="D12788" s="121" t="s">
        <v>128</v>
      </c>
      <c r="E12788" s="121" t="s">
        <v>180</v>
      </c>
      <c r="F12788" s="122">
        <v>70130</v>
      </c>
      <c r="G12788" s="122">
        <v>7878</v>
      </c>
      <c r="H12788" s="120">
        <v>2019</v>
      </c>
      <c r="I12788" t="str">
        <f>IF(J12788="natural gas",VLOOKUP(D12788,'Cross-Page Data'!$I$4:$J$13,2,FALSE),IF(J12788="solar",VLOOKUP('Form 923'!D12788,'Cross-Page Data'!$I$14:$J$117,2,FALSE),J12788))</f>
        <v>wind</v>
      </c>
      <c r="J12788" t="str">
        <f>VLOOKUP(E12788,'Cross-Page Data'!$D$4:$F$48,3,FALSE)</f>
        <v>wind</v>
      </c>
      <c r="K12788" t="b">
        <f t="shared" si="199"/>
        <v>1</v>
      </c>
    </row>
    <row r="12789" spans="1:11">
      <c r="A12789" s="120">
        <v>61867</v>
      </c>
      <c r="B12789" s="121" t="s">
        <v>201</v>
      </c>
      <c r="C12789" s="121" t="s">
        <v>206</v>
      </c>
      <c r="D12789" s="121" t="s">
        <v>101</v>
      </c>
      <c r="E12789" s="121" t="s">
        <v>92</v>
      </c>
      <c r="F12789" s="122">
        <v>39151</v>
      </c>
      <c r="G12789" s="122">
        <v>4398</v>
      </c>
      <c r="H12789" s="120">
        <v>2019</v>
      </c>
      <c r="I12789" t="str">
        <f>IF(J12789="natural gas",VLOOKUP(D12789,'Cross-Page Data'!$I$4:$J$13,2,FALSE),IF(J12789="solar",VLOOKUP('Form 923'!D12789,'Cross-Page Data'!$I$14:$J$117,2,FALSE),J12789))</f>
        <v>solar pv</v>
      </c>
      <c r="J12789" t="str">
        <f>VLOOKUP(E12789,'Cross-Page Data'!$D$4:$F$48,3,FALSE)</f>
        <v>solar</v>
      </c>
      <c r="K12789" t="b">
        <f t="shared" si="199"/>
        <v>1</v>
      </c>
    </row>
    <row r="12790" spans="1:11">
      <c r="A12790" s="120">
        <v>61868</v>
      </c>
      <c r="B12790" s="121" t="s">
        <v>201</v>
      </c>
      <c r="C12790" s="121" t="s">
        <v>206</v>
      </c>
      <c r="D12790" s="121" t="s">
        <v>101</v>
      </c>
      <c r="E12790" s="121" t="s">
        <v>92</v>
      </c>
      <c r="F12790" s="122">
        <v>135889</v>
      </c>
      <c r="G12790" s="122">
        <v>15265</v>
      </c>
      <c r="H12790" s="120">
        <v>2019</v>
      </c>
      <c r="I12790" t="str">
        <f>IF(J12790="natural gas",VLOOKUP(D12790,'Cross-Page Data'!$I$4:$J$13,2,FALSE),IF(J12790="solar",VLOOKUP('Form 923'!D12790,'Cross-Page Data'!$I$14:$J$117,2,FALSE),J12790))</f>
        <v>solar pv</v>
      </c>
      <c r="J12790" t="str">
        <f>VLOOKUP(E12790,'Cross-Page Data'!$D$4:$F$48,3,FALSE)</f>
        <v>solar</v>
      </c>
      <c r="K12790" t="b">
        <f t="shared" si="199"/>
        <v>1</v>
      </c>
    </row>
    <row r="12791" spans="1:11">
      <c r="A12791" s="120">
        <v>61869</v>
      </c>
      <c r="B12791" s="121" t="s">
        <v>201</v>
      </c>
      <c r="C12791" s="121" t="s">
        <v>206</v>
      </c>
      <c r="D12791" s="121" t="s">
        <v>101</v>
      </c>
      <c r="E12791" s="121" t="s">
        <v>92</v>
      </c>
      <c r="F12791" s="122">
        <v>90454</v>
      </c>
      <c r="G12791" s="122">
        <v>10161</v>
      </c>
      <c r="H12791" s="120">
        <v>2019</v>
      </c>
      <c r="I12791" t="str">
        <f>IF(J12791="natural gas",VLOOKUP(D12791,'Cross-Page Data'!$I$4:$J$13,2,FALSE),IF(J12791="solar",VLOOKUP('Form 923'!D12791,'Cross-Page Data'!$I$14:$J$117,2,FALSE),J12791))</f>
        <v>solar pv</v>
      </c>
      <c r="J12791" t="str">
        <f>VLOOKUP(E12791,'Cross-Page Data'!$D$4:$F$48,3,FALSE)</f>
        <v>solar</v>
      </c>
      <c r="K12791" t="b">
        <f t="shared" si="199"/>
        <v>1</v>
      </c>
    </row>
    <row r="12792" spans="1:11">
      <c r="A12792" s="120">
        <v>61870</v>
      </c>
      <c r="B12792" s="121" t="s">
        <v>201</v>
      </c>
      <c r="C12792" s="121" t="s">
        <v>206</v>
      </c>
      <c r="D12792" s="121" t="s">
        <v>101</v>
      </c>
      <c r="E12792" s="121" t="s">
        <v>92</v>
      </c>
      <c r="F12792" s="122">
        <v>37211</v>
      </c>
      <c r="G12792" s="122">
        <v>4180</v>
      </c>
      <c r="H12792" s="120">
        <v>2019</v>
      </c>
      <c r="I12792" t="str">
        <f>IF(J12792="natural gas",VLOOKUP(D12792,'Cross-Page Data'!$I$4:$J$13,2,FALSE),IF(J12792="solar",VLOOKUP('Form 923'!D12792,'Cross-Page Data'!$I$14:$J$117,2,FALSE),J12792))</f>
        <v>solar pv</v>
      </c>
      <c r="J12792" t="str">
        <f>VLOOKUP(E12792,'Cross-Page Data'!$D$4:$F$48,3,FALSE)</f>
        <v>solar</v>
      </c>
      <c r="K12792" t="b">
        <f t="shared" si="199"/>
        <v>1</v>
      </c>
    </row>
    <row r="12793" spans="1:11">
      <c r="A12793" s="120">
        <v>61871</v>
      </c>
      <c r="B12793" s="121" t="s">
        <v>201</v>
      </c>
      <c r="C12793" s="121" t="s">
        <v>206</v>
      </c>
      <c r="D12793" s="121" t="s">
        <v>101</v>
      </c>
      <c r="E12793" s="121" t="s">
        <v>92</v>
      </c>
      <c r="F12793" s="122">
        <v>141508</v>
      </c>
      <c r="G12793" s="122">
        <v>15896</v>
      </c>
      <c r="H12793" s="120">
        <v>2019</v>
      </c>
      <c r="I12793" t="str">
        <f>IF(J12793="natural gas",VLOOKUP(D12793,'Cross-Page Data'!$I$4:$J$13,2,FALSE),IF(J12793="solar",VLOOKUP('Form 923'!D12793,'Cross-Page Data'!$I$14:$J$117,2,FALSE),J12793))</f>
        <v>solar pv</v>
      </c>
      <c r="J12793" t="str">
        <f>VLOOKUP(E12793,'Cross-Page Data'!$D$4:$F$48,3,FALSE)</f>
        <v>solar</v>
      </c>
      <c r="K12793" t="b">
        <f t="shared" si="199"/>
        <v>1</v>
      </c>
    </row>
    <row r="12794" spans="1:11">
      <c r="A12794" s="120">
        <v>61872</v>
      </c>
      <c r="B12794" s="121" t="s">
        <v>201</v>
      </c>
      <c r="C12794" s="121" t="s">
        <v>206</v>
      </c>
      <c r="D12794" s="121" t="s">
        <v>101</v>
      </c>
      <c r="E12794" s="121" t="s">
        <v>92</v>
      </c>
      <c r="F12794" s="122">
        <v>0</v>
      </c>
      <c r="G12794" s="122">
        <v>0</v>
      </c>
      <c r="H12794" s="120">
        <v>2019</v>
      </c>
      <c r="I12794" t="str">
        <f>IF(J12794="natural gas",VLOOKUP(D12794,'Cross-Page Data'!$I$4:$J$13,2,FALSE),IF(J12794="solar",VLOOKUP('Form 923'!D12794,'Cross-Page Data'!$I$14:$J$117,2,FALSE),J12794))</f>
        <v>solar pv</v>
      </c>
      <c r="J12794" t="str">
        <f>VLOOKUP(E12794,'Cross-Page Data'!$D$4:$F$48,3,FALSE)</f>
        <v>solar</v>
      </c>
      <c r="K12794" t="b">
        <f t="shared" si="199"/>
        <v>1</v>
      </c>
    </row>
    <row r="12795" spans="1:11">
      <c r="A12795" s="120">
        <v>61873</v>
      </c>
      <c r="B12795" s="121" t="s">
        <v>201</v>
      </c>
      <c r="C12795" s="121" t="s">
        <v>206</v>
      </c>
      <c r="D12795" s="121" t="s">
        <v>101</v>
      </c>
      <c r="E12795" s="121" t="s">
        <v>92</v>
      </c>
      <c r="F12795" s="122">
        <v>81988</v>
      </c>
      <c r="G12795" s="122">
        <v>9210</v>
      </c>
      <c r="H12795" s="120">
        <v>2019</v>
      </c>
      <c r="I12795" t="str">
        <f>IF(J12795="natural gas",VLOOKUP(D12795,'Cross-Page Data'!$I$4:$J$13,2,FALSE),IF(J12795="solar",VLOOKUP('Form 923'!D12795,'Cross-Page Data'!$I$14:$J$117,2,FALSE),J12795))</f>
        <v>solar pv</v>
      </c>
      <c r="J12795" t="str">
        <f>VLOOKUP(E12795,'Cross-Page Data'!$D$4:$F$48,3,FALSE)</f>
        <v>solar</v>
      </c>
      <c r="K12795" t="b">
        <f t="shared" si="199"/>
        <v>1</v>
      </c>
    </row>
    <row r="12796" spans="1:11">
      <c r="A12796" s="120">
        <v>61874</v>
      </c>
      <c r="B12796" s="121" t="s">
        <v>201</v>
      </c>
      <c r="C12796" s="121" t="s">
        <v>206</v>
      </c>
      <c r="D12796" s="121" t="s">
        <v>101</v>
      </c>
      <c r="E12796" s="121" t="s">
        <v>92</v>
      </c>
      <c r="F12796" s="122">
        <v>163122</v>
      </c>
      <c r="G12796" s="122">
        <v>18324</v>
      </c>
      <c r="H12796" s="120">
        <v>2019</v>
      </c>
      <c r="I12796" t="str">
        <f>IF(J12796="natural gas",VLOOKUP(D12796,'Cross-Page Data'!$I$4:$J$13,2,FALSE),IF(J12796="solar",VLOOKUP('Form 923'!D12796,'Cross-Page Data'!$I$14:$J$117,2,FALSE),J12796))</f>
        <v>solar pv</v>
      </c>
      <c r="J12796" t="str">
        <f>VLOOKUP(E12796,'Cross-Page Data'!$D$4:$F$48,3,FALSE)</f>
        <v>solar</v>
      </c>
      <c r="K12796" t="b">
        <f t="shared" si="199"/>
        <v>1</v>
      </c>
    </row>
    <row r="12797" spans="1:11">
      <c r="A12797" s="120">
        <v>61875</v>
      </c>
      <c r="B12797" s="121" t="s">
        <v>201</v>
      </c>
      <c r="C12797" s="121" t="s">
        <v>206</v>
      </c>
      <c r="D12797" s="121" t="s">
        <v>101</v>
      </c>
      <c r="E12797" s="121" t="s">
        <v>92</v>
      </c>
      <c r="F12797" s="122">
        <v>115085</v>
      </c>
      <c r="G12797" s="122">
        <v>12928</v>
      </c>
      <c r="H12797" s="120">
        <v>2019</v>
      </c>
      <c r="I12797" t="str">
        <f>IF(J12797="natural gas",VLOOKUP(D12797,'Cross-Page Data'!$I$4:$J$13,2,FALSE),IF(J12797="solar",VLOOKUP('Form 923'!D12797,'Cross-Page Data'!$I$14:$J$117,2,FALSE),J12797))</f>
        <v>solar pv</v>
      </c>
      <c r="J12797" t="str">
        <f>VLOOKUP(E12797,'Cross-Page Data'!$D$4:$F$48,3,FALSE)</f>
        <v>solar</v>
      </c>
      <c r="K12797" t="b">
        <f t="shared" si="199"/>
        <v>1</v>
      </c>
    </row>
    <row r="12798" spans="1:11">
      <c r="A12798" s="120">
        <v>61876</v>
      </c>
      <c r="B12798" s="121" t="s">
        <v>201</v>
      </c>
      <c r="C12798" s="121" t="s">
        <v>206</v>
      </c>
      <c r="D12798" s="121" t="s">
        <v>128</v>
      </c>
      <c r="E12798" s="121" t="s">
        <v>180</v>
      </c>
      <c r="F12798" s="122">
        <v>8241515</v>
      </c>
      <c r="G12798" s="122">
        <v>925805</v>
      </c>
      <c r="H12798" s="120">
        <v>2019</v>
      </c>
      <c r="I12798" t="str">
        <f>IF(J12798="natural gas",VLOOKUP(D12798,'Cross-Page Data'!$I$4:$J$13,2,FALSE),IF(J12798="solar",VLOOKUP('Form 923'!D12798,'Cross-Page Data'!$I$14:$J$117,2,FALSE),J12798))</f>
        <v>wind</v>
      </c>
      <c r="J12798" t="str">
        <f>VLOOKUP(E12798,'Cross-Page Data'!$D$4:$F$48,3,FALSE)</f>
        <v>wind</v>
      </c>
      <c r="K12798" t="b">
        <f t="shared" si="199"/>
        <v>1</v>
      </c>
    </row>
    <row r="12799" spans="1:11">
      <c r="A12799" s="120">
        <v>61877</v>
      </c>
      <c r="B12799" s="121" t="s">
        <v>201</v>
      </c>
      <c r="C12799" s="121" t="s">
        <v>206</v>
      </c>
      <c r="D12799" s="121" t="s">
        <v>101</v>
      </c>
      <c r="E12799" s="121" t="s">
        <v>92</v>
      </c>
      <c r="F12799" s="122">
        <v>85030</v>
      </c>
      <c r="G12799" s="122">
        <v>9552</v>
      </c>
      <c r="H12799" s="120">
        <v>2019</v>
      </c>
      <c r="I12799" t="str">
        <f>IF(J12799="natural gas",VLOOKUP(D12799,'Cross-Page Data'!$I$4:$J$13,2,FALSE),IF(J12799="solar",VLOOKUP('Form 923'!D12799,'Cross-Page Data'!$I$14:$J$117,2,FALSE),J12799))</f>
        <v>solar pv</v>
      </c>
      <c r="J12799" t="str">
        <f>VLOOKUP(E12799,'Cross-Page Data'!$D$4:$F$48,3,FALSE)</f>
        <v>solar</v>
      </c>
      <c r="K12799" t="b">
        <f t="shared" si="199"/>
        <v>1</v>
      </c>
    </row>
    <row r="12800" spans="1:11">
      <c r="A12800" s="120">
        <v>61881</v>
      </c>
      <c r="B12800" s="121" t="s">
        <v>201</v>
      </c>
      <c r="C12800" s="121" t="s">
        <v>206</v>
      </c>
      <c r="D12800" s="121" t="s">
        <v>101</v>
      </c>
      <c r="E12800" s="121" t="s">
        <v>92</v>
      </c>
      <c r="F12800" s="122">
        <v>14955</v>
      </c>
      <c r="G12800" s="122">
        <v>1680</v>
      </c>
      <c r="H12800" s="120">
        <v>2019</v>
      </c>
      <c r="I12800" t="str">
        <f>IF(J12800="natural gas",VLOOKUP(D12800,'Cross-Page Data'!$I$4:$J$13,2,FALSE),IF(J12800="solar",VLOOKUP('Form 923'!D12800,'Cross-Page Data'!$I$14:$J$117,2,FALSE),J12800))</f>
        <v>solar pv</v>
      </c>
      <c r="J12800" t="str">
        <f>VLOOKUP(E12800,'Cross-Page Data'!$D$4:$F$48,3,FALSE)</f>
        <v>solar</v>
      </c>
      <c r="K12800" t="b">
        <f t="shared" si="199"/>
        <v>1</v>
      </c>
    </row>
    <row r="12801" spans="1:11">
      <c r="A12801" s="120">
        <v>61882</v>
      </c>
      <c r="B12801" s="121" t="s">
        <v>201</v>
      </c>
      <c r="C12801" s="121" t="s">
        <v>206</v>
      </c>
      <c r="D12801" s="121" t="s">
        <v>101</v>
      </c>
      <c r="E12801" s="121" t="s">
        <v>92</v>
      </c>
      <c r="F12801" s="122">
        <v>32812</v>
      </c>
      <c r="G12801" s="122">
        <v>3686</v>
      </c>
      <c r="H12801" s="120">
        <v>2019</v>
      </c>
      <c r="I12801" t="str">
        <f>IF(J12801="natural gas",VLOOKUP(D12801,'Cross-Page Data'!$I$4:$J$13,2,FALSE),IF(J12801="solar",VLOOKUP('Form 923'!D12801,'Cross-Page Data'!$I$14:$J$117,2,FALSE),J12801))</f>
        <v>solar pv</v>
      </c>
      <c r="J12801" t="str">
        <f>VLOOKUP(E12801,'Cross-Page Data'!$D$4:$F$48,3,FALSE)</f>
        <v>solar</v>
      </c>
      <c r="K12801" t="b">
        <f t="shared" si="199"/>
        <v>1</v>
      </c>
    </row>
    <row r="12802" spans="1:11">
      <c r="A12802" s="120">
        <v>61883</v>
      </c>
      <c r="B12802" s="121" t="s">
        <v>201</v>
      </c>
      <c r="C12802" s="121" t="s">
        <v>206</v>
      </c>
      <c r="D12802" s="121" t="s">
        <v>101</v>
      </c>
      <c r="E12802" s="121" t="s">
        <v>92</v>
      </c>
      <c r="F12802" s="122">
        <v>9409</v>
      </c>
      <c r="G12802" s="122">
        <v>1057</v>
      </c>
      <c r="H12802" s="120">
        <v>2019</v>
      </c>
      <c r="I12802" t="str">
        <f>IF(J12802="natural gas",VLOOKUP(D12802,'Cross-Page Data'!$I$4:$J$13,2,FALSE),IF(J12802="solar",VLOOKUP('Form 923'!D12802,'Cross-Page Data'!$I$14:$J$117,2,FALSE),J12802))</f>
        <v>solar pv</v>
      </c>
      <c r="J12802" t="str">
        <f>VLOOKUP(E12802,'Cross-Page Data'!$D$4:$F$48,3,FALSE)</f>
        <v>solar</v>
      </c>
      <c r="K12802" t="b">
        <f t="shared" si="199"/>
        <v>1</v>
      </c>
    </row>
    <row r="12803" spans="1:11">
      <c r="A12803" s="120">
        <v>61884</v>
      </c>
      <c r="B12803" s="121" t="s">
        <v>201</v>
      </c>
      <c r="C12803" s="121" t="s">
        <v>206</v>
      </c>
      <c r="D12803" s="121" t="s">
        <v>101</v>
      </c>
      <c r="E12803" s="121" t="s">
        <v>92</v>
      </c>
      <c r="F12803" s="122">
        <v>94327</v>
      </c>
      <c r="G12803" s="122">
        <v>10596</v>
      </c>
      <c r="H12803" s="120">
        <v>2019</v>
      </c>
      <c r="I12803" t="str">
        <f>IF(J12803="natural gas",VLOOKUP(D12803,'Cross-Page Data'!$I$4:$J$13,2,FALSE),IF(J12803="solar",VLOOKUP('Form 923'!D12803,'Cross-Page Data'!$I$14:$J$117,2,FALSE),J12803))</f>
        <v>solar pv</v>
      </c>
      <c r="J12803" t="str">
        <f>VLOOKUP(E12803,'Cross-Page Data'!$D$4:$F$48,3,FALSE)</f>
        <v>solar</v>
      </c>
      <c r="K12803" t="b">
        <f t="shared" si="199"/>
        <v>1</v>
      </c>
    </row>
    <row r="12804" spans="1:11">
      <c r="A12804" s="120">
        <v>61885</v>
      </c>
      <c r="B12804" s="121" t="s">
        <v>201</v>
      </c>
      <c r="C12804" s="121" t="s">
        <v>206</v>
      </c>
      <c r="D12804" s="121" t="s">
        <v>101</v>
      </c>
      <c r="E12804" s="121" t="s">
        <v>92</v>
      </c>
      <c r="F12804" s="122">
        <v>36943</v>
      </c>
      <c r="G12804" s="122">
        <v>4150</v>
      </c>
      <c r="H12804" s="120">
        <v>2019</v>
      </c>
      <c r="I12804" t="str">
        <f>IF(J12804="natural gas",VLOOKUP(D12804,'Cross-Page Data'!$I$4:$J$13,2,FALSE),IF(J12804="solar",VLOOKUP('Form 923'!D12804,'Cross-Page Data'!$I$14:$J$117,2,FALSE),J12804))</f>
        <v>solar pv</v>
      </c>
      <c r="J12804" t="str">
        <f>VLOOKUP(E12804,'Cross-Page Data'!$D$4:$F$48,3,FALSE)</f>
        <v>solar</v>
      </c>
      <c r="K12804" t="b">
        <f t="shared" si="199"/>
        <v>1</v>
      </c>
    </row>
    <row r="12805" spans="1:11">
      <c r="A12805" s="120">
        <v>61886</v>
      </c>
      <c r="B12805" s="121" t="s">
        <v>201</v>
      </c>
      <c r="C12805" s="121" t="s">
        <v>206</v>
      </c>
      <c r="D12805" s="121" t="s">
        <v>101</v>
      </c>
      <c r="E12805" s="121" t="s">
        <v>92</v>
      </c>
      <c r="F12805" s="122">
        <v>52540</v>
      </c>
      <c r="G12805" s="122">
        <v>5902</v>
      </c>
      <c r="H12805" s="120">
        <v>2019</v>
      </c>
      <c r="I12805" t="str">
        <f>IF(J12805="natural gas",VLOOKUP(D12805,'Cross-Page Data'!$I$4:$J$13,2,FALSE),IF(J12805="solar",VLOOKUP('Form 923'!D12805,'Cross-Page Data'!$I$14:$J$117,2,FALSE),J12805))</f>
        <v>solar pv</v>
      </c>
      <c r="J12805" t="str">
        <f>VLOOKUP(E12805,'Cross-Page Data'!$D$4:$F$48,3,FALSE)</f>
        <v>solar</v>
      </c>
      <c r="K12805" t="b">
        <f t="shared" si="199"/>
        <v>1</v>
      </c>
    </row>
    <row r="12806" spans="1:11">
      <c r="A12806" s="120">
        <v>61887</v>
      </c>
      <c r="B12806" s="121" t="s">
        <v>201</v>
      </c>
      <c r="C12806" s="121" t="s">
        <v>206</v>
      </c>
      <c r="D12806" s="121" t="s">
        <v>101</v>
      </c>
      <c r="E12806" s="121" t="s">
        <v>92</v>
      </c>
      <c r="F12806" s="122">
        <v>38260</v>
      </c>
      <c r="G12806" s="122">
        <v>4298</v>
      </c>
      <c r="H12806" s="120">
        <v>2019</v>
      </c>
      <c r="I12806" t="str">
        <f>IF(J12806="natural gas",VLOOKUP(D12806,'Cross-Page Data'!$I$4:$J$13,2,FALSE),IF(J12806="solar",VLOOKUP('Form 923'!D12806,'Cross-Page Data'!$I$14:$J$117,2,FALSE),J12806))</f>
        <v>solar pv</v>
      </c>
      <c r="J12806" t="str">
        <f>VLOOKUP(E12806,'Cross-Page Data'!$D$4:$F$48,3,FALSE)</f>
        <v>solar</v>
      </c>
      <c r="K12806" t="b">
        <f t="shared" si="199"/>
        <v>1</v>
      </c>
    </row>
    <row r="12807" spans="1:11">
      <c r="A12807" s="120">
        <v>61888</v>
      </c>
      <c r="B12807" s="121" t="s">
        <v>201</v>
      </c>
      <c r="C12807" s="121" t="s">
        <v>206</v>
      </c>
      <c r="D12807" s="121" t="s">
        <v>101</v>
      </c>
      <c r="E12807" s="121" t="s">
        <v>92</v>
      </c>
      <c r="F12807" s="122">
        <v>30319</v>
      </c>
      <c r="G12807" s="122">
        <v>3406</v>
      </c>
      <c r="H12807" s="120">
        <v>2019</v>
      </c>
      <c r="I12807" t="str">
        <f>IF(J12807="natural gas",VLOOKUP(D12807,'Cross-Page Data'!$I$4:$J$13,2,FALSE),IF(J12807="solar",VLOOKUP('Form 923'!D12807,'Cross-Page Data'!$I$14:$J$117,2,FALSE),J12807))</f>
        <v>solar pv</v>
      </c>
      <c r="J12807" t="str">
        <f>VLOOKUP(E12807,'Cross-Page Data'!$D$4:$F$48,3,FALSE)</f>
        <v>solar</v>
      </c>
      <c r="K12807" t="b">
        <f t="shared" ref="K12807:K12870" si="200">IF(AND($N$6=FALSE,OR(C12807="Commercial NAICS Cogen",C12807="Industrial NAICS Cogen",C12807="NAICS-22 Cogen")),FALSE,IF(AND($N$7=FALSE,OR(C12807="Commercial NAICS Cogen",C12807="Commercial NAICS Non-Cogen",C12807="industrial NAICS Cogen",C12807="industrial NAICS non-cogen")),FALSE,TRUE))</f>
        <v>1</v>
      </c>
    </row>
    <row r="12808" spans="1:11">
      <c r="A12808" s="120">
        <v>61889</v>
      </c>
      <c r="B12808" s="121" t="s">
        <v>201</v>
      </c>
      <c r="C12808" s="121" t="s">
        <v>206</v>
      </c>
      <c r="D12808" s="121" t="s">
        <v>128</v>
      </c>
      <c r="E12808" s="121" t="s">
        <v>180</v>
      </c>
      <c r="F12808" s="122">
        <v>555983</v>
      </c>
      <c r="G12808" s="122">
        <v>62456</v>
      </c>
      <c r="H12808" s="120">
        <v>2019</v>
      </c>
      <c r="I12808" t="str">
        <f>IF(J12808="natural gas",VLOOKUP(D12808,'Cross-Page Data'!$I$4:$J$13,2,FALSE),IF(J12808="solar",VLOOKUP('Form 923'!D12808,'Cross-Page Data'!$I$14:$J$117,2,FALSE),J12808))</f>
        <v>wind</v>
      </c>
      <c r="J12808" t="str">
        <f>VLOOKUP(E12808,'Cross-Page Data'!$D$4:$F$48,3,FALSE)</f>
        <v>wind</v>
      </c>
      <c r="K12808" t="b">
        <f t="shared" si="200"/>
        <v>1</v>
      </c>
    </row>
    <row r="12809" spans="1:11">
      <c r="A12809" s="120">
        <v>61890</v>
      </c>
      <c r="B12809" s="121" t="s">
        <v>201</v>
      </c>
      <c r="C12809" s="121" t="s">
        <v>206</v>
      </c>
      <c r="D12809" s="121" t="s">
        <v>73</v>
      </c>
      <c r="E12809" s="121" t="s">
        <v>70</v>
      </c>
      <c r="F12809" s="122">
        <v>2460</v>
      </c>
      <c r="G12809" s="122">
        <v>-163.725</v>
      </c>
      <c r="H12809" s="120">
        <v>2019</v>
      </c>
      <c r="I12809" t="str">
        <f>IF(J12809="natural gas",VLOOKUP(D12809,'Cross-Page Data'!$I$4:$J$13,2,FALSE),IF(J12809="solar",VLOOKUP('Form 923'!D12809,'Cross-Page Data'!$I$14:$J$117,2,FALSE),J12809))</f>
        <v>heavy or residual fuel oil</v>
      </c>
      <c r="J12809" t="str">
        <f>VLOOKUP(E12809,'Cross-Page Data'!$D$4:$F$48,3,FALSE)</f>
        <v>heavy or residual fuel oil</v>
      </c>
      <c r="K12809" t="b">
        <f t="shared" si="200"/>
        <v>1</v>
      </c>
    </row>
    <row r="12810" spans="1:11">
      <c r="A12810" s="120">
        <v>61890</v>
      </c>
      <c r="B12810" s="121" t="s">
        <v>201</v>
      </c>
      <c r="C12810" s="121" t="s">
        <v>206</v>
      </c>
      <c r="D12810" s="121" t="s">
        <v>73</v>
      </c>
      <c r="E12810" s="121" t="s">
        <v>38</v>
      </c>
      <c r="F12810" s="122">
        <v>15971</v>
      </c>
      <c r="G12810" s="122">
        <v>1054.725</v>
      </c>
      <c r="H12810" s="120">
        <v>2019</v>
      </c>
      <c r="I12810" t="str">
        <f>IF(J12810="natural gas",VLOOKUP(D12810,'Cross-Page Data'!$I$4:$J$13,2,FALSE),IF(J12810="solar",VLOOKUP('Form 923'!D12810,'Cross-Page Data'!$I$14:$J$117,2,FALSE),J12810))</f>
        <v>natural gas peaker</v>
      </c>
      <c r="J12810" t="str">
        <f>VLOOKUP(E12810,'Cross-Page Data'!$D$4:$F$48,3,FALSE)</f>
        <v>natural gas</v>
      </c>
      <c r="K12810" t="b">
        <f t="shared" si="200"/>
        <v>1</v>
      </c>
    </row>
    <row r="12811" spans="1:11">
      <c r="A12811" s="120">
        <v>61891</v>
      </c>
      <c r="B12811" s="121" t="s">
        <v>201</v>
      </c>
      <c r="C12811" s="121" t="s">
        <v>206</v>
      </c>
      <c r="D12811" s="121" t="s">
        <v>33</v>
      </c>
      <c r="E12811" s="121" t="s">
        <v>99</v>
      </c>
      <c r="F12811" s="122">
        <v>0</v>
      </c>
      <c r="G12811" s="122">
        <v>-5761</v>
      </c>
      <c r="H12811" s="120">
        <v>2019</v>
      </c>
      <c r="I12811" t="str">
        <f>IF(J12811="natural gas",VLOOKUP(D12811,'Cross-Page Data'!$I$4:$J$13,2,FALSE),IF(J12811="solar",VLOOKUP('Form 923'!D12811,'Cross-Page Data'!$I$14:$J$117,2,FALSE),J12811))</f>
        <v>other</v>
      </c>
      <c r="J12811" t="str">
        <f>VLOOKUP(E12811,'Cross-Page Data'!$D$4:$F$48,3,FALSE)</f>
        <v>other</v>
      </c>
      <c r="K12811" t="b">
        <f t="shared" si="200"/>
        <v>1</v>
      </c>
    </row>
    <row r="12812" spans="1:11">
      <c r="A12812" s="120">
        <v>61892</v>
      </c>
      <c r="B12812" s="121" t="s">
        <v>201</v>
      </c>
      <c r="C12812" s="121" t="s">
        <v>206</v>
      </c>
      <c r="D12812" s="121" t="s">
        <v>33</v>
      </c>
      <c r="E12812" s="121" t="s">
        <v>99</v>
      </c>
      <c r="F12812" s="122">
        <v>0</v>
      </c>
      <c r="G12812" s="122">
        <v>-5599</v>
      </c>
      <c r="H12812" s="120">
        <v>2019</v>
      </c>
      <c r="I12812" t="str">
        <f>IF(J12812="natural gas",VLOOKUP(D12812,'Cross-Page Data'!$I$4:$J$13,2,FALSE),IF(J12812="solar",VLOOKUP('Form 923'!D12812,'Cross-Page Data'!$I$14:$J$117,2,FALSE),J12812))</f>
        <v>other</v>
      </c>
      <c r="J12812" t="str">
        <f>VLOOKUP(E12812,'Cross-Page Data'!$D$4:$F$48,3,FALSE)</f>
        <v>other</v>
      </c>
      <c r="K12812" t="b">
        <f t="shared" si="200"/>
        <v>1</v>
      </c>
    </row>
    <row r="12813" spans="1:11">
      <c r="A12813" s="120">
        <v>61893</v>
      </c>
      <c r="B12813" s="121" t="s">
        <v>201</v>
      </c>
      <c r="C12813" s="121" t="s">
        <v>206</v>
      </c>
      <c r="D12813" s="121" t="s">
        <v>101</v>
      </c>
      <c r="E12813" s="121" t="s">
        <v>92</v>
      </c>
      <c r="F12813" s="122">
        <v>49201</v>
      </c>
      <c r="G12813" s="122">
        <v>5527</v>
      </c>
      <c r="H12813" s="120">
        <v>2019</v>
      </c>
      <c r="I12813" t="str">
        <f>IF(J12813="natural gas",VLOOKUP(D12813,'Cross-Page Data'!$I$4:$J$13,2,FALSE),IF(J12813="solar",VLOOKUP('Form 923'!D12813,'Cross-Page Data'!$I$14:$J$117,2,FALSE),J12813))</f>
        <v>solar pv</v>
      </c>
      <c r="J12813" t="str">
        <f>VLOOKUP(E12813,'Cross-Page Data'!$D$4:$F$48,3,FALSE)</f>
        <v>solar</v>
      </c>
      <c r="K12813" t="b">
        <f t="shared" si="200"/>
        <v>1</v>
      </c>
    </row>
    <row r="12814" ht="25.5" spans="1:11">
      <c r="A12814" s="120">
        <v>61894</v>
      </c>
      <c r="B12814" s="121" t="s">
        <v>201</v>
      </c>
      <c r="C12814" s="121" t="s">
        <v>211</v>
      </c>
      <c r="D12814" s="121" t="s">
        <v>101</v>
      </c>
      <c r="E12814" s="121" t="s">
        <v>92</v>
      </c>
      <c r="F12814" s="122">
        <v>35607</v>
      </c>
      <c r="G12814" s="122">
        <v>4000</v>
      </c>
      <c r="H12814" s="120">
        <v>2019</v>
      </c>
      <c r="I12814" t="str">
        <f>IF(J12814="natural gas",VLOOKUP(D12814,'Cross-Page Data'!$I$4:$J$13,2,FALSE),IF(J12814="solar",VLOOKUP('Form 923'!D12814,'Cross-Page Data'!$I$14:$J$117,2,FALSE),J12814))</f>
        <v>solar pv</v>
      </c>
      <c r="J12814" t="str">
        <f>VLOOKUP(E12814,'Cross-Page Data'!$D$4:$F$48,3,FALSE)</f>
        <v>solar</v>
      </c>
      <c r="K12814" t="b">
        <f t="shared" si="200"/>
        <v>0</v>
      </c>
    </row>
    <row r="12815" spans="1:11">
      <c r="A12815" s="120">
        <v>61895</v>
      </c>
      <c r="B12815" s="121" t="s">
        <v>201</v>
      </c>
      <c r="C12815" s="121" t="s">
        <v>206</v>
      </c>
      <c r="D12815" s="121" t="s">
        <v>101</v>
      </c>
      <c r="E12815" s="121" t="s">
        <v>92</v>
      </c>
      <c r="F12815" s="122">
        <v>107874</v>
      </c>
      <c r="G12815" s="122">
        <v>12118</v>
      </c>
      <c r="H12815" s="120">
        <v>2019</v>
      </c>
      <c r="I12815" t="str">
        <f>IF(J12815="natural gas",VLOOKUP(D12815,'Cross-Page Data'!$I$4:$J$13,2,FALSE),IF(J12815="solar",VLOOKUP('Form 923'!D12815,'Cross-Page Data'!$I$14:$J$117,2,FALSE),J12815))</f>
        <v>solar pv</v>
      </c>
      <c r="J12815" t="str">
        <f>VLOOKUP(E12815,'Cross-Page Data'!$D$4:$F$48,3,FALSE)</f>
        <v>solar</v>
      </c>
      <c r="K12815" t="b">
        <f t="shared" si="200"/>
        <v>1</v>
      </c>
    </row>
    <row r="12816" spans="1:11">
      <c r="A12816" s="120">
        <v>61898</v>
      </c>
      <c r="B12816" s="121" t="s">
        <v>201</v>
      </c>
      <c r="C12816" s="121" t="s">
        <v>206</v>
      </c>
      <c r="D12816" s="121" t="s">
        <v>101</v>
      </c>
      <c r="E12816" s="121" t="s">
        <v>92</v>
      </c>
      <c r="F12816" s="122">
        <v>72249</v>
      </c>
      <c r="G12816" s="122">
        <v>8116</v>
      </c>
      <c r="H12816" s="120">
        <v>2019</v>
      </c>
      <c r="I12816" t="str">
        <f>IF(J12816="natural gas",VLOOKUP(D12816,'Cross-Page Data'!$I$4:$J$13,2,FALSE),IF(J12816="solar",VLOOKUP('Form 923'!D12816,'Cross-Page Data'!$I$14:$J$117,2,FALSE),J12816))</f>
        <v>solar pv</v>
      </c>
      <c r="J12816" t="str">
        <f>VLOOKUP(E12816,'Cross-Page Data'!$D$4:$F$48,3,FALSE)</f>
        <v>solar</v>
      </c>
      <c r="K12816" t="b">
        <f t="shared" si="200"/>
        <v>1</v>
      </c>
    </row>
    <row r="12817" spans="1:11">
      <c r="A12817" s="120">
        <v>61899</v>
      </c>
      <c r="B12817" s="121" t="s">
        <v>201</v>
      </c>
      <c r="C12817" s="121" t="s">
        <v>206</v>
      </c>
      <c r="D12817" s="121" t="s">
        <v>101</v>
      </c>
      <c r="E12817" s="121" t="s">
        <v>92</v>
      </c>
      <c r="F12817" s="122">
        <v>31433</v>
      </c>
      <c r="G12817" s="122">
        <v>3531</v>
      </c>
      <c r="H12817" s="120">
        <v>2019</v>
      </c>
      <c r="I12817" t="str">
        <f>IF(J12817="natural gas",VLOOKUP(D12817,'Cross-Page Data'!$I$4:$J$13,2,FALSE),IF(J12817="solar",VLOOKUP('Form 923'!D12817,'Cross-Page Data'!$I$14:$J$117,2,FALSE),J12817))</f>
        <v>solar pv</v>
      </c>
      <c r="J12817" t="str">
        <f>VLOOKUP(E12817,'Cross-Page Data'!$D$4:$F$48,3,FALSE)</f>
        <v>solar</v>
      </c>
      <c r="K12817" t="b">
        <f t="shared" si="200"/>
        <v>1</v>
      </c>
    </row>
    <row r="12818" spans="1:11">
      <c r="A12818" s="120">
        <v>61900</v>
      </c>
      <c r="B12818" s="121" t="s">
        <v>201</v>
      </c>
      <c r="C12818" s="121" t="s">
        <v>206</v>
      </c>
      <c r="D12818" s="121" t="s">
        <v>101</v>
      </c>
      <c r="E12818" s="121" t="s">
        <v>92</v>
      </c>
      <c r="F12818" s="122">
        <v>23066</v>
      </c>
      <c r="G12818" s="122">
        <v>2591</v>
      </c>
      <c r="H12818" s="120">
        <v>2019</v>
      </c>
      <c r="I12818" t="str">
        <f>IF(J12818="natural gas",VLOOKUP(D12818,'Cross-Page Data'!$I$4:$J$13,2,FALSE),IF(J12818="solar",VLOOKUP('Form 923'!D12818,'Cross-Page Data'!$I$14:$J$117,2,FALSE),J12818))</f>
        <v>solar pv</v>
      </c>
      <c r="J12818" t="str">
        <f>VLOOKUP(E12818,'Cross-Page Data'!$D$4:$F$48,3,FALSE)</f>
        <v>solar</v>
      </c>
      <c r="K12818" t="b">
        <f t="shared" si="200"/>
        <v>1</v>
      </c>
    </row>
    <row r="12819" spans="1:11">
      <c r="A12819" s="120">
        <v>61901</v>
      </c>
      <c r="B12819" s="121" t="s">
        <v>201</v>
      </c>
      <c r="C12819" s="121" t="s">
        <v>206</v>
      </c>
      <c r="D12819" s="121" t="s">
        <v>33</v>
      </c>
      <c r="E12819" s="121" t="s">
        <v>99</v>
      </c>
      <c r="F12819" s="122">
        <v>0</v>
      </c>
      <c r="G12819" s="122">
        <v>-56</v>
      </c>
      <c r="H12819" s="120">
        <v>2019</v>
      </c>
      <c r="I12819" t="str">
        <f>IF(J12819="natural gas",VLOOKUP(D12819,'Cross-Page Data'!$I$4:$J$13,2,FALSE),IF(J12819="solar",VLOOKUP('Form 923'!D12819,'Cross-Page Data'!$I$14:$J$117,2,FALSE),J12819))</f>
        <v>other</v>
      </c>
      <c r="J12819" t="str">
        <f>VLOOKUP(E12819,'Cross-Page Data'!$D$4:$F$48,3,FALSE)</f>
        <v>other</v>
      </c>
      <c r="K12819" t="b">
        <f t="shared" si="200"/>
        <v>1</v>
      </c>
    </row>
    <row r="12820" spans="1:11">
      <c r="A12820" s="120">
        <v>61901</v>
      </c>
      <c r="B12820" s="121" t="s">
        <v>201</v>
      </c>
      <c r="C12820" s="121" t="s">
        <v>206</v>
      </c>
      <c r="D12820" s="121" t="s">
        <v>101</v>
      </c>
      <c r="E12820" s="121" t="s">
        <v>92</v>
      </c>
      <c r="F12820" s="122">
        <v>161724</v>
      </c>
      <c r="G12820" s="122">
        <v>18167</v>
      </c>
      <c r="H12820" s="120">
        <v>2019</v>
      </c>
      <c r="I12820" t="str">
        <f>IF(J12820="natural gas",VLOOKUP(D12820,'Cross-Page Data'!$I$4:$J$13,2,FALSE),IF(J12820="solar",VLOOKUP('Form 923'!D12820,'Cross-Page Data'!$I$14:$J$117,2,FALSE),J12820))</f>
        <v>solar pv</v>
      </c>
      <c r="J12820" t="str">
        <f>VLOOKUP(E12820,'Cross-Page Data'!$D$4:$F$48,3,FALSE)</f>
        <v>solar</v>
      </c>
      <c r="K12820" t="b">
        <f t="shared" si="200"/>
        <v>1</v>
      </c>
    </row>
    <row r="12821" spans="1:11">
      <c r="A12821" s="120">
        <v>61902</v>
      </c>
      <c r="B12821" s="121" t="s">
        <v>201</v>
      </c>
      <c r="C12821" s="121" t="s">
        <v>206</v>
      </c>
      <c r="D12821" s="121" t="s">
        <v>101</v>
      </c>
      <c r="E12821" s="121" t="s">
        <v>92</v>
      </c>
      <c r="F12821" s="122">
        <v>18301</v>
      </c>
      <c r="G12821" s="122">
        <v>2056</v>
      </c>
      <c r="H12821" s="120">
        <v>2019</v>
      </c>
      <c r="I12821" t="str">
        <f>IF(J12821="natural gas",VLOOKUP(D12821,'Cross-Page Data'!$I$4:$J$13,2,FALSE),IF(J12821="solar",VLOOKUP('Form 923'!D12821,'Cross-Page Data'!$I$14:$J$117,2,FALSE),J12821))</f>
        <v>solar pv</v>
      </c>
      <c r="J12821" t="str">
        <f>VLOOKUP(E12821,'Cross-Page Data'!$D$4:$F$48,3,FALSE)</f>
        <v>solar</v>
      </c>
      <c r="K12821" t="b">
        <f t="shared" si="200"/>
        <v>1</v>
      </c>
    </row>
    <row r="12822" spans="1:11">
      <c r="A12822" s="120">
        <v>61903</v>
      </c>
      <c r="B12822" s="121" t="s">
        <v>201</v>
      </c>
      <c r="C12822" s="121" t="s">
        <v>206</v>
      </c>
      <c r="D12822" s="121" t="s">
        <v>101</v>
      </c>
      <c r="E12822" s="121" t="s">
        <v>92</v>
      </c>
      <c r="F12822" s="122">
        <v>27054</v>
      </c>
      <c r="G12822" s="122">
        <v>3039</v>
      </c>
      <c r="H12822" s="120">
        <v>2019</v>
      </c>
      <c r="I12822" t="str">
        <f>IF(J12822="natural gas",VLOOKUP(D12822,'Cross-Page Data'!$I$4:$J$13,2,FALSE),IF(J12822="solar",VLOOKUP('Form 923'!D12822,'Cross-Page Data'!$I$14:$J$117,2,FALSE),J12822))</f>
        <v>solar pv</v>
      </c>
      <c r="J12822" t="str">
        <f>VLOOKUP(E12822,'Cross-Page Data'!$D$4:$F$48,3,FALSE)</f>
        <v>solar</v>
      </c>
      <c r="K12822" t="b">
        <f t="shared" si="200"/>
        <v>1</v>
      </c>
    </row>
    <row r="12823" spans="1:11">
      <c r="A12823" s="120">
        <v>61904</v>
      </c>
      <c r="B12823" s="121" t="s">
        <v>201</v>
      </c>
      <c r="C12823" s="121" t="s">
        <v>206</v>
      </c>
      <c r="D12823" s="121" t="s">
        <v>101</v>
      </c>
      <c r="E12823" s="121" t="s">
        <v>92</v>
      </c>
      <c r="F12823" s="122">
        <v>28299</v>
      </c>
      <c r="G12823" s="122">
        <v>3179</v>
      </c>
      <c r="H12823" s="120">
        <v>2019</v>
      </c>
      <c r="I12823" t="str">
        <f>IF(J12823="natural gas",VLOOKUP(D12823,'Cross-Page Data'!$I$4:$J$13,2,FALSE),IF(J12823="solar",VLOOKUP('Form 923'!D12823,'Cross-Page Data'!$I$14:$J$117,2,FALSE),J12823))</f>
        <v>solar pv</v>
      </c>
      <c r="J12823" t="str">
        <f>VLOOKUP(E12823,'Cross-Page Data'!$D$4:$F$48,3,FALSE)</f>
        <v>solar</v>
      </c>
      <c r="K12823" t="b">
        <f t="shared" si="200"/>
        <v>1</v>
      </c>
    </row>
    <row r="12824" spans="1:11">
      <c r="A12824" s="120">
        <v>61905</v>
      </c>
      <c r="B12824" s="121" t="s">
        <v>201</v>
      </c>
      <c r="C12824" s="121" t="s">
        <v>206</v>
      </c>
      <c r="D12824" s="121" t="s">
        <v>101</v>
      </c>
      <c r="E12824" s="121" t="s">
        <v>92</v>
      </c>
      <c r="F12824" s="122">
        <v>28168</v>
      </c>
      <c r="G12824" s="122">
        <v>3164</v>
      </c>
      <c r="H12824" s="120">
        <v>2019</v>
      </c>
      <c r="I12824" t="str">
        <f>IF(J12824="natural gas",VLOOKUP(D12824,'Cross-Page Data'!$I$4:$J$13,2,FALSE),IF(J12824="solar",VLOOKUP('Form 923'!D12824,'Cross-Page Data'!$I$14:$J$117,2,FALSE),J12824))</f>
        <v>solar pv</v>
      </c>
      <c r="J12824" t="str">
        <f>VLOOKUP(E12824,'Cross-Page Data'!$D$4:$F$48,3,FALSE)</f>
        <v>solar</v>
      </c>
      <c r="K12824" t="b">
        <f t="shared" si="200"/>
        <v>1</v>
      </c>
    </row>
    <row r="12825" spans="1:11">
      <c r="A12825" s="120">
        <v>61906</v>
      </c>
      <c r="B12825" s="121" t="s">
        <v>201</v>
      </c>
      <c r="C12825" s="121" t="s">
        <v>206</v>
      </c>
      <c r="D12825" s="121" t="s">
        <v>101</v>
      </c>
      <c r="E12825" s="121" t="s">
        <v>92</v>
      </c>
      <c r="F12825" s="122">
        <v>1703851</v>
      </c>
      <c r="G12825" s="122">
        <v>191401</v>
      </c>
      <c r="H12825" s="120">
        <v>2019</v>
      </c>
      <c r="I12825" t="str">
        <f>IF(J12825="natural gas",VLOOKUP(D12825,'Cross-Page Data'!$I$4:$J$13,2,FALSE),IF(J12825="solar",VLOOKUP('Form 923'!D12825,'Cross-Page Data'!$I$14:$J$117,2,FALSE),J12825))</f>
        <v>solar pv</v>
      </c>
      <c r="J12825" t="str">
        <f>VLOOKUP(E12825,'Cross-Page Data'!$D$4:$F$48,3,FALSE)</f>
        <v>solar</v>
      </c>
      <c r="K12825" t="b">
        <f t="shared" si="200"/>
        <v>1</v>
      </c>
    </row>
    <row r="12826" spans="1:11">
      <c r="A12826" s="120">
        <v>61907</v>
      </c>
      <c r="B12826" s="121" t="s">
        <v>201</v>
      </c>
      <c r="C12826" s="121" t="s">
        <v>206</v>
      </c>
      <c r="D12826" s="121" t="s">
        <v>101</v>
      </c>
      <c r="E12826" s="121" t="s">
        <v>92</v>
      </c>
      <c r="F12826" s="122">
        <v>80018</v>
      </c>
      <c r="G12826" s="122">
        <v>8989</v>
      </c>
      <c r="H12826" s="120">
        <v>2019</v>
      </c>
      <c r="I12826" t="str">
        <f>IF(J12826="natural gas",VLOOKUP(D12826,'Cross-Page Data'!$I$4:$J$13,2,FALSE),IF(J12826="solar",VLOOKUP('Form 923'!D12826,'Cross-Page Data'!$I$14:$J$117,2,FALSE),J12826))</f>
        <v>solar pv</v>
      </c>
      <c r="J12826" t="str">
        <f>VLOOKUP(E12826,'Cross-Page Data'!$D$4:$F$48,3,FALSE)</f>
        <v>solar</v>
      </c>
      <c r="K12826" t="b">
        <f t="shared" si="200"/>
        <v>1</v>
      </c>
    </row>
    <row r="12827" spans="1:11">
      <c r="A12827" s="120">
        <v>61909</v>
      </c>
      <c r="B12827" s="121" t="s">
        <v>201</v>
      </c>
      <c r="C12827" s="121" t="s">
        <v>202</v>
      </c>
      <c r="D12827" s="121" t="s">
        <v>33</v>
      </c>
      <c r="E12827" s="121" t="s">
        <v>99</v>
      </c>
      <c r="F12827" s="122">
        <v>0</v>
      </c>
      <c r="G12827" s="122">
        <v>-24</v>
      </c>
      <c r="H12827" s="120">
        <v>2019</v>
      </c>
      <c r="I12827" t="str">
        <f>IF(J12827="natural gas",VLOOKUP(D12827,'Cross-Page Data'!$I$4:$J$13,2,FALSE),IF(J12827="solar",VLOOKUP('Form 923'!D12827,'Cross-Page Data'!$I$14:$J$117,2,FALSE),J12827))</f>
        <v>other</v>
      </c>
      <c r="J12827" t="str">
        <f>VLOOKUP(E12827,'Cross-Page Data'!$D$4:$F$48,3,FALSE)</f>
        <v>other</v>
      </c>
      <c r="K12827" t="b">
        <f t="shared" si="200"/>
        <v>1</v>
      </c>
    </row>
    <row r="12828" spans="1:11">
      <c r="A12828" s="120">
        <v>61911</v>
      </c>
      <c r="B12828" s="121" t="s">
        <v>201</v>
      </c>
      <c r="C12828" s="121" t="s">
        <v>202</v>
      </c>
      <c r="D12828" s="121" t="s">
        <v>128</v>
      </c>
      <c r="E12828" s="121" t="s">
        <v>180</v>
      </c>
      <c r="F12828" s="122">
        <v>2287920</v>
      </c>
      <c r="G12828" s="122">
        <v>257012</v>
      </c>
      <c r="H12828" s="120">
        <v>2019</v>
      </c>
      <c r="I12828" t="str">
        <f>IF(J12828="natural gas",VLOOKUP(D12828,'Cross-Page Data'!$I$4:$J$13,2,FALSE),IF(J12828="solar",VLOOKUP('Form 923'!D12828,'Cross-Page Data'!$I$14:$J$117,2,FALSE),J12828))</f>
        <v>wind</v>
      </c>
      <c r="J12828" t="str">
        <f>VLOOKUP(E12828,'Cross-Page Data'!$D$4:$F$48,3,FALSE)</f>
        <v>wind</v>
      </c>
      <c r="K12828" t="b">
        <f t="shared" si="200"/>
        <v>1</v>
      </c>
    </row>
    <row r="12829" ht="25.5" spans="1:11">
      <c r="A12829" s="120">
        <v>61912</v>
      </c>
      <c r="B12829" s="121" t="s">
        <v>201</v>
      </c>
      <c r="C12829" s="121" t="s">
        <v>207</v>
      </c>
      <c r="D12829" s="121" t="s">
        <v>120</v>
      </c>
      <c r="E12829" s="121" t="s">
        <v>76</v>
      </c>
      <c r="F12829" s="122">
        <v>3932484</v>
      </c>
      <c r="G12829" s="122">
        <v>441753</v>
      </c>
      <c r="H12829" s="120">
        <v>2019</v>
      </c>
      <c r="I12829" t="str">
        <f>IF(J12829="natural gas",VLOOKUP(D12829,'Cross-Page Data'!$I$4:$J$13,2,FALSE),IF(J12829="solar",VLOOKUP('Form 923'!D12829,'Cross-Page Data'!$I$14:$J$117,2,FALSE),J12829))</f>
        <v>geothermal</v>
      </c>
      <c r="J12829" t="str">
        <f>VLOOKUP(E12829,'Cross-Page Data'!$D$4:$F$48,3,FALSE)</f>
        <v>geothermal</v>
      </c>
      <c r="K12829" t="b">
        <f t="shared" si="200"/>
        <v>0</v>
      </c>
    </row>
    <row r="12830" spans="1:11">
      <c r="A12830" s="120">
        <v>61913</v>
      </c>
      <c r="B12830" s="121" t="s">
        <v>201</v>
      </c>
      <c r="C12830" s="121" t="s">
        <v>202</v>
      </c>
      <c r="D12830" s="121" t="s">
        <v>33</v>
      </c>
      <c r="E12830" s="121" t="s">
        <v>99</v>
      </c>
      <c r="F12830" s="122">
        <v>0</v>
      </c>
      <c r="G12830" s="122">
        <v>0</v>
      </c>
      <c r="H12830" s="120">
        <v>2019</v>
      </c>
      <c r="I12830" t="str">
        <f>IF(J12830="natural gas",VLOOKUP(D12830,'Cross-Page Data'!$I$4:$J$13,2,FALSE),IF(J12830="solar",VLOOKUP('Form 923'!D12830,'Cross-Page Data'!$I$14:$J$117,2,FALSE),J12830))</f>
        <v>other</v>
      </c>
      <c r="J12830" t="str">
        <f>VLOOKUP(E12830,'Cross-Page Data'!$D$4:$F$48,3,FALSE)</f>
        <v>other</v>
      </c>
      <c r="K12830" t="b">
        <f t="shared" si="200"/>
        <v>1</v>
      </c>
    </row>
    <row r="12831" spans="1:11">
      <c r="A12831" s="120">
        <v>61914</v>
      </c>
      <c r="B12831" s="121" t="s">
        <v>201</v>
      </c>
      <c r="C12831" s="121" t="s">
        <v>206</v>
      </c>
      <c r="D12831" s="121" t="s">
        <v>101</v>
      </c>
      <c r="E12831" s="121" t="s">
        <v>92</v>
      </c>
      <c r="F12831" s="122">
        <v>41973</v>
      </c>
      <c r="G12831" s="122">
        <v>4715</v>
      </c>
      <c r="H12831" s="120">
        <v>2019</v>
      </c>
      <c r="I12831" t="str">
        <f>IF(J12831="natural gas",VLOOKUP(D12831,'Cross-Page Data'!$I$4:$J$13,2,FALSE),IF(J12831="solar",VLOOKUP('Form 923'!D12831,'Cross-Page Data'!$I$14:$J$117,2,FALSE),J12831))</f>
        <v>solar pv</v>
      </c>
      <c r="J12831" t="str">
        <f>VLOOKUP(E12831,'Cross-Page Data'!$D$4:$F$48,3,FALSE)</f>
        <v>solar</v>
      </c>
      <c r="K12831" t="b">
        <f t="shared" si="200"/>
        <v>1</v>
      </c>
    </row>
    <row r="12832" spans="1:11">
      <c r="A12832" s="120">
        <v>61915</v>
      </c>
      <c r="B12832" s="121" t="s">
        <v>201</v>
      </c>
      <c r="C12832" s="121" t="s">
        <v>206</v>
      </c>
      <c r="D12832" s="121" t="s">
        <v>101</v>
      </c>
      <c r="E12832" s="121" t="s">
        <v>92</v>
      </c>
      <c r="F12832" s="122">
        <v>3598</v>
      </c>
      <c r="G12832" s="122">
        <v>404</v>
      </c>
      <c r="H12832" s="120">
        <v>2019</v>
      </c>
      <c r="I12832" t="str">
        <f>IF(J12832="natural gas",VLOOKUP(D12832,'Cross-Page Data'!$I$4:$J$13,2,FALSE),IF(J12832="solar",VLOOKUP('Form 923'!D12832,'Cross-Page Data'!$I$14:$J$117,2,FALSE),J12832))</f>
        <v>solar pv</v>
      </c>
      <c r="J12832" t="str">
        <f>VLOOKUP(E12832,'Cross-Page Data'!$D$4:$F$48,3,FALSE)</f>
        <v>solar</v>
      </c>
      <c r="K12832" t="b">
        <f t="shared" si="200"/>
        <v>1</v>
      </c>
    </row>
    <row r="12833" spans="1:11">
      <c r="A12833" s="120">
        <v>61917</v>
      </c>
      <c r="B12833" s="121" t="s">
        <v>201</v>
      </c>
      <c r="C12833" s="121" t="s">
        <v>206</v>
      </c>
      <c r="D12833" s="121" t="s">
        <v>101</v>
      </c>
      <c r="E12833" s="121" t="s">
        <v>92</v>
      </c>
      <c r="F12833" s="122">
        <v>19530</v>
      </c>
      <c r="G12833" s="122">
        <v>2194</v>
      </c>
      <c r="H12833" s="120">
        <v>2019</v>
      </c>
      <c r="I12833" t="str">
        <f>IF(J12833="natural gas",VLOOKUP(D12833,'Cross-Page Data'!$I$4:$J$13,2,FALSE),IF(J12833="solar",VLOOKUP('Form 923'!D12833,'Cross-Page Data'!$I$14:$J$117,2,FALSE),J12833))</f>
        <v>solar pv</v>
      </c>
      <c r="J12833" t="str">
        <f>VLOOKUP(E12833,'Cross-Page Data'!$D$4:$F$48,3,FALSE)</f>
        <v>solar</v>
      </c>
      <c r="K12833" t="b">
        <f t="shared" si="200"/>
        <v>1</v>
      </c>
    </row>
    <row r="12834" spans="1:11">
      <c r="A12834" s="120">
        <v>61919</v>
      </c>
      <c r="B12834" s="121" t="s">
        <v>201</v>
      </c>
      <c r="C12834" s="121" t="s">
        <v>206</v>
      </c>
      <c r="D12834" s="121" t="s">
        <v>101</v>
      </c>
      <c r="E12834" s="121" t="s">
        <v>92</v>
      </c>
      <c r="F12834" s="122">
        <v>52406</v>
      </c>
      <c r="G12834" s="122">
        <v>5887</v>
      </c>
      <c r="H12834" s="120">
        <v>2019</v>
      </c>
      <c r="I12834" t="str">
        <f>IF(J12834="natural gas",VLOOKUP(D12834,'Cross-Page Data'!$I$4:$J$13,2,FALSE),IF(J12834="solar",VLOOKUP('Form 923'!D12834,'Cross-Page Data'!$I$14:$J$117,2,FALSE),J12834))</f>
        <v>solar pv</v>
      </c>
      <c r="J12834" t="str">
        <f>VLOOKUP(E12834,'Cross-Page Data'!$D$4:$F$48,3,FALSE)</f>
        <v>solar</v>
      </c>
      <c r="K12834" t="b">
        <f t="shared" si="200"/>
        <v>1</v>
      </c>
    </row>
    <row r="12835" spans="1:11">
      <c r="A12835" s="120">
        <v>61921</v>
      </c>
      <c r="B12835" s="121" t="s">
        <v>201</v>
      </c>
      <c r="C12835" s="121" t="s">
        <v>206</v>
      </c>
      <c r="D12835" s="121" t="s">
        <v>128</v>
      </c>
      <c r="E12835" s="121" t="s">
        <v>180</v>
      </c>
      <c r="F12835" s="122">
        <v>10248614</v>
      </c>
      <c r="G12835" s="122">
        <v>1151271</v>
      </c>
      <c r="H12835" s="120">
        <v>2019</v>
      </c>
      <c r="I12835" t="str">
        <f>IF(J12835="natural gas",VLOOKUP(D12835,'Cross-Page Data'!$I$4:$J$13,2,FALSE),IF(J12835="solar",VLOOKUP('Form 923'!D12835,'Cross-Page Data'!$I$14:$J$117,2,FALSE),J12835))</f>
        <v>wind</v>
      </c>
      <c r="J12835" t="str">
        <f>VLOOKUP(E12835,'Cross-Page Data'!$D$4:$F$48,3,FALSE)</f>
        <v>wind</v>
      </c>
      <c r="K12835" t="b">
        <f t="shared" si="200"/>
        <v>1</v>
      </c>
    </row>
    <row r="12836" spans="1:11">
      <c r="A12836" s="120">
        <v>61922</v>
      </c>
      <c r="B12836" s="121" t="s">
        <v>201</v>
      </c>
      <c r="C12836" s="121" t="s">
        <v>206</v>
      </c>
      <c r="D12836" s="121" t="s">
        <v>101</v>
      </c>
      <c r="E12836" s="121" t="s">
        <v>92</v>
      </c>
      <c r="F12836" s="122">
        <v>29535</v>
      </c>
      <c r="G12836" s="122">
        <v>3318</v>
      </c>
      <c r="H12836" s="120">
        <v>2019</v>
      </c>
      <c r="I12836" t="str">
        <f>IF(J12836="natural gas",VLOOKUP(D12836,'Cross-Page Data'!$I$4:$J$13,2,FALSE),IF(J12836="solar",VLOOKUP('Form 923'!D12836,'Cross-Page Data'!$I$14:$J$117,2,FALSE),J12836))</f>
        <v>solar pv</v>
      </c>
      <c r="J12836" t="str">
        <f>VLOOKUP(E12836,'Cross-Page Data'!$D$4:$F$48,3,FALSE)</f>
        <v>solar</v>
      </c>
      <c r="K12836" t="b">
        <f t="shared" si="200"/>
        <v>1</v>
      </c>
    </row>
    <row r="12837" spans="1:11">
      <c r="A12837" s="120">
        <v>61923</v>
      </c>
      <c r="B12837" s="121" t="s">
        <v>201</v>
      </c>
      <c r="C12837" s="121" t="s">
        <v>206</v>
      </c>
      <c r="D12837" s="121" t="s">
        <v>33</v>
      </c>
      <c r="E12837" s="121" t="s">
        <v>99</v>
      </c>
      <c r="F12837" s="122">
        <v>0</v>
      </c>
      <c r="G12837" s="122">
        <v>-141</v>
      </c>
      <c r="H12837" s="120">
        <v>2019</v>
      </c>
      <c r="I12837" t="str">
        <f>IF(J12837="natural gas",VLOOKUP(D12837,'Cross-Page Data'!$I$4:$J$13,2,FALSE),IF(J12837="solar",VLOOKUP('Form 923'!D12837,'Cross-Page Data'!$I$14:$J$117,2,FALSE),J12837))</f>
        <v>other</v>
      </c>
      <c r="J12837" t="str">
        <f>VLOOKUP(E12837,'Cross-Page Data'!$D$4:$F$48,3,FALSE)</f>
        <v>other</v>
      </c>
      <c r="K12837" t="b">
        <f t="shared" si="200"/>
        <v>1</v>
      </c>
    </row>
    <row r="12838" spans="1:11">
      <c r="A12838" s="120">
        <v>61924</v>
      </c>
      <c r="B12838" s="121" t="s">
        <v>201</v>
      </c>
      <c r="C12838" s="121" t="s">
        <v>206</v>
      </c>
      <c r="D12838" s="121" t="s">
        <v>101</v>
      </c>
      <c r="E12838" s="121" t="s">
        <v>92</v>
      </c>
      <c r="F12838" s="122">
        <v>241102</v>
      </c>
      <c r="G12838" s="122">
        <v>27084</v>
      </c>
      <c r="H12838" s="120">
        <v>2019</v>
      </c>
      <c r="I12838" t="str">
        <f>IF(J12838="natural gas",VLOOKUP(D12838,'Cross-Page Data'!$I$4:$J$13,2,FALSE),IF(J12838="solar",VLOOKUP('Form 923'!D12838,'Cross-Page Data'!$I$14:$J$117,2,FALSE),J12838))</f>
        <v>solar pv</v>
      </c>
      <c r="J12838" t="str">
        <f>VLOOKUP(E12838,'Cross-Page Data'!$D$4:$F$48,3,FALSE)</f>
        <v>solar</v>
      </c>
      <c r="K12838" t="b">
        <f t="shared" si="200"/>
        <v>1</v>
      </c>
    </row>
    <row r="12839" spans="1:11">
      <c r="A12839" s="120">
        <v>61925</v>
      </c>
      <c r="B12839" s="121" t="s">
        <v>201</v>
      </c>
      <c r="C12839" s="121" t="s">
        <v>206</v>
      </c>
      <c r="D12839" s="121" t="s">
        <v>33</v>
      </c>
      <c r="E12839" s="121" t="s">
        <v>99</v>
      </c>
      <c r="F12839" s="122">
        <v>0</v>
      </c>
      <c r="G12839" s="122">
        <v>-102</v>
      </c>
      <c r="H12839" s="120">
        <v>2019</v>
      </c>
      <c r="I12839" t="str">
        <f>IF(J12839="natural gas",VLOOKUP(D12839,'Cross-Page Data'!$I$4:$J$13,2,FALSE),IF(J12839="solar",VLOOKUP('Form 923'!D12839,'Cross-Page Data'!$I$14:$J$117,2,FALSE),J12839))</f>
        <v>other</v>
      </c>
      <c r="J12839" t="str">
        <f>VLOOKUP(E12839,'Cross-Page Data'!$D$4:$F$48,3,FALSE)</f>
        <v>other</v>
      </c>
      <c r="K12839" t="b">
        <f t="shared" si="200"/>
        <v>1</v>
      </c>
    </row>
    <row r="12840" spans="1:11">
      <c r="A12840" s="120">
        <v>61925</v>
      </c>
      <c r="B12840" s="121" t="s">
        <v>201</v>
      </c>
      <c r="C12840" s="121" t="s">
        <v>206</v>
      </c>
      <c r="D12840" s="121" t="s">
        <v>128</v>
      </c>
      <c r="E12840" s="121" t="s">
        <v>180</v>
      </c>
      <c r="F12840" s="122">
        <v>1674672</v>
      </c>
      <c r="G12840" s="122">
        <v>188123</v>
      </c>
      <c r="H12840" s="120">
        <v>2019</v>
      </c>
      <c r="I12840" t="str">
        <f>IF(J12840="natural gas",VLOOKUP(D12840,'Cross-Page Data'!$I$4:$J$13,2,FALSE),IF(J12840="solar",VLOOKUP('Form 923'!D12840,'Cross-Page Data'!$I$14:$J$117,2,FALSE),J12840))</f>
        <v>wind</v>
      </c>
      <c r="J12840" t="str">
        <f>VLOOKUP(E12840,'Cross-Page Data'!$D$4:$F$48,3,FALSE)</f>
        <v>wind</v>
      </c>
      <c r="K12840" t="b">
        <f t="shared" si="200"/>
        <v>1</v>
      </c>
    </row>
    <row r="12841" spans="1:11">
      <c r="A12841" s="120">
        <v>61926</v>
      </c>
      <c r="B12841" s="121" t="s">
        <v>201</v>
      </c>
      <c r="C12841" s="121" t="s">
        <v>206</v>
      </c>
      <c r="D12841" s="121" t="s">
        <v>128</v>
      </c>
      <c r="E12841" s="121" t="s">
        <v>180</v>
      </c>
      <c r="F12841" s="122">
        <v>7851493</v>
      </c>
      <c r="G12841" s="122">
        <v>881992</v>
      </c>
      <c r="H12841" s="120">
        <v>2019</v>
      </c>
      <c r="I12841" t="str">
        <f>IF(J12841="natural gas",VLOOKUP(D12841,'Cross-Page Data'!$I$4:$J$13,2,FALSE),IF(J12841="solar",VLOOKUP('Form 923'!D12841,'Cross-Page Data'!$I$14:$J$117,2,FALSE),J12841))</f>
        <v>wind</v>
      </c>
      <c r="J12841" t="str">
        <f>VLOOKUP(E12841,'Cross-Page Data'!$D$4:$F$48,3,FALSE)</f>
        <v>wind</v>
      </c>
      <c r="K12841" t="b">
        <f t="shared" si="200"/>
        <v>1</v>
      </c>
    </row>
    <row r="12842" spans="1:11">
      <c r="A12842" s="120">
        <v>61927</v>
      </c>
      <c r="B12842" s="121" t="s">
        <v>205</v>
      </c>
      <c r="C12842" s="121" t="s">
        <v>209</v>
      </c>
      <c r="D12842" s="121" t="s">
        <v>73</v>
      </c>
      <c r="E12842" s="121" t="s">
        <v>38</v>
      </c>
      <c r="F12842" s="122">
        <v>587568</v>
      </c>
      <c r="G12842" s="122">
        <v>51005</v>
      </c>
      <c r="H12842" s="120">
        <v>2019</v>
      </c>
      <c r="I12842" t="str">
        <f>IF(J12842="natural gas",VLOOKUP(D12842,'Cross-Page Data'!$I$4:$J$13,2,FALSE),IF(J12842="solar",VLOOKUP('Form 923'!D12842,'Cross-Page Data'!$I$14:$J$117,2,FALSE),J12842))</f>
        <v>natural gas peaker</v>
      </c>
      <c r="J12842" t="str">
        <f>VLOOKUP(E12842,'Cross-Page Data'!$D$4:$F$48,3,FALSE)</f>
        <v>natural gas</v>
      </c>
      <c r="K12842" t="b">
        <f t="shared" si="200"/>
        <v>0</v>
      </c>
    </row>
    <row r="12843" spans="1:11">
      <c r="A12843" s="120">
        <v>61928</v>
      </c>
      <c r="B12843" s="121" t="s">
        <v>201</v>
      </c>
      <c r="C12843" s="121" t="s">
        <v>206</v>
      </c>
      <c r="D12843" s="121" t="s">
        <v>101</v>
      </c>
      <c r="E12843" s="121" t="s">
        <v>92</v>
      </c>
      <c r="F12843" s="122">
        <v>54978</v>
      </c>
      <c r="G12843" s="122">
        <v>6176</v>
      </c>
      <c r="H12843" s="120">
        <v>2019</v>
      </c>
      <c r="I12843" t="str">
        <f>IF(J12843="natural gas",VLOOKUP(D12843,'Cross-Page Data'!$I$4:$J$13,2,FALSE),IF(J12843="solar",VLOOKUP('Form 923'!D12843,'Cross-Page Data'!$I$14:$J$117,2,FALSE),J12843))</f>
        <v>solar pv</v>
      </c>
      <c r="J12843" t="str">
        <f>VLOOKUP(E12843,'Cross-Page Data'!$D$4:$F$48,3,FALSE)</f>
        <v>solar</v>
      </c>
      <c r="K12843" t="b">
        <f t="shared" si="200"/>
        <v>1</v>
      </c>
    </row>
    <row r="12844" spans="1:11">
      <c r="A12844" s="120">
        <v>61930</v>
      </c>
      <c r="B12844" s="121" t="s">
        <v>201</v>
      </c>
      <c r="C12844" s="121" t="s">
        <v>206</v>
      </c>
      <c r="D12844" s="121" t="s">
        <v>101</v>
      </c>
      <c r="E12844" s="121" t="s">
        <v>92</v>
      </c>
      <c r="F12844" s="122">
        <v>1560147</v>
      </c>
      <c r="G12844" s="122">
        <v>175258</v>
      </c>
      <c r="H12844" s="120">
        <v>2019</v>
      </c>
      <c r="I12844" t="str">
        <f>IF(J12844="natural gas",VLOOKUP(D12844,'Cross-Page Data'!$I$4:$J$13,2,FALSE),IF(J12844="solar",VLOOKUP('Form 923'!D12844,'Cross-Page Data'!$I$14:$J$117,2,FALSE),J12844))</f>
        <v>solar pv</v>
      </c>
      <c r="J12844" t="str">
        <f>VLOOKUP(E12844,'Cross-Page Data'!$D$4:$F$48,3,FALSE)</f>
        <v>solar</v>
      </c>
      <c r="K12844" t="b">
        <f t="shared" si="200"/>
        <v>1</v>
      </c>
    </row>
    <row r="12845" spans="1:11">
      <c r="A12845" s="120">
        <v>61933</v>
      </c>
      <c r="B12845" s="121" t="s">
        <v>201</v>
      </c>
      <c r="C12845" s="121" t="s">
        <v>206</v>
      </c>
      <c r="D12845" s="121" t="s">
        <v>101</v>
      </c>
      <c r="E12845" s="121" t="s">
        <v>92</v>
      </c>
      <c r="F12845" s="122">
        <v>385804</v>
      </c>
      <c r="G12845" s="122">
        <v>43339</v>
      </c>
      <c r="H12845" s="120">
        <v>2019</v>
      </c>
      <c r="I12845" t="str">
        <f>IF(J12845="natural gas",VLOOKUP(D12845,'Cross-Page Data'!$I$4:$J$13,2,FALSE),IF(J12845="solar",VLOOKUP('Form 923'!D12845,'Cross-Page Data'!$I$14:$J$117,2,FALSE),J12845))</f>
        <v>solar pv</v>
      </c>
      <c r="J12845" t="str">
        <f>VLOOKUP(E12845,'Cross-Page Data'!$D$4:$F$48,3,FALSE)</f>
        <v>solar</v>
      </c>
      <c r="K12845" t="b">
        <f t="shared" si="200"/>
        <v>1</v>
      </c>
    </row>
    <row r="12846" spans="1:11">
      <c r="A12846" s="120">
        <v>61934</v>
      </c>
      <c r="B12846" s="121" t="s">
        <v>201</v>
      </c>
      <c r="C12846" s="121" t="s">
        <v>206</v>
      </c>
      <c r="D12846" s="121" t="s">
        <v>101</v>
      </c>
      <c r="E12846" s="121" t="s">
        <v>92</v>
      </c>
      <c r="F12846" s="122">
        <v>12847</v>
      </c>
      <c r="G12846" s="122">
        <v>1443</v>
      </c>
      <c r="H12846" s="120">
        <v>2019</v>
      </c>
      <c r="I12846" t="str">
        <f>IF(J12846="natural gas",VLOOKUP(D12846,'Cross-Page Data'!$I$4:$J$13,2,FALSE),IF(J12846="solar",VLOOKUP('Form 923'!D12846,'Cross-Page Data'!$I$14:$J$117,2,FALSE),J12846))</f>
        <v>solar pv</v>
      </c>
      <c r="J12846" t="str">
        <f>VLOOKUP(E12846,'Cross-Page Data'!$D$4:$F$48,3,FALSE)</f>
        <v>solar</v>
      </c>
      <c r="K12846" t="b">
        <f t="shared" si="200"/>
        <v>1</v>
      </c>
    </row>
    <row r="12847" spans="1:11">
      <c r="A12847" s="120">
        <v>61936</v>
      </c>
      <c r="B12847" s="121" t="s">
        <v>201</v>
      </c>
      <c r="C12847" s="121" t="s">
        <v>206</v>
      </c>
      <c r="D12847" s="121" t="s">
        <v>101</v>
      </c>
      <c r="E12847" s="121" t="s">
        <v>92</v>
      </c>
      <c r="F12847" s="122">
        <v>36696</v>
      </c>
      <c r="G12847" s="122">
        <v>4122</v>
      </c>
      <c r="H12847" s="120">
        <v>2019</v>
      </c>
      <c r="I12847" t="str">
        <f>IF(J12847="natural gas",VLOOKUP(D12847,'Cross-Page Data'!$I$4:$J$13,2,FALSE),IF(J12847="solar",VLOOKUP('Form 923'!D12847,'Cross-Page Data'!$I$14:$J$117,2,FALSE),J12847))</f>
        <v>solar pv</v>
      </c>
      <c r="J12847" t="str">
        <f>VLOOKUP(E12847,'Cross-Page Data'!$D$4:$F$48,3,FALSE)</f>
        <v>solar</v>
      </c>
      <c r="K12847" t="b">
        <f t="shared" si="200"/>
        <v>1</v>
      </c>
    </row>
    <row r="12848" spans="1:11">
      <c r="A12848" s="120">
        <v>61937</v>
      </c>
      <c r="B12848" s="121" t="s">
        <v>201</v>
      </c>
      <c r="C12848" s="121" t="s">
        <v>206</v>
      </c>
      <c r="D12848" s="121" t="s">
        <v>101</v>
      </c>
      <c r="E12848" s="121" t="s">
        <v>92</v>
      </c>
      <c r="F12848" s="122">
        <v>0</v>
      </c>
      <c r="G12848" s="122">
        <v>0</v>
      </c>
      <c r="H12848" s="120">
        <v>2019</v>
      </c>
      <c r="I12848" t="str">
        <f>IF(J12848="natural gas",VLOOKUP(D12848,'Cross-Page Data'!$I$4:$J$13,2,FALSE),IF(J12848="solar",VLOOKUP('Form 923'!D12848,'Cross-Page Data'!$I$14:$J$117,2,FALSE),J12848))</f>
        <v>solar pv</v>
      </c>
      <c r="J12848" t="str">
        <f>VLOOKUP(E12848,'Cross-Page Data'!$D$4:$F$48,3,FALSE)</f>
        <v>solar</v>
      </c>
      <c r="K12848" t="b">
        <f t="shared" si="200"/>
        <v>1</v>
      </c>
    </row>
    <row r="12849" spans="1:11">
      <c r="A12849" s="120">
        <v>61939</v>
      </c>
      <c r="B12849" s="121" t="s">
        <v>201</v>
      </c>
      <c r="C12849" s="121" t="s">
        <v>206</v>
      </c>
      <c r="D12849" s="121" t="s">
        <v>101</v>
      </c>
      <c r="E12849" s="121" t="s">
        <v>92</v>
      </c>
      <c r="F12849" s="122">
        <v>36979</v>
      </c>
      <c r="G12849" s="122">
        <v>4154</v>
      </c>
      <c r="H12849" s="120">
        <v>2019</v>
      </c>
      <c r="I12849" t="str">
        <f>IF(J12849="natural gas",VLOOKUP(D12849,'Cross-Page Data'!$I$4:$J$13,2,FALSE),IF(J12849="solar",VLOOKUP('Form 923'!D12849,'Cross-Page Data'!$I$14:$J$117,2,FALSE),J12849))</f>
        <v>solar pv</v>
      </c>
      <c r="J12849" t="str">
        <f>VLOOKUP(E12849,'Cross-Page Data'!$D$4:$F$48,3,FALSE)</f>
        <v>solar</v>
      </c>
      <c r="K12849" t="b">
        <f t="shared" si="200"/>
        <v>1</v>
      </c>
    </row>
    <row r="12850" spans="1:11">
      <c r="A12850" s="120">
        <v>61940</v>
      </c>
      <c r="B12850" s="121" t="s">
        <v>201</v>
      </c>
      <c r="C12850" s="121" t="s">
        <v>206</v>
      </c>
      <c r="D12850" s="121" t="s">
        <v>101</v>
      </c>
      <c r="E12850" s="121" t="s">
        <v>92</v>
      </c>
      <c r="F12850" s="122">
        <v>29678</v>
      </c>
      <c r="G12850" s="122">
        <v>3334</v>
      </c>
      <c r="H12850" s="120">
        <v>2019</v>
      </c>
      <c r="I12850" t="str">
        <f>IF(J12850="natural gas",VLOOKUP(D12850,'Cross-Page Data'!$I$4:$J$13,2,FALSE),IF(J12850="solar",VLOOKUP('Form 923'!D12850,'Cross-Page Data'!$I$14:$J$117,2,FALSE),J12850))</f>
        <v>solar pv</v>
      </c>
      <c r="J12850" t="str">
        <f>VLOOKUP(E12850,'Cross-Page Data'!$D$4:$F$48,3,FALSE)</f>
        <v>solar</v>
      </c>
      <c r="K12850" t="b">
        <f t="shared" si="200"/>
        <v>1</v>
      </c>
    </row>
    <row r="12851" spans="1:11">
      <c r="A12851" s="120">
        <v>61941</v>
      </c>
      <c r="B12851" s="121" t="s">
        <v>201</v>
      </c>
      <c r="C12851" s="121" t="s">
        <v>206</v>
      </c>
      <c r="D12851" s="121" t="s">
        <v>101</v>
      </c>
      <c r="E12851" s="121" t="s">
        <v>92</v>
      </c>
      <c r="F12851" s="122">
        <v>35020</v>
      </c>
      <c r="G12851" s="122">
        <v>3934</v>
      </c>
      <c r="H12851" s="120">
        <v>2019</v>
      </c>
      <c r="I12851" t="str">
        <f>IF(J12851="natural gas",VLOOKUP(D12851,'Cross-Page Data'!$I$4:$J$13,2,FALSE),IF(J12851="solar",VLOOKUP('Form 923'!D12851,'Cross-Page Data'!$I$14:$J$117,2,FALSE),J12851))</f>
        <v>solar pv</v>
      </c>
      <c r="J12851" t="str">
        <f>VLOOKUP(E12851,'Cross-Page Data'!$D$4:$F$48,3,FALSE)</f>
        <v>solar</v>
      </c>
      <c r="K12851" t="b">
        <f t="shared" si="200"/>
        <v>1</v>
      </c>
    </row>
    <row r="12852" spans="1:11">
      <c r="A12852" s="120">
        <v>61942</v>
      </c>
      <c r="B12852" s="121" t="s">
        <v>201</v>
      </c>
      <c r="C12852" s="121" t="s">
        <v>206</v>
      </c>
      <c r="D12852" s="121" t="s">
        <v>101</v>
      </c>
      <c r="E12852" s="121" t="s">
        <v>92</v>
      </c>
      <c r="F12852" s="122">
        <v>36491</v>
      </c>
      <c r="G12852" s="122">
        <v>4099</v>
      </c>
      <c r="H12852" s="120">
        <v>2019</v>
      </c>
      <c r="I12852" t="str">
        <f>IF(J12852="natural gas",VLOOKUP(D12852,'Cross-Page Data'!$I$4:$J$13,2,FALSE),IF(J12852="solar",VLOOKUP('Form 923'!D12852,'Cross-Page Data'!$I$14:$J$117,2,FALSE),J12852))</f>
        <v>solar pv</v>
      </c>
      <c r="J12852" t="str">
        <f>VLOOKUP(E12852,'Cross-Page Data'!$D$4:$F$48,3,FALSE)</f>
        <v>solar</v>
      </c>
      <c r="K12852" t="b">
        <f t="shared" si="200"/>
        <v>1</v>
      </c>
    </row>
    <row r="12853" spans="1:11">
      <c r="A12853" s="120">
        <v>61943</v>
      </c>
      <c r="B12853" s="121" t="s">
        <v>201</v>
      </c>
      <c r="C12853" s="121" t="s">
        <v>206</v>
      </c>
      <c r="D12853" s="121" t="s">
        <v>101</v>
      </c>
      <c r="E12853" s="121" t="s">
        <v>92</v>
      </c>
      <c r="F12853" s="122">
        <v>29678</v>
      </c>
      <c r="G12853" s="122">
        <v>3334</v>
      </c>
      <c r="H12853" s="120">
        <v>2019</v>
      </c>
      <c r="I12853" t="str">
        <f>IF(J12853="natural gas",VLOOKUP(D12853,'Cross-Page Data'!$I$4:$J$13,2,FALSE),IF(J12853="solar",VLOOKUP('Form 923'!D12853,'Cross-Page Data'!$I$14:$J$117,2,FALSE),J12853))</f>
        <v>solar pv</v>
      </c>
      <c r="J12853" t="str">
        <f>VLOOKUP(E12853,'Cross-Page Data'!$D$4:$F$48,3,FALSE)</f>
        <v>solar</v>
      </c>
      <c r="K12853" t="b">
        <f t="shared" si="200"/>
        <v>1</v>
      </c>
    </row>
    <row r="12854" spans="1:11">
      <c r="A12854" s="120">
        <v>61944</v>
      </c>
      <c r="B12854" s="121" t="s">
        <v>201</v>
      </c>
      <c r="C12854" s="121" t="s">
        <v>206</v>
      </c>
      <c r="D12854" s="121" t="s">
        <v>101</v>
      </c>
      <c r="E12854" s="121" t="s">
        <v>92</v>
      </c>
      <c r="F12854" s="122">
        <v>27392</v>
      </c>
      <c r="G12854" s="122">
        <v>3077</v>
      </c>
      <c r="H12854" s="120">
        <v>2019</v>
      </c>
      <c r="I12854" t="str">
        <f>IF(J12854="natural gas",VLOOKUP(D12854,'Cross-Page Data'!$I$4:$J$13,2,FALSE),IF(J12854="solar",VLOOKUP('Form 923'!D12854,'Cross-Page Data'!$I$14:$J$117,2,FALSE),J12854))</f>
        <v>solar pv</v>
      </c>
      <c r="J12854" t="str">
        <f>VLOOKUP(E12854,'Cross-Page Data'!$D$4:$F$48,3,FALSE)</f>
        <v>solar</v>
      </c>
      <c r="K12854" t="b">
        <f t="shared" si="200"/>
        <v>1</v>
      </c>
    </row>
    <row r="12855" spans="1:11">
      <c r="A12855" s="120">
        <v>61945</v>
      </c>
      <c r="B12855" s="121" t="s">
        <v>201</v>
      </c>
      <c r="C12855" s="121" t="s">
        <v>206</v>
      </c>
      <c r="D12855" s="121" t="s">
        <v>101</v>
      </c>
      <c r="E12855" s="121" t="s">
        <v>92</v>
      </c>
      <c r="F12855" s="122">
        <v>16877</v>
      </c>
      <c r="G12855" s="122">
        <v>1896</v>
      </c>
      <c r="H12855" s="120">
        <v>2019</v>
      </c>
      <c r="I12855" t="str">
        <f>IF(J12855="natural gas",VLOOKUP(D12855,'Cross-Page Data'!$I$4:$J$13,2,FALSE),IF(J12855="solar",VLOOKUP('Form 923'!D12855,'Cross-Page Data'!$I$14:$J$117,2,FALSE),J12855))</f>
        <v>solar pv</v>
      </c>
      <c r="J12855" t="str">
        <f>VLOOKUP(E12855,'Cross-Page Data'!$D$4:$F$48,3,FALSE)</f>
        <v>solar</v>
      </c>
      <c r="K12855" t="b">
        <f t="shared" si="200"/>
        <v>1</v>
      </c>
    </row>
    <row r="12856" ht="25.5" spans="1:11">
      <c r="A12856" s="120">
        <v>61946</v>
      </c>
      <c r="B12856" s="121" t="s">
        <v>201</v>
      </c>
      <c r="C12856" s="121" t="s">
        <v>211</v>
      </c>
      <c r="D12856" s="121" t="s">
        <v>101</v>
      </c>
      <c r="E12856" s="121" t="s">
        <v>92</v>
      </c>
      <c r="F12856" s="122">
        <v>31817</v>
      </c>
      <c r="G12856" s="122">
        <v>3574</v>
      </c>
      <c r="H12856" s="120">
        <v>2019</v>
      </c>
      <c r="I12856" t="str">
        <f>IF(J12856="natural gas",VLOOKUP(D12856,'Cross-Page Data'!$I$4:$J$13,2,FALSE),IF(J12856="solar",VLOOKUP('Form 923'!D12856,'Cross-Page Data'!$I$14:$J$117,2,FALSE),J12856))</f>
        <v>solar pv</v>
      </c>
      <c r="J12856" t="str">
        <f>VLOOKUP(E12856,'Cross-Page Data'!$D$4:$F$48,3,FALSE)</f>
        <v>solar</v>
      </c>
      <c r="K12856" t="b">
        <f t="shared" si="200"/>
        <v>0</v>
      </c>
    </row>
    <row r="12857" spans="1:11">
      <c r="A12857" s="120">
        <v>61947</v>
      </c>
      <c r="B12857" s="121" t="s">
        <v>201</v>
      </c>
      <c r="C12857" s="121" t="s">
        <v>206</v>
      </c>
      <c r="D12857" s="121" t="s">
        <v>101</v>
      </c>
      <c r="E12857" s="121" t="s">
        <v>92</v>
      </c>
      <c r="F12857" s="122">
        <v>35945</v>
      </c>
      <c r="G12857" s="122">
        <v>4038</v>
      </c>
      <c r="H12857" s="120">
        <v>2019</v>
      </c>
      <c r="I12857" t="str">
        <f>IF(J12857="natural gas",VLOOKUP(D12857,'Cross-Page Data'!$I$4:$J$13,2,FALSE),IF(J12857="solar",VLOOKUP('Form 923'!D12857,'Cross-Page Data'!$I$14:$J$117,2,FALSE),J12857))</f>
        <v>solar pv</v>
      </c>
      <c r="J12857" t="str">
        <f>VLOOKUP(E12857,'Cross-Page Data'!$D$4:$F$48,3,FALSE)</f>
        <v>solar</v>
      </c>
      <c r="K12857" t="b">
        <f t="shared" si="200"/>
        <v>1</v>
      </c>
    </row>
    <row r="12858" spans="1:11">
      <c r="A12858" s="120">
        <v>61948</v>
      </c>
      <c r="B12858" s="121" t="s">
        <v>201</v>
      </c>
      <c r="C12858" s="121" t="s">
        <v>206</v>
      </c>
      <c r="D12858" s="121" t="s">
        <v>101</v>
      </c>
      <c r="E12858" s="121" t="s">
        <v>92</v>
      </c>
      <c r="F12858" s="122">
        <v>36160</v>
      </c>
      <c r="G12858" s="122">
        <v>4062</v>
      </c>
      <c r="H12858" s="120">
        <v>2019</v>
      </c>
      <c r="I12858" t="str">
        <f>IF(J12858="natural gas",VLOOKUP(D12858,'Cross-Page Data'!$I$4:$J$13,2,FALSE),IF(J12858="solar",VLOOKUP('Form 923'!D12858,'Cross-Page Data'!$I$14:$J$117,2,FALSE),J12858))</f>
        <v>solar pv</v>
      </c>
      <c r="J12858" t="str">
        <f>VLOOKUP(E12858,'Cross-Page Data'!$D$4:$F$48,3,FALSE)</f>
        <v>solar</v>
      </c>
      <c r="K12858" t="b">
        <f t="shared" si="200"/>
        <v>1</v>
      </c>
    </row>
    <row r="12859" spans="1:11">
      <c r="A12859" s="120">
        <v>61949</v>
      </c>
      <c r="B12859" s="121" t="s">
        <v>201</v>
      </c>
      <c r="C12859" s="121" t="s">
        <v>206</v>
      </c>
      <c r="D12859" s="121" t="s">
        <v>101</v>
      </c>
      <c r="E12859" s="121" t="s">
        <v>92</v>
      </c>
      <c r="F12859" s="122">
        <v>36088</v>
      </c>
      <c r="G12859" s="122">
        <v>4054</v>
      </c>
      <c r="H12859" s="120">
        <v>2019</v>
      </c>
      <c r="I12859" t="str">
        <f>IF(J12859="natural gas",VLOOKUP(D12859,'Cross-Page Data'!$I$4:$J$13,2,FALSE),IF(J12859="solar",VLOOKUP('Form 923'!D12859,'Cross-Page Data'!$I$14:$J$117,2,FALSE),J12859))</f>
        <v>solar pv</v>
      </c>
      <c r="J12859" t="str">
        <f>VLOOKUP(E12859,'Cross-Page Data'!$D$4:$F$48,3,FALSE)</f>
        <v>solar</v>
      </c>
      <c r="K12859" t="b">
        <f t="shared" si="200"/>
        <v>1</v>
      </c>
    </row>
    <row r="12860" spans="1:11">
      <c r="A12860" s="120">
        <v>61950</v>
      </c>
      <c r="B12860" s="121" t="s">
        <v>201</v>
      </c>
      <c r="C12860" s="121" t="s">
        <v>206</v>
      </c>
      <c r="D12860" s="121" t="s">
        <v>101</v>
      </c>
      <c r="E12860" s="121" t="s">
        <v>92</v>
      </c>
      <c r="F12860" s="122">
        <v>30552</v>
      </c>
      <c r="G12860" s="122">
        <v>3432</v>
      </c>
      <c r="H12860" s="120">
        <v>2019</v>
      </c>
      <c r="I12860" t="str">
        <f>IF(J12860="natural gas",VLOOKUP(D12860,'Cross-Page Data'!$I$4:$J$13,2,FALSE),IF(J12860="solar",VLOOKUP('Form 923'!D12860,'Cross-Page Data'!$I$14:$J$117,2,FALSE),J12860))</f>
        <v>solar pv</v>
      </c>
      <c r="J12860" t="str">
        <f>VLOOKUP(E12860,'Cross-Page Data'!$D$4:$F$48,3,FALSE)</f>
        <v>solar</v>
      </c>
      <c r="K12860" t="b">
        <f t="shared" si="200"/>
        <v>1</v>
      </c>
    </row>
    <row r="12861" spans="1:11">
      <c r="A12861" s="120">
        <v>61951</v>
      </c>
      <c r="B12861" s="121" t="s">
        <v>201</v>
      </c>
      <c r="C12861" s="121" t="s">
        <v>206</v>
      </c>
      <c r="D12861" s="121" t="s">
        <v>101</v>
      </c>
      <c r="E12861" s="121" t="s">
        <v>92</v>
      </c>
      <c r="F12861" s="122">
        <v>28148</v>
      </c>
      <c r="G12861" s="122">
        <v>3162</v>
      </c>
      <c r="H12861" s="120">
        <v>2019</v>
      </c>
      <c r="I12861" t="str">
        <f>IF(J12861="natural gas",VLOOKUP(D12861,'Cross-Page Data'!$I$4:$J$13,2,FALSE),IF(J12861="solar",VLOOKUP('Form 923'!D12861,'Cross-Page Data'!$I$14:$J$117,2,FALSE),J12861))</f>
        <v>solar pv</v>
      </c>
      <c r="J12861" t="str">
        <f>VLOOKUP(E12861,'Cross-Page Data'!$D$4:$F$48,3,FALSE)</f>
        <v>solar</v>
      </c>
      <c r="K12861" t="b">
        <f t="shared" si="200"/>
        <v>1</v>
      </c>
    </row>
    <row r="12862" spans="1:11">
      <c r="A12862" s="120">
        <v>61952</v>
      </c>
      <c r="B12862" s="121" t="s">
        <v>201</v>
      </c>
      <c r="C12862" s="121" t="s">
        <v>206</v>
      </c>
      <c r="D12862" s="121" t="s">
        <v>101</v>
      </c>
      <c r="E12862" s="121" t="s">
        <v>92</v>
      </c>
      <c r="F12862" s="122">
        <v>36383</v>
      </c>
      <c r="G12862" s="122">
        <v>4087</v>
      </c>
      <c r="H12862" s="120">
        <v>2019</v>
      </c>
      <c r="I12862" t="str">
        <f>IF(J12862="natural gas",VLOOKUP(D12862,'Cross-Page Data'!$I$4:$J$13,2,FALSE),IF(J12862="solar",VLOOKUP('Form 923'!D12862,'Cross-Page Data'!$I$14:$J$117,2,FALSE),J12862))</f>
        <v>solar pv</v>
      </c>
      <c r="J12862" t="str">
        <f>VLOOKUP(E12862,'Cross-Page Data'!$D$4:$F$48,3,FALSE)</f>
        <v>solar</v>
      </c>
      <c r="K12862" t="b">
        <f t="shared" si="200"/>
        <v>1</v>
      </c>
    </row>
    <row r="12863" spans="1:11">
      <c r="A12863" s="120">
        <v>61953</v>
      </c>
      <c r="B12863" s="121" t="s">
        <v>201</v>
      </c>
      <c r="C12863" s="121" t="s">
        <v>206</v>
      </c>
      <c r="D12863" s="121" t="s">
        <v>101</v>
      </c>
      <c r="E12863" s="121" t="s">
        <v>92</v>
      </c>
      <c r="F12863" s="122">
        <v>34263</v>
      </c>
      <c r="G12863" s="122">
        <v>3849</v>
      </c>
      <c r="H12863" s="120">
        <v>2019</v>
      </c>
      <c r="I12863" t="str">
        <f>IF(J12863="natural gas",VLOOKUP(D12863,'Cross-Page Data'!$I$4:$J$13,2,FALSE),IF(J12863="solar",VLOOKUP('Form 923'!D12863,'Cross-Page Data'!$I$14:$J$117,2,FALSE),J12863))</f>
        <v>solar pv</v>
      </c>
      <c r="J12863" t="str">
        <f>VLOOKUP(E12863,'Cross-Page Data'!$D$4:$F$48,3,FALSE)</f>
        <v>solar</v>
      </c>
      <c r="K12863" t="b">
        <f t="shared" si="200"/>
        <v>1</v>
      </c>
    </row>
    <row r="12864" spans="1:11">
      <c r="A12864" s="120">
        <v>61954</v>
      </c>
      <c r="B12864" s="121" t="s">
        <v>201</v>
      </c>
      <c r="C12864" s="121" t="s">
        <v>206</v>
      </c>
      <c r="D12864" s="121" t="s">
        <v>101</v>
      </c>
      <c r="E12864" s="121" t="s">
        <v>92</v>
      </c>
      <c r="F12864" s="122">
        <v>114514</v>
      </c>
      <c r="G12864" s="122">
        <v>12864</v>
      </c>
      <c r="H12864" s="120">
        <v>2019</v>
      </c>
      <c r="I12864" t="str">
        <f>IF(J12864="natural gas",VLOOKUP(D12864,'Cross-Page Data'!$I$4:$J$13,2,FALSE),IF(J12864="solar",VLOOKUP('Form 923'!D12864,'Cross-Page Data'!$I$14:$J$117,2,FALSE),J12864))</f>
        <v>solar pv</v>
      </c>
      <c r="J12864" t="str">
        <f>VLOOKUP(E12864,'Cross-Page Data'!$D$4:$F$48,3,FALSE)</f>
        <v>solar</v>
      </c>
      <c r="K12864" t="b">
        <f t="shared" si="200"/>
        <v>1</v>
      </c>
    </row>
    <row r="12865" spans="1:11">
      <c r="A12865" s="120">
        <v>61955</v>
      </c>
      <c r="B12865" s="121" t="s">
        <v>201</v>
      </c>
      <c r="C12865" s="121" t="s">
        <v>206</v>
      </c>
      <c r="D12865" s="121" t="s">
        <v>101</v>
      </c>
      <c r="E12865" s="121" t="s">
        <v>92</v>
      </c>
      <c r="F12865" s="122">
        <v>219915</v>
      </c>
      <c r="G12865" s="122">
        <v>24704</v>
      </c>
      <c r="H12865" s="120">
        <v>2019</v>
      </c>
      <c r="I12865" t="str">
        <f>IF(J12865="natural gas",VLOOKUP(D12865,'Cross-Page Data'!$I$4:$J$13,2,FALSE),IF(J12865="solar",VLOOKUP('Form 923'!D12865,'Cross-Page Data'!$I$14:$J$117,2,FALSE),J12865))</f>
        <v>solar pv</v>
      </c>
      <c r="J12865" t="str">
        <f>VLOOKUP(E12865,'Cross-Page Data'!$D$4:$F$48,3,FALSE)</f>
        <v>solar</v>
      </c>
      <c r="K12865" t="b">
        <f t="shared" si="200"/>
        <v>1</v>
      </c>
    </row>
    <row r="12866" spans="1:11">
      <c r="A12866" s="120">
        <v>61957</v>
      </c>
      <c r="B12866" s="121" t="s">
        <v>201</v>
      </c>
      <c r="C12866" s="121" t="s">
        <v>206</v>
      </c>
      <c r="D12866" s="121" t="s">
        <v>128</v>
      </c>
      <c r="E12866" s="121" t="s">
        <v>180</v>
      </c>
      <c r="F12866" s="122">
        <v>9248082</v>
      </c>
      <c r="G12866" s="122">
        <v>1038877</v>
      </c>
      <c r="H12866" s="120">
        <v>2019</v>
      </c>
      <c r="I12866" t="str">
        <f>IF(J12866="natural gas",VLOOKUP(D12866,'Cross-Page Data'!$I$4:$J$13,2,FALSE),IF(J12866="solar",VLOOKUP('Form 923'!D12866,'Cross-Page Data'!$I$14:$J$117,2,FALSE),J12866))</f>
        <v>wind</v>
      </c>
      <c r="J12866" t="str">
        <f>VLOOKUP(E12866,'Cross-Page Data'!$D$4:$F$48,3,FALSE)</f>
        <v>wind</v>
      </c>
      <c r="K12866" t="b">
        <f t="shared" si="200"/>
        <v>1</v>
      </c>
    </row>
    <row r="12867" spans="1:11">
      <c r="A12867" s="120">
        <v>61958</v>
      </c>
      <c r="B12867" s="121" t="s">
        <v>201</v>
      </c>
      <c r="C12867" s="121" t="s">
        <v>206</v>
      </c>
      <c r="D12867" s="121" t="s">
        <v>101</v>
      </c>
      <c r="E12867" s="121" t="s">
        <v>92</v>
      </c>
      <c r="F12867" s="122">
        <v>18490</v>
      </c>
      <c r="G12867" s="122">
        <v>2077</v>
      </c>
      <c r="H12867" s="120">
        <v>2019</v>
      </c>
      <c r="I12867" t="str">
        <f>IF(J12867="natural gas",VLOOKUP(D12867,'Cross-Page Data'!$I$4:$J$13,2,FALSE),IF(J12867="solar",VLOOKUP('Form 923'!D12867,'Cross-Page Data'!$I$14:$J$117,2,FALSE),J12867))</f>
        <v>solar pv</v>
      </c>
      <c r="J12867" t="str">
        <f>VLOOKUP(E12867,'Cross-Page Data'!$D$4:$F$48,3,FALSE)</f>
        <v>solar</v>
      </c>
      <c r="K12867" t="b">
        <f t="shared" si="200"/>
        <v>1</v>
      </c>
    </row>
    <row r="12868" spans="1:11">
      <c r="A12868" s="120">
        <v>61959</v>
      </c>
      <c r="B12868" s="121" t="s">
        <v>201</v>
      </c>
      <c r="C12868" s="121" t="s">
        <v>206</v>
      </c>
      <c r="D12868" s="121" t="s">
        <v>101</v>
      </c>
      <c r="E12868" s="121" t="s">
        <v>92</v>
      </c>
      <c r="F12868" s="122">
        <v>235439</v>
      </c>
      <c r="G12868" s="122">
        <v>26448</v>
      </c>
      <c r="H12868" s="120">
        <v>2019</v>
      </c>
      <c r="I12868" t="str">
        <f>IF(J12868="natural gas",VLOOKUP(D12868,'Cross-Page Data'!$I$4:$J$13,2,FALSE),IF(J12868="solar",VLOOKUP('Form 923'!D12868,'Cross-Page Data'!$I$14:$J$117,2,FALSE),J12868))</f>
        <v>solar pv</v>
      </c>
      <c r="J12868" t="str">
        <f>VLOOKUP(E12868,'Cross-Page Data'!$D$4:$F$48,3,FALSE)</f>
        <v>solar</v>
      </c>
      <c r="K12868" t="b">
        <f t="shared" si="200"/>
        <v>1</v>
      </c>
    </row>
    <row r="12869" spans="1:11">
      <c r="A12869" s="120">
        <v>61960</v>
      </c>
      <c r="B12869" s="121" t="s">
        <v>201</v>
      </c>
      <c r="C12869" s="121" t="s">
        <v>206</v>
      </c>
      <c r="D12869" s="121" t="s">
        <v>101</v>
      </c>
      <c r="E12869" s="121" t="s">
        <v>92</v>
      </c>
      <c r="F12869" s="122">
        <v>14349</v>
      </c>
      <c r="G12869" s="122">
        <v>1612</v>
      </c>
      <c r="H12869" s="120">
        <v>2019</v>
      </c>
      <c r="I12869" t="str">
        <f>IF(J12869="natural gas",VLOOKUP(D12869,'Cross-Page Data'!$I$4:$J$13,2,FALSE),IF(J12869="solar",VLOOKUP('Form 923'!D12869,'Cross-Page Data'!$I$14:$J$117,2,FALSE),J12869))</f>
        <v>solar pv</v>
      </c>
      <c r="J12869" t="str">
        <f>VLOOKUP(E12869,'Cross-Page Data'!$D$4:$F$48,3,FALSE)</f>
        <v>solar</v>
      </c>
      <c r="K12869" t="b">
        <f t="shared" si="200"/>
        <v>1</v>
      </c>
    </row>
    <row r="12870" spans="1:11">
      <c r="A12870" s="120">
        <v>61961</v>
      </c>
      <c r="B12870" s="121" t="s">
        <v>201</v>
      </c>
      <c r="C12870" s="121" t="s">
        <v>206</v>
      </c>
      <c r="D12870" s="121" t="s">
        <v>101</v>
      </c>
      <c r="E12870" s="121" t="s">
        <v>92</v>
      </c>
      <c r="F12870" s="122">
        <v>105747</v>
      </c>
      <c r="G12870" s="122">
        <v>11879</v>
      </c>
      <c r="H12870" s="120">
        <v>2019</v>
      </c>
      <c r="I12870" t="str">
        <f>IF(J12870="natural gas",VLOOKUP(D12870,'Cross-Page Data'!$I$4:$J$13,2,FALSE),IF(J12870="solar",VLOOKUP('Form 923'!D12870,'Cross-Page Data'!$I$14:$J$117,2,FALSE),J12870))</f>
        <v>solar pv</v>
      </c>
      <c r="J12870" t="str">
        <f>VLOOKUP(E12870,'Cross-Page Data'!$D$4:$F$48,3,FALSE)</f>
        <v>solar</v>
      </c>
      <c r="K12870" t="b">
        <f t="shared" si="200"/>
        <v>1</v>
      </c>
    </row>
    <row r="12871" spans="1:11">
      <c r="A12871" s="120">
        <v>61965</v>
      </c>
      <c r="B12871" s="121" t="s">
        <v>201</v>
      </c>
      <c r="C12871" s="121" t="s">
        <v>206</v>
      </c>
      <c r="D12871" s="121" t="s">
        <v>101</v>
      </c>
      <c r="E12871" s="121" t="s">
        <v>92</v>
      </c>
      <c r="F12871" s="122">
        <v>119794</v>
      </c>
      <c r="G12871" s="122">
        <v>13457</v>
      </c>
      <c r="H12871" s="120">
        <v>2019</v>
      </c>
      <c r="I12871" t="str">
        <f>IF(J12871="natural gas",VLOOKUP(D12871,'Cross-Page Data'!$I$4:$J$13,2,FALSE),IF(J12871="solar",VLOOKUP('Form 923'!D12871,'Cross-Page Data'!$I$14:$J$117,2,FALSE),J12871))</f>
        <v>solar pv</v>
      </c>
      <c r="J12871" t="str">
        <f>VLOOKUP(E12871,'Cross-Page Data'!$D$4:$F$48,3,FALSE)</f>
        <v>solar</v>
      </c>
      <c r="K12871" t="b">
        <f t="shared" ref="K12871:K12934" si="201">IF(AND($N$6=FALSE,OR(C12871="Commercial NAICS Cogen",C12871="Industrial NAICS Cogen",C12871="NAICS-22 Cogen")),FALSE,IF(AND($N$7=FALSE,OR(C12871="Commercial NAICS Cogen",C12871="Commercial NAICS Non-Cogen",C12871="industrial NAICS Cogen",C12871="industrial NAICS non-cogen")),FALSE,TRUE))</f>
        <v>1</v>
      </c>
    </row>
    <row r="12872" spans="1:11">
      <c r="A12872" s="120">
        <v>61968</v>
      </c>
      <c r="B12872" s="121" t="s">
        <v>201</v>
      </c>
      <c r="C12872" s="121" t="s">
        <v>206</v>
      </c>
      <c r="D12872" s="121" t="s">
        <v>101</v>
      </c>
      <c r="E12872" s="121" t="s">
        <v>92</v>
      </c>
      <c r="F12872" s="122">
        <v>27774</v>
      </c>
      <c r="G12872" s="122">
        <v>3120</v>
      </c>
      <c r="H12872" s="120">
        <v>2019</v>
      </c>
      <c r="I12872" t="str">
        <f>IF(J12872="natural gas",VLOOKUP(D12872,'Cross-Page Data'!$I$4:$J$13,2,FALSE),IF(J12872="solar",VLOOKUP('Form 923'!D12872,'Cross-Page Data'!$I$14:$J$117,2,FALSE),J12872))</f>
        <v>solar pv</v>
      </c>
      <c r="J12872" t="str">
        <f>VLOOKUP(E12872,'Cross-Page Data'!$D$4:$F$48,3,FALSE)</f>
        <v>solar</v>
      </c>
      <c r="K12872" t="b">
        <f t="shared" si="201"/>
        <v>1</v>
      </c>
    </row>
    <row r="12873" spans="1:11">
      <c r="A12873" s="120">
        <v>61969</v>
      </c>
      <c r="B12873" s="121" t="s">
        <v>201</v>
      </c>
      <c r="C12873" s="121" t="s">
        <v>206</v>
      </c>
      <c r="D12873" s="121" t="s">
        <v>128</v>
      </c>
      <c r="E12873" s="121" t="s">
        <v>180</v>
      </c>
      <c r="F12873" s="122">
        <v>8604547</v>
      </c>
      <c r="G12873" s="122">
        <v>966586</v>
      </c>
      <c r="H12873" s="120">
        <v>2019</v>
      </c>
      <c r="I12873" t="str">
        <f>IF(J12873="natural gas",VLOOKUP(D12873,'Cross-Page Data'!$I$4:$J$13,2,FALSE),IF(J12873="solar",VLOOKUP('Form 923'!D12873,'Cross-Page Data'!$I$14:$J$117,2,FALSE),J12873))</f>
        <v>wind</v>
      </c>
      <c r="J12873" t="str">
        <f>VLOOKUP(E12873,'Cross-Page Data'!$D$4:$F$48,3,FALSE)</f>
        <v>wind</v>
      </c>
      <c r="K12873" t="b">
        <f t="shared" si="201"/>
        <v>1</v>
      </c>
    </row>
    <row r="12874" spans="1:11">
      <c r="A12874" s="120">
        <v>61970</v>
      </c>
      <c r="B12874" s="121" t="s">
        <v>201</v>
      </c>
      <c r="C12874" s="121" t="s">
        <v>206</v>
      </c>
      <c r="D12874" s="121" t="s">
        <v>128</v>
      </c>
      <c r="E12874" s="121" t="s">
        <v>180</v>
      </c>
      <c r="F12874" s="122">
        <v>3287777</v>
      </c>
      <c r="G12874" s="122">
        <v>369330</v>
      </c>
      <c r="H12874" s="120">
        <v>2019</v>
      </c>
      <c r="I12874" t="str">
        <f>IF(J12874="natural gas",VLOOKUP(D12874,'Cross-Page Data'!$I$4:$J$13,2,FALSE),IF(J12874="solar",VLOOKUP('Form 923'!D12874,'Cross-Page Data'!$I$14:$J$117,2,FALSE),J12874))</f>
        <v>wind</v>
      </c>
      <c r="J12874" t="str">
        <f>VLOOKUP(E12874,'Cross-Page Data'!$D$4:$F$48,3,FALSE)</f>
        <v>wind</v>
      </c>
      <c r="K12874" t="b">
        <f t="shared" si="201"/>
        <v>1</v>
      </c>
    </row>
    <row r="12875" spans="1:11">
      <c r="A12875" s="120">
        <v>61971</v>
      </c>
      <c r="B12875" s="121" t="s">
        <v>201</v>
      </c>
      <c r="C12875" s="121" t="s">
        <v>206</v>
      </c>
      <c r="D12875" s="121" t="s">
        <v>101</v>
      </c>
      <c r="E12875" s="121" t="s">
        <v>92</v>
      </c>
      <c r="F12875" s="122">
        <v>61565</v>
      </c>
      <c r="G12875" s="122">
        <v>6916</v>
      </c>
      <c r="H12875" s="120">
        <v>2019</v>
      </c>
      <c r="I12875" t="str">
        <f>IF(J12875="natural gas",VLOOKUP(D12875,'Cross-Page Data'!$I$4:$J$13,2,FALSE),IF(J12875="solar",VLOOKUP('Form 923'!D12875,'Cross-Page Data'!$I$14:$J$117,2,FALSE),J12875))</f>
        <v>solar pv</v>
      </c>
      <c r="J12875" t="str">
        <f>VLOOKUP(E12875,'Cross-Page Data'!$D$4:$F$48,3,FALSE)</f>
        <v>solar</v>
      </c>
      <c r="K12875" t="b">
        <f t="shared" si="201"/>
        <v>1</v>
      </c>
    </row>
    <row r="12876" spans="1:11">
      <c r="A12876" s="120">
        <v>61972</v>
      </c>
      <c r="B12876" s="121" t="s">
        <v>201</v>
      </c>
      <c r="C12876" s="121" t="s">
        <v>206</v>
      </c>
      <c r="D12876" s="121" t="s">
        <v>101</v>
      </c>
      <c r="E12876" s="121" t="s">
        <v>92</v>
      </c>
      <c r="F12876" s="122">
        <v>36463</v>
      </c>
      <c r="G12876" s="122">
        <v>4096</v>
      </c>
      <c r="H12876" s="120">
        <v>2019</v>
      </c>
      <c r="I12876" t="str">
        <f>IF(J12876="natural gas",VLOOKUP(D12876,'Cross-Page Data'!$I$4:$J$13,2,FALSE),IF(J12876="solar",VLOOKUP('Form 923'!D12876,'Cross-Page Data'!$I$14:$J$117,2,FALSE),J12876))</f>
        <v>solar pv</v>
      </c>
      <c r="J12876" t="str">
        <f>VLOOKUP(E12876,'Cross-Page Data'!$D$4:$F$48,3,FALSE)</f>
        <v>solar</v>
      </c>
      <c r="K12876" t="b">
        <f t="shared" si="201"/>
        <v>1</v>
      </c>
    </row>
    <row r="12877" spans="1:11">
      <c r="A12877" s="120">
        <v>61973</v>
      </c>
      <c r="B12877" s="121" t="s">
        <v>201</v>
      </c>
      <c r="C12877" s="121" t="s">
        <v>206</v>
      </c>
      <c r="D12877" s="121" t="s">
        <v>101</v>
      </c>
      <c r="E12877" s="121" t="s">
        <v>92</v>
      </c>
      <c r="F12877" s="122">
        <v>317802</v>
      </c>
      <c r="G12877" s="122">
        <v>35700</v>
      </c>
      <c r="H12877" s="120">
        <v>2019</v>
      </c>
      <c r="I12877" t="str">
        <f>IF(J12877="natural gas",VLOOKUP(D12877,'Cross-Page Data'!$I$4:$J$13,2,FALSE),IF(J12877="solar",VLOOKUP('Form 923'!D12877,'Cross-Page Data'!$I$14:$J$117,2,FALSE),J12877))</f>
        <v>solar pv</v>
      </c>
      <c r="J12877" t="str">
        <f>VLOOKUP(E12877,'Cross-Page Data'!$D$4:$F$48,3,FALSE)</f>
        <v>solar</v>
      </c>
      <c r="K12877" t="b">
        <f t="shared" si="201"/>
        <v>1</v>
      </c>
    </row>
    <row r="12878" spans="1:11">
      <c r="A12878" s="120">
        <v>61974</v>
      </c>
      <c r="B12878" s="121" t="s">
        <v>201</v>
      </c>
      <c r="C12878" s="121" t="s">
        <v>206</v>
      </c>
      <c r="D12878" s="121" t="s">
        <v>101</v>
      </c>
      <c r="E12878" s="121" t="s">
        <v>92</v>
      </c>
      <c r="F12878" s="122">
        <v>114890</v>
      </c>
      <c r="G12878" s="122">
        <v>12906</v>
      </c>
      <c r="H12878" s="120">
        <v>2019</v>
      </c>
      <c r="I12878" t="str">
        <f>IF(J12878="natural gas",VLOOKUP(D12878,'Cross-Page Data'!$I$4:$J$13,2,FALSE),IF(J12878="solar",VLOOKUP('Form 923'!D12878,'Cross-Page Data'!$I$14:$J$117,2,FALSE),J12878))</f>
        <v>solar pv</v>
      </c>
      <c r="J12878" t="str">
        <f>VLOOKUP(E12878,'Cross-Page Data'!$D$4:$F$48,3,FALSE)</f>
        <v>solar</v>
      </c>
      <c r="K12878" t="b">
        <f t="shared" si="201"/>
        <v>1</v>
      </c>
    </row>
    <row r="12879" spans="1:11">
      <c r="A12879" s="120">
        <v>61975</v>
      </c>
      <c r="B12879" s="121" t="s">
        <v>201</v>
      </c>
      <c r="C12879" s="121" t="s">
        <v>206</v>
      </c>
      <c r="D12879" s="121" t="s">
        <v>101</v>
      </c>
      <c r="E12879" s="121" t="s">
        <v>92</v>
      </c>
      <c r="F12879" s="122">
        <v>47528</v>
      </c>
      <c r="G12879" s="122">
        <v>5339</v>
      </c>
      <c r="H12879" s="120">
        <v>2019</v>
      </c>
      <c r="I12879" t="str">
        <f>IF(J12879="natural gas",VLOOKUP(D12879,'Cross-Page Data'!$I$4:$J$13,2,FALSE),IF(J12879="solar",VLOOKUP('Form 923'!D12879,'Cross-Page Data'!$I$14:$J$117,2,FALSE),J12879))</f>
        <v>solar pv</v>
      </c>
      <c r="J12879" t="str">
        <f>VLOOKUP(E12879,'Cross-Page Data'!$D$4:$F$48,3,FALSE)</f>
        <v>solar</v>
      </c>
      <c r="K12879" t="b">
        <f t="shared" si="201"/>
        <v>1</v>
      </c>
    </row>
    <row r="12880" spans="1:11">
      <c r="A12880" s="120">
        <v>61976</v>
      </c>
      <c r="B12880" s="121" t="s">
        <v>201</v>
      </c>
      <c r="C12880" s="121" t="s">
        <v>206</v>
      </c>
      <c r="D12880" s="121" t="s">
        <v>101</v>
      </c>
      <c r="E12880" s="121" t="s">
        <v>92</v>
      </c>
      <c r="F12880" s="122">
        <v>400287</v>
      </c>
      <c r="G12880" s="122">
        <v>44966</v>
      </c>
      <c r="H12880" s="120">
        <v>2019</v>
      </c>
      <c r="I12880" t="str">
        <f>IF(J12880="natural gas",VLOOKUP(D12880,'Cross-Page Data'!$I$4:$J$13,2,FALSE),IF(J12880="solar",VLOOKUP('Form 923'!D12880,'Cross-Page Data'!$I$14:$J$117,2,FALSE),J12880))</f>
        <v>solar pv</v>
      </c>
      <c r="J12880" t="str">
        <f>VLOOKUP(E12880,'Cross-Page Data'!$D$4:$F$48,3,FALSE)</f>
        <v>solar</v>
      </c>
      <c r="K12880" t="b">
        <f t="shared" si="201"/>
        <v>1</v>
      </c>
    </row>
    <row r="12881" spans="1:11">
      <c r="A12881" s="120">
        <v>61977</v>
      </c>
      <c r="B12881" s="121" t="s">
        <v>201</v>
      </c>
      <c r="C12881" s="121" t="s">
        <v>206</v>
      </c>
      <c r="D12881" s="121" t="s">
        <v>101</v>
      </c>
      <c r="E12881" s="121" t="s">
        <v>92</v>
      </c>
      <c r="F12881" s="122">
        <v>12783</v>
      </c>
      <c r="G12881" s="122">
        <v>1436</v>
      </c>
      <c r="H12881" s="120">
        <v>2019</v>
      </c>
      <c r="I12881" t="str">
        <f>IF(J12881="natural gas",VLOOKUP(D12881,'Cross-Page Data'!$I$4:$J$13,2,FALSE),IF(J12881="solar",VLOOKUP('Form 923'!D12881,'Cross-Page Data'!$I$14:$J$117,2,FALSE),J12881))</f>
        <v>solar pv</v>
      </c>
      <c r="J12881" t="str">
        <f>VLOOKUP(E12881,'Cross-Page Data'!$D$4:$F$48,3,FALSE)</f>
        <v>solar</v>
      </c>
      <c r="K12881" t="b">
        <f t="shared" si="201"/>
        <v>1</v>
      </c>
    </row>
    <row r="12882" spans="1:11">
      <c r="A12882" s="120">
        <v>61978</v>
      </c>
      <c r="B12882" s="121" t="s">
        <v>201</v>
      </c>
      <c r="C12882" s="121" t="s">
        <v>206</v>
      </c>
      <c r="D12882" s="121" t="s">
        <v>101</v>
      </c>
      <c r="E12882" s="121" t="s">
        <v>92</v>
      </c>
      <c r="F12882" s="122">
        <v>46175</v>
      </c>
      <c r="G12882" s="122">
        <v>5187</v>
      </c>
      <c r="H12882" s="120">
        <v>2019</v>
      </c>
      <c r="I12882" t="str">
        <f>IF(J12882="natural gas",VLOOKUP(D12882,'Cross-Page Data'!$I$4:$J$13,2,FALSE),IF(J12882="solar",VLOOKUP('Form 923'!D12882,'Cross-Page Data'!$I$14:$J$117,2,FALSE),J12882))</f>
        <v>solar pv</v>
      </c>
      <c r="J12882" t="str">
        <f>VLOOKUP(E12882,'Cross-Page Data'!$D$4:$F$48,3,FALSE)</f>
        <v>solar</v>
      </c>
      <c r="K12882" t="b">
        <f t="shared" si="201"/>
        <v>1</v>
      </c>
    </row>
    <row r="12883" spans="1:11">
      <c r="A12883" s="120">
        <v>61979</v>
      </c>
      <c r="B12883" s="121" t="s">
        <v>201</v>
      </c>
      <c r="C12883" s="121" t="s">
        <v>206</v>
      </c>
      <c r="D12883" s="121" t="s">
        <v>101</v>
      </c>
      <c r="E12883" s="121" t="s">
        <v>92</v>
      </c>
      <c r="F12883" s="122">
        <v>12365</v>
      </c>
      <c r="G12883" s="122">
        <v>1389</v>
      </c>
      <c r="H12883" s="120">
        <v>2019</v>
      </c>
      <c r="I12883" t="str">
        <f>IF(J12883="natural gas",VLOOKUP(D12883,'Cross-Page Data'!$I$4:$J$13,2,FALSE),IF(J12883="solar",VLOOKUP('Form 923'!D12883,'Cross-Page Data'!$I$14:$J$117,2,FALSE),J12883))</f>
        <v>solar pv</v>
      </c>
      <c r="J12883" t="str">
        <f>VLOOKUP(E12883,'Cross-Page Data'!$D$4:$F$48,3,FALSE)</f>
        <v>solar</v>
      </c>
      <c r="K12883" t="b">
        <f t="shared" si="201"/>
        <v>1</v>
      </c>
    </row>
    <row r="12884" spans="1:11">
      <c r="A12884" s="120">
        <v>61980</v>
      </c>
      <c r="B12884" s="121" t="s">
        <v>201</v>
      </c>
      <c r="C12884" s="121" t="s">
        <v>206</v>
      </c>
      <c r="D12884" s="121" t="s">
        <v>101</v>
      </c>
      <c r="E12884" s="121" t="s">
        <v>92</v>
      </c>
      <c r="F12884" s="122">
        <v>13212</v>
      </c>
      <c r="G12884" s="122">
        <v>1484</v>
      </c>
      <c r="H12884" s="120">
        <v>2019</v>
      </c>
      <c r="I12884" t="str">
        <f>IF(J12884="natural gas",VLOOKUP(D12884,'Cross-Page Data'!$I$4:$J$13,2,FALSE),IF(J12884="solar",VLOOKUP('Form 923'!D12884,'Cross-Page Data'!$I$14:$J$117,2,FALSE),J12884))</f>
        <v>solar pv</v>
      </c>
      <c r="J12884" t="str">
        <f>VLOOKUP(E12884,'Cross-Page Data'!$D$4:$F$48,3,FALSE)</f>
        <v>solar</v>
      </c>
      <c r="K12884" t="b">
        <f t="shared" si="201"/>
        <v>1</v>
      </c>
    </row>
    <row r="12885" spans="1:11">
      <c r="A12885" s="120">
        <v>61983</v>
      </c>
      <c r="B12885" s="121" t="s">
        <v>201</v>
      </c>
      <c r="C12885" s="121" t="s">
        <v>206</v>
      </c>
      <c r="D12885" s="121" t="s">
        <v>101</v>
      </c>
      <c r="E12885" s="121" t="s">
        <v>92</v>
      </c>
      <c r="F12885" s="122">
        <v>59483</v>
      </c>
      <c r="G12885" s="122">
        <v>6682</v>
      </c>
      <c r="H12885" s="120">
        <v>2019</v>
      </c>
      <c r="I12885" t="str">
        <f>IF(J12885="natural gas",VLOOKUP(D12885,'Cross-Page Data'!$I$4:$J$13,2,FALSE),IF(J12885="solar",VLOOKUP('Form 923'!D12885,'Cross-Page Data'!$I$14:$J$117,2,FALSE),J12885))</f>
        <v>solar pv</v>
      </c>
      <c r="J12885" t="str">
        <f>VLOOKUP(E12885,'Cross-Page Data'!$D$4:$F$48,3,FALSE)</f>
        <v>solar</v>
      </c>
      <c r="K12885" t="b">
        <f t="shared" si="201"/>
        <v>1</v>
      </c>
    </row>
    <row r="12886" spans="1:11">
      <c r="A12886" s="120">
        <v>61984</v>
      </c>
      <c r="B12886" s="121" t="s">
        <v>201</v>
      </c>
      <c r="C12886" s="121" t="s">
        <v>206</v>
      </c>
      <c r="D12886" s="121" t="s">
        <v>128</v>
      </c>
      <c r="E12886" s="121" t="s">
        <v>180</v>
      </c>
      <c r="F12886" s="122">
        <v>3542133</v>
      </c>
      <c r="G12886" s="122">
        <v>397903</v>
      </c>
      <c r="H12886" s="120">
        <v>2019</v>
      </c>
      <c r="I12886" t="str">
        <f>IF(J12886="natural gas",VLOOKUP(D12886,'Cross-Page Data'!$I$4:$J$13,2,FALSE),IF(J12886="solar",VLOOKUP('Form 923'!D12886,'Cross-Page Data'!$I$14:$J$117,2,FALSE),J12886))</f>
        <v>wind</v>
      </c>
      <c r="J12886" t="str">
        <f>VLOOKUP(E12886,'Cross-Page Data'!$D$4:$F$48,3,FALSE)</f>
        <v>wind</v>
      </c>
      <c r="K12886" t="b">
        <f t="shared" si="201"/>
        <v>1</v>
      </c>
    </row>
    <row r="12887" spans="1:11">
      <c r="A12887" s="120">
        <v>61985</v>
      </c>
      <c r="B12887" s="121" t="s">
        <v>201</v>
      </c>
      <c r="C12887" s="121" t="s">
        <v>202</v>
      </c>
      <c r="D12887" s="121" t="s">
        <v>101</v>
      </c>
      <c r="E12887" s="121" t="s">
        <v>92</v>
      </c>
      <c r="F12887" s="122">
        <v>57427</v>
      </c>
      <c r="G12887" s="122">
        <v>6451</v>
      </c>
      <c r="H12887" s="120">
        <v>2019</v>
      </c>
      <c r="I12887" t="str">
        <f>IF(J12887="natural gas",VLOOKUP(D12887,'Cross-Page Data'!$I$4:$J$13,2,FALSE),IF(J12887="solar",VLOOKUP('Form 923'!D12887,'Cross-Page Data'!$I$14:$J$117,2,FALSE),J12887))</f>
        <v>solar pv</v>
      </c>
      <c r="J12887" t="str">
        <f>VLOOKUP(E12887,'Cross-Page Data'!$D$4:$F$48,3,FALSE)</f>
        <v>solar</v>
      </c>
      <c r="K12887" t="b">
        <f t="shared" si="201"/>
        <v>1</v>
      </c>
    </row>
    <row r="12888" spans="1:11">
      <c r="A12888" s="120">
        <v>61987</v>
      </c>
      <c r="B12888" s="121" t="s">
        <v>201</v>
      </c>
      <c r="C12888" s="121" t="s">
        <v>202</v>
      </c>
      <c r="D12888" s="121" t="s">
        <v>101</v>
      </c>
      <c r="E12888" s="121" t="s">
        <v>92</v>
      </c>
      <c r="F12888" s="122">
        <v>40380</v>
      </c>
      <c r="G12888" s="122">
        <v>4536</v>
      </c>
      <c r="H12888" s="120">
        <v>2019</v>
      </c>
      <c r="I12888" t="str">
        <f>IF(J12888="natural gas",VLOOKUP(D12888,'Cross-Page Data'!$I$4:$J$13,2,FALSE),IF(J12888="solar",VLOOKUP('Form 923'!D12888,'Cross-Page Data'!$I$14:$J$117,2,FALSE),J12888))</f>
        <v>solar pv</v>
      </c>
      <c r="J12888" t="str">
        <f>VLOOKUP(E12888,'Cross-Page Data'!$D$4:$F$48,3,FALSE)</f>
        <v>solar</v>
      </c>
      <c r="K12888" t="b">
        <f t="shared" si="201"/>
        <v>1</v>
      </c>
    </row>
    <row r="12889" spans="1:11">
      <c r="A12889" s="120">
        <v>61988</v>
      </c>
      <c r="B12889" s="121" t="s">
        <v>201</v>
      </c>
      <c r="C12889" s="121" t="s">
        <v>206</v>
      </c>
      <c r="D12889" s="121" t="s">
        <v>101</v>
      </c>
      <c r="E12889" s="121" t="s">
        <v>92</v>
      </c>
      <c r="F12889" s="122">
        <v>871907</v>
      </c>
      <c r="G12889" s="122">
        <v>97945</v>
      </c>
      <c r="H12889" s="120">
        <v>2019</v>
      </c>
      <c r="I12889" t="str">
        <f>IF(J12889="natural gas",VLOOKUP(D12889,'Cross-Page Data'!$I$4:$J$13,2,FALSE),IF(J12889="solar",VLOOKUP('Form 923'!D12889,'Cross-Page Data'!$I$14:$J$117,2,FALSE),J12889))</f>
        <v>solar pv</v>
      </c>
      <c r="J12889" t="str">
        <f>VLOOKUP(E12889,'Cross-Page Data'!$D$4:$F$48,3,FALSE)</f>
        <v>solar</v>
      </c>
      <c r="K12889" t="b">
        <f t="shared" si="201"/>
        <v>1</v>
      </c>
    </row>
    <row r="12890" ht="25.5" spans="1:11">
      <c r="A12890" s="120">
        <v>61989</v>
      </c>
      <c r="B12890" s="121" t="s">
        <v>201</v>
      </c>
      <c r="C12890" s="121" t="s">
        <v>211</v>
      </c>
      <c r="D12890" s="121" t="s">
        <v>101</v>
      </c>
      <c r="E12890" s="121" t="s">
        <v>92</v>
      </c>
      <c r="F12890" s="122">
        <v>82405</v>
      </c>
      <c r="G12890" s="122">
        <v>9257</v>
      </c>
      <c r="H12890" s="120">
        <v>2019</v>
      </c>
      <c r="I12890" t="str">
        <f>IF(J12890="natural gas",VLOOKUP(D12890,'Cross-Page Data'!$I$4:$J$13,2,FALSE),IF(J12890="solar",VLOOKUP('Form 923'!D12890,'Cross-Page Data'!$I$14:$J$117,2,FALSE),J12890))</f>
        <v>solar pv</v>
      </c>
      <c r="J12890" t="str">
        <f>VLOOKUP(E12890,'Cross-Page Data'!$D$4:$F$48,3,FALSE)</f>
        <v>solar</v>
      </c>
      <c r="K12890" t="b">
        <f t="shared" si="201"/>
        <v>0</v>
      </c>
    </row>
    <row r="12891" spans="1:11">
      <c r="A12891" s="120">
        <v>61990</v>
      </c>
      <c r="B12891" s="121" t="s">
        <v>201</v>
      </c>
      <c r="C12891" s="121" t="s">
        <v>202</v>
      </c>
      <c r="D12891" s="121" t="s">
        <v>33</v>
      </c>
      <c r="E12891" s="121" t="s">
        <v>99</v>
      </c>
      <c r="F12891" s="122">
        <v>0</v>
      </c>
      <c r="G12891" s="122">
        <v>-12</v>
      </c>
      <c r="H12891" s="120">
        <v>2019</v>
      </c>
      <c r="I12891" t="str">
        <f>IF(J12891="natural gas",VLOOKUP(D12891,'Cross-Page Data'!$I$4:$J$13,2,FALSE),IF(J12891="solar",VLOOKUP('Form 923'!D12891,'Cross-Page Data'!$I$14:$J$117,2,FALSE),J12891))</f>
        <v>other</v>
      </c>
      <c r="J12891" t="str">
        <f>VLOOKUP(E12891,'Cross-Page Data'!$D$4:$F$48,3,FALSE)</f>
        <v>other</v>
      </c>
      <c r="K12891" t="b">
        <f t="shared" si="201"/>
        <v>1</v>
      </c>
    </row>
    <row r="12892" spans="1:11">
      <c r="A12892" s="120">
        <v>61990</v>
      </c>
      <c r="B12892" s="121" t="s">
        <v>201</v>
      </c>
      <c r="C12892" s="121" t="s">
        <v>202</v>
      </c>
      <c r="D12892" s="121" t="s">
        <v>79</v>
      </c>
      <c r="E12892" s="121" t="s">
        <v>38</v>
      </c>
      <c r="F12892" s="122">
        <v>26</v>
      </c>
      <c r="G12892" s="122">
        <v>1</v>
      </c>
      <c r="H12892" s="120">
        <v>2019</v>
      </c>
      <c r="I12892" t="str">
        <f>IF(J12892="natural gas",VLOOKUP(D12892,'Cross-Page Data'!$I$4:$J$13,2,FALSE),IF(J12892="solar",VLOOKUP('Form 923'!D12892,'Cross-Page Data'!$I$14:$J$117,2,FALSE),J12892))</f>
        <v>natural gas peaker</v>
      </c>
      <c r="J12892" t="str">
        <f>VLOOKUP(E12892,'Cross-Page Data'!$D$4:$F$48,3,FALSE)</f>
        <v>natural gas</v>
      </c>
      <c r="K12892" t="b">
        <f t="shared" si="201"/>
        <v>1</v>
      </c>
    </row>
    <row r="12893" spans="1:11">
      <c r="A12893" s="120">
        <v>61990</v>
      </c>
      <c r="B12893" s="121" t="s">
        <v>201</v>
      </c>
      <c r="C12893" s="121" t="s">
        <v>202</v>
      </c>
      <c r="D12893" s="121" t="s">
        <v>101</v>
      </c>
      <c r="E12893" s="121" t="s">
        <v>92</v>
      </c>
      <c r="F12893" s="122">
        <v>1710</v>
      </c>
      <c r="G12893" s="122">
        <v>192</v>
      </c>
      <c r="H12893" s="120">
        <v>2019</v>
      </c>
      <c r="I12893" t="str">
        <f>IF(J12893="natural gas",VLOOKUP(D12893,'Cross-Page Data'!$I$4:$J$13,2,FALSE),IF(J12893="solar",VLOOKUP('Form 923'!D12893,'Cross-Page Data'!$I$14:$J$117,2,FALSE),J12893))</f>
        <v>solar pv</v>
      </c>
      <c r="J12893" t="str">
        <f>VLOOKUP(E12893,'Cross-Page Data'!$D$4:$F$48,3,FALSE)</f>
        <v>solar</v>
      </c>
      <c r="K12893" t="b">
        <f t="shared" si="201"/>
        <v>1</v>
      </c>
    </row>
    <row r="12894" spans="1:11">
      <c r="A12894" s="120">
        <v>61990</v>
      </c>
      <c r="B12894" s="121" t="s">
        <v>201</v>
      </c>
      <c r="C12894" s="121" t="s">
        <v>202</v>
      </c>
      <c r="D12894" s="121" t="s">
        <v>128</v>
      </c>
      <c r="E12894" s="121" t="s">
        <v>180</v>
      </c>
      <c r="F12894" s="122">
        <v>1254</v>
      </c>
      <c r="G12894" s="122">
        <v>141</v>
      </c>
      <c r="H12894" s="120">
        <v>2019</v>
      </c>
      <c r="I12894" t="str">
        <f>IF(J12894="natural gas",VLOOKUP(D12894,'Cross-Page Data'!$I$4:$J$13,2,FALSE),IF(J12894="solar",VLOOKUP('Form 923'!D12894,'Cross-Page Data'!$I$14:$J$117,2,FALSE),J12894))</f>
        <v>wind</v>
      </c>
      <c r="J12894" t="str">
        <f>VLOOKUP(E12894,'Cross-Page Data'!$D$4:$F$48,3,FALSE)</f>
        <v>wind</v>
      </c>
      <c r="K12894" t="b">
        <f t="shared" si="201"/>
        <v>1</v>
      </c>
    </row>
    <row r="12895" spans="1:11">
      <c r="A12895" s="120">
        <v>61993</v>
      </c>
      <c r="B12895" s="121" t="s">
        <v>201</v>
      </c>
      <c r="C12895" s="121" t="s">
        <v>206</v>
      </c>
      <c r="D12895" s="121" t="s">
        <v>33</v>
      </c>
      <c r="E12895" s="121" t="s">
        <v>99</v>
      </c>
      <c r="F12895" s="122">
        <v>0</v>
      </c>
      <c r="G12895" s="122">
        <v>0</v>
      </c>
      <c r="H12895" s="120">
        <v>2019</v>
      </c>
      <c r="I12895" t="str">
        <f>IF(J12895="natural gas",VLOOKUP(D12895,'Cross-Page Data'!$I$4:$J$13,2,FALSE),IF(J12895="solar",VLOOKUP('Form 923'!D12895,'Cross-Page Data'!$I$14:$J$117,2,FALSE),J12895))</f>
        <v>other</v>
      </c>
      <c r="J12895" t="str">
        <f>VLOOKUP(E12895,'Cross-Page Data'!$D$4:$F$48,3,FALSE)</f>
        <v>other</v>
      </c>
      <c r="K12895" t="b">
        <f t="shared" si="201"/>
        <v>1</v>
      </c>
    </row>
    <row r="12896" spans="1:11">
      <c r="A12896" s="120">
        <v>61993</v>
      </c>
      <c r="B12896" s="121" t="s">
        <v>201</v>
      </c>
      <c r="C12896" s="121" t="s">
        <v>206</v>
      </c>
      <c r="D12896" s="121" t="s">
        <v>101</v>
      </c>
      <c r="E12896" s="121" t="s">
        <v>92</v>
      </c>
      <c r="F12896" s="122">
        <v>39178</v>
      </c>
      <c r="G12896" s="122">
        <v>4401</v>
      </c>
      <c r="H12896" s="120">
        <v>2019</v>
      </c>
      <c r="I12896" t="str">
        <f>IF(J12896="natural gas",VLOOKUP(D12896,'Cross-Page Data'!$I$4:$J$13,2,FALSE),IF(J12896="solar",VLOOKUP('Form 923'!D12896,'Cross-Page Data'!$I$14:$J$117,2,FALSE),J12896))</f>
        <v>solar pv</v>
      </c>
      <c r="J12896" t="str">
        <f>VLOOKUP(E12896,'Cross-Page Data'!$D$4:$F$48,3,FALSE)</f>
        <v>solar</v>
      </c>
      <c r="K12896" t="b">
        <f t="shared" si="201"/>
        <v>1</v>
      </c>
    </row>
    <row r="12897" spans="1:11">
      <c r="A12897" s="120">
        <v>61995</v>
      </c>
      <c r="B12897" s="121" t="s">
        <v>201</v>
      </c>
      <c r="C12897" s="121" t="s">
        <v>206</v>
      </c>
      <c r="D12897" s="121" t="s">
        <v>33</v>
      </c>
      <c r="E12897" s="121" t="s">
        <v>99</v>
      </c>
      <c r="F12897" s="122">
        <v>0</v>
      </c>
      <c r="G12897" s="122">
        <v>-41</v>
      </c>
      <c r="H12897" s="120">
        <v>2019</v>
      </c>
      <c r="I12897" t="str">
        <f>IF(J12897="natural gas",VLOOKUP(D12897,'Cross-Page Data'!$I$4:$J$13,2,FALSE),IF(J12897="solar",VLOOKUP('Form 923'!D12897,'Cross-Page Data'!$I$14:$J$117,2,FALSE),J12897))</f>
        <v>other</v>
      </c>
      <c r="J12897" t="str">
        <f>VLOOKUP(E12897,'Cross-Page Data'!$D$4:$F$48,3,FALSE)</f>
        <v>other</v>
      </c>
      <c r="K12897" t="b">
        <f t="shared" si="201"/>
        <v>1</v>
      </c>
    </row>
    <row r="12898" spans="1:11">
      <c r="A12898" s="120">
        <v>61995</v>
      </c>
      <c r="B12898" s="121" t="s">
        <v>201</v>
      </c>
      <c r="C12898" s="121" t="s">
        <v>206</v>
      </c>
      <c r="D12898" s="121" t="s">
        <v>101</v>
      </c>
      <c r="E12898" s="121" t="s">
        <v>92</v>
      </c>
      <c r="F12898" s="122">
        <v>75889</v>
      </c>
      <c r="G12898" s="122">
        <v>8525</v>
      </c>
      <c r="H12898" s="120">
        <v>2019</v>
      </c>
      <c r="I12898" t="str">
        <f>IF(J12898="natural gas",VLOOKUP(D12898,'Cross-Page Data'!$I$4:$J$13,2,FALSE),IF(J12898="solar",VLOOKUP('Form 923'!D12898,'Cross-Page Data'!$I$14:$J$117,2,FALSE),J12898))</f>
        <v>solar pv</v>
      </c>
      <c r="J12898" t="str">
        <f>VLOOKUP(E12898,'Cross-Page Data'!$D$4:$F$48,3,FALSE)</f>
        <v>solar</v>
      </c>
      <c r="K12898" t="b">
        <f t="shared" si="201"/>
        <v>1</v>
      </c>
    </row>
    <row r="12899" spans="1:11">
      <c r="A12899" s="120">
        <v>61996</v>
      </c>
      <c r="B12899" s="121" t="s">
        <v>201</v>
      </c>
      <c r="C12899" s="121" t="s">
        <v>206</v>
      </c>
      <c r="D12899" s="121" t="s">
        <v>101</v>
      </c>
      <c r="E12899" s="121" t="s">
        <v>92</v>
      </c>
      <c r="F12899" s="122">
        <v>0</v>
      </c>
      <c r="G12899" s="122">
        <v>0</v>
      </c>
      <c r="H12899" s="120">
        <v>2019</v>
      </c>
      <c r="I12899" t="str">
        <f>IF(J12899="natural gas",VLOOKUP(D12899,'Cross-Page Data'!$I$4:$J$13,2,FALSE),IF(J12899="solar",VLOOKUP('Form 923'!D12899,'Cross-Page Data'!$I$14:$J$117,2,FALSE),J12899))</f>
        <v>solar pv</v>
      </c>
      <c r="J12899" t="str">
        <f>VLOOKUP(E12899,'Cross-Page Data'!$D$4:$F$48,3,FALSE)</f>
        <v>solar</v>
      </c>
      <c r="K12899" t="b">
        <f t="shared" si="201"/>
        <v>1</v>
      </c>
    </row>
    <row r="12900" spans="1:11">
      <c r="A12900" s="120">
        <v>61997</v>
      </c>
      <c r="B12900" s="121" t="s">
        <v>201</v>
      </c>
      <c r="C12900" s="121" t="s">
        <v>206</v>
      </c>
      <c r="D12900" s="121" t="s">
        <v>101</v>
      </c>
      <c r="E12900" s="121" t="s">
        <v>92</v>
      </c>
      <c r="F12900" s="122">
        <v>16397</v>
      </c>
      <c r="G12900" s="122">
        <v>1842</v>
      </c>
      <c r="H12900" s="120">
        <v>2019</v>
      </c>
      <c r="I12900" t="str">
        <f>IF(J12900="natural gas",VLOOKUP(D12900,'Cross-Page Data'!$I$4:$J$13,2,FALSE),IF(J12900="solar",VLOOKUP('Form 923'!D12900,'Cross-Page Data'!$I$14:$J$117,2,FALSE),J12900))</f>
        <v>solar pv</v>
      </c>
      <c r="J12900" t="str">
        <f>VLOOKUP(E12900,'Cross-Page Data'!$D$4:$F$48,3,FALSE)</f>
        <v>solar</v>
      </c>
      <c r="K12900" t="b">
        <f t="shared" si="201"/>
        <v>1</v>
      </c>
    </row>
    <row r="12901" spans="1:11">
      <c r="A12901" s="120">
        <v>61998</v>
      </c>
      <c r="B12901" s="121" t="s">
        <v>201</v>
      </c>
      <c r="C12901" s="121" t="s">
        <v>206</v>
      </c>
      <c r="D12901" s="121" t="s">
        <v>101</v>
      </c>
      <c r="E12901" s="121" t="s">
        <v>92</v>
      </c>
      <c r="F12901" s="122">
        <v>15686</v>
      </c>
      <c r="G12901" s="122">
        <v>1762</v>
      </c>
      <c r="H12901" s="120">
        <v>2019</v>
      </c>
      <c r="I12901" t="str">
        <f>IF(J12901="natural gas",VLOOKUP(D12901,'Cross-Page Data'!$I$4:$J$13,2,FALSE),IF(J12901="solar",VLOOKUP('Form 923'!D12901,'Cross-Page Data'!$I$14:$J$117,2,FALSE),J12901))</f>
        <v>solar pv</v>
      </c>
      <c r="J12901" t="str">
        <f>VLOOKUP(E12901,'Cross-Page Data'!$D$4:$F$48,3,FALSE)</f>
        <v>solar</v>
      </c>
      <c r="K12901" t="b">
        <f t="shared" si="201"/>
        <v>1</v>
      </c>
    </row>
    <row r="12902" spans="1:11">
      <c r="A12902" s="120">
        <v>61999</v>
      </c>
      <c r="B12902" s="121" t="s">
        <v>201</v>
      </c>
      <c r="C12902" s="121" t="s">
        <v>206</v>
      </c>
      <c r="D12902" s="121" t="s">
        <v>101</v>
      </c>
      <c r="E12902" s="121" t="s">
        <v>92</v>
      </c>
      <c r="F12902" s="122">
        <v>16648</v>
      </c>
      <c r="G12902" s="122">
        <v>1870.11</v>
      </c>
      <c r="H12902" s="120">
        <v>2019</v>
      </c>
      <c r="I12902" t="str">
        <f>IF(J12902="natural gas",VLOOKUP(D12902,'Cross-Page Data'!$I$4:$J$13,2,FALSE),IF(J12902="solar",VLOOKUP('Form 923'!D12902,'Cross-Page Data'!$I$14:$J$117,2,FALSE),J12902))</f>
        <v>solar pv</v>
      </c>
      <c r="J12902" t="str">
        <f>VLOOKUP(E12902,'Cross-Page Data'!$D$4:$F$48,3,FALSE)</f>
        <v>solar</v>
      </c>
      <c r="K12902" t="b">
        <f t="shared" si="201"/>
        <v>1</v>
      </c>
    </row>
    <row r="12903" spans="1:11">
      <c r="A12903" s="120">
        <v>62000</v>
      </c>
      <c r="B12903" s="121" t="s">
        <v>201</v>
      </c>
      <c r="C12903" s="121" t="s">
        <v>206</v>
      </c>
      <c r="D12903" s="121" t="s">
        <v>101</v>
      </c>
      <c r="E12903" s="121" t="s">
        <v>92</v>
      </c>
      <c r="F12903" s="122">
        <v>15241</v>
      </c>
      <c r="G12903" s="122">
        <v>1712</v>
      </c>
      <c r="H12903" s="120">
        <v>2019</v>
      </c>
      <c r="I12903" t="str">
        <f>IF(J12903="natural gas",VLOOKUP(D12903,'Cross-Page Data'!$I$4:$J$13,2,FALSE),IF(J12903="solar",VLOOKUP('Form 923'!D12903,'Cross-Page Data'!$I$14:$J$117,2,FALSE),J12903))</f>
        <v>solar pv</v>
      </c>
      <c r="J12903" t="str">
        <f>VLOOKUP(E12903,'Cross-Page Data'!$D$4:$F$48,3,FALSE)</f>
        <v>solar</v>
      </c>
      <c r="K12903" t="b">
        <f t="shared" si="201"/>
        <v>1</v>
      </c>
    </row>
    <row r="12904" ht="25.5" spans="1:11">
      <c r="A12904" s="120">
        <v>62002</v>
      </c>
      <c r="B12904" s="121" t="s">
        <v>201</v>
      </c>
      <c r="C12904" s="121" t="s">
        <v>207</v>
      </c>
      <c r="D12904" s="121" t="s">
        <v>79</v>
      </c>
      <c r="E12904" s="121" t="s">
        <v>70</v>
      </c>
      <c r="F12904" s="122">
        <v>34</v>
      </c>
      <c r="G12904" s="122">
        <v>5</v>
      </c>
      <c r="H12904" s="120">
        <v>2019</v>
      </c>
      <c r="I12904" t="str">
        <f>IF(J12904="natural gas",VLOOKUP(D12904,'Cross-Page Data'!$I$4:$J$13,2,FALSE),IF(J12904="solar",VLOOKUP('Form 923'!D12904,'Cross-Page Data'!$I$14:$J$117,2,FALSE),J12904))</f>
        <v>heavy or residual fuel oil</v>
      </c>
      <c r="J12904" t="str">
        <f>VLOOKUP(E12904,'Cross-Page Data'!$D$4:$F$48,3,FALSE)</f>
        <v>heavy or residual fuel oil</v>
      </c>
      <c r="K12904" t="b">
        <f t="shared" si="201"/>
        <v>0</v>
      </c>
    </row>
    <row r="12905" ht="25.5" spans="1:11">
      <c r="A12905" s="120">
        <v>62003</v>
      </c>
      <c r="B12905" s="121" t="s">
        <v>201</v>
      </c>
      <c r="C12905" s="121" t="s">
        <v>207</v>
      </c>
      <c r="D12905" s="121" t="s">
        <v>79</v>
      </c>
      <c r="E12905" s="121" t="s">
        <v>70</v>
      </c>
      <c r="F12905" s="122">
        <v>215</v>
      </c>
      <c r="G12905" s="122">
        <v>15</v>
      </c>
      <c r="H12905" s="120">
        <v>2019</v>
      </c>
      <c r="I12905" t="str">
        <f>IF(J12905="natural gas",VLOOKUP(D12905,'Cross-Page Data'!$I$4:$J$13,2,FALSE),IF(J12905="solar",VLOOKUP('Form 923'!D12905,'Cross-Page Data'!$I$14:$J$117,2,FALSE),J12905))</f>
        <v>heavy or residual fuel oil</v>
      </c>
      <c r="J12905" t="str">
        <f>VLOOKUP(E12905,'Cross-Page Data'!$D$4:$F$48,3,FALSE)</f>
        <v>heavy or residual fuel oil</v>
      </c>
      <c r="K12905" t="b">
        <f t="shared" si="201"/>
        <v>0</v>
      </c>
    </row>
    <row r="12906" spans="1:11">
      <c r="A12906" s="120">
        <v>62004</v>
      </c>
      <c r="B12906" s="121" t="s">
        <v>201</v>
      </c>
      <c r="C12906" s="121" t="s">
        <v>206</v>
      </c>
      <c r="D12906" s="121" t="s">
        <v>101</v>
      </c>
      <c r="E12906" s="121" t="s">
        <v>92</v>
      </c>
      <c r="F12906" s="122">
        <v>798341</v>
      </c>
      <c r="G12906" s="122">
        <v>89681</v>
      </c>
      <c r="H12906" s="120">
        <v>2019</v>
      </c>
      <c r="I12906" t="str">
        <f>IF(J12906="natural gas",VLOOKUP(D12906,'Cross-Page Data'!$I$4:$J$13,2,FALSE),IF(J12906="solar",VLOOKUP('Form 923'!D12906,'Cross-Page Data'!$I$14:$J$117,2,FALSE),J12906))</f>
        <v>solar pv</v>
      </c>
      <c r="J12906" t="str">
        <f>VLOOKUP(E12906,'Cross-Page Data'!$D$4:$F$48,3,FALSE)</f>
        <v>solar</v>
      </c>
      <c r="K12906" t="b">
        <f t="shared" si="201"/>
        <v>1</v>
      </c>
    </row>
    <row r="12907" spans="1:11">
      <c r="A12907" s="120">
        <v>62010</v>
      </c>
      <c r="B12907" s="121" t="s">
        <v>201</v>
      </c>
      <c r="C12907" s="121" t="s">
        <v>206</v>
      </c>
      <c r="D12907" s="121" t="s">
        <v>101</v>
      </c>
      <c r="E12907" s="121" t="s">
        <v>92</v>
      </c>
      <c r="F12907" s="122">
        <v>22747</v>
      </c>
      <c r="G12907" s="122">
        <v>2555.19</v>
      </c>
      <c r="H12907" s="120">
        <v>2019</v>
      </c>
      <c r="I12907" t="str">
        <f>IF(J12907="natural gas",VLOOKUP(D12907,'Cross-Page Data'!$I$4:$J$13,2,FALSE),IF(J12907="solar",VLOOKUP('Form 923'!D12907,'Cross-Page Data'!$I$14:$J$117,2,FALSE),J12907))</f>
        <v>solar pv</v>
      </c>
      <c r="J12907" t="str">
        <f>VLOOKUP(E12907,'Cross-Page Data'!$D$4:$F$48,3,FALSE)</f>
        <v>solar</v>
      </c>
      <c r="K12907" t="b">
        <f t="shared" si="201"/>
        <v>1</v>
      </c>
    </row>
    <row r="12908" spans="1:11">
      <c r="A12908" s="120">
        <v>62016</v>
      </c>
      <c r="B12908" s="121" t="s">
        <v>201</v>
      </c>
      <c r="C12908" s="121" t="s">
        <v>206</v>
      </c>
      <c r="D12908" s="121" t="s">
        <v>101</v>
      </c>
      <c r="E12908" s="121" t="s">
        <v>92</v>
      </c>
      <c r="F12908" s="122">
        <v>55823</v>
      </c>
      <c r="G12908" s="122">
        <v>6271</v>
      </c>
      <c r="H12908" s="120">
        <v>2019</v>
      </c>
      <c r="I12908" t="str">
        <f>IF(J12908="natural gas",VLOOKUP(D12908,'Cross-Page Data'!$I$4:$J$13,2,FALSE),IF(J12908="solar",VLOOKUP('Form 923'!D12908,'Cross-Page Data'!$I$14:$J$117,2,FALSE),J12908))</f>
        <v>solar pv</v>
      </c>
      <c r="J12908" t="str">
        <f>VLOOKUP(E12908,'Cross-Page Data'!$D$4:$F$48,3,FALSE)</f>
        <v>solar</v>
      </c>
      <c r="K12908" t="b">
        <f t="shared" si="201"/>
        <v>1</v>
      </c>
    </row>
    <row r="12909" spans="1:11">
      <c r="A12909" s="120">
        <v>62017</v>
      </c>
      <c r="B12909" s="121" t="s">
        <v>201</v>
      </c>
      <c r="C12909" s="121" t="s">
        <v>206</v>
      </c>
      <c r="D12909" s="121" t="s">
        <v>101</v>
      </c>
      <c r="E12909" s="121" t="s">
        <v>92</v>
      </c>
      <c r="F12909" s="122">
        <v>141356</v>
      </c>
      <c r="G12909" s="122">
        <v>15879</v>
      </c>
      <c r="H12909" s="120">
        <v>2019</v>
      </c>
      <c r="I12909" t="str">
        <f>IF(J12909="natural gas",VLOOKUP(D12909,'Cross-Page Data'!$I$4:$J$13,2,FALSE),IF(J12909="solar",VLOOKUP('Form 923'!D12909,'Cross-Page Data'!$I$14:$J$117,2,FALSE),J12909))</f>
        <v>solar pv</v>
      </c>
      <c r="J12909" t="str">
        <f>VLOOKUP(E12909,'Cross-Page Data'!$D$4:$F$48,3,FALSE)</f>
        <v>solar</v>
      </c>
      <c r="K12909" t="b">
        <f t="shared" si="201"/>
        <v>1</v>
      </c>
    </row>
    <row r="12910" spans="1:11">
      <c r="A12910" s="120">
        <v>62018</v>
      </c>
      <c r="B12910" s="121" t="s">
        <v>201</v>
      </c>
      <c r="C12910" s="121" t="s">
        <v>206</v>
      </c>
      <c r="D12910" s="121" t="s">
        <v>101</v>
      </c>
      <c r="E12910" s="121" t="s">
        <v>92</v>
      </c>
      <c r="F12910" s="122">
        <v>21230</v>
      </c>
      <c r="G12910" s="122">
        <v>2385</v>
      </c>
      <c r="H12910" s="120">
        <v>2019</v>
      </c>
      <c r="I12910" t="str">
        <f>IF(J12910="natural gas",VLOOKUP(D12910,'Cross-Page Data'!$I$4:$J$13,2,FALSE),IF(J12910="solar",VLOOKUP('Form 923'!D12910,'Cross-Page Data'!$I$14:$J$117,2,FALSE),J12910))</f>
        <v>solar pv</v>
      </c>
      <c r="J12910" t="str">
        <f>VLOOKUP(E12910,'Cross-Page Data'!$D$4:$F$48,3,FALSE)</f>
        <v>solar</v>
      </c>
      <c r="K12910" t="b">
        <f t="shared" si="201"/>
        <v>1</v>
      </c>
    </row>
    <row r="12911" ht="25.5" spans="1:11">
      <c r="A12911" s="120">
        <v>62019</v>
      </c>
      <c r="B12911" s="121" t="s">
        <v>201</v>
      </c>
      <c r="C12911" s="121" t="s">
        <v>211</v>
      </c>
      <c r="D12911" s="121" t="s">
        <v>79</v>
      </c>
      <c r="E12911" s="121" t="s">
        <v>130</v>
      </c>
      <c r="F12911" s="122">
        <v>46798</v>
      </c>
      <c r="G12911" s="122">
        <v>4079</v>
      </c>
      <c r="H12911" s="120">
        <v>2019</v>
      </c>
      <c r="I12911" t="str">
        <f>IF(J12911="natural gas",VLOOKUP(D12911,'Cross-Page Data'!$I$4:$J$13,2,FALSE),IF(J12911="solar",VLOOKUP('Form 923'!D12911,'Cross-Page Data'!$I$14:$J$117,2,FALSE),J12911))</f>
        <v>biomass</v>
      </c>
      <c r="J12911" t="str">
        <f>VLOOKUP(E12911,'Cross-Page Data'!$D$4:$F$48,3,FALSE)</f>
        <v>biomass</v>
      </c>
      <c r="K12911" t="b">
        <f t="shared" si="201"/>
        <v>0</v>
      </c>
    </row>
    <row r="12912" spans="1:11">
      <c r="A12912" s="120">
        <v>62020</v>
      </c>
      <c r="B12912" s="121" t="s">
        <v>201</v>
      </c>
      <c r="C12912" s="121" t="s">
        <v>206</v>
      </c>
      <c r="D12912" s="121" t="s">
        <v>101</v>
      </c>
      <c r="E12912" s="121" t="s">
        <v>92</v>
      </c>
      <c r="F12912" s="122">
        <v>56474</v>
      </c>
      <c r="G12912" s="122">
        <v>6344</v>
      </c>
      <c r="H12912" s="120">
        <v>2019</v>
      </c>
      <c r="I12912" t="str">
        <f>IF(J12912="natural gas",VLOOKUP(D12912,'Cross-Page Data'!$I$4:$J$13,2,FALSE),IF(J12912="solar",VLOOKUP('Form 923'!D12912,'Cross-Page Data'!$I$14:$J$117,2,FALSE),J12912))</f>
        <v>solar pv</v>
      </c>
      <c r="J12912" t="str">
        <f>VLOOKUP(E12912,'Cross-Page Data'!$D$4:$F$48,3,FALSE)</f>
        <v>solar</v>
      </c>
      <c r="K12912" t="b">
        <f t="shared" si="201"/>
        <v>1</v>
      </c>
    </row>
    <row r="12913" spans="1:11">
      <c r="A12913" s="120">
        <v>62021</v>
      </c>
      <c r="B12913" s="121" t="s">
        <v>201</v>
      </c>
      <c r="C12913" s="121" t="s">
        <v>206</v>
      </c>
      <c r="D12913" s="121" t="s">
        <v>101</v>
      </c>
      <c r="E12913" s="121" t="s">
        <v>92</v>
      </c>
      <c r="F12913" s="122">
        <v>13799</v>
      </c>
      <c r="G12913" s="122">
        <v>1550</v>
      </c>
      <c r="H12913" s="120">
        <v>2019</v>
      </c>
      <c r="I12913" t="str">
        <f>IF(J12913="natural gas",VLOOKUP(D12913,'Cross-Page Data'!$I$4:$J$13,2,FALSE),IF(J12913="solar",VLOOKUP('Form 923'!D12913,'Cross-Page Data'!$I$14:$J$117,2,FALSE),J12913))</f>
        <v>solar pv</v>
      </c>
      <c r="J12913" t="str">
        <f>VLOOKUP(E12913,'Cross-Page Data'!$D$4:$F$48,3,FALSE)</f>
        <v>solar</v>
      </c>
      <c r="K12913" t="b">
        <f t="shared" si="201"/>
        <v>1</v>
      </c>
    </row>
    <row r="12914" spans="1:11">
      <c r="A12914" s="120">
        <v>62023</v>
      </c>
      <c r="B12914" s="121" t="s">
        <v>201</v>
      </c>
      <c r="C12914" s="121" t="s">
        <v>206</v>
      </c>
      <c r="D12914" s="121" t="s">
        <v>101</v>
      </c>
      <c r="E12914" s="121" t="s">
        <v>92</v>
      </c>
      <c r="F12914" s="122">
        <v>13844</v>
      </c>
      <c r="G12914" s="122">
        <v>1555</v>
      </c>
      <c r="H12914" s="120">
        <v>2019</v>
      </c>
      <c r="I12914" t="str">
        <f>IF(J12914="natural gas",VLOOKUP(D12914,'Cross-Page Data'!$I$4:$J$13,2,FALSE),IF(J12914="solar",VLOOKUP('Form 923'!D12914,'Cross-Page Data'!$I$14:$J$117,2,FALSE),J12914))</f>
        <v>solar pv</v>
      </c>
      <c r="J12914" t="str">
        <f>VLOOKUP(E12914,'Cross-Page Data'!$D$4:$F$48,3,FALSE)</f>
        <v>solar</v>
      </c>
      <c r="K12914" t="b">
        <f t="shared" si="201"/>
        <v>1</v>
      </c>
    </row>
    <row r="12915" spans="1:11">
      <c r="A12915" s="120">
        <v>62024</v>
      </c>
      <c r="B12915" s="121" t="s">
        <v>201</v>
      </c>
      <c r="C12915" s="121" t="s">
        <v>206</v>
      </c>
      <c r="D12915" s="121" t="s">
        <v>101</v>
      </c>
      <c r="E12915" s="121" t="s">
        <v>92</v>
      </c>
      <c r="F12915" s="122">
        <v>13682</v>
      </c>
      <c r="G12915" s="122">
        <v>1537</v>
      </c>
      <c r="H12915" s="120">
        <v>2019</v>
      </c>
      <c r="I12915" t="str">
        <f>IF(J12915="natural gas",VLOOKUP(D12915,'Cross-Page Data'!$I$4:$J$13,2,FALSE),IF(J12915="solar",VLOOKUP('Form 923'!D12915,'Cross-Page Data'!$I$14:$J$117,2,FALSE),J12915))</f>
        <v>solar pv</v>
      </c>
      <c r="J12915" t="str">
        <f>VLOOKUP(E12915,'Cross-Page Data'!$D$4:$F$48,3,FALSE)</f>
        <v>solar</v>
      </c>
      <c r="K12915" t="b">
        <f t="shared" si="201"/>
        <v>1</v>
      </c>
    </row>
    <row r="12916" spans="1:11">
      <c r="A12916" s="120">
        <v>62025</v>
      </c>
      <c r="B12916" s="121" t="s">
        <v>201</v>
      </c>
      <c r="C12916" s="121" t="s">
        <v>206</v>
      </c>
      <c r="D12916" s="121" t="s">
        <v>101</v>
      </c>
      <c r="E12916" s="121" t="s">
        <v>92</v>
      </c>
      <c r="F12916" s="122">
        <v>13815</v>
      </c>
      <c r="G12916" s="122">
        <v>1552</v>
      </c>
      <c r="H12916" s="120">
        <v>2019</v>
      </c>
      <c r="I12916" t="str">
        <f>IF(J12916="natural gas",VLOOKUP(D12916,'Cross-Page Data'!$I$4:$J$13,2,FALSE),IF(J12916="solar",VLOOKUP('Form 923'!D12916,'Cross-Page Data'!$I$14:$J$117,2,FALSE),J12916))</f>
        <v>solar pv</v>
      </c>
      <c r="J12916" t="str">
        <f>VLOOKUP(E12916,'Cross-Page Data'!$D$4:$F$48,3,FALSE)</f>
        <v>solar</v>
      </c>
      <c r="K12916" t="b">
        <f t="shared" si="201"/>
        <v>1</v>
      </c>
    </row>
    <row r="12917" spans="1:11">
      <c r="A12917" s="120">
        <v>62026</v>
      </c>
      <c r="B12917" s="121" t="s">
        <v>201</v>
      </c>
      <c r="C12917" s="121" t="s">
        <v>206</v>
      </c>
      <c r="D12917" s="121" t="s">
        <v>101</v>
      </c>
      <c r="E12917" s="121" t="s">
        <v>92</v>
      </c>
      <c r="F12917" s="122">
        <v>13486</v>
      </c>
      <c r="G12917" s="122">
        <v>1515</v>
      </c>
      <c r="H12917" s="120">
        <v>2019</v>
      </c>
      <c r="I12917" t="str">
        <f>IF(J12917="natural gas",VLOOKUP(D12917,'Cross-Page Data'!$I$4:$J$13,2,FALSE),IF(J12917="solar",VLOOKUP('Form 923'!D12917,'Cross-Page Data'!$I$14:$J$117,2,FALSE),J12917))</f>
        <v>solar pv</v>
      </c>
      <c r="J12917" t="str">
        <f>VLOOKUP(E12917,'Cross-Page Data'!$D$4:$F$48,3,FALSE)</f>
        <v>solar</v>
      </c>
      <c r="K12917" t="b">
        <f t="shared" si="201"/>
        <v>1</v>
      </c>
    </row>
    <row r="12918" spans="1:11">
      <c r="A12918" s="120">
        <v>62028</v>
      </c>
      <c r="B12918" s="121" t="s">
        <v>201</v>
      </c>
      <c r="C12918" s="121" t="s">
        <v>206</v>
      </c>
      <c r="D12918" s="121" t="s">
        <v>101</v>
      </c>
      <c r="E12918" s="121" t="s">
        <v>92</v>
      </c>
      <c r="F12918" s="122">
        <v>64887</v>
      </c>
      <c r="G12918" s="122">
        <v>7289</v>
      </c>
      <c r="H12918" s="120">
        <v>2019</v>
      </c>
      <c r="I12918" t="str">
        <f>IF(J12918="natural gas",VLOOKUP(D12918,'Cross-Page Data'!$I$4:$J$13,2,FALSE),IF(J12918="solar",VLOOKUP('Form 923'!D12918,'Cross-Page Data'!$I$14:$J$117,2,FALSE),J12918))</f>
        <v>solar pv</v>
      </c>
      <c r="J12918" t="str">
        <f>VLOOKUP(E12918,'Cross-Page Data'!$D$4:$F$48,3,FALSE)</f>
        <v>solar</v>
      </c>
      <c r="K12918" t="b">
        <f t="shared" si="201"/>
        <v>1</v>
      </c>
    </row>
    <row r="12919" spans="1:11">
      <c r="A12919" s="120">
        <v>62029</v>
      </c>
      <c r="B12919" s="121" t="s">
        <v>201</v>
      </c>
      <c r="C12919" s="121" t="s">
        <v>206</v>
      </c>
      <c r="D12919" s="121" t="s">
        <v>101</v>
      </c>
      <c r="E12919" s="121" t="s">
        <v>92</v>
      </c>
      <c r="F12919" s="122">
        <v>20697</v>
      </c>
      <c r="G12919" s="122">
        <v>2325</v>
      </c>
      <c r="H12919" s="120">
        <v>2019</v>
      </c>
      <c r="I12919" t="str">
        <f>IF(J12919="natural gas",VLOOKUP(D12919,'Cross-Page Data'!$I$4:$J$13,2,FALSE),IF(J12919="solar",VLOOKUP('Form 923'!D12919,'Cross-Page Data'!$I$14:$J$117,2,FALSE),J12919))</f>
        <v>solar pv</v>
      </c>
      <c r="J12919" t="str">
        <f>VLOOKUP(E12919,'Cross-Page Data'!$D$4:$F$48,3,FALSE)</f>
        <v>solar</v>
      </c>
      <c r="K12919" t="b">
        <f t="shared" si="201"/>
        <v>1</v>
      </c>
    </row>
    <row r="12920" spans="1:11">
      <c r="A12920" s="120">
        <v>62030</v>
      </c>
      <c r="B12920" s="121" t="s">
        <v>201</v>
      </c>
      <c r="C12920" s="121" t="s">
        <v>206</v>
      </c>
      <c r="D12920" s="121" t="s">
        <v>101</v>
      </c>
      <c r="E12920" s="121" t="s">
        <v>92</v>
      </c>
      <c r="F12920" s="122">
        <v>23020</v>
      </c>
      <c r="G12920" s="122">
        <v>2586</v>
      </c>
      <c r="H12920" s="120">
        <v>2019</v>
      </c>
      <c r="I12920" t="str">
        <f>IF(J12920="natural gas",VLOOKUP(D12920,'Cross-Page Data'!$I$4:$J$13,2,FALSE),IF(J12920="solar",VLOOKUP('Form 923'!D12920,'Cross-Page Data'!$I$14:$J$117,2,FALSE),J12920))</f>
        <v>solar pv</v>
      </c>
      <c r="J12920" t="str">
        <f>VLOOKUP(E12920,'Cross-Page Data'!$D$4:$F$48,3,FALSE)</f>
        <v>solar</v>
      </c>
      <c r="K12920" t="b">
        <f t="shared" si="201"/>
        <v>1</v>
      </c>
    </row>
    <row r="12921" spans="1:11">
      <c r="A12921" s="120">
        <v>62031</v>
      </c>
      <c r="B12921" s="121" t="s">
        <v>201</v>
      </c>
      <c r="C12921" s="121" t="s">
        <v>206</v>
      </c>
      <c r="D12921" s="121" t="s">
        <v>101</v>
      </c>
      <c r="E12921" s="121" t="s">
        <v>92</v>
      </c>
      <c r="F12921" s="122">
        <v>43745</v>
      </c>
      <c r="G12921" s="122">
        <v>4914</v>
      </c>
      <c r="H12921" s="120">
        <v>2019</v>
      </c>
      <c r="I12921" t="str">
        <f>IF(J12921="natural gas",VLOOKUP(D12921,'Cross-Page Data'!$I$4:$J$13,2,FALSE),IF(J12921="solar",VLOOKUP('Form 923'!D12921,'Cross-Page Data'!$I$14:$J$117,2,FALSE),J12921))</f>
        <v>solar pv</v>
      </c>
      <c r="J12921" t="str">
        <f>VLOOKUP(E12921,'Cross-Page Data'!$D$4:$F$48,3,FALSE)</f>
        <v>solar</v>
      </c>
      <c r="K12921" t="b">
        <f t="shared" si="201"/>
        <v>1</v>
      </c>
    </row>
    <row r="12922" spans="1:11">
      <c r="A12922" s="120">
        <v>62032</v>
      </c>
      <c r="B12922" s="121" t="s">
        <v>201</v>
      </c>
      <c r="C12922" s="121" t="s">
        <v>206</v>
      </c>
      <c r="D12922" s="121" t="s">
        <v>101</v>
      </c>
      <c r="E12922" s="121" t="s">
        <v>92</v>
      </c>
      <c r="F12922" s="122">
        <v>31264</v>
      </c>
      <c r="G12922" s="122">
        <v>3512</v>
      </c>
      <c r="H12922" s="120">
        <v>2019</v>
      </c>
      <c r="I12922" t="str">
        <f>IF(J12922="natural gas",VLOOKUP(D12922,'Cross-Page Data'!$I$4:$J$13,2,FALSE),IF(J12922="solar",VLOOKUP('Form 923'!D12922,'Cross-Page Data'!$I$14:$J$117,2,FALSE),J12922))</f>
        <v>solar pv</v>
      </c>
      <c r="J12922" t="str">
        <f>VLOOKUP(E12922,'Cross-Page Data'!$D$4:$F$48,3,FALSE)</f>
        <v>solar</v>
      </c>
      <c r="K12922" t="b">
        <f t="shared" si="201"/>
        <v>1</v>
      </c>
    </row>
    <row r="12923" spans="1:11">
      <c r="A12923" s="120">
        <v>62034</v>
      </c>
      <c r="B12923" s="121" t="s">
        <v>201</v>
      </c>
      <c r="C12923" s="121" t="s">
        <v>206</v>
      </c>
      <c r="D12923" s="121" t="s">
        <v>101</v>
      </c>
      <c r="E12923" s="121" t="s">
        <v>92</v>
      </c>
      <c r="F12923" s="122">
        <v>27152</v>
      </c>
      <c r="G12923" s="122">
        <v>3050</v>
      </c>
      <c r="H12923" s="120">
        <v>2019</v>
      </c>
      <c r="I12923" t="str">
        <f>IF(J12923="natural gas",VLOOKUP(D12923,'Cross-Page Data'!$I$4:$J$13,2,FALSE),IF(J12923="solar",VLOOKUP('Form 923'!D12923,'Cross-Page Data'!$I$14:$J$117,2,FALSE),J12923))</f>
        <v>solar pv</v>
      </c>
      <c r="J12923" t="str">
        <f>VLOOKUP(E12923,'Cross-Page Data'!$D$4:$F$48,3,FALSE)</f>
        <v>solar</v>
      </c>
      <c r="K12923" t="b">
        <f t="shared" si="201"/>
        <v>1</v>
      </c>
    </row>
    <row r="12924" spans="1:11">
      <c r="A12924" s="120">
        <v>62035</v>
      </c>
      <c r="B12924" s="121" t="s">
        <v>201</v>
      </c>
      <c r="C12924" s="121" t="s">
        <v>206</v>
      </c>
      <c r="D12924" s="121" t="s">
        <v>128</v>
      </c>
      <c r="E12924" s="121" t="s">
        <v>180</v>
      </c>
      <c r="F12924" s="122">
        <v>509533</v>
      </c>
      <c r="G12924" s="122">
        <v>57238</v>
      </c>
      <c r="H12924" s="120">
        <v>2019</v>
      </c>
      <c r="I12924" t="str">
        <f>IF(J12924="natural gas",VLOOKUP(D12924,'Cross-Page Data'!$I$4:$J$13,2,FALSE),IF(J12924="solar",VLOOKUP('Form 923'!D12924,'Cross-Page Data'!$I$14:$J$117,2,FALSE),J12924))</f>
        <v>wind</v>
      </c>
      <c r="J12924" t="str">
        <f>VLOOKUP(E12924,'Cross-Page Data'!$D$4:$F$48,3,FALSE)</f>
        <v>wind</v>
      </c>
      <c r="K12924" t="b">
        <f t="shared" si="201"/>
        <v>1</v>
      </c>
    </row>
    <row r="12925" spans="1:11">
      <c r="A12925" s="120">
        <v>62036</v>
      </c>
      <c r="B12925" s="121" t="s">
        <v>201</v>
      </c>
      <c r="C12925" s="121" t="s">
        <v>206</v>
      </c>
      <c r="D12925" s="121" t="s">
        <v>101</v>
      </c>
      <c r="E12925" s="121" t="s">
        <v>92</v>
      </c>
      <c r="F12925" s="122">
        <v>34718</v>
      </c>
      <c r="G12925" s="122">
        <v>3900</v>
      </c>
      <c r="H12925" s="120">
        <v>2019</v>
      </c>
      <c r="I12925" t="str">
        <f>IF(J12925="natural gas",VLOOKUP(D12925,'Cross-Page Data'!$I$4:$J$13,2,FALSE),IF(J12925="solar",VLOOKUP('Form 923'!D12925,'Cross-Page Data'!$I$14:$J$117,2,FALSE),J12925))</f>
        <v>solar pv</v>
      </c>
      <c r="J12925" t="str">
        <f>VLOOKUP(E12925,'Cross-Page Data'!$D$4:$F$48,3,FALSE)</f>
        <v>solar</v>
      </c>
      <c r="K12925" t="b">
        <f t="shared" si="201"/>
        <v>1</v>
      </c>
    </row>
    <row r="12926" spans="1:11">
      <c r="A12926" s="120">
        <v>62037</v>
      </c>
      <c r="B12926" s="121" t="s">
        <v>201</v>
      </c>
      <c r="C12926" s="121" t="s">
        <v>206</v>
      </c>
      <c r="D12926" s="121" t="s">
        <v>101</v>
      </c>
      <c r="E12926" s="121" t="s">
        <v>92</v>
      </c>
      <c r="F12926" s="122">
        <v>2029</v>
      </c>
      <c r="G12926" s="122">
        <v>228</v>
      </c>
      <c r="H12926" s="120">
        <v>2019</v>
      </c>
      <c r="I12926" t="str">
        <f>IF(J12926="natural gas",VLOOKUP(D12926,'Cross-Page Data'!$I$4:$J$13,2,FALSE),IF(J12926="solar",VLOOKUP('Form 923'!D12926,'Cross-Page Data'!$I$14:$J$117,2,FALSE),J12926))</f>
        <v>solar pv</v>
      </c>
      <c r="J12926" t="str">
        <f>VLOOKUP(E12926,'Cross-Page Data'!$D$4:$F$48,3,FALSE)</f>
        <v>solar</v>
      </c>
      <c r="K12926" t="b">
        <f t="shared" si="201"/>
        <v>1</v>
      </c>
    </row>
    <row r="12927" spans="1:11">
      <c r="A12927" s="120">
        <v>62038</v>
      </c>
      <c r="B12927" s="121" t="s">
        <v>201</v>
      </c>
      <c r="C12927" s="121" t="s">
        <v>206</v>
      </c>
      <c r="D12927" s="121" t="s">
        <v>128</v>
      </c>
      <c r="E12927" s="121" t="s">
        <v>180</v>
      </c>
      <c r="F12927" s="122">
        <v>5744308</v>
      </c>
      <c r="G12927" s="122">
        <v>645283</v>
      </c>
      <c r="H12927" s="120">
        <v>2019</v>
      </c>
      <c r="I12927" t="str">
        <f>IF(J12927="natural gas",VLOOKUP(D12927,'Cross-Page Data'!$I$4:$J$13,2,FALSE),IF(J12927="solar",VLOOKUP('Form 923'!D12927,'Cross-Page Data'!$I$14:$J$117,2,FALSE),J12927))</f>
        <v>wind</v>
      </c>
      <c r="J12927" t="str">
        <f>VLOOKUP(E12927,'Cross-Page Data'!$D$4:$F$48,3,FALSE)</f>
        <v>wind</v>
      </c>
      <c r="K12927" t="b">
        <f t="shared" si="201"/>
        <v>1</v>
      </c>
    </row>
    <row r="12928" spans="1:11">
      <c r="A12928" s="120">
        <v>62039</v>
      </c>
      <c r="B12928" s="121" t="s">
        <v>201</v>
      </c>
      <c r="C12928" s="121" t="s">
        <v>206</v>
      </c>
      <c r="D12928" s="121" t="s">
        <v>101</v>
      </c>
      <c r="E12928" s="121" t="s">
        <v>92</v>
      </c>
      <c r="F12928" s="122">
        <v>25923</v>
      </c>
      <c r="G12928" s="122">
        <v>2912</v>
      </c>
      <c r="H12928" s="120">
        <v>2019</v>
      </c>
      <c r="I12928" t="str">
        <f>IF(J12928="natural gas",VLOOKUP(D12928,'Cross-Page Data'!$I$4:$J$13,2,FALSE),IF(J12928="solar",VLOOKUP('Form 923'!D12928,'Cross-Page Data'!$I$14:$J$117,2,FALSE),J12928))</f>
        <v>solar pv</v>
      </c>
      <c r="J12928" t="str">
        <f>VLOOKUP(E12928,'Cross-Page Data'!$D$4:$F$48,3,FALSE)</f>
        <v>solar</v>
      </c>
      <c r="K12928" t="b">
        <f t="shared" si="201"/>
        <v>1</v>
      </c>
    </row>
    <row r="12929" spans="1:11">
      <c r="A12929" s="120">
        <v>62040</v>
      </c>
      <c r="B12929" s="121" t="s">
        <v>201</v>
      </c>
      <c r="C12929" s="121" t="s">
        <v>206</v>
      </c>
      <c r="D12929" s="121" t="s">
        <v>101</v>
      </c>
      <c r="E12929" s="121" t="s">
        <v>92</v>
      </c>
      <c r="F12929" s="122">
        <v>9259</v>
      </c>
      <c r="G12929" s="122">
        <v>1040</v>
      </c>
      <c r="H12929" s="120">
        <v>2019</v>
      </c>
      <c r="I12929" t="str">
        <f>IF(J12929="natural gas",VLOOKUP(D12929,'Cross-Page Data'!$I$4:$J$13,2,FALSE),IF(J12929="solar",VLOOKUP('Form 923'!D12929,'Cross-Page Data'!$I$14:$J$117,2,FALSE),J12929))</f>
        <v>solar pv</v>
      </c>
      <c r="J12929" t="str">
        <f>VLOOKUP(E12929,'Cross-Page Data'!$D$4:$F$48,3,FALSE)</f>
        <v>solar</v>
      </c>
      <c r="K12929" t="b">
        <f t="shared" si="201"/>
        <v>1</v>
      </c>
    </row>
    <row r="12930" spans="1:11">
      <c r="A12930" s="120">
        <v>62041</v>
      </c>
      <c r="B12930" s="121" t="s">
        <v>201</v>
      </c>
      <c r="C12930" s="121" t="s">
        <v>206</v>
      </c>
      <c r="D12930" s="121" t="s">
        <v>101</v>
      </c>
      <c r="E12930" s="121" t="s">
        <v>92</v>
      </c>
      <c r="F12930" s="122">
        <v>42410</v>
      </c>
      <c r="G12930" s="122">
        <v>4764</v>
      </c>
      <c r="H12930" s="120">
        <v>2019</v>
      </c>
      <c r="I12930" t="str">
        <f>IF(J12930="natural gas",VLOOKUP(D12930,'Cross-Page Data'!$I$4:$J$13,2,FALSE),IF(J12930="solar",VLOOKUP('Form 923'!D12930,'Cross-Page Data'!$I$14:$J$117,2,FALSE),J12930))</f>
        <v>solar pv</v>
      </c>
      <c r="J12930" t="str">
        <f>VLOOKUP(E12930,'Cross-Page Data'!$D$4:$F$48,3,FALSE)</f>
        <v>solar</v>
      </c>
      <c r="K12930" t="b">
        <f t="shared" si="201"/>
        <v>1</v>
      </c>
    </row>
    <row r="12931" spans="1:11">
      <c r="A12931" s="120">
        <v>62042</v>
      </c>
      <c r="B12931" s="121" t="s">
        <v>201</v>
      </c>
      <c r="C12931" s="121" t="s">
        <v>206</v>
      </c>
      <c r="D12931" s="121" t="s">
        <v>101</v>
      </c>
      <c r="E12931" s="121" t="s">
        <v>92</v>
      </c>
      <c r="F12931" s="122">
        <v>15088</v>
      </c>
      <c r="G12931" s="122">
        <v>1694.88</v>
      </c>
      <c r="H12931" s="120">
        <v>2019</v>
      </c>
      <c r="I12931" t="str">
        <f>IF(J12931="natural gas",VLOOKUP(D12931,'Cross-Page Data'!$I$4:$J$13,2,FALSE),IF(J12931="solar",VLOOKUP('Form 923'!D12931,'Cross-Page Data'!$I$14:$J$117,2,FALSE),J12931))</f>
        <v>solar pv</v>
      </c>
      <c r="J12931" t="str">
        <f>VLOOKUP(E12931,'Cross-Page Data'!$D$4:$F$48,3,FALSE)</f>
        <v>solar</v>
      </c>
      <c r="K12931" t="b">
        <f t="shared" si="201"/>
        <v>1</v>
      </c>
    </row>
    <row r="12932" spans="1:11">
      <c r="A12932" s="120">
        <v>62043</v>
      </c>
      <c r="B12932" s="121" t="s">
        <v>201</v>
      </c>
      <c r="C12932" s="121" t="s">
        <v>206</v>
      </c>
      <c r="D12932" s="121" t="s">
        <v>101</v>
      </c>
      <c r="E12932" s="121" t="s">
        <v>92</v>
      </c>
      <c r="F12932" s="122">
        <v>24927</v>
      </c>
      <c r="G12932" s="122">
        <v>2800</v>
      </c>
      <c r="H12932" s="120">
        <v>2019</v>
      </c>
      <c r="I12932" t="str">
        <f>IF(J12932="natural gas",VLOOKUP(D12932,'Cross-Page Data'!$I$4:$J$13,2,FALSE),IF(J12932="solar",VLOOKUP('Form 923'!D12932,'Cross-Page Data'!$I$14:$J$117,2,FALSE),J12932))</f>
        <v>solar pv</v>
      </c>
      <c r="J12932" t="str">
        <f>VLOOKUP(E12932,'Cross-Page Data'!$D$4:$F$48,3,FALSE)</f>
        <v>solar</v>
      </c>
      <c r="K12932" t="b">
        <f t="shared" si="201"/>
        <v>1</v>
      </c>
    </row>
    <row r="12933" spans="1:11">
      <c r="A12933" s="120">
        <v>62044</v>
      </c>
      <c r="B12933" s="121" t="s">
        <v>201</v>
      </c>
      <c r="C12933" s="121" t="s">
        <v>206</v>
      </c>
      <c r="D12933" s="121" t="s">
        <v>101</v>
      </c>
      <c r="E12933" s="121" t="s">
        <v>92</v>
      </c>
      <c r="F12933" s="122">
        <v>15273</v>
      </c>
      <c r="G12933" s="122">
        <v>1715.67</v>
      </c>
      <c r="H12933" s="120">
        <v>2019</v>
      </c>
      <c r="I12933" t="str">
        <f>IF(J12933="natural gas",VLOOKUP(D12933,'Cross-Page Data'!$I$4:$J$13,2,FALSE),IF(J12933="solar",VLOOKUP('Form 923'!D12933,'Cross-Page Data'!$I$14:$J$117,2,FALSE),J12933))</f>
        <v>solar pv</v>
      </c>
      <c r="J12933" t="str">
        <f>VLOOKUP(E12933,'Cross-Page Data'!$D$4:$F$48,3,FALSE)</f>
        <v>solar</v>
      </c>
      <c r="K12933" t="b">
        <f t="shared" si="201"/>
        <v>1</v>
      </c>
    </row>
    <row r="12934" spans="1:11">
      <c r="A12934" s="120">
        <v>62045</v>
      </c>
      <c r="B12934" s="121" t="s">
        <v>201</v>
      </c>
      <c r="C12934" s="121" t="s">
        <v>206</v>
      </c>
      <c r="D12934" s="121" t="s">
        <v>101</v>
      </c>
      <c r="E12934" s="121" t="s">
        <v>92</v>
      </c>
      <c r="F12934" s="122">
        <v>15670</v>
      </c>
      <c r="G12934" s="122">
        <v>1760.22</v>
      </c>
      <c r="H12934" s="120">
        <v>2019</v>
      </c>
      <c r="I12934" t="str">
        <f>IF(J12934="natural gas",VLOOKUP(D12934,'Cross-Page Data'!$I$4:$J$13,2,FALSE),IF(J12934="solar",VLOOKUP('Form 923'!D12934,'Cross-Page Data'!$I$14:$J$117,2,FALSE),J12934))</f>
        <v>solar pv</v>
      </c>
      <c r="J12934" t="str">
        <f>VLOOKUP(E12934,'Cross-Page Data'!$D$4:$F$48,3,FALSE)</f>
        <v>solar</v>
      </c>
      <c r="K12934" t="b">
        <f t="shared" si="201"/>
        <v>1</v>
      </c>
    </row>
    <row r="12935" spans="1:11">
      <c r="A12935" s="120">
        <v>62046</v>
      </c>
      <c r="B12935" s="121" t="s">
        <v>201</v>
      </c>
      <c r="C12935" s="121" t="s">
        <v>206</v>
      </c>
      <c r="D12935" s="121" t="s">
        <v>101</v>
      </c>
      <c r="E12935" s="121" t="s">
        <v>92</v>
      </c>
      <c r="F12935" s="122">
        <v>15324</v>
      </c>
      <c r="G12935" s="122">
        <v>1721.61</v>
      </c>
      <c r="H12935" s="120">
        <v>2019</v>
      </c>
      <c r="I12935" t="str">
        <f>IF(J12935="natural gas",VLOOKUP(D12935,'Cross-Page Data'!$I$4:$J$13,2,FALSE),IF(J12935="solar",VLOOKUP('Form 923'!D12935,'Cross-Page Data'!$I$14:$J$117,2,FALSE),J12935))</f>
        <v>solar pv</v>
      </c>
      <c r="J12935" t="str">
        <f>VLOOKUP(E12935,'Cross-Page Data'!$D$4:$F$48,3,FALSE)</f>
        <v>solar</v>
      </c>
      <c r="K12935" t="b">
        <f t="shared" ref="K12935:K12998" si="202">IF(AND($N$6=FALSE,OR(C12935="Commercial NAICS Cogen",C12935="Industrial NAICS Cogen",C12935="NAICS-22 Cogen")),FALSE,IF(AND($N$7=FALSE,OR(C12935="Commercial NAICS Cogen",C12935="Commercial NAICS Non-Cogen",C12935="industrial NAICS Cogen",C12935="industrial NAICS non-cogen")),FALSE,TRUE))</f>
        <v>1</v>
      </c>
    </row>
    <row r="12936" spans="1:11">
      <c r="A12936" s="120">
        <v>62047</v>
      </c>
      <c r="B12936" s="121" t="s">
        <v>201</v>
      </c>
      <c r="C12936" s="121" t="s">
        <v>206</v>
      </c>
      <c r="D12936" s="121" t="s">
        <v>101</v>
      </c>
      <c r="E12936" s="121" t="s">
        <v>92</v>
      </c>
      <c r="F12936" s="122">
        <v>16092</v>
      </c>
      <c r="G12936" s="122">
        <v>1807.74</v>
      </c>
      <c r="H12936" s="120">
        <v>2019</v>
      </c>
      <c r="I12936" t="str">
        <f>IF(J12936="natural gas",VLOOKUP(D12936,'Cross-Page Data'!$I$4:$J$13,2,FALSE),IF(J12936="solar",VLOOKUP('Form 923'!D12936,'Cross-Page Data'!$I$14:$J$117,2,FALSE),J12936))</f>
        <v>solar pv</v>
      </c>
      <c r="J12936" t="str">
        <f>VLOOKUP(E12936,'Cross-Page Data'!$D$4:$F$48,3,FALSE)</f>
        <v>solar</v>
      </c>
      <c r="K12936" t="b">
        <f t="shared" si="202"/>
        <v>1</v>
      </c>
    </row>
    <row r="12937" spans="1:11">
      <c r="A12937" s="120">
        <v>62048</v>
      </c>
      <c r="B12937" s="121" t="s">
        <v>201</v>
      </c>
      <c r="C12937" s="121" t="s">
        <v>206</v>
      </c>
      <c r="D12937" s="121" t="s">
        <v>101</v>
      </c>
      <c r="E12937" s="121" t="s">
        <v>92</v>
      </c>
      <c r="F12937" s="122">
        <v>15713</v>
      </c>
      <c r="G12937" s="122">
        <v>1765.17</v>
      </c>
      <c r="H12937" s="120">
        <v>2019</v>
      </c>
      <c r="I12937" t="str">
        <f>IF(J12937="natural gas",VLOOKUP(D12937,'Cross-Page Data'!$I$4:$J$13,2,FALSE),IF(J12937="solar",VLOOKUP('Form 923'!D12937,'Cross-Page Data'!$I$14:$J$117,2,FALSE),J12937))</f>
        <v>solar pv</v>
      </c>
      <c r="J12937" t="str">
        <f>VLOOKUP(E12937,'Cross-Page Data'!$D$4:$F$48,3,FALSE)</f>
        <v>solar</v>
      </c>
      <c r="K12937" t="b">
        <f t="shared" si="202"/>
        <v>1</v>
      </c>
    </row>
    <row r="12938" spans="1:11">
      <c r="A12938" s="120">
        <v>62049</v>
      </c>
      <c r="B12938" s="121" t="s">
        <v>201</v>
      </c>
      <c r="C12938" s="121" t="s">
        <v>206</v>
      </c>
      <c r="D12938" s="121" t="s">
        <v>101</v>
      </c>
      <c r="E12938" s="121" t="s">
        <v>92</v>
      </c>
      <c r="F12938" s="122">
        <v>14048</v>
      </c>
      <c r="G12938" s="122">
        <v>1578.06</v>
      </c>
      <c r="H12938" s="120">
        <v>2019</v>
      </c>
      <c r="I12938" t="str">
        <f>IF(J12938="natural gas",VLOOKUP(D12938,'Cross-Page Data'!$I$4:$J$13,2,FALSE),IF(J12938="solar",VLOOKUP('Form 923'!D12938,'Cross-Page Data'!$I$14:$J$117,2,FALSE),J12938))</f>
        <v>solar pv</v>
      </c>
      <c r="J12938" t="str">
        <f>VLOOKUP(E12938,'Cross-Page Data'!$D$4:$F$48,3,FALSE)</f>
        <v>solar</v>
      </c>
      <c r="K12938" t="b">
        <f t="shared" si="202"/>
        <v>1</v>
      </c>
    </row>
    <row r="12939" ht="25.5" spans="1:11">
      <c r="A12939" s="120">
        <v>62051</v>
      </c>
      <c r="B12939" s="121" t="s">
        <v>201</v>
      </c>
      <c r="C12939" s="121" t="s">
        <v>207</v>
      </c>
      <c r="D12939" s="121" t="s">
        <v>79</v>
      </c>
      <c r="E12939" s="121" t="s">
        <v>70</v>
      </c>
      <c r="F12939" s="122">
        <v>287</v>
      </c>
      <c r="G12939" s="122">
        <v>29</v>
      </c>
      <c r="H12939" s="120">
        <v>2019</v>
      </c>
      <c r="I12939" t="str">
        <f>IF(J12939="natural gas",VLOOKUP(D12939,'Cross-Page Data'!$I$4:$J$13,2,FALSE),IF(J12939="solar",VLOOKUP('Form 923'!D12939,'Cross-Page Data'!$I$14:$J$117,2,FALSE),J12939))</f>
        <v>heavy or residual fuel oil</v>
      </c>
      <c r="J12939" t="str">
        <f>VLOOKUP(E12939,'Cross-Page Data'!$D$4:$F$48,3,FALSE)</f>
        <v>heavy or residual fuel oil</v>
      </c>
      <c r="K12939" t="b">
        <f t="shared" si="202"/>
        <v>0</v>
      </c>
    </row>
    <row r="12940" spans="1:11">
      <c r="A12940" s="120">
        <v>62052</v>
      </c>
      <c r="B12940" s="121" t="s">
        <v>201</v>
      </c>
      <c r="C12940" s="121" t="s">
        <v>206</v>
      </c>
      <c r="D12940" s="121" t="s">
        <v>101</v>
      </c>
      <c r="E12940" s="121" t="s">
        <v>92</v>
      </c>
      <c r="F12940" s="122">
        <v>243986</v>
      </c>
      <c r="G12940" s="122">
        <v>27408</v>
      </c>
      <c r="H12940" s="120">
        <v>2019</v>
      </c>
      <c r="I12940" t="str">
        <f>IF(J12940="natural gas",VLOOKUP(D12940,'Cross-Page Data'!$I$4:$J$13,2,FALSE),IF(J12940="solar",VLOOKUP('Form 923'!D12940,'Cross-Page Data'!$I$14:$J$117,2,FALSE),J12940))</f>
        <v>solar pv</v>
      </c>
      <c r="J12940" t="str">
        <f>VLOOKUP(E12940,'Cross-Page Data'!$D$4:$F$48,3,FALSE)</f>
        <v>solar</v>
      </c>
      <c r="K12940" t="b">
        <f t="shared" si="202"/>
        <v>1</v>
      </c>
    </row>
    <row r="12941" spans="1:11">
      <c r="A12941" s="120">
        <v>62053</v>
      </c>
      <c r="B12941" s="121" t="s">
        <v>201</v>
      </c>
      <c r="C12941" s="121" t="s">
        <v>206</v>
      </c>
      <c r="D12941" s="121" t="s">
        <v>101</v>
      </c>
      <c r="E12941" s="121" t="s">
        <v>92</v>
      </c>
      <c r="F12941" s="122">
        <v>9188</v>
      </c>
      <c r="G12941" s="122">
        <v>1032</v>
      </c>
      <c r="H12941" s="120">
        <v>2019</v>
      </c>
      <c r="I12941" t="str">
        <f>IF(J12941="natural gas",VLOOKUP(D12941,'Cross-Page Data'!$I$4:$J$13,2,FALSE),IF(J12941="solar",VLOOKUP('Form 923'!D12941,'Cross-Page Data'!$I$14:$J$117,2,FALSE),J12941))</f>
        <v>solar pv</v>
      </c>
      <c r="J12941" t="str">
        <f>VLOOKUP(E12941,'Cross-Page Data'!$D$4:$F$48,3,FALSE)</f>
        <v>solar</v>
      </c>
      <c r="K12941" t="b">
        <f t="shared" si="202"/>
        <v>1</v>
      </c>
    </row>
    <row r="12942" spans="1:11">
      <c r="A12942" s="120">
        <v>62054</v>
      </c>
      <c r="B12942" s="121" t="s">
        <v>201</v>
      </c>
      <c r="C12942" s="121" t="s">
        <v>206</v>
      </c>
      <c r="D12942" s="121" t="s">
        <v>101</v>
      </c>
      <c r="E12942" s="121" t="s">
        <v>92</v>
      </c>
      <c r="F12942" s="122">
        <v>0</v>
      </c>
      <c r="G12942" s="122">
        <v>0</v>
      </c>
      <c r="H12942" s="120">
        <v>2019</v>
      </c>
      <c r="I12942" t="str">
        <f>IF(J12942="natural gas",VLOOKUP(D12942,'Cross-Page Data'!$I$4:$J$13,2,FALSE),IF(J12942="solar",VLOOKUP('Form 923'!D12942,'Cross-Page Data'!$I$14:$J$117,2,FALSE),J12942))</f>
        <v>solar pv</v>
      </c>
      <c r="J12942" t="str">
        <f>VLOOKUP(E12942,'Cross-Page Data'!$D$4:$F$48,3,FALSE)</f>
        <v>solar</v>
      </c>
      <c r="K12942" t="b">
        <f t="shared" si="202"/>
        <v>1</v>
      </c>
    </row>
    <row r="12943" spans="1:11">
      <c r="A12943" s="120">
        <v>62055</v>
      </c>
      <c r="B12943" s="121" t="s">
        <v>201</v>
      </c>
      <c r="C12943" s="121" t="s">
        <v>202</v>
      </c>
      <c r="D12943" s="121" t="s">
        <v>101</v>
      </c>
      <c r="E12943" s="121" t="s">
        <v>92</v>
      </c>
      <c r="F12943" s="122">
        <v>50616</v>
      </c>
      <c r="G12943" s="122">
        <v>5686</v>
      </c>
      <c r="H12943" s="120">
        <v>2019</v>
      </c>
      <c r="I12943" t="str">
        <f>IF(J12943="natural gas",VLOOKUP(D12943,'Cross-Page Data'!$I$4:$J$13,2,FALSE),IF(J12943="solar",VLOOKUP('Form 923'!D12943,'Cross-Page Data'!$I$14:$J$117,2,FALSE),J12943))</f>
        <v>solar pv</v>
      </c>
      <c r="J12943" t="str">
        <f>VLOOKUP(E12943,'Cross-Page Data'!$D$4:$F$48,3,FALSE)</f>
        <v>solar</v>
      </c>
      <c r="K12943" t="b">
        <f t="shared" si="202"/>
        <v>1</v>
      </c>
    </row>
    <row r="12944" spans="1:11">
      <c r="A12944" s="120">
        <v>62056</v>
      </c>
      <c r="B12944" s="121" t="s">
        <v>201</v>
      </c>
      <c r="C12944" s="121" t="s">
        <v>206</v>
      </c>
      <c r="D12944" s="121" t="s">
        <v>101</v>
      </c>
      <c r="E12944" s="121" t="s">
        <v>92</v>
      </c>
      <c r="F12944" s="122">
        <v>68021</v>
      </c>
      <c r="G12944" s="122">
        <v>7641</v>
      </c>
      <c r="H12944" s="120">
        <v>2019</v>
      </c>
      <c r="I12944" t="str">
        <f>IF(J12944="natural gas",VLOOKUP(D12944,'Cross-Page Data'!$I$4:$J$13,2,FALSE),IF(J12944="solar",VLOOKUP('Form 923'!D12944,'Cross-Page Data'!$I$14:$J$117,2,FALSE),J12944))</f>
        <v>solar pv</v>
      </c>
      <c r="J12944" t="str">
        <f>VLOOKUP(E12944,'Cross-Page Data'!$D$4:$F$48,3,FALSE)</f>
        <v>solar</v>
      </c>
      <c r="K12944" t="b">
        <f t="shared" si="202"/>
        <v>1</v>
      </c>
    </row>
    <row r="12945" spans="1:11">
      <c r="A12945" s="120">
        <v>62057</v>
      </c>
      <c r="B12945" s="121" t="s">
        <v>201</v>
      </c>
      <c r="C12945" s="121" t="s">
        <v>206</v>
      </c>
      <c r="D12945" s="121" t="s">
        <v>101</v>
      </c>
      <c r="E12945" s="121" t="s">
        <v>92</v>
      </c>
      <c r="F12945" s="122">
        <v>40833</v>
      </c>
      <c r="G12945" s="122">
        <v>4587</v>
      </c>
      <c r="H12945" s="120">
        <v>2019</v>
      </c>
      <c r="I12945" t="str">
        <f>IF(J12945="natural gas",VLOOKUP(D12945,'Cross-Page Data'!$I$4:$J$13,2,FALSE),IF(J12945="solar",VLOOKUP('Form 923'!D12945,'Cross-Page Data'!$I$14:$J$117,2,FALSE),J12945))</f>
        <v>solar pv</v>
      </c>
      <c r="J12945" t="str">
        <f>VLOOKUP(E12945,'Cross-Page Data'!$D$4:$F$48,3,FALSE)</f>
        <v>solar</v>
      </c>
      <c r="K12945" t="b">
        <f t="shared" si="202"/>
        <v>1</v>
      </c>
    </row>
    <row r="12946" spans="1:11">
      <c r="A12946" s="120">
        <v>62059</v>
      </c>
      <c r="B12946" s="121" t="s">
        <v>201</v>
      </c>
      <c r="C12946" s="121" t="s">
        <v>202</v>
      </c>
      <c r="D12946" s="121" t="s">
        <v>101</v>
      </c>
      <c r="E12946" s="121" t="s">
        <v>92</v>
      </c>
      <c r="F12946" s="122">
        <v>3766</v>
      </c>
      <c r="G12946" s="122">
        <v>423</v>
      </c>
      <c r="H12946" s="120">
        <v>2019</v>
      </c>
      <c r="I12946" t="str">
        <f>IF(J12946="natural gas",VLOOKUP(D12946,'Cross-Page Data'!$I$4:$J$13,2,FALSE),IF(J12946="solar",VLOOKUP('Form 923'!D12946,'Cross-Page Data'!$I$14:$J$117,2,FALSE),J12946))</f>
        <v>solar pv</v>
      </c>
      <c r="J12946" t="str">
        <f>VLOOKUP(E12946,'Cross-Page Data'!$D$4:$F$48,3,FALSE)</f>
        <v>solar</v>
      </c>
      <c r="K12946" t="b">
        <f t="shared" si="202"/>
        <v>1</v>
      </c>
    </row>
    <row r="12947" spans="1:11">
      <c r="A12947" s="120">
        <v>62060</v>
      </c>
      <c r="B12947" s="121" t="s">
        <v>201</v>
      </c>
      <c r="C12947" s="121" t="s">
        <v>206</v>
      </c>
      <c r="D12947" s="121" t="s">
        <v>101</v>
      </c>
      <c r="E12947" s="121" t="s">
        <v>92</v>
      </c>
      <c r="F12947" s="122">
        <v>27828</v>
      </c>
      <c r="G12947" s="122">
        <v>3126</v>
      </c>
      <c r="H12947" s="120">
        <v>2019</v>
      </c>
      <c r="I12947" t="str">
        <f>IF(J12947="natural gas",VLOOKUP(D12947,'Cross-Page Data'!$I$4:$J$13,2,FALSE),IF(J12947="solar",VLOOKUP('Form 923'!D12947,'Cross-Page Data'!$I$14:$J$117,2,FALSE),J12947))</f>
        <v>solar pv</v>
      </c>
      <c r="J12947" t="str">
        <f>VLOOKUP(E12947,'Cross-Page Data'!$D$4:$F$48,3,FALSE)</f>
        <v>solar</v>
      </c>
      <c r="K12947" t="b">
        <f t="shared" si="202"/>
        <v>1</v>
      </c>
    </row>
    <row r="12948" spans="1:11">
      <c r="A12948" s="120">
        <v>62061</v>
      </c>
      <c r="B12948" s="121" t="s">
        <v>201</v>
      </c>
      <c r="C12948" s="121" t="s">
        <v>206</v>
      </c>
      <c r="D12948" s="121" t="s">
        <v>101</v>
      </c>
      <c r="E12948" s="121" t="s">
        <v>92</v>
      </c>
      <c r="F12948" s="122">
        <v>45605</v>
      </c>
      <c r="G12948" s="122">
        <v>5123</v>
      </c>
      <c r="H12948" s="120">
        <v>2019</v>
      </c>
      <c r="I12948" t="str">
        <f>IF(J12948="natural gas",VLOOKUP(D12948,'Cross-Page Data'!$I$4:$J$13,2,FALSE),IF(J12948="solar",VLOOKUP('Form 923'!D12948,'Cross-Page Data'!$I$14:$J$117,2,FALSE),J12948))</f>
        <v>solar pv</v>
      </c>
      <c r="J12948" t="str">
        <f>VLOOKUP(E12948,'Cross-Page Data'!$D$4:$F$48,3,FALSE)</f>
        <v>solar</v>
      </c>
      <c r="K12948" t="b">
        <f t="shared" si="202"/>
        <v>1</v>
      </c>
    </row>
    <row r="12949" spans="1:11">
      <c r="A12949" s="120">
        <v>62062</v>
      </c>
      <c r="B12949" s="121" t="s">
        <v>201</v>
      </c>
      <c r="C12949" s="121" t="s">
        <v>206</v>
      </c>
      <c r="D12949" s="121" t="s">
        <v>101</v>
      </c>
      <c r="E12949" s="121" t="s">
        <v>92</v>
      </c>
      <c r="F12949" s="122">
        <v>81871</v>
      </c>
      <c r="G12949" s="122">
        <v>9197</v>
      </c>
      <c r="H12949" s="120">
        <v>2019</v>
      </c>
      <c r="I12949" t="str">
        <f>IF(J12949="natural gas",VLOOKUP(D12949,'Cross-Page Data'!$I$4:$J$13,2,FALSE),IF(J12949="solar",VLOOKUP('Form 923'!D12949,'Cross-Page Data'!$I$14:$J$117,2,FALSE),J12949))</f>
        <v>solar pv</v>
      </c>
      <c r="J12949" t="str">
        <f>VLOOKUP(E12949,'Cross-Page Data'!$D$4:$F$48,3,FALSE)</f>
        <v>solar</v>
      </c>
      <c r="K12949" t="b">
        <f t="shared" si="202"/>
        <v>1</v>
      </c>
    </row>
    <row r="12950" spans="1:11">
      <c r="A12950" s="120">
        <v>62063</v>
      </c>
      <c r="B12950" s="121" t="s">
        <v>201</v>
      </c>
      <c r="C12950" s="121" t="s">
        <v>202</v>
      </c>
      <c r="D12950" s="121" t="s">
        <v>101</v>
      </c>
      <c r="E12950" s="121" t="s">
        <v>92</v>
      </c>
      <c r="F12950" s="122">
        <v>24062</v>
      </c>
      <c r="G12950" s="122">
        <v>2703</v>
      </c>
      <c r="H12950" s="120">
        <v>2019</v>
      </c>
      <c r="I12950" t="str">
        <f>IF(J12950="natural gas",VLOOKUP(D12950,'Cross-Page Data'!$I$4:$J$13,2,FALSE),IF(J12950="solar",VLOOKUP('Form 923'!D12950,'Cross-Page Data'!$I$14:$J$117,2,FALSE),J12950))</f>
        <v>solar pv</v>
      </c>
      <c r="J12950" t="str">
        <f>VLOOKUP(E12950,'Cross-Page Data'!$D$4:$F$48,3,FALSE)</f>
        <v>solar</v>
      </c>
      <c r="K12950" t="b">
        <f t="shared" si="202"/>
        <v>1</v>
      </c>
    </row>
    <row r="12951" spans="1:11">
      <c r="A12951" s="120">
        <v>62064</v>
      </c>
      <c r="B12951" s="121" t="s">
        <v>201</v>
      </c>
      <c r="C12951" s="121" t="s">
        <v>202</v>
      </c>
      <c r="D12951" s="121" t="s">
        <v>101</v>
      </c>
      <c r="E12951" s="121" t="s">
        <v>92</v>
      </c>
      <c r="F12951" s="122">
        <v>22353</v>
      </c>
      <c r="G12951" s="122">
        <v>2511</v>
      </c>
      <c r="H12951" s="120">
        <v>2019</v>
      </c>
      <c r="I12951" t="str">
        <f>IF(J12951="natural gas",VLOOKUP(D12951,'Cross-Page Data'!$I$4:$J$13,2,FALSE),IF(J12951="solar",VLOOKUP('Form 923'!D12951,'Cross-Page Data'!$I$14:$J$117,2,FALSE),J12951))</f>
        <v>solar pv</v>
      </c>
      <c r="J12951" t="str">
        <f>VLOOKUP(E12951,'Cross-Page Data'!$D$4:$F$48,3,FALSE)</f>
        <v>solar</v>
      </c>
      <c r="K12951" t="b">
        <f t="shared" si="202"/>
        <v>1</v>
      </c>
    </row>
    <row r="12952" spans="1:11">
      <c r="A12952" s="120">
        <v>62065</v>
      </c>
      <c r="B12952" s="121" t="s">
        <v>201</v>
      </c>
      <c r="C12952" s="121" t="s">
        <v>202</v>
      </c>
      <c r="D12952" s="121" t="s">
        <v>101</v>
      </c>
      <c r="E12952" s="121" t="s">
        <v>92</v>
      </c>
      <c r="F12952" s="122">
        <v>23716</v>
      </c>
      <c r="G12952" s="122">
        <v>2664</v>
      </c>
      <c r="H12952" s="120">
        <v>2019</v>
      </c>
      <c r="I12952" t="str">
        <f>IF(J12952="natural gas",VLOOKUP(D12952,'Cross-Page Data'!$I$4:$J$13,2,FALSE),IF(J12952="solar",VLOOKUP('Form 923'!D12952,'Cross-Page Data'!$I$14:$J$117,2,FALSE),J12952))</f>
        <v>solar pv</v>
      </c>
      <c r="J12952" t="str">
        <f>VLOOKUP(E12952,'Cross-Page Data'!$D$4:$F$48,3,FALSE)</f>
        <v>solar</v>
      </c>
      <c r="K12952" t="b">
        <f t="shared" si="202"/>
        <v>1</v>
      </c>
    </row>
    <row r="12953" spans="1:11">
      <c r="A12953" s="120">
        <v>62066</v>
      </c>
      <c r="B12953" s="121" t="s">
        <v>201</v>
      </c>
      <c r="C12953" s="121" t="s">
        <v>202</v>
      </c>
      <c r="D12953" s="121" t="s">
        <v>101</v>
      </c>
      <c r="E12953" s="121" t="s">
        <v>92</v>
      </c>
      <c r="F12953" s="122">
        <v>24934</v>
      </c>
      <c r="G12953" s="122">
        <v>2801</v>
      </c>
      <c r="H12953" s="120">
        <v>2019</v>
      </c>
      <c r="I12953" t="str">
        <f>IF(J12953="natural gas",VLOOKUP(D12953,'Cross-Page Data'!$I$4:$J$13,2,FALSE),IF(J12953="solar",VLOOKUP('Form 923'!D12953,'Cross-Page Data'!$I$14:$J$117,2,FALSE),J12953))</f>
        <v>solar pv</v>
      </c>
      <c r="J12953" t="str">
        <f>VLOOKUP(E12953,'Cross-Page Data'!$D$4:$F$48,3,FALSE)</f>
        <v>solar</v>
      </c>
      <c r="K12953" t="b">
        <f t="shared" si="202"/>
        <v>1</v>
      </c>
    </row>
    <row r="12954" spans="1:11">
      <c r="A12954" s="120">
        <v>62072</v>
      </c>
      <c r="B12954" s="121" t="s">
        <v>201</v>
      </c>
      <c r="C12954" s="121" t="s">
        <v>202</v>
      </c>
      <c r="D12954" s="121" t="s">
        <v>101</v>
      </c>
      <c r="E12954" s="121" t="s">
        <v>92</v>
      </c>
      <c r="F12954" s="122">
        <v>49770</v>
      </c>
      <c r="G12954" s="122">
        <v>5591</v>
      </c>
      <c r="H12954" s="120">
        <v>2019</v>
      </c>
      <c r="I12954" t="str">
        <f>IF(J12954="natural gas",VLOOKUP(D12954,'Cross-Page Data'!$I$4:$J$13,2,FALSE),IF(J12954="solar",VLOOKUP('Form 923'!D12954,'Cross-Page Data'!$I$14:$J$117,2,FALSE),J12954))</f>
        <v>solar pv</v>
      </c>
      <c r="J12954" t="str">
        <f>VLOOKUP(E12954,'Cross-Page Data'!$D$4:$F$48,3,FALSE)</f>
        <v>solar</v>
      </c>
      <c r="K12954" t="b">
        <f t="shared" si="202"/>
        <v>1</v>
      </c>
    </row>
    <row r="12955" spans="1:11">
      <c r="A12955" s="120">
        <v>62073</v>
      </c>
      <c r="B12955" s="121" t="s">
        <v>201</v>
      </c>
      <c r="C12955" s="121" t="s">
        <v>202</v>
      </c>
      <c r="D12955" s="121" t="s">
        <v>101</v>
      </c>
      <c r="E12955" s="121" t="s">
        <v>92</v>
      </c>
      <c r="F12955" s="122">
        <v>1166</v>
      </c>
      <c r="G12955" s="122">
        <v>131</v>
      </c>
      <c r="H12955" s="120">
        <v>2019</v>
      </c>
      <c r="I12955" t="str">
        <f>IF(J12955="natural gas",VLOOKUP(D12955,'Cross-Page Data'!$I$4:$J$13,2,FALSE),IF(J12955="solar",VLOOKUP('Form 923'!D12955,'Cross-Page Data'!$I$14:$J$117,2,FALSE),J12955))</f>
        <v>solar pv</v>
      </c>
      <c r="J12955" t="str">
        <f>VLOOKUP(E12955,'Cross-Page Data'!$D$4:$F$48,3,FALSE)</f>
        <v>solar</v>
      </c>
      <c r="K12955" t="b">
        <f t="shared" si="202"/>
        <v>1</v>
      </c>
    </row>
    <row r="12956" spans="1:11">
      <c r="A12956" s="120">
        <v>62074</v>
      </c>
      <c r="B12956" s="121" t="s">
        <v>201</v>
      </c>
      <c r="C12956" s="121" t="s">
        <v>206</v>
      </c>
      <c r="D12956" s="121" t="s">
        <v>101</v>
      </c>
      <c r="E12956" s="121" t="s">
        <v>92</v>
      </c>
      <c r="F12956" s="122">
        <v>18579</v>
      </c>
      <c r="G12956" s="122">
        <v>2087</v>
      </c>
      <c r="H12956" s="120">
        <v>2019</v>
      </c>
      <c r="I12956" t="str">
        <f>IF(J12956="natural gas",VLOOKUP(D12956,'Cross-Page Data'!$I$4:$J$13,2,FALSE),IF(J12956="solar",VLOOKUP('Form 923'!D12956,'Cross-Page Data'!$I$14:$J$117,2,FALSE),J12956))</f>
        <v>solar pv</v>
      </c>
      <c r="J12956" t="str">
        <f>VLOOKUP(E12956,'Cross-Page Data'!$D$4:$F$48,3,FALSE)</f>
        <v>solar</v>
      </c>
      <c r="K12956" t="b">
        <f t="shared" si="202"/>
        <v>1</v>
      </c>
    </row>
    <row r="12957" spans="1:11">
      <c r="A12957" s="120">
        <v>62075</v>
      </c>
      <c r="B12957" s="121" t="s">
        <v>201</v>
      </c>
      <c r="C12957" s="121" t="s">
        <v>206</v>
      </c>
      <c r="D12957" s="121" t="s">
        <v>101</v>
      </c>
      <c r="E12957" s="121" t="s">
        <v>92</v>
      </c>
      <c r="F12957" s="122">
        <v>15150</v>
      </c>
      <c r="G12957" s="122">
        <v>1702</v>
      </c>
      <c r="H12957" s="120">
        <v>2019</v>
      </c>
      <c r="I12957" t="str">
        <f>IF(J12957="natural gas",VLOOKUP(D12957,'Cross-Page Data'!$I$4:$J$13,2,FALSE),IF(J12957="solar",VLOOKUP('Form 923'!D12957,'Cross-Page Data'!$I$14:$J$117,2,FALSE),J12957))</f>
        <v>solar pv</v>
      </c>
      <c r="J12957" t="str">
        <f>VLOOKUP(E12957,'Cross-Page Data'!$D$4:$F$48,3,FALSE)</f>
        <v>solar</v>
      </c>
      <c r="K12957" t="b">
        <f t="shared" si="202"/>
        <v>1</v>
      </c>
    </row>
    <row r="12958" spans="1:11">
      <c r="A12958" s="120">
        <v>62076</v>
      </c>
      <c r="B12958" s="121" t="s">
        <v>201</v>
      </c>
      <c r="C12958" s="121" t="s">
        <v>206</v>
      </c>
      <c r="D12958" s="121" t="s">
        <v>101</v>
      </c>
      <c r="E12958" s="121" t="s">
        <v>92</v>
      </c>
      <c r="F12958" s="122">
        <v>12107</v>
      </c>
      <c r="G12958" s="122">
        <v>1360</v>
      </c>
      <c r="H12958" s="120">
        <v>2019</v>
      </c>
      <c r="I12958" t="str">
        <f>IF(J12958="natural gas",VLOOKUP(D12958,'Cross-Page Data'!$I$4:$J$13,2,FALSE),IF(J12958="solar",VLOOKUP('Form 923'!D12958,'Cross-Page Data'!$I$14:$J$117,2,FALSE),J12958))</f>
        <v>solar pv</v>
      </c>
      <c r="J12958" t="str">
        <f>VLOOKUP(E12958,'Cross-Page Data'!$D$4:$F$48,3,FALSE)</f>
        <v>solar</v>
      </c>
      <c r="K12958" t="b">
        <f t="shared" si="202"/>
        <v>1</v>
      </c>
    </row>
    <row r="12959" spans="1:11">
      <c r="A12959" s="120">
        <v>62077</v>
      </c>
      <c r="B12959" s="121" t="s">
        <v>201</v>
      </c>
      <c r="C12959" s="121" t="s">
        <v>206</v>
      </c>
      <c r="D12959" s="121" t="s">
        <v>101</v>
      </c>
      <c r="E12959" s="121" t="s">
        <v>92</v>
      </c>
      <c r="F12959" s="122">
        <v>11778</v>
      </c>
      <c r="G12959" s="122">
        <v>1323</v>
      </c>
      <c r="H12959" s="120">
        <v>2019</v>
      </c>
      <c r="I12959" t="str">
        <f>IF(J12959="natural gas",VLOOKUP(D12959,'Cross-Page Data'!$I$4:$J$13,2,FALSE),IF(J12959="solar",VLOOKUP('Form 923'!D12959,'Cross-Page Data'!$I$14:$J$117,2,FALSE),J12959))</f>
        <v>solar pv</v>
      </c>
      <c r="J12959" t="str">
        <f>VLOOKUP(E12959,'Cross-Page Data'!$D$4:$F$48,3,FALSE)</f>
        <v>solar</v>
      </c>
      <c r="K12959" t="b">
        <f t="shared" si="202"/>
        <v>1</v>
      </c>
    </row>
    <row r="12960" spans="1:11">
      <c r="A12960" s="120">
        <v>62082</v>
      </c>
      <c r="B12960" s="121" t="s">
        <v>201</v>
      </c>
      <c r="C12960" s="121" t="s">
        <v>202</v>
      </c>
      <c r="D12960" s="121" t="s">
        <v>101</v>
      </c>
      <c r="E12960" s="121" t="s">
        <v>92</v>
      </c>
      <c r="F12960" s="122">
        <v>65723</v>
      </c>
      <c r="G12960" s="122">
        <v>7383</v>
      </c>
      <c r="H12960" s="120">
        <v>2019</v>
      </c>
      <c r="I12960" t="str">
        <f>IF(J12960="natural gas",VLOOKUP(D12960,'Cross-Page Data'!$I$4:$J$13,2,FALSE),IF(J12960="solar",VLOOKUP('Form 923'!D12960,'Cross-Page Data'!$I$14:$J$117,2,FALSE),J12960))</f>
        <v>solar pv</v>
      </c>
      <c r="J12960" t="str">
        <f>VLOOKUP(E12960,'Cross-Page Data'!$D$4:$F$48,3,FALSE)</f>
        <v>solar</v>
      </c>
      <c r="K12960" t="b">
        <f t="shared" si="202"/>
        <v>1</v>
      </c>
    </row>
    <row r="12961" spans="1:11">
      <c r="A12961" s="120">
        <v>62084</v>
      </c>
      <c r="B12961" s="121" t="s">
        <v>201</v>
      </c>
      <c r="C12961" s="121" t="s">
        <v>206</v>
      </c>
      <c r="D12961" s="121" t="s">
        <v>101</v>
      </c>
      <c r="E12961" s="121" t="s">
        <v>92</v>
      </c>
      <c r="F12961" s="122">
        <v>9152</v>
      </c>
      <c r="G12961" s="122">
        <v>1028</v>
      </c>
      <c r="H12961" s="120">
        <v>2019</v>
      </c>
      <c r="I12961" t="str">
        <f>IF(J12961="natural gas",VLOOKUP(D12961,'Cross-Page Data'!$I$4:$J$13,2,FALSE),IF(J12961="solar",VLOOKUP('Form 923'!D12961,'Cross-Page Data'!$I$14:$J$117,2,FALSE),J12961))</f>
        <v>solar pv</v>
      </c>
      <c r="J12961" t="str">
        <f>VLOOKUP(E12961,'Cross-Page Data'!$D$4:$F$48,3,FALSE)</f>
        <v>solar</v>
      </c>
      <c r="K12961" t="b">
        <f t="shared" si="202"/>
        <v>1</v>
      </c>
    </row>
    <row r="12962" spans="1:11">
      <c r="A12962" s="120">
        <v>62085</v>
      </c>
      <c r="B12962" s="121" t="s">
        <v>201</v>
      </c>
      <c r="C12962" s="121" t="s">
        <v>206</v>
      </c>
      <c r="D12962" s="121" t="s">
        <v>101</v>
      </c>
      <c r="E12962" s="121" t="s">
        <v>92</v>
      </c>
      <c r="F12962" s="122">
        <v>8929</v>
      </c>
      <c r="G12962" s="122">
        <v>1003</v>
      </c>
      <c r="H12962" s="120">
        <v>2019</v>
      </c>
      <c r="I12962" t="str">
        <f>IF(J12962="natural gas",VLOOKUP(D12962,'Cross-Page Data'!$I$4:$J$13,2,FALSE),IF(J12962="solar",VLOOKUP('Form 923'!D12962,'Cross-Page Data'!$I$14:$J$117,2,FALSE),J12962))</f>
        <v>solar pv</v>
      </c>
      <c r="J12962" t="str">
        <f>VLOOKUP(E12962,'Cross-Page Data'!$D$4:$F$48,3,FALSE)</f>
        <v>solar</v>
      </c>
      <c r="K12962" t="b">
        <f t="shared" si="202"/>
        <v>1</v>
      </c>
    </row>
    <row r="12963" spans="1:11">
      <c r="A12963" s="120">
        <v>62086</v>
      </c>
      <c r="B12963" s="121" t="s">
        <v>201</v>
      </c>
      <c r="C12963" s="121" t="s">
        <v>206</v>
      </c>
      <c r="D12963" s="121" t="s">
        <v>101</v>
      </c>
      <c r="E12963" s="121" t="s">
        <v>92</v>
      </c>
      <c r="F12963" s="122">
        <v>9640</v>
      </c>
      <c r="G12963" s="122">
        <v>1083</v>
      </c>
      <c r="H12963" s="120">
        <v>2019</v>
      </c>
      <c r="I12963" t="str">
        <f>IF(J12963="natural gas",VLOOKUP(D12963,'Cross-Page Data'!$I$4:$J$13,2,FALSE),IF(J12963="solar",VLOOKUP('Form 923'!D12963,'Cross-Page Data'!$I$14:$J$117,2,FALSE),J12963))</f>
        <v>solar pv</v>
      </c>
      <c r="J12963" t="str">
        <f>VLOOKUP(E12963,'Cross-Page Data'!$D$4:$F$48,3,FALSE)</f>
        <v>solar</v>
      </c>
      <c r="K12963" t="b">
        <f t="shared" si="202"/>
        <v>1</v>
      </c>
    </row>
    <row r="12964" spans="1:11">
      <c r="A12964" s="120">
        <v>62087</v>
      </c>
      <c r="B12964" s="121" t="s">
        <v>201</v>
      </c>
      <c r="C12964" s="121" t="s">
        <v>206</v>
      </c>
      <c r="D12964" s="121" t="s">
        <v>101</v>
      </c>
      <c r="E12964" s="121" t="s">
        <v>92</v>
      </c>
      <c r="F12964" s="122">
        <v>9542</v>
      </c>
      <c r="G12964" s="122">
        <v>1072</v>
      </c>
      <c r="H12964" s="120">
        <v>2019</v>
      </c>
      <c r="I12964" t="str">
        <f>IF(J12964="natural gas",VLOOKUP(D12964,'Cross-Page Data'!$I$4:$J$13,2,FALSE),IF(J12964="solar",VLOOKUP('Form 923'!D12964,'Cross-Page Data'!$I$14:$J$117,2,FALSE),J12964))</f>
        <v>solar pv</v>
      </c>
      <c r="J12964" t="str">
        <f>VLOOKUP(E12964,'Cross-Page Data'!$D$4:$F$48,3,FALSE)</f>
        <v>solar</v>
      </c>
      <c r="K12964" t="b">
        <f t="shared" si="202"/>
        <v>1</v>
      </c>
    </row>
    <row r="12965" spans="1:11">
      <c r="A12965" s="120">
        <v>62088</v>
      </c>
      <c r="B12965" s="121" t="s">
        <v>201</v>
      </c>
      <c r="C12965" s="121" t="s">
        <v>206</v>
      </c>
      <c r="D12965" s="121" t="s">
        <v>101</v>
      </c>
      <c r="E12965" s="121" t="s">
        <v>92</v>
      </c>
      <c r="F12965" s="122">
        <v>16754</v>
      </c>
      <c r="G12965" s="122">
        <v>1882</v>
      </c>
      <c r="H12965" s="120">
        <v>2019</v>
      </c>
      <c r="I12965" t="str">
        <f>IF(J12965="natural gas",VLOOKUP(D12965,'Cross-Page Data'!$I$4:$J$13,2,FALSE),IF(J12965="solar",VLOOKUP('Form 923'!D12965,'Cross-Page Data'!$I$14:$J$117,2,FALSE),J12965))</f>
        <v>solar pv</v>
      </c>
      <c r="J12965" t="str">
        <f>VLOOKUP(E12965,'Cross-Page Data'!$D$4:$F$48,3,FALSE)</f>
        <v>solar</v>
      </c>
      <c r="K12965" t="b">
        <f t="shared" si="202"/>
        <v>1</v>
      </c>
    </row>
    <row r="12966" spans="1:11">
      <c r="A12966" s="120">
        <v>62089</v>
      </c>
      <c r="B12966" s="121" t="s">
        <v>201</v>
      </c>
      <c r="C12966" s="121" t="s">
        <v>206</v>
      </c>
      <c r="D12966" s="121" t="s">
        <v>101</v>
      </c>
      <c r="E12966" s="121" t="s">
        <v>92</v>
      </c>
      <c r="F12966" s="122">
        <v>10913</v>
      </c>
      <c r="G12966" s="122">
        <v>1226</v>
      </c>
      <c r="H12966" s="120">
        <v>2019</v>
      </c>
      <c r="I12966" t="str">
        <f>IF(J12966="natural gas",VLOOKUP(D12966,'Cross-Page Data'!$I$4:$J$13,2,FALSE),IF(J12966="solar",VLOOKUP('Form 923'!D12966,'Cross-Page Data'!$I$14:$J$117,2,FALSE),J12966))</f>
        <v>solar pv</v>
      </c>
      <c r="J12966" t="str">
        <f>VLOOKUP(E12966,'Cross-Page Data'!$D$4:$F$48,3,FALSE)</f>
        <v>solar</v>
      </c>
      <c r="K12966" t="b">
        <f t="shared" si="202"/>
        <v>1</v>
      </c>
    </row>
    <row r="12967" spans="1:11">
      <c r="A12967" s="120">
        <v>62090</v>
      </c>
      <c r="B12967" s="121" t="s">
        <v>201</v>
      </c>
      <c r="C12967" s="121" t="s">
        <v>202</v>
      </c>
      <c r="D12967" s="121" t="s">
        <v>101</v>
      </c>
      <c r="E12967" s="121" t="s">
        <v>92</v>
      </c>
      <c r="F12967" s="122">
        <v>14331</v>
      </c>
      <c r="G12967" s="122">
        <v>1610</v>
      </c>
      <c r="H12967" s="120">
        <v>2019</v>
      </c>
      <c r="I12967" t="str">
        <f>IF(J12967="natural gas",VLOOKUP(D12967,'Cross-Page Data'!$I$4:$J$13,2,FALSE),IF(J12967="solar",VLOOKUP('Form 923'!D12967,'Cross-Page Data'!$I$14:$J$117,2,FALSE),J12967))</f>
        <v>solar pv</v>
      </c>
      <c r="J12967" t="str">
        <f>VLOOKUP(E12967,'Cross-Page Data'!$D$4:$F$48,3,FALSE)</f>
        <v>solar</v>
      </c>
      <c r="K12967" t="b">
        <f t="shared" si="202"/>
        <v>1</v>
      </c>
    </row>
    <row r="12968" spans="1:11">
      <c r="A12968" s="120">
        <v>62091</v>
      </c>
      <c r="B12968" s="121" t="s">
        <v>201</v>
      </c>
      <c r="C12968" s="121" t="s">
        <v>202</v>
      </c>
      <c r="D12968" s="121" t="s">
        <v>101</v>
      </c>
      <c r="E12968" s="121" t="s">
        <v>92</v>
      </c>
      <c r="F12968" s="122">
        <v>48953</v>
      </c>
      <c r="G12968" s="122">
        <v>5499</v>
      </c>
      <c r="H12968" s="120">
        <v>2019</v>
      </c>
      <c r="I12968" t="str">
        <f>IF(J12968="natural gas",VLOOKUP(D12968,'Cross-Page Data'!$I$4:$J$13,2,FALSE),IF(J12968="solar",VLOOKUP('Form 923'!D12968,'Cross-Page Data'!$I$14:$J$117,2,FALSE),J12968))</f>
        <v>solar pv</v>
      </c>
      <c r="J12968" t="str">
        <f>VLOOKUP(E12968,'Cross-Page Data'!$D$4:$F$48,3,FALSE)</f>
        <v>solar</v>
      </c>
      <c r="K12968" t="b">
        <f t="shared" si="202"/>
        <v>1</v>
      </c>
    </row>
    <row r="12969" spans="1:11">
      <c r="A12969" s="120">
        <v>62092</v>
      </c>
      <c r="B12969" s="121" t="s">
        <v>201</v>
      </c>
      <c r="C12969" s="121" t="s">
        <v>202</v>
      </c>
      <c r="D12969" s="121" t="s">
        <v>101</v>
      </c>
      <c r="E12969" s="121" t="s">
        <v>92</v>
      </c>
      <c r="F12969" s="122">
        <v>51632</v>
      </c>
      <c r="G12969" s="122">
        <v>5800</v>
      </c>
      <c r="H12969" s="120">
        <v>2019</v>
      </c>
      <c r="I12969" t="str">
        <f>IF(J12969="natural gas",VLOOKUP(D12969,'Cross-Page Data'!$I$4:$J$13,2,FALSE),IF(J12969="solar",VLOOKUP('Form 923'!D12969,'Cross-Page Data'!$I$14:$J$117,2,FALSE),J12969))</f>
        <v>solar pv</v>
      </c>
      <c r="J12969" t="str">
        <f>VLOOKUP(E12969,'Cross-Page Data'!$D$4:$F$48,3,FALSE)</f>
        <v>solar</v>
      </c>
      <c r="K12969" t="b">
        <f t="shared" si="202"/>
        <v>1</v>
      </c>
    </row>
    <row r="12970" spans="1:11">
      <c r="A12970" s="120">
        <v>62093</v>
      </c>
      <c r="B12970" s="121" t="s">
        <v>201</v>
      </c>
      <c r="C12970" s="121" t="s">
        <v>202</v>
      </c>
      <c r="D12970" s="121" t="s">
        <v>101</v>
      </c>
      <c r="E12970" s="121" t="s">
        <v>92</v>
      </c>
      <c r="F12970" s="122">
        <v>17314</v>
      </c>
      <c r="G12970" s="122">
        <v>1945</v>
      </c>
      <c r="H12970" s="120">
        <v>2019</v>
      </c>
      <c r="I12970" t="str">
        <f>IF(J12970="natural gas",VLOOKUP(D12970,'Cross-Page Data'!$I$4:$J$13,2,FALSE),IF(J12970="solar",VLOOKUP('Form 923'!D12970,'Cross-Page Data'!$I$14:$J$117,2,FALSE),J12970))</f>
        <v>solar pv</v>
      </c>
      <c r="J12970" t="str">
        <f>VLOOKUP(E12970,'Cross-Page Data'!$D$4:$F$48,3,FALSE)</f>
        <v>solar</v>
      </c>
      <c r="K12970" t="b">
        <f t="shared" si="202"/>
        <v>1</v>
      </c>
    </row>
    <row r="12971" spans="1:11">
      <c r="A12971" s="120">
        <v>62095</v>
      </c>
      <c r="B12971" s="121" t="s">
        <v>201</v>
      </c>
      <c r="C12971" s="121" t="s">
        <v>206</v>
      </c>
      <c r="D12971" s="121" t="s">
        <v>101</v>
      </c>
      <c r="E12971" s="121" t="s">
        <v>92</v>
      </c>
      <c r="F12971" s="122">
        <v>84720</v>
      </c>
      <c r="G12971" s="122">
        <v>9517</v>
      </c>
      <c r="H12971" s="120">
        <v>2019</v>
      </c>
      <c r="I12971" t="str">
        <f>IF(J12971="natural gas",VLOOKUP(D12971,'Cross-Page Data'!$I$4:$J$13,2,FALSE),IF(J12971="solar",VLOOKUP('Form 923'!D12971,'Cross-Page Data'!$I$14:$J$117,2,FALSE),J12971))</f>
        <v>solar pv</v>
      </c>
      <c r="J12971" t="str">
        <f>VLOOKUP(E12971,'Cross-Page Data'!$D$4:$F$48,3,FALSE)</f>
        <v>solar</v>
      </c>
      <c r="K12971" t="b">
        <f t="shared" si="202"/>
        <v>1</v>
      </c>
    </row>
    <row r="12972" spans="1:11">
      <c r="A12972" s="120">
        <v>62096</v>
      </c>
      <c r="B12972" s="121" t="s">
        <v>201</v>
      </c>
      <c r="C12972" s="121" t="s">
        <v>206</v>
      </c>
      <c r="D12972" s="121" t="s">
        <v>101</v>
      </c>
      <c r="E12972" s="121" t="s">
        <v>92</v>
      </c>
      <c r="F12972" s="122">
        <v>33801</v>
      </c>
      <c r="G12972" s="122">
        <v>3797</v>
      </c>
      <c r="H12972" s="120">
        <v>2019</v>
      </c>
      <c r="I12972" t="str">
        <f>IF(J12972="natural gas",VLOOKUP(D12972,'Cross-Page Data'!$I$4:$J$13,2,FALSE),IF(J12972="solar",VLOOKUP('Form 923'!D12972,'Cross-Page Data'!$I$14:$J$117,2,FALSE),J12972))</f>
        <v>solar pv</v>
      </c>
      <c r="J12972" t="str">
        <f>VLOOKUP(E12972,'Cross-Page Data'!$D$4:$F$48,3,FALSE)</f>
        <v>solar</v>
      </c>
      <c r="K12972" t="b">
        <f t="shared" si="202"/>
        <v>1</v>
      </c>
    </row>
    <row r="12973" spans="1:11">
      <c r="A12973" s="120">
        <v>62097</v>
      </c>
      <c r="B12973" s="121" t="s">
        <v>201</v>
      </c>
      <c r="C12973" s="121" t="s">
        <v>202</v>
      </c>
      <c r="D12973" s="121" t="s">
        <v>101</v>
      </c>
      <c r="E12973" s="121" t="s">
        <v>92</v>
      </c>
      <c r="F12973" s="122">
        <v>18205</v>
      </c>
      <c r="G12973" s="122">
        <v>2045</v>
      </c>
      <c r="H12973" s="120">
        <v>2019</v>
      </c>
      <c r="I12973" t="str">
        <f>IF(J12973="natural gas",VLOOKUP(D12973,'Cross-Page Data'!$I$4:$J$13,2,FALSE),IF(J12973="solar",VLOOKUP('Form 923'!D12973,'Cross-Page Data'!$I$14:$J$117,2,FALSE),J12973))</f>
        <v>solar pv</v>
      </c>
      <c r="J12973" t="str">
        <f>VLOOKUP(E12973,'Cross-Page Data'!$D$4:$F$48,3,FALSE)</f>
        <v>solar</v>
      </c>
      <c r="K12973" t="b">
        <f t="shared" si="202"/>
        <v>1</v>
      </c>
    </row>
    <row r="12974" spans="1:11">
      <c r="A12974" s="120">
        <v>62098</v>
      </c>
      <c r="B12974" s="121" t="s">
        <v>201</v>
      </c>
      <c r="C12974" s="121" t="s">
        <v>206</v>
      </c>
      <c r="D12974" s="121" t="s">
        <v>101</v>
      </c>
      <c r="E12974" s="121" t="s">
        <v>92</v>
      </c>
      <c r="F12974" s="122">
        <v>54160</v>
      </c>
      <c r="G12974" s="122">
        <v>6084</v>
      </c>
      <c r="H12974" s="120">
        <v>2019</v>
      </c>
      <c r="I12974" t="str">
        <f>IF(J12974="natural gas",VLOOKUP(D12974,'Cross-Page Data'!$I$4:$J$13,2,FALSE),IF(J12974="solar",VLOOKUP('Form 923'!D12974,'Cross-Page Data'!$I$14:$J$117,2,FALSE),J12974))</f>
        <v>solar pv</v>
      </c>
      <c r="J12974" t="str">
        <f>VLOOKUP(E12974,'Cross-Page Data'!$D$4:$F$48,3,FALSE)</f>
        <v>solar</v>
      </c>
      <c r="K12974" t="b">
        <f t="shared" si="202"/>
        <v>1</v>
      </c>
    </row>
    <row r="12975" spans="1:11">
      <c r="A12975" s="120">
        <v>62099</v>
      </c>
      <c r="B12975" s="121" t="s">
        <v>201</v>
      </c>
      <c r="C12975" s="121" t="s">
        <v>206</v>
      </c>
      <c r="D12975" s="121" t="s">
        <v>101</v>
      </c>
      <c r="E12975" s="121" t="s">
        <v>92</v>
      </c>
      <c r="F12975" s="122">
        <v>51979</v>
      </c>
      <c r="G12975" s="122">
        <v>5839</v>
      </c>
      <c r="H12975" s="120">
        <v>2019</v>
      </c>
      <c r="I12975" t="str">
        <f>IF(J12975="natural gas",VLOOKUP(D12975,'Cross-Page Data'!$I$4:$J$13,2,FALSE),IF(J12975="solar",VLOOKUP('Form 923'!D12975,'Cross-Page Data'!$I$14:$J$117,2,FALSE),J12975))</f>
        <v>solar pv</v>
      </c>
      <c r="J12975" t="str">
        <f>VLOOKUP(E12975,'Cross-Page Data'!$D$4:$F$48,3,FALSE)</f>
        <v>solar</v>
      </c>
      <c r="K12975" t="b">
        <f t="shared" si="202"/>
        <v>1</v>
      </c>
    </row>
    <row r="12976" spans="1:11">
      <c r="A12976" s="120">
        <v>62100</v>
      </c>
      <c r="B12976" s="121" t="s">
        <v>201</v>
      </c>
      <c r="C12976" s="121" t="s">
        <v>206</v>
      </c>
      <c r="D12976" s="121" t="s">
        <v>101</v>
      </c>
      <c r="E12976" s="121" t="s">
        <v>92</v>
      </c>
      <c r="F12976" s="122">
        <v>66159</v>
      </c>
      <c r="G12976" s="122">
        <v>7432</v>
      </c>
      <c r="H12976" s="120">
        <v>2019</v>
      </c>
      <c r="I12976" t="str">
        <f>IF(J12976="natural gas",VLOOKUP(D12976,'Cross-Page Data'!$I$4:$J$13,2,FALSE),IF(J12976="solar",VLOOKUP('Form 923'!D12976,'Cross-Page Data'!$I$14:$J$117,2,FALSE),J12976))</f>
        <v>solar pv</v>
      </c>
      <c r="J12976" t="str">
        <f>VLOOKUP(E12976,'Cross-Page Data'!$D$4:$F$48,3,FALSE)</f>
        <v>solar</v>
      </c>
      <c r="K12976" t="b">
        <f t="shared" si="202"/>
        <v>1</v>
      </c>
    </row>
    <row r="12977" spans="1:11">
      <c r="A12977" s="120">
        <v>62101</v>
      </c>
      <c r="B12977" s="121" t="s">
        <v>201</v>
      </c>
      <c r="C12977" s="121" t="s">
        <v>206</v>
      </c>
      <c r="D12977" s="121" t="s">
        <v>101</v>
      </c>
      <c r="E12977" s="121" t="s">
        <v>92</v>
      </c>
      <c r="F12977" s="122">
        <v>78684</v>
      </c>
      <c r="G12977" s="122">
        <v>8839</v>
      </c>
      <c r="H12977" s="120">
        <v>2019</v>
      </c>
      <c r="I12977" t="str">
        <f>IF(J12977="natural gas",VLOOKUP(D12977,'Cross-Page Data'!$I$4:$J$13,2,FALSE),IF(J12977="solar",VLOOKUP('Form 923'!D12977,'Cross-Page Data'!$I$14:$J$117,2,FALSE),J12977))</f>
        <v>solar pv</v>
      </c>
      <c r="J12977" t="str">
        <f>VLOOKUP(E12977,'Cross-Page Data'!$D$4:$F$48,3,FALSE)</f>
        <v>solar</v>
      </c>
      <c r="K12977" t="b">
        <f t="shared" si="202"/>
        <v>1</v>
      </c>
    </row>
    <row r="12978" spans="1:11">
      <c r="A12978" s="120">
        <v>62102</v>
      </c>
      <c r="B12978" s="121" t="s">
        <v>201</v>
      </c>
      <c r="C12978" s="121" t="s">
        <v>206</v>
      </c>
      <c r="D12978" s="121" t="s">
        <v>101</v>
      </c>
      <c r="E12978" s="121" t="s">
        <v>92</v>
      </c>
      <c r="F12978" s="122">
        <v>74369</v>
      </c>
      <c r="G12978" s="122">
        <v>8354</v>
      </c>
      <c r="H12978" s="120">
        <v>2019</v>
      </c>
      <c r="I12978" t="str">
        <f>IF(J12978="natural gas",VLOOKUP(D12978,'Cross-Page Data'!$I$4:$J$13,2,FALSE),IF(J12978="solar",VLOOKUP('Form 923'!D12978,'Cross-Page Data'!$I$14:$J$117,2,FALSE),J12978))</f>
        <v>solar pv</v>
      </c>
      <c r="J12978" t="str">
        <f>VLOOKUP(E12978,'Cross-Page Data'!$D$4:$F$48,3,FALSE)</f>
        <v>solar</v>
      </c>
      <c r="K12978" t="b">
        <f t="shared" si="202"/>
        <v>1</v>
      </c>
    </row>
    <row r="12979" spans="1:11">
      <c r="A12979" s="120">
        <v>62104</v>
      </c>
      <c r="B12979" s="121" t="s">
        <v>201</v>
      </c>
      <c r="C12979" s="121" t="s">
        <v>206</v>
      </c>
      <c r="D12979" s="121" t="s">
        <v>101</v>
      </c>
      <c r="E12979" s="121" t="s">
        <v>92</v>
      </c>
      <c r="F12979" s="122">
        <v>83003</v>
      </c>
      <c r="G12979" s="122">
        <v>9324</v>
      </c>
      <c r="H12979" s="120">
        <v>2019</v>
      </c>
      <c r="I12979" t="str">
        <f>IF(J12979="natural gas",VLOOKUP(D12979,'Cross-Page Data'!$I$4:$J$13,2,FALSE),IF(J12979="solar",VLOOKUP('Form 923'!D12979,'Cross-Page Data'!$I$14:$J$117,2,FALSE),J12979))</f>
        <v>solar pv</v>
      </c>
      <c r="J12979" t="str">
        <f>VLOOKUP(E12979,'Cross-Page Data'!$D$4:$F$48,3,FALSE)</f>
        <v>solar</v>
      </c>
      <c r="K12979" t="b">
        <f t="shared" si="202"/>
        <v>1</v>
      </c>
    </row>
    <row r="12980" spans="1:11">
      <c r="A12980" s="120">
        <v>62105</v>
      </c>
      <c r="B12980" s="121" t="s">
        <v>201</v>
      </c>
      <c r="C12980" s="121" t="s">
        <v>206</v>
      </c>
      <c r="D12980" s="121" t="s">
        <v>101</v>
      </c>
      <c r="E12980" s="121" t="s">
        <v>92</v>
      </c>
      <c r="F12980" s="122">
        <v>54222</v>
      </c>
      <c r="G12980" s="122">
        <v>6091</v>
      </c>
      <c r="H12980" s="120">
        <v>2019</v>
      </c>
      <c r="I12980" t="str">
        <f>IF(J12980="natural gas",VLOOKUP(D12980,'Cross-Page Data'!$I$4:$J$13,2,FALSE),IF(J12980="solar",VLOOKUP('Form 923'!D12980,'Cross-Page Data'!$I$14:$J$117,2,FALSE),J12980))</f>
        <v>solar pv</v>
      </c>
      <c r="J12980" t="str">
        <f>VLOOKUP(E12980,'Cross-Page Data'!$D$4:$F$48,3,FALSE)</f>
        <v>solar</v>
      </c>
      <c r="K12980" t="b">
        <f t="shared" si="202"/>
        <v>1</v>
      </c>
    </row>
    <row r="12981" spans="1:11">
      <c r="A12981" s="120">
        <v>62106</v>
      </c>
      <c r="B12981" s="121" t="s">
        <v>201</v>
      </c>
      <c r="C12981" s="121" t="s">
        <v>206</v>
      </c>
      <c r="D12981" s="121" t="s">
        <v>128</v>
      </c>
      <c r="E12981" s="121" t="s">
        <v>180</v>
      </c>
      <c r="F12981" s="122">
        <v>59118</v>
      </c>
      <c r="G12981" s="122">
        <v>6641</v>
      </c>
      <c r="H12981" s="120">
        <v>2019</v>
      </c>
      <c r="I12981" t="str">
        <f>IF(J12981="natural gas",VLOOKUP(D12981,'Cross-Page Data'!$I$4:$J$13,2,FALSE),IF(J12981="solar",VLOOKUP('Form 923'!D12981,'Cross-Page Data'!$I$14:$J$117,2,FALSE),J12981))</f>
        <v>wind</v>
      </c>
      <c r="J12981" t="str">
        <f>VLOOKUP(E12981,'Cross-Page Data'!$D$4:$F$48,3,FALSE)</f>
        <v>wind</v>
      </c>
      <c r="K12981" t="b">
        <f t="shared" si="202"/>
        <v>1</v>
      </c>
    </row>
    <row r="12982" spans="1:11">
      <c r="A12982" s="120">
        <v>62107</v>
      </c>
      <c r="B12982" s="121" t="s">
        <v>201</v>
      </c>
      <c r="C12982" s="121" t="s">
        <v>206</v>
      </c>
      <c r="D12982" s="121" t="s">
        <v>128</v>
      </c>
      <c r="E12982" s="121" t="s">
        <v>180</v>
      </c>
      <c r="F12982" s="122">
        <v>54720</v>
      </c>
      <c r="G12982" s="122">
        <v>6147</v>
      </c>
      <c r="H12982" s="120">
        <v>2019</v>
      </c>
      <c r="I12982" t="str">
        <f>IF(J12982="natural gas",VLOOKUP(D12982,'Cross-Page Data'!$I$4:$J$13,2,FALSE),IF(J12982="solar",VLOOKUP('Form 923'!D12982,'Cross-Page Data'!$I$14:$J$117,2,FALSE),J12982))</f>
        <v>wind</v>
      </c>
      <c r="J12982" t="str">
        <f>VLOOKUP(E12982,'Cross-Page Data'!$D$4:$F$48,3,FALSE)</f>
        <v>wind</v>
      </c>
      <c r="K12982" t="b">
        <f t="shared" si="202"/>
        <v>1</v>
      </c>
    </row>
    <row r="12983" spans="1:11">
      <c r="A12983" s="120">
        <v>62108</v>
      </c>
      <c r="B12983" s="121" t="s">
        <v>201</v>
      </c>
      <c r="C12983" s="121" t="s">
        <v>206</v>
      </c>
      <c r="D12983" s="121" t="s">
        <v>128</v>
      </c>
      <c r="E12983" s="121" t="s">
        <v>180</v>
      </c>
      <c r="F12983" s="122">
        <v>44100</v>
      </c>
      <c r="G12983" s="122">
        <v>4954</v>
      </c>
      <c r="H12983" s="120">
        <v>2019</v>
      </c>
      <c r="I12983" t="str">
        <f>IF(J12983="natural gas",VLOOKUP(D12983,'Cross-Page Data'!$I$4:$J$13,2,FALSE),IF(J12983="solar",VLOOKUP('Form 923'!D12983,'Cross-Page Data'!$I$14:$J$117,2,FALSE),J12983))</f>
        <v>wind</v>
      </c>
      <c r="J12983" t="str">
        <f>VLOOKUP(E12983,'Cross-Page Data'!$D$4:$F$48,3,FALSE)</f>
        <v>wind</v>
      </c>
      <c r="K12983" t="b">
        <f t="shared" si="202"/>
        <v>1</v>
      </c>
    </row>
    <row r="12984" spans="1:11">
      <c r="A12984" s="120">
        <v>62109</v>
      </c>
      <c r="B12984" s="121" t="s">
        <v>201</v>
      </c>
      <c r="C12984" s="121" t="s">
        <v>206</v>
      </c>
      <c r="D12984" s="121" t="s">
        <v>128</v>
      </c>
      <c r="E12984" s="121" t="s">
        <v>180</v>
      </c>
      <c r="F12984" s="122">
        <v>51578</v>
      </c>
      <c r="G12984" s="122">
        <v>5794</v>
      </c>
      <c r="H12984" s="120">
        <v>2019</v>
      </c>
      <c r="I12984" t="str">
        <f>IF(J12984="natural gas",VLOOKUP(D12984,'Cross-Page Data'!$I$4:$J$13,2,FALSE),IF(J12984="solar",VLOOKUP('Form 923'!D12984,'Cross-Page Data'!$I$14:$J$117,2,FALSE),J12984))</f>
        <v>wind</v>
      </c>
      <c r="J12984" t="str">
        <f>VLOOKUP(E12984,'Cross-Page Data'!$D$4:$F$48,3,FALSE)</f>
        <v>wind</v>
      </c>
      <c r="K12984" t="b">
        <f t="shared" si="202"/>
        <v>1</v>
      </c>
    </row>
    <row r="12985" spans="1:11">
      <c r="A12985" s="120">
        <v>62110</v>
      </c>
      <c r="B12985" s="121" t="s">
        <v>201</v>
      </c>
      <c r="C12985" s="121" t="s">
        <v>206</v>
      </c>
      <c r="D12985" s="121" t="s">
        <v>128</v>
      </c>
      <c r="E12985" s="121" t="s">
        <v>180</v>
      </c>
      <c r="F12985" s="122">
        <v>58628</v>
      </c>
      <c r="G12985" s="122">
        <v>6586</v>
      </c>
      <c r="H12985" s="120">
        <v>2019</v>
      </c>
      <c r="I12985" t="str">
        <f>IF(J12985="natural gas",VLOOKUP(D12985,'Cross-Page Data'!$I$4:$J$13,2,FALSE),IF(J12985="solar",VLOOKUP('Form 923'!D12985,'Cross-Page Data'!$I$14:$J$117,2,FALSE),J12985))</f>
        <v>wind</v>
      </c>
      <c r="J12985" t="str">
        <f>VLOOKUP(E12985,'Cross-Page Data'!$D$4:$F$48,3,FALSE)</f>
        <v>wind</v>
      </c>
      <c r="K12985" t="b">
        <f t="shared" si="202"/>
        <v>1</v>
      </c>
    </row>
    <row r="12986" spans="1:11">
      <c r="A12986" s="120">
        <v>62111</v>
      </c>
      <c r="B12986" s="121" t="s">
        <v>201</v>
      </c>
      <c r="C12986" s="121" t="s">
        <v>206</v>
      </c>
      <c r="D12986" s="121" t="s">
        <v>128</v>
      </c>
      <c r="E12986" s="121" t="s">
        <v>180</v>
      </c>
      <c r="F12986" s="122">
        <v>55175</v>
      </c>
      <c r="G12986" s="122">
        <v>6198</v>
      </c>
      <c r="H12986" s="120">
        <v>2019</v>
      </c>
      <c r="I12986" t="str">
        <f>IF(J12986="natural gas",VLOOKUP(D12986,'Cross-Page Data'!$I$4:$J$13,2,FALSE),IF(J12986="solar",VLOOKUP('Form 923'!D12986,'Cross-Page Data'!$I$14:$J$117,2,FALSE),J12986))</f>
        <v>wind</v>
      </c>
      <c r="J12986" t="str">
        <f>VLOOKUP(E12986,'Cross-Page Data'!$D$4:$F$48,3,FALSE)</f>
        <v>wind</v>
      </c>
      <c r="K12986" t="b">
        <f t="shared" si="202"/>
        <v>1</v>
      </c>
    </row>
    <row r="12987" spans="1:11">
      <c r="A12987" s="120">
        <v>62112</v>
      </c>
      <c r="B12987" s="121" t="s">
        <v>201</v>
      </c>
      <c r="C12987" s="121" t="s">
        <v>206</v>
      </c>
      <c r="D12987" s="121" t="s">
        <v>128</v>
      </c>
      <c r="E12987" s="121" t="s">
        <v>180</v>
      </c>
      <c r="F12987" s="122">
        <v>47706</v>
      </c>
      <c r="G12987" s="122">
        <v>5359</v>
      </c>
      <c r="H12987" s="120">
        <v>2019</v>
      </c>
      <c r="I12987" t="str">
        <f>IF(J12987="natural gas",VLOOKUP(D12987,'Cross-Page Data'!$I$4:$J$13,2,FALSE),IF(J12987="solar",VLOOKUP('Form 923'!D12987,'Cross-Page Data'!$I$14:$J$117,2,FALSE),J12987))</f>
        <v>wind</v>
      </c>
      <c r="J12987" t="str">
        <f>VLOOKUP(E12987,'Cross-Page Data'!$D$4:$F$48,3,FALSE)</f>
        <v>wind</v>
      </c>
      <c r="K12987" t="b">
        <f t="shared" si="202"/>
        <v>1</v>
      </c>
    </row>
    <row r="12988" spans="1:11">
      <c r="A12988" s="120">
        <v>62114</v>
      </c>
      <c r="B12988" s="121" t="s">
        <v>201</v>
      </c>
      <c r="C12988" s="121" t="s">
        <v>206</v>
      </c>
      <c r="D12988" s="121" t="s">
        <v>101</v>
      </c>
      <c r="E12988" s="121" t="s">
        <v>92</v>
      </c>
      <c r="F12988" s="122">
        <v>15648</v>
      </c>
      <c r="G12988" s="122">
        <v>1758</v>
      </c>
      <c r="H12988" s="120">
        <v>2019</v>
      </c>
      <c r="I12988" t="str">
        <f>IF(J12988="natural gas",VLOOKUP(D12988,'Cross-Page Data'!$I$4:$J$13,2,FALSE),IF(J12988="solar",VLOOKUP('Form 923'!D12988,'Cross-Page Data'!$I$14:$J$117,2,FALSE),J12988))</f>
        <v>solar pv</v>
      </c>
      <c r="J12988" t="str">
        <f>VLOOKUP(E12988,'Cross-Page Data'!$D$4:$F$48,3,FALSE)</f>
        <v>solar</v>
      </c>
      <c r="K12988" t="b">
        <f t="shared" si="202"/>
        <v>1</v>
      </c>
    </row>
    <row r="12989" ht="25.5" spans="1:11">
      <c r="A12989" s="120">
        <v>62117</v>
      </c>
      <c r="B12989" s="121" t="s">
        <v>205</v>
      </c>
      <c r="C12989" s="121" t="s">
        <v>210</v>
      </c>
      <c r="D12989" s="121" t="s">
        <v>79</v>
      </c>
      <c r="E12989" s="121" t="s">
        <v>70</v>
      </c>
      <c r="F12989" s="122">
        <v>541</v>
      </c>
      <c r="G12989" s="122">
        <v>54.735</v>
      </c>
      <c r="H12989" s="120">
        <v>2019</v>
      </c>
      <c r="I12989" t="str">
        <f>IF(J12989="natural gas",VLOOKUP(D12989,'Cross-Page Data'!$I$4:$J$13,2,FALSE),IF(J12989="solar",VLOOKUP('Form 923'!D12989,'Cross-Page Data'!$I$14:$J$117,2,FALSE),J12989))</f>
        <v>heavy or residual fuel oil</v>
      </c>
      <c r="J12989" t="str">
        <f>VLOOKUP(E12989,'Cross-Page Data'!$D$4:$F$48,3,FALSE)</f>
        <v>heavy or residual fuel oil</v>
      </c>
      <c r="K12989" t="b">
        <f t="shared" si="202"/>
        <v>0</v>
      </c>
    </row>
    <row r="12990" ht="25.5" spans="1:11">
      <c r="A12990" s="120">
        <v>62117</v>
      </c>
      <c r="B12990" s="121" t="s">
        <v>205</v>
      </c>
      <c r="C12990" s="121" t="s">
        <v>210</v>
      </c>
      <c r="D12990" s="121" t="s">
        <v>79</v>
      </c>
      <c r="E12990" s="121" t="s">
        <v>38</v>
      </c>
      <c r="F12990" s="122">
        <v>180</v>
      </c>
      <c r="G12990" s="122">
        <v>18.265</v>
      </c>
      <c r="H12990" s="120">
        <v>2019</v>
      </c>
      <c r="I12990" t="str">
        <f>IF(J12990="natural gas",VLOOKUP(D12990,'Cross-Page Data'!$I$4:$J$13,2,FALSE),IF(J12990="solar",VLOOKUP('Form 923'!D12990,'Cross-Page Data'!$I$14:$J$117,2,FALSE),J12990))</f>
        <v>natural gas peaker</v>
      </c>
      <c r="J12990" t="str">
        <f>VLOOKUP(E12990,'Cross-Page Data'!$D$4:$F$48,3,FALSE)</f>
        <v>natural gas</v>
      </c>
      <c r="K12990" t="b">
        <f t="shared" si="202"/>
        <v>0</v>
      </c>
    </row>
    <row r="12991" spans="1:11">
      <c r="A12991" s="120">
        <v>62118</v>
      </c>
      <c r="B12991" s="121" t="s">
        <v>201</v>
      </c>
      <c r="C12991" s="121" t="s">
        <v>206</v>
      </c>
      <c r="D12991" s="121" t="s">
        <v>101</v>
      </c>
      <c r="E12991" s="121" t="s">
        <v>92</v>
      </c>
      <c r="F12991" s="122">
        <v>34574</v>
      </c>
      <c r="G12991" s="122">
        <v>3884</v>
      </c>
      <c r="H12991" s="120">
        <v>2019</v>
      </c>
      <c r="I12991" t="str">
        <f>IF(J12991="natural gas",VLOOKUP(D12991,'Cross-Page Data'!$I$4:$J$13,2,FALSE),IF(J12991="solar",VLOOKUP('Form 923'!D12991,'Cross-Page Data'!$I$14:$J$117,2,FALSE),J12991))</f>
        <v>solar pv</v>
      </c>
      <c r="J12991" t="str">
        <f>VLOOKUP(E12991,'Cross-Page Data'!$D$4:$F$48,3,FALSE)</f>
        <v>solar</v>
      </c>
      <c r="K12991" t="b">
        <f t="shared" si="202"/>
        <v>1</v>
      </c>
    </row>
    <row r="12992" spans="1:11">
      <c r="A12992" s="120">
        <v>62119</v>
      </c>
      <c r="B12992" s="121" t="s">
        <v>201</v>
      </c>
      <c r="C12992" s="121" t="s">
        <v>206</v>
      </c>
      <c r="D12992" s="121" t="s">
        <v>101</v>
      </c>
      <c r="E12992" s="121" t="s">
        <v>92</v>
      </c>
      <c r="F12992" s="122">
        <v>14155</v>
      </c>
      <c r="G12992" s="122">
        <v>1590</v>
      </c>
      <c r="H12992" s="120">
        <v>2019</v>
      </c>
      <c r="I12992" t="str">
        <f>IF(J12992="natural gas",VLOOKUP(D12992,'Cross-Page Data'!$I$4:$J$13,2,FALSE),IF(J12992="solar",VLOOKUP('Form 923'!D12992,'Cross-Page Data'!$I$14:$J$117,2,FALSE),J12992))</f>
        <v>solar pv</v>
      </c>
      <c r="J12992" t="str">
        <f>VLOOKUP(E12992,'Cross-Page Data'!$D$4:$F$48,3,FALSE)</f>
        <v>solar</v>
      </c>
      <c r="K12992" t="b">
        <f t="shared" si="202"/>
        <v>1</v>
      </c>
    </row>
    <row r="12993" spans="1:11">
      <c r="A12993" s="120">
        <v>62120</v>
      </c>
      <c r="B12993" s="121" t="s">
        <v>201</v>
      </c>
      <c r="C12993" s="121" t="s">
        <v>206</v>
      </c>
      <c r="D12993" s="121" t="s">
        <v>101</v>
      </c>
      <c r="E12993" s="121" t="s">
        <v>92</v>
      </c>
      <c r="F12993" s="122">
        <v>20340</v>
      </c>
      <c r="G12993" s="122">
        <v>2285</v>
      </c>
      <c r="H12993" s="120">
        <v>2019</v>
      </c>
      <c r="I12993" t="str">
        <f>IF(J12993="natural gas",VLOOKUP(D12993,'Cross-Page Data'!$I$4:$J$13,2,FALSE),IF(J12993="solar",VLOOKUP('Form 923'!D12993,'Cross-Page Data'!$I$14:$J$117,2,FALSE),J12993))</f>
        <v>solar pv</v>
      </c>
      <c r="J12993" t="str">
        <f>VLOOKUP(E12993,'Cross-Page Data'!$D$4:$F$48,3,FALSE)</f>
        <v>solar</v>
      </c>
      <c r="K12993" t="b">
        <f t="shared" si="202"/>
        <v>1</v>
      </c>
    </row>
    <row r="12994" spans="1:11">
      <c r="A12994" s="120">
        <v>62121</v>
      </c>
      <c r="B12994" s="121" t="s">
        <v>201</v>
      </c>
      <c r="C12994" s="121" t="s">
        <v>206</v>
      </c>
      <c r="D12994" s="121" t="s">
        <v>101</v>
      </c>
      <c r="E12994" s="121" t="s">
        <v>92</v>
      </c>
      <c r="F12994" s="122">
        <v>14946</v>
      </c>
      <c r="G12994" s="122">
        <v>1679</v>
      </c>
      <c r="H12994" s="120">
        <v>2019</v>
      </c>
      <c r="I12994" t="str">
        <f>IF(J12994="natural gas",VLOOKUP(D12994,'Cross-Page Data'!$I$4:$J$13,2,FALSE),IF(J12994="solar",VLOOKUP('Form 923'!D12994,'Cross-Page Data'!$I$14:$J$117,2,FALSE),J12994))</f>
        <v>solar pv</v>
      </c>
      <c r="J12994" t="str">
        <f>VLOOKUP(E12994,'Cross-Page Data'!$D$4:$F$48,3,FALSE)</f>
        <v>solar</v>
      </c>
      <c r="K12994" t="b">
        <f t="shared" si="202"/>
        <v>1</v>
      </c>
    </row>
    <row r="12995" spans="1:11">
      <c r="A12995" s="120">
        <v>62122</v>
      </c>
      <c r="B12995" s="121" t="s">
        <v>201</v>
      </c>
      <c r="C12995" s="121" t="s">
        <v>206</v>
      </c>
      <c r="D12995" s="121" t="s">
        <v>101</v>
      </c>
      <c r="E12995" s="121" t="s">
        <v>92</v>
      </c>
      <c r="F12995" s="122">
        <v>14437</v>
      </c>
      <c r="G12995" s="122">
        <v>1622</v>
      </c>
      <c r="H12995" s="120">
        <v>2019</v>
      </c>
      <c r="I12995" t="str">
        <f>IF(J12995="natural gas",VLOOKUP(D12995,'Cross-Page Data'!$I$4:$J$13,2,FALSE),IF(J12995="solar",VLOOKUP('Form 923'!D12995,'Cross-Page Data'!$I$14:$J$117,2,FALSE),J12995))</f>
        <v>solar pv</v>
      </c>
      <c r="J12995" t="str">
        <f>VLOOKUP(E12995,'Cross-Page Data'!$D$4:$F$48,3,FALSE)</f>
        <v>solar</v>
      </c>
      <c r="K12995" t="b">
        <f t="shared" si="202"/>
        <v>1</v>
      </c>
    </row>
    <row r="12996" spans="1:11">
      <c r="A12996" s="120">
        <v>62123</v>
      </c>
      <c r="B12996" s="121" t="s">
        <v>201</v>
      </c>
      <c r="C12996" s="121" t="s">
        <v>206</v>
      </c>
      <c r="D12996" s="121" t="s">
        <v>101</v>
      </c>
      <c r="E12996" s="121" t="s">
        <v>92</v>
      </c>
      <c r="F12996" s="122">
        <v>9561</v>
      </c>
      <c r="G12996" s="122">
        <v>1074</v>
      </c>
      <c r="H12996" s="120">
        <v>2019</v>
      </c>
      <c r="I12996" t="str">
        <f>IF(J12996="natural gas",VLOOKUP(D12996,'Cross-Page Data'!$I$4:$J$13,2,FALSE),IF(J12996="solar",VLOOKUP('Form 923'!D12996,'Cross-Page Data'!$I$14:$J$117,2,FALSE),J12996))</f>
        <v>solar pv</v>
      </c>
      <c r="J12996" t="str">
        <f>VLOOKUP(E12996,'Cross-Page Data'!$D$4:$F$48,3,FALSE)</f>
        <v>solar</v>
      </c>
      <c r="K12996" t="b">
        <f t="shared" si="202"/>
        <v>1</v>
      </c>
    </row>
    <row r="12997" spans="1:11">
      <c r="A12997" s="120">
        <v>62124</v>
      </c>
      <c r="B12997" s="121" t="s">
        <v>201</v>
      </c>
      <c r="C12997" s="121" t="s">
        <v>206</v>
      </c>
      <c r="D12997" s="121" t="s">
        <v>101</v>
      </c>
      <c r="E12997" s="121" t="s">
        <v>92</v>
      </c>
      <c r="F12997" s="122">
        <v>10112</v>
      </c>
      <c r="G12997" s="122">
        <v>1136</v>
      </c>
      <c r="H12997" s="120">
        <v>2019</v>
      </c>
      <c r="I12997" t="str">
        <f>IF(J12997="natural gas",VLOOKUP(D12997,'Cross-Page Data'!$I$4:$J$13,2,FALSE),IF(J12997="solar",VLOOKUP('Form 923'!D12997,'Cross-Page Data'!$I$14:$J$117,2,FALSE),J12997))</f>
        <v>solar pv</v>
      </c>
      <c r="J12997" t="str">
        <f>VLOOKUP(E12997,'Cross-Page Data'!$D$4:$F$48,3,FALSE)</f>
        <v>solar</v>
      </c>
      <c r="K12997" t="b">
        <f t="shared" si="202"/>
        <v>1</v>
      </c>
    </row>
    <row r="12998" spans="1:11">
      <c r="A12998" s="120">
        <v>62125</v>
      </c>
      <c r="B12998" s="121" t="s">
        <v>201</v>
      </c>
      <c r="C12998" s="121" t="s">
        <v>206</v>
      </c>
      <c r="D12998" s="121" t="s">
        <v>101</v>
      </c>
      <c r="E12998" s="121" t="s">
        <v>92</v>
      </c>
      <c r="F12998" s="122">
        <v>7968</v>
      </c>
      <c r="G12998" s="122">
        <v>895</v>
      </c>
      <c r="H12998" s="120">
        <v>2019</v>
      </c>
      <c r="I12998" t="str">
        <f>IF(J12998="natural gas",VLOOKUP(D12998,'Cross-Page Data'!$I$4:$J$13,2,FALSE),IF(J12998="solar",VLOOKUP('Form 923'!D12998,'Cross-Page Data'!$I$14:$J$117,2,FALSE),J12998))</f>
        <v>solar pv</v>
      </c>
      <c r="J12998" t="str">
        <f>VLOOKUP(E12998,'Cross-Page Data'!$D$4:$F$48,3,FALSE)</f>
        <v>solar</v>
      </c>
      <c r="K12998" t="b">
        <f t="shared" si="202"/>
        <v>1</v>
      </c>
    </row>
    <row r="12999" spans="1:11">
      <c r="A12999" s="120">
        <v>62126</v>
      </c>
      <c r="B12999" s="121" t="s">
        <v>201</v>
      </c>
      <c r="C12999" s="121" t="s">
        <v>206</v>
      </c>
      <c r="D12999" s="121" t="s">
        <v>101</v>
      </c>
      <c r="E12999" s="121" t="s">
        <v>92</v>
      </c>
      <c r="F12999" s="122">
        <v>5510</v>
      </c>
      <c r="G12999" s="122">
        <v>619</v>
      </c>
      <c r="H12999" s="120">
        <v>2019</v>
      </c>
      <c r="I12999" t="str">
        <f>IF(J12999="natural gas",VLOOKUP(D12999,'Cross-Page Data'!$I$4:$J$13,2,FALSE),IF(J12999="solar",VLOOKUP('Form 923'!D12999,'Cross-Page Data'!$I$14:$J$117,2,FALSE),J12999))</f>
        <v>solar pv</v>
      </c>
      <c r="J12999" t="str">
        <f>VLOOKUP(E12999,'Cross-Page Data'!$D$4:$F$48,3,FALSE)</f>
        <v>solar</v>
      </c>
      <c r="K12999" t="b">
        <f t="shared" ref="K12999:K13062" si="203">IF(AND($N$6=FALSE,OR(C12999="Commercial NAICS Cogen",C12999="Industrial NAICS Cogen",C12999="NAICS-22 Cogen")),FALSE,IF(AND($N$7=FALSE,OR(C12999="Commercial NAICS Cogen",C12999="Commercial NAICS Non-Cogen",C12999="industrial NAICS Cogen",C12999="industrial NAICS non-cogen")),FALSE,TRUE))</f>
        <v>1</v>
      </c>
    </row>
    <row r="13000" spans="1:11">
      <c r="A13000" s="120">
        <v>62127</v>
      </c>
      <c r="B13000" s="121" t="s">
        <v>201</v>
      </c>
      <c r="C13000" s="121" t="s">
        <v>206</v>
      </c>
      <c r="D13000" s="121" t="s">
        <v>101</v>
      </c>
      <c r="E13000" s="121" t="s">
        <v>92</v>
      </c>
      <c r="F13000" s="122">
        <v>17012</v>
      </c>
      <c r="G13000" s="122">
        <v>1911</v>
      </c>
      <c r="H13000" s="120">
        <v>2019</v>
      </c>
      <c r="I13000" t="str">
        <f>IF(J13000="natural gas",VLOOKUP(D13000,'Cross-Page Data'!$I$4:$J$13,2,FALSE),IF(J13000="solar",VLOOKUP('Form 923'!D13000,'Cross-Page Data'!$I$14:$J$117,2,FALSE),J13000))</f>
        <v>solar pv</v>
      </c>
      <c r="J13000" t="str">
        <f>VLOOKUP(E13000,'Cross-Page Data'!$D$4:$F$48,3,FALSE)</f>
        <v>solar</v>
      </c>
      <c r="K13000" t="b">
        <f t="shared" si="203"/>
        <v>1</v>
      </c>
    </row>
    <row r="13001" spans="1:11">
      <c r="A13001" s="120">
        <v>62128</v>
      </c>
      <c r="B13001" s="121" t="s">
        <v>201</v>
      </c>
      <c r="C13001" s="121" t="s">
        <v>206</v>
      </c>
      <c r="D13001" s="121" t="s">
        <v>101</v>
      </c>
      <c r="E13001" s="121" t="s">
        <v>92</v>
      </c>
      <c r="F13001" s="122">
        <v>14964</v>
      </c>
      <c r="G13001" s="122">
        <v>1681</v>
      </c>
      <c r="H13001" s="120">
        <v>2019</v>
      </c>
      <c r="I13001" t="str">
        <f>IF(J13001="natural gas",VLOOKUP(D13001,'Cross-Page Data'!$I$4:$J$13,2,FALSE),IF(J13001="solar",VLOOKUP('Form 923'!D13001,'Cross-Page Data'!$I$14:$J$117,2,FALSE),J13001))</f>
        <v>solar pv</v>
      </c>
      <c r="J13001" t="str">
        <f>VLOOKUP(E13001,'Cross-Page Data'!$D$4:$F$48,3,FALSE)</f>
        <v>solar</v>
      </c>
      <c r="K13001" t="b">
        <f t="shared" si="203"/>
        <v>1</v>
      </c>
    </row>
    <row r="13002" spans="1:11">
      <c r="A13002" s="120">
        <v>62129</v>
      </c>
      <c r="B13002" s="121" t="s">
        <v>201</v>
      </c>
      <c r="C13002" s="121" t="s">
        <v>206</v>
      </c>
      <c r="D13002" s="121" t="s">
        <v>101</v>
      </c>
      <c r="E13002" s="121" t="s">
        <v>92</v>
      </c>
      <c r="F13002" s="122">
        <v>14502</v>
      </c>
      <c r="G13002" s="122">
        <v>1629</v>
      </c>
      <c r="H13002" s="120">
        <v>2019</v>
      </c>
      <c r="I13002" t="str">
        <f>IF(J13002="natural gas",VLOOKUP(D13002,'Cross-Page Data'!$I$4:$J$13,2,FALSE),IF(J13002="solar",VLOOKUP('Form 923'!D13002,'Cross-Page Data'!$I$14:$J$117,2,FALSE),J13002))</f>
        <v>solar pv</v>
      </c>
      <c r="J13002" t="str">
        <f>VLOOKUP(E13002,'Cross-Page Data'!$D$4:$F$48,3,FALSE)</f>
        <v>solar</v>
      </c>
      <c r="K13002" t="b">
        <f t="shared" si="203"/>
        <v>1</v>
      </c>
    </row>
    <row r="13003" spans="1:11">
      <c r="A13003" s="120">
        <v>62130</v>
      </c>
      <c r="B13003" s="121" t="s">
        <v>201</v>
      </c>
      <c r="C13003" s="121" t="s">
        <v>206</v>
      </c>
      <c r="D13003" s="121" t="s">
        <v>128</v>
      </c>
      <c r="E13003" s="121" t="s">
        <v>180</v>
      </c>
      <c r="F13003" s="122">
        <v>54755</v>
      </c>
      <c r="G13003" s="122">
        <v>6151</v>
      </c>
      <c r="H13003" s="120">
        <v>2019</v>
      </c>
      <c r="I13003" t="str">
        <f>IF(J13003="natural gas",VLOOKUP(D13003,'Cross-Page Data'!$I$4:$J$13,2,FALSE),IF(J13003="solar",VLOOKUP('Form 923'!D13003,'Cross-Page Data'!$I$14:$J$117,2,FALSE),J13003))</f>
        <v>wind</v>
      </c>
      <c r="J13003" t="str">
        <f>VLOOKUP(E13003,'Cross-Page Data'!$D$4:$F$48,3,FALSE)</f>
        <v>wind</v>
      </c>
      <c r="K13003" t="b">
        <f t="shared" si="203"/>
        <v>1</v>
      </c>
    </row>
    <row r="13004" spans="1:11">
      <c r="A13004" s="120">
        <v>62131</v>
      </c>
      <c r="B13004" s="121" t="s">
        <v>201</v>
      </c>
      <c r="C13004" s="121" t="s">
        <v>206</v>
      </c>
      <c r="D13004" s="121" t="s">
        <v>101</v>
      </c>
      <c r="E13004" s="121" t="s">
        <v>92</v>
      </c>
      <c r="F13004" s="122">
        <v>37101</v>
      </c>
      <c r="G13004" s="122">
        <v>4168</v>
      </c>
      <c r="H13004" s="120">
        <v>2019</v>
      </c>
      <c r="I13004" t="str">
        <f>IF(J13004="natural gas",VLOOKUP(D13004,'Cross-Page Data'!$I$4:$J$13,2,FALSE),IF(J13004="solar",VLOOKUP('Form 923'!D13004,'Cross-Page Data'!$I$14:$J$117,2,FALSE),J13004))</f>
        <v>solar pv</v>
      </c>
      <c r="J13004" t="str">
        <f>VLOOKUP(E13004,'Cross-Page Data'!$D$4:$F$48,3,FALSE)</f>
        <v>solar</v>
      </c>
      <c r="K13004" t="b">
        <f t="shared" si="203"/>
        <v>1</v>
      </c>
    </row>
    <row r="13005" spans="1:11">
      <c r="A13005" s="120">
        <v>62132</v>
      </c>
      <c r="B13005" s="121" t="s">
        <v>201</v>
      </c>
      <c r="C13005" s="121" t="s">
        <v>202</v>
      </c>
      <c r="D13005" s="121" t="s">
        <v>128</v>
      </c>
      <c r="E13005" s="121" t="s">
        <v>180</v>
      </c>
      <c r="F13005" s="122">
        <v>7969693</v>
      </c>
      <c r="G13005" s="122">
        <v>895270</v>
      </c>
      <c r="H13005" s="120">
        <v>2019</v>
      </c>
      <c r="I13005" t="str">
        <f>IF(J13005="natural gas",VLOOKUP(D13005,'Cross-Page Data'!$I$4:$J$13,2,FALSE),IF(J13005="solar",VLOOKUP('Form 923'!D13005,'Cross-Page Data'!$I$14:$J$117,2,FALSE),J13005))</f>
        <v>wind</v>
      </c>
      <c r="J13005" t="str">
        <f>VLOOKUP(E13005,'Cross-Page Data'!$D$4:$F$48,3,FALSE)</f>
        <v>wind</v>
      </c>
      <c r="K13005" t="b">
        <f t="shared" si="203"/>
        <v>1</v>
      </c>
    </row>
    <row r="13006" spans="1:11">
      <c r="A13006" s="120">
        <v>62133</v>
      </c>
      <c r="B13006" s="121" t="s">
        <v>201</v>
      </c>
      <c r="C13006" s="121" t="s">
        <v>202</v>
      </c>
      <c r="D13006" s="121" t="s">
        <v>128</v>
      </c>
      <c r="E13006" s="121" t="s">
        <v>180</v>
      </c>
      <c r="F13006" s="122">
        <v>3742908</v>
      </c>
      <c r="G13006" s="122">
        <v>420457</v>
      </c>
      <c r="H13006" s="120">
        <v>2019</v>
      </c>
      <c r="I13006" t="str">
        <f>IF(J13006="natural gas",VLOOKUP(D13006,'Cross-Page Data'!$I$4:$J$13,2,FALSE),IF(J13006="solar",VLOOKUP('Form 923'!D13006,'Cross-Page Data'!$I$14:$J$117,2,FALSE),J13006))</f>
        <v>wind</v>
      </c>
      <c r="J13006" t="str">
        <f>VLOOKUP(E13006,'Cross-Page Data'!$D$4:$F$48,3,FALSE)</f>
        <v>wind</v>
      </c>
      <c r="K13006" t="b">
        <f t="shared" si="203"/>
        <v>1</v>
      </c>
    </row>
    <row r="13007" spans="1:11">
      <c r="A13007" s="120">
        <v>62135</v>
      </c>
      <c r="B13007" s="121" t="s">
        <v>201</v>
      </c>
      <c r="C13007" s="121" t="s">
        <v>206</v>
      </c>
      <c r="D13007" s="121" t="s">
        <v>101</v>
      </c>
      <c r="E13007" s="121" t="s">
        <v>92</v>
      </c>
      <c r="F13007" s="122">
        <v>7745</v>
      </c>
      <c r="G13007" s="122">
        <v>870</v>
      </c>
      <c r="H13007" s="120">
        <v>2019</v>
      </c>
      <c r="I13007" t="str">
        <f>IF(J13007="natural gas",VLOOKUP(D13007,'Cross-Page Data'!$I$4:$J$13,2,FALSE),IF(J13007="solar",VLOOKUP('Form 923'!D13007,'Cross-Page Data'!$I$14:$J$117,2,FALSE),J13007))</f>
        <v>solar pv</v>
      </c>
      <c r="J13007" t="str">
        <f>VLOOKUP(E13007,'Cross-Page Data'!$D$4:$F$48,3,FALSE)</f>
        <v>solar</v>
      </c>
      <c r="K13007" t="b">
        <f t="shared" si="203"/>
        <v>1</v>
      </c>
    </row>
    <row r="13008" spans="1:11">
      <c r="A13008" s="120">
        <v>62136</v>
      </c>
      <c r="B13008" s="121" t="s">
        <v>201</v>
      </c>
      <c r="C13008" s="121" t="s">
        <v>206</v>
      </c>
      <c r="D13008" s="121" t="s">
        <v>101</v>
      </c>
      <c r="E13008" s="121" t="s">
        <v>92</v>
      </c>
      <c r="F13008" s="122">
        <v>85439</v>
      </c>
      <c r="G13008" s="122">
        <v>9598</v>
      </c>
      <c r="H13008" s="120">
        <v>2019</v>
      </c>
      <c r="I13008" t="str">
        <f>IF(J13008="natural gas",VLOOKUP(D13008,'Cross-Page Data'!$I$4:$J$13,2,FALSE),IF(J13008="solar",VLOOKUP('Form 923'!D13008,'Cross-Page Data'!$I$14:$J$117,2,FALSE),J13008))</f>
        <v>solar pv</v>
      </c>
      <c r="J13008" t="str">
        <f>VLOOKUP(E13008,'Cross-Page Data'!$D$4:$F$48,3,FALSE)</f>
        <v>solar</v>
      </c>
      <c r="K13008" t="b">
        <f t="shared" si="203"/>
        <v>1</v>
      </c>
    </row>
    <row r="13009" spans="1:11">
      <c r="A13009" s="120">
        <v>62137</v>
      </c>
      <c r="B13009" s="121" t="s">
        <v>201</v>
      </c>
      <c r="C13009" s="121" t="s">
        <v>206</v>
      </c>
      <c r="D13009" s="121" t="s">
        <v>101</v>
      </c>
      <c r="E13009" s="121" t="s">
        <v>92</v>
      </c>
      <c r="F13009" s="122">
        <v>13664</v>
      </c>
      <c r="G13009" s="122">
        <v>1535</v>
      </c>
      <c r="H13009" s="120">
        <v>2019</v>
      </c>
      <c r="I13009" t="str">
        <f>IF(J13009="natural gas",VLOOKUP(D13009,'Cross-Page Data'!$I$4:$J$13,2,FALSE),IF(J13009="solar",VLOOKUP('Form 923'!D13009,'Cross-Page Data'!$I$14:$J$117,2,FALSE),J13009))</f>
        <v>solar pv</v>
      </c>
      <c r="J13009" t="str">
        <f>VLOOKUP(E13009,'Cross-Page Data'!$D$4:$F$48,3,FALSE)</f>
        <v>solar</v>
      </c>
      <c r="K13009" t="b">
        <f t="shared" si="203"/>
        <v>1</v>
      </c>
    </row>
    <row r="13010" spans="1:11">
      <c r="A13010" s="120">
        <v>62138</v>
      </c>
      <c r="B13010" s="121" t="s">
        <v>201</v>
      </c>
      <c r="C13010" s="121" t="s">
        <v>206</v>
      </c>
      <c r="D13010" s="121" t="s">
        <v>101</v>
      </c>
      <c r="E13010" s="121" t="s">
        <v>92</v>
      </c>
      <c r="F13010" s="122">
        <v>14155</v>
      </c>
      <c r="G13010" s="122">
        <v>1590</v>
      </c>
      <c r="H13010" s="120">
        <v>2019</v>
      </c>
      <c r="I13010" t="str">
        <f>IF(J13010="natural gas",VLOOKUP(D13010,'Cross-Page Data'!$I$4:$J$13,2,FALSE),IF(J13010="solar",VLOOKUP('Form 923'!D13010,'Cross-Page Data'!$I$14:$J$117,2,FALSE),J13010))</f>
        <v>solar pv</v>
      </c>
      <c r="J13010" t="str">
        <f>VLOOKUP(E13010,'Cross-Page Data'!$D$4:$F$48,3,FALSE)</f>
        <v>solar</v>
      </c>
      <c r="K13010" t="b">
        <f t="shared" si="203"/>
        <v>1</v>
      </c>
    </row>
    <row r="13011" spans="1:11">
      <c r="A13011" s="120">
        <v>62139</v>
      </c>
      <c r="B13011" s="121" t="s">
        <v>201</v>
      </c>
      <c r="C13011" s="121" t="s">
        <v>206</v>
      </c>
      <c r="D13011" s="121" t="s">
        <v>101</v>
      </c>
      <c r="E13011" s="121" t="s">
        <v>92</v>
      </c>
      <c r="F13011" s="122">
        <v>13835</v>
      </c>
      <c r="G13011" s="122">
        <v>1554</v>
      </c>
      <c r="H13011" s="120">
        <v>2019</v>
      </c>
      <c r="I13011" t="str">
        <f>IF(J13011="natural gas",VLOOKUP(D13011,'Cross-Page Data'!$I$4:$J$13,2,FALSE),IF(J13011="solar",VLOOKUP('Form 923'!D13011,'Cross-Page Data'!$I$14:$J$117,2,FALSE),J13011))</f>
        <v>solar pv</v>
      </c>
      <c r="J13011" t="str">
        <f>VLOOKUP(E13011,'Cross-Page Data'!$D$4:$F$48,3,FALSE)</f>
        <v>solar</v>
      </c>
      <c r="K13011" t="b">
        <f t="shared" si="203"/>
        <v>1</v>
      </c>
    </row>
    <row r="13012" spans="1:11">
      <c r="A13012" s="120">
        <v>62140</v>
      </c>
      <c r="B13012" s="121" t="s">
        <v>201</v>
      </c>
      <c r="C13012" s="121" t="s">
        <v>202</v>
      </c>
      <c r="D13012" s="121" t="s">
        <v>101</v>
      </c>
      <c r="E13012" s="121" t="s">
        <v>92</v>
      </c>
      <c r="F13012" s="122">
        <v>257818</v>
      </c>
      <c r="G13012" s="122">
        <v>28962</v>
      </c>
      <c r="H13012" s="120">
        <v>2019</v>
      </c>
      <c r="I13012" t="str">
        <f>IF(J13012="natural gas",VLOOKUP(D13012,'Cross-Page Data'!$I$4:$J$13,2,FALSE),IF(J13012="solar",VLOOKUP('Form 923'!D13012,'Cross-Page Data'!$I$14:$J$117,2,FALSE),J13012))</f>
        <v>solar pv</v>
      </c>
      <c r="J13012" t="str">
        <f>VLOOKUP(E13012,'Cross-Page Data'!$D$4:$F$48,3,FALSE)</f>
        <v>solar</v>
      </c>
      <c r="K13012" t="b">
        <f t="shared" si="203"/>
        <v>1</v>
      </c>
    </row>
    <row r="13013" spans="1:11">
      <c r="A13013" s="120">
        <v>62143</v>
      </c>
      <c r="B13013" s="121" t="s">
        <v>201</v>
      </c>
      <c r="C13013" s="121" t="s">
        <v>206</v>
      </c>
      <c r="D13013" s="121" t="s">
        <v>101</v>
      </c>
      <c r="E13013" s="121" t="s">
        <v>92</v>
      </c>
      <c r="F13013" s="122">
        <v>13577</v>
      </c>
      <c r="G13013" s="122">
        <v>1525</v>
      </c>
      <c r="H13013" s="120">
        <v>2019</v>
      </c>
      <c r="I13013" t="str">
        <f>IF(J13013="natural gas",VLOOKUP(D13013,'Cross-Page Data'!$I$4:$J$13,2,FALSE),IF(J13013="solar",VLOOKUP('Form 923'!D13013,'Cross-Page Data'!$I$14:$J$117,2,FALSE),J13013))</f>
        <v>solar pv</v>
      </c>
      <c r="J13013" t="str">
        <f>VLOOKUP(E13013,'Cross-Page Data'!$D$4:$F$48,3,FALSE)</f>
        <v>solar</v>
      </c>
      <c r="K13013" t="b">
        <f t="shared" si="203"/>
        <v>1</v>
      </c>
    </row>
    <row r="13014" spans="1:11">
      <c r="A13014" s="120">
        <v>62144</v>
      </c>
      <c r="B13014" s="121" t="s">
        <v>201</v>
      </c>
      <c r="C13014" s="121" t="s">
        <v>206</v>
      </c>
      <c r="D13014" s="121" t="s">
        <v>101</v>
      </c>
      <c r="E13014" s="121" t="s">
        <v>92</v>
      </c>
      <c r="F13014" s="122">
        <v>11636</v>
      </c>
      <c r="G13014" s="122">
        <v>1307</v>
      </c>
      <c r="H13014" s="120">
        <v>2019</v>
      </c>
      <c r="I13014" t="str">
        <f>IF(J13014="natural gas",VLOOKUP(D13014,'Cross-Page Data'!$I$4:$J$13,2,FALSE),IF(J13014="solar",VLOOKUP('Form 923'!D13014,'Cross-Page Data'!$I$14:$J$117,2,FALSE),J13014))</f>
        <v>solar pv</v>
      </c>
      <c r="J13014" t="str">
        <f>VLOOKUP(E13014,'Cross-Page Data'!$D$4:$F$48,3,FALSE)</f>
        <v>solar</v>
      </c>
      <c r="K13014" t="b">
        <f t="shared" si="203"/>
        <v>1</v>
      </c>
    </row>
    <row r="13015" spans="1:11">
      <c r="A13015" s="120">
        <v>62145</v>
      </c>
      <c r="B13015" s="121" t="s">
        <v>201</v>
      </c>
      <c r="C13015" s="121" t="s">
        <v>206</v>
      </c>
      <c r="D13015" s="121" t="s">
        <v>101</v>
      </c>
      <c r="E13015" s="121" t="s">
        <v>92</v>
      </c>
      <c r="F13015" s="122">
        <v>27623</v>
      </c>
      <c r="G13015" s="122">
        <v>3103</v>
      </c>
      <c r="H13015" s="120">
        <v>2019</v>
      </c>
      <c r="I13015" t="str">
        <f>IF(J13015="natural gas",VLOOKUP(D13015,'Cross-Page Data'!$I$4:$J$13,2,FALSE),IF(J13015="solar",VLOOKUP('Form 923'!D13015,'Cross-Page Data'!$I$14:$J$117,2,FALSE),J13015))</f>
        <v>solar pv</v>
      </c>
      <c r="J13015" t="str">
        <f>VLOOKUP(E13015,'Cross-Page Data'!$D$4:$F$48,3,FALSE)</f>
        <v>solar</v>
      </c>
      <c r="K13015" t="b">
        <f t="shared" si="203"/>
        <v>1</v>
      </c>
    </row>
    <row r="13016" spans="1:11">
      <c r="A13016" s="120">
        <v>62146</v>
      </c>
      <c r="B13016" s="121" t="s">
        <v>201</v>
      </c>
      <c r="C13016" s="121" t="s">
        <v>206</v>
      </c>
      <c r="D13016" s="121" t="s">
        <v>101</v>
      </c>
      <c r="E13016" s="121" t="s">
        <v>92</v>
      </c>
      <c r="F13016" s="122">
        <v>30650</v>
      </c>
      <c r="G13016" s="122">
        <v>3443</v>
      </c>
      <c r="H13016" s="120">
        <v>2019</v>
      </c>
      <c r="I13016" t="str">
        <f>IF(J13016="natural gas",VLOOKUP(D13016,'Cross-Page Data'!$I$4:$J$13,2,FALSE),IF(J13016="solar",VLOOKUP('Form 923'!D13016,'Cross-Page Data'!$I$14:$J$117,2,FALSE),J13016))</f>
        <v>solar pv</v>
      </c>
      <c r="J13016" t="str">
        <f>VLOOKUP(E13016,'Cross-Page Data'!$D$4:$F$48,3,FALSE)</f>
        <v>solar</v>
      </c>
      <c r="K13016" t="b">
        <f t="shared" si="203"/>
        <v>1</v>
      </c>
    </row>
    <row r="13017" spans="1:11">
      <c r="A13017" s="120">
        <v>62147</v>
      </c>
      <c r="B13017" s="121" t="s">
        <v>201</v>
      </c>
      <c r="C13017" s="121" t="s">
        <v>206</v>
      </c>
      <c r="D13017" s="121" t="s">
        <v>33</v>
      </c>
      <c r="E13017" s="121" t="s">
        <v>99</v>
      </c>
      <c r="F13017" s="122">
        <v>0</v>
      </c>
      <c r="G13017" s="122">
        <v>-1834</v>
      </c>
      <c r="H13017" s="120">
        <v>2019</v>
      </c>
      <c r="I13017" t="str">
        <f>IF(J13017="natural gas",VLOOKUP(D13017,'Cross-Page Data'!$I$4:$J$13,2,FALSE),IF(J13017="solar",VLOOKUP('Form 923'!D13017,'Cross-Page Data'!$I$14:$J$117,2,FALSE),J13017))</f>
        <v>other</v>
      </c>
      <c r="J13017" t="str">
        <f>VLOOKUP(E13017,'Cross-Page Data'!$D$4:$F$48,3,FALSE)</f>
        <v>other</v>
      </c>
      <c r="K13017" t="b">
        <f t="shared" si="203"/>
        <v>1</v>
      </c>
    </row>
    <row r="13018" spans="1:11">
      <c r="A13018" s="120">
        <v>62148</v>
      </c>
      <c r="B13018" s="121" t="s">
        <v>201</v>
      </c>
      <c r="C13018" s="121" t="s">
        <v>206</v>
      </c>
      <c r="D13018" s="121" t="s">
        <v>101</v>
      </c>
      <c r="E13018" s="121" t="s">
        <v>92</v>
      </c>
      <c r="F13018" s="122">
        <v>16771</v>
      </c>
      <c r="G13018" s="122">
        <v>1884</v>
      </c>
      <c r="H13018" s="120">
        <v>2019</v>
      </c>
      <c r="I13018" t="str">
        <f>IF(J13018="natural gas",VLOOKUP(D13018,'Cross-Page Data'!$I$4:$J$13,2,FALSE),IF(J13018="solar",VLOOKUP('Form 923'!D13018,'Cross-Page Data'!$I$14:$J$117,2,FALSE),J13018))</f>
        <v>solar pv</v>
      </c>
      <c r="J13018" t="str">
        <f>VLOOKUP(E13018,'Cross-Page Data'!$D$4:$F$48,3,FALSE)</f>
        <v>solar</v>
      </c>
      <c r="K13018" t="b">
        <f t="shared" si="203"/>
        <v>1</v>
      </c>
    </row>
    <row r="13019" spans="1:11">
      <c r="A13019" s="120">
        <v>62149</v>
      </c>
      <c r="B13019" s="121" t="s">
        <v>201</v>
      </c>
      <c r="C13019" s="121" t="s">
        <v>206</v>
      </c>
      <c r="D13019" s="121" t="s">
        <v>101</v>
      </c>
      <c r="E13019" s="121" t="s">
        <v>92</v>
      </c>
      <c r="F13019" s="122">
        <v>20901</v>
      </c>
      <c r="G13019" s="122">
        <v>2348</v>
      </c>
      <c r="H13019" s="120">
        <v>2019</v>
      </c>
      <c r="I13019" t="str">
        <f>IF(J13019="natural gas",VLOOKUP(D13019,'Cross-Page Data'!$I$4:$J$13,2,FALSE),IF(J13019="solar",VLOOKUP('Form 923'!D13019,'Cross-Page Data'!$I$14:$J$117,2,FALSE),J13019))</f>
        <v>solar pv</v>
      </c>
      <c r="J13019" t="str">
        <f>VLOOKUP(E13019,'Cross-Page Data'!$D$4:$F$48,3,FALSE)</f>
        <v>solar</v>
      </c>
      <c r="K13019" t="b">
        <f t="shared" si="203"/>
        <v>1</v>
      </c>
    </row>
    <row r="13020" ht="25.5" spans="1:11">
      <c r="A13020" s="120">
        <v>62150</v>
      </c>
      <c r="B13020" s="121" t="s">
        <v>201</v>
      </c>
      <c r="C13020" s="121" t="s">
        <v>207</v>
      </c>
      <c r="D13020" s="121" t="s">
        <v>101</v>
      </c>
      <c r="E13020" s="121" t="s">
        <v>92</v>
      </c>
      <c r="F13020" s="122">
        <v>61363</v>
      </c>
      <c r="G13020" s="122">
        <v>6893</v>
      </c>
      <c r="H13020" s="120">
        <v>2019</v>
      </c>
      <c r="I13020" t="str">
        <f>IF(J13020="natural gas",VLOOKUP(D13020,'Cross-Page Data'!$I$4:$J$13,2,FALSE),IF(J13020="solar",VLOOKUP('Form 923'!D13020,'Cross-Page Data'!$I$14:$J$117,2,FALSE),J13020))</f>
        <v>solar pv</v>
      </c>
      <c r="J13020" t="str">
        <f>VLOOKUP(E13020,'Cross-Page Data'!$D$4:$F$48,3,FALSE)</f>
        <v>solar</v>
      </c>
      <c r="K13020" t="b">
        <f t="shared" si="203"/>
        <v>0</v>
      </c>
    </row>
    <row r="13021" ht="25.5" spans="1:11">
      <c r="A13021" s="120">
        <v>62151</v>
      </c>
      <c r="B13021" s="121" t="s">
        <v>201</v>
      </c>
      <c r="C13021" s="121" t="s">
        <v>211</v>
      </c>
      <c r="D13021" s="121" t="s">
        <v>101</v>
      </c>
      <c r="E13021" s="121" t="s">
        <v>92</v>
      </c>
      <c r="F13021" s="122">
        <v>12784</v>
      </c>
      <c r="G13021" s="122">
        <v>1436</v>
      </c>
      <c r="H13021" s="120">
        <v>2019</v>
      </c>
      <c r="I13021" t="str">
        <f>IF(J13021="natural gas",VLOOKUP(D13021,'Cross-Page Data'!$I$4:$J$13,2,FALSE),IF(J13021="solar",VLOOKUP('Form 923'!D13021,'Cross-Page Data'!$I$14:$J$117,2,FALSE),J13021))</f>
        <v>solar pv</v>
      </c>
      <c r="J13021" t="str">
        <f>VLOOKUP(E13021,'Cross-Page Data'!$D$4:$F$48,3,FALSE)</f>
        <v>solar</v>
      </c>
      <c r="K13021" t="b">
        <f t="shared" si="203"/>
        <v>0</v>
      </c>
    </row>
    <row r="13022" ht="25.5" spans="1:11">
      <c r="A13022" s="120">
        <v>62152</v>
      </c>
      <c r="B13022" s="121" t="s">
        <v>201</v>
      </c>
      <c r="C13022" s="121" t="s">
        <v>207</v>
      </c>
      <c r="D13022" s="121" t="s">
        <v>101</v>
      </c>
      <c r="E13022" s="121" t="s">
        <v>92</v>
      </c>
      <c r="F13022" s="122">
        <v>16060</v>
      </c>
      <c r="G13022" s="122">
        <v>1804</v>
      </c>
      <c r="H13022" s="120">
        <v>2019</v>
      </c>
      <c r="I13022" t="str">
        <f>IF(J13022="natural gas",VLOOKUP(D13022,'Cross-Page Data'!$I$4:$J$13,2,FALSE),IF(J13022="solar",VLOOKUP('Form 923'!D13022,'Cross-Page Data'!$I$14:$J$117,2,FALSE),J13022))</f>
        <v>solar pv</v>
      </c>
      <c r="J13022" t="str">
        <f>VLOOKUP(E13022,'Cross-Page Data'!$D$4:$F$48,3,FALSE)</f>
        <v>solar</v>
      </c>
      <c r="K13022" t="b">
        <f t="shared" si="203"/>
        <v>0</v>
      </c>
    </row>
    <row r="13023" spans="1:11">
      <c r="A13023" s="120">
        <v>62155</v>
      </c>
      <c r="B13023" s="121" t="s">
        <v>201</v>
      </c>
      <c r="C13023" s="121" t="s">
        <v>206</v>
      </c>
      <c r="D13023" s="121" t="s">
        <v>101</v>
      </c>
      <c r="E13023" s="121" t="s">
        <v>92</v>
      </c>
      <c r="F13023" s="122">
        <v>401</v>
      </c>
      <c r="G13023" s="122">
        <v>45</v>
      </c>
      <c r="H13023" s="120">
        <v>2019</v>
      </c>
      <c r="I13023" t="str">
        <f>IF(J13023="natural gas",VLOOKUP(D13023,'Cross-Page Data'!$I$4:$J$13,2,FALSE),IF(J13023="solar",VLOOKUP('Form 923'!D13023,'Cross-Page Data'!$I$14:$J$117,2,FALSE),J13023))</f>
        <v>solar pv</v>
      </c>
      <c r="J13023" t="str">
        <f>VLOOKUP(E13023,'Cross-Page Data'!$D$4:$F$48,3,FALSE)</f>
        <v>solar</v>
      </c>
      <c r="K13023" t="b">
        <f t="shared" si="203"/>
        <v>1</v>
      </c>
    </row>
    <row r="13024" spans="1:11">
      <c r="A13024" s="120">
        <v>62156</v>
      </c>
      <c r="B13024" s="121" t="s">
        <v>201</v>
      </c>
      <c r="C13024" s="121" t="s">
        <v>206</v>
      </c>
      <c r="D13024" s="121" t="s">
        <v>101</v>
      </c>
      <c r="E13024" s="121" t="s">
        <v>92</v>
      </c>
      <c r="F13024" s="122">
        <v>0</v>
      </c>
      <c r="G13024" s="122">
        <v>0</v>
      </c>
      <c r="H13024" s="120">
        <v>2019</v>
      </c>
      <c r="I13024" t="str">
        <f>IF(J13024="natural gas",VLOOKUP(D13024,'Cross-Page Data'!$I$4:$J$13,2,FALSE),IF(J13024="solar",VLOOKUP('Form 923'!D13024,'Cross-Page Data'!$I$14:$J$117,2,FALSE),J13024))</f>
        <v>solar pv</v>
      </c>
      <c r="J13024" t="str">
        <f>VLOOKUP(E13024,'Cross-Page Data'!$D$4:$F$48,3,FALSE)</f>
        <v>solar</v>
      </c>
      <c r="K13024" t="b">
        <f t="shared" si="203"/>
        <v>1</v>
      </c>
    </row>
    <row r="13025" spans="1:11">
      <c r="A13025" s="120">
        <v>62157</v>
      </c>
      <c r="B13025" s="121" t="s">
        <v>201</v>
      </c>
      <c r="C13025" s="121" t="s">
        <v>206</v>
      </c>
      <c r="D13025" s="121" t="s">
        <v>101</v>
      </c>
      <c r="E13025" s="121" t="s">
        <v>92</v>
      </c>
      <c r="F13025" s="122">
        <v>3063</v>
      </c>
      <c r="G13025" s="122">
        <v>344</v>
      </c>
      <c r="H13025" s="120">
        <v>2019</v>
      </c>
      <c r="I13025" t="str">
        <f>IF(J13025="natural gas",VLOOKUP(D13025,'Cross-Page Data'!$I$4:$J$13,2,FALSE),IF(J13025="solar",VLOOKUP('Form 923'!D13025,'Cross-Page Data'!$I$14:$J$117,2,FALSE),J13025))</f>
        <v>solar pv</v>
      </c>
      <c r="J13025" t="str">
        <f>VLOOKUP(E13025,'Cross-Page Data'!$D$4:$F$48,3,FALSE)</f>
        <v>solar</v>
      </c>
      <c r="K13025" t="b">
        <f t="shared" si="203"/>
        <v>1</v>
      </c>
    </row>
    <row r="13026" spans="1:11">
      <c r="A13026" s="120">
        <v>62159</v>
      </c>
      <c r="B13026" s="121" t="s">
        <v>201</v>
      </c>
      <c r="C13026" s="121" t="s">
        <v>206</v>
      </c>
      <c r="D13026" s="121" t="s">
        <v>101</v>
      </c>
      <c r="E13026" s="121" t="s">
        <v>92</v>
      </c>
      <c r="F13026" s="122">
        <v>27401</v>
      </c>
      <c r="G13026" s="122">
        <v>3078</v>
      </c>
      <c r="H13026" s="120">
        <v>2019</v>
      </c>
      <c r="I13026" t="str">
        <f>IF(J13026="natural gas",VLOOKUP(D13026,'Cross-Page Data'!$I$4:$J$13,2,FALSE),IF(J13026="solar",VLOOKUP('Form 923'!D13026,'Cross-Page Data'!$I$14:$J$117,2,FALSE),J13026))</f>
        <v>solar pv</v>
      </c>
      <c r="J13026" t="str">
        <f>VLOOKUP(E13026,'Cross-Page Data'!$D$4:$F$48,3,FALSE)</f>
        <v>solar</v>
      </c>
      <c r="K13026" t="b">
        <f t="shared" si="203"/>
        <v>1</v>
      </c>
    </row>
    <row r="13027" spans="1:11">
      <c r="A13027" s="120">
        <v>62160</v>
      </c>
      <c r="B13027" s="121" t="s">
        <v>201</v>
      </c>
      <c r="C13027" s="121" t="s">
        <v>206</v>
      </c>
      <c r="D13027" s="121" t="s">
        <v>101</v>
      </c>
      <c r="E13027" s="121" t="s">
        <v>92</v>
      </c>
      <c r="F13027" s="122">
        <v>30711</v>
      </c>
      <c r="G13027" s="122">
        <v>3450</v>
      </c>
      <c r="H13027" s="120">
        <v>2019</v>
      </c>
      <c r="I13027" t="str">
        <f>IF(J13027="natural gas",VLOOKUP(D13027,'Cross-Page Data'!$I$4:$J$13,2,FALSE),IF(J13027="solar",VLOOKUP('Form 923'!D13027,'Cross-Page Data'!$I$14:$J$117,2,FALSE),J13027))</f>
        <v>solar pv</v>
      </c>
      <c r="J13027" t="str">
        <f>VLOOKUP(E13027,'Cross-Page Data'!$D$4:$F$48,3,FALSE)</f>
        <v>solar</v>
      </c>
      <c r="K13027" t="b">
        <f t="shared" si="203"/>
        <v>1</v>
      </c>
    </row>
    <row r="13028" ht="25.5" spans="1:11">
      <c r="A13028" s="120">
        <v>62161</v>
      </c>
      <c r="B13028" s="121" t="s">
        <v>201</v>
      </c>
      <c r="C13028" s="121" t="s">
        <v>207</v>
      </c>
      <c r="D13028" s="121" t="s">
        <v>128</v>
      </c>
      <c r="E13028" s="121" t="s">
        <v>180</v>
      </c>
      <c r="F13028" s="122">
        <v>190671</v>
      </c>
      <c r="G13028" s="122">
        <v>21419</v>
      </c>
      <c r="H13028" s="120">
        <v>2019</v>
      </c>
      <c r="I13028" t="str">
        <f>IF(J13028="natural gas",VLOOKUP(D13028,'Cross-Page Data'!$I$4:$J$13,2,FALSE),IF(J13028="solar",VLOOKUP('Form 923'!D13028,'Cross-Page Data'!$I$14:$J$117,2,FALSE),J13028))</f>
        <v>wind</v>
      </c>
      <c r="J13028" t="str">
        <f>VLOOKUP(E13028,'Cross-Page Data'!$D$4:$F$48,3,FALSE)</f>
        <v>wind</v>
      </c>
      <c r="K13028" t="b">
        <f t="shared" si="203"/>
        <v>0</v>
      </c>
    </row>
    <row r="13029" ht="25.5" spans="1:11">
      <c r="A13029" s="120">
        <v>62162</v>
      </c>
      <c r="B13029" s="121" t="s">
        <v>201</v>
      </c>
      <c r="C13029" s="121" t="s">
        <v>207</v>
      </c>
      <c r="D13029" s="121" t="s">
        <v>79</v>
      </c>
      <c r="E13029" s="121" t="s">
        <v>70</v>
      </c>
      <c r="F13029" s="122">
        <v>186</v>
      </c>
      <c r="G13029" s="122">
        <v>24</v>
      </c>
      <c r="H13029" s="120">
        <v>2019</v>
      </c>
      <c r="I13029" t="str">
        <f>IF(J13029="natural gas",VLOOKUP(D13029,'Cross-Page Data'!$I$4:$J$13,2,FALSE),IF(J13029="solar",VLOOKUP('Form 923'!D13029,'Cross-Page Data'!$I$14:$J$117,2,FALSE),J13029))</f>
        <v>heavy or residual fuel oil</v>
      </c>
      <c r="J13029" t="str">
        <f>VLOOKUP(E13029,'Cross-Page Data'!$D$4:$F$48,3,FALSE)</f>
        <v>heavy or residual fuel oil</v>
      </c>
      <c r="K13029" t="b">
        <f t="shared" si="203"/>
        <v>0</v>
      </c>
    </row>
    <row r="13030" spans="1:11">
      <c r="A13030" s="120">
        <v>62163</v>
      </c>
      <c r="B13030" s="121" t="s">
        <v>201</v>
      </c>
      <c r="C13030" s="121" t="s">
        <v>206</v>
      </c>
      <c r="D13030" s="121" t="s">
        <v>101</v>
      </c>
      <c r="E13030" s="121" t="s">
        <v>92</v>
      </c>
      <c r="F13030" s="122">
        <v>88308</v>
      </c>
      <c r="G13030" s="122">
        <v>9920</v>
      </c>
      <c r="H13030" s="120">
        <v>2019</v>
      </c>
      <c r="I13030" t="str">
        <f>IF(J13030="natural gas",VLOOKUP(D13030,'Cross-Page Data'!$I$4:$J$13,2,FALSE),IF(J13030="solar",VLOOKUP('Form 923'!D13030,'Cross-Page Data'!$I$14:$J$117,2,FALSE),J13030))</f>
        <v>solar pv</v>
      </c>
      <c r="J13030" t="str">
        <f>VLOOKUP(E13030,'Cross-Page Data'!$D$4:$F$48,3,FALSE)</f>
        <v>solar</v>
      </c>
      <c r="K13030" t="b">
        <f t="shared" si="203"/>
        <v>1</v>
      </c>
    </row>
    <row r="13031" spans="1:11">
      <c r="A13031" s="120">
        <v>62164</v>
      </c>
      <c r="B13031" s="121" t="s">
        <v>201</v>
      </c>
      <c r="C13031" s="121" t="s">
        <v>206</v>
      </c>
      <c r="D13031" s="121" t="s">
        <v>101</v>
      </c>
      <c r="E13031" s="121" t="s">
        <v>92</v>
      </c>
      <c r="F13031" s="122">
        <v>8190</v>
      </c>
      <c r="G13031" s="122">
        <v>920</v>
      </c>
      <c r="H13031" s="120">
        <v>2019</v>
      </c>
      <c r="I13031" t="str">
        <f>IF(J13031="natural gas",VLOOKUP(D13031,'Cross-Page Data'!$I$4:$J$13,2,FALSE),IF(J13031="solar",VLOOKUP('Form 923'!D13031,'Cross-Page Data'!$I$14:$J$117,2,FALSE),J13031))</f>
        <v>solar pv</v>
      </c>
      <c r="J13031" t="str">
        <f>VLOOKUP(E13031,'Cross-Page Data'!$D$4:$F$48,3,FALSE)</f>
        <v>solar</v>
      </c>
      <c r="K13031" t="b">
        <f t="shared" si="203"/>
        <v>1</v>
      </c>
    </row>
    <row r="13032" spans="1:11">
      <c r="A13032" s="120">
        <v>62167</v>
      </c>
      <c r="B13032" s="121" t="s">
        <v>201</v>
      </c>
      <c r="C13032" s="121" t="s">
        <v>206</v>
      </c>
      <c r="D13032" s="121" t="s">
        <v>101</v>
      </c>
      <c r="E13032" s="121" t="s">
        <v>92</v>
      </c>
      <c r="F13032" s="122">
        <v>91201</v>
      </c>
      <c r="G13032" s="122">
        <v>10245</v>
      </c>
      <c r="H13032" s="120">
        <v>2019</v>
      </c>
      <c r="I13032" t="str">
        <f>IF(J13032="natural gas",VLOOKUP(D13032,'Cross-Page Data'!$I$4:$J$13,2,FALSE),IF(J13032="solar",VLOOKUP('Form 923'!D13032,'Cross-Page Data'!$I$14:$J$117,2,FALSE),J13032))</f>
        <v>solar pv</v>
      </c>
      <c r="J13032" t="str">
        <f>VLOOKUP(E13032,'Cross-Page Data'!$D$4:$F$48,3,FALSE)</f>
        <v>solar</v>
      </c>
      <c r="K13032" t="b">
        <f t="shared" si="203"/>
        <v>1</v>
      </c>
    </row>
    <row r="13033" spans="1:11">
      <c r="A13033" s="120">
        <v>62168</v>
      </c>
      <c r="B13033" s="121" t="s">
        <v>201</v>
      </c>
      <c r="C13033" s="121" t="s">
        <v>206</v>
      </c>
      <c r="D13033" s="121" t="s">
        <v>101</v>
      </c>
      <c r="E13033" s="121" t="s">
        <v>92</v>
      </c>
      <c r="F13033" s="122">
        <v>67850</v>
      </c>
      <c r="G13033" s="122">
        <v>7622</v>
      </c>
      <c r="H13033" s="120">
        <v>2019</v>
      </c>
      <c r="I13033" t="str">
        <f>IF(J13033="natural gas",VLOOKUP(D13033,'Cross-Page Data'!$I$4:$J$13,2,FALSE),IF(J13033="solar",VLOOKUP('Form 923'!D13033,'Cross-Page Data'!$I$14:$J$117,2,FALSE),J13033))</f>
        <v>solar pv</v>
      </c>
      <c r="J13033" t="str">
        <f>VLOOKUP(E13033,'Cross-Page Data'!$D$4:$F$48,3,FALSE)</f>
        <v>solar</v>
      </c>
      <c r="K13033" t="b">
        <f t="shared" si="203"/>
        <v>1</v>
      </c>
    </row>
    <row r="13034" spans="1:11">
      <c r="A13034" s="120">
        <v>62169</v>
      </c>
      <c r="B13034" s="121" t="s">
        <v>201</v>
      </c>
      <c r="C13034" s="121" t="s">
        <v>206</v>
      </c>
      <c r="D13034" s="121" t="s">
        <v>101</v>
      </c>
      <c r="E13034" s="121" t="s">
        <v>92</v>
      </c>
      <c r="F13034" s="122">
        <v>30818</v>
      </c>
      <c r="G13034" s="122">
        <v>3462</v>
      </c>
      <c r="H13034" s="120">
        <v>2019</v>
      </c>
      <c r="I13034" t="str">
        <f>IF(J13034="natural gas",VLOOKUP(D13034,'Cross-Page Data'!$I$4:$J$13,2,FALSE),IF(J13034="solar",VLOOKUP('Form 923'!D13034,'Cross-Page Data'!$I$14:$J$117,2,FALSE),J13034))</f>
        <v>solar pv</v>
      </c>
      <c r="J13034" t="str">
        <f>VLOOKUP(E13034,'Cross-Page Data'!$D$4:$F$48,3,FALSE)</f>
        <v>solar</v>
      </c>
      <c r="K13034" t="b">
        <f t="shared" si="203"/>
        <v>1</v>
      </c>
    </row>
    <row r="13035" spans="1:11">
      <c r="A13035" s="120">
        <v>62170</v>
      </c>
      <c r="B13035" s="121" t="s">
        <v>201</v>
      </c>
      <c r="C13035" s="121" t="s">
        <v>206</v>
      </c>
      <c r="D13035" s="121" t="s">
        <v>101</v>
      </c>
      <c r="E13035" s="121" t="s">
        <v>92</v>
      </c>
      <c r="F13035" s="122">
        <v>32384</v>
      </c>
      <c r="G13035" s="122">
        <v>3638</v>
      </c>
      <c r="H13035" s="120">
        <v>2019</v>
      </c>
      <c r="I13035" t="str">
        <f>IF(J13035="natural gas",VLOOKUP(D13035,'Cross-Page Data'!$I$4:$J$13,2,FALSE),IF(J13035="solar",VLOOKUP('Form 923'!D13035,'Cross-Page Data'!$I$14:$J$117,2,FALSE),J13035))</f>
        <v>solar pv</v>
      </c>
      <c r="J13035" t="str">
        <f>VLOOKUP(E13035,'Cross-Page Data'!$D$4:$F$48,3,FALSE)</f>
        <v>solar</v>
      </c>
      <c r="K13035" t="b">
        <f t="shared" si="203"/>
        <v>1</v>
      </c>
    </row>
    <row r="13036" spans="1:11">
      <c r="A13036" s="120">
        <v>62171</v>
      </c>
      <c r="B13036" s="121" t="s">
        <v>201</v>
      </c>
      <c r="C13036" s="121" t="s">
        <v>206</v>
      </c>
      <c r="D13036" s="121" t="s">
        <v>101</v>
      </c>
      <c r="E13036" s="121" t="s">
        <v>92</v>
      </c>
      <c r="F13036" s="122">
        <v>34539</v>
      </c>
      <c r="G13036" s="122">
        <v>3880</v>
      </c>
      <c r="H13036" s="120">
        <v>2019</v>
      </c>
      <c r="I13036" t="str">
        <f>IF(J13036="natural gas",VLOOKUP(D13036,'Cross-Page Data'!$I$4:$J$13,2,FALSE),IF(J13036="solar",VLOOKUP('Form 923'!D13036,'Cross-Page Data'!$I$14:$J$117,2,FALSE),J13036))</f>
        <v>solar pv</v>
      </c>
      <c r="J13036" t="str">
        <f>VLOOKUP(E13036,'Cross-Page Data'!$D$4:$F$48,3,FALSE)</f>
        <v>solar</v>
      </c>
      <c r="K13036" t="b">
        <f t="shared" si="203"/>
        <v>1</v>
      </c>
    </row>
    <row r="13037" spans="1:11">
      <c r="A13037" s="120">
        <v>62172</v>
      </c>
      <c r="B13037" s="121" t="s">
        <v>201</v>
      </c>
      <c r="C13037" s="121" t="s">
        <v>206</v>
      </c>
      <c r="D13037" s="121" t="s">
        <v>128</v>
      </c>
      <c r="E13037" s="121" t="s">
        <v>180</v>
      </c>
      <c r="F13037" s="122">
        <v>63222</v>
      </c>
      <c r="G13037" s="122">
        <v>7102</v>
      </c>
      <c r="H13037" s="120">
        <v>2019</v>
      </c>
      <c r="I13037" t="str">
        <f>IF(J13037="natural gas",VLOOKUP(D13037,'Cross-Page Data'!$I$4:$J$13,2,FALSE),IF(J13037="solar",VLOOKUP('Form 923'!D13037,'Cross-Page Data'!$I$14:$J$117,2,FALSE),J13037))</f>
        <v>wind</v>
      </c>
      <c r="J13037" t="str">
        <f>VLOOKUP(E13037,'Cross-Page Data'!$D$4:$F$48,3,FALSE)</f>
        <v>wind</v>
      </c>
      <c r="K13037" t="b">
        <f t="shared" si="203"/>
        <v>1</v>
      </c>
    </row>
    <row r="13038" spans="1:11">
      <c r="A13038" s="120">
        <v>62173</v>
      </c>
      <c r="B13038" s="121" t="s">
        <v>201</v>
      </c>
      <c r="C13038" s="121" t="s">
        <v>206</v>
      </c>
      <c r="D13038" s="121" t="s">
        <v>101</v>
      </c>
      <c r="E13038" s="121" t="s">
        <v>92</v>
      </c>
      <c r="F13038" s="122">
        <v>76539</v>
      </c>
      <c r="G13038" s="122">
        <v>8598</v>
      </c>
      <c r="H13038" s="120">
        <v>2019</v>
      </c>
      <c r="I13038" t="str">
        <f>IF(J13038="natural gas",VLOOKUP(D13038,'Cross-Page Data'!$I$4:$J$13,2,FALSE),IF(J13038="solar",VLOOKUP('Form 923'!D13038,'Cross-Page Data'!$I$14:$J$117,2,FALSE),J13038))</f>
        <v>solar pv</v>
      </c>
      <c r="J13038" t="str">
        <f>VLOOKUP(E13038,'Cross-Page Data'!$D$4:$F$48,3,FALSE)</f>
        <v>solar</v>
      </c>
      <c r="K13038" t="b">
        <f t="shared" si="203"/>
        <v>1</v>
      </c>
    </row>
    <row r="13039" ht="25.5" spans="1:11">
      <c r="A13039" s="120">
        <v>62174</v>
      </c>
      <c r="B13039" s="121" t="s">
        <v>201</v>
      </c>
      <c r="C13039" s="121" t="s">
        <v>207</v>
      </c>
      <c r="D13039" s="121" t="s">
        <v>79</v>
      </c>
      <c r="E13039" s="121" t="s">
        <v>70</v>
      </c>
      <c r="F13039" s="122">
        <v>314</v>
      </c>
      <c r="G13039" s="122">
        <v>30</v>
      </c>
      <c r="H13039" s="120">
        <v>2019</v>
      </c>
      <c r="I13039" t="str">
        <f>IF(J13039="natural gas",VLOOKUP(D13039,'Cross-Page Data'!$I$4:$J$13,2,FALSE),IF(J13039="solar",VLOOKUP('Form 923'!D13039,'Cross-Page Data'!$I$14:$J$117,2,FALSE),J13039))</f>
        <v>heavy or residual fuel oil</v>
      </c>
      <c r="J13039" t="str">
        <f>VLOOKUP(E13039,'Cross-Page Data'!$D$4:$F$48,3,FALSE)</f>
        <v>heavy or residual fuel oil</v>
      </c>
      <c r="K13039" t="b">
        <f t="shared" si="203"/>
        <v>0</v>
      </c>
    </row>
    <row r="13040" ht="25.5" spans="1:11">
      <c r="A13040" s="120">
        <v>62176</v>
      </c>
      <c r="B13040" s="121" t="s">
        <v>201</v>
      </c>
      <c r="C13040" s="121" t="s">
        <v>211</v>
      </c>
      <c r="D13040" s="121" t="s">
        <v>73</v>
      </c>
      <c r="E13040" s="121" t="s">
        <v>38</v>
      </c>
      <c r="F13040" s="122">
        <v>592789</v>
      </c>
      <c r="G13040" s="122">
        <v>48229</v>
      </c>
      <c r="H13040" s="120">
        <v>2019</v>
      </c>
      <c r="I13040" t="str">
        <f>IF(J13040="natural gas",VLOOKUP(D13040,'Cross-Page Data'!$I$4:$J$13,2,FALSE),IF(J13040="solar",VLOOKUP('Form 923'!D13040,'Cross-Page Data'!$I$14:$J$117,2,FALSE),J13040))</f>
        <v>natural gas peaker</v>
      </c>
      <c r="J13040" t="str">
        <f>VLOOKUP(E13040,'Cross-Page Data'!$D$4:$F$48,3,FALSE)</f>
        <v>natural gas</v>
      </c>
      <c r="K13040" t="b">
        <f t="shared" si="203"/>
        <v>0</v>
      </c>
    </row>
    <row r="13041" spans="1:11">
      <c r="A13041" s="120">
        <v>62191</v>
      </c>
      <c r="B13041" s="121" t="s">
        <v>201</v>
      </c>
      <c r="C13041" s="121" t="s">
        <v>206</v>
      </c>
      <c r="D13041" s="121" t="s">
        <v>101</v>
      </c>
      <c r="E13041" s="121" t="s">
        <v>92</v>
      </c>
      <c r="F13041" s="122">
        <v>46441</v>
      </c>
      <c r="G13041" s="122">
        <v>5217</v>
      </c>
      <c r="H13041" s="120">
        <v>2019</v>
      </c>
      <c r="I13041" t="str">
        <f>IF(J13041="natural gas",VLOOKUP(D13041,'Cross-Page Data'!$I$4:$J$13,2,FALSE),IF(J13041="solar",VLOOKUP('Form 923'!D13041,'Cross-Page Data'!$I$14:$J$117,2,FALSE),J13041))</f>
        <v>solar pv</v>
      </c>
      <c r="J13041" t="str">
        <f>VLOOKUP(E13041,'Cross-Page Data'!$D$4:$F$48,3,FALSE)</f>
        <v>solar</v>
      </c>
      <c r="K13041" t="b">
        <f t="shared" si="203"/>
        <v>1</v>
      </c>
    </row>
    <row r="13042" spans="1:11">
      <c r="A13042" s="120">
        <v>62193</v>
      </c>
      <c r="B13042" s="121" t="s">
        <v>201</v>
      </c>
      <c r="C13042" s="121" t="s">
        <v>206</v>
      </c>
      <c r="D13042" s="121" t="s">
        <v>101</v>
      </c>
      <c r="E13042" s="121" t="s">
        <v>92</v>
      </c>
      <c r="F13042" s="122">
        <v>12953</v>
      </c>
      <c r="G13042" s="122">
        <v>1455</v>
      </c>
      <c r="H13042" s="120">
        <v>2019</v>
      </c>
      <c r="I13042" t="str">
        <f>IF(J13042="natural gas",VLOOKUP(D13042,'Cross-Page Data'!$I$4:$J$13,2,FALSE),IF(J13042="solar",VLOOKUP('Form 923'!D13042,'Cross-Page Data'!$I$14:$J$117,2,FALSE),J13042))</f>
        <v>solar pv</v>
      </c>
      <c r="J13042" t="str">
        <f>VLOOKUP(E13042,'Cross-Page Data'!$D$4:$F$48,3,FALSE)</f>
        <v>solar</v>
      </c>
      <c r="K13042" t="b">
        <f t="shared" si="203"/>
        <v>1</v>
      </c>
    </row>
    <row r="13043" spans="1:11">
      <c r="A13043" s="120">
        <v>62194</v>
      </c>
      <c r="B13043" s="121" t="s">
        <v>201</v>
      </c>
      <c r="C13043" s="121" t="s">
        <v>206</v>
      </c>
      <c r="D13043" s="121" t="s">
        <v>101</v>
      </c>
      <c r="E13043" s="121" t="s">
        <v>92</v>
      </c>
      <c r="F13043" s="122">
        <v>13762</v>
      </c>
      <c r="G13043" s="122">
        <v>1546</v>
      </c>
      <c r="H13043" s="120">
        <v>2019</v>
      </c>
      <c r="I13043" t="str">
        <f>IF(J13043="natural gas",VLOOKUP(D13043,'Cross-Page Data'!$I$4:$J$13,2,FALSE),IF(J13043="solar",VLOOKUP('Form 923'!D13043,'Cross-Page Data'!$I$14:$J$117,2,FALSE),J13043))</f>
        <v>solar pv</v>
      </c>
      <c r="J13043" t="str">
        <f>VLOOKUP(E13043,'Cross-Page Data'!$D$4:$F$48,3,FALSE)</f>
        <v>solar</v>
      </c>
      <c r="K13043" t="b">
        <f t="shared" si="203"/>
        <v>1</v>
      </c>
    </row>
    <row r="13044" spans="1:11">
      <c r="A13044" s="120">
        <v>62195</v>
      </c>
      <c r="B13044" s="121" t="s">
        <v>201</v>
      </c>
      <c r="C13044" s="121" t="s">
        <v>206</v>
      </c>
      <c r="D13044" s="121" t="s">
        <v>101</v>
      </c>
      <c r="E13044" s="121" t="s">
        <v>92</v>
      </c>
      <c r="F13044" s="122">
        <v>13477</v>
      </c>
      <c r="G13044" s="122">
        <v>1514</v>
      </c>
      <c r="H13044" s="120">
        <v>2019</v>
      </c>
      <c r="I13044" t="str">
        <f>IF(J13044="natural gas",VLOOKUP(D13044,'Cross-Page Data'!$I$4:$J$13,2,FALSE),IF(J13044="solar",VLOOKUP('Form 923'!D13044,'Cross-Page Data'!$I$14:$J$117,2,FALSE),J13044))</f>
        <v>solar pv</v>
      </c>
      <c r="J13044" t="str">
        <f>VLOOKUP(E13044,'Cross-Page Data'!$D$4:$F$48,3,FALSE)</f>
        <v>solar</v>
      </c>
      <c r="K13044" t="b">
        <f t="shared" si="203"/>
        <v>1</v>
      </c>
    </row>
    <row r="13045" spans="1:11">
      <c r="A13045" s="120">
        <v>62196</v>
      </c>
      <c r="B13045" s="121" t="s">
        <v>201</v>
      </c>
      <c r="C13045" s="121" t="s">
        <v>206</v>
      </c>
      <c r="D13045" s="121" t="s">
        <v>101</v>
      </c>
      <c r="E13045" s="121" t="s">
        <v>92</v>
      </c>
      <c r="F13045" s="122">
        <v>26394</v>
      </c>
      <c r="G13045" s="122">
        <v>2965</v>
      </c>
      <c r="H13045" s="120">
        <v>2019</v>
      </c>
      <c r="I13045" t="str">
        <f>IF(J13045="natural gas",VLOOKUP(D13045,'Cross-Page Data'!$I$4:$J$13,2,FALSE),IF(J13045="solar",VLOOKUP('Form 923'!D13045,'Cross-Page Data'!$I$14:$J$117,2,FALSE),J13045))</f>
        <v>solar pv</v>
      </c>
      <c r="J13045" t="str">
        <f>VLOOKUP(E13045,'Cross-Page Data'!$D$4:$F$48,3,FALSE)</f>
        <v>solar</v>
      </c>
      <c r="K13045" t="b">
        <f t="shared" si="203"/>
        <v>1</v>
      </c>
    </row>
    <row r="13046" spans="1:11">
      <c r="A13046" s="120">
        <v>62197</v>
      </c>
      <c r="B13046" s="121" t="s">
        <v>201</v>
      </c>
      <c r="C13046" s="121" t="s">
        <v>206</v>
      </c>
      <c r="D13046" s="121" t="s">
        <v>101</v>
      </c>
      <c r="E13046" s="121" t="s">
        <v>92</v>
      </c>
      <c r="F13046" s="122">
        <v>30285</v>
      </c>
      <c r="G13046" s="122">
        <v>3402</v>
      </c>
      <c r="H13046" s="120">
        <v>2019</v>
      </c>
      <c r="I13046" t="str">
        <f>IF(J13046="natural gas",VLOOKUP(D13046,'Cross-Page Data'!$I$4:$J$13,2,FALSE),IF(J13046="solar",VLOOKUP('Form 923'!D13046,'Cross-Page Data'!$I$14:$J$117,2,FALSE),J13046))</f>
        <v>solar pv</v>
      </c>
      <c r="J13046" t="str">
        <f>VLOOKUP(E13046,'Cross-Page Data'!$D$4:$F$48,3,FALSE)</f>
        <v>solar</v>
      </c>
      <c r="K13046" t="b">
        <f t="shared" si="203"/>
        <v>1</v>
      </c>
    </row>
    <row r="13047" spans="1:11">
      <c r="A13047" s="120">
        <v>62198</v>
      </c>
      <c r="B13047" s="121" t="s">
        <v>201</v>
      </c>
      <c r="C13047" s="121" t="s">
        <v>206</v>
      </c>
      <c r="D13047" s="121" t="s">
        <v>101</v>
      </c>
      <c r="E13047" s="121" t="s">
        <v>92</v>
      </c>
      <c r="F13047" s="122">
        <v>27935</v>
      </c>
      <c r="G13047" s="122">
        <v>3138</v>
      </c>
      <c r="H13047" s="120">
        <v>2019</v>
      </c>
      <c r="I13047" t="str">
        <f>IF(J13047="natural gas",VLOOKUP(D13047,'Cross-Page Data'!$I$4:$J$13,2,FALSE),IF(J13047="solar",VLOOKUP('Form 923'!D13047,'Cross-Page Data'!$I$14:$J$117,2,FALSE),J13047))</f>
        <v>solar pv</v>
      </c>
      <c r="J13047" t="str">
        <f>VLOOKUP(E13047,'Cross-Page Data'!$D$4:$F$48,3,FALSE)</f>
        <v>solar</v>
      </c>
      <c r="K13047" t="b">
        <f t="shared" si="203"/>
        <v>1</v>
      </c>
    </row>
    <row r="13048" spans="1:11">
      <c r="A13048" s="120">
        <v>62199</v>
      </c>
      <c r="B13048" s="121" t="s">
        <v>201</v>
      </c>
      <c r="C13048" s="121" t="s">
        <v>206</v>
      </c>
      <c r="D13048" s="121" t="s">
        <v>101</v>
      </c>
      <c r="E13048" s="121" t="s">
        <v>92</v>
      </c>
      <c r="F13048" s="122">
        <v>26483</v>
      </c>
      <c r="G13048" s="122">
        <v>2975</v>
      </c>
      <c r="H13048" s="120">
        <v>2019</v>
      </c>
      <c r="I13048" t="str">
        <f>IF(J13048="natural gas",VLOOKUP(D13048,'Cross-Page Data'!$I$4:$J$13,2,FALSE),IF(J13048="solar",VLOOKUP('Form 923'!D13048,'Cross-Page Data'!$I$14:$J$117,2,FALSE),J13048))</f>
        <v>solar pv</v>
      </c>
      <c r="J13048" t="str">
        <f>VLOOKUP(E13048,'Cross-Page Data'!$D$4:$F$48,3,FALSE)</f>
        <v>solar</v>
      </c>
      <c r="K13048" t="b">
        <f t="shared" si="203"/>
        <v>1</v>
      </c>
    </row>
    <row r="13049" spans="1:11">
      <c r="A13049" s="120">
        <v>62201</v>
      </c>
      <c r="B13049" s="121" t="s">
        <v>201</v>
      </c>
      <c r="C13049" s="121" t="s">
        <v>206</v>
      </c>
      <c r="D13049" s="121" t="s">
        <v>101</v>
      </c>
      <c r="E13049" s="121" t="s">
        <v>92</v>
      </c>
      <c r="F13049" s="122">
        <v>25444</v>
      </c>
      <c r="G13049" s="122">
        <v>2858</v>
      </c>
      <c r="H13049" s="120">
        <v>2019</v>
      </c>
      <c r="I13049" t="str">
        <f>IF(J13049="natural gas",VLOOKUP(D13049,'Cross-Page Data'!$I$4:$J$13,2,FALSE),IF(J13049="solar",VLOOKUP('Form 923'!D13049,'Cross-Page Data'!$I$14:$J$117,2,FALSE),J13049))</f>
        <v>solar pv</v>
      </c>
      <c r="J13049" t="str">
        <f>VLOOKUP(E13049,'Cross-Page Data'!$D$4:$F$48,3,FALSE)</f>
        <v>solar</v>
      </c>
      <c r="K13049" t="b">
        <f t="shared" si="203"/>
        <v>1</v>
      </c>
    </row>
    <row r="13050" spans="1:11">
      <c r="A13050" s="120">
        <v>62202</v>
      </c>
      <c r="B13050" s="121" t="s">
        <v>201</v>
      </c>
      <c r="C13050" s="121" t="s">
        <v>206</v>
      </c>
      <c r="D13050" s="121" t="s">
        <v>101</v>
      </c>
      <c r="E13050" s="121" t="s">
        <v>92</v>
      </c>
      <c r="F13050" s="122">
        <v>16353</v>
      </c>
      <c r="G13050" s="122">
        <v>1837</v>
      </c>
      <c r="H13050" s="120">
        <v>2019</v>
      </c>
      <c r="I13050" t="str">
        <f>IF(J13050="natural gas",VLOOKUP(D13050,'Cross-Page Data'!$I$4:$J$13,2,FALSE),IF(J13050="solar",VLOOKUP('Form 923'!D13050,'Cross-Page Data'!$I$14:$J$117,2,FALSE),J13050))</f>
        <v>solar pv</v>
      </c>
      <c r="J13050" t="str">
        <f>VLOOKUP(E13050,'Cross-Page Data'!$D$4:$F$48,3,FALSE)</f>
        <v>solar</v>
      </c>
      <c r="K13050" t="b">
        <f t="shared" si="203"/>
        <v>1</v>
      </c>
    </row>
    <row r="13051" spans="1:11">
      <c r="A13051" s="120">
        <v>62203</v>
      </c>
      <c r="B13051" s="121" t="s">
        <v>201</v>
      </c>
      <c r="C13051" s="121" t="s">
        <v>206</v>
      </c>
      <c r="D13051" s="121" t="s">
        <v>101</v>
      </c>
      <c r="E13051" s="121" t="s">
        <v>92</v>
      </c>
      <c r="F13051" s="122">
        <v>29065</v>
      </c>
      <c r="G13051" s="122">
        <v>3265</v>
      </c>
      <c r="H13051" s="120">
        <v>2019</v>
      </c>
      <c r="I13051" t="str">
        <f>IF(J13051="natural gas",VLOOKUP(D13051,'Cross-Page Data'!$I$4:$J$13,2,FALSE),IF(J13051="solar",VLOOKUP('Form 923'!D13051,'Cross-Page Data'!$I$14:$J$117,2,FALSE),J13051))</f>
        <v>solar pv</v>
      </c>
      <c r="J13051" t="str">
        <f>VLOOKUP(E13051,'Cross-Page Data'!$D$4:$F$48,3,FALSE)</f>
        <v>solar</v>
      </c>
      <c r="K13051" t="b">
        <f t="shared" si="203"/>
        <v>1</v>
      </c>
    </row>
    <row r="13052" spans="1:11">
      <c r="A13052" s="120">
        <v>62204</v>
      </c>
      <c r="B13052" s="121" t="s">
        <v>201</v>
      </c>
      <c r="C13052" s="121" t="s">
        <v>206</v>
      </c>
      <c r="D13052" s="121" t="s">
        <v>101</v>
      </c>
      <c r="E13052" s="121" t="s">
        <v>92</v>
      </c>
      <c r="F13052" s="122">
        <v>39552</v>
      </c>
      <c r="G13052" s="122">
        <v>4443</v>
      </c>
      <c r="H13052" s="120">
        <v>2019</v>
      </c>
      <c r="I13052" t="str">
        <f>IF(J13052="natural gas",VLOOKUP(D13052,'Cross-Page Data'!$I$4:$J$13,2,FALSE),IF(J13052="solar",VLOOKUP('Form 923'!D13052,'Cross-Page Data'!$I$14:$J$117,2,FALSE),J13052))</f>
        <v>solar pv</v>
      </c>
      <c r="J13052" t="str">
        <f>VLOOKUP(E13052,'Cross-Page Data'!$D$4:$F$48,3,FALSE)</f>
        <v>solar</v>
      </c>
      <c r="K13052" t="b">
        <f t="shared" si="203"/>
        <v>1</v>
      </c>
    </row>
    <row r="13053" spans="1:11">
      <c r="A13053" s="120">
        <v>62208</v>
      </c>
      <c r="B13053" s="121" t="s">
        <v>201</v>
      </c>
      <c r="C13053" s="121" t="s">
        <v>206</v>
      </c>
      <c r="D13053" s="121" t="s">
        <v>101</v>
      </c>
      <c r="E13053" s="121" t="s">
        <v>92</v>
      </c>
      <c r="F13053" s="122">
        <v>56269</v>
      </c>
      <c r="G13053" s="122">
        <v>6321</v>
      </c>
      <c r="H13053" s="120">
        <v>2019</v>
      </c>
      <c r="I13053" t="str">
        <f>IF(J13053="natural gas",VLOOKUP(D13053,'Cross-Page Data'!$I$4:$J$13,2,FALSE),IF(J13053="solar",VLOOKUP('Form 923'!D13053,'Cross-Page Data'!$I$14:$J$117,2,FALSE),J13053))</f>
        <v>solar pv</v>
      </c>
      <c r="J13053" t="str">
        <f>VLOOKUP(E13053,'Cross-Page Data'!$D$4:$F$48,3,FALSE)</f>
        <v>solar</v>
      </c>
      <c r="K13053" t="b">
        <f t="shared" si="203"/>
        <v>1</v>
      </c>
    </row>
    <row r="13054" spans="1:11">
      <c r="A13054" s="120">
        <v>62209</v>
      </c>
      <c r="B13054" s="121" t="s">
        <v>201</v>
      </c>
      <c r="C13054" s="121" t="s">
        <v>206</v>
      </c>
      <c r="D13054" s="121" t="s">
        <v>101</v>
      </c>
      <c r="E13054" s="121" t="s">
        <v>92</v>
      </c>
      <c r="F13054" s="122">
        <v>26750</v>
      </c>
      <c r="G13054" s="122">
        <v>3005</v>
      </c>
      <c r="H13054" s="120">
        <v>2019</v>
      </c>
      <c r="I13054" t="str">
        <f>IF(J13054="natural gas",VLOOKUP(D13054,'Cross-Page Data'!$I$4:$J$13,2,FALSE),IF(J13054="solar",VLOOKUP('Form 923'!D13054,'Cross-Page Data'!$I$14:$J$117,2,FALSE),J13054))</f>
        <v>solar pv</v>
      </c>
      <c r="J13054" t="str">
        <f>VLOOKUP(E13054,'Cross-Page Data'!$D$4:$F$48,3,FALSE)</f>
        <v>solar</v>
      </c>
      <c r="K13054" t="b">
        <f t="shared" si="203"/>
        <v>1</v>
      </c>
    </row>
    <row r="13055" spans="1:11">
      <c r="A13055" s="120">
        <v>62210</v>
      </c>
      <c r="B13055" s="121" t="s">
        <v>201</v>
      </c>
      <c r="C13055" s="121" t="s">
        <v>206</v>
      </c>
      <c r="D13055" s="121" t="s">
        <v>101</v>
      </c>
      <c r="E13055" s="121" t="s">
        <v>92</v>
      </c>
      <c r="F13055" s="122">
        <v>33284</v>
      </c>
      <c r="G13055" s="122">
        <v>3739</v>
      </c>
      <c r="H13055" s="120">
        <v>2019</v>
      </c>
      <c r="I13055" t="str">
        <f>IF(J13055="natural gas",VLOOKUP(D13055,'Cross-Page Data'!$I$4:$J$13,2,FALSE),IF(J13055="solar",VLOOKUP('Form 923'!D13055,'Cross-Page Data'!$I$14:$J$117,2,FALSE),J13055))</f>
        <v>solar pv</v>
      </c>
      <c r="J13055" t="str">
        <f>VLOOKUP(E13055,'Cross-Page Data'!$D$4:$F$48,3,FALSE)</f>
        <v>solar</v>
      </c>
      <c r="K13055" t="b">
        <f t="shared" si="203"/>
        <v>1</v>
      </c>
    </row>
    <row r="13056" spans="1:11">
      <c r="A13056" s="120">
        <v>62219</v>
      </c>
      <c r="B13056" s="121" t="s">
        <v>201</v>
      </c>
      <c r="C13056" s="121" t="s">
        <v>202</v>
      </c>
      <c r="D13056" s="121" t="s">
        <v>33</v>
      </c>
      <c r="E13056" s="121" t="s">
        <v>99</v>
      </c>
      <c r="F13056" s="122">
        <v>0</v>
      </c>
      <c r="G13056" s="122">
        <v>-3</v>
      </c>
      <c r="H13056" s="120">
        <v>2019</v>
      </c>
      <c r="I13056" t="str">
        <f>IF(J13056="natural gas",VLOOKUP(D13056,'Cross-Page Data'!$I$4:$J$13,2,FALSE),IF(J13056="solar",VLOOKUP('Form 923'!D13056,'Cross-Page Data'!$I$14:$J$117,2,FALSE),J13056))</f>
        <v>other</v>
      </c>
      <c r="J13056" t="str">
        <f>VLOOKUP(E13056,'Cross-Page Data'!$D$4:$F$48,3,FALSE)</f>
        <v>other</v>
      </c>
      <c r="K13056" t="b">
        <f t="shared" si="203"/>
        <v>1</v>
      </c>
    </row>
    <row r="13057" spans="1:11">
      <c r="A13057" s="120">
        <v>62223</v>
      </c>
      <c r="B13057" s="121" t="s">
        <v>201</v>
      </c>
      <c r="C13057" s="121" t="s">
        <v>206</v>
      </c>
      <c r="D13057" s="121" t="s">
        <v>101</v>
      </c>
      <c r="E13057" s="121" t="s">
        <v>92</v>
      </c>
      <c r="F13057" s="122">
        <v>38483</v>
      </c>
      <c r="G13057" s="122">
        <v>4323</v>
      </c>
      <c r="H13057" s="120">
        <v>2019</v>
      </c>
      <c r="I13057" t="str">
        <f>IF(J13057="natural gas",VLOOKUP(D13057,'Cross-Page Data'!$I$4:$J$13,2,FALSE),IF(J13057="solar",VLOOKUP('Form 923'!D13057,'Cross-Page Data'!$I$14:$J$117,2,FALSE),J13057))</f>
        <v>solar pv</v>
      </c>
      <c r="J13057" t="str">
        <f>VLOOKUP(E13057,'Cross-Page Data'!$D$4:$F$48,3,FALSE)</f>
        <v>solar</v>
      </c>
      <c r="K13057" t="b">
        <f t="shared" si="203"/>
        <v>1</v>
      </c>
    </row>
    <row r="13058" spans="1:11">
      <c r="A13058" s="120">
        <v>62224</v>
      </c>
      <c r="B13058" s="121" t="s">
        <v>201</v>
      </c>
      <c r="C13058" s="121" t="s">
        <v>206</v>
      </c>
      <c r="D13058" s="121" t="s">
        <v>101</v>
      </c>
      <c r="E13058" s="121" t="s">
        <v>92</v>
      </c>
      <c r="F13058" s="122">
        <v>30802</v>
      </c>
      <c r="G13058" s="122">
        <v>3460</v>
      </c>
      <c r="H13058" s="120">
        <v>2019</v>
      </c>
      <c r="I13058" t="str">
        <f>IF(J13058="natural gas",VLOOKUP(D13058,'Cross-Page Data'!$I$4:$J$13,2,FALSE),IF(J13058="solar",VLOOKUP('Form 923'!D13058,'Cross-Page Data'!$I$14:$J$117,2,FALSE),J13058))</f>
        <v>solar pv</v>
      </c>
      <c r="J13058" t="str">
        <f>VLOOKUP(E13058,'Cross-Page Data'!$D$4:$F$48,3,FALSE)</f>
        <v>solar</v>
      </c>
      <c r="K13058" t="b">
        <f t="shared" si="203"/>
        <v>1</v>
      </c>
    </row>
    <row r="13059" spans="1:11">
      <c r="A13059" s="120">
        <v>62225</v>
      </c>
      <c r="B13059" s="121" t="s">
        <v>201</v>
      </c>
      <c r="C13059" s="121" t="s">
        <v>206</v>
      </c>
      <c r="D13059" s="121" t="s">
        <v>101</v>
      </c>
      <c r="E13059" s="121" t="s">
        <v>92</v>
      </c>
      <c r="F13059" s="122">
        <v>15775</v>
      </c>
      <c r="G13059" s="122">
        <v>1772</v>
      </c>
      <c r="H13059" s="120">
        <v>2019</v>
      </c>
      <c r="I13059" t="str">
        <f>IF(J13059="natural gas",VLOOKUP(D13059,'Cross-Page Data'!$I$4:$J$13,2,FALSE),IF(J13059="solar",VLOOKUP('Form 923'!D13059,'Cross-Page Data'!$I$14:$J$117,2,FALSE),J13059))</f>
        <v>solar pv</v>
      </c>
      <c r="J13059" t="str">
        <f>VLOOKUP(E13059,'Cross-Page Data'!$D$4:$F$48,3,FALSE)</f>
        <v>solar</v>
      </c>
      <c r="K13059" t="b">
        <f t="shared" si="203"/>
        <v>1</v>
      </c>
    </row>
    <row r="13060" spans="1:11">
      <c r="A13060" s="120">
        <v>62226</v>
      </c>
      <c r="B13060" s="121" t="s">
        <v>201</v>
      </c>
      <c r="C13060" s="121" t="s">
        <v>206</v>
      </c>
      <c r="D13060" s="121" t="s">
        <v>101</v>
      </c>
      <c r="E13060" s="121" t="s">
        <v>92</v>
      </c>
      <c r="F13060" s="122">
        <v>22007</v>
      </c>
      <c r="G13060" s="122">
        <v>2472</v>
      </c>
      <c r="H13060" s="120">
        <v>2019</v>
      </c>
      <c r="I13060" t="str">
        <f>IF(J13060="natural gas",VLOOKUP(D13060,'Cross-Page Data'!$I$4:$J$13,2,FALSE),IF(J13060="solar",VLOOKUP('Form 923'!D13060,'Cross-Page Data'!$I$14:$J$117,2,FALSE),J13060))</f>
        <v>solar pv</v>
      </c>
      <c r="J13060" t="str">
        <f>VLOOKUP(E13060,'Cross-Page Data'!$D$4:$F$48,3,FALSE)</f>
        <v>solar</v>
      </c>
      <c r="K13060" t="b">
        <f t="shared" si="203"/>
        <v>1</v>
      </c>
    </row>
    <row r="13061" spans="1:11">
      <c r="A13061" s="120">
        <v>62227</v>
      </c>
      <c r="B13061" s="121" t="s">
        <v>201</v>
      </c>
      <c r="C13061" s="121" t="s">
        <v>206</v>
      </c>
      <c r="D13061" s="121" t="s">
        <v>128</v>
      </c>
      <c r="E13061" s="121" t="s">
        <v>180</v>
      </c>
      <c r="F13061" s="122">
        <v>726312</v>
      </c>
      <c r="G13061" s="122">
        <v>81590</v>
      </c>
      <c r="H13061" s="120">
        <v>2019</v>
      </c>
      <c r="I13061" t="str">
        <f>IF(J13061="natural gas",VLOOKUP(D13061,'Cross-Page Data'!$I$4:$J$13,2,FALSE),IF(J13061="solar",VLOOKUP('Form 923'!D13061,'Cross-Page Data'!$I$14:$J$117,2,FALSE),J13061))</f>
        <v>wind</v>
      </c>
      <c r="J13061" t="str">
        <f>VLOOKUP(E13061,'Cross-Page Data'!$D$4:$F$48,3,FALSE)</f>
        <v>wind</v>
      </c>
      <c r="K13061" t="b">
        <f t="shared" si="203"/>
        <v>1</v>
      </c>
    </row>
    <row r="13062" spans="1:11">
      <c r="A13062" s="120">
        <v>62228</v>
      </c>
      <c r="B13062" s="121" t="s">
        <v>201</v>
      </c>
      <c r="C13062" s="121" t="s">
        <v>206</v>
      </c>
      <c r="D13062" s="121" t="s">
        <v>101</v>
      </c>
      <c r="E13062" s="121" t="s">
        <v>92</v>
      </c>
      <c r="F13062" s="122">
        <v>31043</v>
      </c>
      <c r="G13062" s="122">
        <v>3487</v>
      </c>
      <c r="H13062" s="120">
        <v>2019</v>
      </c>
      <c r="I13062" t="str">
        <f>IF(J13062="natural gas",VLOOKUP(D13062,'Cross-Page Data'!$I$4:$J$13,2,FALSE),IF(J13062="solar",VLOOKUP('Form 923'!D13062,'Cross-Page Data'!$I$14:$J$117,2,FALSE),J13062))</f>
        <v>solar pv</v>
      </c>
      <c r="J13062" t="str">
        <f>VLOOKUP(E13062,'Cross-Page Data'!$D$4:$F$48,3,FALSE)</f>
        <v>solar</v>
      </c>
      <c r="K13062" t="b">
        <f t="shared" si="203"/>
        <v>1</v>
      </c>
    </row>
    <row r="13063" spans="1:11">
      <c r="A13063" s="120">
        <v>62239</v>
      </c>
      <c r="B13063" s="121" t="s">
        <v>201</v>
      </c>
      <c r="C13063" s="121" t="s">
        <v>206</v>
      </c>
      <c r="D13063" s="121" t="s">
        <v>101</v>
      </c>
      <c r="E13063" s="121" t="s">
        <v>92</v>
      </c>
      <c r="F13063" s="122">
        <v>36650</v>
      </c>
      <c r="G13063" s="122">
        <v>4117</v>
      </c>
      <c r="H13063" s="120">
        <v>2019</v>
      </c>
      <c r="I13063" t="str">
        <f>IF(J13063="natural gas",VLOOKUP(D13063,'Cross-Page Data'!$I$4:$J$13,2,FALSE),IF(J13063="solar",VLOOKUP('Form 923'!D13063,'Cross-Page Data'!$I$14:$J$117,2,FALSE),J13063))</f>
        <v>solar pv</v>
      </c>
      <c r="J13063" t="str">
        <f>VLOOKUP(E13063,'Cross-Page Data'!$D$4:$F$48,3,FALSE)</f>
        <v>solar</v>
      </c>
      <c r="K13063" t="b">
        <f t="shared" ref="K13063:K13126" si="204">IF(AND($N$6=FALSE,OR(C13063="Commercial NAICS Cogen",C13063="Industrial NAICS Cogen",C13063="NAICS-22 Cogen")),FALSE,IF(AND($N$7=FALSE,OR(C13063="Commercial NAICS Cogen",C13063="Commercial NAICS Non-Cogen",C13063="industrial NAICS Cogen",C13063="industrial NAICS non-cogen")),FALSE,TRUE))</f>
        <v>1</v>
      </c>
    </row>
    <row r="13064" spans="1:11">
      <c r="A13064" s="120">
        <v>62240</v>
      </c>
      <c r="B13064" s="121" t="s">
        <v>201</v>
      </c>
      <c r="C13064" s="121" t="s">
        <v>206</v>
      </c>
      <c r="D13064" s="121" t="s">
        <v>101</v>
      </c>
      <c r="E13064" s="121" t="s">
        <v>92</v>
      </c>
      <c r="F13064" s="122">
        <v>7923</v>
      </c>
      <c r="G13064" s="122">
        <v>890</v>
      </c>
      <c r="H13064" s="120">
        <v>2019</v>
      </c>
      <c r="I13064" t="str">
        <f>IF(J13064="natural gas",VLOOKUP(D13064,'Cross-Page Data'!$I$4:$J$13,2,FALSE),IF(J13064="solar",VLOOKUP('Form 923'!D13064,'Cross-Page Data'!$I$14:$J$117,2,FALSE),J13064))</f>
        <v>solar pv</v>
      </c>
      <c r="J13064" t="str">
        <f>VLOOKUP(E13064,'Cross-Page Data'!$D$4:$F$48,3,FALSE)</f>
        <v>solar</v>
      </c>
      <c r="K13064" t="b">
        <f t="shared" si="204"/>
        <v>1</v>
      </c>
    </row>
    <row r="13065" spans="1:11">
      <c r="A13065" s="120">
        <v>62241</v>
      </c>
      <c r="B13065" s="121" t="s">
        <v>201</v>
      </c>
      <c r="C13065" s="121" t="s">
        <v>206</v>
      </c>
      <c r="D13065" s="121" t="s">
        <v>33</v>
      </c>
      <c r="E13065" s="121" t="s">
        <v>99</v>
      </c>
      <c r="F13065" s="122">
        <v>0</v>
      </c>
      <c r="G13065" s="122">
        <v>0</v>
      </c>
      <c r="H13065" s="120">
        <v>2019</v>
      </c>
      <c r="I13065" t="str">
        <f>IF(J13065="natural gas",VLOOKUP(D13065,'Cross-Page Data'!$I$4:$J$13,2,FALSE),IF(J13065="solar",VLOOKUP('Form 923'!D13065,'Cross-Page Data'!$I$14:$J$117,2,FALSE),J13065))</f>
        <v>other</v>
      </c>
      <c r="J13065" t="str">
        <f>VLOOKUP(E13065,'Cross-Page Data'!$D$4:$F$48,3,FALSE)</f>
        <v>other</v>
      </c>
      <c r="K13065" t="b">
        <f t="shared" si="204"/>
        <v>1</v>
      </c>
    </row>
    <row r="13066" spans="1:11">
      <c r="A13066" s="120">
        <v>62241</v>
      </c>
      <c r="B13066" s="121" t="s">
        <v>201</v>
      </c>
      <c r="C13066" s="121" t="s">
        <v>206</v>
      </c>
      <c r="D13066" s="121" t="s">
        <v>101</v>
      </c>
      <c r="E13066" s="121" t="s">
        <v>92</v>
      </c>
      <c r="F13066" s="122">
        <v>102470</v>
      </c>
      <c r="G13066" s="122">
        <v>11511</v>
      </c>
      <c r="H13066" s="120">
        <v>2019</v>
      </c>
      <c r="I13066" t="str">
        <f>IF(J13066="natural gas",VLOOKUP(D13066,'Cross-Page Data'!$I$4:$J$13,2,FALSE),IF(J13066="solar",VLOOKUP('Form 923'!D13066,'Cross-Page Data'!$I$14:$J$117,2,FALSE),J13066))</f>
        <v>solar pv</v>
      </c>
      <c r="J13066" t="str">
        <f>VLOOKUP(E13066,'Cross-Page Data'!$D$4:$F$48,3,FALSE)</f>
        <v>solar</v>
      </c>
      <c r="K13066" t="b">
        <f t="shared" si="204"/>
        <v>1</v>
      </c>
    </row>
    <row r="13067" spans="1:11">
      <c r="A13067" s="120">
        <v>62242</v>
      </c>
      <c r="B13067" s="121" t="s">
        <v>201</v>
      </c>
      <c r="C13067" s="121" t="s">
        <v>206</v>
      </c>
      <c r="D13067" s="121" t="s">
        <v>101</v>
      </c>
      <c r="E13067" s="121" t="s">
        <v>92</v>
      </c>
      <c r="F13067" s="122">
        <v>20866</v>
      </c>
      <c r="G13067" s="122">
        <v>2344</v>
      </c>
      <c r="H13067" s="120">
        <v>2019</v>
      </c>
      <c r="I13067" t="str">
        <f>IF(J13067="natural gas",VLOOKUP(D13067,'Cross-Page Data'!$I$4:$J$13,2,FALSE),IF(J13067="solar",VLOOKUP('Form 923'!D13067,'Cross-Page Data'!$I$14:$J$117,2,FALSE),J13067))</f>
        <v>solar pv</v>
      </c>
      <c r="J13067" t="str">
        <f>VLOOKUP(E13067,'Cross-Page Data'!$D$4:$F$48,3,FALSE)</f>
        <v>solar</v>
      </c>
      <c r="K13067" t="b">
        <f t="shared" si="204"/>
        <v>1</v>
      </c>
    </row>
    <row r="13068" spans="1:11">
      <c r="A13068" s="120">
        <v>62243</v>
      </c>
      <c r="B13068" s="121" t="s">
        <v>201</v>
      </c>
      <c r="C13068" s="121" t="s">
        <v>206</v>
      </c>
      <c r="D13068" s="121" t="s">
        <v>101</v>
      </c>
      <c r="E13068" s="121" t="s">
        <v>92</v>
      </c>
      <c r="F13068" s="122">
        <v>32599</v>
      </c>
      <c r="G13068" s="122">
        <v>3662</v>
      </c>
      <c r="H13068" s="120">
        <v>2019</v>
      </c>
      <c r="I13068" t="str">
        <f>IF(J13068="natural gas",VLOOKUP(D13068,'Cross-Page Data'!$I$4:$J$13,2,FALSE),IF(J13068="solar",VLOOKUP('Form 923'!D13068,'Cross-Page Data'!$I$14:$J$117,2,FALSE),J13068))</f>
        <v>solar pv</v>
      </c>
      <c r="J13068" t="str">
        <f>VLOOKUP(E13068,'Cross-Page Data'!$D$4:$F$48,3,FALSE)</f>
        <v>solar</v>
      </c>
      <c r="K13068" t="b">
        <f t="shared" si="204"/>
        <v>1</v>
      </c>
    </row>
    <row r="13069" spans="1:11">
      <c r="A13069" s="120">
        <v>62244</v>
      </c>
      <c r="B13069" s="121" t="s">
        <v>201</v>
      </c>
      <c r="C13069" s="121" t="s">
        <v>206</v>
      </c>
      <c r="D13069" s="121" t="s">
        <v>101</v>
      </c>
      <c r="E13069" s="121" t="s">
        <v>92</v>
      </c>
      <c r="F13069" s="122">
        <v>32055</v>
      </c>
      <c r="G13069" s="122">
        <v>3601</v>
      </c>
      <c r="H13069" s="120">
        <v>2019</v>
      </c>
      <c r="I13069" t="str">
        <f>IF(J13069="natural gas",VLOOKUP(D13069,'Cross-Page Data'!$I$4:$J$13,2,FALSE),IF(J13069="solar",VLOOKUP('Form 923'!D13069,'Cross-Page Data'!$I$14:$J$117,2,FALSE),J13069))</f>
        <v>solar pv</v>
      </c>
      <c r="J13069" t="str">
        <f>VLOOKUP(E13069,'Cross-Page Data'!$D$4:$F$48,3,FALSE)</f>
        <v>solar</v>
      </c>
      <c r="K13069" t="b">
        <f t="shared" si="204"/>
        <v>1</v>
      </c>
    </row>
    <row r="13070" spans="1:11">
      <c r="A13070" s="120">
        <v>62245</v>
      </c>
      <c r="B13070" s="121" t="s">
        <v>201</v>
      </c>
      <c r="C13070" s="121" t="s">
        <v>206</v>
      </c>
      <c r="D13070" s="121" t="s">
        <v>101</v>
      </c>
      <c r="E13070" s="121" t="s">
        <v>92</v>
      </c>
      <c r="F13070" s="122">
        <v>25630</v>
      </c>
      <c r="G13070" s="122">
        <v>2879</v>
      </c>
      <c r="H13070" s="120">
        <v>2019</v>
      </c>
      <c r="I13070" t="str">
        <f>IF(J13070="natural gas",VLOOKUP(D13070,'Cross-Page Data'!$I$4:$J$13,2,FALSE),IF(J13070="solar",VLOOKUP('Form 923'!D13070,'Cross-Page Data'!$I$14:$J$117,2,FALSE),J13070))</f>
        <v>solar pv</v>
      </c>
      <c r="J13070" t="str">
        <f>VLOOKUP(E13070,'Cross-Page Data'!$D$4:$F$48,3,FALSE)</f>
        <v>solar</v>
      </c>
      <c r="K13070" t="b">
        <f t="shared" si="204"/>
        <v>1</v>
      </c>
    </row>
    <row r="13071" spans="1:11">
      <c r="A13071" s="120">
        <v>62246</v>
      </c>
      <c r="B13071" s="121" t="s">
        <v>201</v>
      </c>
      <c r="C13071" s="121" t="s">
        <v>206</v>
      </c>
      <c r="D13071" s="121" t="s">
        <v>101</v>
      </c>
      <c r="E13071" s="121" t="s">
        <v>92</v>
      </c>
      <c r="F13071" s="122">
        <v>30025</v>
      </c>
      <c r="G13071" s="122">
        <v>3373</v>
      </c>
      <c r="H13071" s="120">
        <v>2019</v>
      </c>
      <c r="I13071" t="str">
        <f>IF(J13071="natural gas",VLOOKUP(D13071,'Cross-Page Data'!$I$4:$J$13,2,FALSE),IF(J13071="solar",VLOOKUP('Form 923'!D13071,'Cross-Page Data'!$I$14:$J$117,2,FALSE),J13071))</f>
        <v>solar pv</v>
      </c>
      <c r="J13071" t="str">
        <f>VLOOKUP(E13071,'Cross-Page Data'!$D$4:$F$48,3,FALSE)</f>
        <v>solar</v>
      </c>
      <c r="K13071" t="b">
        <f t="shared" si="204"/>
        <v>1</v>
      </c>
    </row>
    <row r="13072" ht="25.5" spans="1:11">
      <c r="A13072" s="120">
        <v>62250</v>
      </c>
      <c r="B13072" s="121" t="s">
        <v>201</v>
      </c>
      <c r="C13072" s="121" t="s">
        <v>207</v>
      </c>
      <c r="D13072" s="121" t="s">
        <v>79</v>
      </c>
      <c r="E13072" s="121" t="s">
        <v>70</v>
      </c>
      <c r="F13072" s="122">
        <v>854</v>
      </c>
      <c r="G13072" s="122">
        <v>90</v>
      </c>
      <c r="H13072" s="120">
        <v>2019</v>
      </c>
      <c r="I13072" t="str">
        <f>IF(J13072="natural gas",VLOOKUP(D13072,'Cross-Page Data'!$I$4:$J$13,2,FALSE),IF(J13072="solar",VLOOKUP('Form 923'!D13072,'Cross-Page Data'!$I$14:$J$117,2,FALSE),J13072))</f>
        <v>heavy or residual fuel oil</v>
      </c>
      <c r="J13072" t="str">
        <f>VLOOKUP(E13072,'Cross-Page Data'!$D$4:$F$48,3,FALSE)</f>
        <v>heavy or residual fuel oil</v>
      </c>
      <c r="K13072" t="b">
        <f t="shared" si="204"/>
        <v>0</v>
      </c>
    </row>
    <row r="13073" spans="1:11">
      <c r="A13073" s="120">
        <v>62251</v>
      </c>
      <c r="B13073" s="121" t="s">
        <v>201</v>
      </c>
      <c r="C13073" s="121" t="s">
        <v>206</v>
      </c>
      <c r="D13073" s="121" t="s">
        <v>101</v>
      </c>
      <c r="E13073" s="121" t="s">
        <v>92</v>
      </c>
      <c r="F13073" s="122">
        <v>28718</v>
      </c>
      <c r="G13073" s="122">
        <v>3226</v>
      </c>
      <c r="H13073" s="120">
        <v>2019</v>
      </c>
      <c r="I13073" t="str">
        <f>IF(J13073="natural gas",VLOOKUP(D13073,'Cross-Page Data'!$I$4:$J$13,2,FALSE),IF(J13073="solar",VLOOKUP('Form 923'!D13073,'Cross-Page Data'!$I$14:$J$117,2,FALSE),J13073))</f>
        <v>solar pv</v>
      </c>
      <c r="J13073" t="str">
        <f>VLOOKUP(E13073,'Cross-Page Data'!$D$4:$F$48,3,FALSE)</f>
        <v>solar</v>
      </c>
      <c r="K13073" t="b">
        <f t="shared" si="204"/>
        <v>1</v>
      </c>
    </row>
    <row r="13074" spans="1:11">
      <c r="A13074" s="120">
        <v>62252</v>
      </c>
      <c r="B13074" s="121" t="s">
        <v>201</v>
      </c>
      <c r="C13074" s="121" t="s">
        <v>206</v>
      </c>
      <c r="D13074" s="121" t="s">
        <v>101</v>
      </c>
      <c r="E13074" s="121" t="s">
        <v>92</v>
      </c>
      <c r="F13074" s="122">
        <v>25114</v>
      </c>
      <c r="G13074" s="122">
        <v>2821</v>
      </c>
      <c r="H13074" s="120">
        <v>2019</v>
      </c>
      <c r="I13074" t="str">
        <f>IF(J13074="natural gas",VLOOKUP(D13074,'Cross-Page Data'!$I$4:$J$13,2,FALSE),IF(J13074="solar",VLOOKUP('Form 923'!D13074,'Cross-Page Data'!$I$14:$J$117,2,FALSE),J13074))</f>
        <v>solar pv</v>
      </c>
      <c r="J13074" t="str">
        <f>VLOOKUP(E13074,'Cross-Page Data'!$D$4:$F$48,3,FALSE)</f>
        <v>solar</v>
      </c>
      <c r="K13074" t="b">
        <f t="shared" si="204"/>
        <v>1</v>
      </c>
    </row>
    <row r="13075" spans="1:11">
      <c r="A13075" s="120">
        <v>62253</v>
      </c>
      <c r="B13075" s="121" t="s">
        <v>201</v>
      </c>
      <c r="C13075" s="121" t="s">
        <v>206</v>
      </c>
      <c r="D13075" s="121" t="s">
        <v>101</v>
      </c>
      <c r="E13075" s="121" t="s">
        <v>92</v>
      </c>
      <c r="F13075" s="122">
        <v>25077</v>
      </c>
      <c r="G13075" s="122">
        <v>2817</v>
      </c>
      <c r="H13075" s="120">
        <v>2019</v>
      </c>
      <c r="I13075" t="str">
        <f>IF(J13075="natural gas",VLOOKUP(D13075,'Cross-Page Data'!$I$4:$J$13,2,FALSE),IF(J13075="solar",VLOOKUP('Form 923'!D13075,'Cross-Page Data'!$I$14:$J$117,2,FALSE),J13075))</f>
        <v>solar pv</v>
      </c>
      <c r="J13075" t="str">
        <f>VLOOKUP(E13075,'Cross-Page Data'!$D$4:$F$48,3,FALSE)</f>
        <v>solar</v>
      </c>
      <c r="K13075" t="b">
        <f t="shared" si="204"/>
        <v>1</v>
      </c>
    </row>
    <row r="13076" spans="1:11">
      <c r="A13076" s="120">
        <v>62254</v>
      </c>
      <c r="B13076" s="121" t="s">
        <v>201</v>
      </c>
      <c r="C13076" s="121" t="s">
        <v>206</v>
      </c>
      <c r="D13076" s="121" t="s">
        <v>101</v>
      </c>
      <c r="E13076" s="121" t="s">
        <v>92</v>
      </c>
      <c r="F13076" s="122">
        <v>25354</v>
      </c>
      <c r="G13076" s="122">
        <v>2848</v>
      </c>
      <c r="H13076" s="120">
        <v>2019</v>
      </c>
      <c r="I13076" t="str">
        <f>IF(J13076="natural gas",VLOOKUP(D13076,'Cross-Page Data'!$I$4:$J$13,2,FALSE),IF(J13076="solar",VLOOKUP('Form 923'!D13076,'Cross-Page Data'!$I$14:$J$117,2,FALSE),J13076))</f>
        <v>solar pv</v>
      </c>
      <c r="J13076" t="str">
        <f>VLOOKUP(E13076,'Cross-Page Data'!$D$4:$F$48,3,FALSE)</f>
        <v>solar</v>
      </c>
      <c r="K13076" t="b">
        <f t="shared" si="204"/>
        <v>1</v>
      </c>
    </row>
    <row r="13077" spans="1:11">
      <c r="A13077" s="120">
        <v>62255</v>
      </c>
      <c r="B13077" s="121" t="s">
        <v>201</v>
      </c>
      <c r="C13077" s="121" t="s">
        <v>206</v>
      </c>
      <c r="D13077" s="121" t="s">
        <v>101</v>
      </c>
      <c r="E13077" s="121" t="s">
        <v>92</v>
      </c>
      <c r="F13077" s="122">
        <v>18490</v>
      </c>
      <c r="G13077" s="122">
        <v>2077</v>
      </c>
      <c r="H13077" s="120">
        <v>2019</v>
      </c>
      <c r="I13077" t="str">
        <f>IF(J13077="natural gas",VLOOKUP(D13077,'Cross-Page Data'!$I$4:$J$13,2,FALSE),IF(J13077="solar",VLOOKUP('Form 923'!D13077,'Cross-Page Data'!$I$14:$J$117,2,FALSE),J13077))</f>
        <v>solar pv</v>
      </c>
      <c r="J13077" t="str">
        <f>VLOOKUP(E13077,'Cross-Page Data'!$D$4:$F$48,3,FALSE)</f>
        <v>solar</v>
      </c>
      <c r="K13077" t="b">
        <f t="shared" si="204"/>
        <v>1</v>
      </c>
    </row>
    <row r="13078" spans="1:11">
      <c r="A13078" s="120">
        <v>62256</v>
      </c>
      <c r="B13078" s="121" t="s">
        <v>201</v>
      </c>
      <c r="C13078" s="121" t="s">
        <v>206</v>
      </c>
      <c r="D13078" s="121" t="s">
        <v>101</v>
      </c>
      <c r="E13078" s="121" t="s">
        <v>92</v>
      </c>
      <c r="F13078" s="122">
        <v>26074</v>
      </c>
      <c r="G13078" s="122">
        <v>2929</v>
      </c>
      <c r="H13078" s="120">
        <v>2019</v>
      </c>
      <c r="I13078" t="str">
        <f>IF(J13078="natural gas",VLOOKUP(D13078,'Cross-Page Data'!$I$4:$J$13,2,FALSE),IF(J13078="solar",VLOOKUP('Form 923'!D13078,'Cross-Page Data'!$I$14:$J$117,2,FALSE),J13078))</f>
        <v>solar pv</v>
      </c>
      <c r="J13078" t="str">
        <f>VLOOKUP(E13078,'Cross-Page Data'!$D$4:$F$48,3,FALSE)</f>
        <v>solar</v>
      </c>
      <c r="K13078" t="b">
        <f t="shared" si="204"/>
        <v>1</v>
      </c>
    </row>
    <row r="13079" spans="1:11">
      <c r="A13079" s="120">
        <v>62257</v>
      </c>
      <c r="B13079" s="121" t="s">
        <v>201</v>
      </c>
      <c r="C13079" s="121" t="s">
        <v>202</v>
      </c>
      <c r="D13079" s="121" t="s">
        <v>33</v>
      </c>
      <c r="E13079" s="121" t="s">
        <v>99</v>
      </c>
      <c r="F13079" s="122">
        <v>0</v>
      </c>
      <c r="G13079" s="122">
        <v>-64</v>
      </c>
      <c r="H13079" s="120">
        <v>2019</v>
      </c>
      <c r="I13079" t="str">
        <f>IF(J13079="natural gas",VLOOKUP(D13079,'Cross-Page Data'!$I$4:$J$13,2,FALSE),IF(J13079="solar",VLOOKUP('Form 923'!D13079,'Cross-Page Data'!$I$14:$J$117,2,FALSE),J13079))</f>
        <v>other</v>
      </c>
      <c r="J13079" t="str">
        <f>VLOOKUP(E13079,'Cross-Page Data'!$D$4:$F$48,3,FALSE)</f>
        <v>other</v>
      </c>
      <c r="K13079" t="b">
        <f t="shared" si="204"/>
        <v>1</v>
      </c>
    </row>
    <row r="13080" spans="1:11">
      <c r="A13080" s="120">
        <v>62258</v>
      </c>
      <c r="B13080" s="121" t="s">
        <v>201</v>
      </c>
      <c r="C13080" s="121" t="s">
        <v>206</v>
      </c>
      <c r="D13080" s="121" t="s">
        <v>128</v>
      </c>
      <c r="E13080" s="121" t="s">
        <v>180</v>
      </c>
      <c r="F13080" s="122">
        <v>70691</v>
      </c>
      <c r="G13080" s="122">
        <v>7941</v>
      </c>
      <c r="H13080" s="120">
        <v>2019</v>
      </c>
      <c r="I13080" t="str">
        <f>IF(J13080="natural gas",VLOOKUP(D13080,'Cross-Page Data'!$I$4:$J$13,2,FALSE),IF(J13080="solar",VLOOKUP('Form 923'!D13080,'Cross-Page Data'!$I$14:$J$117,2,FALSE),J13080))</f>
        <v>wind</v>
      </c>
      <c r="J13080" t="str">
        <f>VLOOKUP(E13080,'Cross-Page Data'!$D$4:$F$48,3,FALSE)</f>
        <v>wind</v>
      </c>
      <c r="K13080" t="b">
        <f t="shared" si="204"/>
        <v>1</v>
      </c>
    </row>
    <row r="13081" spans="1:11">
      <c r="A13081" s="120">
        <v>62259</v>
      </c>
      <c r="B13081" s="121" t="s">
        <v>201</v>
      </c>
      <c r="C13081" s="121" t="s">
        <v>206</v>
      </c>
      <c r="D13081" s="121" t="s">
        <v>128</v>
      </c>
      <c r="E13081" s="121" t="s">
        <v>180</v>
      </c>
      <c r="F13081" s="122">
        <v>1844282</v>
      </c>
      <c r="G13081" s="122">
        <v>207176</v>
      </c>
      <c r="H13081" s="120">
        <v>2019</v>
      </c>
      <c r="I13081" t="str">
        <f>IF(J13081="natural gas",VLOOKUP(D13081,'Cross-Page Data'!$I$4:$J$13,2,FALSE),IF(J13081="solar",VLOOKUP('Form 923'!D13081,'Cross-Page Data'!$I$14:$J$117,2,FALSE),J13081))</f>
        <v>wind</v>
      </c>
      <c r="J13081" t="str">
        <f>VLOOKUP(E13081,'Cross-Page Data'!$D$4:$F$48,3,FALSE)</f>
        <v>wind</v>
      </c>
      <c r="K13081" t="b">
        <f t="shared" si="204"/>
        <v>1</v>
      </c>
    </row>
    <row r="13082" spans="1:11">
      <c r="A13082" s="120">
        <v>62260</v>
      </c>
      <c r="B13082" s="121" t="s">
        <v>201</v>
      </c>
      <c r="C13082" s="121" t="s">
        <v>206</v>
      </c>
      <c r="D13082" s="121" t="s">
        <v>101</v>
      </c>
      <c r="E13082" s="121" t="s">
        <v>92</v>
      </c>
      <c r="F13082" s="122">
        <v>43086</v>
      </c>
      <c r="G13082" s="122">
        <v>4840</v>
      </c>
      <c r="H13082" s="120">
        <v>2019</v>
      </c>
      <c r="I13082" t="str">
        <f>IF(J13082="natural gas",VLOOKUP(D13082,'Cross-Page Data'!$I$4:$J$13,2,FALSE),IF(J13082="solar",VLOOKUP('Form 923'!D13082,'Cross-Page Data'!$I$14:$J$117,2,FALSE),J13082))</f>
        <v>solar pv</v>
      </c>
      <c r="J13082" t="str">
        <f>VLOOKUP(E13082,'Cross-Page Data'!$D$4:$F$48,3,FALSE)</f>
        <v>solar</v>
      </c>
      <c r="K13082" t="b">
        <f t="shared" si="204"/>
        <v>1</v>
      </c>
    </row>
    <row r="13083" spans="1:11">
      <c r="A13083" s="120">
        <v>62264</v>
      </c>
      <c r="B13083" s="121" t="s">
        <v>201</v>
      </c>
      <c r="C13083" s="121" t="s">
        <v>202</v>
      </c>
      <c r="D13083" s="121" t="s">
        <v>101</v>
      </c>
      <c r="E13083" s="121" t="s">
        <v>92</v>
      </c>
      <c r="F13083" s="122">
        <v>13903</v>
      </c>
      <c r="G13083" s="122">
        <v>1562</v>
      </c>
      <c r="H13083" s="120">
        <v>2019</v>
      </c>
      <c r="I13083" t="str">
        <f>IF(J13083="natural gas",VLOOKUP(D13083,'Cross-Page Data'!$I$4:$J$13,2,FALSE),IF(J13083="solar",VLOOKUP('Form 923'!D13083,'Cross-Page Data'!$I$14:$J$117,2,FALSE),J13083))</f>
        <v>solar pv</v>
      </c>
      <c r="J13083" t="str">
        <f>VLOOKUP(E13083,'Cross-Page Data'!$D$4:$F$48,3,FALSE)</f>
        <v>solar</v>
      </c>
      <c r="K13083" t="b">
        <f t="shared" si="204"/>
        <v>1</v>
      </c>
    </row>
    <row r="13084" spans="1:11">
      <c r="A13084" s="120">
        <v>62265</v>
      </c>
      <c r="B13084" s="121" t="s">
        <v>201</v>
      </c>
      <c r="C13084" s="121" t="s">
        <v>202</v>
      </c>
      <c r="D13084" s="121" t="s">
        <v>101</v>
      </c>
      <c r="E13084" s="121" t="s">
        <v>92</v>
      </c>
      <c r="F13084" s="122">
        <v>19128</v>
      </c>
      <c r="G13084" s="122">
        <v>2149</v>
      </c>
      <c r="H13084" s="120">
        <v>2019</v>
      </c>
      <c r="I13084" t="str">
        <f>IF(J13084="natural gas",VLOOKUP(D13084,'Cross-Page Data'!$I$4:$J$13,2,FALSE),IF(J13084="solar",VLOOKUP('Form 923'!D13084,'Cross-Page Data'!$I$14:$J$117,2,FALSE),J13084))</f>
        <v>solar pv</v>
      </c>
      <c r="J13084" t="str">
        <f>VLOOKUP(E13084,'Cross-Page Data'!$D$4:$F$48,3,FALSE)</f>
        <v>solar</v>
      </c>
      <c r="K13084" t="b">
        <f t="shared" si="204"/>
        <v>1</v>
      </c>
    </row>
    <row r="13085" spans="1:11">
      <c r="A13085" s="120">
        <v>62266</v>
      </c>
      <c r="B13085" s="121" t="s">
        <v>201</v>
      </c>
      <c r="C13085" s="121" t="s">
        <v>202</v>
      </c>
      <c r="D13085" s="121" t="s">
        <v>101</v>
      </c>
      <c r="E13085" s="121" t="s">
        <v>92</v>
      </c>
      <c r="F13085" s="122">
        <v>14119</v>
      </c>
      <c r="G13085" s="122">
        <v>1586</v>
      </c>
      <c r="H13085" s="120">
        <v>2019</v>
      </c>
      <c r="I13085" t="str">
        <f>IF(J13085="natural gas",VLOOKUP(D13085,'Cross-Page Data'!$I$4:$J$13,2,FALSE),IF(J13085="solar",VLOOKUP('Form 923'!D13085,'Cross-Page Data'!$I$14:$J$117,2,FALSE),J13085))</f>
        <v>solar pv</v>
      </c>
      <c r="J13085" t="str">
        <f>VLOOKUP(E13085,'Cross-Page Data'!$D$4:$F$48,3,FALSE)</f>
        <v>solar</v>
      </c>
      <c r="K13085" t="b">
        <f t="shared" si="204"/>
        <v>1</v>
      </c>
    </row>
    <row r="13086" spans="1:11">
      <c r="A13086" s="120">
        <v>62267</v>
      </c>
      <c r="B13086" s="121" t="s">
        <v>201</v>
      </c>
      <c r="C13086" s="121" t="s">
        <v>206</v>
      </c>
      <c r="D13086" s="121" t="s">
        <v>101</v>
      </c>
      <c r="E13086" s="121" t="s">
        <v>92</v>
      </c>
      <c r="F13086" s="122">
        <v>33276</v>
      </c>
      <c r="G13086" s="122">
        <v>3738</v>
      </c>
      <c r="H13086" s="120">
        <v>2019</v>
      </c>
      <c r="I13086" t="str">
        <f>IF(J13086="natural gas",VLOOKUP(D13086,'Cross-Page Data'!$I$4:$J$13,2,FALSE),IF(J13086="solar",VLOOKUP('Form 923'!D13086,'Cross-Page Data'!$I$14:$J$117,2,FALSE),J13086))</f>
        <v>solar pv</v>
      </c>
      <c r="J13086" t="str">
        <f>VLOOKUP(E13086,'Cross-Page Data'!$D$4:$F$48,3,FALSE)</f>
        <v>solar</v>
      </c>
      <c r="K13086" t="b">
        <f t="shared" si="204"/>
        <v>1</v>
      </c>
    </row>
    <row r="13087" spans="1:11">
      <c r="A13087" s="120">
        <v>62268</v>
      </c>
      <c r="B13087" s="121" t="s">
        <v>201</v>
      </c>
      <c r="C13087" s="121" t="s">
        <v>206</v>
      </c>
      <c r="D13087" s="121" t="s">
        <v>101</v>
      </c>
      <c r="E13087" s="121" t="s">
        <v>92</v>
      </c>
      <c r="F13087" s="122">
        <v>95180</v>
      </c>
      <c r="G13087" s="122">
        <v>10692</v>
      </c>
      <c r="H13087" s="120">
        <v>2019</v>
      </c>
      <c r="I13087" t="str">
        <f>IF(J13087="natural gas",VLOOKUP(D13087,'Cross-Page Data'!$I$4:$J$13,2,FALSE),IF(J13087="solar",VLOOKUP('Form 923'!D13087,'Cross-Page Data'!$I$14:$J$117,2,FALSE),J13087))</f>
        <v>solar pv</v>
      </c>
      <c r="J13087" t="str">
        <f>VLOOKUP(E13087,'Cross-Page Data'!$D$4:$F$48,3,FALSE)</f>
        <v>solar</v>
      </c>
      <c r="K13087" t="b">
        <f t="shared" si="204"/>
        <v>1</v>
      </c>
    </row>
    <row r="13088" spans="1:11">
      <c r="A13088" s="120">
        <v>62269</v>
      </c>
      <c r="B13088" s="121" t="s">
        <v>201</v>
      </c>
      <c r="C13088" s="121" t="s">
        <v>206</v>
      </c>
      <c r="D13088" s="121" t="s">
        <v>128</v>
      </c>
      <c r="E13088" s="121" t="s">
        <v>180</v>
      </c>
      <c r="F13088" s="122">
        <v>2835661</v>
      </c>
      <c r="G13088" s="122">
        <v>318542</v>
      </c>
      <c r="H13088" s="120">
        <v>2019</v>
      </c>
      <c r="I13088" t="str">
        <f>IF(J13088="natural gas",VLOOKUP(D13088,'Cross-Page Data'!$I$4:$J$13,2,FALSE),IF(J13088="solar",VLOOKUP('Form 923'!D13088,'Cross-Page Data'!$I$14:$J$117,2,FALSE),J13088))</f>
        <v>wind</v>
      </c>
      <c r="J13088" t="str">
        <f>VLOOKUP(E13088,'Cross-Page Data'!$D$4:$F$48,3,FALSE)</f>
        <v>wind</v>
      </c>
      <c r="K13088" t="b">
        <f t="shared" si="204"/>
        <v>1</v>
      </c>
    </row>
    <row r="13089" ht="25.5" spans="1:11">
      <c r="A13089" s="120">
        <v>62270</v>
      </c>
      <c r="B13089" s="121" t="s">
        <v>201</v>
      </c>
      <c r="C13089" s="121" t="s">
        <v>207</v>
      </c>
      <c r="D13089" s="121" t="s">
        <v>79</v>
      </c>
      <c r="E13089" s="121" t="s">
        <v>70</v>
      </c>
      <c r="F13089" s="122">
        <v>892</v>
      </c>
      <c r="G13089" s="122">
        <v>31</v>
      </c>
      <c r="H13089" s="120">
        <v>2019</v>
      </c>
      <c r="I13089" t="str">
        <f>IF(J13089="natural gas",VLOOKUP(D13089,'Cross-Page Data'!$I$4:$J$13,2,FALSE),IF(J13089="solar",VLOOKUP('Form 923'!D13089,'Cross-Page Data'!$I$14:$J$117,2,FALSE),J13089))</f>
        <v>heavy or residual fuel oil</v>
      </c>
      <c r="J13089" t="str">
        <f>VLOOKUP(E13089,'Cross-Page Data'!$D$4:$F$48,3,FALSE)</f>
        <v>heavy or residual fuel oil</v>
      </c>
      <c r="K13089" t="b">
        <f t="shared" si="204"/>
        <v>0</v>
      </c>
    </row>
    <row r="13090" ht="25.5" spans="1:11">
      <c r="A13090" s="120">
        <v>62271</v>
      </c>
      <c r="B13090" s="121" t="s">
        <v>201</v>
      </c>
      <c r="C13090" s="121" t="s">
        <v>207</v>
      </c>
      <c r="D13090" s="121" t="s">
        <v>79</v>
      </c>
      <c r="E13090" s="121" t="s">
        <v>70</v>
      </c>
      <c r="F13090" s="122">
        <v>573</v>
      </c>
      <c r="G13090" s="122">
        <v>58</v>
      </c>
      <c r="H13090" s="120">
        <v>2019</v>
      </c>
      <c r="I13090" t="str">
        <f>IF(J13090="natural gas",VLOOKUP(D13090,'Cross-Page Data'!$I$4:$J$13,2,FALSE),IF(J13090="solar",VLOOKUP('Form 923'!D13090,'Cross-Page Data'!$I$14:$J$117,2,FALSE),J13090))</f>
        <v>heavy or residual fuel oil</v>
      </c>
      <c r="J13090" t="str">
        <f>VLOOKUP(E13090,'Cross-Page Data'!$D$4:$F$48,3,FALSE)</f>
        <v>heavy or residual fuel oil</v>
      </c>
      <c r="K13090" t="b">
        <f t="shared" si="204"/>
        <v>0</v>
      </c>
    </row>
    <row r="13091" ht="25.5" spans="1:11">
      <c r="A13091" s="120">
        <v>62274</v>
      </c>
      <c r="B13091" s="121" t="s">
        <v>201</v>
      </c>
      <c r="C13091" s="121" t="s">
        <v>207</v>
      </c>
      <c r="D13091" s="121" t="s">
        <v>101</v>
      </c>
      <c r="E13091" s="121" t="s">
        <v>92</v>
      </c>
      <c r="F13091" s="122">
        <v>23599</v>
      </c>
      <c r="G13091" s="122">
        <v>2651</v>
      </c>
      <c r="H13091" s="120">
        <v>2019</v>
      </c>
      <c r="I13091" t="str">
        <f>IF(J13091="natural gas",VLOOKUP(D13091,'Cross-Page Data'!$I$4:$J$13,2,FALSE),IF(J13091="solar",VLOOKUP('Form 923'!D13091,'Cross-Page Data'!$I$14:$J$117,2,FALSE),J13091))</f>
        <v>solar pv</v>
      </c>
      <c r="J13091" t="str">
        <f>VLOOKUP(E13091,'Cross-Page Data'!$D$4:$F$48,3,FALSE)</f>
        <v>solar</v>
      </c>
      <c r="K13091" t="b">
        <f t="shared" si="204"/>
        <v>0</v>
      </c>
    </row>
    <row r="13092" ht="25.5" spans="1:11">
      <c r="A13092" s="120">
        <v>62275</v>
      </c>
      <c r="B13092" s="121" t="s">
        <v>201</v>
      </c>
      <c r="C13092" s="121" t="s">
        <v>207</v>
      </c>
      <c r="D13092" s="121" t="s">
        <v>101</v>
      </c>
      <c r="E13092" s="121" t="s">
        <v>92</v>
      </c>
      <c r="F13092" s="122">
        <v>23413</v>
      </c>
      <c r="G13092" s="122">
        <v>2630</v>
      </c>
      <c r="H13092" s="120">
        <v>2019</v>
      </c>
      <c r="I13092" t="str">
        <f>IF(J13092="natural gas",VLOOKUP(D13092,'Cross-Page Data'!$I$4:$J$13,2,FALSE),IF(J13092="solar",VLOOKUP('Form 923'!D13092,'Cross-Page Data'!$I$14:$J$117,2,FALSE),J13092))</f>
        <v>solar pv</v>
      </c>
      <c r="J13092" t="str">
        <f>VLOOKUP(E13092,'Cross-Page Data'!$D$4:$F$48,3,FALSE)</f>
        <v>solar</v>
      </c>
      <c r="K13092" t="b">
        <f t="shared" si="204"/>
        <v>0</v>
      </c>
    </row>
    <row r="13093" ht="25.5" spans="1:11">
      <c r="A13093" s="120">
        <v>62286</v>
      </c>
      <c r="B13093" s="121" t="s">
        <v>201</v>
      </c>
      <c r="C13093" s="121" t="s">
        <v>207</v>
      </c>
      <c r="D13093" s="121" t="s">
        <v>101</v>
      </c>
      <c r="E13093" s="121" t="s">
        <v>92</v>
      </c>
      <c r="F13093" s="122">
        <v>29174</v>
      </c>
      <c r="G13093" s="122">
        <v>3277</v>
      </c>
      <c r="H13093" s="120">
        <v>2019</v>
      </c>
      <c r="I13093" t="str">
        <f>IF(J13093="natural gas",VLOOKUP(D13093,'Cross-Page Data'!$I$4:$J$13,2,FALSE),IF(J13093="solar",VLOOKUP('Form 923'!D13093,'Cross-Page Data'!$I$14:$J$117,2,FALSE),J13093))</f>
        <v>solar pv</v>
      </c>
      <c r="J13093" t="str">
        <f>VLOOKUP(E13093,'Cross-Page Data'!$D$4:$F$48,3,FALSE)</f>
        <v>solar</v>
      </c>
      <c r="K13093" t="b">
        <f t="shared" si="204"/>
        <v>0</v>
      </c>
    </row>
    <row r="13094" ht="25.5" spans="1:11">
      <c r="A13094" s="120">
        <v>62287</v>
      </c>
      <c r="B13094" s="121" t="s">
        <v>201</v>
      </c>
      <c r="C13094" s="121" t="s">
        <v>207</v>
      </c>
      <c r="D13094" s="121" t="s">
        <v>101</v>
      </c>
      <c r="E13094" s="121" t="s">
        <v>92</v>
      </c>
      <c r="F13094" s="122">
        <v>19619</v>
      </c>
      <c r="G13094" s="122">
        <v>2204</v>
      </c>
      <c r="H13094" s="120">
        <v>2019</v>
      </c>
      <c r="I13094" t="str">
        <f>IF(J13094="natural gas",VLOOKUP(D13094,'Cross-Page Data'!$I$4:$J$13,2,FALSE),IF(J13094="solar",VLOOKUP('Form 923'!D13094,'Cross-Page Data'!$I$14:$J$117,2,FALSE),J13094))</f>
        <v>solar pv</v>
      </c>
      <c r="J13094" t="str">
        <f>VLOOKUP(E13094,'Cross-Page Data'!$D$4:$F$48,3,FALSE)</f>
        <v>solar</v>
      </c>
      <c r="K13094" t="b">
        <f t="shared" si="204"/>
        <v>0</v>
      </c>
    </row>
    <row r="13095" spans="1:11">
      <c r="A13095" s="120">
        <v>62288</v>
      </c>
      <c r="B13095" s="121" t="s">
        <v>201</v>
      </c>
      <c r="C13095" s="121" t="s">
        <v>206</v>
      </c>
      <c r="D13095" s="121" t="s">
        <v>101</v>
      </c>
      <c r="E13095" s="121" t="s">
        <v>92</v>
      </c>
      <c r="F13095" s="122">
        <v>202138</v>
      </c>
      <c r="G13095" s="122">
        <v>22707</v>
      </c>
      <c r="H13095" s="120">
        <v>2019</v>
      </c>
      <c r="I13095" t="str">
        <f>IF(J13095="natural gas",VLOOKUP(D13095,'Cross-Page Data'!$I$4:$J$13,2,FALSE),IF(J13095="solar",VLOOKUP('Form 923'!D13095,'Cross-Page Data'!$I$14:$J$117,2,FALSE),J13095))</f>
        <v>solar pv</v>
      </c>
      <c r="J13095" t="str">
        <f>VLOOKUP(E13095,'Cross-Page Data'!$D$4:$F$48,3,FALSE)</f>
        <v>solar</v>
      </c>
      <c r="K13095" t="b">
        <f t="shared" si="204"/>
        <v>1</v>
      </c>
    </row>
    <row r="13096" spans="1:11">
      <c r="A13096" s="120">
        <v>62291</v>
      </c>
      <c r="B13096" s="121" t="s">
        <v>201</v>
      </c>
      <c r="C13096" s="121" t="s">
        <v>206</v>
      </c>
      <c r="D13096" s="121" t="s">
        <v>128</v>
      </c>
      <c r="E13096" s="121" t="s">
        <v>180</v>
      </c>
      <c r="F13096" s="122">
        <v>1238954</v>
      </c>
      <c r="G13096" s="122">
        <v>139177</v>
      </c>
      <c r="H13096" s="120">
        <v>2019</v>
      </c>
      <c r="I13096" t="str">
        <f>IF(J13096="natural gas",VLOOKUP(D13096,'Cross-Page Data'!$I$4:$J$13,2,FALSE),IF(J13096="solar",VLOOKUP('Form 923'!D13096,'Cross-Page Data'!$I$14:$J$117,2,FALSE),J13096))</f>
        <v>wind</v>
      </c>
      <c r="J13096" t="str">
        <f>VLOOKUP(E13096,'Cross-Page Data'!$D$4:$F$48,3,FALSE)</f>
        <v>wind</v>
      </c>
      <c r="K13096" t="b">
        <f t="shared" si="204"/>
        <v>1</v>
      </c>
    </row>
    <row r="13097" spans="1:11">
      <c r="A13097" s="120">
        <v>62301</v>
      </c>
      <c r="B13097" s="121" t="s">
        <v>201</v>
      </c>
      <c r="C13097" s="121" t="s">
        <v>206</v>
      </c>
      <c r="D13097" s="121" t="s">
        <v>101</v>
      </c>
      <c r="E13097" s="121" t="s">
        <v>92</v>
      </c>
      <c r="F13097" s="122">
        <v>42838</v>
      </c>
      <c r="G13097" s="122">
        <v>4812</v>
      </c>
      <c r="H13097" s="120">
        <v>2019</v>
      </c>
      <c r="I13097" t="str">
        <f>IF(J13097="natural gas",VLOOKUP(D13097,'Cross-Page Data'!$I$4:$J$13,2,FALSE),IF(J13097="solar",VLOOKUP('Form 923'!D13097,'Cross-Page Data'!$I$14:$J$117,2,FALSE),J13097))</f>
        <v>solar pv</v>
      </c>
      <c r="J13097" t="str">
        <f>VLOOKUP(E13097,'Cross-Page Data'!$D$4:$F$48,3,FALSE)</f>
        <v>solar</v>
      </c>
      <c r="K13097" t="b">
        <f t="shared" si="204"/>
        <v>1</v>
      </c>
    </row>
    <row r="13098" spans="1:11">
      <c r="A13098" s="120">
        <v>62302</v>
      </c>
      <c r="B13098" s="121" t="s">
        <v>201</v>
      </c>
      <c r="C13098" s="121" t="s">
        <v>206</v>
      </c>
      <c r="D13098" s="121" t="s">
        <v>101</v>
      </c>
      <c r="E13098" s="121" t="s">
        <v>92</v>
      </c>
      <c r="F13098" s="122">
        <v>0</v>
      </c>
      <c r="G13098" s="122">
        <v>0</v>
      </c>
      <c r="H13098" s="120">
        <v>2019</v>
      </c>
      <c r="I13098" t="str">
        <f>IF(J13098="natural gas",VLOOKUP(D13098,'Cross-Page Data'!$I$4:$J$13,2,FALSE),IF(J13098="solar",VLOOKUP('Form 923'!D13098,'Cross-Page Data'!$I$14:$J$117,2,FALSE),J13098))</f>
        <v>solar pv</v>
      </c>
      <c r="J13098" t="str">
        <f>VLOOKUP(E13098,'Cross-Page Data'!$D$4:$F$48,3,FALSE)</f>
        <v>solar</v>
      </c>
      <c r="K13098" t="b">
        <f t="shared" si="204"/>
        <v>1</v>
      </c>
    </row>
    <row r="13099" spans="1:11">
      <c r="A13099" s="120">
        <v>62303</v>
      </c>
      <c r="B13099" s="121" t="s">
        <v>201</v>
      </c>
      <c r="C13099" s="121" t="s">
        <v>206</v>
      </c>
      <c r="D13099" s="121" t="s">
        <v>101</v>
      </c>
      <c r="E13099" s="121" t="s">
        <v>92</v>
      </c>
      <c r="F13099" s="122">
        <v>28834</v>
      </c>
      <c r="G13099" s="122">
        <v>3239</v>
      </c>
      <c r="H13099" s="120">
        <v>2019</v>
      </c>
      <c r="I13099" t="str">
        <f>IF(J13099="natural gas",VLOOKUP(D13099,'Cross-Page Data'!$I$4:$J$13,2,FALSE),IF(J13099="solar",VLOOKUP('Form 923'!D13099,'Cross-Page Data'!$I$14:$J$117,2,FALSE),J13099))</f>
        <v>solar pv</v>
      </c>
      <c r="J13099" t="str">
        <f>VLOOKUP(E13099,'Cross-Page Data'!$D$4:$F$48,3,FALSE)</f>
        <v>solar</v>
      </c>
      <c r="K13099" t="b">
        <f t="shared" si="204"/>
        <v>1</v>
      </c>
    </row>
    <row r="13100" spans="1:11">
      <c r="A13100" s="120">
        <v>62304</v>
      </c>
      <c r="B13100" s="121" t="s">
        <v>201</v>
      </c>
      <c r="C13100" s="121" t="s">
        <v>202</v>
      </c>
      <c r="D13100" s="121" t="s">
        <v>101</v>
      </c>
      <c r="E13100" s="121" t="s">
        <v>92</v>
      </c>
      <c r="F13100" s="122">
        <v>67423</v>
      </c>
      <c r="G13100" s="122">
        <v>7574</v>
      </c>
      <c r="H13100" s="120">
        <v>2019</v>
      </c>
      <c r="I13100" t="str">
        <f>IF(J13100="natural gas",VLOOKUP(D13100,'Cross-Page Data'!$I$4:$J$13,2,FALSE),IF(J13100="solar",VLOOKUP('Form 923'!D13100,'Cross-Page Data'!$I$14:$J$117,2,FALSE),J13100))</f>
        <v>solar pv</v>
      </c>
      <c r="J13100" t="str">
        <f>VLOOKUP(E13100,'Cross-Page Data'!$D$4:$F$48,3,FALSE)</f>
        <v>solar</v>
      </c>
      <c r="K13100" t="b">
        <f t="shared" si="204"/>
        <v>1</v>
      </c>
    </row>
    <row r="13101" spans="1:11">
      <c r="A13101" s="120">
        <v>62305</v>
      </c>
      <c r="B13101" s="121" t="s">
        <v>201</v>
      </c>
      <c r="C13101" s="121" t="s">
        <v>202</v>
      </c>
      <c r="D13101" s="121" t="s">
        <v>101</v>
      </c>
      <c r="E13101" s="121" t="s">
        <v>92</v>
      </c>
      <c r="F13101" s="122">
        <v>46806</v>
      </c>
      <c r="G13101" s="122">
        <v>5258</v>
      </c>
      <c r="H13101" s="120">
        <v>2019</v>
      </c>
      <c r="I13101" t="str">
        <f>IF(J13101="natural gas",VLOOKUP(D13101,'Cross-Page Data'!$I$4:$J$13,2,FALSE),IF(J13101="solar",VLOOKUP('Form 923'!D13101,'Cross-Page Data'!$I$14:$J$117,2,FALSE),J13101))</f>
        <v>solar pv</v>
      </c>
      <c r="J13101" t="str">
        <f>VLOOKUP(E13101,'Cross-Page Data'!$D$4:$F$48,3,FALSE)</f>
        <v>solar</v>
      </c>
      <c r="K13101" t="b">
        <f t="shared" si="204"/>
        <v>1</v>
      </c>
    </row>
    <row r="13102" spans="1:11">
      <c r="A13102" s="120">
        <v>62306</v>
      </c>
      <c r="B13102" s="121" t="s">
        <v>201</v>
      </c>
      <c r="C13102" s="121" t="s">
        <v>206</v>
      </c>
      <c r="D13102" s="121" t="s">
        <v>101</v>
      </c>
      <c r="E13102" s="121" t="s">
        <v>92</v>
      </c>
      <c r="F13102" s="122">
        <v>26884</v>
      </c>
      <c r="G13102" s="122">
        <v>3020</v>
      </c>
      <c r="H13102" s="120">
        <v>2019</v>
      </c>
      <c r="I13102" t="str">
        <f>IF(J13102="natural gas",VLOOKUP(D13102,'Cross-Page Data'!$I$4:$J$13,2,FALSE),IF(J13102="solar",VLOOKUP('Form 923'!D13102,'Cross-Page Data'!$I$14:$J$117,2,FALSE),J13102))</f>
        <v>solar pv</v>
      </c>
      <c r="J13102" t="str">
        <f>VLOOKUP(E13102,'Cross-Page Data'!$D$4:$F$48,3,FALSE)</f>
        <v>solar</v>
      </c>
      <c r="K13102" t="b">
        <f t="shared" si="204"/>
        <v>1</v>
      </c>
    </row>
    <row r="13103" spans="1:11">
      <c r="A13103" s="120">
        <v>62319</v>
      </c>
      <c r="B13103" s="121" t="s">
        <v>205</v>
      </c>
      <c r="C13103" s="121" t="s">
        <v>209</v>
      </c>
      <c r="D13103" s="121" t="s">
        <v>68</v>
      </c>
      <c r="E13103" s="121" t="s">
        <v>54</v>
      </c>
      <c r="F13103" s="122">
        <v>58131</v>
      </c>
      <c r="G13103" s="122">
        <v>5111.256</v>
      </c>
      <c r="H13103" s="120">
        <v>2019</v>
      </c>
      <c r="I13103" t="str">
        <f>IF(J13103="natural gas",VLOOKUP(D13103,'Cross-Page Data'!$I$4:$J$13,2,FALSE),IF(J13103="solar",VLOOKUP('Form 923'!D13103,'Cross-Page Data'!$I$14:$J$117,2,FALSE),J13103))</f>
        <v>hard coal</v>
      </c>
      <c r="J13103" t="str">
        <f>VLOOKUP(E13103,'Cross-Page Data'!$D$4:$F$48,3,FALSE)</f>
        <v>hard coal</v>
      </c>
      <c r="K13103" t="b">
        <f t="shared" si="204"/>
        <v>0</v>
      </c>
    </row>
    <row r="13104" spans="1:11">
      <c r="A13104" s="120">
        <v>62319</v>
      </c>
      <c r="B13104" s="121" t="s">
        <v>205</v>
      </c>
      <c r="C13104" s="121" t="s">
        <v>209</v>
      </c>
      <c r="D13104" s="121" t="s">
        <v>68</v>
      </c>
      <c r="E13104" s="121" t="s">
        <v>38</v>
      </c>
      <c r="F13104" s="122">
        <v>12</v>
      </c>
      <c r="G13104" s="122">
        <v>0.744</v>
      </c>
      <c r="H13104" s="120">
        <v>2019</v>
      </c>
      <c r="I13104" t="str">
        <f>IF(J13104="natural gas",VLOOKUP(D13104,'Cross-Page Data'!$I$4:$J$13,2,FALSE),IF(J13104="solar",VLOOKUP('Form 923'!D13104,'Cross-Page Data'!$I$14:$J$117,2,FALSE),J13104))</f>
        <v>natural gas nonpeaker - preexisting retiring</v>
      </c>
      <c r="J13104" t="str">
        <f>VLOOKUP(E13104,'Cross-Page Data'!$D$4:$F$48,3,FALSE)</f>
        <v>natural gas</v>
      </c>
      <c r="K13104" t="b">
        <f t="shared" si="204"/>
        <v>0</v>
      </c>
    </row>
    <row r="13105" spans="1:11">
      <c r="A13105" s="120">
        <v>62321</v>
      </c>
      <c r="B13105" s="121" t="s">
        <v>201</v>
      </c>
      <c r="C13105" s="121" t="s">
        <v>206</v>
      </c>
      <c r="D13105" s="121" t="s">
        <v>101</v>
      </c>
      <c r="E13105" s="121" t="s">
        <v>92</v>
      </c>
      <c r="F13105" s="122">
        <v>21446</v>
      </c>
      <c r="G13105" s="122">
        <v>2409</v>
      </c>
      <c r="H13105" s="120">
        <v>2019</v>
      </c>
      <c r="I13105" t="str">
        <f>IF(J13105="natural gas",VLOOKUP(D13105,'Cross-Page Data'!$I$4:$J$13,2,FALSE),IF(J13105="solar",VLOOKUP('Form 923'!D13105,'Cross-Page Data'!$I$14:$J$117,2,FALSE),J13105))</f>
        <v>solar pv</v>
      </c>
      <c r="J13105" t="str">
        <f>VLOOKUP(E13105,'Cross-Page Data'!$D$4:$F$48,3,FALSE)</f>
        <v>solar</v>
      </c>
      <c r="K13105" t="b">
        <f t="shared" si="204"/>
        <v>1</v>
      </c>
    </row>
    <row r="13106" spans="1:11">
      <c r="A13106" s="120">
        <v>62322</v>
      </c>
      <c r="B13106" s="121" t="s">
        <v>201</v>
      </c>
      <c r="C13106" s="121" t="s">
        <v>206</v>
      </c>
      <c r="D13106" s="121" t="s">
        <v>116</v>
      </c>
      <c r="E13106" s="121" t="s">
        <v>170</v>
      </c>
      <c r="F13106" s="122">
        <v>215384</v>
      </c>
      <c r="G13106" s="122">
        <v>24195</v>
      </c>
      <c r="H13106" s="120">
        <v>2019</v>
      </c>
      <c r="I13106" t="str">
        <f>IF(J13106="natural gas",VLOOKUP(D13106,'Cross-Page Data'!$I$4:$J$13,2,FALSE),IF(J13106="solar",VLOOKUP('Form 923'!D13106,'Cross-Page Data'!$I$14:$J$117,2,FALSE),J13106))</f>
        <v>hydro</v>
      </c>
      <c r="J13106" t="str">
        <f>VLOOKUP(E13106,'Cross-Page Data'!$D$4:$F$48,3,FALSE)</f>
        <v>hydro</v>
      </c>
      <c r="K13106" t="b">
        <f t="shared" si="204"/>
        <v>1</v>
      </c>
    </row>
    <row r="13107" ht="25.5" spans="1:11">
      <c r="A13107" s="120">
        <v>62323</v>
      </c>
      <c r="B13107" s="121" t="s">
        <v>201</v>
      </c>
      <c r="C13107" s="121" t="s">
        <v>207</v>
      </c>
      <c r="D13107" s="121" t="s">
        <v>101</v>
      </c>
      <c r="E13107" s="121" t="s">
        <v>92</v>
      </c>
      <c r="F13107" s="122">
        <v>25744</v>
      </c>
      <c r="G13107" s="122">
        <v>2891.79</v>
      </c>
      <c r="H13107" s="120">
        <v>2019</v>
      </c>
      <c r="I13107" t="str">
        <f>IF(J13107="natural gas",VLOOKUP(D13107,'Cross-Page Data'!$I$4:$J$13,2,FALSE),IF(J13107="solar",VLOOKUP('Form 923'!D13107,'Cross-Page Data'!$I$14:$J$117,2,FALSE),J13107))</f>
        <v>solar pv</v>
      </c>
      <c r="J13107" t="str">
        <f>VLOOKUP(E13107,'Cross-Page Data'!$D$4:$F$48,3,FALSE)</f>
        <v>solar</v>
      </c>
      <c r="K13107" t="b">
        <f t="shared" si="204"/>
        <v>0</v>
      </c>
    </row>
    <row r="13108" spans="1:11">
      <c r="A13108" s="120">
        <v>62324</v>
      </c>
      <c r="B13108" s="121" t="s">
        <v>201</v>
      </c>
      <c r="C13108" s="121" t="s">
        <v>206</v>
      </c>
      <c r="D13108" s="121" t="s">
        <v>101</v>
      </c>
      <c r="E13108" s="121" t="s">
        <v>92</v>
      </c>
      <c r="F13108" s="122">
        <v>26886</v>
      </c>
      <c r="G13108" s="122">
        <v>3020</v>
      </c>
      <c r="H13108" s="120">
        <v>2019</v>
      </c>
      <c r="I13108" t="str">
        <f>IF(J13108="natural gas",VLOOKUP(D13108,'Cross-Page Data'!$I$4:$J$13,2,FALSE),IF(J13108="solar",VLOOKUP('Form 923'!D13108,'Cross-Page Data'!$I$14:$J$117,2,FALSE),J13108))</f>
        <v>solar pv</v>
      </c>
      <c r="J13108" t="str">
        <f>VLOOKUP(E13108,'Cross-Page Data'!$D$4:$F$48,3,FALSE)</f>
        <v>solar</v>
      </c>
      <c r="K13108" t="b">
        <f t="shared" si="204"/>
        <v>1</v>
      </c>
    </row>
    <row r="13109" ht="25.5" spans="1:11">
      <c r="A13109" s="120">
        <v>62325</v>
      </c>
      <c r="B13109" s="121" t="s">
        <v>201</v>
      </c>
      <c r="C13109" s="121" t="s">
        <v>207</v>
      </c>
      <c r="D13109" s="121" t="s">
        <v>101</v>
      </c>
      <c r="E13109" s="121" t="s">
        <v>92</v>
      </c>
      <c r="F13109" s="122">
        <v>20126</v>
      </c>
      <c r="G13109" s="122">
        <v>2261</v>
      </c>
      <c r="H13109" s="120">
        <v>2019</v>
      </c>
      <c r="I13109" t="str">
        <f>IF(J13109="natural gas",VLOOKUP(D13109,'Cross-Page Data'!$I$4:$J$13,2,FALSE),IF(J13109="solar",VLOOKUP('Form 923'!D13109,'Cross-Page Data'!$I$14:$J$117,2,FALSE),J13109))</f>
        <v>solar pv</v>
      </c>
      <c r="J13109" t="str">
        <f>VLOOKUP(E13109,'Cross-Page Data'!$D$4:$F$48,3,FALSE)</f>
        <v>solar</v>
      </c>
      <c r="K13109" t="b">
        <f t="shared" si="204"/>
        <v>0</v>
      </c>
    </row>
    <row r="13110" ht="25.5" spans="1:11">
      <c r="A13110" s="120">
        <v>62326</v>
      </c>
      <c r="B13110" s="121" t="s">
        <v>201</v>
      </c>
      <c r="C13110" s="121" t="s">
        <v>207</v>
      </c>
      <c r="D13110" s="121" t="s">
        <v>101</v>
      </c>
      <c r="E13110" s="121" t="s">
        <v>92</v>
      </c>
      <c r="F13110" s="122">
        <v>13682</v>
      </c>
      <c r="G13110" s="122">
        <v>1537</v>
      </c>
      <c r="H13110" s="120">
        <v>2019</v>
      </c>
      <c r="I13110" t="str">
        <f>IF(J13110="natural gas",VLOOKUP(D13110,'Cross-Page Data'!$I$4:$J$13,2,FALSE),IF(J13110="solar",VLOOKUP('Form 923'!D13110,'Cross-Page Data'!$I$14:$J$117,2,FALSE),J13110))</f>
        <v>solar pv</v>
      </c>
      <c r="J13110" t="str">
        <f>VLOOKUP(E13110,'Cross-Page Data'!$D$4:$F$48,3,FALSE)</f>
        <v>solar</v>
      </c>
      <c r="K13110" t="b">
        <f t="shared" si="204"/>
        <v>0</v>
      </c>
    </row>
    <row r="13111" spans="1:11">
      <c r="A13111" s="120">
        <v>62327</v>
      </c>
      <c r="B13111" s="121" t="s">
        <v>201</v>
      </c>
      <c r="C13111" s="121" t="s">
        <v>206</v>
      </c>
      <c r="D13111" s="121" t="s">
        <v>101</v>
      </c>
      <c r="E13111" s="121" t="s">
        <v>92</v>
      </c>
      <c r="F13111" s="122">
        <v>40468</v>
      </c>
      <c r="G13111" s="122">
        <v>4546</v>
      </c>
      <c r="H13111" s="120">
        <v>2019</v>
      </c>
      <c r="I13111" t="str">
        <f>IF(J13111="natural gas",VLOOKUP(D13111,'Cross-Page Data'!$I$4:$J$13,2,FALSE),IF(J13111="solar",VLOOKUP('Form 923'!D13111,'Cross-Page Data'!$I$14:$J$117,2,FALSE),J13111))</f>
        <v>solar pv</v>
      </c>
      <c r="J13111" t="str">
        <f>VLOOKUP(E13111,'Cross-Page Data'!$D$4:$F$48,3,FALSE)</f>
        <v>solar</v>
      </c>
      <c r="K13111" t="b">
        <f t="shared" si="204"/>
        <v>1</v>
      </c>
    </row>
    <row r="13112" spans="1:11">
      <c r="A13112" s="120">
        <v>62328</v>
      </c>
      <c r="B13112" s="121" t="s">
        <v>201</v>
      </c>
      <c r="C13112" s="121" t="s">
        <v>206</v>
      </c>
      <c r="D13112" s="121" t="s">
        <v>101</v>
      </c>
      <c r="E13112" s="121" t="s">
        <v>92</v>
      </c>
      <c r="F13112" s="122">
        <v>26742</v>
      </c>
      <c r="G13112" s="122">
        <v>3004</v>
      </c>
      <c r="H13112" s="120">
        <v>2019</v>
      </c>
      <c r="I13112" t="str">
        <f>IF(J13112="natural gas",VLOOKUP(D13112,'Cross-Page Data'!$I$4:$J$13,2,FALSE),IF(J13112="solar",VLOOKUP('Form 923'!D13112,'Cross-Page Data'!$I$14:$J$117,2,FALSE),J13112))</f>
        <v>solar pv</v>
      </c>
      <c r="J13112" t="str">
        <f>VLOOKUP(E13112,'Cross-Page Data'!$D$4:$F$48,3,FALSE)</f>
        <v>solar</v>
      </c>
      <c r="K13112" t="b">
        <f t="shared" si="204"/>
        <v>1</v>
      </c>
    </row>
    <row r="13113" spans="1:11">
      <c r="A13113" s="120">
        <v>62329</v>
      </c>
      <c r="B13113" s="121" t="s">
        <v>201</v>
      </c>
      <c r="C13113" s="121" t="s">
        <v>206</v>
      </c>
      <c r="D13113" s="121" t="s">
        <v>101</v>
      </c>
      <c r="E13113" s="121" t="s">
        <v>92</v>
      </c>
      <c r="F13113" s="122">
        <v>19033</v>
      </c>
      <c r="G13113" s="122">
        <v>2138</v>
      </c>
      <c r="H13113" s="120">
        <v>2019</v>
      </c>
      <c r="I13113" t="str">
        <f>IF(J13113="natural gas",VLOOKUP(D13113,'Cross-Page Data'!$I$4:$J$13,2,FALSE),IF(J13113="solar",VLOOKUP('Form 923'!D13113,'Cross-Page Data'!$I$14:$J$117,2,FALSE),J13113))</f>
        <v>solar pv</v>
      </c>
      <c r="J13113" t="str">
        <f>VLOOKUP(E13113,'Cross-Page Data'!$D$4:$F$48,3,FALSE)</f>
        <v>solar</v>
      </c>
      <c r="K13113" t="b">
        <f t="shared" si="204"/>
        <v>1</v>
      </c>
    </row>
    <row r="13114" spans="1:11">
      <c r="A13114" s="120">
        <v>62330</v>
      </c>
      <c r="B13114" s="121" t="s">
        <v>201</v>
      </c>
      <c r="C13114" s="121" t="s">
        <v>206</v>
      </c>
      <c r="D13114" s="121" t="s">
        <v>101</v>
      </c>
      <c r="E13114" s="121" t="s">
        <v>92</v>
      </c>
      <c r="F13114" s="122">
        <v>20101</v>
      </c>
      <c r="G13114" s="122">
        <v>2258</v>
      </c>
      <c r="H13114" s="120">
        <v>2019</v>
      </c>
      <c r="I13114" t="str">
        <f>IF(J13114="natural gas",VLOOKUP(D13114,'Cross-Page Data'!$I$4:$J$13,2,FALSE),IF(J13114="solar",VLOOKUP('Form 923'!D13114,'Cross-Page Data'!$I$14:$J$117,2,FALSE),J13114))</f>
        <v>solar pv</v>
      </c>
      <c r="J13114" t="str">
        <f>VLOOKUP(E13114,'Cross-Page Data'!$D$4:$F$48,3,FALSE)</f>
        <v>solar</v>
      </c>
      <c r="K13114" t="b">
        <f t="shared" si="204"/>
        <v>1</v>
      </c>
    </row>
    <row r="13115" spans="1:11">
      <c r="A13115" s="120">
        <v>62331</v>
      </c>
      <c r="B13115" s="121" t="s">
        <v>201</v>
      </c>
      <c r="C13115" s="121" t="s">
        <v>206</v>
      </c>
      <c r="D13115" s="121" t="s">
        <v>101</v>
      </c>
      <c r="E13115" s="121" t="s">
        <v>92</v>
      </c>
      <c r="F13115" s="122">
        <v>0</v>
      </c>
      <c r="G13115" s="122">
        <v>0</v>
      </c>
      <c r="H13115" s="120">
        <v>2019</v>
      </c>
      <c r="I13115" t="str">
        <f>IF(J13115="natural gas",VLOOKUP(D13115,'Cross-Page Data'!$I$4:$J$13,2,FALSE),IF(J13115="solar",VLOOKUP('Form 923'!D13115,'Cross-Page Data'!$I$14:$J$117,2,FALSE),J13115))</f>
        <v>solar pv</v>
      </c>
      <c r="J13115" t="str">
        <f>VLOOKUP(E13115,'Cross-Page Data'!$D$4:$F$48,3,FALSE)</f>
        <v>solar</v>
      </c>
      <c r="K13115" t="b">
        <f t="shared" si="204"/>
        <v>1</v>
      </c>
    </row>
    <row r="13116" spans="1:11">
      <c r="A13116" s="120">
        <v>62333</v>
      </c>
      <c r="B13116" s="121" t="s">
        <v>201</v>
      </c>
      <c r="C13116" s="121" t="s">
        <v>206</v>
      </c>
      <c r="D13116" s="121" t="s">
        <v>128</v>
      </c>
      <c r="E13116" s="121" t="s">
        <v>180</v>
      </c>
      <c r="F13116" s="122">
        <v>89857</v>
      </c>
      <c r="G13116" s="122">
        <v>10094</v>
      </c>
      <c r="H13116" s="120">
        <v>2019</v>
      </c>
      <c r="I13116" t="str">
        <f>IF(J13116="natural gas",VLOOKUP(D13116,'Cross-Page Data'!$I$4:$J$13,2,FALSE),IF(J13116="solar",VLOOKUP('Form 923'!D13116,'Cross-Page Data'!$I$14:$J$117,2,FALSE),J13116))</f>
        <v>wind</v>
      </c>
      <c r="J13116" t="str">
        <f>VLOOKUP(E13116,'Cross-Page Data'!$D$4:$F$48,3,FALSE)</f>
        <v>wind</v>
      </c>
      <c r="K13116" t="b">
        <f t="shared" si="204"/>
        <v>1</v>
      </c>
    </row>
    <row r="13117" spans="1:11">
      <c r="A13117" s="120">
        <v>62334</v>
      </c>
      <c r="B13117" s="121" t="s">
        <v>201</v>
      </c>
      <c r="C13117" s="121" t="s">
        <v>206</v>
      </c>
      <c r="D13117" s="121" t="s">
        <v>101</v>
      </c>
      <c r="E13117" s="121" t="s">
        <v>92</v>
      </c>
      <c r="F13117" s="122">
        <v>1121</v>
      </c>
      <c r="G13117" s="122">
        <v>126</v>
      </c>
      <c r="H13117" s="120">
        <v>2019</v>
      </c>
      <c r="I13117" t="str">
        <f>IF(J13117="natural gas",VLOOKUP(D13117,'Cross-Page Data'!$I$4:$J$13,2,FALSE),IF(J13117="solar",VLOOKUP('Form 923'!D13117,'Cross-Page Data'!$I$14:$J$117,2,FALSE),J13117))</f>
        <v>solar pv</v>
      </c>
      <c r="J13117" t="str">
        <f>VLOOKUP(E13117,'Cross-Page Data'!$D$4:$F$48,3,FALSE)</f>
        <v>solar</v>
      </c>
      <c r="K13117" t="b">
        <f t="shared" si="204"/>
        <v>1</v>
      </c>
    </row>
    <row r="13118" spans="1:11">
      <c r="A13118" s="120">
        <v>62335</v>
      </c>
      <c r="B13118" s="121" t="s">
        <v>201</v>
      </c>
      <c r="C13118" s="121" t="s">
        <v>206</v>
      </c>
      <c r="D13118" s="121" t="s">
        <v>101</v>
      </c>
      <c r="E13118" s="121" t="s">
        <v>92</v>
      </c>
      <c r="F13118" s="122">
        <v>2724</v>
      </c>
      <c r="G13118" s="122">
        <v>306</v>
      </c>
      <c r="H13118" s="120">
        <v>2019</v>
      </c>
      <c r="I13118" t="str">
        <f>IF(J13118="natural gas",VLOOKUP(D13118,'Cross-Page Data'!$I$4:$J$13,2,FALSE),IF(J13118="solar",VLOOKUP('Form 923'!D13118,'Cross-Page Data'!$I$14:$J$117,2,FALSE),J13118))</f>
        <v>solar pv</v>
      </c>
      <c r="J13118" t="str">
        <f>VLOOKUP(E13118,'Cross-Page Data'!$D$4:$F$48,3,FALSE)</f>
        <v>solar</v>
      </c>
      <c r="K13118" t="b">
        <f t="shared" si="204"/>
        <v>1</v>
      </c>
    </row>
    <row r="13119" spans="1:11">
      <c r="A13119" s="120">
        <v>62340</v>
      </c>
      <c r="B13119" s="121" t="s">
        <v>201</v>
      </c>
      <c r="C13119" s="121" t="s">
        <v>206</v>
      </c>
      <c r="D13119" s="121" t="s">
        <v>101</v>
      </c>
      <c r="E13119" s="121" t="s">
        <v>92</v>
      </c>
      <c r="F13119" s="122">
        <v>754712</v>
      </c>
      <c r="G13119" s="122">
        <v>84780</v>
      </c>
      <c r="H13119" s="120">
        <v>2019</v>
      </c>
      <c r="I13119" t="str">
        <f>IF(J13119="natural gas",VLOOKUP(D13119,'Cross-Page Data'!$I$4:$J$13,2,FALSE),IF(J13119="solar",VLOOKUP('Form 923'!D13119,'Cross-Page Data'!$I$14:$J$117,2,FALSE),J13119))</f>
        <v>solar pv</v>
      </c>
      <c r="J13119" t="str">
        <f>VLOOKUP(E13119,'Cross-Page Data'!$D$4:$F$48,3,FALSE)</f>
        <v>solar</v>
      </c>
      <c r="K13119" t="b">
        <f t="shared" si="204"/>
        <v>1</v>
      </c>
    </row>
    <row r="13120" ht="25.5" spans="1:11">
      <c r="A13120" s="120">
        <v>62355</v>
      </c>
      <c r="B13120" s="121" t="s">
        <v>201</v>
      </c>
      <c r="C13120" s="121" t="s">
        <v>207</v>
      </c>
      <c r="D13120" s="121" t="s">
        <v>101</v>
      </c>
      <c r="E13120" s="121" t="s">
        <v>92</v>
      </c>
      <c r="F13120" s="122">
        <v>14680</v>
      </c>
      <c r="G13120" s="122">
        <v>1649</v>
      </c>
      <c r="H13120" s="120">
        <v>2019</v>
      </c>
      <c r="I13120" t="str">
        <f>IF(J13120="natural gas",VLOOKUP(D13120,'Cross-Page Data'!$I$4:$J$13,2,FALSE),IF(J13120="solar",VLOOKUP('Form 923'!D13120,'Cross-Page Data'!$I$14:$J$117,2,FALSE),J13120))</f>
        <v>solar pv</v>
      </c>
      <c r="J13120" t="str">
        <f>VLOOKUP(E13120,'Cross-Page Data'!$D$4:$F$48,3,FALSE)</f>
        <v>solar</v>
      </c>
      <c r="K13120" t="b">
        <f t="shared" si="204"/>
        <v>0</v>
      </c>
    </row>
    <row r="13121" spans="1:11">
      <c r="A13121" s="120">
        <v>62356</v>
      </c>
      <c r="B13121" s="121" t="s">
        <v>201</v>
      </c>
      <c r="C13121" s="121" t="s">
        <v>206</v>
      </c>
      <c r="D13121" s="121" t="s">
        <v>128</v>
      </c>
      <c r="E13121" s="121" t="s">
        <v>180</v>
      </c>
      <c r="F13121" s="122">
        <v>3317536</v>
      </c>
      <c r="G13121" s="122">
        <v>372673</v>
      </c>
      <c r="H13121" s="120">
        <v>2019</v>
      </c>
      <c r="I13121" t="str">
        <f>IF(J13121="natural gas",VLOOKUP(D13121,'Cross-Page Data'!$I$4:$J$13,2,FALSE),IF(J13121="solar",VLOOKUP('Form 923'!D13121,'Cross-Page Data'!$I$14:$J$117,2,FALSE),J13121))</f>
        <v>wind</v>
      </c>
      <c r="J13121" t="str">
        <f>VLOOKUP(E13121,'Cross-Page Data'!$D$4:$F$48,3,FALSE)</f>
        <v>wind</v>
      </c>
      <c r="K13121" t="b">
        <f t="shared" si="204"/>
        <v>1</v>
      </c>
    </row>
    <row r="13122" spans="1:11">
      <c r="A13122" s="120">
        <v>62363</v>
      </c>
      <c r="B13122" s="121" t="s">
        <v>201</v>
      </c>
      <c r="C13122" s="121" t="s">
        <v>206</v>
      </c>
      <c r="D13122" s="121" t="s">
        <v>101</v>
      </c>
      <c r="E13122" s="121" t="s">
        <v>92</v>
      </c>
      <c r="F13122" s="122">
        <v>13549</v>
      </c>
      <c r="G13122" s="122">
        <v>1522</v>
      </c>
      <c r="H13122" s="120">
        <v>2019</v>
      </c>
      <c r="I13122" t="str">
        <f>IF(J13122="natural gas",VLOOKUP(D13122,'Cross-Page Data'!$I$4:$J$13,2,FALSE),IF(J13122="solar",VLOOKUP('Form 923'!D13122,'Cross-Page Data'!$I$14:$J$117,2,FALSE),J13122))</f>
        <v>solar pv</v>
      </c>
      <c r="J13122" t="str">
        <f>VLOOKUP(E13122,'Cross-Page Data'!$D$4:$F$48,3,FALSE)</f>
        <v>solar</v>
      </c>
      <c r="K13122" t="b">
        <f t="shared" si="204"/>
        <v>1</v>
      </c>
    </row>
    <row r="13123" ht="25.5" spans="1:11">
      <c r="A13123" s="120">
        <v>62366</v>
      </c>
      <c r="B13123" s="121" t="s">
        <v>201</v>
      </c>
      <c r="C13123" s="121" t="s">
        <v>207</v>
      </c>
      <c r="D13123" s="121" t="s">
        <v>79</v>
      </c>
      <c r="E13123" s="121" t="s">
        <v>70</v>
      </c>
      <c r="F13123" s="122">
        <v>254</v>
      </c>
      <c r="G13123" s="122">
        <v>19</v>
      </c>
      <c r="H13123" s="120">
        <v>2019</v>
      </c>
      <c r="I13123" t="str">
        <f>IF(J13123="natural gas",VLOOKUP(D13123,'Cross-Page Data'!$I$4:$J$13,2,FALSE),IF(J13123="solar",VLOOKUP('Form 923'!D13123,'Cross-Page Data'!$I$14:$J$117,2,FALSE),J13123))</f>
        <v>heavy or residual fuel oil</v>
      </c>
      <c r="J13123" t="str">
        <f>VLOOKUP(E13123,'Cross-Page Data'!$D$4:$F$48,3,FALSE)</f>
        <v>heavy or residual fuel oil</v>
      </c>
      <c r="K13123" t="b">
        <f t="shared" si="204"/>
        <v>0</v>
      </c>
    </row>
    <row r="13124" spans="1:11">
      <c r="A13124" s="120">
        <v>62367</v>
      </c>
      <c r="B13124" s="121" t="s">
        <v>201</v>
      </c>
      <c r="C13124" s="121" t="s">
        <v>206</v>
      </c>
      <c r="D13124" s="121" t="s">
        <v>101</v>
      </c>
      <c r="E13124" s="121" t="s">
        <v>92</v>
      </c>
      <c r="F13124" s="122">
        <v>148245</v>
      </c>
      <c r="G13124" s="122">
        <v>16653</v>
      </c>
      <c r="H13124" s="120">
        <v>2019</v>
      </c>
      <c r="I13124" t="str">
        <f>IF(J13124="natural gas",VLOOKUP(D13124,'Cross-Page Data'!$I$4:$J$13,2,FALSE),IF(J13124="solar",VLOOKUP('Form 923'!D13124,'Cross-Page Data'!$I$14:$J$117,2,FALSE),J13124))</f>
        <v>solar pv</v>
      </c>
      <c r="J13124" t="str">
        <f>VLOOKUP(E13124,'Cross-Page Data'!$D$4:$F$48,3,FALSE)</f>
        <v>solar</v>
      </c>
      <c r="K13124" t="b">
        <f t="shared" si="204"/>
        <v>1</v>
      </c>
    </row>
    <row r="13125" spans="1:11">
      <c r="A13125" s="120">
        <v>62368</v>
      </c>
      <c r="B13125" s="121" t="s">
        <v>201</v>
      </c>
      <c r="C13125" s="121" t="s">
        <v>206</v>
      </c>
      <c r="D13125" s="121" t="s">
        <v>101</v>
      </c>
      <c r="E13125" s="121" t="s">
        <v>92</v>
      </c>
      <c r="F13125" s="122">
        <v>43924</v>
      </c>
      <c r="G13125" s="122">
        <v>4934</v>
      </c>
      <c r="H13125" s="120">
        <v>2019</v>
      </c>
      <c r="I13125" t="str">
        <f>IF(J13125="natural gas",VLOOKUP(D13125,'Cross-Page Data'!$I$4:$J$13,2,FALSE),IF(J13125="solar",VLOOKUP('Form 923'!D13125,'Cross-Page Data'!$I$14:$J$117,2,FALSE),J13125))</f>
        <v>solar pv</v>
      </c>
      <c r="J13125" t="str">
        <f>VLOOKUP(E13125,'Cross-Page Data'!$D$4:$F$48,3,FALSE)</f>
        <v>solar</v>
      </c>
      <c r="K13125" t="b">
        <f t="shared" si="204"/>
        <v>1</v>
      </c>
    </row>
    <row r="13126" spans="1:11">
      <c r="A13126" s="120">
        <v>62369</v>
      </c>
      <c r="B13126" s="121" t="s">
        <v>201</v>
      </c>
      <c r="C13126" s="121" t="s">
        <v>206</v>
      </c>
      <c r="D13126" s="121" t="s">
        <v>101</v>
      </c>
      <c r="E13126" s="121" t="s">
        <v>92</v>
      </c>
      <c r="F13126" s="122">
        <v>43611</v>
      </c>
      <c r="G13126" s="122">
        <v>4899</v>
      </c>
      <c r="H13126" s="120">
        <v>2019</v>
      </c>
      <c r="I13126" t="str">
        <f>IF(J13126="natural gas",VLOOKUP(D13126,'Cross-Page Data'!$I$4:$J$13,2,FALSE),IF(J13126="solar",VLOOKUP('Form 923'!D13126,'Cross-Page Data'!$I$14:$J$117,2,FALSE),J13126))</f>
        <v>solar pv</v>
      </c>
      <c r="J13126" t="str">
        <f>VLOOKUP(E13126,'Cross-Page Data'!$D$4:$F$48,3,FALSE)</f>
        <v>solar</v>
      </c>
      <c r="K13126" t="b">
        <f t="shared" si="204"/>
        <v>1</v>
      </c>
    </row>
    <row r="13127" spans="1:11">
      <c r="A13127" s="120">
        <v>62370</v>
      </c>
      <c r="B13127" s="121" t="s">
        <v>201</v>
      </c>
      <c r="C13127" s="121" t="s">
        <v>206</v>
      </c>
      <c r="D13127" s="121" t="s">
        <v>101</v>
      </c>
      <c r="E13127" s="121" t="s">
        <v>92</v>
      </c>
      <c r="F13127" s="122">
        <v>12036</v>
      </c>
      <c r="G13127" s="122">
        <v>1352</v>
      </c>
      <c r="H13127" s="120">
        <v>2019</v>
      </c>
      <c r="I13127" t="str">
        <f>IF(J13127="natural gas",VLOOKUP(D13127,'Cross-Page Data'!$I$4:$J$13,2,FALSE),IF(J13127="solar",VLOOKUP('Form 923'!D13127,'Cross-Page Data'!$I$14:$J$117,2,FALSE),J13127))</f>
        <v>solar pv</v>
      </c>
      <c r="J13127" t="str">
        <f>VLOOKUP(E13127,'Cross-Page Data'!$D$4:$F$48,3,FALSE)</f>
        <v>solar</v>
      </c>
      <c r="K13127" t="b">
        <f t="shared" ref="K13127:K13190" si="205">IF(AND($N$6=FALSE,OR(C13127="Commercial NAICS Cogen",C13127="Industrial NAICS Cogen",C13127="NAICS-22 Cogen")),FALSE,IF(AND($N$7=FALSE,OR(C13127="Commercial NAICS Cogen",C13127="Commercial NAICS Non-Cogen",C13127="industrial NAICS Cogen",C13127="industrial NAICS non-cogen")),FALSE,TRUE))</f>
        <v>1</v>
      </c>
    </row>
    <row r="13128" spans="1:11">
      <c r="A13128" s="120">
        <v>62371</v>
      </c>
      <c r="B13128" s="121" t="s">
        <v>201</v>
      </c>
      <c r="C13128" s="121" t="s">
        <v>206</v>
      </c>
      <c r="D13128" s="121" t="s">
        <v>101</v>
      </c>
      <c r="E13128" s="121" t="s">
        <v>92</v>
      </c>
      <c r="F13128" s="122">
        <v>15355</v>
      </c>
      <c r="G13128" s="122">
        <v>1725</v>
      </c>
      <c r="H13128" s="120">
        <v>2019</v>
      </c>
      <c r="I13128" t="str">
        <f>IF(J13128="natural gas",VLOOKUP(D13128,'Cross-Page Data'!$I$4:$J$13,2,FALSE),IF(J13128="solar",VLOOKUP('Form 923'!D13128,'Cross-Page Data'!$I$14:$J$117,2,FALSE),J13128))</f>
        <v>solar pv</v>
      </c>
      <c r="J13128" t="str">
        <f>VLOOKUP(E13128,'Cross-Page Data'!$D$4:$F$48,3,FALSE)</f>
        <v>solar</v>
      </c>
      <c r="K13128" t="b">
        <f t="shared" si="205"/>
        <v>1</v>
      </c>
    </row>
    <row r="13129" spans="1:11">
      <c r="A13129" s="120">
        <v>62372</v>
      </c>
      <c r="B13129" s="121" t="s">
        <v>201</v>
      </c>
      <c r="C13129" s="121" t="s">
        <v>206</v>
      </c>
      <c r="D13129" s="121" t="s">
        <v>101</v>
      </c>
      <c r="E13129" s="121" t="s">
        <v>92</v>
      </c>
      <c r="F13129" s="122">
        <v>16272</v>
      </c>
      <c r="G13129" s="122">
        <v>1828</v>
      </c>
      <c r="H13129" s="120">
        <v>2019</v>
      </c>
      <c r="I13129" t="str">
        <f>IF(J13129="natural gas",VLOOKUP(D13129,'Cross-Page Data'!$I$4:$J$13,2,FALSE),IF(J13129="solar",VLOOKUP('Form 923'!D13129,'Cross-Page Data'!$I$14:$J$117,2,FALSE),J13129))</f>
        <v>solar pv</v>
      </c>
      <c r="J13129" t="str">
        <f>VLOOKUP(E13129,'Cross-Page Data'!$D$4:$F$48,3,FALSE)</f>
        <v>solar</v>
      </c>
      <c r="K13129" t="b">
        <f t="shared" si="205"/>
        <v>1</v>
      </c>
    </row>
    <row r="13130" spans="1:11">
      <c r="A13130" s="120">
        <v>62373</v>
      </c>
      <c r="B13130" s="121" t="s">
        <v>201</v>
      </c>
      <c r="C13130" s="121" t="s">
        <v>202</v>
      </c>
      <c r="D13130" s="121" t="s">
        <v>33</v>
      </c>
      <c r="E13130" s="121" t="s">
        <v>99</v>
      </c>
      <c r="F13130" s="122">
        <v>0</v>
      </c>
      <c r="G13130" s="122">
        <v>-217</v>
      </c>
      <c r="H13130" s="120">
        <v>2019</v>
      </c>
      <c r="I13130" t="str">
        <f>IF(J13130="natural gas",VLOOKUP(D13130,'Cross-Page Data'!$I$4:$J$13,2,FALSE),IF(J13130="solar",VLOOKUP('Form 923'!D13130,'Cross-Page Data'!$I$14:$J$117,2,FALSE),J13130))</f>
        <v>other</v>
      </c>
      <c r="J13130" t="str">
        <f>VLOOKUP(E13130,'Cross-Page Data'!$D$4:$F$48,3,FALSE)</f>
        <v>other</v>
      </c>
      <c r="K13130" t="b">
        <f t="shared" si="205"/>
        <v>1</v>
      </c>
    </row>
    <row r="13131" spans="1:11">
      <c r="A13131" s="120">
        <v>62374</v>
      </c>
      <c r="B13131" s="121" t="s">
        <v>201</v>
      </c>
      <c r="C13131" s="121" t="s">
        <v>206</v>
      </c>
      <c r="D13131" s="121" t="s">
        <v>101</v>
      </c>
      <c r="E13131" s="121" t="s">
        <v>92</v>
      </c>
      <c r="F13131" s="122">
        <v>63437</v>
      </c>
      <c r="G13131" s="122">
        <v>7126</v>
      </c>
      <c r="H13131" s="120">
        <v>2019</v>
      </c>
      <c r="I13131" t="str">
        <f>IF(J13131="natural gas",VLOOKUP(D13131,'Cross-Page Data'!$I$4:$J$13,2,FALSE),IF(J13131="solar",VLOOKUP('Form 923'!D13131,'Cross-Page Data'!$I$14:$J$117,2,FALSE),J13131))</f>
        <v>solar pv</v>
      </c>
      <c r="J13131" t="str">
        <f>VLOOKUP(E13131,'Cross-Page Data'!$D$4:$F$48,3,FALSE)</f>
        <v>solar</v>
      </c>
      <c r="K13131" t="b">
        <f t="shared" si="205"/>
        <v>1</v>
      </c>
    </row>
    <row r="13132" spans="1:11">
      <c r="A13132" s="120">
        <v>62375</v>
      </c>
      <c r="B13132" s="121" t="s">
        <v>201</v>
      </c>
      <c r="C13132" s="121" t="s">
        <v>206</v>
      </c>
      <c r="D13132" s="121" t="s">
        <v>101</v>
      </c>
      <c r="E13132" s="121" t="s">
        <v>92</v>
      </c>
      <c r="F13132" s="122">
        <v>124628</v>
      </c>
      <c r="G13132" s="122">
        <v>14000</v>
      </c>
      <c r="H13132" s="120">
        <v>2019</v>
      </c>
      <c r="I13132" t="str">
        <f>IF(J13132="natural gas",VLOOKUP(D13132,'Cross-Page Data'!$I$4:$J$13,2,FALSE),IF(J13132="solar",VLOOKUP('Form 923'!D13132,'Cross-Page Data'!$I$14:$J$117,2,FALSE),J13132))</f>
        <v>solar pv</v>
      </c>
      <c r="J13132" t="str">
        <f>VLOOKUP(E13132,'Cross-Page Data'!$D$4:$F$48,3,FALSE)</f>
        <v>solar</v>
      </c>
      <c r="K13132" t="b">
        <f t="shared" si="205"/>
        <v>1</v>
      </c>
    </row>
    <row r="13133" spans="1:11">
      <c r="A13133" s="120">
        <v>62376</v>
      </c>
      <c r="B13133" s="121" t="s">
        <v>201</v>
      </c>
      <c r="C13133" s="121" t="s">
        <v>206</v>
      </c>
      <c r="D13133" s="121" t="s">
        <v>101</v>
      </c>
      <c r="E13133" s="121" t="s">
        <v>92</v>
      </c>
      <c r="F13133" s="122">
        <v>40460</v>
      </c>
      <c r="G13133" s="122">
        <v>4545</v>
      </c>
      <c r="H13133" s="120">
        <v>2019</v>
      </c>
      <c r="I13133" t="str">
        <f>IF(J13133="natural gas",VLOOKUP(D13133,'Cross-Page Data'!$I$4:$J$13,2,FALSE),IF(J13133="solar",VLOOKUP('Form 923'!D13133,'Cross-Page Data'!$I$14:$J$117,2,FALSE),J13133))</f>
        <v>solar pv</v>
      </c>
      <c r="J13133" t="str">
        <f>VLOOKUP(E13133,'Cross-Page Data'!$D$4:$F$48,3,FALSE)</f>
        <v>solar</v>
      </c>
      <c r="K13133" t="b">
        <f t="shared" si="205"/>
        <v>1</v>
      </c>
    </row>
    <row r="13134" spans="1:11">
      <c r="A13134" s="120">
        <v>62378</v>
      </c>
      <c r="B13134" s="121" t="s">
        <v>201</v>
      </c>
      <c r="C13134" s="121" t="s">
        <v>206</v>
      </c>
      <c r="D13134" s="121" t="s">
        <v>101</v>
      </c>
      <c r="E13134" s="121" t="s">
        <v>92</v>
      </c>
      <c r="F13134" s="122">
        <v>23911</v>
      </c>
      <c r="G13134" s="122">
        <v>2686</v>
      </c>
      <c r="H13134" s="120">
        <v>2019</v>
      </c>
      <c r="I13134" t="str">
        <f>IF(J13134="natural gas",VLOOKUP(D13134,'Cross-Page Data'!$I$4:$J$13,2,FALSE),IF(J13134="solar",VLOOKUP('Form 923'!D13134,'Cross-Page Data'!$I$14:$J$117,2,FALSE),J13134))</f>
        <v>solar pv</v>
      </c>
      <c r="J13134" t="str">
        <f>VLOOKUP(E13134,'Cross-Page Data'!$D$4:$F$48,3,FALSE)</f>
        <v>solar</v>
      </c>
      <c r="K13134" t="b">
        <f t="shared" si="205"/>
        <v>1</v>
      </c>
    </row>
    <row r="13135" spans="1:11">
      <c r="A13135" s="120">
        <v>62380</v>
      </c>
      <c r="B13135" s="121" t="s">
        <v>201</v>
      </c>
      <c r="C13135" s="121" t="s">
        <v>206</v>
      </c>
      <c r="D13135" s="121" t="s">
        <v>128</v>
      </c>
      <c r="E13135" s="121" t="s">
        <v>180</v>
      </c>
      <c r="F13135" s="122">
        <v>246808</v>
      </c>
      <c r="G13135" s="122">
        <v>27725</v>
      </c>
      <c r="H13135" s="120">
        <v>2019</v>
      </c>
      <c r="I13135" t="str">
        <f>IF(J13135="natural gas",VLOOKUP(D13135,'Cross-Page Data'!$I$4:$J$13,2,FALSE),IF(J13135="solar",VLOOKUP('Form 923'!D13135,'Cross-Page Data'!$I$14:$J$117,2,FALSE),J13135))</f>
        <v>wind</v>
      </c>
      <c r="J13135" t="str">
        <f>VLOOKUP(E13135,'Cross-Page Data'!$D$4:$F$48,3,FALSE)</f>
        <v>wind</v>
      </c>
      <c r="K13135" t="b">
        <f t="shared" si="205"/>
        <v>1</v>
      </c>
    </row>
    <row r="13136" spans="1:11">
      <c r="A13136" s="120">
        <v>62389</v>
      </c>
      <c r="B13136" s="121" t="s">
        <v>201</v>
      </c>
      <c r="C13136" s="121" t="s">
        <v>206</v>
      </c>
      <c r="D13136" s="121" t="s">
        <v>101</v>
      </c>
      <c r="E13136" s="121" t="s">
        <v>92</v>
      </c>
      <c r="F13136" s="122">
        <v>30143</v>
      </c>
      <c r="G13136" s="122">
        <v>3386</v>
      </c>
      <c r="H13136" s="120">
        <v>2019</v>
      </c>
      <c r="I13136" t="str">
        <f>IF(J13136="natural gas",VLOOKUP(D13136,'Cross-Page Data'!$I$4:$J$13,2,FALSE),IF(J13136="solar",VLOOKUP('Form 923'!D13136,'Cross-Page Data'!$I$14:$J$117,2,FALSE),J13136))</f>
        <v>solar pv</v>
      </c>
      <c r="J13136" t="str">
        <f>VLOOKUP(E13136,'Cross-Page Data'!$D$4:$F$48,3,FALSE)</f>
        <v>solar</v>
      </c>
      <c r="K13136" t="b">
        <f t="shared" si="205"/>
        <v>1</v>
      </c>
    </row>
    <row r="13137" spans="1:11">
      <c r="A13137" s="120">
        <v>62392</v>
      </c>
      <c r="B13137" s="121" t="s">
        <v>201</v>
      </c>
      <c r="C13137" s="121" t="s">
        <v>202</v>
      </c>
      <c r="D13137" s="121" t="s">
        <v>101</v>
      </c>
      <c r="E13137" s="121" t="s">
        <v>92</v>
      </c>
      <c r="F13137" s="122">
        <v>35162</v>
      </c>
      <c r="G13137" s="122">
        <v>3950</v>
      </c>
      <c r="H13137" s="120">
        <v>2019</v>
      </c>
      <c r="I13137" t="str">
        <f>IF(J13137="natural gas",VLOOKUP(D13137,'Cross-Page Data'!$I$4:$J$13,2,FALSE),IF(J13137="solar",VLOOKUP('Form 923'!D13137,'Cross-Page Data'!$I$14:$J$117,2,FALSE),J13137))</f>
        <v>solar pv</v>
      </c>
      <c r="J13137" t="str">
        <f>VLOOKUP(E13137,'Cross-Page Data'!$D$4:$F$48,3,FALSE)</f>
        <v>solar</v>
      </c>
      <c r="K13137" t="b">
        <f t="shared" si="205"/>
        <v>1</v>
      </c>
    </row>
    <row r="13138" spans="1:11">
      <c r="A13138" s="120">
        <v>62393</v>
      </c>
      <c r="B13138" s="121" t="s">
        <v>201</v>
      </c>
      <c r="C13138" s="121" t="s">
        <v>202</v>
      </c>
      <c r="D13138" s="121" t="s">
        <v>101</v>
      </c>
      <c r="E13138" s="121" t="s">
        <v>92</v>
      </c>
      <c r="F13138" s="122">
        <v>12952</v>
      </c>
      <c r="G13138" s="122">
        <v>1455</v>
      </c>
      <c r="H13138" s="120">
        <v>2019</v>
      </c>
      <c r="I13138" t="str">
        <f>IF(J13138="natural gas",VLOOKUP(D13138,'Cross-Page Data'!$I$4:$J$13,2,FALSE),IF(J13138="solar",VLOOKUP('Form 923'!D13138,'Cross-Page Data'!$I$14:$J$117,2,FALSE),J13138))</f>
        <v>solar pv</v>
      </c>
      <c r="J13138" t="str">
        <f>VLOOKUP(E13138,'Cross-Page Data'!$D$4:$F$48,3,FALSE)</f>
        <v>solar</v>
      </c>
      <c r="K13138" t="b">
        <f t="shared" si="205"/>
        <v>1</v>
      </c>
    </row>
    <row r="13139" spans="1:11">
      <c r="A13139" s="120">
        <v>62395</v>
      </c>
      <c r="B13139" s="121" t="s">
        <v>201</v>
      </c>
      <c r="C13139" s="121" t="s">
        <v>202</v>
      </c>
      <c r="D13139" s="121" t="s">
        <v>101</v>
      </c>
      <c r="E13139" s="121" t="s">
        <v>92</v>
      </c>
      <c r="F13139" s="122">
        <v>23219</v>
      </c>
      <c r="G13139" s="122">
        <v>2608</v>
      </c>
      <c r="H13139" s="120">
        <v>2019</v>
      </c>
      <c r="I13139" t="str">
        <f>IF(J13139="natural gas",VLOOKUP(D13139,'Cross-Page Data'!$I$4:$J$13,2,FALSE),IF(J13139="solar",VLOOKUP('Form 923'!D13139,'Cross-Page Data'!$I$14:$J$117,2,FALSE),J13139))</f>
        <v>solar pv</v>
      </c>
      <c r="J13139" t="str">
        <f>VLOOKUP(E13139,'Cross-Page Data'!$D$4:$F$48,3,FALSE)</f>
        <v>solar</v>
      </c>
      <c r="K13139" t="b">
        <f t="shared" si="205"/>
        <v>1</v>
      </c>
    </row>
    <row r="13140" spans="1:11">
      <c r="A13140" s="120">
        <v>62396</v>
      </c>
      <c r="B13140" s="121" t="s">
        <v>201</v>
      </c>
      <c r="C13140" s="121" t="s">
        <v>202</v>
      </c>
      <c r="D13140" s="121" t="s">
        <v>101</v>
      </c>
      <c r="E13140" s="121" t="s">
        <v>92</v>
      </c>
      <c r="F13140" s="122">
        <v>14768</v>
      </c>
      <c r="G13140" s="122">
        <v>1659</v>
      </c>
      <c r="H13140" s="120">
        <v>2019</v>
      </c>
      <c r="I13140" t="str">
        <f>IF(J13140="natural gas",VLOOKUP(D13140,'Cross-Page Data'!$I$4:$J$13,2,FALSE),IF(J13140="solar",VLOOKUP('Form 923'!D13140,'Cross-Page Data'!$I$14:$J$117,2,FALSE),J13140))</f>
        <v>solar pv</v>
      </c>
      <c r="J13140" t="str">
        <f>VLOOKUP(E13140,'Cross-Page Data'!$D$4:$F$48,3,FALSE)</f>
        <v>solar</v>
      </c>
      <c r="K13140" t="b">
        <f t="shared" si="205"/>
        <v>1</v>
      </c>
    </row>
    <row r="13141" spans="1:11">
      <c r="A13141" s="120">
        <v>62397</v>
      </c>
      <c r="B13141" s="121" t="s">
        <v>201</v>
      </c>
      <c r="C13141" s="121" t="s">
        <v>202</v>
      </c>
      <c r="D13141" s="121" t="s">
        <v>101</v>
      </c>
      <c r="E13141" s="121" t="s">
        <v>92</v>
      </c>
      <c r="F13141" s="122">
        <v>703</v>
      </c>
      <c r="G13141" s="122">
        <v>79</v>
      </c>
      <c r="H13141" s="120">
        <v>2019</v>
      </c>
      <c r="I13141" t="str">
        <f>IF(J13141="natural gas",VLOOKUP(D13141,'Cross-Page Data'!$I$4:$J$13,2,FALSE),IF(J13141="solar",VLOOKUP('Form 923'!D13141,'Cross-Page Data'!$I$14:$J$117,2,FALSE),J13141))</f>
        <v>solar pv</v>
      </c>
      <c r="J13141" t="str">
        <f>VLOOKUP(E13141,'Cross-Page Data'!$D$4:$F$48,3,FALSE)</f>
        <v>solar</v>
      </c>
      <c r="K13141" t="b">
        <f t="shared" si="205"/>
        <v>1</v>
      </c>
    </row>
    <row r="13142" ht="25.5" spans="1:11">
      <c r="A13142" s="120">
        <v>62398</v>
      </c>
      <c r="B13142" s="121" t="s">
        <v>201</v>
      </c>
      <c r="C13142" s="121" t="s">
        <v>207</v>
      </c>
      <c r="D13142" s="121" t="s">
        <v>79</v>
      </c>
      <c r="E13142" s="121" t="s">
        <v>70</v>
      </c>
      <c r="F13142" s="122">
        <v>590</v>
      </c>
      <c r="G13142" s="122">
        <v>61</v>
      </c>
      <c r="H13142" s="120">
        <v>2019</v>
      </c>
      <c r="I13142" t="str">
        <f>IF(J13142="natural gas",VLOOKUP(D13142,'Cross-Page Data'!$I$4:$J$13,2,FALSE),IF(J13142="solar",VLOOKUP('Form 923'!D13142,'Cross-Page Data'!$I$14:$J$117,2,FALSE),J13142))</f>
        <v>heavy or residual fuel oil</v>
      </c>
      <c r="J13142" t="str">
        <f>VLOOKUP(E13142,'Cross-Page Data'!$D$4:$F$48,3,FALSE)</f>
        <v>heavy or residual fuel oil</v>
      </c>
      <c r="K13142" t="b">
        <f t="shared" si="205"/>
        <v>0</v>
      </c>
    </row>
    <row r="13143" spans="1:11">
      <c r="A13143" s="120">
        <v>62399</v>
      </c>
      <c r="B13143" s="121" t="s">
        <v>201</v>
      </c>
      <c r="C13143" s="121" t="s">
        <v>206</v>
      </c>
      <c r="D13143" s="121" t="s">
        <v>101</v>
      </c>
      <c r="E13143" s="121" t="s">
        <v>92</v>
      </c>
      <c r="F13143" s="122">
        <v>192054</v>
      </c>
      <c r="G13143" s="122">
        <v>21574.35</v>
      </c>
      <c r="H13143" s="120">
        <v>2019</v>
      </c>
      <c r="I13143" t="str">
        <f>IF(J13143="natural gas",VLOOKUP(D13143,'Cross-Page Data'!$I$4:$J$13,2,FALSE),IF(J13143="solar",VLOOKUP('Form 923'!D13143,'Cross-Page Data'!$I$14:$J$117,2,FALSE),J13143))</f>
        <v>solar pv</v>
      </c>
      <c r="J13143" t="str">
        <f>VLOOKUP(E13143,'Cross-Page Data'!$D$4:$F$48,3,FALSE)</f>
        <v>solar</v>
      </c>
      <c r="K13143" t="b">
        <f t="shared" si="205"/>
        <v>1</v>
      </c>
    </row>
    <row r="13144" spans="1:11">
      <c r="A13144" s="120">
        <v>62405</v>
      </c>
      <c r="B13144" s="121" t="s">
        <v>201</v>
      </c>
      <c r="C13144" s="121" t="s">
        <v>206</v>
      </c>
      <c r="D13144" s="121" t="s">
        <v>101</v>
      </c>
      <c r="E13144" s="121" t="s">
        <v>92</v>
      </c>
      <c r="F13144" s="122">
        <v>21177</v>
      </c>
      <c r="G13144" s="122">
        <v>2379</v>
      </c>
      <c r="H13144" s="120">
        <v>2019</v>
      </c>
      <c r="I13144" t="str">
        <f>IF(J13144="natural gas",VLOOKUP(D13144,'Cross-Page Data'!$I$4:$J$13,2,FALSE),IF(J13144="solar",VLOOKUP('Form 923'!D13144,'Cross-Page Data'!$I$14:$J$117,2,FALSE),J13144))</f>
        <v>solar pv</v>
      </c>
      <c r="J13144" t="str">
        <f>VLOOKUP(E13144,'Cross-Page Data'!$D$4:$F$48,3,FALSE)</f>
        <v>solar</v>
      </c>
      <c r="K13144" t="b">
        <f t="shared" si="205"/>
        <v>1</v>
      </c>
    </row>
    <row r="13145" spans="1:11">
      <c r="A13145" s="120">
        <v>62406</v>
      </c>
      <c r="B13145" s="121" t="s">
        <v>201</v>
      </c>
      <c r="C13145" s="121" t="s">
        <v>206</v>
      </c>
      <c r="D13145" s="121" t="s">
        <v>101</v>
      </c>
      <c r="E13145" s="121" t="s">
        <v>92</v>
      </c>
      <c r="F13145" s="122">
        <v>154557</v>
      </c>
      <c r="G13145" s="122">
        <v>17362</v>
      </c>
      <c r="H13145" s="120">
        <v>2019</v>
      </c>
      <c r="I13145" t="str">
        <f>IF(J13145="natural gas",VLOOKUP(D13145,'Cross-Page Data'!$I$4:$J$13,2,FALSE),IF(J13145="solar",VLOOKUP('Form 923'!D13145,'Cross-Page Data'!$I$14:$J$117,2,FALSE),J13145))</f>
        <v>solar pv</v>
      </c>
      <c r="J13145" t="str">
        <f>VLOOKUP(E13145,'Cross-Page Data'!$D$4:$F$48,3,FALSE)</f>
        <v>solar</v>
      </c>
      <c r="K13145" t="b">
        <f t="shared" si="205"/>
        <v>1</v>
      </c>
    </row>
    <row r="13146" spans="1:11">
      <c r="A13146" s="120">
        <v>62407</v>
      </c>
      <c r="B13146" s="121" t="s">
        <v>201</v>
      </c>
      <c r="C13146" s="121" t="s">
        <v>206</v>
      </c>
      <c r="D13146" s="121" t="s">
        <v>101</v>
      </c>
      <c r="E13146" s="121" t="s">
        <v>92</v>
      </c>
      <c r="F13146" s="122">
        <v>18641</v>
      </c>
      <c r="G13146" s="122">
        <v>2094</v>
      </c>
      <c r="H13146" s="120">
        <v>2019</v>
      </c>
      <c r="I13146" t="str">
        <f>IF(J13146="natural gas",VLOOKUP(D13146,'Cross-Page Data'!$I$4:$J$13,2,FALSE),IF(J13146="solar",VLOOKUP('Form 923'!D13146,'Cross-Page Data'!$I$14:$J$117,2,FALSE),J13146))</f>
        <v>solar pv</v>
      </c>
      <c r="J13146" t="str">
        <f>VLOOKUP(E13146,'Cross-Page Data'!$D$4:$F$48,3,FALSE)</f>
        <v>solar</v>
      </c>
      <c r="K13146" t="b">
        <f t="shared" si="205"/>
        <v>1</v>
      </c>
    </row>
    <row r="13147" spans="1:11">
      <c r="A13147" s="120">
        <v>62408</v>
      </c>
      <c r="B13147" s="121" t="s">
        <v>201</v>
      </c>
      <c r="C13147" s="121" t="s">
        <v>206</v>
      </c>
      <c r="D13147" s="121" t="s">
        <v>101</v>
      </c>
      <c r="E13147" s="121" t="s">
        <v>92</v>
      </c>
      <c r="F13147" s="122">
        <v>43167</v>
      </c>
      <c r="G13147" s="122">
        <v>4849</v>
      </c>
      <c r="H13147" s="120">
        <v>2019</v>
      </c>
      <c r="I13147" t="str">
        <f>IF(J13147="natural gas",VLOOKUP(D13147,'Cross-Page Data'!$I$4:$J$13,2,FALSE),IF(J13147="solar",VLOOKUP('Form 923'!D13147,'Cross-Page Data'!$I$14:$J$117,2,FALSE),J13147))</f>
        <v>solar pv</v>
      </c>
      <c r="J13147" t="str">
        <f>VLOOKUP(E13147,'Cross-Page Data'!$D$4:$F$48,3,FALSE)</f>
        <v>solar</v>
      </c>
      <c r="K13147" t="b">
        <f t="shared" si="205"/>
        <v>1</v>
      </c>
    </row>
    <row r="13148" spans="1:11">
      <c r="A13148" s="120">
        <v>62409</v>
      </c>
      <c r="B13148" s="121" t="s">
        <v>201</v>
      </c>
      <c r="C13148" s="121" t="s">
        <v>202</v>
      </c>
      <c r="D13148" s="121" t="s">
        <v>101</v>
      </c>
      <c r="E13148" s="121" t="s">
        <v>92</v>
      </c>
      <c r="F13148" s="122">
        <v>21346</v>
      </c>
      <c r="G13148" s="122">
        <v>2398</v>
      </c>
      <c r="H13148" s="120">
        <v>2019</v>
      </c>
      <c r="I13148" t="str">
        <f>IF(J13148="natural gas",VLOOKUP(D13148,'Cross-Page Data'!$I$4:$J$13,2,FALSE),IF(J13148="solar",VLOOKUP('Form 923'!D13148,'Cross-Page Data'!$I$14:$J$117,2,FALSE),J13148))</f>
        <v>solar pv</v>
      </c>
      <c r="J13148" t="str">
        <f>VLOOKUP(E13148,'Cross-Page Data'!$D$4:$F$48,3,FALSE)</f>
        <v>solar</v>
      </c>
      <c r="K13148" t="b">
        <f t="shared" si="205"/>
        <v>1</v>
      </c>
    </row>
    <row r="13149" spans="1:11">
      <c r="A13149" s="120">
        <v>62412</v>
      </c>
      <c r="B13149" s="121" t="s">
        <v>201</v>
      </c>
      <c r="C13149" s="121" t="s">
        <v>206</v>
      </c>
      <c r="D13149" s="121" t="s">
        <v>101</v>
      </c>
      <c r="E13149" s="121" t="s">
        <v>92</v>
      </c>
      <c r="F13149" s="122">
        <v>0</v>
      </c>
      <c r="G13149" s="122">
        <v>0</v>
      </c>
      <c r="H13149" s="120">
        <v>2019</v>
      </c>
      <c r="I13149" t="str">
        <f>IF(J13149="natural gas",VLOOKUP(D13149,'Cross-Page Data'!$I$4:$J$13,2,FALSE),IF(J13149="solar",VLOOKUP('Form 923'!D13149,'Cross-Page Data'!$I$14:$J$117,2,FALSE),J13149))</f>
        <v>solar pv</v>
      </c>
      <c r="J13149" t="str">
        <f>VLOOKUP(E13149,'Cross-Page Data'!$D$4:$F$48,3,FALSE)</f>
        <v>solar</v>
      </c>
      <c r="K13149" t="b">
        <f t="shared" si="205"/>
        <v>1</v>
      </c>
    </row>
    <row r="13150" spans="1:11">
      <c r="A13150" s="120">
        <v>62413</v>
      </c>
      <c r="B13150" s="121" t="s">
        <v>201</v>
      </c>
      <c r="C13150" s="121" t="s">
        <v>206</v>
      </c>
      <c r="D13150" s="121" t="s">
        <v>101</v>
      </c>
      <c r="E13150" s="121" t="s">
        <v>92</v>
      </c>
      <c r="F13150" s="122">
        <v>0</v>
      </c>
      <c r="G13150" s="122">
        <v>0</v>
      </c>
      <c r="H13150" s="120">
        <v>2019</v>
      </c>
      <c r="I13150" t="str">
        <f>IF(J13150="natural gas",VLOOKUP(D13150,'Cross-Page Data'!$I$4:$J$13,2,FALSE),IF(J13150="solar",VLOOKUP('Form 923'!D13150,'Cross-Page Data'!$I$14:$J$117,2,FALSE),J13150))</f>
        <v>solar pv</v>
      </c>
      <c r="J13150" t="str">
        <f>VLOOKUP(E13150,'Cross-Page Data'!$D$4:$F$48,3,FALSE)</f>
        <v>solar</v>
      </c>
      <c r="K13150" t="b">
        <f t="shared" si="205"/>
        <v>1</v>
      </c>
    </row>
    <row r="13151" spans="1:11">
      <c r="A13151" s="120">
        <v>62414</v>
      </c>
      <c r="B13151" s="121" t="s">
        <v>201</v>
      </c>
      <c r="C13151" s="121" t="s">
        <v>206</v>
      </c>
      <c r="D13151" s="121" t="s">
        <v>101</v>
      </c>
      <c r="E13151" s="121" t="s">
        <v>92</v>
      </c>
      <c r="F13151" s="122">
        <v>52727</v>
      </c>
      <c r="G13151" s="122">
        <v>5923</v>
      </c>
      <c r="H13151" s="120">
        <v>2019</v>
      </c>
      <c r="I13151" t="str">
        <f>IF(J13151="natural gas",VLOOKUP(D13151,'Cross-Page Data'!$I$4:$J$13,2,FALSE),IF(J13151="solar",VLOOKUP('Form 923'!D13151,'Cross-Page Data'!$I$14:$J$117,2,FALSE),J13151))</f>
        <v>solar pv</v>
      </c>
      <c r="J13151" t="str">
        <f>VLOOKUP(E13151,'Cross-Page Data'!$D$4:$F$48,3,FALSE)</f>
        <v>solar</v>
      </c>
      <c r="K13151" t="b">
        <f t="shared" si="205"/>
        <v>1</v>
      </c>
    </row>
    <row r="13152" spans="1:11">
      <c r="A13152" s="120">
        <v>62415</v>
      </c>
      <c r="B13152" s="121" t="s">
        <v>201</v>
      </c>
      <c r="C13152" s="121" t="s">
        <v>206</v>
      </c>
      <c r="D13152" s="121" t="s">
        <v>101</v>
      </c>
      <c r="E13152" s="121" t="s">
        <v>92</v>
      </c>
      <c r="F13152" s="122">
        <v>51320</v>
      </c>
      <c r="G13152" s="122">
        <v>5765</v>
      </c>
      <c r="H13152" s="120">
        <v>2019</v>
      </c>
      <c r="I13152" t="str">
        <f>IF(J13152="natural gas",VLOOKUP(D13152,'Cross-Page Data'!$I$4:$J$13,2,FALSE),IF(J13152="solar",VLOOKUP('Form 923'!D13152,'Cross-Page Data'!$I$14:$J$117,2,FALSE),J13152))</f>
        <v>solar pv</v>
      </c>
      <c r="J13152" t="str">
        <f>VLOOKUP(E13152,'Cross-Page Data'!$D$4:$F$48,3,FALSE)</f>
        <v>solar</v>
      </c>
      <c r="K13152" t="b">
        <f t="shared" si="205"/>
        <v>1</v>
      </c>
    </row>
    <row r="13153" spans="1:11">
      <c r="A13153" s="120">
        <v>62418</v>
      </c>
      <c r="B13153" s="121" t="s">
        <v>201</v>
      </c>
      <c r="C13153" s="121" t="s">
        <v>206</v>
      </c>
      <c r="D13153" s="121" t="s">
        <v>79</v>
      </c>
      <c r="E13153" s="121" t="s">
        <v>130</v>
      </c>
      <c r="F13153" s="122">
        <v>44119</v>
      </c>
      <c r="G13153" s="122">
        <v>3203</v>
      </c>
      <c r="H13153" s="120">
        <v>2019</v>
      </c>
      <c r="I13153" t="str">
        <f>IF(J13153="natural gas",VLOOKUP(D13153,'Cross-Page Data'!$I$4:$J$13,2,FALSE),IF(J13153="solar",VLOOKUP('Form 923'!D13153,'Cross-Page Data'!$I$14:$J$117,2,FALSE),J13153))</f>
        <v>biomass</v>
      </c>
      <c r="J13153" t="str">
        <f>VLOOKUP(E13153,'Cross-Page Data'!$D$4:$F$48,3,FALSE)</f>
        <v>biomass</v>
      </c>
      <c r="K13153" t="b">
        <f t="shared" si="205"/>
        <v>1</v>
      </c>
    </row>
    <row r="13154" spans="1:11">
      <c r="A13154" s="120">
        <v>62419</v>
      </c>
      <c r="B13154" s="121" t="s">
        <v>201</v>
      </c>
      <c r="C13154" s="121" t="s">
        <v>206</v>
      </c>
      <c r="D13154" s="121" t="s">
        <v>79</v>
      </c>
      <c r="E13154" s="121" t="s">
        <v>130</v>
      </c>
      <c r="F13154" s="122">
        <v>43432</v>
      </c>
      <c r="G13154" s="122">
        <v>3100</v>
      </c>
      <c r="H13154" s="120">
        <v>2019</v>
      </c>
      <c r="I13154" t="str">
        <f>IF(J13154="natural gas",VLOOKUP(D13154,'Cross-Page Data'!$I$4:$J$13,2,FALSE),IF(J13154="solar",VLOOKUP('Form 923'!D13154,'Cross-Page Data'!$I$14:$J$117,2,FALSE),J13154))</f>
        <v>biomass</v>
      </c>
      <c r="J13154" t="str">
        <f>VLOOKUP(E13154,'Cross-Page Data'!$D$4:$F$48,3,FALSE)</f>
        <v>biomass</v>
      </c>
      <c r="K13154" t="b">
        <f t="shared" si="205"/>
        <v>1</v>
      </c>
    </row>
    <row r="13155" ht="25.5" spans="1:11">
      <c r="A13155" s="120">
        <v>62421</v>
      </c>
      <c r="B13155" s="121" t="s">
        <v>201</v>
      </c>
      <c r="C13155" s="121" t="s">
        <v>207</v>
      </c>
      <c r="D13155" s="121" t="s">
        <v>79</v>
      </c>
      <c r="E13155" s="121" t="s">
        <v>70</v>
      </c>
      <c r="F13155" s="122">
        <v>254</v>
      </c>
      <c r="G13155" s="122">
        <v>32</v>
      </c>
      <c r="H13155" s="120">
        <v>2019</v>
      </c>
      <c r="I13155" t="str">
        <f>IF(J13155="natural gas",VLOOKUP(D13155,'Cross-Page Data'!$I$4:$J$13,2,FALSE),IF(J13155="solar",VLOOKUP('Form 923'!D13155,'Cross-Page Data'!$I$14:$J$117,2,FALSE),J13155))</f>
        <v>heavy or residual fuel oil</v>
      </c>
      <c r="J13155" t="str">
        <f>VLOOKUP(E13155,'Cross-Page Data'!$D$4:$F$48,3,FALSE)</f>
        <v>heavy or residual fuel oil</v>
      </c>
      <c r="K13155" t="b">
        <f t="shared" si="205"/>
        <v>0</v>
      </c>
    </row>
    <row r="13156" ht="25.5" spans="1:11">
      <c r="A13156" s="120">
        <v>62423</v>
      </c>
      <c r="B13156" s="121" t="s">
        <v>201</v>
      </c>
      <c r="C13156" s="121" t="s">
        <v>207</v>
      </c>
      <c r="D13156" s="121" t="s">
        <v>79</v>
      </c>
      <c r="E13156" s="121" t="s">
        <v>70</v>
      </c>
      <c r="F13156" s="122">
        <v>2816</v>
      </c>
      <c r="G13156" s="122">
        <v>450.073</v>
      </c>
      <c r="H13156" s="120">
        <v>2019</v>
      </c>
      <c r="I13156" t="str">
        <f>IF(J13156="natural gas",VLOOKUP(D13156,'Cross-Page Data'!$I$4:$J$13,2,FALSE),IF(J13156="solar",VLOOKUP('Form 923'!D13156,'Cross-Page Data'!$I$14:$J$117,2,FALSE),J13156))</f>
        <v>heavy or residual fuel oil</v>
      </c>
      <c r="J13156" t="str">
        <f>VLOOKUP(E13156,'Cross-Page Data'!$D$4:$F$48,3,FALSE)</f>
        <v>heavy or residual fuel oil</v>
      </c>
      <c r="K13156" t="b">
        <f t="shared" si="205"/>
        <v>0</v>
      </c>
    </row>
    <row r="13157" ht="25.5" spans="1:11">
      <c r="A13157" s="120">
        <v>62423</v>
      </c>
      <c r="B13157" s="121" t="s">
        <v>201</v>
      </c>
      <c r="C13157" s="121" t="s">
        <v>207</v>
      </c>
      <c r="D13157" s="121" t="s">
        <v>79</v>
      </c>
      <c r="E13157" s="121" t="s">
        <v>38</v>
      </c>
      <c r="F13157" s="122">
        <v>246</v>
      </c>
      <c r="G13157" s="122">
        <v>38.927</v>
      </c>
      <c r="H13157" s="120">
        <v>2019</v>
      </c>
      <c r="I13157" t="str">
        <f>IF(J13157="natural gas",VLOOKUP(D13157,'Cross-Page Data'!$I$4:$J$13,2,FALSE),IF(J13157="solar",VLOOKUP('Form 923'!D13157,'Cross-Page Data'!$I$14:$J$117,2,FALSE),J13157))</f>
        <v>natural gas peaker</v>
      </c>
      <c r="J13157" t="str">
        <f>VLOOKUP(E13157,'Cross-Page Data'!$D$4:$F$48,3,FALSE)</f>
        <v>natural gas</v>
      </c>
      <c r="K13157" t="b">
        <f t="shared" si="205"/>
        <v>0</v>
      </c>
    </row>
    <row r="13158" ht="25.5" spans="1:11">
      <c r="A13158" s="120">
        <v>62424</v>
      </c>
      <c r="B13158" s="121" t="s">
        <v>205</v>
      </c>
      <c r="C13158" s="121" t="s">
        <v>210</v>
      </c>
      <c r="D13158" s="121" t="s">
        <v>79</v>
      </c>
      <c r="E13158" s="121" t="s">
        <v>38</v>
      </c>
      <c r="F13158" s="122">
        <v>127166</v>
      </c>
      <c r="G13158" s="122">
        <v>9653</v>
      </c>
      <c r="H13158" s="120">
        <v>2019</v>
      </c>
      <c r="I13158" t="str">
        <f>IF(J13158="natural gas",VLOOKUP(D13158,'Cross-Page Data'!$I$4:$J$13,2,FALSE),IF(J13158="solar",VLOOKUP('Form 923'!D13158,'Cross-Page Data'!$I$14:$J$117,2,FALSE),J13158))</f>
        <v>natural gas peaker</v>
      </c>
      <c r="J13158" t="str">
        <f>VLOOKUP(E13158,'Cross-Page Data'!$D$4:$F$48,3,FALSE)</f>
        <v>natural gas</v>
      </c>
      <c r="K13158" t="b">
        <f t="shared" si="205"/>
        <v>0</v>
      </c>
    </row>
    <row r="13159" spans="1:11">
      <c r="A13159" s="120">
        <v>62438</v>
      </c>
      <c r="B13159" s="121" t="s">
        <v>201</v>
      </c>
      <c r="C13159" s="121" t="s">
        <v>206</v>
      </c>
      <c r="D13159" s="121" t="s">
        <v>101</v>
      </c>
      <c r="E13159" s="121" t="s">
        <v>92</v>
      </c>
      <c r="F13159" s="122">
        <v>12775</v>
      </c>
      <c r="G13159" s="122">
        <v>1435</v>
      </c>
      <c r="H13159" s="120">
        <v>2019</v>
      </c>
      <c r="I13159" t="str">
        <f>IF(J13159="natural gas",VLOOKUP(D13159,'Cross-Page Data'!$I$4:$J$13,2,FALSE),IF(J13159="solar",VLOOKUP('Form 923'!D13159,'Cross-Page Data'!$I$14:$J$117,2,FALSE),J13159))</f>
        <v>solar pv</v>
      </c>
      <c r="J13159" t="str">
        <f>VLOOKUP(E13159,'Cross-Page Data'!$D$4:$F$48,3,FALSE)</f>
        <v>solar</v>
      </c>
      <c r="K13159" t="b">
        <f t="shared" si="205"/>
        <v>1</v>
      </c>
    </row>
    <row r="13160" spans="1:11">
      <c r="A13160" s="120">
        <v>62439</v>
      </c>
      <c r="B13160" s="121" t="s">
        <v>201</v>
      </c>
      <c r="C13160" s="121" t="s">
        <v>206</v>
      </c>
      <c r="D13160" s="121" t="s">
        <v>101</v>
      </c>
      <c r="E13160" s="121" t="s">
        <v>92</v>
      </c>
      <c r="F13160" s="122">
        <v>42063</v>
      </c>
      <c r="G13160" s="122">
        <v>4725</v>
      </c>
      <c r="H13160" s="120">
        <v>2019</v>
      </c>
      <c r="I13160" t="str">
        <f>IF(J13160="natural gas",VLOOKUP(D13160,'Cross-Page Data'!$I$4:$J$13,2,FALSE),IF(J13160="solar",VLOOKUP('Form 923'!D13160,'Cross-Page Data'!$I$14:$J$117,2,FALSE),J13160))</f>
        <v>solar pv</v>
      </c>
      <c r="J13160" t="str">
        <f>VLOOKUP(E13160,'Cross-Page Data'!$D$4:$F$48,3,FALSE)</f>
        <v>solar</v>
      </c>
      <c r="K13160" t="b">
        <f t="shared" si="205"/>
        <v>1</v>
      </c>
    </row>
    <row r="13161" spans="1:11">
      <c r="A13161" s="120">
        <v>62442</v>
      </c>
      <c r="B13161" s="121" t="s">
        <v>201</v>
      </c>
      <c r="C13161" s="121" t="s">
        <v>206</v>
      </c>
      <c r="D13161" s="121" t="s">
        <v>101</v>
      </c>
      <c r="E13161" s="121" t="s">
        <v>92</v>
      </c>
      <c r="F13161" s="122">
        <v>0</v>
      </c>
      <c r="G13161" s="122">
        <v>0</v>
      </c>
      <c r="H13161" s="120">
        <v>2019</v>
      </c>
      <c r="I13161" t="str">
        <f>IF(J13161="natural gas",VLOOKUP(D13161,'Cross-Page Data'!$I$4:$J$13,2,FALSE),IF(J13161="solar",VLOOKUP('Form 923'!D13161,'Cross-Page Data'!$I$14:$J$117,2,FALSE),J13161))</f>
        <v>solar pv</v>
      </c>
      <c r="J13161" t="str">
        <f>VLOOKUP(E13161,'Cross-Page Data'!$D$4:$F$48,3,FALSE)</f>
        <v>solar</v>
      </c>
      <c r="K13161" t="b">
        <f t="shared" si="205"/>
        <v>1</v>
      </c>
    </row>
    <row r="13162" spans="1:11">
      <c r="A13162" s="120">
        <v>62442</v>
      </c>
      <c r="B13162" s="121" t="s">
        <v>201</v>
      </c>
      <c r="C13162" s="121" t="s">
        <v>206</v>
      </c>
      <c r="D13162" s="121" t="s">
        <v>128</v>
      </c>
      <c r="E13162" s="121" t="s">
        <v>180</v>
      </c>
      <c r="F13162" s="122">
        <v>53644</v>
      </c>
      <c r="G13162" s="122">
        <v>6026</v>
      </c>
      <c r="H13162" s="120">
        <v>2019</v>
      </c>
      <c r="I13162" t="str">
        <f>IF(J13162="natural gas",VLOOKUP(D13162,'Cross-Page Data'!$I$4:$J$13,2,FALSE),IF(J13162="solar",VLOOKUP('Form 923'!D13162,'Cross-Page Data'!$I$14:$J$117,2,FALSE),J13162))</f>
        <v>wind</v>
      </c>
      <c r="J13162" t="str">
        <f>VLOOKUP(E13162,'Cross-Page Data'!$D$4:$F$48,3,FALSE)</f>
        <v>wind</v>
      </c>
      <c r="K13162" t="b">
        <f t="shared" si="205"/>
        <v>1</v>
      </c>
    </row>
    <row r="13163" spans="1:11">
      <c r="A13163" s="120">
        <v>62443</v>
      </c>
      <c r="B13163" s="121" t="s">
        <v>201</v>
      </c>
      <c r="C13163" s="121" t="s">
        <v>206</v>
      </c>
      <c r="D13163" s="121" t="s">
        <v>101</v>
      </c>
      <c r="E13163" s="121" t="s">
        <v>92</v>
      </c>
      <c r="F13163" s="122">
        <v>25905</v>
      </c>
      <c r="G13163" s="122">
        <v>2910</v>
      </c>
      <c r="H13163" s="120">
        <v>2019</v>
      </c>
      <c r="I13163" t="str">
        <f>IF(J13163="natural gas",VLOOKUP(D13163,'Cross-Page Data'!$I$4:$J$13,2,FALSE),IF(J13163="solar",VLOOKUP('Form 923'!D13163,'Cross-Page Data'!$I$14:$J$117,2,FALSE),J13163))</f>
        <v>solar pv</v>
      </c>
      <c r="J13163" t="str">
        <f>VLOOKUP(E13163,'Cross-Page Data'!$D$4:$F$48,3,FALSE)</f>
        <v>solar</v>
      </c>
      <c r="K13163" t="b">
        <f t="shared" si="205"/>
        <v>1</v>
      </c>
    </row>
    <row r="13164" spans="1:11">
      <c r="A13164" s="120">
        <v>62444</v>
      </c>
      <c r="B13164" s="121" t="s">
        <v>201</v>
      </c>
      <c r="C13164" s="121" t="s">
        <v>206</v>
      </c>
      <c r="D13164" s="121" t="s">
        <v>33</v>
      </c>
      <c r="E13164" s="121" t="s">
        <v>99</v>
      </c>
      <c r="F13164" s="122">
        <v>0</v>
      </c>
      <c r="G13164" s="122">
        <v>-3324</v>
      </c>
      <c r="H13164" s="120">
        <v>2019</v>
      </c>
      <c r="I13164" t="str">
        <f>IF(J13164="natural gas",VLOOKUP(D13164,'Cross-Page Data'!$I$4:$J$13,2,FALSE),IF(J13164="solar",VLOOKUP('Form 923'!D13164,'Cross-Page Data'!$I$14:$J$117,2,FALSE),J13164))</f>
        <v>other</v>
      </c>
      <c r="J13164" t="str">
        <f>VLOOKUP(E13164,'Cross-Page Data'!$D$4:$F$48,3,FALSE)</f>
        <v>other</v>
      </c>
      <c r="K13164" t="b">
        <f t="shared" si="205"/>
        <v>1</v>
      </c>
    </row>
    <row r="13165" spans="1:11">
      <c r="A13165" s="120">
        <v>62445</v>
      </c>
      <c r="B13165" s="121" t="s">
        <v>201</v>
      </c>
      <c r="C13165" s="121" t="s">
        <v>206</v>
      </c>
      <c r="D13165" s="121" t="s">
        <v>128</v>
      </c>
      <c r="E13165" s="121" t="s">
        <v>180</v>
      </c>
      <c r="F13165" s="122">
        <v>215625</v>
      </c>
      <c r="G13165" s="122">
        <v>24222</v>
      </c>
      <c r="H13165" s="120">
        <v>2019</v>
      </c>
      <c r="I13165" t="str">
        <f>IF(J13165="natural gas",VLOOKUP(D13165,'Cross-Page Data'!$I$4:$J$13,2,FALSE),IF(J13165="solar",VLOOKUP('Form 923'!D13165,'Cross-Page Data'!$I$14:$J$117,2,FALSE),J13165))</f>
        <v>wind</v>
      </c>
      <c r="J13165" t="str">
        <f>VLOOKUP(E13165,'Cross-Page Data'!$D$4:$F$48,3,FALSE)</f>
        <v>wind</v>
      </c>
      <c r="K13165" t="b">
        <f t="shared" si="205"/>
        <v>1</v>
      </c>
    </row>
    <row r="13166" ht="25.5" spans="1:11">
      <c r="A13166" s="120">
        <v>62446</v>
      </c>
      <c r="B13166" s="121" t="s">
        <v>201</v>
      </c>
      <c r="C13166" s="121" t="s">
        <v>207</v>
      </c>
      <c r="D13166" s="121" t="s">
        <v>79</v>
      </c>
      <c r="E13166" s="121" t="s">
        <v>70</v>
      </c>
      <c r="F13166" s="122">
        <v>172</v>
      </c>
      <c r="G13166" s="122">
        <v>17</v>
      </c>
      <c r="H13166" s="120">
        <v>2019</v>
      </c>
      <c r="I13166" t="str">
        <f>IF(J13166="natural gas",VLOOKUP(D13166,'Cross-Page Data'!$I$4:$J$13,2,FALSE),IF(J13166="solar",VLOOKUP('Form 923'!D13166,'Cross-Page Data'!$I$14:$J$117,2,FALSE),J13166))</f>
        <v>heavy or residual fuel oil</v>
      </c>
      <c r="J13166" t="str">
        <f>VLOOKUP(E13166,'Cross-Page Data'!$D$4:$F$48,3,FALSE)</f>
        <v>heavy or residual fuel oil</v>
      </c>
      <c r="K13166" t="b">
        <f t="shared" si="205"/>
        <v>0</v>
      </c>
    </row>
    <row r="13167" ht="25.5" spans="1:11">
      <c r="A13167" s="120">
        <v>62447</v>
      </c>
      <c r="B13167" s="121" t="s">
        <v>201</v>
      </c>
      <c r="C13167" s="121" t="s">
        <v>207</v>
      </c>
      <c r="D13167" s="121" t="s">
        <v>79</v>
      </c>
      <c r="E13167" s="121" t="s">
        <v>70</v>
      </c>
      <c r="F13167" s="122">
        <v>83</v>
      </c>
      <c r="G13167" s="122">
        <v>0</v>
      </c>
      <c r="H13167" s="120">
        <v>2019</v>
      </c>
      <c r="I13167" t="str">
        <f>IF(J13167="natural gas",VLOOKUP(D13167,'Cross-Page Data'!$I$4:$J$13,2,FALSE),IF(J13167="solar",VLOOKUP('Form 923'!D13167,'Cross-Page Data'!$I$14:$J$117,2,FALSE),J13167))</f>
        <v>heavy or residual fuel oil</v>
      </c>
      <c r="J13167" t="str">
        <f>VLOOKUP(E13167,'Cross-Page Data'!$D$4:$F$48,3,FALSE)</f>
        <v>heavy or residual fuel oil</v>
      </c>
      <c r="K13167" t="b">
        <f t="shared" si="205"/>
        <v>0</v>
      </c>
    </row>
    <row r="13168" spans="1:11">
      <c r="A13168" s="120">
        <v>62448</v>
      </c>
      <c r="B13168" s="121" t="s">
        <v>201</v>
      </c>
      <c r="C13168" s="121" t="s">
        <v>206</v>
      </c>
      <c r="D13168" s="121" t="s">
        <v>101</v>
      </c>
      <c r="E13168" s="121" t="s">
        <v>92</v>
      </c>
      <c r="F13168" s="122">
        <v>27115</v>
      </c>
      <c r="G13168" s="122">
        <v>3046</v>
      </c>
      <c r="H13168" s="120">
        <v>2019</v>
      </c>
      <c r="I13168" t="str">
        <f>IF(J13168="natural gas",VLOOKUP(D13168,'Cross-Page Data'!$I$4:$J$13,2,FALSE),IF(J13168="solar",VLOOKUP('Form 923'!D13168,'Cross-Page Data'!$I$14:$J$117,2,FALSE),J13168))</f>
        <v>solar pv</v>
      </c>
      <c r="J13168" t="str">
        <f>VLOOKUP(E13168,'Cross-Page Data'!$D$4:$F$48,3,FALSE)</f>
        <v>solar</v>
      </c>
      <c r="K13168" t="b">
        <f t="shared" si="205"/>
        <v>1</v>
      </c>
    </row>
    <row r="13169" spans="1:11">
      <c r="A13169" s="120">
        <v>62449</v>
      </c>
      <c r="B13169" s="121" t="s">
        <v>205</v>
      </c>
      <c r="C13169" s="121" t="s">
        <v>209</v>
      </c>
      <c r="D13169" s="121" t="s">
        <v>73</v>
      </c>
      <c r="E13169" s="121" t="s">
        <v>38</v>
      </c>
      <c r="F13169" s="122">
        <v>2865800</v>
      </c>
      <c r="G13169" s="122">
        <v>257522</v>
      </c>
      <c r="H13169" s="120">
        <v>2019</v>
      </c>
      <c r="I13169" t="str">
        <f>IF(J13169="natural gas",VLOOKUP(D13169,'Cross-Page Data'!$I$4:$J$13,2,FALSE),IF(J13169="solar",VLOOKUP('Form 923'!D13169,'Cross-Page Data'!$I$14:$J$117,2,FALSE),J13169))</f>
        <v>natural gas peaker</v>
      </c>
      <c r="J13169" t="str">
        <f>VLOOKUP(E13169,'Cross-Page Data'!$D$4:$F$48,3,FALSE)</f>
        <v>natural gas</v>
      </c>
      <c r="K13169" t="b">
        <f t="shared" si="205"/>
        <v>0</v>
      </c>
    </row>
    <row r="13170" ht="25.5" spans="1:11">
      <c r="A13170" s="120">
        <v>62450</v>
      </c>
      <c r="B13170" s="121" t="s">
        <v>201</v>
      </c>
      <c r="C13170" s="121" t="s">
        <v>207</v>
      </c>
      <c r="D13170" s="121" t="s">
        <v>79</v>
      </c>
      <c r="E13170" s="121" t="s">
        <v>70</v>
      </c>
      <c r="F13170" s="122">
        <v>149</v>
      </c>
      <c r="G13170" s="122">
        <v>15</v>
      </c>
      <c r="H13170" s="120">
        <v>2019</v>
      </c>
      <c r="I13170" t="str">
        <f>IF(J13170="natural gas",VLOOKUP(D13170,'Cross-Page Data'!$I$4:$J$13,2,FALSE),IF(J13170="solar",VLOOKUP('Form 923'!D13170,'Cross-Page Data'!$I$14:$J$117,2,FALSE),J13170))</f>
        <v>heavy or residual fuel oil</v>
      </c>
      <c r="J13170" t="str">
        <f>VLOOKUP(E13170,'Cross-Page Data'!$D$4:$F$48,3,FALSE)</f>
        <v>heavy or residual fuel oil</v>
      </c>
      <c r="K13170" t="b">
        <f t="shared" si="205"/>
        <v>0</v>
      </c>
    </row>
    <row r="13171" spans="1:11">
      <c r="A13171" s="120">
        <v>62451</v>
      </c>
      <c r="B13171" s="121" t="s">
        <v>201</v>
      </c>
      <c r="C13171" s="121" t="s">
        <v>206</v>
      </c>
      <c r="D13171" s="121" t="s">
        <v>101</v>
      </c>
      <c r="E13171" s="121" t="s">
        <v>92</v>
      </c>
      <c r="F13171" s="122">
        <v>13193</v>
      </c>
      <c r="G13171" s="122">
        <v>1482</v>
      </c>
      <c r="H13171" s="120">
        <v>2019</v>
      </c>
      <c r="I13171" t="str">
        <f>IF(J13171="natural gas",VLOOKUP(D13171,'Cross-Page Data'!$I$4:$J$13,2,FALSE),IF(J13171="solar",VLOOKUP('Form 923'!D13171,'Cross-Page Data'!$I$14:$J$117,2,FALSE),J13171))</f>
        <v>solar pv</v>
      </c>
      <c r="J13171" t="str">
        <f>VLOOKUP(E13171,'Cross-Page Data'!$D$4:$F$48,3,FALSE)</f>
        <v>solar</v>
      </c>
      <c r="K13171" t="b">
        <f t="shared" si="205"/>
        <v>1</v>
      </c>
    </row>
    <row r="13172" ht="25.5" spans="1:11">
      <c r="A13172" s="120">
        <v>62452</v>
      </c>
      <c r="B13172" s="121" t="s">
        <v>201</v>
      </c>
      <c r="C13172" s="121" t="s">
        <v>207</v>
      </c>
      <c r="D13172" s="121" t="s">
        <v>79</v>
      </c>
      <c r="E13172" s="121" t="s">
        <v>70</v>
      </c>
      <c r="F13172" s="122">
        <v>83</v>
      </c>
      <c r="G13172" s="122">
        <v>8</v>
      </c>
      <c r="H13172" s="120">
        <v>2019</v>
      </c>
      <c r="I13172" t="str">
        <f>IF(J13172="natural gas",VLOOKUP(D13172,'Cross-Page Data'!$I$4:$J$13,2,FALSE),IF(J13172="solar",VLOOKUP('Form 923'!D13172,'Cross-Page Data'!$I$14:$J$117,2,FALSE),J13172))</f>
        <v>heavy or residual fuel oil</v>
      </c>
      <c r="J13172" t="str">
        <f>VLOOKUP(E13172,'Cross-Page Data'!$D$4:$F$48,3,FALSE)</f>
        <v>heavy or residual fuel oil</v>
      </c>
      <c r="K13172" t="b">
        <f t="shared" si="205"/>
        <v>0</v>
      </c>
    </row>
    <row r="13173" ht="25.5" spans="1:11">
      <c r="A13173" s="120">
        <v>62453</v>
      </c>
      <c r="B13173" s="121" t="s">
        <v>201</v>
      </c>
      <c r="C13173" s="121" t="s">
        <v>207</v>
      </c>
      <c r="D13173" s="121" t="s">
        <v>79</v>
      </c>
      <c r="E13173" s="121" t="s">
        <v>70</v>
      </c>
      <c r="F13173" s="122">
        <v>607</v>
      </c>
      <c r="G13173" s="122">
        <v>62</v>
      </c>
      <c r="H13173" s="120">
        <v>2019</v>
      </c>
      <c r="I13173" t="str">
        <f>IF(J13173="natural gas",VLOOKUP(D13173,'Cross-Page Data'!$I$4:$J$13,2,FALSE),IF(J13173="solar",VLOOKUP('Form 923'!D13173,'Cross-Page Data'!$I$14:$J$117,2,FALSE),J13173))</f>
        <v>heavy or residual fuel oil</v>
      </c>
      <c r="J13173" t="str">
        <f>VLOOKUP(E13173,'Cross-Page Data'!$D$4:$F$48,3,FALSE)</f>
        <v>heavy or residual fuel oil</v>
      </c>
      <c r="K13173" t="b">
        <f t="shared" si="205"/>
        <v>0</v>
      </c>
    </row>
    <row r="13174" spans="1:11">
      <c r="A13174" s="120">
        <v>62454</v>
      </c>
      <c r="B13174" s="121" t="s">
        <v>201</v>
      </c>
      <c r="C13174" s="121" t="s">
        <v>206</v>
      </c>
      <c r="D13174" s="121" t="s">
        <v>101</v>
      </c>
      <c r="E13174" s="121" t="s">
        <v>92</v>
      </c>
      <c r="F13174" s="122">
        <v>12171</v>
      </c>
      <c r="G13174" s="122">
        <v>1367</v>
      </c>
      <c r="H13174" s="120">
        <v>2019</v>
      </c>
      <c r="I13174" t="str">
        <f>IF(J13174="natural gas",VLOOKUP(D13174,'Cross-Page Data'!$I$4:$J$13,2,FALSE),IF(J13174="solar",VLOOKUP('Form 923'!D13174,'Cross-Page Data'!$I$14:$J$117,2,FALSE),J13174))</f>
        <v>solar pv</v>
      </c>
      <c r="J13174" t="str">
        <f>VLOOKUP(E13174,'Cross-Page Data'!$D$4:$F$48,3,FALSE)</f>
        <v>solar</v>
      </c>
      <c r="K13174" t="b">
        <f t="shared" si="205"/>
        <v>1</v>
      </c>
    </row>
    <row r="13175" spans="1:11">
      <c r="A13175" s="120">
        <v>62455</v>
      </c>
      <c r="B13175" s="121" t="s">
        <v>201</v>
      </c>
      <c r="C13175" s="121" t="s">
        <v>206</v>
      </c>
      <c r="D13175" s="121" t="s">
        <v>67</v>
      </c>
      <c r="E13175" s="121" t="s">
        <v>38</v>
      </c>
      <c r="F13175" s="122">
        <v>66952</v>
      </c>
      <c r="G13175" s="122">
        <v>8206</v>
      </c>
      <c r="H13175" s="120">
        <v>2019</v>
      </c>
      <c r="I13175" t="str">
        <f>IF(J13175="natural gas",VLOOKUP(D13175,'Cross-Page Data'!$I$4:$J$13,2,FALSE),IF(J13175="solar",VLOOKUP('Form 923'!D13175,'Cross-Page Data'!$I$14:$J$117,2,FALSE),J13175))</f>
        <v>other</v>
      </c>
      <c r="J13175" t="str">
        <f>VLOOKUP(E13175,'Cross-Page Data'!$D$4:$F$48,3,FALSE)</f>
        <v>natural gas</v>
      </c>
      <c r="K13175" t="b">
        <f t="shared" si="205"/>
        <v>1</v>
      </c>
    </row>
    <row r="13176" spans="1:11">
      <c r="A13176" s="120">
        <v>62456</v>
      </c>
      <c r="B13176" s="121" t="s">
        <v>201</v>
      </c>
      <c r="C13176" s="121" t="s">
        <v>206</v>
      </c>
      <c r="D13176" s="121" t="s">
        <v>67</v>
      </c>
      <c r="E13176" s="121" t="s">
        <v>38</v>
      </c>
      <c r="F13176" s="122">
        <v>98463</v>
      </c>
      <c r="G13176" s="122">
        <v>12150</v>
      </c>
      <c r="H13176" s="120">
        <v>2019</v>
      </c>
      <c r="I13176" t="str">
        <f>IF(J13176="natural gas",VLOOKUP(D13176,'Cross-Page Data'!$I$4:$J$13,2,FALSE),IF(J13176="solar",VLOOKUP('Form 923'!D13176,'Cross-Page Data'!$I$14:$J$117,2,FALSE),J13176))</f>
        <v>other</v>
      </c>
      <c r="J13176" t="str">
        <f>VLOOKUP(E13176,'Cross-Page Data'!$D$4:$F$48,3,FALSE)</f>
        <v>natural gas</v>
      </c>
      <c r="K13176" t="b">
        <f t="shared" si="205"/>
        <v>1</v>
      </c>
    </row>
    <row r="13177" spans="1:11">
      <c r="A13177" s="120">
        <v>62458</v>
      </c>
      <c r="B13177" s="121" t="s">
        <v>201</v>
      </c>
      <c r="C13177" s="121" t="s">
        <v>206</v>
      </c>
      <c r="D13177" s="121" t="s">
        <v>67</v>
      </c>
      <c r="E13177" s="121" t="s">
        <v>38</v>
      </c>
      <c r="F13177" s="122">
        <v>67421</v>
      </c>
      <c r="G13177" s="122">
        <v>8514</v>
      </c>
      <c r="H13177" s="120">
        <v>2019</v>
      </c>
      <c r="I13177" t="str">
        <f>IF(J13177="natural gas",VLOOKUP(D13177,'Cross-Page Data'!$I$4:$J$13,2,FALSE),IF(J13177="solar",VLOOKUP('Form 923'!D13177,'Cross-Page Data'!$I$14:$J$117,2,FALSE),J13177))</f>
        <v>other</v>
      </c>
      <c r="J13177" t="str">
        <f>VLOOKUP(E13177,'Cross-Page Data'!$D$4:$F$48,3,FALSE)</f>
        <v>natural gas</v>
      </c>
      <c r="K13177" t="b">
        <f t="shared" si="205"/>
        <v>1</v>
      </c>
    </row>
    <row r="13178" spans="1:11">
      <c r="A13178" s="120">
        <v>62459</v>
      </c>
      <c r="B13178" s="121" t="s">
        <v>201</v>
      </c>
      <c r="C13178" s="121" t="s">
        <v>206</v>
      </c>
      <c r="D13178" s="121" t="s">
        <v>67</v>
      </c>
      <c r="E13178" s="121" t="s">
        <v>38</v>
      </c>
      <c r="F13178" s="122">
        <v>63579</v>
      </c>
      <c r="G13178" s="122">
        <v>7566</v>
      </c>
      <c r="H13178" s="120">
        <v>2019</v>
      </c>
      <c r="I13178" t="str">
        <f>IF(J13178="natural gas",VLOOKUP(D13178,'Cross-Page Data'!$I$4:$J$13,2,FALSE),IF(J13178="solar",VLOOKUP('Form 923'!D13178,'Cross-Page Data'!$I$14:$J$117,2,FALSE),J13178))</f>
        <v>other</v>
      </c>
      <c r="J13178" t="str">
        <f>VLOOKUP(E13178,'Cross-Page Data'!$D$4:$F$48,3,FALSE)</f>
        <v>natural gas</v>
      </c>
      <c r="K13178" t="b">
        <f t="shared" si="205"/>
        <v>1</v>
      </c>
    </row>
    <row r="13179" spans="1:11">
      <c r="A13179" s="120">
        <v>62461</v>
      </c>
      <c r="B13179" s="121" t="s">
        <v>201</v>
      </c>
      <c r="C13179" s="121" t="s">
        <v>202</v>
      </c>
      <c r="D13179" s="121" t="s">
        <v>79</v>
      </c>
      <c r="E13179" s="121" t="s">
        <v>70</v>
      </c>
      <c r="F13179" s="122">
        <v>1178</v>
      </c>
      <c r="G13179" s="122">
        <v>145</v>
      </c>
      <c r="H13179" s="120">
        <v>2019</v>
      </c>
      <c r="I13179" t="str">
        <f>IF(J13179="natural gas",VLOOKUP(D13179,'Cross-Page Data'!$I$4:$J$13,2,FALSE),IF(J13179="solar",VLOOKUP('Form 923'!D13179,'Cross-Page Data'!$I$14:$J$117,2,FALSE),J13179))</f>
        <v>heavy or residual fuel oil</v>
      </c>
      <c r="J13179" t="str">
        <f>VLOOKUP(E13179,'Cross-Page Data'!$D$4:$F$48,3,FALSE)</f>
        <v>heavy or residual fuel oil</v>
      </c>
      <c r="K13179" t="b">
        <f t="shared" si="205"/>
        <v>1</v>
      </c>
    </row>
    <row r="13180" spans="1:11">
      <c r="A13180" s="120">
        <v>62467</v>
      </c>
      <c r="B13180" s="121" t="s">
        <v>201</v>
      </c>
      <c r="C13180" s="121" t="s">
        <v>202</v>
      </c>
      <c r="D13180" s="121" t="s">
        <v>101</v>
      </c>
      <c r="E13180" s="121" t="s">
        <v>92</v>
      </c>
      <c r="F13180" s="122">
        <v>204453</v>
      </c>
      <c r="G13180" s="122">
        <v>22967</v>
      </c>
      <c r="H13180" s="120">
        <v>2019</v>
      </c>
      <c r="I13180" t="str">
        <f>IF(J13180="natural gas",VLOOKUP(D13180,'Cross-Page Data'!$I$4:$J$13,2,FALSE),IF(J13180="solar",VLOOKUP('Form 923'!D13180,'Cross-Page Data'!$I$14:$J$117,2,FALSE),J13180))</f>
        <v>solar pv</v>
      </c>
      <c r="J13180" t="str">
        <f>VLOOKUP(E13180,'Cross-Page Data'!$D$4:$F$48,3,FALSE)</f>
        <v>solar</v>
      </c>
      <c r="K13180" t="b">
        <f t="shared" si="205"/>
        <v>1</v>
      </c>
    </row>
    <row r="13181" spans="1:11">
      <c r="A13181" s="120">
        <v>62468</v>
      </c>
      <c r="B13181" s="121" t="s">
        <v>201</v>
      </c>
      <c r="C13181" s="121" t="s">
        <v>202</v>
      </c>
      <c r="D13181" s="121" t="s">
        <v>101</v>
      </c>
      <c r="E13181" s="121" t="s">
        <v>92</v>
      </c>
      <c r="F13181" s="122">
        <v>27</v>
      </c>
      <c r="G13181" s="122">
        <v>3</v>
      </c>
      <c r="H13181" s="120">
        <v>2019</v>
      </c>
      <c r="I13181" t="str">
        <f>IF(J13181="natural gas",VLOOKUP(D13181,'Cross-Page Data'!$I$4:$J$13,2,FALSE),IF(J13181="solar",VLOOKUP('Form 923'!D13181,'Cross-Page Data'!$I$14:$J$117,2,FALSE),J13181))</f>
        <v>solar pv</v>
      </c>
      <c r="J13181" t="str">
        <f>VLOOKUP(E13181,'Cross-Page Data'!$D$4:$F$48,3,FALSE)</f>
        <v>solar</v>
      </c>
      <c r="K13181" t="b">
        <f t="shared" si="205"/>
        <v>1</v>
      </c>
    </row>
    <row r="13182" spans="1:11">
      <c r="A13182" s="120">
        <v>62474</v>
      </c>
      <c r="B13182" s="121" t="s">
        <v>201</v>
      </c>
      <c r="C13182" s="121" t="s">
        <v>206</v>
      </c>
      <c r="D13182" s="121" t="s">
        <v>101</v>
      </c>
      <c r="E13182" s="121" t="s">
        <v>92</v>
      </c>
      <c r="F13182" s="122">
        <v>0</v>
      </c>
      <c r="G13182" s="122">
        <v>0</v>
      </c>
      <c r="H13182" s="120">
        <v>2019</v>
      </c>
      <c r="I13182" t="str">
        <f>IF(J13182="natural gas",VLOOKUP(D13182,'Cross-Page Data'!$I$4:$J$13,2,FALSE),IF(J13182="solar",VLOOKUP('Form 923'!D13182,'Cross-Page Data'!$I$14:$J$117,2,FALSE),J13182))</f>
        <v>solar pv</v>
      </c>
      <c r="J13182" t="str">
        <f>VLOOKUP(E13182,'Cross-Page Data'!$D$4:$F$48,3,FALSE)</f>
        <v>solar</v>
      </c>
      <c r="K13182" t="b">
        <f t="shared" si="205"/>
        <v>1</v>
      </c>
    </row>
    <row r="13183" spans="1:11">
      <c r="A13183" s="120">
        <v>62477</v>
      </c>
      <c r="B13183" s="121" t="s">
        <v>201</v>
      </c>
      <c r="C13183" s="121" t="s">
        <v>206</v>
      </c>
      <c r="D13183" s="121" t="s">
        <v>101</v>
      </c>
      <c r="E13183" s="121" t="s">
        <v>92</v>
      </c>
      <c r="F13183" s="122">
        <v>0</v>
      </c>
      <c r="G13183" s="122">
        <v>0</v>
      </c>
      <c r="H13183" s="120">
        <v>2019</v>
      </c>
      <c r="I13183" t="str">
        <f>IF(J13183="natural gas",VLOOKUP(D13183,'Cross-Page Data'!$I$4:$J$13,2,FALSE),IF(J13183="solar",VLOOKUP('Form 923'!D13183,'Cross-Page Data'!$I$14:$J$117,2,FALSE),J13183))</f>
        <v>solar pv</v>
      </c>
      <c r="J13183" t="str">
        <f>VLOOKUP(E13183,'Cross-Page Data'!$D$4:$F$48,3,FALSE)</f>
        <v>solar</v>
      </c>
      <c r="K13183" t="b">
        <f t="shared" si="205"/>
        <v>1</v>
      </c>
    </row>
    <row r="13184" spans="1:11">
      <c r="A13184" s="120">
        <v>62479</v>
      </c>
      <c r="B13184" s="121" t="s">
        <v>201</v>
      </c>
      <c r="C13184" s="121" t="s">
        <v>206</v>
      </c>
      <c r="D13184" s="121" t="s">
        <v>101</v>
      </c>
      <c r="E13184" s="121" t="s">
        <v>92</v>
      </c>
      <c r="F13184" s="122">
        <v>552</v>
      </c>
      <c r="G13184" s="122">
        <v>62</v>
      </c>
      <c r="H13184" s="120">
        <v>2019</v>
      </c>
      <c r="I13184" t="str">
        <f>IF(J13184="natural gas",VLOOKUP(D13184,'Cross-Page Data'!$I$4:$J$13,2,FALSE),IF(J13184="solar",VLOOKUP('Form 923'!D13184,'Cross-Page Data'!$I$14:$J$117,2,FALSE),J13184))</f>
        <v>solar pv</v>
      </c>
      <c r="J13184" t="str">
        <f>VLOOKUP(E13184,'Cross-Page Data'!$D$4:$F$48,3,FALSE)</f>
        <v>solar</v>
      </c>
      <c r="K13184" t="b">
        <f t="shared" si="205"/>
        <v>1</v>
      </c>
    </row>
    <row r="13185" spans="1:11">
      <c r="A13185" s="120">
        <v>62484</v>
      </c>
      <c r="B13185" s="121" t="s">
        <v>201</v>
      </c>
      <c r="C13185" s="121" t="s">
        <v>202</v>
      </c>
      <c r="D13185" s="121" t="s">
        <v>101</v>
      </c>
      <c r="E13185" s="121" t="s">
        <v>92</v>
      </c>
      <c r="F13185" s="122">
        <v>1255</v>
      </c>
      <c r="G13185" s="122">
        <v>141</v>
      </c>
      <c r="H13185" s="120">
        <v>2019</v>
      </c>
      <c r="I13185" t="str">
        <f>IF(J13185="natural gas",VLOOKUP(D13185,'Cross-Page Data'!$I$4:$J$13,2,FALSE),IF(J13185="solar",VLOOKUP('Form 923'!D13185,'Cross-Page Data'!$I$14:$J$117,2,FALSE),J13185))</f>
        <v>solar pv</v>
      </c>
      <c r="J13185" t="str">
        <f>VLOOKUP(E13185,'Cross-Page Data'!$D$4:$F$48,3,FALSE)</f>
        <v>solar</v>
      </c>
      <c r="K13185" t="b">
        <f t="shared" si="205"/>
        <v>1</v>
      </c>
    </row>
    <row r="13186" spans="1:11">
      <c r="A13186" s="120">
        <v>62485</v>
      </c>
      <c r="B13186" s="121" t="s">
        <v>201</v>
      </c>
      <c r="C13186" s="121" t="s">
        <v>202</v>
      </c>
      <c r="D13186" s="121" t="s">
        <v>101</v>
      </c>
      <c r="E13186" s="121" t="s">
        <v>92</v>
      </c>
      <c r="F13186" s="122">
        <v>1415</v>
      </c>
      <c r="G13186" s="122">
        <v>159</v>
      </c>
      <c r="H13186" s="120">
        <v>2019</v>
      </c>
      <c r="I13186" t="str">
        <f>IF(J13186="natural gas",VLOOKUP(D13186,'Cross-Page Data'!$I$4:$J$13,2,FALSE),IF(J13186="solar",VLOOKUP('Form 923'!D13186,'Cross-Page Data'!$I$14:$J$117,2,FALSE),J13186))</f>
        <v>solar pv</v>
      </c>
      <c r="J13186" t="str">
        <f>VLOOKUP(E13186,'Cross-Page Data'!$D$4:$F$48,3,FALSE)</f>
        <v>solar</v>
      </c>
      <c r="K13186" t="b">
        <f t="shared" si="205"/>
        <v>1</v>
      </c>
    </row>
    <row r="13187" spans="1:11">
      <c r="A13187" s="120">
        <v>62486</v>
      </c>
      <c r="B13187" s="121" t="s">
        <v>201</v>
      </c>
      <c r="C13187" s="121" t="s">
        <v>206</v>
      </c>
      <c r="D13187" s="121" t="s">
        <v>101</v>
      </c>
      <c r="E13187" s="121" t="s">
        <v>92</v>
      </c>
      <c r="F13187" s="122">
        <v>20118</v>
      </c>
      <c r="G13187" s="122">
        <v>2260</v>
      </c>
      <c r="H13187" s="120">
        <v>2019</v>
      </c>
      <c r="I13187" t="str">
        <f>IF(J13187="natural gas",VLOOKUP(D13187,'Cross-Page Data'!$I$4:$J$13,2,FALSE),IF(J13187="solar",VLOOKUP('Form 923'!D13187,'Cross-Page Data'!$I$14:$J$117,2,FALSE),J13187))</f>
        <v>solar pv</v>
      </c>
      <c r="J13187" t="str">
        <f>VLOOKUP(E13187,'Cross-Page Data'!$D$4:$F$48,3,FALSE)</f>
        <v>solar</v>
      </c>
      <c r="K13187" t="b">
        <f t="shared" si="205"/>
        <v>1</v>
      </c>
    </row>
    <row r="13188" spans="1:11">
      <c r="A13188" s="120">
        <v>62487</v>
      </c>
      <c r="B13188" s="121" t="s">
        <v>201</v>
      </c>
      <c r="C13188" s="121" t="s">
        <v>206</v>
      </c>
      <c r="D13188" s="121" t="s">
        <v>101</v>
      </c>
      <c r="E13188" s="121" t="s">
        <v>92</v>
      </c>
      <c r="F13188" s="122">
        <v>58113</v>
      </c>
      <c r="G13188" s="122">
        <v>6528</v>
      </c>
      <c r="H13188" s="120">
        <v>2019</v>
      </c>
      <c r="I13188" t="str">
        <f>IF(J13188="natural gas",VLOOKUP(D13188,'Cross-Page Data'!$I$4:$J$13,2,FALSE),IF(J13188="solar",VLOOKUP('Form 923'!D13188,'Cross-Page Data'!$I$14:$J$117,2,FALSE),J13188))</f>
        <v>solar pv</v>
      </c>
      <c r="J13188" t="str">
        <f>VLOOKUP(E13188,'Cross-Page Data'!$D$4:$F$48,3,FALSE)</f>
        <v>solar</v>
      </c>
      <c r="K13188" t="b">
        <f t="shared" si="205"/>
        <v>1</v>
      </c>
    </row>
    <row r="13189" spans="1:11">
      <c r="A13189" s="120">
        <v>62488</v>
      </c>
      <c r="B13189" s="121" t="s">
        <v>201</v>
      </c>
      <c r="C13189" s="121" t="s">
        <v>206</v>
      </c>
      <c r="D13189" s="121" t="s">
        <v>128</v>
      </c>
      <c r="E13189" s="121" t="s">
        <v>180</v>
      </c>
      <c r="F13189" s="122">
        <v>2838759</v>
      </c>
      <c r="G13189" s="122">
        <v>318890</v>
      </c>
      <c r="H13189" s="120">
        <v>2019</v>
      </c>
      <c r="I13189" t="str">
        <f>IF(J13189="natural gas",VLOOKUP(D13189,'Cross-Page Data'!$I$4:$J$13,2,FALSE),IF(J13189="solar",VLOOKUP('Form 923'!D13189,'Cross-Page Data'!$I$14:$J$117,2,FALSE),J13189))</f>
        <v>wind</v>
      </c>
      <c r="J13189" t="str">
        <f>VLOOKUP(E13189,'Cross-Page Data'!$D$4:$F$48,3,FALSE)</f>
        <v>wind</v>
      </c>
      <c r="K13189" t="b">
        <f t="shared" si="205"/>
        <v>1</v>
      </c>
    </row>
    <row r="13190" spans="1:11">
      <c r="A13190" s="120">
        <v>62492</v>
      </c>
      <c r="B13190" s="121" t="s">
        <v>201</v>
      </c>
      <c r="C13190" s="121" t="s">
        <v>206</v>
      </c>
      <c r="D13190" s="121" t="s">
        <v>73</v>
      </c>
      <c r="E13190" s="121" t="s">
        <v>38</v>
      </c>
      <c r="F13190" s="122">
        <v>745092</v>
      </c>
      <c r="G13190" s="122">
        <v>61758</v>
      </c>
      <c r="H13190" s="120">
        <v>2019</v>
      </c>
      <c r="I13190" t="str">
        <f>IF(J13190="natural gas",VLOOKUP(D13190,'Cross-Page Data'!$I$4:$J$13,2,FALSE),IF(J13190="solar",VLOOKUP('Form 923'!D13190,'Cross-Page Data'!$I$14:$J$117,2,FALSE),J13190))</f>
        <v>natural gas peaker</v>
      </c>
      <c r="J13190" t="str">
        <f>VLOOKUP(E13190,'Cross-Page Data'!$D$4:$F$48,3,FALSE)</f>
        <v>natural gas</v>
      </c>
      <c r="K13190" t="b">
        <f t="shared" si="205"/>
        <v>1</v>
      </c>
    </row>
    <row r="13191" spans="1:11">
      <c r="A13191" s="120">
        <v>62503</v>
      </c>
      <c r="B13191" s="121" t="s">
        <v>201</v>
      </c>
      <c r="C13191" s="121" t="s">
        <v>206</v>
      </c>
      <c r="D13191" s="121" t="s">
        <v>101</v>
      </c>
      <c r="E13191" s="121" t="s">
        <v>92</v>
      </c>
      <c r="F13191" s="122">
        <v>27035</v>
      </c>
      <c r="G13191" s="122">
        <v>3037</v>
      </c>
      <c r="H13191" s="120">
        <v>2019</v>
      </c>
      <c r="I13191" t="str">
        <f>IF(J13191="natural gas",VLOOKUP(D13191,'Cross-Page Data'!$I$4:$J$13,2,FALSE),IF(J13191="solar",VLOOKUP('Form 923'!D13191,'Cross-Page Data'!$I$14:$J$117,2,FALSE),J13191))</f>
        <v>solar pv</v>
      </c>
      <c r="J13191" t="str">
        <f>VLOOKUP(E13191,'Cross-Page Data'!$D$4:$F$48,3,FALSE)</f>
        <v>solar</v>
      </c>
      <c r="K13191" t="b">
        <f t="shared" ref="K13191:K13254" si="206">IF(AND($N$6=FALSE,OR(C13191="Commercial NAICS Cogen",C13191="Industrial NAICS Cogen",C13191="NAICS-22 Cogen")),FALSE,IF(AND($N$7=FALSE,OR(C13191="Commercial NAICS Cogen",C13191="Commercial NAICS Non-Cogen",C13191="industrial NAICS Cogen",C13191="industrial NAICS non-cogen")),FALSE,TRUE))</f>
        <v>1</v>
      </c>
    </row>
    <row r="13192" spans="1:11">
      <c r="A13192" s="120">
        <v>62527</v>
      </c>
      <c r="B13192" s="121" t="s">
        <v>201</v>
      </c>
      <c r="C13192" s="121" t="s">
        <v>206</v>
      </c>
      <c r="D13192" s="121" t="s">
        <v>101</v>
      </c>
      <c r="E13192" s="121" t="s">
        <v>92</v>
      </c>
      <c r="F13192" s="122">
        <v>0</v>
      </c>
      <c r="G13192" s="122">
        <v>0</v>
      </c>
      <c r="H13192" s="120">
        <v>2019</v>
      </c>
      <c r="I13192" t="str">
        <f>IF(J13192="natural gas",VLOOKUP(D13192,'Cross-Page Data'!$I$4:$J$13,2,FALSE),IF(J13192="solar",VLOOKUP('Form 923'!D13192,'Cross-Page Data'!$I$14:$J$117,2,FALSE),J13192))</f>
        <v>solar pv</v>
      </c>
      <c r="J13192" t="str">
        <f>VLOOKUP(E13192,'Cross-Page Data'!$D$4:$F$48,3,FALSE)</f>
        <v>solar</v>
      </c>
      <c r="K13192" t="b">
        <f t="shared" si="206"/>
        <v>1</v>
      </c>
    </row>
    <row r="13193" spans="1:11">
      <c r="A13193" s="120">
        <v>62528</v>
      </c>
      <c r="B13193" s="121" t="s">
        <v>201</v>
      </c>
      <c r="C13193" s="121" t="s">
        <v>206</v>
      </c>
      <c r="D13193" s="121" t="s">
        <v>101</v>
      </c>
      <c r="E13193" s="121" t="s">
        <v>92</v>
      </c>
      <c r="F13193" s="122">
        <v>178</v>
      </c>
      <c r="G13193" s="122">
        <v>20</v>
      </c>
      <c r="H13193" s="120">
        <v>2019</v>
      </c>
      <c r="I13193" t="str">
        <f>IF(J13193="natural gas",VLOOKUP(D13193,'Cross-Page Data'!$I$4:$J$13,2,FALSE),IF(J13193="solar",VLOOKUP('Form 923'!D13193,'Cross-Page Data'!$I$14:$J$117,2,FALSE),J13193))</f>
        <v>solar pv</v>
      </c>
      <c r="J13193" t="str">
        <f>VLOOKUP(E13193,'Cross-Page Data'!$D$4:$F$48,3,FALSE)</f>
        <v>solar</v>
      </c>
      <c r="K13193" t="b">
        <f t="shared" si="206"/>
        <v>1</v>
      </c>
    </row>
    <row r="13194" spans="1:11">
      <c r="A13194" s="120">
        <v>62530</v>
      </c>
      <c r="B13194" s="121" t="s">
        <v>201</v>
      </c>
      <c r="C13194" s="121" t="s">
        <v>206</v>
      </c>
      <c r="D13194" s="121" t="s">
        <v>101</v>
      </c>
      <c r="E13194" s="121" t="s">
        <v>92</v>
      </c>
      <c r="F13194" s="122">
        <v>10265</v>
      </c>
      <c r="G13194" s="122">
        <v>1153</v>
      </c>
      <c r="H13194" s="120">
        <v>2019</v>
      </c>
      <c r="I13194" t="str">
        <f>IF(J13194="natural gas",VLOOKUP(D13194,'Cross-Page Data'!$I$4:$J$13,2,FALSE),IF(J13194="solar",VLOOKUP('Form 923'!D13194,'Cross-Page Data'!$I$14:$J$117,2,FALSE),J13194))</f>
        <v>solar pv</v>
      </c>
      <c r="J13194" t="str">
        <f>VLOOKUP(E13194,'Cross-Page Data'!$D$4:$F$48,3,FALSE)</f>
        <v>solar</v>
      </c>
      <c r="K13194" t="b">
        <f t="shared" si="206"/>
        <v>1</v>
      </c>
    </row>
    <row r="13195" spans="1:11">
      <c r="A13195" s="120">
        <v>62531</v>
      </c>
      <c r="B13195" s="121" t="s">
        <v>201</v>
      </c>
      <c r="C13195" s="121" t="s">
        <v>206</v>
      </c>
      <c r="D13195" s="121" t="s">
        <v>101</v>
      </c>
      <c r="E13195" s="121" t="s">
        <v>92</v>
      </c>
      <c r="F13195" s="122">
        <v>10486</v>
      </c>
      <c r="G13195" s="122">
        <v>1178</v>
      </c>
      <c r="H13195" s="120">
        <v>2019</v>
      </c>
      <c r="I13195" t="str">
        <f>IF(J13195="natural gas",VLOOKUP(D13195,'Cross-Page Data'!$I$4:$J$13,2,FALSE),IF(J13195="solar",VLOOKUP('Form 923'!D13195,'Cross-Page Data'!$I$14:$J$117,2,FALSE),J13195))</f>
        <v>solar pv</v>
      </c>
      <c r="J13195" t="str">
        <f>VLOOKUP(E13195,'Cross-Page Data'!$D$4:$F$48,3,FALSE)</f>
        <v>solar</v>
      </c>
      <c r="K13195" t="b">
        <f t="shared" si="206"/>
        <v>1</v>
      </c>
    </row>
    <row r="13196" spans="1:11">
      <c r="A13196" s="120">
        <v>62532</v>
      </c>
      <c r="B13196" s="121" t="s">
        <v>201</v>
      </c>
      <c r="C13196" s="121" t="s">
        <v>206</v>
      </c>
      <c r="D13196" s="121" t="s">
        <v>101</v>
      </c>
      <c r="E13196" s="121" t="s">
        <v>92</v>
      </c>
      <c r="F13196" s="122">
        <v>10540</v>
      </c>
      <c r="G13196" s="122">
        <v>1184</v>
      </c>
      <c r="H13196" s="120">
        <v>2019</v>
      </c>
      <c r="I13196" t="str">
        <f>IF(J13196="natural gas",VLOOKUP(D13196,'Cross-Page Data'!$I$4:$J$13,2,FALSE),IF(J13196="solar",VLOOKUP('Form 923'!D13196,'Cross-Page Data'!$I$14:$J$117,2,FALSE),J13196))</f>
        <v>solar pv</v>
      </c>
      <c r="J13196" t="str">
        <f>VLOOKUP(E13196,'Cross-Page Data'!$D$4:$F$48,3,FALSE)</f>
        <v>solar</v>
      </c>
      <c r="K13196" t="b">
        <f t="shared" si="206"/>
        <v>1</v>
      </c>
    </row>
    <row r="13197" spans="1:11">
      <c r="A13197" s="120">
        <v>62535</v>
      </c>
      <c r="B13197" s="121" t="s">
        <v>201</v>
      </c>
      <c r="C13197" s="121" t="s">
        <v>206</v>
      </c>
      <c r="D13197" s="121" t="s">
        <v>101</v>
      </c>
      <c r="E13197" s="121" t="s">
        <v>92</v>
      </c>
      <c r="F13197" s="122">
        <v>6044</v>
      </c>
      <c r="G13197" s="122">
        <v>679</v>
      </c>
      <c r="H13197" s="120">
        <v>2019</v>
      </c>
      <c r="I13197" t="str">
        <f>IF(J13197="natural gas",VLOOKUP(D13197,'Cross-Page Data'!$I$4:$J$13,2,FALSE),IF(J13197="solar",VLOOKUP('Form 923'!D13197,'Cross-Page Data'!$I$14:$J$117,2,FALSE),J13197))</f>
        <v>solar pv</v>
      </c>
      <c r="J13197" t="str">
        <f>VLOOKUP(E13197,'Cross-Page Data'!$D$4:$F$48,3,FALSE)</f>
        <v>solar</v>
      </c>
      <c r="K13197" t="b">
        <f t="shared" si="206"/>
        <v>1</v>
      </c>
    </row>
    <row r="13198" spans="1:11">
      <c r="A13198" s="120">
        <v>62537</v>
      </c>
      <c r="B13198" s="121" t="s">
        <v>201</v>
      </c>
      <c r="C13198" s="121" t="s">
        <v>206</v>
      </c>
      <c r="D13198" s="121" t="s">
        <v>101</v>
      </c>
      <c r="E13198" s="121" t="s">
        <v>92</v>
      </c>
      <c r="F13198" s="122">
        <v>5136</v>
      </c>
      <c r="G13198" s="122">
        <v>577</v>
      </c>
      <c r="H13198" s="120">
        <v>2019</v>
      </c>
      <c r="I13198" t="str">
        <f>IF(J13198="natural gas",VLOOKUP(D13198,'Cross-Page Data'!$I$4:$J$13,2,FALSE),IF(J13198="solar",VLOOKUP('Form 923'!D13198,'Cross-Page Data'!$I$14:$J$117,2,FALSE),J13198))</f>
        <v>solar pv</v>
      </c>
      <c r="J13198" t="str">
        <f>VLOOKUP(E13198,'Cross-Page Data'!$D$4:$F$48,3,FALSE)</f>
        <v>solar</v>
      </c>
      <c r="K13198" t="b">
        <f t="shared" si="206"/>
        <v>1</v>
      </c>
    </row>
    <row r="13199" spans="1:11">
      <c r="A13199" s="120">
        <v>62538</v>
      </c>
      <c r="B13199" s="121" t="s">
        <v>201</v>
      </c>
      <c r="C13199" s="121" t="s">
        <v>206</v>
      </c>
      <c r="D13199" s="121" t="s">
        <v>101</v>
      </c>
      <c r="E13199" s="121" t="s">
        <v>92</v>
      </c>
      <c r="F13199" s="122">
        <v>2973</v>
      </c>
      <c r="G13199" s="122">
        <v>334</v>
      </c>
      <c r="H13199" s="120">
        <v>2019</v>
      </c>
      <c r="I13199" t="str">
        <f>IF(J13199="natural gas",VLOOKUP(D13199,'Cross-Page Data'!$I$4:$J$13,2,FALSE),IF(J13199="solar",VLOOKUP('Form 923'!D13199,'Cross-Page Data'!$I$14:$J$117,2,FALSE),J13199))</f>
        <v>solar pv</v>
      </c>
      <c r="J13199" t="str">
        <f>VLOOKUP(E13199,'Cross-Page Data'!$D$4:$F$48,3,FALSE)</f>
        <v>solar</v>
      </c>
      <c r="K13199" t="b">
        <f t="shared" si="206"/>
        <v>1</v>
      </c>
    </row>
    <row r="13200" spans="1:11">
      <c r="A13200" s="120">
        <v>62539</v>
      </c>
      <c r="B13200" s="121" t="s">
        <v>201</v>
      </c>
      <c r="C13200" s="121" t="s">
        <v>206</v>
      </c>
      <c r="D13200" s="121" t="s">
        <v>101</v>
      </c>
      <c r="E13200" s="121" t="s">
        <v>92</v>
      </c>
      <c r="F13200" s="122">
        <v>25023</v>
      </c>
      <c r="G13200" s="122">
        <v>2811</v>
      </c>
      <c r="H13200" s="120">
        <v>2019</v>
      </c>
      <c r="I13200" t="str">
        <f>IF(J13200="natural gas",VLOOKUP(D13200,'Cross-Page Data'!$I$4:$J$13,2,FALSE),IF(J13200="solar",VLOOKUP('Form 923'!D13200,'Cross-Page Data'!$I$14:$J$117,2,FALSE),J13200))</f>
        <v>solar pv</v>
      </c>
      <c r="J13200" t="str">
        <f>VLOOKUP(E13200,'Cross-Page Data'!$D$4:$F$48,3,FALSE)</f>
        <v>solar</v>
      </c>
      <c r="K13200" t="b">
        <f t="shared" si="206"/>
        <v>1</v>
      </c>
    </row>
    <row r="13201" spans="1:11">
      <c r="A13201" s="120">
        <v>62540</v>
      </c>
      <c r="B13201" s="121" t="s">
        <v>201</v>
      </c>
      <c r="C13201" s="121" t="s">
        <v>206</v>
      </c>
      <c r="D13201" s="121" t="s">
        <v>101</v>
      </c>
      <c r="E13201" s="121" t="s">
        <v>92</v>
      </c>
      <c r="F13201" s="122">
        <v>29280</v>
      </c>
      <c r="G13201" s="122">
        <v>3289</v>
      </c>
      <c r="H13201" s="120">
        <v>2019</v>
      </c>
      <c r="I13201" t="str">
        <f>IF(J13201="natural gas",VLOOKUP(D13201,'Cross-Page Data'!$I$4:$J$13,2,FALSE),IF(J13201="solar",VLOOKUP('Form 923'!D13201,'Cross-Page Data'!$I$14:$J$117,2,FALSE),J13201))</f>
        <v>solar pv</v>
      </c>
      <c r="J13201" t="str">
        <f>VLOOKUP(E13201,'Cross-Page Data'!$D$4:$F$48,3,FALSE)</f>
        <v>solar</v>
      </c>
      <c r="K13201" t="b">
        <f t="shared" si="206"/>
        <v>1</v>
      </c>
    </row>
    <row r="13202" spans="1:11">
      <c r="A13202" s="120">
        <v>62541</v>
      </c>
      <c r="B13202" s="121" t="s">
        <v>201</v>
      </c>
      <c r="C13202" s="121" t="s">
        <v>202</v>
      </c>
      <c r="D13202" s="121" t="s">
        <v>101</v>
      </c>
      <c r="E13202" s="121" t="s">
        <v>92</v>
      </c>
      <c r="F13202" s="122">
        <v>37121</v>
      </c>
      <c r="G13202" s="122">
        <v>4170</v>
      </c>
      <c r="H13202" s="120">
        <v>2019</v>
      </c>
      <c r="I13202" t="str">
        <f>IF(J13202="natural gas",VLOOKUP(D13202,'Cross-Page Data'!$I$4:$J$13,2,FALSE),IF(J13202="solar",VLOOKUP('Form 923'!D13202,'Cross-Page Data'!$I$14:$J$117,2,FALSE),J13202))</f>
        <v>solar pv</v>
      </c>
      <c r="J13202" t="str">
        <f>VLOOKUP(E13202,'Cross-Page Data'!$D$4:$F$48,3,FALSE)</f>
        <v>solar</v>
      </c>
      <c r="K13202" t="b">
        <f t="shared" si="206"/>
        <v>1</v>
      </c>
    </row>
    <row r="13203" spans="1:11">
      <c r="A13203" s="120">
        <v>62543</v>
      </c>
      <c r="B13203" s="121" t="s">
        <v>201</v>
      </c>
      <c r="C13203" s="121" t="s">
        <v>202</v>
      </c>
      <c r="D13203" s="121" t="s">
        <v>101</v>
      </c>
      <c r="E13203" s="121" t="s">
        <v>92</v>
      </c>
      <c r="F13203" s="122">
        <v>29154</v>
      </c>
      <c r="G13203" s="122">
        <v>3275</v>
      </c>
      <c r="H13203" s="120">
        <v>2019</v>
      </c>
      <c r="I13203" t="str">
        <f>IF(J13203="natural gas",VLOOKUP(D13203,'Cross-Page Data'!$I$4:$J$13,2,FALSE),IF(J13203="solar",VLOOKUP('Form 923'!D13203,'Cross-Page Data'!$I$14:$J$117,2,FALSE),J13203))</f>
        <v>solar pv</v>
      </c>
      <c r="J13203" t="str">
        <f>VLOOKUP(E13203,'Cross-Page Data'!$D$4:$F$48,3,FALSE)</f>
        <v>solar</v>
      </c>
      <c r="K13203" t="b">
        <f t="shared" si="206"/>
        <v>1</v>
      </c>
    </row>
    <row r="13204" spans="1:11">
      <c r="A13204" s="120">
        <v>62544</v>
      </c>
      <c r="B13204" s="121" t="s">
        <v>201</v>
      </c>
      <c r="C13204" s="121" t="s">
        <v>206</v>
      </c>
      <c r="D13204" s="121" t="s">
        <v>101</v>
      </c>
      <c r="E13204" s="121" t="s">
        <v>92</v>
      </c>
      <c r="F13204" s="122">
        <v>30578</v>
      </c>
      <c r="G13204" s="122">
        <v>3435</v>
      </c>
      <c r="H13204" s="120">
        <v>2019</v>
      </c>
      <c r="I13204" t="str">
        <f>IF(J13204="natural gas",VLOOKUP(D13204,'Cross-Page Data'!$I$4:$J$13,2,FALSE),IF(J13204="solar",VLOOKUP('Form 923'!D13204,'Cross-Page Data'!$I$14:$J$117,2,FALSE),J13204))</f>
        <v>solar pv</v>
      </c>
      <c r="J13204" t="str">
        <f>VLOOKUP(E13204,'Cross-Page Data'!$D$4:$F$48,3,FALSE)</f>
        <v>solar</v>
      </c>
      <c r="K13204" t="b">
        <f t="shared" si="206"/>
        <v>1</v>
      </c>
    </row>
    <row r="13205" spans="1:11">
      <c r="A13205" s="120">
        <v>62549</v>
      </c>
      <c r="B13205" s="121" t="s">
        <v>201</v>
      </c>
      <c r="C13205" s="121" t="s">
        <v>206</v>
      </c>
      <c r="D13205" s="121" t="s">
        <v>101</v>
      </c>
      <c r="E13205" s="121" t="s">
        <v>92</v>
      </c>
      <c r="F13205" s="122">
        <v>20563</v>
      </c>
      <c r="G13205" s="122">
        <v>2310</v>
      </c>
      <c r="H13205" s="120">
        <v>2019</v>
      </c>
      <c r="I13205" t="str">
        <f>IF(J13205="natural gas",VLOOKUP(D13205,'Cross-Page Data'!$I$4:$J$13,2,FALSE),IF(J13205="solar",VLOOKUP('Form 923'!D13205,'Cross-Page Data'!$I$14:$J$117,2,FALSE),J13205))</f>
        <v>solar pv</v>
      </c>
      <c r="J13205" t="str">
        <f>VLOOKUP(E13205,'Cross-Page Data'!$D$4:$F$48,3,FALSE)</f>
        <v>solar</v>
      </c>
      <c r="K13205" t="b">
        <f t="shared" si="206"/>
        <v>1</v>
      </c>
    </row>
    <row r="13206" spans="1:11">
      <c r="A13206" s="120">
        <v>62550</v>
      </c>
      <c r="B13206" s="121" t="s">
        <v>201</v>
      </c>
      <c r="C13206" s="121" t="s">
        <v>206</v>
      </c>
      <c r="D13206" s="121" t="s">
        <v>101</v>
      </c>
      <c r="E13206" s="121" t="s">
        <v>92</v>
      </c>
      <c r="F13206" s="122">
        <v>28175</v>
      </c>
      <c r="G13206" s="122">
        <v>3165</v>
      </c>
      <c r="H13206" s="120">
        <v>2019</v>
      </c>
      <c r="I13206" t="str">
        <f>IF(J13206="natural gas",VLOOKUP(D13206,'Cross-Page Data'!$I$4:$J$13,2,FALSE),IF(J13206="solar",VLOOKUP('Form 923'!D13206,'Cross-Page Data'!$I$14:$J$117,2,FALSE),J13206))</f>
        <v>solar pv</v>
      </c>
      <c r="J13206" t="str">
        <f>VLOOKUP(E13206,'Cross-Page Data'!$D$4:$F$48,3,FALSE)</f>
        <v>solar</v>
      </c>
      <c r="K13206" t="b">
        <f t="shared" si="206"/>
        <v>1</v>
      </c>
    </row>
    <row r="13207" spans="1:11">
      <c r="A13207" s="120">
        <v>62551</v>
      </c>
      <c r="B13207" s="121" t="s">
        <v>201</v>
      </c>
      <c r="C13207" s="121" t="s">
        <v>206</v>
      </c>
      <c r="D13207" s="121" t="s">
        <v>101</v>
      </c>
      <c r="E13207" s="121" t="s">
        <v>92</v>
      </c>
      <c r="F13207" s="122">
        <v>58744</v>
      </c>
      <c r="G13207" s="122">
        <v>6599</v>
      </c>
      <c r="H13207" s="120">
        <v>2019</v>
      </c>
      <c r="I13207" t="str">
        <f>IF(J13207="natural gas",VLOOKUP(D13207,'Cross-Page Data'!$I$4:$J$13,2,FALSE),IF(J13207="solar",VLOOKUP('Form 923'!D13207,'Cross-Page Data'!$I$14:$J$117,2,FALSE),J13207))</f>
        <v>solar pv</v>
      </c>
      <c r="J13207" t="str">
        <f>VLOOKUP(E13207,'Cross-Page Data'!$D$4:$F$48,3,FALSE)</f>
        <v>solar</v>
      </c>
      <c r="K13207" t="b">
        <f t="shared" si="206"/>
        <v>1</v>
      </c>
    </row>
    <row r="13208" spans="1:11">
      <c r="A13208" s="120">
        <v>62552</v>
      </c>
      <c r="B13208" s="121" t="s">
        <v>201</v>
      </c>
      <c r="C13208" s="121" t="s">
        <v>206</v>
      </c>
      <c r="D13208" s="121" t="s">
        <v>101</v>
      </c>
      <c r="E13208" s="121" t="s">
        <v>92</v>
      </c>
      <c r="F13208" s="122">
        <v>29261</v>
      </c>
      <c r="G13208" s="122">
        <v>3287</v>
      </c>
      <c r="H13208" s="120">
        <v>2019</v>
      </c>
      <c r="I13208" t="str">
        <f>IF(J13208="natural gas",VLOOKUP(D13208,'Cross-Page Data'!$I$4:$J$13,2,FALSE),IF(J13208="solar",VLOOKUP('Form 923'!D13208,'Cross-Page Data'!$I$14:$J$117,2,FALSE),J13208))</f>
        <v>solar pv</v>
      </c>
      <c r="J13208" t="str">
        <f>VLOOKUP(E13208,'Cross-Page Data'!$D$4:$F$48,3,FALSE)</f>
        <v>solar</v>
      </c>
      <c r="K13208" t="b">
        <f t="shared" si="206"/>
        <v>1</v>
      </c>
    </row>
    <row r="13209" spans="1:11">
      <c r="A13209" s="120">
        <v>62556</v>
      </c>
      <c r="B13209" s="121" t="s">
        <v>201</v>
      </c>
      <c r="C13209" s="121" t="s">
        <v>206</v>
      </c>
      <c r="D13209" s="121" t="s">
        <v>101</v>
      </c>
      <c r="E13209" s="121" t="s">
        <v>92</v>
      </c>
      <c r="F13209" s="122">
        <v>28986</v>
      </c>
      <c r="G13209" s="122">
        <v>3256</v>
      </c>
      <c r="H13209" s="120">
        <v>2019</v>
      </c>
      <c r="I13209" t="str">
        <f>IF(J13209="natural gas",VLOOKUP(D13209,'Cross-Page Data'!$I$4:$J$13,2,FALSE),IF(J13209="solar",VLOOKUP('Form 923'!D13209,'Cross-Page Data'!$I$14:$J$117,2,FALSE),J13209))</f>
        <v>solar pv</v>
      </c>
      <c r="J13209" t="str">
        <f>VLOOKUP(E13209,'Cross-Page Data'!$D$4:$F$48,3,FALSE)</f>
        <v>solar</v>
      </c>
      <c r="K13209" t="b">
        <f t="shared" si="206"/>
        <v>1</v>
      </c>
    </row>
    <row r="13210" spans="1:11">
      <c r="A13210" s="120">
        <v>62557</v>
      </c>
      <c r="B13210" s="121" t="s">
        <v>201</v>
      </c>
      <c r="C13210" s="121" t="s">
        <v>206</v>
      </c>
      <c r="D13210" s="121" t="s">
        <v>101</v>
      </c>
      <c r="E13210" s="121" t="s">
        <v>92</v>
      </c>
      <c r="F13210" s="122">
        <v>62465</v>
      </c>
      <c r="G13210" s="122">
        <v>7017</v>
      </c>
      <c r="H13210" s="120">
        <v>2019</v>
      </c>
      <c r="I13210" t="str">
        <f>IF(J13210="natural gas",VLOOKUP(D13210,'Cross-Page Data'!$I$4:$J$13,2,FALSE),IF(J13210="solar",VLOOKUP('Form 923'!D13210,'Cross-Page Data'!$I$14:$J$117,2,FALSE),J13210))</f>
        <v>solar pv</v>
      </c>
      <c r="J13210" t="str">
        <f>VLOOKUP(E13210,'Cross-Page Data'!$D$4:$F$48,3,FALSE)</f>
        <v>solar</v>
      </c>
      <c r="K13210" t="b">
        <f t="shared" si="206"/>
        <v>1</v>
      </c>
    </row>
    <row r="13211" spans="1:11">
      <c r="A13211" s="120">
        <v>62558</v>
      </c>
      <c r="B13211" s="121" t="s">
        <v>201</v>
      </c>
      <c r="C13211" s="121" t="s">
        <v>206</v>
      </c>
      <c r="D13211" s="121" t="s">
        <v>101</v>
      </c>
      <c r="E13211" s="121" t="s">
        <v>92</v>
      </c>
      <c r="F13211" s="122">
        <v>49733</v>
      </c>
      <c r="G13211" s="122">
        <v>5587</v>
      </c>
      <c r="H13211" s="120">
        <v>2019</v>
      </c>
      <c r="I13211" t="str">
        <f>IF(J13211="natural gas",VLOOKUP(D13211,'Cross-Page Data'!$I$4:$J$13,2,FALSE),IF(J13211="solar",VLOOKUP('Form 923'!D13211,'Cross-Page Data'!$I$14:$J$117,2,FALSE),J13211))</f>
        <v>solar pv</v>
      </c>
      <c r="J13211" t="str">
        <f>VLOOKUP(E13211,'Cross-Page Data'!$D$4:$F$48,3,FALSE)</f>
        <v>solar</v>
      </c>
      <c r="K13211" t="b">
        <f t="shared" si="206"/>
        <v>1</v>
      </c>
    </row>
    <row r="13212" spans="1:11">
      <c r="A13212" s="120">
        <v>62560</v>
      </c>
      <c r="B13212" s="121" t="s">
        <v>201</v>
      </c>
      <c r="C13212" s="121" t="s">
        <v>206</v>
      </c>
      <c r="D13212" s="121" t="s">
        <v>101</v>
      </c>
      <c r="E13212" s="121" t="s">
        <v>92</v>
      </c>
      <c r="F13212" s="122">
        <v>9739</v>
      </c>
      <c r="G13212" s="122">
        <v>1094</v>
      </c>
      <c r="H13212" s="120">
        <v>2019</v>
      </c>
      <c r="I13212" t="str">
        <f>IF(J13212="natural gas",VLOOKUP(D13212,'Cross-Page Data'!$I$4:$J$13,2,FALSE),IF(J13212="solar",VLOOKUP('Form 923'!D13212,'Cross-Page Data'!$I$14:$J$117,2,FALSE),J13212))</f>
        <v>solar pv</v>
      </c>
      <c r="J13212" t="str">
        <f>VLOOKUP(E13212,'Cross-Page Data'!$D$4:$F$48,3,FALSE)</f>
        <v>solar</v>
      </c>
      <c r="K13212" t="b">
        <f t="shared" si="206"/>
        <v>1</v>
      </c>
    </row>
    <row r="13213" spans="1:11">
      <c r="A13213" s="120">
        <v>62566</v>
      </c>
      <c r="B13213" s="121" t="s">
        <v>201</v>
      </c>
      <c r="C13213" s="121" t="s">
        <v>206</v>
      </c>
      <c r="D13213" s="121" t="s">
        <v>128</v>
      </c>
      <c r="E13213" s="121" t="s">
        <v>180</v>
      </c>
      <c r="F13213" s="122">
        <v>320063</v>
      </c>
      <c r="G13213" s="122">
        <v>35954</v>
      </c>
      <c r="H13213" s="120">
        <v>2019</v>
      </c>
      <c r="I13213" t="str">
        <f>IF(J13213="natural gas",VLOOKUP(D13213,'Cross-Page Data'!$I$4:$J$13,2,FALSE),IF(J13213="solar",VLOOKUP('Form 923'!D13213,'Cross-Page Data'!$I$14:$J$117,2,FALSE),J13213))</f>
        <v>wind</v>
      </c>
      <c r="J13213" t="str">
        <f>VLOOKUP(E13213,'Cross-Page Data'!$D$4:$F$48,3,FALSE)</f>
        <v>wind</v>
      </c>
      <c r="K13213" t="b">
        <f t="shared" si="206"/>
        <v>1</v>
      </c>
    </row>
    <row r="13214" spans="1:11">
      <c r="A13214" s="120">
        <v>62567</v>
      </c>
      <c r="B13214" s="121" t="s">
        <v>201</v>
      </c>
      <c r="C13214" s="121" t="s">
        <v>206</v>
      </c>
      <c r="D13214" s="121" t="s">
        <v>101</v>
      </c>
      <c r="E13214" s="121" t="s">
        <v>92</v>
      </c>
      <c r="F13214" s="122">
        <v>0</v>
      </c>
      <c r="G13214" s="122">
        <v>0</v>
      </c>
      <c r="H13214" s="120">
        <v>2019</v>
      </c>
      <c r="I13214" t="str">
        <f>IF(J13214="natural gas",VLOOKUP(D13214,'Cross-Page Data'!$I$4:$J$13,2,FALSE),IF(J13214="solar",VLOOKUP('Form 923'!D13214,'Cross-Page Data'!$I$14:$J$117,2,FALSE),J13214))</f>
        <v>solar pv</v>
      </c>
      <c r="J13214" t="str">
        <f>VLOOKUP(E13214,'Cross-Page Data'!$D$4:$F$48,3,FALSE)</f>
        <v>solar</v>
      </c>
      <c r="K13214" t="b">
        <f t="shared" si="206"/>
        <v>1</v>
      </c>
    </row>
    <row r="13215" spans="1:11">
      <c r="A13215" s="120">
        <v>62569</v>
      </c>
      <c r="B13215" s="121" t="s">
        <v>201</v>
      </c>
      <c r="C13215" s="121" t="s">
        <v>202</v>
      </c>
      <c r="D13215" s="121" t="s">
        <v>33</v>
      </c>
      <c r="E13215" s="121" t="s">
        <v>99</v>
      </c>
      <c r="F13215" s="122">
        <v>0</v>
      </c>
      <c r="G13215" s="122">
        <v>-94</v>
      </c>
      <c r="H13215" s="120">
        <v>2019</v>
      </c>
      <c r="I13215" t="str">
        <f>IF(J13215="natural gas",VLOOKUP(D13215,'Cross-Page Data'!$I$4:$J$13,2,FALSE),IF(J13215="solar",VLOOKUP('Form 923'!D13215,'Cross-Page Data'!$I$14:$J$117,2,FALSE),J13215))</f>
        <v>other</v>
      </c>
      <c r="J13215" t="str">
        <f>VLOOKUP(E13215,'Cross-Page Data'!$D$4:$F$48,3,FALSE)</f>
        <v>other</v>
      </c>
      <c r="K13215" t="b">
        <f t="shared" si="206"/>
        <v>1</v>
      </c>
    </row>
    <row r="13216" spans="1:11">
      <c r="A13216" s="120">
        <v>62570</v>
      </c>
      <c r="B13216" s="121" t="s">
        <v>201</v>
      </c>
      <c r="C13216" s="121" t="s">
        <v>206</v>
      </c>
      <c r="D13216" s="121" t="s">
        <v>128</v>
      </c>
      <c r="E13216" s="121" t="s">
        <v>180</v>
      </c>
      <c r="F13216" s="122">
        <v>10</v>
      </c>
      <c r="G13216" s="122">
        <v>1</v>
      </c>
      <c r="H13216" s="120">
        <v>2019</v>
      </c>
      <c r="I13216" t="str">
        <f>IF(J13216="natural gas",VLOOKUP(D13216,'Cross-Page Data'!$I$4:$J$13,2,FALSE),IF(J13216="solar",VLOOKUP('Form 923'!D13216,'Cross-Page Data'!$I$14:$J$117,2,FALSE),J13216))</f>
        <v>wind</v>
      </c>
      <c r="J13216" t="str">
        <f>VLOOKUP(E13216,'Cross-Page Data'!$D$4:$F$48,3,FALSE)</f>
        <v>wind</v>
      </c>
      <c r="K13216" t="b">
        <f t="shared" si="206"/>
        <v>1</v>
      </c>
    </row>
    <row r="13217" spans="1:11">
      <c r="A13217" s="120">
        <v>62571</v>
      </c>
      <c r="B13217" s="121" t="s">
        <v>201</v>
      </c>
      <c r="C13217" s="121" t="s">
        <v>206</v>
      </c>
      <c r="D13217" s="121" t="s">
        <v>67</v>
      </c>
      <c r="E13217" s="121" t="s">
        <v>38</v>
      </c>
      <c r="F13217" s="122">
        <v>62420</v>
      </c>
      <c r="G13217" s="122">
        <v>7374</v>
      </c>
      <c r="H13217" s="120">
        <v>2019</v>
      </c>
      <c r="I13217" t="str">
        <f>IF(J13217="natural gas",VLOOKUP(D13217,'Cross-Page Data'!$I$4:$J$13,2,FALSE),IF(J13217="solar",VLOOKUP('Form 923'!D13217,'Cross-Page Data'!$I$14:$J$117,2,FALSE),J13217))</f>
        <v>other</v>
      </c>
      <c r="J13217" t="str">
        <f>VLOOKUP(E13217,'Cross-Page Data'!$D$4:$F$48,3,FALSE)</f>
        <v>natural gas</v>
      </c>
      <c r="K13217" t="b">
        <f t="shared" si="206"/>
        <v>1</v>
      </c>
    </row>
    <row r="13218" spans="1:11">
      <c r="A13218" s="120">
        <v>62572</v>
      </c>
      <c r="B13218" s="121" t="s">
        <v>201</v>
      </c>
      <c r="C13218" s="121" t="s">
        <v>206</v>
      </c>
      <c r="D13218" s="121" t="s">
        <v>67</v>
      </c>
      <c r="E13218" s="121" t="s">
        <v>38</v>
      </c>
      <c r="F13218" s="122">
        <v>67637</v>
      </c>
      <c r="G13218" s="122">
        <v>7703</v>
      </c>
      <c r="H13218" s="120">
        <v>2019</v>
      </c>
      <c r="I13218" t="str">
        <f>IF(J13218="natural gas",VLOOKUP(D13218,'Cross-Page Data'!$I$4:$J$13,2,FALSE),IF(J13218="solar",VLOOKUP('Form 923'!D13218,'Cross-Page Data'!$I$14:$J$117,2,FALSE),J13218))</f>
        <v>other</v>
      </c>
      <c r="J13218" t="str">
        <f>VLOOKUP(E13218,'Cross-Page Data'!$D$4:$F$48,3,FALSE)</f>
        <v>natural gas</v>
      </c>
      <c r="K13218" t="b">
        <f t="shared" si="206"/>
        <v>1</v>
      </c>
    </row>
    <row r="13219" spans="1:11">
      <c r="A13219" s="120">
        <v>62573</v>
      </c>
      <c r="B13219" s="121" t="s">
        <v>201</v>
      </c>
      <c r="C13219" s="121" t="s">
        <v>206</v>
      </c>
      <c r="D13219" s="121" t="s">
        <v>67</v>
      </c>
      <c r="E13219" s="121" t="s">
        <v>38</v>
      </c>
      <c r="F13219" s="122">
        <v>59551</v>
      </c>
      <c r="G13219" s="122">
        <v>7044</v>
      </c>
      <c r="H13219" s="120">
        <v>2019</v>
      </c>
      <c r="I13219" t="str">
        <f>IF(J13219="natural gas",VLOOKUP(D13219,'Cross-Page Data'!$I$4:$J$13,2,FALSE),IF(J13219="solar",VLOOKUP('Form 923'!D13219,'Cross-Page Data'!$I$14:$J$117,2,FALSE),J13219))</f>
        <v>other</v>
      </c>
      <c r="J13219" t="str">
        <f>VLOOKUP(E13219,'Cross-Page Data'!$D$4:$F$48,3,FALSE)</f>
        <v>natural gas</v>
      </c>
      <c r="K13219" t="b">
        <f t="shared" si="206"/>
        <v>1</v>
      </c>
    </row>
    <row r="13220" spans="1:11">
      <c r="A13220" s="120">
        <v>62574</v>
      </c>
      <c r="B13220" s="121" t="s">
        <v>201</v>
      </c>
      <c r="C13220" s="121" t="s">
        <v>206</v>
      </c>
      <c r="D13220" s="121" t="s">
        <v>67</v>
      </c>
      <c r="E13220" s="121" t="s">
        <v>38</v>
      </c>
      <c r="F13220" s="122">
        <v>61168</v>
      </c>
      <c r="G13220" s="122">
        <v>7215</v>
      </c>
      <c r="H13220" s="120">
        <v>2019</v>
      </c>
      <c r="I13220" t="str">
        <f>IF(J13220="natural gas",VLOOKUP(D13220,'Cross-Page Data'!$I$4:$J$13,2,FALSE),IF(J13220="solar",VLOOKUP('Form 923'!D13220,'Cross-Page Data'!$I$14:$J$117,2,FALSE),J13220))</f>
        <v>other</v>
      </c>
      <c r="J13220" t="str">
        <f>VLOOKUP(E13220,'Cross-Page Data'!$D$4:$F$48,3,FALSE)</f>
        <v>natural gas</v>
      </c>
      <c r="K13220" t="b">
        <f t="shared" si="206"/>
        <v>1</v>
      </c>
    </row>
    <row r="13221" spans="1:11">
      <c r="A13221" s="120">
        <v>62575</v>
      </c>
      <c r="B13221" s="121" t="s">
        <v>201</v>
      </c>
      <c r="C13221" s="121" t="s">
        <v>206</v>
      </c>
      <c r="D13221" s="121" t="s">
        <v>67</v>
      </c>
      <c r="E13221" s="121" t="s">
        <v>38</v>
      </c>
      <c r="F13221" s="122">
        <v>64938</v>
      </c>
      <c r="G13221" s="122">
        <v>6983</v>
      </c>
      <c r="H13221" s="120">
        <v>2019</v>
      </c>
      <c r="I13221" t="str">
        <f>IF(J13221="natural gas",VLOOKUP(D13221,'Cross-Page Data'!$I$4:$J$13,2,FALSE),IF(J13221="solar",VLOOKUP('Form 923'!D13221,'Cross-Page Data'!$I$14:$J$117,2,FALSE),J13221))</f>
        <v>other</v>
      </c>
      <c r="J13221" t="str">
        <f>VLOOKUP(E13221,'Cross-Page Data'!$D$4:$F$48,3,FALSE)</f>
        <v>natural gas</v>
      </c>
      <c r="K13221" t="b">
        <f t="shared" si="206"/>
        <v>1</v>
      </c>
    </row>
    <row r="13222" spans="1:11">
      <c r="A13222" s="120">
        <v>62576</v>
      </c>
      <c r="B13222" s="121" t="s">
        <v>201</v>
      </c>
      <c r="C13222" s="121" t="s">
        <v>206</v>
      </c>
      <c r="D13222" s="121" t="s">
        <v>67</v>
      </c>
      <c r="E13222" s="121" t="s">
        <v>38</v>
      </c>
      <c r="F13222" s="122">
        <v>76578</v>
      </c>
      <c r="G13222" s="122">
        <v>8555</v>
      </c>
      <c r="H13222" s="120">
        <v>2019</v>
      </c>
      <c r="I13222" t="str">
        <f>IF(J13222="natural gas",VLOOKUP(D13222,'Cross-Page Data'!$I$4:$J$13,2,FALSE),IF(J13222="solar",VLOOKUP('Form 923'!D13222,'Cross-Page Data'!$I$14:$J$117,2,FALSE),J13222))</f>
        <v>other</v>
      </c>
      <c r="J13222" t="str">
        <f>VLOOKUP(E13222,'Cross-Page Data'!$D$4:$F$48,3,FALSE)</f>
        <v>natural gas</v>
      </c>
      <c r="K13222" t="b">
        <f t="shared" si="206"/>
        <v>1</v>
      </c>
    </row>
    <row r="13223" spans="1:11">
      <c r="A13223" s="120">
        <v>62577</v>
      </c>
      <c r="B13223" s="121" t="s">
        <v>201</v>
      </c>
      <c r="C13223" s="121" t="s">
        <v>206</v>
      </c>
      <c r="D13223" s="121" t="s">
        <v>67</v>
      </c>
      <c r="E13223" s="121" t="s">
        <v>38</v>
      </c>
      <c r="F13223" s="122">
        <v>249121</v>
      </c>
      <c r="G13223" s="122">
        <v>19597</v>
      </c>
      <c r="H13223" s="120">
        <v>2019</v>
      </c>
      <c r="I13223" t="str">
        <f>IF(J13223="natural gas",VLOOKUP(D13223,'Cross-Page Data'!$I$4:$J$13,2,FALSE),IF(J13223="solar",VLOOKUP('Form 923'!D13223,'Cross-Page Data'!$I$14:$J$117,2,FALSE),J13223))</f>
        <v>other</v>
      </c>
      <c r="J13223" t="str">
        <f>VLOOKUP(E13223,'Cross-Page Data'!$D$4:$F$48,3,FALSE)</f>
        <v>natural gas</v>
      </c>
      <c r="K13223" t="b">
        <f t="shared" si="206"/>
        <v>1</v>
      </c>
    </row>
    <row r="13224" ht="25.5" spans="1:11">
      <c r="A13224" s="120">
        <v>62578</v>
      </c>
      <c r="B13224" s="121" t="s">
        <v>201</v>
      </c>
      <c r="C13224" s="121" t="s">
        <v>207</v>
      </c>
      <c r="D13224" s="121" t="s">
        <v>101</v>
      </c>
      <c r="E13224" s="121" t="s">
        <v>92</v>
      </c>
      <c r="F13224" s="122">
        <v>30800</v>
      </c>
      <c r="G13224" s="122">
        <v>3460</v>
      </c>
      <c r="H13224" s="120">
        <v>2019</v>
      </c>
      <c r="I13224" t="str">
        <f>IF(J13224="natural gas",VLOOKUP(D13224,'Cross-Page Data'!$I$4:$J$13,2,FALSE),IF(J13224="solar",VLOOKUP('Form 923'!D13224,'Cross-Page Data'!$I$14:$J$117,2,FALSE),J13224))</f>
        <v>solar pv</v>
      </c>
      <c r="J13224" t="str">
        <f>VLOOKUP(E13224,'Cross-Page Data'!$D$4:$F$48,3,FALSE)</f>
        <v>solar</v>
      </c>
      <c r="K13224" t="b">
        <f t="shared" si="206"/>
        <v>0</v>
      </c>
    </row>
    <row r="13225" spans="1:11">
      <c r="A13225" s="120">
        <v>62579</v>
      </c>
      <c r="B13225" s="121" t="s">
        <v>201</v>
      </c>
      <c r="C13225" s="121" t="s">
        <v>206</v>
      </c>
      <c r="D13225" s="121" t="s">
        <v>101</v>
      </c>
      <c r="E13225" s="121" t="s">
        <v>92</v>
      </c>
      <c r="F13225" s="122">
        <v>17859</v>
      </c>
      <c r="G13225" s="122">
        <v>2006</v>
      </c>
      <c r="H13225" s="120">
        <v>2019</v>
      </c>
      <c r="I13225" t="str">
        <f>IF(J13225="natural gas",VLOOKUP(D13225,'Cross-Page Data'!$I$4:$J$13,2,FALSE),IF(J13225="solar",VLOOKUP('Form 923'!D13225,'Cross-Page Data'!$I$14:$J$117,2,FALSE),J13225))</f>
        <v>solar pv</v>
      </c>
      <c r="J13225" t="str">
        <f>VLOOKUP(E13225,'Cross-Page Data'!$D$4:$F$48,3,FALSE)</f>
        <v>solar</v>
      </c>
      <c r="K13225" t="b">
        <f t="shared" si="206"/>
        <v>1</v>
      </c>
    </row>
    <row r="13226" spans="1:11">
      <c r="A13226" s="120">
        <v>62580</v>
      </c>
      <c r="B13226" s="121" t="s">
        <v>201</v>
      </c>
      <c r="C13226" s="121" t="s">
        <v>206</v>
      </c>
      <c r="D13226" s="121" t="s">
        <v>101</v>
      </c>
      <c r="E13226" s="121" t="s">
        <v>92</v>
      </c>
      <c r="F13226" s="122">
        <v>50118</v>
      </c>
      <c r="G13226" s="122">
        <v>5630</v>
      </c>
      <c r="H13226" s="120">
        <v>2019</v>
      </c>
      <c r="I13226" t="str">
        <f>IF(J13226="natural gas",VLOOKUP(D13226,'Cross-Page Data'!$I$4:$J$13,2,FALSE),IF(J13226="solar",VLOOKUP('Form 923'!D13226,'Cross-Page Data'!$I$14:$J$117,2,FALSE),J13226))</f>
        <v>solar pv</v>
      </c>
      <c r="J13226" t="str">
        <f>VLOOKUP(E13226,'Cross-Page Data'!$D$4:$F$48,3,FALSE)</f>
        <v>solar</v>
      </c>
      <c r="K13226" t="b">
        <f t="shared" si="206"/>
        <v>1</v>
      </c>
    </row>
    <row r="13227" spans="1:11">
      <c r="A13227" s="120">
        <v>62581</v>
      </c>
      <c r="B13227" s="121" t="s">
        <v>201</v>
      </c>
      <c r="C13227" s="121" t="s">
        <v>206</v>
      </c>
      <c r="D13227" s="121" t="s">
        <v>101</v>
      </c>
      <c r="E13227" s="121" t="s">
        <v>92</v>
      </c>
      <c r="F13227" s="122">
        <v>41633</v>
      </c>
      <c r="G13227" s="122">
        <v>4677</v>
      </c>
      <c r="H13227" s="120">
        <v>2019</v>
      </c>
      <c r="I13227" t="str">
        <f>IF(J13227="natural gas",VLOOKUP(D13227,'Cross-Page Data'!$I$4:$J$13,2,FALSE),IF(J13227="solar",VLOOKUP('Form 923'!D13227,'Cross-Page Data'!$I$14:$J$117,2,FALSE),J13227))</f>
        <v>solar pv</v>
      </c>
      <c r="J13227" t="str">
        <f>VLOOKUP(E13227,'Cross-Page Data'!$D$4:$F$48,3,FALSE)</f>
        <v>solar</v>
      </c>
      <c r="K13227" t="b">
        <f t="shared" si="206"/>
        <v>1</v>
      </c>
    </row>
    <row r="13228" spans="1:11">
      <c r="A13228" s="120">
        <v>62582</v>
      </c>
      <c r="B13228" s="121" t="s">
        <v>201</v>
      </c>
      <c r="C13228" s="121" t="s">
        <v>206</v>
      </c>
      <c r="D13228" s="121" t="s">
        <v>101</v>
      </c>
      <c r="E13228" s="121" t="s">
        <v>92</v>
      </c>
      <c r="F13228" s="122">
        <v>68669</v>
      </c>
      <c r="G13228" s="122">
        <v>7714</v>
      </c>
      <c r="H13228" s="120">
        <v>2019</v>
      </c>
      <c r="I13228" t="str">
        <f>IF(J13228="natural gas",VLOOKUP(D13228,'Cross-Page Data'!$I$4:$J$13,2,FALSE),IF(J13228="solar",VLOOKUP('Form 923'!D13228,'Cross-Page Data'!$I$14:$J$117,2,FALSE),J13228))</f>
        <v>solar pv</v>
      </c>
      <c r="J13228" t="str">
        <f>VLOOKUP(E13228,'Cross-Page Data'!$D$4:$F$48,3,FALSE)</f>
        <v>solar</v>
      </c>
      <c r="K13228" t="b">
        <f t="shared" si="206"/>
        <v>1</v>
      </c>
    </row>
    <row r="13229" spans="1:11">
      <c r="A13229" s="120">
        <v>62583</v>
      </c>
      <c r="B13229" s="121" t="s">
        <v>201</v>
      </c>
      <c r="C13229" s="121" t="s">
        <v>206</v>
      </c>
      <c r="D13229" s="121" t="s">
        <v>101</v>
      </c>
      <c r="E13229" s="121" t="s">
        <v>92</v>
      </c>
      <c r="F13229" s="122">
        <v>63116</v>
      </c>
      <c r="G13229" s="122">
        <v>7090</v>
      </c>
      <c r="H13229" s="120">
        <v>2019</v>
      </c>
      <c r="I13229" t="str">
        <f>IF(J13229="natural gas",VLOOKUP(D13229,'Cross-Page Data'!$I$4:$J$13,2,FALSE),IF(J13229="solar",VLOOKUP('Form 923'!D13229,'Cross-Page Data'!$I$14:$J$117,2,FALSE),J13229))</f>
        <v>solar pv</v>
      </c>
      <c r="J13229" t="str">
        <f>VLOOKUP(E13229,'Cross-Page Data'!$D$4:$F$48,3,FALSE)</f>
        <v>solar</v>
      </c>
      <c r="K13229" t="b">
        <f t="shared" si="206"/>
        <v>1</v>
      </c>
    </row>
    <row r="13230" spans="1:11">
      <c r="A13230" s="120">
        <v>62584</v>
      </c>
      <c r="B13230" s="121" t="s">
        <v>201</v>
      </c>
      <c r="C13230" s="121" t="s">
        <v>206</v>
      </c>
      <c r="D13230" s="121" t="s">
        <v>101</v>
      </c>
      <c r="E13230" s="121" t="s">
        <v>92</v>
      </c>
      <c r="F13230" s="122">
        <v>170438</v>
      </c>
      <c r="G13230" s="122">
        <v>19146</v>
      </c>
      <c r="H13230" s="120">
        <v>2019</v>
      </c>
      <c r="I13230" t="str">
        <f>IF(J13230="natural gas",VLOOKUP(D13230,'Cross-Page Data'!$I$4:$J$13,2,FALSE),IF(J13230="solar",VLOOKUP('Form 923'!D13230,'Cross-Page Data'!$I$14:$J$117,2,FALSE),J13230))</f>
        <v>solar pv</v>
      </c>
      <c r="J13230" t="str">
        <f>VLOOKUP(E13230,'Cross-Page Data'!$D$4:$F$48,3,FALSE)</f>
        <v>solar</v>
      </c>
      <c r="K13230" t="b">
        <f t="shared" si="206"/>
        <v>1</v>
      </c>
    </row>
    <row r="13231" spans="1:11">
      <c r="A13231" s="120">
        <v>62585</v>
      </c>
      <c r="B13231" s="121" t="s">
        <v>201</v>
      </c>
      <c r="C13231" s="121" t="s">
        <v>202</v>
      </c>
      <c r="D13231" s="121" t="s">
        <v>33</v>
      </c>
      <c r="E13231" s="121" t="s">
        <v>99</v>
      </c>
      <c r="F13231" s="122">
        <v>0</v>
      </c>
      <c r="G13231" s="122">
        <v>-35</v>
      </c>
      <c r="H13231" s="120">
        <v>2019</v>
      </c>
      <c r="I13231" t="str">
        <f>IF(J13231="natural gas",VLOOKUP(D13231,'Cross-Page Data'!$I$4:$J$13,2,FALSE),IF(J13231="solar",VLOOKUP('Form 923'!D13231,'Cross-Page Data'!$I$14:$J$117,2,FALSE),J13231))</f>
        <v>other</v>
      </c>
      <c r="J13231" t="str">
        <f>VLOOKUP(E13231,'Cross-Page Data'!$D$4:$F$48,3,FALSE)</f>
        <v>other</v>
      </c>
      <c r="K13231" t="b">
        <f t="shared" si="206"/>
        <v>1</v>
      </c>
    </row>
    <row r="13232" spans="1:11">
      <c r="A13232" s="120">
        <v>62586</v>
      </c>
      <c r="B13232" s="121" t="s">
        <v>201</v>
      </c>
      <c r="C13232" s="121" t="s">
        <v>206</v>
      </c>
      <c r="D13232" s="121" t="s">
        <v>101</v>
      </c>
      <c r="E13232" s="121" t="s">
        <v>92</v>
      </c>
      <c r="F13232" s="122">
        <v>2047</v>
      </c>
      <c r="G13232" s="122">
        <v>230</v>
      </c>
      <c r="H13232" s="120">
        <v>2019</v>
      </c>
      <c r="I13232" t="str">
        <f>IF(J13232="natural gas",VLOOKUP(D13232,'Cross-Page Data'!$I$4:$J$13,2,FALSE),IF(J13232="solar",VLOOKUP('Form 923'!D13232,'Cross-Page Data'!$I$14:$J$117,2,FALSE),J13232))</f>
        <v>solar pv</v>
      </c>
      <c r="J13232" t="str">
        <f>VLOOKUP(E13232,'Cross-Page Data'!$D$4:$F$48,3,FALSE)</f>
        <v>solar</v>
      </c>
      <c r="K13232" t="b">
        <f t="shared" si="206"/>
        <v>1</v>
      </c>
    </row>
    <row r="13233" ht="25.5" spans="1:11">
      <c r="A13233" s="120">
        <v>62589</v>
      </c>
      <c r="B13233" s="121" t="s">
        <v>201</v>
      </c>
      <c r="C13233" s="121" t="s">
        <v>207</v>
      </c>
      <c r="D13233" s="121" t="s">
        <v>79</v>
      </c>
      <c r="E13233" s="121" t="s">
        <v>70</v>
      </c>
      <c r="F13233" s="122">
        <v>199</v>
      </c>
      <c r="G13233" s="122">
        <v>11</v>
      </c>
      <c r="H13233" s="120">
        <v>2019</v>
      </c>
      <c r="I13233" t="str">
        <f>IF(J13233="natural gas",VLOOKUP(D13233,'Cross-Page Data'!$I$4:$J$13,2,FALSE),IF(J13233="solar",VLOOKUP('Form 923'!D13233,'Cross-Page Data'!$I$14:$J$117,2,FALSE),J13233))</f>
        <v>heavy or residual fuel oil</v>
      </c>
      <c r="J13233" t="str">
        <f>VLOOKUP(E13233,'Cross-Page Data'!$D$4:$F$48,3,FALSE)</f>
        <v>heavy or residual fuel oil</v>
      </c>
      <c r="K13233" t="b">
        <f t="shared" si="206"/>
        <v>0</v>
      </c>
    </row>
    <row r="13234" spans="1:11">
      <c r="A13234" s="120">
        <v>62590</v>
      </c>
      <c r="B13234" s="121" t="s">
        <v>201</v>
      </c>
      <c r="C13234" s="121" t="s">
        <v>202</v>
      </c>
      <c r="D13234" s="121" t="s">
        <v>79</v>
      </c>
      <c r="E13234" s="121" t="s">
        <v>70</v>
      </c>
      <c r="F13234" s="122">
        <v>685</v>
      </c>
      <c r="G13234" s="122">
        <v>68</v>
      </c>
      <c r="H13234" s="120">
        <v>2019</v>
      </c>
      <c r="I13234" t="str">
        <f>IF(J13234="natural gas",VLOOKUP(D13234,'Cross-Page Data'!$I$4:$J$13,2,FALSE),IF(J13234="solar",VLOOKUP('Form 923'!D13234,'Cross-Page Data'!$I$14:$J$117,2,FALSE),J13234))</f>
        <v>heavy or residual fuel oil</v>
      </c>
      <c r="J13234" t="str">
        <f>VLOOKUP(E13234,'Cross-Page Data'!$D$4:$F$48,3,FALSE)</f>
        <v>heavy or residual fuel oil</v>
      </c>
      <c r="K13234" t="b">
        <f t="shared" si="206"/>
        <v>1</v>
      </c>
    </row>
    <row r="13235" spans="1:11">
      <c r="A13235" s="120">
        <v>62595</v>
      </c>
      <c r="B13235" s="121" t="s">
        <v>201</v>
      </c>
      <c r="C13235" s="121" t="s">
        <v>206</v>
      </c>
      <c r="D13235" s="121" t="s">
        <v>101</v>
      </c>
      <c r="E13235" s="121" t="s">
        <v>92</v>
      </c>
      <c r="F13235" s="122">
        <v>15533</v>
      </c>
      <c r="G13235" s="122">
        <v>1745</v>
      </c>
      <c r="H13235" s="120">
        <v>2019</v>
      </c>
      <c r="I13235" t="str">
        <f>IF(J13235="natural gas",VLOOKUP(D13235,'Cross-Page Data'!$I$4:$J$13,2,FALSE),IF(J13235="solar",VLOOKUP('Form 923'!D13235,'Cross-Page Data'!$I$14:$J$117,2,FALSE),J13235))</f>
        <v>solar pv</v>
      </c>
      <c r="J13235" t="str">
        <f>VLOOKUP(E13235,'Cross-Page Data'!$D$4:$F$48,3,FALSE)</f>
        <v>solar</v>
      </c>
      <c r="K13235" t="b">
        <f t="shared" si="206"/>
        <v>1</v>
      </c>
    </row>
    <row r="13236" spans="1:11">
      <c r="A13236" s="120">
        <v>62596</v>
      </c>
      <c r="B13236" s="121" t="s">
        <v>201</v>
      </c>
      <c r="C13236" s="121" t="s">
        <v>206</v>
      </c>
      <c r="D13236" s="121" t="s">
        <v>101</v>
      </c>
      <c r="E13236" s="121" t="s">
        <v>92</v>
      </c>
      <c r="F13236" s="122">
        <v>7442</v>
      </c>
      <c r="G13236" s="122">
        <v>836</v>
      </c>
      <c r="H13236" s="120">
        <v>2019</v>
      </c>
      <c r="I13236" t="str">
        <f>IF(J13236="natural gas",VLOOKUP(D13236,'Cross-Page Data'!$I$4:$J$13,2,FALSE),IF(J13236="solar",VLOOKUP('Form 923'!D13236,'Cross-Page Data'!$I$14:$J$117,2,FALSE),J13236))</f>
        <v>solar pv</v>
      </c>
      <c r="J13236" t="str">
        <f>VLOOKUP(E13236,'Cross-Page Data'!$D$4:$F$48,3,FALSE)</f>
        <v>solar</v>
      </c>
      <c r="K13236" t="b">
        <f t="shared" si="206"/>
        <v>1</v>
      </c>
    </row>
    <row r="13237" spans="1:11">
      <c r="A13237" s="120">
        <v>62597</v>
      </c>
      <c r="B13237" s="121" t="s">
        <v>201</v>
      </c>
      <c r="C13237" s="121" t="s">
        <v>202</v>
      </c>
      <c r="D13237" s="121" t="s">
        <v>101</v>
      </c>
      <c r="E13237" s="121" t="s">
        <v>92</v>
      </c>
      <c r="F13237" s="122">
        <v>107562</v>
      </c>
      <c r="G13237" s="122">
        <v>12083</v>
      </c>
      <c r="H13237" s="120">
        <v>2019</v>
      </c>
      <c r="I13237" t="str">
        <f>IF(J13237="natural gas",VLOOKUP(D13237,'Cross-Page Data'!$I$4:$J$13,2,FALSE),IF(J13237="solar",VLOOKUP('Form 923'!D13237,'Cross-Page Data'!$I$14:$J$117,2,FALSE),J13237))</f>
        <v>solar pv</v>
      </c>
      <c r="J13237" t="str">
        <f>VLOOKUP(E13237,'Cross-Page Data'!$D$4:$F$48,3,FALSE)</f>
        <v>solar</v>
      </c>
      <c r="K13237" t="b">
        <f t="shared" si="206"/>
        <v>1</v>
      </c>
    </row>
    <row r="13238" ht="25.5" spans="1:11">
      <c r="A13238" s="120">
        <v>62598</v>
      </c>
      <c r="B13238" s="121" t="s">
        <v>201</v>
      </c>
      <c r="C13238" s="121" t="s">
        <v>207</v>
      </c>
      <c r="D13238" s="121" t="s">
        <v>101</v>
      </c>
      <c r="E13238" s="121" t="s">
        <v>92</v>
      </c>
      <c r="F13238" s="122">
        <v>13350</v>
      </c>
      <c r="G13238" s="122">
        <v>1499.85</v>
      </c>
      <c r="H13238" s="120">
        <v>2019</v>
      </c>
      <c r="I13238" t="str">
        <f>IF(J13238="natural gas",VLOOKUP(D13238,'Cross-Page Data'!$I$4:$J$13,2,FALSE),IF(J13238="solar",VLOOKUP('Form 923'!D13238,'Cross-Page Data'!$I$14:$J$117,2,FALSE),J13238))</f>
        <v>solar pv</v>
      </c>
      <c r="J13238" t="str">
        <f>VLOOKUP(E13238,'Cross-Page Data'!$D$4:$F$48,3,FALSE)</f>
        <v>solar</v>
      </c>
      <c r="K13238" t="b">
        <f t="shared" si="206"/>
        <v>0</v>
      </c>
    </row>
    <row r="13239" spans="1:11">
      <c r="A13239" s="120">
        <v>62600</v>
      </c>
      <c r="B13239" s="121" t="s">
        <v>201</v>
      </c>
      <c r="C13239" s="121" t="s">
        <v>206</v>
      </c>
      <c r="D13239" s="121" t="s">
        <v>101</v>
      </c>
      <c r="E13239" s="121" t="s">
        <v>92</v>
      </c>
      <c r="F13239" s="122">
        <v>89865</v>
      </c>
      <c r="G13239" s="122">
        <v>10095</v>
      </c>
      <c r="H13239" s="120">
        <v>2019</v>
      </c>
      <c r="I13239" t="str">
        <f>IF(J13239="natural gas",VLOOKUP(D13239,'Cross-Page Data'!$I$4:$J$13,2,FALSE),IF(J13239="solar",VLOOKUP('Form 923'!D13239,'Cross-Page Data'!$I$14:$J$117,2,FALSE),J13239))</f>
        <v>solar pv</v>
      </c>
      <c r="J13239" t="str">
        <f>VLOOKUP(E13239,'Cross-Page Data'!$D$4:$F$48,3,FALSE)</f>
        <v>solar</v>
      </c>
      <c r="K13239" t="b">
        <f t="shared" si="206"/>
        <v>1</v>
      </c>
    </row>
    <row r="13240" spans="1:11">
      <c r="A13240" s="120">
        <v>62601</v>
      </c>
      <c r="B13240" s="121" t="s">
        <v>201</v>
      </c>
      <c r="C13240" s="121" t="s">
        <v>206</v>
      </c>
      <c r="D13240" s="121" t="s">
        <v>101</v>
      </c>
      <c r="E13240" s="121" t="s">
        <v>92</v>
      </c>
      <c r="F13240" s="122">
        <v>30381</v>
      </c>
      <c r="G13240" s="122">
        <v>3413</v>
      </c>
      <c r="H13240" s="120">
        <v>2019</v>
      </c>
      <c r="I13240" t="str">
        <f>IF(J13240="natural gas",VLOOKUP(D13240,'Cross-Page Data'!$I$4:$J$13,2,FALSE),IF(J13240="solar",VLOOKUP('Form 923'!D13240,'Cross-Page Data'!$I$14:$J$117,2,FALSE),J13240))</f>
        <v>solar pv</v>
      </c>
      <c r="J13240" t="str">
        <f>VLOOKUP(E13240,'Cross-Page Data'!$D$4:$F$48,3,FALSE)</f>
        <v>solar</v>
      </c>
      <c r="K13240" t="b">
        <f t="shared" si="206"/>
        <v>1</v>
      </c>
    </row>
    <row r="13241" spans="1:11">
      <c r="A13241" s="120">
        <v>62602</v>
      </c>
      <c r="B13241" s="121" t="s">
        <v>201</v>
      </c>
      <c r="C13241" s="121" t="s">
        <v>206</v>
      </c>
      <c r="D13241" s="121" t="s">
        <v>101</v>
      </c>
      <c r="E13241" s="121" t="s">
        <v>92</v>
      </c>
      <c r="F13241" s="122">
        <v>62659</v>
      </c>
      <c r="G13241" s="122">
        <v>7039</v>
      </c>
      <c r="H13241" s="120">
        <v>2019</v>
      </c>
      <c r="I13241" t="str">
        <f>IF(J13241="natural gas",VLOOKUP(D13241,'Cross-Page Data'!$I$4:$J$13,2,FALSE),IF(J13241="solar",VLOOKUP('Form 923'!D13241,'Cross-Page Data'!$I$14:$J$117,2,FALSE),J13241))</f>
        <v>solar pv</v>
      </c>
      <c r="J13241" t="str">
        <f>VLOOKUP(E13241,'Cross-Page Data'!$D$4:$F$48,3,FALSE)</f>
        <v>solar</v>
      </c>
      <c r="K13241" t="b">
        <f t="shared" si="206"/>
        <v>1</v>
      </c>
    </row>
    <row r="13242" spans="1:11">
      <c r="A13242" s="120">
        <v>62603</v>
      </c>
      <c r="B13242" s="121" t="s">
        <v>201</v>
      </c>
      <c r="C13242" s="121" t="s">
        <v>206</v>
      </c>
      <c r="D13242" s="121" t="s">
        <v>101</v>
      </c>
      <c r="E13242" s="121" t="s">
        <v>92</v>
      </c>
      <c r="F13242" s="122">
        <v>61815</v>
      </c>
      <c r="G13242" s="122">
        <v>6944</v>
      </c>
      <c r="H13242" s="120">
        <v>2019</v>
      </c>
      <c r="I13242" t="str">
        <f>IF(J13242="natural gas",VLOOKUP(D13242,'Cross-Page Data'!$I$4:$J$13,2,FALSE),IF(J13242="solar",VLOOKUP('Form 923'!D13242,'Cross-Page Data'!$I$14:$J$117,2,FALSE),J13242))</f>
        <v>solar pv</v>
      </c>
      <c r="J13242" t="str">
        <f>VLOOKUP(E13242,'Cross-Page Data'!$D$4:$F$48,3,FALSE)</f>
        <v>solar</v>
      </c>
      <c r="K13242" t="b">
        <f t="shared" si="206"/>
        <v>1</v>
      </c>
    </row>
    <row r="13243" spans="1:11">
      <c r="A13243" s="120">
        <v>62607</v>
      </c>
      <c r="B13243" s="121" t="s">
        <v>201</v>
      </c>
      <c r="C13243" s="121" t="s">
        <v>206</v>
      </c>
      <c r="D13243" s="121" t="s">
        <v>101</v>
      </c>
      <c r="E13243" s="121" t="s">
        <v>92</v>
      </c>
      <c r="F13243" s="122">
        <v>16193</v>
      </c>
      <c r="G13243" s="122">
        <v>1819</v>
      </c>
      <c r="H13243" s="120">
        <v>2019</v>
      </c>
      <c r="I13243" t="str">
        <f>IF(J13243="natural gas",VLOOKUP(D13243,'Cross-Page Data'!$I$4:$J$13,2,FALSE),IF(J13243="solar",VLOOKUP('Form 923'!D13243,'Cross-Page Data'!$I$14:$J$117,2,FALSE),J13243))</f>
        <v>solar pv</v>
      </c>
      <c r="J13243" t="str">
        <f>VLOOKUP(E13243,'Cross-Page Data'!$D$4:$F$48,3,FALSE)</f>
        <v>solar</v>
      </c>
      <c r="K13243" t="b">
        <f t="shared" si="206"/>
        <v>1</v>
      </c>
    </row>
    <row r="13244" spans="1:11">
      <c r="A13244" s="120">
        <v>62609</v>
      </c>
      <c r="B13244" s="121" t="s">
        <v>201</v>
      </c>
      <c r="C13244" s="121" t="s">
        <v>202</v>
      </c>
      <c r="D13244" s="121" t="s">
        <v>33</v>
      </c>
      <c r="E13244" s="121" t="s">
        <v>99</v>
      </c>
      <c r="F13244" s="122">
        <v>0</v>
      </c>
      <c r="G13244" s="122">
        <v>-58</v>
      </c>
      <c r="H13244" s="120">
        <v>2019</v>
      </c>
      <c r="I13244" t="str">
        <f>IF(J13244="natural gas",VLOOKUP(D13244,'Cross-Page Data'!$I$4:$J$13,2,FALSE),IF(J13244="solar",VLOOKUP('Form 923'!D13244,'Cross-Page Data'!$I$14:$J$117,2,FALSE),J13244))</f>
        <v>other</v>
      </c>
      <c r="J13244" t="str">
        <f>VLOOKUP(E13244,'Cross-Page Data'!$D$4:$F$48,3,FALSE)</f>
        <v>other</v>
      </c>
      <c r="K13244" t="b">
        <f t="shared" si="206"/>
        <v>1</v>
      </c>
    </row>
    <row r="13245" spans="1:11">
      <c r="A13245" s="120">
        <v>62610</v>
      </c>
      <c r="B13245" s="121" t="s">
        <v>201</v>
      </c>
      <c r="C13245" s="121" t="s">
        <v>202</v>
      </c>
      <c r="D13245" s="121" t="s">
        <v>101</v>
      </c>
      <c r="E13245" s="121" t="s">
        <v>92</v>
      </c>
      <c r="F13245" s="122">
        <v>14110</v>
      </c>
      <c r="G13245" s="122">
        <v>1585</v>
      </c>
      <c r="H13245" s="120">
        <v>2019</v>
      </c>
      <c r="I13245" t="str">
        <f>IF(J13245="natural gas",VLOOKUP(D13245,'Cross-Page Data'!$I$4:$J$13,2,FALSE),IF(J13245="solar",VLOOKUP('Form 923'!D13245,'Cross-Page Data'!$I$14:$J$117,2,FALSE),J13245))</f>
        <v>solar pv</v>
      </c>
      <c r="J13245" t="str">
        <f>VLOOKUP(E13245,'Cross-Page Data'!$D$4:$F$48,3,FALSE)</f>
        <v>solar</v>
      </c>
      <c r="K13245" t="b">
        <f t="shared" si="206"/>
        <v>1</v>
      </c>
    </row>
    <row r="13246" spans="1:11">
      <c r="A13246" s="120">
        <v>62611</v>
      </c>
      <c r="B13246" s="121" t="s">
        <v>201</v>
      </c>
      <c r="C13246" s="121" t="s">
        <v>206</v>
      </c>
      <c r="D13246" s="121" t="s">
        <v>101</v>
      </c>
      <c r="E13246" s="121" t="s">
        <v>92</v>
      </c>
      <c r="F13246" s="122">
        <v>19772</v>
      </c>
      <c r="G13246" s="122">
        <v>2221</v>
      </c>
      <c r="H13246" s="120">
        <v>2019</v>
      </c>
      <c r="I13246" t="str">
        <f>IF(J13246="natural gas",VLOOKUP(D13246,'Cross-Page Data'!$I$4:$J$13,2,FALSE),IF(J13246="solar",VLOOKUP('Form 923'!D13246,'Cross-Page Data'!$I$14:$J$117,2,FALSE),J13246))</f>
        <v>solar pv</v>
      </c>
      <c r="J13246" t="str">
        <f>VLOOKUP(E13246,'Cross-Page Data'!$D$4:$F$48,3,FALSE)</f>
        <v>solar</v>
      </c>
      <c r="K13246" t="b">
        <f t="shared" si="206"/>
        <v>1</v>
      </c>
    </row>
    <row r="13247" spans="1:11">
      <c r="A13247" s="120">
        <v>62612</v>
      </c>
      <c r="B13247" s="121" t="s">
        <v>201</v>
      </c>
      <c r="C13247" s="121" t="s">
        <v>206</v>
      </c>
      <c r="D13247" s="121" t="s">
        <v>101</v>
      </c>
      <c r="E13247" s="121" t="s">
        <v>92</v>
      </c>
      <c r="F13247" s="122">
        <v>27908</v>
      </c>
      <c r="G13247" s="122">
        <v>3135</v>
      </c>
      <c r="H13247" s="120">
        <v>2019</v>
      </c>
      <c r="I13247" t="str">
        <f>IF(J13247="natural gas",VLOOKUP(D13247,'Cross-Page Data'!$I$4:$J$13,2,FALSE),IF(J13247="solar",VLOOKUP('Form 923'!D13247,'Cross-Page Data'!$I$14:$J$117,2,FALSE),J13247))</f>
        <v>solar pv</v>
      </c>
      <c r="J13247" t="str">
        <f>VLOOKUP(E13247,'Cross-Page Data'!$D$4:$F$48,3,FALSE)</f>
        <v>solar</v>
      </c>
      <c r="K13247" t="b">
        <f t="shared" si="206"/>
        <v>1</v>
      </c>
    </row>
    <row r="13248" spans="1:11">
      <c r="A13248" s="120">
        <v>62613</v>
      </c>
      <c r="B13248" s="121" t="s">
        <v>201</v>
      </c>
      <c r="C13248" s="121" t="s">
        <v>206</v>
      </c>
      <c r="D13248" s="121" t="s">
        <v>101</v>
      </c>
      <c r="E13248" s="121" t="s">
        <v>92</v>
      </c>
      <c r="F13248" s="122">
        <v>19138</v>
      </c>
      <c r="G13248" s="122">
        <v>2150</v>
      </c>
      <c r="H13248" s="120">
        <v>2019</v>
      </c>
      <c r="I13248" t="str">
        <f>IF(J13248="natural gas",VLOOKUP(D13248,'Cross-Page Data'!$I$4:$J$13,2,FALSE),IF(J13248="solar",VLOOKUP('Form 923'!D13248,'Cross-Page Data'!$I$14:$J$117,2,FALSE),J13248))</f>
        <v>solar pv</v>
      </c>
      <c r="J13248" t="str">
        <f>VLOOKUP(E13248,'Cross-Page Data'!$D$4:$F$48,3,FALSE)</f>
        <v>solar</v>
      </c>
      <c r="K13248" t="b">
        <f t="shared" si="206"/>
        <v>1</v>
      </c>
    </row>
    <row r="13249" spans="1:11">
      <c r="A13249" s="120">
        <v>62614</v>
      </c>
      <c r="B13249" s="121" t="s">
        <v>201</v>
      </c>
      <c r="C13249" s="121" t="s">
        <v>206</v>
      </c>
      <c r="D13249" s="121" t="s">
        <v>101</v>
      </c>
      <c r="E13249" s="121" t="s">
        <v>92</v>
      </c>
      <c r="F13249" s="122">
        <v>34388</v>
      </c>
      <c r="G13249" s="122">
        <v>3863</v>
      </c>
      <c r="H13249" s="120">
        <v>2019</v>
      </c>
      <c r="I13249" t="str">
        <f>IF(J13249="natural gas",VLOOKUP(D13249,'Cross-Page Data'!$I$4:$J$13,2,FALSE),IF(J13249="solar",VLOOKUP('Form 923'!D13249,'Cross-Page Data'!$I$14:$J$117,2,FALSE),J13249))</f>
        <v>solar pv</v>
      </c>
      <c r="J13249" t="str">
        <f>VLOOKUP(E13249,'Cross-Page Data'!$D$4:$F$48,3,FALSE)</f>
        <v>solar</v>
      </c>
      <c r="K13249" t="b">
        <f t="shared" si="206"/>
        <v>1</v>
      </c>
    </row>
    <row r="13250" spans="1:11">
      <c r="A13250" s="120">
        <v>62615</v>
      </c>
      <c r="B13250" s="121" t="s">
        <v>201</v>
      </c>
      <c r="C13250" s="121" t="s">
        <v>206</v>
      </c>
      <c r="D13250" s="121" t="s">
        <v>101</v>
      </c>
      <c r="E13250" s="121" t="s">
        <v>92</v>
      </c>
      <c r="F13250" s="122">
        <v>14983</v>
      </c>
      <c r="G13250" s="122">
        <v>1683</v>
      </c>
      <c r="H13250" s="120">
        <v>2019</v>
      </c>
      <c r="I13250" t="str">
        <f>IF(J13250="natural gas",VLOOKUP(D13250,'Cross-Page Data'!$I$4:$J$13,2,FALSE),IF(J13250="solar",VLOOKUP('Form 923'!D13250,'Cross-Page Data'!$I$14:$J$117,2,FALSE),J13250))</f>
        <v>solar pv</v>
      </c>
      <c r="J13250" t="str">
        <f>VLOOKUP(E13250,'Cross-Page Data'!$D$4:$F$48,3,FALSE)</f>
        <v>solar</v>
      </c>
      <c r="K13250" t="b">
        <f t="shared" si="206"/>
        <v>1</v>
      </c>
    </row>
    <row r="13251" spans="1:11">
      <c r="A13251" s="120">
        <v>62616</v>
      </c>
      <c r="B13251" s="121" t="s">
        <v>201</v>
      </c>
      <c r="C13251" s="121" t="s">
        <v>206</v>
      </c>
      <c r="D13251" s="121" t="s">
        <v>101</v>
      </c>
      <c r="E13251" s="121" t="s">
        <v>92</v>
      </c>
      <c r="F13251" s="122">
        <v>20377</v>
      </c>
      <c r="G13251" s="122">
        <v>2289</v>
      </c>
      <c r="H13251" s="120">
        <v>2019</v>
      </c>
      <c r="I13251" t="str">
        <f>IF(J13251="natural gas",VLOOKUP(D13251,'Cross-Page Data'!$I$4:$J$13,2,FALSE),IF(J13251="solar",VLOOKUP('Form 923'!D13251,'Cross-Page Data'!$I$14:$J$117,2,FALSE),J13251))</f>
        <v>solar pv</v>
      </c>
      <c r="J13251" t="str">
        <f>VLOOKUP(E13251,'Cross-Page Data'!$D$4:$F$48,3,FALSE)</f>
        <v>solar</v>
      </c>
      <c r="K13251" t="b">
        <f t="shared" si="206"/>
        <v>1</v>
      </c>
    </row>
    <row r="13252" spans="1:11">
      <c r="A13252" s="120">
        <v>62621</v>
      </c>
      <c r="B13252" s="121" t="s">
        <v>201</v>
      </c>
      <c r="C13252" s="121" t="s">
        <v>206</v>
      </c>
      <c r="D13252" s="121" t="s">
        <v>101</v>
      </c>
      <c r="E13252" s="121" t="s">
        <v>92</v>
      </c>
      <c r="F13252" s="122">
        <v>83385</v>
      </c>
      <c r="G13252" s="122">
        <v>9367</v>
      </c>
      <c r="H13252" s="120">
        <v>2019</v>
      </c>
      <c r="I13252" t="str">
        <f>IF(J13252="natural gas",VLOOKUP(D13252,'Cross-Page Data'!$I$4:$J$13,2,FALSE),IF(J13252="solar",VLOOKUP('Form 923'!D13252,'Cross-Page Data'!$I$14:$J$117,2,FALSE),J13252))</f>
        <v>solar pv</v>
      </c>
      <c r="J13252" t="str">
        <f>VLOOKUP(E13252,'Cross-Page Data'!$D$4:$F$48,3,FALSE)</f>
        <v>solar</v>
      </c>
      <c r="K13252" t="b">
        <f t="shared" si="206"/>
        <v>1</v>
      </c>
    </row>
    <row r="13253" ht="25.5" spans="1:11">
      <c r="A13253" s="120">
        <v>62622</v>
      </c>
      <c r="B13253" s="121" t="s">
        <v>205</v>
      </c>
      <c r="C13253" s="121" t="s">
        <v>210</v>
      </c>
      <c r="D13253" s="121" t="s">
        <v>79</v>
      </c>
      <c r="E13253" s="121" t="s">
        <v>70</v>
      </c>
      <c r="F13253" s="122">
        <v>1402</v>
      </c>
      <c r="G13253" s="122">
        <v>149.812</v>
      </c>
      <c r="H13253" s="120">
        <v>2019</v>
      </c>
      <c r="I13253" t="str">
        <f>IF(J13253="natural gas",VLOOKUP(D13253,'Cross-Page Data'!$I$4:$J$13,2,FALSE),IF(J13253="solar",VLOOKUP('Form 923'!D13253,'Cross-Page Data'!$I$14:$J$117,2,FALSE),J13253))</f>
        <v>heavy or residual fuel oil</v>
      </c>
      <c r="J13253" t="str">
        <f>VLOOKUP(E13253,'Cross-Page Data'!$D$4:$F$48,3,FALSE)</f>
        <v>heavy or residual fuel oil</v>
      </c>
      <c r="K13253" t="b">
        <f t="shared" si="206"/>
        <v>0</v>
      </c>
    </row>
    <row r="13254" ht="25.5" spans="1:11">
      <c r="A13254" s="120">
        <v>62622</v>
      </c>
      <c r="B13254" s="121" t="s">
        <v>205</v>
      </c>
      <c r="C13254" s="121" t="s">
        <v>210</v>
      </c>
      <c r="D13254" s="121" t="s">
        <v>79</v>
      </c>
      <c r="E13254" s="121" t="s">
        <v>38</v>
      </c>
      <c r="F13254" s="122">
        <v>101253</v>
      </c>
      <c r="G13254" s="122">
        <v>10826.188</v>
      </c>
      <c r="H13254" s="120">
        <v>2019</v>
      </c>
      <c r="I13254" t="str">
        <f>IF(J13254="natural gas",VLOOKUP(D13254,'Cross-Page Data'!$I$4:$J$13,2,FALSE),IF(J13254="solar",VLOOKUP('Form 923'!D13254,'Cross-Page Data'!$I$14:$J$117,2,FALSE),J13254))</f>
        <v>natural gas peaker</v>
      </c>
      <c r="J13254" t="str">
        <f>VLOOKUP(E13254,'Cross-Page Data'!$D$4:$F$48,3,FALSE)</f>
        <v>natural gas</v>
      </c>
      <c r="K13254" t="b">
        <f t="shared" si="206"/>
        <v>0</v>
      </c>
    </row>
    <row r="13255" spans="1:11">
      <c r="A13255" s="120">
        <v>62623</v>
      </c>
      <c r="B13255" s="121" t="s">
        <v>201</v>
      </c>
      <c r="C13255" s="121" t="s">
        <v>206</v>
      </c>
      <c r="D13255" s="121" t="s">
        <v>101</v>
      </c>
      <c r="E13255" s="121" t="s">
        <v>92</v>
      </c>
      <c r="F13255" s="122">
        <v>65991</v>
      </c>
      <c r="G13255" s="122">
        <v>7413</v>
      </c>
      <c r="H13255" s="120">
        <v>2019</v>
      </c>
      <c r="I13255" t="str">
        <f>IF(J13255="natural gas",VLOOKUP(D13255,'Cross-Page Data'!$I$4:$J$13,2,FALSE),IF(J13255="solar",VLOOKUP('Form 923'!D13255,'Cross-Page Data'!$I$14:$J$117,2,FALSE),J13255))</f>
        <v>solar pv</v>
      </c>
      <c r="J13255" t="str">
        <f>VLOOKUP(E13255,'Cross-Page Data'!$D$4:$F$48,3,FALSE)</f>
        <v>solar</v>
      </c>
      <c r="K13255" t="b">
        <f t="shared" ref="K13255:K13318" si="207">IF(AND($N$6=FALSE,OR(C13255="Commercial NAICS Cogen",C13255="Industrial NAICS Cogen",C13255="NAICS-22 Cogen")),FALSE,IF(AND($N$7=FALSE,OR(C13255="Commercial NAICS Cogen",C13255="Commercial NAICS Non-Cogen",C13255="industrial NAICS Cogen",C13255="industrial NAICS non-cogen")),FALSE,TRUE))</f>
        <v>1</v>
      </c>
    </row>
    <row r="13256" spans="1:11">
      <c r="A13256" s="120">
        <v>62625</v>
      </c>
      <c r="B13256" s="121" t="s">
        <v>201</v>
      </c>
      <c r="C13256" s="121" t="s">
        <v>202</v>
      </c>
      <c r="D13256" s="121" t="s">
        <v>79</v>
      </c>
      <c r="E13256" s="121" t="s">
        <v>70</v>
      </c>
      <c r="F13256" s="122">
        <v>12567</v>
      </c>
      <c r="G13256" s="122">
        <v>1311</v>
      </c>
      <c r="H13256" s="120">
        <v>2019</v>
      </c>
      <c r="I13256" t="str">
        <f>IF(J13256="natural gas",VLOOKUP(D13256,'Cross-Page Data'!$I$4:$J$13,2,FALSE),IF(J13256="solar",VLOOKUP('Form 923'!D13256,'Cross-Page Data'!$I$14:$J$117,2,FALSE),J13256))</f>
        <v>heavy or residual fuel oil</v>
      </c>
      <c r="J13256" t="str">
        <f>VLOOKUP(E13256,'Cross-Page Data'!$D$4:$F$48,3,FALSE)</f>
        <v>heavy or residual fuel oil</v>
      </c>
      <c r="K13256" t="b">
        <f t="shared" si="207"/>
        <v>1</v>
      </c>
    </row>
    <row r="13257" spans="1:11">
      <c r="A13257" s="120">
        <v>62627</v>
      </c>
      <c r="B13257" s="121" t="s">
        <v>201</v>
      </c>
      <c r="C13257" s="121" t="s">
        <v>206</v>
      </c>
      <c r="D13257" s="121" t="s">
        <v>101</v>
      </c>
      <c r="E13257" s="121" t="s">
        <v>92</v>
      </c>
      <c r="F13257" s="122">
        <v>32110</v>
      </c>
      <c r="G13257" s="122">
        <v>3607</v>
      </c>
      <c r="H13257" s="120">
        <v>2019</v>
      </c>
      <c r="I13257" t="str">
        <f>IF(J13257="natural gas",VLOOKUP(D13257,'Cross-Page Data'!$I$4:$J$13,2,FALSE),IF(J13257="solar",VLOOKUP('Form 923'!D13257,'Cross-Page Data'!$I$14:$J$117,2,FALSE),J13257))</f>
        <v>solar pv</v>
      </c>
      <c r="J13257" t="str">
        <f>VLOOKUP(E13257,'Cross-Page Data'!$D$4:$F$48,3,FALSE)</f>
        <v>solar</v>
      </c>
      <c r="K13257" t="b">
        <f t="shared" si="207"/>
        <v>1</v>
      </c>
    </row>
    <row r="13258" spans="1:11">
      <c r="A13258" s="120">
        <v>62628</v>
      </c>
      <c r="B13258" s="121" t="s">
        <v>201</v>
      </c>
      <c r="C13258" s="121" t="s">
        <v>206</v>
      </c>
      <c r="D13258" s="121" t="s">
        <v>101</v>
      </c>
      <c r="E13258" s="121" t="s">
        <v>92</v>
      </c>
      <c r="F13258" s="122">
        <v>28308</v>
      </c>
      <c r="G13258" s="122">
        <v>3180</v>
      </c>
      <c r="H13258" s="120">
        <v>2019</v>
      </c>
      <c r="I13258" t="str">
        <f>IF(J13258="natural gas",VLOOKUP(D13258,'Cross-Page Data'!$I$4:$J$13,2,FALSE),IF(J13258="solar",VLOOKUP('Form 923'!D13258,'Cross-Page Data'!$I$14:$J$117,2,FALSE),J13258))</f>
        <v>solar pv</v>
      </c>
      <c r="J13258" t="str">
        <f>VLOOKUP(E13258,'Cross-Page Data'!$D$4:$F$48,3,FALSE)</f>
        <v>solar</v>
      </c>
      <c r="K13258" t="b">
        <f t="shared" si="207"/>
        <v>1</v>
      </c>
    </row>
    <row r="13259" spans="1:11">
      <c r="A13259" s="120">
        <v>62629</v>
      </c>
      <c r="B13259" s="121" t="s">
        <v>201</v>
      </c>
      <c r="C13259" s="121" t="s">
        <v>206</v>
      </c>
      <c r="D13259" s="121" t="s">
        <v>101</v>
      </c>
      <c r="E13259" s="121" t="s">
        <v>92</v>
      </c>
      <c r="F13259" s="122">
        <v>33588</v>
      </c>
      <c r="G13259" s="122">
        <v>3773</v>
      </c>
      <c r="H13259" s="120">
        <v>2019</v>
      </c>
      <c r="I13259" t="str">
        <f>IF(J13259="natural gas",VLOOKUP(D13259,'Cross-Page Data'!$I$4:$J$13,2,FALSE),IF(J13259="solar",VLOOKUP('Form 923'!D13259,'Cross-Page Data'!$I$14:$J$117,2,FALSE),J13259))</f>
        <v>solar pv</v>
      </c>
      <c r="J13259" t="str">
        <f>VLOOKUP(E13259,'Cross-Page Data'!$D$4:$F$48,3,FALSE)</f>
        <v>solar</v>
      </c>
      <c r="K13259" t="b">
        <f t="shared" si="207"/>
        <v>1</v>
      </c>
    </row>
    <row r="13260" spans="1:11">
      <c r="A13260" s="120">
        <v>62636</v>
      </c>
      <c r="B13260" s="121" t="s">
        <v>201</v>
      </c>
      <c r="C13260" s="121" t="s">
        <v>206</v>
      </c>
      <c r="D13260" s="121" t="s">
        <v>101</v>
      </c>
      <c r="E13260" s="121" t="s">
        <v>92</v>
      </c>
      <c r="F13260" s="122">
        <v>27231</v>
      </c>
      <c r="G13260" s="122">
        <v>3059</v>
      </c>
      <c r="H13260" s="120">
        <v>2019</v>
      </c>
      <c r="I13260" t="str">
        <f>IF(J13260="natural gas",VLOOKUP(D13260,'Cross-Page Data'!$I$4:$J$13,2,FALSE),IF(J13260="solar",VLOOKUP('Form 923'!D13260,'Cross-Page Data'!$I$14:$J$117,2,FALSE),J13260))</f>
        <v>solar pv</v>
      </c>
      <c r="J13260" t="str">
        <f>VLOOKUP(E13260,'Cross-Page Data'!$D$4:$F$48,3,FALSE)</f>
        <v>solar</v>
      </c>
      <c r="K13260" t="b">
        <f t="shared" si="207"/>
        <v>1</v>
      </c>
    </row>
    <row r="13261" spans="1:11">
      <c r="A13261" s="120">
        <v>62637</v>
      </c>
      <c r="B13261" s="121" t="s">
        <v>201</v>
      </c>
      <c r="C13261" s="121" t="s">
        <v>206</v>
      </c>
      <c r="D13261" s="121" t="s">
        <v>101</v>
      </c>
      <c r="E13261" s="121" t="s">
        <v>92</v>
      </c>
      <c r="F13261" s="122">
        <v>18712</v>
      </c>
      <c r="G13261" s="122">
        <v>2102</v>
      </c>
      <c r="H13261" s="120">
        <v>2019</v>
      </c>
      <c r="I13261" t="str">
        <f>IF(J13261="natural gas",VLOOKUP(D13261,'Cross-Page Data'!$I$4:$J$13,2,FALSE),IF(J13261="solar",VLOOKUP('Form 923'!D13261,'Cross-Page Data'!$I$14:$J$117,2,FALSE),J13261))</f>
        <v>solar pv</v>
      </c>
      <c r="J13261" t="str">
        <f>VLOOKUP(E13261,'Cross-Page Data'!$D$4:$F$48,3,FALSE)</f>
        <v>solar</v>
      </c>
      <c r="K13261" t="b">
        <f t="shared" si="207"/>
        <v>1</v>
      </c>
    </row>
    <row r="13262" spans="1:11">
      <c r="A13262" s="120">
        <v>62638</v>
      </c>
      <c r="B13262" s="121" t="s">
        <v>201</v>
      </c>
      <c r="C13262" s="121" t="s">
        <v>206</v>
      </c>
      <c r="D13262" s="121" t="s">
        <v>101</v>
      </c>
      <c r="E13262" s="121" t="s">
        <v>92</v>
      </c>
      <c r="F13262" s="122">
        <v>56057</v>
      </c>
      <c r="G13262" s="122">
        <v>6297</v>
      </c>
      <c r="H13262" s="120">
        <v>2019</v>
      </c>
      <c r="I13262" t="str">
        <f>IF(J13262="natural gas",VLOOKUP(D13262,'Cross-Page Data'!$I$4:$J$13,2,FALSE),IF(J13262="solar",VLOOKUP('Form 923'!D13262,'Cross-Page Data'!$I$14:$J$117,2,FALSE),J13262))</f>
        <v>solar pv</v>
      </c>
      <c r="J13262" t="str">
        <f>VLOOKUP(E13262,'Cross-Page Data'!$D$4:$F$48,3,FALSE)</f>
        <v>solar</v>
      </c>
      <c r="K13262" t="b">
        <f t="shared" si="207"/>
        <v>1</v>
      </c>
    </row>
    <row r="13263" spans="1:11">
      <c r="A13263" s="120">
        <v>62639</v>
      </c>
      <c r="B13263" s="121" t="s">
        <v>201</v>
      </c>
      <c r="C13263" s="121" t="s">
        <v>206</v>
      </c>
      <c r="D13263" s="121" t="s">
        <v>101</v>
      </c>
      <c r="E13263" s="121" t="s">
        <v>92</v>
      </c>
      <c r="F13263" s="122">
        <v>14127</v>
      </c>
      <c r="G13263" s="122">
        <v>1587</v>
      </c>
      <c r="H13263" s="120">
        <v>2019</v>
      </c>
      <c r="I13263" t="str">
        <f>IF(J13263="natural gas",VLOOKUP(D13263,'Cross-Page Data'!$I$4:$J$13,2,FALSE),IF(J13263="solar",VLOOKUP('Form 923'!D13263,'Cross-Page Data'!$I$14:$J$117,2,FALSE),J13263))</f>
        <v>solar pv</v>
      </c>
      <c r="J13263" t="str">
        <f>VLOOKUP(E13263,'Cross-Page Data'!$D$4:$F$48,3,FALSE)</f>
        <v>solar</v>
      </c>
      <c r="K13263" t="b">
        <f t="shared" si="207"/>
        <v>1</v>
      </c>
    </row>
    <row r="13264" spans="1:11">
      <c r="A13264" s="120">
        <v>62640</v>
      </c>
      <c r="B13264" s="121" t="s">
        <v>201</v>
      </c>
      <c r="C13264" s="121" t="s">
        <v>206</v>
      </c>
      <c r="D13264" s="121" t="s">
        <v>101</v>
      </c>
      <c r="E13264" s="121" t="s">
        <v>92</v>
      </c>
      <c r="F13264" s="122">
        <v>14757</v>
      </c>
      <c r="G13264" s="122">
        <v>1658</v>
      </c>
      <c r="H13264" s="120">
        <v>2019</v>
      </c>
      <c r="I13264" t="str">
        <f>IF(J13264="natural gas",VLOOKUP(D13264,'Cross-Page Data'!$I$4:$J$13,2,FALSE),IF(J13264="solar",VLOOKUP('Form 923'!D13264,'Cross-Page Data'!$I$14:$J$117,2,FALSE),J13264))</f>
        <v>solar pv</v>
      </c>
      <c r="J13264" t="str">
        <f>VLOOKUP(E13264,'Cross-Page Data'!$D$4:$F$48,3,FALSE)</f>
        <v>solar</v>
      </c>
      <c r="K13264" t="b">
        <f t="shared" si="207"/>
        <v>1</v>
      </c>
    </row>
    <row r="13265" spans="1:11">
      <c r="A13265" s="120">
        <v>62642</v>
      </c>
      <c r="B13265" s="121" t="s">
        <v>201</v>
      </c>
      <c r="C13265" s="121" t="s">
        <v>206</v>
      </c>
      <c r="D13265" s="121" t="s">
        <v>128</v>
      </c>
      <c r="E13265" s="121" t="s">
        <v>180</v>
      </c>
      <c r="F13265" s="122">
        <v>43</v>
      </c>
      <c r="G13265" s="122">
        <v>5</v>
      </c>
      <c r="H13265" s="120">
        <v>2019</v>
      </c>
      <c r="I13265" t="str">
        <f>IF(J13265="natural gas",VLOOKUP(D13265,'Cross-Page Data'!$I$4:$J$13,2,FALSE),IF(J13265="solar",VLOOKUP('Form 923'!D13265,'Cross-Page Data'!$I$14:$J$117,2,FALSE),J13265))</f>
        <v>wind</v>
      </c>
      <c r="J13265" t="str">
        <f>VLOOKUP(E13265,'Cross-Page Data'!$D$4:$F$48,3,FALSE)</f>
        <v>wind</v>
      </c>
      <c r="K13265" t="b">
        <f t="shared" si="207"/>
        <v>1</v>
      </c>
    </row>
    <row r="13266" ht="25.5" spans="1:11">
      <c r="A13266" s="120">
        <v>62643</v>
      </c>
      <c r="B13266" s="121" t="s">
        <v>201</v>
      </c>
      <c r="C13266" s="121" t="s">
        <v>207</v>
      </c>
      <c r="D13266" s="121" t="s">
        <v>101</v>
      </c>
      <c r="E13266" s="121" t="s">
        <v>92</v>
      </c>
      <c r="F13266" s="122">
        <v>71849</v>
      </c>
      <c r="G13266" s="122">
        <v>8071</v>
      </c>
      <c r="H13266" s="120">
        <v>2019</v>
      </c>
      <c r="I13266" t="str">
        <f>IF(J13266="natural gas",VLOOKUP(D13266,'Cross-Page Data'!$I$4:$J$13,2,FALSE),IF(J13266="solar",VLOOKUP('Form 923'!D13266,'Cross-Page Data'!$I$14:$J$117,2,FALSE),J13266))</f>
        <v>solar pv</v>
      </c>
      <c r="J13266" t="str">
        <f>VLOOKUP(E13266,'Cross-Page Data'!$D$4:$F$48,3,FALSE)</f>
        <v>solar</v>
      </c>
      <c r="K13266" t="b">
        <f t="shared" si="207"/>
        <v>0</v>
      </c>
    </row>
    <row r="13267" spans="1:11">
      <c r="A13267" s="120">
        <v>62644</v>
      </c>
      <c r="B13267" s="121" t="s">
        <v>201</v>
      </c>
      <c r="C13267" s="121" t="s">
        <v>206</v>
      </c>
      <c r="D13267" s="121" t="s">
        <v>33</v>
      </c>
      <c r="E13267" s="121" t="s">
        <v>99</v>
      </c>
      <c r="F13267" s="122">
        <v>0</v>
      </c>
      <c r="G13267" s="122">
        <v>-85</v>
      </c>
      <c r="H13267" s="120">
        <v>2019</v>
      </c>
      <c r="I13267" t="str">
        <f>IF(J13267="natural gas",VLOOKUP(D13267,'Cross-Page Data'!$I$4:$J$13,2,FALSE),IF(J13267="solar",VLOOKUP('Form 923'!D13267,'Cross-Page Data'!$I$14:$J$117,2,FALSE),J13267))</f>
        <v>other</v>
      </c>
      <c r="J13267" t="str">
        <f>VLOOKUP(E13267,'Cross-Page Data'!$D$4:$F$48,3,FALSE)</f>
        <v>other</v>
      </c>
      <c r="K13267" t="b">
        <f t="shared" si="207"/>
        <v>1</v>
      </c>
    </row>
    <row r="13268" spans="1:11">
      <c r="A13268" s="120">
        <v>62646</v>
      </c>
      <c r="B13268" s="121" t="s">
        <v>201</v>
      </c>
      <c r="C13268" s="121" t="s">
        <v>206</v>
      </c>
      <c r="D13268" s="121" t="s">
        <v>101</v>
      </c>
      <c r="E13268" s="121" t="s">
        <v>92</v>
      </c>
      <c r="F13268" s="122">
        <v>31718</v>
      </c>
      <c r="G13268" s="122">
        <v>3563</v>
      </c>
      <c r="H13268" s="120">
        <v>2019</v>
      </c>
      <c r="I13268" t="str">
        <f>IF(J13268="natural gas",VLOOKUP(D13268,'Cross-Page Data'!$I$4:$J$13,2,FALSE),IF(J13268="solar",VLOOKUP('Form 923'!D13268,'Cross-Page Data'!$I$14:$J$117,2,FALSE),J13268))</f>
        <v>solar pv</v>
      </c>
      <c r="J13268" t="str">
        <f>VLOOKUP(E13268,'Cross-Page Data'!$D$4:$F$48,3,FALSE)</f>
        <v>solar</v>
      </c>
      <c r="K13268" t="b">
        <f t="shared" si="207"/>
        <v>1</v>
      </c>
    </row>
    <row r="13269" ht="25.5" spans="1:11">
      <c r="A13269" s="120">
        <v>62647</v>
      </c>
      <c r="B13269" s="121" t="s">
        <v>201</v>
      </c>
      <c r="C13269" s="121" t="s">
        <v>207</v>
      </c>
      <c r="D13269" s="121" t="s">
        <v>79</v>
      </c>
      <c r="E13269" s="121" t="s">
        <v>70</v>
      </c>
      <c r="F13269" s="122">
        <v>0</v>
      </c>
      <c r="G13269" s="122">
        <v>0</v>
      </c>
      <c r="H13269" s="120">
        <v>2019</v>
      </c>
      <c r="I13269" t="str">
        <f>IF(J13269="natural gas",VLOOKUP(D13269,'Cross-Page Data'!$I$4:$J$13,2,FALSE),IF(J13269="solar",VLOOKUP('Form 923'!D13269,'Cross-Page Data'!$I$14:$J$117,2,FALSE),J13269))</f>
        <v>heavy or residual fuel oil</v>
      </c>
      <c r="J13269" t="str">
        <f>VLOOKUP(E13269,'Cross-Page Data'!$D$4:$F$48,3,FALSE)</f>
        <v>heavy or residual fuel oil</v>
      </c>
      <c r="K13269" t="b">
        <f t="shared" si="207"/>
        <v>0</v>
      </c>
    </row>
    <row r="13270" spans="1:11">
      <c r="A13270" s="120">
        <v>62649</v>
      </c>
      <c r="B13270" s="121" t="s">
        <v>201</v>
      </c>
      <c r="C13270" s="121" t="s">
        <v>206</v>
      </c>
      <c r="D13270" s="121" t="s">
        <v>101</v>
      </c>
      <c r="E13270" s="121" t="s">
        <v>92</v>
      </c>
      <c r="F13270" s="122">
        <v>614</v>
      </c>
      <c r="G13270" s="122">
        <v>69</v>
      </c>
      <c r="H13270" s="120">
        <v>2019</v>
      </c>
      <c r="I13270" t="str">
        <f>IF(J13270="natural gas",VLOOKUP(D13270,'Cross-Page Data'!$I$4:$J$13,2,FALSE),IF(J13270="solar",VLOOKUP('Form 923'!D13270,'Cross-Page Data'!$I$14:$J$117,2,FALSE),J13270))</f>
        <v>solar pv</v>
      </c>
      <c r="J13270" t="str">
        <f>VLOOKUP(E13270,'Cross-Page Data'!$D$4:$F$48,3,FALSE)</f>
        <v>solar</v>
      </c>
      <c r="K13270" t="b">
        <f t="shared" si="207"/>
        <v>1</v>
      </c>
    </row>
    <row r="13271" spans="1:11">
      <c r="A13271" s="120">
        <v>62651</v>
      </c>
      <c r="B13271" s="121" t="s">
        <v>201</v>
      </c>
      <c r="C13271" s="121" t="s">
        <v>206</v>
      </c>
      <c r="D13271" s="121" t="s">
        <v>101</v>
      </c>
      <c r="E13271" s="121" t="s">
        <v>92</v>
      </c>
      <c r="F13271" s="122">
        <v>9410</v>
      </c>
      <c r="G13271" s="122">
        <v>1057</v>
      </c>
      <c r="H13271" s="120">
        <v>2019</v>
      </c>
      <c r="I13271" t="str">
        <f>IF(J13271="natural gas",VLOOKUP(D13271,'Cross-Page Data'!$I$4:$J$13,2,FALSE),IF(J13271="solar",VLOOKUP('Form 923'!D13271,'Cross-Page Data'!$I$14:$J$117,2,FALSE),J13271))</f>
        <v>solar pv</v>
      </c>
      <c r="J13271" t="str">
        <f>VLOOKUP(E13271,'Cross-Page Data'!$D$4:$F$48,3,FALSE)</f>
        <v>solar</v>
      </c>
      <c r="K13271" t="b">
        <f t="shared" si="207"/>
        <v>1</v>
      </c>
    </row>
    <row r="13272" spans="1:11">
      <c r="A13272" s="120">
        <v>62652</v>
      </c>
      <c r="B13272" s="121" t="s">
        <v>201</v>
      </c>
      <c r="C13272" s="121" t="s">
        <v>206</v>
      </c>
      <c r="D13272" s="121" t="s">
        <v>33</v>
      </c>
      <c r="E13272" s="121" t="s">
        <v>99</v>
      </c>
      <c r="F13272" s="122">
        <v>0</v>
      </c>
      <c r="G13272" s="122">
        <v>0</v>
      </c>
      <c r="H13272" s="120">
        <v>2019</v>
      </c>
      <c r="I13272" t="str">
        <f>IF(J13272="natural gas",VLOOKUP(D13272,'Cross-Page Data'!$I$4:$J$13,2,FALSE),IF(J13272="solar",VLOOKUP('Form 923'!D13272,'Cross-Page Data'!$I$14:$J$117,2,FALSE),J13272))</f>
        <v>other</v>
      </c>
      <c r="J13272" t="str">
        <f>VLOOKUP(E13272,'Cross-Page Data'!$D$4:$F$48,3,FALSE)</f>
        <v>other</v>
      </c>
      <c r="K13272" t="b">
        <f t="shared" si="207"/>
        <v>1</v>
      </c>
    </row>
    <row r="13273" spans="1:11">
      <c r="A13273" s="120">
        <v>62652</v>
      </c>
      <c r="B13273" s="121" t="s">
        <v>201</v>
      </c>
      <c r="C13273" s="121" t="s">
        <v>206</v>
      </c>
      <c r="D13273" s="121" t="s">
        <v>101</v>
      </c>
      <c r="E13273" s="121" t="s">
        <v>92</v>
      </c>
      <c r="F13273" s="122">
        <v>8759</v>
      </c>
      <c r="G13273" s="122">
        <v>984</v>
      </c>
      <c r="H13273" s="120">
        <v>2019</v>
      </c>
      <c r="I13273" t="str">
        <f>IF(J13273="natural gas",VLOOKUP(D13273,'Cross-Page Data'!$I$4:$J$13,2,FALSE),IF(J13273="solar",VLOOKUP('Form 923'!D13273,'Cross-Page Data'!$I$14:$J$117,2,FALSE),J13273))</f>
        <v>solar pv</v>
      </c>
      <c r="J13273" t="str">
        <f>VLOOKUP(E13273,'Cross-Page Data'!$D$4:$F$48,3,FALSE)</f>
        <v>solar</v>
      </c>
      <c r="K13273" t="b">
        <f t="shared" si="207"/>
        <v>1</v>
      </c>
    </row>
    <row r="13274" ht="25.5" spans="1:11">
      <c r="A13274" s="120">
        <v>62653</v>
      </c>
      <c r="B13274" s="121" t="s">
        <v>201</v>
      </c>
      <c r="C13274" s="121" t="s">
        <v>211</v>
      </c>
      <c r="D13274" s="121" t="s">
        <v>128</v>
      </c>
      <c r="E13274" s="121" t="s">
        <v>180</v>
      </c>
      <c r="F13274" s="122">
        <v>0</v>
      </c>
      <c r="G13274" s="122">
        <v>0</v>
      </c>
      <c r="H13274" s="120">
        <v>2019</v>
      </c>
      <c r="I13274" t="str">
        <f>IF(J13274="natural gas",VLOOKUP(D13274,'Cross-Page Data'!$I$4:$J$13,2,FALSE),IF(J13274="solar",VLOOKUP('Form 923'!D13274,'Cross-Page Data'!$I$14:$J$117,2,FALSE),J13274))</f>
        <v>wind</v>
      </c>
      <c r="J13274" t="str">
        <f>VLOOKUP(E13274,'Cross-Page Data'!$D$4:$F$48,3,FALSE)</f>
        <v>wind</v>
      </c>
      <c r="K13274" t="b">
        <f t="shared" si="207"/>
        <v>0</v>
      </c>
    </row>
    <row r="13275" spans="1:11">
      <c r="A13275" s="120">
        <v>62655</v>
      </c>
      <c r="B13275" s="121" t="s">
        <v>201</v>
      </c>
      <c r="C13275" s="121" t="s">
        <v>206</v>
      </c>
      <c r="D13275" s="121" t="s">
        <v>101</v>
      </c>
      <c r="E13275" s="121" t="s">
        <v>92</v>
      </c>
      <c r="F13275" s="122">
        <v>36373</v>
      </c>
      <c r="G13275" s="122">
        <v>4086</v>
      </c>
      <c r="H13275" s="120">
        <v>2019</v>
      </c>
      <c r="I13275" t="str">
        <f>IF(J13275="natural gas",VLOOKUP(D13275,'Cross-Page Data'!$I$4:$J$13,2,FALSE),IF(J13275="solar",VLOOKUP('Form 923'!D13275,'Cross-Page Data'!$I$14:$J$117,2,FALSE),J13275))</f>
        <v>solar pv</v>
      </c>
      <c r="J13275" t="str">
        <f>VLOOKUP(E13275,'Cross-Page Data'!$D$4:$F$48,3,FALSE)</f>
        <v>solar</v>
      </c>
      <c r="K13275" t="b">
        <f t="shared" si="207"/>
        <v>1</v>
      </c>
    </row>
    <row r="13276" spans="1:11">
      <c r="A13276" s="120">
        <v>62657</v>
      </c>
      <c r="B13276" s="121" t="s">
        <v>201</v>
      </c>
      <c r="C13276" s="121" t="s">
        <v>206</v>
      </c>
      <c r="D13276" s="121" t="s">
        <v>101</v>
      </c>
      <c r="E13276" s="121" t="s">
        <v>92</v>
      </c>
      <c r="F13276" s="122">
        <v>12659</v>
      </c>
      <c r="G13276" s="122">
        <v>1422</v>
      </c>
      <c r="H13276" s="120">
        <v>2019</v>
      </c>
      <c r="I13276" t="str">
        <f>IF(J13276="natural gas",VLOOKUP(D13276,'Cross-Page Data'!$I$4:$J$13,2,FALSE),IF(J13276="solar",VLOOKUP('Form 923'!D13276,'Cross-Page Data'!$I$14:$J$117,2,FALSE),J13276))</f>
        <v>solar pv</v>
      </c>
      <c r="J13276" t="str">
        <f>VLOOKUP(E13276,'Cross-Page Data'!$D$4:$F$48,3,FALSE)</f>
        <v>solar</v>
      </c>
      <c r="K13276" t="b">
        <f t="shared" si="207"/>
        <v>1</v>
      </c>
    </row>
    <row r="13277" spans="1:11">
      <c r="A13277" s="120">
        <v>62658</v>
      </c>
      <c r="B13277" s="121" t="s">
        <v>201</v>
      </c>
      <c r="C13277" s="121" t="s">
        <v>202</v>
      </c>
      <c r="D13277" s="121" t="s">
        <v>79</v>
      </c>
      <c r="E13277" s="121" t="s">
        <v>70</v>
      </c>
      <c r="F13277" s="122">
        <v>2301</v>
      </c>
      <c r="G13277" s="122">
        <v>244</v>
      </c>
      <c r="H13277" s="120">
        <v>2019</v>
      </c>
      <c r="I13277" t="str">
        <f>IF(J13277="natural gas",VLOOKUP(D13277,'Cross-Page Data'!$I$4:$J$13,2,FALSE),IF(J13277="solar",VLOOKUP('Form 923'!D13277,'Cross-Page Data'!$I$14:$J$117,2,FALSE),J13277))</f>
        <v>heavy or residual fuel oil</v>
      </c>
      <c r="J13277" t="str">
        <f>VLOOKUP(E13277,'Cross-Page Data'!$D$4:$F$48,3,FALSE)</f>
        <v>heavy or residual fuel oil</v>
      </c>
      <c r="K13277" t="b">
        <f t="shared" si="207"/>
        <v>1</v>
      </c>
    </row>
    <row r="13278" spans="1:11">
      <c r="A13278" s="120">
        <v>62659</v>
      </c>
      <c r="B13278" s="121" t="s">
        <v>201</v>
      </c>
      <c r="C13278" s="121" t="s">
        <v>206</v>
      </c>
      <c r="D13278" s="121" t="s">
        <v>101</v>
      </c>
      <c r="E13278" s="121" t="s">
        <v>92</v>
      </c>
      <c r="F13278" s="122">
        <v>9997</v>
      </c>
      <c r="G13278" s="122">
        <v>1123</v>
      </c>
      <c r="H13278" s="120">
        <v>2019</v>
      </c>
      <c r="I13278" t="str">
        <f>IF(J13278="natural gas",VLOOKUP(D13278,'Cross-Page Data'!$I$4:$J$13,2,FALSE),IF(J13278="solar",VLOOKUP('Form 923'!D13278,'Cross-Page Data'!$I$14:$J$117,2,FALSE),J13278))</f>
        <v>solar pv</v>
      </c>
      <c r="J13278" t="str">
        <f>VLOOKUP(E13278,'Cross-Page Data'!$D$4:$F$48,3,FALSE)</f>
        <v>solar</v>
      </c>
      <c r="K13278" t="b">
        <f t="shared" si="207"/>
        <v>1</v>
      </c>
    </row>
    <row r="13279" spans="1:11">
      <c r="A13279" s="120">
        <v>62660</v>
      </c>
      <c r="B13279" s="121" t="s">
        <v>201</v>
      </c>
      <c r="C13279" s="121" t="s">
        <v>206</v>
      </c>
      <c r="D13279" s="121" t="s">
        <v>101</v>
      </c>
      <c r="E13279" s="121" t="s">
        <v>92</v>
      </c>
      <c r="F13279" s="122">
        <v>11858</v>
      </c>
      <c r="G13279" s="122">
        <v>1332</v>
      </c>
      <c r="H13279" s="120">
        <v>2019</v>
      </c>
      <c r="I13279" t="str">
        <f>IF(J13279="natural gas",VLOOKUP(D13279,'Cross-Page Data'!$I$4:$J$13,2,FALSE),IF(J13279="solar",VLOOKUP('Form 923'!D13279,'Cross-Page Data'!$I$14:$J$117,2,FALSE),J13279))</f>
        <v>solar pv</v>
      </c>
      <c r="J13279" t="str">
        <f>VLOOKUP(E13279,'Cross-Page Data'!$D$4:$F$48,3,FALSE)</f>
        <v>solar</v>
      </c>
      <c r="K13279" t="b">
        <f t="shared" si="207"/>
        <v>1</v>
      </c>
    </row>
    <row r="13280" spans="1:11">
      <c r="A13280" s="120">
        <v>62661</v>
      </c>
      <c r="B13280" s="121" t="s">
        <v>201</v>
      </c>
      <c r="C13280" s="121" t="s">
        <v>206</v>
      </c>
      <c r="D13280" s="121" t="s">
        <v>101</v>
      </c>
      <c r="E13280" s="121" t="s">
        <v>92</v>
      </c>
      <c r="F13280" s="122">
        <v>12614</v>
      </c>
      <c r="G13280" s="122">
        <v>1417</v>
      </c>
      <c r="H13280" s="120">
        <v>2019</v>
      </c>
      <c r="I13280" t="str">
        <f>IF(J13280="natural gas",VLOOKUP(D13280,'Cross-Page Data'!$I$4:$J$13,2,FALSE),IF(J13280="solar",VLOOKUP('Form 923'!D13280,'Cross-Page Data'!$I$14:$J$117,2,FALSE),J13280))</f>
        <v>solar pv</v>
      </c>
      <c r="J13280" t="str">
        <f>VLOOKUP(E13280,'Cross-Page Data'!$D$4:$F$48,3,FALSE)</f>
        <v>solar</v>
      </c>
      <c r="K13280" t="b">
        <f t="shared" si="207"/>
        <v>1</v>
      </c>
    </row>
    <row r="13281" spans="1:11">
      <c r="A13281" s="120">
        <v>62662</v>
      </c>
      <c r="B13281" s="121" t="s">
        <v>201</v>
      </c>
      <c r="C13281" s="121" t="s">
        <v>206</v>
      </c>
      <c r="D13281" s="121" t="s">
        <v>101</v>
      </c>
      <c r="E13281" s="121" t="s">
        <v>92</v>
      </c>
      <c r="F13281" s="122">
        <v>7620</v>
      </c>
      <c r="G13281" s="122">
        <v>856</v>
      </c>
      <c r="H13281" s="120">
        <v>2019</v>
      </c>
      <c r="I13281" t="str">
        <f>IF(J13281="natural gas",VLOOKUP(D13281,'Cross-Page Data'!$I$4:$J$13,2,FALSE),IF(J13281="solar",VLOOKUP('Form 923'!D13281,'Cross-Page Data'!$I$14:$J$117,2,FALSE),J13281))</f>
        <v>solar pv</v>
      </c>
      <c r="J13281" t="str">
        <f>VLOOKUP(E13281,'Cross-Page Data'!$D$4:$F$48,3,FALSE)</f>
        <v>solar</v>
      </c>
      <c r="K13281" t="b">
        <f t="shared" si="207"/>
        <v>1</v>
      </c>
    </row>
    <row r="13282" spans="1:11">
      <c r="A13282" s="120">
        <v>62663</v>
      </c>
      <c r="B13282" s="121" t="s">
        <v>201</v>
      </c>
      <c r="C13282" s="121" t="s">
        <v>206</v>
      </c>
      <c r="D13282" s="121" t="s">
        <v>101</v>
      </c>
      <c r="E13282" s="121" t="s">
        <v>92</v>
      </c>
      <c r="F13282" s="122">
        <v>29804</v>
      </c>
      <c r="G13282" s="122">
        <v>3348</v>
      </c>
      <c r="H13282" s="120">
        <v>2019</v>
      </c>
      <c r="I13282" t="str">
        <f>IF(J13282="natural gas",VLOOKUP(D13282,'Cross-Page Data'!$I$4:$J$13,2,FALSE),IF(J13282="solar",VLOOKUP('Form 923'!D13282,'Cross-Page Data'!$I$14:$J$117,2,FALSE),J13282))</f>
        <v>solar pv</v>
      </c>
      <c r="J13282" t="str">
        <f>VLOOKUP(E13282,'Cross-Page Data'!$D$4:$F$48,3,FALSE)</f>
        <v>solar</v>
      </c>
      <c r="K13282" t="b">
        <f t="shared" si="207"/>
        <v>1</v>
      </c>
    </row>
    <row r="13283" spans="1:11">
      <c r="A13283" s="120">
        <v>62664</v>
      </c>
      <c r="B13283" s="121" t="s">
        <v>201</v>
      </c>
      <c r="C13283" s="121" t="s">
        <v>206</v>
      </c>
      <c r="D13283" s="121" t="s">
        <v>101</v>
      </c>
      <c r="E13283" s="121" t="s">
        <v>92</v>
      </c>
      <c r="F13283" s="122">
        <v>30498</v>
      </c>
      <c r="G13283" s="122">
        <v>3426</v>
      </c>
      <c r="H13283" s="120">
        <v>2019</v>
      </c>
      <c r="I13283" t="str">
        <f>IF(J13283="natural gas",VLOOKUP(D13283,'Cross-Page Data'!$I$4:$J$13,2,FALSE),IF(J13283="solar",VLOOKUP('Form 923'!D13283,'Cross-Page Data'!$I$14:$J$117,2,FALSE),J13283))</f>
        <v>solar pv</v>
      </c>
      <c r="J13283" t="str">
        <f>VLOOKUP(E13283,'Cross-Page Data'!$D$4:$F$48,3,FALSE)</f>
        <v>solar</v>
      </c>
      <c r="K13283" t="b">
        <f t="shared" si="207"/>
        <v>1</v>
      </c>
    </row>
    <row r="13284" spans="1:11">
      <c r="A13284" s="120">
        <v>62667</v>
      </c>
      <c r="B13284" s="121" t="s">
        <v>201</v>
      </c>
      <c r="C13284" s="121" t="s">
        <v>206</v>
      </c>
      <c r="D13284" s="121" t="s">
        <v>101</v>
      </c>
      <c r="E13284" s="121" t="s">
        <v>92</v>
      </c>
      <c r="F13284" s="122">
        <v>29163</v>
      </c>
      <c r="G13284" s="122">
        <v>3276</v>
      </c>
      <c r="H13284" s="120">
        <v>2019</v>
      </c>
      <c r="I13284" t="str">
        <f>IF(J13284="natural gas",VLOOKUP(D13284,'Cross-Page Data'!$I$4:$J$13,2,FALSE),IF(J13284="solar",VLOOKUP('Form 923'!D13284,'Cross-Page Data'!$I$14:$J$117,2,FALSE),J13284))</f>
        <v>solar pv</v>
      </c>
      <c r="J13284" t="str">
        <f>VLOOKUP(E13284,'Cross-Page Data'!$D$4:$F$48,3,FALSE)</f>
        <v>solar</v>
      </c>
      <c r="K13284" t="b">
        <f t="shared" si="207"/>
        <v>1</v>
      </c>
    </row>
    <row r="13285" spans="1:11">
      <c r="A13285" s="120">
        <v>62671</v>
      </c>
      <c r="B13285" s="121" t="s">
        <v>201</v>
      </c>
      <c r="C13285" s="121" t="s">
        <v>206</v>
      </c>
      <c r="D13285" s="121" t="s">
        <v>67</v>
      </c>
      <c r="E13285" s="121" t="s">
        <v>38</v>
      </c>
      <c r="F13285" s="122">
        <v>258819</v>
      </c>
      <c r="G13285" s="122">
        <v>37499</v>
      </c>
      <c r="H13285" s="120">
        <v>2019</v>
      </c>
      <c r="I13285" t="str">
        <f>IF(J13285="natural gas",VLOOKUP(D13285,'Cross-Page Data'!$I$4:$J$13,2,FALSE),IF(J13285="solar",VLOOKUP('Form 923'!D13285,'Cross-Page Data'!$I$14:$J$117,2,FALSE),J13285))</f>
        <v>other</v>
      </c>
      <c r="J13285" t="str">
        <f>VLOOKUP(E13285,'Cross-Page Data'!$D$4:$F$48,3,FALSE)</f>
        <v>natural gas</v>
      </c>
      <c r="K13285" t="b">
        <f t="shared" si="207"/>
        <v>1</v>
      </c>
    </row>
    <row r="13286" spans="1:11">
      <c r="A13286" s="120">
        <v>62672</v>
      </c>
      <c r="B13286" s="121" t="s">
        <v>201</v>
      </c>
      <c r="C13286" s="121" t="s">
        <v>206</v>
      </c>
      <c r="D13286" s="121" t="s">
        <v>101</v>
      </c>
      <c r="E13286" s="121" t="s">
        <v>92</v>
      </c>
      <c r="F13286" s="122">
        <v>9143</v>
      </c>
      <c r="G13286" s="122">
        <v>1027</v>
      </c>
      <c r="H13286" s="120">
        <v>2019</v>
      </c>
      <c r="I13286" t="str">
        <f>IF(J13286="natural gas",VLOOKUP(D13286,'Cross-Page Data'!$I$4:$J$13,2,FALSE),IF(J13286="solar",VLOOKUP('Form 923'!D13286,'Cross-Page Data'!$I$14:$J$117,2,FALSE),J13286))</f>
        <v>solar pv</v>
      </c>
      <c r="J13286" t="str">
        <f>VLOOKUP(E13286,'Cross-Page Data'!$D$4:$F$48,3,FALSE)</f>
        <v>solar</v>
      </c>
      <c r="K13286" t="b">
        <f t="shared" si="207"/>
        <v>1</v>
      </c>
    </row>
    <row r="13287" ht="25.5" spans="1:11">
      <c r="A13287" s="120">
        <v>62676</v>
      </c>
      <c r="B13287" s="121" t="s">
        <v>201</v>
      </c>
      <c r="C13287" s="121" t="s">
        <v>207</v>
      </c>
      <c r="D13287" s="121" t="s">
        <v>79</v>
      </c>
      <c r="E13287" s="121" t="s">
        <v>70</v>
      </c>
      <c r="F13287" s="122">
        <v>2453</v>
      </c>
      <c r="G13287" s="122">
        <v>234</v>
      </c>
      <c r="H13287" s="120">
        <v>2019</v>
      </c>
      <c r="I13287" t="str">
        <f>IF(J13287="natural gas",VLOOKUP(D13287,'Cross-Page Data'!$I$4:$J$13,2,FALSE),IF(J13287="solar",VLOOKUP('Form 923'!D13287,'Cross-Page Data'!$I$14:$J$117,2,FALSE),J13287))</f>
        <v>heavy or residual fuel oil</v>
      </c>
      <c r="J13287" t="str">
        <f>VLOOKUP(E13287,'Cross-Page Data'!$D$4:$F$48,3,FALSE)</f>
        <v>heavy or residual fuel oil</v>
      </c>
      <c r="K13287" t="b">
        <f t="shared" si="207"/>
        <v>0</v>
      </c>
    </row>
    <row r="13288" ht="25.5" spans="1:11">
      <c r="A13288" s="120">
        <v>62676</v>
      </c>
      <c r="B13288" s="121" t="s">
        <v>201</v>
      </c>
      <c r="C13288" s="121" t="s">
        <v>207</v>
      </c>
      <c r="D13288" s="121" t="s">
        <v>101</v>
      </c>
      <c r="E13288" s="121" t="s">
        <v>92</v>
      </c>
      <c r="F13288" s="122">
        <v>5740</v>
      </c>
      <c r="G13288" s="122">
        <v>645</v>
      </c>
      <c r="H13288" s="120">
        <v>2019</v>
      </c>
      <c r="I13288" t="str">
        <f>IF(J13288="natural gas",VLOOKUP(D13288,'Cross-Page Data'!$I$4:$J$13,2,FALSE),IF(J13288="solar",VLOOKUP('Form 923'!D13288,'Cross-Page Data'!$I$14:$J$117,2,FALSE),J13288))</f>
        <v>solar pv</v>
      </c>
      <c r="J13288" t="str">
        <f>VLOOKUP(E13288,'Cross-Page Data'!$D$4:$F$48,3,FALSE)</f>
        <v>solar</v>
      </c>
      <c r="K13288" t="b">
        <f t="shared" si="207"/>
        <v>0</v>
      </c>
    </row>
    <row r="13289" ht="25.5" spans="1:11">
      <c r="A13289" s="120">
        <v>62677</v>
      </c>
      <c r="B13289" s="121" t="s">
        <v>201</v>
      </c>
      <c r="C13289" s="121" t="s">
        <v>207</v>
      </c>
      <c r="D13289" s="121" t="s">
        <v>101</v>
      </c>
      <c r="E13289" s="121" t="s">
        <v>92</v>
      </c>
      <c r="F13289" s="122">
        <v>10657</v>
      </c>
      <c r="G13289" s="122">
        <v>1197</v>
      </c>
      <c r="H13289" s="120">
        <v>2019</v>
      </c>
      <c r="I13289" t="str">
        <f>IF(J13289="natural gas",VLOOKUP(D13289,'Cross-Page Data'!$I$4:$J$13,2,FALSE),IF(J13289="solar",VLOOKUP('Form 923'!D13289,'Cross-Page Data'!$I$14:$J$117,2,FALSE),J13289))</f>
        <v>solar pv</v>
      </c>
      <c r="J13289" t="str">
        <f>VLOOKUP(E13289,'Cross-Page Data'!$D$4:$F$48,3,FALSE)</f>
        <v>solar</v>
      </c>
      <c r="K13289" t="b">
        <f t="shared" si="207"/>
        <v>0</v>
      </c>
    </row>
    <row r="13290" spans="1:11">
      <c r="A13290" s="120">
        <v>62678</v>
      </c>
      <c r="B13290" s="121" t="s">
        <v>201</v>
      </c>
      <c r="C13290" s="121" t="s">
        <v>206</v>
      </c>
      <c r="D13290" s="121" t="s">
        <v>101</v>
      </c>
      <c r="E13290" s="121" t="s">
        <v>92</v>
      </c>
      <c r="F13290" s="122">
        <v>23715</v>
      </c>
      <c r="G13290" s="122">
        <v>2664</v>
      </c>
      <c r="H13290" s="120">
        <v>2019</v>
      </c>
      <c r="I13290" t="str">
        <f>IF(J13290="natural gas",VLOOKUP(D13290,'Cross-Page Data'!$I$4:$J$13,2,FALSE),IF(J13290="solar",VLOOKUP('Form 923'!D13290,'Cross-Page Data'!$I$14:$J$117,2,FALSE),J13290))</f>
        <v>solar pv</v>
      </c>
      <c r="J13290" t="str">
        <f>VLOOKUP(E13290,'Cross-Page Data'!$D$4:$F$48,3,FALSE)</f>
        <v>solar</v>
      </c>
      <c r="K13290" t="b">
        <f t="shared" si="207"/>
        <v>1</v>
      </c>
    </row>
    <row r="13291" spans="1:11">
      <c r="A13291" s="120">
        <v>62679</v>
      </c>
      <c r="B13291" s="121" t="s">
        <v>201</v>
      </c>
      <c r="C13291" s="121" t="s">
        <v>206</v>
      </c>
      <c r="D13291" s="121" t="s">
        <v>101</v>
      </c>
      <c r="E13291" s="121" t="s">
        <v>92</v>
      </c>
      <c r="F13291" s="122">
        <v>561173</v>
      </c>
      <c r="G13291" s="122">
        <v>63039</v>
      </c>
      <c r="H13291" s="120">
        <v>2019</v>
      </c>
      <c r="I13291" t="str">
        <f>IF(J13291="natural gas",VLOOKUP(D13291,'Cross-Page Data'!$I$4:$J$13,2,FALSE),IF(J13291="solar",VLOOKUP('Form 923'!D13291,'Cross-Page Data'!$I$14:$J$117,2,FALSE),J13291))</f>
        <v>solar pv</v>
      </c>
      <c r="J13291" t="str">
        <f>VLOOKUP(E13291,'Cross-Page Data'!$D$4:$F$48,3,FALSE)</f>
        <v>solar</v>
      </c>
      <c r="K13291" t="b">
        <f t="shared" si="207"/>
        <v>1</v>
      </c>
    </row>
    <row r="13292" spans="1:11">
      <c r="A13292" s="120">
        <v>62680</v>
      </c>
      <c r="B13292" s="121" t="s">
        <v>201</v>
      </c>
      <c r="C13292" s="121" t="s">
        <v>206</v>
      </c>
      <c r="D13292" s="121" t="s">
        <v>101</v>
      </c>
      <c r="E13292" s="121" t="s">
        <v>92</v>
      </c>
      <c r="F13292" s="122">
        <v>7807</v>
      </c>
      <c r="G13292" s="122">
        <v>877</v>
      </c>
      <c r="H13292" s="120">
        <v>2019</v>
      </c>
      <c r="I13292" t="str">
        <f>IF(J13292="natural gas",VLOOKUP(D13292,'Cross-Page Data'!$I$4:$J$13,2,FALSE),IF(J13292="solar",VLOOKUP('Form 923'!D13292,'Cross-Page Data'!$I$14:$J$117,2,FALSE),J13292))</f>
        <v>solar pv</v>
      </c>
      <c r="J13292" t="str">
        <f>VLOOKUP(E13292,'Cross-Page Data'!$D$4:$F$48,3,FALSE)</f>
        <v>solar</v>
      </c>
      <c r="K13292" t="b">
        <f t="shared" si="207"/>
        <v>1</v>
      </c>
    </row>
    <row r="13293" ht="25.5" spans="1:11">
      <c r="A13293" s="120">
        <v>62682</v>
      </c>
      <c r="B13293" s="121" t="s">
        <v>201</v>
      </c>
      <c r="C13293" s="121" t="s">
        <v>207</v>
      </c>
      <c r="D13293" s="121" t="s">
        <v>33</v>
      </c>
      <c r="E13293" s="121" t="s">
        <v>99</v>
      </c>
      <c r="F13293" s="122">
        <v>0</v>
      </c>
      <c r="G13293" s="122">
        <v>-120</v>
      </c>
      <c r="H13293" s="120">
        <v>2019</v>
      </c>
      <c r="I13293" t="str">
        <f>IF(J13293="natural gas",VLOOKUP(D13293,'Cross-Page Data'!$I$4:$J$13,2,FALSE),IF(J13293="solar",VLOOKUP('Form 923'!D13293,'Cross-Page Data'!$I$14:$J$117,2,FALSE),J13293))</f>
        <v>other</v>
      </c>
      <c r="J13293" t="str">
        <f>VLOOKUP(E13293,'Cross-Page Data'!$D$4:$F$48,3,FALSE)</f>
        <v>other</v>
      </c>
      <c r="K13293" t="b">
        <f t="shared" si="207"/>
        <v>0</v>
      </c>
    </row>
    <row r="13294" ht="25.5" spans="1:11">
      <c r="A13294" s="120">
        <v>62682</v>
      </c>
      <c r="B13294" s="121" t="s">
        <v>201</v>
      </c>
      <c r="C13294" s="121" t="s">
        <v>207</v>
      </c>
      <c r="D13294" s="121" t="s">
        <v>101</v>
      </c>
      <c r="E13294" s="121" t="s">
        <v>92</v>
      </c>
      <c r="F13294" s="122">
        <v>28264</v>
      </c>
      <c r="G13294" s="122">
        <v>3175</v>
      </c>
      <c r="H13294" s="120">
        <v>2019</v>
      </c>
      <c r="I13294" t="str">
        <f>IF(J13294="natural gas",VLOOKUP(D13294,'Cross-Page Data'!$I$4:$J$13,2,FALSE),IF(J13294="solar",VLOOKUP('Form 923'!D13294,'Cross-Page Data'!$I$14:$J$117,2,FALSE),J13294))</f>
        <v>solar pv</v>
      </c>
      <c r="J13294" t="str">
        <f>VLOOKUP(E13294,'Cross-Page Data'!$D$4:$F$48,3,FALSE)</f>
        <v>solar</v>
      </c>
      <c r="K13294" t="b">
        <f t="shared" si="207"/>
        <v>0</v>
      </c>
    </row>
    <row r="13295" ht="25.5" spans="1:11">
      <c r="A13295" s="120">
        <v>62683</v>
      </c>
      <c r="B13295" s="121" t="s">
        <v>201</v>
      </c>
      <c r="C13295" s="121" t="s">
        <v>207</v>
      </c>
      <c r="D13295" s="121" t="s">
        <v>33</v>
      </c>
      <c r="E13295" s="121" t="s">
        <v>99</v>
      </c>
      <c r="F13295" s="122">
        <v>0</v>
      </c>
      <c r="G13295" s="122">
        <v>-109</v>
      </c>
      <c r="H13295" s="120">
        <v>2019</v>
      </c>
      <c r="I13295" t="str">
        <f>IF(J13295="natural gas",VLOOKUP(D13295,'Cross-Page Data'!$I$4:$J$13,2,FALSE),IF(J13295="solar",VLOOKUP('Form 923'!D13295,'Cross-Page Data'!$I$14:$J$117,2,FALSE),J13295))</f>
        <v>other</v>
      </c>
      <c r="J13295" t="str">
        <f>VLOOKUP(E13295,'Cross-Page Data'!$D$4:$F$48,3,FALSE)</f>
        <v>other</v>
      </c>
      <c r="K13295" t="b">
        <f t="shared" si="207"/>
        <v>0</v>
      </c>
    </row>
    <row r="13296" ht="25.5" spans="1:11">
      <c r="A13296" s="120">
        <v>62683</v>
      </c>
      <c r="B13296" s="121" t="s">
        <v>201</v>
      </c>
      <c r="C13296" s="121" t="s">
        <v>207</v>
      </c>
      <c r="D13296" s="121" t="s">
        <v>101</v>
      </c>
      <c r="E13296" s="121" t="s">
        <v>92</v>
      </c>
      <c r="F13296" s="122">
        <v>29092</v>
      </c>
      <c r="G13296" s="122">
        <v>3268</v>
      </c>
      <c r="H13296" s="120">
        <v>2019</v>
      </c>
      <c r="I13296" t="str">
        <f>IF(J13296="natural gas",VLOOKUP(D13296,'Cross-Page Data'!$I$4:$J$13,2,FALSE),IF(J13296="solar",VLOOKUP('Form 923'!D13296,'Cross-Page Data'!$I$14:$J$117,2,FALSE),J13296))</f>
        <v>solar pv</v>
      </c>
      <c r="J13296" t="str">
        <f>VLOOKUP(E13296,'Cross-Page Data'!$D$4:$F$48,3,FALSE)</f>
        <v>solar</v>
      </c>
      <c r="K13296" t="b">
        <f t="shared" si="207"/>
        <v>0</v>
      </c>
    </row>
    <row r="13297" spans="1:11">
      <c r="A13297" s="120">
        <v>62686</v>
      </c>
      <c r="B13297" s="121" t="s">
        <v>201</v>
      </c>
      <c r="C13297" s="121" t="s">
        <v>206</v>
      </c>
      <c r="D13297" s="121" t="s">
        <v>101</v>
      </c>
      <c r="E13297" s="121" t="s">
        <v>92</v>
      </c>
      <c r="F13297" s="122">
        <v>13637</v>
      </c>
      <c r="G13297" s="122">
        <v>1532</v>
      </c>
      <c r="H13297" s="120">
        <v>2019</v>
      </c>
      <c r="I13297" t="str">
        <f>IF(J13297="natural gas",VLOOKUP(D13297,'Cross-Page Data'!$I$4:$J$13,2,FALSE),IF(J13297="solar",VLOOKUP('Form 923'!D13297,'Cross-Page Data'!$I$14:$J$117,2,FALSE),J13297))</f>
        <v>solar pv</v>
      </c>
      <c r="J13297" t="str">
        <f>VLOOKUP(E13297,'Cross-Page Data'!$D$4:$F$48,3,FALSE)</f>
        <v>solar</v>
      </c>
      <c r="K13297" t="b">
        <f t="shared" si="207"/>
        <v>1</v>
      </c>
    </row>
    <row r="13298" spans="1:11">
      <c r="A13298" s="120">
        <v>62687</v>
      </c>
      <c r="B13298" s="121" t="s">
        <v>201</v>
      </c>
      <c r="C13298" s="121" t="s">
        <v>206</v>
      </c>
      <c r="D13298" s="121" t="s">
        <v>101</v>
      </c>
      <c r="E13298" s="121" t="s">
        <v>92</v>
      </c>
      <c r="F13298" s="122">
        <v>13540</v>
      </c>
      <c r="G13298" s="122">
        <v>1521</v>
      </c>
      <c r="H13298" s="120">
        <v>2019</v>
      </c>
      <c r="I13298" t="str">
        <f>IF(J13298="natural gas",VLOOKUP(D13298,'Cross-Page Data'!$I$4:$J$13,2,FALSE),IF(J13298="solar",VLOOKUP('Form 923'!D13298,'Cross-Page Data'!$I$14:$J$117,2,FALSE),J13298))</f>
        <v>solar pv</v>
      </c>
      <c r="J13298" t="str">
        <f>VLOOKUP(E13298,'Cross-Page Data'!$D$4:$F$48,3,FALSE)</f>
        <v>solar</v>
      </c>
      <c r="K13298" t="b">
        <f t="shared" si="207"/>
        <v>1</v>
      </c>
    </row>
    <row r="13299" spans="1:11">
      <c r="A13299" s="120">
        <v>62688</v>
      </c>
      <c r="B13299" s="121" t="s">
        <v>201</v>
      </c>
      <c r="C13299" s="121" t="s">
        <v>206</v>
      </c>
      <c r="D13299" s="121" t="s">
        <v>101</v>
      </c>
      <c r="E13299" s="121" t="s">
        <v>92</v>
      </c>
      <c r="F13299" s="122">
        <v>50234</v>
      </c>
      <c r="G13299" s="122">
        <v>5643</v>
      </c>
      <c r="H13299" s="120">
        <v>2019</v>
      </c>
      <c r="I13299" t="str">
        <f>IF(J13299="natural gas",VLOOKUP(D13299,'Cross-Page Data'!$I$4:$J$13,2,FALSE),IF(J13299="solar",VLOOKUP('Form 923'!D13299,'Cross-Page Data'!$I$14:$J$117,2,FALSE),J13299))</f>
        <v>solar pv</v>
      </c>
      <c r="J13299" t="str">
        <f>VLOOKUP(E13299,'Cross-Page Data'!$D$4:$F$48,3,FALSE)</f>
        <v>solar</v>
      </c>
      <c r="K13299" t="b">
        <f t="shared" si="207"/>
        <v>1</v>
      </c>
    </row>
    <row r="13300" spans="1:11">
      <c r="A13300" s="120">
        <v>62689</v>
      </c>
      <c r="B13300" s="121" t="s">
        <v>201</v>
      </c>
      <c r="C13300" s="121" t="s">
        <v>206</v>
      </c>
      <c r="D13300" s="121" t="s">
        <v>101</v>
      </c>
      <c r="E13300" s="121" t="s">
        <v>92</v>
      </c>
      <c r="F13300" s="122">
        <v>32518</v>
      </c>
      <c r="G13300" s="122">
        <v>3653</v>
      </c>
      <c r="H13300" s="120">
        <v>2019</v>
      </c>
      <c r="I13300" t="str">
        <f>IF(J13300="natural gas",VLOOKUP(D13300,'Cross-Page Data'!$I$4:$J$13,2,FALSE),IF(J13300="solar",VLOOKUP('Form 923'!D13300,'Cross-Page Data'!$I$14:$J$117,2,FALSE),J13300))</f>
        <v>solar pv</v>
      </c>
      <c r="J13300" t="str">
        <f>VLOOKUP(E13300,'Cross-Page Data'!$D$4:$F$48,3,FALSE)</f>
        <v>solar</v>
      </c>
      <c r="K13300" t="b">
        <f t="shared" si="207"/>
        <v>1</v>
      </c>
    </row>
    <row r="13301" spans="1:11">
      <c r="A13301" s="120">
        <v>62690</v>
      </c>
      <c r="B13301" s="121" t="s">
        <v>201</v>
      </c>
      <c r="C13301" s="121" t="s">
        <v>206</v>
      </c>
      <c r="D13301" s="121" t="s">
        <v>101</v>
      </c>
      <c r="E13301" s="121" t="s">
        <v>92</v>
      </c>
      <c r="F13301" s="122">
        <v>27006</v>
      </c>
      <c r="G13301" s="122">
        <v>3034</v>
      </c>
      <c r="H13301" s="120">
        <v>2019</v>
      </c>
      <c r="I13301" t="str">
        <f>IF(J13301="natural gas",VLOOKUP(D13301,'Cross-Page Data'!$I$4:$J$13,2,FALSE),IF(J13301="solar",VLOOKUP('Form 923'!D13301,'Cross-Page Data'!$I$14:$J$117,2,FALSE),J13301))</f>
        <v>solar pv</v>
      </c>
      <c r="J13301" t="str">
        <f>VLOOKUP(E13301,'Cross-Page Data'!$D$4:$F$48,3,FALSE)</f>
        <v>solar</v>
      </c>
      <c r="K13301" t="b">
        <f t="shared" si="207"/>
        <v>1</v>
      </c>
    </row>
    <row r="13302" spans="1:11">
      <c r="A13302" s="120">
        <v>62691</v>
      </c>
      <c r="B13302" s="121" t="s">
        <v>201</v>
      </c>
      <c r="C13302" s="121" t="s">
        <v>206</v>
      </c>
      <c r="D13302" s="121" t="s">
        <v>101</v>
      </c>
      <c r="E13302" s="121" t="s">
        <v>92</v>
      </c>
      <c r="F13302" s="122">
        <v>87051</v>
      </c>
      <c r="G13302" s="122">
        <v>9779</v>
      </c>
      <c r="H13302" s="120">
        <v>2019</v>
      </c>
      <c r="I13302" t="str">
        <f>IF(J13302="natural gas",VLOOKUP(D13302,'Cross-Page Data'!$I$4:$J$13,2,FALSE),IF(J13302="solar",VLOOKUP('Form 923'!D13302,'Cross-Page Data'!$I$14:$J$117,2,FALSE),J13302))</f>
        <v>solar pv</v>
      </c>
      <c r="J13302" t="str">
        <f>VLOOKUP(E13302,'Cross-Page Data'!$D$4:$F$48,3,FALSE)</f>
        <v>solar</v>
      </c>
      <c r="K13302" t="b">
        <f t="shared" si="207"/>
        <v>1</v>
      </c>
    </row>
    <row r="13303" spans="1:11">
      <c r="A13303" s="120">
        <v>62692</v>
      </c>
      <c r="B13303" s="121" t="s">
        <v>201</v>
      </c>
      <c r="C13303" s="121" t="s">
        <v>206</v>
      </c>
      <c r="D13303" s="121" t="s">
        <v>101</v>
      </c>
      <c r="E13303" s="121" t="s">
        <v>92</v>
      </c>
      <c r="F13303" s="122">
        <v>57944</v>
      </c>
      <c r="G13303" s="122">
        <v>6509</v>
      </c>
      <c r="H13303" s="120">
        <v>2019</v>
      </c>
      <c r="I13303" t="str">
        <f>IF(J13303="natural gas",VLOOKUP(D13303,'Cross-Page Data'!$I$4:$J$13,2,FALSE),IF(J13303="solar",VLOOKUP('Form 923'!D13303,'Cross-Page Data'!$I$14:$J$117,2,FALSE),J13303))</f>
        <v>solar pv</v>
      </c>
      <c r="J13303" t="str">
        <f>VLOOKUP(E13303,'Cross-Page Data'!$D$4:$F$48,3,FALSE)</f>
        <v>solar</v>
      </c>
      <c r="K13303" t="b">
        <f t="shared" si="207"/>
        <v>1</v>
      </c>
    </row>
    <row r="13304" spans="1:11">
      <c r="A13304" s="120">
        <v>62693</v>
      </c>
      <c r="B13304" s="121" t="s">
        <v>201</v>
      </c>
      <c r="C13304" s="121" t="s">
        <v>206</v>
      </c>
      <c r="D13304" s="121" t="s">
        <v>101</v>
      </c>
      <c r="E13304" s="121" t="s">
        <v>92</v>
      </c>
      <c r="F13304" s="122">
        <v>81854</v>
      </c>
      <c r="G13304" s="122">
        <v>9195</v>
      </c>
      <c r="H13304" s="120">
        <v>2019</v>
      </c>
      <c r="I13304" t="str">
        <f>IF(J13304="natural gas",VLOOKUP(D13304,'Cross-Page Data'!$I$4:$J$13,2,FALSE),IF(J13304="solar",VLOOKUP('Form 923'!D13304,'Cross-Page Data'!$I$14:$J$117,2,FALSE),J13304))</f>
        <v>solar pv</v>
      </c>
      <c r="J13304" t="str">
        <f>VLOOKUP(E13304,'Cross-Page Data'!$D$4:$F$48,3,FALSE)</f>
        <v>solar</v>
      </c>
      <c r="K13304" t="b">
        <f t="shared" si="207"/>
        <v>1</v>
      </c>
    </row>
    <row r="13305" spans="1:11">
      <c r="A13305" s="120">
        <v>62695</v>
      </c>
      <c r="B13305" s="121" t="s">
        <v>201</v>
      </c>
      <c r="C13305" s="121" t="s">
        <v>206</v>
      </c>
      <c r="D13305" s="121" t="s">
        <v>101</v>
      </c>
      <c r="E13305" s="121" t="s">
        <v>92</v>
      </c>
      <c r="F13305" s="122">
        <v>0</v>
      </c>
      <c r="G13305" s="122">
        <v>0</v>
      </c>
      <c r="H13305" s="120">
        <v>2019</v>
      </c>
      <c r="I13305" t="str">
        <f>IF(J13305="natural gas",VLOOKUP(D13305,'Cross-Page Data'!$I$4:$J$13,2,FALSE),IF(J13305="solar",VLOOKUP('Form 923'!D13305,'Cross-Page Data'!$I$14:$J$117,2,FALSE),J13305))</f>
        <v>solar pv</v>
      </c>
      <c r="J13305" t="str">
        <f>VLOOKUP(E13305,'Cross-Page Data'!$D$4:$F$48,3,FALSE)</f>
        <v>solar</v>
      </c>
      <c r="K13305" t="b">
        <f t="shared" si="207"/>
        <v>1</v>
      </c>
    </row>
    <row r="13306" spans="1:11">
      <c r="A13306" s="120">
        <v>62696</v>
      </c>
      <c r="B13306" s="121" t="s">
        <v>201</v>
      </c>
      <c r="C13306" s="121" t="s">
        <v>206</v>
      </c>
      <c r="D13306" s="121" t="s">
        <v>101</v>
      </c>
      <c r="E13306" s="121" t="s">
        <v>92</v>
      </c>
      <c r="F13306" s="122">
        <v>0</v>
      </c>
      <c r="G13306" s="122">
        <v>0</v>
      </c>
      <c r="H13306" s="120">
        <v>2019</v>
      </c>
      <c r="I13306" t="str">
        <f>IF(J13306="natural gas",VLOOKUP(D13306,'Cross-Page Data'!$I$4:$J$13,2,FALSE),IF(J13306="solar",VLOOKUP('Form 923'!D13306,'Cross-Page Data'!$I$14:$J$117,2,FALSE),J13306))</f>
        <v>solar pv</v>
      </c>
      <c r="J13306" t="str">
        <f>VLOOKUP(E13306,'Cross-Page Data'!$D$4:$F$48,3,FALSE)</f>
        <v>solar</v>
      </c>
      <c r="K13306" t="b">
        <f t="shared" si="207"/>
        <v>1</v>
      </c>
    </row>
    <row r="13307" spans="1:11">
      <c r="A13307" s="120">
        <v>62697</v>
      </c>
      <c r="B13307" s="121" t="s">
        <v>201</v>
      </c>
      <c r="C13307" s="121" t="s">
        <v>206</v>
      </c>
      <c r="D13307" s="121" t="s">
        <v>67</v>
      </c>
      <c r="E13307" s="121" t="s">
        <v>38</v>
      </c>
      <c r="F13307" s="122">
        <v>279555</v>
      </c>
      <c r="G13307" s="122">
        <v>39336</v>
      </c>
      <c r="H13307" s="120">
        <v>2019</v>
      </c>
      <c r="I13307" t="str">
        <f>IF(J13307="natural gas",VLOOKUP(D13307,'Cross-Page Data'!$I$4:$J$13,2,FALSE),IF(J13307="solar",VLOOKUP('Form 923'!D13307,'Cross-Page Data'!$I$14:$J$117,2,FALSE),J13307))</f>
        <v>other</v>
      </c>
      <c r="J13307" t="str">
        <f>VLOOKUP(E13307,'Cross-Page Data'!$D$4:$F$48,3,FALSE)</f>
        <v>natural gas</v>
      </c>
      <c r="K13307" t="b">
        <f t="shared" si="207"/>
        <v>1</v>
      </c>
    </row>
    <row r="13308" spans="1:11">
      <c r="A13308" s="120">
        <v>62698</v>
      </c>
      <c r="B13308" s="121" t="s">
        <v>201</v>
      </c>
      <c r="C13308" s="121" t="s">
        <v>206</v>
      </c>
      <c r="D13308" s="121" t="s">
        <v>67</v>
      </c>
      <c r="E13308" s="121" t="s">
        <v>38</v>
      </c>
      <c r="F13308" s="122">
        <v>125406</v>
      </c>
      <c r="G13308" s="122">
        <v>17217</v>
      </c>
      <c r="H13308" s="120">
        <v>2019</v>
      </c>
      <c r="I13308" t="str">
        <f>IF(J13308="natural gas",VLOOKUP(D13308,'Cross-Page Data'!$I$4:$J$13,2,FALSE),IF(J13308="solar",VLOOKUP('Form 923'!D13308,'Cross-Page Data'!$I$14:$J$117,2,FALSE),J13308))</f>
        <v>other</v>
      </c>
      <c r="J13308" t="str">
        <f>VLOOKUP(E13308,'Cross-Page Data'!$D$4:$F$48,3,FALSE)</f>
        <v>natural gas</v>
      </c>
      <c r="K13308" t="b">
        <f t="shared" si="207"/>
        <v>1</v>
      </c>
    </row>
    <row r="13309" spans="1:11">
      <c r="A13309" s="120">
        <v>62699</v>
      </c>
      <c r="B13309" s="121" t="s">
        <v>201</v>
      </c>
      <c r="C13309" s="121" t="s">
        <v>206</v>
      </c>
      <c r="D13309" s="121" t="s">
        <v>67</v>
      </c>
      <c r="E13309" s="121" t="s">
        <v>38</v>
      </c>
      <c r="F13309" s="122">
        <v>73169</v>
      </c>
      <c r="G13309" s="122">
        <v>9776</v>
      </c>
      <c r="H13309" s="120">
        <v>2019</v>
      </c>
      <c r="I13309" t="str">
        <f>IF(J13309="natural gas",VLOOKUP(D13309,'Cross-Page Data'!$I$4:$J$13,2,FALSE),IF(J13309="solar",VLOOKUP('Form 923'!D13309,'Cross-Page Data'!$I$14:$J$117,2,FALSE),J13309))</f>
        <v>other</v>
      </c>
      <c r="J13309" t="str">
        <f>VLOOKUP(E13309,'Cross-Page Data'!$D$4:$F$48,3,FALSE)</f>
        <v>natural gas</v>
      </c>
      <c r="K13309" t="b">
        <f t="shared" si="207"/>
        <v>1</v>
      </c>
    </row>
    <row r="13310" spans="1:11">
      <c r="A13310" s="120">
        <v>62700</v>
      </c>
      <c r="B13310" s="121" t="s">
        <v>201</v>
      </c>
      <c r="C13310" s="121" t="s">
        <v>206</v>
      </c>
      <c r="D13310" s="121" t="s">
        <v>67</v>
      </c>
      <c r="E13310" s="121" t="s">
        <v>38</v>
      </c>
      <c r="F13310" s="122">
        <v>54514</v>
      </c>
      <c r="G13310" s="122">
        <v>7440</v>
      </c>
      <c r="H13310" s="120">
        <v>2019</v>
      </c>
      <c r="I13310" t="str">
        <f>IF(J13310="natural gas",VLOOKUP(D13310,'Cross-Page Data'!$I$4:$J$13,2,FALSE),IF(J13310="solar",VLOOKUP('Form 923'!D13310,'Cross-Page Data'!$I$14:$J$117,2,FALSE),J13310))</f>
        <v>other</v>
      </c>
      <c r="J13310" t="str">
        <f>VLOOKUP(E13310,'Cross-Page Data'!$D$4:$F$48,3,FALSE)</f>
        <v>natural gas</v>
      </c>
      <c r="K13310" t="b">
        <f t="shared" si="207"/>
        <v>1</v>
      </c>
    </row>
    <row r="13311" spans="1:11">
      <c r="A13311" s="120">
        <v>62701</v>
      </c>
      <c r="B13311" s="121" t="s">
        <v>201</v>
      </c>
      <c r="C13311" s="121" t="s">
        <v>206</v>
      </c>
      <c r="D13311" s="121" t="s">
        <v>67</v>
      </c>
      <c r="E13311" s="121" t="s">
        <v>38</v>
      </c>
      <c r="F13311" s="122">
        <v>257660</v>
      </c>
      <c r="G13311" s="122">
        <v>34619</v>
      </c>
      <c r="H13311" s="120">
        <v>2019</v>
      </c>
      <c r="I13311" t="str">
        <f>IF(J13311="natural gas",VLOOKUP(D13311,'Cross-Page Data'!$I$4:$J$13,2,FALSE),IF(J13311="solar",VLOOKUP('Form 923'!D13311,'Cross-Page Data'!$I$14:$J$117,2,FALSE),J13311))</f>
        <v>other</v>
      </c>
      <c r="J13311" t="str">
        <f>VLOOKUP(E13311,'Cross-Page Data'!$D$4:$F$48,3,FALSE)</f>
        <v>natural gas</v>
      </c>
      <c r="K13311" t="b">
        <f t="shared" si="207"/>
        <v>1</v>
      </c>
    </row>
    <row r="13312" spans="1:11">
      <c r="A13312" s="120">
        <v>62702</v>
      </c>
      <c r="B13312" s="121" t="s">
        <v>201</v>
      </c>
      <c r="C13312" s="121" t="s">
        <v>206</v>
      </c>
      <c r="D13312" s="121" t="s">
        <v>67</v>
      </c>
      <c r="E13312" s="121" t="s">
        <v>38</v>
      </c>
      <c r="F13312" s="122">
        <v>256541</v>
      </c>
      <c r="G13312" s="122">
        <v>36982</v>
      </c>
      <c r="H13312" s="120">
        <v>2019</v>
      </c>
      <c r="I13312" t="str">
        <f>IF(J13312="natural gas",VLOOKUP(D13312,'Cross-Page Data'!$I$4:$J$13,2,FALSE),IF(J13312="solar",VLOOKUP('Form 923'!D13312,'Cross-Page Data'!$I$14:$J$117,2,FALSE),J13312))</f>
        <v>other</v>
      </c>
      <c r="J13312" t="str">
        <f>VLOOKUP(E13312,'Cross-Page Data'!$D$4:$F$48,3,FALSE)</f>
        <v>natural gas</v>
      </c>
      <c r="K13312" t="b">
        <f t="shared" si="207"/>
        <v>1</v>
      </c>
    </row>
    <row r="13313" spans="1:11">
      <c r="A13313" s="120">
        <v>62703</v>
      </c>
      <c r="B13313" s="121" t="s">
        <v>201</v>
      </c>
      <c r="C13313" s="121" t="s">
        <v>206</v>
      </c>
      <c r="D13313" s="121" t="s">
        <v>67</v>
      </c>
      <c r="E13313" s="121" t="s">
        <v>38</v>
      </c>
      <c r="F13313" s="122">
        <v>205084</v>
      </c>
      <c r="G13313" s="122">
        <v>28972</v>
      </c>
      <c r="H13313" s="120">
        <v>2019</v>
      </c>
      <c r="I13313" t="str">
        <f>IF(J13313="natural gas",VLOOKUP(D13313,'Cross-Page Data'!$I$4:$J$13,2,FALSE),IF(J13313="solar",VLOOKUP('Form 923'!D13313,'Cross-Page Data'!$I$14:$J$117,2,FALSE),J13313))</f>
        <v>other</v>
      </c>
      <c r="J13313" t="str">
        <f>VLOOKUP(E13313,'Cross-Page Data'!$D$4:$F$48,3,FALSE)</f>
        <v>natural gas</v>
      </c>
      <c r="K13313" t="b">
        <f t="shared" si="207"/>
        <v>1</v>
      </c>
    </row>
    <row r="13314" spans="1:11">
      <c r="A13314" s="120">
        <v>62704</v>
      </c>
      <c r="B13314" s="121" t="s">
        <v>201</v>
      </c>
      <c r="C13314" s="121" t="s">
        <v>206</v>
      </c>
      <c r="D13314" s="121" t="s">
        <v>67</v>
      </c>
      <c r="E13314" s="121" t="s">
        <v>38</v>
      </c>
      <c r="F13314" s="122">
        <v>53562</v>
      </c>
      <c r="G13314" s="122">
        <v>7407</v>
      </c>
      <c r="H13314" s="120">
        <v>2019</v>
      </c>
      <c r="I13314" t="str">
        <f>IF(J13314="natural gas",VLOOKUP(D13314,'Cross-Page Data'!$I$4:$J$13,2,FALSE),IF(J13314="solar",VLOOKUP('Form 923'!D13314,'Cross-Page Data'!$I$14:$J$117,2,FALSE),J13314))</f>
        <v>other</v>
      </c>
      <c r="J13314" t="str">
        <f>VLOOKUP(E13314,'Cross-Page Data'!$D$4:$F$48,3,FALSE)</f>
        <v>natural gas</v>
      </c>
      <c r="K13314" t="b">
        <f t="shared" si="207"/>
        <v>1</v>
      </c>
    </row>
    <row r="13315" spans="1:11">
      <c r="A13315" s="120">
        <v>62705</v>
      </c>
      <c r="B13315" s="121" t="s">
        <v>201</v>
      </c>
      <c r="C13315" s="121" t="s">
        <v>206</v>
      </c>
      <c r="D13315" s="121" t="s">
        <v>67</v>
      </c>
      <c r="E13315" s="121" t="s">
        <v>38</v>
      </c>
      <c r="F13315" s="122">
        <v>54824</v>
      </c>
      <c r="G13315" s="122">
        <v>7411</v>
      </c>
      <c r="H13315" s="120">
        <v>2019</v>
      </c>
      <c r="I13315" t="str">
        <f>IF(J13315="natural gas",VLOOKUP(D13315,'Cross-Page Data'!$I$4:$J$13,2,FALSE),IF(J13315="solar",VLOOKUP('Form 923'!D13315,'Cross-Page Data'!$I$14:$J$117,2,FALSE),J13315))</f>
        <v>other</v>
      </c>
      <c r="J13315" t="str">
        <f>VLOOKUP(E13315,'Cross-Page Data'!$D$4:$F$48,3,FALSE)</f>
        <v>natural gas</v>
      </c>
      <c r="K13315" t="b">
        <f t="shared" si="207"/>
        <v>1</v>
      </c>
    </row>
    <row r="13316" spans="1:11">
      <c r="A13316" s="120">
        <v>62710</v>
      </c>
      <c r="B13316" s="121" t="s">
        <v>201</v>
      </c>
      <c r="C13316" s="121" t="s">
        <v>206</v>
      </c>
      <c r="D13316" s="121" t="s">
        <v>101</v>
      </c>
      <c r="E13316" s="121" t="s">
        <v>92</v>
      </c>
      <c r="F13316" s="122">
        <v>15161</v>
      </c>
      <c r="G13316" s="122">
        <v>1703</v>
      </c>
      <c r="H13316" s="120">
        <v>2019</v>
      </c>
      <c r="I13316" t="str">
        <f>IF(J13316="natural gas",VLOOKUP(D13316,'Cross-Page Data'!$I$4:$J$13,2,FALSE),IF(J13316="solar",VLOOKUP('Form 923'!D13316,'Cross-Page Data'!$I$14:$J$117,2,FALSE),J13316))</f>
        <v>solar pv</v>
      </c>
      <c r="J13316" t="str">
        <f>VLOOKUP(E13316,'Cross-Page Data'!$D$4:$F$48,3,FALSE)</f>
        <v>solar</v>
      </c>
      <c r="K13316" t="b">
        <f t="shared" si="207"/>
        <v>1</v>
      </c>
    </row>
    <row r="13317" spans="1:11">
      <c r="A13317" s="120">
        <v>62712</v>
      </c>
      <c r="B13317" s="121" t="s">
        <v>201</v>
      </c>
      <c r="C13317" s="121" t="s">
        <v>206</v>
      </c>
      <c r="D13317" s="121" t="s">
        <v>101</v>
      </c>
      <c r="E13317" s="121" t="s">
        <v>92</v>
      </c>
      <c r="F13317" s="122">
        <v>40662</v>
      </c>
      <c r="G13317" s="122">
        <v>4568</v>
      </c>
      <c r="H13317" s="120">
        <v>2019</v>
      </c>
      <c r="I13317" t="str">
        <f>IF(J13317="natural gas",VLOOKUP(D13317,'Cross-Page Data'!$I$4:$J$13,2,FALSE),IF(J13317="solar",VLOOKUP('Form 923'!D13317,'Cross-Page Data'!$I$14:$J$117,2,FALSE),J13317))</f>
        <v>solar pv</v>
      </c>
      <c r="J13317" t="str">
        <f>VLOOKUP(E13317,'Cross-Page Data'!$D$4:$F$48,3,FALSE)</f>
        <v>solar</v>
      </c>
      <c r="K13317" t="b">
        <f t="shared" si="207"/>
        <v>1</v>
      </c>
    </row>
    <row r="13318" spans="1:11">
      <c r="A13318" s="120">
        <v>62713</v>
      </c>
      <c r="B13318" s="121" t="s">
        <v>201</v>
      </c>
      <c r="C13318" s="121" t="s">
        <v>206</v>
      </c>
      <c r="D13318" s="121" t="s">
        <v>101</v>
      </c>
      <c r="E13318" s="121" t="s">
        <v>92</v>
      </c>
      <c r="F13318" s="122">
        <v>101410</v>
      </c>
      <c r="G13318" s="122">
        <v>11392</v>
      </c>
      <c r="H13318" s="120">
        <v>2019</v>
      </c>
      <c r="I13318" t="str">
        <f>IF(J13318="natural gas",VLOOKUP(D13318,'Cross-Page Data'!$I$4:$J$13,2,FALSE),IF(J13318="solar",VLOOKUP('Form 923'!D13318,'Cross-Page Data'!$I$14:$J$117,2,FALSE),J13318))</f>
        <v>solar pv</v>
      </c>
      <c r="J13318" t="str">
        <f>VLOOKUP(E13318,'Cross-Page Data'!$D$4:$F$48,3,FALSE)</f>
        <v>solar</v>
      </c>
      <c r="K13318" t="b">
        <f t="shared" si="207"/>
        <v>1</v>
      </c>
    </row>
    <row r="13319" spans="1:11">
      <c r="A13319" s="120">
        <v>62714</v>
      </c>
      <c r="B13319" s="121" t="s">
        <v>201</v>
      </c>
      <c r="C13319" s="121" t="s">
        <v>202</v>
      </c>
      <c r="D13319" s="121" t="s">
        <v>33</v>
      </c>
      <c r="E13319" s="121" t="s">
        <v>99</v>
      </c>
      <c r="F13319" s="122">
        <v>0</v>
      </c>
      <c r="G13319" s="122">
        <v>0</v>
      </c>
      <c r="H13319" s="120">
        <v>2019</v>
      </c>
      <c r="I13319" t="str">
        <f>IF(J13319="natural gas",VLOOKUP(D13319,'Cross-Page Data'!$I$4:$J$13,2,FALSE),IF(J13319="solar",VLOOKUP('Form 923'!D13319,'Cross-Page Data'!$I$14:$J$117,2,FALSE),J13319))</f>
        <v>other</v>
      </c>
      <c r="J13319" t="str">
        <f>VLOOKUP(E13319,'Cross-Page Data'!$D$4:$F$48,3,FALSE)</f>
        <v>other</v>
      </c>
      <c r="K13319" t="b">
        <f t="shared" ref="K13319:K13382" si="208">IF(AND($N$6=FALSE,OR(C13319="Commercial NAICS Cogen",C13319="Industrial NAICS Cogen",C13319="NAICS-22 Cogen")),FALSE,IF(AND($N$7=FALSE,OR(C13319="Commercial NAICS Cogen",C13319="Commercial NAICS Non-Cogen",C13319="industrial NAICS Cogen",C13319="industrial NAICS non-cogen")),FALSE,TRUE))</f>
        <v>1</v>
      </c>
    </row>
    <row r="13320" spans="1:11">
      <c r="A13320" s="120">
        <v>62718</v>
      </c>
      <c r="B13320" s="121" t="s">
        <v>201</v>
      </c>
      <c r="C13320" s="121" t="s">
        <v>206</v>
      </c>
      <c r="D13320" s="121" t="s">
        <v>101</v>
      </c>
      <c r="E13320" s="121" t="s">
        <v>92</v>
      </c>
      <c r="F13320" s="122">
        <v>18366</v>
      </c>
      <c r="G13320" s="122">
        <v>2063</v>
      </c>
      <c r="H13320" s="120">
        <v>2019</v>
      </c>
      <c r="I13320" t="str">
        <f>IF(J13320="natural gas",VLOOKUP(D13320,'Cross-Page Data'!$I$4:$J$13,2,FALSE),IF(J13320="solar",VLOOKUP('Form 923'!D13320,'Cross-Page Data'!$I$14:$J$117,2,FALSE),J13320))</f>
        <v>solar pv</v>
      </c>
      <c r="J13320" t="str">
        <f>VLOOKUP(E13320,'Cross-Page Data'!$D$4:$F$48,3,FALSE)</f>
        <v>solar</v>
      </c>
      <c r="K13320" t="b">
        <f t="shared" si="208"/>
        <v>1</v>
      </c>
    </row>
    <row r="13321" spans="1:11">
      <c r="A13321" s="120">
        <v>62719</v>
      </c>
      <c r="B13321" s="121" t="s">
        <v>201</v>
      </c>
      <c r="C13321" s="121" t="s">
        <v>206</v>
      </c>
      <c r="D13321" s="121" t="s">
        <v>101</v>
      </c>
      <c r="E13321" s="121" t="s">
        <v>92</v>
      </c>
      <c r="F13321" s="122">
        <v>22042</v>
      </c>
      <c r="G13321" s="122">
        <v>2476</v>
      </c>
      <c r="H13321" s="120">
        <v>2019</v>
      </c>
      <c r="I13321" t="str">
        <f>IF(J13321="natural gas",VLOOKUP(D13321,'Cross-Page Data'!$I$4:$J$13,2,FALSE),IF(J13321="solar",VLOOKUP('Form 923'!D13321,'Cross-Page Data'!$I$14:$J$117,2,FALSE),J13321))</f>
        <v>solar pv</v>
      </c>
      <c r="J13321" t="str">
        <f>VLOOKUP(E13321,'Cross-Page Data'!$D$4:$F$48,3,FALSE)</f>
        <v>solar</v>
      </c>
      <c r="K13321" t="b">
        <f t="shared" si="208"/>
        <v>1</v>
      </c>
    </row>
    <row r="13322" spans="1:11">
      <c r="A13322" s="120">
        <v>62720</v>
      </c>
      <c r="B13322" s="121" t="s">
        <v>201</v>
      </c>
      <c r="C13322" s="121" t="s">
        <v>206</v>
      </c>
      <c r="D13322" s="121" t="s">
        <v>101</v>
      </c>
      <c r="E13322" s="121" t="s">
        <v>92</v>
      </c>
      <c r="F13322" s="122">
        <v>23394</v>
      </c>
      <c r="G13322" s="122">
        <v>2628</v>
      </c>
      <c r="H13322" s="120">
        <v>2019</v>
      </c>
      <c r="I13322" t="str">
        <f>IF(J13322="natural gas",VLOOKUP(D13322,'Cross-Page Data'!$I$4:$J$13,2,FALSE),IF(J13322="solar",VLOOKUP('Form 923'!D13322,'Cross-Page Data'!$I$14:$J$117,2,FALSE),J13322))</f>
        <v>solar pv</v>
      </c>
      <c r="J13322" t="str">
        <f>VLOOKUP(E13322,'Cross-Page Data'!$D$4:$F$48,3,FALSE)</f>
        <v>solar</v>
      </c>
      <c r="K13322" t="b">
        <f t="shared" si="208"/>
        <v>1</v>
      </c>
    </row>
    <row r="13323" spans="1:11">
      <c r="A13323" s="120">
        <v>62721</v>
      </c>
      <c r="B13323" s="121" t="s">
        <v>201</v>
      </c>
      <c r="C13323" s="121" t="s">
        <v>206</v>
      </c>
      <c r="D13323" s="121" t="s">
        <v>101</v>
      </c>
      <c r="E13323" s="121" t="s">
        <v>92</v>
      </c>
      <c r="F13323" s="122">
        <v>11297</v>
      </c>
      <c r="G13323" s="122">
        <v>1269</v>
      </c>
      <c r="H13323" s="120">
        <v>2019</v>
      </c>
      <c r="I13323" t="str">
        <f>IF(J13323="natural gas",VLOOKUP(D13323,'Cross-Page Data'!$I$4:$J$13,2,FALSE),IF(J13323="solar",VLOOKUP('Form 923'!D13323,'Cross-Page Data'!$I$14:$J$117,2,FALSE),J13323))</f>
        <v>solar pv</v>
      </c>
      <c r="J13323" t="str">
        <f>VLOOKUP(E13323,'Cross-Page Data'!$D$4:$F$48,3,FALSE)</f>
        <v>solar</v>
      </c>
      <c r="K13323" t="b">
        <f t="shared" si="208"/>
        <v>1</v>
      </c>
    </row>
    <row r="13324" spans="1:11">
      <c r="A13324" s="120">
        <v>62722</v>
      </c>
      <c r="B13324" s="121" t="s">
        <v>201</v>
      </c>
      <c r="C13324" s="121" t="s">
        <v>206</v>
      </c>
      <c r="D13324" s="121" t="s">
        <v>101</v>
      </c>
      <c r="E13324" s="121" t="s">
        <v>92</v>
      </c>
      <c r="F13324" s="122">
        <v>17617</v>
      </c>
      <c r="G13324" s="122">
        <v>1979</v>
      </c>
      <c r="H13324" s="120">
        <v>2019</v>
      </c>
      <c r="I13324" t="str">
        <f>IF(J13324="natural gas",VLOOKUP(D13324,'Cross-Page Data'!$I$4:$J$13,2,FALSE),IF(J13324="solar",VLOOKUP('Form 923'!D13324,'Cross-Page Data'!$I$14:$J$117,2,FALSE),J13324))</f>
        <v>solar pv</v>
      </c>
      <c r="J13324" t="str">
        <f>VLOOKUP(E13324,'Cross-Page Data'!$D$4:$F$48,3,FALSE)</f>
        <v>solar</v>
      </c>
      <c r="K13324" t="b">
        <f t="shared" si="208"/>
        <v>1</v>
      </c>
    </row>
    <row r="13325" spans="1:11">
      <c r="A13325" s="120">
        <v>62723</v>
      </c>
      <c r="B13325" s="121" t="s">
        <v>201</v>
      </c>
      <c r="C13325" s="121" t="s">
        <v>206</v>
      </c>
      <c r="D13325" s="121" t="s">
        <v>101</v>
      </c>
      <c r="E13325" s="121" t="s">
        <v>92</v>
      </c>
      <c r="F13325" s="122">
        <v>17342</v>
      </c>
      <c r="G13325" s="122">
        <v>1948</v>
      </c>
      <c r="H13325" s="120">
        <v>2019</v>
      </c>
      <c r="I13325" t="str">
        <f>IF(J13325="natural gas",VLOOKUP(D13325,'Cross-Page Data'!$I$4:$J$13,2,FALSE),IF(J13325="solar",VLOOKUP('Form 923'!D13325,'Cross-Page Data'!$I$14:$J$117,2,FALSE),J13325))</f>
        <v>solar pv</v>
      </c>
      <c r="J13325" t="str">
        <f>VLOOKUP(E13325,'Cross-Page Data'!$D$4:$F$48,3,FALSE)</f>
        <v>solar</v>
      </c>
      <c r="K13325" t="b">
        <f t="shared" si="208"/>
        <v>1</v>
      </c>
    </row>
    <row r="13326" spans="1:11">
      <c r="A13326" s="120">
        <v>62724</v>
      </c>
      <c r="B13326" s="121" t="s">
        <v>201</v>
      </c>
      <c r="C13326" s="121" t="s">
        <v>206</v>
      </c>
      <c r="D13326" s="121" t="s">
        <v>101</v>
      </c>
      <c r="E13326" s="121" t="s">
        <v>92</v>
      </c>
      <c r="F13326" s="122">
        <v>13657</v>
      </c>
      <c r="G13326" s="122">
        <v>1534</v>
      </c>
      <c r="H13326" s="120">
        <v>2019</v>
      </c>
      <c r="I13326" t="str">
        <f>IF(J13326="natural gas",VLOOKUP(D13326,'Cross-Page Data'!$I$4:$J$13,2,FALSE),IF(J13326="solar",VLOOKUP('Form 923'!D13326,'Cross-Page Data'!$I$14:$J$117,2,FALSE),J13326))</f>
        <v>solar pv</v>
      </c>
      <c r="J13326" t="str">
        <f>VLOOKUP(E13326,'Cross-Page Data'!$D$4:$F$48,3,FALSE)</f>
        <v>solar</v>
      </c>
      <c r="K13326" t="b">
        <f t="shared" si="208"/>
        <v>1</v>
      </c>
    </row>
    <row r="13327" spans="1:11">
      <c r="A13327" s="120">
        <v>62725</v>
      </c>
      <c r="B13327" s="121" t="s">
        <v>201</v>
      </c>
      <c r="C13327" s="121" t="s">
        <v>206</v>
      </c>
      <c r="D13327" s="121" t="s">
        <v>101</v>
      </c>
      <c r="E13327" s="121" t="s">
        <v>92</v>
      </c>
      <c r="F13327" s="122">
        <v>13843</v>
      </c>
      <c r="G13327" s="122">
        <v>1555</v>
      </c>
      <c r="H13327" s="120">
        <v>2019</v>
      </c>
      <c r="I13327" t="str">
        <f>IF(J13327="natural gas",VLOOKUP(D13327,'Cross-Page Data'!$I$4:$J$13,2,FALSE),IF(J13327="solar",VLOOKUP('Form 923'!D13327,'Cross-Page Data'!$I$14:$J$117,2,FALSE),J13327))</f>
        <v>solar pv</v>
      </c>
      <c r="J13327" t="str">
        <f>VLOOKUP(E13327,'Cross-Page Data'!$D$4:$F$48,3,FALSE)</f>
        <v>solar</v>
      </c>
      <c r="K13327" t="b">
        <f t="shared" si="208"/>
        <v>1</v>
      </c>
    </row>
    <row r="13328" spans="1:11">
      <c r="A13328" s="120">
        <v>62728</v>
      </c>
      <c r="B13328" s="121" t="s">
        <v>201</v>
      </c>
      <c r="C13328" s="121" t="s">
        <v>206</v>
      </c>
      <c r="D13328" s="121" t="s">
        <v>101</v>
      </c>
      <c r="E13328" s="121" t="s">
        <v>92</v>
      </c>
      <c r="F13328" s="122">
        <v>0</v>
      </c>
      <c r="G13328" s="122">
        <v>0</v>
      </c>
      <c r="H13328" s="120">
        <v>2019</v>
      </c>
      <c r="I13328" t="str">
        <f>IF(J13328="natural gas",VLOOKUP(D13328,'Cross-Page Data'!$I$4:$J$13,2,FALSE),IF(J13328="solar",VLOOKUP('Form 923'!D13328,'Cross-Page Data'!$I$14:$J$117,2,FALSE),J13328))</f>
        <v>solar pv</v>
      </c>
      <c r="J13328" t="str">
        <f>VLOOKUP(E13328,'Cross-Page Data'!$D$4:$F$48,3,FALSE)</f>
        <v>solar</v>
      </c>
      <c r="K13328" t="b">
        <f t="shared" si="208"/>
        <v>1</v>
      </c>
    </row>
    <row r="13329" spans="1:11">
      <c r="A13329" s="120">
        <v>62732</v>
      </c>
      <c r="B13329" s="121" t="s">
        <v>201</v>
      </c>
      <c r="C13329" s="121" t="s">
        <v>206</v>
      </c>
      <c r="D13329" s="121" t="s">
        <v>101</v>
      </c>
      <c r="E13329" s="121" t="s">
        <v>92</v>
      </c>
      <c r="F13329" s="122">
        <v>5519</v>
      </c>
      <c r="G13329" s="122">
        <v>620</v>
      </c>
      <c r="H13329" s="120">
        <v>2019</v>
      </c>
      <c r="I13329" t="str">
        <f>IF(J13329="natural gas",VLOOKUP(D13329,'Cross-Page Data'!$I$4:$J$13,2,FALSE),IF(J13329="solar",VLOOKUP('Form 923'!D13329,'Cross-Page Data'!$I$14:$J$117,2,FALSE),J13329))</f>
        <v>solar pv</v>
      </c>
      <c r="J13329" t="str">
        <f>VLOOKUP(E13329,'Cross-Page Data'!$D$4:$F$48,3,FALSE)</f>
        <v>solar</v>
      </c>
      <c r="K13329" t="b">
        <f t="shared" si="208"/>
        <v>1</v>
      </c>
    </row>
    <row r="13330" spans="1:11">
      <c r="A13330" s="120">
        <v>62733</v>
      </c>
      <c r="B13330" s="121" t="s">
        <v>201</v>
      </c>
      <c r="C13330" s="121" t="s">
        <v>206</v>
      </c>
      <c r="D13330" s="121" t="s">
        <v>33</v>
      </c>
      <c r="E13330" s="121" t="s">
        <v>99</v>
      </c>
      <c r="F13330" s="122">
        <v>0</v>
      </c>
      <c r="G13330" s="122">
        <v>-477</v>
      </c>
      <c r="H13330" s="120">
        <v>2019</v>
      </c>
      <c r="I13330" t="str">
        <f>IF(J13330="natural gas",VLOOKUP(D13330,'Cross-Page Data'!$I$4:$J$13,2,FALSE),IF(J13330="solar",VLOOKUP('Form 923'!D13330,'Cross-Page Data'!$I$14:$J$117,2,FALSE),J13330))</f>
        <v>other</v>
      </c>
      <c r="J13330" t="str">
        <f>VLOOKUP(E13330,'Cross-Page Data'!$D$4:$F$48,3,FALSE)</f>
        <v>other</v>
      </c>
      <c r="K13330" t="b">
        <f t="shared" si="208"/>
        <v>1</v>
      </c>
    </row>
    <row r="13331" spans="1:11">
      <c r="A13331" s="120">
        <v>62734</v>
      </c>
      <c r="B13331" s="121" t="s">
        <v>201</v>
      </c>
      <c r="C13331" s="121" t="s">
        <v>206</v>
      </c>
      <c r="D13331" s="121" t="s">
        <v>33</v>
      </c>
      <c r="E13331" s="121" t="s">
        <v>99</v>
      </c>
      <c r="F13331" s="122">
        <v>0</v>
      </c>
      <c r="G13331" s="122">
        <v>-716</v>
      </c>
      <c r="H13331" s="120">
        <v>2019</v>
      </c>
      <c r="I13331" t="str">
        <f>IF(J13331="natural gas",VLOOKUP(D13331,'Cross-Page Data'!$I$4:$J$13,2,FALSE),IF(J13331="solar",VLOOKUP('Form 923'!D13331,'Cross-Page Data'!$I$14:$J$117,2,FALSE),J13331))</f>
        <v>other</v>
      </c>
      <c r="J13331" t="str">
        <f>VLOOKUP(E13331,'Cross-Page Data'!$D$4:$F$48,3,FALSE)</f>
        <v>other</v>
      </c>
      <c r="K13331" t="b">
        <f t="shared" si="208"/>
        <v>1</v>
      </c>
    </row>
    <row r="13332" spans="1:11">
      <c r="A13332" s="120">
        <v>62735</v>
      </c>
      <c r="B13332" s="121" t="s">
        <v>201</v>
      </c>
      <c r="C13332" s="121" t="s">
        <v>206</v>
      </c>
      <c r="D13332" s="121" t="s">
        <v>101</v>
      </c>
      <c r="E13332" s="121" t="s">
        <v>92</v>
      </c>
      <c r="F13332" s="122">
        <v>63140</v>
      </c>
      <c r="G13332" s="122">
        <v>7093</v>
      </c>
      <c r="H13332" s="120">
        <v>2019</v>
      </c>
      <c r="I13332" t="str">
        <f>IF(J13332="natural gas",VLOOKUP(D13332,'Cross-Page Data'!$I$4:$J$13,2,FALSE),IF(J13332="solar",VLOOKUP('Form 923'!D13332,'Cross-Page Data'!$I$14:$J$117,2,FALSE),J13332))</f>
        <v>solar pv</v>
      </c>
      <c r="J13332" t="str">
        <f>VLOOKUP(E13332,'Cross-Page Data'!$D$4:$F$48,3,FALSE)</f>
        <v>solar</v>
      </c>
      <c r="K13332" t="b">
        <f t="shared" si="208"/>
        <v>1</v>
      </c>
    </row>
    <row r="13333" spans="1:11">
      <c r="A13333" s="120">
        <v>62739</v>
      </c>
      <c r="B13333" s="121" t="s">
        <v>201</v>
      </c>
      <c r="C13333" s="121" t="s">
        <v>206</v>
      </c>
      <c r="D13333" s="121" t="s">
        <v>101</v>
      </c>
      <c r="E13333" s="121" t="s">
        <v>92</v>
      </c>
      <c r="F13333" s="122">
        <v>34006</v>
      </c>
      <c r="G13333" s="122">
        <v>3820</v>
      </c>
      <c r="H13333" s="120">
        <v>2019</v>
      </c>
      <c r="I13333" t="str">
        <f>IF(J13333="natural gas",VLOOKUP(D13333,'Cross-Page Data'!$I$4:$J$13,2,FALSE),IF(J13333="solar",VLOOKUP('Form 923'!D13333,'Cross-Page Data'!$I$14:$J$117,2,FALSE),J13333))</f>
        <v>solar pv</v>
      </c>
      <c r="J13333" t="str">
        <f>VLOOKUP(E13333,'Cross-Page Data'!$D$4:$F$48,3,FALSE)</f>
        <v>solar</v>
      </c>
      <c r="K13333" t="b">
        <f t="shared" si="208"/>
        <v>1</v>
      </c>
    </row>
    <row r="13334" spans="1:11">
      <c r="A13334" s="120">
        <v>62740</v>
      </c>
      <c r="B13334" s="121" t="s">
        <v>201</v>
      </c>
      <c r="C13334" s="121" t="s">
        <v>206</v>
      </c>
      <c r="D13334" s="121" t="s">
        <v>101</v>
      </c>
      <c r="E13334" s="121" t="s">
        <v>92</v>
      </c>
      <c r="F13334" s="122">
        <v>4689</v>
      </c>
      <c r="G13334" s="122">
        <v>526.68</v>
      </c>
      <c r="H13334" s="120">
        <v>2019</v>
      </c>
      <c r="I13334" t="str">
        <f>IF(J13334="natural gas",VLOOKUP(D13334,'Cross-Page Data'!$I$4:$J$13,2,FALSE),IF(J13334="solar",VLOOKUP('Form 923'!D13334,'Cross-Page Data'!$I$14:$J$117,2,FALSE),J13334))</f>
        <v>solar pv</v>
      </c>
      <c r="J13334" t="str">
        <f>VLOOKUP(E13334,'Cross-Page Data'!$D$4:$F$48,3,FALSE)</f>
        <v>solar</v>
      </c>
      <c r="K13334" t="b">
        <f t="shared" si="208"/>
        <v>1</v>
      </c>
    </row>
    <row r="13335" spans="1:11">
      <c r="A13335" s="120">
        <v>62741</v>
      </c>
      <c r="B13335" s="121" t="s">
        <v>205</v>
      </c>
      <c r="C13335" s="121" t="s">
        <v>209</v>
      </c>
      <c r="D13335" s="121" t="s">
        <v>79</v>
      </c>
      <c r="E13335" s="121" t="s">
        <v>38</v>
      </c>
      <c r="F13335" s="122">
        <v>27804</v>
      </c>
      <c r="G13335" s="122">
        <v>2649.92</v>
      </c>
      <c r="H13335" s="120">
        <v>2019</v>
      </c>
      <c r="I13335" t="str">
        <f>IF(J13335="natural gas",VLOOKUP(D13335,'Cross-Page Data'!$I$4:$J$13,2,FALSE),IF(J13335="solar",VLOOKUP('Form 923'!D13335,'Cross-Page Data'!$I$14:$J$117,2,FALSE),J13335))</f>
        <v>natural gas peaker</v>
      </c>
      <c r="J13335" t="str">
        <f>VLOOKUP(E13335,'Cross-Page Data'!$D$4:$F$48,3,FALSE)</f>
        <v>natural gas</v>
      </c>
      <c r="K13335" t="b">
        <f t="shared" si="208"/>
        <v>0</v>
      </c>
    </row>
    <row r="13336" spans="1:11">
      <c r="A13336" s="120">
        <v>62744</v>
      </c>
      <c r="B13336" s="121" t="s">
        <v>201</v>
      </c>
      <c r="C13336" s="121" t="s">
        <v>206</v>
      </c>
      <c r="D13336" s="121" t="s">
        <v>101</v>
      </c>
      <c r="E13336" s="121" t="s">
        <v>92</v>
      </c>
      <c r="F13336" s="122">
        <v>12205</v>
      </c>
      <c r="G13336" s="122">
        <v>1371</v>
      </c>
      <c r="H13336" s="120">
        <v>2019</v>
      </c>
      <c r="I13336" t="str">
        <f>IF(J13336="natural gas",VLOOKUP(D13336,'Cross-Page Data'!$I$4:$J$13,2,FALSE),IF(J13336="solar",VLOOKUP('Form 923'!D13336,'Cross-Page Data'!$I$14:$J$117,2,FALSE),J13336))</f>
        <v>solar pv</v>
      </c>
      <c r="J13336" t="str">
        <f>VLOOKUP(E13336,'Cross-Page Data'!$D$4:$F$48,3,FALSE)</f>
        <v>solar</v>
      </c>
      <c r="K13336" t="b">
        <f t="shared" si="208"/>
        <v>1</v>
      </c>
    </row>
    <row r="13337" spans="1:11">
      <c r="A13337" s="120">
        <v>62746</v>
      </c>
      <c r="B13337" s="121" t="s">
        <v>201</v>
      </c>
      <c r="C13337" s="121" t="s">
        <v>206</v>
      </c>
      <c r="D13337" s="121" t="s">
        <v>101</v>
      </c>
      <c r="E13337" s="121" t="s">
        <v>92</v>
      </c>
      <c r="F13337" s="122">
        <v>9170</v>
      </c>
      <c r="G13337" s="122">
        <v>1030</v>
      </c>
      <c r="H13337" s="120">
        <v>2019</v>
      </c>
      <c r="I13337" t="str">
        <f>IF(J13337="natural gas",VLOOKUP(D13337,'Cross-Page Data'!$I$4:$J$13,2,FALSE),IF(J13337="solar",VLOOKUP('Form 923'!D13337,'Cross-Page Data'!$I$14:$J$117,2,FALSE),J13337))</f>
        <v>solar pv</v>
      </c>
      <c r="J13337" t="str">
        <f>VLOOKUP(E13337,'Cross-Page Data'!$D$4:$F$48,3,FALSE)</f>
        <v>solar</v>
      </c>
      <c r="K13337" t="b">
        <f t="shared" si="208"/>
        <v>1</v>
      </c>
    </row>
    <row r="13338" spans="1:11">
      <c r="A13338" s="120">
        <v>62756</v>
      </c>
      <c r="B13338" s="121" t="s">
        <v>201</v>
      </c>
      <c r="C13338" s="121" t="s">
        <v>206</v>
      </c>
      <c r="D13338" s="121" t="s">
        <v>101</v>
      </c>
      <c r="E13338" s="121" t="s">
        <v>92</v>
      </c>
      <c r="F13338" s="122">
        <v>17439</v>
      </c>
      <c r="G13338" s="122">
        <v>1959</v>
      </c>
      <c r="H13338" s="120">
        <v>2019</v>
      </c>
      <c r="I13338" t="str">
        <f>IF(J13338="natural gas",VLOOKUP(D13338,'Cross-Page Data'!$I$4:$J$13,2,FALSE),IF(J13338="solar",VLOOKUP('Form 923'!D13338,'Cross-Page Data'!$I$14:$J$117,2,FALSE),J13338))</f>
        <v>solar pv</v>
      </c>
      <c r="J13338" t="str">
        <f>VLOOKUP(E13338,'Cross-Page Data'!$D$4:$F$48,3,FALSE)</f>
        <v>solar</v>
      </c>
      <c r="K13338" t="b">
        <f t="shared" si="208"/>
        <v>1</v>
      </c>
    </row>
    <row r="13339" spans="1:11">
      <c r="A13339" s="120">
        <v>62759</v>
      </c>
      <c r="B13339" s="121" t="s">
        <v>201</v>
      </c>
      <c r="C13339" s="121" t="s">
        <v>206</v>
      </c>
      <c r="D13339" s="121" t="s">
        <v>101</v>
      </c>
      <c r="E13339" s="121" t="s">
        <v>92</v>
      </c>
      <c r="F13339" s="122">
        <v>6552</v>
      </c>
      <c r="G13339" s="122">
        <v>736</v>
      </c>
      <c r="H13339" s="120">
        <v>2019</v>
      </c>
      <c r="I13339" t="str">
        <f>IF(J13339="natural gas",VLOOKUP(D13339,'Cross-Page Data'!$I$4:$J$13,2,FALSE),IF(J13339="solar",VLOOKUP('Form 923'!D13339,'Cross-Page Data'!$I$14:$J$117,2,FALSE),J13339))</f>
        <v>solar pv</v>
      </c>
      <c r="J13339" t="str">
        <f>VLOOKUP(E13339,'Cross-Page Data'!$D$4:$F$48,3,FALSE)</f>
        <v>solar</v>
      </c>
      <c r="K13339" t="b">
        <f t="shared" si="208"/>
        <v>1</v>
      </c>
    </row>
    <row r="13340" spans="1:11">
      <c r="A13340" s="120">
        <v>62760</v>
      </c>
      <c r="B13340" s="121" t="s">
        <v>201</v>
      </c>
      <c r="C13340" s="121" t="s">
        <v>206</v>
      </c>
      <c r="D13340" s="121" t="s">
        <v>101</v>
      </c>
      <c r="E13340" s="121" t="s">
        <v>92</v>
      </c>
      <c r="F13340" s="122">
        <v>16058</v>
      </c>
      <c r="G13340" s="122">
        <v>1804</v>
      </c>
      <c r="H13340" s="120">
        <v>2019</v>
      </c>
      <c r="I13340" t="str">
        <f>IF(J13340="natural gas",VLOOKUP(D13340,'Cross-Page Data'!$I$4:$J$13,2,FALSE),IF(J13340="solar",VLOOKUP('Form 923'!D13340,'Cross-Page Data'!$I$14:$J$117,2,FALSE),J13340))</f>
        <v>solar pv</v>
      </c>
      <c r="J13340" t="str">
        <f>VLOOKUP(E13340,'Cross-Page Data'!$D$4:$F$48,3,FALSE)</f>
        <v>solar</v>
      </c>
      <c r="K13340" t="b">
        <f t="shared" si="208"/>
        <v>1</v>
      </c>
    </row>
    <row r="13341" spans="1:11">
      <c r="A13341" s="120">
        <v>62761</v>
      </c>
      <c r="B13341" s="121" t="s">
        <v>201</v>
      </c>
      <c r="C13341" s="121" t="s">
        <v>206</v>
      </c>
      <c r="D13341" s="121" t="s">
        <v>101</v>
      </c>
      <c r="E13341" s="121" t="s">
        <v>92</v>
      </c>
      <c r="F13341" s="122">
        <v>10807</v>
      </c>
      <c r="G13341" s="122">
        <v>1214</v>
      </c>
      <c r="H13341" s="120">
        <v>2019</v>
      </c>
      <c r="I13341" t="str">
        <f>IF(J13341="natural gas",VLOOKUP(D13341,'Cross-Page Data'!$I$4:$J$13,2,FALSE),IF(J13341="solar",VLOOKUP('Form 923'!D13341,'Cross-Page Data'!$I$14:$J$117,2,FALSE),J13341))</f>
        <v>solar pv</v>
      </c>
      <c r="J13341" t="str">
        <f>VLOOKUP(E13341,'Cross-Page Data'!$D$4:$F$48,3,FALSE)</f>
        <v>solar</v>
      </c>
      <c r="K13341" t="b">
        <f t="shared" si="208"/>
        <v>1</v>
      </c>
    </row>
    <row r="13342" spans="1:11">
      <c r="A13342" s="120">
        <v>62762</v>
      </c>
      <c r="B13342" s="121" t="s">
        <v>205</v>
      </c>
      <c r="C13342" s="121" t="s">
        <v>208</v>
      </c>
      <c r="D13342" s="121" t="s">
        <v>73</v>
      </c>
      <c r="E13342" s="121" t="s">
        <v>38</v>
      </c>
      <c r="F13342" s="122">
        <v>1055240</v>
      </c>
      <c r="G13342" s="122">
        <v>92782</v>
      </c>
      <c r="H13342" s="120">
        <v>2019</v>
      </c>
      <c r="I13342" t="str">
        <f>IF(J13342="natural gas",VLOOKUP(D13342,'Cross-Page Data'!$I$4:$J$13,2,FALSE),IF(J13342="solar",VLOOKUP('Form 923'!D13342,'Cross-Page Data'!$I$14:$J$117,2,FALSE),J13342))</f>
        <v>natural gas peaker</v>
      </c>
      <c r="J13342" t="str">
        <f>VLOOKUP(E13342,'Cross-Page Data'!$D$4:$F$48,3,FALSE)</f>
        <v>natural gas</v>
      </c>
      <c r="K13342" t="b">
        <f t="shared" si="208"/>
        <v>0</v>
      </c>
    </row>
    <row r="13343" spans="1:11">
      <c r="A13343" s="120">
        <v>62763</v>
      </c>
      <c r="B13343" s="121" t="s">
        <v>201</v>
      </c>
      <c r="C13343" s="121" t="s">
        <v>206</v>
      </c>
      <c r="D13343" s="121" t="s">
        <v>101</v>
      </c>
      <c r="E13343" s="121" t="s">
        <v>92</v>
      </c>
      <c r="F13343" s="122">
        <v>12872</v>
      </c>
      <c r="G13343" s="122">
        <v>1446</v>
      </c>
      <c r="H13343" s="120">
        <v>2019</v>
      </c>
      <c r="I13343" t="str">
        <f>IF(J13343="natural gas",VLOOKUP(D13343,'Cross-Page Data'!$I$4:$J$13,2,FALSE),IF(J13343="solar",VLOOKUP('Form 923'!D13343,'Cross-Page Data'!$I$14:$J$117,2,FALSE),J13343))</f>
        <v>solar pv</v>
      </c>
      <c r="J13343" t="str">
        <f>VLOOKUP(E13343,'Cross-Page Data'!$D$4:$F$48,3,FALSE)</f>
        <v>solar</v>
      </c>
      <c r="K13343" t="b">
        <f t="shared" si="208"/>
        <v>1</v>
      </c>
    </row>
    <row r="13344" spans="1:11">
      <c r="A13344" s="120">
        <v>62764</v>
      </c>
      <c r="B13344" s="121" t="s">
        <v>201</v>
      </c>
      <c r="C13344" s="121" t="s">
        <v>206</v>
      </c>
      <c r="D13344" s="121" t="s">
        <v>101</v>
      </c>
      <c r="E13344" s="121" t="s">
        <v>92</v>
      </c>
      <c r="F13344" s="122">
        <v>18863</v>
      </c>
      <c r="G13344" s="122">
        <v>2119</v>
      </c>
      <c r="H13344" s="120">
        <v>2019</v>
      </c>
      <c r="I13344" t="str">
        <f>IF(J13344="natural gas",VLOOKUP(D13344,'Cross-Page Data'!$I$4:$J$13,2,FALSE),IF(J13344="solar",VLOOKUP('Form 923'!D13344,'Cross-Page Data'!$I$14:$J$117,2,FALSE),J13344))</f>
        <v>solar pv</v>
      </c>
      <c r="J13344" t="str">
        <f>VLOOKUP(E13344,'Cross-Page Data'!$D$4:$F$48,3,FALSE)</f>
        <v>solar</v>
      </c>
      <c r="K13344" t="b">
        <f t="shared" si="208"/>
        <v>1</v>
      </c>
    </row>
    <row r="13345" spans="1:11">
      <c r="A13345" s="120">
        <v>62770</v>
      </c>
      <c r="B13345" s="121" t="s">
        <v>201</v>
      </c>
      <c r="C13345" s="121" t="s">
        <v>202</v>
      </c>
      <c r="D13345" s="121" t="s">
        <v>101</v>
      </c>
      <c r="E13345" s="121" t="s">
        <v>92</v>
      </c>
      <c r="F13345" s="122">
        <v>9</v>
      </c>
      <c r="G13345" s="122">
        <v>1</v>
      </c>
      <c r="H13345" s="120">
        <v>2019</v>
      </c>
      <c r="I13345" t="str">
        <f>IF(J13345="natural gas",VLOOKUP(D13345,'Cross-Page Data'!$I$4:$J$13,2,FALSE),IF(J13345="solar",VLOOKUP('Form 923'!D13345,'Cross-Page Data'!$I$14:$J$117,2,FALSE),J13345))</f>
        <v>solar pv</v>
      </c>
      <c r="J13345" t="str">
        <f>VLOOKUP(E13345,'Cross-Page Data'!$D$4:$F$48,3,FALSE)</f>
        <v>solar</v>
      </c>
      <c r="K13345" t="b">
        <f t="shared" si="208"/>
        <v>1</v>
      </c>
    </row>
    <row r="13346" spans="1:11">
      <c r="A13346" s="120">
        <v>62775</v>
      </c>
      <c r="B13346" s="121" t="s">
        <v>201</v>
      </c>
      <c r="C13346" s="121" t="s">
        <v>206</v>
      </c>
      <c r="D13346" s="121" t="s">
        <v>101</v>
      </c>
      <c r="E13346" s="121" t="s">
        <v>92</v>
      </c>
      <c r="F13346" s="122">
        <v>251696</v>
      </c>
      <c r="G13346" s="122">
        <v>28274</v>
      </c>
      <c r="H13346" s="120">
        <v>2019</v>
      </c>
      <c r="I13346" t="str">
        <f>IF(J13346="natural gas",VLOOKUP(D13346,'Cross-Page Data'!$I$4:$J$13,2,FALSE),IF(J13346="solar",VLOOKUP('Form 923'!D13346,'Cross-Page Data'!$I$14:$J$117,2,FALSE),J13346))</f>
        <v>solar pv</v>
      </c>
      <c r="J13346" t="str">
        <f>VLOOKUP(E13346,'Cross-Page Data'!$D$4:$F$48,3,FALSE)</f>
        <v>solar</v>
      </c>
      <c r="K13346" t="b">
        <f t="shared" si="208"/>
        <v>1</v>
      </c>
    </row>
    <row r="13347" spans="1:11">
      <c r="A13347" s="120">
        <v>62777</v>
      </c>
      <c r="B13347" s="121" t="s">
        <v>201</v>
      </c>
      <c r="C13347" s="121" t="s">
        <v>206</v>
      </c>
      <c r="D13347" s="121" t="s">
        <v>101</v>
      </c>
      <c r="E13347" s="121" t="s">
        <v>92</v>
      </c>
      <c r="F13347" s="122">
        <v>22353</v>
      </c>
      <c r="G13347" s="122">
        <v>2511</v>
      </c>
      <c r="H13347" s="120">
        <v>2019</v>
      </c>
      <c r="I13347" t="str">
        <f>IF(J13347="natural gas",VLOOKUP(D13347,'Cross-Page Data'!$I$4:$J$13,2,FALSE),IF(J13347="solar",VLOOKUP('Form 923'!D13347,'Cross-Page Data'!$I$14:$J$117,2,FALSE),J13347))</f>
        <v>solar pv</v>
      </c>
      <c r="J13347" t="str">
        <f>VLOOKUP(E13347,'Cross-Page Data'!$D$4:$F$48,3,FALSE)</f>
        <v>solar</v>
      </c>
      <c r="K13347" t="b">
        <f t="shared" si="208"/>
        <v>1</v>
      </c>
    </row>
    <row r="13348" spans="1:11">
      <c r="A13348" s="120">
        <v>62778</v>
      </c>
      <c r="B13348" s="121" t="s">
        <v>201</v>
      </c>
      <c r="C13348" s="121" t="s">
        <v>206</v>
      </c>
      <c r="D13348" s="121" t="s">
        <v>101</v>
      </c>
      <c r="E13348" s="121" t="s">
        <v>92</v>
      </c>
      <c r="F13348" s="122">
        <v>61096</v>
      </c>
      <c r="G13348" s="122">
        <v>6863</v>
      </c>
      <c r="H13348" s="120">
        <v>2019</v>
      </c>
      <c r="I13348" t="str">
        <f>IF(J13348="natural gas",VLOOKUP(D13348,'Cross-Page Data'!$I$4:$J$13,2,FALSE),IF(J13348="solar",VLOOKUP('Form 923'!D13348,'Cross-Page Data'!$I$14:$J$117,2,FALSE),J13348))</f>
        <v>solar pv</v>
      </c>
      <c r="J13348" t="str">
        <f>VLOOKUP(E13348,'Cross-Page Data'!$D$4:$F$48,3,FALSE)</f>
        <v>solar</v>
      </c>
      <c r="K13348" t="b">
        <f t="shared" si="208"/>
        <v>1</v>
      </c>
    </row>
    <row r="13349" spans="1:11">
      <c r="A13349" s="120">
        <v>62779</v>
      </c>
      <c r="B13349" s="121" t="s">
        <v>201</v>
      </c>
      <c r="C13349" s="121" t="s">
        <v>206</v>
      </c>
      <c r="D13349" s="121" t="s">
        <v>101</v>
      </c>
      <c r="E13349" s="121" t="s">
        <v>92</v>
      </c>
      <c r="F13349" s="122">
        <v>17074</v>
      </c>
      <c r="G13349" s="122">
        <v>1918</v>
      </c>
      <c r="H13349" s="120">
        <v>2019</v>
      </c>
      <c r="I13349" t="str">
        <f>IF(J13349="natural gas",VLOOKUP(D13349,'Cross-Page Data'!$I$4:$J$13,2,FALSE),IF(J13349="solar",VLOOKUP('Form 923'!D13349,'Cross-Page Data'!$I$14:$J$117,2,FALSE),J13349))</f>
        <v>solar pv</v>
      </c>
      <c r="J13349" t="str">
        <f>VLOOKUP(E13349,'Cross-Page Data'!$D$4:$F$48,3,FALSE)</f>
        <v>solar</v>
      </c>
      <c r="K13349" t="b">
        <f t="shared" si="208"/>
        <v>1</v>
      </c>
    </row>
    <row r="13350" ht="25.5" spans="1:11">
      <c r="A13350" s="120">
        <v>62782</v>
      </c>
      <c r="B13350" s="121" t="s">
        <v>201</v>
      </c>
      <c r="C13350" s="121" t="s">
        <v>207</v>
      </c>
      <c r="D13350" s="121" t="s">
        <v>128</v>
      </c>
      <c r="E13350" s="121" t="s">
        <v>180</v>
      </c>
      <c r="F13350" s="122">
        <v>0</v>
      </c>
      <c r="G13350" s="122">
        <v>0</v>
      </c>
      <c r="H13350" s="120">
        <v>2019</v>
      </c>
      <c r="I13350" t="str">
        <f>IF(J13350="natural gas",VLOOKUP(D13350,'Cross-Page Data'!$I$4:$J$13,2,FALSE),IF(J13350="solar",VLOOKUP('Form 923'!D13350,'Cross-Page Data'!$I$14:$J$117,2,FALSE),J13350))</f>
        <v>wind</v>
      </c>
      <c r="J13350" t="str">
        <f>VLOOKUP(E13350,'Cross-Page Data'!$D$4:$F$48,3,FALSE)</f>
        <v>wind</v>
      </c>
      <c r="K13350" t="b">
        <f t="shared" si="208"/>
        <v>0</v>
      </c>
    </row>
    <row r="13351" spans="1:11">
      <c r="A13351" s="120">
        <v>62784</v>
      </c>
      <c r="B13351" s="121" t="s">
        <v>201</v>
      </c>
      <c r="C13351" s="121" t="s">
        <v>206</v>
      </c>
      <c r="D13351" s="121" t="s">
        <v>101</v>
      </c>
      <c r="E13351" s="121" t="s">
        <v>92</v>
      </c>
      <c r="F13351" s="122">
        <v>18420</v>
      </c>
      <c r="G13351" s="122">
        <v>2069</v>
      </c>
      <c r="H13351" s="120">
        <v>2019</v>
      </c>
      <c r="I13351" t="str">
        <f>IF(J13351="natural gas",VLOOKUP(D13351,'Cross-Page Data'!$I$4:$J$13,2,FALSE),IF(J13351="solar",VLOOKUP('Form 923'!D13351,'Cross-Page Data'!$I$14:$J$117,2,FALSE),J13351))</f>
        <v>solar pv</v>
      </c>
      <c r="J13351" t="str">
        <f>VLOOKUP(E13351,'Cross-Page Data'!$D$4:$F$48,3,FALSE)</f>
        <v>solar</v>
      </c>
      <c r="K13351" t="b">
        <f t="shared" si="208"/>
        <v>1</v>
      </c>
    </row>
    <row r="13352" spans="1:11">
      <c r="A13352" s="120">
        <v>62785</v>
      </c>
      <c r="B13352" s="121" t="s">
        <v>201</v>
      </c>
      <c r="C13352" s="121" t="s">
        <v>206</v>
      </c>
      <c r="D13352" s="121" t="s">
        <v>101</v>
      </c>
      <c r="E13352" s="121" t="s">
        <v>92</v>
      </c>
      <c r="F13352" s="122">
        <v>12658</v>
      </c>
      <c r="G13352" s="122">
        <v>1422</v>
      </c>
      <c r="H13352" s="120">
        <v>2019</v>
      </c>
      <c r="I13352" t="str">
        <f>IF(J13352="natural gas",VLOOKUP(D13352,'Cross-Page Data'!$I$4:$J$13,2,FALSE),IF(J13352="solar",VLOOKUP('Form 923'!D13352,'Cross-Page Data'!$I$14:$J$117,2,FALSE),J13352))</f>
        <v>solar pv</v>
      </c>
      <c r="J13352" t="str">
        <f>VLOOKUP(E13352,'Cross-Page Data'!$D$4:$F$48,3,FALSE)</f>
        <v>solar</v>
      </c>
      <c r="K13352" t="b">
        <f t="shared" si="208"/>
        <v>1</v>
      </c>
    </row>
    <row r="13353" spans="1:11">
      <c r="A13353" s="120">
        <v>62786</v>
      </c>
      <c r="B13353" s="121" t="s">
        <v>201</v>
      </c>
      <c r="C13353" s="121" t="s">
        <v>206</v>
      </c>
      <c r="D13353" s="121" t="s">
        <v>101</v>
      </c>
      <c r="E13353" s="121" t="s">
        <v>92</v>
      </c>
      <c r="F13353" s="122">
        <v>1024</v>
      </c>
      <c r="G13353" s="122">
        <v>115</v>
      </c>
      <c r="H13353" s="120">
        <v>2019</v>
      </c>
      <c r="I13353" t="str">
        <f>IF(J13353="natural gas",VLOOKUP(D13353,'Cross-Page Data'!$I$4:$J$13,2,FALSE),IF(J13353="solar",VLOOKUP('Form 923'!D13353,'Cross-Page Data'!$I$14:$J$117,2,FALSE),J13353))</f>
        <v>solar pv</v>
      </c>
      <c r="J13353" t="str">
        <f>VLOOKUP(E13353,'Cross-Page Data'!$D$4:$F$48,3,FALSE)</f>
        <v>solar</v>
      </c>
      <c r="K13353" t="b">
        <f t="shared" si="208"/>
        <v>1</v>
      </c>
    </row>
    <row r="13354" spans="1:11">
      <c r="A13354" s="120">
        <v>62788</v>
      </c>
      <c r="B13354" s="121" t="s">
        <v>201</v>
      </c>
      <c r="C13354" s="121" t="s">
        <v>206</v>
      </c>
      <c r="D13354" s="121" t="s">
        <v>101</v>
      </c>
      <c r="E13354" s="121" t="s">
        <v>92</v>
      </c>
      <c r="F13354" s="122">
        <v>7530</v>
      </c>
      <c r="G13354" s="122">
        <v>846</v>
      </c>
      <c r="H13354" s="120">
        <v>2019</v>
      </c>
      <c r="I13354" t="str">
        <f>IF(J13354="natural gas",VLOOKUP(D13354,'Cross-Page Data'!$I$4:$J$13,2,FALSE),IF(J13354="solar",VLOOKUP('Form 923'!D13354,'Cross-Page Data'!$I$14:$J$117,2,FALSE),J13354))</f>
        <v>solar pv</v>
      </c>
      <c r="J13354" t="str">
        <f>VLOOKUP(E13354,'Cross-Page Data'!$D$4:$F$48,3,FALSE)</f>
        <v>solar</v>
      </c>
      <c r="K13354" t="b">
        <f t="shared" si="208"/>
        <v>1</v>
      </c>
    </row>
    <row r="13355" spans="1:11">
      <c r="A13355" s="120">
        <v>62792</v>
      </c>
      <c r="B13355" s="121" t="s">
        <v>201</v>
      </c>
      <c r="C13355" s="121" t="s">
        <v>206</v>
      </c>
      <c r="D13355" s="121" t="s">
        <v>101</v>
      </c>
      <c r="E13355" s="121" t="s">
        <v>92</v>
      </c>
      <c r="F13355" s="122">
        <v>113608</v>
      </c>
      <c r="G13355" s="122">
        <v>12762</v>
      </c>
      <c r="H13355" s="120">
        <v>2019</v>
      </c>
      <c r="I13355" t="str">
        <f>IF(J13355="natural gas",VLOOKUP(D13355,'Cross-Page Data'!$I$4:$J$13,2,FALSE),IF(J13355="solar",VLOOKUP('Form 923'!D13355,'Cross-Page Data'!$I$14:$J$117,2,FALSE),J13355))</f>
        <v>solar pv</v>
      </c>
      <c r="J13355" t="str">
        <f>VLOOKUP(E13355,'Cross-Page Data'!$D$4:$F$48,3,FALSE)</f>
        <v>solar</v>
      </c>
      <c r="K13355" t="b">
        <f t="shared" si="208"/>
        <v>1</v>
      </c>
    </row>
    <row r="13356" spans="1:11">
      <c r="A13356" s="120">
        <v>62795</v>
      </c>
      <c r="B13356" s="121" t="s">
        <v>201</v>
      </c>
      <c r="C13356" s="121" t="s">
        <v>202</v>
      </c>
      <c r="D13356" s="121" t="s">
        <v>128</v>
      </c>
      <c r="E13356" s="121" t="s">
        <v>180</v>
      </c>
      <c r="F13356" s="122">
        <v>214351</v>
      </c>
      <c r="G13356" s="122">
        <v>24079</v>
      </c>
      <c r="H13356" s="120">
        <v>2019</v>
      </c>
      <c r="I13356" t="str">
        <f>IF(J13356="natural gas",VLOOKUP(D13356,'Cross-Page Data'!$I$4:$J$13,2,FALSE),IF(J13356="solar",VLOOKUP('Form 923'!D13356,'Cross-Page Data'!$I$14:$J$117,2,FALSE),J13356))</f>
        <v>wind</v>
      </c>
      <c r="J13356" t="str">
        <f>VLOOKUP(E13356,'Cross-Page Data'!$D$4:$F$48,3,FALSE)</f>
        <v>wind</v>
      </c>
      <c r="K13356" t="b">
        <f t="shared" si="208"/>
        <v>1</v>
      </c>
    </row>
    <row r="13357" spans="1:11">
      <c r="A13357" s="120">
        <v>62799</v>
      </c>
      <c r="B13357" s="121" t="s">
        <v>201</v>
      </c>
      <c r="C13357" s="121" t="s">
        <v>206</v>
      </c>
      <c r="D13357" s="121" t="s">
        <v>101</v>
      </c>
      <c r="E13357" s="121" t="s">
        <v>92</v>
      </c>
      <c r="F13357" s="122">
        <v>6953</v>
      </c>
      <c r="G13357" s="122">
        <v>781</v>
      </c>
      <c r="H13357" s="120">
        <v>2019</v>
      </c>
      <c r="I13357" t="str">
        <f>IF(J13357="natural gas",VLOOKUP(D13357,'Cross-Page Data'!$I$4:$J$13,2,FALSE),IF(J13357="solar",VLOOKUP('Form 923'!D13357,'Cross-Page Data'!$I$14:$J$117,2,FALSE),J13357))</f>
        <v>solar pv</v>
      </c>
      <c r="J13357" t="str">
        <f>VLOOKUP(E13357,'Cross-Page Data'!$D$4:$F$48,3,FALSE)</f>
        <v>solar</v>
      </c>
      <c r="K13357" t="b">
        <f t="shared" si="208"/>
        <v>1</v>
      </c>
    </row>
    <row r="13358" spans="1:11">
      <c r="A13358" s="120">
        <v>62800</v>
      </c>
      <c r="B13358" s="121" t="s">
        <v>201</v>
      </c>
      <c r="C13358" s="121" t="s">
        <v>206</v>
      </c>
      <c r="D13358" s="121" t="s">
        <v>101</v>
      </c>
      <c r="E13358" s="121" t="s">
        <v>92</v>
      </c>
      <c r="F13358" s="122">
        <v>9605</v>
      </c>
      <c r="G13358" s="122">
        <v>1079</v>
      </c>
      <c r="H13358" s="120">
        <v>2019</v>
      </c>
      <c r="I13358" t="str">
        <f>IF(J13358="natural gas",VLOOKUP(D13358,'Cross-Page Data'!$I$4:$J$13,2,FALSE),IF(J13358="solar",VLOOKUP('Form 923'!D13358,'Cross-Page Data'!$I$14:$J$117,2,FALSE),J13358))</f>
        <v>solar pv</v>
      </c>
      <c r="J13358" t="str">
        <f>VLOOKUP(E13358,'Cross-Page Data'!$D$4:$F$48,3,FALSE)</f>
        <v>solar</v>
      </c>
      <c r="K13358" t="b">
        <f t="shared" si="208"/>
        <v>1</v>
      </c>
    </row>
    <row r="13359" spans="1:11">
      <c r="A13359" s="120">
        <v>62805</v>
      </c>
      <c r="B13359" s="121" t="s">
        <v>201</v>
      </c>
      <c r="C13359" s="121" t="s">
        <v>206</v>
      </c>
      <c r="D13359" s="121" t="s">
        <v>101</v>
      </c>
      <c r="E13359" s="121" t="s">
        <v>92</v>
      </c>
      <c r="F13359" s="122">
        <v>33925</v>
      </c>
      <c r="G13359" s="122">
        <v>3811</v>
      </c>
      <c r="H13359" s="120">
        <v>2019</v>
      </c>
      <c r="I13359" t="str">
        <f>IF(J13359="natural gas",VLOOKUP(D13359,'Cross-Page Data'!$I$4:$J$13,2,FALSE),IF(J13359="solar",VLOOKUP('Form 923'!D13359,'Cross-Page Data'!$I$14:$J$117,2,FALSE),J13359))</f>
        <v>solar pv</v>
      </c>
      <c r="J13359" t="str">
        <f>VLOOKUP(E13359,'Cross-Page Data'!$D$4:$F$48,3,FALSE)</f>
        <v>solar</v>
      </c>
      <c r="K13359" t="b">
        <f t="shared" si="208"/>
        <v>1</v>
      </c>
    </row>
    <row r="13360" spans="1:11">
      <c r="A13360" s="120">
        <v>62810</v>
      </c>
      <c r="B13360" s="121" t="s">
        <v>201</v>
      </c>
      <c r="C13360" s="121" t="s">
        <v>206</v>
      </c>
      <c r="D13360" s="121" t="s">
        <v>101</v>
      </c>
      <c r="E13360" s="121" t="s">
        <v>92</v>
      </c>
      <c r="F13360" s="122">
        <v>21686</v>
      </c>
      <c r="G13360" s="122">
        <v>2436</v>
      </c>
      <c r="H13360" s="120">
        <v>2019</v>
      </c>
      <c r="I13360" t="str">
        <f>IF(J13360="natural gas",VLOOKUP(D13360,'Cross-Page Data'!$I$4:$J$13,2,FALSE),IF(J13360="solar",VLOOKUP('Form 923'!D13360,'Cross-Page Data'!$I$14:$J$117,2,FALSE),J13360))</f>
        <v>solar pv</v>
      </c>
      <c r="J13360" t="str">
        <f>VLOOKUP(E13360,'Cross-Page Data'!$D$4:$F$48,3,FALSE)</f>
        <v>solar</v>
      </c>
      <c r="K13360" t="b">
        <f t="shared" si="208"/>
        <v>1</v>
      </c>
    </row>
    <row r="13361" spans="1:11">
      <c r="A13361" s="120">
        <v>62824</v>
      </c>
      <c r="B13361" s="121" t="s">
        <v>201</v>
      </c>
      <c r="C13361" s="121" t="s">
        <v>206</v>
      </c>
      <c r="D13361" s="121" t="s">
        <v>101</v>
      </c>
      <c r="E13361" s="121" t="s">
        <v>92</v>
      </c>
      <c r="F13361" s="122">
        <v>18052</v>
      </c>
      <c r="G13361" s="122">
        <v>2028</v>
      </c>
      <c r="H13361" s="120">
        <v>2019</v>
      </c>
      <c r="I13361" t="str">
        <f>IF(J13361="natural gas",VLOOKUP(D13361,'Cross-Page Data'!$I$4:$J$13,2,FALSE),IF(J13361="solar",VLOOKUP('Form 923'!D13361,'Cross-Page Data'!$I$14:$J$117,2,FALSE),J13361))</f>
        <v>solar pv</v>
      </c>
      <c r="J13361" t="str">
        <f>VLOOKUP(E13361,'Cross-Page Data'!$D$4:$F$48,3,FALSE)</f>
        <v>solar</v>
      </c>
      <c r="K13361" t="b">
        <f t="shared" si="208"/>
        <v>1</v>
      </c>
    </row>
    <row r="13362" spans="1:11">
      <c r="A13362" s="120">
        <v>62825</v>
      </c>
      <c r="B13362" s="121" t="s">
        <v>201</v>
      </c>
      <c r="C13362" s="121" t="s">
        <v>206</v>
      </c>
      <c r="D13362" s="121" t="s">
        <v>101</v>
      </c>
      <c r="E13362" s="121" t="s">
        <v>92</v>
      </c>
      <c r="F13362" s="122">
        <v>48034</v>
      </c>
      <c r="G13362" s="122">
        <v>5396</v>
      </c>
      <c r="H13362" s="120">
        <v>2019</v>
      </c>
      <c r="I13362" t="str">
        <f>IF(J13362="natural gas",VLOOKUP(D13362,'Cross-Page Data'!$I$4:$J$13,2,FALSE),IF(J13362="solar",VLOOKUP('Form 923'!D13362,'Cross-Page Data'!$I$14:$J$117,2,FALSE),J13362))</f>
        <v>solar pv</v>
      </c>
      <c r="J13362" t="str">
        <f>VLOOKUP(E13362,'Cross-Page Data'!$D$4:$F$48,3,FALSE)</f>
        <v>solar</v>
      </c>
      <c r="K13362" t="b">
        <f t="shared" si="208"/>
        <v>1</v>
      </c>
    </row>
    <row r="13363" spans="1:11">
      <c r="A13363" s="120">
        <v>62826</v>
      </c>
      <c r="B13363" s="121" t="s">
        <v>201</v>
      </c>
      <c r="C13363" s="121" t="s">
        <v>206</v>
      </c>
      <c r="D13363" s="121" t="s">
        <v>101</v>
      </c>
      <c r="E13363" s="121" t="s">
        <v>92</v>
      </c>
      <c r="F13363" s="122">
        <v>3134</v>
      </c>
      <c r="G13363" s="122">
        <v>352</v>
      </c>
      <c r="H13363" s="120">
        <v>2019</v>
      </c>
      <c r="I13363" t="str">
        <f>IF(J13363="natural gas",VLOOKUP(D13363,'Cross-Page Data'!$I$4:$J$13,2,FALSE),IF(J13363="solar",VLOOKUP('Form 923'!D13363,'Cross-Page Data'!$I$14:$J$117,2,FALSE),J13363))</f>
        <v>solar pv</v>
      </c>
      <c r="J13363" t="str">
        <f>VLOOKUP(E13363,'Cross-Page Data'!$D$4:$F$48,3,FALSE)</f>
        <v>solar</v>
      </c>
      <c r="K13363" t="b">
        <f t="shared" si="208"/>
        <v>1</v>
      </c>
    </row>
    <row r="13364" spans="1:11">
      <c r="A13364" s="120">
        <v>62829</v>
      </c>
      <c r="B13364" s="121" t="s">
        <v>201</v>
      </c>
      <c r="C13364" s="121" t="s">
        <v>206</v>
      </c>
      <c r="D13364" s="121" t="s">
        <v>101</v>
      </c>
      <c r="E13364" s="121" t="s">
        <v>92</v>
      </c>
      <c r="F13364" s="122">
        <v>18187</v>
      </c>
      <c r="G13364" s="122">
        <v>2043</v>
      </c>
      <c r="H13364" s="120">
        <v>2019</v>
      </c>
      <c r="I13364" t="str">
        <f>IF(J13364="natural gas",VLOOKUP(D13364,'Cross-Page Data'!$I$4:$J$13,2,FALSE),IF(J13364="solar",VLOOKUP('Form 923'!D13364,'Cross-Page Data'!$I$14:$J$117,2,FALSE),J13364))</f>
        <v>solar pv</v>
      </c>
      <c r="J13364" t="str">
        <f>VLOOKUP(E13364,'Cross-Page Data'!$D$4:$F$48,3,FALSE)</f>
        <v>solar</v>
      </c>
      <c r="K13364" t="b">
        <f t="shared" si="208"/>
        <v>1</v>
      </c>
    </row>
    <row r="13365" spans="1:11">
      <c r="A13365" s="120">
        <v>62830</v>
      </c>
      <c r="B13365" s="121" t="s">
        <v>201</v>
      </c>
      <c r="C13365" s="121" t="s">
        <v>206</v>
      </c>
      <c r="D13365" s="121" t="s">
        <v>101</v>
      </c>
      <c r="E13365" s="121" t="s">
        <v>92</v>
      </c>
      <c r="F13365" s="122">
        <v>9160</v>
      </c>
      <c r="G13365" s="122">
        <v>1029</v>
      </c>
      <c r="H13365" s="120">
        <v>2019</v>
      </c>
      <c r="I13365" t="str">
        <f>IF(J13365="natural gas",VLOOKUP(D13365,'Cross-Page Data'!$I$4:$J$13,2,FALSE),IF(J13365="solar",VLOOKUP('Form 923'!D13365,'Cross-Page Data'!$I$14:$J$117,2,FALSE),J13365))</f>
        <v>solar pv</v>
      </c>
      <c r="J13365" t="str">
        <f>VLOOKUP(E13365,'Cross-Page Data'!$D$4:$F$48,3,FALSE)</f>
        <v>solar</v>
      </c>
      <c r="K13365" t="b">
        <f t="shared" si="208"/>
        <v>1</v>
      </c>
    </row>
    <row r="13366" spans="1:11">
      <c r="A13366" s="120">
        <v>62833</v>
      </c>
      <c r="B13366" s="121" t="s">
        <v>201</v>
      </c>
      <c r="C13366" s="121" t="s">
        <v>202</v>
      </c>
      <c r="D13366" s="121" t="s">
        <v>101</v>
      </c>
      <c r="E13366" s="121" t="s">
        <v>92</v>
      </c>
      <c r="F13366" s="122">
        <v>6107</v>
      </c>
      <c r="G13366" s="122">
        <v>686</v>
      </c>
      <c r="H13366" s="120">
        <v>2019</v>
      </c>
      <c r="I13366" t="str">
        <f>IF(J13366="natural gas",VLOOKUP(D13366,'Cross-Page Data'!$I$4:$J$13,2,FALSE),IF(J13366="solar",VLOOKUP('Form 923'!D13366,'Cross-Page Data'!$I$14:$J$117,2,FALSE),J13366))</f>
        <v>solar pv</v>
      </c>
      <c r="J13366" t="str">
        <f>VLOOKUP(E13366,'Cross-Page Data'!$D$4:$F$48,3,FALSE)</f>
        <v>solar</v>
      </c>
      <c r="K13366" t="b">
        <f t="shared" si="208"/>
        <v>1</v>
      </c>
    </row>
    <row r="13367" spans="1:11">
      <c r="A13367" s="120">
        <v>62834</v>
      </c>
      <c r="B13367" s="121" t="s">
        <v>201</v>
      </c>
      <c r="C13367" s="121" t="s">
        <v>206</v>
      </c>
      <c r="D13367" s="121" t="s">
        <v>101</v>
      </c>
      <c r="E13367" s="121" t="s">
        <v>92</v>
      </c>
      <c r="F13367" s="122">
        <v>9747</v>
      </c>
      <c r="G13367" s="122">
        <v>1095</v>
      </c>
      <c r="H13367" s="120">
        <v>2019</v>
      </c>
      <c r="I13367" t="str">
        <f>IF(J13367="natural gas",VLOOKUP(D13367,'Cross-Page Data'!$I$4:$J$13,2,FALSE),IF(J13367="solar",VLOOKUP('Form 923'!D13367,'Cross-Page Data'!$I$14:$J$117,2,FALSE),J13367))</f>
        <v>solar pv</v>
      </c>
      <c r="J13367" t="str">
        <f>VLOOKUP(E13367,'Cross-Page Data'!$D$4:$F$48,3,FALSE)</f>
        <v>solar</v>
      </c>
      <c r="K13367" t="b">
        <f t="shared" si="208"/>
        <v>1</v>
      </c>
    </row>
    <row r="13368" spans="1:11">
      <c r="A13368" s="120">
        <v>62842</v>
      </c>
      <c r="B13368" s="121" t="s">
        <v>201</v>
      </c>
      <c r="C13368" s="121" t="s">
        <v>206</v>
      </c>
      <c r="D13368" s="121" t="s">
        <v>101</v>
      </c>
      <c r="E13368" s="121" t="s">
        <v>92</v>
      </c>
      <c r="F13368" s="122">
        <v>51453</v>
      </c>
      <c r="G13368" s="122">
        <v>5780</v>
      </c>
      <c r="H13368" s="120">
        <v>2019</v>
      </c>
      <c r="I13368" t="str">
        <f>IF(J13368="natural gas",VLOOKUP(D13368,'Cross-Page Data'!$I$4:$J$13,2,FALSE),IF(J13368="solar",VLOOKUP('Form 923'!D13368,'Cross-Page Data'!$I$14:$J$117,2,FALSE),J13368))</f>
        <v>solar pv</v>
      </c>
      <c r="J13368" t="str">
        <f>VLOOKUP(E13368,'Cross-Page Data'!$D$4:$F$48,3,FALSE)</f>
        <v>solar</v>
      </c>
      <c r="K13368" t="b">
        <f t="shared" si="208"/>
        <v>1</v>
      </c>
    </row>
    <row r="13369" spans="1:11">
      <c r="A13369" s="120">
        <v>62843</v>
      </c>
      <c r="B13369" s="121" t="s">
        <v>201</v>
      </c>
      <c r="C13369" s="121" t="s">
        <v>206</v>
      </c>
      <c r="D13369" s="121" t="s">
        <v>101</v>
      </c>
      <c r="E13369" s="121" t="s">
        <v>92</v>
      </c>
      <c r="F13369" s="122">
        <v>24979</v>
      </c>
      <c r="G13369" s="122">
        <v>2806</v>
      </c>
      <c r="H13369" s="120">
        <v>2019</v>
      </c>
      <c r="I13369" t="str">
        <f>IF(J13369="natural gas",VLOOKUP(D13369,'Cross-Page Data'!$I$4:$J$13,2,FALSE),IF(J13369="solar",VLOOKUP('Form 923'!D13369,'Cross-Page Data'!$I$14:$J$117,2,FALSE),J13369))</f>
        <v>solar pv</v>
      </c>
      <c r="J13369" t="str">
        <f>VLOOKUP(E13369,'Cross-Page Data'!$D$4:$F$48,3,FALSE)</f>
        <v>solar</v>
      </c>
      <c r="K13369" t="b">
        <f t="shared" si="208"/>
        <v>1</v>
      </c>
    </row>
    <row r="13370" spans="1:11">
      <c r="A13370" s="120">
        <v>62847</v>
      </c>
      <c r="B13370" s="121" t="s">
        <v>201</v>
      </c>
      <c r="C13370" s="121" t="s">
        <v>206</v>
      </c>
      <c r="D13370" s="121" t="s">
        <v>101</v>
      </c>
      <c r="E13370" s="121" t="s">
        <v>92</v>
      </c>
      <c r="F13370" s="122">
        <v>3935</v>
      </c>
      <c r="G13370" s="122">
        <v>442</v>
      </c>
      <c r="H13370" s="120">
        <v>2019</v>
      </c>
      <c r="I13370" t="str">
        <f>IF(J13370="natural gas",VLOOKUP(D13370,'Cross-Page Data'!$I$4:$J$13,2,FALSE),IF(J13370="solar",VLOOKUP('Form 923'!D13370,'Cross-Page Data'!$I$14:$J$117,2,FALSE),J13370))</f>
        <v>solar pv</v>
      </c>
      <c r="J13370" t="str">
        <f>VLOOKUP(E13370,'Cross-Page Data'!$D$4:$F$48,3,FALSE)</f>
        <v>solar</v>
      </c>
      <c r="K13370" t="b">
        <f t="shared" si="208"/>
        <v>1</v>
      </c>
    </row>
    <row r="13371" spans="1:11">
      <c r="A13371" s="120">
        <v>62848</v>
      </c>
      <c r="B13371" s="121" t="s">
        <v>201</v>
      </c>
      <c r="C13371" s="121" t="s">
        <v>206</v>
      </c>
      <c r="D13371" s="121" t="s">
        <v>101</v>
      </c>
      <c r="E13371" s="121" t="s">
        <v>92</v>
      </c>
      <c r="F13371" s="122">
        <v>3018</v>
      </c>
      <c r="G13371" s="122">
        <v>339</v>
      </c>
      <c r="H13371" s="120">
        <v>2019</v>
      </c>
      <c r="I13371" t="str">
        <f>IF(J13371="natural gas",VLOOKUP(D13371,'Cross-Page Data'!$I$4:$J$13,2,FALSE),IF(J13371="solar",VLOOKUP('Form 923'!D13371,'Cross-Page Data'!$I$14:$J$117,2,FALSE),J13371))</f>
        <v>solar pv</v>
      </c>
      <c r="J13371" t="str">
        <f>VLOOKUP(E13371,'Cross-Page Data'!$D$4:$F$48,3,FALSE)</f>
        <v>solar</v>
      </c>
      <c r="K13371" t="b">
        <f t="shared" si="208"/>
        <v>1</v>
      </c>
    </row>
    <row r="13372" spans="1:11">
      <c r="A13372" s="120">
        <v>62849</v>
      </c>
      <c r="B13372" s="121" t="s">
        <v>201</v>
      </c>
      <c r="C13372" s="121" t="s">
        <v>206</v>
      </c>
      <c r="D13372" s="121" t="s">
        <v>101</v>
      </c>
      <c r="E13372" s="121" t="s">
        <v>92</v>
      </c>
      <c r="F13372" s="122">
        <v>3373</v>
      </c>
      <c r="G13372" s="122">
        <v>379</v>
      </c>
      <c r="H13372" s="120">
        <v>2019</v>
      </c>
      <c r="I13372" t="str">
        <f>IF(J13372="natural gas",VLOOKUP(D13372,'Cross-Page Data'!$I$4:$J$13,2,FALSE),IF(J13372="solar",VLOOKUP('Form 923'!D13372,'Cross-Page Data'!$I$14:$J$117,2,FALSE),J13372))</f>
        <v>solar pv</v>
      </c>
      <c r="J13372" t="str">
        <f>VLOOKUP(E13372,'Cross-Page Data'!$D$4:$F$48,3,FALSE)</f>
        <v>solar</v>
      </c>
      <c r="K13372" t="b">
        <f t="shared" si="208"/>
        <v>1</v>
      </c>
    </row>
    <row r="13373" spans="1:11">
      <c r="A13373" s="120">
        <v>62856</v>
      </c>
      <c r="B13373" s="121" t="s">
        <v>201</v>
      </c>
      <c r="C13373" s="121" t="s">
        <v>206</v>
      </c>
      <c r="D13373" s="121" t="s">
        <v>33</v>
      </c>
      <c r="E13373" s="121" t="s">
        <v>99</v>
      </c>
      <c r="F13373" s="122">
        <v>0</v>
      </c>
      <c r="G13373" s="122">
        <v>-211</v>
      </c>
      <c r="H13373" s="120">
        <v>2019</v>
      </c>
      <c r="I13373" t="str">
        <f>IF(J13373="natural gas",VLOOKUP(D13373,'Cross-Page Data'!$I$4:$J$13,2,FALSE),IF(J13373="solar",VLOOKUP('Form 923'!D13373,'Cross-Page Data'!$I$14:$J$117,2,FALSE),J13373))</f>
        <v>other</v>
      </c>
      <c r="J13373" t="str">
        <f>VLOOKUP(E13373,'Cross-Page Data'!$D$4:$F$48,3,FALSE)</f>
        <v>other</v>
      </c>
      <c r="K13373" t="b">
        <f t="shared" si="208"/>
        <v>1</v>
      </c>
    </row>
    <row r="13374" spans="1:11">
      <c r="A13374" s="120">
        <v>62858</v>
      </c>
      <c r="B13374" s="121" t="s">
        <v>201</v>
      </c>
      <c r="C13374" s="121" t="s">
        <v>206</v>
      </c>
      <c r="D13374" s="121" t="s">
        <v>101</v>
      </c>
      <c r="E13374" s="121" t="s">
        <v>92</v>
      </c>
      <c r="F13374" s="122">
        <v>5181</v>
      </c>
      <c r="G13374" s="122">
        <v>582</v>
      </c>
      <c r="H13374" s="120">
        <v>2019</v>
      </c>
      <c r="I13374" t="str">
        <f>IF(J13374="natural gas",VLOOKUP(D13374,'Cross-Page Data'!$I$4:$J$13,2,FALSE),IF(J13374="solar",VLOOKUP('Form 923'!D13374,'Cross-Page Data'!$I$14:$J$117,2,FALSE),J13374))</f>
        <v>solar pv</v>
      </c>
      <c r="J13374" t="str">
        <f>VLOOKUP(E13374,'Cross-Page Data'!$D$4:$F$48,3,FALSE)</f>
        <v>solar</v>
      </c>
      <c r="K13374" t="b">
        <f t="shared" si="208"/>
        <v>1</v>
      </c>
    </row>
    <row r="13375" spans="1:11">
      <c r="A13375" s="120">
        <v>62859</v>
      </c>
      <c r="B13375" s="121" t="s">
        <v>201</v>
      </c>
      <c r="C13375" s="121" t="s">
        <v>202</v>
      </c>
      <c r="D13375" s="121" t="s">
        <v>79</v>
      </c>
      <c r="E13375" s="121" t="s">
        <v>90</v>
      </c>
      <c r="F13375" s="122">
        <v>516236</v>
      </c>
      <c r="G13375" s="122">
        <v>55727</v>
      </c>
      <c r="H13375" s="120">
        <v>2019</v>
      </c>
      <c r="I13375" t="str">
        <f>IF(J13375="natural gas",VLOOKUP(D13375,'Cross-Page Data'!$I$4:$J$13,2,FALSE),IF(J13375="solar",VLOOKUP('Form 923'!D13375,'Cross-Page Data'!$I$14:$J$117,2,FALSE),J13375))</f>
        <v>biomass</v>
      </c>
      <c r="J13375" t="str">
        <f>VLOOKUP(E13375,'Cross-Page Data'!$D$4:$F$48,3,FALSE)</f>
        <v>biomass</v>
      </c>
      <c r="K13375" t="b">
        <f t="shared" si="208"/>
        <v>1</v>
      </c>
    </row>
    <row r="13376" spans="1:11">
      <c r="A13376" s="120">
        <v>62861</v>
      </c>
      <c r="B13376" s="121" t="s">
        <v>201</v>
      </c>
      <c r="C13376" s="121" t="s">
        <v>206</v>
      </c>
      <c r="D13376" s="121" t="s">
        <v>101</v>
      </c>
      <c r="E13376" s="121" t="s">
        <v>92</v>
      </c>
      <c r="F13376" s="122">
        <v>9427</v>
      </c>
      <c r="G13376" s="122">
        <v>1059</v>
      </c>
      <c r="H13376" s="120">
        <v>2019</v>
      </c>
      <c r="I13376" t="str">
        <f>IF(J13376="natural gas",VLOOKUP(D13376,'Cross-Page Data'!$I$4:$J$13,2,FALSE),IF(J13376="solar",VLOOKUP('Form 923'!D13376,'Cross-Page Data'!$I$14:$J$117,2,FALSE),J13376))</f>
        <v>solar pv</v>
      </c>
      <c r="J13376" t="str">
        <f>VLOOKUP(E13376,'Cross-Page Data'!$D$4:$F$48,3,FALSE)</f>
        <v>solar</v>
      </c>
      <c r="K13376" t="b">
        <f t="shared" si="208"/>
        <v>1</v>
      </c>
    </row>
    <row r="13377" spans="1:11">
      <c r="A13377" s="120">
        <v>62868</v>
      </c>
      <c r="B13377" s="121" t="s">
        <v>201</v>
      </c>
      <c r="C13377" s="121" t="s">
        <v>206</v>
      </c>
      <c r="D13377" s="121" t="s">
        <v>101</v>
      </c>
      <c r="E13377" s="121" t="s">
        <v>92</v>
      </c>
      <c r="F13377" s="122">
        <v>3401</v>
      </c>
      <c r="G13377" s="122">
        <v>382</v>
      </c>
      <c r="H13377" s="120">
        <v>2019</v>
      </c>
      <c r="I13377" t="str">
        <f>IF(J13377="natural gas",VLOOKUP(D13377,'Cross-Page Data'!$I$4:$J$13,2,FALSE),IF(J13377="solar",VLOOKUP('Form 923'!D13377,'Cross-Page Data'!$I$14:$J$117,2,FALSE),J13377))</f>
        <v>solar pv</v>
      </c>
      <c r="J13377" t="str">
        <f>VLOOKUP(E13377,'Cross-Page Data'!$D$4:$F$48,3,FALSE)</f>
        <v>solar</v>
      </c>
      <c r="K13377" t="b">
        <f t="shared" si="208"/>
        <v>1</v>
      </c>
    </row>
    <row r="13378" spans="1:11">
      <c r="A13378" s="120">
        <v>62869</v>
      </c>
      <c r="B13378" s="121" t="s">
        <v>201</v>
      </c>
      <c r="C13378" s="121" t="s">
        <v>206</v>
      </c>
      <c r="D13378" s="121" t="s">
        <v>101</v>
      </c>
      <c r="E13378" s="121" t="s">
        <v>92</v>
      </c>
      <c r="F13378" s="122">
        <v>4771</v>
      </c>
      <c r="G13378" s="122">
        <v>536</v>
      </c>
      <c r="H13378" s="120">
        <v>2019</v>
      </c>
      <c r="I13378" t="str">
        <f>IF(J13378="natural gas",VLOOKUP(D13378,'Cross-Page Data'!$I$4:$J$13,2,FALSE),IF(J13378="solar",VLOOKUP('Form 923'!D13378,'Cross-Page Data'!$I$14:$J$117,2,FALSE),J13378))</f>
        <v>solar pv</v>
      </c>
      <c r="J13378" t="str">
        <f>VLOOKUP(E13378,'Cross-Page Data'!$D$4:$F$48,3,FALSE)</f>
        <v>solar</v>
      </c>
      <c r="K13378" t="b">
        <f t="shared" si="208"/>
        <v>1</v>
      </c>
    </row>
    <row r="13379" spans="1:11">
      <c r="A13379" s="120">
        <v>62870</v>
      </c>
      <c r="B13379" s="121" t="s">
        <v>201</v>
      </c>
      <c r="C13379" s="121" t="s">
        <v>206</v>
      </c>
      <c r="D13379" s="121" t="s">
        <v>101</v>
      </c>
      <c r="E13379" s="121" t="s">
        <v>92</v>
      </c>
      <c r="F13379" s="122">
        <v>2306</v>
      </c>
      <c r="G13379" s="122">
        <v>259</v>
      </c>
      <c r="H13379" s="120">
        <v>2019</v>
      </c>
      <c r="I13379" t="str">
        <f>IF(J13379="natural gas",VLOOKUP(D13379,'Cross-Page Data'!$I$4:$J$13,2,FALSE),IF(J13379="solar",VLOOKUP('Form 923'!D13379,'Cross-Page Data'!$I$14:$J$117,2,FALSE),J13379))</f>
        <v>solar pv</v>
      </c>
      <c r="J13379" t="str">
        <f>VLOOKUP(E13379,'Cross-Page Data'!$D$4:$F$48,3,FALSE)</f>
        <v>solar</v>
      </c>
      <c r="K13379" t="b">
        <f t="shared" si="208"/>
        <v>1</v>
      </c>
    </row>
    <row r="13380" spans="1:11">
      <c r="A13380" s="120">
        <v>62873</v>
      </c>
      <c r="B13380" s="121" t="s">
        <v>205</v>
      </c>
      <c r="C13380" s="121" t="s">
        <v>208</v>
      </c>
      <c r="D13380" s="121" t="s">
        <v>68</v>
      </c>
      <c r="E13380" s="121" t="s">
        <v>35</v>
      </c>
      <c r="F13380" s="122">
        <v>6175</v>
      </c>
      <c r="G13380" s="122">
        <v>263</v>
      </c>
      <c r="H13380" s="120">
        <v>2019</v>
      </c>
      <c r="I13380" t="str">
        <f>IF(J13380="natural gas",VLOOKUP(D13380,'Cross-Page Data'!$I$4:$J$13,2,FALSE),IF(J13380="solar",VLOOKUP('Form 923'!D13380,'Cross-Page Data'!$I$14:$J$117,2,FALSE),J13380))</f>
        <v>biomass</v>
      </c>
      <c r="J13380" t="str">
        <f>VLOOKUP(E13380,'Cross-Page Data'!$D$4:$F$48,3,FALSE)</f>
        <v>biomass</v>
      </c>
      <c r="K13380" t="b">
        <f t="shared" si="208"/>
        <v>0</v>
      </c>
    </row>
    <row r="13381" ht="25.5" spans="1:11">
      <c r="A13381" s="120">
        <v>62876</v>
      </c>
      <c r="B13381" s="121" t="s">
        <v>201</v>
      </c>
      <c r="C13381" s="121" t="s">
        <v>207</v>
      </c>
      <c r="D13381" s="121" t="s">
        <v>101</v>
      </c>
      <c r="E13381" s="121" t="s">
        <v>92</v>
      </c>
      <c r="F13381" s="122">
        <v>13476</v>
      </c>
      <c r="G13381" s="122">
        <v>1514</v>
      </c>
      <c r="H13381" s="120">
        <v>2019</v>
      </c>
      <c r="I13381" t="str">
        <f>IF(J13381="natural gas",VLOOKUP(D13381,'Cross-Page Data'!$I$4:$J$13,2,FALSE),IF(J13381="solar",VLOOKUP('Form 923'!D13381,'Cross-Page Data'!$I$14:$J$117,2,FALSE),J13381))</f>
        <v>solar pv</v>
      </c>
      <c r="J13381" t="str">
        <f>VLOOKUP(E13381,'Cross-Page Data'!$D$4:$F$48,3,FALSE)</f>
        <v>solar</v>
      </c>
      <c r="K13381" t="b">
        <f t="shared" si="208"/>
        <v>0</v>
      </c>
    </row>
    <row r="13382" ht="25.5" spans="1:11">
      <c r="A13382" s="120">
        <v>62877</v>
      </c>
      <c r="B13382" s="121" t="s">
        <v>201</v>
      </c>
      <c r="C13382" s="121" t="s">
        <v>207</v>
      </c>
      <c r="D13382" s="121" t="s">
        <v>101</v>
      </c>
      <c r="E13382" s="121" t="s">
        <v>92</v>
      </c>
      <c r="F13382" s="122">
        <v>1762</v>
      </c>
      <c r="G13382" s="122">
        <v>198</v>
      </c>
      <c r="H13382" s="120">
        <v>2019</v>
      </c>
      <c r="I13382" t="str">
        <f>IF(J13382="natural gas",VLOOKUP(D13382,'Cross-Page Data'!$I$4:$J$13,2,FALSE),IF(J13382="solar",VLOOKUP('Form 923'!D13382,'Cross-Page Data'!$I$14:$J$117,2,FALSE),J13382))</f>
        <v>solar pv</v>
      </c>
      <c r="J13382" t="str">
        <f>VLOOKUP(E13382,'Cross-Page Data'!$D$4:$F$48,3,FALSE)</f>
        <v>solar</v>
      </c>
      <c r="K13382" t="b">
        <f t="shared" si="208"/>
        <v>0</v>
      </c>
    </row>
    <row r="13383" spans="1:11">
      <c r="A13383" s="120">
        <v>62878</v>
      </c>
      <c r="B13383" s="121" t="s">
        <v>201</v>
      </c>
      <c r="C13383" s="121" t="s">
        <v>206</v>
      </c>
      <c r="D13383" s="121" t="s">
        <v>101</v>
      </c>
      <c r="E13383" s="121" t="s">
        <v>92</v>
      </c>
      <c r="F13383" s="122">
        <v>18552</v>
      </c>
      <c r="G13383" s="122">
        <v>2084</v>
      </c>
      <c r="H13383" s="120">
        <v>2019</v>
      </c>
      <c r="I13383" t="str">
        <f>IF(J13383="natural gas",VLOOKUP(D13383,'Cross-Page Data'!$I$4:$J$13,2,FALSE),IF(J13383="solar",VLOOKUP('Form 923'!D13383,'Cross-Page Data'!$I$14:$J$117,2,FALSE),J13383))</f>
        <v>solar pv</v>
      </c>
      <c r="J13383" t="str">
        <f>VLOOKUP(E13383,'Cross-Page Data'!$D$4:$F$48,3,FALSE)</f>
        <v>solar</v>
      </c>
      <c r="K13383" t="b">
        <f t="shared" ref="K13383:K13446" si="209">IF(AND($N$6=FALSE,OR(C13383="Commercial NAICS Cogen",C13383="Industrial NAICS Cogen",C13383="NAICS-22 Cogen")),FALSE,IF(AND($N$7=FALSE,OR(C13383="Commercial NAICS Cogen",C13383="Commercial NAICS Non-Cogen",C13383="industrial NAICS Cogen",C13383="industrial NAICS non-cogen")),FALSE,TRUE))</f>
        <v>1</v>
      </c>
    </row>
    <row r="13384" spans="1:11">
      <c r="A13384" s="120">
        <v>62879</v>
      </c>
      <c r="B13384" s="121" t="s">
        <v>201</v>
      </c>
      <c r="C13384" s="121" t="s">
        <v>206</v>
      </c>
      <c r="D13384" s="121" t="s">
        <v>101</v>
      </c>
      <c r="E13384" s="121" t="s">
        <v>92</v>
      </c>
      <c r="F13384" s="122">
        <v>25780</v>
      </c>
      <c r="G13384" s="122">
        <v>2896</v>
      </c>
      <c r="H13384" s="120">
        <v>2019</v>
      </c>
      <c r="I13384" t="str">
        <f>IF(J13384="natural gas",VLOOKUP(D13384,'Cross-Page Data'!$I$4:$J$13,2,FALSE),IF(J13384="solar",VLOOKUP('Form 923'!D13384,'Cross-Page Data'!$I$14:$J$117,2,FALSE),J13384))</f>
        <v>solar pv</v>
      </c>
      <c r="J13384" t="str">
        <f>VLOOKUP(E13384,'Cross-Page Data'!$D$4:$F$48,3,FALSE)</f>
        <v>solar</v>
      </c>
      <c r="K13384" t="b">
        <f t="shared" si="209"/>
        <v>1</v>
      </c>
    </row>
    <row r="13385" spans="1:11">
      <c r="A13385" s="120">
        <v>62880</v>
      </c>
      <c r="B13385" s="121" t="s">
        <v>201</v>
      </c>
      <c r="C13385" s="121" t="s">
        <v>206</v>
      </c>
      <c r="D13385" s="121" t="s">
        <v>101</v>
      </c>
      <c r="E13385" s="121" t="s">
        <v>92</v>
      </c>
      <c r="F13385" s="122">
        <v>18241</v>
      </c>
      <c r="G13385" s="122">
        <v>2049</v>
      </c>
      <c r="H13385" s="120">
        <v>2019</v>
      </c>
      <c r="I13385" t="str">
        <f>IF(J13385="natural gas",VLOOKUP(D13385,'Cross-Page Data'!$I$4:$J$13,2,FALSE),IF(J13385="solar",VLOOKUP('Form 923'!D13385,'Cross-Page Data'!$I$14:$J$117,2,FALSE),J13385))</f>
        <v>solar pv</v>
      </c>
      <c r="J13385" t="str">
        <f>VLOOKUP(E13385,'Cross-Page Data'!$D$4:$F$48,3,FALSE)</f>
        <v>solar</v>
      </c>
      <c r="K13385" t="b">
        <f t="shared" si="209"/>
        <v>1</v>
      </c>
    </row>
    <row r="13386" spans="1:11">
      <c r="A13386" s="120">
        <v>62881</v>
      </c>
      <c r="B13386" s="121" t="s">
        <v>201</v>
      </c>
      <c r="C13386" s="121" t="s">
        <v>206</v>
      </c>
      <c r="D13386" s="121" t="s">
        <v>101</v>
      </c>
      <c r="E13386" s="121" t="s">
        <v>92</v>
      </c>
      <c r="F13386" s="122">
        <v>27090</v>
      </c>
      <c r="G13386" s="122">
        <v>3043</v>
      </c>
      <c r="H13386" s="120">
        <v>2019</v>
      </c>
      <c r="I13386" t="str">
        <f>IF(J13386="natural gas",VLOOKUP(D13386,'Cross-Page Data'!$I$4:$J$13,2,FALSE),IF(J13386="solar",VLOOKUP('Form 923'!D13386,'Cross-Page Data'!$I$14:$J$117,2,FALSE),J13386))</f>
        <v>solar pv</v>
      </c>
      <c r="J13386" t="str">
        <f>VLOOKUP(E13386,'Cross-Page Data'!$D$4:$F$48,3,FALSE)</f>
        <v>solar</v>
      </c>
      <c r="K13386" t="b">
        <f t="shared" si="209"/>
        <v>1</v>
      </c>
    </row>
    <row r="13387" spans="1:11">
      <c r="A13387" s="120">
        <v>62882</v>
      </c>
      <c r="B13387" s="121" t="s">
        <v>201</v>
      </c>
      <c r="C13387" s="121" t="s">
        <v>206</v>
      </c>
      <c r="D13387" s="121" t="s">
        <v>101</v>
      </c>
      <c r="E13387" s="121" t="s">
        <v>92</v>
      </c>
      <c r="F13387" s="122">
        <v>16894</v>
      </c>
      <c r="G13387" s="122">
        <v>1898</v>
      </c>
      <c r="H13387" s="120">
        <v>2019</v>
      </c>
      <c r="I13387" t="str">
        <f>IF(J13387="natural gas",VLOOKUP(D13387,'Cross-Page Data'!$I$4:$J$13,2,FALSE),IF(J13387="solar",VLOOKUP('Form 923'!D13387,'Cross-Page Data'!$I$14:$J$117,2,FALSE),J13387))</f>
        <v>solar pv</v>
      </c>
      <c r="J13387" t="str">
        <f>VLOOKUP(E13387,'Cross-Page Data'!$D$4:$F$48,3,FALSE)</f>
        <v>solar</v>
      </c>
      <c r="K13387" t="b">
        <f t="shared" si="209"/>
        <v>1</v>
      </c>
    </row>
    <row r="13388" spans="1:11">
      <c r="A13388" s="120">
        <v>62883</v>
      </c>
      <c r="B13388" s="121" t="s">
        <v>201</v>
      </c>
      <c r="C13388" s="121" t="s">
        <v>206</v>
      </c>
      <c r="D13388" s="121" t="s">
        <v>101</v>
      </c>
      <c r="E13388" s="121" t="s">
        <v>92</v>
      </c>
      <c r="F13388" s="122">
        <v>40272</v>
      </c>
      <c r="G13388" s="122">
        <v>4524</v>
      </c>
      <c r="H13388" s="120">
        <v>2019</v>
      </c>
      <c r="I13388" t="str">
        <f>IF(J13388="natural gas",VLOOKUP(D13388,'Cross-Page Data'!$I$4:$J$13,2,FALSE),IF(J13388="solar",VLOOKUP('Form 923'!D13388,'Cross-Page Data'!$I$14:$J$117,2,FALSE),J13388))</f>
        <v>solar pv</v>
      </c>
      <c r="J13388" t="str">
        <f>VLOOKUP(E13388,'Cross-Page Data'!$D$4:$F$48,3,FALSE)</f>
        <v>solar</v>
      </c>
      <c r="K13388" t="b">
        <f t="shared" si="209"/>
        <v>1</v>
      </c>
    </row>
    <row r="13389" spans="1:11">
      <c r="A13389" s="120">
        <v>62884</v>
      </c>
      <c r="B13389" s="121" t="s">
        <v>201</v>
      </c>
      <c r="C13389" s="121" t="s">
        <v>206</v>
      </c>
      <c r="D13389" s="121" t="s">
        <v>101</v>
      </c>
      <c r="E13389" s="121" t="s">
        <v>92</v>
      </c>
      <c r="F13389" s="122">
        <v>28397</v>
      </c>
      <c r="G13389" s="122">
        <v>3190</v>
      </c>
      <c r="H13389" s="120">
        <v>2019</v>
      </c>
      <c r="I13389" t="str">
        <f>IF(J13389="natural gas",VLOOKUP(D13389,'Cross-Page Data'!$I$4:$J$13,2,FALSE),IF(J13389="solar",VLOOKUP('Form 923'!D13389,'Cross-Page Data'!$I$14:$J$117,2,FALSE),J13389))</f>
        <v>solar pv</v>
      </c>
      <c r="J13389" t="str">
        <f>VLOOKUP(E13389,'Cross-Page Data'!$D$4:$F$48,3,FALSE)</f>
        <v>solar</v>
      </c>
      <c r="K13389" t="b">
        <f t="shared" si="209"/>
        <v>1</v>
      </c>
    </row>
    <row r="13390" spans="1:11">
      <c r="A13390" s="120">
        <v>62885</v>
      </c>
      <c r="B13390" s="121" t="s">
        <v>201</v>
      </c>
      <c r="C13390" s="121" t="s">
        <v>206</v>
      </c>
      <c r="D13390" s="121" t="s">
        <v>101</v>
      </c>
      <c r="E13390" s="121" t="s">
        <v>92</v>
      </c>
      <c r="F13390" s="122">
        <v>31753</v>
      </c>
      <c r="G13390" s="122">
        <v>3567</v>
      </c>
      <c r="H13390" s="120">
        <v>2019</v>
      </c>
      <c r="I13390" t="str">
        <f>IF(J13390="natural gas",VLOOKUP(D13390,'Cross-Page Data'!$I$4:$J$13,2,FALSE),IF(J13390="solar",VLOOKUP('Form 923'!D13390,'Cross-Page Data'!$I$14:$J$117,2,FALSE),J13390))</f>
        <v>solar pv</v>
      </c>
      <c r="J13390" t="str">
        <f>VLOOKUP(E13390,'Cross-Page Data'!$D$4:$F$48,3,FALSE)</f>
        <v>solar</v>
      </c>
      <c r="K13390" t="b">
        <f t="shared" si="209"/>
        <v>1</v>
      </c>
    </row>
    <row r="13391" spans="1:11">
      <c r="A13391" s="120">
        <v>62886</v>
      </c>
      <c r="B13391" s="121" t="s">
        <v>201</v>
      </c>
      <c r="C13391" s="121" t="s">
        <v>206</v>
      </c>
      <c r="D13391" s="121" t="s">
        <v>101</v>
      </c>
      <c r="E13391" s="121" t="s">
        <v>92</v>
      </c>
      <c r="F13391" s="122">
        <v>26118</v>
      </c>
      <c r="G13391" s="122">
        <v>2934</v>
      </c>
      <c r="H13391" s="120">
        <v>2019</v>
      </c>
      <c r="I13391" t="str">
        <f>IF(J13391="natural gas",VLOOKUP(D13391,'Cross-Page Data'!$I$4:$J$13,2,FALSE),IF(J13391="solar",VLOOKUP('Form 923'!D13391,'Cross-Page Data'!$I$14:$J$117,2,FALSE),J13391))</f>
        <v>solar pv</v>
      </c>
      <c r="J13391" t="str">
        <f>VLOOKUP(E13391,'Cross-Page Data'!$D$4:$F$48,3,FALSE)</f>
        <v>solar</v>
      </c>
      <c r="K13391" t="b">
        <f t="shared" si="209"/>
        <v>1</v>
      </c>
    </row>
    <row r="13392" spans="1:11">
      <c r="A13392" s="120">
        <v>62887</v>
      </c>
      <c r="B13392" s="121" t="s">
        <v>201</v>
      </c>
      <c r="C13392" s="121" t="s">
        <v>206</v>
      </c>
      <c r="D13392" s="121" t="s">
        <v>101</v>
      </c>
      <c r="E13392" s="121" t="s">
        <v>92</v>
      </c>
      <c r="F13392" s="122">
        <v>17697</v>
      </c>
      <c r="G13392" s="122">
        <v>1988</v>
      </c>
      <c r="H13392" s="120">
        <v>2019</v>
      </c>
      <c r="I13392" t="str">
        <f>IF(J13392="natural gas",VLOOKUP(D13392,'Cross-Page Data'!$I$4:$J$13,2,FALSE),IF(J13392="solar",VLOOKUP('Form 923'!D13392,'Cross-Page Data'!$I$14:$J$117,2,FALSE),J13392))</f>
        <v>solar pv</v>
      </c>
      <c r="J13392" t="str">
        <f>VLOOKUP(E13392,'Cross-Page Data'!$D$4:$F$48,3,FALSE)</f>
        <v>solar</v>
      </c>
      <c r="K13392" t="b">
        <f t="shared" si="209"/>
        <v>1</v>
      </c>
    </row>
    <row r="13393" spans="1:11">
      <c r="A13393" s="120">
        <v>62890</v>
      </c>
      <c r="B13393" s="121" t="s">
        <v>201</v>
      </c>
      <c r="C13393" s="121" t="s">
        <v>206</v>
      </c>
      <c r="D13393" s="121" t="s">
        <v>101</v>
      </c>
      <c r="E13393" s="121" t="s">
        <v>92</v>
      </c>
      <c r="F13393" s="122">
        <v>48962</v>
      </c>
      <c r="G13393" s="122">
        <v>5500</v>
      </c>
      <c r="H13393" s="120">
        <v>2019</v>
      </c>
      <c r="I13393" t="str">
        <f>IF(J13393="natural gas",VLOOKUP(D13393,'Cross-Page Data'!$I$4:$J$13,2,FALSE),IF(J13393="solar",VLOOKUP('Form 923'!D13393,'Cross-Page Data'!$I$14:$J$117,2,FALSE),J13393))</f>
        <v>solar pv</v>
      </c>
      <c r="J13393" t="str">
        <f>VLOOKUP(E13393,'Cross-Page Data'!$D$4:$F$48,3,FALSE)</f>
        <v>solar</v>
      </c>
      <c r="K13393" t="b">
        <f t="shared" si="209"/>
        <v>1</v>
      </c>
    </row>
    <row r="13394" spans="1:11">
      <c r="A13394" s="120">
        <v>62897</v>
      </c>
      <c r="B13394" s="121" t="s">
        <v>201</v>
      </c>
      <c r="C13394" s="121" t="s">
        <v>206</v>
      </c>
      <c r="D13394" s="121" t="s">
        <v>128</v>
      </c>
      <c r="E13394" s="121" t="s">
        <v>180</v>
      </c>
      <c r="F13394" s="122">
        <v>0</v>
      </c>
      <c r="G13394" s="122">
        <v>0</v>
      </c>
      <c r="H13394" s="120">
        <v>2019</v>
      </c>
      <c r="I13394" t="str">
        <f>IF(J13394="natural gas",VLOOKUP(D13394,'Cross-Page Data'!$I$4:$J$13,2,FALSE),IF(J13394="solar",VLOOKUP('Form 923'!D13394,'Cross-Page Data'!$I$14:$J$117,2,FALSE),J13394))</f>
        <v>wind</v>
      </c>
      <c r="J13394" t="str">
        <f>VLOOKUP(E13394,'Cross-Page Data'!$D$4:$F$48,3,FALSE)</f>
        <v>wind</v>
      </c>
      <c r="K13394" t="b">
        <f t="shared" si="209"/>
        <v>1</v>
      </c>
    </row>
    <row r="13395" spans="1:11">
      <c r="A13395" s="120">
        <v>62900</v>
      </c>
      <c r="B13395" s="121" t="s">
        <v>201</v>
      </c>
      <c r="C13395" s="121" t="s">
        <v>206</v>
      </c>
      <c r="D13395" s="121" t="s">
        <v>101</v>
      </c>
      <c r="E13395" s="121" t="s">
        <v>92</v>
      </c>
      <c r="F13395" s="122">
        <v>11270</v>
      </c>
      <c r="G13395" s="122">
        <v>1266</v>
      </c>
      <c r="H13395" s="120">
        <v>2019</v>
      </c>
      <c r="I13395" t="str">
        <f>IF(J13395="natural gas",VLOOKUP(D13395,'Cross-Page Data'!$I$4:$J$13,2,FALSE),IF(J13395="solar",VLOOKUP('Form 923'!D13395,'Cross-Page Data'!$I$14:$J$117,2,FALSE),J13395))</f>
        <v>solar pv</v>
      </c>
      <c r="J13395" t="str">
        <f>VLOOKUP(E13395,'Cross-Page Data'!$D$4:$F$48,3,FALSE)</f>
        <v>solar</v>
      </c>
      <c r="K13395" t="b">
        <f t="shared" si="209"/>
        <v>1</v>
      </c>
    </row>
    <row r="13396" spans="1:11">
      <c r="A13396" s="120">
        <v>62901</v>
      </c>
      <c r="B13396" s="121" t="s">
        <v>205</v>
      </c>
      <c r="C13396" s="121" t="s">
        <v>209</v>
      </c>
      <c r="D13396" s="121" t="s">
        <v>73</v>
      </c>
      <c r="E13396" s="121" t="s">
        <v>38</v>
      </c>
      <c r="F13396" s="122">
        <v>70379</v>
      </c>
      <c r="G13396" s="122">
        <v>6003</v>
      </c>
      <c r="H13396" s="120">
        <v>2019</v>
      </c>
      <c r="I13396" t="str">
        <f>IF(J13396="natural gas",VLOOKUP(D13396,'Cross-Page Data'!$I$4:$J$13,2,FALSE),IF(J13396="solar",VLOOKUP('Form 923'!D13396,'Cross-Page Data'!$I$14:$J$117,2,FALSE),J13396))</f>
        <v>natural gas peaker</v>
      </c>
      <c r="J13396" t="str">
        <f>VLOOKUP(E13396,'Cross-Page Data'!$D$4:$F$48,3,FALSE)</f>
        <v>natural gas</v>
      </c>
      <c r="K13396" t="b">
        <f t="shared" si="209"/>
        <v>0</v>
      </c>
    </row>
    <row r="13397" spans="1:11">
      <c r="A13397" s="120">
        <v>62903</v>
      </c>
      <c r="B13397" s="121" t="s">
        <v>201</v>
      </c>
      <c r="C13397" s="121" t="s">
        <v>206</v>
      </c>
      <c r="D13397" s="121" t="s">
        <v>101</v>
      </c>
      <c r="E13397" s="121" t="s">
        <v>92</v>
      </c>
      <c r="F13397" s="122">
        <v>146128</v>
      </c>
      <c r="G13397" s="122">
        <v>16415</v>
      </c>
      <c r="H13397" s="120">
        <v>2019</v>
      </c>
      <c r="I13397" t="str">
        <f>IF(J13397="natural gas",VLOOKUP(D13397,'Cross-Page Data'!$I$4:$J$13,2,FALSE),IF(J13397="solar",VLOOKUP('Form 923'!D13397,'Cross-Page Data'!$I$14:$J$117,2,FALSE),J13397))</f>
        <v>solar pv</v>
      </c>
      <c r="J13397" t="str">
        <f>VLOOKUP(E13397,'Cross-Page Data'!$D$4:$F$48,3,FALSE)</f>
        <v>solar</v>
      </c>
      <c r="K13397" t="b">
        <f t="shared" si="209"/>
        <v>1</v>
      </c>
    </row>
    <row r="13398" spans="1:11">
      <c r="A13398" s="120">
        <v>62904</v>
      </c>
      <c r="B13398" s="121" t="s">
        <v>201</v>
      </c>
      <c r="C13398" s="121" t="s">
        <v>206</v>
      </c>
      <c r="D13398" s="121" t="s">
        <v>101</v>
      </c>
      <c r="E13398" s="121" t="s">
        <v>92</v>
      </c>
      <c r="F13398" s="122">
        <v>20332</v>
      </c>
      <c r="G13398" s="122">
        <v>2284</v>
      </c>
      <c r="H13398" s="120">
        <v>2019</v>
      </c>
      <c r="I13398" t="str">
        <f>IF(J13398="natural gas",VLOOKUP(D13398,'Cross-Page Data'!$I$4:$J$13,2,FALSE),IF(J13398="solar",VLOOKUP('Form 923'!D13398,'Cross-Page Data'!$I$14:$J$117,2,FALSE),J13398))</f>
        <v>solar pv</v>
      </c>
      <c r="J13398" t="str">
        <f>VLOOKUP(E13398,'Cross-Page Data'!$D$4:$F$48,3,FALSE)</f>
        <v>solar</v>
      </c>
      <c r="K13398" t="b">
        <f t="shared" si="209"/>
        <v>1</v>
      </c>
    </row>
    <row r="13399" spans="1:11">
      <c r="A13399" s="120">
        <v>62905</v>
      </c>
      <c r="B13399" s="121" t="s">
        <v>201</v>
      </c>
      <c r="C13399" s="121" t="s">
        <v>206</v>
      </c>
      <c r="D13399" s="121" t="s">
        <v>101</v>
      </c>
      <c r="E13399" s="121" t="s">
        <v>92</v>
      </c>
      <c r="F13399" s="122">
        <v>70735</v>
      </c>
      <c r="G13399" s="122">
        <v>7946</v>
      </c>
      <c r="H13399" s="120">
        <v>2019</v>
      </c>
      <c r="I13399" t="str">
        <f>IF(J13399="natural gas",VLOOKUP(D13399,'Cross-Page Data'!$I$4:$J$13,2,FALSE),IF(J13399="solar",VLOOKUP('Form 923'!D13399,'Cross-Page Data'!$I$14:$J$117,2,FALSE),J13399))</f>
        <v>solar pv</v>
      </c>
      <c r="J13399" t="str">
        <f>VLOOKUP(E13399,'Cross-Page Data'!$D$4:$F$48,3,FALSE)</f>
        <v>solar</v>
      </c>
      <c r="K13399" t="b">
        <f t="shared" si="209"/>
        <v>1</v>
      </c>
    </row>
    <row r="13400" spans="1:11">
      <c r="A13400" s="120">
        <v>62906</v>
      </c>
      <c r="B13400" s="121" t="s">
        <v>201</v>
      </c>
      <c r="C13400" s="121" t="s">
        <v>206</v>
      </c>
      <c r="D13400" s="121" t="s">
        <v>101</v>
      </c>
      <c r="E13400" s="121" t="s">
        <v>92</v>
      </c>
      <c r="F13400" s="122">
        <v>39390</v>
      </c>
      <c r="G13400" s="122">
        <v>4425</v>
      </c>
      <c r="H13400" s="120">
        <v>2019</v>
      </c>
      <c r="I13400" t="str">
        <f>IF(J13400="natural gas",VLOOKUP(D13400,'Cross-Page Data'!$I$4:$J$13,2,FALSE),IF(J13400="solar",VLOOKUP('Form 923'!D13400,'Cross-Page Data'!$I$14:$J$117,2,FALSE),J13400))</f>
        <v>solar pv</v>
      </c>
      <c r="J13400" t="str">
        <f>VLOOKUP(E13400,'Cross-Page Data'!$D$4:$F$48,3,FALSE)</f>
        <v>solar</v>
      </c>
      <c r="K13400" t="b">
        <f t="shared" si="209"/>
        <v>1</v>
      </c>
    </row>
    <row r="13401" spans="1:11">
      <c r="A13401" s="120">
        <v>62907</v>
      </c>
      <c r="B13401" s="121" t="s">
        <v>201</v>
      </c>
      <c r="C13401" s="121" t="s">
        <v>206</v>
      </c>
      <c r="D13401" s="121" t="s">
        <v>33</v>
      </c>
      <c r="E13401" s="121" t="s">
        <v>99</v>
      </c>
      <c r="F13401" s="122">
        <v>0</v>
      </c>
      <c r="G13401" s="122">
        <v>-34</v>
      </c>
      <c r="H13401" s="120">
        <v>2019</v>
      </c>
      <c r="I13401" t="str">
        <f>IF(J13401="natural gas",VLOOKUP(D13401,'Cross-Page Data'!$I$4:$J$13,2,FALSE),IF(J13401="solar",VLOOKUP('Form 923'!D13401,'Cross-Page Data'!$I$14:$J$117,2,FALSE),J13401))</f>
        <v>other</v>
      </c>
      <c r="J13401" t="str">
        <f>VLOOKUP(E13401,'Cross-Page Data'!$D$4:$F$48,3,FALSE)</f>
        <v>other</v>
      </c>
      <c r="K13401" t="b">
        <f t="shared" si="209"/>
        <v>1</v>
      </c>
    </row>
    <row r="13402" spans="1:11">
      <c r="A13402" s="120">
        <v>62908</v>
      </c>
      <c r="B13402" s="121" t="s">
        <v>201</v>
      </c>
      <c r="C13402" s="121" t="s">
        <v>206</v>
      </c>
      <c r="D13402" s="121" t="s">
        <v>33</v>
      </c>
      <c r="E13402" s="121" t="s">
        <v>99</v>
      </c>
      <c r="F13402" s="122">
        <v>0</v>
      </c>
      <c r="G13402" s="122">
        <v>-516</v>
      </c>
      <c r="H13402" s="120">
        <v>2019</v>
      </c>
      <c r="I13402" t="str">
        <f>IF(J13402="natural gas",VLOOKUP(D13402,'Cross-Page Data'!$I$4:$J$13,2,FALSE),IF(J13402="solar",VLOOKUP('Form 923'!D13402,'Cross-Page Data'!$I$14:$J$117,2,FALSE),J13402))</f>
        <v>other</v>
      </c>
      <c r="J13402" t="str">
        <f>VLOOKUP(E13402,'Cross-Page Data'!$D$4:$F$48,3,FALSE)</f>
        <v>other</v>
      </c>
      <c r="K13402" t="b">
        <f t="shared" si="209"/>
        <v>1</v>
      </c>
    </row>
    <row r="13403" spans="1:11">
      <c r="A13403" s="120">
        <v>62910</v>
      </c>
      <c r="B13403" s="121" t="s">
        <v>201</v>
      </c>
      <c r="C13403" s="121" t="s">
        <v>206</v>
      </c>
      <c r="D13403" s="121" t="s">
        <v>101</v>
      </c>
      <c r="E13403" s="121" t="s">
        <v>92</v>
      </c>
      <c r="F13403" s="122">
        <v>24179</v>
      </c>
      <c r="G13403" s="122">
        <v>2716</v>
      </c>
      <c r="H13403" s="120">
        <v>2019</v>
      </c>
      <c r="I13403" t="str">
        <f>IF(J13403="natural gas",VLOOKUP(D13403,'Cross-Page Data'!$I$4:$J$13,2,FALSE),IF(J13403="solar",VLOOKUP('Form 923'!D13403,'Cross-Page Data'!$I$14:$J$117,2,FALSE),J13403))</f>
        <v>solar pv</v>
      </c>
      <c r="J13403" t="str">
        <f>VLOOKUP(E13403,'Cross-Page Data'!$D$4:$F$48,3,FALSE)</f>
        <v>solar</v>
      </c>
      <c r="K13403" t="b">
        <f t="shared" si="209"/>
        <v>1</v>
      </c>
    </row>
    <row r="13404" spans="1:11">
      <c r="A13404" s="120">
        <v>62931</v>
      </c>
      <c r="B13404" s="121" t="s">
        <v>201</v>
      </c>
      <c r="C13404" s="121" t="s">
        <v>206</v>
      </c>
      <c r="D13404" s="121" t="s">
        <v>101</v>
      </c>
      <c r="E13404" s="121" t="s">
        <v>92</v>
      </c>
      <c r="F13404" s="122">
        <v>36578</v>
      </c>
      <c r="G13404" s="122">
        <v>4109</v>
      </c>
      <c r="H13404" s="120">
        <v>2019</v>
      </c>
      <c r="I13404" t="str">
        <f>IF(J13404="natural gas",VLOOKUP(D13404,'Cross-Page Data'!$I$4:$J$13,2,FALSE),IF(J13404="solar",VLOOKUP('Form 923'!D13404,'Cross-Page Data'!$I$14:$J$117,2,FALSE),J13404))</f>
        <v>solar pv</v>
      </c>
      <c r="J13404" t="str">
        <f>VLOOKUP(E13404,'Cross-Page Data'!$D$4:$F$48,3,FALSE)</f>
        <v>solar</v>
      </c>
      <c r="K13404" t="b">
        <f t="shared" si="209"/>
        <v>1</v>
      </c>
    </row>
    <row r="13405" spans="1:11">
      <c r="A13405" s="120">
        <v>62937</v>
      </c>
      <c r="B13405" s="121" t="s">
        <v>201</v>
      </c>
      <c r="C13405" s="121" t="s">
        <v>206</v>
      </c>
      <c r="D13405" s="121" t="s">
        <v>33</v>
      </c>
      <c r="E13405" s="121" t="s">
        <v>99</v>
      </c>
      <c r="F13405" s="122">
        <v>0</v>
      </c>
      <c r="G13405" s="122">
        <v>-453</v>
      </c>
      <c r="H13405" s="120">
        <v>2019</v>
      </c>
      <c r="I13405" t="str">
        <f>IF(J13405="natural gas",VLOOKUP(D13405,'Cross-Page Data'!$I$4:$J$13,2,FALSE),IF(J13405="solar",VLOOKUP('Form 923'!D13405,'Cross-Page Data'!$I$14:$J$117,2,FALSE),J13405))</f>
        <v>other</v>
      </c>
      <c r="J13405" t="str">
        <f>VLOOKUP(E13405,'Cross-Page Data'!$D$4:$F$48,3,FALSE)</f>
        <v>other</v>
      </c>
      <c r="K13405" t="b">
        <f t="shared" si="209"/>
        <v>1</v>
      </c>
    </row>
    <row r="13406" spans="1:11">
      <c r="A13406" s="120">
        <v>62938</v>
      </c>
      <c r="B13406" s="121" t="s">
        <v>201</v>
      </c>
      <c r="C13406" s="121" t="s">
        <v>206</v>
      </c>
      <c r="D13406" s="121" t="s">
        <v>128</v>
      </c>
      <c r="E13406" s="121" t="s">
        <v>180</v>
      </c>
      <c r="F13406" s="122">
        <v>255461</v>
      </c>
      <c r="G13406" s="122">
        <v>28697</v>
      </c>
      <c r="H13406" s="120">
        <v>2019</v>
      </c>
      <c r="I13406" t="str">
        <f>IF(J13406="natural gas",VLOOKUP(D13406,'Cross-Page Data'!$I$4:$J$13,2,FALSE),IF(J13406="solar",VLOOKUP('Form 923'!D13406,'Cross-Page Data'!$I$14:$J$117,2,FALSE),J13406))</f>
        <v>wind</v>
      </c>
      <c r="J13406" t="str">
        <f>VLOOKUP(E13406,'Cross-Page Data'!$D$4:$F$48,3,FALSE)</f>
        <v>wind</v>
      </c>
      <c r="K13406" t="b">
        <f t="shared" si="209"/>
        <v>1</v>
      </c>
    </row>
    <row r="13407" spans="1:11">
      <c r="A13407" s="120">
        <v>62940</v>
      </c>
      <c r="B13407" s="121" t="s">
        <v>201</v>
      </c>
      <c r="C13407" s="121" t="s">
        <v>206</v>
      </c>
      <c r="D13407" s="121" t="s">
        <v>101</v>
      </c>
      <c r="E13407" s="121" t="s">
        <v>92</v>
      </c>
      <c r="F13407" s="122">
        <v>85272</v>
      </c>
      <c r="G13407" s="122">
        <v>9579</v>
      </c>
      <c r="H13407" s="120">
        <v>2019</v>
      </c>
      <c r="I13407" t="str">
        <f>IF(J13407="natural gas",VLOOKUP(D13407,'Cross-Page Data'!$I$4:$J$13,2,FALSE),IF(J13407="solar",VLOOKUP('Form 923'!D13407,'Cross-Page Data'!$I$14:$J$117,2,FALSE),J13407))</f>
        <v>solar pv</v>
      </c>
      <c r="J13407" t="str">
        <f>VLOOKUP(E13407,'Cross-Page Data'!$D$4:$F$48,3,FALSE)</f>
        <v>solar</v>
      </c>
      <c r="K13407" t="b">
        <f t="shared" si="209"/>
        <v>1</v>
      </c>
    </row>
    <row r="13408" spans="1:11">
      <c r="A13408" s="120">
        <v>62942</v>
      </c>
      <c r="B13408" s="121" t="s">
        <v>201</v>
      </c>
      <c r="C13408" s="121" t="s">
        <v>206</v>
      </c>
      <c r="D13408" s="121" t="s">
        <v>101</v>
      </c>
      <c r="E13408" s="121" t="s">
        <v>92</v>
      </c>
      <c r="F13408" s="122">
        <v>0</v>
      </c>
      <c r="G13408" s="122">
        <v>0</v>
      </c>
      <c r="H13408" s="120">
        <v>2019</v>
      </c>
      <c r="I13408" t="str">
        <f>IF(J13408="natural gas",VLOOKUP(D13408,'Cross-Page Data'!$I$4:$J$13,2,FALSE),IF(J13408="solar",VLOOKUP('Form 923'!D13408,'Cross-Page Data'!$I$14:$J$117,2,FALSE),J13408))</f>
        <v>solar pv</v>
      </c>
      <c r="J13408" t="str">
        <f>VLOOKUP(E13408,'Cross-Page Data'!$D$4:$F$48,3,FALSE)</f>
        <v>solar</v>
      </c>
      <c r="K13408" t="b">
        <f t="shared" si="209"/>
        <v>1</v>
      </c>
    </row>
    <row r="13409" spans="1:11">
      <c r="A13409" s="120">
        <v>62946</v>
      </c>
      <c r="B13409" s="121" t="s">
        <v>201</v>
      </c>
      <c r="C13409" s="121" t="s">
        <v>206</v>
      </c>
      <c r="D13409" s="121" t="s">
        <v>101</v>
      </c>
      <c r="E13409" s="121" t="s">
        <v>92</v>
      </c>
      <c r="F13409" s="122">
        <v>44583</v>
      </c>
      <c r="G13409" s="122">
        <v>5008</v>
      </c>
      <c r="H13409" s="120">
        <v>2019</v>
      </c>
      <c r="I13409" t="str">
        <f>IF(J13409="natural gas",VLOOKUP(D13409,'Cross-Page Data'!$I$4:$J$13,2,FALSE),IF(J13409="solar",VLOOKUP('Form 923'!D13409,'Cross-Page Data'!$I$14:$J$117,2,FALSE),J13409))</f>
        <v>solar pv</v>
      </c>
      <c r="J13409" t="str">
        <f>VLOOKUP(E13409,'Cross-Page Data'!$D$4:$F$48,3,FALSE)</f>
        <v>solar</v>
      </c>
      <c r="K13409" t="b">
        <f t="shared" si="209"/>
        <v>1</v>
      </c>
    </row>
    <row r="13410" spans="1:11">
      <c r="A13410" s="120">
        <v>62948</v>
      </c>
      <c r="B13410" s="121" t="s">
        <v>201</v>
      </c>
      <c r="C13410" s="121" t="s">
        <v>206</v>
      </c>
      <c r="D13410" s="121" t="s">
        <v>101</v>
      </c>
      <c r="E13410" s="121" t="s">
        <v>92</v>
      </c>
      <c r="F13410" s="122">
        <v>0</v>
      </c>
      <c r="G13410" s="122">
        <v>0</v>
      </c>
      <c r="H13410" s="120">
        <v>2019</v>
      </c>
      <c r="I13410" t="str">
        <f>IF(J13410="natural gas",VLOOKUP(D13410,'Cross-Page Data'!$I$4:$J$13,2,FALSE),IF(J13410="solar",VLOOKUP('Form 923'!D13410,'Cross-Page Data'!$I$14:$J$117,2,FALSE),J13410))</f>
        <v>solar pv</v>
      </c>
      <c r="J13410" t="str">
        <f>VLOOKUP(E13410,'Cross-Page Data'!$D$4:$F$48,3,FALSE)</f>
        <v>solar</v>
      </c>
      <c r="K13410" t="b">
        <f t="shared" si="209"/>
        <v>1</v>
      </c>
    </row>
    <row r="13411" spans="1:11">
      <c r="A13411" s="120">
        <v>62953</v>
      </c>
      <c r="B13411" s="121" t="s">
        <v>201</v>
      </c>
      <c r="C13411" s="121" t="s">
        <v>206</v>
      </c>
      <c r="D13411" s="121" t="s">
        <v>101</v>
      </c>
      <c r="E13411" s="121" t="s">
        <v>92</v>
      </c>
      <c r="F13411" s="122">
        <v>5840</v>
      </c>
      <c r="G13411" s="122">
        <v>656</v>
      </c>
      <c r="H13411" s="120">
        <v>2019</v>
      </c>
      <c r="I13411" t="str">
        <f>IF(J13411="natural gas",VLOOKUP(D13411,'Cross-Page Data'!$I$4:$J$13,2,FALSE),IF(J13411="solar",VLOOKUP('Form 923'!D13411,'Cross-Page Data'!$I$14:$J$117,2,FALSE),J13411))</f>
        <v>solar pv</v>
      </c>
      <c r="J13411" t="str">
        <f>VLOOKUP(E13411,'Cross-Page Data'!$D$4:$F$48,3,FALSE)</f>
        <v>solar</v>
      </c>
      <c r="K13411" t="b">
        <f t="shared" si="209"/>
        <v>1</v>
      </c>
    </row>
    <row r="13412" spans="1:11">
      <c r="A13412" s="120">
        <v>62958</v>
      </c>
      <c r="B13412" s="121" t="s">
        <v>201</v>
      </c>
      <c r="C13412" s="121" t="s">
        <v>206</v>
      </c>
      <c r="D13412" s="121" t="s">
        <v>101</v>
      </c>
      <c r="E13412" s="121" t="s">
        <v>92</v>
      </c>
      <c r="F13412" s="122">
        <v>0</v>
      </c>
      <c r="G13412" s="122">
        <v>0</v>
      </c>
      <c r="H13412" s="120">
        <v>2019</v>
      </c>
      <c r="I13412" t="str">
        <f>IF(J13412="natural gas",VLOOKUP(D13412,'Cross-Page Data'!$I$4:$J$13,2,FALSE),IF(J13412="solar",VLOOKUP('Form 923'!D13412,'Cross-Page Data'!$I$14:$J$117,2,FALSE),J13412))</f>
        <v>solar pv</v>
      </c>
      <c r="J13412" t="str">
        <f>VLOOKUP(E13412,'Cross-Page Data'!$D$4:$F$48,3,FALSE)</f>
        <v>solar</v>
      </c>
      <c r="K13412" t="b">
        <f t="shared" si="209"/>
        <v>1</v>
      </c>
    </row>
    <row r="13413" spans="1:11">
      <c r="A13413" s="120">
        <v>62960</v>
      </c>
      <c r="B13413" s="121" t="s">
        <v>201</v>
      </c>
      <c r="C13413" s="121" t="s">
        <v>206</v>
      </c>
      <c r="D13413" s="121" t="s">
        <v>101</v>
      </c>
      <c r="E13413" s="121" t="s">
        <v>92</v>
      </c>
      <c r="F13413" s="122">
        <v>37718</v>
      </c>
      <c r="G13413" s="122">
        <v>4237</v>
      </c>
      <c r="H13413" s="120">
        <v>2019</v>
      </c>
      <c r="I13413" t="str">
        <f>IF(J13413="natural gas",VLOOKUP(D13413,'Cross-Page Data'!$I$4:$J$13,2,FALSE),IF(J13413="solar",VLOOKUP('Form 923'!D13413,'Cross-Page Data'!$I$14:$J$117,2,FALSE),J13413))</f>
        <v>solar pv</v>
      </c>
      <c r="J13413" t="str">
        <f>VLOOKUP(E13413,'Cross-Page Data'!$D$4:$F$48,3,FALSE)</f>
        <v>solar</v>
      </c>
      <c r="K13413" t="b">
        <f t="shared" si="209"/>
        <v>1</v>
      </c>
    </row>
    <row r="13414" spans="1:11">
      <c r="A13414" s="120">
        <v>62961</v>
      </c>
      <c r="B13414" s="121" t="s">
        <v>201</v>
      </c>
      <c r="C13414" s="121" t="s">
        <v>206</v>
      </c>
      <c r="D13414" s="121" t="s">
        <v>101</v>
      </c>
      <c r="E13414" s="121" t="s">
        <v>92</v>
      </c>
      <c r="F13414" s="122">
        <v>18053</v>
      </c>
      <c r="G13414" s="122">
        <v>2028</v>
      </c>
      <c r="H13414" s="120">
        <v>2019</v>
      </c>
      <c r="I13414" t="str">
        <f>IF(J13414="natural gas",VLOOKUP(D13414,'Cross-Page Data'!$I$4:$J$13,2,FALSE),IF(J13414="solar",VLOOKUP('Form 923'!D13414,'Cross-Page Data'!$I$14:$J$117,2,FALSE),J13414))</f>
        <v>solar pv</v>
      </c>
      <c r="J13414" t="str">
        <f>VLOOKUP(E13414,'Cross-Page Data'!$D$4:$F$48,3,FALSE)</f>
        <v>solar</v>
      </c>
      <c r="K13414" t="b">
        <f t="shared" si="209"/>
        <v>1</v>
      </c>
    </row>
    <row r="13415" spans="1:11">
      <c r="A13415" s="120">
        <v>62965</v>
      </c>
      <c r="B13415" s="121" t="s">
        <v>201</v>
      </c>
      <c r="C13415" s="121" t="s">
        <v>202</v>
      </c>
      <c r="D13415" s="121" t="s">
        <v>101</v>
      </c>
      <c r="E13415" s="121" t="s">
        <v>92</v>
      </c>
      <c r="F13415" s="122">
        <v>0</v>
      </c>
      <c r="G13415" s="122">
        <v>0</v>
      </c>
      <c r="H13415" s="120">
        <v>2019</v>
      </c>
      <c r="I13415" t="str">
        <f>IF(J13415="natural gas",VLOOKUP(D13415,'Cross-Page Data'!$I$4:$J$13,2,FALSE),IF(J13415="solar",VLOOKUP('Form 923'!D13415,'Cross-Page Data'!$I$14:$J$117,2,FALSE),J13415))</f>
        <v>solar pv</v>
      </c>
      <c r="J13415" t="str">
        <f>VLOOKUP(E13415,'Cross-Page Data'!$D$4:$F$48,3,FALSE)</f>
        <v>solar</v>
      </c>
      <c r="K13415" t="b">
        <f t="shared" si="209"/>
        <v>1</v>
      </c>
    </row>
    <row r="13416" spans="1:11">
      <c r="A13416" s="120">
        <v>62966</v>
      </c>
      <c r="B13416" s="121" t="s">
        <v>201</v>
      </c>
      <c r="C13416" s="121" t="s">
        <v>206</v>
      </c>
      <c r="D13416" s="121" t="s">
        <v>101</v>
      </c>
      <c r="E13416" s="121" t="s">
        <v>92</v>
      </c>
      <c r="F13416" s="122">
        <v>0</v>
      </c>
      <c r="G13416" s="122">
        <v>0</v>
      </c>
      <c r="H13416" s="120">
        <v>2019</v>
      </c>
      <c r="I13416" t="str">
        <f>IF(J13416="natural gas",VLOOKUP(D13416,'Cross-Page Data'!$I$4:$J$13,2,FALSE),IF(J13416="solar",VLOOKUP('Form 923'!D13416,'Cross-Page Data'!$I$14:$J$117,2,FALSE),J13416))</f>
        <v>solar pv</v>
      </c>
      <c r="J13416" t="str">
        <f>VLOOKUP(E13416,'Cross-Page Data'!$D$4:$F$48,3,FALSE)</f>
        <v>solar</v>
      </c>
      <c r="K13416" t="b">
        <f t="shared" si="209"/>
        <v>1</v>
      </c>
    </row>
    <row r="13417" spans="1:11">
      <c r="A13417" s="120">
        <v>62967</v>
      </c>
      <c r="B13417" s="121" t="s">
        <v>201</v>
      </c>
      <c r="C13417" s="121" t="s">
        <v>206</v>
      </c>
      <c r="D13417" s="121" t="s">
        <v>101</v>
      </c>
      <c r="E13417" s="121" t="s">
        <v>92</v>
      </c>
      <c r="F13417" s="122">
        <v>0</v>
      </c>
      <c r="G13417" s="122">
        <v>0</v>
      </c>
      <c r="H13417" s="120">
        <v>2019</v>
      </c>
      <c r="I13417" t="str">
        <f>IF(J13417="natural gas",VLOOKUP(D13417,'Cross-Page Data'!$I$4:$J$13,2,FALSE),IF(J13417="solar",VLOOKUP('Form 923'!D13417,'Cross-Page Data'!$I$14:$J$117,2,FALSE),J13417))</f>
        <v>solar pv</v>
      </c>
      <c r="J13417" t="str">
        <f>VLOOKUP(E13417,'Cross-Page Data'!$D$4:$F$48,3,FALSE)</f>
        <v>solar</v>
      </c>
      <c r="K13417" t="b">
        <f t="shared" si="209"/>
        <v>1</v>
      </c>
    </row>
    <row r="13418" spans="1:11">
      <c r="A13418" s="120">
        <v>62975</v>
      </c>
      <c r="B13418" s="121" t="s">
        <v>201</v>
      </c>
      <c r="C13418" s="121" t="s">
        <v>206</v>
      </c>
      <c r="D13418" s="121" t="s">
        <v>101</v>
      </c>
      <c r="E13418" s="121" t="s">
        <v>92</v>
      </c>
      <c r="F13418" s="122">
        <v>0</v>
      </c>
      <c r="G13418" s="122">
        <v>0</v>
      </c>
      <c r="H13418" s="120">
        <v>2019</v>
      </c>
      <c r="I13418" t="str">
        <f>IF(J13418="natural gas",VLOOKUP(D13418,'Cross-Page Data'!$I$4:$J$13,2,FALSE),IF(J13418="solar",VLOOKUP('Form 923'!D13418,'Cross-Page Data'!$I$14:$J$117,2,FALSE),J13418))</f>
        <v>solar pv</v>
      </c>
      <c r="J13418" t="str">
        <f>VLOOKUP(E13418,'Cross-Page Data'!$D$4:$F$48,3,FALSE)</f>
        <v>solar</v>
      </c>
      <c r="K13418" t="b">
        <f t="shared" si="209"/>
        <v>1</v>
      </c>
    </row>
    <row r="13419" spans="1:11">
      <c r="A13419" s="120">
        <v>62979</v>
      </c>
      <c r="B13419" s="121" t="s">
        <v>201</v>
      </c>
      <c r="C13419" s="121" t="s">
        <v>206</v>
      </c>
      <c r="D13419" s="121" t="s">
        <v>101</v>
      </c>
      <c r="E13419" s="121" t="s">
        <v>92</v>
      </c>
      <c r="F13419" s="122">
        <v>0</v>
      </c>
      <c r="G13419" s="122">
        <v>0</v>
      </c>
      <c r="H13419" s="120">
        <v>2019</v>
      </c>
      <c r="I13419" t="str">
        <f>IF(J13419="natural gas",VLOOKUP(D13419,'Cross-Page Data'!$I$4:$J$13,2,FALSE),IF(J13419="solar",VLOOKUP('Form 923'!D13419,'Cross-Page Data'!$I$14:$J$117,2,FALSE),J13419))</f>
        <v>solar pv</v>
      </c>
      <c r="J13419" t="str">
        <f>VLOOKUP(E13419,'Cross-Page Data'!$D$4:$F$48,3,FALSE)</f>
        <v>solar</v>
      </c>
      <c r="K13419" t="b">
        <f t="shared" si="209"/>
        <v>1</v>
      </c>
    </row>
    <row r="13420" spans="1:11">
      <c r="A13420" s="120">
        <v>62980</v>
      </c>
      <c r="B13420" s="121" t="s">
        <v>201</v>
      </c>
      <c r="C13420" s="121" t="s">
        <v>202</v>
      </c>
      <c r="D13420" s="121" t="s">
        <v>101</v>
      </c>
      <c r="E13420" s="121" t="s">
        <v>92</v>
      </c>
      <c r="F13420" s="122">
        <v>12000</v>
      </c>
      <c r="G13420" s="122">
        <v>1348</v>
      </c>
      <c r="H13420" s="120">
        <v>2019</v>
      </c>
      <c r="I13420" t="str">
        <f>IF(J13420="natural gas",VLOOKUP(D13420,'Cross-Page Data'!$I$4:$J$13,2,FALSE),IF(J13420="solar",VLOOKUP('Form 923'!D13420,'Cross-Page Data'!$I$14:$J$117,2,FALSE),J13420))</f>
        <v>solar pv</v>
      </c>
      <c r="J13420" t="str">
        <f>VLOOKUP(E13420,'Cross-Page Data'!$D$4:$F$48,3,FALSE)</f>
        <v>solar</v>
      </c>
      <c r="K13420" t="b">
        <f t="shared" si="209"/>
        <v>1</v>
      </c>
    </row>
    <row r="13421" spans="1:11">
      <c r="A13421" s="120">
        <v>62983</v>
      </c>
      <c r="B13421" s="121" t="s">
        <v>201</v>
      </c>
      <c r="C13421" s="121" t="s">
        <v>206</v>
      </c>
      <c r="D13421" s="121" t="s">
        <v>101</v>
      </c>
      <c r="E13421" s="121" t="s">
        <v>92</v>
      </c>
      <c r="F13421" s="122">
        <v>0</v>
      </c>
      <c r="G13421" s="122">
        <v>0</v>
      </c>
      <c r="H13421" s="120">
        <v>2019</v>
      </c>
      <c r="I13421" t="str">
        <f>IF(J13421="natural gas",VLOOKUP(D13421,'Cross-Page Data'!$I$4:$J$13,2,FALSE),IF(J13421="solar",VLOOKUP('Form 923'!D13421,'Cross-Page Data'!$I$14:$J$117,2,FALSE),J13421))</f>
        <v>solar pv</v>
      </c>
      <c r="J13421" t="str">
        <f>VLOOKUP(E13421,'Cross-Page Data'!$D$4:$F$48,3,FALSE)</f>
        <v>solar</v>
      </c>
      <c r="K13421" t="b">
        <f t="shared" si="209"/>
        <v>1</v>
      </c>
    </row>
    <row r="13422" spans="1:11">
      <c r="A13422" s="120">
        <v>62985</v>
      </c>
      <c r="B13422" s="121" t="s">
        <v>201</v>
      </c>
      <c r="C13422" s="121" t="s">
        <v>206</v>
      </c>
      <c r="D13422" s="121" t="s">
        <v>101</v>
      </c>
      <c r="E13422" s="121" t="s">
        <v>92</v>
      </c>
      <c r="F13422" s="122">
        <v>0</v>
      </c>
      <c r="G13422" s="122">
        <v>0</v>
      </c>
      <c r="H13422" s="120">
        <v>2019</v>
      </c>
      <c r="I13422" t="str">
        <f>IF(J13422="natural gas",VLOOKUP(D13422,'Cross-Page Data'!$I$4:$J$13,2,FALSE),IF(J13422="solar",VLOOKUP('Form 923'!D13422,'Cross-Page Data'!$I$14:$J$117,2,FALSE),J13422))</f>
        <v>solar pv</v>
      </c>
      <c r="J13422" t="str">
        <f>VLOOKUP(E13422,'Cross-Page Data'!$D$4:$F$48,3,FALSE)</f>
        <v>solar</v>
      </c>
      <c r="K13422" t="b">
        <f t="shared" si="209"/>
        <v>1</v>
      </c>
    </row>
    <row r="13423" ht="25.5" spans="1:11">
      <c r="A13423" s="120">
        <v>62987</v>
      </c>
      <c r="B13423" s="121" t="s">
        <v>201</v>
      </c>
      <c r="C13423" s="121" t="s">
        <v>207</v>
      </c>
      <c r="D13423" s="121" t="s">
        <v>101</v>
      </c>
      <c r="E13423" s="121" t="s">
        <v>92</v>
      </c>
      <c r="F13423" s="122">
        <v>14749</v>
      </c>
      <c r="G13423" s="122">
        <v>1657</v>
      </c>
      <c r="H13423" s="120">
        <v>2019</v>
      </c>
      <c r="I13423" t="str">
        <f>IF(J13423="natural gas",VLOOKUP(D13423,'Cross-Page Data'!$I$4:$J$13,2,FALSE),IF(J13423="solar",VLOOKUP('Form 923'!D13423,'Cross-Page Data'!$I$14:$J$117,2,FALSE),J13423))</f>
        <v>solar pv</v>
      </c>
      <c r="J13423" t="str">
        <f>VLOOKUP(E13423,'Cross-Page Data'!$D$4:$F$48,3,FALSE)</f>
        <v>solar</v>
      </c>
      <c r="K13423" t="b">
        <f t="shared" si="209"/>
        <v>0</v>
      </c>
    </row>
    <row r="13424" spans="1:11">
      <c r="A13424" s="120">
        <v>62989</v>
      </c>
      <c r="B13424" s="121" t="s">
        <v>201</v>
      </c>
      <c r="C13424" s="121" t="s">
        <v>206</v>
      </c>
      <c r="D13424" s="121" t="s">
        <v>101</v>
      </c>
      <c r="E13424" s="121" t="s">
        <v>92</v>
      </c>
      <c r="F13424" s="122">
        <v>187</v>
      </c>
      <c r="G13424" s="122">
        <v>21</v>
      </c>
      <c r="H13424" s="120">
        <v>2019</v>
      </c>
      <c r="I13424" t="str">
        <f>IF(J13424="natural gas",VLOOKUP(D13424,'Cross-Page Data'!$I$4:$J$13,2,FALSE),IF(J13424="solar",VLOOKUP('Form 923'!D13424,'Cross-Page Data'!$I$14:$J$117,2,FALSE),J13424))</f>
        <v>solar pv</v>
      </c>
      <c r="J13424" t="str">
        <f>VLOOKUP(E13424,'Cross-Page Data'!$D$4:$F$48,3,FALSE)</f>
        <v>solar</v>
      </c>
      <c r="K13424" t="b">
        <f t="shared" si="209"/>
        <v>1</v>
      </c>
    </row>
    <row r="13425" spans="1:11">
      <c r="A13425" s="120">
        <v>62992</v>
      </c>
      <c r="B13425" s="121" t="s">
        <v>201</v>
      </c>
      <c r="C13425" s="121" t="s">
        <v>206</v>
      </c>
      <c r="D13425" s="121" t="s">
        <v>101</v>
      </c>
      <c r="E13425" s="121" t="s">
        <v>92</v>
      </c>
      <c r="F13425" s="122">
        <v>65812</v>
      </c>
      <c r="G13425" s="122">
        <v>7393</v>
      </c>
      <c r="H13425" s="120">
        <v>2019</v>
      </c>
      <c r="I13425" t="str">
        <f>IF(J13425="natural gas",VLOOKUP(D13425,'Cross-Page Data'!$I$4:$J$13,2,FALSE),IF(J13425="solar",VLOOKUP('Form 923'!D13425,'Cross-Page Data'!$I$14:$J$117,2,FALSE),J13425))</f>
        <v>solar pv</v>
      </c>
      <c r="J13425" t="str">
        <f>VLOOKUP(E13425,'Cross-Page Data'!$D$4:$F$48,3,FALSE)</f>
        <v>solar</v>
      </c>
      <c r="K13425" t="b">
        <f t="shared" si="209"/>
        <v>1</v>
      </c>
    </row>
    <row r="13426" spans="1:11">
      <c r="A13426" s="120">
        <v>62994</v>
      </c>
      <c r="B13426" s="121" t="s">
        <v>201</v>
      </c>
      <c r="C13426" s="121" t="s">
        <v>206</v>
      </c>
      <c r="D13426" s="121" t="s">
        <v>101</v>
      </c>
      <c r="E13426" s="121" t="s">
        <v>92</v>
      </c>
      <c r="F13426" s="122">
        <v>98</v>
      </c>
      <c r="G13426" s="122">
        <v>11</v>
      </c>
      <c r="H13426" s="120">
        <v>2019</v>
      </c>
      <c r="I13426" t="str">
        <f>IF(J13426="natural gas",VLOOKUP(D13426,'Cross-Page Data'!$I$4:$J$13,2,FALSE),IF(J13426="solar",VLOOKUP('Form 923'!D13426,'Cross-Page Data'!$I$14:$J$117,2,FALSE),J13426))</f>
        <v>solar pv</v>
      </c>
      <c r="J13426" t="str">
        <f>VLOOKUP(E13426,'Cross-Page Data'!$D$4:$F$48,3,FALSE)</f>
        <v>solar</v>
      </c>
      <c r="K13426" t="b">
        <f t="shared" si="209"/>
        <v>1</v>
      </c>
    </row>
    <row r="13427" spans="1:11">
      <c r="A13427" s="120">
        <v>62995</v>
      </c>
      <c r="B13427" s="121" t="s">
        <v>201</v>
      </c>
      <c r="C13427" s="121" t="s">
        <v>206</v>
      </c>
      <c r="D13427" s="121" t="s">
        <v>101</v>
      </c>
      <c r="E13427" s="121" t="s">
        <v>92</v>
      </c>
      <c r="F13427" s="122">
        <v>819</v>
      </c>
      <c r="G13427" s="122">
        <v>92</v>
      </c>
      <c r="H13427" s="120">
        <v>2019</v>
      </c>
      <c r="I13427" t="str">
        <f>IF(J13427="natural gas",VLOOKUP(D13427,'Cross-Page Data'!$I$4:$J$13,2,FALSE),IF(J13427="solar",VLOOKUP('Form 923'!D13427,'Cross-Page Data'!$I$14:$J$117,2,FALSE),J13427))</f>
        <v>solar pv</v>
      </c>
      <c r="J13427" t="str">
        <f>VLOOKUP(E13427,'Cross-Page Data'!$D$4:$F$48,3,FALSE)</f>
        <v>solar</v>
      </c>
      <c r="K13427" t="b">
        <f t="shared" si="209"/>
        <v>1</v>
      </c>
    </row>
    <row r="13428" spans="1:11">
      <c r="A13428" s="120">
        <v>62996</v>
      </c>
      <c r="B13428" s="121" t="s">
        <v>201</v>
      </c>
      <c r="C13428" s="121" t="s">
        <v>206</v>
      </c>
      <c r="D13428" s="121" t="s">
        <v>101</v>
      </c>
      <c r="E13428" s="121" t="s">
        <v>92</v>
      </c>
      <c r="F13428" s="122">
        <v>0</v>
      </c>
      <c r="G13428" s="122">
        <v>0</v>
      </c>
      <c r="H13428" s="120">
        <v>2019</v>
      </c>
      <c r="I13428" t="str">
        <f>IF(J13428="natural gas",VLOOKUP(D13428,'Cross-Page Data'!$I$4:$J$13,2,FALSE),IF(J13428="solar",VLOOKUP('Form 923'!D13428,'Cross-Page Data'!$I$14:$J$117,2,FALSE),J13428))</f>
        <v>solar pv</v>
      </c>
      <c r="J13428" t="str">
        <f>VLOOKUP(E13428,'Cross-Page Data'!$D$4:$F$48,3,FALSE)</f>
        <v>solar</v>
      </c>
      <c r="K13428" t="b">
        <f t="shared" si="209"/>
        <v>1</v>
      </c>
    </row>
    <row r="13429" spans="1:11">
      <c r="A13429" s="120">
        <v>62998</v>
      </c>
      <c r="B13429" s="121" t="s">
        <v>201</v>
      </c>
      <c r="C13429" s="121" t="s">
        <v>206</v>
      </c>
      <c r="D13429" s="121" t="s">
        <v>101</v>
      </c>
      <c r="E13429" s="121" t="s">
        <v>92</v>
      </c>
      <c r="F13429" s="122">
        <v>0</v>
      </c>
      <c r="G13429" s="122">
        <v>0</v>
      </c>
      <c r="H13429" s="120">
        <v>2019</v>
      </c>
      <c r="I13429" t="str">
        <f>IF(J13429="natural gas",VLOOKUP(D13429,'Cross-Page Data'!$I$4:$J$13,2,FALSE),IF(J13429="solar",VLOOKUP('Form 923'!D13429,'Cross-Page Data'!$I$14:$J$117,2,FALSE),J13429))</f>
        <v>solar pv</v>
      </c>
      <c r="J13429" t="str">
        <f>VLOOKUP(E13429,'Cross-Page Data'!$D$4:$F$48,3,FALSE)</f>
        <v>solar</v>
      </c>
      <c r="K13429" t="b">
        <f t="shared" si="209"/>
        <v>1</v>
      </c>
    </row>
    <row r="13430" spans="1:11">
      <c r="A13430" s="120">
        <v>62999</v>
      </c>
      <c r="B13430" s="121" t="s">
        <v>201</v>
      </c>
      <c r="C13430" s="121" t="s">
        <v>206</v>
      </c>
      <c r="D13430" s="121" t="s">
        <v>101</v>
      </c>
      <c r="E13430" s="121" t="s">
        <v>92</v>
      </c>
      <c r="F13430" s="122">
        <v>0</v>
      </c>
      <c r="G13430" s="122">
        <v>0</v>
      </c>
      <c r="H13430" s="120">
        <v>2019</v>
      </c>
      <c r="I13430" t="str">
        <f>IF(J13430="natural gas",VLOOKUP(D13430,'Cross-Page Data'!$I$4:$J$13,2,FALSE),IF(J13430="solar",VLOOKUP('Form 923'!D13430,'Cross-Page Data'!$I$14:$J$117,2,FALSE),J13430))</f>
        <v>solar pv</v>
      </c>
      <c r="J13430" t="str">
        <f>VLOOKUP(E13430,'Cross-Page Data'!$D$4:$F$48,3,FALSE)</f>
        <v>solar</v>
      </c>
      <c r="K13430" t="b">
        <f t="shared" si="209"/>
        <v>1</v>
      </c>
    </row>
    <row r="13431" spans="1:11">
      <c r="A13431" s="120">
        <v>63000</v>
      </c>
      <c r="B13431" s="121" t="s">
        <v>201</v>
      </c>
      <c r="C13431" s="121" t="s">
        <v>206</v>
      </c>
      <c r="D13431" s="121" t="s">
        <v>101</v>
      </c>
      <c r="E13431" s="121" t="s">
        <v>92</v>
      </c>
      <c r="F13431" s="122">
        <v>0</v>
      </c>
      <c r="G13431" s="122">
        <v>0</v>
      </c>
      <c r="H13431" s="120">
        <v>2019</v>
      </c>
      <c r="I13431" t="str">
        <f>IF(J13431="natural gas",VLOOKUP(D13431,'Cross-Page Data'!$I$4:$J$13,2,FALSE),IF(J13431="solar",VLOOKUP('Form 923'!D13431,'Cross-Page Data'!$I$14:$J$117,2,FALSE),J13431))</f>
        <v>solar pv</v>
      </c>
      <c r="J13431" t="str">
        <f>VLOOKUP(E13431,'Cross-Page Data'!$D$4:$F$48,3,FALSE)</f>
        <v>solar</v>
      </c>
      <c r="K13431" t="b">
        <f t="shared" si="209"/>
        <v>1</v>
      </c>
    </row>
    <row r="13432" spans="1:11">
      <c r="A13432" s="120">
        <v>63001</v>
      </c>
      <c r="B13432" s="121" t="s">
        <v>201</v>
      </c>
      <c r="C13432" s="121" t="s">
        <v>206</v>
      </c>
      <c r="D13432" s="121" t="s">
        <v>120</v>
      </c>
      <c r="E13432" s="121" t="s">
        <v>76</v>
      </c>
      <c r="F13432" s="122">
        <v>125785</v>
      </c>
      <c r="G13432" s="122">
        <v>14130</v>
      </c>
      <c r="H13432" s="120">
        <v>2019</v>
      </c>
      <c r="I13432" t="str">
        <f>IF(J13432="natural gas",VLOOKUP(D13432,'Cross-Page Data'!$I$4:$J$13,2,FALSE),IF(J13432="solar",VLOOKUP('Form 923'!D13432,'Cross-Page Data'!$I$14:$J$117,2,FALSE),J13432))</f>
        <v>geothermal</v>
      </c>
      <c r="J13432" t="str">
        <f>VLOOKUP(E13432,'Cross-Page Data'!$D$4:$F$48,3,FALSE)</f>
        <v>geothermal</v>
      </c>
      <c r="K13432" t="b">
        <f t="shared" si="209"/>
        <v>1</v>
      </c>
    </row>
    <row r="13433" spans="1:11">
      <c r="A13433" s="120">
        <v>63004</v>
      </c>
      <c r="B13433" s="121" t="s">
        <v>201</v>
      </c>
      <c r="C13433" s="121" t="s">
        <v>206</v>
      </c>
      <c r="D13433" s="121" t="s">
        <v>101</v>
      </c>
      <c r="E13433" s="121" t="s">
        <v>92</v>
      </c>
      <c r="F13433" s="122">
        <v>0</v>
      </c>
      <c r="G13433" s="122">
        <v>0</v>
      </c>
      <c r="H13433" s="120">
        <v>2019</v>
      </c>
      <c r="I13433" t="str">
        <f>IF(J13433="natural gas",VLOOKUP(D13433,'Cross-Page Data'!$I$4:$J$13,2,FALSE),IF(J13433="solar",VLOOKUP('Form 923'!D13433,'Cross-Page Data'!$I$14:$J$117,2,FALSE),J13433))</f>
        <v>solar pv</v>
      </c>
      <c r="J13433" t="str">
        <f>VLOOKUP(E13433,'Cross-Page Data'!$D$4:$F$48,3,FALSE)</f>
        <v>solar</v>
      </c>
      <c r="K13433" t="b">
        <f t="shared" si="209"/>
        <v>1</v>
      </c>
    </row>
    <row r="13434" spans="1:11">
      <c r="A13434" s="120">
        <v>63011</v>
      </c>
      <c r="B13434" s="121" t="s">
        <v>201</v>
      </c>
      <c r="C13434" s="121" t="s">
        <v>206</v>
      </c>
      <c r="D13434" s="121" t="s">
        <v>101</v>
      </c>
      <c r="E13434" s="121" t="s">
        <v>92</v>
      </c>
      <c r="F13434" s="122">
        <v>0</v>
      </c>
      <c r="G13434" s="122">
        <v>0</v>
      </c>
      <c r="H13434" s="120">
        <v>2019</v>
      </c>
      <c r="I13434" t="str">
        <f>IF(J13434="natural gas",VLOOKUP(D13434,'Cross-Page Data'!$I$4:$J$13,2,FALSE),IF(J13434="solar",VLOOKUP('Form 923'!D13434,'Cross-Page Data'!$I$14:$J$117,2,FALSE),J13434))</f>
        <v>solar pv</v>
      </c>
      <c r="J13434" t="str">
        <f>VLOOKUP(E13434,'Cross-Page Data'!$D$4:$F$48,3,FALSE)</f>
        <v>solar</v>
      </c>
      <c r="K13434" t="b">
        <f t="shared" si="209"/>
        <v>1</v>
      </c>
    </row>
    <row r="13435" spans="1:11">
      <c r="A13435" s="120">
        <v>63012</v>
      </c>
      <c r="B13435" s="121" t="s">
        <v>201</v>
      </c>
      <c r="C13435" s="121" t="s">
        <v>206</v>
      </c>
      <c r="D13435" s="121" t="s">
        <v>101</v>
      </c>
      <c r="E13435" s="121" t="s">
        <v>92</v>
      </c>
      <c r="F13435" s="122">
        <v>0</v>
      </c>
      <c r="G13435" s="122">
        <v>0</v>
      </c>
      <c r="H13435" s="120">
        <v>2019</v>
      </c>
      <c r="I13435" t="str">
        <f>IF(J13435="natural gas",VLOOKUP(D13435,'Cross-Page Data'!$I$4:$J$13,2,FALSE),IF(J13435="solar",VLOOKUP('Form 923'!D13435,'Cross-Page Data'!$I$14:$J$117,2,FALSE),J13435))</f>
        <v>solar pv</v>
      </c>
      <c r="J13435" t="str">
        <f>VLOOKUP(E13435,'Cross-Page Data'!$D$4:$F$48,3,FALSE)</f>
        <v>solar</v>
      </c>
      <c r="K13435" t="b">
        <f t="shared" si="209"/>
        <v>1</v>
      </c>
    </row>
    <row r="13436" spans="1:11">
      <c r="A13436" s="120">
        <v>63013</v>
      </c>
      <c r="B13436" s="121" t="s">
        <v>201</v>
      </c>
      <c r="C13436" s="121" t="s">
        <v>206</v>
      </c>
      <c r="D13436" s="121" t="s">
        <v>101</v>
      </c>
      <c r="E13436" s="121" t="s">
        <v>92</v>
      </c>
      <c r="F13436" s="122">
        <v>0</v>
      </c>
      <c r="G13436" s="122">
        <v>0</v>
      </c>
      <c r="H13436" s="120">
        <v>2019</v>
      </c>
      <c r="I13436" t="str">
        <f>IF(J13436="natural gas",VLOOKUP(D13436,'Cross-Page Data'!$I$4:$J$13,2,FALSE),IF(J13436="solar",VLOOKUP('Form 923'!D13436,'Cross-Page Data'!$I$14:$J$117,2,FALSE),J13436))</f>
        <v>solar pv</v>
      </c>
      <c r="J13436" t="str">
        <f>VLOOKUP(E13436,'Cross-Page Data'!$D$4:$F$48,3,FALSE)</f>
        <v>solar</v>
      </c>
      <c r="K13436" t="b">
        <f t="shared" si="209"/>
        <v>1</v>
      </c>
    </row>
    <row r="13437" spans="1:11">
      <c r="A13437" s="120">
        <v>63019</v>
      </c>
      <c r="B13437" s="121" t="s">
        <v>201</v>
      </c>
      <c r="C13437" s="121" t="s">
        <v>206</v>
      </c>
      <c r="D13437" s="121" t="s">
        <v>101</v>
      </c>
      <c r="E13437" s="121" t="s">
        <v>92</v>
      </c>
      <c r="F13437" s="122">
        <v>11466</v>
      </c>
      <c r="G13437" s="122">
        <v>1288</v>
      </c>
      <c r="H13437" s="120">
        <v>2019</v>
      </c>
      <c r="I13437" t="str">
        <f>IF(J13437="natural gas",VLOOKUP(D13437,'Cross-Page Data'!$I$4:$J$13,2,FALSE),IF(J13437="solar",VLOOKUP('Form 923'!D13437,'Cross-Page Data'!$I$14:$J$117,2,FALSE),J13437))</f>
        <v>solar pv</v>
      </c>
      <c r="J13437" t="str">
        <f>VLOOKUP(E13437,'Cross-Page Data'!$D$4:$F$48,3,FALSE)</f>
        <v>solar</v>
      </c>
      <c r="K13437" t="b">
        <f t="shared" si="209"/>
        <v>1</v>
      </c>
    </row>
    <row r="13438" spans="1:11">
      <c r="A13438" s="120">
        <v>63020</v>
      </c>
      <c r="B13438" s="121" t="s">
        <v>201</v>
      </c>
      <c r="C13438" s="121" t="s">
        <v>206</v>
      </c>
      <c r="D13438" s="121" t="s">
        <v>101</v>
      </c>
      <c r="E13438" s="121" t="s">
        <v>92</v>
      </c>
      <c r="F13438" s="122">
        <v>11287</v>
      </c>
      <c r="G13438" s="122">
        <v>1268</v>
      </c>
      <c r="H13438" s="120">
        <v>2019</v>
      </c>
      <c r="I13438" t="str">
        <f>IF(J13438="natural gas",VLOOKUP(D13438,'Cross-Page Data'!$I$4:$J$13,2,FALSE),IF(J13438="solar",VLOOKUP('Form 923'!D13438,'Cross-Page Data'!$I$14:$J$117,2,FALSE),J13438))</f>
        <v>solar pv</v>
      </c>
      <c r="J13438" t="str">
        <f>VLOOKUP(E13438,'Cross-Page Data'!$D$4:$F$48,3,FALSE)</f>
        <v>solar</v>
      </c>
      <c r="K13438" t="b">
        <f t="shared" si="209"/>
        <v>1</v>
      </c>
    </row>
    <row r="13439" spans="1:11">
      <c r="A13439" s="120">
        <v>63021</v>
      </c>
      <c r="B13439" s="121" t="s">
        <v>201</v>
      </c>
      <c r="C13439" s="121" t="s">
        <v>206</v>
      </c>
      <c r="D13439" s="121" t="s">
        <v>101</v>
      </c>
      <c r="E13439" s="121" t="s">
        <v>92</v>
      </c>
      <c r="F13439" s="122">
        <v>17455</v>
      </c>
      <c r="G13439" s="122">
        <v>1961</v>
      </c>
      <c r="H13439" s="120">
        <v>2019</v>
      </c>
      <c r="I13439" t="str">
        <f>IF(J13439="natural gas",VLOOKUP(D13439,'Cross-Page Data'!$I$4:$J$13,2,FALSE),IF(J13439="solar",VLOOKUP('Form 923'!D13439,'Cross-Page Data'!$I$14:$J$117,2,FALSE),J13439))</f>
        <v>solar pv</v>
      </c>
      <c r="J13439" t="str">
        <f>VLOOKUP(E13439,'Cross-Page Data'!$D$4:$F$48,3,FALSE)</f>
        <v>solar</v>
      </c>
      <c r="K13439" t="b">
        <f t="shared" si="209"/>
        <v>1</v>
      </c>
    </row>
    <row r="13440" spans="1:11">
      <c r="A13440" s="120">
        <v>63027</v>
      </c>
      <c r="B13440" s="121" t="s">
        <v>201</v>
      </c>
      <c r="C13440" s="121" t="s">
        <v>206</v>
      </c>
      <c r="D13440" s="121" t="s">
        <v>101</v>
      </c>
      <c r="E13440" s="121" t="s">
        <v>92</v>
      </c>
      <c r="F13440" s="122">
        <v>60489</v>
      </c>
      <c r="G13440" s="122">
        <v>6795</v>
      </c>
      <c r="H13440" s="120">
        <v>2019</v>
      </c>
      <c r="I13440" t="str">
        <f>IF(J13440="natural gas",VLOOKUP(D13440,'Cross-Page Data'!$I$4:$J$13,2,FALSE),IF(J13440="solar",VLOOKUP('Form 923'!D13440,'Cross-Page Data'!$I$14:$J$117,2,FALSE),J13440))</f>
        <v>solar pv</v>
      </c>
      <c r="J13440" t="str">
        <f>VLOOKUP(E13440,'Cross-Page Data'!$D$4:$F$48,3,FALSE)</f>
        <v>solar</v>
      </c>
      <c r="K13440" t="b">
        <f t="shared" si="209"/>
        <v>1</v>
      </c>
    </row>
    <row r="13441" spans="1:11">
      <c r="A13441" s="120">
        <v>63030</v>
      </c>
      <c r="B13441" s="121" t="s">
        <v>201</v>
      </c>
      <c r="C13441" s="121" t="s">
        <v>206</v>
      </c>
      <c r="D13441" s="121" t="s">
        <v>128</v>
      </c>
      <c r="E13441" s="121" t="s">
        <v>180</v>
      </c>
      <c r="F13441" s="122">
        <v>303790</v>
      </c>
      <c r="G13441" s="122">
        <v>34126</v>
      </c>
      <c r="H13441" s="120">
        <v>2019</v>
      </c>
      <c r="I13441" t="str">
        <f>IF(J13441="natural gas",VLOOKUP(D13441,'Cross-Page Data'!$I$4:$J$13,2,FALSE),IF(J13441="solar",VLOOKUP('Form 923'!D13441,'Cross-Page Data'!$I$14:$J$117,2,FALSE),J13441))</f>
        <v>wind</v>
      </c>
      <c r="J13441" t="str">
        <f>VLOOKUP(E13441,'Cross-Page Data'!$D$4:$F$48,3,FALSE)</f>
        <v>wind</v>
      </c>
      <c r="K13441" t="b">
        <f t="shared" si="209"/>
        <v>1</v>
      </c>
    </row>
    <row r="13442" spans="1:11">
      <c r="A13442" s="120">
        <v>63031</v>
      </c>
      <c r="B13442" s="121" t="s">
        <v>201</v>
      </c>
      <c r="C13442" s="121" t="s">
        <v>202</v>
      </c>
      <c r="D13442" s="121" t="s">
        <v>101</v>
      </c>
      <c r="E13442" s="121" t="s">
        <v>92</v>
      </c>
      <c r="F13442" s="122">
        <v>316199</v>
      </c>
      <c r="G13442" s="122">
        <v>35520</v>
      </c>
      <c r="H13442" s="120">
        <v>2019</v>
      </c>
      <c r="I13442" t="str">
        <f>IF(J13442="natural gas",VLOOKUP(D13442,'Cross-Page Data'!$I$4:$J$13,2,FALSE),IF(J13442="solar",VLOOKUP('Form 923'!D13442,'Cross-Page Data'!$I$14:$J$117,2,FALSE),J13442))</f>
        <v>solar pv</v>
      </c>
      <c r="J13442" t="str">
        <f>VLOOKUP(E13442,'Cross-Page Data'!$D$4:$F$48,3,FALSE)</f>
        <v>solar</v>
      </c>
      <c r="K13442" t="b">
        <f t="shared" si="209"/>
        <v>1</v>
      </c>
    </row>
    <row r="13443" spans="1:11">
      <c r="A13443" s="120">
        <v>63033</v>
      </c>
      <c r="B13443" s="121" t="s">
        <v>201</v>
      </c>
      <c r="C13443" s="121" t="s">
        <v>206</v>
      </c>
      <c r="D13443" s="121" t="s">
        <v>101</v>
      </c>
      <c r="E13443" s="121" t="s">
        <v>92</v>
      </c>
      <c r="F13443" s="122">
        <v>0</v>
      </c>
      <c r="G13443" s="122">
        <v>0</v>
      </c>
      <c r="H13443" s="120">
        <v>2019</v>
      </c>
      <c r="I13443" t="str">
        <f>IF(J13443="natural gas",VLOOKUP(D13443,'Cross-Page Data'!$I$4:$J$13,2,FALSE),IF(J13443="solar",VLOOKUP('Form 923'!D13443,'Cross-Page Data'!$I$14:$J$117,2,FALSE),J13443))</f>
        <v>solar pv</v>
      </c>
      <c r="J13443" t="str">
        <f>VLOOKUP(E13443,'Cross-Page Data'!$D$4:$F$48,3,FALSE)</f>
        <v>solar</v>
      </c>
      <c r="K13443" t="b">
        <f t="shared" si="209"/>
        <v>1</v>
      </c>
    </row>
    <row r="13444" spans="1:11">
      <c r="A13444" s="120">
        <v>63034</v>
      </c>
      <c r="B13444" s="121" t="s">
        <v>201</v>
      </c>
      <c r="C13444" s="121" t="s">
        <v>206</v>
      </c>
      <c r="D13444" s="121" t="s">
        <v>101</v>
      </c>
      <c r="E13444" s="121" t="s">
        <v>92</v>
      </c>
      <c r="F13444" s="122">
        <v>0</v>
      </c>
      <c r="G13444" s="122">
        <v>0</v>
      </c>
      <c r="H13444" s="120">
        <v>2019</v>
      </c>
      <c r="I13444" t="str">
        <f>IF(J13444="natural gas",VLOOKUP(D13444,'Cross-Page Data'!$I$4:$J$13,2,FALSE),IF(J13444="solar",VLOOKUP('Form 923'!D13444,'Cross-Page Data'!$I$14:$J$117,2,FALSE),J13444))</f>
        <v>solar pv</v>
      </c>
      <c r="J13444" t="str">
        <f>VLOOKUP(E13444,'Cross-Page Data'!$D$4:$F$48,3,FALSE)</f>
        <v>solar</v>
      </c>
      <c r="K13444" t="b">
        <f t="shared" si="209"/>
        <v>1</v>
      </c>
    </row>
    <row r="13445" spans="1:11">
      <c r="A13445" s="120">
        <v>63035</v>
      </c>
      <c r="B13445" s="121" t="s">
        <v>201</v>
      </c>
      <c r="C13445" s="121" t="s">
        <v>206</v>
      </c>
      <c r="D13445" s="121" t="s">
        <v>101</v>
      </c>
      <c r="E13445" s="121" t="s">
        <v>92</v>
      </c>
      <c r="F13445" s="122">
        <v>0</v>
      </c>
      <c r="G13445" s="122">
        <v>0</v>
      </c>
      <c r="H13445" s="120">
        <v>2019</v>
      </c>
      <c r="I13445" t="str">
        <f>IF(J13445="natural gas",VLOOKUP(D13445,'Cross-Page Data'!$I$4:$J$13,2,FALSE),IF(J13445="solar",VLOOKUP('Form 923'!D13445,'Cross-Page Data'!$I$14:$J$117,2,FALSE),J13445))</f>
        <v>solar pv</v>
      </c>
      <c r="J13445" t="str">
        <f>VLOOKUP(E13445,'Cross-Page Data'!$D$4:$F$48,3,FALSE)</f>
        <v>solar</v>
      </c>
      <c r="K13445" t="b">
        <f t="shared" si="209"/>
        <v>1</v>
      </c>
    </row>
    <row r="13446" spans="1:11">
      <c r="A13446" s="120">
        <v>63036</v>
      </c>
      <c r="B13446" s="121" t="s">
        <v>201</v>
      </c>
      <c r="C13446" s="121" t="s">
        <v>206</v>
      </c>
      <c r="D13446" s="121" t="s">
        <v>101</v>
      </c>
      <c r="E13446" s="121" t="s">
        <v>92</v>
      </c>
      <c r="F13446" s="122">
        <v>0</v>
      </c>
      <c r="G13446" s="122">
        <v>0</v>
      </c>
      <c r="H13446" s="120">
        <v>2019</v>
      </c>
      <c r="I13446" t="str">
        <f>IF(J13446="natural gas",VLOOKUP(D13446,'Cross-Page Data'!$I$4:$J$13,2,FALSE),IF(J13446="solar",VLOOKUP('Form 923'!D13446,'Cross-Page Data'!$I$14:$J$117,2,FALSE),J13446))</f>
        <v>solar pv</v>
      </c>
      <c r="J13446" t="str">
        <f>VLOOKUP(E13446,'Cross-Page Data'!$D$4:$F$48,3,FALSE)</f>
        <v>solar</v>
      </c>
      <c r="K13446" t="b">
        <f t="shared" si="209"/>
        <v>1</v>
      </c>
    </row>
    <row r="13447" spans="1:11">
      <c r="A13447" s="120">
        <v>63037</v>
      </c>
      <c r="B13447" s="121" t="s">
        <v>201</v>
      </c>
      <c r="C13447" s="121" t="s">
        <v>206</v>
      </c>
      <c r="D13447" s="121" t="s">
        <v>101</v>
      </c>
      <c r="E13447" s="121" t="s">
        <v>92</v>
      </c>
      <c r="F13447" s="122">
        <v>0</v>
      </c>
      <c r="G13447" s="122">
        <v>0</v>
      </c>
      <c r="H13447" s="120">
        <v>2019</v>
      </c>
      <c r="I13447" t="str">
        <f>IF(J13447="natural gas",VLOOKUP(D13447,'Cross-Page Data'!$I$4:$J$13,2,FALSE),IF(J13447="solar",VLOOKUP('Form 923'!D13447,'Cross-Page Data'!$I$14:$J$117,2,FALSE),J13447))</f>
        <v>solar pv</v>
      </c>
      <c r="J13447" t="str">
        <f>VLOOKUP(E13447,'Cross-Page Data'!$D$4:$F$48,3,FALSE)</f>
        <v>solar</v>
      </c>
      <c r="K13447" t="b">
        <f t="shared" ref="K13447:K13510" si="210">IF(AND($N$6=FALSE,OR(C13447="Commercial NAICS Cogen",C13447="Industrial NAICS Cogen",C13447="NAICS-22 Cogen")),FALSE,IF(AND($N$7=FALSE,OR(C13447="Commercial NAICS Cogen",C13447="Commercial NAICS Non-Cogen",C13447="industrial NAICS Cogen",C13447="industrial NAICS non-cogen")),FALSE,TRUE))</f>
        <v>1</v>
      </c>
    </row>
    <row r="13448" spans="1:11">
      <c r="A13448" s="120">
        <v>63038</v>
      </c>
      <c r="B13448" s="121" t="s">
        <v>201</v>
      </c>
      <c r="C13448" s="121" t="s">
        <v>206</v>
      </c>
      <c r="D13448" s="121" t="s">
        <v>101</v>
      </c>
      <c r="E13448" s="121" t="s">
        <v>92</v>
      </c>
      <c r="F13448" s="122">
        <v>0</v>
      </c>
      <c r="G13448" s="122">
        <v>0</v>
      </c>
      <c r="H13448" s="120">
        <v>2019</v>
      </c>
      <c r="I13448" t="str">
        <f>IF(J13448="natural gas",VLOOKUP(D13448,'Cross-Page Data'!$I$4:$J$13,2,FALSE),IF(J13448="solar",VLOOKUP('Form 923'!D13448,'Cross-Page Data'!$I$14:$J$117,2,FALSE),J13448))</f>
        <v>solar pv</v>
      </c>
      <c r="J13448" t="str">
        <f>VLOOKUP(E13448,'Cross-Page Data'!$D$4:$F$48,3,FALSE)</f>
        <v>solar</v>
      </c>
      <c r="K13448" t="b">
        <f t="shared" si="210"/>
        <v>1</v>
      </c>
    </row>
    <row r="13449" spans="1:11">
      <c r="A13449" s="120">
        <v>63039</v>
      </c>
      <c r="B13449" s="121" t="s">
        <v>201</v>
      </c>
      <c r="C13449" s="121" t="s">
        <v>206</v>
      </c>
      <c r="D13449" s="121" t="s">
        <v>101</v>
      </c>
      <c r="E13449" s="121" t="s">
        <v>92</v>
      </c>
      <c r="F13449" s="122">
        <v>0</v>
      </c>
      <c r="G13449" s="122">
        <v>0</v>
      </c>
      <c r="H13449" s="120">
        <v>2019</v>
      </c>
      <c r="I13449" t="str">
        <f>IF(J13449="natural gas",VLOOKUP(D13449,'Cross-Page Data'!$I$4:$J$13,2,FALSE),IF(J13449="solar",VLOOKUP('Form 923'!D13449,'Cross-Page Data'!$I$14:$J$117,2,FALSE),J13449))</f>
        <v>solar pv</v>
      </c>
      <c r="J13449" t="str">
        <f>VLOOKUP(E13449,'Cross-Page Data'!$D$4:$F$48,3,FALSE)</f>
        <v>solar</v>
      </c>
      <c r="K13449" t="b">
        <f t="shared" si="210"/>
        <v>1</v>
      </c>
    </row>
    <row r="13450" spans="1:11">
      <c r="A13450" s="120">
        <v>63040</v>
      </c>
      <c r="B13450" s="121" t="s">
        <v>201</v>
      </c>
      <c r="C13450" s="121" t="s">
        <v>206</v>
      </c>
      <c r="D13450" s="121" t="s">
        <v>101</v>
      </c>
      <c r="E13450" s="121" t="s">
        <v>92</v>
      </c>
      <c r="F13450" s="122">
        <v>0</v>
      </c>
      <c r="G13450" s="122">
        <v>0</v>
      </c>
      <c r="H13450" s="120">
        <v>2019</v>
      </c>
      <c r="I13450" t="str">
        <f>IF(J13450="natural gas",VLOOKUP(D13450,'Cross-Page Data'!$I$4:$J$13,2,FALSE),IF(J13450="solar",VLOOKUP('Form 923'!D13450,'Cross-Page Data'!$I$14:$J$117,2,FALSE),J13450))</f>
        <v>solar pv</v>
      </c>
      <c r="J13450" t="str">
        <f>VLOOKUP(E13450,'Cross-Page Data'!$D$4:$F$48,3,FALSE)</f>
        <v>solar</v>
      </c>
      <c r="K13450" t="b">
        <f t="shared" si="210"/>
        <v>1</v>
      </c>
    </row>
    <row r="13451" spans="1:11">
      <c r="A13451" s="120">
        <v>63042</v>
      </c>
      <c r="B13451" s="121" t="s">
        <v>201</v>
      </c>
      <c r="C13451" s="121" t="s">
        <v>206</v>
      </c>
      <c r="D13451" s="121" t="s">
        <v>101</v>
      </c>
      <c r="E13451" s="121" t="s">
        <v>92</v>
      </c>
      <c r="F13451" s="122">
        <v>0</v>
      </c>
      <c r="G13451" s="122">
        <v>0</v>
      </c>
      <c r="H13451" s="120">
        <v>2019</v>
      </c>
      <c r="I13451" t="str">
        <f>IF(J13451="natural gas",VLOOKUP(D13451,'Cross-Page Data'!$I$4:$J$13,2,FALSE),IF(J13451="solar",VLOOKUP('Form 923'!D13451,'Cross-Page Data'!$I$14:$J$117,2,FALSE),J13451))</f>
        <v>solar pv</v>
      </c>
      <c r="J13451" t="str">
        <f>VLOOKUP(E13451,'Cross-Page Data'!$D$4:$F$48,3,FALSE)</f>
        <v>solar</v>
      </c>
      <c r="K13451" t="b">
        <f t="shared" si="210"/>
        <v>1</v>
      </c>
    </row>
    <row r="13452" spans="1:11">
      <c r="A13452" s="120">
        <v>63043</v>
      </c>
      <c r="B13452" s="121" t="s">
        <v>201</v>
      </c>
      <c r="C13452" s="121" t="s">
        <v>206</v>
      </c>
      <c r="D13452" s="121" t="s">
        <v>101</v>
      </c>
      <c r="E13452" s="121" t="s">
        <v>92</v>
      </c>
      <c r="F13452" s="122">
        <v>0</v>
      </c>
      <c r="G13452" s="122">
        <v>0</v>
      </c>
      <c r="H13452" s="120">
        <v>2019</v>
      </c>
      <c r="I13452" t="str">
        <f>IF(J13452="natural gas",VLOOKUP(D13452,'Cross-Page Data'!$I$4:$J$13,2,FALSE),IF(J13452="solar",VLOOKUP('Form 923'!D13452,'Cross-Page Data'!$I$14:$J$117,2,FALSE),J13452))</f>
        <v>solar pv</v>
      </c>
      <c r="J13452" t="str">
        <f>VLOOKUP(E13452,'Cross-Page Data'!$D$4:$F$48,3,FALSE)</f>
        <v>solar</v>
      </c>
      <c r="K13452" t="b">
        <f t="shared" si="210"/>
        <v>1</v>
      </c>
    </row>
    <row r="13453" spans="1:11">
      <c r="A13453" s="120">
        <v>63045</v>
      </c>
      <c r="B13453" s="121" t="s">
        <v>201</v>
      </c>
      <c r="C13453" s="121" t="s">
        <v>206</v>
      </c>
      <c r="D13453" s="121" t="s">
        <v>101</v>
      </c>
      <c r="E13453" s="121" t="s">
        <v>92</v>
      </c>
      <c r="F13453" s="122">
        <v>0</v>
      </c>
      <c r="G13453" s="122">
        <v>0</v>
      </c>
      <c r="H13453" s="120">
        <v>2019</v>
      </c>
      <c r="I13453" t="str">
        <f>IF(J13453="natural gas",VLOOKUP(D13453,'Cross-Page Data'!$I$4:$J$13,2,FALSE),IF(J13453="solar",VLOOKUP('Form 923'!D13453,'Cross-Page Data'!$I$14:$J$117,2,FALSE),J13453))</f>
        <v>solar pv</v>
      </c>
      <c r="J13453" t="str">
        <f>VLOOKUP(E13453,'Cross-Page Data'!$D$4:$F$48,3,FALSE)</f>
        <v>solar</v>
      </c>
      <c r="K13453" t="b">
        <f t="shared" si="210"/>
        <v>1</v>
      </c>
    </row>
    <row r="13454" spans="1:11">
      <c r="A13454" s="120">
        <v>63046</v>
      </c>
      <c r="B13454" s="121" t="s">
        <v>201</v>
      </c>
      <c r="C13454" s="121" t="s">
        <v>206</v>
      </c>
      <c r="D13454" s="121" t="s">
        <v>101</v>
      </c>
      <c r="E13454" s="121" t="s">
        <v>92</v>
      </c>
      <c r="F13454" s="122">
        <v>0</v>
      </c>
      <c r="G13454" s="122">
        <v>0</v>
      </c>
      <c r="H13454" s="120">
        <v>2019</v>
      </c>
      <c r="I13454" t="str">
        <f>IF(J13454="natural gas",VLOOKUP(D13454,'Cross-Page Data'!$I$4:$J$13,2,FALSE),IF(J13454="solar",VLOOKUP('Form 923'!D13454,'Cross-Page Data'!$I$14:$J$117,2,FALSE),J13454))</f>
        <v>solar pv</v>
      </c>
      <c r="J13454" t="str">
        <f>VLOOKUP(E13454,'Cross-Page Data'!$D$4:$F$48,3,FALSE)</f>
        <v>solar</v>
      </c>
      <c r="K13454" t="b">
        <f t="shared" si="210"/>
        <v>1</v>
      </c>
    </row>
    <row r="13455" spans="1:11">
      <c r="A13455" s="120">
        <v>63051</v>
      </c>
      <c r="B13455" s="121" t="s">
        <v>201</v>
      </c>
      <c r="C13455" s="121" t="s">
        <v>206</v>
      </c>
      <c r="D13455" s="121" t="s">
        <v>101</v>
      </c>
      <c r="E13455" s="121" t="s">
        <v>92</v>
      </c>
      <c r="F13455" s="122">
        <v>25887</v>
      </c>
      <c r="G13455" s="122">
        <v>2908</v>
      </c>
      <c r="H13455" s="120">
        <v>2019</v>
      </c>
      <c r="I13455" t="str">
        <f>IF(J13455="natural gas",VLOOKUP(D13455,'Cross-Page Data'!$I$4:$J$13,2,FALSE),IF(J13455="solar",VLOOKUP('Form 923'!D13455,'Cross-Page Data'!$I$14:$J$117,2,FALSE),J13455))</f>
        <v>solar pv</v>
      </c>
      <c r="J13455" t="str">
        <f>VLOOKUP(E13455,'Cross-Page Data'!$D$4:$F$48,3,FALSE)</f>
        <v>solar</v>
      </c>
      <c r="K13455" t="b">
        <f t="shared" si="210"/>
        <v>1</v>
      </c>
    </row>
    <row r="13456" spans="1:11">
      <c r="A13456" s="120">
        <v>63052</v>
      </c>
      <c r="B13456" s="121" t="s">
        <v>201</v>
      </c>
      <c r="C13456" s="121" t="s">
        <v>206</v>
      </c>
      <c r="D13456" s="121" t="s">
        <v>101</v>
      </c>
      <c r="E13456" s="121" t="s">
        <v>92</v>
      </c>
      <c r="F13456" s="122">
        <v>28237</v>
      </c>
      <c r="G13456" s="122">
        <v>3172</v>
      </c>
      <c r="H13456" s="120">
        <v>2019</v>
      </c>
      <c r="I13456" t="str">
        <f>IF(J13456="natural gas",VLOOKUP(D13456,'Cross-Page Data'!$I$4:$J$13,2,FALSE),IF(J13456="solar",VLOOKUP('Form 923'!D13456,'Cross-Page Data'!$I$14:$J$117,2,FALSE),J13456))</f>
        <v>solar pv</v>
      </c>
      <c r="J13456" t="str">
        <f>VLOOKUP(E13456,'Cross-Page Data'!$D$4:$F$48,3,FALSE)</f>
        <v>solar</v>
      </c>
      <c r="K13456" t="b">
        <f t="shared" si="210"/>
        <v>1</v>
      </c>
    </row>
    <row r="13457" spans="1:11">
      <c r="A13457" s="120">
        <v>63054</v>
      </c>
      <c r="B13457" s="121" t="s">
        <v>201</v>
      </c>
      <c r="C13457" s="121" t="s">
        <v>206</v>
      </c>
      <c r="D13457" s="121" t="s">
        <v>101</v>
      </c>
      <c r="E13457" s="121" t="s">
        <v>92</v>
      </c>
      <c r="F13457" s="122">
        <v>5287</v>
      </c>
      <c r="G13457" s="122">
        <v>594</v>
      </c>
      <c r="H13457" s="120">
        <v>2019</v>
      </c>
      <c r="I13457" t="str">
        <f>IF(J13457="natural gas",VLOOKUP(D13457,'Cross-Page Data'!$I$4:$J$13,2,FALSE),IF(J13457="solar",VLOOKUP('Form 923'!D13457,'Cross-Page Data'!$I$14:$J$117,2,FALSE),J13457))</f>
        <v>solar pv</v>
      </c>
      <c r="J13457" t="str">
        <f>VLOOKUP(E13457,'Cross-Page Data'!$D$4:$F$48,3,FALSE)</f>
        <v>solar</v>
      </c>
      <c r="K13457" t="b">
        <f t="shared" si="210"/>
        <v>1</v>
      </c>
    </row>
    <row r="13458" spans="1:11">
      <c r="A13458" s="120">
        <v>63055</v>
      </c>
      <c r="B13458" s="121" t="s">
        <v>201</v>
      </c>
      <c r="C13458" s="121" t="s">
        <v>206</v>
      </c>
      <c r="D13458" s="121" t="s">
        <v>101</v>
      </c>
      <c r="E13458" s="121" t="s">
        <v>92</v>
      </c>
      <c r="F13458" s="122">
        <v>17992</v>
      </c>
      <c r="G13458" s="122">
        <v>2021</v>
      </c>
      <c r="H13458" s="120">
        <v>2019</v>
      </c>
      <c r="I13458" t="str">
        <f>IF(J13458="natural gas",VLOOKUP(D13458,'Cross-Page Data'!$I$4:$J$13,2,FALSE),IF(J13458="solar",VLOOKUP('Form 923'!D13458,'Cross-Page Data'!$I$14:$J$117,2,FALSE),J13458))</f>
        <v>solar pv</v>
      </c>
      <c r="J13458" t="str">
        <f>VLOOKUP(E13458,'Cross-Page Data'!$D$4:$F$48,3,FALSE)</f>
        <v>solar</v>
      </c>
      <c r="K13458" t="b">
        <f t="shared" si="210"/>
        <v>1</v>
      </c>
    </row>
    <row r="13459" spans="1:11">
      <c r="A13459" s="120">
        <v>63056</v>
      </c>
      <c r="B13459" s="121" t="s">
        <v>201</v>
      </c>
      <c r="C13459" s="121" t="s">
        <v>206</v>
      </c>
      <c r="D13459" s="121" t="s">
        <v>101</v>
      </c>
      <c r="E13459" s="121" t="s">
        <v>92</v>
      </c>
      <c r="F13459" s="122">
        <v>28210</v>
      </c>
      <c r="G13459" s="122">
        <v>3169</v>
      </c>
      <c r="H13459" s="120">
        <v>2019</v>
      </c>
      <c r="I13459" t="str">
        <f>IF(J13459="natural gas",VLOOKUP(D13459,'Cross-Page Data'!$I$4:$J$13,2,FALSE),IF(J13459="solar",VLOOKUP('Form 923'!D13459,'Cross-Page Data'!$I$14:$J$117,2,FALSE),J13459))</f>
        <v>solar pv</v>
      </c>
      <c r="J13459" t="str">
        <f>VLOOKUP(E13459,'Cross-Page Data'!$D$4:$F$48,3,FALSE)</f>
        <v>solar</v>
      </c>
      <c r="K13459" t="b">
        <f t="shared" si="210"/>
        <v>1</v>
      </c>
    </row>
    <row r="13460" spans="1:11">
      <c r="A13460" s="120">
        <v>63057</v>
      </c>
      <c r="B13460" s="121" t="s">
        <v>201</v>
      </c>
      <c r="C13460" s="121" t="s">
        <v>206</v>
      </c>
      <c r="D13460" s="121" t="s">
        <v>101</v>
      </c>
      <c r="E13460" s="121" t="s">
        <v>92</v>
      </c>
      <c r="F13460" s="122">
        <v>27408</v>
      </c>
      <c r="G13460" s="122">
        <v>3079</v>
      </c>
      <c r="H13460" s="120">
        <v>2019</v>
      </c>
      <c r="I13460" t="str">
        <f>IF(J13460="natural gas",VLOOKUP(D13460,'Cross-Page Data'!$I$4:$J$13,2,FALSE),IF(J13460="solar",VLOOKUP('Form 923'!D13460,'Cross-Page Data'!$I$14:$J$117,2,FALSE),J13460))</f>
        <v>solar pv</v>
      </c>
      <c r="J13460" t="str">
        <f>VLOOKUP(E13460,'Cross-Page Data'!$D$4:$F$48,3,FALSE)</f>
        <v>solar</v>
      </c>
      <c r="K13460" t="b">
        <f t="shared" si="210"/>
        <v>1</v>
      </c>
    </row>
    <row r="13461" spans="1:11">
      <c r="A13461" s="120">
        <v>63058</v>
      </c>
      <c r="B13461" s="121" t="s">
        <v>201</v>
      </c>
      <c r="C13461" s="121" t="s">
        <v>206</v>
      </c>
      <c r="D13461" s="121" t="s">
        <v>101</v>
      </c>
      <c r="E13461" s="121" t="s">
        <v>92</v>
      </c>
      <c r="F13461" s="122">
        <v>28237</v>
      </c>
      <c r="G13461" s="122">
        <v>3172</v>
      </c>
      <c r="H13461" s="120">
        <v>2019</v>
      </c>
      <c r="I13461" t="str">
        <f>IF(J13461="natural gas",VLOOKUP(D13461,'Cross-Page Data'!$I$4:$J$13,2,FALSE),IF(J13461="solar",VLOOKUP('Form 923'!D13461,'Cross-Page Data'!$I$14:$J$117,2,FALSE),J13461))</f>
        <v>solar pv</v>
      </c>
      <c r="J13461" t="str">
        <f>VLOOKUP(E13461,'Cross-Page Data'!$D$4:$F$48,3,FALSE)</f>
        <v>solar</v>
      </c>
      <c r="K13461" t="b">
        <f t="shared" si="210"/>
        <v>1</v>
      </c>
    </row>
    <row r="13462" spans="1:11">
      <c r="A13462" s="120">
        <v>63059</v>
      </c>
      <c r="B13462" s="121" t="s">
        <v>201</v>
      </c>
      <c r="C13462" s="121" t="s">
        <v>206</v>
      </c>
      <c r="D13462" s="121" t="s">
        <v>101</v>
      </c>
      <c r="E13462" s="121" t="s">
        <v>92</v>
      </c>
      <c r="F13462" s="122">
        <v>24917</v>
      </c>
      <c r="G13462" s="122">
        <v>2799</v>
      </c>
      <c r="H13462" s="120">
        <v>2019</v>
      </c>
      <c r="I13462" t="str">
        <f>IF(J13462="natural gas",VLOOKUP(D13462,'Cross-Page Data'!$I$4:$J$13,2,FALSE),IF(J13462="solar",VLOOKUP('Form 923'!D13462,'Cross-Page Data'!$I$14:$J$117,2,FALSE),J13462))</f>
        <v>solar pv</v>
      </c>
      <c r="J13462" t="str">
        <f>VLOOKUP(E13462,'Cross-Page Data'!$D$4:$F$48,3,FALSE)</f>
        <v>solar</v>
      </c>
      <c r="K13462" t="b">
        <f t="shared" si="210"/>
        <v>1</v>
      </c>
    </row>
    <row r="13463" spans="1:11">
      <c r="A13463" s="120">
        <v>63060</v>
      </c>
      <c r="B13463" s="121" t="s">
        <v>201</v>
      </c>
      <c r="C13463" s="121" t="s">
        <v>206</v>
      </c>
      <c r="D13463" s="121" t="s">
        <v>101</v>
      </c>
      <c r="E13463" s="121" t="s">
        <v>92</v>
      </c>
      <c r="F13463" s="122">
        <v>50482</v>
      </c>
      <c r="G13463" s="122">
        <v>5671</v>
      </c>
      <c r="H13463" s="120">
        <v>2019</v>
      </c>
      <c r="I13463" t="str">
        <f>IF(J13463="natural gas",VLOOKUP(D13463,'Cross-Page Data'!$I$4:$J$13,2,FALSE),IF(J13463="solar",VLOOKUP('Form 923'!D13463,'Cross-Page Data'!$I$14:$J$117,2,FALSE),J13463))</f>
        <v>solar pv</v>
      </c>
      <c r="J13463" t="str">
        <f>VLOOKUP(E13463,'Cross-Page Data'!$D$4:$F$48,3,FALSE)</f>
        <v>solar</v>
      </c>
      <c r="K13463" t="b">
        <f t="shared" si="210"/>
        <v>1</v>
      </c>
    </row>
    <row r="13464" spans="1:11">
      <c r="A13464" s="120">
        <v>63063</v>
      </c>
      <c r="B13464" s="121" t="s">
        <v>201</v>
      </c>
      <c r="C13464" s="121" t="s">
        <v>202</v>
      </c>
      <c r="D13464" s="121" t="s">
        <v>73</v>
      </c>
      <c r="E13464" s="121" t="s">
        <v>38</v>
      </c>
      <c r="F13464" s="122">
        <v>0</v>
      </c>
      <c r="G13464" s="122">
        <v>0</v>
      </c>
      <c r="H13464" s="120">
        <v>2019</v>
      </c>
      <c r="I13464" t="str">
        <f>IF(J13464="natural gas",VLOOKUP(D13464,'Cross-Page Data'!$I$4:$J$13,2,FALSE),IF(J13464="solar",VLOOKUP('Form 923'!D13464,'Cross-Page Data'!$I$14:$J$117,2,FALSE),J13464))</f>
        <v>natural gas peaker</v>
      </c>
      <c r="J13464" t="str">
        <f>VLOOKUP(E13464,'Cross-Page Data'!$D$4:$F$48,3,FALSE)</f>
        <v>natural gas</v>
      </c>
      <c r="K13464" t="b">
        <f t="shared" si="210"/>
        <v>1</v>
      </c>
    </row>
    <row r="13465" spans="1:11">
      <c r="A13465" s="120">
        <v>63068</v>
      </c>
      <c r="B13465" s="121" t="s">
        <v>201</v>
      </c>
      <c r="C13465" s="121" t="s">
        <v>206</v>
      </c>
      <c r="D13465" s="121" t="s">
        <v>101</v>
      </c>
      <c r="E13465" s="121" t="s">
        <v>92</v>
      </c>
      <c r="F13465" s="122">
        <v>32030</v>
      </c>
      <c r="G13465" s="122">
        <v>3598</v>
      </c>
      <c r="H13465" s="120">
        <v>2019</v>
      </c>
      <c r="I13465" t="str">
        <f>IF(J13465="natural gas",VLOOKUP(D13465,'Cross-Page Data'!$I$4:$J$13,2,FALSE),IF(J13465="solar",VLOOKUP('Form 923'!D13465,'Cross-Page Data'!$I$14:$J$117,2,FALSE),J13465))</f>
        <v>solar pv</v>
      </c>
      <c r="J13465" t="str">
        <f>VLOOKUP(E13465,'Cross-Page Data'!$D$4:$F$48,3,FALSE)</f>
        <v>solar</v>
      </c>
      <c r="K13465" t="b">
        <f t="shared" si="210"/>
        <v>1</v>
      </c>
    </row>
    <row r="13466" spans="1:11">
      <c r="A13466" s="120">
        <v>63072</v>
      </c>
      <c r="B13466" s="121" t="s">
        <v>201</v>
      </c>
      <c r="C13466" s="121" t="s">
        <v>206</v>
      </c>
      <c r="D13466" s="121" t="s">
        <v>101</v>
      </c>
      <c r="E13466" s="121" t="s">
        <v>92</v>
      </c>
      <c r="F13466" s="122">
        <v>7923</v>
      </c>
      <c r="G13466" s="122">
        <v>890</v>
      </c>
      <c r="H13466" s="120">
        <v>2019</v>
      </c>
      <c r="I13466" t="str">
        <f>IF(J13466="natural gas",VLOOKUP(D13466,'Cross-Page Data'!$I$4:$J$13,2,FALSE),IF(J13466="solar",VLOOKUP('Form 923'!D13466,'Cross-Page Data'!$I$14:$J$117,2,FALSE),J13466))</f>
        <v>solar pv</v>
      </c>
      <c r="J13466" t="str">
        <f>VLOOKUP(E13466,'Cross-Page Data'!$D$4:$F$48,3,FALSE)</f>
        <v>solar</v>
      </c>
      <c r="K13466" t="b">
        <f t="shared" si="210"/>
        <v>1</v>
      </c>
    </row>
    <row r="13467" spans="1:11">
      <c r="A13467" s="120">
        <v>63074</v>
      </c>
      <c r="B13467" s="121" t="s">
        <v>201</v>
      </c>
      <c r="C13467" s="121" t="s">
        <v>206</v>
      </c>
      <c r="D13467" s="121" t="s">
        <v>101</v>
      </c>
      <c r="E13467" s="121" t="s">
        <v>92</v>
      </c>
      <c r="F13467" s="122">
        <v>33837</v>
      </c>
      <c r="G13467" s="122">
        <v>3801</v>
      </c>
      <c r="H13467" s="120">
        <v>2019</v>
      </c>
      <c r="I13467" t="str">
        <f>IF(J13467="natural gas",VLOOKUP(D13467,'Cross-Page Data'!$I$4:$J$13,2,FALSE),IF(J13467="solar",VLOOKUP('Form 923'!D13467,'Cross-Page Data'!$I$14:$J$117,2,FALSE),J13467))</f>
        <v>solar pv</v>
      </c>
      <c r="J13467" t="str">
        <f>VLOOKUP(E13467,'Cross-Page Data'!$D$4:$F$48,3,FALSE)</f>
        <v>solar</v>
      </c>
      <c r="K13467" t="b">
        <f t="shared" si="210"/>
        <v>1</v>
      </c>
    </row>
    <row r="13468" spans="1:11">
      <c r="A13468" s="120">
        <v>63075</v>
      </c>
      <c r="B13468" s="121" t="s">
        <v>201</v>
      </c>
      <c r="C13468" s="121" t="s">
        <v>206</v>
      </c>
      <c r="D13468" s="121" t="s">
        <v>101</v>
      </c>
      <c r="E13468" s="121" t="s">
        <v>92</v>
      </c>
      <c r="F13468" s="122">
        <v>9</v>
      </c>
      <c r="G13468" s="122">
        <v>1</v>
      </c>
      <c r="H13468" s="120">
        <v>2019</v>
      </c>
      <c r="I13468" t="str">
        <f>IF(J13468="natural gas",VLOOKUP(D13468,'Cross-Page Data'!$I$4:$J$13,2,FALSE),IF(J13468="solar",VLOOKUP('Form 923'!D13468,'Cross-Page Data'!$I$14:$J$117,2,FALSE),J13468))</f>
        <v>solar pv</v>
      </c>
      <c r="J13468" t="str">
        <f>VLOOKUP(E13468,'Cross-Page Data'!$D$4:$F$48,3,FALSE)</f>
        <v>solar</v>
      </c>
      <c r="K13468" t="b">
        <f t="shared" si="210"/>
        <v>1</v>
      </c>
    </row>
    <row r="13469" spans="1:11">
      <c r="A13469" s="120">
        <v>63076</v>
      </c>
      <c r="B13469" s="121" t="s">
        <v>201</v>
      </c>
      <c r="C13469" s="121" t="s">
        <v>202</v>
      </c>
      <c r="D13469" s="121" t="s">
        <v>101</v>
      </c>
      <c r="E13469" s="121" t="s">
        <v>92</v>
      </c>
      <c r="F13469" s="122">
        <v>160067</v>
      </c>
      <c r="G13469" s="122">
        <v>17981</v>
      </c>
      <c r="H13469" s="120">
        <v>2019</v>
      </c>
      <c r="I13469" t="str">
        <f>IF(J13469="natural gas",VLOOKUP(D13469,'Cross-Page Data'!$I$4:$J$13,2,FALSE),IF(J13469="solar",VLOOKUP('Form 923'!D13469,'Cross-Page Data'!$I$14:$J$117,2,FALSE),J13469))</f>
        <v>solar pv</v>
      </c>
      <c r="J13469" t="str">
        <f>VLOOKUP(E13469,'Cross-Page Data'!$D$4:$F$48,3,FALSE)</f>
        <v>solar</v>
      </c>
      <c r="K13469" t="b">
        <f t="shared" si="210"/>
        <v>1</v>
      </c>
    </row>
    <row r="13470" spans="1:11">
      <c r="A13470" s="120">
        <v>63078</v>
      </c>
      <c r="B13470" s="121" t="s">
        <v>201</v>
      </c>
      <c r="C13470" s="121" t="s">
        <v>206</v>
      </c>
      <c r="D13470" s="121" t="s">
        <v>101</v>
      </c>
      <c r="E13470" s="121" t="s">
        <v>92</v>
      </c>
      <c r="F13470" s="122">
        <v>588</v>
      </c>
      <c r="G13470" s="122">
        <v>66</v>
      </c>
      <c r="H13470" s="120">
        <v>2019</v>
      </c>
      <c r="I13470" t="str">
        <f>IF(J13470="natural gas",VLOOKUP(D13470,'Cross-Page Data'!$I$4:$J$13,2,FALSE),IF(J13470="solar",VLOOKUP('Form 923'!D13470,'Cross-Page Data'!$I$14:$J$117,2,FALSE),J13470))</f>
        <v>solar pv</v>
      </c>
      <c r="J13470" t="str">
        <f>VLOOKUP(E13470,'Cross-Page Data'!$D$4:$F$48,3,FALSE)</f>
        <v>solar</v>
      </c>
      <c r="K13470" t="b">
        <f t="shared" si="210"/>
        <v>1</v>
      </c>
    </row>
    <row r="13471" spans="1:11">
      <c r="A13471" s="120">
        <v>63079</v>
      </c>
      <c r="B13471" s="121" t="s">
        <v>201</v>
      </c>
      <c r="C13471" s="121" t="s">
        <v>206</v>
      </c>
      <c r="D13471" s="121" t="s">
        <v>101</v>
      </c>
      <c r="E13471" s="121" t="s">
        <v>92</v>
      </c>
      <c r="F13471" s="122">
        <v>12427</v>
      </c>
      <c r="G13471" s="122">
        <v>1396</v>
      </c>
      <c r="H13471" s="120">
        <v>2019</v>
      </c>
      <c r="I13471" t="str">
        <f>IF(J13471="natural gas",VLOOKUP(D13471,'Cross-Page Data'!$I$4:$J$13,2,FALSE),IF(J13471="solar",VLOOKUP('Form 923'!D13471,'Cross-Page Data'!$I$14:$J$117,2,FALSE),J13471))</f>
        <v>solar pv</v>
      </c>
      <c r="J13471" t="str">
        <f>VLOOKUP(E13471,'Cross-Page Data'!$D$4:$F$48,3,FALSE)</f>
        <v>solar</v>
      </c>
      <c r="K13471" t="b">
        <f t="shared" si="210"/>
        <v>1</v>
      </c>
    </row>
    <row r="13472" spans="1:11">
      <c r="A13472" s="120">
        <v>63081</v>
      </c>
      <c r="B13472" s="121" t="s">
        <v>201</v>
      </c>
      <c r="C13472" s="121" t="s">
        <v>202</v>
      </c>
      <c r="D13472" s="121" t="s">
        <v>101</v>
      </c>
      <c r="E13472" s="121" t="s">
        <v>92</v>
      </c>
      <c r="F13472" s="122">
        <v>78979</v>
      </c>
      <c r="G13472" s="122">
        <v>8872</v>
      </c>
      <c r="H13472" s="120">
        <v>2019</v>
      </c>
      <c r="I13472" t="str">
        <f>IF(J13472="natural gas",VLOOKUP(D13472,'Cross-Page Data'!$I$4:$J$13,2,FALSE),IF(J13472="solar",VLOOKUP('Form 923'!D13472,'Cross-Page Data'!$I$14:$J$117,2,FALSE),J13472))</f>
        <v>solar pv</v>
      </c>
      <c r="J13472" t="str">
        <f>VLOOKUP(E13472,'Cross-Page Data'!$D$4:$F$48,3,FALSE)</f>
        <v>solar</v>
      </c>
      <c r="K13472" t="b">
        <f t="shared" si="210"/>
        <v>1</v>
      </c>
    </row>
    <row r="13473" spans="1:11">
      <c r="A13473" s="120">
        <v>63082</v>
      </c>
      <c r="B13473" s="121" t="s">
        <v>201</v>
      </c>
      <c r="C13473" s="121" t="s">
        <v>202</v>
      </c>
      <c r="D13473" s="121" t="s">
        <v>101</v>
      </c>
      <c r="E13473" s="121" t="s">
        <v>92</v>
      </c>
      <c r="F13473" s="122">
        <v>43024</v>
      </c>
      <c r="G13473" s="122">
        <v>4833</v>
      </c>
      <c r="H13473" s="120">
        <v>2019</v>
      </c>
      <c r="I13473" t="str">
        <f>IF(J13473="natural gas",VLOOKUP(D13473,'Cross-Page Data'!$I$4:$J$13,2,FALSE),IF(J13473="solar",VLOOKUP('Form 923'!D13473,'Cross-Page Data'!$I$14:$J$117,2,FALSE),J13473))</f>
        <v>solar pv</v>
      </c>
      <c r="J13473" t="str">
        <f>VLOOKUP(E13473,'Cross-Page Data'!$D$4:$F$48,3,FALSE)</f>
        <v>solar</v>
      </c>
      <c r="K13473" t="b">
        <f t="shared" si="210"/>
        <v>1</v>
      </c>
    </row>
    <row r="13474" spans="1:11">
      <c r="A13474" s="120">
        <v>63085</v>
      </c>
      <c r="B13474" s="121" t="s">
        <v>201</v>
      </c>
      <c r="C13474" s="121" t="s">
        <v>206</v>
      </c>
      <c r="D13474" s="121" t="s">
        <v>101</v>
      </c>
      <c r="E13474" s="121" t="s">
        <v>92</v>
      </c>
      <c r="F13474" s="122">
        <v>12</v>
      </c>
      <c r="G13474" s="122">
        <v>1</v>
      </c>
      <c r="H13474" s="120">
        <v>2019</v>
      </c>
      <c r="I13474" t="str">
        <f>IF(J13474="natural gas",VLOOKUP(D13474,'Cross-Page Data'!$I$4:$J$13,2,FALSE),IF(J13474="solar",VLOOKUP('Form 923'!D13474,'Cross-Page Data'!$I$14:$J$117,2,FALSE),J13474))</f>
        <v>solar pv</v>
      </c>
      <c r="J13474" t="str">
        <f>VLOOKUP(E13474,'Cross-Page Data'!$D$4:$F$48,3,FALSE)</f>
        <v>solar</v>
      </c>
      <c r="K13474" t="b">
        <f t="shared" si="210"/>
        <v>1</v>
      </c>
    </row>
    <row r="13475" spans="1:11">
      <c r="A13475" s="120">
        <v>63086</v>
      </c>
      <c r="B13475" s="121" t="s">
        <v>201</v>
      </c>
      <c r="C13475" s="121" t="s">
        <v>206</v>
      </c>
      <c r="D13475" s="121" t="s">
        <v>101</v>
      </c>
      <c r="E13475" s="121" t="s">
        <v>92</v>
      </c>
      <c r="F13475" s="122">
        <v>2332</v>
      </c>
      <c r="G13475" s="122">
        <v>262</v>
      </c>
      <c r="H13475" s="120">
        <v>2019</v>
      </c>
      <c r="I13475" t="str">
        <f>IF(J13475="natural gas",VLOOKUP(D13475,'Cross-Page Data'!$I$4:$J$13,2,FALSE),IF(J13475="solar",VLOOKUP('Form 923'!D13475,'Cross-Page Data'!$I$14:$J$117,2,FALSE),J13475))</f>
        <v>solar pv</v>
      </c>
      <c r="J13475" t="str">
        <f>VLOOKUP(E13475,'Cross-Page Data'!$D$4:$F$48,3,FALSE)</f>
        <v>solar</v>
      </c>
      <c r="K13475" t="b">
        <f t="shared" si="210"/>
        <v>1</v>
      </c>
    </row>
    <row r="13476" spans="1:11">
      <c r="A13476" s="120">
        <v>63089</v>
      </c>
      <c r="B13476" s="121" t="s">
        <v>201</v>
      </c>
      <c r="C13476" s="121" t="s">
        <v>206</v>
      </c>
      <c r="D13476" s="121" t="s">
        <v>101</v>
      </c>
      <c r="E13476" s="121" t="s">
        <v>92</v>
      </c>
      <c r="F13476" s="122">
        <v>169</v>
      </c>
      <c r="G13476" s="122">
        <v>19</v>
      </c>
      <c r="H13476" s="120">
        <v>2019</v>
      </c>
      <c r="I13476" t="str">
        <f>IF(J13476="natural gas",VLOOKUP(D13476,'Cross-Page Data'!$I$4:$J$13,2,FALSE),IF(J13476="solar",VLOOKUP('Form 923'!D13476,'Cross-Page Data'!$I$14:$J$117,2,FALSE),J13476))</f>
        <v>solar pv</v>
      </c>
      <c r="J13476" t="str">
        <f>VLOOKUP(E13476,'Cross-Page Data'!$D$4:$F$48,3,FALSE)</f>
        <v>solar</v>
      </c>
      <c r="K13476" t="b">
        <f t="shared" si="210"/>
        <v>1</v>
      </c>
    </row>
    <row r="13477" spans="1:11">
      <c r="A13477" s="120">
        <v>63090</v>
      </c>
      <c r="B13477" s="121" t="s">
        <v>201</v>
      </c>
      <c r="C13477" s="121" t="s">
        <v>206</v>
      </c>
      <c r="D13477" s="121" t="s">
        <v>33</v>
      </c>
      <c r="E13477" s="121" t="s">
        <v>99</v>
      </c>
      <c r="F13477" s="122">
        <v>0</v>
      </c>
      <c r="G13477" s="122">
        <v>-273</v>
      </c>
      <c r="H13477" s="120">
        <v>2019</v>
      </c>
      <c r="I13477" t="str">
        <f>IF(J13477="natural gas",VLOOKUP(D13477,'Cross-Page Data'!$I$4:$J$13,2,FALSE),IF(J13477="solar",VLOOKUP('Form 923'!D13477,'Cross-Page Data'!$I$14:$J$117,2,FALSE),J13477))</f>
        <v>other</v>
      </c>
      <c r="J13477" t="str">
        <f>VLOOKUP(E13477,'Cross-Page Data'!$D$4:$F$48,3,FALSE)</f>
        <v>other</v>
      </c>
      <c r="K13477" t="b">
        <f t="shared" si="210"/>
        <v>1</v>
      </c>
    </row>
    <row r="13478" spans="1:11">
      <c r="A13478" s="120">
        <v>63092</v>
      </c>
      <c r="B13478" s="121" t="s">
        <v>201</v>
      </c>
      <c r="C13478" s="121" t="s">
        <v>202</v>
      </c>
      <c r="D13478" s="121" t="s">
        <v>101</v>
      </c>
      <c r="E13478" s="121" t="s">
        <v>92</v>
      </c>
      <c r="F13478" s="122">
        <v>1922</v>
      </c>
      <c r="G13478" s="122">
        <v>216</v>
      </c>
      <c r="H13478" s="120">
        <v>2019</v>
      </c>
      <c r="I13478" t="str">
        <f>IF(J13478="natural gas",VLOOKUP(D13478,'Cross-Page Data'!$I$4:$J$13,2,FALSE),IF(J13478="solar",VLOOKUP('Form 923'!D13478,'Cross-Page Data'!$I$14:$J$117,2,FALSE),J13478))</f>
        <v>solar pv</v>
      </c>
      <c r="J13478" t="str">
        <f>VLOOKUP(E13478,'Cross-Page Data'!$D$4:$F$48,3,FALSE)</f>
        <v>solar</v>
      </c>
      <c r="K13478" t="b">
        <f t="shared" si="210"/>
        <v>1</v>
      </c>
    </row>
    <row r="13479" spans="1:11">
      <c r="A13479" s="120">
        <v>63097</v>
      </c>
      <c r="B13479" s="121" t="s">
        <v>201</v>
      </c>
      <c r="C13479" s="121" t="s">
        <v>202</v>
      </c>
      <c r="D13479" s="121" t="s">
        <v>79</v>
      </c>
      <c r="E13479" s="121" t="s">
        <v>70</v>
      </c>
      <c r="F13479" s="122">
        <v>425</v>
      </c>
      <c r="G13479" s="122">
        <v>38</v>
      </c>
      <c r="H13479" s="120">
        <v>2019</v>
      </c>
      <c r="I13479" t="str">
        <f>IF(J13479="natural gas",VLOOKUP(D13479,'Cross-Page Data'!$I$4:$J$13,2,FALSE),IF(J13479="solar",VLOOKUP('Form 923'!D13479,'Cross-Page Data'!$I$14:$J$117,2,FALSE),J13479))</f>
        <v>heavy or residual fuel oil</v>
      </c>
      <c r="J13479" t="str">
        <f>VLOOKUP(E13479,'Cross-Page Data'!$D$4:$F$48,3,FALSE)</f>
        <v>heavy or residual fuel oil</v>
      </c>
      <c r="K13479" t="b">
        <f t="shared" si="210"/>
        <v>1</v>
      </c>
    </row>
    <row r="13480" spans="1:11">
      <c r="A13480" s="120">
        <v>63098</v>
      </c>
      <c r="B13480" s="121" t="s">
        <v>201</v>
      </c>
      <c r="C13480" s="121" t="s">
        <v>202</v>
      </c>
      <c r="D13480" s="121" t="s">
        <v>79</v>
      </c>
      <c r="E13480" s="121" t="s">
        <v>70</v>
      </c>
      <c r="F13480" s="122">
        <v>60</v>
      </c>
      <c r="G13480" s="122">
        <v>3</v>
      </c>
      <c r="H13480" s="120">
        <v>2019</v>
      </c>
      <c r="I13480" t="str">
        <f>IF(J13480="natural gas",VLOOKUP(D13480,'Cross-Page Data'!$I$4:$J$13,2,FALSE),IF(J13480="solar",VLOOKUP('Form 923'!D13480,'Cross-Page Data'!$I$14:$J$117,2,FALSE),J13480))</f>
        <v>heavy or residual fuel oil</v>
      </c>
      <c r="J13480" t="str">
        <f>VLOOKUP(E13480,'Cross-Page Data'!$D$4:$F$48,3,FALSE)</f>
        <v>heavy or residual fuel oil</v>
      </c>
      <c r="K13480" t="b">
        <f t="shared" si="210"/>
        <v>1</v>
      </c>
    </row>
    <row r="13481" spans="1:11">
      <c r="A13481" s="120">
        <v>63099</v>
      </c>
      <c r="B13481" s="121" t="s">
        <v>201</v>
      </c>
      <c r="C13481" s="121" t="s">
        <v>202</v>
      </c>
      <c r="D13481" s="121" t="s">
        <v>79</v>
      </c>
      <c r="E13481" s="121" t="s">
        <v>70</v>
      </c>
      <c r="F13481" s="122">
        <v>40</v>
      </c>
      <c r="G13481" s="122">
        <v>3</v>
      </c>
      <c r="H13481" s="120">
        <v>2019</v>
      </c>
      <c r="I13481" t="str">
        <f>IF(J13481="natural gas",VLOOKUP(D13481,'Cross-Page Data'!$I$4:$J$13,2,FALSE),IF(J13481="solar",VLOOKUP('Form 923'!D13481,'Cross-Page Data'!$I$14:$J$117,2,FALSE),J13481))</f>
        <v>heavy or residual fuel oil</v>
      </c>
      <c r="J13481" t="str">
        <f>VLOOKUP(E13481,'Cross-Page Data'!$D$4:$F$48,3,FALSE)</f>
        <v>heavy or residual fuel oil</v>
      </c>
      <c r="K13481" t="b">
        <f t="shared" si="210"/>
        <v>1</v>
      </c>
    </row>
    <row r="13482" spans="1:11">
      <c r="A13482" s="120">
        <v>63106</v>
      </c>
      <c r="B13482" s="121" t="s">
        <v>201</v>
      </c>
      <c r="C13482" s="121" t="s">
        <v>206</v>
      </c>
      <c r="D13482" s="121" t="s">
        <v>101</v>
      </c>
      <c r="E13482" s="121" t="s">
        <v>92</v>
      </c>
      <c r="F13482" s="122">
        <v>4745</v>
      </c>
      <c r="G13482" s="122">
        <v>533</v>
      </c>
      <c r="H13482" s="120">
        <v>2019</v>
      </c>
      <c r="I13482" t="str">
        <f>IF(J13482="natural gas",VLOOKUP(D13482,'Cross-Page Data'!$I$4:$J$13,2,FALSE),IF(J13482="solar",VLOOKUP('Form 923'!D13482,'Cross-Page Data'!$I$14:$J$117,2,FALSE),J13482))</f>
        <v>solar pv</v>
      </c>
      <c r="J13482" t="str">
        <f>VLOOKUP(E13482,'Cross-Page Data'!$D$4:$F$48,3,FALSE)</f>
        <v>solar</v>
      </c>
      <c r="K13482" t="b">
        <f t="shared" si="210"/>
        <v>1</v>
      </c>
    </row>
    <row r="13483" spans="1:11">
      <c r="A13483" s="120">
        <v>63107</v>
      </c>
      <c r="B13483" s="121" t="s">
        <v>201</v>
      </c>
      <c r="C13483" s="121" t="s">
        <v>206</v>
      </c>
      <c r="D13483" s="121" t="s">
        <v>101</v>
      </c>
      <c r="E13483" s="121" t="s">
        <v>92</v>
      </c>
      <c r="F13483" s="122">
        <v>0</v>
      </c>
      <c r="G13483" s="122">
        <v>0</v>
      </c>
      <c r="H13483" s="120">
        <v>2019</v>
      </c>
      <c r="I13483" t="str">
        <f>IF(J13483="natural gas",VLOOKUP(D13483,'Cross-Page Data'!$I$4:$J$13,2,FALSE),IF(J13483="solar",VLOOKUP('Form 923'!D13483,'Cross-Page Data'!$I$14:$J$117,2,FALSE),J13483))</f>
        <v>solar pv</v>
      </c>
      <c r="J13483" t="str">
        <f>VLOOKUP(E13483,'Cross-Page Data'!$D$4:$F$48,3,FALSE)</f>
        <v>solar</v>
      </c>
      <c r="K13483" t="b">
        <f t="shared" si="210"/>
        <v>1</v>
      </c>
    </row>
    <row r="13484" spans="1:11">
      <c r="A13484" s="120">
        <v>63108</v>
      </c>
      <c r="B13484" s="121" t="s">
        <v>201</v>
      </c>
      <c r="C13484" s="121" t="s">
        <v>206</v>
      </c>
      <c r="D13484" s="121" t="s">
        <v>101</v>
      </c>
      <c r="E13484" s="121" t="s">
        <v>92</v>
      </c>
      <c r="F13484" s="122">
        <v>4772</v>
      </c>
      <c r="G13484" s="122">
        <v>536</v>
      </c>
      <c r="H13484" s="120">
        <v>2019</v>
      </c>
      <c r="I13484" t="str">
        <f>IF(J13484="natural gas",VLOOKUP(D13484,'Cross-Page Data'!$I$4:$J$13,2,FALSE),IF(J13484="solar",VLOOKUP('Form 923'!D13484,'Cross-Page Data'!$I$14:$J$117,2,FALSE),J13484))</f>
        <v>solar pv</v>
      </c>
      <c r="J13484" t="str">
        <f>VLOOKUP(E13484,'Cross-Page Data'!$D$4:$F$48,3,FALSE)</f>
        <v>solar</v>
      </c>
      <c r="K13484" t="b">
        <f t="shared" si="210"/>
        <v>1</v>
      </c>
    </row>
    <row r="13485" spans="1:11">
      <c r="A13485" s="120">
        <v>63112</v>
      </c>
      <c r="B13485" s="121" t="s">
        <v>201</v>
      </c>
      <c r="C13485" s="121" t="s">
        <v>206</v>
      </c>
      <c r="D13485" s="121" t="s">
        <v>101</v>
      </c>
      <c r="E13485" s="121" t="s">
        <v>92</v>
      </c>
      <c r="F13485" s="122">
        <v>5324</v>
      </c>
      <c r="G13485" s="122">
        <v>598</v>
      </c>
      <c r="H13485" s="120">
        <v>2019</v>
      </c>
      <c r="I13485" t="str">
        <f>IF(J13485="natural gas",VLOOKUP(D13485,'Cross-Page Data'!$I$4:$J$13,2,FALSE),IF(J13485="solar",VLOOKUP('Form 923'!D13485,'Cross-Page Data'!$I$14:$J$117,2,FALSE),J13485))</f>
        <v>solar pv</v>
      </c>
      <c r="J13485" t="str">
        <f>VLOOKUP(E13485,'Cross-Page Data'!$D$4:$F$48,3,FALSE)</f>
        <v>solar</v>
      </c>
      <c r="K13485" t="b">
        <f t="shared" si="210"/>
        <v>1</v>
      </c>
    </row>
    <row r="13486" spans="1:11">
      <c r="A13486" s="120">
        <v>63116</v>
      </c>
      <c r="B13486" s="121" t="s">
        <v>201</v>
      </c>
      <c r="C13486" s="121" t="s">
        <v>206</v>
      </c>
      <c r="D13486" s="121" t="s">
        <v>101</v>
      </c>
      <c r="E13486" s="121" t="s">
        <v>92</v>
      </c>
      <c r="F13486" s="122">
        <v>294</v>
      </c>
      <c r="G13486" s="122">
        <v>33</v>
      </c>
      <c r="H13486" s="120">
        <v>2019</v>
      </c>
      <c r="I13486" t="str">
        <f>IF(J13486="natural gas",VLOOKUP(D13486,'Cross-Page Data'!$I$4:$J$13,2,FALSE),IF(J13486="solar",VLOOKUP('Form 923'!D13486,'Cross-Page Data'!$I$14:$J$117,2,FALSE),J13486))</f>
        <v>solar pv</v>
      </c>
      <c r="J13486" t="str">
        <f>VLOOKUP(E13486,'Cross-Page Data'!$D$4:$F$48,3,FALSE)</f>
        <v>solar</v>
      </c>
      <c r="K13486" t="b">
        <f t="shared" si="210"/>
        <v>1</v>
      </c>
    </row>
    <row r="13487" spans="1:11">
      <c r="A13487" s="120">
        <v>63117</v>
      </c>
      <c r="B13487" s="121" t="s">
        <v>201</v>
      </c>
      <c r="C13487" s="121" t="s">
        <v>206</v>
      </c>
      <c r="D13487" s="121" t="s">
        <v>101</v>
      </c>
      <c r="E13487" s="121" t="s">
        <v>92</v>
      </c>
      <c r="F13487" s="122">
        <v>650</v>
      </c>
      <c r="G13487" s="122">
        <v>73</v>
      </c>
      <c r="H13487" s="120">
        <v>2019</v>
      </c>
      <c r="I13487" t="str">
        <f>IF(J13487="natural gas",VLOOKUP(D13487,'Cross-Page Data'!$I$4:$J$13,2,FALSE),IF(J13487="solar",VLOOKUP('Form 923'!D13487,'Cross-Page Data'!$I$14:$J$117,2,FALSE),J13487))</f>
        <v>solar pv</v>
      </c>
      <c r="J13487" t="str">
        <f>VLOOKUP(E13487,'Cross-Page Data'!$D$4:$F$48,3,FALSE)</f>
        <v>solar</v>
      </c>
      <c r="K13487" t="b">
        <f t="shared" si="210"/>
        <v>1</v>
      </c>
    </row>
    <row r="13488" spans="1:11">
      <c r="A13488" s="120">
        <v>63118</v>
      </c>
      <c r="B13488" s="121" t="s">
        <v>201</v>
      </c>
      <c r="C13488" s="121" t="s">
        <v>206</v>
      </c>
      <c r="D13488" s="121" t="s">
        <v>101</v>
      </c>
      <c r="E13488" s="121" t="s">
        <v>92</v>
      </c>
      <c r="F13488" s="122">
        <v>525</v>
      </c>
      <c r="G13488" s="122">
        <v>59</v>
      </c>
      <c r="H13488" s="120">
        <v>2019</v>
      </c>
      <c r="I13488" t="str">
        <f>IF(J13488="natural gas",VLOOKUP(D13488,'Cross-Page Data'!$I$4:$J$13,2,FALSE),IF(J13488="solar",VLOOKUP('Form 923'!D13488,'Cross-Page Data'!$I$14:$J$117,2,FALSE),J13488))</f>
        <v>solar pv</v>
      </c>
      <c r="J13488" t="str">
        <f>VLOOKUP(E13488,'Cross-Page Data'!$D$4:$F$48,3,FALSE)</f>
        <v>solar</v>
      </c>
      <c r="K13488" t="b">
        <f t="shared" si="210"/>
        <v>1</v>
      </c>
    </row>
    <row r="13489" spans="1:11">
      <c r="A13489" s="120">
        <v>63119</v>
      </c>
      <c r="B13489" s="121" t="s">
        <v>201</v>
      </c>
      <c r="C13489" s="121" t="s">
        <v>206</v>
      </c>
      <c r="D13489" s="121" t="s">
        <v>101</v>
      </c>
      <c r="E13489" s="121" t="s">
        <v>92</v>
      </c>
      <c r="F13489" s="122">
        <v>223</v>
      </c>
      <c r="G13489" s="122">
        <v>25</v>
      </c>
      <c r="H13489" s="120">
        <v>2019</v>
      </c>
      <c r="I13489" t="str">
        <f>IF(J13489="natural gas",VLOOKUP(D13489,'Cross-Page Data'!$I$4:$J$13,2,FALSE),IF(J13489="solar",VLOOKUP('Form 923'!D13489,'Cross-Page Data'!$I$14:$J$117,2,FALSE),J13489))</f>
        <v>solar pv</v>
      </c>
      <c r="J13489" t="str">
        <f>VLOOKUP(E13489,'Cross-Page Data'!$D$4:$F$48,3,FALSE)</f>
        <v>solar</v>
      </c>
      <c r="K13489" t="b">
        <f t="shared" si="210"/>
        <v>1</v>
      </c>
    </row>
    <row r="13490" spans="1:11">
      <c r="A13490" s="120">
        <v>63120</v>
      </c>
      <c r="B13490" s="121" t="s">
        <v>201</v>
      </c>
      <c r="C13490" s="121" t="s">
        <v>206</v>
      </c>
      <c r="D13490" s="121" t="s">
        <v>101</v>
      </c>
      <c r="E13490" s="121" t="s">
        <v>92</v>
      </c>
      <c r="F13490" s="122">
        <v>0</v>
      </c>
      <c r="G13490" s="122">
        <v>0</v>
      </c>
      <c r="H13490" s="120">
        <v>2019</v>
      </c>
      <c r="I13490" t="str">
        <f>IF(J13490="natural gas",VLOOKUP(D13490,'Cross-Page Data'!$I$4:$J$13,2,FALSE),IF(J13490="solar",VLOOKUP('Form 923'!D13490,'Cross-Page Data'!$I$14:$J$117,2,FALSE),J13490))</f>
        <v>solar pv</v>
      </c>
      <c r="J13490" t="str">
        <f>VLOOKUP(E13490,'Cross-Page Data'!$D$4:$F$48,3,FALSE)</f>
        <v>solar</v>
      </c>
      <c r="K13490" t="b">
        <f t="shared" si="210"/>
        <v>1</v>
      </c>
    </row>
    <row r="13491" spans="1:11">
      <c r="A13491" s="120">
        <v>63121</v>
      </c>
      <c r="B13491" s="121" t="s">
        <v>201</v>
      </c>
      <c r="C13491" s="121" t="s">
        <v>206</v>
      </c>
      <c r="D13491" s="121" t="s">
        <v>101</v>
      </c>
      <c r="E13491" s="121" t="s">
        <v>92</v>
      </c>
      <c r="F13491" s="122">
        <v>481</v>
      </c>
      <c r="G13491" s="122">
        <v>54</v>
      </c>
      <c r="H13491" s="120">
        <v>2019</v>
      </c>
      <c r="I13491" t="str">
        <f>IF(J13491="natural gas",VLOOKUP(D13491,'Cross-Page Data'!$I$4:$J$13,2,FALSE),IF(J13491="solar",VLOOKUP('Form 923'!D13491,'Cross-Page Data'!$I$14:$J$117,2,FALSE),J13491))</f>
        <v>solar pv</v>
      </c>
      <c r="J13491" t="str">
        <f>VLOOKUP(E13491,'Cross-Page Data'!$D$4:$F$48,3,FALSE)</f>
        <v>solar</v>
      </c>
      <c r="K13491" t="b">
        <f t="shared" si="210"/>
        <v>1</v>
      </c>
    </row>
    <row r="13492" spans="1:11">
      <c r="A13492" s="120">
        <v>63122</v>
      </c>
      <c r="B13492" s="121" t="s">
        <v>201</v>
      </c>
      <c r="C13492" s="121" t="s">
        <v>206</v>
      </c>
      <c r="D13492" s="121" t="s">
        <v>101</v>
      </c>
      <c r="E13492" s="121" t="s">
        <v>92</v>
      </c>
      <c r="F13492" s="122">
        <v>214</v>
      </c>
      <c r="G13492" s="122">
        <v>24</v>
      </c>
      <c r="H13492" s="120">
        <v>2019</v>
      </c>
      <c r="I13492" t="str">
        <f>IF(J13492="natural gas",VLOOKUP(D13492,'Cross-Page Data'!$I$4:$J$13,2,FALSE),IF(J13492="solar",VLOOKUP('Form 923'!D13492,'Cross-Page Data'!$I$14:$J$117,2,FALSE),J13492))</f>
        <v>solar pv</v>
      </c>
      <c r="J13492" t="str">
        <f>VLOOKUP(E13492,'Cross-Page Data'!$D$4:$F$48,3,FALSE)</f>
        <v>solar</v>
      </c>
      <c r="K13492" t="b">
        <f t="shared" si="210"/>
        <v>1</v>
      </c>
    </row>
    <row r="13493" spans="1:11">
      <c r="A13493" s="120">
        <v>63124</v>
      </c>
      <c r="B13493" s="121" t="s">
        <v>201</v>
      </c>
      <c r="C13493" s="121" t="s">
        <v>206</v>
      </c>
      <c r="D13493" s="121" t="s">
        <v>101</v>
      </c>
      <c r="E13493" s="121" t="s">
        <v>92</v>
      </c>
      <c r="F13493" s="122">
        <v>543</v>
      </c>
      <c r="G13493" s="122">
        <v>61</v>
      </c>
      <c r="H13493" s="120">
        <v>2019</v>
      </c>
      <c r="I13493" t="str">
        <f>IF(J13493="natural gas",VLOOKUP(D13493,'Cross-Page Data'!$I$4:$J$13,2,FALSE),IF(J13493="solar",VLOOKUP('Form 923'!D13493,'Cross-Page Data'!$I$14:$J$117,2,FALSE),J13493))</f>
        <v>solar pv</v>
      </c>
      <c r="J13493" t="str">
        <f>VLOOKUP(E13493,'Cross-Page Data'!$D$4:$F$48,3,FALSE)</f>
        <v>solar</v>
      </c>
      <c r="K13493" t="b">
        <f t="shared" si="210"/>
        <v>1</v>
      </c>
    </row>
    <row r="13494" spans="1:11">
      <c r="A13494" s="120">
        <v>63131</v>
      </c>
      <c r="B13494" s="121" t="s">
        <v>201</v>
      </c>
      <c r="C13494" s="121" t="s">
        <v>206</v>
      </c>
      <c r="D13494" s="121" t="s">
        <v>101</v>
      </c>
      <c r="E13494" s="121" t="s">
        <v>92</v>
      </c>
      <c r="F13494" s="122">
        <v>0</v>
      </c>
      <c r="G13494" s="122">
        <v>0</v>
      </c>
      <c r="H13494" s="120">
        <v>2019</v>
      </c>
      <c r="I13494" t="str">
        <f>IF(J13494="natural gas",VLOOKUP(D13494,'Cross-Page Data'!$I$4:$J$13,2,FALSE),IF(J13494="solar",VLOOKUP('Form 923'!D13494,'Cross-Page Data'!$I$14:$J$117,2,FALSE),J13494))</f>
        <v>solar pv</v>
      </c>
      <c r="J13494" t="str">
        <f>VLOOKUP(E13494,'Cross-Page Data'!$D$4:$F$48,3,FALSE)</f>
        <v>solar</v>
      </c>
      <c r="K13494" t="b">
        <f t="shared" si="210"/>
        <v>1</v>
      </c>
    </row>
    <row r="13495" spans="1:11">
      <c r="A13495" s="120">
        <v>63137</v>
      </c>
      <c r="B13495" s="121" t="s">
        <v>201</v>
      </c>
      <c r="C13495" s="121" t="s">
        <v>202</v>
      </c>
      <c r="D13495" s="121" t="s">
        <v>101</v>
      </c>
      <c r="E13495" s="121" t="s">
        <v>92</v>
      </c>
      <c r="F13495" s="122">
        <v>0</v>
      </c>
      <c r="G13495" s="122">
        <v>0</v>
      </c>
      <c r="H13495" s="120">
        <v>2019</v>
      </c>
      <c r="I13495" t="str">
        <f>IF(J13495="natural gas",VLOOKUP(D13495,'Cross-Page Data'!$I$4:$J$13,2,FALSE),IF(J13495="solar",VLOOKUP('Form 923'!D13495,'Cross-Page Data'!$I$14:$J$117,2,FALSE),J13495))</f>
        <v>solar pv</v>
      </c>
      <c r="J13495" t="str">
        <f>VLOOKUP(E13495,'Cross-Page Data'!$D$4:$F$48,3,FALSE)</f>
        <v>solar</v>
      </c>
      <c r="K13495" t="b">
        <f t="shared" si="210"/>
        <v>1</v>
      </c>
    </row>
    <row r="13496" spans="1:11">
      <c r="A13496" s="120">
        <v>63138</v>
      </c>
      <c r="B13496" s="121" t="s">
        <v>201</v>
      </c>
      <c r="C13496" s="121" t="s">
        <v>206</v>
      </c>
      <c r="D13496" s="121" t="s">
        <v>101</v>
      </c>
      <c r="E13496" s="121" t="s">
        <v>92</v>
      </c>
      <c r="F13496" s="122">
        <v>2119</v>
      </c>
      <c r="G13496" s="122">
        <v>238</v>
      </c>
      <c r="H13496" s="120">
        <v>2019</v>
      </c>
      <c r="I13496" t="str">
        <f>IF(J13496="natural gas",VLOOKUP(D13496,'Cross-Page Data'!$I$4:$J$13,2,FALSE),IF(J13496="solar",VLOOKUP('Form 923'!D13496,'Cross-Page Data'!$I$14:$J$117,2,FALSE),J13496))</f>
        <v>solar pv</v>
      </c>
      <c r="J13496" t="str">
        <f>VLOOKUP(E13496,'Cross-Page Data'!$D$4:$F$48,3,FALSE)</f>
        <v>solar</v>
      </c>
      <c r="K13496" t="b">
        <f t="shared" si="210"/>
        <v>1</v>
      </c>
    </row>
    <row r="13497" spans="1:11">
      <c r="A13497" s="120">
        <v>63139</v>
      </c>
      <c r="B13497" s="121" t="s">
        <v>201</v>
      </c>
      <c r="C13497" s="121" t="s">
        <v>206</v>
      </c>
      <c r="D13497" s="121" t="s">
        <v>101</v>
      </c>
      <c r="E13497" s="121" t="s">
        <v>92</v>
      </c>
      <c r="F13497" s="122">
        <v>1584</v>
      </c>
      <c r="G13497" s="122">
        <v>178</v>
      </c>
      <c r="H13497" s="120">
        <v>2019</v>
      </c>
      <c r="I13497" t="str">
        <f>IF(J13497="natural gas",VLOOKUP(D13497,'Cross-Page Data'!$I$4:$J$13,2,FALSE),IF(J13497="solar",VLOOKUP('Form 923'!D13497,'Cross-Page Data'!$I$14:$J$117,2,FALSE),J13497))</f>
        <v>solar pv</v>
      </c>
      <c r="J13497" t="str">
        <f>VLOOKUP(E13497,'Cross-Page Data'!$D$4:$F$48,3,FALSE)</f>
        <v>solar</v>
      </c>
      <c r="K13497" t="b">
        <f t="shared" si="210"/>
        <v>1</v>
      </c>
    </row>
    <row r="13498" spans="1:11">
      <c r="A13498" s="120">
        <v>63161</v>
      </c>
      <c r="B13498" s="121" t="s">
        <v>201</v>
      </c>
      <c r="C13498" s="121" t="s">
        <v>206</v>
      </c>
      <c r="D13498" s="121" t="s">
        <v>101</v>
      </c>
      <c r="E13498" s="121" t="s">
        <v>92</v>
      </c>
      <c r="F13498" s="122">
        <v>0</v>
      </c>
      <c r="G13498" s="122">
        <v>0</v>
      </c>
      <c r="H13498" s="120">
        <v>2019</v>
      </c>
      <c r="I13498" t="str">
        <f>IF(J13498="natural gas",VLOOKUP(D13498,'Cross-Page Data'!$I$4:$J$13,2,FALSE),IF(J13498="solar",VLOOKUP('Form 923'!D13498,'Cross-Page Data'!$I$14:$J$117,2,FALSE),J13498))</f>
        <v>solar pv</v>
      </c>
      <c r="J13498" t="str">
        <f>VLOOKUP(E13498,'Cross-Page Data'!$D$4:$F$48,3,FALSE)</f>
        <v>solar</v>
      </c>
      <c r="K13498" t="b">
        <f t="shared" si="210"/>
        <v>1</v>
      </c>
    </row>
    <row r="13499" spans="1:11">
      <c r="A13499" s="120">
        <v>63163</v>
      </c>
      <c r="B13499" s="121" t="s">
        <v>201</v>
      </c>
      <c r="C13499" s="121" t="s">
        <v>206</v>
      </c>
      <c r="D13499" s="121" t="s">
        <v>101</v>
      </c>
      <c r="E13499" s="121" t="s">
        <v>92</v>
      </c>
      <c r="F13499" s="122">
        <v>863</v>
      </c>
      <c r="G13499" s="122">
        <v>97</v>
      </c>
      <c r="H13499" s="120">
        <v>2019</v>
      </c>
      <c r="I13499" t="str">
        <f>IF(J13499="natural gas",VLOOKUP(D13499,'Cross-Page Data'!$I$4:$J$13,2,FALSE),IF(J13499="solar",VLOOKUP('Form 923'!D13499,'Cross-Page Data'!$I$14:$J$117,2,FALSE),J13499))</f>
        <v>solar pv</v>
      </c>
      <c r="J13499" t="str">
        <f>VLOOKUP(E13499,'Cross-Page Data'!$D$4:$F$48,3,FALSE)</f>
        <v>solar</v>
      </c>
      <c r="K13499" t="b">
        <f t="shared" si="210"/>
        <v>1</v>
      </c>
    </row>
    <row r="13500" spans="1:11">
      <c r="A13500" s="120">
        <v>63164</v>
      </c>
      <c r="B13500" s="121" t="s">
        <v>201</v>
      </c>
      <c r="C13500" s="121" t="s">
        <v>206</v>
      </c>
      <c r="D13500" s="121" t="s">
        <v>101</v>
      </c>
      <c r="E13500" s="121" t="s">
        <v>92</v>
      </c>
      <c r="F13500" s="122">
        <v>1273</v>
      </c>
      <c r="G13500" s="122">
        <v>143</v>
      </c>
      <c r="H13500" s="120">
        <v>2019</v>
      </c>
      <c r="I13500" t="str">
        <f>IF(J13500="natural gas",VLOOKUP(D13500,'Cross-Page Data'!$I$4:$J$13,2,FALSE),IF(J13500="solar",VLOOKUP('Form 923'!D13500,'Cross-Page Data'!$I$14:$J$117,2,FALSE),J13500))</f>
        <v>solar pv</v>
      </c>
      <c r="J13500" t="str">
        <f>VLOOKUP(E13500,'Cross-Page Data'!$D$4:$F$48,3,FALSE)</f>
        <v>solar</v>
      </c>
      <c r="K13500" t="b">
        <f t="shared" si="210"/>
        <v>1</v>
      </c>
    </row>
    <row r="13501" spans="1:11">
      <c r="A13501" s="120">
        <v>63173</v>
      </c>
      <c r="B13501" s="121" t="s">
        <v>201</v>
      </c>
      <c r="C13501" s="121" t="s">
        <v>202</v>
      </c>
      <c r="D13501" s="121" t="s">
        <v>79</v>
      </c>
      <c r="E13501" s="121" t="s">
        <v>70</v>
      </c>
      <c r="F13501" s="122">
        <v>686</v>
      </c>
      <c r="G13501" s="122">
        <v>72</v>
      </c>
      <c r="H13501" s="120">
        <v>2019</v>
      </c>
      <c r="I13501" t="str">
        <f>IF(J13501="natural gas",VLOOKUP(D13501,'Cross-Page Data'!$I$4:$J$13,2,FALSE),IF(J13501="solar",VLOOKUP('Form 923'!D13501,'Cross-Page Data'!$I$14:$J$117,2,FALSE),J13501))</f>
        <v>heavy or residual fuel oil</v>
      </c>
      <c r="J13501" t="str">
        <f>VLOOKUP(E13501,'Cross-Page Data'!$D$4:$F$48,3,FALSE)</f>
        <v>heavy or residual fuel oil</v>
      </c>
      <c r="K13501" t="b">
        <f t="shared" si="210"/>
        <v>1</v>
      </c>
    </row>
    <row r="13502" spans="1:11">
      <c r="A13502" s="120">
        <v>63174</v>
      </c>
      <c r="B13502" s="121" t="s">
        <v>201</v>
      </c>
      <c r="C13502" s="121" t="s">
        <v>206</v>
      </c>
      <c r="D13502" s="121" t="s">
        <v>101</v>
      </c>
      <c r="E13502" s="121" t="s">
        <v>92</v>
      </c>
      <c r="F13502" s="122">
        <v>160</v>
      </c>
      <c r="G13502" s="122">
        <v>18</v>
      </c>
      <c r="H13502" s="120">
        <v>2019</v>
      </c>
      <c r="I13502" t="str">
        <f>IF(J13502="natural gas",VLOOKUP(D13502,'Cross-Page Data'!$I$4:$J$13,2,FALSE),IF(J13502="solar",VLOOKUP('Form 923'!D13502,'Cross-Page Data'!$I$14:$J$117,2,FALSE),J13502))</f>
        <v>solar pv</v>
      </c>
      <c r="J13502" t="str">
        <f>VLOOKUP(E13502,'Cross-Page Data'!$D$4:$F$48,3,FALSE)</f>
        <v>solar</v>
      </c>
      <c r="K13502" t="b">
        <f t="shared" si="210"/>
        <v>1</v>
      </c>
    </row>
    <row r="13503" spans="1:11">
      <c r="A13503" s="120">
        <v>63175</v>
      </c>
      <c r="B13503" s="121" t="s">
        <v>201</v>
      </c>
      <c r="C13503" s="121" t="s">
        <v>206</v>
      </c>
      <c r="D13503" s="121" t="s">
        <v>101</v>
      </c>
      <c r="E13503" s="121" t="s">
        <v>92</v>
      </c>
      <c r="F13503" s="122">
        <v>0</v>
      </c>
      <c r="G13503" s="122">
        <v>0</v>
      </c>
      <c r="H13503" s="120">
        <v>2019</v>
      </c>
      <c r="I13503" t="str">
        <f>IF(J13503="natural gas",VLOOKUP(D13503,'Cross-Page Data'!$I$4:$J$13,2,FALSE),IF(J13503="solar",VLOOKUP('Form 923'!D13503,'Cross-Page Data'!$I$14:$J$117,2,FALSE),J13503))</f>
        <v>solar pv</v>
      </c>
      <c r="J13503" t="str">
        <f>VLOOKUP(E13503,'Cross-Page Data'!$D$4:$F$48,3,FALSE)</f>
        <v>solar</v>
      </c>
      <c r="K13503" t="b">
        <f t="shared" si="210"/>
        <v>1</v>
      </c>
    </row>
    <row r="13504" spans="1:11">
      <c r="A13504" s="120">
        <v>63176</v>
      </c>
      <c r="B13504" s="121" t="s">
        <v>201</v>
      </c>
      <c r="C13504" s="121" t="s">
        <v>206</v>
      </c>
      <c r="D13504" s="121" t="s">
        <v>101</v>
      </c>
      <c r="E13504" s="121" t="s">
        <v>92</v>
      </c>
      <c r="F13504" s="122">
        <v>0</v>
      </c>
      <c r="G13504" s="122">
        <v>0</v>
      </c>
      <c r="H13504" s="120">
        <v>2019</v>
      </c>
      <c r="I13504" t="str">
        <f>IF(J13504="natural gas",VLOOKUP(D13504,'Cross-Page Data'!$I$4:$J$13,2,FALSE),IF(J13504="solar",VLOOKUP('Form 923'!D13504,'Cross-Page Data'!$I$14:$J$117,2,FALSE),J13504))</f>
        <v>solar pv</v>
      </c>
      <c r="J13504" t="str">
        <f>VLOOKUP(E13504,'Cross-Page Data'!$D$4:$F$48,3,FALSE)</f>
        <v>solar</v>
      </c>
      <c r="K13504" t="b">
        <f t="shared" si="210"/>
        <v>1</v>
      </c>
    </row>
    <row r="13505" spans="1:11">
      <c r="A13505" s="120">
        <v>63177</v>
      </c>
      <c r="B13505" s="121" t="s">
        <v>201</v>
      </c>
      <c r="C13505" s="121" t="s">
        <v>206</v>
      </c>
      <c r="D13505" s="121" t="s">
        <v>101</v>
      </c>
      <c r="E13505" s="121" t="s">
        <v>92</v>
      </c>
      <c r="F13505" s="122">
        <v>0</v>
      </c>
      <c r="G13505" s="122">
        <v>0</v>
      </c>
      <c r="H13505" s="120">
        <v>2019</v>
      </c>
      <c r="I13505" t="str">
        <f>IF(J13505="natural gas",VLOOKUP(D13505,'Cross-Page Data'!$I$4:$J$13,2,FALSE),IF(J13505="solar",VLOOKUP('Form 923'!D13505,'Cross-Page Data'!$I$14:$J$117,2,FALSE),J13505))</f>
        <v>solar pv</v>
      </c>
      <c r="J13505" t="str">
        <f>VLOOKUP(E13505,'Cross-Page Data'!$D$4:$F$48,3,FALSE)</f>
        <v>solar</v>
      </c>
      <c r="K13505" t="b">
        <f t="shared" si="210"/>
        <v>1</v>
      </c>
    </row>
    <row r="13506" spans="1:11">
      <c r="A13506" s="120">
        <v>63178</v>
      </c>
      <c r="B13506" s="121" t="s">
        <v>201</v>
      </c>
      <c r="C13506" s="121" t="s">
        <v>206</v>
      </c>
      <c r="D13506" s="121" t="s">
        <v>101</v>
      </c>
      <c r="E13506" s="121" t="s">
        <v>92</v>
      </c>
      <c r="F13506" s="122">
        <v>8</v>
      </c>
      <c r="G13506" s="122">
        <v>1</v>
      </c>
      <c r="H13506" s="120">
        <v>2019</v>
      </c>
      <c r="I13506" t="str">
        <f>IF(J13506="natural gas",VLOOKUP(D13506,'Cross-Page Data'!$I$4:$J$13,2,FALSE),IF(J13506="solar",VLOOKUP('Form 923'!D13506,'Cross-Page Data'!$I$14:$J$117,2,FALSE),J13506))</f>
        <v>solar pv</v>
      </c>
      <c r="J13506" t="str">
        <f>VLOOKUP(E13506,'Cross-Page Data'!$D$4:$F$48,3,FALSE)</f>
        <v>solar</v>
      </c>
      <c r="K13506" t="b">
        <f t="shared" si="210"/>
        <v>1</v>
      </c>
    </row>
    <row r="13507" spans="1:11">
      <c r="A13507" s="120">
        <v>63180</v>
      </c>
      <c r="B13507" s="121" t="s">
        <v>201</v>
      </c>
      <c r="C13507" s="121" t="s">
        <v>206</v>
      </c>
      <c r="D13507" s="121" t="s">
        <v>101</v>
      </c>
      <c r="E13507" s="121" t="s">
        <v>92</v>
      </c>
      <c r="F13507" s="122">
        <v>196744</v>
      </c>
      <c r="G13507" s="122">
        <v>22101</v>
      </c>
      <c r="H13507" s="120">
        <v>2019</v>
      </c>
      <c r="I13507" t="str">
        <f>IF(J13507="natural gas",VLOOKUP(D13507,'Cross-Page Data'!$I$4:$J$13,2,FALSE),IF(J13507="solar",VLOOKUP('Form 923'!D13507,'Cross-Page Data'!$I$14:$J$117,2,FALSE),J13507))</f>
        <v>solar pv</v>
      </c>
      <c r="J13507" t="str">
        <f>VLOOKUP(E13507,'Cross-Page Data'!$D$4:$F$48,3,FALSE)</f>
        <v>solar</v>
      </c>
      <c r="K13507" t="b">
        <f t="shared" si="210"/>
        <v>1</v>
      </c>
    </row>
    <row r="13508" spans="1:11">
      <c r="A13508" s="120">
        <v>63181</v>
      </c>
      <c r="B13508" s="121" t="s">
        <v>201</v>
      </c>
      <c r="C13508" s="121" t="s">
        <v>206</v>
      </c>
      <c r="D13508" s="121" t="s">
        <v>101</v>
      </c>
      <c r="E13508" s="121" t="s">
        <v>92</v>
      </c>
      <c r="F13508" s="122">
        <v>35118</v>
      </c>
      <c r="G13508" s="122">
        <v>3945</v>
      </c>
      <c r="H13508" s="120">
        <v>2019</v>
      </c>
      <c r="I13508" t="str">
        <f>IF(J13508="natural gas",VLOOKUP(D13508,'Cross-Page Data'!$I$4:$J$13,2,FALSE),IF(J13508="solar",VLOOKUP('Form 923'!D13508,'Cross-Page Data'!$I$14:$J$117,2,FALSE),J13508))</f>
        <v>solar pv</v>
      </c>
      <c r="J13508" t="str">
        <f>VLOOKUP(E13508,'Cross-Page Data'!$D$4:$F$48,3,FALSE)</f>
        <v>solar</v>
      </c>
      <c r="K13508" t="b">
        <f t="shared" si="210"/>
        <v>1</v>
      </c>
    </row>
    <row r="13509" spans="1:11">
      <c r="A13509" s="120">
        <v>63184</v>
      </c>
      <c r="B13509" s="121" t="s">
        <v>201</v>
      </c>
      <c r="C13509" s="121" t="s">
        <v>202</v>
      </c>
      <c r="D13509" s="121" t="s">
        <v>101</v>
      </c>
      <c r="E13509" s="121" t="s">
        <v>92</v>
      </c>
      <c r="F13509" s="122">
        <v>11986</v>
      </c>
      <c r="G13509" s="122">
        <v>1346.4</v>
      </c>
      <c r="H13509" s="120">
        <v>2019</v>
      </c>
      <c r="I13509" t="str">
        <f>IF(J13509="natural gas",VLOOKUP(D13509,'Cross-Page Data'!$I$4:$J$13,2,FALSE),IF(J13509="solar",VLOOKUP('Form 923'!D13509,'Cross-Page Data'!$I$14:$J$117,2,FALSE),J13509))</f>
        <v>solar pv</v>
      </c>
      <c r="J13509" t="str">
        <f>VLOOKUP(E13509,'Cross-Page Data'!$D$4:$F$48,3,FALSE)</f>
        <v>solar</v>
      </c>
      <c r="K13509" t="b">
        <f t="shared" si="210"/>
        <v>1</v>
      </c>
    </row>
    <row r="13510" spans="1:11">
      <c r="A13510" s="120">
        <v>63185</v>
      </c>
      <c r="B13510" s="121" t="s">
        <v>201</v>
      </c>
      <c r="C13510" s="121" t="s">
        <v>206</v>
      </c>
      <c r="D13510" s="121" t="s">
        <v>101</v>
      </c>
      <c r="E13510" s="121" t="s">
        <v>92</v>
      </c>
      <c r="F13510" s="122">
        <v>10923</v>
      </c>
      <c r="G13510" s="122">
        <v>1227</v>
      </c>
      <c r="H13510" s="120">
        <v>2019</v>
      </c>
      <c r="I13510" t="str">
        <f>IF(J13510="natural gas",VLOOKUP(D13510,'Cross-Page Data'!$I$4:$J$13,2,FALSE),IF(J13510="solar",VLOOKUP('Form 923'!D13510,'Cross-Page Data'!$I$14:$J$117,2,FALSE),J13510))</f>
        <v>solar pv</v>
      </c>
      <c r="J13510" t="str">
        <f>VLOOKUP(E13510,'Cross-Page Data'!$D$4:$F$48,3,FALSE)</f>
        <v>solar</v>
      </c>
      <c r="K13510" t="b">
        <f t="shared" si="210"/>
        <v>1</v>
      </c>
    </row>
    <row r="13511" spans="1:11">
      <c r="A13511" s="120">
        <v>63186</v>
      </c>
      <c r="B13511" s="121" t="s">
        <v>201</v>
      </c>
      <c r="C13511" s="121" t="s">
        <v>206</v>
      </c>
      <c r="D13511" s="121" t="s">
        <v>101</v>
      </c>
      <c r="E13511" s="121" t="s">
        <v>92</v>
      </c>
      <c r="F13511" s="122">
        <v>10460</v>
      </c>
      <c r="G13511" s="122">
        <v>1175</v>
      </c>
      <c r="H13511" s="120">
        <v>2019</v>
      </c>
      <c r="I13511" t="str">
        <f>IF(J13511="natural gas",VLOOKUP(D13511,'Cross-Page Data'!$I$4:$J$13,2,FALSE),IF(J13511="solar",VLOOKUP('Form 923'!D13511,'Cross-Page Data'!$I$14:$J$117,2,FALSE),J13511))</f>
        <v>solar pv</v>
      </c>
      <c r="J13511" t="str">
        <f>VLOOKUP(E13511,'Cross-Page Data'!$D$4:$F$48,3,FALSE)</f>
        <v>solar</v>
      </c>
      <c r="K13511" t="b">
        <f t="shared" ref="K13511:K13574" si="211">IF(AND($N$6=FALSE,OR(C13511="Commercial NAICS Cogen",C13511="Industrial NAICS Cogen",C13511="NAICS-22 Cogen")),FALSE,IF(AND($N$7=FALSE,OR(C13511="Commercial NAICS Cogen",C13511="Commercial NAICS Non-Cogen",C13511="industrial NAICS Cogen",C13511="industrial NAICS non-cogen")),FALSE,TRUE))</f>
        <v>1</v>
      </c>
    </row>
    <row r="13512" spans="1:11">
      <c r="A13512" s="120">
        <v>63187</v>
      </c>
      <c r="B13512" s="121" t="s">
        <v>201</v>
      </c>
      <c r="C13512" s="121" t="s">
        <v>206</v>
      </c>
      <c r="D13512" s="121" t="s">
        <v>101</v>
      </c>
      <c r="E13512" s="121" t="s">
        <v>92</v>
      </c>
      <c r="F13512" s="122">
        <v>12659</v>
      </c>
      <c r="G13512" s="122">
        <v>1422</v>
      </c>
      <c r="H13512" s="120">
        <v>2019</v>
      </c>
      <c r="I13512" t="str">
        <f>IF(J13512="natural gas",VLOOKUP(D13512,'Cross-Page Data'!$I$4:$J$13,2,FALSE),IF(J13512="solar",VLOOKUP('Form 923'!D13512,'Cross-Page Data'!$I$14:$J$117,2,FALSE),J13512))</f>
        <v>solar pv</v>
      </c>
      <c r="J13512" t="str">
        <f>VLOOKUP(E13512,'Cross-Page Data'!$D$4:$F$48,3,FALSE)</f>
        <v>solar</v>
      </c>
      <c r="K13512" t="b">
        <f t="shared" si="211"/>
        <v>1</v>
      </c>
    </row>
    <row r="13513" spans="1:11">
      <c r="A13513" s="120">
        <v>63200</v>
      </c>
      <c r="B13513" s="121" t="s">
        <v>201</v>
      </c>
      <c r="C13513" s="121" t="s">
        <v>206</v>
      </c>
      <c r="D13513" s="121" t="s">
        <v>101</v>
      </c>
      <c r="E13513" s="121" t="s">
        <v>92</v>
      </c>
      <c r="F13513" s="122">
        <v>0</v>
      </c>
      <c r="G13513" s="122">
        <v>0</v>
      </c>
      <c r="H13513" s="120">
        <v>2019</v>
      </c>
      <c r="I13513" t="str">
        <f>IF(J13513="natural gas",VLOOKUP(D13513,'Cross-Page Data'!$I$4:$J$13,2,FALSE),IF(J13513="solar",VLOOKUP('Form 923'!D13513,'Cross-Page Data'!$I$14:$J$117,2,FALSE),J13513))</f>
        <v>solar pv</v>
      </c>
      <c r="J13513" t="str">
        <f>VLOOKUP(E13513,'Cross-Page Data'!$D$4:$F$48,3,FALSE)</f>
        <v>solar</v>
      </c>
      <c r="K13513" t="b">
        <f t="shared" si="211"/>
        <v>1</v>
      </c>
    </row>
    <row r="13514" spans="1:11">
      <c r="A13514" s="120">
        <v>63203</v>
      </c>
      <c r="B13514" s="121" t="s">
        <v>201</v>
      </c>
      <c r="C13514" s="121" t="s">
        <v>202</v>
      </c>
      <c r="D13514" s="121" t="s">
        <v>73</v>
      </c>
      <c r="E13514" s="121" t="s">
        <v>70</v>
      </c>
      <c r="F13514" s="122">
        <v>4176</v>
      </c>
      <c r="G13514" s="122">
        <v>264</v>
      </c>
      <c r="H13514" s="120">
        <v>2019</v>
      </c>
      <c r="I13514" t="str">
        <f>IF(J13514="natural gas",VLOOKUP(D13514,'Cross-Page Data'!$I$4:$J$13,2,FALSE),IF(J13514="solar",VLOOKUP('Form 923'!D13514,'Cross-Page Data'!$I$14:$J$117,2,FALSE),J13514))</f>
        <v>heavy or residual fuel oil</v>
      </c>
      <c r="J13514" t="str">
        <f>VLOOKUP(E13514,'Cross-Page Data'!$D$4:$F$48,3,FALSE)</f>
        <v>heavy or residual fuel oil</v>
      </c>
      <c r="K13514" t="b">
        <f t="shared" si="211"/>
        <v>1</v>
      </c>
    </row>
    <row r="13515" spans="1:11">
      <c r="A13515" s="120">
        <v>63204</v>
      </c>
      <c r="B13515" s="121" t="s">
        <v>201</v>
      </c>
      <c r="C13515" s="121" t="s">
        <v>206</v>
      </c>
      <c r="D13515" s="121" t="s">
        <v>101</v>
      </c>
      <c r="E13515" s="121" t="s">
        <v>92</v>
      </c>
      <c r="F13515" s="122">
        <v>5857</v>
      </c>
      <c r="G13515" s="122">
        <v>658</v>
      </c>
      <c r="H13515" s="120">
        <v>2019</v>
      </c>
      <c r="I13515" t="str">
        <f>IF(J13515="natural gas",VLOOKUP(D13515,'Cross-Page Data'!$I$4:$J$13,2,FALSE),IF(J13515="solar",VLOOKUP('Form 923'!D13515,'Cross-Page Data'!$I$14:$J$117,2,FALSE),J13515))</f>
        <v>solar pv</v>
      </c>
      <c r="J13515" t="str">
        <f>VLOOKUP(E13515,'Cross-Page Data'!$D$4:$F$48,3,FALSE)</f>
        <v>solar</v>
      </c>
      <c r="K13515" t="b">
        <f t="shared" si="211"/>
        <v>1</v>
      </c>
    </row>
    <row r="13516" spans="1:11">
      <c r="A13516" s="120">
        <v>63206</v>
      </c>
      <c r="B13516" s="121" t="s">
        <v>201</v>
      </c>
      <c r="C13516" s="121" t="s">
        <v>206</v>
      </c>
      <c r="D13516" s="121" t="s">
        <v>101</v>
      </c>
      <c r="E13516" s="121" t="s">
        <v>92</v>
      </c>
      <c r="F13516" s="122">
        <v>4300</v>
      </c>
      <c r="G13516" s="122">
        <v>483</v>
      </c>
      <c r="H13516" s="120">
        <v>2019</v>
      </c>
      <c r="I13516" t="str">
        <f>IF(J13516="natural gas",VLOOKUP(D13516,'Cross-Page Data'!$I$4:$J$13,2,FALSE),IF(J13516="solar",VLOOKUP('Form 923'!D13516,'Cross-Page Data'!$I$14:$J$117,2,FALSE),J13516))</f>
        <v>solar pv</v>
      </c>
      <c r="J13516" t="str">
        <f>VLOOKUP(E13516,'Cross-Page Data'!$D$4:$F$48,3,FALSE)</f>
        <v>solar</v>
      </c>
      <c r="K13516" t="b">
        <f t="shared" si="211"/>
        <v>1</v>
      </c>
    </row>
    <row r="13517" spans="1:11">
      <c r="A13517" s="120">
        <v>63207</v>
      </c>
      <c r="B13517" s="121" t="s">
        <v>201</v>
      </c>
      <c r="C13517" s="121" t="s">
        <v>206</v>
      </c>
      <c r="D13517" s="121" t="s">
        <v>101</v>
      </c>
      <c r="E13517" s="121" t="s">
        <v>92</v>
      </c>
      <c r="F13517" s="122">
        <v>4655</v>
      </c>
      <c r="G13517" s="122">
        <v>523</v>
      </c>
      <c r="H13517" s="120">
        <v>2019</v>
      </c>
      <c r="I13517" t="str">
        <f>IF(J13517="natural gas",VLOOKUP(D13517,'Cross-Page Data'!$I$4:$J$13,2,FALSE),IF(J13517="solar",VLOOKUP('Form 923'!D13517,'Cross-Page Data'!$I$14:$J$117,2,FALSE),J13517))</f>
        <v>solar pv</v>
      </c>
      <c r="J13517" t="str">
        <f>VLOOKUP(E13517,'Cross-Page Data'!$D$4:$F$48,3,FALSE)</f>
        <v>solar</v>
      </c>
      <c r="K13517" t="b">
        <f t="shared" si="211"/>
        <v>1</v>
      </c>
    </row>
    <row r="13518" spans="1:11">
      <c r="A13518" s="120">
        <v>63208</v>
      </c>
      <c r="B13518" s="121" t="s">
        <v>201</v>
      </c>
      <c r="C13518" s="121" t="s">
        <v>206</v>
      </c>
      <c r="D13518" s="121" t="s">
        <v>101</v>
      </c>
      <c r="E13518" s="121" t="s">
        <v>92</v>
      </c>
      <c r="F13518" s="122">
        <v>4407</v>
      </c>
      <c r="G13518" s="122">
        <v>495</v>
      </c>
      <c r="H13518" s="120">
        <v>2019</v>
      </c>
      <c r="I13518" t="str">
        <f>IF(J13518="natural gas",VLOOKUP(D13518,'Cross-Page Data'!$I$4:$J$13,2,FALSE),IF(J13518="solar",VLOOKUP('Form 923'!D13518,'Cross-Page Data'!$I$14:$J$117,2,FALSE),J13518))</f>
        <v>solar pv</v>
      </c>
      <c r="J13518" t="str">
        <f>VLOOKUP(E13518,'Cross-Page Data'!$D$4:$F$48,3,FALSE)</f>
        <v>solar</v>
      </c>
      <c r="K13518" t="b">
        <f t="shared" si="211"/>
        <v>1</v>
      </c>
    </row>
    <row r="13519" spans="1:11">
      <c r="A13519" s="120">
        <v>63212</v>
      </c>
      <c r="B13519" s="121" t="s">
        <v>201</v>
      </c>
      <c r="C13519" s="121" t="s">
        <v>206</v>
      </c>
      <c r="D13519" s="121" t="s">
        <v>101</v>
      </c>
      <c r="E13519" s="121" t="s">
        <v>92</v>
      </c>
      <c r="F13519" s="122">
        <v>4845</v>
      </c>
      <c r="G13519" s="122">
        <v>544</v>
      </c>
      <c r="H13519" s="120">
        <v>2019</v>
      </c>
      <c r="I13519" t="str">
        <f>IF(J13519="natural gas",VLOOKUP(D13519,'Cross-Page Data'!$I$4:$J$13,2,FALSE),IF(J13519="solar",VLOOKUP('Form 923'!D13519,'Cross-Page Data'!$I$14:$J$117,2,FALSE),J13519))</f>
        <v>solar pv</v>
      </c>
      <c r="J13519" t="str">
        <f>VLOOKUP(E13519,'Cross-Page Data'!$D$4:$F$48,3,FALSE)</f>
        <v>solar</v>
      </c>
      <c r="K13519" t="b">
        <f t="shared" si="211"/>
        <v>1</v>
      </c>
    </row>
    <row r="13520" ht="25.5" spans="1:11">
      <c r="A13520" s="120">
        <v>63213</v>
      </c>
      <c r="B13520" s="121" t="s">
        <v>201</v>
      </c>
      <c r="C13520" s="121" t="s">
        <v>207</v>
      </c>
      <c r="D13520" s="121" t="s">
        <v>101</v>
      </c>
      <c r="E13520" s="121" t="s">
        <v>92</v>
      </c>
      <c r="F13520" s="122">
        <v>17529</v>
      </c>
      <c r="G13520" s="122">
        <v>1969</v>
      </c>
      <c r="H13520" s="120">
        <v>2019</v>
      </c>
      <c r="I13520" t="str">
        <f>IF(J13520="natural gas",VLOOKUP(D13520,'Cross-Page Data'!$I$4:$J$13,2,FALSE),IF(J13520="solar",VLOOKUP('Form 923'!D13520,'Cross-Page Data'!$I$14:$J$117,2,FALSE),J13520))</f>
        <v>solar pv</v>
      </c>
      <c r="J13520" t="str">
        <f>VLOOKUP(E13520,'Cross-Page Data'!$D$4:$F$48,3,FALSE)</f>
        <v>solar</v>
      </c>
      <c r="K13520" t="b">
        <f t="shared" si="211"/>
        <v>0</v>
      </c>
    </row>
    <row r="13521" spans="1:11">
      <c r="A13521" s="120">
        <v>63214</v>
      </c>
      <c r="B13521" s="121" t="s">
        <v>201</v>
      </c>
      <c r="C13521" s="121" t="s">
        <v>206</v>
      </c>
      <c r="D13521" s="121" t="s">
        <v>101</v>
      </c>
      <c r="E13521" s="121" t="s">
        <v>92</v>
      </c>
      <c r="F13521" s="122">
        <v>64379</v>
      </c>
      <c r="G13521" s="122">
        <v>7232</v>
      </c>
      <c r="H13521" s="120">
        <v>2019</v>
      </c>
      <c r="I13521" t="str">
        <f>IF(J13521="natural gas",VLOOKUP(D13521,'Cross-Page Data'!$I$4:$J$13,2,FALSE),IF(J13521="solar",VLOOKUP('Form 923'!D13521,'Cross-Page Data'!$I$14:$J$117,2,FALSE),J13521))</f>
        <v>solar pv</v>
      </c>
      <c r="J13521" t="str">
        <f>VLOOKUP(E13521,'Cross-Page Data'!$D$4:$F$48,3,FALSE)</f>
        <v>solar</v>
      </c>
      <c r="K13521" t="b">
        <f t="shared" si="211"/>
        <v>1</v>
      </c>
    </row>
    <row r="13522" spans="1:11">
      <c r="A13522" s="120">
        <v>63225</v>
      </c>
      <c r="B13522" s="121" t="s">
        <v>201</v>
      </c>
      <c r="C13522" s="121" t="s">
        <v>206</v>
      </c>
      <c r="D13522" s="121" t="s">
        <v>101</v>
      </c>
      <c r="E13522" s="121" t="s">
        <v>92</v>
      </c>
      <c r="F13522" s="122">
        <v>2243</v>
      </c>
      <c r="G13522" s="122">
        <v>252</v>
      </c>
      <c r="H13522" s="120">
        <v>2019</v>
      </c>
      <c r="I13522" t="str">
        <f>IF(J13522="natural gas",VLOOKUP(D13522,'Cross-Page Data'!$I$4:$J$13,2,FALSE),IF(J13522="solar",VLOOKUP('Form 923'!D13522,'Cross-Page Data'!$I$14:$J$117,2,FALSE),J13522))</f>
        <v>solar pv</v>
      </c>
      <c r="J13522" t="str">
        <f>VLOOKUP(E13522,'Cross-Page Data'!$D$4:$F$48,3,FALSE)</f>
        <v>solar</v>
      </c>
      <c r="K13522" t="b">
        <f t="shared" si="211"/>
        <v>1</v>
      </c>
    </row>
    <row r="13523" ht="25.5" spans="1:11">
      <c r="A13523" s="120">
        <v>63229</v>
      </c>
      <c r="B13523" s="121" t="s">
        <v>201</v>
      </c>
      <c r="C13523" s="121" t="s">
        <v>207</v>
      </c>
      <c r="D13523" s="121" t="s">
        <v>101</v>
      </c>
      <c r="E13523" s="121" t="s">
        <v>92</v>
      </c>
      <c r="F13523" s="122">
        <v>23484</v>
      </c>
      <c r="G13523" s="122">
        <v>2638</v>
      </c>
      <c r="H13523" s="120">
        <v>2019</v>
      </c>
      <c r="I13523" t="str">
        <f>IF(J13523="natural gas",VLOOKUP(D13523,'Cross-Page Data'!$I$4:$J$13,2,FALSE),IF(J13523="solar",VLOOKUP('Form 923'!D13523,'Cross-Page Data'!$I$14:$J$117,2,FALSE),J13523))</f>
        <v>solar pv</v>
      </c>
      <c r="J13523" t="str">
        <f>VLOOKUP(E13523,'Cross-Page Data'!$D$4:$F$48,3,FALSE)</f>
        <v>solar</v>
      </c>
      <c r="K13523" t="b">
        <f t="shared" si="211"/>
        <v>0</v>
      </c>
    </row>
    <row r="13524" spans="1:11">
      <c r="A13524" s="120">
        <v>63235</v>
      </c>
      <c r="B13524" s="121" t="s">
        <v>201</v>
      </c>
      <c r="C13524" s="121" t="s">
        <v>206</v>
      </c>
      <c r="D13524" s="121" t="s">
        <v>101</v>
      </c>
      <c r="E13524" s="121" t="s">
        <v>92</v>
      </c>
      <c r="F13524" s="122">
        <v>2875</v>
      </c>
      <c r="G13524" s="122">
        <v>323</v>
      </c>
      <c r="H13524" s="120">
        <v>2019</v>
      </c>
      <c r="I13524" t="str">
        <f>IF(J13524="natural gas",VLOOKUP(D13524,'Cross-Page Data'!$I$4:$J$13,2,FALSE),IF(J13524="solar",VLOOKUP('Form 923'!D13524,'Cross-Page Data'!$I$14:$J$117,2,FALSE),J13524))</f>
        <v>solar pv</v>
      </c>
      <c r="J13524" t="str">
        <f>VLOOKUP(E13524,'Cross-Page Data'!$D$4:$F$48,3,FALSE)</f>
        <v>solar</v>
      </c>
      <c r="K13524" t="b">
        <f t="shared" si="211"/>
        <v>1</v>
      </c>
    </row>
    <row r="13525" ht="25.5" spans="1:11">
      <c r="A13525" s="120">
        <v>63236</v>
      </c>
      <c r="B13525" s="121" t="s">
        <v>205</v>
      </c>
      <c r="C13525" s="121" t="s">
        <v>210</v>
      </c>
      <c r="D13525" s="121" t="s">
        <v>79</v>
      </c>
      <c r="E13525" s="121" t="s">
        <v>38</v>
      </c>
      <c r="F13525" s="122">
        <v>216670</v>
      </c>
      <c r="G13525" s="122">
        <v>20983</v>
      </c>
      <c r="H13525" s="120">
        <v>2019</v>
      </c>
      <c r="I13525" t="str">
        <f>IF(J13525="natural gas",VLOOKUP(D13525,'Cross-Page Data'!$I$4:$J$13,2,FALSE),IF(J13525="solar",VLOOKUP('Form 923'!D13525,'Cross-Page Data'!$I$14:$J$117,2,FALSE),J13525))</f>
        <v>natural gas peaker</v>
      </c>
      <c r="J13525" t="str">
        <f>VLOOKUP(E13525,'Cross-Page Data'!$D$4:$F$48,3,FALSE)</f>
        <v>natural gas</v>
      </c>
      <c r="K13525" t="b">
        <f t="shared" si="211"/>
        <v>0</v>
      </c>
    </row>
    <row r="13526" spans="1:11">
      <c r="A13526" s="120">
        <v>63237</v>
      </c>
      <c r="B13526" s="121" t="s">
        <v>201</v>
      </c>
      <c r="C13526" s="121" t="s">
        <v>206</v>
      </c>
      <c r="D13526" s="121" t="s">
        <v>101</v>
      </c>
      <c r="E13526" s="121" t="s">
        <v>92</v>
      </c>
      <c r="F13526" s="122">
        <v>4210</v>
      </c>
      <c r="G13526" s="122">
        <v>473</v>
      </c>
      <c r="H13526" s="120">
        <v>2019</v>
      </c>
      <c r="I13526" t="str">
        <f>IF(J13526="natural gas",VLOOKUP(D13526,'Cross-Page Data'!$I$4:$J$13,2,FALSE),IF(J13526="solar",VLOOKUP('Form 923'!D13526,'Cross-Page Data'!$I$14:$J$117,2,FALSE),J13526))</f>
        <v>solar pv</v>
      </c>
      <c r="J13526" t="str">
        <f>VLOOKUP(E13526,'Cross-Page Data'!$D$4:$F$48,3,FALSE)</f>
        <v>solar</v>
      </c>
      <c r="K13526" t="b">
        <f t="shared" si="211"/>
        <v>1</v>
      </c>
    </row>
    <row r="13527" spans="1:11">
      <c r="A13527" s="120">
        <v>63239</v>
      </c>
      <c r="B13527" s="121" t="s">
        <v>201</v>
      </c>
      <c r="C13527" s="121" t="s">
        <v>206</v>
      </c>
      <c r="D13527" s="121" t="s">
        <v>101</v>
      </c>
      <c r="E13527" s="121" t="s">
        <v>92</v>
      </c>
      <c r="F13527" s="122">
        <v>0</v>
      </c>
      <c r="G13527" s="122">
        <v>0</v>
      </c>
      <c r="H13527" s="120">
        <v>2019</v>
      </c>
      <c r="I13527" t="str">
        <f>IF(J13527="natural gas",VLOOKUP(D13527,'Cross-Page Data'!$I$4:$J$13,2,FALSE),IF(J13527="solar",VLOOKUP('Form 923'!D13527,'Cross-Page Data'!$I$14:$J$117,2,FALSE),J13527))</f>
        <v>solar pv</v>
      </c>
      <c r="J13527" t="str">
        <f>VLOOKUP(E13527,'Cross-Page Data'!$D$4:$F$48,3,FALSE)</f>
        <v>solar</v>
      </c>
      <c r="K13527" t="b">
        <f t="shared" si="211"/>
        <v>1</v>
      </c>
    </row>
    <row r="13528" spans="1:11">
      <c r="A13528" s="120">
        <v>63240</v>
      </c>
      <c r="B13528" s="121" t="s">
        <v>201</v>
      </c>
      <c r="C13528" s="121" t="s">
        <v>206</v>
      </c>
      <c r="D13528" s="121" t="s">
        <v>101</v>
      </c>
      <c r="E13528" s="121" t="s">
        <v>92</v>
      </c>
      <c r="F13528" s="122">
        <v>0</v>
      </c>
      <c r="G13528" s="122">
        <v>0</v>
      </c>
      <c r="H13528" s="120">
        <v>2019</v>
      </c>
      <c r="I13528" t="str">
        <f>IF(J13528="natural gas",VLOOKUP(D13528,'Cross-Page Data'!$I$4:$J$13,2,FALSE),IF(J13528="solar",VLOOKUP('Form 923'!D13528,'Cross-Page Data'!$I$14:$J$117,2,FALSE),J13528))</f>
        <v>solar pv</v>
      </c>
      <c r="J13528" t="str">
        <f>VLOOKUP(E13528,'Cross-Page Data'!$D$4:$F$48,3,FALSE)</f>
        <v>solar</v>
      </c>
      <c r="K13528" t="b">
        <f t="shared" si="211"/>
        <v>1</v>
      </c>
    </row>
    <row r="13529" spans="1:11">
      <c r="A13529" s="120">
        <v>63241</v>
      </c>
      <c r="B13529" s="121" t="s">
        <v>201</v>
      </c>
      <c r="C13529" s="121" t="s">
        <v>206</v>
      </c>
      <c r="D13529" s="121" t="s">
        <v>101</v>
      </c>
      <c r="E13529" s="121" t="s">
        <v>92</v>
      </c>
      <c r="F13529" s="122">
        <v>169</v>
      </c>
      <c r="G13529" s="122">
        <v>19</v>
      </c>
      <c r="H13529" s="120">
        <v>2019</v>
      </c>
      <c r="I13529" t="str">
        <f>IF(J13529="natural gas",VLOOKUP(D13529,'Cross-Page Data'!$I$4:$J$13,2,FALSE),IF(J13529="solar",VLOOKUP('Form 923'!D13529,'Cross-Page Data'!$I$14:$J$117,2,FALSE),J13529))</f>
        <v>solar pv</v>
      </c>
      <c r="J13529" t="str">
        <f>VLOOKUP(E13529,'Cross-Page Data'!$D$4:$F$48,3,FALSE)</f>
        <v>solar</v>
      </c>
      <c r="K13529" t="b">
        <f t="shared" si="211"/>
        <v>1</v>
      </c>
    </row>
    <row r="13530" spans="1:11">
      <c r="A13530" s="120">
        <v>63242</v>
      </c>
      <c r="B13530" s="121" t="s">
        <v>201</v>
      </c>
      <c r="C13530" s="121" t="s">
        <v>206</v>
      </c>
      <c r="D13530" s="121" t="s">
        <v>101</v>
      </c>
      <c r="E13530" s="121" t="s">
        <v>92</v>
      </c>
      <c r="F13530" s="122">
        <v>445</v>
      </c>
      <c r="G13530" s="122">
        <v>50</v>
      </c>
      <c r="H13530" s="120">
        <v>2019</v>
      </c>
      <c r="I13530" t="str">
        <f>IF(J13530="natural gas",VLOOKUP(D13530,'Cross-Page Data'!$I$4:$J$13,2,FALSE),IF(J13530="solar",VLOOKUP('Form 923'!D13530,'Cross-Page Data'!$I$14:$J$117,2,FALSE),J13530))</f>
        <v>solar pv</v>
      </c>
      <c r="J13530" t="str">
        <f>VLOOKUP(E13530,'Cross-Page Data'!$D$4:$F$48,3,FALSE)</f>
        <v>solar</v>
      </c>
      <c r="K13530" t="b">
        <f t="shared" si="211"/>
        <v>1</v>
      </c>
    </row>
    <row r="13531" spans="1:11">
      <c r="A13531" s="120">
        <v>63260</v>
      </c>
      <c r="B13531" s="121" t="s">
        <v>201</v>
      </c>
      <c r="C13531" s="121" t="s">
        <v>206</v>
      </c>
      <c r="D13531" s="121" t="s">
        <v>101</v>
      </c>
      <c r="E13531" s="121" t="s">
        <v>92</v>
      </c>
      <c r="F13531" s="122">
        <v>8003</v>
      </c>
      <c r="G13531" s="122">
        <v>899</v>
      </c>
      <c r="H13531" s="120">
        <v>2019</v>
      </c>
      <c r="I13531" t="str">
        <f>IF(J13531="natural gas",VLOOKUP(D13531,'Cross-Page Data'!$I$4:$J$13,2,FALSE),IF(J13531="solar",VLOOKUP('Form 923'!D13531,'Cross-Page Data'!$I$14:$J$117,2,FALSE),J13531))</f>
        <v>solar pv</v>
      </c>
      <c r="J13531" t="str">
        <f>VLOOKUP(E13531,'Cross-Page Data'!$D$4:$F$48,3,FALSE)</f>
        <v>solar</v>
      </c>
      <c r="K13531" t="b">
        <f t="shared" si="211"/>
        <v>1</v>
      </c>
    </row>
    <row r="13532" spans="1:11">
      <c r="A13532" s="120">
        <v>63262</v>
      </c>
      <c r="B13532" s="121" t="s">
        <v>201</v>
      </c>
      <c r="C13532" s="121" t="s">
        <v>206</v>
      </c>
      <c r="D13532" s="121" t="s">
        <v>101</v>
      </c>
      <c r="E13532" s="121" t="s">
        <v>92</v>
      </c>
      <c r="F13532" s="122">
        <v>19718</v>
      </c>
      <c r="G13532" s="122">
        <v>2215</v>
      </c>
      <c r="H13532" s="120">
        <v>2019</v>
      </c>
      <c r="I13532" t="str">
        <f>IF(J13532="natural gas",VLOOKUP(D13532,'Cross-Page Data'!$I$4:$J$13,2,FALSE),IF(J13532="solar",VLOOKUP('Form 923'!D13532,'Cross-Page Data'!$I$14:$J$117,2,FALSE),J13532))</f>
        <v>solar pv</v>
      </c>
      <c r="J13532" t="str">
        <f>VLOOKUP(E13532,'Cross-Page Data'!$D$4:$F$48,3,FALSE)</f>
        <v>solar</v>
      </c>
      <c r="K13532" t="b">
        <f t="shared" si="211"/>
        <v>1</v>
      </c>
    </row>
    <row r="13533" spans="1:11">
      <c r="A13533" s="120">
        <v>63266</v>
      </c>
      <c r="B13533" s="121" t="s">
        <v>201</v>
      </c>
      <c r="C13533" s="121" t="s">
        <v>206</v>
      </c>
      <c r="D13533" s="121" t="s">
        <v>101</v>
      </c>
      <c r="E13533" s="121" t="s">
        <v>92</v>
      </c>
      <c r="F13533" s="122">
        <v>32617</v>
      </c>
      <c r="G13533" s="122">
        <v>3664</v>
      </c>
      <c r="H13533" s="120">
        <v>2019</v>
      </c>
      <c r="I13533" t="str">
        <f>IF(J13533="natural gas",VLOOKUP(D13533,'Cross-Page Data'!$I$4:$J$13,2,FALSE),IF(J13533="solar",VLOOKUP('Form 923'!D13533,'Cross-Page Data'!$I$14:$J$117,2,FALSE),J13533))</f>
        <v>solar pv</v>
      </c>
      <c r="J13533" t="str">
        <f>VLOOKUP(E13533,'Cross-Page Data'!$D$4:$F$48,3,FALSE)</f>
        <v>solar</v>
      </c>
      <c r="K13533" t="b">
        <f t="shared" si="211"/>
        <v>1</v>
      </c>
    </row>
    <row r="13534" spans="1:11">
      <c r="A13534" s="120">
        <v>63267</v>
      </c>
      <c r="B13534" s="121" t="s">
        <v>201</v>
      </c>
      <c r="C13534" s="121" t="s">
        <v>206</v>
      </c>
      <c r="D13534" s="121" t="s">
        <v>101</v>
      </c>
      <c r="E13534" s="121" t="s">
        <v>92</v>
      </c>
      <c r="F13534" s="122">
        <v>32013</v>
      </c>
      <c r="G13534" s="122">
        <v>3596</v>
      </c>
      <c r="H13534" s="120">
        <v>2019</v>
      </c>
      <c r="I13534" t="str">
        <f>IF(J13534="natural gas",VLOOKUP(D13534,'Cross-Page Data'!$I$4:$J$13,2,FALSE),IF(J13534="solar",VLOOKUP('Form 923'!D13534,'Cross-Page Data'!$I$14:$J$117,2,FALSE),J13534))</f>
        <v>solar pv</v>
      </c>
      <c r="J13534" t="str">
        <f>VLOOKUP(E13534,'Cross-Page Data'!$D$4:$F$48,3,FALSE)</f>
        <v>solar</v>
      </c>
      <c r="K13534" t="b">
        <f t="shared" si="211"/>
        <v>1</v>
      </c>
    </row>
    <row r="13535" spans="1:11">
      <c r="A13535" s="120">
        <v>63270</v>
      </c>
      <c r="B13535" s="121" t="s">
        <v>201</v>
      </c>
      <c r="C13535" s="121" t="s">
        <v>206</v>
      </c>
      <c r="D13535" s="121" t="s">
        <v>101</v>
      </c>
      <c r="E13535" s="121" t="s">
        <v>92</v>
      </c>
      <c r="F13535" s="122">
        <v>84498</v>
      </c>
      <c r="G13535" s="122">
        <v>9492</v>
      </c>
      <c r="H13535" s="120">
        <v>2019</v>
      </c>
      <c r="I13535" t="str">
        <f>IF(J13535="natural gas",VLOOKUP(D13535,'Cross-Page Data'!$I$4:$J$13,2,FALSE),IF(J13535="solar",VLOOKUP('Form 923'!D13535,'Cross-Page Data'!$I$14:$J$117,2,FALSE),J13535))</f>
        <v>solar pv</v>
      </c>
      <c r="J13535" t="str">
        <f>VLOOKUP(E13535,'Cross-Page Data'!$D$4:$F$48,3,FALSE)</f>
        <v>solar</v>
      </c>
      <c r="K13535" t="b">
        <f t="shared" si="211"/>
        <v>1</v>
      </c>
    </row>
    <row r="13536" spans="1:11">
      <c r="A13536" s="120">
        <v>63272</v>
      </c>
      <c r="B13536" s="121" t="s">
        <v>201</v>
      </c>
      <c r="C13536" s="121" t="s">
        <v>206</v>
      </c>
      <c r="D13536" s="121" t="s">
        <v>101</v>
      </c>
      <c r="E13536" s="121" t="s">
        <v>92</v>
      </c>
      <c r="F13536" s="122">
        <v>25584</v>
      </c>
      <c r="G13536" s="122">
        <v>2874</v>
      </c>
      <c r="H13536" s="120">
        <v>2019</v>
      </c>
      <c r="I13536" t="str">
        <f>IF(J13536="natural gas",VLOOKUP(D13536,'Cross-Page Data'!$I$4:$J$13,2,FALSE),IF(J13536="solar",VLOOKUP('Form 923'!D13536,'Cross-Page Data'!$I$14:$J$117,2,FALSE),J13536))</f>
        <v>solar pv</v>
      </c>
      <c r="J13536" t="str">
        <f>VLOOKUP(E13536,'Cross-Page Data'!$D$4:$F$48,3,FALSE)</f>
        <v>solar</v>
      </c>
      <c r="K13536" t="b">
        <f t="shared" si="211"/>
        <v>1</v>
      </c>
    </row>
    <row r="13537" spans="1:11">
      <c r="A13537" s="120">
        <v>63276</v>
      </c>
      <c r="B13537" s="121" t="s">
        <v>201</v>
      </c>
      <c r="C13537" s="121" t="s">
        <v>206</v>
      </c>
      <c r="D13537" s="121" t="s">
        <v>101</v>
      </c>
      <c r="E13537" s="121" t="s">
        <v>92</v>
      </c>
      <c r="F13537" s="122">
        <v>11128</v>
      </c>
      <c r="G13537" s="122">
        <v>1250</v>
      </c>
      <c r="H13537" s="120">
        <v>2019</v>
      </c>
      <c r="I13537" t="str">
        <f>IF(J13537="natural gas",VLOOKUP(D13537,'Cross-Page Data'!$I$4:$J$13,2,FALSE),IF(J13537="solar",VLOOKUP('Form 923'!D13537,'Cross-Page Data'!$I$14:$J$117,2,FALSE),J13537))</f>
        <v>solar pv</v>
      </c>
      <c r="J13537" t="str">
        <f>VLOOKUP(E13537,'Cross-Page Data'!$D$4:$F$48,3,FALSE)</f>
        <v>solar</v>
      </c>
      <c r="K13537" t="b">
        <f t="shared" si="211"/>
        <v>1</v>
      </c>
    </row>
    <row r="13538" spans="1:11">
      <c r="A13538" s="120">
        <v>63277</v>
      </c>
      <c r="B13538" s="121" t="s">
        <v>201</v>
      </c>
      <c r="C13538" s="121" t="s">
        <v>206</v>
      </c>
      <c r="D13538" s="121" t="s">
        <v>101</v>
      </c>
      <c r="E13538" s="121" t="s">
        <v>92</v>
      </c>
      <c r="F13538" s="122">
        <v>8883</v>
      </c>
      <c r="G13538" s="122">
        <v>998</v>
      </c>
      <c r="H13538" s="120">
        <v>2019</v>
      </c>
      <c r="I13538" t="str">
        <f>IF(J13538="natural gas",VLOOKUP(D13538,'Cross-Page Data'!$I$4:$J$13,2,FALSE),IF(J13538="solar",VLOOKUP('Form 923'!D13538,'Cross-Page Data'!$I$14:$J$117,2,FALSE),J13538))</f>
        <v>solar pv</v>
      </c>
      <c r="J13538" t="str">
        <f>VLOOKUP(E13538,'Cross-Page Data'!$D$4:$F$48,3,FALSE)</f>
        <v>solar</v>
      </c>
      <c r="K13538" t="b">
        <f t="shared" si="211"/>
        <v>1</v>
      </c>
    </row>
    <row r="13539" spans="1:11">
      <c r="A13539" s="120">
        <v>63278</v>
      </c>
      <c r="B13539" s="121" t="s">
        <v>201</v>
      </c>
      <c r="C13539" s="121" t="s">
        <v>206</v>
      </c>
      <c r="D13539" s="121" t="s">
        <v>101</v>
      </c>
      <c r="E13539" s="121" t="s">
        <v>92</v>
      </c>
      <c r="F13539" s="122">
        <v>6766</v>
      </c>
      <c r="G13539" s="122">
        <v>760</v>
      </c>
      <c r="H13539" s="120">
        <v>2019</v>
      </c>
      <c r="I13539" t="str">
        <f>IF(J13539="natural gas",VLOOKUP(D13539,'Cross-Page Data'!$I$4:$J$13,2,FALSE),IF(J13539="solar",VLOOKUP('Form 923'!D13539,'Cross-Page Data'!$I$14:$J$117,2,FALSE),J13539))</f>
        <v>solar pv</v>
      </c>
      <c r="J13539" t="str">
        <f>VLOOKUP(E13539,'Cross-Page Data'!$D$4:$F$48,3,FALSE)</f>
        <v>solar</v>
      </c>
      <c r="K13539" t="b">
        <f t="shared" si="211"/>
        <v>1</v>
      </c>
    </row>
    <row r="13540" spans="1:11">
      <c r="A13540" s="120">
        <v>63279</v>
      </c>
      <c r="B13540" s="121" t="s">
        <v>201</v>
      </c>
      <c r="C13540" s="121" t="s">
        <v>206</v>
      </c>
      <c r="D13540" s="121" t="s">
        <v>101</v>
      </c>
      <c r="E13540" s="121" t="s">
        <v>92</v>
      </c>
      <c r="F13540" s="122">
        <v>6455</v>
      </c>
      <c r="G13540" s="122">
        <v>725</v>
      </c>
      <c r="H13540" s="120">
        <v>2019</v>
      </c>
      <c r="I13540" t="str">
        <f>IF(J13540="natural gas",VLOOKUP(D13540,'Cross-Page Data'!$I$4:$J$13,2,FALSE),IF(J13540="solar",VLOOKUP('Form 923'!D13540,'Cross-Page Data'!$I$14:$J$117,2,FALSE),J13540))</f>
        <v>solar pv</v>
      </c>
      <c r="J13540" t="str">
        <f>VLOOKUP(E13540,'Cross-Page Data'!$D$4:$F$48,3,FALSE)</f>
        <v>solar</v>
      </c>
      <c r="K13540" t="b">
        <f t="shared" si="211"/>
        <v>1</v>
      </c>
    </row>
    <row r="13541" spans="1:11">
      <c r="A13541" s="120">
        <v>63280</v>
      </c>
      <c r="B13541" s="121" t="s">
        <v>201</v>
      </c>
      <c r="C13541" s="121" t="s">
        <v>206</v>
      </c>
      <c r="D13541" s="121" t="s">
        <v>101</v>
      </c>
      <c r="E13541" s="121" t="s">
        <v>92</v>
      </c>
      <c r="F13541" s="122">
        <v>4433</v>
      </c>
      <c r="G13541" s="122">
        <v>498</v>
      </c>
      <c r="H13541" s="120">
        <v>2019</v>
      </c>
      <c r="I13541" t="str">
        <f>IF(J13541="natural gas",VLOOKUP(D13541,'Cross-Page Data'!$I$4:$J$13,2,FALSE),IF(J13541="solar",VLOOKUP('Form 923'!D13541,'Cross-Page Data'!$I$14:$J$117,2,FALSE),J13541))</f>
        <v>solar pv</v>
      </c>
      <c r="J13541" t="str">
        <f>VLOOKUP(E13541,'Cross-Page Data'!$D$4:$F$48,3,FALSE)</f>
        <v>solar</v>
      </c>
      <c r="K13541" t="b">
        <f t="shared" si="211"/>
        <v>1</v>
      </c>
    </row>
    <row r="13542" spans="1:11">
      <c r="A13542" s="120">
        <v>63285</v>
      </c>
      <c r="B13542" s="121" t="s">
        <v>205</v>
      </c>
      <c r="C13542" s="121" t="s">
        <v>209</v>
      </c>
      <c r="D13542" s="121" t="s">
        <v>73</v>
      </c>
      <c r="E13542" s="121" t="s">
        <v>38</v>
      </c>
      <c r="F13542" s="122">
        <v>2350838</v>
      </c>
      <c r="G13542" s="122">
        <v>253352</v>
      </c>
      <c r="H13542" s="120">
        <v>2019</v>
      </c>
      <c r="I13542" t="str">
        <f>IF(J13542="natural gas",VLOOKUP(D13542,'Cross-Page Data'!$I$4:$J$13,2,FALSE),IF(J13542="solar",VLOOKUP('Form 923'!D13542,'Cross-Page Data'!$I$14:$J$117,2,FALSE),J13542))</f>
        <v>natural gas peaker</v>
      </c>
      <c r="J13542" t="str">
        <f>VLOOKUP(E13542,'Cross-Page Data'!$D$4:$F$48,3,FALSE)</f>
        <v>natural gas</v>
      </c>
      <c r="K13542" t="b">
        <f t="shared" si="211"/>
        <v>0</v>
      </c>
    </row>
    <row r="13543" spans="1:11">
      <c r="A13543" s="120">
        <v>63286</v>
      </c>
      <c r="B13543" s="121" t="s">
        <v>201</v>
      </c>
      <c r="C13543" s="121" t="s">
        <v>206</v>
      </c>
      <c r="D13543" s="121" t="s">
        <v>101</v>
      </c>
      <c r="E13543" s="121" t="s">
        <v>92</v>
      </c>
      <c r="F13543" s="122">
        <v>30630</v>
      </c>
      <c r="G13543" s="122">
        <v>3441</v>
      </c>
      <c r="H13543" s="120">
        <v>2019</v>
      </c>
      <c r="I13543" t="str">
        <f>IF(J13543="natural gas",VLOOKUP(D13543,'Cross-Page Data'!$I$4:$J$13,2,FALSE),IF(J13543="solar",VLOOKUP('Form 923'!D13543,'Cross-Page Data'!$I$14:$J$117,2,FALSE),J13543))</f>
        <v>solar pv</v>
      </c>
      <c r="J13543" t="str">
        <f>VLOOKUP(E13543,'Cross-Page Data'!$D$4:$F$48,3,FALSE)</f>
        <v>solar</v>
      </c>
      <c r="K13543" t="b">
        <f t="shared" si="211"/>
        <v>1</v>
      </c>
    </row>
    <row r="13544" spans="1:11">
      <c r="A13544" s="120">
        <v>63293</v>
      </c>
      <c r="B13544" s="121" t="s">
        <v>201</v>
      </c>
      <c r="C13544" s="121" t="s">
        <v>206</v>
      </c>
      <c r="D13544" s="121" t="s">
        <v>101</v>
      </c>
      <c r="E13544" s="121" t="s">
        <v>92</v>
      </c>
      <c r="F13544" s="122">
        <v>52246</v>
      </c>
      <c r="G13544" s="122">
        <v>5869</v>
      </c>
      <c r="H13544" s="120">
        <v>2019</v>
      </c>
      <c r="I13544" t="str">
        <f>IF(J13544="natural gas",VLOOKUP(D13544,'Cross-Page Data'!$I$4:$J$13,2,FALSE),IF(J13544="solar",VLOOKUP('Form 923'!D13544,'Cross-Page Data'!$I$14:$J$117,2,FALSE),J13544))</f>
        <v>solar pv</v>
      </c>
      <c r="J13544" t="str">
        <f>VLOOKUP(E13544,'Cross-Page Data'!$D$4:$F$48,3,FALSE)</f>
        <v>solar</v>
      </c>
      <c r="K13544" t="b">
        <f t="shared" si="211"/>
        <v>1</v>
      </c>
    </row>
    <row r="13545" spans="1:11">
      <c r="A13545" s="120">
        <v>63296</v>
      </c>
      <c r="B13545" s="121" t="s">
        <v>201</v>
      </c>
      <c r="C13545" s="121" t="s">
        <v>206</v>
      </c>
      <c r="D13545" s="121" t="s">
        <v>101</v>
      </c>
      <c r="E13545" s="121" t="s">
        <v>92</v>
      </c>
      <c r="F13545" s="122">
        <v>22176</v>
      </c>
      <c r="G13545" s="122">
        <v>2491</v>
      </c>
      <c r="H13545" s="120">
        <v>2019</v>
      </c>
      <c r="I13545" t="str">
        <f>IF(J13545="natural gas",VLOOKUP(D13545,'Cross-Page Data'!$I$4:$J$13,2,FALSE),IF(J13545="solar",VLOOKUP('Form 923'!D13545,'Cross-Page Data'!$I$14:$J$117,2,FALSE),J13545))</f>
        <v>solar pv</v>
      </c>
      <c r="J13545" t="str">
        <f>VLOOKUP(E13545,'Cross-Page Data'!$D$4:$F$48,3,FALSE)</f>
        <v>solar</v>
      </c>
      <c r="K13545" t="b">
        <f t="shared" si="211"/>
        <v>1</v>
      </c>
    </row>
    <row r="13546" spans="1:11">
      <c r="A13546" s="120">
        <v>63299</v>
      </c>
      <c r="B13546" s="121" t="s">
        <v>201</v>
      </c>
      <c r="C13546" s="121" t="s">
        <v>206</v>
      </c>
      <c r="D13546" s="121" t="s">
        <v>101</v>
      </c>
      <c r="E13546" s="121" t="s">
        <v>92</v>
      </c>
      <c r="F13546" s="122">
        <v>33490</v>
      </c>
      <c r="G13546" s="122">
        <v>3762</v>
      </c>
      <c r="H13546" s="120">
        <v>2019</v>
      </c>
      <c r="I13546" t="str">
        <f>IF(J13546="natural gas",VLOOKUP(D13546,'Cross-Page Data'!$I$4:$J$13,2,FALSE),IF(J13546="solar",VLOOKUP('Form 923'!D13546,'Cross-Page Data'!$I$14:$J$117,2,FALSE),J13546))</f>
        <v>solar pv</v>
      </c>
      <c r="J13546" t="str">
        <f>VLOOKUP(E13546,'Cross-Page Data'!$D$4:$F$48,3,FALSE)</f>
        <v>solar</v>
      </c>
      <c r="K13546" t="b">
        <f t="shared" si="211"/>
        <v>1</v>
      </c>
    </row>
    <row r="13547" spans="1:11">
      <c r="A13547" s="120">
        <v>63301</v>
      </c>
      <c r="B13547" s="121" t="s">
        <v>201</v>
      </c>
      <c r="C13547" s="121" t="s">
        <v>206</v>
      </c>
      <c r="D13547" s="121" t="s">
        <v>101</v>
      </c>
      <c r="E13547" s="121" t="s">
        <v>92</v>
      </c>
      <c r="F13547" s="122">
        <v>2021</v>
      </c>
      <c r="G13547" s="122">
        <v>227</v>
      </c>
      <c r="H13547" s="120">
        <v>2019</v>
      </c>
      <c r="I13547" t="str">
        <f>IF(J13547="natural gas",VLOOKUP(D13547,'Cross-Page Data'!$I$4:$J$13,2,FALSE),IF(J13547="solar",VLOOKUP('Form 923'!D13547,'Cross-Page Data'!$I$14:$J$117,2,FALSE),J13547))</f>
        <v>solar pv</v>
      </c>
      <c r="J13547" t="str">
        <f>VLOOKUP(E13547,'Cross-Page Data'!$D$4:$F$48,3,FALSE)</f>
        <v>solar</v>
      </c>
      <c r="K13547" t="b">
        <f t="shared" si="211"/>
        <v>1</v>
      </c>
    </row>
    <row r="13548" spans="1:11">
      <c r="A13548" s="120">
        <v>63324</v>
      </c>
      <c r="B13548" s="121" t="s">
        <v>201</v>
      </c>
      <c r="C13548" s="121" t="s">
        <v>202</v>
      </c>
      <c r="D13548" s="121" t="s">
        <v>33</v>
      </c>
      <c r="E13548" s="121" t="s">
        <v>99</v>
      </c>
      <c r="F13548" s="122">
        <v>0</v>
      </c>
      <c r="G13548" s="122">
        <v>0</v>
      </c>
      <c r="H13548" s="120">
        <v>2019</v>
      </c>
      <c r="I13548" t="str">
        <f>IF(J13548="natural gas",VLOOKUP(D13548,'Cross-Page Data'!$I$4:$J$13,2,FALSE),IF(J13548="solar",VLOOKUP('Form 923'!D13548,'Cross-Page Data'!$I$14:$J$117,2,FALSE),J13548))</f>
        <v>other</v>
      </c>
      <c r="J13548" t="str">
        <f>VLOOKUP(E13548,'Cross-Page Data'!$D$4:$F$48,3,FALSE)</f>
        <v>other</v>
      </c>
      <c r="K13548" t="b">
        <f t="shared" si="211"/>
        <v>1</v>
      </c>
    </row>
    <row r="13549" spans="1:11">
      <c r="A13549" s="120">
        <v>63324</v>
      </c>
      <c r="B13549" s="121" t="s">
        <v>201</v>
      </c>
      <c r="C13549" s="121" t="s">
        <v>202</v>
      </c>
      <c r="D13549" s="121" t="s">
        <v>101</v>
      </c>
      <c r="E13549" s="121" t="s">
        <v>92</v>
      </c>
      <c r="F13549" s="122">
        <v>944</v>
      </c>
      <c r="G13549" s="122">
        <v>106</v>
      </c>
      <c r="H13549" s="120">
        <v>2019</v>
      </c>
      <c r="I13549" t="str">
        <f>IF(J13549="natural gas",VLOOKUP(D13549,'Cross-Page Data'!$I$4:$J$13,2,FALSE),IF(J13549="solar",VLOOKUP('Form 923'!D13549,'Cross-Page Data'!$I$14:$J$117,2,FALSE),J13549))</f>
        <v>solar pv</v>
      </c>
      <c r="J13549" t="str">
        <f>VLOOKUP(E13549,'Cross-Page Data'!$D$4:$F$48,3,FALSE)</f>
        <v>solar</v>
      </c>
      <c r="K13549" t="b">
        <f t="shared" si="211"/>
        <v>1</v>
      </c>
    </row>
    <row r="13550" spans="1:11">
      <c r="A13550" s="120">
        <v>63330</v>
      </c>
      <c r="B13550" s="121" t="s">
        <v>201</v>
      </c>
      <c r="C13550" s="121" t="s">
        <v>206</v>
      </c>
      <c r="D13550" s="121" t="s">
        <v>101</v>
      </c>
      <c r="E13550" s="121" t="s">
        <v>92</v>
      </c>
      <c r="F13550" s="122">
        <v>0</v>
      </c>
      <c r="G13550" s="122">
        <v>0</v>
      </c>
      <c r="H13550" s="120">
        <v>2019</v>
      </c>
      <c r="I13550" t="str">
        <f>IF(J13550="natural gas",VLOOKUP(D13550,'Cross-Page Data'!$I$4:$J$13,2,FALSE),IF(J13550="solar",VLOOKUP('Form 923'!D13550,'Cross-Page Data'!$I$14:$J$117,2,FALSE),J13550))</f>
        <v>solar pv</v>
      </c>
      <c r="J13550" t="str">
        <f>VLOOKUP(E13550,'Cross-Page Data'!$D$4:$F$48,3,FALSE)</f>
        <v>solar</v>
      </c>
      <c r="K13550" t="b">
        <f t="shared" si="211"/>
        <v>1</v>
      </c>
    </row>
    <row r="13551" spans="1:11">
      <c r="A13551" s="120">
        <v>63331</v>
      </c>
      <c r="B13551" s="121" t="s">
        <v>201</v>
      </c>
      <c r="C13551" s="121" t="s">
        <v>206</v>
      </c>
      <c r="D13551" s="121" t="s">
        <v>101</v>
      </c>
      <c r="E13551" s="121" t="s">
        <v>92</v>
      </c>
      <c r="F13551" s="122">
        <v>0</v>
      </c>
      <c r="G13551" s="122">
        <v>0</v>
      </c>
      <c r="H13551" s="120">
        <v>2019</v>
      </c>
      <c r="I13551" t="str">
        <f>IF(J13551="natural gas",VLOOKUP(D13551,'Cross-Page Data'!$I$4:$J$13,2,FALSE),IF(J13551="solar",VLOOKUP('Form 923'!D13551,'Cross-Page Data'!$I$14:$J$117,2,FALSE),J13551))</f>
        <v>solar pv</v>
      </c>
      <c r="J13551" t="str">
        <f>VLOOKUP(E13551,'Cross-Page Data'!$D$4:$F$48,3,FALSE)</f>
        <v>solar</v>
      </c>
      <c r="K13551" t="b">
        <f t="shared" si="211"/>
        <v>1</v>
      </c>
    </row>
    <row r="13552" spans="1:11">
      <c r="A13552" s="120">
        <v>63332</v>
      </c>
      <c r="B13552" s="121" t="s">
        <v>201</v>
      </c>
      <c r="C13552" s="121" t="s">
        <v>206</v>
      </c>
      <c r="D13552" s="121" t="s">
        <v>101</v>
      </c>
      <c r="E13552" s="121" t="s">
        <v>92</v>
      </c>
      <c r="F13552" s="122">
        <v>93329</v>
      </c>
      <c r="G13552" s="122">
        <v>10484</v>
      </c>
      <c r="H13552" s="120">
        <v>2019</v>
      </c>
      <c r="I13552" t="str">
        <f>IF(J13552="natural gas",VLOOKUP(D13552,'Cross-Page Data'!$I$4:$J$13,2,FALSE),IF(J13552="solar",VLOOKUP('Form 923'!D13552,'Cross-Page Data'!$I$14:$J$117,2,FALSE),J13552))</f>
        <v>solar pv</v>
      </c>
      <c r="J13552" t="str">
        <f>VLOOKUP(E13552,'Cross-Page Data'!$D$4:$F$48,3,FALSE)</f>
        <v>solar</v>
      </c>
      <c r="K13552" t="b">
        <f t="shared" si="211"/>
        <v>1</v>
      </c>
    </row>
    <row r="13553" spans="1:11">
      <c r="A13553" s="120">
        <v>63344</v>
      </c>
      <c r="B13553" s="121" t="s">
        <v>201</v>
      </c>
      <c r="C13553" s="121" t="s">
        <v>206</v>
      </c>
      <c r="D13553" s="121" t="s">
        <v>101</v>
      </c>
      <c r="E13553" s="121" t="s">
        <v>92</v>
      </c>
      <c r="F13553" s="122">
        <v>1513</v>
      </c>
      <c r="G13553" s="122">
        <v>170</v>
      </c>
      <c r="H13553" s="120">
        <v>2019</v>
      </c>
      <c r="I13553" t="str">
        <f>IF(J13553="natural gas",VLOOKUP(D13553,'Cross-Page Data'!$I$4:$J$13,2,FALSE),IF(J13553="solar",VLOOKUP('Form 923'!D13553,'Cross-Page Data'!$I$14:$J$117,2,FALSE),J13553))</f>
        <v>solar pv</v>
      </c>
      <c r="J13553" t="str">
        <f>VLOOKUP(E13553,'Cross-Page Data'!$D$4:$F$48,3,FALSE)</f>
        <v>solar</v>
      </c>
      <c r="K13553" t="b">
        <f t="shared" si="211"/>
        <v>1</v>
      </c>
    </row>
    <row r="13554" spans="1:11">
      <c r="A13554" s="120">
        <v>63346</v>
      </c>
      <c r="B13554" s="121" t="s">
        <v>201</v>
      </c>
      <c r="C13554" s="121" t="s">
        <v>206</v>
      </c>
      <c r="D13554" s="121" t="s">
        <v>101</v>
      </c>
      <c r="E13554" s="121" t="s">
        <v>92</v>
      </c>
      <c r="F13554" s="122">
        <v>0</v>
      </c>
      <c r="G13554" s="122">
        <v>0</v>
      </c>
      <c r="H13554" s="120">
        <v>2019</v>
      </c>
      <c r="I13554" t="str">
        <f>IF(J13554="natural gas",VLOOKUP(D13554,'Cross-Page Data'!$I$4:$J$13,2,FALSE),IF(J13554="solar",VLOOKUP('Form 923'!D13554,'Cross-Page Data'!$I$14:$J$117,2,FALSE),J13554))</f>
        <v>solar pv</v>
      </c>
      <c r="J13554" t="str">
        <f>VLOOKUP(E13554,'Cross-Page Data'!$D$4:$F$48,3,FALSE)</f>
        <v>solar</v>
      </c>
      <c r="K13554" t="b">
        <f t="shared" si="211"/>
        <v>1</v>
      </c>
    </row>
    <row r="13555" spans="1:11">
      <c r="A13555" s="120">
        <v>63349</v>
      </c>
      <c r="B13555" s="121" t="s">
        <v>201</v>
      </c>
      <c r="C13555" s="121" t="s">
        <v>206</v>
      </c>
      <c r="D13555" s="121" t="s">
        <v>101</v>
      </c>
      <c r="E13555" s="121" t="s">
        <v>92</v>
      </c>
      <c r="F13555" s="122">
        <v>6543</v>
      </c>
      <c r="G13555" s="122">
        <v>735</v>
      </c>
      <c r="H13555" s="120">
        <v>2019</v>
      </c>
      <c r="I13555" t="str">
        <f>IF(J13555="natural gas",VLOOKUP(D13555,'Cross-Page Data'!$I$4:$J$13,2,FALSE),IF(J13555="solar",VLOOKUP('Form 923'!D13555,'Cross-Page Data'!$I$14:$J$117,2,FALSE),J13555))</f>
        <v>solar pv</v>
      </c>
      <c r="J13555" t="str">
        <f>VLOOKUP(E13555,'Cross-Page Data'!$D$4:$F$48,3,FALSE)</f>
        <v>solar</v>
      </c>
      <c r="K13555" t="b">
        <f t="shared" si="211"/>
        <v>1</v>
      </c>
    </row>
    <row r="13556" spans="1:11">
      <c r="A13556" s="120">
        <v>63350</v>
      </c>
      <c r="B13556" s="121" t="s">
        <v>201</v>
      </c>
      <c r="C13556" s="121" t="s">
        <v>206</v>
      </c>
      <c r="D13556" s="121" t="s">
        <v>101</v>
      </c>
      <c r="E13556" s="121" t="s">
        <v>92</v>
      </c>
      <c r="F13556" s="122">
        <v>50857</v>
      </c>
      <c r="G13556" s="122">
        <v>5713</v>
      </c>
      <c r="H13556" s="120">
        <v>2019</v>
      </c>
      <c r="I13556" t="str">
        <f>IF(J13556="natural gas",VLOOKUP(D13556,'Cross-Page Data'!$I$4:$J$13,2,FALSE),IF(J13556="solar",VLOOKUP('Form 923'!D13556,'Cross-Page Data'!$I$14:$J$117,2,FALSE),J13556))</f>
        <v>solar pv</v>
      </c>
      <c r="J13556" t="str">
        <f>VLOOKUP(E13556,'Cross-Page Data'!$D$4:$F$48,3,FALSE)</f>
        <v>solar</v>
      </c>
      <c r="K13556" t="b">
        <f t="shared" si="211"/>
        <v>1</v>
      </c>
    </row>
    <row r="13557" spans="1:11">
      <c r="A13557" s="120">
        <v>63353</v>
      </c>
      <c r="B13557" s="121" t="s">
        <v>201</v>
      </c>
      <c r="C13557" s="121" t="s">
        <v>206</v>
      </c>
      <c r="D13557" s="121" t="s">
        <v>101</v>
      </c>
      <c r="E13557" s="121" t="s">
        <v>92</v>
      </c>
      <c r="F13557" s="122">
        <v>25905</v>
      </c>
      <c r="G13557" s="122">
        <v>2910</v>
      </c>
      <c r="H13557" s="120">
        <v>2019</v>
      </c>
      <c r="I13557" t="str">
        <f>IF(J13557="natural gas",VLOOKUP(D13557,'Cross-Page Data'!$I$4:$J$13,2,FALSE),IF(J13557="solar",VLOOKUP('Form 923'!D13557,'Cross-Page Data'!$I$14:$J$117,2,FALSE),J13557))</f>
        <v>solar pv</v>
      </c>
      <c r="J13557" t="str">
        <f>VLOOKUP(E13557,'Cross-Page Data'!$D$4:$F$48,3,FALSE)</f>
        <v>solar</v>
      </c>
      <c r="K13557" t="b">
        <f t="shared" si="211"/>
        <v>1</v>
      </c>
    </row>
    <row r="13558" spans="1:11">
      <c r="A13558" s="120">
        <v>63354</v>
      </c>
      <c r="B13558" s="121" t="s">
        <v>201</v>
      </c>
      <c r="C13558" s="121" t="s">
        <v>206</v>
      </c>
      <c r="D13558" s="121" t="s">
        <v>101</v>
      </c>
      <c r="E13558" s="121" t="s">
        <v>92</v>
      </c>
      <c r="F13558" s="122">
        <v>9134</v>
      </c>
      <c r="G13558" s="122">
        <v>1026</v>
      </c>
      <c r="H13558" s="120">
        <v>2019</v>
      </c>
      <c r="I13558" t="str">
        <f>IF(J13558="natural gas",VLOOKUP(D13558,'Cross-Page Data'!$I$4:$J$13,2,FALSE),IF(J13558="solar",VLOOKUP('Form 923'!D13558,'Cross-Page Data'!$I$14:$J$117,2,FALSE),J13558))</f>
        <v>solar pv</v>
      </c>
      <c r="J13558" t="str">
        <f>VLOOKUP(E13558,'Cross-Page Data'!$D$4:$F$48,3,FALSE)</f>
        <v>solar</v>
      </c>
      <c r="K13558" t="b">
        <f t="shared" si="211"/>
        <v>1</v>
      </c>
    </row>
    <row r="13559" spans="1:11">
      <c r="A13559" s="120">
        <v>63355</v>
      </c>
      <c r="B13559" s="121" t="s">
        <v>201</v>
      </c>
      <c r="C13559" s="121" t="s">
        <v>206</v>
      </c>
      <c r="D13559" s="121" t="s">
        <v>101</v>
      </c>
      <c r="E13559" s="121" t="s">
        <v>92</v>
      </c>
      <c r="F13559" s="122">
        <v>2349</v>
      </c>
      <c r="G13559" s="122">
        <v>264</v>
      </c>
      <c r="H13559" s="120">
        <v>2019</v>
      </c>
      <c r="I13559" t="str">
        <f>IF(J13559="natural gas",VLOOKUP(D13559,'Cross-Page Data'!$I$4:$J$13,2,FALSE),IF(J13559="solar",VLOOKUP('Form 923'!D13559,'Cross-Page Data'!$I$14:$J$117,2,FALSE),J13559))</f>
        <v>solar pv</v>
      </c>
      <c r="J13559" t="str">
        <f>VLOOKUP(E13559,'Cross-Page Data'!$D$4:$F$48,3,FALSE)</f>
        <v>solar</v>
      </c>
      <c r="K13559" t="b">
        <f t="shared" si="211"/>
        <v>1</v>
      </c>
    </row>
    <row r="13560" spans="1:11">
      <c r="A13560" s="120">
        <v>63356</v>
      </c>
      <c r="B13560" s="121" t="s">
        <v>201</v>
      </c>
      <c r="C13560" s="121" t="s">
        <v>206</v>
      </c>
      <c r="D13560" s="121" t="s">
        <v>101</v>
      </c>
      <c r="E13560" s="121" t="s">
        <v>92</v>
      </c>
      <c r="F13560" s="122">
        <v>9527</v>
      </c>
      <c r="G13560" s="122">
        <v>1070</v>
      </c>
      <c r="H13560" s="120">
        <v>2019</v>
      </c>
      <c r="I13560" t="str">
        <f>IF(J13560="natural gas",VLOOKUP(D13560,'Cross-Page Data'!$I$4:$J$13,2,FALSE),IF(J13560="solar",VLOOKUP('Form 923'!D13560,'Cross-Page Data'!$I$14:$J$117,2,FALSE),J13560))</f>
        <v>solar pv</v>
      </c>
      <c r="J13560" t="str">
        <f>VLOOKUP(E13560,'Cross-Page Data'!$D$4:$F$48,3,FALSE)</f>
        <v>solar</v>
      </c>
      <c r="K13560" t="b">
        <f t="shared" si="211"/>
        <v>1</v>
      </c>
    </row>
    <row r="13561" spans="1:11">
      <c r="A13561" s="120">
        <v>63357</v>
      </c>
      <c r="B13561" s="121" t="s">
        <v>201</v>
      </c>
      <c r="C13561" s="121" t="s">
        <v>206</v>
      </c>
      <c r="D13561" s="121" t="s">
        <v>101</v>
      </c>
      <c r="E13561" s="121" t="s">
        <v>92</v>
      </c>
      <c r="F13561" s="122">
        <v>35011</v>
      </c>
      <c r="G13561" s="122">
        <v>3933</v>
      </c>
      <c r="H13561" s="120">
        <v>2019</v>
      </c>
      <c r="I13561" t="str">
        <f>IF(J13561="natural gas",VLOOKUP(D13561,'Cross-Page Data'!$I$4:$J$13,2,FALSE),IF(J13561="solar",VLOOKUP('Form 923'!D13561,'Cross-Page Data'!$I$14:$J$117,2,FALSE),J13561))</f>
        <v>solar pv</v>
      </c>
      <c r="J13561" t="str">
        <f>VLOOKUP(E13561,'Cross-Page Data'!$D$4:$F$48,3,FALSE)</f>
        <v>solar</v>
      </c>
      <c r="K13561" t="b">
        <f t="shared" si="211"/>
        <v>1</v>
      </c>
    </row>
    <row r="13562" spans="1:11">
      <c r="A13562" s="120">
        <v>63358</v>
      </c>
      <c r="B13562" s="121" t="s">
        <v>201</v>
      </c>
      <c r="C13562" s="121" t="s">
        <v>206</v>
      </c>
      <c r="D13562" s="121" t="s">
        <v>101</v>
      </c>
      <c r="E13562" s="121" t="s">
        <v>92</v>
      </c>
      <c r="F13562" s="122">
        <v>9355</v>
      </c>
      <c r="G13562" s="122">
        <v>1051</v>
      </c>
      <c r="H13562" s="120">
        <v>2019</v>
      </c>
      <c r="I13562" t="str">
        <f>IF(J13562="natural gas",VLOOKUP(D13562,'Cross-Page Data'!$I$4:$J$13,2,FALSE),IF(J13562="solar",VLOOKUP('Form 923'!D13562,'Cross-Page Data'!$I$14:$J$117,2,FALSE),J13562))</f>
        <v>solar pv</v>
      </c>
      <c r="J13562" t="str">
        <f>VLOOKUP(E13562,'Cross-Page Data'!$D$4:$F$48,3,FALSE)</f>
        <v>solar</v>
      </c>
      <c r="K13562" t="b">
        <f t="shared" si="211"/>
        <v>1</v>
      </c>
    </row>
    <row r="13563" spans="1:11">
      <c r="A13563" s="120">
        <v>63361</v>
      </c>
      <c r="B13563" s="121" t="s">
        <v>201</v>
      </c>
      <c r="C13563" s="121" t="s">
        <v>206</v>
      </c>
      <c r="D13563" s="121" t="s">
        <v>101</v>
      </c>
      <c r="E13563" s="121" t="s">
        <v>92</v>
      </c>
      <c r="F13563" s="122">
        <v>12357</v>
      </c>
      <c r="G13563" s="122">
        <v>1388</v>
      </c>
      <c r="H13563" s="120">
        <v>2019</v>
      </c>
      <c r="I13563" t="str">
        <f>IF(J13563="natural gas",VLOOKUP(D13563,'Cross-Page Data'!$I$4:$J$13,2,FALSE),IF(J13563="solar",VLOOKUP('Form 923'!D13563,'Cross-Page Data'!$I$14:$J$117,2,FALSE),J13563))</f>
        <v>solar pv</v>
      </c>
      <c r="J13563" t="str">
        <f>VLOOKUP(E13563,'Cross-Page Data'!$D$4:$F$48,3,FALSE)</f>
        <v>solar</v>
      </c>
      <c r="K13563" t="b">
        <f t="shared" si="211"/>
        <v>1</v>
      </c>
    </row>
    <row r="13564" spans="1:11">
      <c r="A13564" s="120">
        <v>63363</v>
      </c>
      <c r="B13564" s="121" t="s">
        <v>201</v>
      </c>
      <c r="C13564" s="121" t="s">
        <v>206</v>
      </c>
      <c r="D13564" s="121" t="s">
        <v>101</v>
      </c>
      <c r="E13564" s="121" t="s">
        <v>92</v>
      </c>
      <c r="F13564" s="122">
        <v>13281</v>
      </c>
      <c r="G13564" s="122">
        <v>1492</v>
      </c>
      <c r="H13564" s="120">
        <v>2019</v>
      </c>
      <c r="I13564" t="str">
        <f>IF(J13564="natural gas",VLOOKUP(D13564,'Cross-Page Data'!$I$4:$J$13,2,FALSE),IF(J13564="solar",VLOOKUP('Form 923'!D13564,'Cross-Page Data'!$I$14:$J$117,2,FALSE),J13564))</f>
        <v>solar pv</v>
      </c>
      <c r="J13564" t="str">
        <f>VLOOKUP(E13564,'Cross-Page Data'!$D$4:$F$48,3,FALSE)</f>
        <v>solar</v>
      </c>
      <c r="K13564" t="b">
        <f t="shared" si="211"/>
        <v>1</v>
      </c>
    </row>
    <row r="13565" spans="1:11">
      <c r="A13565" s="120">
        <v>63365</v>
      </c>
      <c r="B13565" s="121" t="s">
        <v>201</v>
      </c>
      <c r="C13565" s="121" t="s">
        <v>206</v>
      </c>
      <c r="D13565" s="121" t="s">
        <v>120</v>
      </c>
      <c r="E13565" s="121" t="s">
        <v>76</v>
      </c>
      <c r="F13565" s="122">
        <v>0</v>
      </c>
      <c r="G13565" s="122">
        <v>0</v>
      </c>
      <c r="H13565" s="120">
        <v>2019</v>
      </c>
      <c r="I13565" t="str">
        <f>IF(J13565="natural gas",VLOOKUP(D13565,'Cross-Page Data'!$I$4:$J$13,2,FALSE),IF(J13565="solar",VLOOKUP('Form 923'!D13565,'Cross-Page Data'!$I$14:$J$117,2,FALSE),J13565))</f>
        <v>geothermal</v>
      </c>
      <c r="J13565" t="str">
        <f>VLOOKUP(E13565,'Cross-Page Data'!$D$4:$F$48,3,FALSE)</f>
        <v>geothermal</v>
      </c>
      <c r="K13565" t="b">
        <f t="shared" si="211"/>
        <v>1</v>
      </c>
    </row>
    <row r="13566" spans="1:11">
      <c r="A13566" s="120">
        <v>63365</v>
      </c>
      <c r="B13566" s="121" t="s">
        <v>201</v>
      </c>
      <c r="C13566" s="121" t="s">
        <v>206</v>
      </c>
      <c r="D13566" s="121" t="s">
        <v>68</v>
      </c>
      <c r="E13566" s="121" t="s">
        <v>76</v>
      </c>
      <c r="F13566" s="122">
        <v>213407</v>
      </c>
      <c r="G13566" s="122">
        <v>23973</v>
      </c>
      <c r="H13566" s="120">
        <v>2019</v>
      </c>
      <c r="I13566" t="str">
        <f>IF(J13566="natural gas",VLOOKUP(D13566,'Cross-Page Data'!$I$4:$J$13,2,FALSE),IF(J13566="solar",VLOOKUP('Form 923'!D13566,'Cross-Page Data'!$I$14:$J$117,2,FALSE),J13566))</f>
        <v>geothermal</v>
      </c>
      <c r="J13566" t="str">
        <f>VLOOKUP(E13566,'Cross-Page Data'!$D$4:$F$48,3,FALSE)</f>
        <v>geothermal</v>
      </c>
      <c r="K13566" t="b">
        <f t="shared" si="211"/>
        <v>1</v>
      </c>
    </row>
    <row r="13567" ht="25.5" spans="1:11">
      <c r="A13567" s="120">
        <v>63366</v>
      </c>
      <c r="B13567" s="121" t="s">
        <v>201</v>
      </c>
      <c r="C13567" s="121" t="s">
        <v>207</v>
      </c>
      <c r="D13567" s="121" t="s">
        <v>101</v>
      </c>
      <c r="E13567" s="121" t="s">
        <v>92</v>
      </c>
      <c r="F13567" s="122">
        <v>10630</v>
      </c>
      <c r="G13567" s="122">
        <v>1194</v>
      </c>
      <c r="H13567" s="120">
        <v>2019</v>
      </c>
      <c r="I13567" t="str">
        <f>IF(J13567="natural gas",VLOOKUP(D13567,'Cross-Page Data'!$I$4:$J$13,2,FALSE),IF(J13567="solar",VLOOKUP('Form 923'!D13567,'Cross-Page Data'!$I$14:$J$117,2,FALSE),J13567))</f>
        <v>solar pv</v>
      </c>
      <c r="J13567" t="str">
        <f>VLOOKUP(E13567,'Cross-Page Data'!$D$4:$F$48,3,FALSE)</f>
        <v>solar</v>
      </c>
      <c r="K13567" t="b">
        <f t="shared" si="211"/>
        <v>0</v>
      </c>
    </row>
    <row r="13568" spans="1:11">
      <c r="A13568" s="120">
        <v>63367</v>
      </c>
      <c r="B13568" s="121" t="s">
        <v>201</v>
      </c>
      <c r="C13568" s="121" t="s">
        <v>206</v>
      </c>
      <c r="D13568" s="121" t="s">
        <v>101</v>
      </c>
      <c r="E13568" s="121" t="s">
        <v>92</v>
      </c>
      <c r="F13568" s="122">
        <v>0</v>
      </c>
      <c r="G13568" s="122">
        <v>0</v>
      </c>
      <c r="H13568" s="120">
        <v>2019</v>
      </c>
      <c r="I13568" t="str">
        <f>IF(J13568="natural gas",VLOOKUP(D13568,'Cross-Page Data'!$I$4:$J$13,2,FALSE),IF(J13568="solar",VLOOKUP('Form 923'!D13568,'Cross-Page Data'!$I$14:$J$117,2,FALSE),J13568))</f>
        <v>solar pv</v>
      </c>
      <c r="J13568" t="str">
        <f>VLOOKUP(E13568,'Cross-Page Data'!$D$4:$F$48,3,FALSE)</f>
        <v>solar</v>
      </c>
      <c r="K13568" t="b">
        <f t="shared" si="211"/>
        <v>1</v>
      </c>
    </row>
    <row r="13569" spans="1:11">
      <c r="A13569" s="120">
        <v>63368</v>
      </c>
      <c r="B13569" s="121" t="s">
        <v>201</v>
      </c>
      <c r="C13569" s="121" t="s">
        <v>206</v>
      </c>
      <c r="D13569" s="121" t="s">
        <v>101</v>
      </c>
      <c r="E13569" s="121" t="s">
        <v>92</v>
      </c>
      <c r="F13569" s="122">
        <v>26573</v>
      </c>
      <c r="G13569" s="122">
        <v>2985</v>
      </c>
      <c r="H13569" s="120">
        <v>2019</v>
      </c>
      <c r="I13569" t="str">
        <f>IF(J13569="natural gas",VLOOKUP(D13569,'Cross-Page Data'!$I$4:$J$13,2,FALSE),IF(J13569="solar",VLOOKUP('Form 923'!D13569,'Cross-Page Data'!$I$14:$J$117,2,FALSE),J13569))</f>
        <v>solar pv</v>
      </c>
      <c r="J13569" t="str">
        <f>VLOOKUP(E13569,'Cross-Page Data'!$D$4:$F$48,3,FALSE)</f>
        <v>solar</v>
      </c>
      <c r="K13569" t="b">
        <f t="shared" si="211"/>
        <v>1</v>
      </c>
    </row>
    <row r="13570" spans="1:11">
      <c r="A13570" s="120">
        <v>63371</v>
      </c>
      <c r="B13570" s="121" t="s">
        <v>201</v>
      </c>
      <c r="C13570" s="121" t="s">
        <v>206</v>
      </c>
      <c r="D13570" s="121" t="s">
        <v>101</v>
      </c>
      <c r="E13570" s="121" t="s">
        <v>92</v>
      </c>
      <c r="F13570" s="122">
        <v>0</v>
      </c>
      <c r="G13570" s="122">
        <v>0</v>
      </c>
      <c r="H13570" s="120">
        <v>2019</v>
      </c>
      <c r="I13570" t="str">
        <f>IF(J13570="natural gas",VLOOKUP(D13570,'Cross-Page Data'!$I$4:$J$13,2,FALSE),IF(J13570="solar",VLOOKUP('Form 923'!D13570,'Cross-Page Data'!$I$14:$J$117,2,FALSE),J13570))</f>
        <v>solar pv</v>
      </c>
      <c r="J13570" t="str">
        <f>VLOOKUP(E13570,'Cross-Page Data'!$D$4:$F$48,3,FALSE)</f>
        <v>solar</v>
      </c>
      <c r="K13570" t="b">
        <f t="shared" si="211"/>
        <v>1</v>
      </c>
    </row>
    <row r="13571" spans="1:11">
      <c r="A13571" s="120">
        <v>63372</v>
      </c>
      <c r="B13571" s="121" t="s">
        <v>201</v>
      </c>
      <c r="C13571" s="121" t="s">
        <v>206</v>
      </c>
      <c r="D13571" s="121" t="s">
        <v>101</v>
      </c>
      <c r="E13571" s="121" t="s">
        <v>92</v>
      </c>
      <c r="F13571" s="122">
        <v>0</v>
      </c>
      <c r="G13571" s="122">
        <v>0</v>
      </c>
      <c r="H13571" s="120">
        <v>2019</v>
      </c>
      <c r="I13571" t="str">
        <f>IF(J13571="natural gas",VLOOKUP(D13571,'Cross-Page Data'!$I$4:$J$13,2,FALSE),IF(J13571="solar",VLOOKUP('Form 923'!D13571,'Cross-Page Data'!$I$14:$J$117,2,FALSE),J13571))</f>
        <v>solar pv</v>
      </c>
      <c r="J13571" t="str">
        <f>VLOOKUP(E13571,'Cross-Page Data'!$D$4:$F$48,3,FALSE)</f>
        <v>solar</v>
      </c>
      <c r="K13571" t="b">
        <f t="shared" si="211"/>
        <v>1</v>
      </c>
    </row>
    <row r="13572" spans="1:11">
      <c r="A13572" s="120">
        <v>63373</v>
      </c>
      <c r="B13572" s="121" t="s">
        <v>201</v>
      </c>
      <c r="C13572" s="121" t="s">
        <v>206</v>
      </c>
      <c r="D13572" s="121" t="s">
        <v>101</v>
      </c>
      <c r="E13572" s="121" t="s">
        <v>92</v>
      </c>
      <c r="F13572" s="122">
        <v>0</v>
      </c>
      <c r="G13572" s="122">
        <v>0</v>
      </c>
      <c r="H13572" s="120">
        <v>2019</v>
      </c>
      <c r="I13572" t="str">
        <f>IF(J13572="natural gas",VLOOKUP(D13572,'Cross-Page Data'!$I$4:$J$13,2,FALSE),IF(J13572="solar",VLOOKUP('Form 923'!D13572,'Cross-Page Data'!$I$14:$J$117,2,FALSE),J13572))</f>
        <v>solar pv</v>
      </c>
      <c r="J13572" t="str">
        <f>VLOOKUP(E13572,'Cross-Page Data'!$D$4:$F$48,3,FALSE)</f>
        <v>solar</v>
      </c>
      <c r="K13572" t="b">
        <f t="shared" si="211"/>
        <v>1</v>
      </c>
    </row>
    <row r="13573" spans="1:11">
      <c r="A13573" s="120">
        <v>63374</v>
      </c>
      <c r="B13573" s="121" t="s">
        <v>201</v>
      </c>
      <c r="C13573" s="121" t="s">
        <v>206</v>
      </c>
      <c r="D13573" s="121" t="s">
        <v>101</v>
      </c>
      <c r="E13573" s="121" t="s">
        <v>92</v>
      </c>
      <c r="F13573" s="122">
        <v>0</v>
      </c>
      <c r="G13573" s="122">
        <v>0</v>
      </c>
      <c r="H13573" s="120">
        <v>2019</v>
      </c>
      <c r="I13573" t="str">
        <f>IF(J13573="natural gas",VLOOKUP(D13573,'Cross-Page Data'!$I$4:$J$13,2,FALSE),IF(J13573="solar",VLOOKUP('Form 923'!D13573,'Cross-Page Data'!$I$14:$J$117,2,FALSE),J13573))</f>
        <v>solar pv</v>
      </c>
      <c r="J13573" t="str">
        <f>VLOOKUP(E13573,'Cross-Page Data'!$D$4:$F$48,3,FALSE)</f>
        <v>solar</v>
      </c>
      <c r="K13573" t="b">
        <f t="shared" si="211"/>
        <v>1</v>
      </c>
    </row>
    <row r="13574" spans="1:11">
      <c r="A13574" s="120">
        <v>63375</v>
      </c>
      <c r="B13574" s="121" t="s">
        <v>201</v>
      </c>
      <c r="C13574" s="121" t="s">
        <v>206</v>
      </c>
      <c r="D13574" s="121" t="s">
        <v>101</v>
      </c>
      <c r="E13574" s="121" t="s">
        <v>92</v>
      </c>
      <c r="F13574" s="122">
        <v>0</v>
      </c>
      <c r="G13574" s="122">
        <v>0</v>
      </c>
      <c r="H13574" s="120">
        <v>2019</v>
      </c>
      <c r="I13574" t="str">
        <f>IF(J13574="natural gas",VLOOKUP(D13574,'Cross-Page Data'!$I$4:$J$13,2,FALSE),IF(J13574="solar",VLOOKUP('Form 923'!D13574,'Cross-Page Data'!$I$14:$J$117,2,FALSE),J13574))</f>
        <v>solar pv</v>
      </c>
      <c r="J13574" t="str">
        <f>VLOOKUP(E13574,'Cross-Page Data'!$D$4:$F$48,3,FALSE)</f>
        <v>solar</v>
      </c>
      <c r="K13574" t="b">
        <f t="shared" si="211"/>
        <v>1</v>
      </c>
    </row>
    <row r="13575" spans="1:11">
      <c r="A13575" s="120">
        <v>63381</v>
      </c>
      <c r="B13575" s="121" t="s">
        <v>201</v>
      </c>
      <c r="C13575" s="121" t="s">
        <v>206</v>
      </c>
      <c r="D13575" s="121" t="s">
        <v>101</v>
      </c>
      <c r="E13575" s="121" t="s">
        <v>92</v>
      </c>
      <c r="F13575" s="122">
        <v>57675</v>
      </c>
      <c r="G13575" s="122">
        <v>6479</v>
      </c>
      <c r="H13575" s="120">
        <v>2019</v>
      </c>
      <c r="I13575" t="str">
        <f>IF(J13575="natural gas",VLOOKUP(D13575,'Cross-Page Data'!$I$4:$J$13,2,FALSE),IF(J13575="solar",VLOOKUP('Form 923'!D13575,'Cross-Page Data'!$I$14:$J$117,2,FALSE),J13575))</f>
        <v>solar pv</v>
      </c>
      <c r="J13575" t="str">
        <f>VLOOKUP(E13575,'Cross-Page Data'!$D$4:$F$48,3,FALSE)</f>
        <v>solar</v>
      </c>
      <c r="K13575" t="b">
        <f t="shared" ref="K13575:K13638" si="212">IF(AND($N$6=FALSE,OR(C13575="Commercial NAICS Cogen",C13575="Industrial NAICS Cogen",C13575="NAICS-22 Cogen")),FALSE,IF(AND($N$7=FALSE,OR(C13575="Commercial NAICS Cogen",C13575="Commercial NAICS Non-Cogen",C13575="industrial NAICS Cogen",C13575="industrial NAICS non-cogen")),FALSE,TRUE))</f>
        <v>1</v>
      </c>
    </row>
    <row r="13576" spans="1:11">
      <c r="A13576" s="120">
        <v>63383</v>
      </c>
      <c r="B13576" s="121" t="s">
        <v>201</v>
      </c>
      <c r="C13576" s="121" t="s">
        <v>206</v>
      </c>
      <c r="D13576" s="121" t="s">
        <v>101</v>
      </c>
      <c r="E13576" s="121" t="s">
        <v>92</v>
      </c>
      <c r="F13576" s="122">
        <v>1630</v>
      </c>
      <c r="G13576" s="122">
        <v>183.15</v>
      </c>
      <c r="H13576" s="120">
        <v>2019</v>
      </c>
      <c r="I13576" t="str">
        <f>IF(J13576="natural gas",VLOOKUP(D13576,'Cross-Page Data'!$I$4:$J$13,2,FALSE),IF(J13576="solar",VLOOKUP('Form 923'!D13576,'Cross-Page Data'!$I$14:$J$117,2,FALSE),J13576))</f>
        <v>solar pv</v>
      </c>
      <c r="J13576" t="str">
        <f>VLOOKUP(E13576,'Cross-Page Data'!$D$4:$F$48,3,FALSE)</f>
        <v>solar</v>
      </c>
      <c r="K13576" t="b">
        <f t="shared" si="212"/>
        <v>1</v>
      </c>
    </row>
    <row r="13577" spans="1:11">
      <c r="A13577" s="120">
        <v>63385</v>
      </c>
      <c r="B13577" s="121" t="s">
        <v>201</v>
      </c>
      <c r="C13577" s="121" t="s">
        <v>206</v>
      </c>
      <c r="D13577" s="121" t="s">
        <v>101</v>
      </c>
      <c r="E13577" s="121" t="s">
        <v>92</v>
      </c>
      <c r="F13577" s="122">
        <v>56705</v>
      </c>
      <c r="G13577" s="122">
        <v>6370</v>
      </c>
      <c r="H13577" s="120">
        <v>2019</v>
      </c>
      <c r="I13577" t="str">
        <f>IF(J13577="natural gas",VLOOKUP(D13577,'Cross-Page Data'!$I$4:$J$13,2,FALSE),IF(J13577="solar",VLOOKUP('Form 923'!D13577,'Cross-Page Data'!$I$14:$J$117,2,FALSE),J13577))</f>
        <v>solar pv</v>
      </c>
      <c r="J13577" t="str">
        <f>VLOOKUP(E13577,'Cross-Page Data'!$D$4:$F$48,3,FALSE)</f>
        <v>solar</v>
      </c>
      <c r="K13577" t="b">
        <f t="shared" si="212"/>
        <v>1</v>
      </c>
    </row>
    <row r="13578" spans="1:11">
      <c r="A13578" s="120">
        <v>63391</v>
      </c>
      <c r="B13578" s="121" t="s">
        <v>201</v>
      </c>
      <c r="C13578" s="121" t="s">
        <v>206</v>
      </c>
      <c r="D13578" s="121" t="s">
        <v>101</v>
      </c>
      <c r="E13578" s="121" t="s">
        <v>92</v>
      </c>
      <c r="F13578" s="122">
        <v>5501</v>
      </c>
      <c r="G13578" s="122">
        <v>618</v>
      </c>
      <c r="H13578" s="120">
        <v>2019</v>
      </c>
      <c r="I13578" t="str">
        <f>IF(J13578="natural gas",VLOOKUP(D13578,'Cross-Page Data'!$I$4:$J$13,2,FALSE),IF(J13578="solar",VLOOKUP('Form 923'!D13578,'Cross-Page Data'!$I$14:$J$117,2,FALSE),J13578))</f>
        <v>solar pv</v>
      </c>
      <c r="J13578" t="str">
        <f>VLOOKUP(E13578,'Cross-Page Data'!$D$4:$F$48,3,FALSE)</f>
        <v>solar</v>
      </c>
      <c r="K13578" t="b">
        <f t="shared" si="212"/>
        <v>1</v>
      </c>
    </row>
    <row r="13579" spans="1:11">
      <c r="A13579" s="120">
        <v>63392</v>
      </c>
      <c r="B13579" s="121" t="s">
        <v>201</v>
      </c>
      <c r="C13579" s="121" t="s">
        <v>206</v>
      </c>
      <c r="D13579" s="121" t="s">
        <v>101</v>
      </c>
      <c r="E13579" s="121" t="s">
        <v>92</v>
      </c>
      <c r="F13579" s="122">
        <v>0</v>
      </c>
      <c r="G13579" s="122">
        <v>0</v>
      </c>
      <c r="H13579" s="120">
        <v>2019</v>
      </c>
      <c r="I13579" t="str">
        <f>IF(J13579="natural gas",VLOOKUP(D13579,'Cross-Page Data'!$I$4:$J$13,2,FALSE),IF(J13579="solar",VLOOKUP('Form 923'!D13579,'Cross-Page Data'!$I$14:$J$117,2,FALSE),J13579))</f>
        <v>solar pv</v>
      </c>
      <c r="J13579" t="str">
        <f>VLOOKUP(E13579,'Cross-Page Data'!$D$4:$F$48,3,FALSE)</f>
        <v>solar</v>
      </c>
      <c r="K13579" t="b">
        <f t="shared" si="212"/>
        <v>1</v>
      </c>
    </row>
    <row r="13580" spans="1:11">
      <c r="A13580" s="120">
        <v>63393</v>
      </c>
      <c r="B13580" s="121" t="s">
        <v>201</v>
      </c>
      <c r="C13580" s="121" t="s">
        <v>206</v>
      </c>
      <c r="D13580" s="121" t="s">
        <v>128</v>
      </c>
      <c r="E13580" s="121" t="s">
        <v>92</v>
      </c>
      <c r="F13580" s="122">
        <v>4139</v>
      </c>
      <c r="G13580" s="122">
        <v>465</v>
      </c>
      <c r="H13580" s="120">
        <v>2019</v>
      </c>
      <c r="I13580" t="e">
        <f>IF(J13580="natural gas",VLOOKUP(D13580,'Cross-Page Data'!$I$4:$J$13,2,FALSE),IF(J13580="solar",VLOOKUP('Form 923'!D13580,'Cross-Page Data'!$I$14:$J$117,2,FALSE),J13580))</f>
        <v>#N/A</v>
      </c>
      <c r="J13580" t="str">
        <f>VLOOKUP(E13580,'Cross-Page Data'!$D$4:$F$48,3,FALSE)</f>
        <v>solar</v>
      </c>
      <c r="K13580" t="b">
        <f t="shared" si="212"/>
        <v>1</v>
      </c>
    </row>
    <row r="13581" spans="1:11">
      <c r="A13581" s="120">
        <v>63398</v>
      </c>
      <c r="B13581" s="121" t="s">
        <v>201</v>
      </c>
      <c r="C13581" s="121" t="s">
        <v>206</v>
      </c>
      <c r="D13581" s="121" t="s">
        <v>33</v>
      </c>
      <c r="E13581" s="121" t="s">
        <v>99</v>
      </c>
      <c r="F13581" s="122">
        <v>0</v>
      </c>
      <c r="G13581" s="122">
        <v>0</v>
      </c>
      <c r="H13581" s="120">
        <v>2019</v>
      </c>
      <c r="I13581" t="str">
        <f>IF(J13581="natural gas",VLOOKUP(D13581,'Cross-Page Data'!$I$4:$J$13,2,FALSE),IF(J13581="solar",VLOOKUP('Form 923'!D13581,'Cross-Page Data'!$I$14:$J$117,2,FALSE),J13581))</f>
        <v>other</v>
      </c>
      <c r="J13581" t="str">
        <f>VLOOKUP(E13581,'Cross-Page Data'!$D$4:$F$48,3,FALSE)</f>
        <v>other</v>
      </c>
      <c r="K13581" t="b">
        <f t="shared" si="212"/>
        <v>1</v>
      </c>
    </row>
    <row r="13582" spans="1:11">
      <c r="A13582" s="120">
        <v>63398</v>
      </c>
      <c r="B13582" s="121" t="s">
        <v>201</v>
      </c>
      <c r="C13582" s="121" t="s">
        <v>206</v>
      </c>
      <c r="D13582" s="121" t="s">
        <v>101</v>
      </c>
      <c r="E13582" s="121" t="s">
        <v>92</v>
      </c>
      <c r="F13582" s="122">
        <v>0</v>
      </c>
      <c r="G13582" s="122">
        <v>0</v>
      </c>
      <c r="H13582" s="120">
        <v>2019</v>
      </c>
      <c r="I13582" t="str">
        <f>IF(J13582="natural gas",VLOOKUP(D13582,'Cross-Page Data'!$I$4:$J$13,2,FALSE),IF(J13582="solar",VLOOKUP('Form 923'!D13582,'Cross-Page Data'!$I$14:$J$117,2,FALSE),J13582))</f>
        <v>solar pv</v>
      </c>
      <c r="J13582" t="str">
        <f>VLOOKUP(E13582,'Cross-Page Data'!$D$4:$F$48,3,FALSE)</f>
        <v>solar</v>
      </c>
      <c r="K13582" t="b">
        <f t="shared" si="212"/>
        <v>1</v>
      </c>
    </row>
    <row r="13583" spans="1:11">
      <c r="A13583" s="120">
        <v>63400</v>
      </c>
      <c r="B13583" s="121" t="s">
        <v>201</v>
      </c>
      <c r="C13583" s="121" t="s">
        <v>206</v>
      </c>
      <c r="D13583" s="121" t="s">
        <v>101</v>
      </c>
      <c r="E13583" s="121" t="s">
        <v>92</v>
      </c>
      <c r="F13583" s="122">
        <v>2786</v>
      </c>
      <c r="G13583" s="122">
        <v>313</v>
      </c>
      <c r="H13583" s="120">
        <v>2019</v>
      </c>
      <c r="I13583" t="str">
        <f>IF(J13583="natural gas",VLOOKUP(D13583,'Cross-Page Data'!$I$4:$J$13,2,FALSE),IF(J13583="solar",VLOOKUP('Form 923'!D13583,'Cross-Page Data'!$I$14:$J$117,2,FALSE),J13583))</f>
        <v>solar pv</v>
      </c>
      <c r="J13583" t="str">
        <f>VLOOKUP(E13583,'Cross-Page Data'!$D$4:$F$48,3,FALSE)</f>
        <v>solar</v>
      </c>
      <c r="K13583" t="b">
        <f t="shared" si="212"/>
        <v>1</v>
      </c>
    </row>
    <row r="13584" spans="1:11">
      <c r="A13584" s="120">
        <v>63401</v>
      </c>
      <c r="B13584" s="121" t="s">
        <v>201</v>
      </c>
      <c r="C13584" s="121" t="s">
        <v>206</v>
      </c>
      <c r="D13584" s="121" t="s">
        <v>101</v>
      </c>
      <c r="E13584" s="121" t="s">
        <v>92</v>
      </c>
      <c r="F13584" s="122">
        <v>3187</v>
      </c>
      <c r="G13584" s="122">
        <v>358</v>
      </c>
      <c r="H13584" s="120">
        <v>2019</v>
      </c>
      <c r="I13584" t="str">
        <f>IF(J13584="natural gas",VLOOKUP(D13584,'Cross-Page Data'!$I$4:$J$13,2,FALSE),IF(J13584="solar",VLOOKUP('Form 923'!D13584,'Cross-Page Data'!$I$14:$J$117,2,FALSE),J13584))</f>
        <v>solar pv</v>
      </c>
      <c r="J13584" t="str">
        <f>VLOOKUP(E13584,'Cross-Page Data'!$D$4:$F$48,3,FALSE)</f>
        <v>solar</v>
      </c>
      <c r="K13584" t="b">
        <f t="shared" si="212"/>
        <v>1</v>
      </c>
    </row>
    <row r="13585" spans="1:11">
      <c r="A13585" s="120">
        <v>63402</v>
      </c>
      <c r="B13585" s="121" t="s">
        <v>201</v>
      </c>
      <c r="C13585" s="121" t="s">
        <v>206</v>
      </c>
      <c r="D13585" s="121" t="s">
        <v>101</v>
      </c>
      <c r="E13585" s="121" t="s">
        <v>92</v>
      </c>
      <c r="F13585" s="122">
        <v>3214</v>
      </c>
      <c r="G13585" s="122">
        <v>361</v>
      </c>
      <c r="H13585" s="120">
        <v>2019</v>
      </c>
      <c r="I13585" t="str">
        <f>IF(J13585="natural gas",VLOOKUP(D13585,'Cross-Page Data'!$I$4:$J$13,2,FALSE),IF(J13585="solar",VLOOKUP('Form 923'!D13585,'Cross-Page Data'!$I$14:$J$117,2,FALSE),J13585))</f>
        <v>solar pv</v>
      </c>
      <c r="J13585" t="str">
        <f>VLOOKUP(E13585,'Cross-Page Data'!$D$4:$F$48,3,FALSE)</f>
        <v>solar</v>
      </c>
      <c r="K13585" t="b">
        <f t="shared" si="212"/>
        <v>1</v>
      </c>
    </row>
    <row r="13586" spans="1:11">
      <c r="A13586" s="120">
        <v>63403</v>
      </c>
      <c r="B13586" s="121" t="s">
        <v>201</v>
      </c>
      <c r="C13586" s="121" t="s">
        <v>206</v>
      </c>
      <c r="D13586" s="121" t="s">
        <v>101</v>
      </c>
      <c r="E13586" s="121" t="s">
        <v>92</v>
      </c>
      <c r="F13586" s="122">
        <v>2786</v>
      </c>
      <c r="G13586" s="122">
        <v>313</v>
      </c>
      <c r="H13586" s="120">
        <v>2019</v>
      </c>
      <c r="I13586" t="str">
        <f>IF(J13586="natural gas",VLOOKUP(D13586,'Cross-Page Data'!$I$4:$J$13,2,FALSE),IF(J13586="solar",VLOOKUP('Form 923'!D13586,'Cross-Page Data'!$I$14:$J$117,2,FALSE),J13586))</f>
        <v>solar pv</v>
      </c>
      <c r="J13586" t="str">
        <f>VLOOKUP(E13586,'Cross-Page Data'!$D$4:$F$48,3,FALSE)</f>
        <v>solar</v>
      </c>
      <c r="K13586" t="b">
        <f t="shared" si="212"/>
        <v>1</v>
      </c>
    </row>
    <row r="13587" spans="1:11">
      <c r="A13587" s="120">
        <v>63405</v>
      </c>
      <c r="B13587" s="121" t="s">
        <v>201</v>
      </c>
      <c r="C13587" s="121" t="s">
        <v>206</v>
      </c>
      <c r="D13587" s="121" t="s">
        <v>101</v>
      </c>
      <c r="E13587" s="121" t="s">
        <v>92</v>
      </c>
      <c r="F13587" s="122">
        <v>23046</v>
      </c>
      <c r="G13587" s="122">
        <v>2589</v>
      </c>
      <c r="H13587" s="120">
        <v>2019</v>
      </c>
      <c r="I13587" t="str">
        <f>IF(J13587="natural gas",VLOOKUP(D13587,'Cross-Page Data'!$I$4:$J$13,2,FALSE),IF(J13587="solar",VLOOKUP('Form 923'!D13587,'Cross-Page Data'!$I$14:$J$117,2,FALSE),J13587))</f>
        <v>solar pv</v>
      </c>
      <c r="J13587" t="str">
        <f>VLOOKUP(E13587,'Cross-Page Data'!$D$4:$F$48,3,FALSE)</f>
        <v>solar</v>
      </c>
      <c r="K13587" t="b">
        <f t="shared" si="212"/>
        <v>1</v>
      </c>
    </row>
    <row r="13588" spans="1:11">
      <c r="A13588" s="120">
        <v>63406</v>
      </c>
      <c r="B13588" s="121" t="s">
        <v>201</v>
      </c>
      <c r="C13588" s="121" t="s">
        <v>206</v>
      </c>
      <c r="D13588" s="121" t="s">
        <v>101</v>
      </c>
      <c r="E13588" s="121" t="s">
        <v>92</v>
      </c>
      <c r="F13588" s="122">
        <v>107</v>
      </c>
      <c r="G13588" s="122">
        <v>12</v>
      </c>
      <c r="H13588" s="120">
        <v>2019</v>
      </c>
      <c r="I13588" t="str">
        <f>IF(J13588="natural gas",VLOOKUP(D13588,'Cross-Page Data'!$I$4:$J$13,2,FALSE),IF(J13588="solar",VLOOKUP('Form 923'!D13588,'Cross-Page Data'!$I$14:$J$117,2,FALSE),J13588))</f>
        <v>solar pv</v>
      </c>
      <c r="J13588" t="str">
        <f>VLOOKUP(E13588,'Cross-Page Data'!$D$4:$F$48,3,FALSE)</f>
        <v>solar</v>
      </c>
      <c r="K13588" t="b">
        <f t="shared" si="212"/>
        <v>1</v>
      </c>
    </row>
    <row r="13589" spans="1:11">
      <c r="A13589" s="120">
        <v>63407</v>
      </c>
      <c r="B13589" s="121" t="s">
        <v>201</v>
      </c>
      <c r="C13589" s="121" t="s">
        <v>206</v>
      </c>
      <c r="D13589" s="121" t="s">
        <v>101</v>
      </c>
      <c r="E13589" s="121" t="s">
        <v>92</v>
      </c>
      <c r="F13589" s="122">
        <v>28351</v>
      </c>
      <c r="G13589" s="122">
        <v>3185</v>
      </c>
      <c r="H13589" s="120">
        <v>2019</v>
      </c>
      <c r="I13589" t="str">
        <f>IF(J13589="natural gas",VLOOKUP(D13589,'Cross-Page Data'!$I$4:$J$13,2,FALSE),IF(J13589="solar",VLOOKUP('Form 923'!D13589,'Cross-Page Data'!$I$14:$J$117,2,FALSE),J13589))</f>
        <v>solar pv</v>
      </c>
      <c r="J13589" t="str">
        <f>VLOOKUP(E13589,'Cross-Page Data'!$D$4:$F$48,3,FALSE)</f>
        <v>solar</v>
      </c>
      <c r="K13589" t="b">
        <f t="shared" si="212"/>
        <v>1</v>
      </c>
    </row>
    <row r="13590" spans="1:11">
      <c r="A13590" s="120">
        <v>63408</v>
      </c>
      <c r="B13590" s="121" t="s">
        <v>201</v>
      </c>
      <c r="C13590" s="121" t="s">
        <v>206</v>
      </c>
      <c r="D13590" s="121" t="s">
        <v>101</v>
      </c>
      <c r="E13590" s="121" t="s">
        <v>92</v>
      </c>
      <c r="F13590" s="122">
        <v>35333</v>
      </c>
      <c r="G13590" s="122">
        <v>3969</v>
      </c>
      <c r="H13590" s="120">
        <v>2019</v>
      </c>
      <c r="I13590" t="str">
        <f>IF(J13590="natural gas",VLOOKUP(D13590,'Cross-Page Data'!$I$4:$J$13,2,FALSE),IF(J13590="solar",VLOOKUP('Form 923'!D13590,'Cross-Page Data'!$I$14:$J$117,2,FALSE),J13590))</f>
        <v>solar pv</v>
      </c>
      <c r="J13590" t="str">
        <f>VLOOKUP(E13590,'Cross-Page Data'!$D$4:$F$48,3,FALSE)</f>
        <v>solar</v>
      </c>
      <c r="K13590" t="b">
        <f t="shared" si="212"/>
        <v>1</v>
      </c>
    </row>
    <row r="13591" spans="1:11">
      <c r="A13591" s="120">
        <v>63409</v>
      </c>
      <c r="B13591" s="121" t="s">
        <v>201</v>
      </c>
      <c r="C13591" s="121" t="s">
        <v>206</v>
      </c>
      <c r="D13591" s="121" t="s">
        <v>101</v>
      </c>
      <c r="E13591" s="121" t="s">
        <v>92</v>
      </c>
      <c r="F13591" s="122">
        <v>29076</v>
      </c>
      <c r="G13591" s="122">
        <v>3266</v>
      </c>
      <c r="H13591" s="120">
        <v>2019</v>
      </c>
      <c r="I13591" t="str">
        <f>IF(J13591="natural gas",VLOOKUP(D13591,'Cross-Page Data'!$I$4:$J$13,2,FALSE),IF(J13591="solar",VLOOKUP('Form 923'!D13591,'Cross-Page Data'!$I$14:$J$117,2,FALSE),J13591))</f>
        <v>solar pv</v>
      </c>
      <c r="J13591" t="str">
        <f>VLOOKUP(E13591,'Cross-Page Data'!$D$4:$F$48,3,FALSE)</f>
        <v>solar</v>
      </c>
      <c r="K13591" t="b">
        <f t="shared" si="212"/>
        <v>1</v>
      </c>
    </row>
    <row r="13592" spans="1:11">
      <c r="A13592" s="120">
        <v>63410</v>
      </c>
      <c r="B13592" s="121" t="s">
        <v>201</v>
      </c>
      <c r="C13592" s="121" t="s">
        <v>206</v>
      </c>
      <c r="D13592" s="121" t="s">
        <v>101</v>
      </c>
      <c r="E13592" s="121" t="s">
        <v>92</v>
      </c>
      <c r="F13592" s="122">
        <v>21784</v>
      </c>
      <c r="G13592" s="122">
        <v>2447</v>
      </c>
      <c r="H13592" s="120">
        <v>2019</v>
      </c>
      <c r="I13592" t="str">
        <f>IF(J13592="natural gas",VLOOKUP(D13592,'Cross-Page Data'!$I$4:$J$13,2,FALSE),IF(J13592="solar",VLOOKUP('Form 923'!D13592,'Cross-Page Data'!$I$14:$J$117,2,FALSE),J13592))</f>
        <v>solar pv</v>
      </c>
      <c r="J13592" t="str">
        <f>VLOOKUP(E13592,'Cross-Page Data'!$D$4:$F$48,3,FALSE)</f>
        <v>solar</v>
      </c>
      <c r="K13592" t="b">
        <f t="shared" si="212"/>
        <v>1</v>
      </c>
    </row>
    <row r="13593" spans="1:11">
      <c r="A13593" s="120">
        <v>63431</v>
      </c>
      <c r="B13593" s="121" t="s">
        <v>201</v>
      </c>
      <c r="C13593" s="121" t="s">
        <v>206</v>
      </c>
      <c r="D13593" s="121" t="s">
        <v>128</v>
      </c>
      <c r="E13593" s="121" t="s">
        <v>180</v>
      </c>
      <c r="F13593" s="122">
        <v>156524</v>
      </c>
      <c r="G13593" s="122">
        <v>17583</v>
      </c>
      <c r="H13593" s="120">
        <v>2019</v>
      </c>
      <c r="I13593" t="str">
        <f>IF(J13593="natural gas",VLOOKUP(D13593,'Cross-Page Data'!$I$4:$J$13,2,FALSE),IF(J13593="solar",VLOOKUP('Form 923'!D13593,'Cross-Page Data'!$I$14:$J$117,2,FALSE),J13593))</f>
        <v>wind</v>
      </c>
      <c r="J13593" t="str">
        <f>VLOOKUP(E13593,'Cross-Page Data'!$D$4:$F$48,3,FALSE)</f>
        <v>wind</v>
      </c>
      <c r="K13593" t="b">
        <f t="shared" si="212"/>
        <v>1</v>
      </c>
    </row>
    <row r="13594" spans="1:11">
      <c r="A13594" s="120">
        <v>63432</v>
      </c>
      <c r="B13594" s="121" t="s">
        <v>201</v>
      </c>
      <c r="C13594" s="121" t="s">
        <v>206</v>
      </c>
      <c r="D13594" s="121" t="s">
        <v>128</v>
      </c>
      <c r="E13594" s="121" t="s">
        <v>180</v>
      </c>
      <c r="F13594" s="122">
        <v>82140</v>
      </c>
      <c r="G13594" s="122">
        <v>9227</v>
      </c>
      <c r="H13594" s="120">
        <v>2019</v>
      </c>
      <c r="I13594" t="str">
        <f>IF(J13594="natural gas",VLOOKUP(D13594,'Cross-Page Data'!$I$4:$J$13,2,FALSE),IF(J13594="solar",VLOOKUP('Form 923'!D13594,'Cross-Page Data'!$I$14:$J$117,2,FALSE),J13594))</f>
        <v>wind</v>
      </c>
      <c r="J13594" t="str">
        <f>VLOOKUP(E13594,'Cross-Page Data'!$D$4:$F$48,3,FALSE)</f>
        <v>wind</v>
      </c>
      <c r="K13594" t="b">
        <f t="shared" si="212"/>
        <v>1</v>
      </c>
    </row>
    <row r="13595" spans="1:11">
      <c r="A13595" s="120">
        <v>63433</v>
      </c>
      <c r="B13595" s="121" t="s">
        <v>201</v>
      </c>
      <c r="C13595" s="121" t="s">
        <v>206</v>
      </c>
      <c r="D13595" s="121" t="s">
        <v>128</v>
      </c>
      <c r="E13595" s="121" t="s">
        <v>180</v>
      </c>
      <c r="F13595" s="122">
        <v>84757</v>
      </c>
      <c r="G13595" s="122">
        <v>9521</v>
      </c>
      <c r="H13595" s="120">
        <v>2019</v>
      </c>
      <c r="I13595" t="str">
        <f>IF(J13595="natural gas",VLOOKUP(D13595,'Cross-Page Data'!$I$4:$J$13,2,FALSE),IF(J13595="solar",VLOOKUP('Form 923'!D13595,'Cross-Page Data'!$I$14:$J$117,2,FALSE),J13595))</f>
        <v>wind</v>
      </c>
      <c r="J13595" t="str">
        <f>VLOOKUP(E13595,'Cross-Page Data'!$D$4:$F$48,3,FALSE)</f>
        <v>wind</v>
      </c>
      <c r="K13595" t="b">
        <f t="shared" si="212"/>
        <v>1</v>
      </c>
    </row>
    <row r="13596" spans="1:11">
      <c r="A13596" s="120">
        <v>63438</v>
      </c>
      <c r="B13596" s="121" t="s">
        <v>205</v>
      </c>
      <c r="C13596" s="121" t="s">
        <v>208</v>
      </c>
      <c r="D13596" s="121" t="s">
        <v>67</v>
      </c>
      <c r="E13596" s="121" t="s">
        <v>38</v>
      </c>
      <c r="F13596" s="122">
        <v>85308</v>
      </c>
      <c r="G13596" s="122">
        <v>10674</v>
      </c>
      <c r="H13596" s="120">
        <v>2019</v>
      </c>
      <c r="I13596" t="str">
        <f>IF(J13596="natural gas",VLOOKUP(D13596,'Cross-Page Data'!$I$4:$J$13,2,FALSE),IF(J13596="solar",VLOOKUP('Form 923'!D13596,'Cross-Page Data'!$I$14:$J$117,2,FALSE),J13596))</f>
        <v>other</v>
      </c>
      <c r="J13596" t="str">
        <f>VLOOKUP(E13596,'Cross-Page Data'!$D$4:$F$48,3,FALSE)</f>
        <v>natural gas</v>
      </c>
      <c r="K13596" t="b">
        <f t="shared" si="212"/>
        <v>0</v>
      </c>
    </row>
    <row r="13597" spans="1:11">
      <c r="A13597" s="120">
        <v>63442</v>
      </c>
      <c r="B13597" s="121" t="s">
        <v>201</v>
      </c>
      <c r="C13597" s="121" t="s">
        <v>206</v>
      </c>
      <c r="D13597" s="121" t="s">
        <v>101</v>
      </c>
      <c r="E13597" s="121" t="s">
        <v>92</v>
      </c>
      <c r="F13597" s="122">
        <v>169</v>
      </c>
      <c r="G13597" s="122">
        <v>19</v>
      </c>
      <c r="H13597" s="120">
        <v>2019</v>
      </c>
      <c r="I13597" t="str">
        <f>IF(J13597="natural gas",VLOOKUP(D13597,'Cross-Page Data'!$I$4:$J$13,2,FALSE),IF(J13597="solar",VLOOKUP('Form 923'!D13597,'Cross-Page Data'!$I$14:$J$117,2,FALSE),J13597))</f>
        <v>solar pv</v>
      </c>
      <c r="J13597" t="str">
        <f>VLOOKUP(E13597,'Cross-Page Data'!$D$4:$F$48,3,FALSE)</f>
        <v>solar</v>
      </c>
      <c r="K13597" t="b">
        <f t="shared" si="212"/>
        <v>1</v>
      </c>
    </row>
    <row r="13598" spans="1:11">
      <c r="A13598" s="120">
        <v>63443</v>
      </c>
      <c r="B13598" s="121" t="s">
        <v>201</v>
      </c>
      <c r="C13598" s="121" t="s">
        <v>206</v>
      </c>
      <c r="D13598" s="121" t="s">
        <v>101</v>
      </c>
      <c r="E13598" s="121" t="s">
        <v>92</v>
      </c>
      <c r="F13598" s="122">
        <v>765</v>
      </c>
      <c r="G13598" s="122">
        <v>86</v>
      </c>
      <c r="H13598" s="120">
        <v>2019</v>
      </c>
      <c r="I13598" t="str">
        <f>IF(J13598="natural gas",VLOOKUP(D13598,'Cross-Page Data'!$I$4:$J$13,2,FALSE),IF(J13598="solar",VLOOKUP('Form 923'!D13598,'Cross-Page Data'!$I$14:$J$117,2,FALSE),J13598))</f>
        <v>solar pv</v>
      </c>
      <c r="J13598" t="str">
        <f>VLOOKUP(E13598,'Cross-Page Data'!$D$4:$F$48,3,FALSE)</f>
        <v>solar</v>
      </c>
      <c r="K13598" t="b">
        <f t="shared" si="212"/>
        <v>1</v>
      </c>
    </row>
    <row r="13599" spans="1:11">
      <c r="A13599" s="120">
        <v>63449</v>
      </c>
      <c r="B13599" s="121" t="s">
        <v>201</v>
      </c>
      <c r="C13599" s="121" t="s">
        <v>206</v>
      </c>
      <c r="D13599" s="121" t="s">
        <v>101</v>
      </c>
      <c r="E13599" s="121" t="s">
        <v>92</v>
      </c>
      <c r="F13599" s="122">
        <v>81213</v>
      </c>
      <c r="G13599" s="122">
        <v>9123</v>
      </c>
      <c r="H13599" s="120">
        <v>2019</v>
      </c>
      <c r="I13599" t="str">
        <f>IF(J13599="natural gas",VLOOKUP(D13599,'Cross-Page Data'!$I$4:$J$13,2,FALSE),IF(J13599="solar",VLOOKUP('Form 923'!D13599,'Cross-Page Data'!$I$14:$J$117,2,FALSE),J13599))</f>
        <v>solar pv</v>
      </c>
      <c r="J13599" t="str">
        <f>VLOOKUP(E13599,'Cross-Page Data'!$D$4:$F$48,3,FALSE)</f>
        <v>solar</v>
      </c>
      <c r="K13599" t="b">
        <f t="shared" si="212"/>
        <v>1</v>
      </c>
    </row>
    <row r="13600" spans="1:11">
      <c r="A13600" s="120">
        <v>63450</v>
      </c>
      <c r="B13600" s="121" t="s">
        <v>201</v>
      </c>
      <c r="C13600" s="121" t="s">
        <v>206</v>
      </c>
      <c r="D13600" s="121" t="s">
        <v>101</v>
      </c>
      <c r="E13600" s="121" t="s">
        <v>92</v>
      </c>
      <c r="F13600" s="122">
        <v>0</v>
      </c>
      <c r="G13600" s="122">
        <v>0</v>
      </c>
      <c r="H13600" s="120">
        <v>2019</v>
      </c>
      <c r="I13600" t="str">
        <f>IF(J13600="natural gas",VLOOKUP(D13600,'Cross-Page Data'!$I$4:$J$13,2,FALSE),IF(J13600="solar",VLOOKUP('Form 923'!D13600,'Cross-Page Data'!$I$14:$J$117,2,FALSE),J13600))</f>
        <v>solar pv</v>
      </c>
      <c r="J13600" t="str">
        <f>VLOOKUP(E13600,'Cross-Page Data'!$D$4:$F$48,3,FALSE)</f>
        <v>solar</v>
      </c>
      <c r="K13600" t="b">
        <f t="shared" si="212"/>
        <v>1</v>
      </c>
    </row>
    <row r="13601" spans="1:11">
      <c r="A13601" s="120">
        <v>63453</v>
      </c>
      <c r="B13601" s="121" t="s">
        <v>201</v>
      </c>
      <c r="C13601" s="121" t="s">
        <v>206</v>
      </c>
      <c r="D13601" s="121" t="s">
        <v>101</v>
      </c>
      <c r="E13601" s="121" t="s">
        <v>92</v>
      </c>
      <c r="F13601" s="122">
        <v>1406</v>
      </c>
      <c r="G13601" s="122">
        <v>158</v>
      </c>
      <c r="H13601" s="120">
        <v>2019</v>
      </c>
      <c r="I13601" t="str">
        <f>IF(J13601="natural gas",VLOOKUP(D13601,'Cross-Page Data'!$I$4:$J$13,2,FALSE),IF(J13601="solar",VLOOKUP('Form 923'!D13601,'Cross-Page Data'!$I$14:$J$117,2,FALSE),J13601))</f>
        <v>solar pv</v>
      </c>
      <c r="J13601" t="str">
        <f>VLOOKUP(E13601,'Cross-Page Data'!$D$4:$F$48,3,FALSE)</f>
        <v>solar</v>
      </c>
      <c r="K13601" t="b">
        <f t="shared" si="212"/>
        <v>1</v>
      </c>
    </row>
    <row r="13602" spans="1:11">
      <c r="A13602" s="120">
        <v>63454</v>
      </c>
      <c r="B13602" s="121" t="s">
        <v>201</v>
      </c>
      <c r="C13602" s="121" t="s">
        <v>206</v>
      </c>
      <c r="D13602" s="121" t="s">
        <v>101</v>
      </c>
      <c r="E13602" s="121" t="s">
        <v>92</v>
      </c>
      <c r="F13602" s="122">
        <v>1406</v>
      </c>
      <c r="G13602" s="122">
        <v>158</v>
      </c>
      <c r="H13602" s="120">
        <v>2019</v>
      </c>
      <c r="I13602" t="str">
        <f>IF(J13602="natural gas",VLOOKUP(D13602,'Cross-Page Data'!$I$4:$J$13,2,FALSE),IF(J13602="solar",VLOOKUP('Form 923'!D13602,'Cross-Page Data'!$I$14:$J$117,2,FALSE),J13602))</f>
        <v>solar pv</v>
      </c>
      <c r="J13602" t="str">
        <f>VLOOKUP(E13602,'Cross-Page Data'!$D$4:$F$48,3,FALSE)</f>
        <v>solar</v>
      </c>
      <c r="K13602" t="b">
        <f t="shared" si="212"/>
        <v>1</v>
      </c>
    </row>
    <row r="13603" spans="1:11">
      <c r="A13603" s="120">
        <v>63455</v>
      </c>
      <c r="B13603" s="121" t="s">
        <v>201</v>
      </c>
      <c r="C13603" s="121" t="s">
        <v>206</v>
      </c>
      <c r="D13603" s="121" t="s">
        <v>101</v>
      </c>
      <c r="E13603" s="121" t="s">
        <v>92</v>
      </c>
      <c r="F13603" s="122">
        <v>17190</v>
      </c>
      <c r="G13603" s="122">
        <v>1931</v>
      </c>
      <c r="H13603" s="120">
        <v>2019</v>
      </c>
      <c r="I13603" t="str">
        <f>IF(J13603="natural gas",VLOOKUP(D13603,'Cross-Page Data'!$I$4:$J$13,2,FALSE),IF(J13603="solar",VLOOKUP('Form 923'!D13603,'Cross-Page Data'!$I$14:$J$117,2,FALSE),J13603))</f>
        <v>solar pv</v>
      </c>
      <c r="J13603" t="str">
        <f>VLOOKUP(E13603,'Cross-Page Data'!$D$4:$F$48,3,FALSE)</f>
        <v>solar</v>
      </c>
      <c r="K13603" t="b">
        <f t="shared" si="212"/>
        <v>1</v>
      </c>
    </row>
    <row r="13604" spans="1:11">
      <c r="A13604" s="120">
        <v>63457</v>
      </c>
      <c r="B13604" s="121" t="s">
        <v>201</v>
      </c>
      <c r="C13604" s="121" t="s">
        <v>202</v>
      </c>
      <c r="D13604" s="121" t="s">
        <v>79</v>
      </c>
      <c r="E13604" s="121" t="s">
        <v>70</v>
      </c>
      <c r="F13604" s="122">
        <v>1419</v>
      </c>
      <c r="G13604" s="122">
        <v>123</v>
      </c>
      <c r="H13604" s="120">
        <v>2019</v>
      </c>
      <c r="I13604" t="str">
        <f>IF(J13604="natural gas",VLOOKUP(D13604,'Cross-Page Data'!$I$4:$J$13,2,FALSE),IF(J13604="solar",VLOOKUP('Form 923'!D13604,'Cross-Page Data'!$I$14:$J$117,2,FALSE),J13604))</f>
        <v>heavy or residual fuel oil</v>
      </c>
      <c r="J13604" t="str">
        <f>VLOOKUP(E13604,'Cross-Page Data'!$D$4:$F$48,3,FALSE)</f>
        <v>heavy or residual fuel oil</v>
      </c>
      <c r="K13604" t="b">
        <f t="shared" si="212"/>
        <v>1</v>
      </c>
    </row>
    <row r="13605" spans="1:11">
      <c r="A13605" s="120">
        <v>63459</v>
      </c>
      <c r="B13605" s="121" t="s">
        <v>201</v>
      </c>
      <c r="C13605" s="121" t="s">
        <v>206</v>
      </c>
      <c r="D13605" s="121" t="s">
        <v>101</v>
      </c>
      <c r="E13605" s="121" t="s">
        <v>92</v>
      </c>
      <c r="F13605" s="122">
        <v>1309</v>
      </c>
      <c r="G13605" s="122">
        <v>147</v>
      </c>
      <c r="H13605" s="120">
        <v>2019</v>
      </c>
      <c r="I13605" t="str">
        <f>IF(J13605="natural gas",VLOOKUP(D13605,'Cross-Page Data'!$I$4:$J$13,2,FALSE),IF(J13605="solar",VLOOKUP('Form 923'!D13605,'Cross-Page Data'!$I$14:$J$117,2,FALSE),J13605))</f>
        <v>solar pv</v>
      </c>
      <c r="J13605" t="str">
        <f>VLOOKUP(E13605,'Cross-Page Data'!$D$4:$F$48,3,FALSE)</f>
        <v>solar</v>
      </c>
      <c r="K13605" t="b">
        <f t="shared" si="212"/>
        <v>1</v>
      </c>
    </row>
    <row r="13606" spans="1:11">
      <c r="A13606" s="120">
        <v>63461</v>
      </c>
      <c r="B13606" s="121" t="s">
        <v>201</v>
      </c>
      <c r="C13606" s="121" t="s">
        <v>206</v>
      </c>
      <c r="D13606" s="121" t="s">
        <v>101</v>
      </c>
      <c r="E13606" s="121" t="s">
        <v>92</v>
      </c>
      <c r="F13606" s="122">
        <v>0</v>
      </c>
      <c r="G13606" s="122">
        <v>0</v>
      </c>
      <c r="H13606" s="120">
        <v>2019</v>
      </c>
      <c r="I13606" t="str">
        <f>IF(J13606="natural gas",VLOOKUP(D13606,'Cross-Page Data'!$I$4:$J$13,2,FALSE),IF(J13606="solar",VLOOKUP('Form 923'!D13606,'Cross-Page Data'!$I$14:$J$117,2,FALSE),J13606))</f>
        <v>solar pv</v>
      </c>
      <c r="J13606" t="str">
        <f>VLOOKUP(E13606,'Cross-Page Data'!$D$4:$F$48,3,FALSE)</f>
        <v>solar</v>
      </c>
      <c r="K13606" t="b">
        <f t="shared" si="212"/>
        <v>1</v>
      </c>
    </row>
    <row r="13607" spans="1:11">
      <c r="A13607" s="120">
        <v>63480</v>
      </c>
      <c r="B13607" s="121" t="s">
        <v>201</v>
      </c>
      <c r="C13607" s="121" t="s">
        <v>206</v>
      </c>
      <c r="D13607" s="121" t="s">
        <v>101</v>
      </c>
      <c r="E13607" s="121" t="s">
        <v>92</v>
      </c>
      <c r="F13607" s="122">
        <v>2261</v>
      </c>
      <c r="G13607" s="122">
        <v>254</v>
      </c>
      <c r="H13607" s="120">
        <v>2019</v>
      </c>
      <c r="I13607" t="str">
        <f>IF(J13607="natural gas",VLOOKUP(D13607,'Cross-Page Data'!$I$4:$J$13,2,FALSE),IF(J13607="solar",VLOOKUP('Form 923'!D13607,'Cross-Page Data'!$I$14:$J$117,2,FALSE),J13607))</f>
        <v>solar pv</v>
      </c>
      <c r="J13607" t="str">
        <f>VLOOKUP(E13607,'Cross-Page Data'!$D$4:$F$48,3,FALSE)</f>
        <v>solar</v>
      </c>
      <c r="K13607" t="b">
        <f t="shared" si="212"/>
        <v>1</v>
      </c>
    </row>
    <row r="13608" spans="1:11">
      <c r="A13608" s="120">
        <v>63481</v>
      </c>
      <c r="B13608" s="121" t="s">
        <v>201</v>
      </c>
      <c r="C13608" s="121" t="s">
        <v>206</v>
      </c>
      <c r="D13608" s="121" t="s">
        <v>101</v>
      </c>
      <c r="E13608" s="121" t="s">
        <v>92</v>
      </c>
      <c r="F13608" s="122">
        <v>2840</v>
      </c>
      <c r="G13608" s="122">
        <v>319</v>
      </c>
      <c r="H13608" s="120">
        <v>2019</v>
      </c>
      <c r="I13608" t="str">
        <f>IF(J13608="natural gas",VLOOKUP(D13608,'Cross-Page Data'!$I$4:$J$13,2,FALSE),IF(J13608="solar",VLOOKUP('Form 923'!D13608,'Cross-Page Data'!$I$14:$J$117,2,FALSE),J13608))</f>
        <v>solar pv</v>
      </c>
      <c r="J13608" t="str">
        <f>VLOOKUP(E13608,'Cross-Page Data'!$D$4:$F$48,3,FALSE)</f>
        <v>solar</v>
      </c>
      <c r="K13608" t="b">
        <f t="shared" si="212"/>
        <v>1</v>
      </c>
    </row>
    <row r="13609" ht="25.5" spans="1:11">
      <c r="A13609" s="120">
        <v>63483</v>
      </c>
      <c r="B13609" s="121" t="s">
        <v>205</v>
      </c>
      <c r="C13609" s="121" t="s">
        <v>210</v>
      </c>
      <c r="D13609" s="121" t="s">
        <v>73</v>
      </c>
      <c r="E13609" s="121" t="s">
        <v>70</v>
      </c>
      <c r="F13609" s="122">
        <v>0</v>
      </c>
      <c r="G13609" s="122">
        <v>0</v>
      </c>
      <c r="H13609" s="120">
        <v>2019</v>
      </c>
      <c r="I13609" t="str">
        <f>IF(J13609="natural gas",VLOOKUP(D13609,'Cross-Page Data'!$I$4:$J$13,2,FALSE),IF(J13609="solar",VLOOKUP('Form 923'!D13609,'Cross-Page Data'!$I$14:$J$117,2,FALSE),J13609))</f>
        <v>heavy or residual fuel oil</v>
      </c>
      <c r="J13609" t="str">
        <f>VLOOKUP(E13609,'Cross-Page Data'!$D$4:$F$48,3,FALSE)</f>
        <v>heavy or residual fuel oil</v>
      </c>
      <c r="K13609" t="b">
        <f t="shared" si="212"/>
        <v>0</v>
      </c>
    </row>
    <row r="13610" ht="25.5" spans="1:11">
      <c r="A13610" s="120">
        <v>63483</v>
      </c>
      <c r="B13610" s="121" t="s">
        <v>205</v>
      </c>
      <c r="C13610" s="121" t="s">
        <v>210</v>
      </c>
      <c r="D13610" s="121" t="s">
        <v>73</v>
      </c>
      <c r="E13610" s="121" t="s">
        <v>38</v>
      </c>
      <c r="F13610" s="122">
        <v>533637</v>
      </c>
      <c r="G13610" s="122">
        <v>46920</v>
      </c>
      <c r="H13610" s="120">
        <v>2019</v>
      </c>
      <c r="I13610" t="str">
        <f>IF(J13610="natural gas",VLOOKUP(D13610,'Cross-Page Data'!$I$4:$J$13,2,FALSE),IF(J13610="solar",VLOOKUP('Form 923'!D13610,'Cross-Page Data'!$I$14:$J$117,2,FALSE),J13610))</f>
        <v>natural gas peaker</v>
      </c>
      <c r="J13610" t="str">
        <f>VLOOKUP(E13610,'Cross-Page Data'!$D$4:$F$48,3,FALSE)</f>
        <v>natural gas</v>
      </c>
      <c r="K13610" t="b">
        <f t="shared" si="212"/>
        <v>0</v>
      </c>
    </row>
    <row r="13611" spans="1:11">
      <c r="A13611" s="120">
        <v>63485</v>
      </c>
      <c r="B13611" s="121" t="s">
        <v>205</v>
      </c>
      <c r="C13611" s="121" t="s">
        <v>208</v>
      </c>
      <c r="D13611" s="121" t="s">
        <v>73</v>
      </c>
      <c r="E13611" s="121" t="s">
        <v>38</v>
      </c>
      <c r="F13611" s="122">
        <v>367747</v>
      </c>
      <c r="G13611" s="122">
        <v>31687.32</v>
      </c>
      <c r="H13611" s="120">
        <v>2019</v>
      </c>
      <c r="I13611" t="str">
        <f>IF(J13611="natural gas",VLOOKUP(D13611,'Cross-Page Data'!$I$4:$J$13,2,FALSE),IF(J13611="solar",VLOOKUP('Form 923'!D13611,'Cross-Page Data'!$I$14:$J$117,2,FALSE),J13611))</f>
        <v>natural gas peaker</v>
      </c>
      <c r="J13611" t="str">
        <f>VLOOKUP(E13611,'Cross-Page Data'!$D$4:$F$48,3,FALSE)</f>
        <v>natural gas</v>
      </c>
      <c r="K13611" t="b">
        <f t="shared" si="212"/>
        <v>0</v>
      </c>
    </row>
    <row r="13612" spans="1:11">
      <c r="A13612" s="120">
        <v>63486</v>
      </c>
      <c r="B13612" s="121" t="s">
        <v>201</v>
      </c>
      <c r="C13612" s="121" t="s">
        <v>206</v>
      </c>
      <c r="D13612" s="121" t="s">
        <v>101</v>
      </c>
      <c r="E13612" s="121" t="s">
        <v>92</v>
      </c>
      <c r="F13612" s="122">
        <v>25710</v>
      </c>
      <c r="G13612" s="122">
        <v>2888</v>
      </c>
      <c r="H13612" s="120">
        <v>2019</v>
      </c>
      <c r="I13612" t="str">
        <f>IF(J13612="natural gas",VLOOKUP(D13612,'Cross-Page Data'!$I$4:$J$13,2,FALSE),IF(J13612="solar",VLOOKUP('Form 923'!D13612,'Cross-Page Data'!$I$14:$J$117,2,FALSE),J13612))</f>
        <v>solar pv</v>
      </c>
      <c r="J13612" t="str">
        <f>VLOOKUP(E13612,'Cross-Page Data'!$D$4:$F$48,3,FALSE)</f>
        <v>solar</v>
      </c>
      <c r="K13612" t="b">
        <f t="shared" si="212"/>
        <v>1</v>
      </c>
    </row>
    <row r="13613" spans="1:11">
      <c r="A13613" s="120">
        <v>63492</v>
      </c>
      <c r="B13613" s="121" t="s">
        <v>205</v>
      </c>
      <c r="C13613" s="121" t="s">
        <v>209</v>
      </c>
      <c r="D13613" s="121" t="s">
        <v>73</v>
      </c>
      <c r="E13613" s="121" t="s">
        <v>38</v>
      </c>
      <c r="F13613" s="122">
        <v>223430</v>
      </c>
      <c r="G13613" s="122">
        <v>18130</v>
      </c>
      <c r="H13613" s="120">
        <v>2019</v>
      </c>
      <c r="I13613" t="str">
        <f>IF(J13613="natural gas",VLOOKUP(D13613,'Cross-Page Data'!$I$4:$J$13,2,FALSE),IF(J13613="solar",VLOOKUP('Form 923'!D13613,'Cross-Page Data'!$I$14:$J$117,2,FALSE),J13613))</f>
        <v>natural gas peaker</v>
      </c>
      <c r="J13613" t="str">
        <f>VLOOKUP(E13613,'Cross-Page Data'!$D$4:$F$48,3,FALSE)</f>
        <v>natural gas</v>
      </c>
      <c r="K13613" t="b">
        <f t="shared" si="212"/>
        <v>0</v>
      </c>
    </row>
    <row r="13614" spans="1:11">
      <c r="A13614" s="120">
        <v>63493</v>
      </c>
      <c r="B13614" s="121" t="s">
        <v>201</v>
      </c>
      <c r="C13614" s="121" t="s">
        <v>202</v>
      </c>
      <c r="D13614" s="121" t="s">
        <v>101</v>
      </c>
      <c r="E13614" s="121" t="s">
        <v>92</v>
      </c>
      <c r="F13614" s="122">
        <v>9997</v>
      </c>
      <c r="G13614" s="122">
        <v>1123</v>
      </c>
      <c r="H13614" s="120">
        <v>2019</v>
      </c>
      <c r="I13614" t="str">
        <f>IF(J13614="natural gas",VLOOKUP(D13614,'Cross-Page Data'!$I$4:$J$13,2,FALSE),IF(J13614="solar",VLOOKUP('Form 923'!D13614,'Cross-Page Data'!$I$14:$J$117,2,FALSE),J13614))</f>
        <v>solar pv</v>
      </c>
      <c r="J13614" t="str">
        <f>VLOOKUP(E13614,'Cross-Page Data'!$D$4:$F$48,3,FALSE)</f>
        <v>solar</v>
      </c>
      <c r="K13614" t="b">
        <f t="shared" si="212"/>
        <v>1</v>
      </c>
    </row>
    <row r="13615" spans="1:11">
      <c r="A13615" s="120">
        <v>63496</v>
      </c>
      <c r="B13615" s="121" t="s">
        <v>201</v>
      </c>
      <c r="C13615" s="121" t="s">
        <v>206</v>
      </c>
      <c r="D13615" s="121" t="s">
        <v>101</v>
      </c>
      <c r="E13615" s="121" t="s">
        <v>92</v>
      </c>
      <c r="F13615" s="122">
        <v>9685</v>
      </c>
      <c r="G13615" s="122">
        <v>1088</v>
      </c>
      <c r="H13615" s="120">
        <v>2019</v>
      </c>
      <c r="I13615" t="str">
        <f>IF(J13615="natural gas",VLOOKUP(D13615,'Cross-Page Data'!$I$4:$J$13,2,FALSE),IF(J13615="solar",VLOOKUP('Form 923'!D13615,'Cross-Page Data'!$I$14:$J$117,2,FALSE),J13615))</f>
        <v>solar pv</v>
      </c>
      <c r="J13615" t="str">
        <f>VLOOKUP(E13615,'Cross-Page Data'!$D$4:$F$48,3,FALSE)</f>
        <v>solar</v>
      </c>
      <c r="K13615" t="b">
        <f t="shared" si="212"/>
        <v>1</v>
      </c>
    </row>
    <row r="13616" spans="1:11">
      <c r="A13616" s="120">
        <v>63497</v>
      </c>
      <c r="B13616" s="121" t="s">
        <v>201</v>
      </c>
      <c r="C13616" s="121" t="s">
        <v>206</v>
      </c>
      <c r="D13616" s="121" t="s">
        <v>101</v>
      </c>
      <c r="E13616" s="121" t="s">
        <v>92</v>
      </c>
      <c r="F13616" s="122">
        <v>0</v>
      </c>
      <c r="G13616" s="122">
        <v>0</v>
      </c>
      <c r="H13616" s="120">
        <v>2019</v>
      </c>
      <c r="I13616" t="str">
        <f>IF(J13616="natural gas",VLOOKUP(D13616,'Cross-Page Data'!$I$4:$J$13,2,FALSE),IF(J13616="solar",VLOOKUP('Form 923'!D13616,'Cross-Page Data'!$I$14:$J$117,2,FALSE),J13616))</f>
        <v>solar pv</v>
      </c>
      <c r="J13616" t="str">
        <f>VLOOKUP(E13616,'Cross-Page Data'!$D$4:$F$48,3,FALSE)</f>
        <v>solar</v>
      </c>
      <c r="K13616" t="b">
        <f t="shared" si="212"/>
        <v>1</v>
      </c>
    </row>
    <row r="13617" spans="1:11">
      <c r="A13617" s="120">
        <v>63498</v>
      </c>
      <c r="B13617" s="121" t="s">
        <v>201</v>
      </c>
      <c r="C13617" s="121" t="s">
        <v>206</v>
      </c>
      <c r="D13617" s="121" t="s">
        <v>101</v>
      </c>
      <c r="E13617" s="121" t="s">
        <v>92</v>
      </c>
      <c r="F13617" s="122">
        <v>0</v>
      </c>
      <c r="G13617" s="122">
        <v>0</v>
      </c>
      <c r="H13617" s="120">
        <v>2019</v>
      </c>
      <c r="I13617" t="str">
        <f>IF(J13617="natural gas",VLOOKUP(D13617,'Cross-Page Data'!$I$4:$J$13,2,FALSE),IF(J13617="solar",VLOOKUP('Form 923'!D13617,'Cross-Page Data'!$I$14:$J$117,2,FALSE),J13617))</f>
        <v>solar pv</v>
      </c>
      <c r="J13617" t="str">
        <f>VLOOKUP(E13617,'Cross-Page Data'!$D$4:$F$48,3,FALSE)</f>
        <v>solar</v>
      </c>
      <c r="K13617" t="b">
        <f t="shared" si="212"/>
        <v>1</v>
      </c>
    </row>
    <row r="13618" spans="1:11">
      <c r="A13618" s="120">
        <v>63505</v>
      </c>
      <c r="B13618" s="121" t="s">
        <v>201</v>
      </c>
      <c r="C13618" s="121" t="s">
        <v>206</v>
      </c>
      <c r="D13618" s="121" t="s">
        <v>101</v>
      </c>
      <c r="E13618" s="121" t="s">
        <v>92</v>
      </c>
      <c r="F13618" s="122">
        <v>3427</v>
      </c>
      <c r="G13618" s="122">
        <v>385</v>
      </c>
      <c r="H13618" s="120">
        <v>2019</v>
      </c>
      <c r="I13618" t="str">
        <f>IF(J13618="natural gas",VLOOKUP(D13618,'Cross-Page Data'!$I$4:$J$13,2,FALSE),IF(J13618="solar",VLOOKUP('Form 923'!D13618,'Cross-Page Data'!$I$14:$J$117,2,FALSE),J13618))</f>
        <v>solar pv</v>
      </c>
      <c r="J13618" t="str">
        <f>VLOOKUP(E13618,'Cross-Page Data'!$D$4:$F$48,3,FALSE)</f>
        <v>solar</v>
      </c>
      <c r="K13618" t="b">
        <f t="shared" si="212"/>
        <v>1</v>
      </c>
    </row>
    <row r="13619" spans="1:11">
      <c r="A13619" s="120">
        <v>63511</v>
      </c>
      <c r="B13619" s="121" t="s">
        <v>201</v>
      </c>
      <c r="C13619" s="121" t="s">
        <v>206</v>
      </c>
      <c r="D13619" s="121" t="s">
        <v>101</v>
      </c>
      <c r="E13619" s="121" t="s">
        <v>92</v>
      </c>
      <c r="F13619" s="122">
        <v>3143</v>
      </c>
      <c r="G13619" s="122">
        <v>353</v>
      </c>
      <c r="H13619" s="120">
        <v>2019</v>
      </c>
      <c r="I13619" t="str">
        <f>IF(J13619="natural gas",VLOOKUP(D13619,'Cross-Page Data'!$I$4:$J$13,2,FALSE),IF(J13619="solar",VLOOKUP('Form 923'!D13619,'Cross-Page Data'!$I$14:$J$117,2,FALSE),J13619))</f>
        <v>solar pv</v>
      </c>
      <c r="J13619" t="str">
        <f>VLOOKUP(E13619,'Cross-Page Data'!$D$4:$F$48,3,FALSE)</f>
        <v>solar</v>
      </c>
      <c r="K13619" t="b">
        <f t="shared" si="212"/>
        <v>1</v>
      </c>
    </row>
    <row r="13620" spans="1:11">
      <c r="A13620" s="120">
        <v>63514</v>
      </c>
      <c r="B13620" s="121" t="s">
        <v>201</v>
      </c>
      <c r="C13620" s="121" t="s">
        <v>206</v>
      </c>
      <c r="D13620" s="121" t="s">
        <v>101</v>
      </c>
      <c r="E13620" s="121" t="s">
        <v>92</v>
      </c>
      <c r="F13620" s="122">
        <v>12196</v>
      </c>
      <c r="G13620" s="122">
        <v>1370</v>
      </c>
      <c r="H13620" s="120">
        <v>2019</v>
      </c>
      <c r="I13620" t="str">
        <f>IF(J13620="natural gas",VLOOKUP(D13620,'Cross-Page Data'!$I$4:$J$13,2,FALSE),IF(J13620="solar",VLOOKUP('Form 923'!D13620,'Cross-Page Data'!$I$14:$J$117,2,FALSE),J13620))</f>
        <v>solar pv</v>
      </c>
      <c r="J13620" t="str">
        <f>VLOOKUP(E13620,'Cross-Page Data'!$D$4:$F$48,3,FALSE)</f>
        <v>solar</v>
      </c>
      <c r="K13620" t="b">
        <f t="shared" si="212"/>
        <v>1</v>
      </c>
    </row>
    <row r="13621" spans="1:11">
      <c r="A13621" s="120">
        <v>63516</v>
      </c>
      <c r="B13621" s="121" t="s">
        <v>201</v>
      </c>
      <c r="C13621" s="121" t="s">
        <v>206</v>
      </c>
      <c r="D13621" s="121" t="s">
        <v>101</v>
      </c>
      <c r="E13621" s="121" t="s">
        <v>92</v>
      </c>
      <c r="F13621" s="122">
        <v>47629</v>
      </c>
      <c r="G13621" s="122">
        <v>5350</v>
      </c>
      <c r="H13621" s="120">
        <v>2019</v>
      </c>
      <c r="I13621" t="str">
        <f>IF(J13621="natural gas",VLOOKUP(D13621,'Cross-Page Data'!$I$4:$J$13,2,FALSE),IF(J13621="solar",VLOOKUP('Form 923'!D13621,'Cross-Page Data'!$I$14:$J$117,2,FALSE),J13621))</f>
        <v>solar pv</v>
      </c>
      <c r="J13621" t="str">
        <f>VLOOKUP(E13621,'Cross-Page Data'!$D$4:$F$48,3,FALSE)</f>
        <v>solar</v>
      </c>
      <c r="K13621" t="b">
        <f t="shared" si="212"/>
        <v>1</v>
      </c>
    </row>
    <row r="13622" spans="1:11">
      <c r="A13622" s="120">
        <v>63530</v>
      </c>
      <c r="B13622" s="121" t="s">
        <v>201</v>
      </c>
      <c r="C13622" s="121" t="s">
        <v>206</v>
      </c>
      <c r="D13622" s="121" t="s">
        <v>101</v>
      </c>
      <c r="E13622" s="121" t="s">
        <v>92</v>
      </c>
      <c r="F13622" s="122">
        <v>142</v>
      </c>
      <c r="G13622" s="122">
        <v>16</v>
      </c>
      <c r="H13622" s="120">
        <v>2019</v>
      </c>
      <c r="I13622" t="str">
        <f>IF(J13622="natural gas",VLOOKUP(D13622,'Cross-Page Data'!$I$4:$J$13,2,FALSE),IF(J13622="solar",VLOOKUP('Form 923'!D13622,'Cross-Page Data'!$I$14:$J$117,2,FALSE),J13622))</f>
        <v>solar pv</v>
      </c>
      <c r="J13622" t="str">
        <f>VLOOKUP(E13622,'Cross-Page Data'!$D$4:$F$48,3,FALSE)</f>
        <v>solar</v>
      </c>
      <c r="K13622" t="b">
        <f t="shared" si="212"/>
        <v>1</v>
      </c>
    </row>
    <row r="13623" spans="1:11">
      <c r="A13623" s="120">
        <v>63531</v>
      </c>
      <c r="B13623" s="121" t="s">
        <v>201</v>
      </c>
      <c r="C13623" s="121" t="s">
        <v>206</v>
      </c>
      <c r="D13623" s="121" t="s">
        <v>101</v>
      </c>
      <c r="E13623" s="121" t="s">
        <v>92</v>
      </c>
      <c r="F13623" s="122">
        <v>19442</v>
      </c>
      <c r="G13623" s="122">
        <v>2184</v>
      </c>
      <c r="H13623" s="120">
        <v>2019</v>
      </c>
      <c r="I13623" t="str">
        <f>IF(J13623="natural gas",VLOOKUP(D13623,'Cross-Page Data'!$I$4:$J$13,2,FALSE),IF(J13623="solar",VLOOKUP('Form 923'!D13623,'Cross-Page Data'!$I$14:$J$117,2,FALSE),J13623))</f>
        <v>solar pv</v>
      </c>
      <c r="J13623" t="str">
        <f>VLOOKUP(E13623,'Cross-Page Data'!$D$4:$F$48,3,FALSE)</f>
        <v>solar</v>
      </c>
      <c r="K13623" t="b">
        <f t="shared" si="212"/>
        <v>1</v>
      </c>
    </row>
    <row r="13624" spans="1:11">
      <c r="A13624" s="120">
        <v>63536</v>
      </c>
      <c r="B13624" s="121" t="s">
        <v>201</v>
      </c>
      <c r="C13624" s="121" t="s">
        <v>206</v>
      </c>
      <c r="D13624" s="121" t="s">
        <v>101</v>
      </c>
      <c r="E13624" s="121" t="s">
        <v>92</v>
      </c>
      <c r="F13624" s="122">
        <v>3917</v>
      </c>
      <c r="G13624" s="122">
        <v>440</v>
      </c>
      <c r="H13624" s="120">
        <v>2019</v>
      </c>
      <c r="I13624" t="str">
        <f>IF(J13624="natural gas",VLOOKUP(D13624,'Cross-Page Data'!$I$4:$J$13,2,FALSE),IF(J13624="solar",VLOOKUP('Form 923'!D13624,'Cross-Page Data'!$I$14:$J$117,2,FALSE),J13624))</f>
        <v>solar pv</v>
      </c>
      <c r="J13624" t="str">
        <f>VLOOKUP(E13624,'Cross-Page Data'!$D$4:$F$48,3,FALSE)</f>
        <v>solar</v>
      </c>
      <c r="K13624" t="b">
        <f t="shared" si="212"/>
        <v>1</v>
      </c>
    </row>
    <row r="13625" spans="1:11">
      <c r="A13625" s="120">
        <v>63537</v>
      </c>
      <c r="B13625" s="121" t="s">
        <v>201</v>
      </c>
      <c r="C13625" s="121" t="s">
        <v>206</v>
      </c>
      <c r="D13625" s="121" t="s">
        <v>101</v>
      </c>
      <c r="E13625" s="121" t="s">
        <v>92</v>
      </c>
      <c r="F13625" s="122">
        <v>3240</v>
      </c>
      <c r="G13625" s="122">
        <v>364</v>
      </c>
      <c r="H13625" s="120">
        <v>2019</v>
      </c>
      <c r="I13625" t="str">
        <f>IF(J13625="natural gas",VLOOKUP(D13625,'Cross-Page Data'!$I$4:$J$13,2,FALSE),IF(J13625="solar",VLOOKUP('Form 923'!D13625,'Cross-Page Data'!$I$14:$J$117,2,FALSE),J13625))</f>
        <v>solar pv</v>
      </c>
      <c r="J13625" t="str">
        <f>VLOOKUP(E13625,'Cross-Page Data'!$D$4:$F$48,3,FALSE)</f>
        <v>solar</v>
      </c>
      <c r="K13625" t="b">
        <f t="shared" si="212"/>
        <v>1</v>
      </c>
    </row>
    <row r="13626" spans="1:11">
      <c r="A13626" s="120">
        <v>63540</v>
      </c>
      <c r="B13626" s="121" t="s">
        <v>205</v>
      </c>
      <c r="C13626" s="121" t="s">
        <v>208</v>
      </c>
      <c r="D13626" s="121" t="s">
        <v>79</v>
      </c>
      <c r="E13626" s="121" t="s">
        <v>38</v>
      </c>
      <c r="F13626" s="122">
        <v>274075</v>
      </c>
      <c r="G13626" s="122">
        <v>23616.04</v>
      </c>
      <c r="H13626" s="120">
        <v>2019</v>
      </c>
      <c r="I13626" t="str">
        <f>IF(J13626="natural gas",VLOOKUP(D13626,'Cross-Page Data'!$I$4:$J$13,2,FALSE),IF(J13626="solar",VLOOKUP('Form 923'!D13626,'Cross-Page Data'!$I$14:$J$117,2,FALSE),J13626))</f>
        <v>natural gas peaker</v>
      </c>
      <c r="J13626" t="str">
        <f>VLOOKUP(E13626,'Cross-Page Data'!$D$4:$F$48,3,FALSE)</f>
        <v>natural gas</v>
      </c>
      <c r="K13626" t="b">
        <f t="shared" si="212"/>
        <v>0</v>
      </c>
    </row>
    <row r="13627" spans="1:11">
      <c r="A13627" s="120">
        <v>63542</v>
      </c>
      <c r="B13627" s="121" t="s">
        <v>201</v>
      </c>
      <c r="C13627" s="121" t="s">
        <v>206</v>
      </c>
      <c r="D13627" s="121" t="s">
        <v>101</v>
      </c>
      <c r="E13627" s="121" t="s">
        <v>92</v>
      </c>
      <c r="F13627" s="122">
        <v>13273</v>
      </c>
      <c r="G13627" s="122">
        <v>1491</v>
      </c>
      <c r="H13627" s="120">
        <v>2019</v>
      </c>
      <c r="I13627" t="str">
        <f>IF(J13627="natural gas",VLOOKUP(D13627,'Cross-Page Data'!$I$4:$J$13,2,FALSE),IF(J13627="solar",VLOOKUP('Form 923'!D13627,'Cross-Page Data'!$I$14:$J$117,2,FALSE),J13627))</f>
        <v>solar pv</v>
      </c>
      <c r="J13627" t="str">
        <f>VLOOKUP(E13627,'Cross-Page Data'!$D$4:$F$48,3,FALSE)</f>
        <v>solar</v>
      </c>
      <c r="K13627" t="b">
        <f t="shared" si="212"/>
        <v>1</v>
      </c>
    </row>
    <row r="13628" spans="1:11">
      <c r="A13628" s="120">
        <v>63543</v>
      </c>
      <c r="B13628" s="121" t="s">
        <v>201</v>
      </c>
      <c r="C13628" s="121" t="s">
        <v>206</v>
      </c>
      <c r="D13628" s="121" t="s">
        <v>101</v>
      </c>
      <c r="E13628" s="121" t="s">
        <v>92</v>
      </c>
      <c r="F13628" s="122">
        <v>2537</v>
      </c>
      <c r="G13628" s="122">
        <v>285</v>
      </c>
      <c r="H13628" s="120">
        <v>2019</v>
      </c>
      <c r="I13628" t="str">
        <f>IF(J13628="natural gas",VLOOKUP(D13628,'Cross-Page Data'!$I$4:$J$13,2,FALSE),IF(J13628="solar",VLOOKUP('Form 923'!D13628,'Cross-Page Data'!$I$14:$J$117,2,FALSE),J13628))</f>
        <v>solar pv</v>
      </c>
      <c r="J13628" t="str">
        <f>VLOOKUP(E13628,'Cross-Page Data'!$D$4:$F$48,3,FALSE)</f>
        <v>solar</v>
      </c>
      <c r="K13628" t="b">
        <f t="shared" si="212"/>
        <v>1</v>
      </c>
    </row>
    <row r="13629" ht="25.5" spans="1:11">
      <c r="A13629" s="120">
        <v>63603</v>
      </c>
      <c r="B13629" s="121" t="s">
        <v>201</v>
      </c>
      <c r="C13629" s="121" t="s">
        <v>211</v>
      </c>
      <c r="D13629" s="121" t="s">
        <v>67</v>
      </c>
      <c r="E13629" s="121" t="s">
        <v>38</v>
      </c>
      <c r="F13629" s="122">
        <v>49640</v>
      </c>
      <c r="G13629" s="122">
        <v>7914</v>
      </c>
      <c r="H13629" s="120">
        <v>2019</v>
      </c>
      <c r="I13629" t="str">
        <f>IF(J13629="natural gas",VLOOKUP(D13629,'Cross-Page Data'!$I$4:$J$13,2,FALSE),IF(J13629="solar",VLOOKUP('Form 923'!D13629,'Cross-Page Data'!$I$14:$J$117,2,FALSE),J13629))</f>
        <v>other</v>
      </c>
      <c r="J13629" t="str">
        <f>VLOOKUP(E13629,'Cross-Page Data'!$D$4:$F$48,3,FALSE)</f>
        <v>natural gas</v>
      </c>
      <c r="K13629" t="b">
        <f t="shared" si="212"/>
        <v>0</v>
      </c>
    </row>
    <row r="13630" ht="25.5" spans="1:11">
      <c r="A13630" s="120">
        <v>63604</v>
      </c>
      <c r="B13630" s="121" t="s">
        <v>201</v>
      </c>
      <c r="C13630" s="121" t="s">
        <v>207</v>
      </c>
      <c r="D13630" s="121" t="s">
        <v>67</v>
      </c>
      <c r="E13630" s="121" t="s">
        <v>38</v>
      </c>
      <c r="F13630" s="122">
        <v>35141</v>
      </c>
      <c r="G13630" s="122">
        <v>5494</v>
      </c>
      <c r="H13630" s="120">
        <v>2019</v>
      </c>
      <c r="I13630" t="str">
        <f>IF(J13630="natural gas",VLOOKUP(D13630,'Cross-Page Data'!$I$4:$J$13,2,FALSE),IF(J13630="solar",VLOOKUP('Form 923'!D13630,'Cross-Page Data'!$I$14:$J$117,2,FALSE),J13630))</f>
        <v>other</v>
      </c>
      <c r="J13630" t="str">
        <f>VLOOKUP(E13630,'Cross-Page Data'!$D$4:$F$48,3,FALSE)</f>
        <v>natural gas</v>
      </c>
      <c r="K13630" t="b">
        <f t="shared" si="212"/>
        <v>0</v>
      </c>
    </row>
    <row r="13631" ht="25.5" spans="1:11">
      <c r="A13631" s="120">
        <v>63605</v>
      </c>
      <c r="B13631" s="121" t="s">
        <v>201</v>
      </c>
      <c r="C13631" s="121" t="s">
        <v>207</v>
      </c>
      <c r="D13631" s="121" t="s">
        <v>67</v>
      </c>
      <c r="E13631" s="121" t="s">
        <v>38</v>
      </c>
      <c r="F13631" s="122">
        <v>47503</v>
      </c>
      <c r="G13631" s="122">
        <v>6222</v>
      </c>
      <c r="H13631" s="120">
        <v>2019</v>
      </c>
      <c r="I13631" t="str">
        <f>IF(J13631="natural gas",VLOOKUP(D13631,'Cross-Page Data'!$I$4:$J$13,2,FALSE),IF(J13631="solar",VLOOKUP('Form 923'!D13631,'Cross-Page Data'!$I$14:$J$117,2,FALSE),J13631))</f>
        <v>other</v>
      </c>
      <c r="J13631" t="str">
        <f>VLOOKUP(E13631,'Cross-Page Data'!$D$4:$F$48,3,FALSE)</f>
        <v>natural gas</v>
      </c>
      <c r="K13631" t="b">
        <f t="shared" si="212"/>
        <v>0</v>
      </c>
    </row>
    <row r="13632" ht="25.5" spans="1:11">
      <c r="A13632" s="120">
        <v>63606</v>
      </c>
      <c r="B13632" s="121" t="s">
        <v>201</v>
      </c>
      <c r="C13632" s="121" t="s">
        <v>207</v>
      </c>
      <c r="D13632" s="121" t="s">
        <v>67</v>
      </c>
      <c r="E13632" s="121" t="s">
        <v>38</v>
      </c>
      <c r="F13632" s="122">
        <v>49603</v>
      </c>
      <c r="G13632" s="122">
        <v>6577</v>
      </c>
      <c r="H13632" s="120">
        <v>2019</v>
      </c>
      <c r="I13632" t="str">
        <f>IF(J13632="natural gas",VLOOKUP(D13632,'Cross-Page Data'!$I$4:$J$13,2,FALSE),IF(J13632="solar",VLOOKUP('Form 923'!D13632,'Cross-Page Data'!$I$14:$J$117,2,FALSE),J13632))</f>
        <v>other</v>
      </c>
      <c r="J13632" t="str">
        <f>VLOOKUP(E13632,'Cross-Page Data'!$D$4:$F$48,3,FALSE)</f>
        <v>natural gas</v>
      </c>
      <c r="K13632" t="b">
        <f t="shared" si="212"/>
        <v>0</v>
      </c>
    </row>
    <row r="13633" ht="25.5" spans="1:11">
      <c r="A13633" s="120">
        <v>63607</v>
      </c>
      <c r="B13633" s="121" t="s">
        <v>201</v>
      </c>
      <c r="C13633" s="121" t="s">
        <v>207</v>
      </c>
      <c r="D13633" s="121" t="s">
        <v>67</v>
      </c>
      <c r="E13633" s="121" t="s">
        <v>38</v>
      </c>
      <c r="F13633" s="122">
        <v>50837</v>
      </c>
      <c r="G13633" s="122">
        <v>7956</v>
      </c>
      <c r="H13633" s="120">
        <v>2019</v>
      </c>
      <c r="I13633" t="str">
        <f>IF(J13633="natural gas",VLOOKUP(D13633,'Cross-Page Data'!$I$4:$J$13,2,FALSE),IF(J13633="solar",VLOOKUP('Form 923'!D13633,'Cross-Page Data'!$I$14:$J$117,2,FALSE),J13633))</f>
        <v>other</v>
      </c>
      <c r="J13633" t="str">
        <f>VLOOKUP(E13633,'Cross-Page Data'!$D$4:$F$48,3,FALSE)</f>
        <v>natural gas</v>
      </c>
      <c r="K13633" t="b">
        <f t="shared" si="212"/>
        <v>0</v>
      </c>
    </row>
    <row r="13634" ht="25.5" spans="1:11">
      <c r="A13634" s="120">
        <v>63630</v>
      </c>
      <c r="B13634" s="121" t="s">
        <v>201</v>
      </c>
      <c r="C13634" s="121" t="s">
        <v>207</v>
      </c>
      <c r="D13634" s="121" t="s">
        <v>101</v>
      </c>
      <c r="E13634" s="121" t="s">
        <v>92</v>
      </c>
      <c r="F13634" s="122">
        <v>0</v>
      </c>
      <c r="G13634" s="122">
        <v>0</v>
      </c>
      <c r="H13634" s="120">
        <v>2019</v>
      </c>
      <c r="I13634" t="str">
        <f>IF(J13634="natural gas",VLOOKUP(D13634,'Cross-Page Data'!$I$4:$J$13,2,FALSE),IF(J13634="solar",VLOOKUP('Form 923'!D13634,'Cross-Page Data'!$I$14:$J$117,2,FALSE),J13634))</f>
        <v>solar pv</v>
      </c>
      <c r="J13634" t="str">
        <f>VLOOKUP(E13634,'Cross-Page Data'!$D$4:$F$48,3,FALSE)</f>
        <v>solar</v>
      </c>
      <c r="K13634" t="b">
        <f t="shared" si="212"/>
        <v>0</v>
      </c>
    </row>
    <row r="13635" ht="25.5" spans="1:11">
      <c r="A13635" s="120">
        <v>63637</v>
      </c>
      <c r="B13635" s="121" t="s">
        <v>201</v>
      </c>
      <c r="C13635" s="121" t="s">
        <v>207</v>
      </c>
      <c r="D13635" s="121" t="s">
        <v>67</v>
      </c>
      <c r="E13635" s="121" t="s">
        <v>38</v>
      </c>
      <c r="F13635" s="122">
        <v>3924</v>
      </c>
      <c r="G13635" s="122">
        <v>588</v>
      </c>
      <c r="H13635" s="120">
        <v>2019</v>
      </c>
      <c r="I13635" t="str">
        <f>IF(J13635="natural gas",VLOOKUP(D13635,'Cross-Page Data'!$I$4:$J$13,2,FALSE),IF(J13635="solar",VLOOKUP('Form 923'!D13635,'Cross-Page Data'!$I$14:$J$117,2,FALSE),J13635))</f>
        <v>other</v>
      </c>
      <c r="J13635" t="str">
        <f>VLOOKUP(E13635,'Cross-Page Data'!$D$4:$F$48,3,FALSE)</f>
        <v>natural gas</v>
      </c>
      <c r="K13635" t="b">
        <f t="shared" si="212"/>
        <v>0</v>
      </c>
    </row>
    <row r="13636" ht="25.5" spans="1:11">
      <c r="A13636" s="120">
        <v>63638</v>
      </c>
      <c r="B13636" s="121" t="s">
        <v>201</v>
      </c>
      <c r="C13636" s="121" t="s">
        <v>211</v>
      </c>
      <c r="D13636" s="121" t="s">
        <v>67</v>
      </c>
      <c r="E13636" s="121" t="s">
        <v>38</v>
      </c>
      <c r="F13636" s="122">
        <v>113929</v>
      </c>
      <c r="G13636" s="122">
        <v>17862</v>
      </c>
      <c r="H13636" s="120">
        <v>2019</v>
      </c>
      <c r="I13636" t="str">
        <f>IF(J13636="natural gas",VLOOKUP(D13636,'Cross-Page Data'!$I$4:$J$13,2,FALSE),IF(J13636="solar",VLOOKUP('Form 923'!D13636,'Cross-Page Data'!$I$14:$J$117,2,FALSE),J13636))</f>
        <v>other</v>
      </c>
      <c r="J13636" t="str">
        <f>VLOOKUP(E13636,'Cross-Page Data'!$D$4:$F$48,3,FALSE)</f>
        <v>natural gas</v>
      </c>
      <c r="K13636" t="b">
        <f t="shared" si="212"/>
        <v>0</v>
      </c>
    </row>
    <row r="13637" spans="1:11">
      <c r="A13637" s="120">
        <v>63659</v>
      </c>
      <c r="B13637" s="121" t="s">
        <v>201</v>
      </c>
      <c r="C13637" s="121" t="s">
        <v>206</v>
      </c>
      <c r="D13637" s="121" t="s">
        <v>101</v>
      </c>
      <c r="E13637" s="121" t="s">
        <v>92</v>
      </c>
      <c r="F13637" s="122">
        <v>26823</v>
      </c>
      <c r="G13637" s="122">
        <v>3013</v>
      </c>
      <c r="H13637" s="120">
        <v>2019</v>
      </c>
      <c r="I13637" t="str">
        <f>IF(J13637="natural gas",VLOOKUP(D13637,'Cross-Page Data'!$I$4:$J$13,2,FALSE),IF(J13637="solar",VLOOKUP('Form 923'!D13637,'Cross-Page Data'!$I$14:$J$117,2,FALSE),J13637))</f>
        <v>solar pv</v>
      </c>
      <c r="J13637" t="str">
        <f>VLOOKUP(E13637,'Cross-Page Data'!$D$4:$F$48,3,FALSE)</f>
        <v>solar</v>
      </c>
      <c r="K13637" t="b">
        <f t="shared" si="212"/>
        <v>1</v>
      </c>
    </row>
    <row r="13638" spans="1:11">
      <c r="A13638" s="120">
        <v>63660</v>
      </c>
      <c r="B13638" s="121" t="s">
        <v>201</v>
      </c>
      <c r="C13638" s="121" t="s">
        <v>206</v>
      </c>
      <c r="D13638" s="121" t="s">
        <v>101</v>
      </c>
      <c r="E13638" s="121" t="s">
        <v>92</v>
      </c>
      <c r="F13638" s="122">
        <v>472</v>
      </c>
      <c r="G13638" s="122">
        <v>53</v>
      </c>
      <c r="H13638" s="120">
        <v>2019</v>
      </c>
      <c r="I13638" t="str">
        <f>IF(J13638="natural gas",VLOOKUP(D13638,'Cross-Page Data'!$I$4:$J$13,2,FALSE),IF(J13638="solar",VLOOKUP('Form 923'!D13638,'Cross-Page Data'!$I$14:$J$117,2,FALSE),J13638))</f>
        <v>solar pv</v>
      </c>
      <c r="J13638" t="str">
        <f>VLOOKUP(E13638,'Cross-Page Data'!$D$4:$F$48,3,FALSE)</f>
        <v>solar</v>
      </c>
      <c r="K13638" t="b">
        <f t="shared" si="212"/>
        <v>1</v>
      </c>
    </row>
    <row r="13639" ht="25.5" spans="1:11">
      <c r="A13639" s="120">
        <v>99999</v>
      </c>
      <c r="B13639" s="121" t="s">
        <v>201</v>
      </c>
      <c r="C13639" s="121" t="s">
        <v>207</v>
      </c>
      <c r="D13639" s="121" t="s">
        <v>33</v>
      </c>
      <c r="E13639" s="121" t="s">
        <v>99</v>
      </c>
      <c r="F13639" s="122">
        <v>0</v>
      </c>
      <c r="G13639" s="122">
        <v>0</v>
      </c>
      <c r="H13639" s="120">
        <v>2019</v>
      </c>
      <c r="I13639" t="str">
        <f>IF(J13639="natural gas",VLOOKUP(D13639,'Cross-Page Data'!$I$4:$J$13,2,FALSE),IF(J13639="solar",VLOOKUP('Form 923'!D13639,'Cross-Page Data'!$I$14:$J$117,2,FALSE),J13639))</f>
        <v>other</v>
      </c>
      <c r="J13639" t="str">
        <f>VLOOKUP(E13639,'Cross-Page Data'!$D$4:$F$48,3,FALSE)</f>
        <v>other</v>
      </c>
      <c r="K13639" t="b">
        <f t="shared" ref="K13639:K13702" si="213">IF(AND($N$6=FALSE,OR(C13639="Commercial NAICS Cogen",C13639="Industrial NAICS Cogen",C13639="NAICS-22 Cogen")),FALSE,IF(AND($N$7=FALSE,OR(C13639="Commercial NAICS Cogen",C13639="Commercial NAICS Non-Cogen",C13639="industrial NAICS Cogen",C13639="industrial NAICS non-cogen")),FALSE,TRUE))</f>
        <v>0</v>
      </c>
    </row>
    <row r="13640" spans="1:11">
      <c r="A13640" s="120">
        <v>99999</v>
      </c>
      <c r="B13640" s="121" t="s">
        <v>201</v>
      </c>
      <c r="C13640" s="121" t="s">
        <v>206</v>
      </c>
      <c r="D13640" s="121" t="s">
        <v>33</v>
      </c>
      <c r="E13640" s="121" t="s">
        <v>99</v>
      </c>
      <c r="F13640" s="122">
        <v>0</v>
      </c>
      <c r="G13640" s="122">
        <v>0</v>
      </c>
      <c r="H13640" s="120">
        <v>2019</v>
      </c>
      <c r="I13640" t="str">
        <f>IF(J13640="natural gas",VLOOKUP(D13640,'Cross-Page Data'!$I$4:$J$13,2,FALSE),IF(J13640="solar",VLOOKUP('Form 923'!D13640,'Cross-Page Data'!$I$14:$J$117,2,FALSE),J13640))</f>
        <v>other</v>
      </c>
      <c r="J13640" t="str">
        <f>VLOOKUP(E13640,'Cross-Page Data'!$D$4:$F$48,3,FALSE)</f>
        <v>other</v>
      </c>
      <c r="K13640" t="b">
        <f t="shared" si="213"/>
        <v>1</v>
      </c>
    </row>
    <row r="13641" ht="25.5" spans="1:11">
      <c r="A13641" s="120">
        <v>99999</v>
      </c>
      <c r="B13641" s="121" t="s">
        <v>201</v>
      </c>
      <c r="C13641" s="121" t="s">
        <v>207</v>
      </c>
      <c r="D13641" s="121" t="s">
        <v>33</v>
      </c>
      <c r="E13641" s="121" t="s">
        <v>99</v>
      </c>
      <c r="F13641" s="122">
        <v>0</v>
      </c>
      <c r="G13641" s="122">
        <v>0</v>
      </c>
      <c r="H13641" s="120">
        <v>2019</v>
      </c>
      <c r="I13641" t="str">
        <f>IF(J13641="natural gas",VLOOKUP(D13641,'Cross-Page Data'!$I$4:$J$13,2,FALSE),IF(J13641="solar",VLOOKUP('Form 923'!D13641,'Cross-Page Data'!$I$14:$J$117,2,FALSE),J13641))</f>
        <v>other</v>
      </c>
      <c r="J13641" t="str">
        <f>VLOOKUP(E13641,'Cross-Page Data'!$D$4:$F$48,3,FALSE)</f>
        <v>other</v>
      </c>
      <c r="K13641" t="b">
        <f t="shared" si="213"/>
        <v>0</v>
      </c>
    </row>
    <row r="13642" ht="25.5" spans="1:11">
      <c r="A13642" s="120">
        <v>99999</v>
      </c>
      <c r="B13642" s="121" t="s">
        <v>201</v>
      </c>
      <c r="C13642" s="121" t="s">
        <v>207</v>
      </c>
      <c r="D13642" s="121" t="s">
        <v>33</v>
      </c>
      <c r="E13642" s="121" t="s">
        <v>99</v>
      </c>
      <c r="F13642" s="122">
        <v>0</v>
      </c>
      <c r="G13642" s="122">
        <v>0</v>
      </c>
      <c r="H13642" s="120">
        <v>2019</v>
      </c>
      <c r="I13642" t="str">
        <f>IF(J13642="natural gas",VLOOKUP(D13642,'Cross-Page Data'!$I$4:$J$13,2,FALSE),IF(J13642="solar",VLOOKUP('Form 923'!D13642,'Cross-Page Data'!$I$14:$J$117,2,FALSE),J13642))</f>
        <v>other</v>
      </c>
      <c r="J13642" t="str">
        <f>VLOOKUP(E13642,'Cross-Page Data'!$D$4:$F$48,3,FALSE)</f>
        <v>other</v>
      </c>
      <c r="K13642" t="b">
        <f t="shared" si="213"/>
        <v>0</v>
      </c>
    </row>
    <row r="13643" spans="1:11">
      <c r="A13643" s="120">
        <v>99999</v>
      </c>
      <c r="B13643" s="121" t="s">
        <v>201</v>
      </c>
      <c r="C13643" s="121" t="s">
        <v>206</v>
      </c>
      <c r="D13643" s="121" t="s">
        <v>33</v>
      </c>
      <c r="E13643" s="121" t="s">
        <v>99</v>
      </c>
      <c r="F13643" s="122">
        <v>0</v>
      </c>
      <c r="G13643" s="122">
        <v>0</v>
      </c>
      <c r="H13643" s="120">
        <v>2019</v>
      </c>
      <c r="I13643" t="str">
        <f>IF(J13643="natural gas",VLOOKUP(D13643,'Cross-Page Data'!$I$4:$J$13,2,FALSE),IF(J13643="solar",VLOOKUP('Form 923'!D13643,'Cross-Page Data'!$I$14:$J$117,2,FALSE),J13643))</f>
        <v>other</v>
      </c>
      <c r="J13643" t="str">
        <f>VLOOKUP(E13643,'Cross-Page Data'!$D$4:$F$48,3,FALSE)</f>
        <v>other</v>
      </c>
      <c r="K13643" t="b">
        <f t="shared" si="213"/>
        <v>1</v>
      </c>
    </row>
    <row r="13644" spans="1:11">
      <c r="A13644" s="120">
        <v>99999</v>
      </c>
      <c r="B13644" s="121" t="s">
        <v>201</v>
      </c>
      <c r="C13644" s="121" t="s">
        <v>206</v>
      </c>
      <c r="D13644" s="121" t="s">
        <v>33</v>
      </c>
      <c r="E13644" s="121" t="s">
        <v>99</v>
      </c>
      <c r="F13644" s="122">
        <v>0</v>
      </c>
      <c r="G13644" s="122">
        <v>0</v>
      </c>
      <c r="H13644" s="120">
        <v>2019</v>
      </c>
      <c r="I13644" t="str">
        <f>IF(J13644="natural gas",VLOOKUP(D13644,'Cross-Page Data'!$I$4:$J$13,2,FALSE),IF(J13644="solar",VLOOKUP('Form 923'!D13644,'Cross-Page Data'!$I$14:$J$117,2,FALSE),J13644))</f>
        <v>other</v>
      </c>
      <c r="J13644" t="str">
        <f>VLOOKUP(E13644,'Cross-Page Data'!$D$4:$F$48,3,FALSE)</f>
        <v>other</v>
      </c>
      <c r="K13644" t="b">
        <f t="shared" si="213"/>
        <v>1</v>
      </c>
    </row>
    <row r="13645" ht="25.5" spans="1:11">
      <c r="A13645" s="120">
        <v>99999</v>
      </c>
      <c r="B13645" s="121" t="s">
        <v>201</v>
      </c>
      <c r="C13645" s="121" t="s">
        <v>211</v>
      </c>
      <c r="D13645" s="121" t="s">
        <v>33</v>
      </c>
      <c r="E13645" s="121" t="s">
        <v>99</v>
      </c>
      <c r="F13645" s="122">
        <v>0</v>
      </c>
      <c r="G13645" s="122">
        <v>0</v>
      </c>
      <c r="H13645" s="120">
        <v>2019</v>
      </c>
      <c r="I13645" t="str">
        <f>IF(J13645="natural gas",VLOOKUP(D13645,'Cross-Page Data'!$I$4:$J$13,2,FALSE),IF(J13645="solar",VLOOKUP('Form 923'!D13645,'Cross-Page Data'!$I$14:$J$117,2,FALSE),J13645))</f>
        <v>other</v>
      </c>
      <c r="J13645" t="str">
        <f>VLOOKUP(E13645,'Cross-Page Data'!$D$4:$F$48,3,FALSE)</f>
        <v>other</v>
      </c>
      <c r="K13645" t="b">
        <f t="shared" si="213"/>
        <v>0</v>
      </c>
    </row>
    <row r="13646" spans="1:11">
      <c r="A13646" s="120">
        <v>99999</v>
      </c>
      <c r="B13646" s="121" t="s">
        <v>201</v>
      </c>
      <c r="C13646" s="121" t="s">
        <v>206</v>
      </c>
      <c r="D13646" s="121" t="s">
        <v>33</v>
      </c>
      <c r="E13646" s="121" t="s">
        <v>99</v>
      </c>
      <c r="F13646" s="122">
        <v>0</v>
      </c>
      <c r="G13646" s="122">
        <v>0</v>
      </c>
      <c r="H13646" s="120">
        <v>2019</v>
      </c>
      <c r="I13646" t="str">
        <f>IF(J13646="natural gas",VLOOKUP(D13646,'Cross-Page Data'!$I$4:$J$13,2,FALSE),IF(J13646="solar",VLOOKUP('Form 923'!D13646,'Cross-Page Data'!$I$14:$J$117,2,FALSE),J13646))</f>
        <v>other</v>
      </c>
      <c r="J13646" t="str">
        <f>VLOOKUP(E13646,'Cross-Page Data'!$D$4:$F$48,3,FALSE)</f>
        <v>other</v>
      </c>
      <c r="K13646" t="b">
        <f t="shared" si="213"/>
        <v>1</v>
      </c>
    </row>
    <row r="13647" spans="1:11">
      <c r="A13647" s="120">
        <v>99999</v>
      </c>
      <c r="B13647" s="121" t="s">
        <v>201</v>
      </c>
      <c r="C13647" s="121" t="s">
        <v>202</v>
      </c>
      <c r="D13647" s="121" t="s">
        <v>33</v>
      </c>
      <c r="E13647" s="121" t="s">
        <v>99</v>
      </c>
      <c r="F13647" s="122">
        <v>0</v>
      </c>
      <c r="G13647" s="122">
        <v>0</v>
      </c>
      <c r="H13647" s="120">
        <v>2019</v>
      </c>
      <c r="I13647" t="str">
        <f>IF(J13647="natural gas",VLOOKUP(D13647,'Cross-Page Data'!$I$4:$J$13,2,FALSE),IF(J13647="solar",VLOOKUP('Form 923'!D13647,'Cross-Page Data'!$I$14:$J$117,2,FALSE),J13647))</f>
        <v>other</v>
      </c>
      <c r="J13647" t="str">
        <f>VLOOKUP(E13647,'Cross-Page Data'!$D$4:$F$48,3,FALSE)</f>
        <v>other</v>
      </c>
      <c r="K13647" t="b">
        <f t="shared" si="213"/>
        <v>1</v>
      </c>
    </row>
    <row r="13648" spans="1:11">
      <c r="A13648" s="120">
        <v>99999</v>
      </c>
      <c r="B13648" s="121" t="s">
        <v>201</v>
      </c>
      <c r="C13648" s="121" t="s">
        <v>206</v>
      </c>
      <c r="D13648" s="121" t="s">
        <v>33</v>
      </c>
      <c r="E13648" s="121" t="s">
        <v>99</v>
      </c>
      <c r="F13648" s="122">
        <v>0</v>
      </c>
      <c r="G13648" s="122">
        <v>0</v>
      </c>
      <c r="H13648" s="120">
        <v>2019</v>
      </c>
      <c r="I13648" t="str">
        <f>IF(J13648="natural gas",VLOOKUP(D13648,'Cross-Page Data'!$I$4:$J$13,2,FALSE),IF(J13648="solar",VLOOKUP('Form 923'!D13648,'Cross-Page Data'!$I$14:$J$117,2,FALSE),J13648))</f>
        <v>other</v>
      </c>
      <c r="J13648" t="str">
        <f>VLOOKUP(E13648,'Cross-Page Data'!$D$4:$F$48,3,FALSE)</f>
        <v>other</v>
      </c>
      <c r="K13648" t="b">
        <f t="shared" si="213"/>
        <v>1</v>
      </c>
    </row>
    <row r="13649" spans="1:11">
      <c r="A13649" s="120">
        <v>99999</v>
      </c>
      <c r="B13649" s="121" t="s">
        <v>201</v>
      </c>
      <c r="C13649" s="121" t="s">
        <v>206</v>
      </c>
      <c r="D13649" s="121" t="s">
        <v>33</v>
      </c>
      <c r="E13649" s="121" t="s">
        <v>99</v>
      </c>
      <c r="F13649" s="122">
        <v>0</v>
      </c>
      <c r="G13649" s="122">
        <v>0</v>
      </c>
      <c r="H13649" s="120">
        <v>2019</v>
      </c>
      <c r="I13649" t="str">
        <f>IF(J13649="natural gas",VLOOKUP(D13649,'Cross-Page Data'!$I$4:$J$13,2,FALSE),IF(J13649="solar",VLOOKUP('Form 923'!D13649,'Cross-Page Data'!$I$14:$J$117,2,FALSE),J13649))</f>
        <v>other</v>
      </c>
      <c r="J13649" t="str">
        <f>VLOOKUP(E13649,'Cross-Page Data'!$D$4:$F$48,3,FALSE)</f>
        <v>other</v>
      </c>
      <c r="K13649" t="b">
        <f t="shared" si="213"/>
        <v>1</v>
      </c>
    </row>
    <row r="13650" spans="1:11">
      <c r="A13650" s="120">
        <v>99999</v>
      </c>
      <c r="B13650" s="121" t="s">
        <v>201</v>
      </c>
      <c r="C13650" s="121" t="s">
        <v>202</v>
      </c>
      <c r="D13650" s="121" t="s">
        <v>33</v>
      </c>
      <c r="E13650" s="121" t="s">
        <v>99</v>
      </c>
      <c r="F13650" s="122">
        <v>0</v>
      </c>
      <c r="G13650" s="122">
        <v>0</v>
      </c>
      <c r="H13650" s="120">
        <v>2019</v>
      </c>
      <c r="I13650" t="str">
        <f>IF(J13650="natural gas",VLOOKUP(D13650,'Cross-Page Data'!$I$4:$J$13,2,FALSE),IF(J13650="solar",VLOOKUP('Form 923'!D13650,'Cross-Page Data'!$I$14:$J$117,2,FALSE),J13650))</f>
        <v>other</v>
      </c>
      <c r="J13650" t="str">
        <f>VLOOKUP(E13650,'Cross-Page Data'!$D$4:$F$48,3,FALSE)</f>
        <v>other</v>
      </c>
      <c r="K13650" t="b">
        <f t="shared" si="213"/>
        <v>1</v>
      </c>
    </row>
    <row r="13651" spans="1:11">
      <c r="A13651" s="120">
        <v>99999</v>
      </c>
      <c r="B13651" s="121" t="s">
        <v>201</v>
      </c>
      <c r="C13651" s="121" t="s">
        <v>202</v>
      </c>
      <c r="D13651" s="121" t="s">
        <v>39</v>
      </c>
      <c r="E13651" s="121" t="s">
        <v>70</v>
      </c>
      <c r="F13651" s="122">
        <v>0</v>
      </c>
      <c r="G13651" s="122">
        <v>0</v>
      </c>
      <c r="H13651" s="120">
        <v>2019</v>
      </c>
      <c r="I13651" t="str">
        <f>IF(J13651="natural gas",VLOOKUP(D13651,'Cross-Page Data'!$I$4:$J$13,2,FALSE),IF(J13651="solar",VLOOKUP('Form 923'!D13651,'Cross-Page Data'!$I$14:$J$117,2,FALSE),J13651))</f>
        <v>heavy or residual fuel oil</v>
      </c>
      <c r="J13651" t="str">
        <f>VLOOKUP(E13651,'Cross-Page Data'!$D$4:$F$48,3,FALSE)</f>
        <v>heavy or residual fuel oil</v>
      </c>
      <c r="K13651" t="b">
        <f t="shared" si="213"/>
        <v>1</v>
      </c>
    </row>
    <row r="13652" spans="1:11">
      <c r="A13652" s="120">
        <v>99999</v>
      </c>
      <c r="B13652" s="121" t="s">
        <v>201</v>
      </c>
      <c r="C13652" s="121" t="s">
        <v>202</v>
      </c>
      <c r="D13652" s="121" t="s">
        <v>39</v>
      </c>
      <c r="E13652" s="121" t="s">
        <v>70</v>
      </c>
      <c r="F13652" s="122">
        <v>0</v>
      </c>
      <c r="G13652" s="122">
        <v>0</v>
      </c>
      <c r="H13652" s="120">
        <v>2019</v>
      </c>
      <c r="I13652" t="str">
        <f>IF(J13652="natural gas",VLOOKUP(D13652,'Cross-Page Data'!$I$4:$J$13,2,FALSE),IF(J13652="solar",VLOOKUP('Form 923'!D13652,'Cross-Page Data'!$I$14:$J$117,2,FALSE),J13652))</f>
        <v>heavy or residual fuel oil</v>
      </c>
      <c r="J13652" t="str">
        <f>VLOOKUP(E13652,'Cross-Page Data'!$D$4:$F$48,3,FALSE)</f>
        <v>heavy or residual fuel oil</v>
      </c>
      <c r="K13652" t="b">
        <f t="shared" si="213"/>
        <v>1</v>
      </c>
    </row>
    <row r="13653" spans="1:11">
      <c r="A13653" s="120">
        <v>99999</v>
      </c>
      <c r="B13653" s="121" t="s">
        <v>201</v>
      </c>
      <c r="C13653" s="121" t="s">
        <v>206</v>
      </c>
      <c r="D13653" s="121" t="s">
        <v>39</v>
      </c>
      <c r="E13653" s="121" t="s">
        <v>70</v>
      </c>
      <c r="F13653" s="122">
        <v>0</v>
      </c>
      <c r="G13653" s="122">
        <v>0</v>
      </c>
      <c r="H13653" s="120">
        <v>2019</v>
      </c>
      <c r="I13653" t="str">
        <f>IF(J13653="natural gas",VLOOKUP(D13653,'Cross-Page Data'!$I$4:$J$13,2,FALSE),IF(J13653="solar",VLOOKUP('Form 923'!D13653,'Cross-Page Data'!$I$14:$J$117,2,FALSE),J13653))</f>
        <v>heavy or residual fuel oil</v>
      </c>
      <c r="J13653" t="str">
        <f>VLOOKUP(E13653,'Cross-Page Data'!$D$4:$F$48,3,FALSE)</f>
        <v>heavy or residual fuel oil</v>
      </c>
      <c r="K13653" t="b">
        <f t="shared" si="213"/>
        <v>1</v>
      </c>
    </row>
    <row r="13654" spans="1:11">
      <c r="A13654" s="120">
        <v>99999</v>
      </c>
      <c r="B13654" s="121" t="s">
        <v>201</v>
      </c>
      <c r="C13654" s="121" t="s">
        <v>206</v>
      </c>
      <c r="D13654" s="121" t="s">
        <v>39</v>
      </c>
      <c r="E13654" s="121" t="s">
        <v>70</v>
      </c>
      <c r="F13654" s="122">
        <v>0</v>
      </c>
      <c r="G13654" s="122">
        <v>0</v>
      </c>
      <c r="H13654" s="120">
        <v>2019</v>
      </c>
      <c r="I13654" t="str">
        <f>IF(J13654="natural gas",VLOOKUP(D13654,'Cross-Page Data'!$I$4:$J$13,2,FALSE),IF(J13654="solar",VLOOKUP('Form 923'!D13654,'Cross-Page Data'!$I$14:$J$117,2,FALSE),J13654))</f>
        <v>heavy or residual fuel oil</v>
      </c>
      <c r="J13654" t="str">
        <f>VLOOKUP(E13654,'Cross-Page Data'!$D$4:$F$48,3,FALSE)</f>
        <v>heavy or residual fuel oil</v>
      </c>
      <c r="K13654" t="b">
        <f t="shared" si="213"/>
        <v>1</v>
      </c>
    </row>
    <row r="13655" spans="1:11">
      <c r="A13655" s="120">
        <v>99999</v>
      </c>
      <c r="B13655" s="121" t="s">
        <v>205</v>
      </c>
      <c r="C13655" s="121" t="s">
        <v>208</v>
      </c>
      <c r="D13655" s="121" t="s">
        <v>39</v>
      </c>
      <c r="E13655" s="121" t="s">
        <v>70</v>
      </c>
      <c r="F13655" s="122">
        <v>0</v>
      </c>
      <c r="G13655" s="122">
        <v>0</v>
      </c>
      <c r="H13655" s="120">
        <v>2019</v>
      </c>
      <c r="I13655" t="str">
        <f>IF(J13655="natural gas",VLOOKUP(D13655,'Cross-Page Data'!$I$4:$J$13,2,FALSE),IF(J13655="solar",VLOOKUP('Form 923'!D13655,'Cross-Page Data'!$I$14:$J$117,2,FALSE),J13655))</f>
        <v>heavy or residual fuel oil</v>
      </c>
      <c r="J13655" t="str">
        <f>VLOOKUP(E13655,'Cross-Page Data'!$D$4:$F$48,3,FALSE)</f>
        <v>heavy or residual fuel oil</v>
      </c>
      <c r="K13655" t="b">
        <f t="shared" si="213"/>
        <v>0</v>
      </c>
    </row>
    <row r="13656" spans="1:11">
      <c r="A13656" s="120">
        <v>99999</v>
      </c>
      <c r="B13656" s="121" t="s">
        <v>201</v>
      </c>
      <c r="C13656" s="121" t="s">
        <v>202</v>
      </c>
      <c r="D13656" s="121" t="s">
        <v>39</v>
      </c>
      <c r="E13656" s="121" t="s">
        <v>70</v>
      </c>
      <c r="F13656" s="122">
        <v>0</v>
      </c>
      <c r="G13656" s="122">
        <v>0</v>
      </c>
      <c r="H13656" s="120">
        <v>2019</v>
      </c>
      <c r="I13656" t="str">
        <f>IF(J13656="natural gas",VLOOKUP(D13656,'Cross-Page Data'!$I$4:$J$13,2,FALSE),IF(J13656="solar",VLOOKUP('Form 923'!D13656,'Cross-Page Data'!$I$14:$J$117,2,FALSE),J13656))</f>
        <v>heavy or residual fuel oil</v>
      </c>
      <c r="J13656" t="str">
        <f>VLOOKUP(E13656,'Cross-Page Data'!$D$4:$F$48,3,FALSE)</f>
        <v>heavy or residual fuel oil</v>
      </c>
      <c r="K13656" t="b">
        <f t="shared" si="213"/>
        <v>1</v>
      </c>
    </row>
    <row r="13657" spans="1:11">
      <c r="A13657" s="120">
        <v>99999</v>
      </c>
      <c r="B13657" s="121" t="s">
        <v>201</v>
      </c>
      <c r="C13657" s="121" t="s">
        <v>206</v>
      </c>
      <c r="D13657" s="121" t="s">
        <v>39</v>
      </c>
      <c r="E13657" s="121" t="s">
        <v>70</v>
      </c>
      <c r="F13657" s="122">
        <v>0</v>
      </c>
      <c r="G13657" s="122">
        <v>0</v>
      </c>
      <c r="H13657" s="120">
        <v>2019</v>
      </c>
      <c r="I13657" t="str">
        <f>IF(J13657="natural gas",VLOOKUP(D13657,'Cross-Page Data'!$I$4:$J$13,2,FALSE),IF(J13657="solar",VLOOKUP('Form 923'!D13657,'Cross-Page Data'!$I$14:$J$117,2,FALSE),J13657))</f>
        <v>heavy or residual fuel oil</v>
      </c>
      <c r="J13657" t="str">
        <f>VLOOKUP(E13657,'Cross-Page Data'!$D$4:$F$48,3,FALSE)</f>
        <v>heavy or residual fuel oil</v>
      </c>
      <c r="K13657" t="b">
        <f t="shared" si="213"/>
        <v>1</v>
      </c>
    </row>
    <row r="13658" spans="1:11">
      <c r="A13658" s="120">
        <v>99999</v>
      </c>
      <c r="B13658" s="121" t="s">
        <v>201</v>
      </c>
      <c r="C13658" s="121" t="s">
        <v>202</v>
      </c>
      <c r="D13658" s="121" t="s">
        <v>39</v>
      </c>
      <c r="E13658" s="121" t="s">
        <v>70</v>
      </c>
      <c r="F13658" s="122">
        <v>0</v>
      </c>
      <c r="G13658" s="122">
        <v>0</v>
      </c>
      <c r="H13658" s="120">
        <v>2019</v>
      </c>
      <c r="I13658" t="str">
        <f>IF(J13658="natural gas",VLOOKUP(D13658,'Cross-Page Data'!$I$4:$J$13,2,FALSE),IF(J13658="solar",VLOOKUP('Form 923'!D13658,'Cross-Page Data'!$I$14:$J$117,2,FALSE),J13658))</f>
        <v>heavy or residual fuel oil</v>
      </c>
      <c r="J13658" t="str">
        <f>VLOOKUP(E13658,'Cross-Page Data'!$D$4:$F$48,3,FALSE)</f>
        <v>heavy or residual fuel oil</v>
      </c>
      <c r="K13658" t="b">
        <f t="shared" si="213"/>
        <v>1</v>
      </c>
    </row>
    <row r="13659" spans="1:11">
      <c r="A13659" s="120">
        <v>99999</v>
      </c>
      <c r="B13659" s="121" t="s">
        <v>201</v>
      </c>
      <c r="C13659" s="121" t="s">
        <v>206</v>
      </c>
      <c r="D13659" s="121" t="s">
        <v>39</v>
      </c>
      <c r="E13659" s="121" t="s">
        <v>86</v>
      </c>
      <c r="F13659" s="122">
        <v>0</v>
      </c>
      <c r="G13659" s="122">
        <v>0</v>
      </c>
      <c r="H13659" s="120">
        <v>2019</v>
      </c>
      <c r="I13659" t="str">
        <f>IF(J13659="natural gas",VLOOKUP(D13659,'Cross-Page Data'!$I$4:$J$13,2,FALSE),IF(J13659="solar",VLOOKUP('Form 923'!D13659,'Cross-Page Data'!$I$14:$J$117,2,FALSE),J13659))</f>
        <v>other</v>
      </c>
      <c r="J13659" t="str">
        <f>VLOOKUP(E13659,'Cross-Page Data'!$D$4:$F$48,3,FALSE)</f>
        <v>other</v>
      </c>
      <c r="K13659" t="b">
        <f t="shared" si="213"/>
        <v>1</v>
      </c>
    </row>
    <row r="13660" spans="1:11">
      <c r="A13660" s="120">
        <v>99999</v>
      </c>
      <c r="B13660" s="121" t="s">
        <v>201</v>
      </c>
      <c r="C13660" s="121" t="s">
        <v>206</v>
      </c>
      <c r="D13660" s="121" t="s">
        <v>39</v>
      </c>
      <c r="E13660" s="121" t="s">
        <v>86</v>
      </c>
      <c r="F13660" s="122">
        <v>0</v>
      </c>
      <c r="G13660" s="122">
        <v>0</v>
      </c>
      <c r="H13660" s="120">
        <v>2019</v>
      </c>
      <c r="I13660" t="str">
        <f>IF(J13660="natural gas",VLOOKUP(D13660,'Cross-Page Data'!$I$4:$J$13,2,FALSE),IF(J13660="solar",VLOOKUP('Form 923'!D13660,'Cross-Page Data'!$I$14:$J$117,2,FALSE),J13660))</f>
        <v>other</v>
      </c>
      <c r="J13660" t="str">
        <f>VLOOKUP(E13660,'Cross-Page Data'!$D$4:$F$48,3,FALSE)</f>
        <v>other</v>
      </c>
      <c r="K13660" t="b">
        <f t="shared" si="213"/>
        <v>1</v>
      </c>
    </row>
    <row r="13661" spans="1:11">
      <c r="A13661" s="120">
        <v>99999</v>
      </c>
      <c r="B13661" s="121" t="s">
        <v>205</v>
      </c>
      <c r="C13661" s="121" t="s">
        <v>202</v>
      </c>
      <c r="D13661" s="121" t="s">
        <v>39</v>
      </c>
      <c r="E13661" s="121" t="s">
        <v>38</v>
      </c>
      <c r="F13661" s="122">
        <v>0</v>
      </c>
      <c r="G13661" s="122">
        <v>0</v>
      </c>
      <c r="H13661" s="120">
        <v>2019</v>
      </c>
      <c r="I13661" t="str">
        <f>IF(J13661="natural gas",VLOOKUP(D13661,'Cross-Page Data'!$I$4:$J$13,2,FALSE),IF(J13661="solar",VLOOKUP('Form 923'!D13661,'Cross-Page Data'!$I$14:$J$117,2,FALSE),J13661))</f>
        <v>natural gas nonpeaker - preexisting nonretiring</v>
      </c>
      <c r="J13661" t="str">
        <f>VLOOKUP(E13661,'Cross-Page Data'!$D$4:$F$48,3,FALSE)</f>
        <v>natural gas</v>
      </c>
      <c r="K13661" t="b">
        <f t="shared" si="213"/>
        <v>1</v>
      </c>
    </row>
    <row r="13662" spans="1:11">
      <c r="A13662" s="120">
        <v>99999</v>
      </c>
      <c r="B13662" s="121" t="s">
        <v>201</v>
      </c>
      <c r="C13662" s="121" t="s">
        <v>206</v>
      </c>
      <c r="D13662" s="121" t="s">
        <v>39</v>
      </c>
      <c r="E13662" s="121" t="s">
        <v>38</v>
      </c>
      <c r="F13662" s="122">
        <v>110949</v>
      </c>
      <c r="G13662" s="122">
        <v>69551.623</v>
      </c>
      <c r="H13662" s="120">
        <v>2019</v>
      </c>
      <c r="I13662" t="str">
        <f>IF(J13662="natural gas",VLOOKUP(D13662,'Cross-Page Data'!$I$4:$J$13,2,FALSE),IF(J13662="solar",VLOOKUP('Form 923'!D13662,'Cross-Page Data'!$I$14:$J$117,2,FALSE),J13662))</f>
        <v>natural gas nonpeaker - preexisting nonretiring</v>
      </c>
      <c r="J13662" t="str">
        <f>VLOOKUP(E13662,'Cross-Page Data'!$D$4:$F$48,3,FALSE)</f>
        <v>natural gas</v>
      </c>
      <c r="K13662" t="b">
        <f t="shared" si="213"/>
        <v>1</v>
      </c>
    </row>
    <row r="13663" spans="1:11">
      <c r="A13663" s="120">
        <v>99999</v>
      </c>
      <c r="B13663" s="121" t="s">
        <v>201</v>
      </c>
      <c r="C13663" s="121" t="s">
        <v>206</v>
      </c>
      <c r="D13663" s="121" t="s">
        <v>39</v>
      </c>
      <c r="E13663" s="121" t="s">
        <v>38</v>
      </c>
      <c r="F13663" s="122">
        <v>0</v>
      </c>
      <c r="G13663" s="122">
        <v>0</v>
      </c>
      <c r="H13663" s="120">
        <v>2019</v>
      </c>
      <c r="I13663" t="str">
        <f>IF(J13663="natural gas",VLOOKUP(D13663,'Cross-Page Data'!$I$4:$J$13,2,FALSE),IF(J13663="solar",VLOOKUP('Form 923'!D13663,'Cross-Page Data'!$I$14:$J$117,2,FALSE),J13663))</f>
        <v>natural gas nonpeaker - preexisting nonretiring</v>
      </c>
      <c r="J13663" t="str">
        <f>VLOOKUP(E13663,'Cross-Page Data'!$D$4:$F$48,3,FALSE)</f>
        <v>natural gas</v>
      </c>
      <c r="K13663" t="b">
        <f t="shared" si="213"/>
        <v>1</v>
      </c>
    </row>
    <row r="13664" spans="1:11">
      <c r="A13664" s="120">
        <v>99999</v>
      </c>
      <c r="B13664" s="121" t="s">
        <v>205</v>
      </c>
      <c r="C13664" s="121" t="s">
        <v>208</v>
      </c>
      <c r="D13664" s="121" t="s">
        <v>39</v>
      </c>
      <c r="E13664" s="121" t="s">
        <v>38</v>
      </c>
      <c r="F13664" s="122">
        <v>0</v>
      </c>
      <c r="G13664" s="122">
        <v>0</v>
      </c>
      <c r="H13664" s="120">
        <v>2019</v>
      </c>
      <c r="I13664" t="str">
        <f>IF(J13664="natural gas",VLOOKUP(D13664,'Cross-Page Data'!$I$4:$J$13,2,FALSE),IF(J13664="solar",VLOOKUP('Form 923'!D13664,'Cross-Page Data'!$I$14:$J$117,2,FALSE),J13664))</f>
        <v>natural gas nonpeaker - preexisting nonretiring</v>
      </c>
      <c r="J13664" t="str">
        <f>VLOOKUP(E13664,'Cross-Page Data'!$D$4:$F$48,3,FALSE)</f>
        <v>natural gas</v>
      </c>
      <c r="K13664" t="b">
        <f t="shared" si="213"/>
        <v>0</v>
      </c>
    </row>
    <row r="13665" spans="1:11">
      <c r="A13665" s="120">
        <v>99999</v>
      </c>
      <c r="B13665" s="121" t="s">
        <v>201</v>
      </c>
      <c r="C13665" s="121" t="s">
        <v>202</v>
      </c>
      <c r="D13665" s="121" t="s">
        <v>39</v>
      </c>
      <c r="E13665" s="121" t="s">
        <v>38</v>
      </c>
      <c r="F13665" s="122">
        <v>244</v>
      </c>
      <c r="G13665" s="122">
        <v>289</v>
      </c>
      <c r="H13665" s="120">
        <v>2019</v>
      </c>
      <c r="I13665" t="str">
        <f>IF(J13665="natural gas",VLOOKUP(D13665,'Cross-Page Data'!$I$4:$J$13,2,FALSE),IF(J13665="solar",VLOOKUP('Form 923'!D13665,'Cross-Page Data'!$I$14:$J$117,2,FALSE),J13665))</f>
        <v>natural gas nonpeaker - preexisting nonretiring</v>
      </c>
      <c r="J13665" t="str">
        <f>VLOOKUP(E13665,'Cross-Page Data'!$D$4:$F$48,3,FALSE)</f>
        <v>natural gas</v>
      </c>
      <c r="K13665" t="b">
        <f t="shared" si="213"/>
        <v>1</v>
      </c>
    </row>
    <row r="13666" spans="1:11">
      <c r="A13666" s="120">
        <v>99999</v>
      </c>
      <c r="B13666" s="121" t="s">
        <v>201</v>
      </c>
      <c r="C13666" s="121" t="s">
        <v>202</v>
      </c>
      <c r="D13666" s="121" t="s">
        <v>39</v>
      </c>
      <c r="E13666" s="121" t="s">
        <v>38</v>
      </c>
      <c r="F13666" s="122">
        <v>671518</v>
      </c>
      <c r="G13666" s="122">
        <v>216237.62</v>
      </c>
      <c r="H13666" s="120">
        <v>2019</v>
      </c>
      <c r="I13666" t="str">
        <f>IF(J13666="natural gas",VLOOKUP(D13666,'Cross-Page Data'!$I$4:$J$13,2,FALSE),IF(J13666="solar",VLOOKUP('Form 923'!D13666,'Cross-Page Data'!$I$14:$J$117,2,FALSE),J13666))</f>
        <v>natural gas nonpeaker - preexisting nonretiring</v>
      </c>
      <c r="J13666" t="str">
        <f>VLOOKUP(E13666,'Cross-Page Data'!$D$4:$F$48,3,FALSE)</f>
        <v>natural gas</v>
      </c>
      <c r="K13666" t="b">
        <f t="shared" si="213"/>
        <v>1</v>
      </c>
    </row>
    <row r="13667" spans="1:11">
      <c r="A13667" s="120">
        <v>99999</v>
      </c>
      <c r="B13667" s="121" t="s">
        <v>205</v>
      </c>
      <c r="C13667" s="121" t="s">
        <v>209</v>
      </c>
      <c r="D13667" s="121" t="s">
        <v>39</v>
      </c>
      <c r="E13667" s="121" t="s">
        <v>38</v>
      </c>
      <c r="F13667" s="122">
        <v>0</v>
      </c>
      <c r="G13667" s="122">
        <v>0</v>
      </c>
      <c r="H13667" s="120">
        <v>2019</v>
      </c>
      <c r="I13667" t="str">
        <f>IF(J13667="natural gas",VLOOKUP(D13667,'Cross-Page Data'!$I$4:$J$13,2,FALSE),IF(J13667="solar",VLOOKUP('Form 923'!D13667,'Cross-Page Data'!$I$14:$J$117,2,FALSE),J13667))</f>
        <v>natural gas nonpeaker - preexisting nonretiring</v>
      </c>
      <c r="J13667" t="str">
        <f>VLOOKUP(E13667,'Cross-Page Data'!$D$4:$F$48,3,FALSE)</f>
        <v>natural gas</v>
      </c>
      <c r="K13667" t="b">
        <f t="shared" si="213"/>
        <v>0</v>
      </c>
    </row>
    <row r="13668" spans="1:11">
      <c r="A13668" s="120">
        <v>99999</v>
      </c>
      <c r="B13668" s="121" t="s">
        <v>201</v>
      </c>
      <c r="C13668" s="121" t="s">
        <v>202</v>
      </c>
      <c r="D13668" s="121" t="s">
        <v>39</v>
      </c>
      <c r="E13668" s="121" t="s">
        <v>38</v>
      </c>
      <c r="F13668" s="122">
        <v>0</v>
      </c>
      <c r="G13668" s="122">
        <v>0</v>
      </c>
      <c r="H13668" s="120">
        <v>2019</v>
      </c>
      <c r="I13668" t="str">
        <f>IF(J13668="natural gas",VLOOKUP(D13668,'Cross-Page Data'!$I$4:$J$13,2,FALSE),IF(J13668="solar",VLOOKUP('Form 923'!D13668,'Cross-Page Data'!$I$14:$J$117,2,FALSE),J13668))</f>
        <v>natural gas nonpeaker - preexisting nonretiring</v>
      </c>
      <c r="J13668" t="str">
        <f>VLOOKUP(E13668,'Cross-Page Data'!$D$4:$F$48,3,FALSE)</f>
        <v>natural gas</v>
      </c>
      <c r="K13668" t="b">
        <f t="shared" si="213"/>
        <v>1</v>
      </c>
    </row>
    <row r="13669" spans="1:11">
      <c r="A13669" s="120">
        <v>99999</v>
      </c>
      <c r="B13669" s="121" t="s">
        <v>201</v>
      </c>
      <c r="C13669" s="121" t="s">
        <v>206</v>
      </c>
      <c r="D13669" s="121" t="s">
        <v>39</v>
      </c>
      <c r="E13669" s="121" t="s">
        <v>38</v>
      </c>
      <c r="F13669" s="122">
        <v>0</v>
      </c>
      <c r="G13669" s="122">
        <v>0</v>
      </c>
      <c r="H13669" s="120">
        <v>2019</v>
      </c>
      <c r="I13669" t="str">
        <f>IF(J13669="natural gas",VLOOKUP(D13669,'Cross-Page Data'!$I$4:$J$13,2,FALSE),IF(J13669="solar",VLOOKUP('Form 923'!D13669,'Cross-Page Data'!$I$14:$J$117,2,FALSE),J13669))</f>
        <v>natural gas nonpeaker - preexisting nonretiring</v>
      </c>
      <c r="J13669" t="str">
        <f>VLOOKUP(E13669,'Cross-Page Data'!$D$4:$F$48,3,FALSE)</f>
        <v>natural gas</v>
      </c>
      <c r="K13669" t="b">
        <f t="shared" si="213"/>
        <v>1</v>
      </c>
    </row>
    <row r="13670" spans="1:11">
      <c r="A13670" s="120">
        <v>99999</v>
      </c>
      <c r="B13670" s="121" t="s">
        <v>201</v>
      </c>
      <c r="C13670" s="121" t="s">
        <v>206</v>
      </c>
      <c r="D13670" s="121" t="s">
        <v>39</v>
      </c>
      <c r="E13670" s="121" t="s">
        <v>38</v>
      </c>
      <c r="F13670" s="122">
        <v>520098</v>
      </c>
      <c r="G13670" s="122">
        <v>134076.65</v>
      </c>
      <c r="H13670" s="120">
        <v>2019</v>
      </c>
      <c r="I13670" t="str">
        <f>IF(J13670="natural gas",VLOOKUP(D13670,'Cross-Page Data'!$I$4:$J$13,2,FALSE),IF(J13670="solar",VLOOKUP('Form 923'!D13670,'Cross-Page Data'!$I$14:$J$117,2,FALSE),J13670))</f>
        <v>natural gas nonpeaker - preexisting nonretiring</v>
      </c>
      <c r="J13670" t="str">
        <f>VLOOKUP(E13670,'Cross-Page Data'!$D$4:$F$48,3,FALSE)</f>
        <v>natural gas</v>
      </c>
      <c r="K13670" t="b">
        <f t="shared" si="213"/>
        <v>1</v>
      </c>
    </row>
    <row r="13671" spans="1:11">
      <c r="A13671" s="120">
        <v>99999</v>
      </c>
      <c r="B13671" s="121" t="s">
        <v>201</v>
      </c>
      <c r="C13671" s="121" t="s">
        <v>202</v>
      </c>
      <c r="D13671" s="121" t="s">
        <v>39</v>
      </c>
      <c r="E13671" s="121" t="s">
        <v>38</v>
      </c>
      <c r="F13671" s="122">
        <v>0</v>
      </c>
      <c r="G13671" s="122">
        <v>0</v>
      </c>
      <c r="H13671" s="120">
        <v>2019</v>
      </c>
      <c r="I13671" t="str">
        <f>IF(J13671="natural gas",VLOOKUP(D13671,'Cross-Page Data'!$I$4:$J$13,2,FALSE),IF(J13671="solar",VLOOKUP('Form 923'!D13671,'Cross-Page Data'!$I$14:$J$117,2,FALSE),J13671))</f>
        <v>natural gas nonpeaker - preexisting nonretiring</v>
      </c>
      <c r="J13671" t="str">
        <f>VLOOKUP(E13671,'Cross-Page Data'!$D$4:$F$48,3,FALSE)</f>
        <v>natural gas</v>
      </c>
      <c r="K13671" t="b">
        <f t="shared" si="213"/>
        <v>1</v>
      </c>
    </row>
    <row r="13672" spans="1:11">
      <c r="A13672" s="120">
        <v>99999</v>
      </c>
      <c r="B13672" s="121" t="s">
        <v>201</v>
      </c>
      <c r="C13672" s="121" t="s">
        <v>206</v>
      </c>
      <c r="D13672" s="121" t="s">
        <v>39</v>
      </c>
      <c r="E13672" s="121" t="s">
        <v>38</v>
      </c>
      <c r="F13672" s="122">
        <v>60830</v>
      </c>
      <c r="G13672" s="122">
        <v>12430.153</v>
      </c>
      <c r="H13672" s="120">
        <v>2019</v>
      </c>
      <c r="I13672" t="str">
        <f>IF(J13672="natural gas",VLOOKUP(D13672,'Cross-Page Data'!$I$4:$J$13,2,FALSE),IF(J13672="solar",VLOOKUP('Form 923'!D13672,'Cross-Page Data'!$I$14:$J$117,2,FALSE),J13672))</f>
        <v>natural gas nonpeaker - preexisting nonretiring</v>
      </c>
      <c r="J13672" t="str">
        <f>VLOOKUP(E13672,'Cross-Page Data'!$D$4:$F$48,3,FALSE)</f>
        <v>natural gas</v>
      </c>
      <c r="K13672" t="b">
        <f t="shared" si="213"/>
        <v>1</v>
      </c>
    </row>
    <row r="13673" spans="1:11">
      <c r="A13673" s="120">
        <v>99999</v>
      </c>
      <c r="B13673" s="121" t="s">
        <v>201</v>
      </c>
      <c r="C13673" s="121" t="s">
        <v>206</v>
      </c>
      <c r="D13673" s="121" t="s">
        <v>39</v>
      </c>
      <c r="E13673" s="121" t="s">
        <v>38</v>
      </c>
      <c r="F13673" s="122">
        <v>48738</v>
      </c>
      <c r="G13673" s="122">
        <v>28040.585</v>
      </c>
      <c r="H13673" s="120">
        <v>2019</v>
      </c>
      <c r="I13673" t="str">
        <f>IF(J13673="natural gas",VLOOKUP(D13673,'Cross-Page Data'!$I$4:$J$13,2,FALSE),IF(J13673="solar",VLOOKUP('Form 923'!D13673,'Cross-Page Data'!$I$14:$J$117,2,FALSE),J13673))</f>
        <v>natural gas nonpeaker - preexisting nonretiring</v>
      </c>
      <c r="J13673" t="str">
        <f>VLOOKUP(E13673,'Cross-Page Data'!$D$4:$F$48,3,FALSE)</f>
        <v>natural gas</v>
      </c>
      <c r="K13673" t="b">
        <f t="shared" si="213"/>
        <v>1</v>
      </c>
    </row>
    <row r="13674" spans="1:11">
      <c r="A13674" s="120">
        <v>99999</v>
      </c>
      <c r="B13674" s="121" t="s">
        <v>205</v>
      </c>
      <c r="C13674" s="121" t="s">
        <v>208</v>
      </c>
      <c r="D13674" s="121" t="s">
        <v>39</v>
      </c>
      <c r="E13674" s="121" t="s">
        <v>38</v>
      </c>
      <c r="F13674" s="122">
        <v>143935</v>
      </c>
      <c r="G13674" s="122">
        <v>56986.899</v>
      </c>
      <c r="H13674" s="120">
        <v>2019</v>
      </c>
      <c r="I13674" t="str">
        <f>IF(J13674="natural gas",VLOOKUP(D13674,'Cross-Page Data'!$I$4:$J$13,2,FALSE),IF(J13674="solar",VLOOKUP('Form 923'!D13674,'Cross-Page Data'!$I$14:$J$117,2,FALSE),J13674))</f>
        <v>natural gas nonpeaker - preexisting nonretiring</v>
      </c>
      <c r="J13674" t="str">
        <f>VLOOKUP(E13674,'Cross-Page Data'!$D$4:$F$48,3,FALSE)</f>
        <v>natural gas</v>
      </c>
      <c r="K13674" t="b">
        <f t="shared" si="213"/>
        <v>0</v>
      </c>
    </row>
    <row r="13675" spans="1:11">
      <c r="A13675" s="120">
        <v>99999</v>
      </c>
      <c r="B13675" s="121" t="s">
        <v>201</v>
      </c>
      <c r="C13675" s="121" t="s">
        <v>202</v>
      </c>
      <c r="D13675" s="121" t="s">
        <v>39</v>
      </c>
      <c r="E13675" s="121" t="s">
        <v>38</v>
      </c>
      <c r="F13675" s="122">
        <v>0</v>
      </c>
      <c r="G13675" s="122">
        <v>0</v>
      </c>
      <c r="H13675" s="120">
        <v>2019</v>
      </c>
      <c r="I13675" t="str">
        <f>IF(J13675="natural gas",VLOOKUP(D13675,'Cross-Page Data'!$I$4:$J$13,2,FALSE),IF(J13675="solar",VLOOKUP('Form 923'!D13675,'Cross-Page Data'!$I$14:$J$117,2,FALSE),J13675))</f>
        <v>natural gas nonpeaker - preexisting nonretiring</v>
      </c>
      <c r="J13675" t="str">
        <f>VLOOKUP(E13675,'Cross-Page Data'!$D$4:$F$48,3,FALSE)</f>
        <v>natural gas</v>
      </c>
      <c r="K13675" t="b">
        <f t="shared" si="213"/>
        <v>1</v>
      </c>
    </row>
    <row r="13676" spans="1:11">
      <c r="A13676" s="120">
        <v>99999</v>
      </c>
      <c r="B13676" s="121" t="s">
        <v>201</v>
      </c>
      <c r="C13676" s="121" t="s">
        <v>202</v>
      </c>
      <c r="D13676" s="121" t="s">
        <v>39</v>
      </c>
      <c r="E13676" s="121" t="s">
        <v>38</v>
      </c>
      <c r="F13676" s="122">
        <v>0</v>
      </c>
      <c r="G13676" s="122">
        <v>0</v>
      </c>
      <c r="H13676" s="120">
        <v>2019</v>
      </c>
      <c r="I13676" t="str">
        <f>IF(J13676="natural gas",VLOOKUP(D13676,'Cross-Page Data'!$I$4:$J$13,2,FALSE),IF(J13676="solar",VLOOKUP('Form 923'!D13676,'Cross-Page Data'!$I$14:$J$117,2,FALSE),J13676))</f>
        <v>natural gas nonpeaker - preexisting nonretiring</v>
      </c>
      <c r="J13676" t="str">
        <f>VLOOKUP(E13676,'Cross-Page Data'!$D$4:$F$48,3,FALSE)</f>
        <v>natural gas</v>
      </c>
      <c r="K13676" t="b">
        <f t="shared" si="213"/>
        <v>1</v>
      </c>
    </row>
    <row r="13677" spans="1:11">
      <c r="A13677" s="120">
        <v>99999</v>
      </c>
      <c r="B13677" s="121" t="s">
        <v>201</v>
      </c>
      <c r="C13677" s="121" t="s">
        <v>206</v>
      </c>
      <c r="D13677" s="121" t="s">
        <v>39</v>
      </c>
      <c r="E13677" s="121" t="s">
        <v>38</v>
      </c>
      <c r="F13677" s="122">
        <v>789927</v>
      </c>
      <c r="G13677" s="122">
        <v>515540.68</v>
      </c>
      <c r="H13677" s="120">
        <v>2019</v>
      </c>
      <c r="I13677" t="str">
        <f>IF(J13677="natural gas",VLOOKUP(D13677,'Cross-Page Data'!$I$4:$J$13,2,FALSE),IF(J13677="solar",VLOOKUP('Form 923'!D13677,'Cross-Page Data'!$I$14:$J$117,2,FALSE),J13677))</f>
        <v>natural gas nonpeaker - preexisting nonretiring</v>
      </c>
      <c r="J13677" t="str">
        <f>VLOOKUP(E13677,'Cross-Page Data'!$D$4:$F$48,3,FALSE)</f>
        <v>natural gas</v>
      </c>
      <c r="K13677" t="b">
        <f t="shared" si="213"/>
        <v>1</v>
      </c>
    </row>
    <row r="13678" spans="1:11">
      <c r="A13678" s="120">
        <v>99999</v>
      </c>
      <c r="B13678" s="121" t="s">
        <v>201</v>
      </c>
      <c r="C13678" s="121" t="s">
        <v>202</v>
      </c>
      <c r="D13678" s="121" t="s">
        <v>39</v>
      </c>
      <c r="E13678" s="121" t="s">
        <v>38</v>
      </c>
      <c r="F13678" s="122">
        <v>1014788</v>
      </c>
      <c r="G13678" s="122">
        <v>407333.51</v>
      </c>
      <c r="H13678" s="120">
        <v>2019</v>
      </c>
      <c r="I13678" t="str">
        <f>IF(J13678="natural gas",VLOOKUP(D13678,'Cross-Page Data'!$I$4:$J$13,2,FALSE),IF(J13678="solar",VLOOKUP('Form 923'!D13678,'Cross-Page Data'!$I$14:$J$117,2,FALSE),J13678))</f>
        <v>natural gas nonpeaker - preexisting nonretiring</v>
      </c>
      <c r="J13678" t="str">
        <f>VLOOKUP(E13678,'Cross-Page Data'!$D$4:$F$48,3,FALSE)</f>
        <v>natural gas</v>
      </c>
      <c r="K13678" t="b">
        <f t="shared" si="213"/>
        <v>1</v>
      </c>
    </row>
    <row r="13679" spans="1:11">
      <c r="A13679" s="120">
        <v>99999</v>
      </c>
      <c r="B13679" s="121" t="s">
        <v>201</v>
      </c>
      <c r="C13679" s="121" t="s">
        <v>202</v>
      </c>
      <c r="D13679" s="121" t="s">
        <v>39</v>
      </c>
      <c r="E13679" s="121" t="s">
        <v>38</v>
      </c>
      <c r="F13679" s="122">
        <v>252621</v>
      </c>
      <c r="G13679" s="122">
        <v>125478.49</v>
      </c>
      <c r="H13679" s="120">
        <v>2019</v>
      </c>
      <c r="I13679" t="str">
        <f>IF(J13679="natural gas",VLOOKUP(D13679,'Cross-Page Data'!$I$4:$J$13,2,FALSE),IF(J13679="solar",VLOOKUP('Form 923'!D13679,'Cross-Page Data'!$I$14:$J$117,2,FALSE),J13679))</f>
        <v>natural gas nonpeaker - preexisting nonretiring</v>
      </c>
      <c r="J13679" t="str">
        <f>VLOOKUP(E13679,'Cross-Page Data'!$D$4:$F$48,3,FALSE)</f>
        <v>natural gas</v>
      </c>
      <c r="K13679" t="b">
        <f t="shared" si="213"/>
        <v>1</v>
      </c>
    </row>
    <row r="13680" spans="1:11">
      <c r="A13680" s="120">
        <v>99999</v>
      </c>
      <c r="B13680" s="121" t="s">
        <v>201</v>
      </c>
      <c r="C13680" s="121" t="s">
        <v>206</v>
      </c>
      <c r="D13680" s="121" t="s">
        <v>39</v>
      </c>
      <c r="E13680" s="121" t="s">
        <v>38</v>
      </c>
      <c r="F13680" s="122">
        <v>0</v>
      </c>
      <c r="G13680" s="122">
        <v>0</v>
      </c>
      <c r="H13680" s="120">
        <v>2019</v>
      </c>
      <c r="I13680" t="str">
        <f>IF(J13680="natural gas",VLOOKUP(D13680,'Cross-Page Data'!$I$4:$J$13,2,FALSE),IF(J13680="solar",VLOOKUP('Form 923'!D13680,'Cross-Page Data'!$I$14:$J$117,2,FALSE),J13680))</f>
        <v>natural gas nonpeaker - preexisting nonretiring</v>
      </c>
      <c r="J13680" t="str">
        <f>VLOOKUP(E13680,'Cross-Page Data'!$D$4:$F$48,3,FALSE)</f>
        <v>natural gas</v>
      </c>
      <c r="K13680" t="b">
        <f t="shared" si="213"/>
        <v>1</v>
      </c>
    </row>
    <row r="13681" spans="1:11">
      <c r="A13681" s="120">
        <v>99999</v>
      </c>
      <c r="B13681" s="121" t="s">
        <v>201</v>
      </c>
      <c r="C13681" s="121" t="s">
        <v>202</v>
      </c>
      <c r="D13681" s="121" t="s">
        <v>39</v>
      </c>
      <c r="E13681" s="121" t="s">
        <v>38</v>
      </c>
      <c r="F13681" s="122">
        <v>633255</v>
      </c>
      <c r="G13681" s="122">
        <v>571034.59</v>
      </c>
      <c r="H13681" s="120">
        <v>2019</v>
      </c>
      <c r="I13681" t="str">
        <f>IF(J13681="natural gas",VLOOKUP(D13681,'Cross-Page Data'!$I$4:$J$13,2,FALSE),IF(J13681="solar",VLOOKUP('Form 923'!D13681,'Cross-Page Data'!$I$14:$J$117,2,FALSE),J13681))</f>
        <v>natural gas nonpeaker - preexisting nonretiring</v>
      </c>
      <c r="J13681" t="str">
        <f>VLOOKUP(E13681,'Cross-Page Data'!$D$4:$F$48,3,FALSE)</f>
        <v>natural gas</v>
      </c>
      <c r="K13681" t="b">
        <f t="shared" si="213"/>
        <v>1</v>
      </c>
    </row>
    <row r="13682" spans="1:11">
      <c r="A13682" s="120">
        <v>99999</v>
      </c>
      <c r="B13682" s="121" t="s">
        <v>205</v>
      </c>
      <c r="C13682" s="121" t="s">
        <v>209</v>
      </c>
      <c r="D13682" s="121" t="s">
        <v>39</v>
      </c>
      <c r="E13682" s="121" t="s">
        <v>140</v>
      </c>
      <c r="F13682" s="122">
        <v>9180147</v>
      </c>
      <c r="G13682" s="122">
        <v>1043932.2</v>
      </c>
      <c r="H13682" s="120">
        <v>2019</v>
      </c>
      <c r="I13682" t="str">
        <f>IF(J13682="natural gas",VLOOKUP(D13682,'Cross-Page Data'!$I$4:$J$13,2,FALSE),IF(J13682="solar",VLOOKUP('Form 923'!D13682,'Cross-Page Data'!$I$14:$J$117,2,FALSE),J13682))</f>
        <v>other</v>
      </c>
      <c r="J13682" t="str">
        <f>VLOOKUP(E13682,'Cross-Page Data'!$D$4:$F$48,3,FALSE)</f>
        <v>other</v>
      </c>
      <c r="K13682" t="b">
        <f t="shared" si="213"/>
        <v>0</v>
      </c>
    </row>
    <row r="13683" spans="1:11">
      <c r="A13683" s="120">
        <v>99999</v>
      </c>
      <c r="B13683" s="121" t="s">
        <v>205</v>
      </c>
      <c r="C13683" s="121" t="s">
        <v>209</v>
      </c>
      <c r="D13683" s="121" t="s">
        <v>39</v>
      </c>
      <c r="E13683" s="121" t="s">
        <v>142</v>
      </c>
      <c r="F13683" s="122">
        <v>0</v>
      </c>
      <c r="G13683" s="122">
        <v>0</v>
      </c>
      <c r="H13683" s="120">
        <v>2019</v>
      </c>
      <c r="I13683" t="str">
        <f>IF(J13683="natural gas",VLOOKUP(D13683,'Cross-Page Data'!$I$4:$J$13,2,FALSE),IF(J13683="solar",VLOOKUP('Form 923'!D13683,'Cross-Page Data'!$I$14:$J$117,2,FALSE),J13683))</f>
        <v>other</v>
      </c>
      <c r="J13683" t="str">
        <f>VLOOKUP(E13683,'Cross-Page Data'!$D$4:$F$48,3,FALSE)</f>
        <v>other</v>
      </c>
      <c r="K13683" t="b">
        <f t="shared" si="213"/>
        <v>0</v>
      </c>
    </row>
    <row r="13684" spans="1:11">
      <c r="A13684" s="120">
        <v>99999</v>
      </c>
      <c r="B13684" s="121" t="s">
        <v>201</v>
      </c>
      <c r="C13684" s="121" t="s">
        <v>202</v>
      </c>
      <c r="D13684" s="121" t="s">
        <v>61</v>
      </c>
      <c r="E13684" s="121" t="s">
        <v>70</v>
      </c>
      <c r="F13684" s="122">
        <v>0</v>
      </c>
      <c r="G13684" s="122">
        <v>0</v>
      </c>
      <c r="H13684" s="120">
        <v>2019</v>
      </c>
      <c r="I13684" t="str">
        <f>IF(J13684="natural gas",VLOOKUP(D13684,'Cross-Page Data'!$I$4:$J$13,2,FALSE),IF(J13684="solar",VLOOKUP('Form 923'!D13684,'Cross-Page Data'!$I$14:$J$117,2,FALSE),J13684))</f>
        <v>heavy or residual fuel oil</v>
      </c>
      <c r="J13684" t="str">
        <f>VLOOKUP(E13684,'Cross-Page Data'!$D$4:$F$48,3,FALSE)</f>
        <v>heavy or residual fuel oil</v>
      </c>
      <c r="K13684" t="b">
        <f t="shared" si="213"/>
        <v>1</v>
      </c>
    </row>
    <row r="13685" spans="1:11">
      <c r="A13685" s="120">
        <v>99999</v>
      </c>
      <c r="B13685" s="121" t="s">
        <v>201</v>
      </c>
      <c r="C13685" s="121" t="s">
        <v>202</v>
      </c>
      <c r="D13685" s="121" t="s">
        <v>61</v>
      </c>
      <c r="E13685" s="121" t="s">
        <v>70</v>
      </c>
      <c r="F13685" s="122">
        <v>714</v>
      </c>
      <c r="G13685" s="122">
        <v>47.015</v>
      </c>
      <c r="H13685" s="120">
        <v>2019</v>
      </c>
      <c r="I13685" t="str">
        <f>IF(J13685="natural gas",VLOOKUP(D13685,'Cross-Page Data'!$I$4:$J$13,2,FALSE),IF(J13685="solar",VLOOKUP('Form 923'!D13685,'Cross-Page Data'!$I$14:$J$117,2,FALSE),J13685))</f>
        <v>heavy or residual fuel oil</v>
      </c>
      <c r="J13685" t="str">
        <f>VLOOKUP(E13685,'Cross-Page Data'!$D$4:$F$48,3,FALSE)</f>
        <v>heavy or residual fuel oil</v>
      </c>
      <c r="K13685" t="b">
        <f t="shared" si="213"/>
        <v>1</v>
      </c>
    </row>
    <row r="13686" spans="1:11">
      <c r="A13686" s="120">
        <v>99999</v>
      </c>
      <c r="B13686" s="121" t="s">
        <v>201</v>
      </c>
      <c r="C13686" s="121" t="s">
        <v>206</v>
      </c>
      <c r="D13686" s="121" t="s">
        <v>61</v>
      </c>
      <c r="E13686" s="121" t="s">
        <v>70</v>
      </c>
      <c r="F13686" s="122">
        <v>140625</v>
      </c>
      <c r="G13686" s="122">
        <v>12573.698</v>
      </c>
      <c r="H13686" s="120">
        <v>2019</v>
      </c>
      <c r="I13686" t="str">
        <f>IF(J13686="natural gas",VLOOKUP(D13686,'Cross-Page Data'!$I$4:$J$13,2,FALSE),IF(J13686="solar",VLOOKUP('Form 923'!D13686,'Cross-Page Data'!$I$14:$J$117,2,FALSE),J13686))</f>
        <v>heavy or residual fuel oil</v>
      </c>
      <c r="J13686" t="str">
        <f>VLOOKUP(E13686,'Cross-Page Data'!$D$4:$F$48,3,FALSE)</f>
        <v>heavy or residual fuel oil</v>
      </c>
      <c r="K13686" t="b">
        <f t="shared" si="213"/>
        <v>1</v>
      </c>
    </row>
    <row r="13687" spans="1:11">
      <c r="A13687" s="120">
        <v>99999</v>
      </c>
      <c r="B13687" s="121" t="s">
        <v>201</v>
      </c>
      <c r="C13687" s="121" t="s">
        <v>206</v>
      </c>
      <c r="D13687" s="121" t="s">
        <v>61</v>
      </c>
      <c r="E13687" s="121" t="s">
        <v>70</v>
      </c>
      <c r="F13687" s="122">
        <v>22437</v>
      </c>
      <c r="G13687" s="122">
        <v>2086.689</v>
      </c>
      <c r="H13687" s="120">
        <v>2019</v>
      </c>
      <c r="I13687" t="str">
        <f>IF(J13687="natural gas",VLOOKUP(D13687,'Cross-Page Data'!$I$4:$J$13,2,FALSE),IF(J13687="solar",VLOOKUP('Form 923'!D13687,'Cross-Page Data'!$I$14:$J$117,2,FALSE),J13687))</f>
        <v>heavy or residual fuel oil</v>
      </c>
      <c r="J13687" t="str">
        <f>VLOOKUP(E13687,'Cross-Page Data'!$D$4:$F$48,3,FALSE)</f>
        <v>heavy or residual fuel oil</v>
      </c>
      <c r="K13687" t="b">
        <f t="shared" si="213"/>
        <v>1</v>
      </c>
    </row>
    <row r="13688" spans="1:11">
      <c r="A13688" s="120">
        <v>99999</v>
      </c>
      <c r="B13688" s="121" t="s">
        <v>205</v>
      </c>
      <c r="C13688" s="121" t="s">
        <v>208</v>
      </c>
      <c r="D13688" s="121" t="s">
        <v>61</v>
      </c>
      <c r="E13688" s="121" t="s">
        <v>70</v>
      </c>
      <c r="F13688" s="122">
        <v>0</v>
      </c>
      <c r="G13688" s="122">
        <v>0</v>
      </c>
      <c r="H13688" s="120">
        <v>2019</v>
      </c>
      <c r="I13688" t="str">
        <f>IF(J13688="natural gas",VLOOKUP(D13688,'Cross-Page Data'!$I$4:$J$13,2,FALSE),IF(J13688="solar",VLOOKUP('Form 923'!D13688,'Cross-Page Data'!$I$14:$J$117,2,FALSE),J13688))</f>
        <v>heavy or residual fuel oil</v>
      </c>
      <c r="J13688" t="str">
        <f>VLOOKUP(E13688,'Cross-Page Data'!$D$4:$F$48,3,FALSE)</f>
        <v>heavy or residual fuel oil</v>
      </c>
      <c r="K13688" t="b">
        <f t="shared" si="213"/>
        <v>0</v>
      </c>
    </row>
    <row r="13689" spans="1:11">
      <c r="A13689" s="120">
        <v>99999</v>
      </c>
      <c r="B13689" s="121" t="s">
        <v>201</v>
      </c>
      <c r="C13689" s="121" t="s">
        <v>202</v>
      </c>
      <c r="D13689" s="121" t="s">
        <v>61</v>
      </c>
      <c r="E13689" s="121" t="s">
        <v>70</v>
      </c>
      <c r="F13689" s="122">
        <v>0</v>
      </c>
      <c r="G13689" s="122">
        <v>0</v>
      </c>
      <c r="H13689" s="120">
        <v>2019</v>
      </c>
      <c r="I13689" t="str">
        <f>IF(J13689="natural gas",VLOOKUP(D13689,'Cross-Page Data'!$I$4:$J$13,2,FALSE),IF(J13689="solar",VLOOKUP('Form 923'!D13689,'Cross-Page Data'!$I$14:$J$117,2,FALSE),J13689))</f>
        <v>heavy or residual fuel oil</v>
      </c>
      <c r="J13689" t="str">
        <f>VLOOKUP(E13689,'Cross-Page Data'!$D$4:$F$48,3,FALSE)</f>
        <v>heavy or residual fuel oil</v>
      </c>
      <c r="K13689" t="b">
        <f t="shared" si="213"/>
        <v>1</v>
      </c>
    </row>
    <row r="13690" spans="1:11">
      <c r="A13690" s="120">
        <v>99999</v>
      </c>
      <c r="B13690" s="121" t="s">
        <v>201</v>
      </c>
      <c r="C13690" s="121" t="s">
        <v>202</v>
      </c>
      <c r="D13690" s="121" t="s">
        <v>61</v>
      </c>
      <c r="E13690" s="121" t="s">
        <v>70</v>
      </c>
      <c r="F13690" s="122">
        <v>0</v>
      </c>
      <c r="G13690" s="122">
        <v>0</v>
      </c>
      <c r="H13690" s="120">
        <v>2019</v>
      </c>
      <c r="I13690" t="str">
        <f>IF(J13690="natural gas",VLOOKUP(D13690,'Cross-Page Data'!$I$4:$J$13,2,FALSE),IF(J13690="solar",VLOOKUP('Form 923'!D13690,'Cross-Page Data'!$I$14:$J$117,2,FALSE),J13690))</f>
        <v>heavy or residual fuel oil</v>
      </c>
      <c r="J13690" t="str">
        <f>VLOOKUP(E13690,'Cross-Page Data'!$D$4:$F$48,3,FALSE)</f>
        <v>heavy or residual fuel oil</v>
      </c>
      <c r="K13690" t="b">
        <f t="shared" si="213"/>
        <v>1</v>
      </c>
    </row>
    <row r="13691" spans="1:11">
      <c r="A13691" s="120">
        <v>99999</v>
      </c>
      <c r="B13691" s="121" t="s">
        <v>201</v>
      </c>
      <c r="C13691" s="121" t="s">
        <v>206</v>
      </c>
      <c r="D13691" s="121" t="s">
        <v>61</v>
      </c>
      <c r="E13691" s="121" t="s">
        <v>70</v>
      </c>
      <c r="F13691" s="122">
        <v>189693</v>
      </c>
      <c r="G13691" s="122">
        <v>12538.573</v>
      </c>
      <c r="H13691" s="120">
        <v>2019</v>
      </c>
      <c r="I13691" t="str">
        <f>IF(J13691="natural gas",VLOOKUP(D13691,'Cross-Page Data'!$I$4:$J$13,2,FALSE),IF(J13691="solar",VLOOKUP('Form 923'!D13691,'Cross-Page Data'!$I$14:$J$117,2,FALSE),J13691))</f>
        <v>heavy or residual fuel oil</v>
      </c>
      <c r="J13691" t="str">
        <f>VLOOKUP(E13691,'Cross-Page Data'!$D$4:$F$48,3,FALSE)</f>
        <v>heavy or residual fuel oil</v>
      </c>
      <c r="K13691" t="b">
        <f t="shared" si="213"/>
        <v>1</v>
      </c>
    </row>
    <row r="13692" spans="1:11">
      <c r="A13692" s="120">
        <v>99999</v>
      </c>
      <c r="B13692" s="121" t="s">
        <v>201</v>
      </c>
      <c r="C13692" s="121" t="s">
        <v>202</v>
      </c>
      <c r="D13692" s="121" t="s">
        <v>61</v>
      </c>
      <c r="E13692" s="121" t="s">
        <v>70</v>
      </c>
      <c r="F13692" s="122">
        <v>1521</v>
      </c>
      <c r="G13692" s="122">
        <v>53.703</v>
      </c>
      <c r="H13692" s="120">
        <v>2019</v>
      </c>
      <c r="I13692" t="str">
        <f>IF(J13692="natural gas",VLOOKUP(D13692,'Cross-Page Data'!$I$4:$J$13,2,FALSE),IF(J13692="solar",VLOOKUP('Form 923'!D13692,'Cross-Page Data'!$I$14:$J$117,2,FALSE),J13692))</f>
        <v>heavy or residual fuel oil</v>
      </c>
      <c r="J13692" t="str">
        <f>VLOOKUP(E13692,'Cross-Page Data'!$D$4:$F$48,3,FALSE)</f>
        <v>heavy or residual fuel oil</v>
      </c>
      <c r="K13692" t="b">
        <f t="shared" si="213"/>
        <v>1</v>
      </c>
    </row>
    <row r="13693" spans="1:11">
      <c r="A13693" s="120">
        <v>99999</v>
      </c>
      <c r="B13693" s="121" t="s">
        <v>201</v>
      </c>
      <c r="C13693" s="121" t="s">
        <v>206</v>
      </c>
      <c r="D13693" s="121" t="s">
        <v>61</v>
      </c>
      <c r="E13693" s="121" t="s">
        <v>86</v>
      </c>
      <c r="F13693" s="122">
        <v>0</v>
      </c>
      <c r="G13693" s="122">
        <v>0</v>
      </c>
      <c r="H13693" s="120">
        <v>2019</v>
      </c>
      <c r="I13693" t="str">
        <f>IF(J13693="natural gas",VLOOKUP(D13693,'Cross-Page Data'!$I$4:$J$13,2,FALSE),IF(J13693="solar",VLOOKUP('Form 923'!D13693,'Cross-Page Data'!$I$14:$J$117,2,FALSE),J13693))</f>
        <v>other</v>
      </c>
      <c r="J13693" t="str">
        <f>VLOOKUP(E13693,'Cross-Page Data'!$D$4:$F$48,3,FALSE)</f>
        <v>other</v>
      </c>
      <c r="K13693" t="b">
        <f t="shared" si="213"/>
        <v>1</v>
      </c>
    </row>
    <row r="13694" spans="1:11">
      <c r="A13694" s="120">
        <v>99999</v>
      </c>
      <c r="B13694" s="121" t="s">
        <v>201</v>
      </c>
      <c r="C13694" s="121" t="s">
        <v>206</v>
      </c>
      <c r="D13694" s="121" t="s">
        <v>61</v>
      </c>
      <c r="E13694" s="121" t="s">
        <v>86</v>
      </c>
      <c r="F13694" s="122">
        <v>45150</v>
      </c>
      <c r="G13694" s="122">
        <v>4208.866</v>
      </c>
      <c r="H13694" s="120">
        <v>2019</v>
      </c>
      <c r="I13694" t="str">
        <f>IF(J13694="natural gas",VLOOKUP(D13694,'Cross-Page Data'!$I$4:$J$13,2,FALSE),IF(J13694="solar",VLOOKUP('Form 923'!D13694,'Cross-Page Data'!$I$14:$J$117,2,FALSE),J13694))</f>
        <v>other</v>
      </c>
      <c r="J13694" t="str">
        <f>VLOOKUP(E13694,'Cross-Page Data'!$D$4:$F$48,3,FALSE)</f>
        <v>other</v>
      </c>
      <c r="K13694" t="b">
        <f t="shared" si="213"/>
        <v>1</v>
      </c>
    </row>
    <row r="13695" spans="1:11">
      <c r="A13695" s="120">
        <v>99999</v>
      </c>
      <c r="B13695" s="121" t="s">
        <v>205</v>
      </c>
      <c r="C13695" s="121" t="s">
        <v>202</v>
      </c>
      <c r="D13695" s="121" t="s">
        <v>61</v>
      </c>
      <c r="E13695" s="121" t="s">
        <v>38</v>
      </c>
      <c r="F13695" s="122">
        <v>9855997</v>
      </c>
      <c r="G13695" s="122">
        <v>2217352.9</v>
      </c>
      <c r="H13695" s="120">
        <v>2019</v>
      </c>
      <c r="I13695" t="str">
        <f>IF(J13695="natural gas",VLOOKUP(D13695,'Cross-Page Data'!$I$4:$J$13,2,FALSE),IF(J13695="solar",VLOOKUP('Form 923'!D13695,'Cross-Page Data'!$I$14:$J$117,2,FALSE),J13695))</f>
        <v>natural gas nonpeaker - preexisting nonretiring</v>
      </c>
      <c r="J13695" t="str">
        <f>VLOOKUP(E13695,'Cross-Page Data'!$D$4:$F$48,3,FALSE)</f>
        <v>natural gas</v>
      </c>
      <c r="K13695" t="b">
        <f t="shared" si="213"/>
        <v>1</v>
      </c>
    </row>
    <row r="13696" spans="1:11">
      <c r="A13696" s="120">
        <v>99999</v>
      </c>
      <c r="B13696" s="121" t="s">
        <v>201</v>
      </c>
      <c r="C13696" s="121" t="s">
        <v>206</v>
      </c>
      <c r="D13696" s="121" t="s">
        <v>61</v>
      </c>
      <c r="E13696" s="121" t="s">
        <v>38</v>
      </c>
      <c r="F13696" s="122">
        <v>1208209</v>
      </c>
      <c r="G13696" s="122">
        <v>112655.57</v>
      </c>
      <c r="H13696" s="120">
        <v>2019</v>
      </c>
      <c r="I13696" t="str">
        <f>IF(J13696="natural gas",VLOOKUP(D13696,'Cross-Page Data'!$I$4:$J$13,2,FALSE),IF(J13696="solar",VLOOKUP('Form 923'!D13696,'Cross-Page Data'!$I$14:$J$117,2,FALSE),J13696))</f>
        <v>natural gas nonpeaker - preexisting nonretiring</v>
      </c>
      <c r="J13696" t="str">
        <f>VLOOKUP(E13696,'Cross-Page Data'!$D$4:$F$48,3,FALSE)</f>
        <v>natural gas</v>
      </c>
      <c r="K13696" t="b">
        <f t="shared" si="213"/>
        <v>1</v>
      </c>
    </row>
    <row r="13697" spans="1:11">
      <c r="A13697" s="120">
        <v>99999</v>
      </c>
      <c r="B13697" s="121" t="s">
        <v>201</v>
      </c>
      <c r="C13697" s="121" t="s">
        <v>206</v>
      </c>
      <c r="D13697" s="121" t="s">
        <v>61</v>
      </c>
      <c r="E13697" s="121" t="s">
        <v>38</v>
      </c>
      <c r="F13697" s="122">
        <v>0</v>
      </c>
      <c r="G13697" s="122">
        <v>0</v>
      </c>
      <c r="H13697" s="120">
        <v>2019</v>
      </c>
      <c r="I13697" t="str">
        <f>IF(J13697="natural gas",VLOOKUP(D13697,'Cross-Page Data'!$I$4:$J$13,2,FALSE),IF(J13697="solar",VLOOKUP('Form 923'!D13697,'Cross-Page Data'!$I$14:$J$117,2,FALSE),J13697))</f>
        <v>natural gas nonpeaker - preexisting nonretiring</v>
      </c>
      <c r="J13697" t="str">
        <f>VLOOKUP(E13697,'Cross-Page Data'!$D$4:$F$48,3,FALSE)</f>
        <v>natural gas</v>
      </c>
      <c r="K13697" t="b">
        <f t="shared" si="213"/>
        <v>1</v>
      </c>
    </row>
    <row r="13698" spans="1:11">
      <c r="A13698" s="120">
        <v>99999</v>
      </c>
      <c r="B13698" s="121" t="s">
        <v>205</v>
      </c>
      <c r="C13698" s="121" t="s">
        <v>208</v>
      </c>
      <c r="D13698" s="121" t="s">
        <v>61</v>
      </c>
      <c r="E13698" s="121" t="s">
        <v>38</v>
      </c>
      <c r="F13698" s="122">
        <v>0</v>
      </c>
      <c r="G13698" s="122">
        <v>0</v>
      </c>
      <c r="H13698" s="120">
        <v>2019</v>
      </c>
      <c r="I13698" t="str">
        <f>IF(J13698="natural gas",VLOOKUP(D13698,'Cross-Page Data'!$I$4:$J$13,2,FALSE),IF(J13698="solar",VLOOKUP('Form 923'!D13698,'Cross-Page Data'!$I$14:$J$117,2,FALSE),J13698))</f>
        <v>natural gas nonpeaker - preexisting nonretiring</v>
      </c>
      <c r="J13698" t="str">
        <f>VLOOKUP(E13698,'Cross-Page Data'!$D$4:$F$48,3,FALSE)</f>
        <v>natural gas</v>
      </c>
      <c r="K13698" t="b">
        <f t="shared" si="213"/>
        <v>0</v>
      </c>
    </row>
    <row r="13699" spans="1:11">
      <c r="A13699" s="120">
        <v>99999</v>
      </c>
      <c r="B13699" s="121" t="s">
        <v>201</v>
      </c>
      <c r="C13699" s="121" t="s">
        <v>202</v>
      </c>
      <c r="D13699" s="121" t="s">
        <v>61</v>
      </c>
      <c r="E13699" s="121" t="s">
        <v>38</v>
      </c>
      <c r="F13699" s="122">
        <v>15657992</v>
      </c>
      <c r="G13699" s="122">
        <v>1371963.2</v>
      </c>
      <c r="H13699" s="120">
        <v>2019</v>
      </c>
      <c r="I13699" t="str">
        <f>IF(J13699="natural gas",VLOOKUP(D13699,'Cross-Page Data'!$I$4:$J$13,2,FALSE),IF(J13699="solar",VLOOKUP('Form 923'!D13699,'Cross-Page Data'!$I$14:$J$117,2,FALSE),J13699))</f>
        <v>natural gas nonpeaker - preexisting nonretiring</v>
      </c>
      <c r="J13699" t="str">
        <f>VLOOKUP(E13699,'Cross-Page Data'!$D$4:$F$48,3,FALSE)</f>
        <v>natural gas</v>
      </c>
      <c r="K13699" t="b">
        <f t="shared" si="213"/>
        <v>1</v>
      </c>
    </row>
    <row r="13700" ht="25.5" spans="1:11">
      <c r="A13700" s="120">
        <v>99999</v>
      </c>
      <c r="B13700" s="121" t="s">
        <v>205</v>
      </c>
      <c r="C13700" s="121" t="s">
        <v>210</v>
      </c>
      <c r="D13700" s="121" t="s">
        <v>61</v>
      </c>
      <c r="E13700" s="121" t="s">
        <v>38</v>
      </c>
      <c r="F13700" s="122">
        <v>97549</v>
      </c>
      <c r="G13700" s="122">
        <v>18026.585</v>
      </c>
      <c r="H13700" s="120">
        <v>2019</v>
      </c>
      <c r="I13700" t="str">
        <f>IF(J13700="natural gas",VLOOKUP(D13700,'Cross-Page Data'!$I$4:$J$13,2,FALSE),IF(J13700="solar",VLOOKUP('Form 923'!D13700,'Cross-Page Data'!$I$14:$J$117,2,FALSE),J13700))</f>
        <v>natural gas nonpeaker - preexisting nonretiring</v>
      </c>
      <c r="J13700" t="str">
        <f>VLOOKUP(E13700,'Cross-Page Data'!$D$4:$F$48,3,FALSE)</f>
        <v>natural gas</v>
      </c>
      <c r="K13700" t="b">
        <f t="shared" si="213"/>
        <v>0</v>
      </c>
    </row>
    <row r="13701" spans="1:11">
      <c r="A13701" s="120">
        <v>99999</v>
      </c>
      <c r="B13701" s="121" t="s">
        <v>201</v>
      </c>
      <c r="C13701" s="121" t="s">
        <v>202</v>
      </c>
      <c r="D13701" s="121" t="s">
        <v>61</v>
      </c>
      <c r="E13701" s="121" t="s">
        <v>38</v>
      </c>
      <c r="F13701" s="122">
        <v>3779483</v>
      </c>
      <c r="G13701" s="122">
        <v>378797.03</v>
      </c>
      <c r="H13701" s="120">
        <v>2019</v>
      </c>
      <c r="I13701" t="str">
        <f>IF(J13701="natural gas",VLOOKUP(D13701,'Cross-Page Data'!$I$4:$J$13,2,FALSE),IF(J13701="solar",VLOOKUP('Form 923'!D13701,'Cross-Page Data'!$I$14:$J$117,2,FALSE),J13701))</f>
        <v>natural gas nonpeaker - preexisting nonretiring</v>
      </c>
      <c r="J13701" t="str">
        <f>VLOOKUP(E13701,'Cross-Page Data'!$D$4:$F$48,3,FALSE)</f>
        <v>natural gas</v>
      </c>
      <c r="K13701" t="b">
        <f t="shared" si="213"/>
        <v>1</v>
      </c>
    </row>
    <row r="13702" spans="1:11">
      <c r="A13702" s="120">
        <v>99999</v>
      </c>
      <c r="B13702" s="121" t="s">
        <v>205</v>
      </c>
      <c r="C13702" s="121" t="s">
        <v>209</v>
      </c>
      <c r="D13702" s="121" t="s">
        <v>61</v>
      </c>
      <c r="E13702" s="121" t="s">
        <v>38</v>
      </c>
      <c r="F13702" s="122">
        <v>5444229</v>
      </c>
      <c r="G13702" s="122">
        <v>619097.46</v>
      </c>
      <c r="H13702" s="120">
        <v>2019</v>
      </c>
      <c r="I13702" t="str">
        <f>IF(J13702="natural gas",VLOOKUP(D13702,'Cross-Page Data'!$I$4:$J$13,2,FALSE),IF(J13702="solar",VLOOKUP('Form 923'!D13702,'Cross-Page Data'!$I$14:$J$117,2,FALSE),J13702))</f>
        <v>natural gas nonpeaker - preexisting nonretiring</v>
      </c>
      <c r="J13702" t="str">
        <f>VLOOKUP(E13702,'Cross-Page Data'!$D$4:$F$48,3,FALSE)</f>
        <v>natural gas</v>
      </c>
      <c r="K13702" t="b">
        <f t="shared" si="213"/>
        <v>0</v>
      </c>
    </row>
    <row r="13703" spans="1:11">
      <c r="A13703" s="120">
        <v>99999</v>
      </c>
      <c r="B13703" s="121" t="s">
        <v>201</v>
      </c>
      <c r="C13703" s="121" t="s">
        <v>202</v>
      </c>
      <c r="D13703" s="121" t="s">
        <v>61</v>
      </c>
      <c r="E13703" s="121" t="s">
        <v>38</v>
      </c>
      <c r="F13703" s="122">
        <v>75025</v>
      </c>
      <c r="G13703" s="122">
        <v>7039.946</v>
      </c>
      <c r="H13703" s="120">
        <v>2019</v>
      </c>
      <c r="I13703" t="str">
        <f>IF(J13703="natural gas",VLOOKUP(D13703,'Cross-Page Data'!$I$4:$J$13,2,FALSE),IF(J13703="solar",VLOOKUP('Form 923'!D13703,'Cross-Page Data'!$I$14:$J$117,2,FALSE),J13703))</f>
        <v>natural gas nonpeaker - preexisting nonretiring</v>
      </c>
      <c r="J13703" t="str">
        <f>VLOOKUP(E13703,'Cross-Page Data'!$D$4:$F$48,3,FALSE)</f>
        <v>natural gas</v>
      </c>
      <c r="K13703" t="b">
        <f t="shared" ref="K13703:K13766" si="214">IF(AND($N$6=FALSE,OR(C13703="Commercial NAICS Cogen",C13703="Industrial NAICS Cogen",C13703="NAICS-22 Cogen")),FALSE,IF(AND($N$7=FALSE,OR(C13703="Commercial NAICS Cogen",C13703="Commercial NAICS Non-Cogen",C13703="industrial NAICS Cogen",C13703="industrial NAICS non-cogen")),FALSE,TRUE))</f>
        <v>1</v>
      </c>
    </row>
    <row r="13704" spans="1:11">
      <c r="A13704" s="120">
        <v>99999</v>
      </c>
      <c r="B13704" s="121" t="s">
        <v>201</v>
      </c>
      <c r="C13704" s="121" t="s">
        <v>206</v>
      </c>
      <c r="D13704" s="121" t="s">
        <v>61</v>
      </c>
      <c r="E13704" s="121" t="s">
        <v>38</v>
      </c>
      <c r="F13704" s="122">
        <v>822741</v>
      </c>
      <c r="G13704" s="122">
        <v>68624.169</v>
      </c>
      <c r="H13704" s="120">
        <v>2019</v>
      </c>
      <c r="I13704" t="str">
        <f>IF(J13704="natural gas",VLOOKUP(D13704,'Cross-Page Data'!$I$4:$J$13,2,FALSE),IF(J13704="solar",VLOOKUP('Form 923'!D13704,'Cross-Page Data'!$I$14:$J$117,2,FALSE),J13704))</f>
        <v>natural gas nonpeaker - preexisting nonretiring</v>
      </c>
      <c r="J13704" t="str">
        <f>VLOOKUP(E13704,'Cross-Page Data'!$D$4:$F$48,3,FALSE)</f>
        <v>natural gas</v>
      </c>
      <c r="K13704" t="b">
        <f t="shared" si="214"/>
        <v>1</v>
      </c>
    </row>
    <row r="13705" spans="1:11">
      <c r="A13705" s="120">
        <v>99999</v>
      </c>
      <c r="B13705" s="121" t="s">
        <v>201</v>
      </c>
      <c r="C13705" s="121" t="s">
        <v>206</v>
      </c>
      <c r="D13705" s="121" t="s">
        <v>61</v>
      </c>
      <c r="E13705" s="121" t="s">
        <v>38</v>
      </c>
      <c r="F13705" s="122">
        <v>4425409</v>
      </c>
      <c r="G13705" s="122">
        <v>389230.63</v>
      </c>
      <c r="H13705" s="120">
        <v>2019</v>
      </c>
      <c r="I13705" t="str">
        <f>IF(J13705="natural gas",VLOOKUP(D13705,'Cross-Page Data'!$I$4:$J$13,2,FALSE),IF(J13705="solar",VLOOKUP('Form 923'!D13705,'Cross-Page Data'!$I$14:$J$117,2,FALSE),J13705))</f>
        <v>natural gas nonpeaker - preexisting nonretiring</v>
      </c>
      <c r="J13705" t="str">
        <f>VLOOKUP(E13705,'Cross-Page Data'!$D$4:$F$48,3,FALSE)</f>
        <v>natural gas</v>
      </c>
      <c r="K13705" t="b">
        <f t="shared" si="214"/>
        <v>1</v>
      </c>
    </row>
    <row r="13706" spans="1:11">
      <c r="A13706" s="120">
        <v>99999</v>
      </c>
      <c r="B13706" s="121" t="s">
        <v>201</v>
      </c>
      <c r="C13706" s="121" t="s">
        <v>202</v>
      </c>
      <c r="D13706" s="121" t="s">
        <v>61</v>
      </c>
      <c r="E13706" s="121" t="s">
        <v>38</v>
      </c>
      <c r="F13706" s="122">
        <v>0</v>
      </c>
      <c r="G13706" s="122">
        <v>0</v>
      </c>
      <c r="H13706" s="120">
        <v>2019</v>
      </c>
      <c r="I13706" t="str">
        <f>IF(J13706="natural gas",VLOOKUP(D13706,'Cross-Page Data'!$I$4:$J$13,2,FALSE),IF(J13706="solar",VLOOKUP('Form 923'!D13706,'Cross-Page Data'!$I$14:$J$117,2,FALSE),J13706))</f>
        <v>natural gas nonpeaker - preexisting nonretiring</v>
      </c>
      <c r="J13706" t="str">
        <f>VLOOKUP(E13706,'Cross-Page Data'!$D$4:$F$48,3,FALSE)</f>
        <v>natural gas</v>
      </c>
      <c r="K13706" t="b">
        <f t="shared" si="214"/>
        <v>1</v>
      </c>
    </row>
    <row r="13707" spans="1:11">
      <c r="A13707" s="120">
        <v>99999</v>
      </c>
      <c r="B13707" s="121" t="s">
        <v>201</v>
      </c>
      <c r="C13707" s="121" t="s">
        <v>206</v>
      </c>
      <c r="D13707" s="121" t="s">
        <v>61</v>
      </c>
      <c r="E13707" s="121" t="s">
        <v>38</v>
      </c>
      <c r="F13707" s="122">
        <v>368056</v>
      </c>
      <c r="G13707" s="122">
        <v>29102.625</v>
      </c>
      <c r="H13707" s="120">
        <v>2019</v>
      </c>
      <c r="I13707" t="str">
        <f>IF(J13707="natural gas",VLOOKUP(D13707,'Cross-Page Data'!$I$4:$J$13,2,FALSE),IF(J13707="solar",VLOOKUP('Form 923'!D13707,'Cross-Page Data'!$I$14:$J$117,2,FALSE),J13707))</f>
        <v>natural gas nonpeaker - preexisting nonretiring</v>
      </c>
      <c r="J13707" t="str">
        <f>VLOOKUP(E13707,'Cross-Page Data'!$D$4:$F$48,3,FALSE)</f>
        <v>natural gas</v>
      </c>
      <c r="K13707" t="b">
        <f t="shared" si="214"/>
        <v>1</v>
      </c>
    </row>
    <row r="13708" spans="1:11">
      <c r="A13708" s="120">
        <v>99999</v>
      </c>
      <c r="B13708" s="121" t="s">
        <v>201</v>
      </c>
      <c r="C13708" s="121" t="s">
        <v>206</v>
      </c>
      <c r="D13708" s="121" t="s">
        <v>61</v>
      </c>
      <c r="E13708" s="121" t="s">
        <v>38</v>
      </c>
      <c r="F13708" s="122">
        <v>1583382</v>
      </c>
      <c r="G13708" s="122">
        <v>144242.66</v>
      </c>
      <c r="H13708" s="120">
        <v>2019</v>
      </c>
      <c r="I13708" t="str">
        <f>IF(J13708="natural gas",VLOOKUP(D13708,'Cross-Page Data'!$I$4:$J$13,2,FALSE),IF(J13708="solar",VLOOKUP('Form 923'!D13708,'Cross-Page Data'!$I$14:$J$117,2,FALSE),J13708))</f>
        <v>natural gas nonpeaker - preexisting nonretiring</v>
      </c>
      <c r="J13708" t="str">
        <f>VLOOKUP(E13708,'Cross-Page Data'!$D$4:$F$48,3,FALSE)</f>
        <v>natural gas</v>
      </c>
      <c r="K13708" t="b">
        <f t="shared" si="214"/>
        <v>1</v>
      </c>
    </row>
    <row r="13709" spans="1:11">
      <c r="A13709" s="120">
        <v>99999</v>
      </c>
      <c r="B13709" s="121" t="s">
        <v>205</v>
      </c>
      <c r="C13709" s="121" t="s">
        <v>208</v>
      </c>
      <c r="D13709" s="121" t="s">
        <v>61</v>
      </c>
      <c r="E13709" s="121" t="s">
        <v>38</v>
      </c>
      <c r="F13709" s="122">
        <v>2115464</v>
      </c>
      <c r="G13709" s="122">
        <v>246276.67</v>
      </c>
      <c r="H13709" s="120">
        <v>2019</v>
      </c>
      <c r="I13709" t="str">
        <f>IF(J13709="natural gas",VLOOKUP(D13709,'Cross-Page Data'!$I$4:$J$13,2,FALSE),IF(J13709="solar",VLOOKUP('Form 923'!D13709,'Cross-Page Data'!$I$14:$J$117,2,FALSE),J13709))</f>
        <v>natural gas nonpeaker - preexisting nonretiring</v>
      </c>
      <c r="J13709" t="str">
        <f>VLOOKUP(E13709,'Cross-Page Data'!$D$4:$F$48,3,FALSE)</f>
        <v>natural gas</v>
      </c>
      <c r="K13709" t="b">
        <f t="shared" si="214"/>
        <v>0</v>
      </c>
    </row>
    <row r="13710" spans="1:11">
      <c r="A13710" s="120">
        <v>99999</v>
      </c>
      <c r="B13710" s="121" t="s">
        <v>201</v>
      </c>
      <c r="C13710" s="121" t="s">
        <v>202</v>
      </c>
      <c r="D13710" s="121" t="s">
        <v>61</v>
      </c>
      <c r="E13710" s="121" t="s">
        <v>38</v>
      </c>
      <c r="F13710" s="122">
        <v>1955673</v>
      </c>
      <c r="G13710" s="122">
        <v>142850.01</v>
      </c>
      <c r="H13710" s="120">
        <v>2019</v>
      </c>
      <c r="I13710" t="str">
        <f>IF(J13710="natural gas",VLOOKUP(D13710,'Cross-Page Data'!$I$4:$J$13,2,FALSE),IF(J13710="solar",VLOOKUP('Form 923'!D13710,'Cross-Page Data'!$I$14:$J$117,2,FALSE),J13710))</f>
        <v>natural gas nonpeaker - preexisting nonretiring</v>
      </c>
      <c r="J13710" t="str">
        <f>VLOOKUP(E13710,'Cross-Page Data'!$D$4:$F$48,3,FALSE)</f>
        <v>natural gas</v>
      </c>
      <c r="K13710" t="b">
        <f t="shared" si="214"/>
        <v>1</v>
      </c>
    </row>
    <row r="13711" spans="1:11">
      <c r="A13711" s="120">
        <v>99999</v>
      </c>
      <c r="B13711" s="121" t="s">
        <v>201</v>
      </c>
      <c r="C13711" s="121" t="s">
        <v>202</v>
      </c>
      <c r="D13711" s="121" t="s">
        <v>61</v>
      </c>
      <c r="E13711" s="121" t="s">
        <v>38</v>
      </c>
      <c r="F13711" s="122">
        <v>6030898</v>
      </c>
      <c r="G13711" s="122">
        <v>408223.68</v>
      </c>
      <c r="H13711" s="120">
        <v>2019</v>
      </c>
      <c r="I13711" t="str">
        <f>IF(J13711="natural gas",VLOOKUP(D13711,'Cross-Page Data'!$I$4:$J$13,2,FALSE),IF(J13711="solar",VLOOKUP('Form 923'!D13711,'Cross-Page Data'!$I$14:$J$117,2,FALSE),J13711))</f>
        <v>natural gas nonpeaker - preexisting nonretiring</v>
      </c>
      <c r="J13711" t="str">
        <f>VLOOKUP(E13711,'Cross-Page Data'!$D$4:$F$48,3,FALSE)</f>
        <v>natural gas</v>
      </c>
      <c r="K13711" t="b">
        <f t="shared" si="214"/>
        <v>1</v>
      </c>
    </row>
    <row r="13712" spans="1:11">
      <c r="A13712" s="120">
        <v>99999</v>
      </c>
      <c r="B13712" s="121" t="s">
        <v>201</v>
      </c>
      <c r="C13712" s="121" t="s">
        <v>206</v>
      </c>
      <c r="D13712" s="121" t="s">
        <v>61</v>
      </c>
      <c r="E13712" s="121" t="s">
        <v>38</v>
      </c>
      <c r="F13712" s="122">
        <v>22627173</v>
      </c>
      <c r="G13712" s="122">
        <v>1946890.2</v>
      </c>
      <c r="H13712" s="120">
        <v>2019</v>
      </c>
      <c r="I13712" t="str">
        <f>IF(J13712="natural gas",VLOOKUP(D13712,'Cross-Page Data'!$I$4:$J$13,2,FALSE),IF(J13712="solar",VLOOKUP('Form 923'!D13712,'Cross-Page Data'!$I$14:$J$117,2,FALSE),J13712))</f>
        <v>natural gas nonpeaker - preexisting nonretiring</v>
      </c>
      <c r="J13712" t="str">
        <f>VLOOKUP(E13712,'Cross-Page Data'!$D$4:$F$48,3,FALSE)</f>
        <v>natural gas</v>
      </c>
      <c r="K13712" t="b">
        <f t="shared" si="214"/>
        <v>1</v>
      </c>
    </row>
    <row r="13713" spans="1:11">
      <c r="A13713" s="120">
        <v>99999</v>
      </c>
      <c r="B13713" s="121" t="s">
        <v>201</v>
      </c>
      <c r="C13713" s="121" t="s">
        <v>202</v>
      </c>
      <c r="D13713" s="121" t="s">
        <v>61</v>
      </c>
      <c r="E13713" s="121" t="s">
        <v>38</v>
      </c>
      <c r="F13713" s="122">
        <v>6521403</v>
      </c>
      <c r="G13713" s="122">
        <v>618131.98</v>
      </c>
      <c r="H13713" s="120">
        <v>2019</v>
      </c>
      <c r="I13713" t="str">
        <f>IF(J13713="natural gas",VLOOKUP(D13713,'Cross-Page Data'!$I$4:$J$13,2,FALSE),IF(J13713="solar",VLOOKUP('Form 923'!D13713,'Cross-Page Data'!$I$14:$J$117,2,FALSE),J13713))</f>
        <v>natural gas nonpeaker - preexisting nonretiring</v>
      </c>
      <c r="J13713" t="str">
        <f>VLOOKUP(E13713,'Cross-Page Data'!$D$4:$F$48,3,FALSE)</f>
        <v>natural gas</v>
      </c>
      <c r="K13713" t="b">
        <f t="shared" si="214"/>
        <v>1</v>
      </c>
    </row>
    <row r="13714" spans="1:11">
      <c r="A13714" s="120">
        <v>99999</v>
      </c>
      <c r="B13714" s="121" t="s">
        <v>201</v>
      </c>
      <c r="C13714" s="121" t="s">
        <v>202</v>
      </c>
      <c r="D13714" s="121" t="s">
        <v>61</v>
      </c>
      <c r="E13714" s="121" t="s">
        <v>38</v>
      </c>
      <c r="F13714" s="122">
        <v>3609336</v>
      </c>
      <c r="G13714" s="122">
        <v>313796.3</v>
      </c>
      <c r="H13714" s="120">
        <v>2019</v>
      </c>
      <c r="I13714" t="str">
        <f>IF(J13714="natural gas",VLOOKUP(D13714,'Cross-Page Data'!$I$4:$J$13,2,FALSE),IF(J13714="solar",VLOOKUP('Form 923'!D13714,'Cross-Page Data'!$I$14:$J$117,2,FALSE),J13714))</f>
        <v>natural gas nonpeaker - preexisting nonretiring</v>
      </c>
      <c r="J13714" t="str">
        <f>VLOOKUP(E13714,'Cross-Page Data'!$D$4:$F$48,3,FALSE)</f>
        <v>natural gas</v>
      </c>
      <c r="K13714" t="b">
        <f t="shared" si="214"/>
        <v>1</v>
      </c>
    </row>
    <row r="13715" spans="1:11">
      <c r="A13715" s="120">
        <v>99999</v>
      </c>
      <c r="B13715" s="121" t="s">
        <v>201</v>
      </c>
      <c r="C13715" s="121" t="s">
        <v>206</v>
      </c>
      <c r="D13715" s="121" t="s">
        <v>61</v>
      </c>
      <c r="E13715" s="121" t="s">
        <v>38</v>
      </c>
      <c r="F13715" s="122">
        <v>361474</v>
      </c>
      <c r="G13715" s="122">
        <v>25124.948</v>
      </c>
      <c r="H13715" s="120">
        <v>2019</v>
      </c>
      <c r="I13715" t="str">
        <f>IF(J13715="natural gas",VLOOKUP(D13715,'Cross-Page Data'!$I$4:$J$13,2,FALSE),IF(J13715="solar",VLOOKUP('Form 923'!D13715,'Cross-Page Data'!$I$14:$J$117,2,FALSE),J13715))</f>
        <v>natural gas nonpeaker - preexisting nonretiring</v>
      </c>
      <c r="J13715" t="str">
        <f>VLOOKUP(E13715,'Cross-Page Data'!$D$4:$F$48,3,FALSE)</f>
        <v>natural gas</v>
      </c>
      <c r="K13715" t="b">
        <f t="shared" si="214"/>
        <v>1</v>
      </c>
    </row>
    <row r="13716" spans="1:11">
      <c r="A13716" s="120">
        <v>99999</v>
      </c>
      <c r="B13716" s="121" t="s">
        <v>201</v>
      </c>
      <c r="C13716" s="121" t="s">
        <v>202</v>
      </c>
      <c r="D13716" s="121" t="s">
        <v>61</v>
      </c>
      <c r="E13716" s="121" t="s">
        <v>38</v>
      </c>
      <c r="F13716" s="122">
        <v>10780378</v>
      </c>
      <c r="G13716" s="122">
        <v>1085325.1</v>
      </c>
      <c r="H13716" s="120">
        <v>2019</v>
      </c>
      <c r="I13716" t="str">
        <f>IF(J13716="natural gas",VLOOKUP(D13716,'Cross-Page Data'!$I$4:$J$13,2,FALSE),IF(J13716="solar",VLOOKUP('Form 923'!D13716,'Cross-Page Data'!$I$14:$J$117,2,FALSE),J13716))</f>
        <v>natural gas nonpeaker - preexisting nonretiring</v>
      </c>
      <c r="J13716" t="str">
        <f>VLOOKUP(E13716,'Cross-Page Data'!$D$4:$F$48,3,FALSE)</f>
        <v>natural gas</v>
      </c>
      <c r="K13716" t="b">
        <f t="shared" si="214"/>
        <v>1</v>
      </c>
    </row>
    <row r="13717" spans="1:11">
      <c r="A13717" s="120">
        <v>99999</v>
      </c>
      <c r="B13717" s="121" t="s">
        <v>205</v>
      </c>
      <c r="C13717" s="121" t="s">
        <v>209</v>
      </c>
      <c r="D13717" s="121" t="s">
        <v>61</v>
      </c>
      <c r="E13717" s="121" t="s">
        <v>140</v>
      </c>
      <c r="F13717" s="122">
        <v>0</v>
      </c>
      <c r="G13717" s="122">
        <v>0</v>
      </c>
      <c r="H13717" s="120">
        <v>2019</v>
      </c>
      <c r="I13717" t="str">
        <f>IF(J13717="natural gas",VLOOKUP(D13717,'Cross-Page Data'!$I$4:$J$13,2,FALSE),IF(J13717="solar",VLOOKUP('Form 923'!D13717,'Cross-Page Data'!$I$14:$J$117,2,FALSE),J13717))</f>
        <v>other</v>
      </c>
      <c r="J13717" t="str">
        <f>VLOOKUP(E13717,'Cross-Page Data'!$D$4:$F$48,3,FALSE)</f>
        <v>other</v>
      </c>
      <c r="K13717" t="b">
        <f t="shared" si="214"/>
        <v>0</v>
      </c>
    </row>
    <row r="13718" spans="1:11">
      <c r="A13718" s="120">
        <v>99999</v>
      </c>
      <c r="B13718" s="121" t="s">
        <v>205</v>
      </c>
      <c r="C13718" s="121" t="s">
        <v>209</v>
      </c>
      <c r="D13718" s="121" t="s">
        <v>61</v>
      </c>
      <c r="E13718" s="121" t="s">
        <v>142</v>
      </c>
      <c r="F13718" s="122">
        <v>0</v>
      </c>
      <c r="G13718" s="122">
        <v>0</v>
      </c>
      <c r="H13718" s="120">
        <v>2019</v>
      </c>
      <c r="I13718" t="str">
        <f>IF(J13718="natural gas",VLOOKUP(D13718,'Cross-Page Data'!$I$4:$J$13,2,FALSE),IF(J13718="solar",VLOOKUP('Form 923'!D13718,'Cross-Page Data'!$I$14:$J$117,2,FALSE),J13718))</f>
        <v>other</v>
      </c>
      <c r="J13718" t="str">
        <f>VLOOKUP(E13718,'Cross-Page Data'!$D$4:$F$48,3,FALSE)</f>
        <v>other</v>
      </c>
      <c r="K13718" t="b">
        <f t="shared" si="214"/>
        <v>0</v>
      </c>
    </row>
    <row r="13719" spans="1:11">
      <c r="A13719" s="120">
        <v>99999</v>
      </c>
      <c r="B13719" s="121" t="s">
        <v>201</v>
      </c>
      <c r="C13719" s="121" t="s">
        <v>206</v>
      </c>
      <c r="D13719" s="121" t="s">
        <v>67</v>
      </c>
      <c r="E13719" s="121" t="s">
        <v>38</v>
      </c>
      <c r="F13719" s="122">
        <v>0</v>
      </c>
      <c r="G13719" s="122">
        <v>0</v>
      </c>
      <c r="H13719" s="120">
        <v>2019</v>
      </c>
      <c r="I13719" t="str">
        <f>IF(J13719="natural gas",VLOOKUP(D13719,'Cross-Page Data'!$I$4:$J$13,2,FALSE),IF(J13719="solar",VLOOKUP('Form 923'!D13719,'Cross-Page Data'!$I$14:$J$117,2,FALSE),J13719))</f>
        <v>other</v>
      </c>
      <c r="J13719" t="str">
        <f>VLOOKUP(E13719,'Cross-Page Data'!$D$4:$F$48,3,FALSE)</f>
        <v>natural gas</v>
      </c>
      <c r="K13719" t="b">
        <f t="shared" si="214"/>
        <v>1</v>
      </c>
    </row>
    <row r="13720" spans="1:11">
      <c r="A13720" s="120">
        <v>99999</v>
      </c>
      <c r="B13720" s="121" t="s">
        <v>205</v>
      </c>
      <c r="C13720" s="121" t="s">
        <v>208</v>
      </c>
      <c r="D13720" s="121" t="s">
        <v>67</v>
      </c>
      <c r="E13720" s="121" t="s">
        <v>38</v>
      </c>
      <c r="F13720" s="122">
        <v>0</v>
      </c>
      <c r="G13720" s="122">
        <v>0</v>
      </c>
      <c r="H13720" s="120">
        <v>2019</v>
      </c>
      <c r="I13720" t="str">
        <f>IF(J13720="natural gas",VLOOKUP(D13720,'Cross-Page Data'!$I$4:$J$13,2,FALSE),IF(J13720="solar",VLOOKUP('Form 923'!D13720,'Cross-Page Data'!$I$14:$J$117,2,FALSE),J13720))</f>
        <v>other</v>
      </c>
      <c r="J13720" t="str">
        <f>VLOOKUP(E13720,'Cross-Page Data'!$D$4:$F$48,3,FALSE)</f>
        <v>natural gas</v>
      </c>
      <c r="K13720" t="b">
        <f t="shared" si="214"/>
        <v>0</v>
      </c>
    </row>
    <row r="13721" spans="1:11">
      <c r="A13721" s="120">
        <v>99999</v>
      </c>
      <c r="B13721" s="121" t="s">
        <v>205</v>
      </c>
      <c r="C13721" s="121" t="s">
        <v>209</v>
      </c>
      <c r="D13721" s="121" t="s">
        <v>67</v>
      </c>
      <c r="E13721" s="121" t="s">
        <v>38</v>
      </c>
      <c r="F13721" s="122">
        <v>0</v>
      </c>
      <c r="G13721" s="122">
        <v>0</v>
      </c>
      <c r="H13721" s="120">
        <v>2019</v>
      </c>
      <c r="I13721" t="str">
        <f>IF(J13721="natural gas",VLOOKUP(D13721,'Cross-Page Data'!$I$4:$J$13,2,FALSE),IF(J13721="solar",VLOOKUP('Form 923'!D13721,'Cross-Page Data'!$I$14:$J$117,2,FALSE),J13721))</f>
        <v>other</v>
      </c>
      <c r="J13721" t="str">
        <f>VLOOKUP(E13721,'Cross-Page Data'!$D$4:$F$48,3,FALSE)</f>
        <v>natural gas</v>
      </c>
      <c r="K13721" t="b">
        <f t="shared" si="214"/>
        <v>0</v>
      </c>
    </row>
    <row r="13722" spans="1:11">
      <c r="A13722" s="120">
        <v>99999</v>
      </c>
      <c r="B13722" s="121" t="s">
        <v>201</v>
      </c>
      <c r="C13722" s="121" t="s">
        <v>206</v>
      </c>
      <c r="D13722" s="121" t="s">
        <v>67</v>
      </c>
      <c r="E13722" s="121" t="s">
        <v>38</v>
      </c>
      <c r="F13722" s="122">
        <v>0</v>
      </c>
      <c r="G13722" s="122">
        <v>0</v>
      </c>
      <c r="H13722" s="120">
        <v>2019</v>
      </c>
      <c r="I13722" t="str">
        <f>IF(J13722="natural gas",VLOOKUP(D13722,'Cross-Page Data'!$I$4:$J$13,2,FALSE),IF(J13722="solar",VLOOKUP('Form 923'!D13722,'Cross-Page Data'!$I$14:$J$117,2,FALSE),J13722))</f>
        <v>other</v>
      </c>
      <c r="J13722" t="str">
        <f>VLOOKUP(E13722,'Cross-Page Data'!$D$4:$F$48,3,FALSE)</f>
        <v>natural gas</v>
      </c>
      <c r="K13722" t="b">
        <f t="shared" si="214"/>
        <v>1</v>
      </c>
    </row>
    <row r="13723" spans="1:11">
      <c r="A13723" s="120">
        <v>99999</v>
      </c>
      <c r="B13723" s="121" t="s">
        <v>201</v>
      </c>
      <c r="C13723" s="121" t="s">
        <v>206</v>
      </c>
      <c r="D13723" s="121" t="s">
        <v>67</v>
      </c>
      <c r="E13723" s="121" t="s">
        <v>38</v>
      </c>
      <c r="F13723" s="122">
        <v>0</v>
      </c>
      <c r="G13723" s="122">
        <v>0</v>
      </c>
      <c r="H13723" s="120">
        <v>2019</v>
      </c>
      <c r="I13723" t="str">
        <f>IF(J13723="natural gas",VLOOKUP(D13723,'Cross-Page Data'!$I$4:$J$13,2,FALSE),IF(J13723="solar",VLOOKUP('Form 923'!D13723,'Cross-Page Data'!$I$14:$J$117,2,FALSE),J13723))</f>
        <v>other</v>
      </c>
      <c r="J13723" t="str">
        <f>VLOOKUP(E13723,'Cross-Page Data'!$D$4:$F$48,3,FALSE)</f>
        <v>natural gas</v>
      </c>
      <c r="K13723" t="b">
        <f t="shared" si="214"/>
        <v>1</v>
      </c>
    </row>
    <row r="13724" spans="1:11">
      <c r="A13724" s="120">
        <v>99999</v>
      </c>
      <c r="B13724" s="121" t="s">
        <v>201</v>
      </c>
      <c r="C13724" s="121" t="s">
        <v>206</v>
      </c>
      <c r="D13724" s="121" t="s">
        <v>67</v>
      </c>
      <c r="E13724" s="121" t="s">
        <v>38</v>
      </c>
      <c r="F13724" s="122">
        <v>0</v>
      </c>
      <c r="G13724" s="122">
        <v>0</v>
      </c>
      <c r="H13724" s="120">
        <v>2019</v>
      </c>
      <c r="I13724" t="str">
        <f>IF(J13724="natural gas",VLOOKUP(D13724,'Cross-Page Data'!$I$4:$J$13,2,FALSE),IF(J13724="solar",VLOOKUP('Form 923'!D13724,'Cross-Page Data'!$I$14:$J$117,2,FALSE),J13724))</f>
        <v>other</v>
      </c>
      <c r="J13724" t="str">
        <f>VLOOKUP(E13724,'Cross-Page Data'!$D$4:$F$48,3,FALSE)</f>
        <v>natural gas</v>
      </c>
      <c r="K13724" t="b">
        <f t="shared" si="214"/>
        <v>1</v>
      </c>
    </row>
    <row r="13725" spans="1:11">
      <c r="A13725" s="120">
        <v>99999</v>
      </c>
      <c r="B13725" s="121" t="s">
        <v>201</v>
      </c>
      <c r="C13725" s="121" t="s">
        <v>202</v>
      </c>
      <c r="D13725" s="121" t="s">
        <v>73</v>
      </c>
      <c r="E13725" s="121" t="s">
        <v>54</v>
      </c>
      <c r="F13725" s="122">
        <v>0</v>
      </c>
      <c r="G13725" s="122">
        <v>0</v>
      </c>
      <c r="H13725" s="120">
        <v>2019</v>
      </c>
      <c r="I13725" t="str">
        <f>IF(J13725="natural gas",VLOOKUP(D13725,'Cross-Page Data'!$I$4:$J$13,2,FALSE),IF(J13725="solar",VLOOKUP('Form 923'!D13725,'Cross-Page Data'!$I$14:$J$117,2,FALSE),J13725))</f>
        <v>hard coal</v>
      </c>
      <c r="J13725" t="str">
        <f>VLOOKUP(E13725,'Cross-Page Data'!$D$4:$F$48,3,FALSE)</f>
        <v>hard coal</v>
      </c>
      <c r="K13725" t="b">
        <f t="shared" si="214"/>
        <v>1</v>
      </c>
    </row>
    <row r="13726" spans="1:11">
      <c r="A13726" s="120">
        <v>99999</v>
      </c>
      <c r="B13726" s="121" t="s">
        <v>205</v>
      </c>
      <c r="C13726" s="121" t="s">
        <v>208</v>
      </c>
      <c r="D13726" s="121" t="s">
        <v>73</v>
      </c>
      <c r="E13726" s="121" t="s">
        <v>70</v>
      </c>
      <c r="F13726" s="122">
        <v>0</v>
      </c>
      <c r="G13726" s="122">
        <v>0</v>
      </c>
      <c r="H13726" s="120">
        <v>2019</v>
      </c>
      <c r="I13726" t="str">
        <f>IF(J13726="natural gas",VLOOKUP(D13726,'Cross-Page Data'!$I$4:$J$13,2,FALSE),IF(J13726="solar",VLOOKUP('Form 923'!D13726,'Cross-Page Data'!$I$14:$J$117,2,FALSE),J13726))</f>
        <v>heavy or residual fuel oil</v>
      </c>
      <c r="J13726" t="str">
        <f>VLOOKUP(E13726,'Cross-Page Data'!$D$4:$F$48,3,FALSE)</f>
        <v>heavy or residual fuel oil</v>
      </c>
      <c r="K13726" t="b">
        <f t="shared" si="214"/>
        <v>0</v>
      </c>
    </row>
    <row r="13727" spans="1:11">
      <c r="A13727" s="120">
        <v>99999</v>
      </c>
      <c r="B13727" s="121" t="s">
        <v>201</v>
      </c>
      <c r="C13727" s="121" t="s">
        <v>206</v>
      </c>
      <c r="D13727" s="121" t="s">
        <v>73</v>
      </c>
      <c r="E13727" s="121" t="s">
        <v>70</v>
      </c>
      <c r="F13727" s="122">
        <v>0</v>
      </c>
      <c r="G13727" s="122">
        <v>0</v>
      </c>
      <c r="H13727" s="120">
        <v>2019</v>
      </c>
      <c r="I13727" t="str">
        <f>IF(J13727="natural gas",VLOOKUP(D13727,'Cross-Page Data'!$I$4:$J$13,2,FALSE),IF(J13727="solar",VLOOKUP('Form 923'!D13727,'Cross-Page Data'!$I$14:$J$117,2,FALSE),J13727))</f>
        <v>heavy or residual fuel oil</v>
      </c>
      <c r="J13727" t="str">
        <f>VLOOKUP(E13727,'Cross-Page Data'!$D$4:$F$48,3,FALSE)</f>
        <v>heavy or residual fuel oil</v>
      </c>
      <c r="K13727" t="b">
        <f t="shared" si="214"/>
        <v>1</v>
      </c>
    </row>
    <row r="13728" spans="1:11">
      <c r="A13728" s="120">
        <v>99999</v>
      </c>
      <c r="B13728" s="121" t="s">
        <v>201</v>
      </c>
      <c r="C13728" s="121" t="s">
        <v>202</v>
      </c>
      <c r="D13728" s="121" t="s">
        <v>73</v>
      </c>
      <c r="E13728" s="121" t="s">
        <v>70</v>
      </c>
      <c r="F13728" s="122">
        <v>3079</v>
      </c>
      <c r="G13728" s="122">
        <v>133.843</v>
      </c>
      <c r="H13728" s="120">
        <v>2019</v>
      </c>
      <c r="I13728" t="str">
        <f>IF(J13728="natural gas",VLOOKUP(D13728,'Cross-Page Data'!$I$4:$J$13,2,FALSE),IF(J13728="solar",VLOOKUP('Form 923'!D13728,'Cross-Page Data'!$I$14:$J$117,2,FALSE),J13728))</f>
        <v>heavy or residual fuel oil</v>
      </c>
      <c r="J13728" t="str">
        <f>VLOOKUP(E13728,'Cross-Page Data'!$D$4:$F$48,3,FALSE)</f>
        <v>heavy or residual fuel oil</v>
      </c>
      <c r="K13728" t="b">
        <f t="shared" si="214"/>
        <v>1</v>
      </c>
    </row>
    <row r="13729" spans="1:11">
      <c r="A13729" s="120">
        <v>99999</v>
      </c>
      <c r="B13729" s="121" t="s">
        <v>201</v>
      </c>
      <c r="C13729" s="121" t="s">
        <v>202</v>
      </c>
      <c r="D13729" s="121" t="s">
        <v>73</v>
      </c>
      <c r="E13729" s="121" t="s">
        <v>70</v>
      </c>
      <c r="F13729" s="122">
        <v>42440</v>
      </c>
      <c r="G13729" s="122">
        <v>2594.097</v>
      </c>
      <c r="H13729" s="120">
        <v>2019</v>
      </c>
      <c r="I13729" t="str">
        <f>IF(J13729="natural gas",VLOOKUP(D13729,'Cross-Page Data'!$I$4:$J$13,2,FALSE),IF(J13729="solar",VLOOKUP('Form 923'!D13729,'Cross-Page Data'!$I$14:$J$117,2,FALSE),J13729))</f>
        <v>heavy or residual fuel oil</v>
      </c>
      <c r="J13729" t="str">
        <f>VLOOKUP(E13729,'Cross-Page Data'!$D$4:$F$48,3,FALSE)</f>
        <v>heavy or residual fuel oil</v>
      </c>
      <c r="K13729" t="b">
        <f t="shared" si="214"/>
        <v>1</v>
      </c>
    </row>
    <row r="13730" spans="1:11">
      <c r="A13730" s="120">
        <v>99999</v>
      </c>
      <c r="B13730" s="121" t="s">
        <v>201</v>
      </c>
      <c r="C13730" s="121" t="s">
        <v>202</v>
      </c>
      <c r="D13730" s="121" t="s">
        <v>73</v>
      </c>
      <c r="E13730" s="121" t="s">
        <v>70</v>
      </c>
      <c r="F13730" s="122">
        <v>7117</v>
      </c>
      <c r="G13730" s="122">
        <v>690.444</v>
      </c>
      <c r="H13730" s="120">
        <v>2019</v>
      </c>
      <c r="I13730" t="str">
        <f>IF(J13730="natural gas",VLOOKUP(D13730,'Cross-Page Data'!$I$4:$J$13,2,FALSE),IF(J13730="solar",VLOOKUP('Form 923'!D13730,'Cross-Page Data'!$I$14:$J$117,2,FALSE),J13730))</f>
        <v>heavy or residual fuel oil</v>
      </c>
      <c r="J13730" t="str">
        <f>VLOOKUP(E13730,'Cross-Page Data'!$D$4:$F$48,3,FALSE)</f>
        <v>heavy or residual fuel oil</v>
      </c>
      <c r="K13730" t="b">
        <f t="shared" si="214"/>
        <v>1</v>
      </c>
    </row>
    <row r="13731" spans="1:11">
      <c r="A13731" s="120">
        <v>99999</v>
      </c>
      <c r="B13731" s="121" t="s">
        <v>201</v>
      </c>
      <c r="C13731" s="121" t="s">
        <v>202</v>
      </c>
      <c r="D13731" s="121" t="s">
        <v>73</v>
      </c>
      <c r="E13731" s="121" t="s">
        <v>70</v>
      </c>
      <c r="F13731" s="122">
        <v>0</v>
      </c>
      <c r="G13731" s="122">
        <v>0</v>
      </c>
      <c r="H13731" s="120">
        <v>2019</v>
      </c>
      <c r="I13731" t="str">
        <f>IF(J13731="natural gas",VLOOKUP(D13731,'Cross-Page Data'!$I$4:$J$13,2,FALSE),IF(J13731="solar",VLOOKUP('Form 923'!D13731,'Cross-Page Data'!$I$14:$J$117,2,FALSE),J13731))</f>
        <v>heavy or residual fuel oil</v>
      </c>
      <c r="J13731" t="str">
        <f>VLOOKUP(E13731,'Cross-Page Data'!$D$4:$F$48,3,FALSE)</f>
        <v>heavy or residual fuel oil</v>
      </c>
      <c r="K13731" t="b">
        <f t="shared" si="214"/>
        <v>1</v>
      </c>
    </row>
    <row r="13732" spans="1:11">
      <c r="A13732" s="120">
        <v>99999</v>
      </c>
      <c r="B13732" s="121" t="s">
        <v>201</v>
      </c>
      <c r="C13732" s="121" t="s">
        <v>202</v>
      </c>
      <c r="D13732" s="121" t="s">
        <v>73</v>
      </c>
      <c r="E13732" s="121" t="s">
        <v>70</v>
      </c>
      <c r="F13732" s="122">
        <v>34286</v>
      </c>
      <c r="G13732" s="122">
        <v>3615.202</v>
      </c>
      <c r="H13732" s="120">
        <v>2019</v>
      </c>
      <c r="I13732" t="str">
        <f>IF(J13732="natural gas",VLOOKUP(D13732,'Cross-Page Data'!$I$4:$J$13,2,FALSE),IF(J13732="solar",VLOOKUP('Form 923'!D13732,'Cross-Page Data'!$I$14:$J$117,2,FALSE),J13732))</f>
        <v>heavy or residual fuel oil</v>
      </c>
      <c r="J13732" t="str">
        <f>VLOOKUP(E13732,'Cross-Page Data'!$D$4:$F$48,3,FALSE)</f>
        <v>heavy or residual fuel oil</v>
      </c>
      <c r="K13732" t="b">
        <f t="shared" si="214"/>
        <v>1</v>
      </c>
    </row>
    <row r="13733" spans="1:11">
      <c r="A13733" s="120">
        <v>99999</v>
      </c>
      <c r="B13733" s="121" t="s">
        <v>201</v>
      </c>
      <c r="C13733" s="121" t="s">
        <v>206</v>
      </c>
      <c r="D13733" s="121" t="s">
        <v>73</v>
      </c>
      <c r="E13733" s="121" t="s">
        <v>70</v>
      </c>
      <c r="F13733" s="122">
        <v>0</v>
      </c>
      <c r="G13733" s="122">
        <v>0</v>
      </c>
      <c r="H13733" s="120">
        <v>2019</v>
      </c>
      <c r="I13733" t="str">
        <f>IF(J13733="natural gas",VLOOKUP(D13733,'Cross-Page Data'!$I$4:$J$13,2,FALSE),IF(J13733="solar",VLOOKUP('Form 923'!D13733,'Cross-Page Data'!$I$14:$J$117,2,FALSE),J13733))</f>
        <v>heavy or residual fuel oil</v>
      </c>
      <c r="J13733" t="str">
        <f>VLOOKUP(E13733,'Cross-Page Data'!$D$4:$F$48,3,FALSE)</f>
        <v>heavy or residual fuel oil</v>
      </c>
      <c r="K13733" t="b">
        <f t="shared" si="214"/>
        <v>1</v>
      </c>
    </row>
    <row r="13734" ht="25.5" spans="1:11">
      <c r="A13734" s="120">
        <v>99999</v>
      </c>
      <c r="B13734" s="121" t="s">
        <v>205</v>
      </c>
      <c r="C13734" s="121" t="s">
        <v>210</v>
      </c>
      <c r="D13734" s="121" t="s">
        <v>73</v>
      </c>
      <c r="E13734" s="121" t="s">
        <v>70</v>
      </c>
      <c r="F13734" s="122">
        <v>2209</v>
      </c>
      <c r="G13734" s="122">
        <v>462.505</v>
      </c>
      <c r="H13734" s="120">
        <v>2019</v>
      </c>
      <c r="I13734" t="str">
        <f>IF(J13734="natural gas",VLOOKUP(D13734,'Cross-Page Data'!$I$4:$J$13,2,FALSE),IF(J13734="solar",VLOOKUP('Form 923'!D13734,'Cross-Page Data'!$I$14:$J$117,2,FALSE),J13734))</f>
        <v>heavy or residual fuel oil</v>
      </c>
      <c r="J13734" t="str">
        <f>VLOOKUP(E13734,'Cross-Page Data'!$D$4:$F$48,3,FALSE)</f>
        <v>heavy or residual fuel oil</v>
      </c>
      <c r="K13734" t="b">
        <f t="shared" si="214"/>
        <v>0</v>
      </c>
    </row>
    <row r="13735" spans="1:11">
      <c r="A13735" s="120">
        <v>99999</v>
      </c>
      <c r="B13735" s="121" t="s">
        <v>201</v>
      </c>
      <c r="C13735" s="121" t="s">
        <v>202</v>
      </c>
      <c r="D13735" s="121" t="s">
        <v>73</v>
      </c>
      <c r="E13735" s="121" t="s">
        <v>70</v>
      </c>
      <c r="F13735" s="122">
        <v>31419</v>
      </c>
      <c r="G13735" s="122">
        <v>1871.544</v>
      </c>
      <c r="H13735" s="120">
        <v>2019</v>
      </c>
      <c r="I13735" t="str">
        <f>IF(J13735="natural gas",VLOOKUP(D13735,'Cross-Page Data'!$I$4:$J$13,2,FALSE),IF(J13735="solar",VLOOKUP('Form 923'!D13735,'Cross-Page Data'!$I$14:$J$117,2,FALSE),J13735))</f>
        <v>heavy or residual fuel oil</v>
      </c>
      <c r="J13735" t="str">
        <f>VLOOKUP(E13735,'Cross-Page Data'!$D$4:$F$48,3,FALSE)</f>
        <v>heavy or residual fuel oil</v>
      </c>
      <c r="K13735" t="b">
        <f t="shared" si="214"/>
        <v>1</v>
      </c>
    </row>
    <row r="13736" spans="1:11">
      <c r="A13736" s="120">
        <v>99999</v>
      </c>
      <c r="B13736" s="121" t="s">
        <v>201</v>
      </c>
      <c r="C13736" s="121" t="s">
        <v>202</v>
      </c>
      <c r="D13736" s="121" t="s">
        <v>73</v>
      </c>
      <c r="E13736" s="121" t="s">
        <v>70</v>
      </c>
      <c r="F13736" s="122">
        <v>0</v>
      </c>
      <c r="G13736" s="122">
        <v>0</v>
      </c>
      <c r="H13736" s="120">
        <v>2019</v>
      </c>
      <c r="I13736" t="str">
        <f>IF(J13736="natural gas",VLOOKUP(D13736,'Cross-Page Data'!$I$4:$J$13,2,FALSE),IF(J13736="solar",VLOOKUP('Form 923'!D13736,'Cross-Page Data'!$I$14:$J$117,2,FALSE),J13736))</f>
        <v>heavy or residual fuel oil</v>
      </c>
      <c r="J13736" t="str">
        <f>VLOOKUP(E13736,'Cross-Page Data'!$D$4:$F$48,3,FALSE)</f>
        <v>heavy or residual fuel oil</v>
      </c>
      <c r="K13736" t="b">
        <f t="shared" si="214"/>
        <v>1</v>
      </c>
    </row>
    <row r="13737" spans="1:11">
      <c r="A13737" s="120">
        <v>99999</v>
      </c>
      <c r="B13737" s="121" t="s">
        <v>201</v>
      </c>
      <c r="C13737" s="121" t="s">
        <v>202</v>
      </c>
      <c r="D13737" s="121" t="s">
        <v>73</v>
      </c>
      <c r="E13737" s="121" t="s">
        <v>70</v>
      </c>
      <c r="F13737" s="122">
        <v>66808</v>
      </c>
      <c r="G13737" s="122">
        <v>5518.261</v>
      </c>
      <c r="H13737" s="120">
        <v>2019</v>
      </c>
      <c r="I13737" t="str">
        <f>IF(J13737="natural gas",VLOOKUP(D13737,'Cross-Page Data'!$I$4:$J$13,2,FALSE),IF(J13737="solar",VLOOKUP('Form 923'!D13737,'Cross-Page Data'!$I$14:$J$117,2,FALSE),J13737))</f>
        <v>heavy or residual fuel oil</v>
      </c>
      <c r="J13737" t="str">
        <f>VLOOKUP(E13737,'Cross-Page Data'!$D$4:$F$48,3,FALSE)</f>
        <v>heavy or residual fuel oil</v>
      </c>
      <c r="K13737" t="b">
        <f t="shared" si="214"/>
        <v>1</v>
      </c>
    </row>
    <row r="13738" spans="1:11">
      <c r="A13738" s="120">
        <v>99999</v>
      </c>
      <c r="B13738" s="121" t="s">
        <v>201</v>
      </c>
      <c r="C13738" s="121" t="s">
        <v>206</v>
      </c>
      <c r="D13738" s="121" t="s">
        <v>73</v>
      </c>
      <c r="E13738" s="121" t="s">
        <v>70</v>
      </c>
      <c r="F13738" s="122">
        <v>261</v>
      </c>
      <c r="G13738" s="122">
        <v>20.266</v>
      </c>
      <c r="H13738" s="120">
        <v>2019</v>
      </c>
      <c r="I13738" t="str">
        <f>IF(J13738="natural gas",VLOOKUP(D13738,'Cross-Page Data'!$I$4:$J$13,2,FALSE),IF(J13738="solar",VLOOKUP('Form 923'!D13738,'Cross-Page Data'!$I$14:$J$117,2,FALSE),J13738))</f>
        <v>heavy or residual fuel oil</v>
      </c>
      <c r="J13738" t="str">
        <f>VLOOKUP(E13738,'Cross-Page Data'!$D$4:$F$48,3,FALSE)</f>
        <v>heavy or residual fuel oil</v>
      </c>
      <c r="K13738" t="b">
        <f t="shared" si="214"/>
        <v>1</v>
      </c>
    </row>
    <row r="13739" spans="1:11">
      <c r="A13739" s="120">
        <v>99999</v>
      </c>
      <c r="B13739" s="121" t="s">
        <v>201</v>
      </c>
      <c r="C13739" s="121" t="s">
        <v>202</v>
      </c>
      <c r="D13739" s="121" t="s">
        <v>73</v>
      </c>
      <c r="E13739" s="121" t="s">
        <v>70</v>
      </c>
      <c r="F13739" s="122">
        <v>18456</v>
      </c>
      <c r="G13739" s="122">
        <v>1745.042</v>
      </c>
      <c r="H13739" s="120">
        <v>2019</v>
      </c>
      <c r="I13739" t="str">
        <f>IF(J13739="natural gas",VLOOKUP(D13739,'Cross-Page Data'!$I$4:$J$13,2,FALSE),IF(J13739="solar",VLOOKUP('Form 923'!D13739,'Cross-Page Data'!$I$14:$J$117,2,FALSE),J13739))</f>
        <v>heavy or residual fuel oil</v>
      </c>
      <c r="J13739" t="str">
        <f>VLOOKUP(E13739,'Cross-Page Data'!$D$4:$F$48,3,FALSE)</f>
        <v>heavy or residual fuel oil</v>
      </c>
      <c r="K13739" t="b">
        <f t="shared" si="214"/>
        <v>1</v>
      </c>
    </row>
    <row r="13740" spans="1:11">
      <c r="A13740" s="120">
        <v>99999</v>
      </c>
      <c r="B13740" s="121" t="s">
        <v>201</v>
      </c>
      <c r="C13740" s="121" t="s">
        <v>202</v>
      </c>
      <c r="D13740" s="121" t="s">
        <v>73</v>
      </c>
      <c r="E13740" s="121" t="s">
        <v>70</v>
      </c>
      <c r="F13740" s="122">
        <v>3704</v>
      </c>
      <c r="G13740" s="122">
        <v>378.96</v>
      </c>
      <c r="H13740" s="120">
        <v>2019</v>
      </c>
      <c r="I13740" t="str">
        <f>IF(J13740="natural gas",VLOOKUP(D13740,'Cross-Page Data'!$I$4:$J$13,2,FALSE),IF(J13740="solar",VLOOKUP('Form 923'!D13740,'Cross-Page Data'!$I$14:$J$117,2,FALSE),J13740))</f>
        <v>heavy or residual fuel oil</v>
      </c>
      <c r="J13740" t="str">
        <f>VLOOKUP(E13740,'Cross-Page Data'!$D$4:$F$48,3,FALSE)</f>
        <v>heavy or residual fuel oil</v>
      </c>
      <c r="K13740" t="b">
        <f t="shared" si="214"/>
        <v>1</v>
      </c>
    </row>
    <row r="13741" spans="1:11">
      <c r="A13741" s="120">
        <v>99999</v>
      </c>
      <c r="B13741" s="121" t="s">
        <v>201</v>
      </c>
      <c r="C13741" s="121" t="s">
        <v>206</v>
      </c>
      <c r="D13741" s="121" t="s">
        <v>73</v>
      </c>
      <c r="E13741" s="121" t="s">
        <v>70</v>
      </c>
      <c r="F13741" s="122">
        <v>248995</v>
      </c>
      <c r="G13741" s="122">
        <v>18120.195</v>
      </c>
      <c r="H13741" s="120">
        <v>2019</v>
      </c>
      <c r="I13741" t="str">
        <f>IF(J13741="natural gas",VLOOKUP(D13741,'Cross-Page Data'!$I$4:$J$13,2,FALSE),IF(J13741="solar",VLOOKUP('Form 923'!D13741,'Cross-Page Data'!$I$14:$J$117,2,FALSE),J13741))</f>
        <v>heavy or residual fuel oil</v>
      </c>
      <c r="J13741" t="str">
        <f>VLOOKUP(E13741,'Cross-Page Data'!$D$4:$F$48,3,FALSE)</f>
        <v>heavy or residual fuel oil</v>
      </c>
      <c r="K13741" t="b">
        <f t="shared" si="214"/>
        <v>1</v>
      </c>
    </row>
    <row r="13742" spans="1:11">
      <c r="A13742" s="120">
        <v>99999</v>
      </c>
      <c r="B13742" s="121" t="s">
        <v>201</v>
      </c>
      <c r="C13742" s="121" t="s">
        <v>202</v>
      </c>
      <c r="D13742" s="121" t="s">
        <v>73</v>
      </c>
      <c r="E13742" s="121" t="s">
        <v>70</v>
      </c>
      <c r="F13742" s="122">
        <v>64163</v>
      </c>
      <c r="G13742" s="122">
        <v>4642.502</v>
      </c>
      <c r="H13742" s="120">
        <v>2019</v>
      </c>
      <c r="I13742" t="str">
        <f>IF(J13742="natural gas",VLOOKUP(D13742,'Cross-Page Data'!$I$4:$J$13,2,FALSE),IF(J13742="solar",VLOOKUP('Form 923'!D13742,'Cross-Page Data'!$I$14:$J$117,2,FALSE),J13742))</f>
        <v>heavy or residual fuel oil</v>
      </c>
      <c r="J13742" t="str">
        <f>VLOOKUP(E13742,'Cross-Page Data'!$D$4:$F$48,3,FALSE)</f>
        <v>heavy or residual fuel oil</v>
      </c>
      <c r="K13742" t="b">
        <f t="shared" si="214"/>
        <v>1</v>
      </c>
    </row>
    <row r="13743" spans="1:11">
      <c r="A13743" s="120">
        <v>99999</v>
      </c>
      <c r="B13743" s="121" t="s">
        <v>201</v>
      </c>
      <c r="C13743" s="121" t="s">
        <v>202</v>
      </c>
      <c r="D13743" s="121" t="s">
        <v>73</v>
      </c>
      <c r="E13743" s="121" t="s">
        <v>70</v>
      </c>
      <c r="F13743" s="122">
        <v>0</v>
      </c>
      <c r="G13743" s="122">
        <v>0</v>
      </c>
      <c r="H13743" s="120">
        <v>2019</v>
      </c>
      <c r="I13743" t="str">
        <f>IF(J13743="natural gas",VLOOKUP(D13743,'Cross-Page Data'!$I$4:$J$13,2,FALSE),IF(J13743="solar",VLOOKUP('Form 923'!D13743,'Cross-Page Data'!$I$14:$J$117,2,FALSE),J13743))</f>
        <v>heavy or residual fuel oil</v>
      </c>
      <c r="J13743" t="str">
        <f>VLOOKUP(E13743,'Cross-Page Data'!$D$4:$F$48,3,FALSE)</f>
        <v>heavy or residual fuel oil</v>
      </c>
      <c r="K13743" t="b">
        <f t="shared" si="214"/>
        <v>1</v>
      </c>
    </row>
    <row r="13744" spans="1:11">
      <c r="A13744" s="120">
        <v>99999</v>
      </c>
      <c r="B13744" s="121" t="s">
        <v>201</v>
      </c>
      <c r="C13744" s="121" t="s">
        <v>202</v>
      </c>
      <c r="D13744" s="121" t="s">
        <v>73</v>
      </c>
      <c r="E13744" s="121" t="s">
        <v>81</v>
      </c>
      <c r="F13744" s="122">
        <v>62789</v>
      </c>
      <c r="G13744" s="122">
        <v>4918.001</v>
      </c>
      <c r="H13744" s="120">
        <v>2019</v>
      </c>
      <c r="I13744" t="str">
        <f>IF(J13744="natural gas",VLOOKUP(D13744,'Cross-Page Data'!$I$4:$J$13,2,FALSE),IF(J13744="solar",VLOOKUP('Form 923'!D13744,'Cross-Page Data'!$I$14:$J$117,2,FALSE),J13744))</f>
        <v>petroleum</v>
      </c>
      <c r="J13744" t="str">
        <f>VLOOKUP(E13744,'Cross-Page Data'!$D$4:$F$48,3,FALSE)</f>
        <v>petroleum</v>
      </c>
      <c r="K13744" t="b">
        <f t="shared" si="214"/>
        <v>1</v>
      </c>
    </row>
    <row r="13745" spans="1:11">
      <c r="A13745" s="120">
        <v>99999</v>
      </c>
      <c r="B13745" s="121" t="s">
        <v>201</v>
      </c>
      <c r="C13745" s="121" t="s">
        <v>206</v>
      </c>
      <c r="D13745" s="121" t="s">
        <v>73</v>
      </c>
      <c r="E13745" s="121" t="s">
        <v>86</v>
      </c>
      <c r="F13745" s="122">
        <v>780</v>
      </c>
      <c r="G13745" s="122">
        <v>84.468</v>
      </c>
      <c r="H13745" s="120">
        <v>2019</v>
      </c>
      <c r="I13745" t="str">
        <f>IF(J13745="natural gas",VLOOKUP(D13745,'Cross-Page Data'!$I$4:$J$13,2,FALSE),IF(J13745="solar",VLOOKUP('Form 923'!D13745,'Cross-Page Data'!$I$14:$J$117,2,FALSE),J13745))</f>
        <v>other</v>
      </c>
      <c r="J13745" t="str">
        <f>VLOOKUP(E13745,'Cross-Page Data'!$D$4:$F$48,3,FALSE)</f>
        <v>other</v>
      </c>
      <c r="K13745" t="b">
        <f t="shared" si="214"/>
        <v>1</v>
      </c>
    </row>
    <row r="13746" spans="1:11">
      <c r="A13746" s="120">
        <v>99999</v>
      </c>
      <c r="B13746" s="121" t="s">
        <v>201</v>
      </c>
      <c r="C13746" s="121" t="s">
        <v>206</v>
      </c>
      <c r="D13746" s="121" t="s">
        <v>73</v>
      </c>
      <c r="E13746" s="121" t="s">
        <v>86</v>
      </c>
      <c r="F13746" s="122">
        <v>57400</v>
      </c>
      <c r="G13746" s="122">
        <v>5747.857</v>
      </c>
      <c r="H13746" s="120">
        <v>2019</v>
      </c>
      <c r="I13746" t="str">
        <f>IF(J13746="natural gas",VLOOKUP(D13746,'Cross-Page Data'!$I$4:$J$13,2,FALSE),IF(J13746="solar",VLOOKUP('Form 923'!D13746,'Cross-Page Data'!$I$14:$J$117,2,FALSE),J13746))</f>
        <v>other</v>
      </c>
      <c r="J13746" t="str">
        <f>VLOOKUP(E13746,'Cross-Page Data'!$D$4:$F$48,3,FALSE)</f>
        <v>other</v>
      </c>
      <c r="K13746" t="b">
        <f t="shared" si="214"/>
        <v>1</v>
      </c>
    </row>
    <row r="13747" spans="1:11">
      <c r="A13747" s="120">
        <v>99999</v>
      </c>
      <c r="B13747" s="121" t="s">
        <v>201</v>
      </c>
      <c r="C13747" s="121" t="s">
        <v>202</v>
      </c>
      <c r="D13747" s="121" t="s">
        <v>73</v>
      </c>
      <c r="E13747" s="121" t="s">
        <v>86</v>
      </c>
      <c r="F13747" s="122">
        <v>0</v>
      </c>
      <c r="G13747" s="122">
        <v>0</v>
      </c>
      <c r="H13747" s="120">
        <v>2019</v>
      </c>
      <c r="I13747" t="str">
        <f>IF(J13747="natural gas",VLOOKUP(D13747,'Cross-Page Data'!$I$4:$J$13,2,FALSE),IF(J13747="solar",VLOOKUP('Form 923'!D13747,'Cross-Page Data'!$I$14:$J$117,2,FALSE),J13747))</f>
        <v>other</v>
      </c>
      <c r="J13747" t="str">
        <f>VLOOKUP(E13747,'Cross-Page Data'!$D$4:$F$48,3,FALSE)</f>
        <v>other</v>
      </c>
      <c r="K13747" t="b">
        <f t="shared" si="214"/>
        <v>1</v>
      </c>
    </row>
    <row r="13748" spans="1:11">
      <c r="A13748" s="120">
        <v>99999</v>
      </c>
      <c r="B13748" s="121" t="s">
        <v>201</v>
      </c>
      <c r="C13748" s="121" t="s">
        <v>206</v>
      </c>
      <c r="D13748" s="121" t="s">
        <v>73</v>
      </c>
      <c r="E13748" s="121" t="s">
        <v>86</v>
      </c>
      <c r="F13748" s="122">
        <v>39668</v>
      </c>
      <c r="G13748" s="122">
        <v>3833.372</v>
      </c>
      <c r="H13748" s="120">
        <v>2019</v>
      </c>
      <c r="I13748" t="str">
        <f>IF(J13748="natural gas",VLOOKUP(D13748,'Cross-Page Data'!$I$4:$J$13,2,FALSE),IF(J13748="solar",VLOOKUP('Form 923'!D13748,'Cross-Page Data'!$I$14:$J$117,2,FALSE),J13748))</f>
        <v>other</v>
      </c>
      <c r="J13748" t="str">
        <f>VLOOKUP(E13748,'Cross-Page Data'!$D$4:$F$48,3,FALSE)</f>
        <v>other</v>
      </c>
      <c r="K13748" t="b">
        <f t="shared" si="214"/>
        <v>1</v>
      </c>
    </row>
    <row r="13749" ht="25.5" spans="1:11">
      <c r="A13749" s="120">
        <v>99999</v>
      </c>
      <c r="B13749" s="121" t="s">
        <v>201</v>
      </c>
      <c r="C13749" s="121" t="s">
        <v>211</v>
      </c>
      <c r="D13749" s="121" t="s">
        <v>73</v>
      </c>
      <c r="E13749" s="121" t="s">
        <v>90</v>
      </c>
      <c r="F13749" s="122">
        <v>655585</v>
      </c>
      <c r="G13749" s="122">
        <v>46459.755</v>
      </c>
      <c r="H13749" s="120">
        <v>2019</v>
      </c>
      <c r="I13749" t="str">
        <f>IF(J13749="natural gas",VLOOKUP(D13749,'Cross-Page Data'!$I$4:$J$13,2,FALSE),IF(J13749="solar",VLOOKUP('Form 923'!D13749,'Cross-Page Data'!$I$14:$J$117,2,FALSE),J13749))</f>
        <v>biomass</v>
      </c>
      <c r="J13749" t="str">
        <f>VLOOKUP(E13749,'Cross-Page Data'!$D$4:$F$48,3,FALSE)</f>
        <v>biomass</v>
      </c>
      <c r="K13749" t="b">
        <f t="shared" si="214"/>
        <v>0</v>
      </c>
    </row>
    <row r="13750" spans="1:11">
      <c r="A13750" s="120">
        <v>99999</v>
      </c>
      <c r="B13750" s="121" t="s">
        <v>205</v>
      </c>
      <c r="C13750" s="121" t="s">
        <v>208</v>
      </c>
      <c r="D13750" s="121" t="s">
        <v>73</v>
      </c>
      <c r="E13750" s="121" t="s">
        <v>38</v>
      </c>
      <c r="F13750" s="122">
        <v>353430</v>
      </c>
      <c r="G13750" s="122">
        <v>82225.491</v>
      </c>
      <c r="H13750" s="120">
        <v>2019</v>
      </c>
      <c r="I13750" t="str">
        <f>IF(J13750="natural gas",VLOOKUP(D13750,'Cross-Page Data'!$I$4:$J$13,2,FALSE),IF(J13750="solar",VLOOKUP('Form 923'!D13750,'Cross-Page Data'!$I$14:$J$117,2,FALSE),J13750))</f>
        <v>natural gas peaker</v>
      </c>
      <c r="J13750" t="str">
        <f>VLOOKUP(E13750,'Cross-Page Data'!$D$4:$F$48,3,FALSE)</f>
        <v>natural gas</v>
      </c>
      <c r="K13750" t="b">
        <f t="shared" si="214"/>
        <v>0</v>
      </c>
    </row>
    <row r="13751" ht="25.5" spans="1:11">
      <c r="A13751" s="120">
        <v>99999</v>
      </c>
      <c r="B13751" s="121" t="s">
        <v>205</v>
      </c>
      <c r="C13751" s="121" t="s">
        <v>210</v>
      </c>
      <c r="D13751" s="121" t="s">
        <v>73</v>
      </c>
      <c r="E13751" s="121" t="s">
        <v>38</v>
      </c>
      <c r="F13751" s="122">
        <v>179629</v>
      </c>
      <c r="G13751" s="122">
        <v>30332.636</v>
      </c>
      <c r="H13751" s="120">
        <v>2019</v>
      </c>
      <c r="I13751" t="str">
        <f>IF(J13751="natural gas",VLOOKUP(D13751,'Cross-Page Data'!$I$4:$J$13,2,FALSE),IF(J13751="solar",VLOOKUP('Form 923'!D13751,'Cross-Page Data'!$I$14:$J$117,2,FALSE),J13751))</f>
        <v>natural gas peaker</v>
      </c>
      <c r="J13751" t="str">
        <f>VLOOKUP(E13751,'Cross-Page Data'!$D$4:$F$48,3,FALSE)</f>
        <v>natural gas</v>
      </c>
      <c r="K13751" t="b">
        <f t="shared" si="214"/>
        <v>0</v>
      </c>
    </row>
    <row r="13752" spans="1:11">
      <c r="A13752" s="120">
        <v>99999</v>
      </c>
      <c r="B13752" s="121" t="s">
        <v>201</v>
      </c>
      <c r="C13752" s="121" t="s">
        <v>206</v>
      </c>
      <c r="D13752" s="121" t="s">
        <v>73</v>
      </c>
      <c r="E13752" s="121" t="s">
        <v>38</v>
      </c>
      <c r="F13752" s="122">
        <v>151502</v>
      </c>
      <c r="G13752" s="122">
        <v>15820.803</v>
      </c>
      <c r="H13752" s="120">
        <v>2019</v>
      </c>
      <c r="I13752" t="str">
        <f>IF(J13752="natural gas",VLOOKUP(D13752,'Cross-Page Data'!$I$4:$J$13,2,FALSE),IF(J13752="solar",VLOOKUP('Form 923'!D13752,'Cross-Page Data'!$I$14:$J$117,2,FALSE),J13752))</f>
        <v>natural gas peaker</v>
      </c>
      <c r="J13752" t="str">
        <f>VLOOKUP(E13752,'Cross-Page Data'!$D$4:$F$48,3,FALSE)</f>
        <v>natural gas</v>
      </c>
      <c r="K13752" t="b">
        <f t="shared" si="214"/>
        <v>1</v>
      </c>
    </row>
    <row r="13753" ht="25.5" spans="1:11">
      <c r="A13753" s="120">
        <v>99999</v>
      </c>
      <c r="B13753" s="121" t="s">
        <v>201</v>
      </c>
      <c r="C13753" s="121" t="s">
        <v>207</v>
      </c>
      <c r="D13753" s="121" t="s">
        <v>73</v>
      </c>
      <c r="E13753" s="121" t="s">
        <v>38</v>
      </c>
      <c r="F13753" s="122">
        <v>0</v>
      </c>
      <c r="G13753" s="122">
        <v>0</v>
      </c>
      <c r="H13753" s="120">
        <v>2019</v>
      </c>
      <c r="I13753" t="str">
        <f>IF(J13753="natural gas",VLOOKUP(D13753,'Cross-Page Data'!$I$4:$J$13,2,FALSE),IF(J13753="solar",VLOOKUP('Form 923'!D13753,'Cross-Page Data'!$I$14:$J$117,2,FALSE),J13753))</f>
        <v>natural gas peaker</v>
      </c>
      <c r="J13753" t="str">
        <f>VLOOKUP(E13753,'Cross-Page Data'!$D$4:$F$48,3,FALSE)</f>
        <v>natural gas</v>
      </c>
      <c r="K13753" t="b">
        <f t="shared" si="214"/>
        <v>0</v>
      </c>
    </row>
    <row r="13754" ht="25.5" spans="1:11">
      <c r="A13754" s="120">
        <v>99999</v>
      </c>
      <c r="B13754" s="121" t="s">
        <v>205</v>
      </c>
      <c r="C13754" s="121" t="s">
        <v>210</v>
      </c>
      <c r="D13754" s="121" t="s">
        <v>73</v>
      </c>
      <c r="E13754" s="121" t="s">
        <v>38</v>
      </c>
      <c r="F13754" s="122">
        <v>0</v>
      </c>
      <c r="G13754" s="122">
        <v>0</v>
      </c>
      <c r="H13754" s="120">
        <v>2019</v>
      </c>
      <c r="I13754" t="str">
        <f>IF(J13754="natural gas",VLOOKUP(D13754,'Cross-Page Data'!$I$4:$J$13,2,FALSE),IF(J13754="solar",VLOOKUP('Form 923'!D13754,'Cross-Page Data'!$I$14:$J$117,2,FALSE),J13754))</f>
        <v>natural gas peaker</v>
      </c>
      <c r="J13754" t="str">
        <f>VLOOKUP(E13754,'Cross-Page Data'!$D$4:$F$48,3,FALSE)</f>
        <v>natural gas</v>
      </c>
      <c r="K13754" t="b">
        <f t="shared" si="214"/>
        <v>0</v>
      </c>
    </row>
    <row r="13755" spans="1:11">
      <c r="A13755" s="120">
        <v>99999</v>
      </c>
      <c r="B13755" s="121" t="s">
        <v>205</v>
      </c>
      <c r="C13755" s="121" t="s">
        <v>209</v>
      </c>
      <c r="D13755" s="121" t="s">
        <v>73</v>
      </c>
      <c r="E13755" s="121" t="s">
        <v>38</v>
      </c>
      <c r="F13755" s="122">
        <v>249291</v>
      </c>
      <c r="G13755" s="122">
        <v>57280.994</v>
      </c>
      <c r="H13755" s="120">
        <v>2019</v>
      </c>
      <c r="I13755" t="str">
        <f>IF(J13755="natural gas",VLOOKUP(D13755,'Cross-Page Data'!$I$4:$J$13,2,FALSE),IF(J13755="solar",VLOOKUP('Form 923'!D13755,'Cross-Page Data'!$I$14:$J$117,2,FALSE),J13755))</f>
        <v>natural gas peaker</v>
      </c>
      <c r="J13755" t="str">
        <f>VLOOKUP(E13755,'Cross-Page Data'!$D$4:$F$48,3,FALSE)</f>
        <v>natural gas</v>
      </c>
      <c r="K13755" t="b">
        <f t="shared" si="214"/>
        <v>0</v>
      </c>
    </row>
    <row r="13756" spans="1:11">
      <c r="A13756" s="120">
        <v>99999</v>
      </c>
      <c r="B13756" s="121" t="s">
        <v>201</v>
      </c>
      <c r="C13756" s="121" t="s">
        <v>202</v>
      </c>
      <c r="D13756" s="121" t="s">
        <v>73</v>
      </c>
      <c r="E13756" s="121" t="s">
        <v>38</v>
      </c>
      <c r="F13756" s="122">
        <v>2466606</v>
      </c>
      <c r="G13756" s="122">
        <v>224053.85</v>
      </c>
      <c r="H13756" s="120">
        <v>2019</v>
      </c>
      <c r="I13756" t="str">
        <f>IF(J13756="natural gas",VLOOKUP(D13756,'Cross-Page Data'!$I$4:$J$13,2,FALSE),IF(J13756="solar",VLOOKUP('Form 923'!D13756,'Cross-Page Data'!$I$14:$J$117,2,FALSE),J13756))</f>
        <v>natural gas peaker</v>
      </c>
      <c r="J13756" t="str">
        <f>VLOOKUP(E13756,'Cross-Page Data'!$D$4:$F$48,3,FALSE)</f>
        <v>natural gas</v>
      </c>
      <c r="K13756" t="b">
        <f t="shared" si="214"/>
        <v>1</v>
      </c>
    </row>
    <row r="13757" spans="1:11">
      <c r="A13757" s="120">
        <v>99999</v>
      </c>
      <c r="B13757" s="121" t="s">
        <v>201</v>
      </c>
      <c r="C13757" s="121" t="s">
        <v>202</v>
      </c>
      <c r="D13757" s="121" t="s">
        <v>73</v>
      </c>
      <c r="E13757" s="121" t="s">
        <v>38</v>
      </c>
      <c r="F13757" s="122">
        <v>1133471</v>
      </c>
      <c r="G13757" s="122">
        <v>89190.007</v>
      </c>
      <c r="H13757" s="120">
        <v>2019</v>
      </c>
      <c r="I13757" t="str">
        <f>IF(J13757="natural gas",VLOOKUP(D13757,'Cross-Page Data'!$I$4:$J$13,2,FALSE),IF(J13757="solar",VLOOKUP('Form 923'!D13757,'Cross-Page Data'!$I$14:$J$117,2,FALSE),J13757))</f>
        <v>natural gas peaker</v>
      </c>
      <c r="J13757" t="str">
        <f>VLOOKUP(E13757,'Cross-Page Data'!$D$4:$F$48,3,FALSE)</f>
        <v>natural gas</v>
      </c>
      <c r="K13757" t="b">
        <f t="shared" si="214"/>
        <v>1</v>
      </c>
    </row>
    <row r="13758" spans="1:11">
      <c r="A13758" s="120">
        <v>99999</v>
      </c>
      <c r="B13758" s="121" t="s">
        <v>201</v>
      </c>
      <c r="C13758" s="121" t="s">
        <v>206</v>
      </c>
      <c r="D13758" s="121" t="s">
        <v>73</v>
      </c>
      <c r="E13758" s="121" t="s">
        <v>38</v>
      </c>
      <c r="F13758" s="122">
        <v>1391559</v>
      </c>
      <c r="G13758" s="122">
        <v>119316.11</v>
      </c>
      <c r="H13758" s="120">
        <v>2019</v>
      </c>
      <c r="I13758" t="str">
        <f>IF(J13758="natural gas",VLOOKUP(D13758,'Cross-Page Data'!$I$4:$J$13,2,FALSE),IF(J13758="solar",VLOOKUP('Form 923'!D13758,'Cross-Page Data'!$I$14:$J$117,2,FALSE),J13758))</f>
        <v>natural gas peaker</v>
      </c>
      <c r="J13758" t="str">
        <f>VLOOKUP(E13758,'Cross-Page Data'!$D$4:$F$48,3,FALSE)</f>
        <v>natural gas</v>
      </c>
      <c r="K13758" t="b">
        <f t="shared" si="214"/>
        <v>1</v>
      </c>
    </row>
    <row r="13759" spans="1:11">
      <c r="A13759" s="120">
        <v>99999</v>
      </c>
      <c r="B13759" s="121" t="s">
        <v>205</v>
      </c>
      <c r="C13759" s="121" t="s">
        <v>209</v>
      </c>
      <c r="D13759" s="121" t="s">
        <v>73</v>
      </c>
      <c r="E13759" s="121" t="s">
        <v>38</v>
      </c>
      <c r="F13759" s="122">
        <v>115654</v>
      </c>
      <c r="G13759" s="122">
        <v>14948.244</v>
      </c>
      <c r="H13759" s="120">
        <v>2019</v>
      </c>
      <c r="I13759" t="str">
        <f>IF(J13759="natural gas",VLOOKUP(D13759,'Cross-Page Data'!$I$4:$J$13,2,FALSE),IF(J13759="solar",VLOOKUP('Form 923'!D13759,'Cross-Page Data'!$I$14:$J$117,2,FALSE),J13759))</f>
        <v>natural gas peaker</v>
      </c>
      <c r="J13759" t="str">
        <f>VLOOKUP(E13759,'Cross-Page Data'!$D$4:$F$48,3,FALSE)</f>
        <v>natural gas</v>
      </c>
      <c r="K13759" t="b">
        <f t="shared" si="214"/>
        <v>0</v>
      </c>
    </row>
    <row r="13760" spans="1:11">
      <c r="A13760" s="120">
        <v>99999</v>
      </c>
      <c r="B13760" s="121" t="s">
        <v>201</v>
      </c>
      <c r="C13760" s="121" t="s">
        <v>202</v>
      </c>
      <c r="D13760" s="121" t="s">
        <v>73</v>
      </c>
      <c r="E13760" s="121" t="s">
        <v>38</v>
      </c>
      <c r="F13760" s="122">
        <v>2831296</v>
      </c>
      <c r="G13760" s="122">
        <v>211161.37</v>
      </c>
      <c r="H13760" s="120">
        <v>2019</v>
      </c>
      <c r="I13760" t="str">
        <f>IF(J13760="natural gas",VLOOKUP(D13760,'Cross-Page Data'!$I$4:$J$13,2,FALSE),IF(J13760="solar",VLOOKUP('Form 923'!D13760,'Cross-Page Data'!$I$14:$J$117,2,FALSE),J13760))</f>
        <v>natural gas peaker</v>
      </c>
      <c r="J13760" t="str">
        <f>VLOOKUP(E13760,'Cross-Page Data'!$D$4:$F$48,3,FALSE)</f>
        <v>natural gas</v>
      </c>
      <c r="K13760" t="b">
        <f t="shared" si="214"/>
        <v>1</v>
      </c>
    </row>
    <row r="13761" ht="25.5" spans="1:11">
      <c r="A13761" s="120">
        <v>99999</v>
      </c>
      <c r="B13761" s="121" t="s">
        <v>205</v>
      </c>
      <c r="C13761" s="121" t="s">
        <v>210</v>
      </c>
      <c r="D13761" s="121" t="s">
        <v>73</v>
      </c>
      <c r="E13761" s="121" t="s">
        <v>38</v>
      </c>
      <c r="F13761" s="122">
        <v>0</v>
      </c>
      <c r="G13761" s="122">
        <v>0</v>
      </c>
      <c r="H13761" s="120">
        <v>2019</v>
      </c>
      <c r="I13761" t="str">
        <f>IF(J13761="natural gas",VLOOKUP(D13761,'Cross-Page Data'!$I$4:$J$13,2,FALSE),IF(J13761="solar",VLOOKUP('Form 923'!D13761,'Cross-Page Data'!$I$14:$J$117,2,FALSE),J13761))</f>
        <v>natural gas peaker</v>
      </c>
      <c r="J13761" t="str">
        <f>VLOOKUP(E13761,'Cross-Page Data'!$D$4:$F$48,3,FALSE)</f>
        <v>natural gas</v>
      </c>
      <c r="K13761" t="b">
        <f t="shared" si="214"/>
        <v>0</v>
      </c>
    </row>
    <row r="13762" spans="1:11">
      <c r="A13762" s="120">
        <v>99999</v>
      </c>
      <c r="B13762" s="121" t="s">
        <v>201</v>
      </c>
      <c r="C13762" s="121" t="s">
        <v>202</v>
      </c>
      <c r="D13762" s="121" t="s">
        <v>73</v>
      </c>
      <c r="E13762" s="121" t="s">
        <v>38</v>
      </c>
      <c r="F13762" s="122">
        <v>84543</v>
      </c>
      <c r="G13762" s="122">
        <v>9297.776</v>
      </c>
      <c r="H13762" s="120">
        <v>2019</v>
      </c>
      <c r="I13762" t="str">
        <f>IF(J13762="natural gas",VLOOKUP(D13762,'Cross-Page Data'!$I$4:$J$13,2,FALSE),IF(J13762="solar",VLOOKUP('Form 923'!D13762,'Cross-Page Data'!$I$14:$J$117,2,FALSE),J13762))</f>
        <v>natural gas peaker</v>
      </c>
      <c r="J13762" t="str">
        <f>VLOOKUP(E13762,'Cross-Page Data'!$D$4:$F$48,3,FALSE)</f>
        <v>natural gas</v>
      </c>
      <c r="K13762" t="b">
        <f t="shared" si="214"/>
        <v>1</v>
      </c>
    </row>
    <row r="13763" ht="25.5" spans="1:11">
      <c r="A13763" s="120">
        <v>99999</v>
      </c>
      <c r="B13763" s="121" t="s">
        <v>201</v>
      </c>
      <c r="C13763" s="121" t="s">
        <v>211</v>
      </c>
      <c r="D13763" s="121" t="s">
        <v>73</v>
      </c>
      <c r="E13763" s="121" t="s">
        <v>38</v>
      </c>
      <c r="F13763" s="122">
        <v>117933</v>
      </c>
      <c r="G13763" s="122">
        <v>10017.782</v>
      </c>
      <c r="H13763" s="120">
        <v>2019</v>
      </c>
      <c r="I13763" t="str">
        <f>IF(J13763="natural gas",VLOOKUP(D13763,'Cross-Page Data'!$I$4:$J$13,2,FALSE),IF(J13763="solar",VLOOKUP('Form 923'!D13763,'Cross-Page Data'!$I$14:$J$117,2,FALSE),J13763))</f>
        <v>natural gas peaker</v>
      </c>
      <c r="J13763" t="str">
        <f>VLOOKUP(E13763,'Cross-Page Data'!$D$4:$F$48,3,FALSE)</f>
        <v>natural gas</v>
      </c>
      <c r="K13763" t="b">
        <f t="shared" si="214"/>
        <v>0</v>
      </c>
    </row>
    <row r="13764" spans="1:11">
      <c r="A13764" s="120">
        <v>99999</v>
      </c>
      <c r="B13764" s="121" t="s">
        <v>205</v>
      </c>
      <c r="C13764" s="121" t="s">
        <v>209</v>
      </c>
      <c r="D13764" s="121" t="s">
        <v>73</v>
      </c>
      <c r="E13764" s="121" t="s">
        <v>38</v>
      </c>
      <c r="F13764" s="122">
        <v>1276059</v>
      </c>
      <c r="G13764" s="122">
        <v>142939.6</v>
      </c>
      <c r="H13764" s="120">
        <v>2019</v>
      </c>
      <c r="I13764" t="str">
        <f>IF(J13764="natural gas",VLOOKUP(D13764,'Cross-Page Data'!$I$4:$J$13,2,FALSE),IF(J13764="solar",VLOOKUP('Form 923'!D13764,'Cross-Page Data'!$I$14:$J$117,2,FALSE),J13764))</f>
        <v>natural gas peaker</v>
      </c>
      <c r="J13764" t="str">
        <f>VLOOKUP(E13764,'Cross-Page Data'!$D$4:$F$48,3,FALSE)</f>
        <v>natural gas</v>
      </c>
      <c r="K13764" t="b">
        <f t="shared" si="214"/>
        <v>0</v>
      </c>
    </row>
    <row r="13765" spans="1:11">
      <c r="A13765" s="120">
        <v>99999</v>
      </c>
      <c r="B13765" s="121" t="s">
        <v>201</v>
      </c>
      <c r="C13765" s="121" t="s">
        <v>202</v>
      </c>
      <c r="D13765" s="121" t="s">
        <v>73</v>
      </c>
      <c r="E13765" s="121" t="s">
        <v>38</v>
      </c>
      <c r="F13765" s="122">
        <v>260869</v>
      </c>
      <c r="G13765" s="122">
        <v>26298.767</v>
      </c>
      <c r="H13765" s="120">
        <v>2019</v>
      </c>
      <c r="I13765" t="str">
        <f>IF(J13765="natural gas",VLOOKUP(D13765,'Cross-Page Data'!$I$4:$J$13,2,FALSE),IF(J13765="solar",VLOOKUP('Form 923'!D13765,'Cross-Page Data'!$I$14:$J$117,2,FALSE),J13765))</f>
        <v>natural gas peaker</v>
      </c>
      <c r="J13765" t="str">
        <f>VLOOKUP(E13765,'Cross-Page Data'!$D$4:$F$48,3,FALSE)</f>
        <v>natural gas</v>
      </c>
      <c r="K13765" t="b">
        <f t="shared" si="214"/>
        <v>1</v>
      </c>
    </row>
    <row r="13766" spans="1:11">
      <c r="A13766" s="120">
        <v>99999</v>
      </c>
      <c r="B13766" s="121" t="s">
        <v>201</v>
      </c>
      <c r="C13766" s="121" t="s">
        <v>206</v>
      </c>
      <c r="D13766" s="121" t="s">
        <v>73</v>
      </c>
      <c r="E13766" s="121" t="s">
        <v>38</v>
      </c>
      <c r="F13766" s="122">
        <v>0</v>
      </c>
      <c r="G13766" s="122">
        <v>0</v>
      </c>
      <c r="H13766" s="120">
        <v>2019</v>
      </c>
      <c r="I13766" t="str">
        <f>IF(J13766="natural gas",VLOOKUP(D13766,'Cross-Page Data'!$I$4:$J$13,2,FALSE),IF(J13766="solar",VLOOKUP('Form 923'!D13766,'Cross-Page Data'!$I$14:$J$117,2,FALSE),J13766))</f>
        <v>natural gas peaker</v>
      </c>
      <c r="J13766" t="str">
        <f>VLOOKUP(E13766,'Cross-Page Data'!$D$4:$F$48,3,FALSE)</f>
        <v>natural gas</v>
      </c>
      <c r="K13766" t="b">
        <f t="shared" si="214"/>
        <v>1</v>
      </c>
    </row>
    <row r="13767" ht="25.5" spans="1:11">
      <c r="A13767" s="120">
        <v>99999</v>
      </c>
      <c r="B13767" s="121" t="s">
        <v>205</v>
      </c>
      <c r="C13767" s="121" t="s">
        <v>210</v>
      </c>
      <c r="D13767" s="121" t="s">
        <v>73</v>
      </c>
      <c r="E13767" s="121" t="s">
        <v>38</v>
      </c>
      <c r="F13767" s="122">
        <v>1601942</v>
      </c>
      <c r="G13767" s="122">
        <v>320070.39</v>
      </c>
      <c r="H13767" s="120">
        <v>2019</v>
      </c>
      <c r="I13767" t="str">
        <f>IF(J13767="natural gas",VLOOKUP(D13767,'Cross-Page Data'!$I$4:$J$13,2,FALSE),IF(J13767="solar",VLOOKUP('Form 923'!D13767,'Cross-Page Data'!$I$14:$J$117,2,FALSE),J13767))</f>
        <v>natural gas peaker</v>
      </c>
      <c r="J13767" t="str">
        <f>VLOOKUP(E13767,'Cross-Page Data'!$D$4:$F$48,3,FALSE)</f>
        <v>natural gas</v>
      </c>
      <c r="K13767" t="b">
        <f t="shared" ref="K13767:K13830" si="215">IF(AND($N$6=FALSE,OR(C13767="Commercial NAICS Cogen",C13767="Industrial NAICS Cogen",C13767="NAICS-22 Cogen")),FALSE,IF(AND($N$7=FALSE,OR(C13767="Commercial NAICS Cogen",C13767="Commercial NAICS Non-Cogen",C13767="industrial NAICS Cogen",C13767="industrial NAICS non-cogen")),FALSE,TRUE))</f>
        <v>0</v>
      </c>
    </row>
    <row r="13768" spans="1:11">
      <c r="A13768" s="120">
        <v>99999</v>
      </c>
      <c r="B13768" s="121" t="s">
        <v>205</v>
      </c>
      <c r="C13768" s="121" t="s">
        <v>209</v>
      </c>
      <c r="D13768" s="121" t="s">
        <v>73</v>
      </c>
      <c r="E13768" s="121" t="s">
        <v>38</v>
      </c>
      <c r="F13768" s="122">
        <v>330636</v>
      </c>
      <c r="G13768" s="122">
        <v>68375.352</v>
      </c>
      <c r="H13768" s="120">
        <v>2019</v>
      </c>
      <c r="I13768" t="str">
        <f>IF(J13768="natural gas",VLOOKUP(D13768,'Cross-Page Data'!$I$4:$J$13,2,FALSE),IF(J13768="solar",VLOOKUP('Form 923'!D13768,'Cross-Page Data'!$I$14:$J$117,2,FALSE),J13768))</f>
        <v>natural gas peaker</v>
      </c>
      <c r="J13768" t="str">
        <f>VLOOKUP(E13768,'Cross-Page Data'!$D$4:$F$48,3,FALSE)</f>
        <v>natural gas</v>
      </c>
      <c r="K13768" t="b">
        <f t="shared" si="215"/>
        <v>0</v>
      </c>
    </row>
    <row r="13769" spans="1:11">
      <c r="A13769" s="120">
        <v>99999</v>
      </c>
      <c r="B13769" s="121" t="s">
        <v>201</v>
      </c>
      <c r="C13769" s="121" t="s">
        <v>202</v>
      </c>
      <c r="D13769" s="121" t="s">
        <v>73</v>
      </c>
      <c r="E13769" s="121" t="s">
        <v>38</v>
      </c>
      <c r="F13769" s="122">
        <v>320140</v>
      </c>
      <c r="G13769" s="122">
        <v>17709.973</v>
      </c>
      <c r="H13769" s="120">
        <v>2019</v>
      </c>
      <c r="I13769" t="str">
        <f>IF(J13769="natural gas",VLOOKUP(D13769,'Cross-Page Data'!$I$4:$J$13,2,FALSE),IF(J13769="solar",VLOOKUP('Form 923'!D13769,'Cross-Page Data'!$I$14:$J$117,2,FALSE),J13769))</f>
        <v>natural gas peaker</v>
      </c>
      <c r="J13769" t="str">
        <f>VLOOKUP(E13769,'Cross-Page Data'!$D$4:$F$48,3,FALSE)</f>
        <v>natural gas</v>
      </c>
      <c r="K13769" t="b">
        <f t="shared" si="215"/>
        <v>1</v>
      </c>
    </row>
    <row r="13770" spans="1:11">
      <c r="A13770" s="120">
        <v>99999</v>
      </c>
      <c r="B13770" s="121" t="s">
        <v>201</v>
      </c>
      <c r="C13770" s="121" t="s">
        <v>202</v>
      </c>
      <c r="D13770" s="121" t="s">
        <v>73</v>
      </c>
      <c r="E13770" s="121" t="s">
        <v>38</v>
      </c>
      <c r="F13770" s="122">
        <v>1243934</v>
      </c>
      <c r="G13770" s="122">
        <v>92844.79</v>
      </c>
      <c r="H13770" s="120">
        <v>2019</v>
      </c>
      <c r="I13770" t="str">
        <f>IF(J13770="natural gas",VLOOKUP(D13770,'Cross-Page Data'!$I$4:$J$13,2,FALSE),IF(J13770="solar",VLOOKUP('Form 923'!D13770,'Cross-Page Data'!$I$14:$J$117,2,FALSE),J13770))</f>
        <v>natural gas peaker</v>
      </c>
      <c r="J13770" t="str">
        <f>VLOOKUP(E13770,'Cross-Page Data'!$D$4:$F$48,3,FALSE)</f>
        <v>natural gas</v>
      </c>
      <c r="K13770" t="b">
        <f t="shared" si="215"/>
        <v>1</v>
      </c>
    </row>
    <row r="13771" spans="1:11">
      <c r="A13771" s="120">
        <v>99999</v>
      </c>
      <c r="B13771" s="121" t="s">
        <v>205</v>
      </c>
      <c r="C13771" s="121" t="s">
        <v>202</v>
      </c>
      <c r="D13771" s="121" t="s">
        <v>73</v>
      </c>
      <c r="E13771" s="121" t="s">
        <v>38</v>
      </c>
      <c r="F13771" s="122">
        <v>444722</v>
      </c>
      <c r="G13771" s="122">
        <v>85581.746</v>
      </c>
      <c r="H13771" s="120">
        <v>2019</v>
      </c>
      <c r="I13771" t="str">
        <f>IF(J13771="natural gas",VLOOKUP(D13771,'Cross-Page Data'!$I$4:$J$13,2,FALSE),IF(J13771="solar",VLOOKUP('Form 923'!D13771,'Cross-Page Data'!$I$14:$J$117,2,FALSE),J13771))</f>
        <v>natural gas peaker</v>
      </c>
      <c r="J13771" t="str">
        <f>VLOOKUP(E13771,'Cross-Page Data'!$D$4:$F$48,3,FALSE)</f>
        <v>natural gas</v>
      </c>
      <c r="K13771" t="b">
        <f t="shared" si="215"/>
        <v>1</v>
      </c>
    </row>
    <row r="13772" spans="1:11">
      <c r="A13772" s="120">
        <v>99999</v>
      </c>
      <c r="B13772" s="121" t="s">
        <v>201</v>
      </c>
      <c r="C13772" s="121" t="s">
        <v>202</v>
      </c>
      <c r="D13772" s="121" t="s">
        <v>73</v>
      </c>
      <c r="E13772" s="121" t="s">
        <v>38</v>
      </c>
      <c r="F13772" s="122">
        <v>6336768</v>
      </c>
      <c r="G13772" s="122">
        <v>647595.13</v>
      </c>
      <c r="H13772" s="120">
        <v>2019</v>
      </c>
      <c r="I13772" t="str">
        <f>IF(J13772="natural gas",VLOOKUP(D13772,'Cross-Page Data'!$I$4:$J$13,2,FALSE),IF(J13772="solar",VLOOKUP('Form 923'!D13772,'Cross-Page Data'!$I$14:$J$117,2,FALSE),J13772))</f>
        <v>natural gas peaker</v>
      </c>
      <c r="J13772" t="str">
        <f>VLOOKUP(E13772,'Cross-Page Data'!$D$4:$F$48,3,FALSE)</f>
        <v>natural gas</v>
      </c>
      <c r="K13772" t="b">
        <f t="shared" si="215"/>
        <v>1</v>
      </c>
    </row>
    <row r="13773" ht="25.5" spans="1:11">
      <c r="A13773" s="120">
        <v>99999</v>
      </c>
      <c r="B13773" s="121" t="s">
        <v>205</v>
      </c>
      <c r="C13773" s="121" t="s">
        <v>210</v>
      </c>
      <c r="D13773" s="121" t="s">
        <v>73</v>
      </c>
      <c r="E13773" s="121" t="s">
        <v>38</v>
      </c>
      <c r="F13773" s="122">
        <v>0</v>
      </c>
      <c r="G13773" s="122">
        <v>0</v>
      </c>
      <c r="H13773" s="120">
        <v>2019</v>
      </c>
      <c r="I13773" t="str">
        <f>IF(J13773="natural gas",VLOOKUP(D13773,'Cross-Page Data'!$I$4:$J$13,2,FALSE),IF(J13773="solar",VLOOKUP('Form 923'!D13773,'Cross-Page Data'!$I$14:$J$117,2,FALSE),J13773))</f>
        <v>natural gas peaker</v>
      </c>
      <c r="J13773" t="str">
        <f>VLOOKUP(E13773,'Cross-Page Data'!$D$4:$F$48,3,FALSE)</f>
        <v>natural gas</v>
      </c>
      <c r="K13773" t="b">
        <f t="shared" si="215"/>
        <v>0</v>
      </c>
    </row>
    <row r="13774" spans="1:11">
      <c r="A13774" s="120">
        <v>99999</v>
      </c>
      <c r="B13774" s="121" t="s">
        <v>201</v>
      </c>
      <c r="C13774" s="121" t="s">
        <v>206</v>
      </c>
      <c r="D13774" s="121" t="s">
        <v>73</v>
      </c>
      <c r="E13774" s="121" t="s">
        <v>38</v>
      </c>
      <c r="F13774" s="122">
        <v>401340</v>
      </c>
      <c r="G13774" s="122">
        <v>38293.992</v>
      </c>
      <c r="H13774" s="120">
        <v>2019</v>
      </c>
      <c r="I13774" t="str">
        <f>IF(J13774="natural gas",VLOOKUP(D13774,'Cross-Page Data'!$I$4:$J$13,2,FALSE),IF(J13774="solar",VLOOKUP('Form 923'!D13774,'Cross-Page Data'!$I$14:$J$117,2,FALSE),J13774))</f>
        <v>natural gas peaker</v>
      </c>
      <c r="J13774" t="str">
        <f>VLOOKUP(E13774,'Cross-Page Data'!$D$4:$F$48,3,FALSE)</f>
        <v>natural gas</v>
      </c>
      <c r="K13774" t="b">
        <f t="shared" si="215"/>
        <v>1</v>
      </c>
    </row>
    <row r="13775" ht="25.5" spans="1:11">
      <c r="A13775" s="120">
        <v>99999</v>
      </c>
      <c r="B13775" s="121" t="s">
        <v>205</v>
      </c>
      <c r="C13775" s="121" t="s">
        <v>210</v>
      </c>
      <c r="D13775" s="121" t="s">
        <v>73</v>
      </c>
      <c r="E13775" s="121" t="s">
        <v>38</v>
      </c>
      <c r="F13775" s="122">
        <v>290685</v>
      </c>
      <c r="G13775" s="122">
        <v>25047.247</v>
      </c>
      <c r="H13775" s="120">
        <v>2019</v>
      </c>
      <c r="I13775" t="str">
        <f>IF(J13775="natural gas",VLOOKUP(D13775,'Cross-Page Data'!$I$4:$J$13,2,FALSE),IF(J13775="solar",VLOOKUP('Form 923'!D13775,'Cross-Page Data'!$I$14:$J$117,2,FALSE),J13775))</f>
        <v>natural gas peaker</v>
      </c>
      <c r="J13775" t="str">
        <f>VLOOKUP(E13775,'Cross-Page Data'!$D$4:$F$48,3,FALSE)</f>
        <v>natural gas</v>
      </c>
      <c r="K13775" t="b">
        <f t="shared" si="215"/>
        <v>0</v>
      </c>
    </row>
    <row r="13776" spans="1:11">
      <c r="A13776" s="120">
        <v>99999</v>
      </c>
      <c r="B13776" s="121" t="s">
        <v>201</v>
      </c>
      <c r="C13776" s="121" t="s">
        <v>202</v>
      </c>
      <c r="D13776" s="121" t="s">
        <v>73</v>
      </c>
      <c r="E13776" s="121" t="s">
        <v>38</v>
      </c>
      <c r="F13776" s="122">
        <v>779491</v>
      </c>
      <c r="G13776" s="122">
        <v>78257.005</v>
      </c>
      <c r="H13776" s="120">
        <v>2019</v>
      </c>
      <c r="I13776" t="str">
        <f>IF(J13776="natural gas",VLOOKUP(D13776,'Cross-Page Data'!$I$4:$J$13,2,FALSE),IF(J13776="solar",VLOOKUP('Form 923'!D13776,'Cross-Page Data'!$I$14:$J$117,2,FALSE),J13776))</f>
        <v>natural gas peaker</v>
      </c>
      <c r="J13776" t="str">
        <f>VLOOKUP(E13776,'Cross-Page Data'!$D$4:$F$48,3,FALSE)</f>
        <v>natural gas</v>
      </c>
      <c r="K13776" t="b">
        <f t="shared" si="215"/>
        <v>1</v>
      </c>
    </row>
    <row r="13777" spans="1:11">
      <c r="A13777" s="120">
        <v>99999</v>
      </c>
      <c r="B13777" s="121" t="s">
        <v>201</v>
      </c>
      <c r="C13777" s="121" t="s">
        <v>202</v>
      </c>
      <c r="D13777" s="121" t="s">
        <v>73</v>
      </c>
      <c r="E13777" s="121" t="s">
        <v>38</v>
      </c>
      <c r="F13777" s="122">
        <v>1113920</v>
      </c>
      <c r="G13777" s="122">
        <v>108063.19</v>
      </c>
      <c r="H13777" s="120">
        <v>2019</v>
      </c>
      <c r="I13777" t="str">
        <f>IF(J13777="natural gas",VLOOKUP(D13777,'Cross-Page Data'!$I$4:$J$13,2,FALSE),IF(J13777="solar",VLOOKUP('Form 923'!D13777,'Cross-Page Data'!$I$14:$J$117,2,FALSE),J13777))</f>
        <v>natural gas peaker</v>
      </c>
      <c r="J13777" t="str">
        <f>VLOOKUP(E13777,'Cross-Page Data'!$D$4:$F$48,3,FALSE)</f>
        <v>natural gas</v>
      </c>
      <c r="K13777" t="b">
        <f t="shared" si="215"/>
        <v>1</v>
      </c>
    </row>
    <row r="13778" spans="1:11">
      <c r="A13778" s="120">
        <v>99999</v>
      </c>
      <c r="B13778" s="121" t="s">
        <v>201</v>
      </c>
      <c r="C13778" s="121" t="s">
        <v>206</v>
      </c>
      <c r="D13778" s="121" t="s">
        <v>73</v>
      </c>
      <c r="E13778" s="121" t="s">
        <v>38</v>
      </c>
      <c r="F13778" s="122">
        <v>1564867</v>
      </c>
      <c r="G13778" s="122">
        <v>141514.04</v>
      </c>
      <c r="H13778" s="120">
        <v>2019</v>
      </c>
      <c r="I13778" t="str">
        <f>IF(J13778="natural gas",VLOOKUP(D13778,'Cross-Page Data'!$I$4:$J$13,2,FALSE),IF(J13778="solar",VLOOKUP('Form 923'!D13778,'Cross-Page Data'!$I$14:$J$117,2,FALSE),J13778))</f>
        <v>natural gas peaker</v>
      </c>
      <c r="J13778" t="str">
        <f>VLOOKUP(E13778,'Cross-Page Data'!$D$4:$F$48,3,FALSE)</f>
        <v>natural gas</v>
      </c>
      <c r="K13778" t="b">
        <f t="shared" si="215"/>
        <v>1</v>
      </c>
    </row>
    <row r="13779" ht="25.5" spans="1:11">
      <c r="A13779" s="120">
        <v>99999</v>
      </c>
      <c r="B13779" s="121" t="s">
        <v>205</v>
      </c>
      <c r="C13779" s="121" t="s">
        <v>210</v>
      </c>
      <c r="D13779" s="121" t="s">
        <v>73</v>
      </c>
      <c r="E13779" s="121" t="s">
        <v>38</v>
      </c>
      <c r="F13779" s="122">
        <v>199162</v>
      </c>
      <c r="G13779" s="122">
        <v>34894.134</v>
      </c>
      <c r="H13779" s="120">
        <v>2019</v>
      </c>
      <c r="I13779" t="str">
        <f>IF(J13779="natural gas",VLOOKUP(D13779,'Cross-Page Data'!$I$4:$J$13,2,FALSE),IF(J13779="solar",VLOOKUP('Form 923'!D13779,'Cross-Page Data'!$I$14:$J$117,2,FALSE),J13779))</f>
        <v>natural gas peaker</v>
      </c>
      <c r="J13779" t="str">
        <f>VLOOKUP(E13779,'Cross-Page Data'!$D$4:$F$48,3,FALSE)</f>
        <v>natural gas</v>
      </c>
      <c r="K13779" t="b">
        <f t="shared" si="215"/>
        <v>0</v>
      </c>
    </row>
    <row r="13780" spans="1:11">
      <c r="A13780" s="120">
        <v>99999</v>
      </c>
      <c r="B13780" s="121" t="s">
        <v>205</v>
      </c>
      <c r="C13780" s="121" t="s">
        <v>209</v>
      </c>
      <c r="D13780" s="121" t="s">
        <v>73</v>
      </c>
      <c r="E13780" s="121" t="s">
        <v>38</v>
      </c>
      <c r="F13780" s="122">
        <v>5803</v>
      </c>
      <c r="G13780" s="122">
        <v>1133.412</v>
      </c>
      <c r="H13780" s="120">
        <v>2019</v>
      </c>
      <c r="I13780" t="str">
        <f>IF(J13780="natural gas",VLOOKUP(D13780,'Cross-Page Data'!$I$4:$J$13,2,FALSE),IF(J13780="solar",VLOOKUP('Form 923'!D13780,'Cross-Page Data'!$I$14:$J$117,2,FALSE),J13780))</f>
        <v>natural gas peaker</v>
      </c>
      <c r="J13780" t="str">
        <f>VLOOKUP(E13780,'Cross-Page Data'!$D$4:$F$48,3,FALSE)</f>
        <v>natural gas</v>
      </c>
      <c r="K13780" t="b">
        <f t="shared" si="215"/>
        <v>0</v>
      </c>
    </row>
    <row r="13781" spans="1:11">
      <c r="A13781" s="120">
        <v>99999</v>
      </c>
      <c r="B13781" s="121" t="s">
        <v>201</v>
      </c>
      <c r="C13781" s="121" t="s">
        <v>202</v>
      </c>
      <c r="D13781" s="121" t="s">
        <v>73</v>
      </c>
      <c r="E13781" s="121" t="s">
        <v>38</v>
      </c>
      <c r="F13781" s="122">
        <v>13814</v>
      </c>
      <c r="G13781" s="122">
        <v>1404.845</v>
      </c>
      <c r="H13781" s="120">
        <v>2019</v>
      </c>
      <c r="I13781" t="str">
        <f>IF(J13781="natural gas",VLOOKUP(D13781,'Cross-Page Data'!$I$4:$J$13,2,FALSE),IF(J13781="solar",VLOOKUP('Form 923'!D13781,'Cross-Page Data'!$I$14:$J$117,2,FALSE),J13781))</f>
        <v>natural gas peaker</v>
      </c>
      <c r="J13781" t="str">
        <f>VLOOKUP(E13781,'Cross-Page Data'!$D$4:$F$48,3,FALSE)</f>
        <v>natural gas</v>
      </c>
      <c r="K13781" t="b">
        <f t="shared" si="215"/>
        <v>1</v>
      </c>
    </row>
    <row r="13782" spans="1:11">
      <c r="A13782" s="120">
        <v>99999</v>
      </c>
      <c r="B13782" s="121" t="s">
        <v>201</v>
      </c>
      <c r="C13782" s="121" t="s">
        <v>206</v>
      </c>
      <c r="D13782" s="121" t="s">
        <v>73</v>
      </c>
      <c r="E13782" s="121" t="s">
        <v>38</v>
      </c>
      <c r="F13782" s="122">
        <v>0</v>
      </c>
      <c r="G13782" s="122">
        <v>0</v>
      </c>
      <c r="H13782" s="120">
        <v>2019</v>
      </c>
      <c r="I13782" t="str">
        <f>IF(J13782="natural gas",VLOOKUP(D13782,'Cross-Page Data'!$I$4:$J$13,2,FALSE),IF(J13782="solar",VLOOKUP('Form 923'!D13782,'Cross-Page Data'!$I$14:$J$117,2,FALSE),J13782))</f>
        <v>natural gas peaker</v>
      </c>
      <c r="J13782" t="str">
        <f>VLOOKUP(E13782,'Cross-Page Data'!$D$4:$F$48,3,FALSE)</f>
        <v>natural gas</v>
      </c>
      <c r="K13782" t="b">
        <f t="shared" si="215"/>
        <v>1</v>
      </c>
    </row>
    <row r="13783" spans="1:11">
      <c r="A13783" s="120">
        <v>99999</v>
      </c>
      <c r="B13783" s="121" t="s">
        <v>201</v>
      </c>
      <c r="C13783" s="121" t="s">
        <v>202</v>
      </c>
      <c r="D13783" s="121" t="s">
        <v>73</v>
      </c>
      <c r="E13783" s="121" t="s">
        <v>38</v>
      </c>
      <c r="F13783" s="122">
        <v>1141859</v>
      </c>
      <c r="G13783" s="122">
        <v>110489.63</v>
      </c>
      <c r="H13783" s="120">
        <v>2019</v>
      </c>
      <c r="I13783" t="str">
        <f>IF(J13783="natural gas",VLOOKUP(D13783,'Cross-Page Data'!$I$4:$J$13,2,FALSE),IF(J13783="solar",VLOOKUP('Form 923'!D13783,'Cross-Page Data'!$I$14:$J$117,2,FALSE),J13783))</f>
        <v>natural gas peaker</v>
      </c>
      <c r="J13783" t="str">
        <f>VLOOKUP(E13783,'Cross-Page Data'!$D$4:$F$48,3,FALSE)</f>
        <v>natural gas</v>
      </c>
      <c r="K13783" t="b">
        <f t="shared" si="215"/>
        <v>1</v>
      </c>
    </row>
    <row r="13784" spans="1:11">
      <c r="A13784" s="120">
        <v>99999</v>
      </c>
      <c r="B13784" s="121" t="s">
        <v>201</v>
      </c>
      <c r="C13784" s="121" t="s">
        <v>202</v>
      </c>
      <c r="D13784" s="121" t="s">
        <v>73</v>
      </c>
      <c r="E13784" s="121" t="s">
        <v>38</v>
      </c>
      <c r="F13784" s="122">
        <v>77261</v>
      </c>
      <c r="G13784" s="122">
        <v>3524.942</v>
      </c>
      <c r="H13784" s="120">
        <v>2019</v>
      </c>
      <c r="I13784" t="str">
        <f>IF(J13784="natural gas",VLOOKUP(D13784,'Cross-Page Data'!$I$4:$J$13,2,FALSE),IF(J13784="solar",VLOOKUP('Form 923'!D13784,'Cross-Page Data'!$I$14:$J$117,2,FALSE),J13784))</f>
        <v>natural gas peaker</v>
      </c>
      <c r="J13784" t="str">
        <f>VLOOKUP(E13784,'Cross-Page Data'!$D$4:$F$48,3,FALSE)</f>
        <v>natural gas</v>
      </c>
      <c r="K13784" t="b">
        <f t="shared" si="215"/>
        <v>1</v>
      </c>
    </row>
    <row r="13785" spans="1:11">
      <c r="A13785" s="120">
        <v>99999</v>
      </c>
      <c r="B13785" s="121" t="s">
        <v>201</v>
      </c>
      <c r="C13785" s="121" t="s">
        <v>202</v>
      </c>
      <c r="D13785" s="121" t="s">
        <v>73</v>
      </c>
      <c r="E13785" s="121" t="s">
        <v>38</v>
      </c>
      <c r="F13785" s="122">
        <v>7656</v>
      </c>
      <c r="G13785" s="122">
        <v>845.661</v>
      </c>
      <c r="H13785" s="120">
        <v>2019</v>
      </c>
      <c r="I13785" t="str">
        <f>IF(J13785="natural gas",VLOOKUP(D13785,'Cross-Page Data'!$I$4:$J$13,2,FALSE),IF(J13785="solar",VLOOKUP('Form 923'!D13785,'Cross-Page Data'!$I$14:$J$117,2,FALSE),J13785))</f>
        <v>natural gas peaker</v>
      </c>
      <c r="J13785" t="str">
        <f>VLOOKUP(E13785,'Cross-Page Data'!$D$4:$F$48,3,FALSE)</f>
        <v>natural gas</v>
      </c>
      <c r="K13785" t="b">
        <f t="shared" si="215"/>
        <v>1</v>
      </c>
    </row>
    <row r="13786" spans="1:11">
      <c r="A13786" s="120">
        <v>99999</v>
      </c>
      <c r="B13786" s="121" t="s">
        <v>201</v>
      </c>
      <c r="C13786" s="121" t="s">
        <v>206</v>
      </c>
      <c r="D13786" s="121" t="s">
        <v>73</v>
      </c>
      <c r="E13786" s="121" t="s">
        <v>38</v>
      </c>
      <c r="F13786" s="122">
        <v>0</v>
      </c>
      <c r="G13786" s="122">
        <v>0</v>
      </c>
      <c r="H13786" s="120">
        <v>2019</v>
      </c>
      <c r="I13786" t="str">
        <f>IF(J13786="natural gas",VLOOKUP(D13786,'Cross-Page Data'!$I$4:$J$13,2,FALSE),IF(J13786="solar",VLOOKUP('Form 923'!D13786,'Cross-Page Data'!$I$14:$J$117,2,FALSE),J13786))</f>
        <v>natural gas peaker</v>
      </c>
      <c r="J13786" t="str">
        <f>VLOOKUP(E13786,'Cross-Page Data'!$D$4:$F$48,3,FALSE)</f>
        <v>natural gas</v>
      </c>
      <c r="K13786" t="b">
        <f t="shared" si="215"/>
        <v>1</v>
      </c>
    </row>
    <row r="13787" spans="1:11">
      <c r="A13787" s="120">
        <v>99999</v>
      </c>
      <c r="B13787" s="121" t="s">
        <v>205</v>
      </c>
      <c r="C13787" s="121" t="s">
        <v>209</v>
      </c>
      <c r="D13787" s="121" t="s">
        <v>73</v>
      </c>
      <c r="E13787" s="121" t="s">
        <v>38</v>
      </c>
      <c r="F13787" s="122">
        <v>0</v>
      </c>
      <c r="G13787" s="122">
        <v>0</v>
      </c>
      <c r="H13787" s="120">
        <v>2019</v>
      </c>
      <c r="I13787" t="str">
        <f>IF(J13787="natural gas",VLOOKUP(D13787,'Cross-Page Data'!$I$4:$J$13,2,FALSE),IF(J13787="solar",VLOOKUP('Form 923'!D13787,'Cross-Page Data'!$I$14:$J$117,2,FALSE),J13787))</f>
        <v>natural gas peaker</v>
      </c>
      <c r="J13787" t="str">
        <f>VLOOKUP(E13787,'Cross-Page Data'!$D$4:$F$48,3,FALSE)</f>
        <v>natural gas</v>
      </c>
      <c r="K13787" t="b">
        <f t="shared" si="215"/>
        <v>0</v>
      </c>
    </row>
    <row r="13788" spans="1:11">
      <c r="A13788" s="120">
        <v>99999</v>
      </c>
      <c r="B13788" s="121" t="s">
        <v>201</v>
      </c>
      <c r="C13788" s="121" t="s">
        <v>206</v>
      </c>
      <c r="D13788" s="121" t="s">
        <v>73</v>
      </c>
      <c r="E13788" s="121" t="s">
        <v>38</v>
      </c>
      <c r="F13788" s="122">
        <v>6355485</v>
      </c>
      <c r="G13788" s="122">
        <v>514288.88</v>
      </c>
      <c r="H13788" s="120">
        <v>2019</v>
      </c>
      <c r="I13788" t="str">
        <f>IF(J13788="natural gas",VLOOKUP(D13788,'Cross-Page Data'!$I$4:$J$13,2,FALSE),IF(J13788="solar",VLOOKUP('Form 923'!D13788,'Cross-Page Data'!$I$14:$J$117,2,FALSE),J13788))</f>
        <v>natural gas peaker</v>
      </c>
      <c r="J13788" t="str">
        <f>VLOOKUP(E13788,'Cross-Page Data'!$D$4:$F$48,3,FALSE)</f>
        <v>natural gas</v>
      </c>
      <c r="K13788" t="b">
        <f t="shared" si="215"/>
        <v>1</v>
      </c>
    </row>
    <row r="13789" ht="25.5" spans="1:11">
      <c r="A13789" s="120">
        <v>99999</v>
      </c>
      <c r="B13789" s="121" t="s">
        <v>205</v>
      </c>
      <c r="C13789" s="121" t="s">
        <v>210</v>
      </c>
      <c r="D13789" s="121" t="s">
        <v>73</v>
      </c>
      <c r="E13789" s="121" t="s">
        <v>38</v>
      </c>
      <c r="F13789" s="122">
        <v>507834</v>
      </c>
      <c r="G13789" s="122">
        <v>99185.416</v>
      </c>
      <c r="H13789" s="120">
        <v>2019</v>
      </c>
      <c r="I13789" t="str">
        <f>IF(J13789="natural gas",VLOOKUP(D13789,'Cross-Page Data'!$I$4:$J$13,2,FALSE),IF(J13789="solar",VLOOKUP('Form 923'!D13789,'Cross-Page Data'!$I$14:$J$117,2,FALSE),J13789))</f>
        <v>natural gas peaker</v>
      </c>
      <c r="J13789" t="str">
        <f>VLOOKUP(E13789,'Cross-Page Data'!$D$4:$F$48,3,FALSE)</f>
        <v>natural gas</v>
      </c>
      <c r="K13789" t="b">
        <f t="shared" si="215"/>
        <v>0</v>
      </c>
    </row>
    <row r="13790" spans="1:11">
      <c r="A13790" s="120">
        <v>99999</v>
      </c>
      <c r="B13790" s="121" t="s">
        <v>205</v>
      </c>
      <c r="C13790" s="121" t="s">
        <v>209</v>
      </c>
      <c r="D13790" s="121" t="s">
        <v>73</v>
      </c>
      <c r="E13790" s="121" t="s">
        <v>38</v>
      </c>
      <c r="F13790" s="122">
        <v>6130970</v>
      </c>
      <c r="G13790" s="122">
        <v>1317368</v>
      </c>
      <c r="H13790" s="120">
        <v>2019</v>
      </c>
      <c r="I13790" t="str">
        <f>IF(J13790="natural gas",VLOOKUP(D13790,'Cross-Page Data'!$I$4:$J$13,2,FALSE),IF(J13790="solar",VLOOKUP('Form 923'!D13790,'Cross-Page Data'!$I$14:$J$117,2,FALSE),J13790))</f>
        <v>natural gas peaker</v>
      </c>
      <c r="J13790" t="str">
        <f>VLOOKUP(E13790,'Cross-Page Data'!$D$4:$F$48,3,FALSE)</f>
        <v>natural gas</v>
      </c>
      <c r="K13790" t="b">
        <f t="shared" si="215"/>
        <v>0</v>
      </c>
    </row>
    <row r="13791" spans="1:11">
      <c r="A13791" s="120">
        <v>99999</v>
      </c>
      <c r="B13791" s="121" t="s">
        <v>205</v>
      </c>
      <c r="C13791" s="121" t="s">
        <v>208</v>
      </c>
      <c r="D13791" s="121" t="s">
        <v>73</v>
      </c>
      <c r="E13791" s="121" t="s">
        <v>38</v>
      </c>
      <c r="F13791" s="122">
        <v>0</v>
      </c>
      <c r="G13791" s="122">
        <v>0</v>
      </c>
      <c r="H13791" s="120">
        <v>2019</v>
      </c>
      <c r="I13791" t="str">
        <f>IF(J13791="natural gas",VLOOKUP(D13791,'Cross-Page Data'!$I$4:$J$13,2,FALSE),IF(J13791="solar",VLOOKUP('Form 923'!D13791,'Cross-Page Data'!$I$14:$J$117,2,FALSE),J13791))</f>
        <v>natural gas peaker</v>
      </c>
      <c r="J13791" t="str">
        <f>VLOOKUP(E13791,'Cross-Page Data'!$D$4:$F$48,3,FALSE)</f>
        <v>natural gas</v>
      </c>
      <c r="K13791" t="b">
        <f t="shared" si="215"/>
        <v>0</v>
      </c>
    </row>
    <row r="13792" spans="1:11">
      <c r="A13792" s="120">
        <v>99999</v>
      </c>
      <c r="B13792" s="121" t="s">
        <v>201</v>
      </c>
      <c r="C13792" s="121" t="s">
        <v>202</v>
      </c>
      <c r="D13792" s="121" t="s">
        <v>73</v>
      </c>
      <c r="E13792" s="121" t="s">
        <v>38</v>
      </c>
      <c r="F13792" s="122">
        <v>963120</v>
      </c>
      <c r="G13792" s="122">
        <v>116227.83</v>
      </c>
      <c r="H13792" s="120">
        <v>2019</v>
      </c>
      <c r="I13792" t="str">
        <f>IF(J13792="natural gas",VLOOKUP(D13792,'Cross-Page Data'!$I$4:$J$13,2,FALSE),IF(J13792="solar",VLOOKUP('Form 923'!D13792,'Cross-Page Data'!$I$14:$J$117,2,FALSE),J13792))</f>
        <v>natural gas peaker</v>
      </c>
      <c r="J13792" t="str">
        <f>VLOOKUP(E13792,'Cross-Page Data'!$D$4:$F$48,3,FALSE)</f>
        <v>natural gas</v>
      </c>
      <c r="K13792" t="b">
        <f t="shared" si="215"/>
        <v>1</v>
      </c>
    </row>
    <row r="13793" spans="1:11">
      <c r="A13793" s="120">
        <v>99999</v>
      </c>
      <c r="B13793" s="121" t="s">
        <v>201</v>
      </c>
      <c r="C13793" s="121" t="s">
        <v>202</v>
      </c>
      <c r="D13793" s="121" t="s">
        <v>73</v>
      </c>
      <c r="E13793" s="121" t="s">
        <v>38</v>
      </c>
      <c r="F13793" s="122">
        <v>8966663</v>
      </c>
      <c r="G13793" s="122">
        <v>674655.55</v>
      </c>
      <c r="H13793" s="120">
        <v>2019</v>
      </c>
      <c r="I13793" t="str">
        <f>IF(J13793="natural gas",VLOOKUP(D13793,'Cross-Page Data'!$I$4:$J$13,2,FALSE),IF(J13793="solar",VLOOKUP('Form 923'!D13793,'Cross-Page Data'!$I$14:$J$117,2,FALSE),J13793))</f>
        <v>natural gas peaker</v>
      </c>
      <c r="J13793" t="str">
        <f>VLOOKUP(E13793,'Cross-Page Data'!$D$4:$F$48,3,FALSE)</f>
        <v>natural gas</v>
      </c>
      <c r="K13793" t="b">
        <f t="shared" si="215"/>
        <v>1</v>
      </c>
    </row>
    <row r="13794" spans="1:11">
      <c r="A13794" s="120">
        <v>99999</v>
      </c>
      <c r="B13794" s="121" t="s">
        <v>205</v>
      </c>
      <c r="C13794" s="121" t="s">
        <v>209</v>
      </c>
      <c r="D13794" s="121" t="s">
        <v>73</v>
      </c>
      <c r="E13794" s="121" t="s">
        <v>140</v>
      </c>
      <c r="F13794" s="122">
        <v>0</v>
      </c>
      <c r="G13794" s="122">
        <v>0</v>
      </c>
      <c r="H13794" s="120">
        <v>2019</v>
      </c>
      <c r="I13794" t="str">
        <f>IF(J13794="natural gas",VLOOKUP(D13794,'Cross-Page Data'!$I$4:$J$13,2,FALSE),IF(J13794="solar",VLOOKUP('Form 923'!D13794,'Cross-Page Data'!$I$14:$J$117,2,FALSE),J13794))</f>
        <v>other</v>
      </c>
      <c r="J13794" t="str">
        <f>VLOOKUP(E13794,'Cross-Page Data'!$D$4:$F$48,3,FALSE)</f>
        <v>other</v>
      </c>
      <c r="K13794" t="b">
        <f t="shared" si="215"/>
        <v>0</v>
      </c>
    </row>
    <row r="13795" spans="1:11">
      <c r="A13795" s="120">
        <v>99999</v>
      </c>
      <c r="B13795" s="121" t="s">
        <v>201</v>
      </c>
      <c r="C13795" s="121" t="s">
        <v>202</v>
      </c>
      <c r="D13795" s="121" t="s">
        <v>116</v>
      </c>
      <c r="E13795" s="121" t="s">
        <v>170</v>
      </c>
      <c r="F13795" s="122">
        <v>30016</v>
      </c>
      <c r="G13795" s="122">
        <v>3371.973</v>
      </c>
      <c r="H13795" s="120">
        <v>2019</v>
      </c>
      <c r="I13795" t="str">
        <f>IF(J13795="natural gas",VLOOKUP(D13795,'Cross-Page Data'!$I$4:$J$13,2,FALSE),IF(J13795="solar",VLOOKUP('Form 923'!D13795,'Cross-Page Data'!$I$14:$J$117,2,FALSE),J13795))</f>
        <v>hydro</v>
      </c>
      <c r="J13795" t="str">
        <f>VLOOKUP(E13795,'Cross-Page Data'!$D$4:$F$48,3,FALSE)</f>
        <v>hydro</v>
      </c>
      <c r="K13795" t="b">
        <f t="shared" si="215"/>
        <v>1</v>
      </c>
    </row>
    <row r="13796" spans="1:11">
      <c r="A13796" s="120">
        <v>99999</v>
      </c>
      <c r="B13796" s="121" t="s">
        <v>201</v>
      </c>
      <c r="C13796" s="121" t="s">
        <v>206</v>
      </c>
      <c r="D13796" s="121" t="s">
        <v>116</v>
      </c>
      <c r="E13796" s="121" t="s">
        <v>170</v>
      </c>
      <c r="F13796" s="122">
        <v>216991</v>
      </c>
      <c r="G13796" s="122">
        <v>24375.463</v>
      </c>
      <c r="H13796" s="120">
        <v>2019</v>
      </c>
      <c r="I13796" t="str">
        <f>IF(J13796="natural gas",VLOOKUP(D13796,'Cross-Page Data'!$I$4:$J$13,2,FALSE),IF(J13796="solar",VLOOKUP('Form 923'!D13796,'Cross-Page Data'!$I$14:$J$117,2,FALSE),J13796))</f>
        <v>hydro</v>
      </c>
      <c r="J13796" t="str">
        <f>VLOOKUP(E13796,'Cross-Page Data'!$D$4:$F$48,3,FALSE)</f>
        <v>hydro</v>
      </c>
      <c r="K13796" t="b">
        <f t="shared" si="215"/>
        <v>1</v>
      </c>
    </row>
    <row r="13797" spans="1:11">
      <c r="A13797" s="120">
        <v>99999</v>
      </c>
      <c r="B13797" s="121" t="s">
        <v>201</v>
      </c>
      <c r="C13797" s="121" t="s">
        <v>206</v>
      </c>
      <c r="D13797" s="121" t="s">
        <v>116</v>
      </c>
      <c r="E13797" s="121" t="s">
        <v>170</v>
      </c>
      <c r="F13797" s="122">
        <v>195894</v>
      </c>
      <c r="G13797" s="122">
        <v>22005.645</v>
      </c>
      <c r="H13797" s="120">
        <v>2019</v>
      </c>
      <c r="I13797" t="str">
        <f>IF(J13797="natural gas",VLOOKUP(D13797,'Cross-Page Data'!$I$4:$J$13,2,FALSE),IF(J13797="solar",VLOOKUP('Form 923'!D13797,'Cross-Page Data'!$I$14:$J$117,2,FALSE),J13797))</f>
        <v>hydro</v>
      </c>
      <c r="J13797" t="str">
        <f>VLOOKUP(E13797,'Cross-Page Data'!$D$4:$F$48,3,FALSE)</f>
        <v>hydro</v>
      </c>
      <c r="K13797" t="b">
        <f t="shared" si="215"/>
        <v>1</v>
      </c>
    </row>
    <row r="13798" spans="1:11">
      <c r="A13798" s="120">
        <v>99999</v>
      </c>
      <c r="B13798" s="121" t="s">
        <v>201</v>
      </c>
      <c r="C13798" s="121" t="s">
        <v>206</v>
      </c>
      <c r="D13798" s="121" t="s">
        <v>116</v>
      </c>
      <c r="E13798" s="121" t="s">
        <v>170</v>
      </c>
      <c r="F13798" s="122">
        <v>88986</v>
      </c>
      <c r="G13798" s="122">
        <v>9996.171</v>
      </c>
      <c r="H13798" s="120">
        <v>2019</v>
      </c>
      <c r="I13798" t="str">
        <f>IF(J13798="natural gas",VLOOKUP(D13798,'Cross-Page Data'!$I$4:$J$13,2,FALSE),IF(J13798="solar",VLOOKUP('Form 923'!D13798,'Cross-Page Data'!$I$14:$J$117,2,FALSE),J13798))</f>
        <v>hydro</v>
      </c>
      <c r="J13798" t="str">
        <f>VLOOKUP(E13798,'Cross-Page Data'!$D$4:$F$48,3,FALSE)</f>
        <v>hydro</v>
      </c>
      <c r="K13798" t="b">
        <f t="shared" si="215"/>
        <v>1</v>
      </c>
    </row>
    <row r="13799" spans="1:11">
      <c r="A13799" s="120">
        <v>99999</v>
      </c>
      <c r="B13799" s="121" t="s">
        <v>201</v>
      </c>
      <c r="C13799" s="121" t="s">
        <v>202</v>
      </c>
      <c r="D13799" s="121" t="s">
        <v>116</v>
      </c>
      <c r="E13799" s="121" t="s">
        <v>170</v>
      </c>
      <c r="F13799" s="122">
        <v>39340</v>
      </c>
      <c r="G13799" s="122">
        <v>4419.199</v>
      </c>
      <c r="H13799" s="120">
        <v>2019</v>
      </c>
      <c r="I13799" t="str">
        <f>IF(J13799="natural gas",VLOOKUP(D13799,'Cross-Page Data'!$I$4:$J$13,2,FALSE),IF(J13799="solar",VLOOKUP('Form 923'!D13799,'Cross-Page Data'!$I$14:$J$117,2,FALSE),J13799))</f>
        <v>hydro</v>
      </c>
      <c r="J13799" t="str">
        <f>VLOOKUP(E13799,'Cross-Page Data'!$D$4:$F$48,3,FALSE)</f>
        <v>hydro</v>
      </c>
      <c r="K13799" t="b">
        <f t="shared" si="215"/>
        <v>1</v>
      </c>
    </row>
    <row r="13800" spans="1:11">
      <c r="A13800" s="120">
        <v>99999</v>
      </c>
      <c r="B13800" s="121" t="s">
        <v>205</v>
      </c>
      <c r="C13800" s="121" t="s">
        <v>209</v>
      </c>
      <c r="D13800" s="121" t="s">
        <v>116</v>
      </c>
      <c r="E13800" s="121" t="s">
        <v>170</v>
      </c>
      <c r="F13800" s="122">
        <v>284627</v>
      </c>
      <c r="G13800" s="122">
        <v>31973.388</v>
      </c>
      <c r="H13800" s="120">
        <v>2019</v>
      </c>
      <c r="I13800" t="str">
        <f>IF(J13800="natural gas",VLOOKUP(D13800,'Cross-Page Data'!$I$4:$J$13,2,FALSE),IF(J13800="solar",VLOOKUP('Form 923'!D13800,'Cross-Page Data'!$I$14:$J$117,2,FALSE),J13800))</f>
        <v>hydro</v>
      </c>
      <c r="J13800" t="str">
        <f>VLOOKUP(E13800,'Cross-Page Data'!$D$4:$F$48,3,FALSE)</f>
        <v>hydro</v>
      </c>
      <c r="K13800" t="b">
        <f t="shared" si="215"/>
        <v>0</v>
      </c>
    </row>
    <row r="13801" spans="1:11">
      <c r="A13801" s="120">
        <v>99999</v>
      </c>
      <c r="B13801" s="121" t="s">
        <v>201</v>
      </c>
      <c r="C13801" s="121" t="s">
        <v>202</v>
      </c>
      <c r="D13801" s="121" t="s">
        <v>116</v>
      </c>
      <c r="E13801" s="121" t="s">
        <v>170</v>
      </c>
      <c r="F13801" s="122">
        <v>6515</v>
      </c>
      <c r="G13801" s="122">
        <v>731.878</v>
      </c>
      <c r="H13801" s="120">
        <v>2019</v>
      </c>
      <c r="I13801" t="str">
        <f>IF(J13801="natural gas",VLOOKUP(D13801,'Cross-Page Data'!$I$4:$J$13,2,FALSE),IF(J13801="solar",VLOOKUP('Form 923'!D13801,'Cross-Page Data'!$I$14:$J$117,2,FALSE),J13801))</f>
        <v>hydro</v>
      </c>
      <c r="J13801" t="str">
        <f>VLOOKUP(E13801,'Cross-Page Data'!$D$4:$F$48,3,FALSE)</f>
        <v>hydro</v>
      </c>
      <c r="K13801" t="b">
        <f t="shared" si="215"/>
        <v>1</v>
      </c>
    </row>
    <row r="13802" spans="1:11">
      <c r="A13802" s="120">
        <v>99999</v>
      </c>
      <c r="B13802" s="121" t="s">
        <v>201</v>
      </c>
      <c r="C13802" s="121" t="s">
        <v>206</v>
      </c>
      <c r="D13802" s="121" t="s">
        <v>116</v>
      </c>
      <c r="E13802" s="121" t="s">
        <v>170</v>
      </c>
      <c r="F13802" s="122">
        <v>42196</v>
      </c>
      <c r="G13802" s="122">
        <v>4740.052</v>
      </c>
      <c r="H13802" s="120">
        <v>2019</v>
      </c>
      <c r="I13802" t="str">
        <f>IF(J13802="natural gas",VLOOKUP(D13802,'Cross-Page Data'!$I$4:$J$13,2,FALSE),IF(J13802="solar",VLOOKUP('Form 923'!D13802,'Cross-Page Data'!$I$14:$J$117,2,FALSE),J13802))</f>
        <v>hydro</v>
      </c>
      <c r="J13802" t="str">
        <f>VLOOKUP(E13802,'Cross-Page Data'!$D$4:$F$48,3,FALSE)</f>
        <v>hydro</v>
      </c>
      <c r="K13802" t="b">
        <f t="shared" si="215"/>
        <v>1</v>
      </c>
    </row>
    <row r="13803" spans="1:11">
      <c r="A13803" s="120">
        <v>99999</v>
      </c>
      <c r="B13803" s="121" t="s">
        <v>201</v>
      </c>
      <c r="C13803" s="121" t="s">
        <v>202</v>
      </c>
      <c r="D13803" s="121" t="s">
        <v>116</v>
      </c>
      <c r="E13803" s="121" t="s">
        <v>170</v>
      </c>
      <c r="F13803" s="122">
        <v>34860</v>
      </c>
      <c r="G13803" s="122">
        <v>3916.119</v>
      </c>
      <c r="H13803" s="120">
        <v>2019</v>
      </c>
      <c r="I13803" t="str">
        <f>IF(J13803="natural gas",VLOOKUP(D13803,'Cross-Page Data'!$I$4:$J$13,2,FALSE),IF(J13803="solar",VLOOKUP('Form 923'!D13803,'Cross-Page Data'!$I$14:$J$117,2,FALSE),J13803))</f>
        <v>hydro</v>
      </c>
      <c r="J13803" t="str">
        <f>VLOOKUP(E13803,'Cross-Page Data'!$D$4:$F$48,3,FALSE)</f>
        <v>hydro</v>
      </c>
      <c r="K13803" t="b">
        <f t="shared" si="215"/>
        <v>1</v>
      </c>
    </row>
    <row r="13804" spans="1:11">
      <c r="A13804" s="120">
        <v>99999</v>
      </c>
      <c r="B13804" s="121" t="s">
        <v>205</v>
      </c>
      <c r="C13804" s="121" t="s">
        <v>202</v>
      </c>
      <c r="D13804" s="121" t="s">
        <v>116</v>
      </c>
      <c r="E13804" s="121" t="s">
        <v>170</v>
      </c>
      <c r="F13804" s="122">
        <v>66783</v>
      </c>
      <c r="G13804" s="122">
        <v>7501.999</v>
      </c>
      <c r="H13804" s="120">
        <v>2019</v>
      </c>
      <c r="I13804" t="str">
        <f>IF(J13804="natural gas",VLOOKUP(D13804,'Cross-Page Data'!$I$4:$J$13,2,FALSE),IF(J13804="solar",VLOOKUP('Form 923'!D13804,'Cross-Page Data'!$I$14:$J$117,2,FALSE),J13804))</f>
        <v>hydro</v>
      </c>
      <c r="J13804" t="str">
        <f>VLOOKUP(E13804,'Cross-Page Data'!$D$4:$F$48,3,FALSE)</f>
        <v>hydro</v>
      </c>
      <c r="K13804" t="b">
        <f t="shared" si="215"/>
        <v>1</v>
      </c>
    </row>
    <row r="13805" spans="1:11">
      <c r="A13805" s="120">
        <v>99999</v>
      </c>
      <c r="B13805" s="121" t="s">
        <v>201</v>
      </c>
      <c r="C13805" s="121" t="s">
        <v>202</v>
      </c>
      <c r="D13805" s="121" t="s">
        <v>116</v>
      </c>
      <c r="E13805" s="121" t="s">
        <v>170</v>
      </c>
      <c r="F13805" s="122">
        <v>276313</v>
      </c>
      <c r="G13805" s="122">
        <v>31039.376</v>
      </c>
      <c r="H13805" s="120">
        <v>2019</v>
      </c>
      <c r="I13805" t="str">
        <f>IF(J13805="natural gas",VLOOKUP(D13805,'Cross-Page Data'!$I$4:$J$13,2,FALSE),IF(J13805="solar",VLOOKUP('Form 923'!D13805,'Cross-Page Data'!$I$14:$J$117,2,FALSE),J13805))</f>
        <v>hydro</v>
      </c>
      <c r="J13805" t="str">
        <f>VLOOKUP(E13805,'Cross-Page Data'!$D$4:$F$48,3,FALSE)</f>
        <v>hydro</v>
      </c>
      <c r="K13805" t="b">
        <f t="shared" si="215"/>
        <v>1</v>
      </c>
    </row>
    <row r="13806" spans="1:11">
      <c r="A13806" s="120">
        <v>99999</v>
      </c>
      <c r="B13806" s="121" t="s">
        <v>201</v>
      </c>
      <c r="C13806" s="121" t="s">
        <v>206</v>
      </c>
      <c r="D13806" s="121" t="s">
        <v>116</v>
      </c>
      <c r="E13806" s="121" t="s">
        <v>170</v>
      </c>
      <c r="F13806" s="122">
        <v>210534</v>
      </c>
      <c r="G13806" s="122">
        <v>23650.104</v>
      </c>
      <c r="H13806" s="120">
        <v>2019</v>
      </c>
      <c r="I13806" t="str">
        <f>IF(J13806="natural gas",VLOOKUP(D13806,'Cross-Page Data'!$I$4:$J$13,2,FALSE),IF(J13806="solar",VLOOKUP('Form 923'!D13806,'Cross-Page Data'!$I$14:$J$117,2,FALSE),J13806))</f>
        <v>hydro</v>
      </c>
      <c r="J13806" t="str">
        <f>VLOOKUP(E13806,'Cross-Page Data'!$D$4:$F$48,3,FALSE)</f>
        <v>hydro</v>
      </c>
      <c r="K13806" t="b">
        <f t="shared" si="215"/>
        <v>1</v>
      </c>
    </row>
    <row r="13807" spans="1:11">
      <c r="A13807" s="120">
        <v>99999</v>
      </c>
      <c r="B13807" s="121" t="s">
        <v>201</v>
      </c>
      <c r="C13807" s="121" t="s">
        <v>202</v>
      </c>
      <c r="D13807" s="121" t="s">
        <v>116</v>
      </c>
      <c r="E13807" s="121" t="s">
        <v>170</v>
      </c>
      <c r="F13807" s="122">
        <v>136562</v>
      </c>
      <c r="G13807" s="122">
        <v>15340.738</v>
      </c>
      <c r="H13807" s="120">
        <v>2019</v>
      </c>
      <c r="I13807" t="str">
        <f>IF(J13807="natural gas",VLOOKUP(D13807,'Cross-Page Data'!$I$4:$J$13,2,FALSE),IF(J13807="solar",VLOOKUP('Form 923'!D13807,'Cross-Page Data'!$I$14:$J$117,2,FALSE),J13807))</f>
        <v>hydro</v>
      </c>
      <c r="J13807" t="str">
        <f>VLOOKUP(E13807,'Cross-Page Data'!$D$4:$F$48,3,FALSE)</f>
        <v>hydro</v>
      </c>
      <c r="K13807" t="b">
        <f t="shared" si="215"/>
        <v>1</v>
      </c>
    </row>
    <row r="13808" spans="1:11">
      <c r="A13808" s="120">
        <v>99999</v>
      </c>
      <c r="B13808" s="121" t="s">
        <v>201</v>
      </c>
      <c r="C13808" s="121" t="s">
        <v>206</v>
      </c>
      <c r="D13808" s="121" t="s">
        <v>116</v>
      </c>
      <c r="E13808" s="121" t="s">
        <v>170</v>
      </c>
      <c r="F13808" s="122">
        <v>44795</v>
      </c>
      <c r="G13808" s="122">
        <v>5032.122</v>
      </c>
      <c r="H13808" s="120">
        <v>2019</v>
      </c>
      <c r="I13808" t="str">
        <f>IF(J13808="natural gas",VLOOKUP(D13808,'Cross-Page Data'!$I$4:$J$13,2,FALSE),IF(J13808="solar",VLOOKUP('Form 923'!D13808,'Cross-Page Data'!$I$14:$J$117,2,FALSE),J13808))</f>
        <v>hydro</v>
      </c>
      <c r="J13808" t="str">
        <f>VLOOKUP(E13808,'Cross-Page Data'!$D$4:$F$48,3,FALSE)</f>
        <v>hydro</v>
      </c>
      <c r="K13808" t="b">
        <f t="shared" si="215"/>
        <v>1</v>
      </c>
    </row>
    <row r="13809" spans="1:11">
      <c r="A13809" s="120">
        <v>99999</v>
      </c>
      <c r="B13809" s="121" t="s">
        <v>201</v>
      </c>
      <c r="C13809" s="121" t="s">
        <v>206</v>
      </c>
      <c r="D13809" s="121" t="s">
        <v>116</v>
      </c>
      <c r="E13809" s="121" t="s">
        <v>170</v>
      </c>
      <c r="F13809" s="122">
        <v>106999</v>
      </c>
      <c r="G13809" s="122">
        <v>12019.683</v>
      </c>
      <c r="H13809" s="120">
        <v>2019</v>
      </c>
      <c r="I13809" t="str">
        <f>IF(J13809="natural gas",VLOOKUP(D13809,'Cross-Page Data'!$I$4:$J$13,2,FALSE),IF(J13809="solar",VLOOKUP('Form 923'!D13809,'Cross-Page Data'!$I$14:$J$117,2,FALSE),J13809))</f>
        <v>hydro</v>
      </c>
      <c r="J13809" t="str">
        <f>VLOOKUP(E13809,'Cross-Page Data'!$D$4:$F$48,3,FALSE)</f>
        <v>hydro</v>
      </c>
      <c r="K13809" t="b">
        <f t="shared" si="215"/>
        <v>1</v>
      </c>
    </row>
    <row r="13810" spans="1:11">
      <c r="A13810" s="120">
        <v>99999</v>
      </c>
      <c r="B13810" s="121" t="s">
        <v>201</v>
      </c>
      <c r="C13810" s="121" t="s">
        <v>206</v>
      </c>
      <c r="D13810" s="121" t="s">
        <v>116</v>
      </c>
      <c r="E13810" s="121" t="s">
        <v>170</v>
      </c>
      <c r="F13810" s="122">
        <v>471556</v>
      </c>
      <c r="G13810" s="122">
        <v>52971.93</v>
      </c>
      <c r="H13810" s="120">
        <v>2019</v>
      </c>
      <c r="I13810" t="str">
        <f>IF(J13810="natural gas",VLOOKUP(D13810,'Cross-Page Data'!$I$4:$J$13,2,FALSE),IF(J13810="solar",VLOOKUP('Form 923'!D13810,'Cross-Page Data'!$I$14:$J$117,2,FALSE),J13810))</f>
        <v>hydro</v>
      </c>
      <c r="J13810" t="str">
        <f>VLOOKUP(E13810,'Cross-Page Data'!$D$4:$F$48,3,FALSE)</f>
        <v>hydro</v>
      </c>
      <c r="K13810" t="b">
        <f t="shared" si="215"/>
        <v>1</v>
      </c>
    </row>
    <row r="13811" spans="1:11">
      <c r="A13811" s="120">
        <v>99999</v>
      </c>
      <c r="B13811" s="121" t="s">
        <v>201</v>
      </c>
      <c r="C13811" s="121" t="s">
        <v>202</v>
      </c>
      <c r="D13811" s="121" t="s">
        <v>116</v>
      </c>
      <c r="E13811" s="121" t="s">
        <v>170</v>
      </c>
      <c r="F13811" s="122">
        <v>2909078</v>
      </c>
      <c r="G13811" s="122">
        <v>326789.43</v>
      </c>
      <c r="H13811" s="120">
        <v>2019</v>
      </c>
      <c r="I13811" t="str">
        <f>IF(J13811="natural gas",VLOOKUP(D13811,'Cross-Page Data'!$I$4:$J$13,2,FALSE),IF(J13811="solar",VLOOKUP('Form 923'!D13811,'Cross-Page Data'!$I$14:$J$117,2,FALSE),J13811))</f>
        <v>hydro</v>
      </c>
      <c r="J13811" t="str">
        <f>VLOOKUP(E13811,'Cross-Page Data'!$D$4:$F$48,3,FALSE)</f>
        <v>hydro</v>
      </c>
      <c r="K13811" t="b">
        <f t="shared" si="215"/>
        <v>1</v>
      </c>
    </row>
    <row r="13812" spans="1:11">
      <c r="A13812" s="120">
        <v>99999</v>
      </c>
      <c r="B13812" s="121" t="s">
        <v>201</v>
      </c>
      <c r="C13812" s="121" t="s">
        <v>202</v>
      </c>
      <c r="D13812" s="121" t="s">
        <v>116</v>
      </c>
      <c r="E13812" s="121" t="s">
        <v>170</v>
      </c>
      <c r="F13812" s="122">
        <v>70877</v>
      </c>
      <c r="G13812" s="122">
        <v>7962.024</v>
      </c>
      <c r="H13812" s="120">
        <v>2019</v>
      </c>
      <c r="I13812" t="str">
        <f>IF(J13812="natural gas",VLOOKUP(D13812,'Cross-Page Data'!$I$4:$J$13,2,FALSE),IF(J13812="solar",VLOOKUP('Form 923'!D13812,'Cross-Page Data'!$I$14:$J$117,2,FALSE),J13812))</f>
        <v>hydro</v>
      </c>
      <c r="J13812" t="str">
        <f>VLOOKUP(E13812,'Cross-Page Data'!$D$4:$F$48,3,FALSE)</f>
        <v>hydro</v>
      </c>
      <c r="K13812" t="b">
        <f t="shared" si="215"/>
        <v>1</v>
      </c>
    </row>
    <row r="13813" ht="25.5" spans="1:11">
      <c r="A13813" s="120">
        <v>99999</v>
      </c>
      <c r="B13813" s="121" t="s">
        <v>201</v>
      </c>
      <c r="C13813" s="121" t="s">
        <v>211</v>
      </c>
      <c r="D13813" s="121" t="s">
        <v>116</v>
      </c>
      <c r="E13813" s="121" t="s">
        <v>170</v>
      </c>
      <c r="F13813" s="122">
        <v>99523</v>
      </c>
      <c r="G13813" s="122">
        <v>11179.847</v>
      </c>
      <c r="H13813" s="120">
        <v>2019</v>
      </c>
      <c r="I13813" t="str">
        <f>IF(J13813="natural gas",VLOOKUP(D13813,'Cross-Page Data'!$I$4:$J$13,2,FALSE),IF(J13813="solar",VLOOKUP('Form 923'!D13813,'Cross-Page Data'!$I$14:$J$117,2,FALSE),J13813))</f>
        <v>hydro</v>
      </c>
      <c r="J13813" t="str">
        <f>VLOOKUP(E13813,'Cross-Page Data'!$D$4:$F$48,3,FALSE)</f>
        <v>hydro</v>
      </c>
      <c r="K13813" t="b">
        <f t="shared" si="215"/>
        <v>0</v>
      </c>
    </row>
    <row r="13814" spans="1:11">
      <c r="A13814" s="120">
        <v>99999</v>
      </c>
      <c r="B13814" s="121" t="s">
        <v>201</v>
      </c>
      <c r="C13814" s="121" t="s">
        <v>206</v>
      </c>
      <c r="D13814" s="121" t="s">
        <v>116</v>
      </c>
      <c r="E13814" s="121" t="s">
        <v>170</v>
      </c>
      <c r="F13814" s="122">
        <v>1661585</v>
      </c>
      <c r="G13814" s="122">
        <v>186652.85</v>
      </c>
      <c r="H13814" s="120">
        <v>2019</v>
      </c>
      <c r="I13814" t="str">
        <f>IF(J13814="natural gas",VLOOKUP(D13814,'Cross-Page Data'!$I$4:$J$13,2,FALSE),IF(J13814="solar",VLOOKUP('Form 923'!D13814,'Cross-Page Data'!$I$14:$J$117,2,FALSE),J13814))</f>
        <v>hydro</v>
      </c>
      <c r="J13814" t="str">
        <f>VLOOKUP(E13814,'Cross-Page Data'!$D$4:$F$48,3,FALSE)</f>
        <v>hydro</v>
      </c>
      <c r="K13814" t="b">
        <f t="shared" si="215"/>
        <v>1</v>
      </c>
    </row>
    <row r="13815" spans="1:11">
      <c r="A13815" s="120">
        <v>99999</v>
      </c>
      <c r="B13815" s="121" t="s">
        <v>201</v>
      </c>
      <c r="C13815" s="121" t="s">
        <v>202</v>
      </c>
      <c r="D13815" s="121" t="s">
        <v>79</v>
      </c>
      <c r="E13815" s="121" t="s">
        <v>70</v>
      </c>
      <c r="F13815" s="122">
        <v>37618</v>
      </c>
      <c r="G13815" s="122">
        <v>3667.391</v>
      </c>
      <c r="H13815" s="120">
        <v>2019</v>
      </c>
      <c r="I13815" t="str">
        <f>IF(J13815="natural gas",VLOOKUP(D13815,'Cross-Page Data'!$I$4:$J$13,2,FALSE),IF(J13815="solar",VLOOKUP('Form 923'!D13815,'Cross-Page Data'!$I$14:$J$117,2,FALSE),J13815))</f>
        <v>heavy or residual fuel oil</v>
      </c>
      <c r="J13815" t="str">
        <f>VLOOKUP(E13815,'Cross-Page Data'!$D$4:$F$48,3,FALSE)</f>
        <v>heavy or residual fuel oil</v>
      </c>
      <c r="K13815" t="b">
        <f t="shared" si="215"/>
        <v>1</v>
      </c>
    </row>
    <row r="13816" spans="1:11">
      <c r="A13816" s="120">
        <v>99999</v>
      </c>
      <c r="B13816" s="121" t="s">
        <v>205</v>
      </c>
      <c r="C13816" s="121" t="s">
        <v>202</v>
      </c>
      <c r="D13816" s="121" t="s">
        <v>79</v>
      </c>
      <c r="E13816" s="121" t="s">
        <v>70</v>
      </c>
      <c r="F13816" s="122">
        <v>29958</v>
      </c>
      <c r="G13816" s="122">
        <v>3189.975</v>
      </c>
      <c r="H13816" s="120">
        <v>2019</v>
      </c>
      <c r="I13816" t="str">
        <f>IF(J13816="natural gas",VLOOKUP(D13816,'Cross-Page Data'!$I$4:$J$13,2,FALSE),IF(J13816="solar",VLOOKUP('Form 923'!D13816,'Cross-Page Data'!$I$14:$J$117,2,FALSE),J13816))</f>
        <v>heavy or residual fuel oil</v>
      </c>
      <c r="J13816" t="str">
        <f>VLOOKUP(E13816,'Cross-Page Data'!$D$4:$F$48,3,FALSE)</f>
        <v>heavy or residual fuel oil</v>
      </c>
      <c r="K13816" t="b">
        <f t="shared" si="215"/>
        <v>1</v>
      </c>
    </row>
    <row r="13817" spans="1:11">
      <c r="A13817" s="120">
        <v>99999</v>
      </c>
      <c r="B13817" s="121" t="s">
        <v>201</v>
      </c>
      <c r="C13817" s="121" t="s">
        <v>202</v>
      </c>
      <c r="D13817" s="121" t="s">
        <v>79</v>
      </c>
      <c r="E13817" s="121" t="s">
        <v>70</v>
      </c>
      <c r="F13817" s="122">
        <v>192</v>
      </c>
      <c r="G13817" s="122">
        <v>11.298</v>
      </c>
      <c r="H13817" s="120">
        <v>2019</v>
      </c>
      <c r="I13817" t="str">
        <f>IF(J13817="natural gas",VLOOKUP(D13817,'Cross-Page Data'!$I$4:$J$13,2,FALSE),IF(J13817="solar",VLOOKUP('Form 923'!D13817,'Cross-Page Data'!$I$14:$J$117,2,FALSE),J13817))</f>
        <v>heavy or residual fuel oil</v>
      </c>
      <c r="J13817" t="str">
        <f>VLOOKUP(E13817,'Cross-Page Data'!$D$4:$F$48,3,FALSE)</f>
        <v>heavy or residual fuel oil</v>
      </c>
      <c r="K13817" t="b">
        <f t="shared" si="215"/>
        <v>1</v>
      </c>
    </row>
    <row r="13818" spans="1:11">
      <c r="A13818" s="120">
        <v>99999</v>
      </c>
      <c r="B13818" s="121" t="s">
        <v>201</v>
      </c>
      <c r="C13818" s="121" t="s">
        <v>206</v>
      </c>
      <c r="D13818" s="121" t="s">
        <v>79</v>
      </c>
      <c r="E13818" s="121" t="s">
        <v>70</v>
      </c>
      <c r="F13818" s="122">
        <v>1755</v>
      </c>
      <c r="G13818" s="122">
        <v>157.085</v>
      </c>
      <c r="H13818" s="120">
        <v>2019</v>
      </c>
      <c r="I13818" t="str">
        <f>IF(J13818="natural gas",VLOOKUP(D13818,'Cross-Page Data'!$I$4:$J$13,2,FALSE),IF(J13818="solar",VLOOKUP('Form 923'!D13818,'Cross-Page Data'!$I$14:$J$117,2,FALSE),J13818))</f>
        <v>heavy or residual fuel oil</v>
      </c>
      <c r="J13818" t="str">
        <f>VLOOKUP(E13818,'Cross-Page Data'!$D$4:$F$48,3,FALSE)</f>
        <v>heavy or residual fuel oil</v>
      </c>
      <c r="K13818" t="b">
        <f t="shared" si="215"/>
        <v>1</v>
      </c>
    </row>
    <row r="13819" spans="1:11">
      <c r="A13819" s="120">
        <v>99999</v>
      </c>
      <c r="B13819" s="121" t="s">
        <v>201</v>
      </c>
      <c r="C13819" s="121" t="s">
        <v>202</v>
      </c>
      <c r="D13819" s="121" t="s">
        <v>79</v>
      </c>
      <c r="E13819" s="121" t="s">
        <v>70</v>
      </c>
      <c r="F13819" s="122">
        <v>242</v>
      </c>
      <c r="G13819" s="122">
        <v>1.026</v>
      </c>
      <c r="H13819" s="120">
        <v>2019</v>
      </c>
      <c r="I13819" t="str">
        <f>IF(J13819="natural gas",VLOOKUP(D13819,'Cross-Page Data'!$I$4:$J$13,2,FALSE),IF(J13819="solar",VLOOKUP('Form 923'!D13819,'Cross-Page Data'!$I$14:$J$117,2,FALSE),J13819))</f>
        <v>heavy or residual fuel oil</v>
      </c>
      <c r="J13819" t="str">
        <f>VLOOKUP(E13819,'Cross-Page Data'!$D$4:$F$48,3,FALSE)</f>
        <v>heavy or residual fuel oil</v>
      </c>
      <c r="K13819" t="b">
        <f t="shared" si="215"/>
        <v>1</v>
      </c>
    </row>
    <row r="13820" spans="1:11">
      <c r="A13820" s="120">
        <v>99999</v>
      </c>
      <c r="B13820" s="121" t="s">
        <v>201</v>
      </c>
      <c r="C13820" s="121" t="s">
        <v>202</v>
      </c>
      <c r="D13820" s="121" t="s">
        <v>79</v>
      </c>
      <c r="E13820" s="121" t="s">
        <v>70</v>
      </c>
      <c r="F13820" s="122">
        <v>454</v>
      </c>
      <c r="G13820" s="122">
        <v>40.04</v>
      </c>
      <c r="H13820" s="120">
        <v>2019</v>
      </c>
      <c r="I13820" t="str">
        <f>IF(J13820="natural gas",VLOOKUP(D13820,'Cross-Page Data'!$I$4:$J$13,2,FALSE),IF(J13820="solar",VLOOKUP('Form 923'!D13820,'Cross-Page Data'!$I$14:$J$117,2,FALSE),J13820))</f>
        <v>heavy or residual fuel oil</v>
      </c>
      <c r="J13820" t="str">
        <f>VLOOKUP(E13820,'Cross-Page Data'!$D$4:$F$48,3,FALSE)</f>
        <v>heavy or residual fuel oil</v>
      </c>
      <c r="K13820" t="b">
        <f t="shared" si="215"/>
        <v>1</v>
      </c>
    </row>
    <row r="13821" ht="25.5" spans="1:11">
      <c r="A13821" s="120">
        <v>99999</v>
      </c>
      <c r="B13821" s="121" t="s">
        <v>201</v>
      </c>
      <c r="C13821" s="121" t="s">
        <v>207</v>
      </c>
      <c r="D13821" s="121" t="s">
        <v>79</v>
      </c>
      <c r="E13821" s="121" t="s">
        <v>70</v>
      </c>
      <c r="F13821" s="122">
        <v>3625</v>
      </c>
      <c r="G13821" s="122">
        <v>432.978</v>
      </c>
      <c r="H13821" s="120">
        <v>2019</v>
      </c>
      <c r="I13821" t="str">
        <f>IF(J13821="natural gas",VLOOKUP(D13821,'Cross-Page Data'!$I$4:$J$13,2,FALSE),IF(J13821="solar",VLOOKUP('Form 923'!D13821,'Cross-Page Data'!$I$14:$J$117,2,FALSE),J13821))</f>
        <v>heavy or residual fuel oil</v>
      </c>
      <c r="J13821" t="str">
        <f>VLOOKUP(E13821,'Cross-Page Data'!$D$4:$F$48,3,FALSE)</f>
        <v>heavy or residual fuel oil</v>
      </c>
      <c r="K13821" t="b">
        <f t="shared" si="215"/>
        <v>0</v>
      </c>
    </row>
    <row r="13822" spans="1:11">
      <c r="A13822" s="120">
        <v>99999</v>
      </c>
      <c r="B13822" s="121" t="s">
        <v>201</v>
      </c>
      <c r="C13822" s="121" t="s">
        <v>202</v>
      </c>
      <c r="D13822" s="121" t="s">
        <v>79</v>
      </c>
      <c r="E13822" s="121" t="s">
        <v>70</v>
      </c>
      <c r="F13822" s="122">
        <v>1126</v>
      </c>
      <c r="G13822" s="122">
        <v>103.315</v>
      </c>
      <c r="H13822" s="120">
        <v>2019</v>
      </c>
      <c r="I13822" t="str">
        <f>IF(J13822="natural gas",VLOOKUP(D13822,'Cross-Page Data'!$I$4:$J$13,2,FALSE),IF(J13822="solar",VLOOKUP('Form 923'!D13822,'Cross-Page Data'!$I$14:$J$117,2,FALSE),J13822))</f>
        <v>heavy or residual fuel oil</v>
      </c>
      <c r="J13822" t="str">
        <f>VLOOKUP(E13822,'Cross-Page Data'!$D$4:$F$48,3,FALSE)</f>
        <v>heavy or residual fuel oil</v>
      </c>
      <c r="K13822" t="b">
        <f t="shared" si="215"/>
        <v>1</v>
      </c>
    </row>
    <row r="13823" ht="25.5" spans="1:11">
      <c r="A13823" s="120">
        <v>99999</v>
      </c>
      <c r="B13823" s="121" t="s">
        <v>201</v>
      </c>
      <c r="C13823" s="121" t="s">
        <v>207</v>
      </c>
      <c r="D13823" s="121" t="s">
        <v>79</v>
      </c>
      <c r="E13823" s="121" t="s">
        <v>70</v>
      </c>
      <c r="F13823" s="122">
        <v>270</v>
      </c>
      <c r="G13823" s="122">
        <v>0.44</v>
      </c>
      <c r="H13823" s="120">
        <v>2019</v>
      </c>
      <c r="I13823" t="str">
        <f>IF(J13823="natural gas",VLOOKUP(D13823,'Cross-Page Data'!$I$4:$J$13,2,FALSE),IF(J13823="solar",VLOOKUP('Form 923'!D13823,'Cross-Page Data'!$I$14:$J$117,2,FALSE),J13823))</f>
        <v>heavy or residual fuel oil</v>
      </c>
      <c r="J13823" t="str">
        <f>VLOOKUP(E13823,'Cross-Page Data'!$D$4:$F$48,3,FALSE)</f>
        <v>heavy or residual fuel oil</v>
      </c>
      <c r="K13823" t="b">
        <f t="shared" si="215"/>
        <v>0</v>
      </c>
    </row>
    <row r="13824" spans="1:11">
      <c r="A13824" s="120">
        <v>99999</v>
      </c>
      <c r="B13824" s="121" t="s">
        <v>201</v>
      </c>
      <c r="C13824" s="121" t="s">
        <v>202</v>
      </c>
      <c r="D13824" s="121" t="s">
        <v>79</v>
      </c>
      <c r="E13824" s="121" t="s">
        <v>70</v>
      </c>
      <c r="F13824" s="122">
        <v>317</v>
      </c>
      <c r="G13824" s="122">
        <v>28.751</v>
      </c>
      <c r="H13824" s="120">
        <v>2019</v>
      </c>
      <c r="I13824" t="str">
        <f>IF(J13824="natural gas",VLOOKUP(D13824,'Cross-Page Data'!$I$4:$J$13,2,FALSE),IF(J13824="solar",VLOOKUP('Form 923'!D13824,'Cross-Page Data'!$I$14:$J$117,2,FALSE),J13824))</f>
        <v>heavy or residual fuel oil</v>
      </c>
      <c r="J13824" t="str">
        <f>VLOOKUP(E13824,'Cross-Page Data'!$D$4:$F$48,3,FALSE)</f>
        <v>heavy or residual fuel oil</v>
      </c>
      <c r="K13824" t="b">
        <f t="shared" si="215"/>
        <v>1</v>
      </c>
    </row>
    <row r="13825" spans="1:11">
      <c r="A13825" s="120">
        <v>99999</v>
      </c>
      <c r="B13825" s="121" t="s">
        <v>201</v>
      </c>
      <c r="C13825" s="121" t="s">
        <v>206</v>
      </c>
      <c r="D13825" s="121" t="s">
        <v>79</v>
      </c>
      <c r="E13825" s="121" t="s">
        <v>70</v>
      </c>
      <c r="F13825" s="122">
        <v>0</v>
      </c>
      <c r="G13825" s="122">
        <v>0</v>
      </c>
      <c r="H13825" s="120">
        <v>2019</v>
      </c>
      <c r="I13825" t="str">
        <f>IF(J13825="natural gas",VLOOKUP(D13825,'Cross-Page Data'!$I$4:$J$13,2,FALSE),IF(J13825="solar",VLOOKUP('Form 923'!D13825,'Cross-Page Data'!$I$14:$J$117,2,FALSE),J13825))</f>
        <v>heavy or residual fuel oil</v>
      </c>
      <c r="J13825" t="str">
        <f>VLOOKUP(E13825,'Cross-Page Data'!$D$4:$F$48,3,FALSE)</f>
        <v>heavy or residual fuel oil</v>
      </c>
      <c r="K13825" t="b">
        <f t="shared" si="215"/>
        <v>1</v>
      </c>
    </row>
    <row r="13826" ht="25.5" spans="1:11">
      <c r="A13826" s="120">
        <v>99999</v>
      </c>
      <c r="B13826" s="121" t="s">
        <v>205</v>
      </c>
      <c r="C13826" s="121" t="s">
        <v>210</v>
      </c>
      <c r="D13826" s="121" t="s">
        <v>79</v>
      </c>
      <c r="E13826" s="121" t="s">
        <v>70</v>
      </c>
      <c r="F13826" s="122">
        <v>254</v>
      </c>
      <c r="G13826" s="122">
        <v>46.676</v>
      </c>
      <c r="H13826" s="120">
        <v>2019</v>
      </c>
      <c r="I13826" t="str">
        <f>IF(J13826="natural gas",VLOOKUP(D13826,'Cross-Page Data'!$I$4:$J$13,2,FALSE),IF(J13826="solar",VLOOKUP('Form 923'!D13826,'Cross-Page Data'!$I$14:$J$117,2,FALSE),J13826))</f>
        <v>heavy or residual fuel oil</v>
      </c>
      <c r="J13826" t="str">
        <f>VLOOKUP(E13826,'Cross-Page Data'!$D$4:$F$48,3,FALSE)</f>
        <v>heavy or residual fuel oil</v>
      </c>
      <c r="K13826" t="b">
        <f t="shared" si="215"/>
        <v>0</v>
      </c>
    </row>
    <row r="13827" spans="1:11">
      <c r="A13827" s="120">
        <v>99999</v>
      </c>
      <c r="B13827" s="121" t="s">
        <v>201</v>
      </c>
      <c r="C13827" s="121" t="s">
        <v>202</v>
      </c>
      <c r="D13827" s="121" t="s">
        <v>79</v>
      </c>
      <c r="E13827" s="121" t="s">
        <v>70</v>
      </c>
      <c r="F13827" s="122">
        <v>72</v>
      </c>
      <c r="G13827" s="122">
        <v>8.214</v>
      </c>
      <c r="H13827" s="120">
        <v>2019</v>
      </c>
      <c r="I13827" t="str">
        <f>IF(J13827="natural gas",VLOOKUP(D13827,'Cross-Page Data'!$I$4:$J$13,2,FALSE),IF(J13827="solar",VLOOKUP('Form 923'!D13827,'Cross-Page Data'!$I$14:$J$117,2,FALSE),J13827))</f>
        <v>heavy or residual fuel oil</v>
      </c>
      <c r="J13827" t="str">
        <f>VLOOKUP(E13827,'Cross-Page Data'!$D$4:$F$48,3,FALSE)</f>
        <v>heavy or residual fuel oil</v>
      </c>
      <c r="K13827" t="b">
        <f t="shared" si="215"/>
        <v>1</v>
      </c>
    </row>
    <row r="13828" ht="25.5" spans="1:11">
      <c r="A13828" s="120">
        <v>99999</v>
      </c>
      <c r="B13828" s="121" t="s">
        <v>205</v>
      </c>
      <c r="C13828" s="121" t="s">
        <v>210</v>
      </c>
      <c r="D13828" s="121" t="s">
        <v>79</v>
      </c>
      <c r="E13828" s="121" t="s">
        <v>70</v>
      </c>
      <c r="F13828" s="122">
        <v>19791</v>
      </c>
      <c r="G13828" s="122">
        <v>4149.941</v>
      </c>
      <c r="H13828" s="120">
        <v>2019</v>
      </c>
      <c r="I13828" t="str">
        <f>IF(J13828="natural gas",VLOOKUP(D13828,'Cross-Page Data'!$I$4:$J$13,2,FALSE),IF(J13828="solar",VLOOKUP('Form 923'!D13828,'Cross-Page Data'!$I$14:$J$117,2,FALSE),J13828))</f>
        <v>heavy or residual fuel oil</v>
      </c>
      <c r="J13828" t="str">
        <f>VLOOKUP(E13828,'Cross-Page Data'!$D$4:$F$48,3,FALSE)</f>
        <v>heavy or residual fuel oil</v>
      </c>
      <c r="K13828" t="b">
        <f t="shared" si="215"/>
        <v>0</v>
      </c>
    </row>
    <row r="13829" spans="1:11">
      <c r="A13829" s="120">
        <v>99999</v>
      </c>
      <c r="B13829" s="121" t="s">
        <v>205</v>
      </c>
      <c r="C13829" s="121" t="s">
        <v>209</v>
      </c>
      <c r="D13829" s="121" t="s">
        <v>79</v>
      </c>
      <c r="E13829" s="121" t="s">
        <v>70</v>
      </c>
      <c r="F13829" s="122">
        <v>702</v>
      </c>
      <c r="G13829" s="122">
        <v>101.641</v>
      </c>
      <c r="H13829" s="120">
        <v>2019</v>
      </c>
      <c r="I13829" t="str">
        <f>IF(J13829="natural gas",VLOOKUP(D13829,'Cross-Page Data'!$I$4:$J$13,2,FALSE),IF(J13829="solar",VLOOKUP('Form 923'!D13829,'Cross-Page Data'!$I$14:$J$117,2,FALSE),J13829))</f>
        <v>heavy or residual fuel oil</v>
      </c>
      <c r="J13829" t="str">
        <f>VLOOKUP(E13829,'Cross-Page Data'!$D$4:$F$48,3,FALSE)</f>
        <v>heavy or residual fuel oil</v>
      </c>
      <c r="K13829" t="b">
        <f t="shared" si="215"/>
        <v>0</v>
      </c>
    </row>
    <row r="13830" spans="1:11">
      <c r="A13830" s="120">
        <v>99999</v>
      </c>
      <c r="B13830" s="121" t="s">
        <v>201</v>
      </c>
      <c r="C13830" s="121" t="s">
        <v>202</v>
      </c>
      <c r="D13830" s="121" t="s">
        <v>79</v>
      </c>
      <c r="E13830" s="121" t="s">
        <v>70</v>
      </c>
      <c r="F13830" s="122">
        <v>390</v>
      </c>
      <c r="G13830" s="122">
        <v>38.438</v>
      </c>
      <c r="H13830" s="120">
        <v>2019</v>
      </c>
      <c r="I13830" t="str">
        <f>IF(J13830="natural gas",VLOOKUP(D13830,'Cross-Page Data'!$I$4:$J$13,2,FALSE),IF(J13830="solar",VLOOKUP('Form 923'!D13830,'Cross-Page Data'!$I$14:$J$117,2,FALSE),J13830))</f>
        <v>heavy or residual fuel oil</v>
      </c>
      <c r="J13830" t="str">
        <f>VLOOKUP(E13830,'Cross-Page Data'!$D$4:$F$48,3,FALSE)</f>
        <v>heavy or residual fuel oil</v>
      </c>
      <c r="K13830" t="b">
        <f t="shared" si="215"/>
        <v>1</v>
      </c>
    </row>
    <row r="13831" spans="1:11">
      <c r="A13831" s="120">
        <v>99999</v>
      </c>
      <c r="B13831" s="121" t="s">
        <v>201</v>
      </c>
      <c r="C13831" s="121" t="s">
        <v>202</v>
      </c>
      <c r="D13831" s="121" t="s">
        <v>79</v>
      </c>
      <c r="E13831" s="121" t="s">
        <v>70</v>
      </c>
      <c r="F13831" s="122">
        <v>4491</v>
      </c>
      <c r="G13831" s="122">
        <v>478.443</v>
      </c>
      <c r="H13831" s="120">
        <v>2019</v>
      </c>
      <c r="I13831" t="str">
        <f>IF(J13831="natural gas",VLOOKUP(D13831,'Cross-Page Data'!$I$4:$J$13,2,FALSE),IF(J13831="solar",VLOOKUP('Form 923'!D13831,'Cross-Page Data'!$I$14:$J$117,2,FALSE),J13831))</f>
        <v>heavy or residual fuel oil</v>
      </c>
      <c r="J13831" t="str">
        <f>VLOOKUP(E13831,'Cross-Page Data'!$D$4:$F$48,3,FALSE)</f>
        <v>heavy or residual fuel oil</v>
      </c>
      <c r="K13831" t="b">
        <f t="shared" ref="K13831:K13894" si="216">IF(AND($N$6=FALSE,OR(C13831="Commercial NAICS Cogen",C13831="Industrial NAICS Cogen",C13831="NAICS-22 Cogen")),FALSE,IF(AND($N$7=FALSE,OR(C13831="Commercial NAICS Cogen",C13831="Commercial NAICS Non-Cogen",C13831="industrial NAICS Cogen",C13831="industrial NAICS non-cogen")),FALSE,TRUE))</f>
        <v>1</v>
      </c>
    </row>
    <row r="13832" spans="1:11">
      <c r="A13832" s="120">
        <v>99999</v>
      </c>
      <c r="B13832" s="121" t="s">
        <v>201</v>
      </c>
      <c r="C13832" s="121" t="s">
        <v>202</v>
      </c>
      <c r="D13832" s="121" t="s">
        <v>79</v>
      </c>
      <c r="E13832" s="121" t="s">
        <v>70</v>
      </c>
      <c r="F13832" s="122">
        <v>241</v>
      </c>
      <c r="G13832" s="122">
        <v>22.092</v>
      </c>
      <c r="H13832" s="120">
        <v>2019</v>
      </c>
      <c r="I13832" t="str">
        <f>IF(J13832="natural gas",VLOOKUP(D13832,'Cross-Page Data'!$I$4:$J$13,2,FALSE),IF(J13832="solar",VLOOKUP('Form 923'!D13832,'Cross-Page Data'!$I$14:$J$117,2,FALSE),J13832))</f>
        <v>heavy or residual fuel oil</v>
      </c>
      <c r="J13832" t="str">
        <f>VLOOKUP(E13832,'Cross-Page Data'!$D$4:$F$48,3,FALSE)</f>
        <v>heavy or residual fuel oil</v>
      </c>
      <c r="K13832" t="b">
        <f t="shared" si="216"/>
        <v>1</v>
      </c>
    </row>
    <row r="13833" ht="25.5" spans="1:11">
      <c r="A13833" s="120">
        <v>99999</v>
      </c>
      <c r="B13833" s="121" t="s">
        <v>201</v>
      </c>
      <c r="C13833" s="121" t="s">
        <v>207</v>
      </c>
      <c r="D13833" s="121" t="s">
        <v>79</v>
      </c>
      <c r="E13833" s="121" t="s">
        <v>70</v>
      </c>
      <c r="F13833" s="122">
        <v>0</v>
      </c>
      <c r="G13833" s="122">
        <v>0</v>
      </c>
      <c r="H13833" s="120">
        <v>2019</v>
      </c>
      <c r="I13833" t="str">
        <f>IF(J13833="natural gas",VLOOKUP(D13833,'Cross-Page Data'!$I$4:$J$13,2,FALSE),IF(J13833="solar",VLOOKUP('Form 923'!D13833,'Cross-Page Data'!$I$14:$J$117,2,FALSE),J13833))</f>
        <v>heavy or residual fuel oil</v>
      </c>
      <c r="J13833" t="str">
        <f>VLOOKUP(E13833,'Cross-Page Data'!$D$4:$F$48,3,FALSE)</f>
        <v>heavy or residual fuel oil</v>
      </c>
      <c r="K13833" t="b">
        <f t="shared" si="216"/>
        <v>0</v>
      </c>
    </row>
    <row r="13834" ht="25.5" spans="1:11">
      <c r="A13834" s="120">
        <v>99999</v>
      </c>
      <c r="B13834" s="121" t="s">
        <v>205</v>
      </c>
      <c r="C13834" s="121" t="s">
        <v>210</v>
      </c>
      <c r="D13834" s="121" t="s">
        <v>79</v>
      </c>
      <c r="E13834" s="121" t="s">
        <v>70</v>
      </c>
      <c r="F13834" s="122">
        <v>0</v>
      </c>
      <c r="G13834" s="122">
        <v>0</v>
      </c>
      <c r="H13834" s="120">
        <v>2019</v>
      </c>
      <c r="I13834" t="str">
        <f>IF(J13834="natural gas",VLOOKUP(D13834,'Cross-Page Data'!$I$4:$J$13,2,FALSE),IF(J13834="solar",VLOOKUP('Form 923'!D13834,'Cross-Page Data'!$I$14:$J$117,2,FALSE),J13834))</f>
        <v>heavy or residual fuel oil</v>
      </c>
      <c r="J13834" t="str">
        <f>VLOOKUP(E13834,'Cross-Page Data'!$D$4:$F$48,3,FALSE)</f>
        <v>heavy or residual fuel oil</v>
      </c>
      <c r="K13834" t="b">
        <f t="shared" si="216"/>
        <v>0</v>
      </c>
    </row>
    <row r="13835" spans="1:11">
      <c r="A13835" s="120">
        <v>99999</v>
      </c>
      <c r="B13835" s="121" t="s">
        <v>201</v>
      </c>
      <c r="C13835" s="121" t="s">
        <v>206</v>
      </c>
      <c r="D13835" s="121" t="s">
        <v>79</v>
      </c>
      <c r="E13835" s="121" t="s">
        <v>70</v>
      </c>
      <c r="F13835" s="122">
        <v>36</v>
      </c>
      <c r="G13835" s="122">
        <v>0.56</v>
      </c>
      <c r="H13835" s="120">
        <v>2019</v>
      </c>
      <c r="I13835" t="str">
        <f>IF(J13835="natural gas",VLOOKUP(D13835,'Cross-Page Data'!$I$4:$J$13,2,FALSE),IF(J13835="solar",VLOOKUP('Form 923'!D13835,'Cross-Page Data'!$I$14:$J$117,2,FALSE),J13835))</f>
        <v>heavy or residual fuel oil</v>
      </c>
      <c r="J13835" t="str">
        <f>VLOOKUP(E13835,'Cross-Page Data'!$D$4:$F$48,3,FALSE)</f>
        <v>heavy or residual fuel oil</v>
      </c>
      <c r="K13835" t="b">
        <f t="shared" si="216"/>
        <v>1</v>
      </c>
    </row>
    <row r="13836" ht="25.5" spans="1:11">
      <c r="A13836" s="120">
        <v>99999</v>
      </c>
      <c r="B13836" s="121" t="s">
        <v>201</v>
      </c>
      <c r="C13836" s="121" t="s">
        <v>207</v>
      </c>
      <c r="D13836" s="121" t="s">
        <v>79</v>
      </c>
      <c r="E13836" s="121" t="s">
        <v>70</v>
      </c>
      <c r="F13836" s="122">
        <v>1383</v>
      </c>
      <c r="G13836" s="122">
        <v>35.938</v>
      </c>
      <c r="H13836" s="120">
        <v>2019</v>
      </c>
      <c r="I13836" t="str">
        <f>IF(J13836="natural gas",VLOOKUP(D13836,'Cross-Page Data'!$I$4:$J$13,2,FALSE),IF(J13836="solar",VLOOKUP('Form 923'!D13836,'Cross-Page Data'!$I$14:$J$117,2,FALSE),J13836))</f>
        <v>heavy or residual fuel oil</v>
      </c>
      <c r="J13836" t="str">
        <f>VLOOKUP(E13836,'Cross-Page Data'!$D$4:$F$48,3,FALSE)</f>
        <v>heavy or residual fuel oil</v>
      </c>
      <c r="K13836" t="b">
        <f t="shared" si="216"/>
        <v>0</v>
      </c>
    </row>
    <row r="13837" spans="1:11">
      <c r="A13837" s="120">
        <v>99999</v>
      </c>
      <c r="B13837" s="121" t="s">
        <v>201</v>
      </c>
      <c r="C13837" s="121" t="s">
        <v>202</v>
      </c>
      <c r="D13837" s="121" t="s">
        <v>79</v>
      </c>
      <c r="E13837" s="121" t="s">
        <v>70</v>
      </c>
      <c r="F13837" s="122">
        <v>3215</v>
      </c>
      <c r="G13837" s="122">
        <v>359.744</v>
      </c>
      <c r="H13837" s="120">
        <v>2019</v>
      </c>
      <c r="I13837" t="str">
        <f>IF(J13837="natural gas",VLOOKUP(D13837,'Cross-Page Data'!$I$4:$J$13,2,FALSE),IF(J13837="solar",VLOOKUP('Form 923'!D13837,'Cross-Page Data'!$I$14:$J$117,2,FALSE),J13837))</f>
        <v>heavy or residual fuel oil</v>
      </c>
      <c r="J13837" t="str">
        <f>VLOOKUP(E13837,'Cross-Page Data'!$D$4:$F$48,3,FALSE)</f>
        <v>heavy or residual fuel oil</v>
      </c>
      <c r="K13837" t="b">
        <f t="shared" si="216"/>
        <v>1</v>
      </c>
    </row>
    <row r="13838" spans="1:11">
      <c r="A13838" s="120">
        <v>99999</v>
      </c>
      <c r="B13838" s="121" t="s">
        <v>201</v>
      </c>
      <c r="C13838" s="121" t="s">
        <v>206</v>
      </c>
      <c r="D13838" s="121" t="s">
        <v>79</v>
      </c>
      <c r="E13838" s="121" t="s">
        <v>70</v>
      </c>
      <c r="F13838" s="122">
        <v>0</v>
      </c>
      <c r="G13838" s="122">
        <v>0</v>
      </c>
      <c r="H13838" s="120">
        <v>2019</v>
      </c>
      <c r="I13838" t="str">
        <f>IF(J13838="natural gas",VLOOKUP(D13838,'Cross-Page Data'!$I$4:$J$13,2,FALSE),IF(J13838="solar",VLOOKUP('Form 923'!D13838,'Cross-Page Data'!$I$14:$J$117,2,FALSE),J13838))</f>
        <v>heavy or residual fuel oil</v>
      </c>
      <c r="J13838" t="str">
        <f>VLOOKUP(E13838,'Cross-Page Data'!$D$4:$F$48,3,FALSE)</f>
        <v>heavy or residual fuel oil</v>
      </c>
      <c r="K13838" t="b">
        <f t="shared" si="216"/>
        <v>1</v>
      </c>
    </row>
    <row r="13839" ht="25.5" spans="1:11">
      <c r="A13839" s="120">
        <v>99999</v>
      </c>
      <c r="B13839" s="121" t="s">
        <v>205</v>
      </c>
      <c r="C13839" s="121" t="s">
        <v>210</v>
      </c>
      <c r="D13839" s="121" t="s">
        <v>79</v>
      </c>
      <c r="E13839" s="121" t="s">
        <v>70</v>
      </c>
      <c r="F13839" s="122">
        <v>489</v>
      </c>
      <c r="G13839" s="122">
        <v>51.93</v>
      </c>
      <c r="H13839" s="120">
        <v>2019</v>
      </c>
      <c r="I13839" t="str">
        <f>IF(J13839="natural gas",VLOOKUP(D13839,'Cross-Page Data'!$I$4:$J$13,2,FALSE),IF(J13839="solar",VLOOKUP('Form 923'!D13839,'Cross-Page Data'!$I$14:$J$117,2,FALSE),J13839))</f>
        <v>heavy or residual fuel oil</v>
      </c>
      <c r="J13839" t="str">
        <f>VLOOKUP(E13839,'Cross-Page Data'!$D$4:$F$48,3,FALSE)</f>
        <v>heavy or residual fuel oil</v>
      </c>
      <c r="K13839" t="b">
        <f t="shared" si="216"/>
        <v>0</v>
      </c>
    </row>
    <row r="13840" spans="1:11">
      <c r="A13840" s="120">
        <v>99999</v>
      </c>
      <c r="B13840" s="121" t="s">
        <v>205</v>
      </c>
      <c r="C13840" s="121" t="s">
        <v>209</v>
      </c>
      <c r="D13840" s="121" t="s">
        <v>79</v>
      </c>
      <c r="E13840" s="121" t="s">
        <v>70</v>
      </c>
      <c r="F13840" s="122">
        <v>271</v>
      </c>
      <c r="G13840" s="122">
        <v>45.998</v>
      </c>
      <c r="H13840" s="120">
        <v>2019</v>
      </c>
      <c r="I13840" t="str">
        <f>IF(J13840="natural gas",VLOOKUP(D13840,'Cross-Page Data'!$I$4:$J$13,2,FALSE),IF(J13840="solar",VLOOKUP('Form 923'!D13840,'Cross-Page Data'!$I$14:$J$117,2,FALSE),J13840))</f>
        <v>heavy or residual fuel oil</v>
      </c>
      <c r="J13840" t="str">
        <f>VLOOKUP(E13840,'Cross-Page Data'!$D$4:$F$48,3,FALSE)</f>
        <v>heavy or residual fuel oil</v>
      </c>
      <c r="K13840" t="b">
        <f t="shared" si="216"/>
        <v>0</v>
      </c>
    </row>
    <row r="13841" spans="1:11">
      <c r="A13841" s="120">
        <v>99999</v>
      </c>
      <c r="B13841" s="121" t="s">
        <v>201</v>
      </c>
      <c r="C13841" s="121" t="s">
        <v>206</v>
      </c>
      <c r="D13841" s="121" t="s">
        <v>79</v>
      </c>
      <c r="E13841" s="121" t="s">
        <v>90</v>
      </c>
      <c r="F13841" s="122">
        <v>102086</v>
      </c>
      <c r="G13841" s="122">
        <v>8171.859</v>
      </c>
      <c r="H13841" s="120">
        <v>2019</v>
      </c>
      <c r="I13841" t="str">
        <f>IF(J13841="natural gas",VLOOKUP(D13841,'Cross-Page Data'!$I$4:$J$13,2,FALSE),IF(J13841="solar",VLOOKUP('Form 923'!D13841,'Cross-Page Data'!$I$14:$J$117,2,FALSE),J13841))</f>
        <v>biomass</v>
      </c>
      <c r="J13841" t="str">
        <f>VLOOKUP(E13841,'Cross-Page Data'!$D$4:$F$48,3,FALSE)</f>
        <v>biomass</v>
      </c>
      <c r="K13841" t="b">
        <f t="shared" si="216"/>
        <v>1</v>
      </c>
    </row>
    <row r="13842" spans="1:11">
      <c r="A13842" s="120">
        <v>99999</v>
      </c>
      <c r="B13842" s="121" t="s">
        <v>205</v>
      </c>
      <c r="C13842" s="121" t="s">
        <v>208</v>
      </c>
      <c r="D13842" s="121" t="s">
        <v>79</v>
      </c>
      <c r="E13842" s="121" t="s">
        <v>90</v>
      </c>
      <c r="F13842" s="122">
        <v>98858</v>
      </c>
      <c r="G13842" s="122">
        <v>22763.662</v>
      </c>
      <c r="H13842" s="120">
        <v>2019</v>
      </c>
      <c r="I13842" t="str">
        <f>IF(J13842="natural gas",VLOOKUP(D13842,'Cross-Page Data'!$I$4:$J$13,2,FALSE),IF(J13842="solar",VLOOKUP('Form 923'!D13842,'Cross-Page Data'!$I$14:$J$117,2,FALSE),J13842))</f>
        <v>biomass</v>
      </c>
      <c r="J13842" t="str">
        <f>VLOOKUP(E13842,'Cross-Page Data'!$D$4:$F$48,3,FALSE)</f>
        <v>biomass</v>
      </c>
      <c r="K13842" t="b">
        <f t="shared" si="216"/>
        <v>0</v>
      </c>
    </row>
    <row r="13843" ht="25.5" spans="1:11">
      <c r="A13843" s="120">
        <v>99999</v>
      </c>
      <c r="B13843" s="121" t="s">
        <v>201</v>
      </c>
      <c r="C13843" s="121" t="s">
        <v>207</v>
      </c>
      <c r="D13843" s="121" t="s">
        <v>79</v>
      </c>
      <c r="E13843" s="121" t="s">
        <v>90</v>
      </c>
      <c r="F13843" s="122">
        <v>309019</v>
      </c>
      <c r="G13843" s="122">
        <v>29655.938</v>
      </c>
      <c r="H13843" s="120">
        <v>2019</v>
      </c>
      <c r="I13843" t="str">
        <f>IF(J13843="natural gas",VLOOKUP(D13843,'Cross-Page Data'!$I$4:$J$13,2,FALSE),IF(J13843="solar",VLOOKUP('Form 923'!D13843,'Cross-Page Data'!$I$14:$J$117,2,FALSE),J13843))</f>
        <v>biomass</v>
      </c>
      <c r="J13843" t="str">
        <f>VLOOKUP(E13843,'Cross-Page Data'!$D$4:$F$48,3,FALSE)</f>
        <v>biomass</v>
      </c>
      <c r="K13843" t="b">
        <f t="shared" si="216"/>
        <v>0</v>
      </c>
    </row>
    <row r="13844" spans="1:11">
      <c r="A13844" s="120">
        <v>99999</v>
      </c>
      <c r="B13844" s="121" t="s">
        <v>201</v>
      </c>
      <c r="C13844" s="121" t="s">
        <v>206</v>
      </c>
      <c r="D13844" s="121" t="s">
        <v>79</v>
      </c>
      <c r="E13844" s="121" t="s">
        <v>90</v>
      </c>
      <c r="F13844" s="122">
        <v>63472</v>
      </c>
      <c r="G13844" s="122">
        <v>6218.012</v>
      </c>
      <c r="H13844" s="120">
        <v>2019</v>
      </c>
      <c r="I13844" t="str">
        <f>IF(J13844="natural gas",VLOOKUP(D13844,'Cross-Page Data'!$I$4:$J$13,2,FALSE),IF(J13844="solar",VLOOKUP('Form 923'!D13844,'Cross-Page Data'!$I$14:$J$117,2,FALSE),J13844))</f>
        <v>biomass</v>
      </c>
      <c r="J13844" t="str">
        <f>VLOOKUP(E13844,'Cross-Page Data'!$D$4:$F$48,3,FALSE)</f>
        <v>biomass</v>
      </c>
      <c r="K13844" t="b">
        <f t="shared" si="216"/>
        <v>1</v>
      </c>
    </row>
    <row r="13845" spans="1:11">
      <c r="A13845" s="120">
        <v>99999</v>
      </c>
      <c r="B13845" s="121" t="s">
        <v>201</v>
      </c>
      <c r="C13845" s="121" t="s">
        <v>206</v>
      </c>
      <c r="D13845" s="121" t="s">
        <v>79</v>
      </c>
      <c r="E13845" s="121" t="s">
        <v>90</v>
      </c>
      <c r="F13845" s="122">
        <v>0</v>
      </c>
      <c r="G13845" s="122">
        <v>0</v>
      </c>
      <c r="H13845" s="120">
        <v>2019</v>
      </c>
      <c r="I13845" t="str">
        <f>IF(J13845="natural gas",VLOOKUP(D13845,'Cross-Page Data'!$I$4:$J$13,2,FALSE),IF(J13845="solar",VLOOKUP('Form 923'!D13845,'Cross-Page Data'!$I$14:$J$117,2,FALSE),J13845))</f>
        <v>biomass</v>
      </c>
      <c r="J13845" t="str">
        <f>VLOOKUP(E13845,'Cross-Page Data'!$D$4:$F$48,3,FALSE)</f>
        <v>biomass</v>
      </c>
      <c r="K13845" t="b">
        <f t="shared" si="216"/>
        <v>1</v>
      </c>
    </row>
    <row r="13846" ht="25.5" spans="1:11">
      <c r="A13846" s="120">
        <v>99999</v>
      </c>
      <c r="B13846" s="121" t="s">
        <v>201</v>
      </c>
      <c r="C13846" s="121" t="s">
        <v>207</v>
      </c>
      <c r="D13846" s="121" t="s">
        <v>79</v>
      </c>
      <c r="E13846" s="121" t="s">
        <v>90</v>
      </c>
      <c r="F13846" s="122">
        <v>221639</v>
      </c>
      <c r="G13846" s="122">
        <v>8415.861</v>
      </c>
      <c r="H13846" s="120">
        <v>2019</v>
      </c>
      <c r="I13846" t="str">
        <f>IF(J13846="natural gas",VLOOKUP(D13846,'Cross-Page Data'!$I$4:$J$13,2,FALSE),IF(J13846="solar",VLOOKUP('Form 923'!D13846,'Cross-Page Data'!$I$14:$J$117,2,FALSE),J13846))</f>
        <v>biomass</v>
      </c>
      <c r="J13846" t="str">
        <f>VLOOKUP(E13846,'Cross-Page Data'!$D$4:$F$48,3,FALSE)</f>
        <v>biomass</v>
      </c>
      <c r="K13846" t="b">
        <f t="shared" si="216"/>
        <v>0</v>
      </c>
    </row>
    <row r="13847" spans="1:11">
      <c r="A13847" s="120">
        <v>99999</v>
      </c>
      <c r="B13847" s="121" t="s">
        <v>201</v>
      </c>
      <c r="C13847" s="121" t="s">
        <v>206</v>
      </c>
      <c r="D13847" s="121" t="s">
        <v>79</v>
      </c>
      <c r="E13847" s="121" t="s">
        <v>90</v>
      </c>
      <c r="F13847" s="122">
        <v>324673</v>
      </c>
      <c r="G13847" s="122">
        <v>33093.788</v>
      </c>
      <c r="H13847" s="120">
        <v>2019</v>
      </c>
      <c r="I13847" t="str">
        <f>IF(J13847="natural gas",VLOOKUP(D13847,'Cross-Page Data'!$I$4:$J$13,2,FALSE),IF(J13847="solar",VLOOKUP('Form 923'!D13847,'Cross-Page Data'!$I$14:$J$117,2,FALSE),J13847))</f>
        <v>biomass</v>
      </c>
      <c r="J13847" t="str">
        <f>VLOOKUP(E13847,'Cross-Page Data'!$D$4:$F$48,3,FALSE)</f>
        <v>biomass</v>
      </c>
      <c r="K13847" t="b">
        <f t="shared" si="216"/>
        <v>1</v>
      </c>
    </row>
    <row r="13848" spans="1:11">
      <c r="A13848" s="120">
        <v>99999</v>
      </c>
      <c r="B13848" s="121" t="s">
        <v>201</v>
      </c>
      <c r="C13848" s="121" t="s">
        <v>206</v>
      </c>
      <c r="D13848" s="121" t="s">
        <v>79</v>
      </c>
      <c r="E13848" s="121" t="s">
        <v>90</v>
      </c>
      <c r="F13848" s="122">
        <v>0</v>
      </c>
      <c r="G13848" s="122">
        <v>0</v>
      </c>
      <c r="H13848" s="120">
        <v>2019</v>
      </c>
      <c r="I13848" t="str">
        <f>IF(J13848="natural gas",VLOOKUP(D13848,'Cross-Page Data'!$I$4:$J$13,2,FALSE),IF(J13848="solar",VLOOKUP('Form 923'!D13848,'Cross-Page Data'!$I$14:$J$117,2,FALSE),J13848))</f>
        <v>biomass</v>
      </c>
      <c r="J13848" t="str">
        <f>VLOOKUP(E13848,'Cross-Page Data'!$D$4:$F$48,3,FALSE)</f>
        <v>biomass</v>
      </c>
      <c r="K13848" t="b">
        <f t="shared" si="216"/>
        <v>1</v>
      </c>
    </row>
    <row r="13849" spans="1:11">
      <c r="A13849" s="120">
        <v>99999</v>
      </c>
      <c r="B13849" s="121" t="s">
        <v>205</v>
      </c>
      <c r="C13849" s="121" t="s">
        <v>208</v>
      </c>
      <c r="D13849" s="121" t="s">
        <v>79</v>
      </c>
      <c r="E13849" s="121" t="s">
        <v>90</v>
      </c>
      <c r="F13849" s="122">
        <v>71293</v>
      </c>
      <c r="G13849" s="122">
        <v>17405.005</v>
      </c>
      <c r="H13849" s="120">
        <v>2019</v>
      </c>
      <c r="I13849" t="str">
        <f>IF(J13849="natural gas",VLOOKUP(D13849,'Cross-Page Data'!$I$4:$J$13,2,FALSE),IF(J13849="solar",VLOOKUP('Form 923'!D13849,'Cross-Page Data'!$I$14:$J$117,2,FALSE),J13849))</f>
        <v>biomass</v>
      </c>
      <c r="J13849" t="str">
        <f>VLOOKUP(E13849,'Cross-Page Data'!$D$4:$F$48,3,FALSE)</f>
        <v>biomass</v>
      </c>
      <c r="K13849" t="b">
        <f t="shared" si="216"/>
        <v>0</v>
      </c>
    </row>
    <row r="13850" spans="1:11">
      <c r="A13850" s="120">
        <v>99999</v>
      </c>
      <c r="B13850" s="121" t="s">
        <v>201</v>
      </c>
      <c r="C13850" s="121" t="s">
        <v>206</v>
      </c>
      <c r="D13850" s="121" t="s">
        <v>79</v>
      </c>
      <c r="E13850" s="121" t="s">
        <v>90</v>
      </c>
      <c r="F13850" s="122">
        <v>629220</v>
      </c>
      <c r="G13850" s="122">
        <v>75370.339</v>
      </c>
      <c r="H13850" s="120">
        <v>2019</v>
      </c>
      <c r="I13850" t="str">
        <f>IF(J13850="natural gas",VLOOKUP(D13850,'Cross-Page Data'!$I$4:$J$13,2,FALSE),IF(J13850="solar",VLOOKUP('Form 923'!D13850,'Cross-Page Data'!$I$14:$J$117,2,FALSE),J13850))</f>
        <v>biomass</v>
      </c>
      <c r="J13850" t="str">
        <f>VLOOKUP(E13850,'Cross-Page Data'!$D$4:$F$48,3,FALSE)</f>
        <v>biomass</v>
      </c>
      <c r="K13850" t="b">
        <f t="shared" si="216"/>
        <v>1</v>
      </c>
    </row>
    <row r="13851" spans="1:11">
      <c r="A13851" s="120">
        <v>99999</v>
      </c>
      <c r="B13851" s="121" t="s">
        <v>201</v>
      </c>
      <c r="C13851" s="121" t="s">
        <v>206</v>
      </c>
      <c r="D13851" s="121" t="s">
        <v>79</v>
      </c>
      <c r="E13851" s="121" t="s">
        <v>90</v>
      </c>
      <c r="F13851" s="122">
        <v>0</v>
      </c>
      <c r="G13851" s="122">
        <v>0</v>
      </c>
      <c r="H13851" s="120">
        <v>2019</v>
      </c>
      <c r="I13851" t="str">
        <f>IF(J13851="natural gas",VLOOKUP(D13851,'Cross-Page Data'!$I$4:$J$13,2,FALSE),IF(J13851="solar",VLOOKUP('Form 923'!D13851,'Cross-Page Data'!$I$14:$J$117,2,FALSE),J13851))</f>
        <v>biomass</v>
      </c>
      <c r="J13851" t="str">
        <f>VLOOKUP(E13851,'Cross-Page Data'!$D$4:$F$48,3,FALSE)</f>
        <v>biomass</v>
      </c>
      <c r="K13851" t="b">
        <f t="shared" si="216"/>
        <v>1</v>
      </c>
    </row>
    <row r="13852" spans="1:11">
      <c r="A13852" s="120">
        <v>99999</v>
      </c>
      <c r="B13852" s="121" t="s">
        <v>201</v>
      </c>
      <c r="C13852" s="121" t="s">
        <v>206</v>
      </c>
      <c r="D13852" s="121" t="s">
        <v>79</v>
      </c>
      <c r="E13852" s="121" t="s">
        <v>90</v>
      </c>
      <c r="F13852" s="122">
        <v>101581</v>
      </c>
      <c r="G13852" s="122">
        <v>7319.346</v>
      </c>
      <c r="H13852" s="120">
        <v>2019</v>
      </c>
      <c r="I13852" t="str">
        <f>IF(J13852="natural gas",VLOOKUP(D13852,'Cross-Page Data'!$I$4:$J$13,2,FALSE),IF(J13852="solar",VLOOKUP('Form 923'!D13852,'Cross-Page Data'!$I$14:$J$117,2,FALSE),J13852))</f>
        <v>biomass</v>
      </c>
      <c r="J13852" t="str">
        <f>VLOOKUP(E13852,'Cross-Page Data'!$D$4:$F$48,3,FALSE)</f>
        <v>biomass</v>
      </c>
      <c r="K13852" t="b">
        <f t="shared" si="216"/>
        <v>1</v>
      </c>
    </row>
    <row r="13853" spans="1:11">
      <c r="A13853" s="120">
        <v>99999</v>
      </c>
      <c r="B13853" s="121" t="s">
        <v>201</v>
      </c>
      <c r="C13853" s="121" t="s">
        <v>206</v>
      </c>
      <c r="D13853" s="121" t="s">
        <v>79</v>
      </c>
      <c r="E13853" s="121" t="s">
        <v>90</v>
      </c>
      <c r="F13853" s="122">
        <v>0</v>
      </c>
      <c r="G13853" s="122">
        <v>0</v>
      </c>
      <c r="H13853" s="120">
        <v>2019</v>
      </c>
      <c r="I13853" t="str">
        <f>IF(J13853="natural gas",VLOOKUP(D13853,'Cross-Page Data'!$I$4:$J$13,2,FALSE),IF(J13853="solar",VLOOKUP('Form 923'!D13853,'Cross-Page Data'!$I$14:$J$117,2,FALSE),J13853))</f>
        <v>biomass</v>
      </c>
      <c r="J13853" t="str">
        <f>VLOOKUP(E13853,'Cross-Page Data'!$D$4:$F$48,3,FALSE)</f>
        <v>biomass</v>
      </c>
      <c r="K13853" t="b">
        <f t="shared" si="216"/>
        <v>1</v>
      </c>
    </row>
    <row r="13854" spans="1:11">
      <c r="A13854" s="120">
        <v>99999</v>
      </c>
      <c r="B13854" s="121" t="s">
        <v>205</v>
      </c>
      <c r="C13854" s="121" t="s">
        <v>208</v>
      </c>
      <c r="D13854" s="121" t="s">
        <v>79</v>
      </c>
      <c r="E13854" s="121" t="s">
        <v>38</v>
      </c>
      <c r="F13854" s="122">
        <v>6482</v>
      </c>
      <c r="G13854" s="122">
        <v>1042.631</v>
      </c>
      <c r="H13854" s="120">
        <v>2019</v>
      </c>
      <c r="I13854" t="str">
        <f>IF(J13854="natural gas",VLOOKUP(D13854,'Cross-Page Data'!$I$4:$J$13,2,FALSE),IF(J13854="solar",VLOOKUP('Form 923'!D13854,'Cross-Page Data'!$I$14:$J$117,2,FALSE),J13854))</f>
        <v>natural gas peaker</v>
      </c>
      <c r="J13854" t="str">
        <f>VLOOKUP(E13854,'Cross-Page Data'!$D$4:$F$48,3,FALSE)</f>
        <v>natural gas</v>
      </c>
      <c r="K13854" t="b">
        <f t="shared" si="216"/>
        <v>0</v>
      </c>
    </row>
    <row r="13855" ht="25.5" spans="1:11">
      <c r="A13855" s="120">
        <v>99999</v>
      </c>
      <c r="B13855" s="121" t="s">
        <v>205</v>
      </c>
      <c r="C13855" s="121" t="s">
        <v>210</v>
      </c>
      <c r="D13855" s="121" t="s">
        <v>79</v>
      </c>
      <c r="E13855" s="121" t="s">
        <v>38</v>
      </c>
      <c r="F13855" s="122">
        <v>201135</v>
      </c>
      <c r="G13855" s="122">
        <v>25971.205</v>
      </c>
      <c r="H13855" s="120">
        <v>2019</v>
      </c>
      <c r="I13855" t="str">
        <f>IF(J13855="natural gas",VLOOKUP(D13855,'Cross-Page Data'!$I$4:$J$13,2,FALSE),IF(J13855="solar",VLOOKUP('Form 923'!D13855,'Cross-Page Data'!$I$14:$J$117,2,FALSE),J13855))</f>
        <v>natural gas peaker</v>
      </c>
      <c r="J13855" t="str">
        <f>VLOOKUP(E13855,'Cross-Page Data'!$D$4:$F$48,3,FALSE)</f>
        <v>natural gas</v>
      </c>
      <c r="K13855" t="b">
        <f t="shared" si="216"/>
        <v>0</v>
      </c>
    </row>
    <row r="13856" spans="1:11">
      <c r="A13856" s="120">
        <v>99999</v>
      </c>
      <c r="B13856" s="121" t="s">
        <v>201</v>
      </c>
      <c r="C13856" s="121" t="s">
        <v>202</v>
      </c>
      <c r="D13856" s="121" t="s">
        <v>79</v>
      </c>
      <c r="E13856" s="121" t="s">
        <v>38</v>
      </c>
      <c r="F13856" s="122">
        <v>0</v>
      </c>
      <c r="G13856" s="122">
        <v>0</v>
      </c>
      <c r="H13856" s="120">
        <v>2019</v>
      </c>
      <c r="I13856" t="str">
        <f>IF(J13856="natural gas",VLOOKUP(D13856,'Cross-Page Data'!$I$4:$J$13,2,FALSE),IF(J13856="solar",VLOOKUP('Form 923'!D13856,'Cross-Page Data'!$I$14:$J$117,2,FALSE),J13856))</f>
        <v>natural gas peaker</v>
      </c>
      <c r="J13856" t="str">
        <f>VLOOKUP(E13856,'Cross-Page Data'!$D$4:$F$48,3,FALSE)</f>
        <v>natural gas</v>
      </c>
      <c r="K13856" t="b">
        <f t="shared" si="216"/>
        <v>1</v>
      </c>
    </row>
    <row r="13857" ht="25.5" spans="1:11">
      <c r="A13857" s="120">
        <v>99999</v>
      </c>
      <c r="B13857" s="121" t="s">
        <v>201</v>
      </c>
      <c r="C13857" s="121" t="s">
        <v>207</v>
      </c>
      <c r="D13857" s="121" t="s">
        <v>79</v>
      </c>
      <c r="E13857" s="121" t="s">
        <v>38</v>
      </c>
      <c r="F13857" s="122">
        <v>0</v>
      </c>
      <c r="G13857" s="122">
        <v>0</v>
      </c>
      <c r="H13857" s="120">
        <v>2019</v>
      </c>
      <c r="I13857" t="str">
        <f>IF(J13857="natural gas",VLOOKUP(D13857,'Cross-Page Data'!$I$4:$J$13,2,FALSE),IF(J13857="solar",VLOOKUP('Form 923'!D13857,'Cross-Page Data'!$I$14:$J$117,2,FALSE),J13857))</f>
        <v>natural gas peaker</v>
      </c>
      <c r="J13857" t="str">
        <f>VLOOKUP(E13857,'Cross-Page Data'!$D$4:$F$48,3,FALSE)</f>
        <v>natural gas</v>
      </c>
      <c r="K13857" t="b">
        <f t="shared" si="216"/>
        <v>0</v>
      </c>
    </row>
    <row r="13858" spans="1:11">
      <c r="A13858" s="120">
        <v>99999</v>
      </c>
      <c r="B13858" s="121" t="s">
        <v>201</v>
      </c>
      <c r="C13858" s="121" t="s">
        <v>202</v>
      </c>
      <c r="D13858" s="121" t="s">
        <v>79</v>
      </c>
      <c r="E13858" s="121" t="s">
        <v>38</v>
      </c>
      <c r="F13858" s="122">
        <v>0</v>
      </c>
      <c r="G13858" s="122">
        <v>0</v>
      </c>
      <c r="H13858" s="120">
        <v>2019</v>
      </c>
      <c r="I13858" t="str">
        <f>IF(J13858="natural gas",VLOOKUP(D13858,'Cross-Page Data'!$I$4:$J$13,2,FALSE),IF(J13858="solar",VLOOKUP('Form 923'!D13858,'Cross-Page Data'!$I$14:$J$117,2,FALSE),J13858))</f>
        <v>natural gas peaker</v>
      </c>
      <c r="J13858" t="str">
        <f>VLOOKUP(E13858,'Cross-Page Data'!$D$4:$F$48,3,FALSE)</f>
        <v>natural gas</v>
      </c>
      <c r="K13858" t="b">
        <f t="shared" si="216"/>
        <v>1</v>
      </c>
    </row>
    <row r="13859" spans="1:11">
      <c r="A13859" s="120">
        <v>99999</v>
      </c>
      <c r="B13859" s="121" t="s">
        <v>201</v>
      </c>
      <c r="C13859" s="121" t="s">
        <v>202</v>
      </c>
      <c r="D13859" s="121" t="s">
        <v>79</v>
      </c>
      <c r="E13859" s="121" t="s">
        <v>38</v>
      </c>
      <c r="F13859" s="122">
        <v>3370</v>
      </c>
      <c r="G13859" s="122">
        <v>210.771</v>
      </c>
      <c r="H13859" s="120">
        <v>2019</v>
      </c>
      <c r="I13859" t="str">
        <f>IF(J13859="natural gas",VLOOKUP(D13859,'Cross-Page Data'!$I$4:$J$13,2,FALSE),IF(J13859="solar",VLOOKUP('Form 923'!D13859,'Cross-Page Data'!$I$14:$J$117,2,FALSE),J13859))</f>
        <v>natural gas peaker</v>
      </c>
      <c r="J13859" t="str">
        <f>VLOOKUP(E13859,'Cross-Page Data'!$D$4:$F$48,3,FALSE)</f>
        <v>natural gas</v>
      </c>
      <c r="K13859" t="b">
        <f t="shared" si="216"/>
        <v>1</v>
      </c>
    </row>
    <row r="13860" spans="1:11">
      <c r="A13860" s="120">
        <v>99999</v>
      </c>
      <c r="B13860" s="121" t="s">
        <v>205</v>
      </c>
      <c r="C13860" s="121" t="s">
        <v>208</v>
      </c>
      <c r="D13860" s="121" t="s">
        <v>79</v>
      </c>
      <c r="E13860" s="121" t="s">
        <v>38</v>
      </c>
      <c r="F13860" s="122">
        <v>0</v>
      </c>
      <c r="G13860" s="122">
        <v>0</v>
      </c>
      <c r="H13860" s="120">
        <v>2019</v>
      </c>
      <c r="I13860" t="str">
        <f>IF(J13860="natural gas",VLOOKUP(D13860,'Cross-Page Data'!$I$4:$J$13,2,FALSE),IF(J13860="solar",VLOOKUP('Form 923'!D13860,'Cross-Page Data'!$I$14:$J$117,2,FALSE),J13860))</f>
        <v>natural gas peaker</v>
      </c>
      <c r="J13860" t="str">
        <f>VLOOKUP(E13860,'Cross-Page Data'!$D$4:$F$48,3,FALSE)</f>
        <v>natural gas</v>
      </c>
      <c r="K13860" t="b">
        <f t="shared" si="216"/>
        <v>0</v>
      </c>
    </row>
    <row r="13861" ht="25.5" spans="1:11">
      <c r="A13861" s="120">
        <v>99999</v>
      </c>
      <c r="B13861" s="121" t="s">
        <v>201</v>
      </c>
      <c r="C13861" s="121" t="s">
        <v>207</v>
      </c>
      <c r="D13861" s="121" t="s">
        <v>79</v>
      </c>
      <c r="E13861" s="121" t="s">
        <v>38</v>
      </c>
      <c r="F13861" s="122">
        <v>2572</v>
      </c>
      <c r="G13861" s="122">
        <v>522.533</v>
      </c>
      <c r="H13861" s="120">
        <v>2019</v>
      </c>
      <c r="I13861" t="str">
        <f>IF(J13861="natural gas",VLOOKUP(D13861,'Cross-Page Data'!$I$4:$J$13,2,FALSE),IF(J13861="solar",VLOOKUP('Form 923'!D13861,'Cross-Page Data'!$I$14:$J$117,2,FALSE),J13861))</f>
        <v>natural gas peaker</v>
      </c>
      <c r="J13861" t="str">
        <f>VLOOKUP(E13861,'Cross-Page Data'!$D$4:$F$48,3,FALSE)</f>
        <v>natural gas</v>
      </c>
      <c r="K13861" t="b">
        <f t="shared" si="216"/>
        <v>0</v>
      </c>
    </row>
    <row r="13862" spans="1:11">
      <c r="A13862" s="120">
        <v>99999</v>
      </c>
      <c r="B13862" s="121" t="s">
        <v>201</v>
      </c>
      <c r="C13862" s="121" t="s">
        <v>202</v>
      </c>
      <c r="D13862" s="121" t="s">
        <v>79</v>
      </c>
      <c r="E13862" s="121" t="s">
        <v>38</v>
      </c>
      <c r="F13862" s="122">
        <v>542700</v>
      </c>
      <c r="G13862" s="122">
        <v>65612.911</v>
      </c>
      <c r="H13862" s="120">
        <v>2019</v>
      </c>
      <c r="I13862" t="str">
        <f>IF(J13862="natural gas",VLOOKUP(D13862,'Cross-Page Data'!$I$4:$J$13,2,FALSE),IF(J13862="solar",VLOOKUP('Form 923'!D13862,'Cross-Page Data'!$I$14:$J$117,2,FALSE),J13862))</f>
        <v>natural gas peaker</v>
      </c>
      <c r="J13862" t="str">
        <f>VLOOKUP(E13862,'Cross-Page Data'!$D$4:$F$48,3,FALSE)</f>
        <v>natural gas</v>
      </c>
      <c r="K13862" t="b">
        <f t="shared" si="216"/>
        <v>1</v>
      </c>
    </row>
    <row r="13863" ht="25.5" spans="1:11">
      <c r="A13863" s="120">
        <v>99999</v>
      </c>
      <c r="B13863" s="121" t="s">
        <v>201</v>
      </c>
      <c r="C13863" s="121" t="s">
        <v>211</v>
      </c>
      <c r="D13863" s="121" t="s">
        <v>79</v>
      </c>
      <c r="E13863" s="121" t="s">
        <v>38</v>
      </c>
      <c r="F13863" s="122">
        <v>43791</v>
      </c>
      <c r="G13863" s="122">
        <v>4874.847</v>
      </c>
      <c r="H13863" s="120">
        <v>2019</v>
      </c>
      <c r="I13863" t="str">
        <f>IF(J13863="natural gas",VLOOKUP(D13863,'Cross-Page Data'!$I$4:$J$13,2,FALSE),IF(J13863="solar",VLOOKUP('Form 923'!D13863,'Cross-Page Data'!$I$14:$J$117,2,FALSE),J13863))</f>
        <v>natural gas peaker</v>
      </c>
      <c r="J13863" t="str">
        <f>VLOOKUP(E13863,'Cross-Page Data'!$D$4:$F$48,3,FALSE)</f>
        <v>natural gas</v>
      </c>
      <c r="K13863" t="b">
        <f t="shared" si="216"/>
        <v>0</v>
      </c>
    </row>
    <row r="13864" spans="1:11">
      <c r="A13864" s="120">
        <v>99999</v>
      </c>
      <c r="B13864" s="121" t="s">
        <v>201</v>
      </c>
      <c r="C13864" s="121" t="s">
        <v>202</v>
      </c>
      <c r="D13864" s="121" t="s">
        <v>79</v>
      </c>
      <c r="E13864" s="121" t="s">
        <v>38</v>
      </c>
      <c r="F13864" s="122">
        <v>79590</v>
      </c>
      <c r="G13864" s="122">
        <v>6452.32</v>
      </c>
      <c r="H13864" s="120">
        <v>2019</v>
      </c>
      <c r="I13864" t="str">
        <f>IF(J13864="natural gas",VLOOKUP(D13864,'Cross-Page Data'!$I$4:$J$13,2,FALSE),IF(J13864="solar",VLOOKUP('Form 923'!D13864,'Cross-Page Data'!$I$14:$J$117,2,FALSE),J13864))</f>
        <v>natural gas peaker</v>
      </c>
      <c r="J13864" t="str">
        <f>VLOOKUP(E13864,'Cross-Page Data'!$D$4:$F$48,3,FALSE)</f>
        <v>natural gas</v>
      </c>
      <c r="K13864" t="b">
        <f t="shared" si="216"/>
        <v>1</v>
      </c>
    </row>
    <row r="13865" spans="1:11">
      <c r="A13865" s="120">
        <v>99999</v>
      </c>
      <c r="B13865" s="121" t="s">
        <v>201</v>
      </c>
      <c r="C13865" s="121" t="s">
        <v>202</v>
      </c>
      <c r="D13865" s="121" t="s">
        <v>79</v>
      </c>
      <c r="E13865" s="121" t="s">
        <v>38</v>
      </c>
      <c r="F13865" s="122">
        <v>0</v>
      </c>
      <c r="G13865" s="122">
        <v>0</v>
      </c>
      <c r="H13865" s="120">
        <v>2019</v>
      </c>
      <c r="I13865" t="str">
        <f>IF(J13865="natural gas",VLOOKUP(D13865,'Cross-Page Data'!$I$4:$J$13,2,FALSE),IF(J13865="solar",VLOOKUP('Form 923'!D13865,'Cross-Page Data'!$I$14:$J$117,2,FALSE),J13865))</f>
        <v>natural gas peaker</v>
      </c>
      <c r="J13865" t="str">
        <f>VLOOKUP(E13865,'Cross-Page Data'!$D$4:$F$48,3,FALSE)</f>
        <v>natural gas</v>
      </c>
      <c r="K13865" t="b">
        <f t="shared" si="216"/>
        <v>1</v>
      </c>
    </row>
    <row r="13866" spans="1:11">
      <c r="A13866" s="120">
        <v>99999</v>
      </c>
      <c r="B13866" s="121" t="s">
        <v>201</v>
      </c>
      <c r="C13866" s="121" t="s">
        <v>202</v>
      </c>
      <c r="D13866" s="121" t="s">
        <v>79</v>
      </c>
      <c r="E13866" s="121" t="s">
        <v>38</v>
      </c>
      <c r="F13866" s="122">
        <v>3095</v>
      </c>
      <c r="G13866" s="122">
        <v>192.188</v>
      </c>
      <c r="H13866" s="120">
        <v>2019</v>
      </c>
      <c r="I13866" t="str">
        <f>IF(J13866="natural gas",VLOOKUP(D13866,'Cross-Page Data'!$I$4:$J$13,2,FALSE),IF(J13866="solar",VLOOKUP('Form 923'!D13866,'Cross-Page Data'!$I$14:$J$117,2,FALSE),J13866))</f>
        <v>natural gas peaker</v>
      </c>
      <c r="J13866" t="str">
        <f>VLOOKUP(E13866,'Cross-Page Data'!$D$4:$F$48,3,FALSE)</f>
        <v>natural gas</v>
      </c>
      <c r="K13866" t="b">
        <f t="shared" si="216"/>
        <v>1</v>
      </c>
    </row>
    <row r="13867" spans="1:11">
      <c r="A13867" s="120">
        <v>99999</v>
      </c>
      <c r="B13867" s="121" t="s">
        <v>201</v>
      </c>
      <c r="C13867" s="121" t="s">
        <v>206</v>
      </c>
      <c r="D13867" s="121" t="s">
        <v>79</v>
      </c>
      <c r="E13867" s="121" t="s">
        <v>38</v>
      </c>
      <c r="F13867" s="122">
        <v>8958</v>
      </c>
      <c r="G13867" s="122">
        <v>919.306</v>
      </c>
      <c r="H13867" s="120">
        <v>2019</v>
      </c>
      <c r="I13867" t="str">
        <f>IF(J13867="natural gas",VLOOKUP(D13867,'Cross-Page Data'!$I$4:$J$13,2,FALSE),IF(J13867="solar",VLOOKUP('Form 923'!D13867,'Cross-Page Data'!$I$14:$J$117,2,FALSE),J13867))</f>
        <v>natural gas peaker</v>
      </c>
      <c r="J13867" t="str">
        <f>VLOOKUP(E13867,'Cross-Page Data'!$D$4:$F$48,3,FALSE)</f>
        <v>natural gas</v>
      </c>
      <c r="K13867" t="b">
        <f t="shared" si="216"/>
        <v>1</v>
      </c>
    </row>
    <row r="13868" ht="25.5" spans="1:11">
      <c r="A13868" s="120">
        <v>99999</v>
      </c>
      <c r="B13868" s="121" t="s">
        <v>205</v>
      </c>
      <c r="C13868" s="121" t="s">
        <v>210</v>
      </c>
      <c r="D13868" s="121" t="s">
        <v>79</v>
      </c>
      <c r="E13868" s="121" t="s">
        <v>38</v>
      </c>
      <c r="F13868" s="122">
        <v>127973</v>
      </c>
      <c r="G13868" s="122">
        <v>26832.373</v>
      </c>
      <c r="H13868" s="120">
        <v>2019</v>
      </c>
      <c r="I13868" t="str">
        <f>IF(J13868="natural gas",VLOOKUP(D13868,'Cross-Page Data'!$I$4:$J$13,2,FALSE),IF(J13868="solar",VLOOKUP('Form 923'!D13868,'Cross-Page Data'!$I$14:$J$117,2,FALSE),J13868))</f>
        <v>natural gas peaker</v>
      </c>
      <c r="J13868" t="str">
        <f>VLOOKUP(E13868,'Cross-Page Data'!$D$4:$F$48,3,FALSE)</f>
        <v>natural gas</v>
      </c>
      <c r="K13868" t="b">
        <f t="shared" si="216"/>
        <v>0</v>
      </c>
    </row>
    <row r="13869" spans="1:11">
      <c r="A13869" s="120">
        <v>99999</v>
      </c>
      <c r="B13869" s="121" t="s">
        <v>205</v>
      </c>
      <c r="C13869" s="121" t="s">
        <v>208</v>
      </c>
      <c r="D13869" s="121" t="s">
        <v>79</v>
      </c>
      <c r="E13869" s="121" t="s">
        <v>38</v>
      </c>
      <c r="F13869" s="122">
        <v>0</v>
      </c>
      <c r="G13869" s="122">
        <v>0</v>
      </c>
      <c r="H13869" s="120">
        <v>2019</v>
      </c>
      <c r="I13869" t="str">
        <f>IF(J13869="natural gas",VLOOKUP(D13869,'Cross-Page Data'!$I$4:$J$13,2,FALSE),IF(J13869="solar",VLOOKUP('Form 923'!D13869,'Cross-Page Data'!$I$14:$J$117,2,FALSE),J13869))</f>
        <v>natural gas peaker</v>
      </c>
      <c r="J13869" t="str">
        <f>VLOOKUP(E13869,'Cross-Page Data'!$D$4:$F$48,3,FALSE)</f>
        <v>natural gas</v>
      </c>
      <c r="K13869" t="b">
        <f t="shared" si="216"/>
        <v>0</v>
      </c>
    </row>
    <row r="13870" spans="1:11">
      <c r="A13870" s="120">
        <v>99999</v>
      </c>
      <c r="B13870" s="121" t="s">
        <v>201</v>
      </c>
      <c r="C13870" s="121" t="s">
        <v>202</v>
      </c>
      <c r="D13870" s="121" t="s">
        <v>79</v>
      </c>
      <c r="E13870" s="121" t="s">
        <v>38</v>
      </c>
      <c r="F13870" s="122">
        <v>8968</v>
      </c>
      <c r="G13870" s="122">
        <v>1011.57</v>
      </c>
      <c r="H13870" s="120">
        <v>2019</v>
      </c>
      <c r="I13870" t="str">
        <f>IF(J13870="natural gas",VLOOKUP(D13870,'Cross-Page Data'!$I$4:$J$13,2,FALSE),IF(J13870="solar",VLOOKUP('Form 923'!D13870,'Cross-Page Data'!$I$14:$J$117,2,FALSE),J13870))</f>
        <v>natural gas peaker</v>
      </c>
      <c r="J13870" t="str">
        <f>VLOOKUP(E13870,'Cross-Page Data'!$D$4:$F$48,3,FALSE)</f>
        <v>natural gas</v>
      </c>
      <c r="K13870" t="b">
        <f t="shared" si="216"/>
        <v>1</v>
      </c>
    </row>
    <row r="13871" spans="1:11">
      <c r="A13871" s="120">
        <v>99999</v>
      </c>
      <c r="B13871" s="121" t="s">
        <v>201</v>
      </c>
      <c r="C13871" s="121" t="s">
        <v>202</v>
      </c>
      <c r="D13871" s="121" t="s">
        <v>79</v>
      </c>
      <c r="E13871" s="121" t="s">
        <v>38</v>
      </c>
      <c r="F13871" s="122">
        <v>0</v>
      </c>
      <c r="G13871" s="122">
        <v>0</v>
      </c>
      <c r="H13871" s="120">
        <v>2019</v>
      </c>
      <c r="I13871" t="str">
        <f>IF(J13871="natural gas",VLOOKUP(D13871,'Cross-Page Data'!$I$4:$J$13,2,FALSE),IF(J13871="solar",VLOOKUP('Form 923'!D13871,'Cross-Page Data'!$I$14:$J$117,2,FALSE),J13871))</f>
        <v>natural gas peaker</v>
      </c>
      <c r="J13871" t="str">
        <f>VLOOKUP(E13871,'Cross-Page Data'!$D$4:$F$48,3,FALSE)</f>
        <v>natural gas</v>
      </c>
      <c r="K13871" t="b">
        <f t="shared" si="216"/>
        <v>1</v>
      </c>
    </row>
    <row r="13872" ht="25.5" spans="1:11">
      <c r="A13872" s="120">
        <v>99999</v>
      </c>
      <c r="B13872" s="121" t="s">
        <v>205</v>
      </c>
      <c r="C13872" s="121" t="s">
        <v>210</v>
      </c>
      <c r="D13872" s="121" t="s">
        <v>79</v>
      </c>
      <c r="E13872" s="121" t="s">
        <v>38</v>
      </c>
      <c r="F13872" s="122">
        <v>0</v>
      </c>
      <c r="G13872" s="122">
        <v>0</v>
      </c>
      <c r="H13872" s="120">
        <v>2019</v>
      </c>
      <c r="I13872" t="str">
        <f>IF(J13872="natural gas",VLOOKUP(D13872,'Cross-Page Data'!$I$4:$J$13,2,FALSE),IF(J13872="solar",VLOOKUP('Form 923'!D13872,'Cross-Page Data'!$I$14:$J$117,2,FALSE),J13872))</f>
        <v>natural gas peaker</v>
      </c>
      <c r="J13872" t="str">
        <f>VLOOKUP(E13872,'Cross-Page Data'!$D$4:$F$48,3,FALSE)</f>
        <v>natural gas</v>
      </c>
      <c r="K13872" t="b">
        <f t="shared" si="216"/>
        <v>0</v>
      </c>
    </row>
    <row r="13873" spans="1:11">
      <c r="A13873" s="120">
        <v>99999</v>
      </c>
      <c r="B13873" s="121" t="s">
        <v>201</v>
      </c>
      <c r="C13873" s="121" t="s">
        <v>202</v>
      </c>
      <c r="D13873" s="121" t="s">
        <v>79</v>
      </c>
      <c r="E13873" s="121" t="s">
        <v>38</v>
      </c>
      <c r="F13873" s="122">
        <v>325770</v>
      </c>
      <c r="G13873" s="122">
        <v>36024.334</v>
      </c>
      <c r="H13873" s="120">
        <v>2019</v>
      </c>
      <c r="I13873" t="str">
        <f>IF(J13873="natural gas",VLOOKUP(D13873,'Cross-Page Data'!$I$4:$J$13,2,FALSE),IF(J13873="solar",VLOOKUP('Form 923'!D13873,'Cross-Page Data'!$I$14:$J$117,2,FALSE),J13873))</f>
        <v>natural gas peaker</v>
      </c>
      <c r="J13873" t="str">
        <f>VLOOKUP(E13873,'Cross-Page Data'!$D$4:$F$48,3,FALSE)</f>
        <v>natural gas</v>
      </c>
      <c r="K13873" t="b">
        <f t="shared" si="216"/>
        <v>1</v>
      </c>
    </row>
    <row r="13874" ht="25.5" spans="1:11">
      <c r="A13874" s="120">
        <v>99999</v>
      </c>
      <c r="B13874" s="121" t="s">
        <v>205</v>
      </c>
      <c r="C13874" s="121" t="s">
        <v>210</v>
      </c>
      <c r="D13874" s="121" t="s">
        <v>79</v>
      </c>
      <c r="E13874" s="121" t="s">
        <v>38</v>
      </c>
      <c r="F13874" s="122">
        <v>15110</v>
      </c>
      <c r="G13874" s="122">
        <v>1605.72</v>
      </c>
      <c r="H13874" s="120">
        <v>2019</v>
      </c>
      <c r="I13874" t="str">
        <f>IF(J13874="natural gas",VLOOKUP(D13874,'Cross-Page Data'!$I$4:$J$13,2,FALSE),IF(J13874="solar",VLOOKUP('Form 923'!D13874,'Cross-Page Data'!$I$14:$J$117,2,FALSE),J13874))</f>
        <v>natural gas peaker</v>
      </c>
      <c r="J13874" t="str">
        <f>VLOOKUP(E13874,'Cross-Page Data'!$D$4:$F$48,3,FALSE)</f>
        <v>natural gas</v>
      </c>
      <c r="K13874" t="b">
        <f t="shared" si="216"/>
        <v>0</v>
      </c>
    </row>
    <row r="13875" spans="1:11">
      <c r="A13875" s="120">
        <v>99999</v>
      </c>
      <c r="B13875" s="121" t="s">
        <v>201</v>
      </c>
      <c r="C13875" s="121" t="s">
        <v>206</v>
      </c>
      <c r="D13875" s="121" t="s">
        <v>79</v>
      </c>
      <c r="E13875" s="121" t="s">
        <v>130</v>
      </c>
      <c r="F13875" s="122">
        <v>109717</v>
      </c>
      <c r="G13875" s="122">
        <v>7389.151</v>
      </c>
      <c r="H13875" s="120">
        <v>2019</v>
      </c>
      <c r="I13875" t="str">
        <f>IF(J13875="natural gas",VLOOKUP(D13875,'Cross-Page Data'!$I$4:$J$13,2,FALSE),IF(J13875="solar",VLOOKUP('Form 923'!D13875,'Cross-Page Data'!$I$14:$J$117,2,FALSE),J13875))</f>
        <v>biomass</v>
      </c>
      <c r="J13875" t="str">
        <f>VLOOKUP(E13875,'Cross-Page Data'!$D$4:$F$48,3,FALSE)</f>
        <v>biomass</v>
      </c>
      <c r="K13875" t="b">
        <f t="shared" si="216"/>
        <v>1</v>
      </c>
    </row>
    <row r="13876" spans="1:11">
      <c r="A13876" s="120">
        <v>99999</v>
      </c>
      <c r="B13876" s="121" t="s">
        <v>205</v>
      </c>
      <c r="C13876" s="121" t="s">
        <v>208</v>
      </c>
      <c r="D13876" s="121" t="s">
        <v>79</v>
      </c>
      <c r="E13876" s="121" t="s">
        <v>130</v>
      </c>
      <c r="F13876" s="122">
        <v>25491</v>
      </c>
      <c r="G13876" s="122">
        <v>4100.143</v>
      </c>
      <c r="H13876" s="120">
        <v>2019</v>
      </c>
      <c r="I13876" t="str">
        <f>IF(J13876="natural gas",VLOOKUP(D13876,'Cross-Page Data'!$I$4:$J$13,2,FALSE),IF(J13876="solar",VLOOKUP('Form 923'!D13876,'Cross-Page Data'!$I$14:$J$117,2,FALSE),J13876))</f>
        <v>biomass</v>
      </c>
      <c r="J13876" t="str">
        <f>VLOOKUP(E13876,'Cross-Page Data'!$D$4:$F$48,3,FALSE)</f>
        <v>biomass</v>
      </c>
      <c r="K13876" t="b">
        <f t="shared" si="216"/>
        <v>0</v>
      </c>
    </row>
    <row r="13877" ht="25.5" spans="1:11">
      <c r="A13877" s="120">
        <v>99999</v>
      </c>
      <c r="B13877" s="121" t="s">
        <v>205</v>
      </c>
      <c r="C13877" s="121" t="s">
        <v>210</v>
      </c>
      <c r="D13877" s="121" t="s">
        <v>79</v>
      </c>
      <c r="E13877" s="121" t="s">
        <v>130</v>
      </c>
      <c r="F13877" s="122">
        <v>795607</v>
      </c>
      <c r="G13877" s="122">
        <v>78979.916</v>
      </c>
      <c r="H13877" s="120">
        <v>2019</v>
      </c>
      <c r="I13877" t="str">
        <f>IF(J13877="natural gas",VLOOKUP(D13877,'Cross-Page Data'!$I$4:$J$13,2,FALSE),IF(J13877="solar",VLOOKUP('Form 923'!D13877,'Cross-Page Data'!$I$14:$J$117,2,FALSE),J13877))</f>
        <v>biomass</v>
      </c>
      <c r="J13877" t="str">
        <f>VLOOKUP(E13877,'Cross-Page Data'!$D$4:$F$48,3,FALSE)</f>
        <v>biomass</v>
      </c>
      <c r="K13877" t="b">
        <f t="shared" si="216"/>
        <v>0</v>
      </c>
    </row>
    <row r="13878" ht="25.5" spans="1:11">
      <c r="A13878" s="120">
        <v>99999</v>
      </c>
      <c r="B13878" s="121" t="s">
        <v>205</v>
      </c>
      <c r="C13878" s="121" t="s">
        <v>210</v>
      </c>
      <c r="D13878" s="121" t="s">
        <v>79</v>
      </c>
      <c r="E13878" s="121" t="s">
        <v>130</v>
      </c>
      <c r="F13878" s="122">
        <v>53685</v>
      </c>
      <c r="G13878" s="122">
        <v>8018.184</v>
      </c>
      <c r="H13878" s="120">
        <v>2019</v>
      </c>
      <c r="I13878" t="str">
        <f>IF(J13878="natural gas",VLOOKUP(D13878,'Cross-Page Data'!$I$4:$J$13,2,FALSE),IF(J13878="solar",VLOOKUP('Form 923'!D13878,'Cross-Page Data'!$I$14:$J$117,2,FALSE),J13878))</f>
        <v>biomass</v>
      </c>
      <c r="J13878" t="str">
        <f>VLOOKUP(E13878,'Cross-Page Data'!$D$4:$F$48,3,FALSE)</f>
        <v>biomass</v>
      </c>
      <c r="K13878" t="b">
        <f t="shared" si="216"/>
        <v>0</v>
      </c>
    </row>
    <row r="13879" spans="1:11">
      <c r="A13879" s="120">
        <v>99999</v>
      </c>
      <c r="B13879" s="121" t="s">
        <v>205</v>
      </c>
      <c r="C13879" s="121" t="s">
        <v>208</v>
      </c>
      <c r="D13879" s="121" t="s">
        <v>79</v>
      </c>
      <c r="E13879" s="121" t="s">
        <v>130</v>
      </c>
      <c r="F13879" s="122">
        <v>39131</v>
      </c>
      <c r="G13879" s="122">
        <v>6181.43</v>
      </c>
      <c r="H13879" s="120">
        <v>2019</v>
      </c>
      <c r="I13879" t="str">
        <f>IF(J13879="natural gas",VLOOKUP(D13879,'Cross-Page Data'!$I$4:$J$13,2,FALSE),IF(J13879="solar",VLOOKUP('Form 923'!D13879,'Cross-Page Data'!$I$14:$J$117,2,FALSE),J13879))</f>
        <v>biomass</v>
      </c>
      <c r="J13879" t="str">
        <f>VLOOKUP(E13879,'Cross-Page Data'!$D$4:$F$48,3,FALSE)</f>
        <v>biomass</v>
      </c>
      <c r="K13879" t="b">
        <f t="shared" si="216"/>
        <v>0</v>
      </c>
    </row>
    <row r="13880" spans="1:11">
      <c r="A13880" s="120">
        <v>99999</v>
      </c>
      <c r="B13880" s="121" t="s">
        <v>205</v>
      </c>
      <c r="C13880" s="121" t="s">
        <v>209</v>
      </c>
      <c r="D13880" s="121" t="s">
        <v>79</v>
      </c>
      <c r="E13880" s="121" t="s">
        <v>130</v>
      </c>
      <c r="F13880" s="122">
        <v>62275</v>
      </c>
      <c r="G13880" s="122">
        <v>9837.58</v>
      </c>
      <c r="H13880" s="120">
        <v>2019</v>
      </c>
      <c r="I13880" t="str">
        <f>IF(J13880="natural gas",VLOOKUP(D13880,'Cross-Page Data'!$I$4:$J$13,2,FALSE),IF(J13880="solar",VLOOKUP('Form 923'!D13880,'Cross-Page Data'!$I$14:$J$117,2,FALSE),J13880))</f>
        <v>biomass</v>
      </c>
      <c r="J13880" t="str">
        <f>VLOOKUP(E13880,'Cross-Page Data'!$D$4:$F$48,3,FALSE)</f>
        <v>biomass</v>
      </c>
      <c r="K13880" t="b">
        <f t="shared" si="216"/>
        <v>0</v>
      </c>
    </row>
    <row r="13881" spans="1:11">
      <c r="A13881" s="120">
        <v>99999</v>
      </c>
      <c r="B13881" s="121" t="s">
        <v>201</v>
      </c>
      <c r="C13881" s="121" t="s">
        <v>206</v>
      </c>
      <c r="D13881" s="121" t="s">
        <v>79</v>
      </c>
      <c r="E13881" s="121" t="s">
        <v>130</v>
      </c>
      <c r="F13881" s="122">
        <v>16903</v>
      </c>
      <c r="G13881" s="122">
        <v>1633.82</v>
      </c>
      <c r="H13881" s="120">
        <v>2019</v>
      </c>
      <c r="I13881" t="str">
        <f>IF(J13881="natural gas",VLOOKUP(D13881,'Cross-Page Data'!$I$4:$J$13,2,FALSE),IF(J13881="solar",VLOOKUP('Form 923'!D13881,'Cross-Page Data'!$I$14:$J$117,2,FALSE),J13881))</f>
        <v>biomass</v>
      </c>
      <c r="J13881" t="str">
        <f>VLOOKUP(E13881,'Cross-Page Data'!$D$4:$F$48,3,FALSE)</f>
        <v>biomass</v>
      </c>
      <c r="K13881" t="b">
        <f t="shared" si="216"/>
        <v>1</v>
      </c>
    </row>
    <row r="13882" spans="1:11">
      <c r="A13882" s="120">
        <v>99999</v>
      </c>
      <c r="B13882" s="121" t="s">
        <v>201</v>
      </c>
      <c r="C13882" s="121" t="s">
        <v>202</v>
      </c>
      <c r="D13882" s="121" t="s">
        <v>79</v>
      </c>
      <c r="E13882" s="121" t="s">
        <v>130</v>
      </c>
      <c r="F13882" s="122">
        <v>0</v>
      </c>
      <c r="G13882" s="122">
        <v>0</v>
      </c>
      <c r="H13882" s="120">
        <v>2019</v>
      </c>
      <c r="I13882" t="str">
        <f>IF(J13882="natural gas",VLOOKUP(D13882,'Cross-Page Data'!$I$4:$J$13,2,FALSE),IF(J13882="solar",VLOOKUP('Form 923'!D13882,'Cross-Page Data'!$I$14:$J$117,2,FALSE),J13882))</f>
        <v>biomass</v>
      </c>
      <c r="J13882" t="str">
        <f>VLOOKUP(E13882,'Cross-Page Data'!$D$4:$F$48,3,FALSE)</f>
        <v>biomass</v>
      </c>
      <c r="K13882" t="b">
        <f t="shared" si="216"/>
        <v>1</v>
      </c>
    </row>
    <row r="13883" spans="1:11">
      <c r="A13883" s="120">
        <v>99999</v>
      </c>
      <c r="B13883" s="121" t="s">
        <v>205</v>
      </c>
      <c r="C13883" s="121" t="s">
        <v>208</v>
      </c>
      <c r="D13883" s="121" t="s">
        <v>79</v>
      </c>
      <c r="E13883" s="121" t="s">
        <v>130</v>
      </c>
      <c r="F13883" s="122">
        <v>144628</v>
      </c>
      <c r="G13883" s="122">
        <v>29078.605</v>
      </c>
      <c r="H13883" s="120">
        <v>2019</v>
      </c>
      <c r="I13883" t="str">
        <f>IF(J13883="natural gas",VLOOKUP(D13883,'Cross-Page Data'!$I$4:$J$13,2,FALSE),IF(J13883="solar",VLOOKUP('Form 923'!D13883,'Cross-Page Data'!$I$14:$J$117,2,FALSE),J13883))</f>
        <v>biomass</v>
      </c>
      <c r="J13883" t="str">
        <f>VLOOKUP(E13883,'Cross-Page Data'!$D$4:$F$48,3,FALSE)</f>
        <v>biomass</v>
      </c>
      <c r="K13883" t="b">
        <f t="shared" si="216"/>
        <v>0</v>
      </c>
    </row>
    <row r="13884" spans="1:11">
      <c r="A13884" s="120">
        <v>99999</v>
      </c>
      <c r="B13884" s="121" t="s">
        <v>205</v>
      </c>
      <c r="C13884" s="121" t="s">
        <v>208</v>
      </c>
      <c r="D13884" s="121" t="s">
        <v>79</v>
      </c>
      <c r="E13884" s="121" t="s">
        <v>130</v>
      </c>
      <c r="F13884" s="122">
        <v>42043</v>
      </c>
      <c r="G13884" s="122">
        <v>10143.261</v>
      </c>
      <c r="H13884" s="120">
        <v>2019</v>
      </c>
      <c r="I13884" t="str">
        <f>IF(J13884="natural gas",VLOOKUP(D13884,'Cross-Page Data'!$I$4:$J$13,2,FALSE),IF(J13884="solar",VLOOKUP('Form 923'!D13884,'Cross-Page Data'!$I$14:$J$117,2,FALSE),J13884))</f>
        <v>biomass</v>
      </c>
      <c r="J13884" t="str">
        <f>VLOOKUP(E13884,'Cross-Page Data'!$D$4:$F$48,3,FALSE)</f>
        <v>biomass</v>
      </c>
      <c r="K13884" t="b">
        <f t="shared" si="216"/>
        <v>0</v>
      </c>
    </row>
    <row r="13885" ht="25.5" spans="1:11">
      <c r="A13885" s="120">
        <v>99999</v>
      </c>
      <c r="B13885" s="121" t="s">
        <v>201</v>
      </c>
      <c r="C13885" s="121" t="s">
        <v>211</v>
      </c>
      <c r="D13885" s="121" t="s">
        <v>79</v>
      </c>
      <c r="E13885" s="121" t="s">
        <v>140</v>
      </c>
      <c r="F13885" s="122">
        <v>0</v>
      </c>
      <c r="G13885" s="122">
        <v>0</v>
      </c>
      <c r="H13885" s="120">
        <v>2019</v>
      </c>
      <c r="I13885" t="str">
        <f>IF(J13885="natural gas",VLOOKUP(D13885,'Cross-Page Data'!$I$4:$J$13,2,FALSE),IF(J13885="solar",VLOOKUP('Form 923'!D13885,'Cross-Page Data'!$I$14:$J$117,2,FALSE),J13885))</f>
        <v>other</v>
      </c>
      <c r="J13885" t="str">
        <f>VLOOKUP(E13885,'Cross-Page Data'!$D$4:$F$48,3,FALSE)</f>
        <v>other</v>
      </c>
      <c r="K13885" t="b">
        <f t="shared" si="216"/>
        <v>0</v>
      </c>
    </row>
    <row r="13886" ht="25.5" spans="1:11">
      <c r="A13886" s="120">
        <v>99999</v>
      </c>
      <c r="B13886" s="121" t="s">
        <v>201</v>
      </c>
      <c r="C13886" s="121" t="s">
        <v>207</v>
      </c>
      <c r="D13886" s="121" t="s">
        <v>79</v>
      </c>
      <c r="E13886" s="121" t="s">
        <v>152</v>
      </c>
      <c r="F13886" s="122">
        <v>0</v>
      </c>
      <c r="G13886" s="122">
        <v>0</v>
      </c>
      <c r="H13886" s="120">
        <v>2019</v>
      </c>
      <c r="I13886" t="str">
        <f>IF(J13886="natural gas",VLOOKUP(D13886,'Cross-Page Data'!$I$4:$J$13,2,FALSE),IF(J13886="solar",VLOOKUP('Form 923'!D13886,'Cross-Page Data'!$I$14:$J$117,2,FALSE),J13886))</f>
        <v>heavy or residual fuel oil</v>
      </c>
      <c r="J13886" t="str">
        <f>VLOOKUP(E13886,'Cross-Page Data'!$D$4:$F$48,3,FALSE)</f>
        <v>heavy or residual fuel oil</v>
      </c>
      <c r="K13886" t="b">
        <f t="shared" si="216"/>
        <v>0</v>
      </c>
    </row>
    <row r="13887" ht="25.5" spans="1:11">
      <c r="A13887" s="120">
        <v>99999</v>
      </c>
      <c r="B13887" s="121" t="s">
        <v>201</v>
      </c>
      <c r="C13887" s="121" t="s">
        <v>207</v>
      </c>
      <c r="D13887" s="121" t="s">
        <v>79</v>
      </c>
      <c r="E13887" s="121" t="s">
        <v>183</v>
      </c>
      <c r="F13887" s="122">
        <v>0</v>
      </c>
      <c r="G13887" s="122">
        <v>0</v>
      </c>
      <c r="H13887" s="120">
        <v>2019</v>
      </c>
      <c r="I13887" t="str">
        <f>IF(J13887="natural gas",VLOOKUP(D13887,'Cross-Page Data'!$I$4:$J$13,2,FALSE),IF(J13887="solar",VLOOKUP('Form 923'!D13887,'Cross-Page Data'!$I$14:$J$117,2,FALSE),J13887))</f>
        <v>crude oil</v>
      </c>
      <c r="J13887" t="str">
        <f>VLOOKUP(E13887,'Cross-Page Data'!$D$4:$F$48,3,FALSE)</f>
        <v>crude oil</v>
      </c>
      <c r="K13887" t="b">
        <f t="shared" si="216"/>
        <v>0</v>
      </c>
    </row>
    <row r="13888" ht="25.5" spans="1:11">
      <c r="A13888" s="120">
        <v>99999</v>
      </c>
      <c r="B13888" s="121" t="s">
        <v>201</v>
      </c>
      <c r="C13888" s="121" t="s">
        <v>211</v>
      </c>
      <c r="D13888" s="121" t="s">
        <v>84</v>
      </c>
      <c r="E13888" s="121" t="s">
        <v>142</v>
      </c>
      <c r="F13888" s="122">
        <v>0</v>
      </c>
      <c r="G13888" s="122">
        <v>0</v>
      </c>
      <c r="H13888" s="120">
        <v>2019</v>
      </c>
      <c r="I13888" t="str">
        <f>IF(J13888="natural gas",VLOOKUP(D13888,'Cross-Page Data'!$I$4:$J$13,2,FALSE),IF(J13888="solar",VLOOKUP('Form 923'!D13888,'Cross-Page Data'!$I$14:$J$117,2,FALSE),J13888))</f>
        <v>other</v>
      </c>
      <c r="J13888" t="str">
        <f>VLOOKUP(E13888,'Cross-Page Data'!$D$4:$F$48,3,FALSE)</f>
        <v>other</v>
      </c>
      <c r="K13888" t="b">
        <f t="shared" si="216"/>
        <v>0</v>
      </c>
    </row>
    <row r="13889" spans="1:11">
      <c r="A13889" s="120">
        <v>99999</v>
      </c>
      <c r="B13889" s="121" t="s">
        <v>201</v>
      </c>
      <c r="C13889" s="121" t="s">
        <v>202</v>
      </c>
      <c r="D13889" s="121" t="s">
        <v>57</v>
      </c>
      <c r="E13889" s="121" t="s">
        <v>170</v>
      </c>
      <c r="F13889" s="122">
        <v>0</v>
      </c>
      <c r="G13889" s="122">
        <v>0</v>
      </c>
      <c r="H13889" s="120">
        <v>2019</v>
      </c>
      <c r="I13889" t="str">
        <f>IF(J13889="natural gas",VLOOKUP(D13889,'Cross-Page Data'!$I$4:$J$13,2,FALSE),IF(J13889="solar",VLOOKUP('Form 923'!D13889,'Cross-Page Data'!$I$14:$J$117,2,FALSE),J13889))</f>
        <v>hydro</v>
      </c>
      <c r="J13889" t="str">
        <f>VLOOKUP(E13889,'Cross-Page Data'!$D$4:$F$48,3,FALSE)</f>
        <v>hydro</v>
      </c>
      <c r="K13889" t="b">
        <f t="shared" si="216"/>
        <v>1</v>
      </c>
    </row>
    <row r="13890" spans="1:11">
      <c r="A13890" s="120">
        <v>99999</v>
      </c>
      <c r="B13890" s="121" t="s">
        <v>201</v>
      </c>
      <c r="C13890" s="121" t="s">
        <v>206</v>
      </c>
      <c r="D13890" s="121" t="s">
        <v>101</v>
      </c>
      <c r="E13890" s="121" t="s">
        <v>92</v>
      </c>
      <c r="F13890" s="122">
        <v>1793</v>
      </c>
      <c r="G13890" s="122">
        <v>201.466</v>
      </c>
      <c r="H13890" s="120">
        <v>2019</v>
      </c>
      <c r="I13890" t="str">
        <f>IF(J13890="natural gas",VLOOKUP(D13890,'Cross-Page Data'!$I$4:$J$13,2,FALSE),IF(J13890="solar",VLOOKUP('Form 923'!D13890,'Cross-Page Data'!$I$14:$J$117,2,FALSE),J13890))</f>
        <v>solar pv</v>
      </c>
      <c r="J13890" t="str">
        <f>VLOOKUP(E13890,'Cross-Page Data'!$D$4:$F$48,3,FALSE)</f>
        <v>solar</v>
      </c>
      <c r="K13890" t="b">
        <f t="shared" si="216"/>
        <v>1</v>
      </c>
    </row>
    <row r="13891" ht="25.5" spans="1:11">
      <c r="A13891" s="120">
        <v>99999</v>
      </c>
      <c r="B13891" s="121" t="s">
        <v>201</v>
      </c>
      <c r="C13891" s="121" t="s">
        <v>207</v>
      </c>
      <c r="D13891" s="121" t="s">
        <v>101</v>
      </c>
      <c r="E13891" s="121" t="s">
        <v>92</v>
      </c>
      <c r="F13891" s="122">
        <v>21416</v>
      </c>
      <c r="G13891" s="122">
        <v>2405.646</v>
      </c>
      <c r="H13891" s="120">
        <v>2019</v>
      </c>
      <c r="I13891" t="str">
        <f>IF(J13891="natural gas",VLOOKUP(D13891,'Cross-Page Data'!$I$4:$J$13,2,FALSE),IF(J13891="solar",VLOOKUP('Form 923'!D13891,'Cross-Page Data'!$I$14:$J$117,2,FALSE),J13891))</f>
        <v>solar pv</v>
      </c>
      <c r="J13891" t="str">
        <f>VLOOKUP(E13891,'Cross-Page Data'!$D$4:$F$48,3,FALSE)</f>
        <v>solar</v>
      </c>
      <c r="K13891" t="b">
        <f t="shared" si="216"/>
        <v>0</v>
      </c>
    </row>
    <row r="13892" spans="1:11">
      <c r="A13892" s="120">
        <v>99999</v>
      </c>
      <c r="B13892" s="121" t="s">
        <v>201</v>
      </c>
      <c r="C13892" s="121" t="s">
        <v>202</v>
      </c>
      <c r="D13892" s="121" t="s">
        <v>101</v>
      </c>
      <c r="E13892" s="121" t="s">
        <v>92</v>
      </c>
      <c r="F13892" s="122">
        <v>282292</v>
      </c>
      <c r="G13892" s="122">
        <v>31710.957</v>
      </c>
      <c r="H13892" s="120">
        <v>2019</v>
      </c>
      <c r="I13892" t="str">
        <f>IF(J13892="natural gas",VLOOKUP(D13892,'Cross-Page Data'!$I$4:$J$13,2,FALSE),IF(J13892="solar",VLOOKUP('Form 923'!D13892,'Cross-Page Data'!$I$14:$J$117,2,FALSE),J13892))</f>
        <v>solar pv</v>
      </c>
      <c r="J13892" t="str">
        <f>VLOOKUP(E13892,'Cross-Page Data'!$D$4:$F$48,3,FALSE)</f>
        <v>solar</v>
      </c>
      <c r="K13892" t="b">
        <f t="shared" si="216"/>
        <v>1</v>
      </c>
    </row>
    <row r="13893" spans="1:11">
      <c r="A13893" s="120">
        <v>99999</v>
      </c>
      <c r="B13893" s="121" t="s">
        <v>201</v>
      </c>
      <c r="C13893" s="121" t="s">
        <v>206</v>
      </c>
      <c r="D13893" s="121" t="s">
        <v>101</v>
      </c>
      <c r="E13893" s="121" t="s">
        <v>92</v>
      </c>
      <c r="F13893" s="122">
        <v>4311456</v>
      </c>
      <c r="G13893" s="122">
        <v>484324.75</v>
      </c>
      <c r="H13893" s="120">
        <v>2019</v>
      </c>
      <c r="I13893" t="str">
        <f>IF(J13893="natural gas",VLOOKUP(D13893,'Cross-Page Data'!$I$4:$J$13,2,FALSE),IF(J13893="solar",VLOOKUP('Form 923'!D13893,'Cross-Page Data'!$I$14:$J$117,2,FALSE),J13893))</f>
        <v>solar pv</v>
      </c>
      <c r="J13893" t="str">
        <f>VLOOKUP(E13893,'Cross-Page Data'!$D$4:$F$48,3,FALSE)</f>
        <v>solar</v>
      </c>
      <c r="K13893" t="b">
        <f t="shared" si="216"/>
        <v>1</v>
      </c>
    </row>
    <row r="13894" spans="1:11">
      <c r="A13894" s="120">
        <v>99999</v>
      </c>
      <c r="B13894" s="121" t="s">
        <v>201</v>
      </c>
      <c r="C13894" s="121" t="s">
        <v>206</v>
      </c>
      <c r="D13894" s="121" t="s">
        <v>101</v>
      </c>
      <c r="E13894" s="121" t="s">
        <v>92</v>
      </c>
      <c r="F13894" s="122">
        <v>1023326</v>
      </c>
      <c r="G13894" s="122">
        <v>114955.23</v>
      </c>
      <c r="H13894" s="120">
        <v>2019</v>
      </c>
      <c r="I13894" t="str">
        <f>IF(J13894="natural gas",VLOOKUP(D13894,'Cross-Page Data'!$I$4:$J$13,2,FALSE),IF(J13894="solar",VLOOKUP('Form 923'!D13894,'Cross-Page Data'!$I$14:$J$117,2,FALSE),J13894))</f>
        <v>solar pv</v>
      </c>
      <c r="J13894" t="str">
        <f>VLOOKUP(E13894,'Cross-Page Data'!$D$4:$F$48,3,FALSE)</f>
        <v>solar</v>
      </c>
      <c r="K13894" t="b">
        <f t="shared" si="216"/>
        <v>1</v>
      </c>
    </row>
    <row r="13895" ht="25.5" spans="1:11">
      <c r="A13895" s="120">
        <v>99999</v>
      </c>
      <c r="B13895" s="121" t="s">
        <v>201</v>
      </c>
      <c r="C13895" s="121" t="s">
        <v>207</v>
      </c>
      <c r="D13895" s="121" t="s">
        <v>101</v>
      </c>
      <c r="E13895" s="121" t="s">
        <v>92</v>
      </c>
      <c r="F13895" s="122">
        <v>83788</v>
      </c>
      <c r="G13895" s="122">
        <v>9412.149</v>
      </c>
      <c r="H13895" s="120">
        <v>2019</v>
      </c>
      <c r="I13895" t="str">
        <f>IF(J13895="natural gas",VLOOKUP(D13895,'Cross-Page Data'!$I$4:$J$13,2,FALSE),IF(J13895="solar",VLOOKUP('Form 923'!D13895,'Cross-Page Data'!$I$14:$J$117,2,FALSE),J13895))</f>
        <v>solar pv</v>
      </c>
      <c r="J13895" t="str">
        <f>VLOOKUP(E13895,'Cross-Page Data'!$D$4:$F$48,3,FALSE)</f>
        <v>solar</v>
      </c>
      <c r="K13895" t="b">
        <f t="shared" ref="K13895:K13958" si="217">IF(AND($N$6=FALSE,OR(C13895="Commercial NAICS Cogen",C13895="Industrial NAICS Cogen",C13895="NAICS-22 Cogen")),FALSE,IF(AND($N$7=FALSE,OR(C13895="Commercial NAICS Cogen",C13895="Commercial NAICS Non-Cogen",C13895="industrial NAICS Cogen",C13895="industrial NAICS non-cogen")),FALSE,TRUE))</f>
        <v>0</v>
      </c>
    </row>
    <row r="13896" spans="1:11">
      <c r="A13896" s="120">
        <v>99999</v>
      </c>
      <c r="B13896" s="121" t="s">
        <v>201</v>
      </c>
      <c r="C13896" s="121" t="s">
        <v>206</v>
      </c>
      <c r="D13896" s="121" t="s">
        <v>101</v>
      </c>
      <c r="E13896" s="121" t="s">
        <v>92</v>
      </c>
      <c r="F13896" s="122">
        <v>3623556</v>
      </c>
      <c r="G13896" s="122">
        <v>407049.86</v>
      </c>
      <c r="H13896" s="120">
        <v>2019</v>
      </c>
      <c r="I13896" t="str">
        <f>IF(J13896="natural gas",VLOOKUP(D13896,'Cross-Page Data'!$I$4:$J$13,2,FALSE),IF(J13896="solar",VLOOKUP('Form 923'!D13896,'Cross-Page Data'!$I$14:$J$117,2,FALSE),J13896))</f>
        <v>solar pv</v>
      </c>
      <c r="J13896" t="str">
        <f>VLOOKUP(E13896,'Cross-Page Data'!$D$4:$F$48,3,FALSE)</f>
        <v>solar</v>
      </c>
      <c r="K13896" t="b">
        <f t="shared" si="217"/>
        <v>1</v>
      </c>
    </row>
    <row r="13897" ht="25.5" spans="1:11">
      <c r="A13897" s="120">
        <v>99999</v>
      </c>
      <c r="B13897" s="121" t="s">
        <v>201</v>
      </c>
      <c r="C13897" s="121" t="s">
        <v>207</v>
      </c>
      <c r="D13897" s="121" t="s">
        <v>101</v>
      </c>
      <c r="E13897" s="121" t="s">
        <v>92</v>
      </c>
      <c r="F13897" s="122">
        <v>33877</v>
      </c>
      <c r="G13897" s="122">
        <v>3805.315</v>
      </c>
      <c r="H13897" s="120">
        <v>2019</v>
      </c>
      <c r="I13897" t="str">
        <f>IF(J13897="natural gas",VLOOKUP(D13897,'Cross-Page Data'!$I$4:$J$13,2,FALSE),IF(J13897="solar",VLOOKUP('Form 923'!D13897,'Cross-Page Data'!$I$14:$J$117,2,FALSE),J13897))</f>
        <v>solar pv</v>
      </c>
      <c r="J13897" t="str">
        <f>VLOOKUP(E13897,'Cross-Page Data'!$D$4:$F$48,3,FALSE)</f>
        <v>solar</v>
      </c>
      <c r="K13897" t="b">
        <f t="shared" si="217"/>
        <v>0</v>
      </c>
    </row>
    <row r="13898" ht="25.5" spans="1:11">
      <c r="A13898" s="120">
        <v>99999</v>
      </c>
      <c r="B13898" s="121" t="s">
        <v>201</v>
      </c>
      <c r="C13898" s="121" t="s">
        <v>207</v>
      </c>
      <c r="D13898" s="121" t="s">
        <v>101</v>
      </c>
      <c r="E13898" s="121" t="s">
        <v>92</v>
      </c>
      <c r="F13898" s="122">
        <v>63985</v>
      </c>
      <c r="G13898" s="122">
        <v>7187.817</v>
      </c>
      <c r="H13898" s="120">
        <v>2019</v>
      </c>
      <c r="I13898" t="str">
        <f>IF(J13898="natural gas",VLOOKUP(D13898,'Cross-Page Data'!$I$4:$J$13,2,FALSE),IF(J13898="solar",VLOOKUP('Form 923'!D13898,'Cross-Page Data'!$I$14:$J$117,2,FALSE),J13898))</f>
        <v>solar pv</v>
      </c>
      <c r="J13898" t="str">
        <f>VLOOKUP(E13898,'Cross-Page Data'!$D$4:$F$48,3,FALSE)</f>
        <v>solar</v>
      </c>
      <c r="K13898" t="b">
        <f t="shared" si="217"/>
        <v>0</v>
      </c>
    </row>
    <row r="13899" spans="1:11">
      <c r="A13899" s="120">
        <v>99999</v>
      </c>
      <c r="B13899" s="121" t="s">
        <v>201</v>
      </c>
      <c r="C13899" s="121" t="s">
        <v>202</v>
      </c>
      <c r="D13899" s="121" t="s">
        <v>101</v>
      </c>
      <c r="E13899" s="121" t="s">
        <v>92</v>
      </c>
      <c r="F13899" s="122">
        <v>398893</v>
      </c>
      <c r="G13899" s="122">
        <v>44809.394</v>
      </c>
      <c r="H13899" s="120">
        <v>2019</v>
      </c>
      <c r="I13899" t="str">
        <f>IF(J13899="natural gas",VLOOKUP(D13899,'Cross-Page Data'!$I$4:$J$13,2,FALSE),IF(J13899="solar",VLOOKUP('Form 923'!D13899,'Cross-Page Data'!$I$14:$J$117,2,FALSE),J13899))</f>
        <v>solar pv</v>
      </c>
      <c r="J13899" t="str">
        <f>VLOOKUP(E13899,'Cross-Page Data'!$D$4:$F$48,3,FALSE)</f>
        <v>solar</v>
      </c>
      <c r="K13899" t="b">
        <f t="shared" si="217"/>
        <v>1</v>
      </c>
    </row>
    <row r="13900" spans="1:11">
      <c r="A13900" s="120">
        <v>99999</v>
      </c>
      <c r="B13900" s="121" t="s">
        <v>201</v>
      </c>
      <c r="C13900" s="121" t="s">
        <v>206</v>
      </c>
      <c r="D13900" s="121" t="s">
        <v>101</v>
      </c>
      <c r="E13900" s="121" t="s">
        <v>92</v>
      </c>
      <c r="F13900" s="122">
        <v>196844</v>
      </c>
      <c r="G13900" s="122">
        <v>22112.296</v>
      </c>
      <c r="H13900" s="120">
        <v>2019</v>
      </c>
      <c r="I13900" t="str">
        <f>IF(J13900="natural gas",VLOOKUP(D13900,'Cross-Page Data'!$I$4:$J$13,2,FALSE),IF(J13900="solar",VLOOKUP('Form 923'!D13900,'Cross-Page Data'!$I$14:$J$117,2,FALSE),J13900))</f>
        <v>solar pv</v>
      </c>
      <c r="J13900" t="str">
        <f>VLOOKUP(E13900,'Cross-Page Data'!$D$4:$F$48,3,FALSE)</f>
        <v>solar</v>
      </c>
      <c r="K13900" t="b">
        <f t="shared" si="217"/>
        <v>1</v>
      </c>
    </row>
    <row r="13901" ht="25.5" spans="1:11">
      <c r="A13901" s="120">
        <v>99999</v>
      </c>
      <c r="B13901" s="121" t="s">
        <v>201</v>
      </c>
      <c r="C13901" s="121" t="s">
        <v>207</v>
      </c>
      <c r="D13901" s="121" t="s">
        <v>101</v>
      </c>
      <c r="E13901" s="121" t="s">
        <v>92</v>
      </c>
      <c r="F13901" s="122">
        <v>48931</v>
      </c>
      <c r="G13901" s="122">
        <v>5496.564</v>
      </c>
      <c r="H13901" s="120">
        <v>2019</v>
      </c>
      <c r="I13901" t="str">
        <f>IF(J13901="natural gas",VLOOKUP(D13901,'Cross-Page Data'!$I$4:$J$13,2,FALSE),IF(J13901="solar",VLOOKUP('Form 923'!D13901,'Cross-Page Data'!$I$14:$J$117,2,FALSE),J13901))</f>
        <v>solar pv</v>
      </c>
      <c r="J13901" t="str">
        <f>VLOOKUP(E13901,'Cross-Page Data'!$D$4:$F$48,3,FALSE)</f>
        <v>solar</v>
      </c>
      <c r="K13901" t="b">
        <f t="shared" si="217"/>
        <v>0</v>
      </c>
    </row>
    <row r="13902" ht="25.5" spans="1:11">
      <c r="A13902" s="120">
        <v>99999</v>
      </c>
      <c r="B13902" s="121" t="s">
        <v>201</v>
      </c>
      <c r="C13902" s="121" t="s">
        <v>207</v>
      </c>
      <c r="D13902" s="121" t="s">
        <v>101</v>
      </c>
      <c r="E13902" s="121" t="s">
        <v>92</v>
      </c>
      <c r="F13902" s="122">
        <v>12794</v>
      </c>
      <c r="G13902" s="122">
        <v>1437.152</v>
      </c>
      <c r="H13902" s="120">
        <v>2019</v>
      </c>
      <c r="I13902" t="str">
        <f>IF(J13902="natural gas",VLOOKUP(D13902,'Cross-Page Data'!$I$4:$J$13,2,FALSE),IF(J13902="solar",VLOOKUP('Form 923'!D13902,'Cross-Page Data'!$I$14:$J$117,2,FALSE),J13902))</f>
        <v>solar pv</v>
      </c>
      <c r="J13902" t="str">
        <f>VLOOKUP(E13902,'Cross-Page Data'!$D$4:$F$48,3,FALSE)</f>
        <v>solar</v>
      </c>
      <c r="K13902" t="b">
        <f t="shared" si="217"/>
        <v>0</v>
      </c>
    </row>
    <row r="13903" spans="1:11">
      <c r="A13903" s="120">
        <v>99999</v>
      </c>
      <c r="B13903" s="121" t="s">
        <v>201</v>
      </c>
      <c r="C13903" s="121" t="s">
        <v>206</v>
      </c>
      <c r="D13903" s="121" t="s">
        <v>101</v>
      </c>
      <c r="E13903" s="121" t="s">
        <v>92</v>
      </c>
      <c r="F13903" s="122">
        <v>1549</v>
      </c>
      <c r="G13903" s="122">
        <v>173.993</v>
      </c>
      <c r="H13903" s="120">
        <v>2019</v>
      </c>
      <c r="I13903" t="str">
        <f>IF(J13903="natural gas",VLOOKUP(D13903,'Cross-Page Data'!$I$4:$J$13,2,FALSE),IF(J13903="solar",VLOOKUP('Form 923'!D13903,'Cross-Page Data'!$I$14:$J$117,2,FALSE),J13903))</f>
        <v>solar pv</v>
      </c>
      <c r="J13903" t="str">
        <f>VLOOKUP(E13903,'Cross-Page Data'!$D$4:$F$48,3,FALSE)</f>
        <v>solar</v>
      </c>
      <c r="K13903" t="b">
        <f t="shared" si="217"/>
        <v>1</v>
      </c>
    </row>
    <row r="13904" spans="1:11">
      <c r="A13904" s="120">
        <v>99999</v>
      </c>
      <c r="B13904" s="121" t="s">
        <v>201</v>
      </c>
      <c r="C13904" s="121" t="s">
        <v>206</v>
      </c>
      <c r="D13904" s="121" t="s">
        <v>101</v>
      </c>
      <c r="E13904" s="121" t="s">
        <v>92</v>
      </c>
      <c r="F13904" s="122">
        <v>206807</v>
      </c>
      <c r="G13904" s="122">
        <v>23231.437</v>
      </c>
      <c r="H13904" s="120">
        <v>2019</v>
      </c>
      <c r="I13904" t="str">
        <f>IF(J13904="natural gas",VLOOKUP(D13904,'Cross-Page Data'!$I$4:$J$13,2,FALSE),IF(J13904="solar",VLOOKUP('Form 923'!D13904,'Cross-Page Data'!$I$14:$J$117,2,FALSE),J13904))</f>
        <v>solar pv</v>
      </c>
      <c r="J13904" t="str">
        <f>VLOOKUP(E13904,'Cross-Page Data'!$D$4:$F$48,3,FALSE)</f>
        <v>solar</v>
      </c>
      <c r="K13904" t="b">
        <f t="shared" si="217"/>
        <v>1</v>
      </c>
    </row>
    <row r="13905" spans="1:11">
      <c r="A13905" s="120">
        <v>99999</v>
      </c>
      <c r="B13905" s="121" t="s">
        <v>201</v>
      </c>
      <c r="C13905" s="121" t="s">
        <v>206</v>
      </c>
      <c r="D13905" s="121" t="s">
        <v>101</v>
      </c>
      <c r="E13905" s="121" t="s">
        <v>92</v>
      </c>
      <c r="F13905" s="122">
        <v>1370333</v>
      </c>
      <c r="G13905" s="122">
        <v>153935.57</v>
      </c>
      <c r="H13905" s="120">
        <v>2019</v>
      </c>
      <c r="I13905" t="str">
        <f>IF(J13905="natural gas",VLOOKUP(D13905,'Cross-Page Data'!$I$4:$J$13,2,FALSE),IF(J13905="solar",VLOOKUP('Form 923'!D13905,'Cross-Page Data'!$I$14:$J$117,2,FALSE),J13905))</f>
        <v>solar pv</v>
      </c>
      <c r="J13905" t="str">
        <f>VLOOKUP(E13905,'Cross-Page Data'!$D$4:$F$48,3,FALSE)</f>
        <v>solar</v>
      </c>
      <c r="K13905" t="b">
        <f t="shared" si="217"/>
        <v>1</v>
      </c>
    </row>
    <row r="13906" ht="25.5" spans="1:11">
      <c r="A13906" s="120">
        <v>99999</v>
      </c>
      <c r="B13906" s="121" t="s">
        <v>201</v>
      </c>
      <c r="C13906" s="121" t="s">
        <v>207</v>
      </c>
      <c r="D13906" s="121" t="s">
        <v>101</v>
      </c>
      <c r="E13906" s="121" t="s">
        <v>92</v>
      </c>
      <c r="F13906" s="122">
        <v>60011</v>
      </c>
      <c r="G13906" s="122">
        <v>6741.593</v>
      </c>
      <c r="H13906" s="120">
        <v>2019</v>
      </c>
      <c r="I13906" t="str">
        <f>IF(J13906="natural gas",VLOOKUP(D13906,'Cross-Page Data'!$I$4:$J$13,2,FALSE),IF(J13906="solar",VLOOKUP('Form 923'!D13906,'Cross-Page Data'!$I$14:$J$117,2,FALSE),J13906))</f>
        <v>solar pv</v>
      </c>
      <c r="J13906" t="str">
        <f>VLOOKUP(E13906,'Cross-Page Data'!$D$4:$F$48,3,FALSE)</f>
        <v>solar</v>
      </c>
      <c r="K13906" t="b">
        <f t="shared" si="217"/>
        <v>0</v>
      </c>
    </row>
    <row r="13907" ht="25.5" spans="1:11">
      <c r="A13907" s="120">
        <v>99999</v>
      </c>
      <c r="B13907" s="121" t="s">
        <v>201</v>
      </c>
      <c r="C13907" s="121" t="s">
        <v>211</v>
      </c>
      <c r="D13907" s="121" t="s">
        <v>101</v>
      </c>
      <c r="E13907" s="121" t="s">
        <v>92</v>
      </c>
      <c r="F13907" s="122">
        <v>26346</v>
      </c>
      <c r="G13907" s="122">
        <v>2959.689</v>
      </c>
      <c r="H13907" s="120">
        <v>2019</v>
      </c>
      <c r="I13907" t="str">
        <f>IF(J13907="natural gas",VLOOKUP(D13907,'Cross-Page Data'!$I$4:$J$13,2,FALSE),IF(J13907="solar",VLOOKUP('Form 923'!D13907,'Cross-Page Data'!$I$14:$J$117,2,FALSE),J13907))</f>
        <v>solar pv</v>
      </c>
      <c r="J13907" t="str">
        <f>VLOOKUP(E13907,'Cross-Page Data'!$D$4:$F$48,3,FALSE)</f>
        <v>solar</v>
      </c>
      <c r="K13907" t="b">
        <f t="shared" si="217"/>
        <v>0</v>
      </c>
    </row>
    <row r="13908" spans="1:11">
      <c r="A13908" s="120">
        <v>99999</v>
      </c>
      <c r="B13908" s="121" t="s">
        <v>201</v>
      </c>
      <c r="C13908" s="121" t="s">
        <v>206</v>
      </c>
      <c r="D13908" s="121" t="s">
        <v>101</v>
      </c>
      <c r="E13908" s="121" t="s">
        <v>92</v>
      </c>
      <c r="F13908" s="122">
        <v>252871</v>
      </c>
      <c r="G13908" s="122">
        <v>28406.944</v>
      </c>
      <c r="H13908" s="120">
        <v>2019</v>
      </c>
      <c r="I13908" t="str">
        <f>IF(J13908="natural gas",VLOOKUP(D13908,'Cross-Page Data'!$I$4:$J$13,2,FALSE),IF(J13908="solar",VLOOKUP('Form 923'!D13908,'Cross-Page Data'!$I$14:$J$117,2,FALSE),J13908))</f>
        <v>solar pv</v>
      </c>
      <c r="J13908" t="str">
        <f>VLOOKUP(E13908,'Cross-Page Data'!$D$4:$F$48,3,FALSE)</f>
        <v>solar</v>
      </c>
      <c r="K13908" t="b">
        <f t="shared" si="217"/>
        <v>1</v>
      </c>
    </row>
    <row r="13909" ht="25.5" spans="1:11">
      <c r="A13909" s="120">
        <v>99999</v>
      </c>
      <c r="B13909" s="121" t="s">
        <v>201</v>
      </c>
      <c r="C13909" s="121" t="s">
        <v>207</v>
      </c>
      <c r="D13909" s="121" t="s">
        <v>101</v>
      </c>
      <c r="E13909" s="121" t="s">
        <v>92</v>
      </c>
      <c r="F13909" s="122">
        <v>50812</v>
      </c>
      <c r="G13909" s="122">
        <v>5707.972</v>
      </c>
      <c r="H13909" s="120">
        <v>2019</v>
      </c>
      <c r="I13909" t="str">
        <f>IF(J13909="natural gas",VLOOKUP(D13909,'Cross-Page Data'!$I$4:$J$13,2,FALSE),IF(J13909="solar",VLOOKUP('Form 923'!D13909,'Cross-Page Data'!$I$14:$J$117,2,FALSE),J13909))</f>
        <v>solar pv</v>
      </c>
      <c r="J13909" t="str">
        <f>VLOOKUP(E13909,'Cross-Page Data'!$D$4:$F$48,3,FALSE)</f>
        <v>solar</v>
      </c>
      <c r="K13909" t="b">
        <f t="shared" si="217"/>
        <v>0</v>
      </c>
    </row>
    <row r="13910" spans="1:11">
      <c r="A13910" s="120">
        <v>99999</v>
      </c>
      <c r="B13910" s="121" t="s">
        <v>201</v>
      </c>
      <c r="C13910" s="121" t="s">
        <v>206</v>
      </c>
      <c r="D13910" s="121" t="s">
        <v>101</v>
      </c>
      <c r="E13910" s="121" t="s">
        <v>92</v>
      </c>
      <c r="F13910" s="122">
        <v>562089</v>
      </c>
      <c r="G13910" s="122">
        <v>63140.692</v>
      </c>
      <c r="H13910" s="120">
        <v>2019</v>
      </c>
      <c r="I13910" t="str">
        <f>IF(J13910="natural gas",VLOOKUP(D13910,'Cross-Page Data'!$I$4:$J$13,2,FALSE),IF(J13910="solar",VLOOKUP('Form 923'!D13910,'Cross-Page Data'!$I$14:$J$117,2,FALSE),J13910))</f>
        <v>solar pv</v>
      </c>
      <c r="J13910" t="str">
        <f>VLOOKUP(E13910,'Cross-Page Data'!$D$4:$F$48,3,FALSE)</f>
        <v>solar</v>
      </c>
      <c r="K13910" t="b">
        <f t="shared" si="217"/>
        <v>1</v>
      </c>
    </row>
    <row r="13911" spans="1:11">
      <c r="A13911" s="120">
        <v>99999</v>
      </c>
      <c r="B13911" s="121" t="s">
        <v>201</v>
      </c>
      <c r="C13911" s="121" t="s">
        <v>206</v>
      </c>
      <c r="D13911" s="121" t="s">
        <v>101</v>
      </c>
      <c r="E13911" s="121" t="s">
        <v>92</v>
      </c>
      <c r="F13911" s="122">
        <v>213982</v>
      </c>
      <c r="G13911" s="122">
        <v>24037.606</v>
      </c>
      <c r="H13911" s="120">
        <v>2019</v>
      </c>
      <c r="I13911" t="str">
        <f>IF(J13911="natural gas",VLOOKUP(D13911,'Cross-Page Data'!$I$4:$J$13,2,FALSE),IF(J13911="solar",VLOOKUP('Form 923'!D13911,'Cross-Page Data'!$I$14:$J$117,2,FALSE),J13911))</f>
        <v>solar pv</v>
      </c>
      <c r="J13911" t="str">
        <f>VLOOKUP(E13911,'Cross-Page Data'!$D$4:$F$48,3,FALSE)</f>
        <v>solar</v>
      </c>
      <c r="K13911" t="b">
        <f t="shared" si="217"/>
        <v>1</v>
      </c>
    </row>
    <row r="13912" spans="1:11">
      <c r="A13912" s="120">
        <v>99999</v>
      </c>
      <c r="B13912" s="121" t="s">
        <v>201</v>
      </c>
      <c r="C13912" s="121" t="s">
        <v>202</v>
      </c>
      <c r="D13912" s="121" t="s">
        <v>101</v>
      </c>
      <c r="E13912" s="121" t="s">
        <v>92</v>
      </c>
      <c r="F13912" s="122">
        <v>123168</v>
      </c>
      <c r="G13912" s="122">
        <v>13835.941</v>
      </c>
      <c r="H13912" s="120">
        <v>2019</v>
      </c>
      <c r="I13912" t="str">
        <f>IF(J13912="natural gas",VLOOKUP(D13912,'Cross-Page Data'!$I$4:$J$13,2,FALSE),IF(J13912="solar",VLOOKUP('Form 923'!D13912,'Cross-Page Data'!$I$14:$J$117,2,FALSE),J13912))</f>
        <v>solar pv</v>
      </c>
      <c r="J13912" t="str">
        <f>VLOOKUP(E13912,'Cross-Page Data'!$D$4:$F$48,3,FALSE)</f>
        <v>solar</v>
      </c>
      <c r="K13912" t="b">
        <f t="shared" si="217"/>
        <v>1</v>
      </c>
    </row>
    <row r="13913" spans="1:11">
      <c r="A13913" s="120">
        <v>99999</v>
      </c>
      <c r="B13913" s="121" t="s">
        <v>201</v>
      </c>
      <c r="C13913" s="121" t="s">
        <v>206</v>
      </c>
      <c r="D13913" s="121" t="s">
        <v>101</v>
      </c>
      <c r="E13913" s="121" t="s">
        <v>92</v>
      </c>
      <c r="F13913" s="122">
        <v>681114</v>
      </c>
      <c r="G13913" s="122">
        <v>76512.156</v>
      </c>
      <c r="H13913" s="120">
        <v>2019</v>
      </c>
      <c r="I13913" t="str">
        <f>IF(J13913="natural gas",VLOOKUP(D13913,'Cross-Page Data'!$I$4:$J$13,2,FALSE),IF(J13913="solar",VLOOKUP('Form 923'!D13913,'Cross-Page Data'!$I$14:$J$117,2,FALSE),J13913))</f>
        <v>solar pv</v>
      </c>
      <c r="J13913" t="str">
        <f>VLOOKUP(E13913,'Cross-Page Data'!$D$4:$F$48,3,FALSE)</f>
        <v>solar</v>
      </c>
      <c r="K13913" t="b">
        <f t="shared" si="217"/>
        <v>1</v>
      </c>
    </row>
    <row r="13914" spans="1:11">
      <c r="A13914" s="120">
        <v>99999</v>
      </c>
      <c r="B13914" s="121" t="s">
        <v>201</v>
      </c>
      <c r="C13914" s="121" t="s">
        <v>206</v>
      </c>
      <c r="D13914" s="121" t="s">
        <v>101</v>
      </c>
      <c r="E13914" s="121" t="s">
        <v>92</v>
      </c>
      <c r="F13914" s="122">
        <v>268566</v>
      </c>
      <c r="G13914" s="122">
        <v>30169.599</v>
      </c>
      <c r="H13914" s="120">
        <v>2019</v>
      </c>
      <c r="I13914" t="str">
        <f>IF(J13914="natural gas",VLOOKUP(D13914,'Cross-Page Data'!$I$4:$J$13,2,FALSE),IF(J13914="solar",VLOOKUP('Form 923'!D13914,'Cross-Page Data'!$I$14:$J$117,2,FALSE),J13914))</f>
        <v>solar pv</v>
      </c>
      <c r="J13914" t="str">
        <f>VLOOKUP(E13914,'Cross-Page Data'!$D$4:$F$48,3,FALSE)</f>
        <v>solar</v>
      </c>
      <c r="K13914" t="b">
        <f t="shared" si="217"/>
        <v>1</v>
      </c>
    </row>
    <row r="13915" ht="25.5" spans="1:11">
      <c r="A13915" s="120">
        <v>99999</v>
      </c>
      <c r="B13915" s="121" t="s">
        <v>201</v>
      </c>
      <c r="C13915" s="121" t="s">
        <v>207</v>
      </c>
      <c r="D13915" s="121" t="s">
        <v>101</v>
      </c>
      <c r="E13915" s="121" t="s">
        <v>92</v>
      </c>
      <c r="F13915" s="122">
        <v>195722</v>
      </c>
      <c r="G13915" s="122">
        <v>21986.231</v>
      </c>
      <c r="H13915" s="120">
        <v>2019</v>
      </c>
      <c r="I13915" t="str">
        <f>IF(J13915="natural gas",VLOOKUP(D13915,'Cross-Page Data'!$I$4:$J$13,2,FALSE),IF(J13915="solar",VLOOKUP('Form 923'!D13915,'Cross-Page Data'!$I$14:$J$117,2,FALSE),J13915))</f>
        <v>solar pv</v>
      </c>
      <c r="J13915" t="str">
        <f>VLOOKUP(E13915,'Cross-Page Data'!$D$4:$F$48,3,FALSE)</f>
        <v>solar</v>
      </c>
      <c r="K13915" t="b">
        <f t="shared" si="217"/>
        <v>0</v>
      </c>
    </row>
    <row r="13916" ht="25.5" spans="1:11">
      <c r="A13916" s="120">
        <v>99999</v>
      </c>
      <c r="B13916" s="121" t="s">
        <v>205</v>
      </c>
      <c r="C13916" s="121" t="s">
        <v>210</v>
      </c>
      <c r="D13916" s="121" t="s">
        <v>101</v>
      </c>
      <c r="E13916" s="121" t="s">
        <v>92</v>
      </c>
      <c r="F13916" s="122">
        <v>2229</v>
      </c>
      <c r="G13916" s="122">
        <v>250.507</v>
      </c>
      <c r="H13916" s="120">
        <v>2019</v>
      </c>
      <c r="I13916" t="str">
        <f>IF(J13916="natural gas",VLOOKUP(D13916,'Cross-Page Data'!$I$4:$J$13,2,FALSE),IF(J13916="solar",VLOOKUP('Form 923'!D13916,'Cross-Page Data'!$I$14:$J$117,2,FALSE),J13916))</f>
        <v>solar pv</v>
      </c>
      <c r="J13916" t="str">
        <f>VLOOKUP(E13916,'Cross-Page Data'!$D$4:$F$48,3,FALSE)</f>
        <v>solar</v>
      </c>
      <c r="K13916" t="b">
        <f t="shared" si="217"/>
        <v>0</v>
      </c>
    </row>
    <row r="13917" ht="25.5" spans="1:11">
      <c r="A13917" s="120">
        <v>99999</v>
      </c>
      <c r="B13917" s="121" t="s">
        <v>201</v>
      </c>
      <c r="C13917" s="121" t="s">
        <v>211</v>
      </c>
      <c r="D13917" s="121" t="s">
        <v>101</v>
      </c>
      <c r="E13917" s="121" t="s">
        <v>92</v>
      </c>
      <c r="F13917" s="122">
        <v>22825</v>
      </c>
      <c r="G13917" s="122">
        <v>2564.102</v>
      </c>
      <c r="H13917" s="120">
        <v>2019</v>
      </c>
      <c r="I13917" t="str">
        <f>IF(J13917="natural gas",VLOOKUP(D13917,'Cross-Page Data'!$I$4:$J$13,2,FALSE),IF(J13917="solar",VLOOKUP('Form 923'!D13917,'Cross-Page Data'!$I$14:$J$117,2,FALSE),J13917))</f>
        <v>solar pv</v>
      </c>
      <c r="J13917" t="str">
        <f>VLOOKUP(E13917,'Cross-Page Data'!$D$4:$F$48,3,FALSE)</f>
        <v>solar</v>
      </c>
      <c r="K13917" t="b">
        <f t="shared" si="217"/>
        <v>0</v>
      </c>
    </row>
    <row r="13918" spans="1:11">
      <c r="A13918" s="120">
        <v>99999</v>
      </c>
      <c r="B13918" s="121" t="s">
        <v>201</v>
      </c>
      <c r="C13918" s="121" t="s">
        <v>206</v>
      </c>
      <c r="D13918" s="121" t="s">
        <v>101</v>
      </c>
      <c r="E13918" s="121" t="s">
        <v>92</v>
      </c>
      <c r="F13918" s="122">
        <v>192835</v>
      </c>
      <c r="G13918" s="122">
        <v>21662.126</v>
      </c>
      <c r="H13918" s="120">
        <v>2019</v>
      </c>
      <c r="I13918" t="str">
        <f>IF(J13918="natural gas",VLOOKUP(D13918,'Cross-Page Data'!$I$4:$J$13,2,FALSE),IF(J13918="solar",VLOOKUP('Form 923'!D13918,'Cross-Page Data'!$I$14:$J$117,2,FALSE),J13918))</f>
        <v>solar pv</v>
      </c>
      <c r="J13918" t="str">
        <f>VLOOKUP(E13918,'Cross-Page Data'!$D$4:$F$48,3,FALSE)</f>
        <v>solar</v>
      </c>
      <c r="K13918" t="b">
        <f t="shared" si="217"/>
        <v>1</v>
      </c>
    </row>
    <row r="13919" spans="1:11">
      <c r="A13919" s="120">
        <v>99999</v>
      </c>
      <c r="B13919" s="121" t="s">
        <v>201</v>
      </c>
      <c r="C13919" s="121" t="s">
        <v>206</v>
      </c>
      <c r="D13919" s="121" t="s">
        <v>101</v>
      </c>
      <c r="E13919" s="121" t="s">
        <v>92</v>
      </c>
      <c r="F13919" s="122">
        <v>5623745</v>
      </c>
      <c r="G13919" s="122">
        <v>631739.53</v>
      </c>
      <c r="H13919" s="120">
        <v>2019</v>
      </c>
      <c r="I13919" t="str">
        <f>IF(J13919="natural gas",VLOOKUP(D13919,'Cross-Page Data'!$I$4:$J$13,2,FALSE),IF(J13919="solar",VLOOKUP('Form 923'!D13919,'Cross-Page Data'!$I$14:$J$117,2,FALSE),J13919))</f>
        <v>solar pv</v>
      </c>
      <c r="J13919" t="str">
        <f>VLOOKUP(E13919,'Cross-Page Data'!$D$4:$F$48,3,FALSE)</f>
        <v>solar</v>
      </c>
      <c r="K13919" t="b">
        <f t="shared" si="217"/>
        <v>1</v>
      </c>
    </row>
    <row r="13920" spans="1:11">
      <c r="A13920" s="120">
        <v>99999</v>
      </c>
      <c r="B13920" s="121" t="s">
        <v>201</v>
      </c>
      <c r="C13920" s="121" t="s">
        <v>206</v>
      </c>
      <c r="D13920" s="121" t="s">
        <v>101</v>
      </c>
      <c r="E13920" s="121" t="s">
        <v>92</v>
      </c>
      <c r="F13920" s="122">
        <v>67145</v>
      </c>
      <c r="G13920" s="122">
        <v>7542.653</v>
      </c>
      <c r="H13920" s="120">
        <v>2019</v>
      </c>
      <c r="I13920" t="str">
        <f>IF(J13920="natural gas",VLOOKUP(D13920,'Cross-Page Data'!$I$4:$J$13,2,FALSE),IF(J13920="solar",VLOOKUP('Form 923'!D13920,'Cross-Page Data'!$I$14:$J$117,2,FALSE),J13920))</f>
        <v>solar pv</v>
      </c>
      <c r="J13920" t="str">
        <f>VLOOKUP(E13920,'Cross-Page Data'!$D$4:$F$48,3,FALSE)</f>
        <v>solar</v>
      </c>
      <c r="K13920" t="b">
        <f t="shared" si="217"/>
        <v>1</v>
      </c>
    </row>
    <row r="13921" ht="25.5" spans="1:11">
      <c r="A13921" s="120">
        <v>99999</v>
      </c>
      <c r="B13921" s="121" t="s">
        <v>201</v>
      </c>
      <c r="C13921" s="121" t="s">
        <v>207</v>
      </c>
      <c r="D13921" s="121" t="s">
        <v>101</v>
      </c>
      <c r="E13921" s="121" t="s">
        <v>92</v>
      </c>
      <c r="F13921" s="122">
        <v>103505</v>
      </c>
      <c r="G13921" s="122">
        <v>11627.354</v>
      </c>
      <c r="H13921" s="120">
        <v>2019</v>
      </c>
      <c r="I13921" t="str">
        <f>IF(J13921="natural gas",VLOOKUP(D13921,'Cross-Page Data'!$I$4:$J$13,2,FALSE),IF(J13921="solar",VLOOKUP('Form 923'!D13921,'Cross-Page Data'!$I$14:$J$117,2,FALSE),J13921))</f>
        <v>solar pv</v>
      </c>
      <c r="J13921" t="str">
        <f>VLOOKUP(E13921,'Cross-Page Data'!$D$4:$F$48,3,FALSE)</f>
        <v>solar</v>
      </c>
      <c r="K13921" t="b">
        <f t="shared" si="217"/>
        <v>0</v>
      </c>
    </row>
    <row r="13922" ht="25.5" spans="1:11">
      <c r="A13922" s="120">
        <v>99999</v>
      </c>
      <c r="B13922" s="121" t="s">
        <v>201</v>
      </c>
      <c r="C13922" s="121" t="s">
        <v>211</v>
      </c>
      <c r="D13922" s="121" t="s">
        <v>101</v>
      </c>
      <c r="E13922" s="121" t="s">
        <v>92</v>
      </c>
      <c r="F13922" s="122">
        <v>73396</v>
      </c>
      <c r="G13922" s="122">
        <v>8244.848</v>
      </c>
      <c r="H13922" s="120">
        <v>2019</v>
      </c>
      <c r="I13922" t="str">
        <f>IF(J13922="natural gas",VLOOKUP(D13922,'Cross-Page Data'!$I$4:$J$13,2,FALSE),IF(J13922="solar",VLOOKUP('Form 923'!D13922,'Cross-Page Data'!$I$14:$J$117,2,FALSE),J13922))</f>
        <v>solar pv</v>
      </c>
      <c r="J13922" t="str">
        <f>VLOOKUP(E13922,'Cross-Page Data'!$D$4:$F$48,3,FALSE)</f>
        <v>solar</v>
      </c>
      <c r="K13922" t="b">
        <f t="shared" si="217"/>
        <v>0</v>
      </c>
    </row>
    <row r="13923" spans="1:11">
      <c r="A13923" s="120">
        <v>99999</v>
      </c>
      <c r="B13923" s="121" t="s">
        <v>201</v>
      </c>
      <c r="C13923" s="121" t="s">
        <v>206</v>
      </c>
      <c r="D13923" s="121" t="s">
        <v>101</v>
      </c>
      <c r="E13923" s="121" t="s">
        <v>92</v>
      </c>
      <c r="F13923" s="122">
        <v>73029</v>
      </c>
      <c r="G13923" s="122">
        <v>8203.692</v>
      </c>
      <c r="H13923" s="120">
        <v>2019</v>
      </c>
      <c r="I13923" t="str">
        <f>IF(J13923="natural gas",VLOOKUP(D13923,'Cross-Page Data'!$I$4:$J$13,2,FALSE),IF(J13923="solar",VLOOKUP('Form 923'!D13923,'Cross-Page Data'!$I$14:$J$117,2,FALSE),J13923))</f>
        <v>solar pv</v>
      </c>
      <c r="J13923" t="str">
        <f>VLOOKUP(E13923,'Cross-Page Data'!$D$4:$F$48,3,FALSE)</f>
        <v>solar</v>
      </c>
      <c r="K13923" t="b">
        <f t="shared" si="217"/>
        <v>1</v>
      </c>
    </row>
    <row r="13924" ht="25.5" spans="1:11">
      <c r="A13924" s="120">
        <v>99999</v>
      </c>
      <c r="B13924" s="121" t="s">
        <v>201</v>
      </c>
      <c r="C13924" s="121" t="s">
        <v>207</v>
      </c>
      <c r="D13924" s="121" t="s">
        <v>101</v>
      </c>
      <c r="E13924" s="121" t="s">
        <v>92</v>
      </c>
      <c r="F13924" s="122">
        <v>26346</v>
      </c>
      <c r="G13924" s="122">
        <v>2959.689</v>
      </c>
      <c r="H13924" s="120">
        <v>2019</v>
      </c>
      <c r="I13924" t="str">
        <f>IF(J13924="natural gas",VLOOKUP(D13924,'Cross-Page Data'!$I$4:$J$13,2,FALSE),IF(J13924="solar",VLOOKUP('Form 923'!D13924,'Cross-Page Data'!$I$14:$J$117,2,FALSE),J13924))</f>
        <v>solar pv</v>
      </c>
      <c r="J13924" t="str">
        <f>VLOOKUP(E13924,'Cross-Page Data'!$D$4:$F$48,3,FALSE)</f>
        <v>solar</v>
      </c>
      <c r="K13924" t="b">
        <f t="shared" si="217"/>
        <v>0</v>
      </c>
    </row>
    <row r="13925" spans="1:11">
      <c r="A13925" s="120">
        <v>99999</v>
      </c>
      <c r="B13925" s="121" t="s">
        <v>201</v>
      </c>
      <c r="C13925" s="121" t="s">
        <v>206</v>
      </c>
      <c r="D13925" s="121" t="s">
        <v>101</v>
      </c>
      <c r="E13925" s="121" t="s">
        <v>92</v>
      </c>
      <c r="F13925" s="122">
        <v>744512</v>
      </c>
      <c r="G13925" s="122">
        <v>83634.212</v>
      </c>
      <c r="H13925" s="120">
        <v>2019</v>
      </c>
      <c r="I13925" t="str">
        <f>IF(J13925="natural gas",VLOOKUP(D13925,'Cross-Page Data'!$I$4:$J$13,2,FALSE),IF(J13925="solar",VLOOKUP('Form 923'!D13925,'Cross-Page Data'!$I$14:$J$117,2,FALSE),J13925))</f>
        <v>solar pv</v>
      </c>
      <c r="J13925" t="str">
        <f>VLOOKUP(E13925,'Cross-Page Data'!$D$4:$F$48,3,FALSE)</f>
        <v>solar</v>
      </c>
      <c r="K13925" t="b">
        <f t="shared" si="217"/>
        <v>1</v>
      </c>
    </row>
    <row r="13926" spans="1:11">
      <c r="A13926" s="120">
        <v>99999</v>
      </c>
      <c r="B13926" s="121" t="s">
        <v>201</v>
      </c>
      <c r="C13926" s="121" t="s">
        <v>206</v>
      </c>
      <c r="D13926" s="121" t="s">
        <v>101</v>
      </c>
      <c r="E13926" s="121" t="s">
        <v>92</v>
      </c>
      <c r="F13926" s="122">
        <v>16479</v>
      </c>
      <c r="G13926" s="122">
        <v>1851.201</v>
      </c>
      <c r="H13926" s="120">
        <v>2019</v>
      </c>
      <c r="I13926" t="str">
        <f>IF(J13926="natural gas",VLOOKUP(D13926,'Cross-Page Data'!$I$4:$J$13,2,FALSE),IF(J13926="solar",VLOOKUP('Form 923'!D13926,'Cross-Page Data'!$I$14:$J$117,2,FALSE),J13926))</f>
        <v>solar pv</v>
      </c>
      <c r="J13926" t="str">
        <f>VLOOKUP(E13926,'Cross-Page Data'!$D$4:$F$48,3,FALSE)</f>
        <v>solar</v>
      </c>
      <c r="K13926" t="b">
        <f t="shared" si="217"/>
        <v>1</v>
      </c>
    </row>
    <row r="13927" spans="1:11">
      <c r="A13927" s="120">
        <v>99999</v>
      </c>
      <c r="B13927" s="121" t="s">
        <v>201</v>
      </c>
      <c r="C13927" s="121" t="s">
        <v>206</v>
      </c>
      <c r="D13927" s="121" t="s">
        <v>101</v>
      </c>
      <c r="E13927" s="121" t="s">
        <v>92</v>
      </c>
      <c r="F13927" s="122">
        <v>112915</v>
      </c>
      <c r="G13927" s="122">
        <v>12684.382</v>
      </c>
      <c r="H13927" s="120">
        <v>2019</v>
      </c>
      <c r="I13927" t="str">
        <f>IF(J13927="natural gas",VLOOKUP(D13927,'Cross-Page Data'!$I$4:$J$13,2,FALSE),IF(J13927="solar",VLOOKUP('Form 923'!D13927,'Cross-Page Data'!$I$14:$J$117,2,FALSE),J13927))</f>
        <v>solar pv</v>
      </c>
      <c r="J13927" t="str">
        <f>VLOOKUP(E13927,'Cross-Page Data'!$D$4:$F$48,3,FALSE)</f>
        <v>solar</v>
      </c>
      <c r="K13927" t="b">
        <f t="shared" si="217"/>
        <v>1</v>
      </c>
    </row>
    <row r="13928" spans="1:11">
      <c r="A13928" s="120">
        <v>99999</v>
      </c>
      <c r="B13928" s="121" t="s">
        <v>201</v>
      </c>
      <c r="C13928" s="121" t="s">
        <v>206</v>
      </c>
      <c r="D13928" s="121" t="s">
        <v>101</v>
      </c>
      <c r="E13928" s="121" t="s">
        <v>92</v>
      </c>
      <c r="F13928" s="122">
        <v>120930</v>
      </c>
      <c r="G13928" s="122">
        <v>13584.67</v>
      </c>
      <c r="H13928" s="120">
        <v>2019</v>
      </c>
      <c r="I13928" t="str">
        <f>IF(J13928="natural gas",VLOOKUP(D13928,'Cross-Page Data'!$I$4:$J$13,2,FALSE),IF(J13928="solar",VLOOKUP('Form 923'!D13928,'Cross-Page Data'!$I$14:$J$117,2,FALSE),J13928))</f>
        <v>solar pv</v>
      </c>
      <c r="J13928" t="str">
        <f>VLOOKUP(E13928,'Cross-Page Data'!$D$4:$F$48,3,FALSE)</f>
        <v>solar</v>
      </c>
      <c r="K13928" t="b">
        <f t="shared" si="217"/>
        <v>1</v>
      </c>
    </row>
    <row r="13929" spans="1:11">
      <c r="A13929" s="120">
        <v>99999</v>
      </c>
      <c r="B13929" s="121" t="s">
        <v>201</v>
      </c>
      <c r="C13929" s="121" t="s">
        <v>202</v>
      </c>
      <c r="D13929" s="121" t="s">
        <v>101</v>
      </c>
      <c r="E13929" s="121" t="s">
        <v>92</v>
      </c>
      <c r="F13929" s="122">
        <v>180323</v>
      </c>
      <c r="G13929" s="122">
        <v>20256.424</v>
      </c>
      <c r="H13929" s="120">
        <v>2019</v>
      </c>
      <c r="I13929" t="str">
        <f>IF(J13929="natural gas",VLOOKUP(D13929,'Cross-Page Data'!$I$4:$J$13,2,FALSE),IF(J13929="solar",VLOOKUP('Form 923'!D13929,'Cross-Page Data'!$I$14:$J$117,2,FALSE),J13929))</f>
        <v>solar pv</v>
      </c>
      <c r="J13929" t="str">
        <f>VLOOKUP(E13929,'Cross-Page Data'!$D$4:$F$48,3,FALSE)</f>
        <v>solar</v>
      </c>
      <c r="K13929" t="b">
        <f t="shared" si="217"/>
        <v>1</v>
      </c>
    </row>
    <row r="13930" spans="1:11">
      <c r="A13930" s="120">
        <v>99999</v>
      </c>
      <c r="B13930" s="121" t="s">
        <v>205</v>
      </c>
      <c r="C13930" s="121" t="s">
        <v>209</v>
      </c>
      <c r="D13930" s="121" t="s">
        <v>68</v>
      </c>
      <c r="E13930" s="121" t="s">
        <v>35</v>
      </c>
      <c r="F13930" s="122">
        <v>134572</v>
      </c>
      <c r="G13930" s="122">
        <v>20452.55</v>
      </c>
      <c r="H13930" s="120">
        <v>2019</v>
      </c>
      <c r="I13930" t="str">
        <f>IF(J13930="natural gas",VLOOKUP(D13930,'Cross-Page Data'!$I$4:$J$13,2,FALSE),IF(J13930="solar",VLOOKUP('Form 923'!D13930,'Cross-Page Data'!$I$14:$J$117,2,FALSE),J13930))</f>
        <v>biomass</v>
      </c>
      <c r="J13930" t="str">
        <f>VLOOKUP(E13930,'Cross-Page Data'!$D$4:$F$48,3,FALSE)</f>
        <v>biomass</v>
      </c>
      <c r="K13930" t="b">
        <f t="shared" si="217"/>
        <v>0</v>
      </c>
    </row>
    <row r="13931" spans="1:11">
      <c r="A13931" s="120">
        <v>99999</v>
      </c>
      <c r="B13931" s="121" t="s">
        <v>205</v>
      </c>
      <c r="C13931" s="121" t="s">
        <v>209</v>
      </c>
      <c r="D13931" s="121" t="s">
        <v>68</v>
      </c>
      <c r="E13931" s="121" t="s">
        <v>35</v>
      </c>
      <c r="F13931" s="122">
        <v>0</v>
      </c>
      <c r="G13931" s="122">
        <v>0</v>
      </c>
      <c r="H13931" s="120">
        <v>2019</v>
      </c>
      <c r="I13931" t="str">
        <f>IF(J13931="natural gas",VLOOKUP(D13931,'Cross-Page Data'!$I$4:$J$13,2,FALSE),IF(J13931="solar",VLOOKUP('Form 923'!D13931,'Cross-Page Data'!$I$14:$J$117,2,FALSE),J13931))</f>
        <v>biomass</v>
      </c>
      <c r="J13931" t="str">
        <f>VLOOKUP(E13931,'Cross-Page Data'!$D$4:$F$48,3,FALSE)</f>
        <v>biomass</v>
      </c>
      <c r="K13931" t="b">
        <f t="shared" si="217"/>
        <v>0</v>
      </c>
    </row>
    <row r="13932" spans="1:11">
      <c r="A13932" s="120">
        <v>99999</v>
      </c>
      <c r="B13932" s="121" t="s">
        <v>205</v>
      </c>
      <c r="C13932" s="121" t="s">
        <v>209</v>
      </c>
      <c r="D13932" s="121" t="s">
        <v>68</v>
      </c>
      <c r="E13932" s="121" t="s">
        <v>35</v>
      </c>
      <c r="F13932" s="122">
        <v>16982</v>
      </c>
      <c r="G13932" s="122">
        <v>2819.876</v>
      </c>
      <c r="H13932" s="120">
        <v>2019</v>
      </c>
      <c r="I13932" t="str">
        <f>IF(J13932="natural gas",VLOOKUP(D13932,'Cross-Page Data'!$I$4:$J$13,2,FALSE),IF(J13932="solar",VLOOKUP('Form 923'!D13932,'Cross-Page Data'!$I$14:$J$117,2,FALSE),J13932))</f>
        <v>biomass</v>
      </c>
      <c r="J13932" t="str">
        <f>VLOOKUP(E13932,'Cross-Page Data'!$D$4:$F$48,3,FALSE)</f>
        <v>biomass</v>
      </c>
      <c r="K13932" t="b">
        <f t="shared" si="217"/>
        <v>0</v>
      </c>
    </row>
    <row r="13933" spans="1:11">
      <c r="A13933" s="120">
        <v>99999</v>
      </c>
      <c r="B13933" s="121" t="s">
        <v>205</v>
      </c>
      <c r="C13933" s="121" t="s">
        <v>209</v>
      </c>
      <c r="D13933" s="121" t="s">
        <v>68</v>
      </c>
      <c r="E13933" s="121" t="s">
        <v>49</v>
      </c>
      <c r="F13933" s="122">
        <v>433775</v>
      </c>
      <c r="G13933" s="122">
        <v>104820.23</v>
      </c>
      <c r="H13933" s="120">
        <v>2019</v>
      </c>
      <c r="I13933" t="str">
        <f>IF(J13933="natural gas",VLOOKUP(D13933,'Cross-Page Data'!$I$4:$J$13,2,FALSE),IF(J13933="solar",VLOOKUP('Form 923'!D13933,'Cross-Page Data'!$I$14:$J$117,2,FALSE),J13933))</f>
        <v>other</v>
      </c>
      <c r="J13933" t="str">
        <f>VLOOKUP(E13933,'Cross-Page Data'!$D$4:$F$48,3,FALSE)</f>
        <v>other</v>
      </c>
      <c r="K13933" t="b">
        <f t="shared" si="217"/>
        <v>0</v>
      </c>
    </row>
    <row r="13934" spans="1:11">
      <c r="A13934" s="120">
        <v>99999</v>
      </c>
      <c r="B13934" s="121" t="s">
        <v>205</v>
      </c>
      <c r="C13934" s="121" t="s">
        <v>209</v>
      </c>
      <c r="D13934" s="121" t="s">
        <v>68</v>
      </c>
      <c r="E13934" s="121" t="s">
        <v>54</v>
      </c>
      <c r="F13934" s="122">
        <v>0</v>
      </c>
      <c r="G13934" s="122">
        <v>0</v>
      </c>
      <c r="H13934" s="120">
        <v>2019</v>
      </c>
      <c r="I13934" t="str">
        <f>IF(J13934="natural gas",VLOOKUP(D13934,'Cross-Page Data'!$I$4:$J$13,2,FALSE),IF(J13934="solar",VLOOKUP('Form 923'!D13934,'Cross-Page Data'!$I$14:$J$117,2,FALSE),J13934))</f>
        <v>hard coal</v>
      </c>
      <c r="J13934" t="str">
        <f>VLOOKUP(E13934,'Cross-Page Data'!$D$4:$F$48,3,FALSE)</f>
        <v>hard coal</v>
      </c>
      <c r="K13934" t="b">
        <f t="shared" si="217"/>
        <v>0</v>
      </c>
    </row>
    <row r="13935" spans="1:11">
      <c r="A13935" s="120">
        <v>99999</v>
      </c>
      <c r="B13935" s="121" t="s">
        <v>205</v>
      </c>
      <c r="C13935" s="121" t="s">
        <v>209</v>
      </c>
      <c r="D13935" s="121" t="s">
        <v>68</v>
      </c>
      <c r="E13935" s="121" t="s">
        <v>54</v>
      </c>
      <c r="F13935" s="122">
        <v>74194</v>
      </c>
      <c r="G13935" s="122">
        <v>15191.358</v>
      </c>
      <c r="H13935" s="120">
        <v>2019</v>
      </c>
      <c r="I13935" t="str">
        <f>IF(J13935="natural gas",VLOOKUP(D13935,'Cross-Page Data'!$I$4:$J$13,2,FALSE),IF(J13935="solar",VLOOKUP('Form 923'!D13935,'Cross-Page Data'!$I$14:$J$117,2,FALSE),J13935))</f>
        <v>hard coal</v>
      </c>
      <c r="J13935" t="str">
        <f>VLOOKUP(E13935,'Cross-Page Data'!$D$4:$F$48,3,FALSE)</f>
        <v>hard coal</v>
      </c>
      <c r="K13935" t="b">
        <f t="shared" si="217"/>
        <v>0</v>
      </c>
    </row>
    <row r="13936" spans="1:11">
      <c r="A13936" s="120">
        <v>99999</v>
      </c>
      <c r="B13936" s="121" t="s">
        <v>201</v>
      </c>
      <c r="C13936" s="121" t="s">
        <v>202</v>
      </c>
      <c r="D13936" s="121" t="s">
        <v>68</v>
      </c>
      <c r="E13936" s="121" t="s">
        <v>54</v>
      </c>
      <c r="F13936" s="122">
        <v>1169644</v>
      </c>
      <c r="G13936" s="122">
        <v>96171.218</v>
      </c>
      <c r="H13936" s="120">
        <v>2019</v>
      </c>
      <c r="I13936" t="str">
        <f>IF(J13936="natural gas",VLOOKUP(D13936,'Cross-Page Data'!$I$4:$J$13,2,FALSE),IF(J13936="solar",VLOOKUP('Form 923'!D13936,'Cross-Page Data'!$I$14:$J$117,2,FALSE),J13936))</f>
        <v>hard coal</v>
      </c>
      <c r="J13936" t="str">
        <f>VLOOKUP(E13936,'Cross-Page Data'!$D$4:$F$48,3,FALSE)</f>
        <v>hard coal</v>
      </c>
      <c r="K13936" t="b">
        <f t="shared" si="217"/>
        <v>1</v>
      </c>
    </row>
    <row r="13937" spans="1:11">
      <c r="A13937" s="120">
        <v>99999</v>
      </c>
      <c r="B13937" s="121" t="s">
        <v>205</v>
      </c>
      <c r="C13937" s="121" t="s">
        <v>209</v>
      </c>
      <c r="D13937" s="121" t="s">
        <v>68</v>
      </c>
      <c r="E13937" s="121" t="s">
        <v>54</v>
      </c>
      <c r="F13937" s="122">
        <v>815450</v>
      </c>
      <c r="G13937" s="122">
        <v>173644.86</v>
      </c>
      <c r="H13937" s="120">
        <v>2019</v>
      </c>
      <c r="I13937" t="str">
        <f>IF(J13937="natural gas",VLOOKUP(D13937,'Cross-Page Data'!$I$4:$J$13,2,FALSE),IF(J13937="solar",VLOOKUP('Form 923'!D13937,'Cross-Page Data'!$I$14:$J$117,2,FALSE),J13937))</f>
        <v>hard coal</v>
      </c>
      <c r="J13937" t="str">
        <f>VLOOKUP(E13937,'Cross-Page Data'!$D$4:$F$48,3,FALSE)</f>
        <v>hard coal</v>
      </c>
      <c r="K13937" t="b">
        <f t="shared" si="217"/>
        <v>0</v>
      </c>
    </row>
    <row r="13938" spans="1:11">
      <c r="A13938" s="120">
        <v>99999</v>
      </c>
      <c r="B13938" s="121" t="s">
        <v>201</v>
      </c>
      <c r="C13938" s="121" t="s">
        <v>202</v>
      </c>
      <c r="D13938" s="121" t="s">
        <v>68</v>
      </c>
      <c r="E13938" s="121" t="s">
        <v>54</v>
      </c>
      <c r="F13938" s="122">
        <v>3762769</v>
      </c>
      <c r="G13938" s="122">
        <v>370739.79</v>
      </c>
      <c r="H13938" s="120">
        <v>2019</v>
      </c>
      <c r="I13938" t="str">
        <f>IF(J13938="natural gas",VLOOKUP(D13938,'Cross-Page Data'!$I$4:$J$13,2,FALSE),IF(J13938="solar",VLOOKUP('Form 923'!D13938,'Cross-Page Data'!$I$14:$J$117,2,FALSE),J13938))</f>
        <v>hard coal</v>
      </c>
      <c r="J13938" t="str">
        <f>VLOOKUP(E13938,'Cross-Page Data'!$D$4:$F$48,3,FALSE)</f>
        <v>hard coal</v>
      </c>
      <c r="K13938" t="b">
        <f t="shared" si="217"/>
        <v>1</v>
      </c>
    </row>
    <row r="13939" spans="1:11">
      <c r="A13939" s="120">
        <v>99999</v>
      </c>
      <c r="B13939" s="121" t="s">
        <v>201</v>
      </c>
      <c r="C13939" s="121" t="s">
        <v>206</v>
      </c>
      <c r="D13939" s="121" t="s">
        <v>68</v>
      </c>
      <c r="E13939" s="121" t="s">
        <v>54</v>
      </c>
      <c r="F13939" s="122">
        <v>0</v>
      </c>
      <c r="G13939" s="122">
        <v>0</v>
      </c>
      <c r="H13939" s="120">
        <v>2019</v>
      </c>
      <c r="I13939" t="str">
        <f>IF(J13939="natural gas",VLOOKUP(D13939,'Cross-Page Data'!$I$4:$J$13,2,FALSE),IF(J13939="solar",VLOOKUP('Form 923'!D13939,'Cross-Page Data'!$I$14:$J$117,2,FALSE),J13939))</f>
        <v>hard coal</v>
      </c>
      <c r="J13939" t="str">
        <f>VLOOKUP(E13939,'Cross-Page Data'!$D$4:$F$48,3,FALSE)</f>
        <v>hard coal</v>
      </c>
      <c r="K13939" t="b">
        <f t="shared" si="217"/>
        <v>1</v>
      </c>
    </row>
    <row r="13940" ht="25.5" spans="1:11">
      <c r="A13940" s="120">
        <v>99999</v>
      </c>
      <c r="B13940" s="121" t="s">
        <v>205</v>
      </c>
      <c r="C13940" s="121" t="s">
        <v>210</v>
      </c>
      <c r="D13940" s="121" t="s">
        <v>68</v>
      </c>
      <c r="E13940" s="121" t="s">
        <v>54</v>
      </c>
      <c r="F13940" s="122">
        <v>2847</v>
      </c>
      <c r="G13940" s="122">
        <v>512.842</v>
      </c>
      <c r="H13940" s="120">
        <v>2019</v>
      </c>
      <c r="I13940" t="str">
        <f>IF(J13940="natural gas",VLOOKUP(D13940,'Cross-Page Data'!$I$4:$J$13,2,FALSE),IF(J13940="solar",VLOOKUP('Form 923'!D13940,'Cross-Page Data'!$I$14:$J$117,2,FALSE),J13940))</f>
        <v>hard coal</v>
      </c>
      <c r="J13940" t="str">
        <f>VLOOKUP(E13940,'Cross-Page Data'!$D$4:$F$48,3,FALSE)</f>
        <v>hard coal</v>
      </c>
      <c r="K13940" t="b">
        <f t="shared" si="217"/>
        <v>0</v>
      </c>
    </row>
    <row r="13941" spans="1:11">
      <c r="A13941" s="120">
        <v>99999</v>
      </c>
      <c r="B13941" s="121" t="s">
        <v>205</v>
      </c>
      <c r="C13941" s="121" t="s">
        <v>209</v>
      </c>
      <c r="D13941" s="121" t="s">
        <v>68</v>
      </c>
      <c r="E13941" s="121" t="s">
        <v>54</v>
      </c>
      <c r="F13941" s="122">
        <v>0</v>
      </c>
      <c r="G13941" s="122">
        <v>0</v>
      </c>
      <c r="H13941" s="120">
        <v>2019</v>
      </c>
      <c r="I13941" t="str">
        <f>IF(J13941="natural gas",VLOOKUP(D13941,'Cross-Page Data'!$I$4:$J$13,2,FALSE),IF(J13941="solar",VLOOKUP('Form 923'!D13941,'Cross-Page Data'!$I$14:$J$117,2,FALSE),J13941))</f>
        <v>hard coal</v>
      </c>
      <c r="J13941" t="str">
        <f>VLOOKUP(E13941,'Cross-Page Data'!$D$4:$F$48,3,FALSE)</f>
        <v>hard coal</v>
      </c>
      <c r="K13941" t="b">
        <f t="shared" si="217"/>
        <v>0</v>
      </c>
    </row>
    <row r="13942" spans="1:11">
      <c r="A13942" s="120">
        <v>99999</v>
      </c>
      <c r="B13942" s="121" t="s">
        <v>205</v>
      </c>
      <c r="C13942" s="121" t="s">
        <v>209</v>
      </c>
      <c r="D13942" s="121" t="s">
        <v>68</v>
      </c>
      <c r="E13942" s="121" t="s">
        <v>54</v>
      </c>
      <c r="F13942" s="122">
        <v>101561</v>
      </c>
      <c r="G13942" s="122">
        <v>23439.278</v>
      </c>
      <c r="H13942" s="120">
        <v>2019</v>
      </c>
      <c r="I13942" t="str">
        <f>IF(J13942="natural gas",VLOOKUP(D13942,'Cross-Page Data'!$I$4:$J$13,2,FALSE),IF(J13942="solar",VLOOKUP('Form 923'!D13942,'Cross-Page Data'!$I$14:$J$117,2,FALSE),J13942))</f>
        <v>hard coal</v>
      </c>
      <c r="J13942" t="str">
        <f>VLOOKUP(E13942,'Cross-Page Data'!$D$4:$F$48,3,FALSE)</f>
        <v>hard coal</v>
      </c>
      <c r="K13942" t="b">
        <f t="shared" si="217"/>
        <v>0</v>
      </c>
    </row>
    <row r="13943" spans="1:11">
      <c r="A13943" s="120">
        <v>99999</v>
      </c>
      <c r="B13943" s="121" t="s">
        <v>201</v>
      </c>
      <c r="C13943" s="121" t="s">
        <v>202</v>
      </c>
      <c r="D13943" s="121" t="s">
        <v>68</v>
      </c>
      <c r="E13943" s="121" t="s">
        <v>54</v>
      </c>
      <c r="F13943" s="122">
        <v>0</v>
      </c>
      <c r="G13943" s="122">
        <v>0</v>
      </c>
      <c r="H13943" s="120">
        <v>2019</v>
      </c>
      <c r="I13943" t="str">
        <f>IF(J13943="natural gas",VLOOKUP(D13943,'Cross-Page Data'!$I$4:$J$13,2,FALSE),IF(J13943="solar",VLOOKUP('Form 923'!D13943,'Cross-Page Data'!$I$14:$J$117,2,FALSE),J13943))</f>
        <v>hard coal</v>
      </c>
      <c r="J13943" t="str">
        <f>VLOOKUP(E13943,'Cross-Page Data'!$D$4:$F$48,3,FALSE)</f>
        <v>hard coal</v>
      </c>
      <c r="K13943" t="b">
        <f t="shared" si="217"/>
        <v>1</v>
      </c>
    </row>
    <row r="13944" spans="1:11">
      <c r="A13944" s="120">
        <v>99999</v>
      </c>
      <c r="B13944" s="121" t="s">
        <v>201</v>
      </c>
      <c r="C13944" s="121" t="s">
        <v>202</v>
      </c>
      <c r="D13944" s="121" t="s">
        <v>68</v>
      </c>
      <c r="E13944" s="121" t="s">
        <v>54</v>
      </c>
      <c r="F13944" s="122">
        <v>779934</v>
      </c>
      <c r="G13944" s="122">
        <v>63647.204</v>
      </c>
      <c r="H13944" s="120">
        <v>2019</v>
      </c>
      <c r="I13944" t="str">
        <f>IF(J13944="natural gas",VLOOKUP(D13944,'Cross-Page Data'!$I$4:$J$13,2,FALSE),IF(J13944="solar",VLOOKUP('Form 923'!D13944,'Cross-Page Data'!$I$14:$J$117,2,FALSE),J13944))</f>
        <v>hard coal</v>
      </c>
      <c r="J13944" t="str">
        <f>VLOOKUP(E13944,'Cross-Page Data'!$D$4:$F$48,3,FALSE)</f>
        <v>hard coal</v>
      </c>
      <c r="K13944" t="b">
        <f t="shared" si="217"/>
        <v>1</v>
      </c>
    </row>
    <row r="13945" spans="1:11">
      <c r="A13945" s="120">
        <v>99999</v>
      </c>
      <c r="B13945" s="121" t="s">
        <v>205</v>
      </c>
      <c r="C13945" s="121" t="s">
        <v>208</v>
      </c>
      <c r="D13945" s="121" t="s">
        <v>68</v>
      </c>
      <c r="E13945" s="121" t="s">
        <v>54</v>
      </c>
      <c r="F13945" s="122">
        <v>45996</v>
      </c>
      <c r="G13945" s="122">
        <v>3641.535</v>
      </c>
      <c r="H13945" s="120">
        <v>2019</v>
      </c>
      <c r="I13945" t="str">
        <f>IF(J13945="natural gas",VLOOKUP(D13945,'Cross-Page Data'!$I$4:$J$13,2,FALSE),IF(J13945="solar",VLOOKUP('Form 923'!D13945,'Cross-Page Data'!$I$14:$J$117,2,FALSE),J13945))</f>
        <v>hard coal</v>
      </c>
      <c r="J13945" t="str">
        <f>VLOOKUP(E13945,'Cross-Page Data'!$D$4:$F$48,3,FALSE)</f>
        <v>hard coal</v>
      </c>
      <c r="K13945" t="b">
        <f t="shared" si="217"/>
        <v>0</v>
      </c>
    </row>
    <row r="13946" spans="1:11">
      <c r="A13946" s="120">
        <v>99999</v>
      </c>
      <c r="B13946" s="121" t="s">
        <v>205</v>
      </c>
      <c r="C13946" s="121" t="s">
        <v>209</v>
      </c>
      <c r="D13946" s="121" t="s">
        <v>68</v>
      </c>
      <c r="E13946" s="121" t="s">
        <v>54</v>
      </c>
      <c r="F13946" s="122">
        <v>47152</v>
      </c>
      <c r="G13946" s="122">
        <v>7981.088</v>
      </c>
      <c r="H13946" s="120">
        <v>2019</v>
      </c>
      <c r="I13946" t="str">
        <f>IF(J13946="natural gas",VLOOKUP(D13946,'Cross-Page Data'!$I$4:$J$13,2,FALSE),IF(J13946="solar",VLOOKUP('Form 923'!D13946,'Cross-Page Data'!$I$14:$J$117,2,FALSE),J13946))</f>
        <v>hard coal</v>
      </c>
      <c r="J13946" t="str">
        <f>VLOOKUP(E13946,'Cross-Page Data'!$D$4:$F$48,3,FALSE)</f>
        <v>hard coal</v>
      </c>
      <c r="K13946" t="b">
        <f t="shared" si="217"/>
        <v>0</v>
      </c>
    </row>
    <row r="13947" spans="1:11">
      <c r="A13947" s="120">
        <v>99999</v>
      </c>
      <c r="B13947" s="121" t="s">
        <v>201</v>
      </c>
      <c r="C13947" s="121" t="s">
        <v>202</v>
      </c>
      <c r="D13947" s="121" t="s">
        <v>68</v>
      </c>
      <c r="E13947" s="121" t="s">
        <v>54</v>
      </c>
      <c r="F13947" s="122">
        <v>0</v>
      </c>
      <c r="G13947" s="122">
        <v>0</v>
      </c>
      <c r="H13947" s="120">
        <v>2019</v>
      </c>
      <c r="I13947" t="str">
        <f>IF(J13947="natural gas",VLOOKUP(D13947,'Cross-Page Data'!$I$4:$J$13,2,FALSE),IF(J13947="solar",VLOOKUP('Form 923'!D13947,'Cross-Page Data'!$I$14:$J$117,2,FALSE),J13947))</f>
        <v>hard coal</v>
      </c>
      <c r="J13947" t="str">
        <f>VLOOKUP(E13947,'Cross-Page Data'!$D$4:$F$48,3,FALSE)</f>
        <v>hard coal</v>
      </c>
      <c r="K13947" t="b">
        <f t="shared" si="217"/>
        <v>1</v>
      </c>
    </row>
    <row r="13948" spans="1:11">
      <c r="A13948" s="120">
        <v>99999</v>
      </c>
      <c r="B13948" s="121" t="s">
        <v>201</v>
      </c>
      <c r="C13948" s="121" t="s">
        <v>202</v>
      </c>
      <c r="D13948" s="121" t="s">
        <v>68</v>
      </c>
      <c r="E13948" s="121" t="s">
        <v>54</v>
      </c>
      <c r="F13948" s="122">
        <v>752414</v>
      </c>
      <c r="G13948" s="122">
        <v>47960.403</v>
      </c>
      <c r="H13948" s="120">
        <v>2019</v>
      </c>
      <c r="I13948" t="str">
        <f>IF(J13948="natural gas",VLOOKUP(D13948,'Cross-Page Data'!$I$4:$J$13,2,FALSE),IF(J13948="solar",VLOOKUP('Form 923'!D13948,'Cross-Page Data'!$I$14:$J$117,2,FALSE),J13948))</f>
        <v>hard coal</v>
      </c>
      <c r="J13948" t="str">
        <f>VLOOKUP(E13948,'Cross-Page Data'!$D$4:$F$48,3,FALSE)</f>
        <v>hard coal</v>
      </c>
      <c r="K13948" t="b">
        <f t="shared" si="217"/>
        <v>1</v>
      </c>
    </row>
    <row r="13949" spans="1:11">
      <c r="A13949" s="120">
        <v>99999</v>
      </c>
      <c r="B13949" s="121" t="s">
        <v>201</v>
      </c>
      <c r="C13949" s="121" t="s">
        <v>206</v>
      </c>
      <c r="D13949" s="121" t="s">
        <v>68</v>
      </c>
      <c r="E13949" s="121" t="s">
        <v>54</v>
      </c>
      <c r="F13949" s="122">
        <v>5446971</v>
      </c>
      <c r="G13949" s="122">
        <v>583792.2</v>
      </c>
      <c r="H13949" s="120">
        <v>2019</v>
      </c>
      <c r="I13949" t="str">
        <f>IF(J13949="natural gas",VLOOKUP(D13949,'Cross-Page Data'!$I$4:$J$13,2,FALSE),IF(J13949="solar",VLOOKUP('Form 923'!D13949,'Cross-Page Data'!$I$14:$J$117,2,FALSE),J13949))</f>
        <v>hard coal</v>
      </c>
      <c r="J13949" t="str">
        <f>VLOOKUP(E13949,'Cross-Page Data'!$D$4:$F$48,3,FALSE)</f>
        <v>hard coal</v>
      </c>
      <c r="K13949" t="b">
        <f t="shared" si="217"/>
        <v>1</v>
      </c>
    </row>
    <row r="13950" spans="1:11">
      <c r="A13950" s="120">
        <v>99999</v>
      </c>
      <c r="B13950" s="121" t="s">
        <v>201</v>
      </c>
      <c r="C13950" s="121" t="s">
        <v>206</v>
      </c>
      <c r="D13950" s="121" t="s">
        <v>68</v>
      </c>
      <c r="E13950" s="121" t="s">
        <v>54</v>
      </c>
      <c r="F13950" s="122">
        <v>0</v>
      </c>
      <c r="G13950" s="122">
        <v>0</v>
      </c>
      <c r="H13950" s="120">
        <v>2019</v>
      </c>
      <c r="I13950" t="str">
        <f>IF(J13950="natural gas",VLOOKUP(D13950,'Cross-Page Data'!$I$4:$J$13,2,FALSE),IF(J13950="solar",VLOOKUP('Form 923'!D13950,'Cross-Page Data'!$I$14:$J$117,2,FALSE),J13950))</f>
        <v>hard coal</v>
      </c>
      <c r="J13950" t="str">
        <f>VLOOKUP(E13950,'Cross-Page Data'!$D$4:$F$48,3,FALSE)</f>
        <v>hard coal</v>
      </c>
      <c r="K13950" t="b">
        <f t="shared" si="217"/>
        <v>1</v>
      </c>
    </row>
    <row r="13951" spans="1:11">
      <c r="A13951" s="120">
        <v>99999</v>
      </c>
      <c r="B13951" s="121" t="s">
        <v>205</v>
      </c>
      <c r="C13951" s="121" t="s">
        <v>209</v>
      </c>
      <c r="D13951" s="121" t="s">
        <v>68</v>
      </c>
      <c r="E13951" s="121" t="s">
        <v>54</v>
      </c>
      <c r="F13951" s="122">
        <v>0</v>
      </c>
      <c r="G13951" s="122">
        <v>0</v>
      </c>
      <c r="H13951" s="120">
        <v>2019</v>
      </c>
      <c r="I13951" t="str">
        <f>IF(J13951="natural gas",VLOOKUP(D13951,'Cross-Page Data'!$I$4:$J$13,2,FALSE),IF(J13951="solar",VLOOKUP('Form 923'!D13951,'Cross-Page Data'!$I$14:$J$117,2,FALSE),J13951))</f>
        <v>hard coal</v>
      </c>
      <c r="J13951" t="str">
        <f>VLOOKUP(E13951,'Cross-Page Data'!$D$4:$F$48,3,FALSE)</f>
        <v>hard coal</v>
      </c>
      <c r="K13951" t="b">
        <f t="shared" si="217"/>
        <v>0</v>
      </c>
    </row>
    <row r="13952" spans="1:11">
      <c r="A13952" s="120">
        <v>99999</v>
      </c>
      <c r="B13952" s="121" t="s">
        <v>201</v>
      </c>
      <c r="C13952" s="121" t="s">
        <v>202</v>
      </c>
      <c r="D13952" s="121" t="s">
        <v>68</v>
      </c>
      <c r="E13952" s="121" t="s">
        <v>54</v>
      </c>
      <c r="F13952" s="122">
        <v>0</v>
      </c>
      <c r="G13952" s="122">
        <v>0</v>
      </c>
      <c r="H13952" s="120">
        <v>2019</v>
      </c>
      <c r="I13952" t="str">
        <f>IF(J13952="natural gas",VLOOKUP(D13952,'Cross-Page Data'!$I$4:$J$13,2,FALSE),IF(J13952="solar",VLOOKUP('Form 923'!D13952,'Cross-Page Data'!$I$14:$J$117,2,FALSE),J13952))</f>
        <v>hard coal</v>
      </c>
      <c r="J13952" t="str">
        <f>VLOOKUP(E13952,'Cross-Page Data'!$D$4:$F$48,3,FALSE)</f>
        <v>hard coal</v>
      </c>
      <c r="K13952" t="b">
        <f t="shared" si="217"/>
        <v>1</v>
      </c>
    </row>
    <row r="13953" spans="1:11">
      <c r="A13953" s="120">
        <v>99999</v>
      </c>
      <c r="B13953" s="121" t="s">
        <v>205</v>
      </c>
      <c r="C13953" s="121" t="s">
        <v>202</v>
      </c>
      <c r="D13953" s="121" t="s">
        <v>68</v>
      </c>
      <c r="E13953" s="121" t="s">
        <v>54</v>
      </c>
      <c r="F13953" s="122">
        <v>121546</v>
      </c>
      <c r="G13953" s="122">
        <v>21900.516</v>
      </c>
      <c r="H13953" s="120">
        <v>2019</v>
      </c>
      <c r="I13953" t="str">
        <f>IF(J13953="natural gas",VLOOKUP(D13953,'Cross-Page Data'!$I$4:$J$13,2,FALSE),IF(J13953="solar",VLOOKUP('Form 923'!D13953,'Cross-Page Data'!$I$14:$J$117,2,FALSE),J13953))</f>
        <v>hard coal</v>
      </c>
      <c r="J13953" t="str">
        <f>VLOOKUP(E13953,'Cross-Page Data'!$D$4:$F$48,3,FALSE)</f>
        <v>hard coal</v>
      </c>
      <c r="K13953" t="b">
        <f t="shared" si="217"/>
        <v>1</v>
      </c>
    </row>
    <row r="13954" spans="1:11">
      <c r="A13954" s="120">
        <v>99999</v>
      </c>
      <c r="B13954" s="121" t="s">
        <v>205</v>
      </c>
      <c r="C13954" s="121" t="s">
        <v>209</v>
      </c>
      <c r="D13954" s="121" t="s">
        <v>68</v>
      </c>
      <c r="E13954" s="121" t="s">
        <v>54</v>
      </c>
      <c r="F13954" s="122">
        <v>272087</v>
      </c>
      <c r="G13954" s="122">
        <v>51996.661</v>
      </c>
      <c r="H13954" s="120">
        <v>2019</v>
      </c>
      <c r="I13954" t="str">
        <f>IF(J13954="natural gas",VLOOKUP(D13954,'Cross-Page Data'!$I$4:$J$13,2,FALSE),IF(J13954="solar",VLOOKUP('Form 923'!D13954,'Cross-Page Data'!$I$14:$J$117,2,FALSE),J13954))</f>
        <v>hard coal</v>
      </c>
      <c r="J13954" t="str">
        <f>VLOOKUP(E13954,'Cross-Page Data'!$D$4:$F$48,3,FALSE)</f>
        <v>hard coal</v>
      </c>
      <c r="K13954" t="b">
        <f t="shared" si="217"/>
        <v>0</v>
      </c>
    </row>
    <row r="13955" spans="1:11">
      <c r="A13955" s="120">
        <v>99999</v>
      </c>
      <c r="B13955" s="121" t="s">
        <v>201</v>
      </c>
      <c r="C13955" s="121" t="s">
        <v>202</v>
      </c>
      <c r="D13955" s="121" t="s">
        <v>68</v>
      </c>
      <c r="E13955" s="121" t="s">
        <v>54</v>
      </c>
      <c r="F13955" s="122">
        <v>424382</v>
      </c>
      <c r="G13955" s="122">
        <v>39628.776</v>
      </c>
      <c r="H13955" s="120">
        <v>2019</v>
      </c>
      <c r="I13955" t="str">
        <f>IF(J13955="natural gas",VLOOKUP(D13955,'Cross-Page Data'!$I$4:$J$13,2,FALSE),IF(J13955="solar",VLOOKUP('Form 923'!D13955,'Cross-Page Data'!$I$14:$J$117,2,FALSE),J13955))</f>
        <v>hard coal</v>
      </c>
      <c r="J13955" t="str">
        <f>VLOOKUP(E13955,'Cross-Page Data'!$D$4:$F$48,3,FALSE)</f>
        <v>hard coal</v>
      </c>
      <c r="K13955" t="b">
        <f t="shared" si="217"/>
        <v>1</v>
      </c>
    </row>
    <row r="13956" spans="1:11">
      <c r="A13956" s="120">
        <v>99999</v>
      </c>
      <c r="B13956" s="121" t="s">
        <v>205</v>
      </c>
      <c r="C13956" s="121" t="s">
        <v>209</v>
      </c>
      <c r="D13956" s="121" t="s">
        <v>68</v>
      </c>
      <c r="E13956" s="121" t="s">
        <v>54</v>
      </c>
      <c r="F13956" s="122">
        <v>17952</v>
      </c>
      <c r="G13956" s="122">
        <v>4031.395</v>
      </c>
      <c r="H13956" s="120">
        <v>2019</v>
      </c>
      <c r="I13956" t="str">
        <f>IF(J13956="natural gas",VLOOKUP(D13956,'Cross-Page Data'!$I$4:$J$13,2,FALSE),IF(J13956="solar",VLOOKUP('Form 923'!D13956,'Cross-Page Data'!$I$14:$J$117,2,FALSE),J13956))</f>
        <v>hard coal</v>
      </c>
      <c r="J13956" t="str">
        <f>VLOOKUP(E13956,'Cross-Page Data'!$D$4:$F$48,3,FALSE)</f>
        <v>hard coal</v>
      </c>
      <c r="K13956" t="b">
        <f t="shared" si="217"/>
        <v>0</v>
      </c>
    </row>
    <row r="13957" spans="1:11">
      <c r="A13957" s="120">
        <v>99999</v>
      </c>
      <c r="B13957" s="121" t="s">
        <v>205</v>
      </c>
      <c r="C13957" s="121" t="s">
        <v>209</v>
      </c>
      <c r="D13957" s="121" t="s">
        <v>68</v>
      </c>
      <c r="E13957" s="121" t="s">
        <v>59</v>
      </c>
      <c r="F13957" s="122">
        <v>4597970</v>
      </c>
      <c r="G13957" s="122">
        <v>619583.37</v>
      </c>
      <c r="H13957" s="120">
        <v>2019</v>
      </c>
      <c r="I13957" t="str">
        <f>IF(J13957="natural gas",VLOOKUP(D13957,'Cross-Page Data'!$I$4:$J$13,2,FALSE),IF(J13957="solar",VLOOKUP('Form 923'!D13957,'Cross-Page Data'!$I$14:$J$117,2,FALSE),J13957))</f>
        <v>biomass</v>
      </c>
      <c r="J13957" t="str">
        <f>VLOOKUP(E13957,'Cross-Page Data'!$D$4:$F$48,3,FALSE)</f>
        <v>biomass</v>
      </c>
      <c r="K13957" t="b">
        <f t="shared" si="217"/>
        <v>0</v>
      </c>
    </row>
    <row r="13958" spans="1:11">
      <c r="A13958" s="120">
        <v>99999</v>
      </c>
      <c r="B13958" s="121" t="s">
        <v>205</v>
      </c>
      <c r="C13958" s="121" t="s">
        <v>209</v>
      </c>
      <c r="D13958" s="121" t="s">
        <v>68</v>
      </c>
      <c r="E13958" s="121" t="s">
        <v>59</v>
      </c>
      <c r="F13958" s="122">
        <v>524037</v>
      </c>
      <c r="G13958" s="122">
        <v>107298.34</v>
      </c>
      <c r="H13958" s="120">
        <v>2019</v>
      </c>
      <c r="I13958" t="str">
        <f>IF(J13958="natural gas",VLOOKUP(D13958,'Cross-Page Data'!$I$4:$J$13,2,FALSE),IF(J13958="solar",VLOOKUP('Form 923'!D13958,'Cross-Page Data'!$I$14:$J$117,2,FALSE),J13958))</f>
        <v>biomass</v>
      </c>
      <c r="J13958" t="str">
        <f>VLOOKUP(E13958,'Cross-Page Data'!$D$4:$F$48,3,FALSE)</f>
        <v>biomass</v>
      </c>
      <c r="K13958" t="b">
        <f t="shared" si="217"/>
        <v>0</v>
      </c>
    </row>
    <row r="13959" spans="1:11">
      <c r="A13959" s="120">
        <v>99999</v>
      </c>
      <c r="B13959" s="121" t="s">
        <v>205</v>
      </c>
      <c r="C13959" s="121" t="s">
        <v>209</v>
      </c>
      <c r="D13959" s="121" t="s">
        <v>68</v>
      </c>
      <c r="E13959" s="121" t="s">
        <v>59</v>
      </c>
      <c r="F13959" s="122">
        <v>1593420</v>
      </c>
      <c r="G13959" s="122">
        <v>238232.38</v>
      </c>
      <c r="H13959" s="120">
        <v>2019</v>
      </c>
      <c r="I13959" t="str">
        <f>IF(J13959="natural gas",VLOOKUP(D13959,'Cross-Page Data'!$I$4:$J$13,2,FALSE),IF(J13959="solar",VLOOKUP('Form 923'!D13959,'Cross-Page Data'!$I$14:$J$117,2,FALSE),J13959))</f>
        <v>biomass</v>
      </c>
      <c r="J13959" t="str">
        <f>VLOOKUP(E13959,'Cross-Page Data'!$D$4:$F$48,3,FALSE)</f>
        <v>biomass</v>
      </c>
      <c r="K13959" t="b">
        <f t="shared" ref="K13959:K14022" si="218">IF(AND($N$6=FALSE,OR(C13959="Commercial NAICS Cogen",C13959="Industrial NAICS Cogen",C13959="NAICS-22 Cogen")),FALSE,IF(AND($N$7=FALSE,OR(C13959="Commercial NAICS Cogen",C13959="Commercial NAICS Non-Cogen",C13959="industrial NAICS Cogen",C13959="industrial NAICS non-cogen")),FALSE,TRUE))</f>
        <v>0</v>
      </c>
    </row>
    <row r="13960" spans="1:11">
      <c r="A13960" s="120">
        <v>99999</v>
      </c>
      <c r="B13960" s="121" t="s">
        <v>205</v>
      </c>
      <c r="C13960" s="121" t="s">
        <v>209</v>
      </c>
      <c r="D13960" s="121" t="s">
        <v>68</v>
      </c>
      <c r="E13960" s="121" t="s">
        <v>59</v>
      </c>
      <c r="F13960" s="122">
        <v>1930804</v>
      </c>
      <c r="G13960" s="122">
        <v>352942.66</v>
      </c>
      <c r="H13960" s="120">
        <v>2019</v>
      </c>
      <c r="I13960" t="str">
        <f>IF(J13960="natural gas",VLOOKUP(D13960,'Cross-Page Data'!$I$4:$J$13,2,FALSE),IF(J13960="solar",VLOOKUP('Form 923'!D13960,'Cross-Page Data'!$I$14:$J$117,2,FALSE),J13960))</f>
        <v>biomass</v>
      </c>
      <c r="J13960" t="str">
        <f>VLOOKUP(E13960,'Cross-Page Data'!$D$4:$F$48,3,FALSE)</f>
        <v>biomass</v>
      </c>
      <c r="K13960" t="b">
        <f t="shared" si="218"/>
        <v>0</v>
      </c>
    </row>
    <row r="13961" spans="1:11">
      <c r="A13961" s="120">
        <v>99999</v>
      </c>
      <c r="B13961" s="121" t="s">
        <v>205</v>
      </c>
      <c r="C13961" s="121" t="s">
        <v>209</v>
      </c>
      <c r="D13961" s="121" t="s">
        <v>68</v>
      </c>
      <c r="E13961" s="121" t="s">
        <v>59</v>
      </c>
      <c r="F13961" s="122">
        <v>1156779</v>
      </c>
      <c r="G13961" s="122">
        <v>214747.95</v>
      </c>
      <c r="H13961" s="120">
        <v>2019</v>
      </c>
      <c r="I13961" t="str">
        <f>IF(J13961="natural gas",VLOOKUP(D13961,'Cross-Page Data'!$I$4:$J$13,2,FALSE),IF(J13961="solar",VLOOKUP('Form 923'!D13961,'Cross-Page Data'!$I$14:$J$117,2,FALSE),J13961))</f>
        <v>biomass</v>
      </c>
      <c r="J13961" t="str">
        <f>VLOOKUP(E13961,'Cross-Page Data'!$D$4:$F$48,3,FALSE)</f>
        <v>biomass</v>
      </c>
      <c r="K13961" t="b">
        <f t="shared" si="218"/>
        <v>0</v>
      </c>
    </row>
    <row r="13962" spans="1:11">
      <c r="A13962" s="120">
        <v>99999</v>
      </c>
      <c r="B13962" s="121" t="s">
        <v>205</v>
      </c>
      <c r="C13962" s="121" t="s">
        <v>209</v>
      </c>
      <c r="D13962" s="121" t="s">
        <v>68</v>
      </c>
      <c r="E13962" s="121" t="s">
        <v>59</v>
      </c>
      <c r="F13962" s="122">
        <v>66861</v>
      </c>
      <c r="G13962" s="122">
        <v>11317.154</v>
      </c>
      <c r="H13962" s="120">
        <v>2019</v>
      </c>
      <c r="I13962" t="str">
        <f>IF(J13962="natural gas",VLOOKUP(D13962,'Cross-Page Data'!$I$4:$J$13,2,FALSE),IF(J13962="solar",VLOOKUP('Form 923'!D13962,'Cross-Page Data'!$I$14:$J$117,2,FALSE),J13962))</f>
        <v>biomass</v>
      </c>
      <c r="J13962" t="str">
        <f>VLOOKUP(E13962,'Cross-Page Data'!$D$4:$F$48,3,FALSE)</f>
        <v>biomass</v>
      </c>
      <c r="K13962" t="b">
        <f t="shared" si="218"/>
        <v>0</v>
      </c>
    </row>
    <row r="13963" spans="1:11">
      <c r="A13963" s="120">
        <v>99999</v>
      </c>
      <c r="B13963" s="121" t="s">
        <v>205</v>
      </c>
      <c r="C13963" s="121" t="s">
        <v>209</v>
      </c>
      <c r="D13963" s="121" t="s">
        <v>68</v>
      </c>
      <c r="E13963" s="121" t="s">
        <v>59</v>
      </c>
      <c r="F13963" s="122">
        <v>832860</v>
      </c>
      <c r="G13963" s="122">
        <v>154614.82</v>
      </c>
      <c r="H13963" s="120">
        <v>2019</v>
      </c>
      <c r="I13963" t="str">
        <f>IF(J13963="natural gas",VLOOKUP(D13963,'Cross-Page Data'!$I$4:$J$13,2,FALSE),IF(J13963="solar",VLOOKUP('Form 923'!D13963,'Cross-Page Data'!$I$14:$J$117,2,FALSE),J13963))</f>
        <v>biomass</v>
      </c>
      <c r="J13963" t="str">
        <f>VLOOKUP(E13963,'Cross-Page Data'!$D$4:$F$48,3,FALSE)</f>
        <v>biomass</v>
      </c>
      <c r="K13963" t="b">
        <f t="shared" si="218"/>
        <v>0</v>
      </c>
    </row>
    <row r="13964" spans="1:11">
      <c r="A13964" s="120">
        <v>99999</v>
      </c>
      <c r="B13964" s="121" t="s">
        <v>205</v>
      </c>
      <c r="C13964" s="121" t="s">
        <v>202</v>
      </c>
      <c r="D13964" s="121" t="s">
        <v>68</v>
      </c>
      <c r="E13964" s="121" t="s">
        <v>59</v>
      </c>
      <c r="F13964" s="122">
        <v>0</v>
      </c>
      <c r="G13964" s="122">
        <v>0</v>
      </c>
      <c r="H13964" s="120">
        <v>2019</v>
      </c>
      <c r="I13964" t="str">
        <f>IF(J13964="natural gas",VLOOKUP(D13964,'Cross-Page Data'!$I$4:$J$13,2,FALSE),IF(J13964="solar",VLOOKUP('Form 923'!D13964,'Cross-Page Data'!$I$14:$J$117,2,FALSE),J13964))</f>
        <v>biomass</v>
      </c>
      <c r="J13964" t="str">
        <f>VLOOKUP(E13964,'Cross-Page Data'!$D$4:$F$48,3,FALSE)</f>
        <v>biomass</v>
      </c>
      <c r="K13964" t="b">
        <f t="shared" si="218"/>
        <v>1</v>
      </c>
    </row>
    <row r="13965" spans="1:11">
      <c r="A13965" s="120">
        <v>99999</v>
      </c>
      <c r="B13965" s="121" t="s">
        <v>205</v>
      </c>
      <c r="C13965" s="121" t="s">
        <v>209</v>
      </c>
      <c r="D13965" s="121" t="s">
        <v>68</v>
      </c>
      <c r="E13965" s="121" t="s">
        <v>59</v>
      </c>
      <c r="F13965" s="122">
        <v>802820</v>
      </c>
      <c r="G13965" s="122">
        <v>158166.57</v>
      </c>
      <c r="H13965" s="120">
        <v>2019</v>
      </c>
      <c r="I13965" t="str">
        <f>IF(J13965="natural gas",VLOOKUP(D13965,'Cross-Page Data'!$I$4:$J$13,2,FALSE),IF(J13965="solar",VLOOKUP('Form 923'!D13965,'Cross-Page Data'!$I$14:$J$117,2,FALSE),J13965))</f>
        <v>biomass</v>
      </c>
      <c r="J13965" t="str">
        <f>VLOOKUP(E13965,'Cross-Page Data'!$D$4:$F$48,3,FALSE)</f>
        <v>biomass</v>
      </c>
      <c r="K13965" t="b">
        <f t="shared" si="218"/>
        <v>0</v>
      </c>
    </row>
    <row r="13966" spans="1:11">
      <c r="A13966" s="120">
        <v>99999</v>
      </c>
      <c r="B13966" s="121" t="s">
        <v>205</v>
      </c>
      <c r="C13966" s="121" t="s">
        <v>209</v>
      </c>
      <c r="D13966" s="121" t="s">
        <v>68</v>
      </c>
      <c r="E13966" s="121" t="s">
        <v>59</v>
      </c>
      <c r="F13966" s="122">
        <v>2363435</v>
      </c>
      <c r="G13966" s="122">
        <v>380029.4</v>
      </c>
      <c r="H13966" s="120">
        <v>2019</v>
      </c>
      <c r="I13966" t="str">
        <f>IF(J13966="natural gas",VLOOKUP(D13966,'Cross-Page Data'!$I$4:$J$13,2,FALSE),IF(J13966="solar",VLOOKUP('Form 923'!D13966,'Cross-Page Data'!$I$14:$J$117,2,FALSE),J13966))</f>
        <v>biomass</v>
      </c>
      <c r="J13966" t="str">
        <f>VLOOKUP(E13966,'Cross-Page Data'!$D$4:$F$48,3,FALSE)</f>
        <v>biomass</v>
      </c>
      <c r="K13966" t="b">
        <f t="shared" si="218"/>
        <v>0</v>
      </c>
    </row>
    <row r="13967" spans="1:11">
      <c r="A13967" s="120">
        <v>99999</v>
      </c>
      <c r="B13967" s="121" t="s">
        <v>205</v>
      </c>
      <c r="C13967" s="121" t="s">
        <v>209</v>
      </c>
      <c r="D13967" s="121" t="s">
        <v>68</v>
      </c>
      <c r="E13967" s="121" t="s">
        <v>70</v>
      </c>
      <c r="F13967" s="122">
        <v>2212</v>
      </c>
      <c r="G13967" s="122">
        <v>317.414</v>
      </c>
      <c r="H13967" s="120">
        <v>2019</v>
      </c>
      <c r="I13967" t="str">
        <f>IF(J13967="natural gas",VLOOKUP(D13967,'Cross-Page Data'!$I$4:$J$13,2,FALSE),IF(J13967="solar",VLOOKUP('Form 923'!D13967,'Cross-Page Data'!$I$14:$J$117,2,FALSE),J13967))</f>
        <v>heavy or residual fuel oil</v>
      </c>
      <c r="J13967" t="str">
        <f>VLOOKUP(E13967,'Cross-Page Data'!$D$4:$F$48,3,FALSE)</f>
        <v>heavy or residual fuel oil</v>
      </c>
      <c r="K13967" t="b">
        <f t="shared" si="218"/>
        <v>0</v>
      </c>
    </row>
    <row r="13968" spans="1:11">
      <c r="A13968" s="120">
        <v>99999</v>
      </c>
      <c r="B13968" s="121" t="s">
        <v>201</v>
      </c>
      <c r="C13968" s="121" t="s">
        <v>202</v>
      </c>
      <c r="D13968" s="121" t="s">
        <v>68</v>
      </c>
      <c r="E13968" s="121" t="s">
        <v>70</v>
      </c>
      <c r="F13968" s="122">
        <v>7762</v>
      </c>
      <c r="G13968" s="122">
        <v>919.99</v>
      </c>
      <c r="H13968" s="120">
        <v>2019</v>
      </c>
      <c r="I13968" t="str">
        <f>IF(J13968="natural gas",VLOOKUP(D13968,'Cross-Page Data'!$I$4:$J$13,2,FALSE),IF(J13968="solar",VLOOKUP('Form 923'!D13968,'Cross-Page Data'!$I$14:$J$117,2,FALSE),J13968))</f>
        <v>heavy or residual fuel oil</v>
      </c>
      <c r="J13968" t="str">
        <f>VLOOKUP(E13968,'Cross-Page Data'!$D$4:$F$48,3,FALSE)</f>
        <v>heavy or residual fuel oil</v>
      </c>
      <c r="K13968" t="b">
        <f t="shared" si="218"/>
        <v>1</v>
      </c>
    </row>
    <row r="13969" spans="1:11">
      <c r="A13969" s="120">
        <v>99999</v>
      </c>
      <c r="B13969" s="121" t="s">
        <v>201</v>
      </c>
      <c r="C13969" s="121" t="s">
        <v>206</v>
      </c>
      <c r="D13969" s="121" t="s">
        <v>68</v>
      </c>
      <c r="E13969" s="121" t="s">
        <v>70</v>
      </c>
      <c r="F13969" s="122">
        <v>0</v>
      </c>
      <c r="G13969" s="122">
        <v>0</v>
      </c>
      <c r="H13969" s="120">
        <v>2019</v>
      </c>
      <c r="I13969" t="str">
        <f>IF(J13969="natural gas",VLOOKUP(D13969,'Cross-Page Data'!$I$4:$J$13,2,FALSE),IF(J13969="solar",VLOOKUP('Form 923'!D13969,'Cross-Page Data'!$I$14:$J$117,2,FALSE),J13969))</f>
        <v>heavy or residual fuel oil</v>
      </c>
      <c r="J13969" t="str">
        <f>VLOOKUP(E13969,'Cross-Page Data'!$D$4:$F$48,3,FALSE)</f>
        <v>heavy or residual fuel oil</v>
      </c>
      <c r="K13969" t="b">
        <f t="shared" si="218"/>
        <v>1</v>
      </c>
    </row>
    <row r="13970" spans="1:11">
      <c r="A13970" s="120">
        <v>99999</v>
      </c>
      <c r="B13970" s="121" t="s">
        <v>205</v>
      </c>
      <c r="C13970" s="121" t="s">
        <v>209</v>
      </c>
      <c r="D13970" s="121" t="s">
        <v>68</v>
      </c>
      <c r="E13970" s="121" t="s">
        <v>70</v>
      </c>
      <c r="F13970" s="122">
        <v>0</v>
      </c>
      <c r="G13970" s="122">
        <v>0</v>
      </c>
      <c r="H13970" s="120">
        <v>2019</v>
      </c>
      <c r="I13970" t="str">
        <f>IF(J13970="natural gas",VLOOKUP(D13970,'Cross-Page Data'!$I$4:$J$13,2,FALSE),IF(J13970="solar",VLOOKUP('Form 923'!D13970,'Cross-Page Data'!$I$14:$J$117,2,FALSE),J13970))</f>
        <v>heavy or residual fuel oil</v>
      </c>
      <c r="J13970" t="str">
        <f>VLOOKUP(E13970,'Cross-Page Data'!$D$4:$F$48,3,FALSE)</f>
        <v>heavy or residual fuel oil</v>
      </c>
      <c r="K13970" t="b">
        <f t="shared" si="218"/>
        <v>0</v>
      </c>
    </row>
    <row r="13971" spans="1:11">
      <c r="A13971" s="120">
        <v>99999</v>
      </c>
      <c r="B13971" s="121" t="s">
        <v>201</v>
      </c>
      <c r="C13971" s="121" t="s">
        <v>206</v>
      </c>
      <c r="D13971" s="121" t="s">
        <v>68</v>
      </c>
      <c r="E13971" s="121" t="s">
        <v>70</v>
      </c>
      <c r="F13971" s="122">
        <v>1256</v>
      </c>
      <c r="G13971" s="122">
        <v>106.704</v>
      </c>
      <c r="H13971" s="120">
        <v>2019</v>
      </c>
      <c r="I13971" t="str">
        <f>IF(J13971="natural gas",VLOOKUP(D13971,'Cross-Page Data'!$I$4:$J$13,2,FALSE),IF(J13971="solar",VLOOKUP('Form 923'!D13971,'Cross-Page Data'!$I$14:$J$117,2,FALSE),J13971))</f>
        <v>heavy or residual fuel oil</v>
      </c>
      <c r="J13971" t="str">
        <f>VLOOKUP(E13971,'Cross-Page Data'!$D$4:$F$48,3,FALSE)</f>
        <v>heavy or residual fuel oil</v>
      </c>
      <c r="K13971" t="b">
        <f t="shared" si="218"/>
        <v>1</v>
      </c>
    </row>
    <row r="13972" spans="1:11">
      <c r="A13972" s="120">
        <v>99999</v>
      </c>
      <c r="B13972" s="121" t="s">
        <v>201</v>
      </c>
      <c r="C13972" s="121" t="s">
        <v>206</v>
      </c>
      <c r="D13972" s="121" t="s">
        <v>68</v>
      </c>
      <c r="E13972" s="121" t="s">
        <v>70</v>
      </c>
      <c r="F13972" s="122">
        <v>19904</v>
      </c>
      <c r="G13972" s="122">
        <v>1839.84</v>
      </c>
      <c r="H13972" s="120">
        <v>2019</v>
      </c>
      <c r="I13972" t="str">
        <f>IF(J13972="natural gas",VLOOKUP(D13972,'Cross-Page Data'!$I$4:$J$13,2,FALSE),IF(J13972="solar",VLOOKUP('Form 923'!D13972,'Cross-Page Data'!$I$14:$J$117,2,FALSE),J13972))</f>
        <v>heavy or residual fuel oil</v>
      </c>
      <c r="J13972" t="str">
        <f>VLOOKUP(E13972,'Cross-Page Data'!$D$4:$F$48,3,FALSE)</f>
        <v>heavy or residual fuel oil</v>
      </c>
      <c r="K13972" t="b">
        <f t="shared" si="218"/>
        <v>1</v>
      </c>
    </row>
    <row r="13973" spans="1:11">
      <c r="A13973" s="120">
        <v>99999</v>
      </c>
      <c r="B13973" s="121" t="s">
        <v>205</v>
      </c>
      <c r="C13973" s="121" t="s">
        <v>209</v>
      </c>
      <c r="D13973" s="121" t="s">
        <v>68</v>
      </c>
      <c r="E13973" s="121" t="s">
        <v>70</v>
      </c>
      <c r="F13973" s="122">
        <v>540</v>
      </c>
      <c r="G13973" s="122">
        <v>82.033</v>
      </c>
      <c r="H13973" s="120">
        <v>2019</v>
      </c>
      <c r="I13973" t="str">
        <f>IF(J13973="natural gas",VLOOKUP(D13973,'Cross-Page Data'!$I$4:$J$13,2,FALSE),IF(J13973="solar",VLOOKUP('Form 923'!D13973,'Cross-Page Data'!$I$14:$J$117,2,FALSE),J13973))</f>
        <v>heavy or residual fuel oil</v>
      </c>
      <c r="J13973" t="str">
        <f>VLOOKUP(E13973,'Cross-Page Data'!$D$4:$F$48,3,FALSE)</f>
        <v>heavy or residual fuel oil</v>
      </c>
      <c r="K13973" t="b">
        <f t="shared" si="218"/>
        <v>0</v>
      </c>
    </row>
    <row r="13974" spans="1:11">
      <c r="A13974" s="120">
        <v>99999</v>
      </c>
      <c r="B13974" s="121" t="s">
        <v>201</v>
      </c>
      <c r="C13974" s="121" t="s">
        <v>202</v>
      </c>
      <c r="D13974" s="121" t="s">
        <v>68</v>
      </c>
      <c r="E13974" s="121" t="s">
        <v>70</v>
      </c>
      <c r="F13974" s="122">
        <v>3558</v>
      </c>
      <c r="G13974" s="122">
        <v>313.749</v>
      </c>
      <c r="H13974" s="120">
        <v>2019</v>
      </c>
      <c r="I13974" t="str">
        <f>IF(J13974="natural gas",VLOOKUP(D13974,'Cross-Page Data'!$I$4:$J$13,2,FALSE),IF(J13974="solar",VLOOKUP('Form 923'!D13974,'Cross-Page Data'!$I$14:$J$117,2,FALSE),J13974))</f>
        <v>heavy or residual fuel oil</v>
      </c>
      <c r="J13974" t="str">
        <f>VLOOKUP(E13974,'Cross-Page Data'!$D$4:$F$48,3,FALSE)</f>
        <v>heavy or residual fuel oil</v>
      </c>
      <c r="K13974" t="b">
        <f t="shared" si="218"/>
        <v>1</v>
      </c>
    </row>
    <row r="13975" spans="1:11">
      <c r="A13975" s="120">
        <v>99999</v>
      </c>
      <c r="B13975" s="121" t="s">
        <v>205</v>
      </c>
      <c r="C13975" s="121" t="s">
        <v>209</v>
      </c>
      <c r="D13975" s="121" t="s">
        <v>68</v>
      </c>
      <c r="E13975" s="121" t="s">
        <v>70</v>
      </c>
      <c r="F13975" s="122">
        <v>43665</v>
      </c>
      <c r="G13975" s="122">
        <v>9894.049</v>
      </c>
      <c r="H13975" s="120">
        <v>2019</v>
      </c>
      <c r="I13975" t="str">
        <f>IF(J13975="natural gas",VLOOKUP(D13975,'Cross-Page Data'!$I$4:$J$13,2,FALSE),IF(J13975="solar",VLOOKUP('Form 923'!D13975,'Cross-Page Data'!$I$14:$J$117,2,FALSE),J13975))</f>
        <v>heavy or residual fuel oil</v>
      </c>
      <c r="J13975" t="str">
        <f>VLOOKUP(E13975,'Cross-Page Data'!$D$4:$F$48,3,FALSE)</f>
        <v>heavy or residual fuel oil</v>
      </c>
      <c r="K13975" t="b">
        <f t="shared" si="218"/>
        <v>0</v>
      </c>
    </row>
    <row r="13976" spans="1:11">
      <c r="A13976" s="120">
        <v>99999</v>
      </c>
      <c r="B13976" s="121" t="s">
        <v>201</v>
      </c>
      <c r="C13976" s="121" t="s">
        <v>202</v>
      </c>
      <c r="D13976" s="121" t="s">
        <v>68</v>
      </c>
      <c r="E13976" s="121" t="s">
        <v>70</v>
      </c>
      <c r="F13976" s="122">
        <v>7621</v>
      </c>
      <c r="G13976" s="122">
        <v>596.46</v>
      </c>
      <c r="H13976" s="120">
        <v>2019</v>
      </c>
      <c r="I13976" t="str">
        <f>IF(J13976="natural gas",VLOOKUP(D13976,'Cross-Page Data'!$I$4:$J$13,2,FALSE),IF(J13976="solar",VLOOKUP('Form 923'!D13976,'Cross-Page Data'!$I$14:$J$117,2,FALSE),J13976))</f>
        <v>heavy or residual fuel oil</v>
      </c>
      <c r="J13976" t="str">
        <f>VLOOKUP(E13976,'Cross-Page Data'!$D$4:$F$48,3,FALSE)</f>
        <v>heavy or residual fuel oil</v>
      </c>
      <c r="K13976" t="b">
        <f t="shared" si="218"/>
        <v>1</v>
      </c>
    </row>
    <row r="13977" ht="25.5" spans="1:11">
      <c r="A13977" s="120">
        <v>99999</v>
      </c>
      <c r="B13977" s="121" t="s">
        <v>205</v>
      </c>
      <c r="C13977" s="121" t="s">
        <v>210</v>
      </c>
      <c r="D13977" s="121" t="s">
        <v>68</v>
      </c>
      <c r="E13977" s="121" t="s">
        <v>70</v>
      </c>
      <c r="F13977" s="122">
        <v>3</v>
      </c>
      <c r="G13977" s="122">
        <v>0.597</v>
      </c>
      <c r="H13977" s="120">
        <v>2019</v>
      </c>
      <c r="I13977" t="str">
        <f>IF(J13977="natural gas",VLOOKUP(D13977,'Cross-Page Data'!$I$4:$J$13,2,FALSE),IF(J13977="solar",VLOOKUP('Form 923'!D13977,'Cross-Page Data'!$I$14:$J$117,2,FALSE),J13977))</f>
        <v>heavy or residual fuel oil</v>
      </c>
      <c r="J13977" t="str">
        <f>VLOOKUP(E13977,'Cross-Page Data'!$D$4:$F$48,3,FALSE)</f>
        <v>heavy or residual fuel oil</v>
      </c>
      <c r="K13977" t="b">
        <f t="shared" si="218"/>
        <v>0</v>
      </c>
    </row>
    <row r="13978" spans="1:11">
      <c r="A13978" s="120">
        <v>99999</v>
      </c>
      <c r="B13978" s="121" t="s">
        <v>201</v>
      </c>
      <c r="C13978" s="121" t="s">
        <v>202</v>
      </c>
      <c r="D13978" s="121" t="s">
        <v>68</v>
      </c>
      <c r="E13978" s="121" t="s">
        <v>70</v>
      </c>
      <c r="F13978" s="122">
        <v>0</v>
      </c>
      <c r="G13978" s="122">
        <v>0</v>
      </c>
      <c r="H13978" s="120">
        <v>2019</v>
      </c>
      <c r="I13978" t="str">
        <f>IF(J13978="natural gas",VLOOKUP(D13978,'Cross-Page Data'!$I$4:$J$13,2,FALSE),IF(J13978="solar",VLOOKUP('Form 923'!D13978,'Cross-Page Data'!$I$14:$J$117,2,FALSE),J13978))</f>
        <v>heavy or residual fuel oil</v>
      </c>
      <c r="J13978" t="str">
        <f>VLOOKUP(E13978,'Cross-Page Data'!$D$4:$F$48,3,FALSE)</f>
        <v>heavy or residual fuel oil</v>
      </c>
      <c r="K13978" t="b">
        <f t="shared" si="218"/>
        <v>1</v>
      </c>
    </row>
    <row r="13979" spans="1:11">
      <c r="A13979" s="120">
        <v>99999</v>
      </c>
      <c r="B13979" s="121" t="s">
        <v>201</v>
      </c>
      <c r="C13979" s="121" t="s">
        <v>202</v>
      </c>
      <c r="D13979" s="121" t="s">
        <v>68</v>
      </c>
      <c r="E13979" s="121" t="s">
        <v>70</v>
      </c>
      <c r="F13979" s="122">
        <v>0</v>
      </c>
      <c r="G13979" s="122">
        <v>0</v>
      </c>
      <c r="H13979" s="120">
        <v>2019</v>
      </c>
      <c r="I13979" t="str">
        <f>IF(J13979="natural gas",VLOOKUP(D13979,'Cross-Page Data'!$I$4:$J$13,2,FALSE),IF(J13979="solar",VLOOKUP('Form 923'!D13979,'Cross-Page Data'!$I$14:$J$117,2,FALSE),J13979))</f>
        <v>heavy or residual fuel oil</v>
      </c>
      <c r="J13979" t="str">
        <f>VLOOKUP(E13979,'Cross-Page Data'!$D$4:$F$48,3,FALSE)</f>
        <v>heavy or residual fuel oil</v>
      </c>
      <c r="K13979" t="b">
        <f t="shared" si="218"/>
        <v>1</v>
      </c>
    </row>
    <row r="13980" spans="1:11">
      <c r="A13980" s="120">
        <v>99999</v>
      </c>
      <c r="B13980" s="121" t="s">
        <v>205</v>
      </c>
      <c r="C13980" s="121" t="s">
        <v>209</v>
      </c>
      <c r="D13980" s="121" t="s">
        <v>68</v>
      </c>
      <c r="E13980" s="121" t="s">
        <v>70</v>
      </c>
      <c r="F13980" s="122">
        <v>0</v>
      </c>
      <c r="G13980" s="122">
        <v>0</v>
      </c>
      <c r="H13980" s="120">
        <v>2019</v>
      </c>
      <c r="I13980" t="str">
        <f>IF(J13980="natural gas",VLOOKUP(D13980,'Cross-Page Data'!$I$4:$J$13,2,FALSE),IF(J13980="solar",VLOOKUP('Form 923'!D13980,'Cross-Page Data'!$I$14:$J$117,2,FALSE),J13980))</f>
        <v>heavy or residual fuel oil</v>
      </c>
      <c r="J13980" t="str">
        <f>VLOOKUP(E13980,'Cross-Page Data'!$D$4:$F$48,3,FALSE)</f>
        <v>heavy or residual fuel oil</v>
      </c>
      <c r="K13980" t="b">
        <f t="shared" si="218"/>
        <v>0</v>
      </c>
    </row>
    <row r="13981" spans="1:11">
      <c r="A13981" s="120">
        <v>99999</v>
      </c>
      <c r="B13981" s="121" t="s">
        <v>201</v>
      </c>
      <c r="C13981" s="121" t="s">
        <v>202</v>
      </c>
      <c r="D13981" s="121" t="s">
        <v>68</v>
      </c>
      <c r="E13981" s="121" t="s">
        <v>70</v>
      </c>
      <c r="F13981" s="122">
        <v>22478</v>
      </c>
      <c r="G13981" s="122">
        <v>1903.099</v>
      </c>
      <c r="H13981" s="120">
        <v>2019</v>
      </c>
      <c r="I13981" t="str">
        <f>IF(J13981="natural gas",VLOOKUP(D13981,'Cross-Page Data'!$I$4:$J$13,2,FALSE),IF(J13981="solar",VLOOKUP('Form 923'!D13981,'Cross-Page Data'!$I$14:$J$117,2,FALSE),J13981))</f>
        <v>heavy or residual fuel oil</v>
      </c>
      <c r="J13981" t="str">
        <f>VLOOKUP(E13981,'Cross-Page Data'!$D$4:$F$48,3,FALSE)</f>
        <v>heavy or residual fuel oil</v>
      </c>
      <c r="K13981" t="b">
        <f t="shared" si="218"/>
        <v>1</v>
      </c>
    </row>
    <row r="13982" spans="1:11">
      <c r="A13982" s="120">
        <v>99999</v>
      </c>
      <c r="B13982" s="121" t="s">
        <v>201</v>
      </c>
      <c r="C13982" s="121" t="s">
        <v>202</v>
      </c>
      <c r="D13982" s="121" t="s">
        <v>68</v>
      </c>
      <c r="E13982" s="121" t="s">
        <v>70</v>
      </c>
      <c r="F13982" s="122">
        <v>2697</v>
      </c>
      <c r="G13982" s="122">
        <v>246.501</v>
      </c>
      <c r="H13982" s="120">
        <v>2019</v>
      </c>
      <c r="I13982" t="str">
        <f>IF(J13982="natural gas",VLOOKUP(D13982,'Cross-Page Data'!$I$4:$J$13,2,FALSE),IF(J13982="solar",VLOOKUP('Form 923'!D13982,'Cross-Page Data'!$I$14:$J$117,2,FALSE),J13982))</f>
        <v>heavy or residual fuel oil</v>
      </c>
      <c r="J13982" t="str">
        <f>VLOOKUP(E13982,'Cross-Page Data'!$D$4:$F$48,3,FALSE)</f>
        <v>heavy or residual fuel oil</v>
      </c>
      <c r="K13982" t="b">
        <f t="shared" si="218"/>
        <v>1</v>
      </c>
    </row>
    <row r="13983" spans="1:11">
      <c r="A13983" s="120">
        <v>99999</v>
      </c>
      <c r="B13983" s="121" t="s">
        <v>201</v>
      </c>
      <c r="C13983" s="121" t="s">
        <v>202</v>
      </c>
      <c r="D13983" s="121" t="s">
        <v>68</v>
      </c>
      <c r="E13983" s="121" t="s">
        <v>70</v>
      </c>
      <c r="F13983" s="122">
        <v>0</v>
      </c>
      <c r="G13983" s="122">
        <v>0</v>
      </c>
      <c r="H13983" s="120">
        <v>2019</v>
      </c>
      <c r="I13983" t="str">
        <f>IF(J13983="natural gas",VLOOKUP(D13983,'Cross-Page Data'!$I$4:$J$13,2,FALSE),IF(J13983="solar",VLOOKUP('Form 923'!D13983,'Cross-Page Data'!$I$14:$J$117,2,FALSE),J13983))</f>
        <v>heavy or residual fuel oil</v>
      </c>
      <c r="J13983" t="str">
        <f>VLOOKUP(E13983,'Cross-Page Data'!$D$4:$F$48,3,FALSE)</f>
        <v>heavy or residual fuel oil</v>
      </c>
      <c r="K13983" t="b">
        <f t="shared" si="218"/>
        <v>1</v>
      </c>
    </row>
    <row r="13984" spans="1:11">
      <c r="A13984" s="120">
        <v>99999</v>
      </c>
      <c r="B13984" s="121" t="s">
        <v>201</v>
      </c>
      <c r="C13984" s="121" t="s">
        <v>202</v>
      </c>
      <c r="D13984" s="121" t="s">
        <v>68</v>
      </c>
      <c r="E13984" s="121" t="s">
        <v>70</v>
      </c>
      <c r="F13984" s="122">
        <v>3520</v>
      </c>
      <c r="G13984" s="122">
        <v>251.848</v>
      </c>
      <c r="H13984" s="120">
        <v>2019</v>
      </c>
      <c r="I13984" t="str">
        <f>IF(J13984="natural gas",VLOOKUP(D13984,'Cross-Page Data'!$I$4:$J$13,2,FALSE),IF(J13984="solar",VLOOKUP('Form 923'!D13984,'Cross-Page Data'!$I$14:$J$117,2,FALSE),J13984))</f>
        <v>heavy or residual fuel oil</v>
      </c>
      <c r="J13984" t="str">
        <f>VLOOKUP(E13984,'Cross-Page Data'!$D$4:$F$48,3,FALSE)</f>
        <v>heavy or residual fuel oil</v>
      </c>
      <c r="K13984" t="b">
        <f t="shared" si="218"/>
        <v>1</v>
      </c>
    </row>
    <row r="13985" spans="1:11">
      <c r="A13985" s="120">
        <v>99999</v>
      </c>
      <c r="B13985" s="121" t="s">
        <v>205</v>
      </c>
      <c r="C13985" s="121" t="s">
        <v>209</v>
      </c>
      <c r="D13985" s="121" t="s">
        <v>68</v>
      </c>
      <c r="E13985" s="121" t="s">
        <v>70</v>
      </c>
      <c r="F13985" s="122">
        <v>0</v>
      </c>
      <c r="G13985" s="122">
        <v>0</v>
      </c>
      <c r="H13985" s="120">
        <v>2019</v>
      </c>
      <c r="I13985" t="str">
        <f>IF(J13985="natural gas",VLOOKUP(D13985,'Cross-Page Data'!$I$4:$J$13,2,FALSE),IF(J13985="solar",VLOOKUP('Form 923'!D13985,'Cross-Page Data'!$I$14:$J$117,2,FALSE),J13985))</f>
        <v>heavy or residual fuel oil</v>
      </c>
      <c r="J13985" t="str">
        <f>VLOOKUP(E13985,'Cross-Page Data'!$D$4:$F$48,3,FALSE)</f>
        <v>heavy or residual fuel oil</v>
      </c>
      <c r="K13985" t="b">
        <f t="shared" si="218"/>
        <v>0</v>
      </c>
    </row>
    <row r="13986" spans="1:11">
      <c r="A13986" s="120">
        <v>99999</v>
      </c>
      <c r="B13986" s="121" t="s">
        <v>201</v>
      </c>
      <c r="C13986" s="121" t="s">
        <v>206</v>
      </c>
      <c r="D13986" s="121" t="s">
        <v>68</v>
      </c>
      <c r="E13986" s="121" t="s">
        <v>70</v>
      </c>
      <c r="F13986" s="122">
        <v>1878</v>
      </c>
      <c r="G13986" s="122">
        <v>137.915</v>
      </c>
      <c r="H13986" s="120">
        <v>2019</v>
      </c>
      <c r="I13986" t="str">
        <f>IF(J13986="natural gas",VLOOKUP(D13986,'Cross-Page Data'!$I$4:$J$13,2,FALSE),IF(J13986="solar",VLOOKUP('Form 923'!D13986,'Cross-Page Data'!$I$14:$J$117,2,FALSE),J13986))</f>
        <v>heavy or residual fuel oil</v>
      </c>
      <c r="J13986" t="str">
        <f>VLOOKUP(E13986,'Cross-Page Data'!$D$4:$F$48,3,FALSE)</f>
        <v>heavy or residual fuel oil</v>
      </c>
      <c r="K13986" t="b">
        <f t="shared" si="218"/>
        <v>1</v>
      </c>
    </row>
    <row r="13987" spans="1:11">
      <c r="A13987" s="120">
        <v>99999</v>
      </c>
      <c r="B13987" s="121" t="s">
        <v>201</v>
      </c>
      <c r="C13987" s="121" t="s">
        <v>202</v>
      </c>
      <c r="D13987" s="121" t="s">
        <v>68</v>
      </c>
      <c r="E13987" s="121" t="s">
        <v>70</v>
      </c>
      <c r="F13987" s="122">
        <v>0</v>
      </c>
      <c r="G13987" s="122">
        <v>0</v>
      </c>
      <c r="H13987" s="120">
        <v>2019</v>
      </c>
      <c r="I13987" t="str">
        <f>IF(J13987="natural gas",VLOOKUP(D13987,'Cross-Page Data'!$I$4:$J$13,2,FALSE),IF(J13987="solar",VLOOKUP('Form 923'!D13987,'Cross-Page Data'!$I$14:$J$117,2,FALSE),J13987))</f>
        <v>heavy or residual fuel oil</v>
      </c>
      <c r="J13987" t="str">
        <f>VLOOKUP(E13987,'Cross-Page Data'!$D$4:$F$48,3,FALSE)</f>
        <v>heavy or residual fuel oil</v>
      </c>
      <c r="K13987" t="b">
        <f t="shared" si="218"/>
        <v>1</v>
      </c>
    </row>
    <row r="13988" spans="1:11">
      <c r="A13988" s="120">
        <v>99999</v>
      </c>
      <c r="B13988" s="121" t="s">
        <v>201</v>
      </c>
      <c r="C13988" s="121" t="s">
        <v>202</v>
      </c>
      <c r="D13988" s="121" t="s">
        <v>68</v>
      </c>
      <c r="E13988" s="121" t="s">
        <v>70</v>
      </c>
      <c r="F13988" s="122">
        <v>0</v>
      </c>
      <c r="G13988" s="122">
        <v>0</v>
      </c>
      <c r="H13988" s="120">
        <v>2019</v>
      </c>
      <c r="I13988" t="str">
        <f>IF(J13988="natural gas",VLOOKUP(D13988,'Cross-Page Data'!$I$4:$J$13,2,FALSE),IF(J13988="solar",VLOOKUP('Form 923'!D13988,'Cross-Page Data'!$I$14:$J$117,2,FALSE),J13988))</f>
        <v>heavy or residual fuel oil</v>
      </c>
      <c r="J13988" t="str">
        <f>VLOOKUP(E13988,'Cross-Page Data'!$D$4:$F$48,3,FALSE)</f>
        <v>heavy or residual fuel oil</v>
      </c>
      <c r="K13988" t="b">
        <f t="shared" si="218"/>
        <v>1</v>
      </c>
    </row>
    <row r="13989" spans="1:11">
      <c r="A13989" s="120">
        <v>99999</v>
      </c>
      <c r="B13989" s="121" t="s">
        <v>201</v>
      </c>
      <c r="C13989" s="121" t="s">
        <v>206</v>
      </c>
      <c r="D13989" s="121" t="s">
        <v>68</v>
      </c>
      <c r="E13989" s="121" t="s">
        <v>70</v>
      </c>
      <c r="F13989" s="122">
        <v>121</v>
      </c>
      <c r="G13989" s="122">
        <v>11.4</v>
      </c>
      <c r="H13989" s="120">
        <v>2019</v>
      </c>
      <c r="I13989" t="str">
        <f>IF(J13989="natural gas",VLOOKUP(D13989,'Cross-Page Data'!$I$4:$J$13,2,FALSE),IF(J13989="solar",VLOOKUP('Form 923'!D13989,'Cross-Page Data'!$I$14:$J$117,2,FALSE),J13989))</f>
        <v>heavy or residual fuel oil</v>
      </c>
      <c r="J13989" t="str">
        <f>VLOOKUP(E13989,'Cross-Page Data'!$D$4:$F$48,3,FALSE)</f>
        <v>heavy or residual fuel oil</v>
      </c>
      <c r="K13989" t="b">
        <f t="shared" si="218"/>
        <v>1</v>
      </c>
    </row>
    <row r="13990" spans="1:11">
      <c r="A13990" s="120">
        <v>99999</v>
      </c>
      <c r="B13990" s="121" t="s">
        <v>201</v>
      </c>
      <c r="C13990" s="121" t="s">
        <v>202</v>
      </c>
      <c r="D13990" s="121" t="s">
        <v>68</v>
      </c>
      <c r="E13990" s="121" t="s">
        <v>70</v>
      </c>
      <c r="F13990" s="122">
        <v>0</v>
      </c>
      <c r="G13990" s="122">
        <v>0</v>
      </c>
      <c r="H13990" s="120">
        <v>2019</v>
      </c>
      <c r="I13990" t="str">
        <f>IF(J13990="natural gas",VLOOKUP(D13990,'Cross-Page Data'!$I$4:$J$13,2,FALSE),IF(J13990="solar",VLOOKUP('Form 923'!D13990,'Cross-Page Data'!$I$14:$J$117,2,FALSE),J13990))</f>
        <v>heavy or residual fuel oil</v>
      </c>
      <c r="J13990" t="str">
        <f>VLOOKUP(E13990,'Cross-Page Data'!$D$4:$F$48,3,FALSE)</f>
        <v>heavy or residual fuel oil</v>
      </c>
      <c r="K13990" t="b">
        <f t="shared" si="218"/>
        <v>1</v>
      </c>
    </row>
    <row r="13991" spans="1:11">
      <c r="A13991" s="120">
        <v>99999</v>
      </c>
      <c r="B13991" s="121" t="s">
        <v>201</v>
      </c>
      <c r="C13991" s="121" t="s">
        <v>206</v>
      </c>
      <c r="D13991" s="121" t="s">
        <v>68</v>
      </c>
      <c r="E13991" s="121" t="s">
        <v>70</v>
      </c>
      <c r="F13991" s="122">
        <v>12462</v>
      </c>
      <c r="G13991" s="122">
        <v>942.648</v>
      </c>
      <c r="H13991" s="120">
        <v>2019</v>
      </c>
      <c r="I13991" t="str">
        <f>IF(J13991="natural gas",VLOOKUP(D13991,'Cross-Page Data'!$I$4:$J$13,2,FALSE),IF(J13991="solar",VLOOKUP('Form 923'!D13991,'Cross-Page Data'!$I$14:$J$117,2,FALSE),J13991))</f>
        <v>heavy or residual fuel oil</v>
      </c>
      <c r="J13991" t="str">
        <f>VLOOKUP(E13991,'Cross-Page Data'!$D$4:$F$48,3,FALSE)</f>
        <v>heavy or residual fuel oil</v>
      </c>
      <c r="K13991" t="b">
        <f t="shared" si="218"/>
        <v>1</v>
      </c>
    </row>
    <row r="13992" spans="1:11">
      <c r="A13992" s="120">
        <v>99999</v>
      </c>
      <c r="B13992" s="121" t="s">
        <v>205</v>
      </c>
      <c r="C13992" s="121" t="s">
        <v>209</v>
      </c>
      <c r="D13992" s="121" t="s">
        <v>68</v>
      </c>
      <c r="E13992" s="121" t="s">
        <v>70</v>
      </c>
      <c r="F13992" s="122">
        <v>0</v>
      </c>
      <c r="G13992" s="122">
        <v>0</v>
      </c>
      <c r="H13992" s="120">
        <v>2019</v>
      </c>
      <c r="I13992" t="str">
        <f>IF(J13992="natural gas",VLOOKUP(D13992,'Cross-Page Data'!$I$4:$J$13,2,FALSE),IF(J13992="solar",VLOOKUP('Form 923'!D13992,'Cross-Page Data'!$I$14:$J$117,2,FALSE),J13992))</f>
        <v>heavy or residual fuel oil</v>
      </c>
      <c r="J13992" t="str">
        <f>VLOOKUP(E13992,'Cross-Page Data'!$D$4:$F$48,3,FALSE)</f>
        <v>heavy or residual fuel oil</v>
      </c>
      <c r="K13992" t="b">
        <f t="shared" si="218"/>
        <v>0</v>
      </c>
    </row>
    <row r="13993" spans="1:11">
      <c r="A13993" s="120">
        <v>99999</v>
      </c>
      <c r="B13993" s="121" t="s">
        <v>201</v>
      </c>
      <c r="C13993" s="121" t="s">
        <v>202</v>
      </c>
      <c r="D13993" s="121" t="s">
        <v>68</v>
      </c>
      <c r="E13993" s="121" t="s">
        <v>70</v>
      </c>
      <c r="F13993" s="122">
        <v>7014</v>
      </c>
      <c r="G13993" s="122">
        <v>697.495</v>
      </c>
      <c r="H13993" s="120">
        <v>2019</v>
      </c>
      <c r="I13993" t="str">
        <f>IF(J13993="natural gas",VLOOKUP(D13993,'Cross-Page Data'!$I$4:$J$13,2,FALSE),IF(J13993="solar",VLOOKUP('Form 923'!D13993,'Cross-Page Data'!$I$14:$J$117,2,FALSE),J13993))</f>
        <v>heavy or residual fuel oil</v>
      </c>
      <c r="J13993" t="str">
        <f>VLOOKUP(E13993,'Cross-Page Data'!$D$4:$F$48,3,FALSE)</f>
        <v>heavy or residual fuel oil</v>
      </c>
      <c r="K13993" t="b">
        <f t="shared" si="218"/>
        <v>1</v>
      </c>
    </row>
    <row r="13994" spans="1:11">
      <c r="A13994" s="120">
        <v>99999</v>
      </c>
      <c r="B13994" s="121" t="s">
        <v>205</v>
      </c>
      <c r="C13994" s="121" t="s">
        <v>202</v>
      </c>
      <c r="D13994" s="121" t="s">
        <v>68</v>
      </c>
      <c r="E13994" s="121" t="s">
        <v>70</v>
      </c>
      <c r="F13994" s="122">
        <v>78</v>
      </c>
      <c r="G13994" s="122">
        <v>14.089</v>
      </c>
      <c r="H13994" s="120">
        <v>2019</v>
      </c>
      <c r="I13994" t="str">
        <f>IF(J13994="natural gas",VLOOKUP(D13994,'Cross-Page Data'!$I$4:$J$13,2,FALSE),IF(J13994="solar",VLOOKUP('Form 923'!D13994,'Cross-Page Data'!$I$14:$J$117,2,FALSE),J13994))</f>
        <v>heavy or residual fuel oil</v>
      </c>
      <c r="J13994" t="str">
        <f>VLOOKUP(E13994,'Cross-Page Data'!$D$4:$F$48,3,FALSE)</f>
        <v>heavy or residual fuel oil</v>
      </c>
      <c r="K13994" t="b">
        <f t="shared" si="218"/>
        <v>1</v>
      </c>
    </row>
    <row r="13995" spans="1:11">
      <c r="A13995" s="120">
        <v>99999</v>
      </c>
      <c r="B13995" s="121" t="s">
        <v>201</v>
      </c>
      <c r="C13995" s="121" t="s">
        <v>202</v>
      </c>
      <c r="D13995" s="121" t="s">
        <v>68</v>
      </c>
      <c r="E13995" s="121" t="s">
        <v>70</v>
      </c>
      <c r="F13995" s="122">
        <v>0</v>
      </c>
      <c r="G13995" s="122">
        <v>0</v>
      </c>
      <c r="H13995" s="120">
        <v>2019</v>
      </c>
      <c r="I13995" t="str">
        <f>IF(J13995="natural gas",VLOOKUP(D13995,'Cross-Page Data'!$I$4:$J$13,2,FALSE),IF(J13995="solar",VLOOKUP('Form 923'!D13995,'Cross-Page Data'!$I$14:$J$117,2,FALSE),J13995))</f>
        <v>heavy or residual fuel oil</v>
      </c>
      <c r="J13995" t="str">
        <f>VLOOKUP(E13995,'Cross-Page Data'!$D$4:$F$48,3,FALSE)</f>
        <v>heavy or residual fuel oil</v>
      </c>
      <c r="K13995" t="b">
        <f t="shared" si="218"/>
        <v>1</v>
      </c>
    </row>
    <row r="13996" ht="25.5" spans="1:11">
      <c r="A13996" s="120">
        <v>99999</v>
      </c>
      <c r="B13996" s="121" t="s">
        <v>205</v>
      </c>
      <c r="C13996" s="121" t="s">
        <v>210</v>
      </c>
      <c r="D13996" s="121" t="s">
        <v>68</v>
      </c>
      <c r="E13996" s="121" t="s">
        <v>70</v>
      </c>
      <c r="F13996" s="122">
        <v>0</v>
      </c>
      <c r="G13996" s="122">
        <v>0</v>
      </c>
      <c r="H13996" s="120">
        <v>2019</v>
      </c>
      <c r="I13996" t="str">
        <f>IF(J13996="natural gas",VLOOKUP(D13996,'Cross-Page Data'!$I$4:$J$13,2,FALSE),IF(J13996="solar",VLOOKUP('Form 923'!D13996,'Cross-Page Data'!$I$14:$J$117,2,FALSE),J13996))</f>
        <v>heavy or residual fuel oil</v>
      </c>
      <c r="J13996" t="str">
        <f>VLOOKUP(E13996,'Cross-Page Data'!$D$4:$F$48,3,FALSE)</f>
        <v>heavy or residual fuel oil</v>
      </c>
      <c r="K13996" t="b">
        <f t="shared" si="218"/>
        <v>0</v>
      </c>
    </row>
    <row r="13997" spans="1:11">
      <c r="A13997" s="120">
        <v>99999</v>
      </c>
      <c r="B13997" s="121" t="s">
        <v>201</v>
      </c>
      <c r="C13997" s="121" t="s">
        <v>202</v>
      </c>
      <c r="D13997" s="121" t="s">
        <v>68</v>
      </c>
      <c r="E13997" s="121" t="s">
        <v>70</v>
      </c>
      <c r="F13997" s="122">
        <v>0</v>
      </c>
      <c r="G13997" s="122">
        <v>0</v>
      </c>
      <c r="H13997" s="120">
        <v>2019</v>
      </c>
      <c r="I13997" t="str">
        <f>IF(J13997="natural gas",VLOOKUP(D13997,'Cross-Page Data'!$I$4:$J$13,2,FALSE),IF(J13997="solar",VLOOKUP('Form 923'!D13997,'Cross-Page Data'!$I$14:$J$117,2,FALSE),J13997))</f>
        <v>heavy or residual fuel oil</v>
      </c>
      <c r="J13997" t="str">
        <f>VLOOKUP(E13997,'Cross-Page Data'!$D$4:$F$48,3,FALSE)</f>
        <v>heavy or residual fuel oil</v>
      </c>
      <c r="K13997" t="b">
        <f t="shared" si="218"/>
        <v>1</v>
      </c>
    </row>
    <row r="13998" spans="1:11">
      <c r="A13998" s="120">
        <v>99999</v>
      </c>
      <c r="B13998" s="121" t="s">
        <v>205</v>
      </c>
      <c r="C13998" s="121" t="s">
        <v>209</v>
      </c>
      <c r="D13998" s="121" t="s">
        <v>68</v>
      </c>
      <c r="E13998" s="121" t="s">
        <v>70</v>
      </c>
      <c r="F13998" s="122">
        <v>0</v>
      </c>
      <c r="G13998" s="122">
        <v>0</v>
      </c>
      <c r="H13998" s="120">
        <v>2019</v>
      </c>
      <c r="I13998" t="str">
        <f>IF(J13998="natural gas",VLOOKUP(D13998,'Cross-Page Data'!$I$4:$J$13,2,FALSE),IF(J13998="solar",VLOOKUP('Form 923'!D13998,'Cross-Page Data'!$I$14:$J$117,2,FALSE),J13998))</f>
        <v>heavy or residual fuel oil</v>
      </c>
      <c r="J13998" t="str">
        <f>VLOOKUP(E13998,'Cross-Page Data'!$D$4:$F$48,3,FALSE)</f>
        <v>heavy or residual fuel oil</v>
      </c>
      <c r="K13998" t="b">
        <f t="shared" si="218"/>
        <v>0</v>
      </c>
    </row>
    <row r="13999" spans="1:11">
      <c r="A13999" s="120">
        <v>99999</v>
      </c>
      <c r="B13999" s="121" t="s">
        <v>201</v>
      </c>
      <c r="C13999" s="121" t="s">
        <v>206</v>
      </c>
      <c r="D13999" s="121" t="s">
        <v>68</v>
      </c>
      <c r="E13999" s="121" t="s">
        <v>76</v>
      </c>
      <c r="F13999" s="122">
        <v>126849</v>
      </c>
      <c r="G13999" s="122">
        <v>14249.659</v>
      </c>
      <c r="H13999" s="120">
        <v>2019</v>
      </c>
      <c r="I13999" t="str">
        <f>IF(J13999="natural gas",VLOOKUP(D13999,'Cross-Page Data'!$I$4:$J$13,2,FALSE),IF(J13999="solar",VLOOKUP('Form 923'!D13999,'Cross-Page Data'!$I$14:$J$117,2,FALSE),J13999))</f>
        <v>geothermal</v>
      </c>
      <c r="J13999" t="str">
        <f>VLOOKUP(E13999,'Cross-Page Data'!$D$4:$F$48,3,FALSE)</f>
        <v>geothermal</v>
      </c>
      <c r="K13999" t="b">
        <f t="shared" si="218"/>
        <v>1</v>
      </c>
    </row>
    <row r="14000" spans="1:11">
      <c r="A14000" s="120">
        <v>99999</v>
      </c>
      <c r="B14000" s="121" t="s">
        <v>201</v>
      </c>
      <c r="C14000" s="121" t="s">
        <v>206</v>
      </c>
      <c r="D14000" s="121" t="s">
        <v>68</v>
      </c>
      <c r="E14000" s="121" t="s">
        <v>86</v>
      </c>
      <c r="F14000" s="122">
        <v>0</v>
      </c>
      <c r="G14000" s="122">
        <v>0</v>
      </c>
      <c r="H14000" s="120">
        <v>2019</v>
      </c>
      <c r="I14000" t="str">
        <f>IF(J14000="natural gas",VLOOKUP(D14000,'Cross-Page Data'!$I$4:$J$13,2,FALSE),IF(J14000="solar",VLOOKUP('Form 923'!D14000,'Cross-Page Data'!$I$14:$J$117,2,FALSE),J14000))</f>
        <v>other</v>
      </c>
      <c r="J14000" t="str">
        <f>VLOOKUP(E14000,'Cross-Page Data'!$D$4:$F$48,3,FALSE)</f>
        <v>other</v>
      </c>
      <c r="K14000" t="b">
        <f t="shared" si="218"/>
        <v>1</v>
      </c>
    </row>
    <row r="14001" spans="1:11">
      <c r="A14001" s="120">
        <v>99999</v>
      </c>
      <c r="B14001" s="121" t="s">
        <v>205</v>
      </c>
      <c r="C14001" s="121" t="s">
        <v>209</v>
      </c>
      <c r="D14001" s="121" t="s">
        <v>68</v>
      </c>
      <c r="E14001" s="121" t="s">
        <v>86</v>
      </c>
      <c r="F14001" s="122">
        <v>0</v>
      </c>
      <c r="G14001" s="122">
        <v>0</v>
      </c>
      <c r="H14001" s="120">
        <v>2019</v>
      </c>
      <c r="I14001" t="str">
        <f>IF(J14001="natural gas",VLOOKUP(D14001,'Cross-Page Data'!$I$4:$J$13,2,FALSE),IF(J14001="solar",VLOOKUP('Form 923'!D14001,'Cross-Page Data'!$I$14:$J$117,2,FALSE),J14001))</f>
        <v>other</v>
      </c>
      <c r="J14001" t="str">
        <f>VLOOKUP(E14001,'Cross-Page Data'!$D$4:$F$48,3,FALSE)</f>
        <v>other</v>
      </c>
      <c r="K14001" t="b">
        <f t="shared" si="218"/>
        <v>0</v>
      </c>
    </row>
    <row r="14002" spans="1:11">
      <c r="A14002" s="120">
        <v>99999</v>
      </c>
      <c r="B14002" s="121" t="s">
        <v>205</v>
      </c>
      <c r="C14002" s="121" t="s">
        <v>209</v>
      </c>
      <c r="D14002" s="121" t="s">
        <v>68</v>
      </c>
      <c r="E14002" s="121" t="s">
        <v>86</v>
      </c>
      <c r="F14002" s="122">
        <v>0</v>
      </c>
      <c r="G14002" s="122">
        <v>0</v>
      </c>
      <c r="H14002" s="120">
        <v>2019</v>
      </c>
      <c r="I14002" t="str">
        <f>IF(J14002="natural gas",VLOOKUP(D14002,'Cross-Page Data'!$I$4:$J$13,2,FALSE),IF(J14002="solar",VLOOKUP('Form 923'!D14002,'Cross-Page Data'!$I$14:$J$117,2,FALSE),J14002))</f>
        <v>other</v>
      </c>
      <c r="J14002" t="str">
        <f>VLOOKUP(E14002,'Cross-Page Data'!$D$4:$F$48,3,FALSE)</f>
        <v>other</v>
      </c>
      <c r="K14002" t="b">
        <f t="shared" si="218"/>
        <v>0</v>
      </c>
    </row>
    <row r="14003" spans="1:11">
      <c r="A14003" s="120">
        <v>99999</v>
      </c>
      <c r="B14003" s="121" t="s">
        <v>201</v>
      </c>
      <c r="C14003" s="121" t="s">
        <v>206</v>
      </c>
      <c r="D14003" s="121" t="s">
        <v>68</v>
      </c>
      <c r="E14003" s="121" t="s">
        <v>90</v>
      </c>
      <c r="F14003" s="122">
        <v>679836</v>
      </c>
      <c r="G14003" s="122">
        <v>45341.06</v>
      </c>
      <c r="H14003" s="120">
        <v>2019</v>
      </c>
      <c r="I14003" t="str">
        <f>IF(J14003="natural gas",VLOOKUP(D14003,'Cross-Page Data'!$I$4:$J$13,2,FALSE),IF(J14003="solar",VLOOKUP('Form 923'!D14003,'Cross-Page Data'!$I$14:$J$117,2,FALSE),J14003))</f>
        <v>biomass</v>
      </c>
      <c r="J14003" t="str">
        <f>VLOOKUP(E14003,'Cross-Page Data'!$D$4:$F$48,3,FALSE)</f>
        <v>biomass</v>
      </c>
      <c r="K14003" t="b">
        <f t="shared" si="218"/>
        <v>1</v>
      </c>
    </row>
    <row r="14004" spans="1:11">
      <c r="A14004" s="120">
        <v>99999</v>
      </c>
      <c r="B14004" s="121" t="s">
        <v>201</v>
      </c>
      <c r="C14004" s="121" t="s">
        <v>206</v>
      </c>
      <c r="D14004" s="121" t="s">
        <v>68</v>
      </c>
      <c r="E14004" s="121" t="s">
        <v>90</v>
      </c>
      <c r="F14004" s="122">
        <v>12427</v>
      </c>
      <c r="G14004" s="122">
        <v>472.809</v>
      </c>
      <c r="H14004" s="120">
        <v>2019</v>
      </c>
      <c r="I14004" t="str">
        <f>IF(J14004="natural gas",VLOOKUP(D14004,'Cross-Page Data'!$I$4:$J$13,2,FALSE),IF(J14004="solar",VLOOKUP('Form 923'!D14004,'Cross-Page Data'!$I$14:$J$117,2,FALSE),J14004))</f>
        <v>biomass</v>
      </c>
      <c r="J14004" t="str">
        <f>VLOOKUP(E14004,'Cross-Page Data'!$D$4:$F$48,3,FALSE)</f>
        <v>biomass</v>
      </c>
      <c r="K14004" t="b">
        <f t="shared" si="218"/>
        <v>1</v>
      </c>
    </row>
    <row r="14005" spans="1:11">
      <c r="A14005" s="120">
        <v>99999</v>
      </c>
      <c r="B14005" s="121" t="s">
        <v>201</v>
      </c>
      <c r="C14005" s="121" t="s">
        <v>206</v>
      </c>
      <c r="D14005" s="121" t="s">
        <v>68</v>
      </c>
      <c r="E14005" s="121" t="s">
        <v>105</v>
      </c>
      <c r="F14005" s="122">
        <v>0</v>
      </c>
      <c r="G14005" s="122">
        <v>10545.259</v>
      </c>
      <c r="H14005" s="120">
        <v>2019</v>
      </c>
      <c r="I14005" t="str">
        <f>IF(J14005="natural gas",VLOOKUP(D14005,'Cross-Page Data'!$I$4:$J$13,2,FALSE),IF(J14005="solar",VLOOKUP('Form 923'!D14005,'Cross-Page Data'!$I$14:$J$117,2,FALSE),J14005))</f>
        <v>municipal solid waste</v>
      </c>
      <c r="J14005" t="str">
        <f>VLOOKUP(E14005,'Cross-Page Data'!$D$4:$F$48,3,FALSE)</f>
        <v>municipal solid waste</v>
      </c>
      <c r="K14005" t="b">
        <f t="shared" si="218"/>
        <v>1</v>
      </c>
    </row>
    <row r="14006" spans="1:11">
      <c r="A14006" s="120">
        <v>99999</v>
      </c>
      <c r="B14006" s="121" t="s">
        <v>201</v>
      </c>
      <c r="C14006" s="121" t="s">
        <v>206</v>
      </c>
      <c r="D14006" s="121" t="s">
        <v>68</v>
      </c>
      <c r="E14006" s="121" t="s">
        <v>110</v>
      </c>
      <c r="F14006" s="122">
        <v>0</v>
      </c>
      <c r="G14006" s="122">
        <v>11566.199</v>
      </c>
      <c r="H14006" s="120">
        <v>2019</v>
      </c>
      <c r="I14006" t="str">
        <f>IF(J14006="natural gas",VLOOKUP(D14006,'Cross-Page Data'!$I$4:$J$13,2,FALSE),IF(J14006="solar",VLOOKUP('Form 923'!D14006,'Cross-Page Data'!$I$14:$J$117,2,FALSE),J14006))</f>
        <v>municipal solid waste</v>
      </c>
      <c r="J14006" t="str">
        <f>VLOOKUP(E14006,'Cross-Page Data'!$D$4:$F$48,3,FALSE)</f>
        <v>municipal solid waste</v>
      </c>
      <c r="K14006" t="b">
        <f t="shared" si="218"/>
        <v>1</v>
      </c>
    </row>
    <row r="14007" spans="1:11">
      <c r="A14007" s="120">
        <v>99999</v>
      </c>
      <c r="B14007" s="121" t="s">
        <v>205</v>
      </c>
      <c r="C14007" s="121" t="s">
        <v>209</v>
      </c>
      <c r="D14007" s="121" t="s">
        <v>68</v>
      </c>
      <c r="E14007" s="121" t="s">
        <v>38</v>
      </c>
      <c r="F14007" s="122">
        <v>1659893</v>
      </c>
      <c r="G14007" s="122">
        <v>272637.78</v>
      </c>
      <c r="H14007" s="120">
        <v>2019</v>
      </c>
      <c r="I14007" t="str">
        <f>IF(J14007="natural gas",VLOOKUP(D14007,'Cross-Page Data'!$I$4:$J$13,2,FALSE),IF(J14007="solar",VLOOKUP('Form 923'!D14007,'Cross-Page Data'!$I$14:$J$117,2,FALSE),J14007))</f>
        <v>natural gas nonpeaker - preexisting retiring</v>
      </c>
      <c r="J14007" t="str">
        <f>VLOOKUP(E14007,'Cross-Page Data'!$D$4:$F$48,3,FALSE)</f>
        <v>natural gas</v>
      </c>
      <c r="K14007" t="b">
        <f t="shared" si="218"/>
        <v>0</v>
      </c>
    </row>
    <row r="14008" spans="1:11">
      <c r="A14008" s="120">
        <v>99999</v>
      </c>
      <c r="B14008" s="121" t="s">
        <v>201</v>
      </c>
      <c r="C14008" s="121" t="s">
        <v>206</v>
      </c>
      <c r="D14008" s="121" t="s">
        <v>68</v>
      </c>
      <c r="E14008" s="121" t="s">
        <v>38</v>
      </c>
      <c r="F14008" s="122">
        <v>6615</v>
      </c>
      <c r="G14008" s="122">
        <v>392.358</v>
      </c>
      <c r="H14008" s="120">
        <v>2019</v>
      </c>
      <c r="I14008" t="str">
        <f>IF(J14008="natural gas",VLOOKUP(D14008,'Cross-Page Data'!$I$4:$J$13,2,FALSE),IF(J14008="solar",VLOOKUP('Form 923'!D14008,'Cross-Page Data'!$I$14:$J$117,2,FALSE),J14008))</f>
        <v>natural gas nonpeaker - preexisting retiring</v>
      </c>
      <c r="J14008" t="str">
        <f>VLOOKUP(E14008,'Cross-Page Data'!$D$4:$F$48,3,FALSE)</f>
        <v>natural gas</v>
      </c>
      <c r="K14008" t="b">
        <f t="shared" si="218"/>
        <v>1</v>
      </c>
    </row>
    <row r="14009" ht="25.5" spans="1:11">
      <c r="A14009" s="120">
        <v>99999</v>
      </c>
      <c r="B14009" s="121" t="s">
        <v>201</v>
      </c>
      <c r="C14009" s="121" t="s">
        <v>207</v>
      </c>
      <c r="D14009" s="121" t="s">
        <v>68</v>
      </c>
      <c r="E14009" s="121" t="s">
        <v>38</v>
      </c>
      <c r="F14009" s="122">
        <v>0</v>
      </c>
      <c r="G14009" s="122">
        <v>0</v>
      </c>
      <c r="H14009" s="120">
        <v>2019</v>
      </c>
      <c r="I14009" t="str">
        <f>IF(J14009="natural gas",VLOOKUP(D14009,'Cross-Page Data'!$I$4:$J$13,2,FALSE),IF(J14009="solar",VLOOKUP('Form 923'!D14009,'Cross-Page Data'!$I$14:$J$117,2,FALSE),J14009))</f>
        <v>natural gas nonpeaker - preexisting retiring</v>
      </c>
      <c r="J14009" t="str">
        <f>VLOOKUP(E14009,'Cross-Page Data'!$D$4:$F$48,3,FALSE)</f>
        <v>natural gas</v>
      </c>
      <c r="K14009" t="b">
        <f t="shared" si="218"/>
        <v>0</v>
      </c>
    </row>
    <row r="14010" ht="25.5" spans="1:11">
      <c r="A14010" s="120">
        <v>99999</v>
      </c>
      <c r="B14010" s="121" t="s">
        <v>205</v>
      </c>
      <c r="C14010" s="121" t="s">
        <v>210</v>
      </c>
      <c r="D14010" s="121" t="s">
        <v>68</v>
      </c>
      <c r="E14010" s="121" t="s">
        <v>38</v>
      </c>
      <c r="F14010" s="122">
        <v>0</v>
      </c>
      <c r="G14010" s="122">
        <v>0</v>
      </c>
      <c r="H14010" s="120">
        <v>2019</v>
      </c>
      <c r="I14010" t="str">
        <f>IF(J14010="natural gas",VLOOKUP(D14010,'Cross-Page Data'!$I$4:$J$13,2,FALSE),IF(J14010="solar",VLOOKUP('Form 923'!D14010,'Cross-Page Data'!$I$14:$J$117,2,FALSE),J14010))</f>
        <v>natural gas nonpeaker - preexisting retiring</v>
      </c>
      <c r="J14010" t="str">
        <f>VLOOKUP(E14010,'Cross-Page Data'!$D$4:$F$48,3,FALSE)</f>
        <v>natural gas</v>
      </c>
      <c r="K14010" t="b">
        <f t="shared" si="218"/>
        <v>0</v>
      </c>
    </row>
    <row r="14011" ht="25.5" spans="1:11">
      <c r="A14011" s="120">
        <v>99999</v>
      </c>
      <c r="B14011" s="121" t="s">
        <v>201</v>
      </c>
      <c r="C14011" s="121" t="s">
        <v>211</v>
      </c>
      <c r="D14011" s="121" t="s">
        <v>68</v>
      </c>
      <c r="E14011" s="121" t="s">
        <v>38</v>
      </c>
      <c r="F14011" s="122">
        <v>1751</v>
      </c>
      <c r="G14011" s="122">
        <v>35.875</v>
      </c>
      <c r="H14011" s="120">
        <v>2019</v>
      </c>
      <c r="I14011" t="str">
        <f>IF(J14011="natural gas",VLOOKUP(D14011,'Cross-Page Data'!$I$4:$J$13,2,FALSE),IF(J14011="solar",VLOOKUP('Form 923'!D14011,'Cross-Page Data'!$I$14:$J$117,2,FALSE),J14011))</f>
        <v>natural gas nonpeaker - preexisting retiring</v>
      </c>
      <c r="J14011" t="str">
        <f>VLOOKUP(E14011,'Cross-Page Data'!$D$4:$F$48,3,FALSE)</f>
        <v>natural gas</v>
      </c>
      <c r="K14011" t="b">
        <f t="shared" si="218"/>
        <v>0</v>
      </c>
    </row>
    <row r="14012" spans="1:11">
      <c r="A14012" s="120">
        <v>99999</v>
      </c>
      <c r="B14012" s="121" t="s">
        <v>205</v>
      </c>
      <c r="C14012" s="121" t="s">
        <v>209</v>
      </c>
      <c r="D14012" s="121" t="s">
        <v>68</v>
      </c>
      <c r="E14012" s="121" t="s">
        <v>38</v>
      </c>
      <c r="F14012" s="122">
        <v>0</v>
      </c>
      <c r="G14012" s="122">
        <v>0</v>
      </c>
      <c r="H14012" s="120">
        <v>2019</v>
      </c>
      <c r="I14012" t="str">
        <f>IF(J14012="natural gas",VLOOKUP(D14012,'Cross-Page Data'!$I$4:$J$13,2,FALSE),IF(J14012="solar",VLOOKUP('Form 923'!D14012,'Cross-Page Data'!$I$14:$J$117,2,FALSE),J14012))</f>
        <v>natural gas nonpeaker - preexisting retiring</v>
      </c>
      <c r="J14012" t="str">
        <f>VLOOKUP(E14012,'Cross-Page Data'!$D$4:$F$48,3,FALSE)</f>
        <v>natural gas</v>
      </c>
      <c r="K14012" t="b">
        <f t="shared" si="218"/>
        <v>0</v>
      </c>
    </row>
    <row r="14013" spans="1:11">
      <c r="A14013" s="120">
        <v>99999</v>
      </c>
      <c r="B14013" s="121" t="s">
        <v>201</v>
      </c>
      <c r="C14013" s="121" t="s">
        <v>206</v>
      </c>
      <c r="D14013" s="121" t="s">
        <v>68</v>
      </c>
      <c r="E14013" s="121" t="s">
        <v>38</v>
      </c>
      <c r="F14013" s="122">
        <v>120931</v>
      </c>
      <c r="G14013" s="122">
        <v>11681.994</v>
      </c>
      <c r="H14013" s="120">
        <v>2019</v>
      </c>
      <c r="I14013" t="str">
        <f>IF(J14013="natural gas",VLOOKUP(D14013,'Cross-Page Data'!$I$4:$J$13,2,FALSE),IF(J14013="solar",VLOOKUP('Form 923'!D14013,'Cross-Page Data'!$I$14:$J$117,2,FALSE),J14013))</f>
        <v>natural gas nonpeaker - preexisting retiring</v>
      </c>
      <c r="J14013" t="str">
        <f>VLOOKUP(E14013,'Cross-Page Data'!$D$4:$F$48,3,FALSE)</f>
        <v>natural gas</v>
      </c>
      <c r="K14013" t="b">
        <f t="shared" si="218"/>
        <v>1</v>
      </c>
    </row>
    <row r="14014" spans="1:11">
      <c r="A14014" s="120">
        <v>99999</v>
      </c>
      <c r="B14014" s="121" t="s">
        <v>201</v>
      </c>
      <c r="C14014" s="121" t="s">
        <v>206</v>
      </c>
      <c r="D14014" s="121" t="s">
        <v>68</v>
      </c>
      <c r="E14014" s="121" t="s">
        <v>38</v>
      </c>
      <c r="F14014" s="122">
        <v>252801</v>
      </c>
      <c r="G14014" s="122">
        <v>22655.49</v>
      </c>
      <c r="H14014" s="120">
        <v>2019</v>
      </c>
      <c r="I14014" t="str">
        <f>IF(J14014="natural gas",VLOOKUP(D14014,'Cross-Page Data'!$I$4:$J$13,2,FALSE),IF(J14014="solar",VLOOKUP('Form 923'!D14014,'Cross-Page Data'!$I$14:$J$117,2,FALSE),J14014))</f>
        <v>natural gas nonpeaker - preexisting retiring</v>
      </c>
      <c r="J14014" t="str">
        <f>VLOOKUP(E14014,'Cross-Page Data'!$D$4:$F$48,3,FALSE)</f>
        <v>natural gas</v>
      </c>
      <c r="K14014" t="b">
        <f t="shared" si="218"/>
        <v>1</v>
      </c>
    </row>
    <row r="14015" spans="1:11">
      <c r="A14015" s="120">
        <v>99999</v>
      </c>
      <c r="B14015" s="121" t="s">
        <v>201</v>
      </c>
      <c r="C14015" s="121" t="s">
        <v>202</v>
      </c>
      <c r="D14015" s="121" t="s">
        <v>68</v>
      </c>
      <c r="E14015" s="121" t="s">
        <v>38</v>
      </c>
      <c r="F14015" s="122">
        <v>110279</v>
      </c>
      <c r="G14015" s="122">
        <v>9689.95</v>
      </c>
      <c r="H14015" s="120">
        <v>2019</v>
      </c>
      <c r="I14015" t="str">
        <f>IF(J14015="natural gas",VLOOKUP(D14015,'Cross-Page Data'!$I$4:$J$13,2,FALSE),IF(J14015="solar",VLOOKUP('Form 923'!D14015,'Cross-Page Data'!$I$14:$J$117,2,FALSE),J14015))</f>
        <v>natural gas nonpeaker - preexisting retiring</v>
      </c>
      <c r="J14015" t="str">
        <f>VLOOKUP(E14015,'Cross-Page Data'!$D$4:$F$48,3,FALSE)</f>
        <v>natural gas</v>
      </c>
      <c r="K14015" t="b">
        <f t="shared" si="218"/>
        <v>1</v>
      </c>
    </row>
    <row r="14016" spans="1:11">
      <c r="A14016" s="120">
        <v>99999</v>
      </c>
      <c r="B14016" s="121" t="s">
        <v>201</v>
      </c>
      <c r="C14016" s="121" t="s">
        <v>206</v>
      </c>
      <c r="D14016" s="121" t="s">
        <v>68</v>
      </c>
      <c r="E14016" s="121" t="s">
        <v>38</v>
      </c>
      <c r="F14016" s="122">
        <v>0</v>
      </c>
      <c r="G14016" s="122">
        <v>0</v>
      </c>
      <c r="H14016" s="120">
        <v>2019</v>
      </c>
      <c r="I14016" t="str">
        <f>IF(J14016="natural gas",VLOOKUP(D14016,'Cross-Page Data'!$I$4:$J$13,2,FALSE),IF(J14016="solar",VLOOKUP('Form 923'!D14016,'Cross-Page Data'!$I$14:$J$117,2,FALSE),J14016))</f>
        <v>natural gas nonpeaker - preexisting retiring</v>
      </c>
      <c r="J14016" t="str">
        <f>VLOOKUP(E14016,'Cross-Page Data'!$D$4:$F$48,3,FALSE)</f>
        <v>natural gas</v>
      </c>
      <c r="K14016" t="b">
        <f t="shared" si="218"/>
        <v>1</v>
      </c>
    </row>
    <row r="14017" spans="1:11">
      <c r="A14017" s="120">
        <v>99999</v>
      </c>
      <c r="B14017" s="121" t="s">
        <v>205</v>
      </c>
      <c r="C14017" s="121" t="s">
        <v>209</v>
      </c>
      <c r="D14017" s="121" t="s">
        <v>68</v>
      </c>
      <c r="E14017" s="121" t="s">
        <v>38</v>
      </c>
      <c r="F14017" s="122">
        <v>173472</v>
      </c>
      <c r="G14017" s="122">
        <v>35519.057</v>
      </c>
      <c r="H14017" s="120">
        <v>2019</v>
      </c>
      <c r="I14017" t="str">
        <f>IF(J14017="natural gas",VLOOKUP(D14017,'Cross-Page Data'!$I$4:$J$13,2,FALSE),IF(J14017="solar",VLOOKUP('Form 923'!D14017,'Cross-Page Data'!$I$14:$J$117,2,FALSE),J14017))</f>
        <v>natural gas nonpeaker - preexisting retiring</v>
      </c>
      <c r="J14017" t="str">
        <f>VLOOKUP(E14017,'Cross-Page Data'!$D$4:$F$48,3,FALSE)</f>
        <v>natural gas</v>
      </c>
      <c r="K14017" t="b">
        <f t="shared" si="218"/>
        <v>0</v>
      </c>
    </row>
    <row r="14018" spans="1:11">
      <c r="A14018" s="120">
        <v>99999</v>
      </c>
      <c r="B14018" s="121" t="s">
        <v>205</v>
      </c>
      <c r="C14018" s="121" t="s">
        <v>209</v>
      </c>
      <c r="D14018" s="121" t="s">
        <v>68</v>
      </c>
      <c r="E14018" s="121" t="s">
        <v>38</v>
      </c>
      <c r="F14018" s="122">
        <v>429696</v>
      </c>
      <c r="G14018" s="122">
        <v>88536.026</v>
      </c>
      <c r="H14018" s="120">
        <v>2019</v>
      </c>
      <c r="I14018" t="str">
        <f>IF(J14018="natural gas",VLOOKUP(D14018,'Cross-Page Data'!$I$4:$J$13,2,FALSE),IF(J14018="solar",VLOOKUP('Form 923'!D14018,'Cross-Page Data'!$I$14:$J$117,2,FALSE),J14018))</f>
        <v>natural gas nonpeaker - preexisting retiring</v>
      </c>
      <c r="J14018" t="str">
        <f>VLOOKUP(E14018,'Cross-Page Data'!$D$4:$F$48,3,FALSE)</f>
        <v>natural gas</v>
      </c>
      <c r="K14018" t="b">
        <f t="shared" si="218"/>
        <v>0</v>
      </c>
    </row>
    <row r="14019" spans="1:11">
      <c r="A14019" s="120">
        <v>99999</v>
      </c>
      <c r="B14019" s="121" t="s">
        <v>201</v>
      </c>
      <c r="C14019" s="121" t="s">
        <v>206</v>
      </c>
      <c r="D14019" s="121" t="s">
        <v>68</v>
      </c>
      <c r="E14019" s="121" t="s">
        <v>38</v>
      </c>
      <c r="F14019" s="122">
        <v>13973</v>
      </c>
      <c r="G14019" s="122">
        <v>1284.559</v>
      </c>
      <c r="H14019" s="120">
        <v>2019</v>
      </c>
      <c r="I14019" t="str">
        <f>IF(J14019="natural gas",VLOOKUP(D14019,'Cross-Page Data'!$I$4:$J$13,2,FALSE),IF(J14019="solar",VLOOKUP('Form 923'!D14019,'Cross-Page Data'!$I$14:$J$117,2,FALSE),J14019))</f>
        <v>natural gas nonpeaker - preexisting retiring</v>
      </c>
      <c r="J14019" t="str">
        <f>VLOOKUP(E14019,'Cross-Page Data'!$D$4:$F$48,3,FALSE)</f>
        <v>natural gas</v>
      </c>
      <c r="K14019" t="b">
        <f t="shared" si="218"/>
        <v>1</v>
      </c>
    </row>
    <row r="14020" spans="1:11">
      <c r="A14020" s="120">
        <v>99999</v>
      </c>
      <c r="B14020" s="121" t="s">
        <v>205</v>
      </c>
      <c r="C14020" s="121" t="s">
        <v>209</v>
      </c>
      <c r="D14020" s="121" t="s">
        <v>68</v>
      </c>
      <c r="E14020" s="121" t="s">
        <v>38</v>
      </c>
      <c r="F14020" s="122">
        <v>0</v>
      </c>
      <c r="G14020" s="122">
        <v>0</v>
      </c>
      <c r="H14020" s="120">
        <v>2019</v>
      </c>
      <c r="I14020" t="str">
        <f>IF(J14020="natural gas",VLOOKUP(D14020,'Cross-Page Data'!$I$4:$J$13,2,FALSE),IF(J14020="solar",VLOOKUP('Form 923'!D14020,'Cross-Page Data'!$I$14:$J$117,2,FALSE),J14020))</f>
        <v>natural gas nonpeaker - preexisting retiring</v>
      </c>
      <c r="J14020" t="str">
        <f>VLOOKUP(E14020,'Cross-Page Data'!$D$4:$F$48,3,FALSE)</f>
        <v>natural gas</v>
      </c>
      <c r="K14020" t="b">
        <f t="shared" si="218"/>
        <v>0</v>
      </c>
    </row>
    <row r="14021" spans="1:11">
      <c r="A14021" s="120">
        <v>99999</v>
      </c>
      <c r="B14021" s="121" t="s">
        <v>201</v>
      </c>
      <c r="C14021" s="121" t="s">
        <v>202</v>
      </c>
      <c r="D14021" s="121" t="s">
        <v>68</v>
      </c>
      <c r="E14021" s="121" t="s">
        <v>38</v>
      </c>
      <c r="F14021" s="122">
        <v>0</v>
      </c>
      <c r="G14021" s="122">
        <v>0</v>
      </c>
      <c r="H14021" s="120">
        <v>2019</v>
      </c>
      <c r="I14021" t="str">
        <f>IF(J14021="natural gas",VLOOKUP(D14021,'Cross-Page Data'!$I$4:$J$13,2,FALSE),IF(J14021="solar",VLOOKUP('Form 923'!D14021,'Cross-Page Data'!$I$14:$J$117,2,FALSE),J14021))</f>
        <v>natural gas nonpeaker - preexisting retiring</v>
      </c>
      <c r="J14021" t="str">
        <f>VLOOKUP(E14021,'Cross-Page Data'!$D$4:$F$48,3,FALSE)</f>
        <v>natural gas</v>
      </c>
      <c r="K14021" t="b">
        <f t="shared" si="218"/>
        <v>1</v>
      </c>
    </row>
    <row r="14022" spans="1:11">
      <c r="A14022" s="120">
        <v>99999</v>
      </c>
      <c r="B14022" s="121" t="s">
        <v>201</v>
      </c>
      <c r="C14022" s="121" t="s">
        <v>206</v>
      </c>
      <c r="D14022" s="121" t="s">
        <v>68</v>
      </c>
      <c r="E14022" s="121" t="s">
        <v>38</v>
      </c>
      <c r="F14022" s="122">
        <v>0</v>
      </c>
      <c r="G14022" s="122">
        <v>0</v>
      </c>
      <c r="H14022" s="120">
        <v>2019</v>
      </c>
      <c r="I14022" t="str">
        <f>IF(J14022="natural gas",VLOOKUP(D14022,'Cross-Page Data'!$I$4:$J$13,2,FALSE),IF(J14022="solar",VLOOKUP('Form 923'!D14022,'Cross-Page Data'!$I$14:$J$117,2,FALSE),J14022))</f>
        <v>natural gas nonpeaker - preexisting retiring</v>
      </c>
      <c r="J14022" t="str">
        <f>VLOOKUP(E14022,'Cross-Page Data'!$D$4:$F$48,3,FALSE)</f>
        <v>natural gas</v>
      </c>
      <c r="K14022" t="b">
        <f t="shared" si="218"/>
        <v>1</v>
      </c>
    </row>
    <row r="14023" ht="25.5" spans="1:11">
      <c r="A14023" s="120">
        <v>99999</v>
      </c>
      <c r="B14023" s="121" t="s">
        <v>205</v>
      </c>
      <c r="C14023" s="121" t="s">
        <v>210</v>
      </c>
      <c r="D14023" s="121" t="s">
        <v>68</v>
      </c>
      <c r="E14023" s="121" t="s">
        <v>38</v>
      </c>
      <c r="F14023" s="122">
        <v>31090</v>
      </c>
      <c r="G14023" s="122">
        <v>5600.082</v>
      </c>
      <c r="H14023" s="120">
        <v>2019</v>
      </c>
      <c r="I14023" t="str">
        <f>IF(J14023="natural gas",VLOOKUP(D14023,'Cross-Page Data'!$I$4:$J$13,2,FALSE),IF(J14023="solar",VLOOKUP('Form 923'!D14023,'Cross-Page Data'!$I$14:$J$117,2,FALSE),J14023))</f>
        <v>natural gas nonpeaker - preexisting retiring</v>
      </c>
      <c r="J14023" t="str">
        <f>VLOOKUP(E14023,'Cross-Page Data'!$D$4:$F$48,3,FALSE)</f>
        <v>natural gas</v>
      </c>
      <c r="K14023" t="b">
        <f t="shared" ref="K14023:K14086" si="219">IF(AND($N$6=FALSE,OR(C14023="Commercial NAICS Cogen",C14023="Industrial NAICS Cogen",C14023="NAICS-22 Cogen")),FALSE,IF(AND($N$7=FALSE,OR(C14023="Commercial NAICS Cogen",C14023="Commercial NAICS Non-Cogen",C14023="industrial NAICS Cogen",C14023="industrial NAICS non-cogen")),FALSE,TRUE))</f>
        <v>0</v>
      </c>
    </row>
    <row r="14024" spans="1:11">
      <c r="A14024" s="120">
        <v>99999</v>
      </c>
      <c r="B14024" s="121" t="s">
        <v>205</v>
      </c>
      <c r="C14024" s="121" t="s">
        <v>209</v>
      </c>
      <c r="D14024" s="121" t="s">
        <v>68</v>
      </c>
      <c r="E14024" s="121" t="s">
        <v>38</v>
      </c>
      <c r="F14024" s="122">
        <v>477869</v>
      </c>
      <c r="G14024" s="122">
        <v>96456.079</v>
      </c>
      <c r="H14024" s="120">
        <v>2019</v>
      </c>
      <c r="I14024" t="str">
        <f>IF(J14024="natural gas",VLOOKUP(D14024,'Cross-Page Data'!$I$4:$J$13,2,FALSE),IF(J14024="solar",VLOOKUP('Form 923'!D14024,'Cross-Page Data'!$I$14:$J$117,2,FALSE),J14024))</f>
        <v>natural gas nonpeaker - preexisting retiring</v>
      </c>
      <c r="J14024" t="str">
        <f>VLOOKUP(E14024,'Cross-Page Data'!$D$4:$F$48,3,FALSE)</f>
        <v>natural gas</v>
      </c>
      <c r="K14024" t="b">
        <f t="shared" si="219"/>
        <v>0</v>
      </c>
    </row>
    <row r="14025" spans="1:11">
      <c r="A14025" s="120">
        <v>99999</v>
      </c>
      <c r="B14025" s="121" t="s">
        <v>201</v>
      </c>
      <c r="C14025" s="121" t="s">
        <v>202</v>
      </c>
      <c r="D14025" s="121" t="s">
        <v>68</v>
      </c>
      <c r="E14025" s="121" t="s">
        <v>38</v>
      </c>
      <c r="F14025" s="122">
        <v>0</v>
      </c>
      <c r="G14025" s="122">
        <v>0</v>
      </c>
      <c r="H14025" s="120">
        <v>2019</v>
      </c>
      <c r="I14025" t="str">
        <f>IF(J14025="natural gas",VLOOKUP(D14025,'Cross-Page Data'!$I$4:$J$13,2,FALSE),IF(J14025="solar",VLOOKUP('Form 923'!D14025,'Cross-Page Data'!$I$14:$J$117,2,FALSE),J14025))</f>
        <v>natural gas nonpeaker - preexisting retiring</v>
      </c>
      <c r="J14025" t="str">
        <f>VLOOKUP(E14025,'Cross-Page Data'!$D$4:$F$48,3,FALSE)</f>
        <v>natural gas</v>
      </c>
      <c r="K14025" t="b">
        <f t="shared" si="219"/>
        <v>1</v>
      </c>
    </row>
    <row r="14026" spans="1:11">
      <c r="A14026" s="120">
        <v>99999</v>
      </c>
      <c r="B14026" s="121" t="s">
        <v>201</v>
      </c>
      <c r="C14026" s="121" t="s">
        <v>202</v>
      </c>
      <c r="D14026" s="121" t="s">
        <v>68</v>
      </c>
      <c r="E14026" s="121" t="s">
        <v>38</v>
      </c>
      <c r="F14026" s="122">
        <v>11475828</v>
      </c>
      <c r="G14026" s="122">
        <v>1088318.1</v>
      </c>
      <c r="H14026" s="120">
        <v>2019</v>
      </c>
      <c r="I14026" t="str">
        <f>IF(J14026="natural gas",VLOOKUP(D14026,'Cross-Page Data'!$I$4:$J$13,2,FALSE),IF(J14026="solar",VLOOKUP('Form 923'!D14026,'Cross-Page Data'!$I$14:$J$117,2,FALSE),J14026))</f>
        <v>natural gas nonpeaker - preexisting retiring</v>
      </c>
      <c r="J14026" t="str">
        <f>VLOOKUP(E14026,'Cross-Page Data'!$D$4:$F$48,3,FALSE)</f>
        <v>natural gas</v>
      </c>
      <c r="K14026" t="b">
        <f t="shared" si="219"/>
        <v>1</v>
      </c>
    </row>
    <row r="14027" ht="25.5" spans="1:11">
      <c r="A14027" s="120">
        <v>99999</v>
      </c>
      <c r="B14027" s="121" t="s">
        <v>201</v>
      </c>
      <c r="C14027" s="121" t="s">
        <v>211</v>
      </c>
      <c r="D14027" s="121" t="s">
        <v>68</v>
      </c>
      <c r="E14027" s="121" t="s">
        <v>38</v>
      </c>
      <c r="F14027" s="122">
        <v>0</v>
      </c>
      <c r="G14027" s="122">
        <v>0</v>
      </c>
      <c r="H14027" s="120">
        <v>2019</v>
      </c>
      <c r="I14027" t="str">
        <f>IF(J14027="natural gas",VLOOKUP(D14027,'Cross-Page Data'!$I$4:$J$13,2,FALSE),IF(J14027="solar",VLOOKUP('Form 923'!D14027,'Cross-Page Data'!$I$14:$J$117,2,FALSE),J14027))</f>
        <v>natural gas nonpeaker - preexisting retiring</v>
      </c>
      <c r="J14027" t="str">
        <f>VLOOKUP(E14027,'Cross-Page Data'!$D$4:$F$48,3,FALSE)</f>
        <v>natural gas</v>
      </c>
      <c r="K14027" t="b">
        <f t="shared" si="219"/>
        <v>0</v>
      </c>
    </row>
    <row r="14028" spans="1:11">
      <c r="A14028" s="120">
        <v>99999</v>
      </c>
      <c r="B14028" s="121" t="s">
        <v>205</v>
      </c>
      <c r="C14028" s="121" t="s">
        <v>209</v>
      </c>
      <c r="D14028" s="121" t="s">
        <v>68</v>
      </c>
      <c r="E14028" s="121" t="s">
        <v>38</v>
      </c>
      <c r="F14028" s="122">
        <v>2693908</v>
      </c>
      <c r="G14028" s="122">
        <v>395707.96</v>
      </c>
      <c r="H14028" s="120">
        <v>2019</v>
      </c>
      <c r="I14028" t="str">
        <f>IF(J14028="natural gas",VLOOKUP(D14028,'Cross-Page Data'!$I$4:$J$13,2,FALSE),IF(J14028="solar",VLOOKUP('Form 923'!D14028,'Cross-Page Data'!$I$14:$J$117,2,FALSE),J14028))</f>
        <v>natural gas nonpeaker - preexisting retiring</v>
      </c>
      <c r="J14028" t="str">
        <f>VLOOKUP(E14028,'Cross-Page Data'!$D$4:$F$48,3,FALSE)</f>
        <v>natural gas</v>
      </c>
      <c r="K14028" t="b">
        <f t="shared" si="219"/>
        <v>0</v>
      </c>
    </row>
    <row r="14029" ht="25.5" spans="1:11">
      <c r="A14029" s="120">
        <v>99999</v>
      </c>
      <c r="B14029" s="121" t="s">
        <v>205</v>
      </c>
      <c r="C14029" s="121" t="s">
        <v>210</v>
      </c>
      <c r="D14029" s="121" t="s">
        <v>68</v>
      </c>
      <c r="E14029" s="121" t="s">
        <v>38</v>
      </c>
      <c r="F14029" s="122">
        <v>600911</v>
      </c>
      <c r="G14029" s="122">
        <v>111637.63</v>
      </c>
      <c r="H14029" s="120">
        <v>2019</v>
      </c>
      <c r="I14029" t="str">
        <f>IF(J14029="natural gas",VLOOKUP(D14029,'Cross-Page Data'!$I$4:$J$13,2,FALSE),IF(J14029="solar",VLOOKUP('Form 923'!D14029,'Cross-Page Data'!$I$14:$J$117,2,FALSE),J14029))</f>
        <v>natural gas nonpeaker - preexisting retiring</v>
      </c>
      <c r="J14029" t="str">
        <f>VLOOKUP(E14029,'Cross-Page Data'!$D$4:$F$48,3,FALSE)</f>
        <v>natural gas</v>
      </c>
      <c r="K14029" t="b">
        <f t="shared" si="219"/>
        <v>0</v>
      </c>
    </row>
    <row r="14030" spans="1:11">
      <c r="A14030" s="120">
        <v>99999</v>
      </c>
      <c r="B14030" s="121" t="s">
        <v>205</v>
      </c>
      <c r="C14030" s="121" t="s">
        <v>209</v>
      </c>
      <c r="D14030" s="121" t="s">
        <v>68</v>
      </c>
      <c r="E14030" s="121" t="s">
        <v>38</v>
      </c>
      <c r="F14030" s="122">
        <v>106769</v>
      </c>
      <c r="G14030" s="122">
        <v>19820.775</v>
      </c>
      <c r="H14030" s="120">
        <v>2019</v>
      </c>
      <c r="I14030" t="str">
        <f>IF(J14030="natural gas",VLOOKUP(D14030,'Cross-Page Data'!$I$4:$J$13,2,FALSE),IF(J14030="solar",VLOOKUP('Form 923'!D14030,'Cross-Page Data'!$I$14:$J$117,2,FALSE),J14030))</f>
        <v>natural gas nonpeaker - preexisting retiring</v>
      </c>
      <c r="J14030" t="str">
        <f>VLOOKUP(E14030,'Cross-Page Data'!$D$4:$F$48,3,FALSE)</f>
        <v>natural gas</v>
      </c>
      <c r="K14030" t="b">
        <f t="shared" si="219"/>
        <v>0</v>
      </c>
    </row>
    <row r="14031" spans="1:11">
      <c r="A14031" s="120">
        <v>99999</v>
      </c>
      <c r="B14031" s="121" t="s">
        <v>201</v>
      </c>
      <c r="C14031" s="121" t="s">
        <v>206</v>
      </c>
      <c r="D14031" s="121" t="s">
        <v>68</v>
      </c>
      <c r="E14031" s="121" t="s">
        <v>38</v>
      </c>
      <c r="F14031" s="122">
        <v>8030</v>
      </c>
      <c r="G14031" s="122">
        <v>605.115</v>
      </c>
      <c r="H14031" s="120">
        <v>2019</v>
      </c>
      <c r="I14031" t="str">
        <f>IF(J14031="natural gas",VLOOKUP(D14031,'Cross-Page Data'!$I$4:$J$13,2,FALSE),IF(J14031="solar",VLOOKUP('Form 923'!D14031,'Cross-Page Data'!$I$14:$J$117,2,FALSE),J14031))</f>
        <v>natural gas nonpeaker - preexisting retiring</v>
      </c>
      <c r="J14031" t="str">
        <f>VLOOKUP(E14031,'Cross-Page Data'!$D$4:$F$48,3,FALSE)</f>
        <v>natural gas</v>
      </c>
      <c r="K14031" t="b">
        <f t="shared" si="219"/>
        <v>1</v>
      </c>
    </row>
    <row r="14032" spans="1:11">
      <c r="A14032" s="120">
        <v>99999</v>
      </c>
      <c r="B14032" s="121" t="s">
        <v>205</v>
      </c>
      <c r="C14032" s="121" t="s">
        <v>209</v>
      </c>
      <c r="D14032" s="121" t="s">
        <v>68</v>
      </c>
      <c r="E14032" s="121" t="s">
        <v>38</v>
      </c>
      <c r="F14032" s="122">
        <v>100386</v>
      </c>
      <c r="G14032" s="122">
        <v>19851.349</v>
      </c>
      <c r="H14032" s="120">
        <v>2019</v>
      </c>
      <c r="I14032" t="str">
        <f>IF(J14032="natural gas",VLOOKUP(D14032,'Cross-Page Data'!$I$4:$J$13,2,FALSE),IF(J14032="solar",VLOOKUP('Form 923'!D14032,'Cross-Page Data'!$I$14:$J$117,2,FALSE),J14032))</f>
        <v>natural gas nonpeaker - preexisting retiring</v>
      </c>
      <c r="J14032" t="str">
        <f>VLOOKUP(E14032,'Cross-Page Data'!$D$4:$F$48,3,FALSE)</f>
        <v>natural gas</v>
      </c>
      <c r="K14032" t="b">
        <f t="shared" si="219"/>
        <v>0</v>
      </c>
    </row>
    <row r="14033" spans="1:11">
      <c r="A14033" s="120">
        <v>99999</v>
      </c>
      <c r="B14033" s="121" t="s">
        <v>201</v>
      </c>
      <c r="C14033" s="121" t="s">
        <v>202</v>
      </c>
      <c r="D14033" s="121" t="s">
        <v>68</v>
      </c>
      <c r="E14033" s="121" t="s">
        <v>38</v>
      </c>
      <c r="F14033" s="122">
        <v>0</v>
      </c>
      <c r="G14033" s="122">
        <v>0</v>
      </c>
      <c r="H14033" s="120">
        <v>2019</v>
      </c>
      <c r="I14033" t="str">
        <f>IF(J14033="natural gas",VLOOKUP(D14033,'Cross-Page Data'!$I$4:$J$13,2,FALSE),IF(J14033="solar",VLOOKUP('Form 923'!D14033,'Cross-Page Data'!$I$14:$J$117,2,FALSE),J14033))</f>
        <v>natural gas nonpeaker - preexisting retiring</v>
      </c>
      <c r="J14033" t="str">
        <f>VLOOKUP(E14033,'Cross-Page Data'!$D$4:$F$48,3,FALSE)</f>
        <v>natural gas</v>
      </c>
      <c r="K14033" t="b">
        <f t="shared" si="219"/>
        <v>1</v>
      </c>
    </row>
    <row r="14034" spans="1:11">
      <c r="A14034" s="120">
        <v>99999</v>
      </c>
      <c r="B14034" s="121" t="s">
        <v>205</v>
      </c>
      <c r="C14034" s="121" t="s">
        <v>202</v>
      </c>
      <c r="D14034" s="121" t="s">
        <v>68</v>
      </c>
      <c r="E14034" s="121" t="s">
        <v>38</v>
      </c>
      <c r="F14034" s="122">
        <v>0</v>
      </c>
      <c r="G14034" s="122">
        <v>0</v>
      </c>
      <c r="H14034" s="120">
        <v>2019</v>
      </c>
      <c r="I14034" t="str">
        <f>IF(J14034="natural gas",VLOOKUP(D14034,'Cross-Page Data'!$I$4:$J$13,2,FALSE),IF(J14034="solar",VLOOKUP('Form 923'!D14034,'Cross-Page Data'!$I$14:$J$117,2,FALSE),J14034))</f>
        <v>natural gas nonpeaker - preexisting retiring</v>
      </c>
      <c r="J14034" t="str">
        <f>VLOOKUP(E14034,'Cross-Page Data'!$D$4:$F$48,3,FALSE)</f>
        <v>natural gas</v>
      </c>
      <c r="K14034" t="b">
        <f t="shared" si="219"/>
        <v>1</v>
      </c>
    </row>
    <row r="14035" spans="1:11">
      <c r="A14035" s="120">
        <v>99999</v>
      </c>
      <c r="B14035" s="121" t="s">
        <v>201</v>
      </c>
      <c r="C14035" s="121" t="s">
        <v>202</v>
      </c>
      <c r="D14035" s="121" t="s">
        <v>68</v>
      </c>
      <c r="E14035" s="121" t="s">
        <v>38</v>
      </c>
      <c r="F14035" s="122">
        <v>10507159</v>
      </c>
      <c r="G14035" s="122">
        <v>994400.11</v>
      </c>
      <c r="H14035" s="120">
        <v>2019</v>
      </c>
      <c r="I14035" t="str">
        <f>IF(J14035="natural gas",VLOOKUP(D14035,'Cross-Page Data'!$I$4:$J$13,2,FALSE),IF(J14035="solar",VLOOKUP('Form 923'!D14035,'Cross-Page Data'!$I$14:$J$117,2,FALSE),J14035))</f>
        <v>natural gas nonpeaker - preexisting retiring</v>
      </c>
      <c r="J14035" t="str">
        <f>VLOOKUP(E14035,'Cross-Page Data'!$D$4:$F$48,3,FALSE)</f>
        <v>natural gas</v>
      </c>
      <c r="K14035" t="b">
        <f t="shared" si="219"/>
        <v>1</v>
      </c>
    </row>
    <row r="14036" spans="1:11">
      <c r="A14036" s="120">
        <v>99999</v>
      </c>
      <c r="B14036" s="121" t="s">
        <v>201</v>
      </c>
      <c r="C14036" s="121" t="s">
        <v>206</v>
      </c>
      <c r="D14036" s="121" t="s">
        <v>68</v>
      </c>
      <c r="E14036" s="121" t="s">
        <v>38</v>
      </c>
      <c r="F14036" s="122">
        <v>16140</v>
      </c>
      <c r="G14036" s="122">
        <v>1179.121</v>
      </c>
      <c r="H14036" s="120">
        <v>2019</v>
      </c>
      <c r="I14036" t="str">
        <f>IF(J14036="natural gas",VLOOKUP(D14036,'Cross-Page Data'!$I$4:$J$13,2,FALSE),IF(J14036="solar",VLOOKUP('Form 923'!D14036,'Cross-Page Data'!$I$14:$J$117,2,FALSE),J14036))</f>
        <v>natural gas nonpeaker - preexisting retiring</v>
      </c>
      <c r="J14036" t="str">
        <f>VLOOKUP(E14036,'Cross-Page Data'!$D$4:$F$48,3,FALSE)</f>
        <v>natural gas</v>
      </c>
      <c r="K14036" t="b">
        <f t="shared" si="219"/>
        <v>1</v>
      </c>
    </row>
    <row r="14037" ht="25.5" spans="1:11">
      <c r="A14037" s="120">
        <v>99999</v>
      </c>
      <c r="B14037" s="121" t="s">
        <v>205</v>
      </c>
      <c r="C14037" s="121" t="s">
        <v>210</v>
      </c>
      <c r="D14037" s="121" t="s">
        <v>68</v>
      </c>
      <c r="E14037" s="121" t="s">
        <v>38</v>
      </c>
      <c r="F14037" s="122">
        <v>0</v>
      </c>
      <c r="G14037" s="122">
        <v>0</v>
      </c>
      <c r="H14037" s="120">
        <v>2019</v>
      </c>
      <c r="I14037" t="str">
        <f>IF(J14037="natural gas",VLOOKUP(D14037,'Cross-Page Data'!$I$4:$J$13,2,FALSE),IF(J14037="solar",VLOOKUP('Form 923'!D14037,'Cross-Page Data'!$I$14:$J$117,2,FALSE),J14037))</f>
        <v>natural gas nonpeaker - preexisting retiring</v>
      </c>
      <c r="J14037" t="str">
        <f>VLOOKUP(E14037,'Cross-Page Data'!$D$4:$F$48,3,FALSE)</f>
        <v>natural gas</v>
      </c>
      <c r="K14037" t="b">
        <f t="shared" si="219"/>
        <v>0</v>
      </c>
    </row>
    <row r="14038" spans="1:11">
      <c r="A14038" s="120">
        <v>99999</v>
      </c>
      <c r="B14038" s="121" t="s">
        <v>205</v>
      </c>
      <c r="C14038" s="121" t="s">
        <v>209</v>
      </c>
      <c r="D14038" s="121" t="s">
        <v>68</v>
      </c>
      <c r="E14038" s="121" t="s">
        <v>38</v>
      </c>
      <c r="F14038" s="122">
        <v>22792</v>
      </c>
      <c r="G14038" s="122">
        <v>3857.918</v>
      </c>
      <c r="H14038" s="120">
        <v>2019</v>
      </c>
      <c r="I14038" t="str">
        <f>IF(J14038="natural gas",VLOOKUP(D14038,'Cross-Page Data'!$I$4:$J$13,2,FALSE),IF(J14038="solar",VLOOKUP('Form 923'!D14038,'Cross-Page Data'!$I$14:$J$117,2,FALSE),J14038))</f>
        <v>natural gas nonpeaker - preexisting retiring</v>
      </c>
      <c r="J14038" t="str">
        <f>VLOOKUP(E14038,'Cross-Page Data'!$D$4:$F$48,3,FALSE)</f>
        <v>natural gas</v>
      </c>
      <c r="K14038" t="b">
        <f t="shared" si="219"/>
        <v>0</v>
      </c>
    </row>
    <row r="14039" spans="1:11">
      <c r="A14039" s="120">
        <v>99999</v>
      </c>
      <c r="B14039" s="121" t="s">
        <v>201</v>
      </c>
      <c r="C14039" s="121" t="s">
        <v>202</v>
      </c>
      <c r="D14039" s="121" t="s">
        <v>68</v>
      </c>
      <c r="E14039" s="121" t="s">
        <v>38</v>
      </c>
      <c r="F14039" s="122">
        <v>326127</v>
      </c>
      <c r="G14039" s="122">
        <v>39057.217</v>
      </c>
      <c r="H14039" s="120">
        <v>2019</v>
      </c>
      <c r="I14039" t="str">
        <f>IF(J14039="natural gas",VLOOKUP(D14039,'Cross-Page Data'!$I$4:$J$13,2,FALSE),IF(J14039="solar",VLOOKUP('Form 923'!D14039,'Cross-Page Data'!$I$14:$J$117,2,FALSE),J14039))</f>
        <v>natural gas nonpeaker - preexisting retiring</v>
      </c>
      <c r="J14039" t="str">
        <f>VLOOKUP(E14039,'Cross-Page Data'!$D$4:$F$48,3,FALSE)</f>
        <v>natural gas</v>
      </c>
      <c r="K14039" t="b">
        <f t="shared" si="219"/>
        <v>1</v>
      </c>
    </row>
    <row r="14040" spans="1:11">
      <c r="A14040" s="120">
        <v>99999</v>
      </c>
      <c r="B14040" s="121" t="s">
        <v>201</v>
      </c>
      <c r="C14040" s="121" t="s">
        <v>202</v>
      </c>
      <c r="D14040" s="121" t="s">
        <v>68</v>
      </c>
      <c r="E14040" s="121" t="s">
        <v>38</v>
      </c>
      <c r="F14040" s="122">
        <v>4242</v>
      </c>
      <c r="G14040" s="122">
        <v>160.814</v>
      </c>
      <c r="H14040" s="120">
        <v>2019</v>
      </c>
      <c r="I14040" t="str">
        <f>IF(J14040="natural gas",VLOOKUP(D14040,'Cross-Page Data'!$I$4:$J$13,2,FALSE),IF(J14040="solar",VLOOKUP('Form 923'!D14040,'Cross-Page Data'!$I$14:$J$117,2,FALSE),J14040))</f>
        <v>natural gas nonpeaker - preexisting retiring</v>
      </c>
      <c r="J14040" t="str">
        <f>VLOOKUP(E14040,'Cross-Page Data'!$D$4:$F$48,3,FALSE)</f>
        <v>natural gas</v>
      </c>
      <c r="K14040" t="b">
        <f t="shared" si="219"/>
        <v>1</v>
      </c>
    </row>
    <row r="14041" spans="1:11">
      <c r="A14041" s="120">
        <v>99999</v>
      </c>
      <c r="B14041" s="121" t="s">
        <v>201</v>
      </c>
      <c r="C14041" s="121" t="s">
        <v>206</v>
      </c>
      <c r="D14041" s="121" t="s">
        <v>68</v>
      </c>
      <c r="E14041" s="121" t="s">
        <v>38</v>
      </c>
      <c r="F14041" s="122">
        <v>42526</v>
      </c>
      <c r="G14041" s="122">
        <v>4199.643</v>
      </c>
      <c r="H14041" s="120">
        <v>2019</v>
      </c>
      <c r="I14041" t="str">
        <f>IF(J14041="natural gas",VLOOKUP(D14041,'Cross-Page Data'!$I$4:$J$13,2,FALSE),IF(J14041="solar",VLOOKUP('Form 923'!D14041,'Cross-Page Data'!$I$14:$J$117,2,FALSE),J14041))</f>
        <v>natural gas nonpeaker - preexisting retiring</v>
      </c>
      <c r="J14041" t="str">
        <f>VLOOKUP(E14041,'Cross-Page Data'!$D$4:$F$48,3,FALSE)</f>
        <v>natural gas</v>
      </c>
      <c r="K14041" t="b">
        <f t="shared" si="219"/>
        <v>1</v>
      </c>
    </row>
    <row r="14042" spans="1:11">
      <c r="A14042" s="120">
        <v>99999</v>
      </c>
      <c r="B14042" s="121" t="s">
        <v>201</v>
      </c>
      <c r="C14042" s="121" t="s">
        <v>202</v>
      </c>
      <c r="D14042" s="121" t="s">
        <v>68</v>
      </c>
      <c r="E14042" s="121" t="s">
        <v>38</v>
      </c>
      <c r="F14042" s="122">
        <v>12220155</v>
      </c>
      <c r="G14042" s="122">
        <v>1168407.1</v>
      </c>
      <c r="H14042" s="120">
        <v>2019</v>
      </c>
      <c r="I14042" t="str">
        <f>IF(J14042="natural gas",VLOOKUP(D14042,'Cross-Page Data'!$I$4:$J$13,2,FALSE),IF(J14042="solar",VLOOKUP('Form 923'!D14042,'Cross-Page Data'!$I$14:$J$117,2,FALSE),J14042))</f>
        <v>natural gas nonpeaker - preexisting retiring</v>
      </c>
      <c r="J14042" t="str">
        <f>VLOOKUP(E14042,'Cross-Page Data'!$D$4:$F$48,3,FALSE)</f>
        <v>natural gas</v>
      </c>
      <c r="K14042" t="b">
        <f t="shared" si="219"/>
        <v>1</v>
      </c>
    </row>
    <row r="14043" spans="1:11">
      <c r="A14043" s="120">
        <v>99999</v>
      </c>
      <c r="B14043" s="121" t="s">
        <v>205</v>
      </c>
      <c r="C14043" s="121" t="s">
        <v>208</v>
      </c>
      <c r="D14043" s="121" t="s">
        <v>68</v>
      </c>
      <c r="E14043" s="121" t="s">
        <v>38</v>
      </c>
      <c r="F14043" s="122">
        <v>0</v>
      </c>
      <c r="G14043" s="122">
        <v>0</v>
      </c>
      <c r="H14043" s="120">
        <v>2019</v>
      </c>
      <c r="I14043" t="str">
        <f>IF(J14043="natural gas",VLOOKUP(D14043,'Cross-Page Data'!$I$4:$J$13,2,FALSE),IF(J14043="solar",VLOOKUP('Form 923'!D14043,'Cross-Page Data'!$I$14:$J$117,2,FALSE),J14043))</f>
        <v>natural gas nonpeaker - preexisting retiring</v>
      </c>
      <c r="J14043" t="str">
        <f>VLOOKUP(E14043,'Cross-Page Data'!$D$4:$F$48,3,FALSE)</f>
        <v>natural gas</v>
      </c>
      <c r="K14043" t="b">
        <f t="shared" si="219"/>
        <v>0</v>
      </c>
    </row>
    <row r="14044" spans="1:11">
      <c r="A14044" s="120">
        <v>99999</v>
      </c>
      <c r="B14044" s="121" t="s">
        <v>205</v>
      </c>
      <c r="C14044" s="121" t="s">
        <v>209</v>
      </c>
      <c r="D14044" s="121" t="s">
        <v>68</v>
      </c>
      <c r="E14044" s="121" t="s">
        <v>38</v>
      </c>
      <c r="F14044" s="122">
        <v>796593</v>
      </c>
      <c r="G14044" s="122">
        <v>147823.4</v>
      </c>
      <c r="H14044" s="120">
        <v>2019</v>
      </c>
      <c r="I14044" t="str">
        <f>IF(J14044="natural gas",VLOOKUP(D14044,'Cross-Page Data'!$I$4:$J$13,2,FALSE),IF(J14044="solar",VLOOKUP('Form 923'!D14044,'Cross-Page Data'!$I$14:$J$117,2,FALSE),J14044))</f>
        <v>natural gas nonpeaker - preexisting retiring</v>
      </c>
      <c r="J14044" t="str">
        <f>VLOOKUP(E14044,'Cross-Page Data'!$D$4:$F$48,3,FALSE)</f>
        <v>natural gas</v>
      </c>
      <c r="K14044" t="b">
        <f t="shared" si="219"/>
        <v>0</v>
      </c>
    </row>
    <row r="14045" spans="1:11">
      <c r="A14045" s="120">
        <v>99999</v>
      </c>
      <c r="B14045" s="121" t="s">
        <v>205</v>
      </c>
      <c r="C14045" s="121" t="s">
        <v>209</v>
      </c>
      <c r="D14045" s="121" t="s">
        <v>68</v>
      </c>
      <c r="E14045" s="121" t="s">
        <v>38</v>
      </c>
      <c r="F14045" s="122">
        <v>461213</v>
      </c>
      <c r="G14045" s="122">
        <v>89543.139</v>
      </c>
      <c r="H14045" s="120">
        <v>2019</v>
      </c>
      <c r="I14045" t="str">
        <f>IF(J14045="natural gas",VLOOKUP(D14045,'Cross-Page Data'!$I$4:$J$13,2,FALSE),IF(J14045="solar",VLOOKUP('Form 923'!D14045,'Cross-Page Data'!$I$14:$J$117,2,FALSE),J14045))</f>
        <v>natural gas nonpeaker - preexisting retiring</v>
      </c>
      <c r="J14045" t="str">
        <f>VLOOKUP(E14045,'Cross-Page Data'!$D$4:$F$48,3,FALSE)</f>
        <v>natural gas</v>
      </c>
      <c r="K14045" t="b">
        <f t="shared" si="219"/>
        <v>0</v>
      </c>
    </row>
    <row r="14046" spans="1:11">
      <c r="A14046" s="120">
        <v>99999</v>
      </c>
      <c r="B14046" s="121" t="s">
        <v>201</v>
      </c>
      <c r="C14046" s="121" t="s">
        <v>202</v>
      </c>
      <c r="D14046" s="121" t="s">
        <v>68</v>
      </c>
      <c r="E14046" s="121" t="s">
        <v>38</v>
      </c>
      <c r="F14046" s="122">
        <v>2205987</v>
      </c>
      <c r="G14046" s="122">
        <v>258145.08</v>
      </c>
      <c r="H14046" s="120">
        <v>2019</v>
      </c>
      <c r="I14046" t="str">
        <f>IF(J14046="natural gas",VLOOKUP(D14046,'Cross-Page Data'!$I$4:$J$13,2,FALSE),IF(J14046="solar",VLOOKUP('Form 923'!D14046,'Cross-Page Data'!$I$14:$J$117,2,FALSE),J14046))</f>
        <v>natural gas nonpeaker - preexisting retiring</v>
      </c>
      <c r="J14046" t="str">
        <f>VLOOKUP(E14046,'Cross-Page Data'!$D$4:$F$48,3,FALSE)</f>
        <v>natural gas</v>
      </c>
      <c r="K14046" t="b">
        <f t="shared" si="219"/>
        <v>1</v>
      </c>
    </row>
    <row r="14047" ht="25.5" spans="1:11">
      <c r="A14047" s="120">
        <v>99999</v>
      </c>
      <c r="B14047" s="121" t="s">
        <v>205</v>
      </c>
      <c r="C14047" s="121" t="s">
        <v>210</v>
      </c>
      <c r="D14047" s="121" t="s">
        <v>68</v>
      </c>
      <c r="E14047" s="121" t="s">
        <v>38</v>
      </c>
      <c r="F14047" s="122">
        <v>0</v>
      </c>
      <c r="G14047" s="122">
        <v>0</v>
      </c>
      <c r="H14047" s="120">
        <v>2019</v>
      </c>
      <c r="I14047" t="str">
        <f>IF(J14047="natural gas",VLOOKUP(D14047,'Cross-Page Data'!$I$4:$J$13,2,FALSE),IF(J14047="solar",VLOOKUP('Form 923'!D14047,'Cross-Page Data'!$I$14:$J$117,2,FALSE),J14047))</f>
        <v>natural gas nonpeaker - preexisting retiring</v>
      </c>
      <c r="J14047" t="str">
        <f>VLOOKUP(E14047,'Cross-Page Data'!$D$4:$F$48,3,FALSE)</f>
        <v>natural gas</v>
      </c>
      <c r="K14047" t="b">
        <f t="shared" si="219"/>
        <v>0</v>
      </c>
    </row>
    <row r="14048" spans="1:11">
      <c r="A14048" s="120">
        <v>99999</v>
      </c>
      <c r="B14048" s="121" t="s">
        <v>205</v>
      </c>
      <c r="C14048" s="121" t="s">
        <v>209</v>
      </c>
      <c r="D14048" s="121" t="s">
        <v>68</v>
      </c>
      <c r="E14048" s="121" t="s">
        <v>38</v>
      </c>
      <c r="F14048" s="122">
        <v>1011588</v>
      </c>
      <c r="G14048" s="122">
        <v>170491.14</v>
      </c>
      <c r="H14048" s="120">
        <v>2019</v>
      </c>
      <c r="I14048" t="str">
        <f>IF(J14048="natural gas",VLOOKUP(D14048,'Cross-Page Data'!$I$4:$J$13,2,FALSE),IF(J14048="solar",VLOOKUP('Form 923'!D14048,'Cross-Page Data'!$I$14:$J$117,2,FALSE),J14048))</f>
        <v>natural gas nonpeaker - preexisting retiring</v>
      </c>
      <c r="J14048" t="str">
        <f>VLOOKUP(E14048,'Cross-Page Data'!$D$4:$F$48,3,FALSE)</f>
        <v>natural gas</v>
      </c>
      <c r="K14048" t="b">
        <f t="shared" si="219"/>
        <v>0</v>
      </c>
    </row>
    <row r="14049" spans="1:11">
      <c r="A14049" s="120">
        <v>99999</v>
      </c>
      <c r="B14049" s="121" t="s">
        <v>201</v>
      </c>
      <c r="C14049" s="121" t="s">
        <v>202</v>
      </c>
      <c r="D14049" s="121" t="s">
        <v>68</v>
      </c>
      <c r="E14049" s="121" t="s">
        <v>38</v>
      </c>
      <c r="F14049" s="122">
        <v>71203</v>
      </c>
      <c r="G14049" s="122">
        <v>6899.708</v>
      </c>
      <c r="H14049" s="120">
        <v>2019</v>
      </c>
      <c r="I14049" t="str">
        <f>IF(J14049="natural gas",VLOOKUP(D14049,'Cross-Page Data'!$I$4:$J$13,2,FALSE),IF(J14049="solar",VLOOKUP('Form 923'!D14049,'Cross-Page Data'!$I$14:$J$117,2,FALSE),J14049))</f>
        <v>natural gas nonpeaker - preexisting retiring</v>
      </c>
      <c r="J14049" t="str">
        <f>VLOOKUP(E14049,'Cross-Page Data'!$D$4:$F$48,3,FALSE)</f>
        <v>natural gas</v>
      </c>
      <c r="K14049" t="b">
        <f t="shared" si="219"/>
        <v>1</v>
      </c>
    </row>
    <row r="14050" spans="1:11">
      <c r="A14050" s="120">
        <v>99999</v>
      </c>
      <c r="B14050" s="121" t="s">
        <v>205</v>
      </c>
      <c r="C14050" s="121" t="s">
        <v>202</v>
      </c>
      <c r="D14050" s="121" t="s">
        <v>68</v>
      </c>
      <c r="E14050" s="121" t="s">
        <v>38</v>
      </c>
      <c r="F14050" s="122">
        <v>9127</v>
      </c>
      <c r="G14050" s="122">
        <v>1445.581</v>
      </c>
      <c r="H14050" s="120">
        <v>2019</v>
      </c>
      <c r="I14050" t="str">
        <f>IF(J14050="natural gas",VLOOKUP(D14050,'Cross-Page Data'!$I$4:$J$13,2,FALSE),IF(J14050="solar",VLOOKUP('Form 923'!D14050,'Cross-Page Data'!$I$14:$J$117,2,FALSE),J14050))</f>
        <v>natural gas nonpeaker - preexisting retiring</v>
      </c>
      <c r="J14050" t="str">
        <f>VLOOKUP(E14050,'Cross-Page Data'!$D$4:$F$48,3,FALSE)</f>
        <v>natural gas</v>
      </c>
      <c r="K14050" t="b">
        <f t="shared" si="219"/>
        <v>1</v>
      </c>
    </row>
    <row r="14051" spans="1:11">
      <c r="A14051" s="120">
        <v>99999</v>
      </c>
      <c r="B14051" s="121" t="s">
        <v>205</v>
      </c>
      <c r="C14051" s="121" t="s">
        <v>209</v>
      </c>
      <c r="D14051" s="121" t="s">
        <v>68</v>
      </c>
      <c r="E14051" s="121" t="s">
        <v>38</v>
      </c>
      <c r="F14051" s="122">
        <v>0</v>
      </c>
      <c r="G14051" s="122">
        <v>0</v>
      </c>
      <c r="H14051" s="120">
        <v>2019</v>
      </c>
      <c r="I14051" t="str">
        <f>IF(J14051="natural gas",VLOOKUP(D14051,'Cross-Page Data'!$I$4:$J$13,2,FALSE),IF(J14051="solar",VLOOKUP('Form 923'!D14051,'Cross-Page Data'!$I$14:$J$117,2,FALSE),J14051))</f>
        <v>natural gas nonpeaker - preexisting retiring</v>
      </c>
      <c r="J14051" t="str">
        <f>VLOOKUP(E14051,'Cross-Page Data'!$D$4:$F$48,3,FALSE)</f>
        <v>natural gas</v>
      </c>
      <c r="K14051" t="b">
        <f t="shared" si="219"/>
        <v>0</v>
      </c>
    </row>
    <row r="14052" ht="25.5" spans="1:11">
      <c r="A14052" s="120">
        <v>99999</v>
      </c>
      <c r="B14052" s="121" t="s">
        <v>205</v>
      </c>
      <c r="C14052" s="121" t="s">
        <v>210</v>
      </c>
      <c r="D14052" s="121" t="s">
        <v>68</v>
      </c>
      <c r="E14052" s="121" t="s">
        <v>130</v>
      </c>
      <c r="F14052" s="122">
        <v>0</v>
      </c>
      <c r="G14052" s="122">
        <v>0</v>
      </c>
      <c r="H14052" s="120">
        <v>2019</v>
      </c>
      <c r="I14052" t="str">
        <f>IF(J14052="natural gas",VLOOKUP(D14052,'Cross-Page Data'!$I$4:$J$13,2,FALSE),IF(J14052="solar",VLOOKUP('Form 923'!D14052,'Cross-Page Data'!$I$14:$J$117,2,FALSE),J14052))</f>
        <v>biomass</v>
      </c>
      <c r="J14052" t="str">
        <f>VLOOKUP(E14052,'Cross-Page Data'!$D$4:$F$48,3,FALSE)</f>
        <v>biomass</v>
      </c>
      <c r="K14052" t="b">
        <f t="shared" si="219"/>
        <v>0</v>
      </c>
    </row>
    <row r="14053" spans="1:11">
      <c r="A14053" s="120">
        <v>99999</v>
      </c>
      <c r="B14053" s="121" t="s">
        <v>205</v>
      </c>
      <c r="C14053" s="121" t="s">
        <v>209</v>
      </c>
      <c r="D14053" s="121" t="s">
        <v>68</v>
      </c>
      <c r="E14053" s="121" t="s">
        <v>134</v>
      </c>
      <c r="F14053" s="122">
        <v>0</v>
      </c>
      <c r="G14053" s="122">
        <v>0</v>
      </c>
      <c r="H14053" s="120">
        <v>2019</v>
      </c>
      <c r="I14053" t="str">
        <f>IF(J14053="natural gas",VLOOKUP(D14053,'Cross-Page Data'!$I$4:$J$13,2,FALSE),IF(J14053="solar",VLOOKUP('Form 923'!D14053,'Cross-Page Data'!$I$14:$J$117,2,FALSE),J14053))</f>
        <v>biomass</v>
      </c>
      <c r="J14053" t="str">
        <f>VLOOKUP(E14053,'Cross-Page Data'!$D$4:$F$48,3,FALSE)</f>
        <v>biomass</v>
      </c>
      <c r="K14053" t="b">
        <f t="shared" si="219"/>
        <v>0</v>
      </c>
    </row>
    <row r="14054" spans="1:11">
      <c r="A14054" s="120">
        <v>99999</v>
      </c>
      <c r="B14054" s="121" t="s">
        <v>205</v>
      </c>
      <c r="C14054" s="121" t="s">
        <v>209</v>
      </c>
      <c r="D14054" s="121" t="s">
        <v>68</v>
      </c>
      <c r="E14054" s="121" t="s">
        <v>137</v>
      </c>
      <c r="F14054" s="122">
        <v>0</v>
      </c>
      <c r="G14054" s="122">
        <v>0</v>
      </c>
      <c r="H14054" s="120">
        <v>2019</v>
      </c>
      <c r="I14054" t="str">
        <f>IF(J14054="natural gas",VLOOKUP(D14054,'Cross-Page Data'!$I$4:$J$13,2,FALSE),IF(J14054="solar",VLOOKUP('Form 923'!D14054,'Cross-Page Data'!$I$14:$J$117,2,FALSE),J14054))</f>
        <v>biomass</v>
      </c>
      <c r="J14054" t="str">
        <f>VLOOKUP(E14054,'Cross-Page Data'!$D$4:$F$48,3,FALSE)</f>
        <v>biomass</v>
      </c>
      <c r="K14054" t="b">
        <f t="shared" si="219"/>
        <v>0</v>
      </c>
    </row>
    <row r="14055" spans="1:11">
      <c r="A14055" s="120">
        <v>99999</v>
      </c>
      <c r="B14055" s="121" t="s">
        <v>205</v>
      </c>
      <c r="C14055" s="121" t="s">
        <v>208</v>
      </c>
      <c r="D14055" s="121" t="s">
        <v>68</v>
      </c>
      <c r="E14055" s="121" t="s">
        <v>137</v>
      </c>
      <c r="F14055" s="122">
        <v>231659</v>
      </c>
      <c r="G14055" s="122">
        <v>30643.956</v>
      </c>
      <c r="H14055" s="120">
        <v>2019</v>
      </c>
      <c r="I14055" t="str">
        <f>IF(J14055="natural gas",VLOOKUP(D14055,'Cross-Page Data'!$I$4:$J$13,2,FALSE),IF(J14055="solar",VLOOKUP('Form 923'!D14055,'Cross-Page Data'!$I$14:$J$117,2,FALSE),J14055))</f>
        <v>biomass</v>
      </c>
      <c r="J14055" t="str">
        <f>VLOOKUP(E14055,'Cross-Page Data'!$D$4:$F$48,3,FALSE)</f>
        <v>biomass</v>
      </c>
      <c r="K14055" t="b">
        <f t="shared" si="219"/>
        <v>0</v>
      </c>
    </row>
    <row r="14056" spans="1:11">
      <c r="A14056" s="120">
        <v>99999</v>
      </c>
      <c r="B14056" s="121" t="s">
        <v>205</v>
      </c>
      <c r="C14056" s="121" t="s">
        <v>209</v>
      </c>
      <c r="D14056" s="121" t="s">
        <v>68</v>
      </c>
      <c r="E14056" s="121" t="s">
        <v>137</v>
      </c>
      <c r="F14056" s="122">
        <v>641212</v>
      </c>
      <c r="G14056" s="122">
        <v>103281.54</v>
      </c>
      <c r="H14056" s="120">
        <v>2019</v>
      </c>
      <c r="I14056" t="str">
        <f>IF(J14056="natural gas",VLOOKUP(D14056,'Cross-Page Data'!$I$4:$J$13,2,FALSE),IF(J14056="solar",VLOOKUP('Form 923'!D14056,'Cross-Page Data'!$I$14:$J$117,2,FALSE),J14056))</f>
        <v>biomass</v>
      </c>
      <c r="J14056" t="str">
        <f>VLOOKUP(E14056,'Cross-Page Data'!$D$4:$F$48,3,FALSE)</f>
        <v>biomass</v>
      </c>
      <c r="K14056" t="b">
        <f t="shared" si="219"/>
        <v>0</v>
      </c>
    </row>
    <row r="14057" spans="1:11">
      <c r="A14057" s="120">
        <v>99999</v>
      </c>
      <c r="B14057" s="121" t="s">
        <v>205</v>
      </c>
      <c r="C14057" s="121" t="s">
        <v>209</v>
      </c>
      <c r="D14057" s="121" t="s">
        <v>68</v>
      </c>
      <c r="E14057" s="121" t="s">
        <v>137</v>
      </c>
      <c r="F14057" s="122">
        <v>0</v>
      </c>
      <c r="G14057" s="122">
        <v>0</v>
      </c>
      <c r="H14057" s="120">
        <v>2019</v>
      </c>
      <c r="I14057" t="str">
        <f>IF(J14057="natural gas",VLOOKUP(D14057,'Cross-Page Data'!$I$4:$J$13,2,FALSE),IF(J14057="solar",VLOOKUP('Form 923'!D14057,'Cross-Page Data'!$I$14:$J$117,2,FALSE),J14057))</f>
        <v>biomass</v>
      </c>
      <c r="J14057" t="str">
        <f>VLOOKUP(E14057,'Cross-Page Data'!$D$4:$F$48,3,FALSE)</f>
        <v>biomass</v>
      </c>
      <c r="K14057" t="b">
        <f t="shared" si="219"/>
        <v>0</v>
      </c>
    </row>
    <row r="14058" ht="25.5" spans="1:11">
      <c r="A14058" s="120">
        <v>99999</v>
      </c>
      <c r="B14058" s="121" t="s">
        <v>201</v>
      </c>
      <c r="C14058" s="121" t="s">
        <v>211</v>
      </c>
      <c r="D14058" s="121" t="s">
        <v>68</v>
      </c>
      <c r="E14058" s="121" t="s">
        <v>140</v>
      </c>
      <c r="F14058" s="122">
        <v>40952</v>
      </c>
      <c r="G14058" s="122">
        <v>4351.092</v>
      </c>
      <c r="H14058" s="120">
        <v>2019</v>
      </c>
      <c r="I14058" t="str">
        <f>IF(J14058="natural gas",VLOOKUP(D14058,'Cross-Page Data'!$I$4:$J$13,2,FALSE),IF(J14058="solar",VLOOKUP('Form 923'!D14058,'Cross-Page Data'!$I$14:$J$117,2,FALSE),J14058))</f>
        <v>other</v>
      </c>
      <c r="J14058" t="str">
        <f>VLOOKUP(E14058,'Cross-Page Data'!$D$4:$F$48,3,FALSE)</f>
        <v>other</v>
      </c>
      <c r="K14058" t="b">
        <f t="shared" si="219"/>
        <v>0</v>
      </c>
    </row>
    <row r="14059" spans="1:11">
      <c r="A14059" s="120">
        <v>99999</v>
      </c>
      <c r="B14059" s="121" t="s">
        <v>205</v>
      </c>
      <c r="C14059" s="121" t="s">
        <v>209</v>
      </c>
      <c r="D14059" s="121" t="s">
        <v>68</v>
      </c>
      <c r="E14059" s="121" t="s">
        <v>140</v>
      </c>
      <c r="F14059" s="122">
        <v>2207873</v>
      </c>
      <c r="G14059" s="122">
        <v>445651.25</v>
      </c>
      <c r="H14059" s="120">
        <v>2019</v>
      </c>
      <c r="I14059" t="str">
        <f>IF(J14059="natural gas",VLOOKUP(D14059,'Cross-Page Data'!$I$4:$J$13,2,FALSE),IF(J14059="solar",VLOOKUP('Form 923'!D14059,'Cross-Page Data'!$I$14:$J$117,2,FALSE),J14059))</f>
        <v>other</v>
      </c>
      <c r="J14059" t="str">
        <f>VLOOKUP(E14059,'Cross-Page Data'!$D$4:$F$48,3,FALSE)</f>
        <v>other</v>
      </c>
      <c r="K14059" t="b">
        <f t="shared" si="219"/>
        <v>0</v>
      </c>
    </row>
    <row r="14060" spans="1:11">
      <c r="A14060" s="120">
        <v>99999</v>
      </c>
      <c r="B14060" s="121" t="s">
        <v>205</v>
      </c>
      <c r="C14060" s="121" t="s">
        <v>209</v>
      </c>
      <c r="D14060" s="121" t="s">
        <v>68</v>
      </c>
      <c r="E14060" s="121" t="s">
        <v>140</v>
      </c>
      <c r="F14060" s="122">
        <v>711916</v>
      </c>
      <c r="G14060" s="122">
        <v>60425.681</v>
      </c>
      <c r="H14060" s="120">
        <v>2019</v>
      </c>
      <c r="I14060" t="str">
        <f>IF(J14060="natural gas",VLOOKUP(D14060,'Cross-Page Data'!$I$4:$J$13,2,FALSE),IF(J14060="solar",VLOOKUP('Form 923'!D14060,'Cross-Page Data'!$I$14:$J$117,2,FALSE),J14060))</f>
        <v>other</v>
      </c>
      <c r="J14060" t="str">
        <f>VLOOKUP(E14060,'Cross-Page Data'!$D$4:$F$48,3,FALSE)</f>
        <v>other</v>
      </c>
      <c r="K14060" t="b">
        <f t="shared" si="219"/>
        <v>0</v>
      </c>
    </row>
    <row r="14061" spans="1:11">
      <c r="A14061" s="120">
        <v>99999</v>
      </c>
      <c r="B14061" s="121" t="s">
        <v>205</v>
      </c>
      <c r="C14061" s="121" t="s">
        <v>209</v>
      </c>
      <c r="D14061" s="121" t="s">
        <v>68</v>
      </c>
      <c r="E14061" s="121" t="s">
        <v>140</v>
      </c>
      <c r="F14061" s="122">
        <v>5634</v>
      </c>
      <c r="G14061" s="122">
        <v>1076.615</v>
      </c>
      <c r="H14061" s="120">
        <v>2019</v>
      </c>
      <c r="I14061" t="str">
        <f>IF(J14061="natural gas",VLOOKUP(D14061,'Cross-Page Data'!$I$4:$J$13,2,FALSE),IF(J14061="solar",VLOOKUP('Form 923'!D14061,'Cross-Page Data'!$I$14:$J$117,2,FALSE),J14061))</f>
        <v>other</v>
      </c>
      <c r="J14061" t="str">
        <f>VLOOKUP(E14061,'Cross-Page Data'!$D$4:$F$48,3,FALSE)</f>
        <v>other</v>
      </c>
      <c r="K14061" t="b">
        <f t="shared" si="219"/>
        <v>0</v>
      </c>
    </row>
    <row r="14062" spans="1:11">
      <c r="A14062" s="120">
        <v>99999</v>
      </c>
      <c r="B14062" s="121" t="s">
        <v>205</v>
      </c>
      <c r="C14062" s="121" t="s">
        <v>209</v>
      </c>
      <c r="D14062" s="121" t="s">
        <v>68</v>
      </c>
      <c r="E14062" s="121" t="s">
        <v>140</v>
      </c>
      <c r="F14062" s="122">
        <v>10809</v>
      </c>
      <c r="G14062" s="122">
        <v>6737.233</v>
      </c>
      <c r="H14062" s="120">
        <v>2019</v>
      </c>
      <c r="I14062" t="str">
        <f>IF(J14062="natural gas",VLOOKUP(D14062,'Cross-Page Data'!$I$4:$J$13,2,FALSE),IF(J14062="solar",VLOOKUP('Form 923'!D14062,'Cross-Page Data'!$I$14:$J$117,2,FALSE),J14062))</f>
        <v>other</v>
      </c>
      <c r="J14062" t="str">
        <f>VLOOKUP(E14062,'Cross-Page Data'!$D$4:$F$48,3,FALSE)</f>
        <v>other</v>
      </c>
      <c r="K14062" t="b">
        <f t="shared" si="219"/>
        <v>0</v>
      </c>
    </row>
    <row r="14063" spans="1:11">
      <c r="A14063" s="120">
        <v>99999</v>
      </c>
      <c r="B14063" s="121" t="s">
        <v>205</v>
      </c>
      <c r="C14063" s="121" t="s">
        <v>209</v>
      </c>
      <c r="D14063" s="121" t="s">
        <v>68</v>
      </c>
      <c r="E14063" s="121" t="s">
        <v>142</v>
      </c>
      <c r="F14063" s="122">
        <v>0</v>
      </c>
      <c r="G14063" s="122">
        <v>0</v>
      </c>
      <c r="H14063" s="120">
        <v>2019</v>
      </c>
      <c r="I14063" t="str">
        <f>IF(J14063="natural gas",VLOOKUP(D14063,'Cross-Page Data'!$I$4:$J$13,2,FALSE),IF(J14063="solar",VLOOKUP('Form 923'!D14063,'Cross-Page Data'!$I$14:$J$117,2,FALSE),J14063))</f>
        <v>other</v>
      </c>
      <c r="J14063" t="str">
        <f>VLOOKUP(E14063,'Cross-Page Data'!$D$4:$F$48,3,FALSE)</f>
        <v>other</v>
      </c>
      <c r="K14063" t="b">
        <f t="shared" si="219"/>
        <v>0</v>
      </c>
    </row>
    <row r="14064" spans="1:11">
      <c r="A14064" s="120">
        <v>99999</v>
      </c>
      <c r="B14064" s="121" t="s">
        <v>205</v>
      </c>
      <c r="C14064" s="121" t="s">
        <v>209</v>
      </c>
      <c r="D14064" s="121" t="s">
        <v>68</v>
      </c>
      <c r="E14064" s="121" t="s">
        <v>142</v>
      </c>
      <c r="F14064" s="122">
        <v>0</v>
      </c>
      <c r="G14064" s="122">
        <v>0</v>
      </c>
      <c r="H14064" s="120">
        <v>2019</v>
      </c>
      <c r="I14064" t="str">
        <f>IF(J14064="natural gas",VLOOKUP(D14064,'Cross-Page Data'!$I$4:$J$13,2,FALSE),IF(J14064="solar",VLOOKUP('Form 923'!D14064,'Cross-Page Data'!$I$14:$J$117,2,FALSE),J14064))</f>
        <v>other</v>
      </c>
      <c r="J14064" t="str">
        <f>VLOOKUP(E14064,'Cross-Page Data'!$D$4:$F$48,3,FALSE)</f>
        <v>other</v>
      </c>
      <c r="K14064" t="b">
        <f t="shared" si="219"/>
        <v>0</v>
      </c>
    </row>
    <row r="14065" spans="1:11">
      <c r="A14065" s="120">
        <v>99999</v>
      </c>
      <c r="B14065" s="121" t="s">
        <v>205</v>
      </c>
      <c r="C14065" s="121" t="s">
        <v>209</v>
      </c>
      <c r="D14065" s="121" t="s">
        <v>68</v>
      </c>
      <c r="E14065" s="121" t="s">
        <v>144</v>
      </c>
      <c r="F14065" s="122">
        <v>31448</v>
      </c>
      <c r="G14065" s="122">
        <v>5408.9</v>
      </c>
      <c r="H14065" s="120">
        <v>2019</v>
      </c>
      <c r="I14065" t="str">
        <f>IF(J14065="natural gas",VLOOKUP(D14065,'Cross-Page Data'!$I$4:$J$13,2,FALSE),IF(J14065="solar",VLOOKUP('Form 923'!D14065,'Cross-Page Data'!$I$14:$J$117,2,FALSE),J14065))</f>
        <v>petroleum</v>
      </c>
      <c r="J14065" t="str">
        <f>VLOOKUP(E14065,'Cross-Page Data'!$D$4:$F$48,3,FALSE)</f>
        <v>petroleum</v>
      </c>
      <c r="K14065" t="b">
        <f t="shared" si="219"/>
        <v>0</v>
      </c>
    </row>
    <row r="14066" spans="1:11">
      <c r="A14066" s="120">
        <v>99999</v>
      </c>
      <c r="B14066" s="121" t="s">
        <v>205</v>
      </c>
      <c r="C14066" s="121" t="s">
        <v>209</v>
      </c>
      <c r="D14066" s="121" t="s">
        <v>68</v>
      </c>
      <c r="E14066" s="121" t="s">
        <v>144</v>
      </c>
      <c r="F14066" s="122">
        <v>69226</v>
      </c>
      <c r="G14066" s="122">
        <v>7872.105</v>
      </c>
      <c r="H14066" s="120">
        <v>2019</v>
      </c>
      <c r="I14066" t="str">
        <f>IF(J14066="natural gas",VLOOKUP(D14066,'Cross-Page Data'!$I$4:$J$13,2,FALSE),IF(J14066="solar",VLOOKUP('Form 923'!D14066,'Cross-Page Data'!$I$14:$J$117,2,FALSE),J14066))</f>
        <v>petroleum</v>
      </c>
      <c r="J14066" t="str">
        <f>VLOOKUP(E14066,'Cross-Page Data'!$D$4:$F$48,3,FALSE)</f>
        <v>petroleum</v>
      </c>
      <c r="K14066" t="b">
        <f t="shared" si="219"/>
        <v>0</v>
      </c>
    </row>
    <row r="14067" spans="1:11">
      <c r="A14067" s="120">
        <v>99999</v>
      </c>
      <c r="B14067" s="121" t="s">
        <v>205</v>
      </c>
      <c r="C14067" s="121" t="s">
        <v>208</v>
      </c>
      <c r="D14067" s="121" t="s">
        <v>68</v>
      </c>
      <c r="E14067" s="121" t="s">
        <v>146</v>
      </c>
      <c r="F14067" s="122">
        <v>0</v>
      </c>
      <c r="G14067" s="122">
        <v>0</v>
      </c>
      <c r="H14067" s="120">
        <v>2019</v>
      </c>
      <c r="I14067" t="str">
        <f>IF(J14067="natural gas",VLOOKUP(D14067,'Cross-Page Data'!$I$4:$J$13,2,FALSE),IF(J14067="solar",VLOOKUP('Form 923'!D14067,'Cross-Page Data'!$I$14:$J$117,2,FALSE),J14067))</f>
        <v>other</v>
      </c>
      <c r="J14067" t="str">
        <f>VLOOKUP(E14067,'Cross-Page Data'!$D$4:$F$48,3,FALSE)</f>
        <v>other</v>
      </c>
      <c r="K14067" t="b">
        <f t="shared" si="219"/>
        <v>0</v>
      </c>
    </row>
    <row r="14068" spans="1:11">
      <c r="A14068" s="120">
        <v>99999</v>
      </c>
      <c r="B14068" s="121" t="s">
        <v>205</v>
      </c>
      <c r="C14068" s="121" t="s">
        <v>209</v>
      </c>
      <c r="D14068" s="121" t="s">
        <v>68</v>
      </c>
      <c r="E14068" s="121" t="s">
        <v>146</v>
      </c>
      <c r="F14068" s="122">
        <v>0</v>
      </c>
      <c r="G14068" s="122">
        <v>0</v>
      </c>
      <c r="H14068" s="120">
        <v>2019</v>
      </c>
      <c r="I14068" t="str">
        <f>IF(J14068="natural gas",VLOOKUP(D14068,'Cross-Page Data'!$I$4:$J$13,2,FALSE),IF(J14068="solar",VLOOKUP('Form 923'!D14068,'Cross-Page Data'!$I$14:$J$117,2,FALSE),J14068))</f>
        <v>other</v>
      </c>
      <c r="J14068" t="str">
        <f>VLOOKUP(E14068,'Cross-Page Data'!$D$4:$F$48,3,FALSE)</f>
        <v>other</v>
      </c>
      <c r="K14068" t="b">
        <f t="shared" si="219"/>
        <v>0</v>
      </c>
    </row>
    <row r="14069" spans="1:11">
      <c r="A14069" s="120">
        <v>99999</v>
      </c>
      <c r="B14069" s="121" t="s">
        <v>201</v>
      </c>
      <c r="C14069" s="121" t="s">
        <v>206</v>
      </c>
      <c r="D14069" s="121" t="s">
        <v>68</v>
      </c>
      <c r="E14069" s="121" t="s">
        <v>146</v>
      </c>
      <c r="F14069" s="122">
        <v>39677</v>
      </c>
      <c r="G14069" s="122">
        <v>2865.139</v>
      </c>
      <c r="H14069" s="120">
        <v>2019</v>
      </c>
      <c r="I14069" t="str">
        <f>IF(J14069="natural gas",VLOOKUP(D14069,'Cross-Page Data'!$I$4:$J$13,2,FALSE),IF(J14069="solar",VLOOKUP('Form 923'!D14069,'Cross-Page Data'!$I$14:$J$117,2,FALSE),J14069))</f>
        <v>other</v>
      </c>
      <c r="J14069" t="str">
        <f>VLOOKUP(E14069,'Cross-Page Data'!$D$4:$F$48,3,FALSE)</f>
        <v>other</v>
      </c>
      <c r="K14069" t="b">
        <f t="shared" si="219"/>
        <v>1</v>
      </c>
    </row>
    <row r="14070" spans="1:11">
      <c r="A14070" s="120">
        <v>99999</v>
      </c>
      <c r="B14070" s="121" t="s">
        <v>205</v>
      </c>
      <c r="C14070" s="121" t="s">
        <v>209</v>
      </c>
      <c r="D14070" s="121" t="s">
        <v>68</v>
      </c>
      <c r="E14070" s="121" t="s">
        <v>146</v>
      </c>
      <c r="F14070" s="122">
        <v>0</v>
      </c>
      <c r="G14070" s="122">
        <v>0</v>
      </c>
      <c r="H14070" s="120">
        <v>2019</v>
      </c>
      <c r="I14070" t="str">
        <f>IF(J14070="natural gas",VLOOKUP(D14070,'Cross-Page Data'!$I$4:$J$13,2,FALSE),IF(J14070="solar",VLOOKUP('Form 923'!D14070,'Cross-Page Data'!$I$14:$J$117,2,FALSE),J14070))</f>
        <v>other</v>
      </c>
      <c r="J14070" t="str">
        <f>VLOOKUP(E14070,'Cross-Page Data'!$D$4:$F$48,3,FALSE)</f>
        <v>other</v>
      </c>
      <c r="K14070" t="b">
        <f t="shared" si="219"/>
        <v>0</v>
      </c>
    </row>
    <row r="14071" ht="25.5" spans="1:11">
      <c r="A14071" s="120">
        <v>99999</v>
      </c>
      <c r="B14071" s="121" t="s">
        <v>201</v>
      </c>
      <c r="C14071" s="121" t="s">
        <v>211</v>
      </c>
      <c r="D14071" s="121" t="s">
        <v>68</v>
      </c>
      <c r="E14071" s="121" t="s">
        <v>148</v>
      </c>
      <c r="F14071" s="122">
        <v>0</v>
      </c>
      <c r="G14071" s="122">
        <v>0</v>
      </c>
      <c r="H14071" s="120">
        <v>2019</v>
      </c>
      <c r="I14071" t="str">
        <f>IF(J14071="natural gas",VLOOKUP(D14071,'Cross-Page Data'!$I$4:$J$13,2,FALSE),IF(J14071="solar",VLOOKUP('Form 923'!D14071,'Cross-Page Data'!$I$14:$J$117,2,FALSE),J14071))</f>
        <v>other</v>
      </c>
      <c r="J14071" t="str">
        <f>VLOOKUP(E14071,'Cross-Page Data'!$D$4:$F$48,3,FALSE)</f>
        <v>other</v>
      </c>
      <c r="K14071" t="b">
        <f t="shared" si="219"/>
        <v>0</v>
      </c>
    </row>
    <row r="14072" spans="1:11">
      <c r="A14072" s="120">
        <v>99999</v>
      </c>
      <c r="B14072" s="121" t="s">
        <v>205</v>
      </c>
      <c r="C14072" s="121" t="s">
        <v>209</v>
      </c>
      <c r="D14072" s="121" t="s">
        <v>68</v>
      </c>
      <c r="E14072" s="121" t="s">
        <v>148</v>
      </c>
      <c r="F14072" s="122">
        <v>0</v>
      </c>
      <c r="G14072" s="122">
        <v>0</v>
      </c>
      <c r="H14072" s="120">
        <v>2019</v>
      </c>
      <c r="I14072" t="str">
        <f>IF(J14072="natural gas",VLOOKUP(D14072,'Cross-Page Data'!$I$4:$J$13,2,FALSE),IF(J14072="solar",VLOOKUP('Form 923'!D14072,'Cross-Page Data'!$I$14:$J$117,2,FALSE),J14072))</f>
        <v>other</v>
      </c>
      <c r="J14072" t="str">
        <f>VLOOKUP(E14072,'Cross-Page Data'!$D$4:$F$48,3,FALSE)</f>
        <v>other</v>
      </c>
      <c r="K14072" t="b">
        <f t="shared" si="219"/>
        <v>0</v>
      </c>
    </row>
    <row r="14073" spans="1:11">
      <c r="A14073" s="120">
        <v>99999</v>
      </c>
      <c r="B14073" s="121" t="s">
        <v>201</v>
      </c>
      <c r="C14073" s="121" t="s">
        <v>206</v>
      </c>
      <c r="D14073" s="121" t="s">
        <v>68</v>
      </c>
      <c r="E14073" s="121" t="s">
        <v>150</v>
      </c>
      <c r="F14073" s="122">
        <v>1189134</v>
      </c>
      <c r="G14073" s="122">
        <v>108094.48</v>
      </c>
      <c r="H14073" s="120">
        <v>2019</v>
      </c>
      <c r="I14073" t="str">
        <f>IF(J14073="natural gas",VLOOKUP(D14073,'Cross-Page Data'!$I$4:$J$13,2,FALSE),IF(J14073="solar",VLOOKUP('Form 923'!D14073,'Cross-Page Data'!$I$14:$J$117,2,FALSE),J14073))</f>
        <v>hard coal</v>
      </c>
      <c r="J14073" t="str">
        <f>VLOOKUP(E14073,'Cross-Page Data'!$D$4:$F$48,3,FALSE)</f>
        <v>hard coal</v>
      </c>
      <c r="K14073" t="b">
        <f t="shared" si="219"/>
        <v>1</v>
      </c>
    </row>
    <row r="14074" spans="1:11">
      <c r="A14074" s="120">
        <v>99999</v>
      </c>
      <c r="B14074" s="121" t="s">
        <v>201</v>
      </c>
      <c r="C14074" s="121" t="s">
        <v>202</v>
      </c>
      <c r="D14074" s="121" t="s">
        <v>68</v>
      </c>
      <c r="E14074" s="121" t="s">
        <v>150</v>
      </c>
      <c r="F14074" s="122">
        <v>2705294</v>
      </c>
      <c r="G14074" s="122">
        <v>262987.25</v>
      </c>
      <c r="H14074" s="120">
        <v>2019</v>
      </c>
      <c r="I14074" t="str">
        <f>IF(J14074="natural gas",VLOOKUP(D14074,'Cross-Page Data'!$I$4:$J$13,2,FALSE),IF(J14074="solar",VLOOKUP('Form 923'!D14074,'Cross-Page Data'!$I$14:$J$117,2,FALSE),J14074))</f>
        <v>hard coal</v>
      </c>
      <c r="J14074" t="str">
        <f>VLOOKUP(E14074,'Cross-Page Data'!$D$4:$F$48,3,FALSE)</f>
        <v>hard coal</v>
      </c>
      <c r="K14074" t="b">
        <f t="shared" si="219"/>
        <v>1</v>
      </c>
    </row>
    <row r="14075" spans="1:11">
      <c r="A14075" s="120">
        <v>99999</v>
      </c>
      <c r="B14075" s="121" t="s">
        <v>201</v>
      </c>
      <c r="C14075" s="121" t="s">
        <v>206</v>
      </c>
      <c r="D14075" s="121" t="s">
        <v>68</v>
      </c>
      <c r="E14075" s="121" t="s">
        <v>150</v>
      </c>
      <c r="F14075" s="122">
        <v>0</v>
      </c>
      <c r="G14075" s="122">
        <v>0</v>
      </c>
      <c r="H14075" s="120">
        <v>2019</v>
      </c>
      <c r="I14075" t="str">
        <f>IF(J14075="natural gas",VLOOKUP(D14075,'Cross-Page Data'!$I$4:$J$13,2,FALSE),IF(J14075="solar",VLOOKUP('Form 923'!D14075,'Cross-Page Data'!$I$14:$J$117,2,FALSE),J14075))</f>
        <v>hard coal</v>
      </c>
      <c r="J14075" t="str">
        <f>VLOOKUP(E14075,'Cross-Page Data'!$D$4:$F$48,3,FALSE)</f>
        <v>hard coal</v>
      </c>
      <c r="K14075" t="b">
        <f t="shared" si="219"/>
        <v>1</v>
      </c>
    </row>
    <row r="14076" spans="1:11">
      <c r="A14076" s="120">
        <v>99999</v>
      </c>
      <c r="B14076" s="121" t="s">
        <v>201</v>
      </c>
      <c r="C14076" s="121" t="s">
        <v>202</v>
      </c>
      <c r="D14076" s="121" t="s">
        <v>68</v>
      </c>
      <c r="E14076" s="121" t="s">
        <v>150</v>
      </c>
      <c r="F14076" s="122">
        <v>713530</v>
      </c>
      <c r="G14076" s="122">
        <v>73788.898</v>
      </c>
      <c r="H14076" s="120">
        <v>2019</v>
      </c>
      <c r="I14076" t="str">
        <f>IF(J14076="natural gas",VLOOKUP(D14076,'Cross-Page Data'!$I$4:$J$13,2,FALSE),IF(J14076="solar",VLOOKUP('Form 923'!D14076,'Cross-Page Data'!$I$14:$J$117,2,FALSE),J14076))</f>
        <v>hard coal</v>
      </c>
      <c r="J14076" t="str">
        <f>VLOOKUP(E14076,'Cross-Page Data'!$D$4:$F$48,3,FALSE)</f>
        <v>hard coal</v>
      </c>
      <c r="K14076" t="b">
        <f t="shared" si="219"/>
        <v>1</v>
      </c>
    </row>
    <row r="14077" spans="1:11">
      <c r="A14077" s="120">
        <v>99999</v>
      </c>
      <c r="B14077" s="121" t="s">
        <v>201</v>
      </c>
      <c r="C14077" s="121" t="s">
        <v>202</v>
      </c>
      <c r="D14077" s="121" t="s">
        <v>68</v>
      </c>
      <c r="E14077" s="121" t="s">
        <v>150</v>
      </c>
      <c r="F14077" s="122">
        <v>7410977</v>
      </c>
      <c r="G14077" s="122">
        <v>709894.53</v>
      </c>
      <c r="H14077" s="120">
        <v>2019</v>
      </c>
      <c r="I14077" t="str">
        <f>IF(J14077="natural gas",VLOOKUP(D14077,'Cross-Page Data'!$I$4:$J$13,2,FALSE),IF(J14077="solar",VLOOKUP('Form 923'!D14077,'Cross-Page Data'!$I$14:$J$117,2,FALSE),J14077))</f>
        <v>hard coal</v>
      </c>
      <c r="J14077" t="str">
        <f>VLOOKUP(E14077,'Cross-Page Data'!$D$4:$F$48,3,FALSE)</f>
        <v>hard coal</v>
      </c>
      <c r="K14077" t="b">
        <f t="shared" si="219"/>
        <v>1</v>
      </c>
    </row>
    <row r="14078" spans="1:11">
      <c r="A14078" s="120">
        <v>99999</v>
      </c>
      <c r="B14078" s="121" t="s">
        <v>205</v>
      </c>
      <c r="C14078" s="121" t="s">
        <v>209</v>
      </c>
      <c r="D14078" s="121" t="s">
        <v>68</v>
      </c>
      <c r="E14078" s="121" t="s">
        <v>152</v>
      </c>
      <c r="F14078" s="122">
        <v>0</v>
      </c>
      <c r="G14078" s="122">
        <v>0</v>
      </c>
      <c r="H14078" s="120">
        <v>2019</v>
      </c>
      <c r="I14078" t="str">
        <f>IF(J14078="natural gas",VLOOKUP(D14078,'Cross-Page Data'!$I$4:$J$13,2,FALSE),IF(J14078="solar",VLOOKUP('Form 923'!D14078,'Cross-Page Data'!$I$14:$J$117,2,FALSE),J14078))</f>
        <v>heavy or residual fuel oil</v>
      </c>
      <c r="J14078" t="str">
        <f>VLOOKUP(E14078,'Cross-Page Data'!$D$4:$F$48,3,FALSE)</f>
        <v>heavy or residual fuel oil</v>
      </c>
      <c r="K14078" t="b">
        <f t="shared" si="219"/>
        <v>0</v>
      </c>
    </row>
    <row r="14079" spans="1:11">
      <c r="A14079" s="120">
        <v>99999</v>
      </c>
      <c r="B14079" s="121" t="s">
        <v>201</v>
      </c>
      <c r="C14079" s="121" t="s">
        <v>206</v>
      </c>
      <c r="D14079" s="121" t="s">
        <v>68</v>
      </c>
      <c r="E14079" s="121" t="s">
        <v>152</v>
      </c>
      <c r="F14079" s="122">
        <v>365946</v>
      </c>
      <c r="G14079" s="122">
        <v>31374.351</v>
      </c>
      <c r="H14079" s="120">
        <v>2019</v>
      </c>
      <c r="I14079" t="str">
        <f>IF(J14079="natural gas",VLOOKUP(D14079,'Cross-Page Data'!$I$4:$J$13,2,FALSE),IF(J14079="solar",VLOOKUP('Form 923'!D14079,'Cross-Page Data'!$I$14:$J$117,2,FALSE),J14079))</f>
        <v>heavy or residual fuel oil</v>
      </c>
      <c r="J14079" t="str">
        <f>VLOOKUP(E14079,'Cross-Page Data'!$D$4:$F$48,3,FALSE)</f>
        <v>heavy or residual fuel oil</v>
      </c>
      <c r="K14079" t="b">
        <f t="shared" si="219"/>
        <v>1</v>
      </c>
    </row>
    <row r="14080" spans="1:11">
      <c r="A14080" s="120">
        <v>99999</v>
      </c>
      <c r="B14080" s="121" t="s">
        <v>201</v>
      </c>
      <c r="C14080" s="121" t="s">
        <v>202</v>
      </c>
      <c r="D14080" s="121" t="s">
        <v>68</v>
      </c>
      <c r="E14080" s="121" t="s">
        <v>152</v>
      </c>
      <c r="F14080" s="122">
        <v>0</v>
      </c>
      <c r="G14080" s="122">
        <v>0</v>
      </c>
      <c r="H14080" s="120">
        <v>2019</v>
      </c>
      <c r="I14080" t="str">
        <f>IF(J14080="natural gas",VLOOKUP(D14080,'Cross-Page Data'!$I$4:$J$13,2,FALSE),IF(J14080="solar",VLOOKUP('Form 923'!D14080,'Cross-Page Data'!$I$14:$J$117,2,FALSE),J14080))</f>
        <v>heavy or residual fuel oil</v>
      </c>
      <c r="J14080" t="str">
        <f>VLOOKUP(E14080,'Cross-Page Data'!$D$4:$F$48,3,FALSE)</f>
        <v>heavy or residual fuel oil</v>
      </c>
      <c r="K14080" t="b">
        <f t="shared" si="219"/>
        <v>1</v>
      </c>
    </row>
    <row r="14081" spans="1:11">
      <c r="A14081" s="120">
        <v>99999</v>
      </c>
      <c r="B14081" s="121" t="s">
        <v>205</v>
      </c>
      <c r="C14081" s="121" t="s">
        <v>209</v>
      </c>
      <c r="D14081" s="121" t="s">
        <v>68</v>
      </c>
      <c r="E14081" s="121" t="s">
        <v>152</v>
      </c>
      <c r="F14081" s="122">
        <v>13841</v>
      </c>
      <c r="G14081" s="122">
        <v>2833.805</v>
      </c>
      <c r="H14081" s="120">
        <v>2019</v>
      </c>
      <c r="I14081" t="str">
        <f>IF(J14081="natural gas",VLOOKUP(D14081,'Cross-Page Data'!$I$4:$J$13,2,FALSE),IF(J14081="solar",VLOOKUP('Form 923'!D14081,'Cross-Page Data'!$I$14:$J$117,2,FALSE),J14081))</f>
        <v>heavy or residual fuel oil</v>
      </c>
      <c r="J14081" t="str">
        <f>VLOOKUP(E14081,'Cross-Page Data'!$D$4:$F$48,3,FALSE)</f>
        <v>heavy or residual fuel oil</v>
      </c>
      <c r="K14081" t="b">
        <f t="shared" si="219"/>
        <v>0</v>
      </c>
    </row>
    <row r="14082" spans="1:11">
      <c r="A14082" s="120">
        <v>99999</v>
      </c>
      <c r="B14082" s="121" t="s">
        <v>205</v>
      </c>
      <c r="C14082" s="121" t="s">
        <v>209</v>
      </c>
      <c r="D14082" s="121" t="s">
        <v>68</v>
      </c>
      <c r="E14082" s="121" t="s">
        <v>152</v>
      </c>
      <c r="F14082" s="122">
        <v>278</v>
      </c>
      <c r="G14082" s="122">
        <v>38.666</v>
      </c>
      <c r="H14082" s="120">
        <v>2019</v>
      </c>
      <c r="I14082" t="str">
        <f>IF(J14082="natural gas",VLOOKUP(D14082,'Cross-Page Data'!$I$4:$J$13,2,FALSE),IF(J14082="solar",VLOOKUP('Form 923'!D14082,'Cross-Page Data'!$I$14:$J$117,2,FALSE),J14082))</f>
        <v>heavy or residual fuel oil</v>
      </c>
      <c r="J14082" t="str">
        <f>VLOOKUP(E14082,'Cross-Page Data'!$D$4:$F$48,3,FALSE)</f>
        <v>heavy or residual fuel oil</v>
      </c>
      <c r="K14082" t="b">
        <f t="shared" si="219"/>
        <v>0</v>
      </c>
    </row>
    <row r="14083" ht="25.5" spans="1:11">
      <c r="A14083" s="120">
        <v>99999</v>
      </c>
      <c r="B14083" s="121" t="s">
        <v>205</v>
      </c>
      <c r="C14083" s="121" t="s">
        <v>210</v>
      </c>
      <c r="D14083" s="121" t="s">
        <v>68</v>
      </c>
      <c r="E14083" s="121" t="s">
        <v>152</v>
      </c>
      <c r="F14083" s="122">
        <v>0</v>
      </c>
      <c r="G14083" s="122">
        <v>0</v>
      </c>
      <c r="H14083" s="120">
        <v>2019</v>
      </c>
      <c r="I14083" t="str">
        <f>IF(J14083="natural gas",VLOOKUP(D14083,'Cross-Page Data'!$I$4:$J$13,2,FALSE),IF(J14083="solar",VLOOKUP('Form 923'!D14083,'Cross-Page Data'!$I$14:$J$117,2,FALSE),J14083))</f>
        <v>heavy or residual fuel oil</v>
      </c>
      <c r="J14083" t="str">
        <f>VLOOKUP(E14083,'Cross-Page Data'!$D$4:$F$48,3,FALSE)</f>
        <v>heavy or residual fuel oil</v>
      </c>
      <c r="K14083" t="b">
        <f t="shared" si="219"/>
        <v>0</v>
      </c>
    </row>
    <row r="14084" spans="1:11">
      <c r="A14084" s="120">
        <v>99999</v>
      </c>
      <c r="B14084" s="121" t="s">
        <v>201</v>
      </c>
      <c r="C14084" s="121" t="s">
        <v>202</v>
      </c>
      <c r="D14084" s="121" t="s">
        <v>68</v>
      </c>
      <c r="E14084" s="121" t="s">
        <v>152</v>
      </c>
      <c r="F14084" s="122">
        <v>0</v>
      </c>
      <c r="G14084" s="122">
        <v>0</v>
      </c>
      <c r="H14084" s="120">
        <v>2019</v>
      </c>
      <c r="I14084" t="str">
        <f>IF(J14084="natural gas",VLOOKUP(D14084,'Cross-Page Data'!$I$4:$J$13,2,FALSE),IF(J14084="solar",VLOOKUP('Form 923'!D14084,'Cross-Page Data'!$I$14:$J$117,2,FALSE),J14084))</f>
        <v>heavy or residual fuel oil</v>
      </c>
      <c r="J14084" t="str">
        <f>VLOOKUP(E14084,'Cross-Page Data'!$D$4:$F$48,3,FALSE)</f>
        <v>heavy or residual fuel oil</v>
      </c>
      <c r="K14084" t="b">
        <f t="shared" si="219"/>
        <v>1</v>
      </c>
    </row>
    <row r="14085" ht="25.5" spans="1:11">
      <c r="A14085" s="120">
        <v>99999</v>
      </c>
      <c r="B14085" s="121" t="s">
        <v>205</v>
      </c>
      <c r="C14085" s="121" t="s">
        <v>210</v>
      </c>
      <c r="D14085" s="121" t="s">
        <v>68</v>
      </c>
      <c r="E14085" s="121" t="s">
        <v>152</v>
      </c>
      <c r="F14085" s="122">
        <v>1482</v>
      </c>
      <c r="G14085" s="122">
        <v>231.647</v>
      </c>
      <c r="H14085" s="120">
        <v>2019</v>
      </c>
      <c r="I14085" t="str">
        <f>IF(J14085="natural gas",VLOOKUP(D14085,'Cross-Page Data'!$I$4:$J$13,2,FALSE),IF(J14085="solar",VLOOKUP('Form 923'!D14085,'Cross-Page Data'!$I$14:$J$117,2,FALSE),J14085))</f>
        <v>heavy or residual fuel oil</v>
      </c>
      <c r="J14085" t="str">
        <f>VLOOKUP(E14085,'Cross-Page Data'!$D$4:$F$48,3,FALSE)</f>
        <v>heavy or residual fuel oil</v>
      </c>
      <c r="K14085" t="b">
        <f t="shared" si="219"/>
        <v>0</v>
      </c>
    </row>
    <row r="14086" spans="1:11">
      <c r="A14086" s="120">
        <v>99999</v>
      </c>
      <c r="B14086" s="121" t="s">
        <v>201</v>
      </c>
      <c r="C14086" s="121" t="s">
        <v>206</v>
      </c>
      <c r="D14086" s="121" t="s">
        <v>68</v>
      </c>
      <c r="E14086" s="121" t="s">
        <v>152</v>
      </c>
      <c r="F14086" s="122">
        <v>0</v>
      </c>
      <c r="G14086" s="122">
        <v>0</v>
      </c>
      <c r="H14086" s="120">
        <v>2019</v>
      </c>
      <c r="I14086" t="str">
        <f>IF(J14086="natural gas",VLOOKUP(D14086,'Cross-Page Data'!$I$4:$J$13,2,FALSE),IF(J14086="solar",VLOOKUP('Form 923'!D14086,'Cross-Page Data'!$I$14:$J$117,2,FALSE),J14086))</f>
        <v>heavy or residual fuel oil</v>
      </c>
      <c r="J14086" t="str">
        <f>VLOOKUP(E14086,'Cross-Page Data'!$D$4:$F$48,3,FALSE)</f>
        <v>heavy or residual fuel oil</v>
      </c>
      <c r="K14086" t="b">
        <f t="shared" si="219"/>
        <v>1</v>
      </c>
    </row>
    <row r="14087" spans="1:11">
      <c r="A14087" s="120">
        <v>99999</v>
      </c>
      <c r="B14087" s="121" t="s">
        <v>205</v>
      </c>
      <c r="C14087" s="121" t="s">
        <v>209</v>
      </c>
      <c r="D14087" s="121" t="s">
        <v>68</v>
      </c>
      <c r="E14087" s="121" t="s">
        <v>152</v>
      </c>
      <c r="F14087" s="122">
        <v>3085</v>
      </c>
      <c r="G14087" s="122">
        <v>711.74</v>
      </c>
      <c r="H14087" s="120">
        <v>2019</v>
      </c>
      <c r="I14087" t="str">
        <f>IF(J14087="natural gas",VLOOKUP(D14087,'Cross-Page Data'!$I$4:$J$13,2,FALSE),IF(J14087="solar",VLOOKUP('Form 923'!D14087,'Cross-Page Data'!$I$14:$J$117,2,FALSE),J14087))</f>
        <v>heavy or residual fuel oil</v>
      </c>
      <c r="J14087" t="str">
        <f>VLOOKUP(E14087,'Cross-Page Data'!$D$4:$F$48,3,FALSE)</f>
        <v>heavy or residual fuel oil</v>
      </c>
      <c r="K14087" t="b">
        <f t="shared" ref="K14087:K14148" si="220">IF(AND($N$6=FALSE,OR(C14087="Commercial NAICS Cogen",C14087="Industrial NAICS Cogen",C14087="NAICS-22 Cogen")),FALSE,IF(AND($N$7=FALSE,OR(C14087="Commercial NAICS Cogen",C14087="Commercial NAICS Non-Cogen",C14087="industrial NAICS Cogen",C14087="industrial NAICS non-cogen")),FALSE,TRUE))</f>
        <v>0</v>
      </c>
    </row>
    <row r="14088" spans="1:11">
      <c r="A14088" s="120">
        <v>99999</v>
      </c>
      <c r="B14088" s="121" t="s">
        <v>205</v>
      </c>
      <c r="C14088" s="121" t="s">
        <v>209</v>
      </c>
      <c r="D14088" s="121" t="s">
        <v>68</v>
      </c>
      <c r="E14088" s="121" t="s">
        <v>152</v>
      </c>
      <c r="F14088" s="122">
        <v>0</v>
      </c>
      <c r="G14088" s="122">
        <v>0</v>
      </c>
      <c r="H14088" s="120">
        <v>2019</v>
      </c>
      <c r="I14088" t="str">
        <f>IF(J14088="natural gas",VLOOKUP(D14088,'Cross-Page Data'!$I$4:$J$13,2,FALSE),IF(J14088="solar",VLOOKUP('Form 923'!D14088,'Cross-Page Data'!$I$14:$J$117,2,FALSE),J14088))</f>
        <v>heavy or residual fuel oil</v>
      </c>
      <c r="J14088" t="str">
        <f>VLOOKUP(E14088,'Cross-Page Data'!$D$4:$F$48,3,FALSE)</f>
        <v>heavy or residual fuel oil</v>
      </c>
      <c r="K14088" t="b">
        <f t="shared" si="220"/>
        <v>0</v>
      </c>
    </row>
    <row r="14089" spans="1:11">
      <c r="A14089" s="120">
        <v>99999</v>
      </c>
      <c r="B14089" s="121" t="s">
        <v>201</v>
      </c>
      <c r="C14089" s="121" t="s">
        <v>202</v>
      </c>
      <c r="D14089" s="121" t="s">
        <v>68</v>
      </c>
      <c r="E14089" s="121" t="s">
        <v>152</v>
      </c>
      <c r="F14089" s="122">
        <v>0</v>
      </c>
      <c r="G14089" s="122">
        <v>0</v>
      </c>
      <c r="H14089" s="120">
        <v>2019</v>
      </c>
      <c r="I14089" t="str">
        <f>IF(J14089="natural gas",VLOOKUP(D14089,'Cross-Page Data'!$I$4:$J$13,2,FALSE),IF(J14089="solar",VLOOKUP('Form 923'!D14089,'Cross-Page Data'!$I$14:$J$117,2,FALSE),J14089))</f>
        <v>heavy or residual fuel oil</v>
      </c>
      <c r="J14089" t="str">
        <f>VLOOKUP(E14089,'Cross-Page Data'!$D$4:$F$48,3,FALSE)</f>
        <v>heavy or residual fuel oil</v>
      </c>
      <c r="K14089" t="b">
        <f t="shared" si="220"/>
        <v>1</v>
      </c>
    </row>
    <row r="14090" spans="1:11">
      <c r="A14090" s="120">
        <v>99999</v>
      </c>
      <c r="B14090" s="121" t="s">
        <v>205</v>
      </c>
      <c r="C14090" s="121" t="s">
        <v>209</v>
      </c>
      <c r="D14090" s="121" t="s">
        <v>68</v>
      </c>
      <c r="E14090" s="121" t="s">
        <v>152</v>
      </c>
      <c r="F14090" s="122">
        <v>1954</v>
      </c>
      <c r="G14090" s="122">
        <v>330.772</v>
      </c>
      <c r="H14090" s="120">
        <v>2019</v>
      </c>
      <c r="I14090" t="str">
        <f>IF(J14090="natural gas",VLOOKUP(D14090,'Cross-Page Data'!$I$4:$J$13,2,FALSE),IF(J14090="solar",VLOOKUP('Form 923'!D14090,'Cross-Page Data'!$I$14:$J$117,2,FALSE),J14090))</f>
        <v>heavy or residual fuel oil</v>
      </c>
      <c r="J14090" t="str">
        <f>VLOOKUP(E14090,'Cross-Page Data'!$D$4:$F$48,3,FALSE)</f>
        <v>heavy or residual fuel oil</v>
      </c>
      <c r="K14090" t="b">
        <f t="shared" si="220"/>
        <v>0</v>
      </c>
    </row>
    <row r="14091" spans="1:11">
      <c r="A14091" s="120">
        <v>99999</v>
      </c>
      <c r="B14091" s="121" t="s">
        <v>201</v>
      </c>
      <c r="C14091" s="121" t="s">
        <v>202</v>
      </c>
      <c r="D14091" s="121" t="s">
        <v>68</v>
      </c>
      <c r="E14091" s="121" t="s">
        <v>152</v>
      </c>
      <c r="F14091" s="122">
        <v>96047</v>
      </c>
      <c r="G14091" s="122">
        <v>8721.188</v>
      </c>
      <c r="H14091" s="120">
        <v>2019</v>
      </c>
      <c r="I14091" t="str">
        <f>IF(J14091="natural gas",VLOOKUP(D14091,'Cross-Page Data'!$I$4:$J$13,2,FALSE),IF(J14091="solar",VLOOKUP('Form 923'!D14091,'Cross-Page Data'!$I$14:$J$117,2,FALSE),J14091))</f>
        <v>heavy or residual fuel oil</v>
      </c>
      <c r="J14091" t="str">
        <f>VLOOKUP(E14091,'Cross-Page Data'!$D$4:$F$48,3,FALSE)</f>
        <v>heavy or residual fuel oil</v>
      </c>
      <c r="K14091" t="b">
        <f t="shared" si="220"/>
        <v>1</v>
      </c>
    </row>
    <row r="14092" spans="1:11">
      <c r="A14092" s="120">
        <v>99999</v>
      </c>
      <c r="B14092" s="121" t="s">
        <v>205</v>
      </c>
      <c r="C14092" s="121" t="s">
        <v>209</v>
      </c>
      <c r="D14092" s="121" t="s">
        <v>68</v>
      </c>
      <c r="E14092" s="121" t="s">
        <v>152</v>
      </c>
      <c r="F14092" s="122">
        <v>0</v>
      </c>
      <c r="G14092" s="122">
        <v>0</v>
      </c>
      <c r="H14092" s="120">
        <v>2019</v>
      </c>
      <c r="I14092" t="str">
        <f>IF(J14092="natural gas",VLOOKUP(D14092,'Cross-Page Data'!$I$4:$J$13,2,FALSE),IF(J14092="solar",VLOOKUP('Form 923'!D14092,'Cross-Page Data'!$I$14:$J$117,2,FALSE),J14092))</f>
        <v>heavy or residual fuel oil</v>
      </c>
      <c r="J14092" t="str">
        <f>VLOOKUP(E14092,'Cross-Page Data'!$D$4:$F$48,3,FALSE)</f>
        <v>heavy or residual fuel oil</v>
      </c>
      <c r="K14092" t="b">
        <f t="shared" si="220"/>
        <v>0</v>
      </c>
    </row>
    <row r="14093" spans="1:11">
      <c r="A14093" s="120">
        <v>99999</v>
      </c>
      <c r="B14093" s="121" t="s">
        <v>201</v>
      </c>
      <c r="C14093" s="121" t="s">
        <v>202</v>
      </c>
      <c r="D14093" s="121" t="s">
        <v>68</v>
      </c>
      <c r="E14093" s="121" t="s">
        <v>152</v>
      </c>
      <c r="F14093" s="122">
        <v>0</v>
      </c>
      <c r="G14093" s="122">
        <v>0</v>
      </c>
      <c r="H14093" s="120">
        <v>2019</v>
      </c>
      <c r="I14093" t="str">
        <f>IF(J14093="natural gas",VLOOKUP(D14093,'Cross-Page Data'!$I$4:$J$13,2,FALSE),IF(J14093="solar",VLOOKUP('Form 923'!D14093,'Cross-Page Data'!$I$14:$J$117,2,FALSE),J14093))</f>
        <v>heavy or residual fuel oil</v>
      </c>
      <c r="J14093" t="str">
        <f>VLOOKUP(E14093,'Cross-Page Data'!$D$4:$F$48,3,FALSE)</f>
        <v>heavy or residual fuel oil</v>
      </c>
      <c r="K14093" t="b">
        <f t="shared" si="220"/>
        <v>1</v>
      </c>
    </row>
    <row r="14094" spans="1:11">
      <c r="A14094" s="120">
        <v>99999</v>
      </c>
      <c r="B14094" s="121" t="s">
        <v>205</v>
      </c>
      <c r="C14094" s="121" t="s">
        <v>209</v>
      </c>
      <c r="D14094" s="121" t="s">
        <v>68</v>
      </c>
      <c r="E14094" s="121" t="s">
        <v>152</v>
      </c>
      <c r="F14094" s="122">
        <v>0</v>
      </c>
      <c r="G14094" s="122">
        <v>0</v>
      </c>
      <c r="H14094" s="120">
        <v>2019</v>
      </c>
      <c r="I14094" t="str">
        <f>IF(J14094="natural gas",VLOOKUP(D14094,'Cross-Page Data'!$I$4:$J$13,2,FALSE),IF(J14094="solar",VLOOKUP('Form 923'!D14094,'Cross-Page Data'!$I$14:$J$117,2,FALSE),J14094))</f>
        <v>heavy or residual fuel oil</v>
      </c>
      <c r="J14094" t="str">
        <f>VLOOKUP(E14094,'Cross-Page Data'!$D$4:$F$48,3,FALSE)</f>
        <v>heavy or residual fuel oil</v>
      </c>
      <c r="K14094" t="b">
        <f t="shared" si="220"/>
        <v>0</v>
      </c>
    </row>
    <row r="14095" spans="1:11">
      <c r="A14095" s="120">
        <v>99999</v>
      </c>
      <c r="B14095" s="121" t="s">
        <v>205</v>
      </c>
      <c r="C14095" s="121" t="s">
        <v>209</v>
      </c>
      <c r="D14095" s="121" t="s">
        <v>68</v>
      </c>
      <c r="E14095" s="121" t="s">
        <v>154</v>
      </c>
      <c r="F14095" s="122">
        <v>0</v>
      </c>
      <c r="G14095" s="122">
        <v>0</v>
      </c>
      <c r="H14095" s="120">
        <v>2019</v>
      </c>
      <c r="I14095" t="str">
        <f>IF(J14095="natural gas",VLOOKUP(D14095,'Cross-Page Data'!$I$4:$J$13,2,FALSE),IF(J14095="solar",VLOOKUP('Form 923'!D14095,'Cross-Page Data'!$I$14:$J$117,2,FALSE),J14095))</f>
        <v>hard coal</v>
      </c>
      <c r="J14095" t="str">
        <f>VLOOKUP(E14095,'Cross-Page Data'!$D$4:$F$48,3,FALSE)</f>
        <v>hard coal</v>
      </c>
      <c r="K14095" t="b">
        <f t="shared" si="220"/>
        <v>0</v>
      </c>
    </row>
    <row r="14096" spans="1:11">
      <c r="A14096" s="120">
        <v>99999</v>
      </c>
      <c r="B14096" s="121" t="s">
        <v>205</v>
      </c>
      <c r="C14096" s="121" t="s">
        <v>209</v>
      </c>
      <c r="D14096" s="121" t="s">
        <v>68</v>
      </c>
      <c r="E14096" s="121" t="s">
        <v>160</v>
      </c>
      <c r="F14096" s="122">
        <v>0</v>
      </c>
      <c r="G14096" s="122">
        <v>0</v>
      </c>
      <c r="H14096" s="120">
        <v>2019</v>
      </c>
      <c r="I14096" t="str">
        <f>IF(J14096="natural gas",VLOOKUP(D14096,'Cross-Page Data'!$I$4:$J$13,2,FALSE),IF(J14096="solar",VLOOKUP('Form 923'!D14096,'Cross-Page Data'!$I$14:$J$117,2,FALSE),J14096))</f>
        <v>biomass</v>
      </c>
      <c r="J14096" t="str">
        <f>VLOOKUP(E14096,'Cross-Page Data'!$D$4:$F$48,3,FALSE)</f>
        <v>biomass</v>
      </c>
      <c r="K14096" t="b">
        <f t="shared" si="220"/>
        <v>0</v>
      </c>
    </row>
    <row r="14097" spans="1:11">
      <c r="A14097" s="120">
        <v>99999</v>
      </c>
      <c r="B14097" s="121" t="s">
        <v>205</v>
      </c>
      <c r="C14097" s="121" t="s">
        <v>209</v>
      </c>
      <c r="D14097" s="121" t="s">
        <v>68</v>
      </c>
      <c r="E14097" s="121" t="s">
        <v>160</v>
      </c>
      <c r="F14097" s="122">
        <v>15427</v>
      </c>
      <c r="G14097" s="122">
        <v>3016.547</v>
      </c>
      <c r="H14097" s="120">
        <v>2019</v>
      </c>
      <c r="I14097" t="str">
        <f>IF(J14097="natural gas",VLOOKUP(D14097,'Cross-Page Data'!$I$4:$J$13,2,FALSE),IF(J14097="solar",VLOOKUP('Form 923'!D14097,'Cross-Page Data'!$I$14:$J$117,2,FALSE),J14097))</f>
        <v>biomass</v>
      </c>
      <c r="J14097" t="str">
        <f>VLOOKUP(E14097,'Cross-Page Data'!$D$4:$F$48,3,FALSE)</f>
        <v>biomass</v>
      </c>
      <c r="K14097" t="b">
        <f t="shared" si="220"/>
        <v>0</v>
      </c>
    </row>
    <row r="14098" spans="1:11">
      <c r="A14098" s="120">
        <v>99999</v>
      </c>
      <c r="B14098" s="121" t="s">
        <v>201</v>
      </c>
      <c r="C14098" s="121" t="s">
        <v>202</v>
      </c>
      <c r="D14098" s="121" t="s">
        <v>68</v>
      </c>
      <c r="E14098" s="121" t="s">
        <v>162</v>
      </c>
      <c r="F14098" s="122">
        <v>6010274</v>
      </c>
      <c r="G14098" s="122">
        <v>581988.81</v>
      </c>
      <c r="H14098" s="120">
        <v>2019</v>
      </c>
      <c r="I14098" t="str">
        <f>IF(J14098="natural gas",VLOOKUP(D14098,'Cross-Page Data'!$I$4:$J$13,2,FALSE),IF(J14098="solar",VLOOKUP('Form 923'!D14098,'Cross-Page Data'!$I$14:$J$117,2,FALSE),J14098))</f>
        <v>hard coal</v>
      </c>
      <c r="J14098" t="str">
        <f>VLOOKUP(E14098,'Cross-Page Data'!$D$4:$F$48,3,FALSE)</f>
        <v>hard coal</v>
      </c>
      <c r="K14098" t="b">
        <f t="shared" si="220"/>
        <v>1</v>
      </c>
    </row>
    <row r="14099" spans="1:11">
      <c r="A14099" s="120">
        <v>99999</v>
      </c>
      <c r="B14099" s="121" t="s">
        <v>205</v>
      </c>
      <c r="C14099" s="121" t="s">
        <v>209</v>
      </c>
      <c r="D14099" s="121" t="s">
        <v>68</v>
      </c>
      <c r="E14099" s="121" t="s">
        <v>162</v>
      </c>
      <c r="F14099" s="122">
        <v>3999</v>
      </c>
      <c r="G14099" s="122">
        <v>852.569</v>
      </c>
      <c r="H14099" s="120">
        <v>2019</v>
      </c>
      <c r="I14099" t="str">
        <f>IF(J14099="natural gas",VLOOKUP(D14099,'Cross-Page Data'!$I$4:$J$13,2,FALSE),IF(J14099="solar",VLOOKUP('Form 923'!D14099,'Cross-Page Data'!$I$14:$J$117,2,FALSE),J14099))</f>
        <v>hard coal</v>
      </c>
      <c r="J14099" t="str">
        <f>VLOOKUP(E14099,'Cross-Page Data'!$D$4:$F$48,3,FALSE)</f>
        <v>hard coal</v>
      </c>
      <c r="K14099" t="b">
        <f t="shared" si="220"/>
        <v>0</v>
      </c>
    </row>
    <row r="14100" spans="1:11">
      <c r="A14100" s="120">
        <v>99999</v>
      </c>
      <c r="B14100" s="121" t="s">
        <v>201</v>
      </c>
      <c r="C14100" s="121" t="s">
        <v>206</v>
      </c>
      <c r="D14100" s="121" t="s">
        <v>68</v>
      </c>
      <c r="E14100" s="121" t="s">
        <v>162</v>
      </c>
      <c r="F14100" s="122">
        <v>0</v>
      </c>
      <c r="G14100" s="122">
        <v>0</v>
      </c>
      <c r="H14100" s="120">
        <v>2019</v>
      </c>
      <c r="I14100" t="str">
        <f>IF(J14100="natural gas",VLOOKUP(D14100,'Cross-Page Data'!$I$4:$J$13,2,FALSE),IF(J14100="solar",VLOOKUP('Form 923'!D14100,'Cross-Page Data'!$I$14:$J$117,2,FALSE),J14100))</f>
        <v>hard coal</v>
      </c>
      <c r="J14100" t="str">
        <f>VLOOKUP(E14100,'Cross-Page Data'!$D$4:$F$48,3,FALSE)</f>
        <v>hard coal</v>
      </c>
      <c r="K14100" t="b">
        <f t="shared" si="220"/>
        <v>1</v>
      </c>
    </row>
    <row r="14101" spans="1:11">
      <c r="A14101" s="120">
        <v>99999</v>
      </c>
      <c r="B14101" s="121" t="s">
        <v>201</v>
      </c>
      <c r="C14101" s="121" t="s">
        <v>202</v>
      </c>
      <c r="D14101" s="121" t="s">
        <v>68</v>
      </c>
      <c r="E14101" s="121" t="s">
        <v>162</v>
      </c>
      <c r="F14101" s="122">
        <v>5117091</v>
      </c>
      <c r="G14101" s="122">
        <v>467284.75</v>
      </c>
      <c r="H14101" s="120">
        <v>2019</v>
      </c>
      <c r="I14101" t="str">
        <f>IF(J14101="natural gas",VLOOKUP(D14101,'Cross-Page Data'!$I$4:$J$13,2,FALSE),IF(J14101="solar",VLOOKUP('Form 923'!D14101,'Cross-Page Data'!$I$14:$J$117,2,FALSE),J14101))</f>
        <v>hard coal</v>
      </c>
      <c r="J14101" t="str">
        <f>VLOOKUP(E14101,'Cross-Page Data'!$D$4:$F$48,3,FALSE)</f>
        <v>hard coal</v>
      </c>
      <c r="K14101" t="b">
        <f t="shared" si="220"/>
        <v>1</v>
      </c>
    </row>
    <row r="14102" spans="1:11">
      <c r="A14102" s="120">
        <v>99999</v>
      </c>
      <c r="B14102" s="121" t="s">
        <v>205</v>
      </c>
      <c r="C14102" s="121" t="s">
        <v>202</v>
      </c>
      <c r="D14102" s="121" t="s">
        <v>68</v>
      </c>
      <c r="E14102" s="121" t="s">
        <v>162</v>
      </c>
      <c r="F14102" s="122">
        <v>140677</v>
      </c>
      <c r="G14102" s="122">
        <v>30486.694</v>
      </c>
      <c r="H14102" s="120">
        <v>2019</v>
      </c>
      <c r="I14102" t="str">
        <f>IF(J14102="natural gas",VLOOKUP(D14102,'Cross-Page Data'!$I$4:$J$13,2,FALSE),IF(J14102="solar",VLOOKUP('Form 923'!D14102,'Cross-Page Data'!$I$14:$J$117,2,FALSE),J14102))</f>
        <v>hard coal</v>
      </c>
      <c r="J14102" t="str">
        <f>VLOOKUP(E14102,'Cross-Page Data'!$D$4:$F$48,3,FALSE)</f>
        <v>hard coal</v>
      </c>
      <c r="K14102" t="b">
        <f t="shared" si="220"/>
        <v>1</v>
      </c>
    </row>
    <row r="14103" spans="1:11">
      <c r="A14103" s="120">
        <v>99999</v>
      </c>
      <c r="B14103" s="121" t="s">
        <v>201</v>
      </c>
      <c r="C14103" s="121" t="s">
        <v>202</v>
      </c>
      <c r="D14103" s="121" t="s">
        <v>68</v>
      </c>
      <c r="E14103" s="121" t="s">
        <v>162</v>
      </c>
      <c r="F14103" s="122">
        <v>8360605</v>
      </c>
      <c r="G14103" s="122">
        <v>792484.62</v>
      </c>
      <c r="H14103" s="120">
        <v>2019</v>
      </c>
      <c r="I14103" t="str">
        <f>IF(J14103="natural gas",VLOOKUP(D14103,'Cross-Page Data'!$I$4:$J$13,2,FALSE),IF(J14103="solar",VLOOKUP('Form 923'!D14103,'Cross-Page Data'!$I$14:$J$117,2,FALSE),J14103))</f>
        <v>hard coal</v>
      </c>
      <c r="J14103" t="str">
        <f>VLOOKUP(E14103,'Cross-Page Data'!$D$4:$F$48,3,FALSE)</f>
        <v>hard coal</v>
      </c>
      <c r="K14103" t="b">
        <f t="shared" si="220"/>
        <v>1</v>
      </c>
    </row>
    <row r="14104" spans="1:11">
      <c r="A14104" s="120">
        <v>99999</v>
      </c>
      <c r="B14104" s="121" t="s">
        <v>201</v>
      </c>
      <c r="C14104" s="121" t="s">
        <v>206</v>
      </c>
      <c r="D14104" s="121" t="s">
        <v>68</v>
      </c>
      <c r="E14104" s="121" t="s">
        <v>162</v>
      </c>
      <c r="F14104" s="122">
        <v>2693203</v>
      </c>
      <c r="G14104" s="122">
        <v>239135.08</v>
      </c>
      <c r="H14104" s="120">
        <v>2019</v>
      </c>
      <c r="I14104" t="str">
        <f>IF(J14104="natural gas",VLOOKUP(D14104,'Cross-Page Data'!$I$4:$J$13,2,FALSE),IF(J14104="solar",VLOOKUP('Form 923'!D14104,'Cross-Page Data'!$I$14:$J$117,2,FALSE),J14104))</f>
        <v>hard coal</v>
      </c>
      <c r="J14104" t="str">
        <f>VLOOKUP(E14104,'Cross-Page Data'!$D$4:$F$48,3,FALSE)</f>
        <v>hard coal</v>
      </c>
      <c r="K14104" t="b">
        <f t="shared" si="220"/>
        <v>1</v>
      </c>
    </row>
    <row r="14105" spans="1:11">
      <c r="A14105" s="120">
        <v>99999</v>
      </c>
      <c r="B14105" s="121" t="s">
        <v>201</v>
      </c>
      <c r="C14105" s="121" t="s">
        <v>206</v>
      </c>
      <c r="D14105" s="121" t="s">
        <v>68</v>
      </c>
      <c r="E14105" s="121" t="s">
        <v>162</v>
      </c>
      <c r="F14105" s="122">
        <v>0</v>
      </c>
      <c r="G14105" s="122">
        <v>0</v>
      </c>
      <c r="H14105" s="120">
        <v>2019</v>
      </c>
      <c r="I14105" t="str">
        <f>IF(J14105="natural gas",VLOOKUP(D14105,'Cross-Page Data'!$I$4:$J$13,2,FALSE),IF(J14105="solar",VLOOKUP('Form 923'!D14105,'Cross-Page Data'!$I$14:$J$117,2,FALSE),J14105))</f>
        <v>hard coal</v>
      </c>
      <c r="J14105" t="str">
        <f>VLOOKUP(E14105,'Cross-Page Data'!$D$4:$F$48,3,FALSE)</f>
        <v>hard coal</v>
      </c>
      <c r="K14105" t="b">
        <f t="shared" si="220"/>
        <v>1</v>
      </c>
    </row>
    <row r="14106" spans="1:11">
      <c r="A14106" s="120">
        <v>99999</v>
      </c>
      <c r="B14106" s="121" t="s">
        <v>201</v>
      </c>
      <c r="C14106" s="121" t="s">
        <v>202</v>
      </c>
      <c r="D14106" s="121" t="s">
        <v>68</v>
      </c>
      <c r="E14106" s="121" t="s">
        <v>162</v>
      </c>
      <c r="F14106" s="122">
        <v>0</v>
      </c>
      <c r="G14106" s="122">
        <v>0</v>
      </c>
      <c r="H14106" s="120">
        <v>2019</v>
      </c>
      <c r="I14106" t="str">
        <f>IF(J14106="natural gas",VLOOKUP(D14106,'Cross-Page Data'!$I$4:$J$13,2,FALSE),IF(J14106="solar",VLOOKUP('Form 923'!D14106,'Cross-Page Data'!$I$14:$J$117,2,FALSE),J14106))</f>
        <v>hard coal</v>
      </c>
      <c r="J14106" t="str">
        <f>VLOOKUP(E14106,'Cross-Page Data'!$D$4:$F$48,3,FALSE)</f>
        <v>hard coal</v>
      </c>
      <c r="K14106" t="b">
        <f t="shared" si="220"/>
        <v>1</v>
      </c>
    </row>
    <row r="14107" spans="1:11">
      <c r="A14107" s="120">
        <v>99999</v>
      </c>
      <c r="B14107" s="121" t="s">
        <v>205</v>
      </c>
      <c r="C14107" s="121" t="s">
        <v>209</v>
      </c>
      <c r="D14107" s="121" t="s">
        <v>68</v>
      </c>
      <c r="E14107" s="121" t="s">
        <v>162</v>
      </c>
      <c r="F14107" s="122">
        <v>0</v>
      </c>
      <c r="G14107" s="122">
        <v>0</v>
      </c>
      <c r="H14107" s="120">
        <v>2019</v>
      </c>
      <c r="I14107" t="str">
        <f>IF(J14107="natural gas",VLOOKUP(D14107,'Cross-Page Data'!$I$4:$J$13,2,FALSE),IF(J14107="solar",VLOOKUP('Form 923'!D14107,'Cross-Page Data'!$I$14:$J$117,2,FALSE),J14107))</f>
        <v>hard coal</v>
      </c>
      <c r="J14107" t="str">
        <f>VLOOKUP(E14107,'Cross-Page Data'!$D$4:$F$48,3,FALSE)</f>
        <v>hard coal</v>
      </c>
      <c r="K14107" t="b">
        <f t="shared" si="220"/>
        <v>0</v>
      </c>
    </row>
    <row r="14108" spans="1:11">
      <c r="A14108" s="120">
        <v>99999</v>
      </c>
      <c r="B14108" s="121" t="s">
        <v>201</v>
      </c>
      <c r="C14108" s="121" t="s">
        <v>206</v>
      </c>
      <c r="D14108" s="121" t="s">
        <v>68</v>
      </c>
      <c r="E14108" s="121" t="s">
        <v>166</v>
      </c>
      <c r="F14108" s="122">
        <v>62992</v>
      </c>
      <c r="G14108" s="122">
        <v>2214.646</v>
      </c>
      <c r="H14108" s="120">
        <v>2019</v>
      </c>
      <c r="I14108" t="str">
        <f>IF(J14108="natural gas",VLOOKUP(D14108,'Cross-Page Data'!$I$4:$J$13,2,FALSE),IF(J14108="solar",VLOOKUP('Form 923'!D14108,'Cross-Page Data'!$I$14:$J$117,2,FALSE),J14108))</f>
        <v>other</v>
      </c>
      <c r="J14108" t="str">
        <f>VLOOKUP(E14108,'Cross-Page Data'!$D$4:$F$48,3,FALSE)</f>
        <v>other</v>
      </c>
      <c r="K14108" t="b">
        <f t="shared" si="220"/>
        <v>1</v>
      </c>
    </row>
    <row r="14109" spans="1:11">
      <c r="A14109" s="120">
        <v>99999</v>
      </c>
      <c r="B14109" s="121" t="s">
        <v>201</v>
      </c>
      <c r="C14109" s="121" t="s">
        <v>206</v>
      </c>
      <c r="D14109" s="121" t="s">
        <v>68</v>
      </c>
      <c r="E14109" s="121" t="s">
        <v>166</v>
      </c>
      <c r="F14109" s="122">
        <v>443735</v>
      </c>
      <c r="G14109" s="122">
        <v>38565.464</v>
      </c>
      <c r="H14109" s="120">
        <v>2019</v>
      </c>
      <c r="I14109" t="str">
        <f>IF(J14109="natural gas",VLOOKUP(D14109,'Cross-Page Data'!$I$4:$J$13,2,FALSE),IF(J14109="solar",VLOOKUP('Form 923'!D14109,'Cross-Page Data'!$I$14:$J$117,2,FALSE),J14109))</f>
        <v>other</v>
      </c>
      <c r="J14109" t="str">
        <f>VLOOKUP(E14109,'Cross-Page Data'!$D$4:$F$48,3,FALSE)</f>
        <v>other</v>
      </c>
      <c r="K14109" t="b">
        <f t="shared" si="220"/>
        <v>1</v>
      </c>
    </row>
    <row r="14110" spans="1:11">
      <c r="A14110" s="120">
        <v>99999</v>
      </c>
      <c r="B14110" s="121" t="s">
        <v>205</v>
      </c>
      <c r="C14110" s="121" t="s">
        <v>209</v>
      </c>
      <c r="D14110" s="121" t="s">
        <v>68</v>
      </c>
      <c r="E14110" s="121" t="s">
        <v>166</v>
      </c>
      <c r="F14110" s="122">
        <v>8130</v>
      </c>
      <c r="G14110" s="122">
        <v>1601.552</v>
      </c>
      <c r="H14110" s="120">
        <v>2019</v>
      </c>
      <c r="I14110" t="str">
        <f>IF(J14110="natural gas",VLOOKUP(D14110,'Cross-Page Data'!$I$4:$J$13,2,FALSE),IF(J14110="solar",VLOOKUP('Form 923'!D14110,'Cross-Page Data'!$I$14:$J$117,2,FALSE),J14110))</f>
        <v>other</v>
      </c>
      <c r="J14110" t="str">
        <f>VLOOKUP(E14110,'Cross-Page Data'!$D$4:$F$48,3,FALSE)</f>
        <v>other</v>
      </c>
      <c r="K14110" t="b">
        <f t="shared" si="220"/>
        <v>0</v>
      </c>
    </row>
    <row r="14111" spans="1:11">
      <c r="A14111" s="120">
        <v>99999</v>
      </c>
      <c r="B14111" s="121" t="s">
        <v>205</v>
      </c>
      <c r="C14111" s="121" t="s">
        <v>209</v>
      </c>
      <c r="D14111" s="121" t="s">
        <v>68</v>
      </c>
      <c r="E14111" s="121" t="s">
        <v>166</v>
      </c>
      <c r="F14111" s="122">
        <v>9630</v>
      </c>
      <c r="G14111" s="122">
        <v>1544.885</v>
      </c>
      <c r="H14111" s="120">
        <v>2019</v>
      </c>
      <c r="I14111" t="str">
        <f>IF(J14111="natural gas",VLOOKUP(D14111,'Cross-Page Data'!$I$4:$J$13,2,FALSE),IF(J14111="solar",VLOOKUP('Form 923'!D14111,'Cross-Page Data'!$I$14:$J$117,2,FALSE),J14111))</f>
        <v>other</v>
      </c>
      <c r="J14111" t="str">
        <f>VLOOKUP(E14111,'Cross-Page Data'!$D$4:$F$48,3,FALSE)</f>
        <v>other</v>
      </c>
      <c r="K14111" t="b">
        <f t="shared" si="220"/>
        <v>0</v>
      </c>
    </row>
    <row r="14112" spans="1:11">
      <c r="A14112" s="120">
        <v>99999</v>
      </c>
      <c r="B14112" s="121" t="s">
        <v>201</v>
      </c>
      <c r="C14112" s="121" t="s">
        <v>206</v>
      </c>
      <c r="D14112" s="121" t="s">
        <v>68</v>
      </c>
      <c r="E14112" s="121" t="s">
        <v>172</v>
      </c>
      <c r="F14112" s="122">
        <v>14210554</v>
      </c>
      <c r="G14112" s="122">
        <v>1293360.3</v>
      </c>
      <c r="H14112" s="120">
        <v>2019</v>
      </c>
      <c r="I14112" t="str">
        <f>IF(J14112="natural gas",VLOOKUP(D14112,'Cross-Page Data'!$I$4:$J$13,2,FALSE),IF(J14112="solar",VLOOKUP('Form 923'!D14112,'Cross-Page Data'!$I$14:$J$117,2,FALSE),J14112))</f>
        <v>hard coal</v>
      </c>
      <c r="J14112" t="str">
        <f>VLOOKUP(E14112,'Cross-Page Data'!$D$4:$F$48,3,FALSE)</f>
        <v>hard coal</v>
      </c>
      <c r="K14112" t="b">
        <f t="shared" si="220"/>
        <v>1</v>
      </c>
    </row>
    <row r="14113" spans="1:11">
      <c r="A14113" s="120">
        <v>99999</v>
      </c>
      <c r="B14113" s="121" t="s">
        <v>205</v>
      </c>
      <c r="C14113" s="121" t="s">
        <v>209</v>
      </c>
      <c r="D14113" s="121" t="s">
        <v>68</v>
      </c>
      <c r="E14113" s="121" t="s">
        <v>176</v>
      </c>
      <c r="F14113" s="122">
        <v>1229539</v>
      </c>
      <c r="G14113" s="122">
        <v>145748.9</v>
      </c>
      <c r="H14113" s="120">
        <v>2019</v>
      </c>
      <c r="I14113" t="str">
        <f>IF(J14113="natural gas",VLOOKUP(D14113,'Cross-Page Data'!$I$4:$J$13,2,FALSE),IF(J14113="solar",VLOOKUP('Form 923'!D14113,'Cross-Page Data'!$I$14:$J$117,2,FALSE),J14113))</f>
        <v>biomass</v>
      </c>
      <c r="J14113" t="str">
        <f>VLOOKUP(E14113,'Cross-Page Data'!$D$4:$F$48,3,FALSE)</f>
        <v>biomass</v>
      </c>
      <c r="K14113" t="b">
        <f t="shared" si="220"/>
        <v>0</v>
      </c>
    </row>
    <row r="14114" spans="1:11">
      <c r="A14114" s="120">
        <v>99999</v>
      </c>
      <c r="B14114" s="121" t="s">
        <v>205</v>
      </c>
      <c r="C14114" s="121" t="s">
        <v>209</v>
      </c>
      <c r="D14114" s="121" t="s">
        <v>68</v>
      </c>
      <c r="E14114" s="121" t="s">
        <v>176</v>
      </c>
      <c r="F14114" s="122">
        <v>43998</v>
      </c>
      <c r="G14114" s="122">
        <v>6254.218</v>
      </c>
      <c r="H14114" s="120">
        <v>2019</v>
      </c>
      <c r="I14114" t="str">
        <f>IF(J14114="natural gas",VLOOKUP(D14114,'Cross-Page Data'!$I$4:$J$13,2,FALSE),IF(J14114="solar",VLOOKUP('Form 923'!D14114,'Cross-Page Data'!$I$14:$J$117,2,FALSE),J14114))</f>
        <v>biomass</v>
      </c>
      <c r="J14114" t="str">
        <f>VLOOKUP(E14114,'Cross-Page Data'!$D$4:$F$48,3,FALSE)</f>
        <v>biomass</v>
      </c>
      <c r="K14114" t="b">
        <f t="shared" si="220"/>
        <v>0</v>
      </c>
    </row>
    <row r="14115" spans="1:11">
      <c r="A14115" s="120">
        <v>99999</v>
      </c>
      <c r="B14115" s="121" t="s">
        <v>201</v>
      </c>
      <c r="C14115" s="121" t="s">
        <v>206</v>
      </c>
      <c r="D14115" s="121" t="s">
        <v>68</v>
      </c>
      <c r="E14115" s="121" t="s">
        <v>176</v>
      </c>
      <c r="F14115" s="122">
        <v>2918404</v>
      </c>
      <c r="G14115" s="122">
        <v>181619.22</v>
      </c>
      <c r="H14115" s="120">
        <v>2019</v>
      </c>
      <c r="I14115" t="str">
        <f>IF(J14115="natural gas",VLOOKUP(D14115,'Cross-Page Data'!$I$4:$J$13,2,FALSE),IF(J14115="solar",VLOOKUP('Form 923'!D14115,'Cross-Page Data'!$I$14:$J$117,2,FALSE),J14115))</f>
        <v>biomass</v>
      </c>
      <c r="J14115" t="str">
        <f>VLOOKUP(E14115,'Cross-Page Data'!$D$4:$F$48,3,FALSE)</f>
        <v>biomass</v>
      </c>
      <c r="K14115" t="b">
        <f t="shared" si="220"/>
        <v>1</v>
      </c>
    </row>
    <row r="14116" spans="1:11">
      <c r="A14116" s="120">
        <v>99999</v>
      </c>
      <c r="B14116" s="121" t="s">
        <v>201</v>
      </c>
      <c r="C14116" s="121" t="s">
        <v>206</v>
      </c>
      <c r="D14116" s="121" t="s">
        <v>68</v>
      </c>
      <c r="E14116" s="121" t="s">
        <v>176</v>
      </c>
      <c r="F14116" s="122">
        <v>667162</v>
      </c>
      <c r="G14116" s="122">
        <v>44015.481</v>
      </c>
      <c r="H14116" s="120">
        <v>2019</v>
      </c>
      <c r="I14116" t="str">
        <f>IF(J14116="natural gas",VLOOKUP(D14116,'Cross-Page Data'!$I$4:$J$13,2,FALSE),IF(J14116="solar",VLOOKUP('Form 923'!D14116,'Cross-Page Data'!$I$14:$J$117,2,FALSE),J14116))</f>
        <v>biomass</v>
      </c>
      <c r="J14116" t="str">
        <f>VLOOKUP(E14116,'Cross-Page Data'!$D$4:$F$48,3,FALSE)</f>
        <v>biomass</v>
      </c>
      <c r="K14116" t="b">
        <f t="shared" si="220"/>
        <v>1</v>
      </c>
    </row>
    <row r="14117" spans="1:11">
      <c r="A14117" s="120">
        <v>99999</v>
      </c>
      <c r="B14117" s="121" t="s">
        <v>205</v>
      </c>
      <c r="C14117" s="121" t="s">
        <v>209</v>
      </c>
      <c r="D14117" s="121" t="s">
        <v>68</v>
      </c>
      <c r="E14117" s="121" t="s">
        <v>176</v>
      </c>
      <c r="F14117" s="122">
        <v>375131</v>
      </c>
      <c r="G14117" s="122">
        <v>79389.968</v>
      </c>
      <c r="H14117" s="120">
        <v>2019</v>
      </c>
      <c r="I14117" t="str">
        <f>IF(J14117="natural gas",VLOOKUP(D14117,'Cross-Page Data'!$I$4:$J$13,2,FALSE),IF(J14117="solar",VLOOKUP('Form 923'!D14117,'Cross-Page Data'!$I$14:$J$117,2,FALSE),J14117))</f>
        <v>biomass</v>
      </c>
      <c r="J14117" t="str">
        <f>VLOOKUP(E14117,'Cross-Page Data'!$D$4:$F$48,3,FALSE)</f>
        <v>biomass</v>
      </c>
      <c r="K14117" t="b">
        <f t="shared" si="220"/>
        <v>0</v>
      </c>
    </row>
    <row r="14118" spans="1:11">
      <c r="A14118" s="120">
        <v>99999</v>
      </c>
      <c r="B14118" s="121" t="s">
        <v>201</v>
      </c>
      <c r="C14118" s="121" t="s">
        <v>206</v>
      </c>
      <c r="D14118" s="121" t="s">
        <v>68</v>
      </c>
      <c r="E14118" s="121" t="s">
        <v>176</v>
      </c>
      <c r="F14118" s="122">
        <v>423914</v>
      </c>
      <c r="G14118" s="122">
        <v>17305.257</v>
      </c>
      <c r="H14118" s="120">
        <v>2019</v>
      </c>
      <c r="I14118" t="str">
        <f>IF(J14118="natural gas",VLOOKUP(D14118,'Cross-Page Data'!$I$4:$J$13,2,FALSE),IF(J14118="solar",VLOOKUP('Form 923'!D14118,'Cross-Page Data'!$I$14:$J$117,2,FALSE),J14118))</f>
        <v>biomass</v>
      </c>
      <c r="J14118" t="str">
        <f>VLOOKUP(E14118,'Cross-Page Data'!$D$4:$F$48,3,FALSE)</f>
        <v>biomass</v>
      </c>
      <c r="K14118" t="b">
        <f t="shared" si="220"/>
        <v>1</v>
      </c>
    </row>
    <row r="14119" spans="1:11">
      <c r="A14119" s="120">
        <v>99999</v>
      </c>
      <c r="B14119" s="121" t="s">
        <v>205</v>
      </c>
      <c r="C14119" s="121" t="s">
        <v>209</v>
      </c>
      <c r="D14119" s="121" t="s">
        <v>68</v>
      </c>
      <c r="E14119" s="121" t="s">
        <v>176</v>
      </c>
      <c r="F14119" s="122">
        <v>133893</v>
      </c>
      <c r="G14119" s="122">
        <v>27415.166</v>
      </c>
      <c r="H14119" s="120">
        <v>2019</v>
      </c>
      <c r="I14119" t="str">
        <f>IF(J14119="natural gas",VLOOKUP(D14119,'Cross-Page Data'!$I$4:$J$13,2,FALSE),IF(J14119="solar",VLOOKUP('Form 923'!D14119,'Cross-Page Data'!$I$14:$J$117,2,FALSE),J14119))</f>
        <v>biomass</v>
      </c>
      <c r="J14119" t="str">
        <f>VLOOKUP(E14119,'Cross-Page Data'!$D$4:$F$48,3,FALSE)</f>
        <v>biomass</v>
      </c>
      <c r="K14119" t="b">
        <f t="shared" si="220"/>
        <v>0</v>
      </c>
    </row>
    <row r="14120" spans="1:11">
      <c r="A14120" s="120">
        <v>99999</v>
      </c>
      <c r="B14120" s="121" t="s">
        <v>205</v>
      </c>
      <c r="C14120" s="121" t="s">
        <v>209</v>
      </c>
      <c r="D14120" s="121" t="s">
        <v>68</v>
      </c>
      <c r="E14120" s="121" t="s">
        <v>176</v>
      </c>
      <c r="F14120" s="122">
        <v>1961961</v>
      </c>
      <c r="G14120" s="122">
        <v>388369.8</v>
      </c>
      <c r="H14120" s="120">
        <v>2019</v>
      </c>
      <c r="I14120" t="str">
        <f>IF(J14120="natural gas",VLOOKUP(D14120,'Cross-Page Data'!$I$4:$J$13,2,FALSE),IF(J14120="solar",VLOOKUP('Form 923'!D14120,'Cross-Page Data'!$I$14:$J$117,2,FALSE),J14120))</f>
        <v>biomass</v>
      </c>
      <c r="J14120" t="str">
        <f>VLOOKUP(E14120,'Cross-Page Data'!$D$4:$F$48,3,FALSE)</f>
        <v>biomass</v>
      </c>
      <c r="K14120" t="b">
        <f t="shared" si="220"/>
        <v>0</v>
      </c>
    </row>
    <row r="14121" spans="1:11">
      <c r="A14121" s="120">
        <v>99999</v>
      </c>
      <c r="B14121" s="121" t="s">
        <v>201</v>
      </c>
      <c r="C14121" s="121" t="s">
        <v>206</v>
      </c>
      <c r="D14121" s="121" t="s">
        <v>68</v>
      </c>
      <c r="E14121" s="121" t="s">
        <v>176</v>
      </c>
      <c r="F14121" s="122">
        <v>0</v>
      </c>
      <c r="G14121" s="122">
        <v>0</v>
      </c>
      <c r="H14121" s="120">
        <v>2019</v>
      </c>
      <c r="I14121" t="str">
        <f>IF(J14121="natural gas",VLOOKUP(D14121,'Cross-Page Data'!$I$4:$J$13,2,FALSE),IF(J14121="solar",VLOOKUP('Form 923'!D14121,'Cross-Page Data'!$I$14:$J$117,2,FALSE),J14121))</f>
        <v>biomass</v>
      </c>
      <c r="J14121" t="str">
        <f>VLOOKUP(E14121,'Cross-Page Data'!$D$4:$F$48,3,FALSE)</f>
        <v>biomass</v>
      </c>
      <c r="K14121" t="b">
        <f t="shared" si="220"/>
        <v>1</v>
      </c>
    </row>
    <row r="14122" spans="1:11">
      <c r="A14122" s="120">
        <v>99999</v>
      </c>
      <c r="B14122" s="121" t="s">
        <v>205</v>
      </c>
      <c r="C14122" s="121" t="s">
        <v>209</v>
      </c>
      <c r="D14122" s="121" t="s">
        <v>68</v>
      </c>
      <c r="E14122" s="121" t="s">
        <v>176</v>
      </c>
      <c r="F14122" s="122">
        <v>315184</v>
      </c>
      <c r="G14122" s="122">
        <v>59085.884</v>
      </c>
      <c r="H14122" s="120">
        <v>2019</v>
      </c>
      <c r="I14122" t="str">
        <f>IF(J14122="natural gas",VLOOKUP(D14122,'Cross-Page Data'!$I$4:$J$13,2,FALSE),IF(J14122="solar",VLOOKUP('Form 923'!D14122,'Cross-Page Data'!$I$14:$J$117,2,FALSE),J14122))</f>
        <v>biomass</v>
      </c>
      <c r="J14122" t="str">
        <f>VLOOKUP(E14122,'Cross-Page Data'!$D$4:$F$48,3,FALSE)</f>
        <v>biomass</v>
      </c>
      <c r="K14122" t="b">
        <f t="shared" si="220"/>
        <v>0</v>
      </c>
    </row>
    <row r="14123" spans="1:11">
      <c r="A14123" s="120">
        <v>99999</v>
      </c>
      <c r="B14123" s="121" t="s">
        <v>205</v>
      </c>
      <c r="C14123" s="121" t="s">
        <v>209</v>
      </c>
      <c r="D14123" s="121" t="s">
        <v>68</v>
      </c>
      <c r="E14123" s="121" t="s">
        <v>176</v>
      </c>
      <c r="F14123" s="122">
        <v>967358</v>
      </c>
      <c r="G14123" s="122">
        <v>207644.19</v>
      </c>
      <c r="H14123" s="120">
        <v>2019</v>
      </c>
      <c r="I14123" t="str">
        <f>IF(J14123="natural gas",VLOOKUP(D14123,'Cross-Page Data'!$I$4:$J$13,2,FALSE),IF(J14123="solar",VLOOKUP('Form 923'!D14123,'Cross-Page Data'!$I$14:$J$117,2,FALSE),J14123))</f>
        <v>biomass</v>
      </c>
      <c r="J14123" t="str">
        <f>VLOOKUP(E14123,'Cross-Page Data'!$D$4:$F$48,3,FALSE)</f>
        <v>biomass</v>
      </c>
      <c r="K14123" t="b">
        <f t="shared" si="220"/>
        <v>0</v>
      </c>
    </row>
    <row r="14124" spans="1:11">
      <c r="A14124" s="120">
        <v>99999</v>
      </c>
      <c r="B14124" s="121" t="s">
        <v>201</v>
      </c>
      <c r="C14124" s="121" t="s">
        <v>206</v>
      </c>
      <c r="D14124" s="121" t="s">
        <v>68</v>
      </c>
      <c r="E14124" s="121" t="s">
        <v>176</v>
      </c>
      <c r="F14124" s="122">
        <v>2239754</v>
      </c>
      <c r="G14124" s="122">
        <v>178898.69</v>
      </c>
      <c r="H14124" s="120">
        <v>2019</v>
      </c>
      <c r="I14124" t="str">
        <f>IF(J14124="natural gas",VLOOKUP(D14124,'Cross-Page Data'!$I$4:$J$13,2,FALSE),IF(J14124="solar",VLOOKUP('Form 923'!D14124,'Cross-Page Data'!$I$14:$J$117,2,FALSE),J14124))</f>
        <v>biomass</v>
      </c>
      <c r="J14124" t="str">
        <f>VLOOKUP(E14124,'Cross-Page Data'!$D$4:$F$48,3,FALSE)</f>
        <v>biomass</v>
      </c>
      <c r="K14124" t="b">
        <f t="shared" si="220"/>
        <v>1</v>
      </c>
    </row>
    <row r="14125" spans="1:11">
      <c r="A14125" s="120">
        <v>99999</v>
      </c>
      <c r="B14125" s="121" t="s">
        <v>205</v>
      </c>
      <c r="C14125" s="121" t="s">
        <v>202</v>
      </c>
      <c r="D14125" s="121" t="s">
        <v>68</v>
      </c>
      <c r="E14125" s="121" t="s">
        <v>176</v>
      </c>
      <c r="F14125" s="122">
        <v>299672</v>
      </c>
      <c r="G14125" s="122">
        <v>64943.403</v>
      </c>
      <c r="H14125" s="120">
        <v>2019</v>
      </c>
      <c r="I14125" t="str">
        <f>IF(J14125="natural gas",VLOOKUP(D14125,'Cross-Page Data'!$I$4:$J$13,2,FALSE),IF(J14125="solar",VLOOKUP('Form 923'!D14125,'Cross-Page Data'!$I$14:$J$117,2,FALSE),J14125))</f>
        <v>biomass</v>
      </c>
      <c r="J14125" t="str">
        <f>VLOOKUP(E14125,'Cross-Page Data'!$D$4:$F$48,3,FALSE)</f>
        <v>biomass</v>
      </c>
      <c r="K14125" t="b">
        <f t="shared" si="220"/>
        <v>1</v>
      </c>
    </row>
    <row r="14126" spans="1:11">
      <c r="A14126" s="120">
        <v>99999</v>
      </c>
      <c r="B14126" s="121" t="s">
        <v>205</v>
      </c>
      <c r="C14126" s="121" t="s">
        <v>209</v>
      </c>
      <c r="D14126" s="121" t="s">
        <v>68</v>
      </c>
      <c r="E14126" s="121" t="s">
        <v>176</v>
      </c>
      <c r="F14126" s="122">
        <v>4092</v>
      </c>
      <c r="G14126" s="122">
        <v>692.606</v>
      </c>
      <c r="H14126" s="120">
        <v>2019</v>
      </c>
      <c r="I14126" t="str">
        <f>IF(J14126="natural gas",VLOOKUP(D14126,'Cross-Page Data'!$I$4:$J$13,2,FALSE),IF(J14126="solar",VLOOKUP('Form 923'!D14126,'Cross-Page Data'!$I$14:$J$117,2,FALSE),J14126))</f>
        <v>biomass</v>
      </c>
      <c r="J14126" t="str">
        <f>VLOOKUP(E14126,'Cross-Page Data'!$D$4:$F$48,3,FALSE)</f>
        <v>biomass</v>
      </c>
      <c r="K14126" t="b">
        <f t="shared" si="220"/>
        <v>0</v>
      </c>
    </row>
    <row r="14127" spans="1:11">
      <c r="A14127" s="120">
        <v>99999</v>
      </c>
      <c r="B14127" s="121" t="s">
        <v>201</v>
      </c>
      <c r="C14127" s="121" t="s">
        <v>206</v>
      </c>
      <c r="D14127" s="121" t="s">
        <v>68</v>
      </c>
      <c r="E14127" s="121" t="s">
        <v>176</v>
      </c>
      <c r="F14127" s="122">
        <v>6631238</v>
      </c>
      <c r="G14127" s="122">
        <v>493712.6</v>
      </c>
      <c r="H14127" s="120">
        <v>2019</v>
      </c>
      <c r="I14127" t="str">
        <f>IF(J14127="natural gas",VLOOKUP(D14127,'Cross-Page Data'!$I$4:$J$13,2,FALSE),IF(J14127="solar",VLOOKUP('Form 923'!D14127,'Cross-Page Data'!$I$14:$J$117,2,FALSE),J14127))</f>
        <v>biomass</v>
      </c>
      <c r="J14127" t="str">
        <f>VLOOKUP(E14127,'Cross-Page Data'!$D$4:$F$48,3,FALSE)</f>
        <v>biomass</v>
      </c>
      <c r="K14127" t="b">
        <f t="shared" si="220"/>
        <v>1</v>
      </c>
    </row>
    <row r="14128" spans="1:11">
      <c r="A14128" s="120">
        <v>99999</v>
      </c>
      <c r="B14128" s="121" t="s">
        <v>205</v>
      </c>
      <c r="C14128" s="121" t="s">
        <v>202</v>
      </c>
      <c r="D14128" s="121" t="s">
        <v>68</v>
      </c>
      <c r="E14128" s="121" t="s">
        <v>176</v>
      </c>
      <c r="F14128" s="122">
        <v>136252</v>
      </c>
      <c r="G14128" s="122">
        <v>24550.351</v>
      </c>
      <c r="H14128" s="120">
        <v>2019</v>
      </c>
      <c r="I14128" t="str">
        <f>IF(J14128="natural gas",VLOOKUP(D14128,'Cross-Page Data'!$I$4:$J$13,2,FALSE),IF(J14128="solar",VLOOKUP('Form 923'!D14128,'Cross-Page Data'!$I$14:$J$117,2,FALSE),J14128))</f>
        <v>biomass</v>
      </c>
      <c r="J14128" t="str">
        <f>VLOOKUP(E14128,'Cross-Page Data'!$D$4:$F$48,3,FALSE)</f>
        <v>biomass</v>
      </c>
      <c r="K14128" t="b">
        <f t="shared" si="220"/>
        <v>1</v>
      </c>
    </row>
    <row r="14129" spans="1:11">
      <c r="A14129" s="120">
        <v>99999</v>
      </c>
      <c r="B14129" s="121" t="s">
        <v>205</v>
      </c>
      <c r="C14129" s="121" t="s">
        <v>209</v>
      </c>
      <c r="D14129" s="121" t="s">
        <v>68</v>
      </c>
      <c r="E14129" s="121" t="s">
        <v>176</v>
      </c>
      <c r="F14129" s="122">
        <v>566152</v>
      </c>
      <c r="G14129" s="122">
        <v>111539.78</v>
      </c>
      <c r="H14129" s="120">
        <v>2019</v>
      </c>
      <c r="I14129" t="str">
        <f>IF(J14129="natural gas",VLOOKUP(D14129,'Cross-Page Data'!$I$4:$J$13,2,FALSE),IF(J14129="solar",VLOOKUP('Form 923'!D14129,'Cross-Page Data'!$I$14:$J$117,2,FALSE),J14129))</f>
        <v>biomass</v>
      </c>
      <c r="J14129" t="str">
        <f>VLOOKUP(E14129,'Cross-Page Data'!$D$4:$F$48,3,FALSE)</f>
        <v>biomass</v>
      </c>
      <c r="K14129" t="b">
        <f t="shared" si="220"/>
        <v>0</v>
      </c>
    </row>
    <row r="14130" spans="1:11">
      <c r="A14130" s="120">
        <v>99999</v>
      </c>
      <c r="B14130" s="121" t="s">
        <v>205</v>
      </c>
      <c r="C14130" s="121" t="s">
        <v>209</v>
      </c>
      <c r="D14130" s="121" t="s">
        <v>68</v>
      </c>
      <c r="E14130" s="121" t="s">
        <v>176</v>
      </c>
      <c r="F14130" s="122">
        <v>155277</v>
      </c>
      <c r="G14130" s="122">
        <v>24910.626</v>
      </c>
      <c r="H14130" s="120">
        <v>2019</v>
      </c>
      <c r="I14130" t="str">
        <f>IF(J14130="natural gas",VLOOKUP(D14130,'Cross-Page Data'!$I$4:$J$13,2,FALSE),IF(J14130="solar",VLOOKUP('Form 923'!D14130,'Cross-Page Data'!$I$14:$J$117,2,FALSE),J14130))</f>
        <v>biomass</v>
      </c>
      <c r="J14130" t="str">
        <f>VLOOKUP(E14130,'Cross-Page Data'!$D$4:$F$48,3,FALSE)</f>
        <v>biomass</v>
      </c>
      <c r="K14130" t="b">
        <f t="shared" si="220"/>
        <v>0</v>
      </c>
    </row>
    <row r="14131" spans="1:11">
      <c r="A14131" s="120">
        <v>99999</v>
      </c>
      <c r="B14131" s="121" t="s">
        <v>205</v>
      </c>
      <c r="C14131" s="121" t="s">
        <v>202</v>
      </c>
      <c r="D14131" s="121" t="s">
        <v>68</v>
      </c>
      <c r="E14131" s="121" t="s">
        <v>176</v>
      </c>
      <c r="F14131" s="122">
        <v>762065</v>
      </c>
      <c r="G14131" s="122">
        <v>120667.29</v>
      </c>
      <c r="H14131" s="120">
        <v>2019</v>
      </c>
      <c r="I14131" t="str">
        <f>IF(J14131="natural gas",VLOOKUP(D14131,'Cross-Page Data'!$I$4:$J$13,2,FALSE),IF(J14131="solar",VLOOKUP('Form 923'!D14131,'Cross-Page Data'!$I$14:$J$117,2,FALSE),J14131))</f>
        <v>biomass</v>
      </c>
      <c r="J14131" t="str">
        <f>VLOOKUP(E14131,'Cross-Page Data'!$D$4:$F$48,3,FALSE)</f>
        <v>biomass</v>
      </c>
      <c r="K14131" t="b">
        <f t="shared" si="220"/>
        <v>1</v>
      </c>
    </row>
    <row r="14132" spans="1:11">
      <c r="A14132" s="120">
        <v>99999</v>
      </c>
      <c r="B14132" s="121" t="s">
        <v>205</v>
      </c>
      <c r="C14132" s="121" t="s">
        <v>209</v>
      </c>
      <c r="D14132" s="121" t="s">
        <v>68</v>
      </c>
      <c r="E14132" s="121" t="s">
        <v>176</v>
      </c>
      <c r="F14132" s="122">
        <v>109334</v>
      </c>
      <c r="G14132" s="122">
        <v>24555.571</v>
      </c>
      <c r="H14132" s="120">
        <v>2019</v>
      </c>
      <c r="I14132" t="str">
        <f>IF(J14132="natural gas",VLOOKUP(D14132,'Cross-Page Data'!$I$4:$J$13,2,FALSE),IF(J14132="solar",VLOOKUP('Form 923'!D14132,'Cross-Page Data'!$I$14:$J$117,2,FALSE),J14132))</f>
        <v>biomass</v>
      </c>
      <c r="J14132" t="str">
        <f>VLOOKUP(E14132,'Cross-Page Data'!$D$4:$F$48,3,FALSE)</f>
        <v>biomass</v>
      </c>
      <c r="K14132" t="b">
        <f t="shared" si="220"/>
        <v>0</v>
      </c>
    </row>
    <row r="14133" spans="1:11">
      <c r="A14133" s="120">
        <v>99999</v>
      </c>
      <c r="B14133" s="121" t="s">
        <v>205</v>
      </c>
      <c r="C14133" s="121" t="s">
        <v>209</v>
      </c>
      <c r="D14133" s="121" t="s">
        <v>68</v>
      </c>
      <c r="E14133" s="121" t="s">
        <v>178</v>
      </c>
      <c r="F14133" s="122">
        <v>0</v>
      </c>
      <c r="G14133" s="122">
        <v>0</v>
      </c>
      <c r="H14133" s="120">
        <v>2019</v>
      </c>
      <c r="I14133" t="str">
        <f>IF(J14133="natural gas",VLOOKUP(D14133,'Cross-Page Data'!$I$4:$J$13,2,FALSE),IF(J14133="solar",VLOOKUP('Form 923'!D14133,'Cross-Page Data'!$I$14:$J$117,2,FALSE),J14133))</f>
        <v>other</v>
      </c>
      <c r="J14133" t="str">
        <f>VLOOKUP(E14133,'Cross-Page Data'!$D$4:$F$48,3,FALSE)</f>
        <v>other</v>
      </c>
      <c r="K14133" t="b">
        <f t="shared" si="220"/>
        <v>0</v>
      </c>
    </row>
    <row r="14134" spans="1:11">
      <c r="A14134" s="120">
        <v>99999</v>
      </c>
      <c r="B14134" s="121" t="s">
        <v>201</v>
      </c>
      <c r="C14134" s="121" t="s">
        <v>202</v>
      </c>
      <c r="D14134" s="121" t="s">
        <v>68</v>
      </c>
      <c r="E14134" s="121" t="s">
        <v>183</v>
      </c>
      <c r="F14134" s="122">
        <v>8277</v>
      </c>
      <c r="G14134" s="122">
        <v>824.45</v>
      </c>
      <c r="H14134" s="120">
        <v>2019</v>
      </c>
      <c r="I14134" t="str">
        <f>IF(J14134="natural gas",VLOOKUP(D14134,'Cross-Page Data'!$I$4:$J$13,2,FALSE),IF(J14134="solar",VLOOKUP('Form 923'!D14134,'Cross-Page Data'!$I$14:$J$117,2,FALSE),J14134))</f>
        <v>crude oil</v>
      </c>
      <c r="J14134" t="str">
        <f>VLOOKUP(E14134,'Cross-Page Data'!$D$4:$F$48,3,FALSE)</f>
        <v>crude oil</v>
      </c>
      <c r="K14134" t="b">
        <f t="shared" si="220"/>
        <v>1</v>
      </c>
    </row>
    <row r="14135" spans="1:11">
      <c r="A14135" s="120">
        <v>99999</v>
      </c>
      <c r="B14135" s="121" t="s">
        <v>201</v>
      </c>
      <c r="C14135" s="121" t="s">
        <v>206</v>
      </c>
      <c r="D14135" s="121" t="s">
        <v>128</v>
      </c>
      <c r="E14135" s="121" t="s">
        <v>180</v>
      </c>
      <c r="F14135" s="122">
        <v>210037</v>
      </c>
      <c r="G14135" s="122">
        <v>23594.362</v>
      </c>
      <c r="H14135" s="120">
        <v>2019</v>
      </c>
      <c r="I14135" t="str">
        <f>IF(J14135="natural gas",VLOOKUP(D14135,'Cross-Page Data'!$I$4:$J$13,2,FALSE),IF(J14135="solar",VLOOKUP('Form 923'!D14135,'Cross-Page Data'!$I$14:$J$117,2,FALSE),J14135))</f>
        <v>wind</v>
      </c>
      <c r="J14135" t="str">
        <f>VLOOKUP(E14135,'Cross-Page Data'!$D$4:$F$48,3,FALSE)</f>
        <v>wind</v>
      </c>
      <c r="K14135" t="b">
        <f t="shared" si="220"/>
        <v>1</v>
      </c>
    </row>
    <row r="14136" spans="1:11">
      <c r="A14136" s="120">
        <v>99999</v>
      </c>
      <c r="B14136" s="121" t="s">
        <v>201</v>
      </c>
      <c r="C14136" s="121" t="s">
        <v>206</v>
      </c>
      <c r="D14136" s="121" t="s">
        <v>128</v>
      </c>
      <c r="E14136" s="121" t="s">
        <v>180</v>
      </c>
      <c r="F14136" s="122">
        <v>199153</v>
      </c>
      <c r="G14136" s="122">
        <v>22371.467</v>
      </c>
      <c r="H14136" s="120">
        <v>2019</v>
      </c>
      <c r="I14136" t="str">
        <f>IF(J14136="natural gas",VLOOKUP(D14136,'Cross-Page Data'!$I$4:$J$13,2,FALSE),IF(J14136="solar",VLOOKUP('Form 923'!D14136,'Cross-Page Data'!$I$14:$J$117,2,FALSE),J14136))</f>
        <v>wind</v>
      </c>
      <c r="J14136" t="str">
        <f>VLOOKUP(E14136,'Cross-Page Data'!$D$4:$F$48,3,FALSE)</f>
        <v>wind</v>
      </c>
      <c r="K14136" t="b">
        <f t="shared" si="220"/>
        <v>1</v>
      </c>
    </row>
    <row r="14137" spans="1:11">
      <c r="A14137" s="120">
        <v>99999</v>
      </c>
      <c r="B14137" s="121" t="s">
        <v>201</v>
      </c>
      <c r="C14137" s="121" t="s">
        <v>206</v>
      </c>
      <c r="D14137" s="121" t="s">
        <v>128</v>
      </c>
      <c r="E14137" s="121" t="s">
        <v>180</v>
      </c>
      <c r="F14137" s="122">
        <v>2602842</v>
      </c>
      <c r="G14137" s="122">
        <v>292388.41</v>
      </c>
      <c r="H14137" s="120">
        <v>2019</v>
      </c>
      <c r="I14137" t="str">
        <f>IF(J14137="natural gas",VLOOKUP(D14137,'Cross-Page Data'!$I$4:$J$13,2,FALSE),IF(J14137="solar",VLOOKUP('Form 923'!D14137,'Cross-Page Data'!$I$14:$J$117,2,FALSE),J14137))</f>
        <v>wind</v>
      </c>
      <c r="J14137" t="str">
        <f>VLOOKUP(E14137,'Cross-Page Data'!$D$4:$F$48,3,FALSE)</f>
        <v>wind</v>
      </c>
      <c r="K14137" t="b">
        <f t="shared" si="220"/>
        <v>1</v>
      </c>
    </row>
    <row r="14138" ht="25.5" spans="1:11">
      <c r="A14138" s="120">
        <v>99999</v>
      </c>
      <c r="B14138" s="121" t="s">
        <v>201</v>
      </c>
      <c r="C14138" s="121" t="s">
        <v>207</v>
      </c>
      <c r="D14138" s="121" t="s">
        <v>128</v>
      </c>
      <c r="E14138" s="121" t="s">
        <v>180</v>
      </c>
      <c r="F14138" s="122">
        <v>16916</v>
      </c>
      <c r="G14138" s="122">
        <v>1900.339</v>
      </c>
      <c r="H14138" s="120">
        <v>2019</v>
      </c>
      <c r="I14138" t="str">
        <f>IF(J14138="natural gas",VLOOKUP(D14138,'Cross-Page Data'!$I$4:$J$13,2,FALSE),IF(J14138="solar",VLOOKUP('Form 923'!D14138,'Cross-Page Data'!$I$14:$J$117,2,FALSE),J14138))</f>
        <v>wind</v>
      </c>
      <c r="J14138" t="str">
        <f>VLOOKUP(E14138,'Cross-Page Data'!$D$4:$F$48,3,FALSE)</f>
        <v>wind</v>
      </c>
      <c r="K14138" t="b">
        <f t="shared" si="220"/>
        <v>0</v>
      </c>
    </row>
    <row r="14139" spans="1:11">
      <c r="A14139" s="120">
        <v>99999</v>
      </c>
      <c r="B14139" s="121" t="s">
        <v>201</v>
      </c>
      <c r="C14139" s="121" t="s">
        <v>206</v>
      </c>
      <c r="D14139" s="121" t="s">
        <v>128</v>
      </c>
      <c r="E14139" s="121" t="s">
        <v>180</v>
      </c>
      <c r="F14139" s="122">
        <v>49998</v>
      </c>
      <c r="G14139" s="122">
        <v>5616.648</v>
      </c>
      <c r="H14139" s="120">
        <v>2019</v>
      </c>
      <c r="I14139" t="str">
        <f>IF(J14139="natural gas",VLOOKUP(D14139,'Cross-Page Data'!$I$4:$J$13,2,FALSE),IF(J14139="solar",VLOOKUP('Form 923'!D14139,'Cross-Page Data'!$I$14:$J$117,2,FALSE),J14139))</f>
        <v>wind</v>
      </c>
      <c r="J14139" t="str">
        <f>VLOOKUP(E14139,'Cross-Page Data'!$D$4:$F$48,3,FALSE)</f>
        <v>wind</v>
      </c>
      <c r="K14139" t="b">
        <f t="shared" si="220"/>
        <v>1</v>
      </c>
    </row>
    <row r="14140" spans="1:11">
      <c r="A14140" s="120">
        <v>99999</v>
      </c>
      <c r="B14140" s="121" t="s">
        <v>201</v>
      </c>
      <c r="C14140" s="121" t="s">
        <v>206</v>
      </c>
      <c r="D14140" s="121" t="s">
        <v>128</v>
      </c>
      <c r="E14140" s="121" t="s">
        <v>180</v>
      </c>
      <c r="F14140" s="122">
        <v>168395</v>
      </c>
      <c r="G14140" s="122">
        <v>18916.521</v>
      </c>
      <c r="H14140" s="120">
        <v>2019</v>
      </c>
      <c r="I14140" t="str">
        <f>IF(J14140="natural gas",VLOOKUP(D14140,'Cross-Page Data'!$I$4:$J$13,2,FALSE),IF(J14140="solar",VLOOKUP('Form 923'!D14140,'Cross-Page Data'!$I$14:$J$117,2,FALSE),J14140))</f>
        <v>wind</v>
      </c>
      <c r="J14140" t="str">
        <f>VLOOKUP(E14140,'Cross-Page Data'!$D$4:$F$48,3,FALSE)</f>
        <v>wind</v>
      </c>
      <c r="K14140" t="b">
        <f t="shared" si="220"/>
        <v>1</v>
      </c>
    </row>
    <row r="14141" spans="1:11">
      <c r="A14141" s="120">
        <v>99999</v>
      </c>
      <c r="B14141" s="121" t="s">
        <v>201</v>
      </c>
      <c r="C14141" s="121" t="s">
        <v>206</v>
      </c>
      <c r="D14141" s="121" t="s">
        <v>128</v>
      </c>
      <c r="E14141" s="121" t="s">
        <v>180</v>
      </c>
      <c r="F14141" s="122">
        <v>3216334</v>
      </c>
      <c r="G14141" s="122">
        <v>361304.48</v>
      </c>
      <c r="H14141" s="120">
        <v>2019</v>
      </c>
      <c r="I14141" t="str">
        <f>IF(J14141="natural gas",VLOOKUP(D14141,'Cross-Page Data'!$I$4:$J$13,2,FALSE),IF(J14141="solar",VLOOKUP('Form 923'!D14141,'Cross-Page Data'!$I$14:$J$117,2,FALSE),J14141))</f>
        <v>wind</v>
      </c>
      <c r="J14141" t="str">
        <f>VLOOKUP(E14141,'Cross-Page Data'!$D$4:$F$48,3,FALSE)</f>
        <v>wind</v>
      </c>
      <c r="K14141" t="b">
        <f t="shared" si="220"/>
        <v>1</v>
      </c>
    </row>
    <row r="14142" spans="1:11">
      <c r="A14142" s="120">
        <v>99999</v>
      </c>
      <c r="B14142" s="121" t="s">
        <v>201</v>
      </c>
      <c r="C14142" s="121" t="s">
        <v>206</v>
      </c>
      <c r="D14142" s="121" t="s">
        <v>128</v>
      </c>
      <c r="E14142" s="121" t="s">
        <v>180</v>
      </c>
      <c r="F14142" s="122">
        <v>1579053</v>
      </c>
      <c r="G14142" s="122">
        <v>177381.78</v>
      </c>
      <c r="H14142" s="120">
        <v>2019</v>
      </c>
      <c r="I14142" t="str">
        <f>IF(J14142="natural gas",VLOOKUP(D14142,'Cross-Page Data'!$I$4:$J$13,2,FALSE),IF(J14142="solar",VLOOKUP('Form 923'!D14142,'Cross-Page Data'!$I$14:$J$117,2,FALSE),J14142))</f>
        <v>wind</v>
      </c>
      <c r="J14142" t="str">
        <f>VLOOKUP(E14142,'Cross-Page Data'!$D$4:$F$48,3,FALSE)</f>
        <v>wind</v>
      </c>
      <c r="K14142" t="b">
        <f t="shared" si="220"/>
        <v>1</v>
      </c>
    </row>
    <row r="14143" spans="1:11">
      <c r="A14143" s="120">
        <v>99999</v>
      </c>
      <c r="B14143" s="121" t="s">
        <v>201</v>
      </c>
      <c r="C14143" s="121" t="s">
        <v>206</v>
      </c>
      <c r="D14143" s="121" t="s">
        <v>128</v>
      </c>
      <c r="E14143" s="121" t="s">
        <v>180</v>
      </c>
      <c r="F14143" s="122">
        <v>2449116</v>
      </c>
      <c r="G14143" s="122">
        <v>275119.96</v>
      </c>
      <c r="H14143" s="120">
        <v>2019</v>
      </c>
      <c r="I14143" t="str">
        <f>IF(J14143="natural gas",VLOOKUP(D14143,'Cross-Page Data'!$I$4:$J$13,2,FALSE),IF(J14143="solar",VLOOKUP('Form 923'!D14143,'Cross-Page Data'!$I$14:$J$117,2,FALSE),J14143))</f>
        <v>wind</v>
      </c>
      <c r="J14143" t="str">
        <f>VLOOKUP(E14143,'Cross-Page Data'!$D$4:$F$48,3,FALSE)</f>
        <v>wind</v>
      </c>
      <c r="K14143" t="b">
        <f t="shared" si="220"/>
        <v>1</v>
      </c>
    </row>
    <row r="14144" spans="1:11">
      <c r="A14144" s="120">
        <v>99999</v>
      </c>
      <c r="B14144" s="121" t="s">
        <v>201</v>
      </c>
      <c r="C14144" s="121" t="s">
        <v>206</v>
      </c>
      <c r="D14144" s="121" t="s">
        <v>128</v>
      </c>
      <c r="E14144" s="121" t="s">
        <v>180</v>
      </c>
      <c r="F14144" s="122">
        <v>2369198</v>
      </c>
      <c r="G14144" s="122">
        <v>266142.15</v>
      </c>
      <c r="H14144" s="120">
        <v>2019</v>
      </c>
      <c r="I14144" t="str">
        <f>IF(J14144="natural gas",VLOOKUP(D14144,'Cross-Page Data'!$I$4:$J$13,2,FALSE),IF(J14144="solar",VLOOKUP('Form 923'!D14144,'Cross-Page Data'!$I$14:$J$117,2,FALSE),J14144))</f>
        <v>wind</v>
      </c>
      <c r="J14144" t="str">
        <f>VLOOKUP(E14144,'Cross-Page Data'!$D$4:$F$48,3,FALSE)</f>
        <v>wind</v>
      </c>
      <c r="K14144" t="b">
        <f t="shared" si="220"/>
        <v>1</v>
      </c>
    </row>
    <row r="14145" spans="1:11">
      <c r="A14145" s="120">
        <v>99999</v>
      </c>
      <c r="B14145" s="121" t="s">
        <v>205</v>
      </c>
      <c r="C14145" s="121" t="s">
        <v>209</v>
      </c>
      <c r="D14145" s="121" t="s">
        <v>128</v>
      </c>
      <c r="E14145" s="121" t="s">
        <v>180</v>
      </c>
      <c r="F14145" s="122">
        <v>26677</v>
      </c>
      <c r="G14145" s="122">
        <v>2996.697</v>
      </c>
      <c r="H14145" s="120">
        <v>2019</v>
      </c>
      <c r="I14145" t="str">
        <f>IF(J14145="natural gas",VLOOKUP(D14145,'Cross-Page Data'!$I$4:$J$13,2,FALSE),IF(J14145="solar",VLOOKUP('Form 923'!D14145,'Cross-Page Data'!$I$14:$J$117,2,FALSE),J14145))</f>
        <v>wind</v>
      </c>
      <c r="J14145" t="str">
        <f>VLOOKUP(E14145,'Cross-Page Data'!$D$4:$F$48,3,FALSE)</f>
        <v>wind</v>
      </c>
      <c r="K14145" t="b">
        <f t="shared" si="220"/>
        <v>0</v>
      </c>
    </row>
    <row r="14146" spans="1:11">
      <c r="A14146" s="120">
        <v>99999</v>
      </c>
      <c r="B14146" s="121" t="s">
        <v>201</v>
      </c>
      <c r="C14146" s="121" t="s">
        <v>206</v>
      </c>
      <c r="D14146" s="121" t="s">
        <v>128</v>
      </c>
      <c r="E14146" s="121" t="s">
        <v>180</v>
      </c>
      <c r="F14146" s="122">
        <v>2598040</v>
      </c>
      <c r="G14146" s="122">
        <v>291848.88</v>
      </c>
      <c r="H14146" s="120">
        <v>2019</v>
      </c>
      <c r="I14146" t="str">
        <f>IF(J14146="natural gas",VLOOKUP(D14146,'Cross-Page Data'!$I$4:$J$13,2,FALSE),IF(J14146="solar",VLOOKUP('Form 923'!D14146,'Cross-Page Data'!$I$14:$J$117,2,FALSE),J14146))</f>
        <v>wind</v>
      </c>
      <c r="J14146" t="str">
        <f>VLOOKUP(E14146,'Cross-Page Data'!$D$4:$F$48,3,FALSE)</f>
        <v>wind</v>
      </c>
      <c r="K14146" t="b">
        <f t="shared" si="220"/>
        <v>1</v>
      </c>
    </row>
    <row r="14147" spans="1:11">
      <c r="A14147" s="120">
        <v>99999</v>
      </c>
      <c r="B14147" s="121" t="s">
        <v>201</v>
      </c>
      <c r="C14147" s="121" t="s">
        <v>206</v>
      </c>
      <c r="D14147" s="121" t="s">
        <v>128</v>
      </c>
      <c r="E14147" s="121" t="s">
        <v>180</v>
      </c>
      <c r="F14147" s="122">
        <v>9912676</v>
      </c>
      <c r="G14147" s="122">
        <v>1113534</v>
      </c>
      <c r="H14147" s="120">
        <v>2019</v>
      </c>
      <c r="I14147" t="str">
        <f>IF(J14147="natural gas",VLOOKUP(D14147,'Cross-Page Data'!$I$4:$J$13,2,FALSE),IF(J14147="solar",VLOOKUP('Form 923'!D14147,'Cross-Page Data'!$I$14:$J$117,2,FALSE),J14147))</f>
        <v>wind</v>
      </c>
      <c r="J14147" t="str">
        <f>VLOOKUP(E14147,'Cross-Page Data'!$D$4:$F$48,3,FALSE)</f>
        <v>wind</v>
      </c>
      <c r="K14147" t="b">
        <f t="shared" si="220"/>
        <v>1</v>
      </c>
    </row>
    <row r="14148" spans="1:11">
      <c r="A14148" s="120">
        <v>99999</v>
      </c>
      <c r="B14148" s="121" t="s">
        <v>201</v>
      </c>
      <c r="C14148" s="121" t="s">
        <v>206</v>
      </c>
      <c r="D14148" s="121" t="s">
        <v>128</v>
      </c>
      <c r="E14148" s="121" t="s">
        <v>180</v>
      </c>
      <c r="F14148" s="122">
        <v>2853118</v>
      </c>
      <c r="G14148" s="122">
        <v>320502.82</v>
      </c>
      <c r="H14148" s="120">
        <v>2019</v>
      </c>
      <c r="I14148" t="str">
        <f>IF(J14148="natural gas",VLOOKUP(D14148,'Cross-Page Data'!$I$4:$J$13,2,FALSE),IF(J14148="solar",VLOOKUP('Form 923'!D14148,'Cross-Page Data'!$I$14:$J$117,2,FALSE),J14148))</f>
        <v>wind</v>
      </c>
      <c r="J14148" t="str">
        <f>VLOOKUP(E14148,'Cross-Page Data'!$D$4:$F$48,3,FALSE)</f>
        <v>wind</v>
      </c>
      <c r="K14148" t="b">
        <f t="shared" si="220"/>
        <v>1</v>
      </c>
    </row>
  </sheetData>
  <autoFilter xmlns:etc="http://www.wps.cn/officeDocument/2017/etCustomData" ref="A5:K1414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B2" sqref="B2:D17"/>
    </sheetView>
  </sheetViews>
  <sheetFormatPr defaultColWidth="9" defaultRowHeight="13.5" outlineLevelCol="3"/>
  <cols>
    <col min="1" max="1" width="40.5044247787611" customWidth="1"/>
    <col min="2" max="4" width="26" customWidth="1"/>
  </cols>
  <sheetData>
    <row r="1" s="2" customFormat="1" ht="40.5" spans="1:4">
      <c r="A1" s="2" t="s">
        <v>212</v>
      </c>
      <c r="B1" s="2" t="s">
        <v>213</v>
      </c>
      <c r="C1" s="2" t="s">
        <v>214</v>
      </c>
      <c r="D1" s="2" t="s">
        <v>215</v>
      </c>
    </row>
    <row r="2" spans="1:4">
      <c r="A2" s="73" t="s">
        <v>37</v>
      </c>
      <c r="B2" s="119">
        <v>487475053</v>
      </c>
      <c r="C2" s="119">
        <v>51409317.195</v>
      </c>
      <c r="D2" s="119">
        <f>B2/C2*10^6</f>
        <v>9482231.61865708</v>
      </c>
    </row>
    <row r="3" spans="1:4">
      <c r="A3" s="73" t="s">
        <v>185</v>
      </c>
      <c r="B3" s="119">
        <v>7948669</v>
      </c>
      <c r="C3" s="119">
        <v>1030533.628</v>
      </c>
      <c r="D3" s="119">
        <f t="shared" ref="D3:D19" si="0">B3/C3*10^6</f>
        <v>7713158.29394749</v>
      </c>
    </row>
    <row r="4" spans="1:4">
      <c r="A4" s="73" t="s">
        <v>78</v>
      </c>
      <c r="B4" s="119">
        <v>138080172</v>
      </c>
      <c r="C4" s="119">
        <v>15511139.659</v>
      </c>
      <c r="D4" s="119">
        <f t="shared" si="0"/>
        <v>8902000.43553099</v>
      </c>
    </row>
    <row r="5" spans="1:4">
      <c r="A5" s="73" t="s">
        <v>45</v>
      </c>
      <c r="B5" s="119">
        <v>9872136038</v>
      </c>
      <c r="C5" s="119">
        <v>939180736.975001</v>
      </c>
      <c r="D5" s="119">
        <f t="shared" si="0"/>
        <v>10511433.6882559</v>
      </c>
    </row>
    <row r="6" spans="1:4">
      <c r="A6" s="73" t="s">
        <v>72</v>
      </c>
      <c r="B6" s="119">
        <v>109984770</v>
      </c>
      <c r="C6" s="119">
        <v>10260583.715</v>
      </c>
      <c r="D6" s="119">
        <f t="shared" si="0"/>
        <v>10719153.3206062</v>
      </c>
    </row>
    <row r="7" spans="1:4">
      <c r="A7" s="73" t="s">
        <v>66</v>
      </c>
      <c r="B7" s="119">
        <v>2561152904</v>
      </c>
      <c r="C7" s="119">
        <v>282442138.691</v>
      </c>
      <c r="D7" s="119">
        <f t="shared" si="0"/>
        <v>9067885.25207273</v>
      </c>
    </row>
    <row r="8" spans="1:4">
      <c r="A8" s="73" t="s">
        <v>97</v>
      </c>
      <c r="B8" s="119">
        <v>273885241</v>
      </c>
      <c r="C8" s="119">
        <v>23839374.491</v>
      </c>
      <c r="D8" s="119">
        <f t="shared" si="0"/>
        <v>11488776.314303</v>
      </c>
    </row>
    <row r="9" spans="1:4">
      <c r="A9" s="73" t="s">
        <v>107</v>
      </c>
      <c r="B9" s="119">
        <v>255810262</v>
      </c>
      <c r="C9" s="119">
        <v>13539083.872</v>
      </c>
      <c r="D9" s="119">
        <f t="shared" si="0"/>
        <v>18894207.6449528</v>
      </c>
    </row>
    <row r="10" spans="1:4">
      <c r="A10" s="73" t="s">
        <v>40</v>
      </c>
      <c r="B10" s="119">
        <v>9604147209</v>
      </c>
      <c r="C10" s="119">
        <v>1341489297.514</v>
      </c>
      <c r="D10" s="119">
        <f t="shared" si="0"/>
        <v>7159317.05664597</v>
      </c>
    </row>
    <row r="11" spans="1:4">
      <c r="A11" s="73" t="s">
        <v>88</v>
      </c>
      <c r="B11" s="119">
        <v>1121815715</v>
      </c>
      <c r="C11" s="119">
        <v>106960932.266</v>
      </c>
      <c r="D11" s="119">
        <f t="shared" si="0"/>
        <v>10488088.4191451</v>
      </c>
    </row>
    <row r="12" spans="1:4">
      <c r="A12" s="73" t="s">
        <v>74</v>
      </c>
      <c r="B12" s="119">
        <v>1269286581</v>
      </c>
      <c r="C12" s="119">
        <v>135298152.071</v>
      </c>
      <c r="D12" s="119">
        <f t="shared" si="0"/>
        <v>9381403.67455957</v>
      </c>
    </row>
    <row r="13" spans="1:4">
      <c r="A13" s="73" t="s">
        <v>127</v>
      </c>
      <c r="B13" s="119">
        <v>0</v>
      </c>
      <c r="C13" s="119">
        <v>809409262</v>
      </c>
      <c r="D13" s="119">
        <f t="shared" si="0"/>
        <v>0</v>
      </c>
    </row>
    <row r="14" spans="1:4">
      <c r="A14" s="73" t="s">
        <v>51</v>
      </c>
      <c r="B14" s="119">
        <v>145760675</v>
      </c>
      <c r="C14" s="119">
        <v>21069988.021</v>
      </c>
      <c r="D14" s="119">
        <f t="shared" si="0"/>
        <v>6917928.70763493</v>
      </c>
    </row>
    <row r="15" spans="1:4">
      <c r="A15" s="73" t="s">
        <v>83</v>
      </c>
      <c r="B15" s="119">
        <v>75498196</v>
      </c>
      <c r="C15" s="119">
        <v>6870661.987</v>
      </c>
      <c r="D15" s="119">
        <f t="shared" si="0"/>
        <v>10988489.339579</v>
      </c>
    </row>
    <row r="16" spans="1:4">
      <c r="A16" s="73" t="s">
        <v>102</v>
      </c>
      <c r="B16" s="119">
        <v>611234684</v>
      </c>
      <c r="C16" s="119">
        <v>68659988.279</v>
      </c>
      <c r="D16" s="119">
        <f t="shared" si="0"/>
        <v>8902341.80519004</v>
      </c>
    </row>
    <row r="17" spans="1:4">
      <c r="A17" s="73" t="s">
        <v>93</v>
      </c>
      <c r="B17" s="119">
        <v>28641854</v>
      </c>
      <c r="C17" s="119">
        <v>3217463</v>
      </c>
      <c r="D17" s="119">
        <f t="shared" si="0"/>
        <v>8901999.49463288</v>
      </c>
    </row>
    <row r="18" spans="1:4">
      <c r="A18" s="73" t="s">
        <v>182</v>
      </c>
      <c r="B18" s="119">
        <v>2626248866</v>
      </c>
      <c r="C18" s="119">
        <v>295017840.024</v>
      </c>
      <c r="D18" s="119">
        <f t="shared" si="0"/>
        <v>8902000.18340027</v>
      </c>
    </row>
    <row r="19" spans="1:4">
      <c r="A19" s="73" t="s">
        <v>216</v>
      </c>
      <c r="B19" s="119">
        <v>4139</v>
      </c>
      <c r="C19" s="119">
        <v>465</v>
      </c>
      <c r="D19" s="119">
        <f t="shared" si="0"/>
        <v>8901075.2688172</v>
      </c>
    </row>
    <row r="20" spans="1:4">
      <c r="A20" s="73" t="s">
        <v>217</v>
      </c>
      <c r="B20">
        <v>29189111028</v>
      </c>
      <c r="C20">
        <v>4125206958.388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8"/>
  <sheetViews>
    <sheetView topLeftCell="A22" workbookViewId="0">
      <selection activeCell="B2" sqref="B2:D17"/>
    </sheetView>
  </sheetViews>
  <sheetFormatPr defaultColWidth="9" defaultRowHeight="13.5"/>
  <cols>
    <col min="1" max="1" width="5.25663716814159" style="76" customWidth="1"/>
    <col min="2" max="2" width="11.1238938053097" style="76" customWidth="1"/>
    <col min="3" max="3" width="12.5044247787611" style="76" customWidth="1"/>
    <col min="4" max="4" width="20.3716814159292" style="76" customWidth="1"/>
    <col min="5" max="5" width="13" style="76" customWidth="1"/>
    <col min="6" max="6" width="11" style="76" customWidth="1"/>
    <col min="7" max="7" width="19.6283185840708" style="76" customWidth="1"/>
    <col min="8" max="9" width="9" style="76"/>
    <col min="10" max="10" width="11.1238938053097" style="76" customWidth="1"/>
    <col min="11" max="16" width="11.8761061946903" style="76" customWidth="1"/>
    <col min="17" max="16384" width="9" style="76"/>
  </cols>
  <sheetData>
    <row r="1" spans="1:16">
      <c r="A1" s="104" t="s">
        <v>218</v>
      </c>
      <c r="B1" s="105" t="s">
        <v>219</v>
      </c>
      <c r="C1" s="105" t="s">
        <v>220</v>
      </c>
      <c r="D1" s="105" t="s">
        <v>221</v>
      </c>
      <c r="E1" s="106" t="s">
        <v>222</v>
      </c>
      <c r="F1" s="107"/>
      <c r="G1" s="107" t="s">
        <v>223</v>
      </c>
    </row>
    <row r="2" spans="1:16">
      <c r="A2" s="108" t="s">
        <v>224</v>
      </c>
      <c r="B2" s="109">
        <v>2015</v>
      </c>
      <c r="C2" s="109" t="s">
        <v>225</v>
      </c>
      <c r="D2" s="109" t="s">
        <v>226</v>
      </c>
      <c r="E2" s="110" t="s">
        <v>227</v>
      </c>
      <c r="F2" s="76" t="str">
        <f>VLOOKUP(D2,'Coal Caculation'!J$22:K$39,2,FALSE)</f>
        <v>Biomass</v>
      </c>
      <c r="G2" s="76">
        <f>-VLOOKUP(D2,'Heat Rate by Fuel'!E$3:F$34,2,FALSE)*E2</f>
        <v>293795483266474</v>
      </c>
      <c r="J2" s="76" t="s">
        <v>228</v>
      </c>
    </row>
    <row r="3" spans="1:16">
      <c r="A3" s="111" t="s">
        <v>224</v>
      </c>
      <c r="B3" s="112">
        <v>2015</v>
      </c>
      <c r="C3" s="112" t="s">
        <v>225</v>
      </c>
      <c r="D3" s="112" t="s">
        <v>229</v>
      </c>
      <c r="E3" s="113" t="s">
        <v>230</v>
      </c>
      <c r="F3" s="76" t="str">
        <f>VLOOKUP(D3,'Coal Caculation'!J$22:K$39,2,FALSE)</f>
        <v>Coal</v>
      </c>
      <c r="G3" s="76">
        <f>-VLOOKUP(D3,'Heat Rate by Fuel'!E$3:F$34,2,FALSE)*E3</f>
        <v>3.50548701434132e+16</v>
      </c>
      <c r="J3" s="114"/>
      <c r="K3" s="114">
        <v>2015</v>
      </c>
      <c r="L3" s="114">
        <v>2016</v>
      </c>
      <c r="M3" s="114">
        <v>2017</v>
      </c>
      <c r="N3" s="114">
        <v>2018</v>
      </c>
      <c r="O3" s="114">
        <v>2019</v>
      </c>
      <c r="P3" s="114">
        <v>2020</v>
      </c>
    </row>
    <row r="4" spans="1:16">
      <c r="A4" s="111" t="s">
        <v>224</v>
      </c>
      <c r="B4" s="112">
        <v>2015</v>
      </c>
      <c r="C4" s="112" t="s">
        <v>225</v>
      </c>
      <c r="D4" s="112" t="s">
        <v>231</v>
      </c>
      <c r="E4" s="113" t="s">
        <v>232</v>
      </c>
      <c r="F4" s="76" t="str">
        <f>VLOOKUP(D4,'Coal Caculation'!J$22:K$39,2,FALSE)</f>
        <v>Coal</v>
      </c>
      <c r="G4" s="76">
        <f>-VLOOKUP(D4,'Heat Rate by Fuel'!E$3:F$34,2,FALSE)*E4</f>
        <v>209501165978314</v>
      </c>
      <c r="J4" s="114" t="s">
        <v>233</v>
      </c>
      <c r="K4" s="89">
        <v>39462</v>
      </c>
      <c r="L4" s="89">
        <v>39462</v>
      </c>
      <c r="M4" s="86">
        <v>41498</v>
      </c>
      <c r="N4" s="86">
        <v>44829</v>
      </c>
      <c r="O4" s="87">
        <v>45538</v>
      </c>
      <c r="P4" s="86">
        <v>46296</v>
      </c>
    </row>
    <row r="5" spans="1:16">
      <c r="A5" s="111" t="s">
        <v>224</v>
      </c>
      <c r="B5" s="112">
        <v>2015</v>
      </c>
      <c r="C5" s="112" t="s">
        <v>225</v>
      </c>
      <c r="D5" s="112" t="s">
        <v>234</v>
      </c>
      <c r="E5" s="113" t="s">
        <v>235</v>
      </c>
      <c r="F5" s="76" t="str">
        <f>VLOOKUP(D5,'Coal Caculation'!J$22:K$39,2,FALSE)</f>
        <v>Coal</v>
      </c>
      <c r="G5" s="76">
        <f>-VLOOKUP(D5,'Heat Rate by Fuel'!E$3:F$34,2,FALSE)*E5</f>
        <v>215061186893652</v>
      </c>
      <c r="J5" s="114" t="s">
        <v>122</v>
      </c>
      <c r="K5" s="89">
        <v>1883</v>
      </c>
      <c r="L5" s="89">
        <v>1883</v>
      </c>
      <c r="M5" s="86">
        <v>2028</v>
      </c>
      <c r="N5" s="86">
        <v>2155</v>
      </c>
      <c r="O5" s="87">
        <v>2325</v>
      </c>
      <c r="P5" s="86">
        <v>2525</v>
      </c>
    </row>
    <row r="6" spans="1:16">
      <c r="A6" s="111" t="s">
        <v>224</v>
      </c>
      <c r="B6" s="112">
        <v>2015</v>
      </c>
      <c r="C6" s="112" t="s">
        <v>225</v>
      </c>
      <c r="D6" s="112" t="s">
        <v>236</v>
      </c>
      <c r="E6" s="113" t="s">
        <v>237</v>
      </c>
      <c r="F6" s="76" t="str">
        <f>VLOOKUP(D6,'Coal Caculation'!J$22:K$39,2,FALSE)</f>
        <v>Coal</v>
      </c>
      <c r="G6" s="76">
        <f>-VLOOKUP(D6,'Heat Rate by Fuel'!E$3:F$34,2,FALSE)*E6</f>
        <v>1595507453651.88</v>
      </c>
      <c r="J6" s="114" t="s">
        <v>238</v>
      </c>
      <c r="K6" s="89">
        <v>28</v>
      </c>
      <c r="L6" s="89">
        <v>28</v>
      </c>
      <c r="M6" s="86">
        <v>27</v>
      </c>
      <c r="N6" s="86">
        <v>15</v>
      </c>
      <c r="O6" s="87">
        <v>13</v>
      </c>
      <c r="P6" s="86">
        <v>12</v>
      </c>
    </row>
    <row r="7" spans="1:16">
      <c r="A7" s="111" t="s">
        <v>224</v>
      </c>
      <c r="B7" s="112">
        <v>2015</v>
      </c>
      <c r="C7" s="112" t="s">
        <v>225</v>
      </c>
      <c r="D7" s="112" t="s">
        <v>239</v>
      </c>
      <c r="E7" s="113" t="s">
        <v>240</v>
      </c>
      <c r="F7" s="76" t="str">
        <f>VLOOKUP(D7,'Coal Caculation'!J$22:K$39,2,FALSE)</f>
        <v>Coal</v>
      </c>
      <c r="G7" s="76">
        <f>-VLOOKUP(D7,'Heat Rate by Fuel'!E$3:F$34,2,FALSE)*E7</f>
        <v>41262376337539.2</v>
      </c>
      <c r="J7" s="115" t="s">
        <v>241</v>
      </c>
      <c r="K7" s="114">
        <f>K4+K5+K6</f>
        <v>41373</v>
      </c>
      <c r="L7" s="114">
        <f t="shared" ref="L7:P7" si="0">L4+L5+L6</f>
        <v>41373</v>
      </c>
      <c r="M7" s="114">
        <f t="shared" si="0"/>
        <v>43553</v>
      </c>
      <c r="N7" s="114">
        <f t="shared" si="0"/>
        <v>46999</v>
      </c>
      <c r="O7" s="114">
        <f t="shared" si="0"/>
        <v>47876</v>
      </c>
      <c r="P7" s="114">
        <f t="shared" si="0"/>
        <v>48833</v>
      </c>
    </row>
    <row r="8" spans="1:16">
      <c r="A8" s="108" t="s">
        <v>224</v>
      </c>
      <c r="B8" s="109">
        <v>2015</v>
      </c>
      <c r="C8" s="109" t="s">
        <v>225</v>
      </c>
      <c r="D8" s="109" t="s">
        <v>242</v>
      </c>
      <c r="E8" s="110" t="s">
        <v>243</v>
      </c>
      <c r="F8" s="76" t="str">
        <f>VLOOKUP(D8,'Coal Caculation'!J$22:K$39,2,FALSE)</f>
        <v>Natural Gas</v>
      </c>
      <c r="G8" s="76">
        <f>-VLOOKUP(D8,'Heat Rate by Fuel'!E$3:F$34,2,FALSE)*E8</f>
        <v>279006062617935</v>
      </c>
    </row>
    <row r="9" spans="1:16">
      <c r="A9" s="108" t="s">
        <v>224</v>
      </c>
      <c r="B9" s="109">
        <v>2015</v>
      </c>
      <c r="C9" s="109" t="s">
        <v>225</v>
      </c>
      <c r="D9" s="109" t="s">
        <v>244</v>
      </c>
      <c r="E9" s="110" t="s">
        <v>245</v>
      </c>
      <c r="F9" s="76" t="str">
        <f>VLOOKUP(D9,'Coal Caculation'!J$22:K$39,2,FALSE)</f>
        <v>Natural Gas</v>
      </c>
      <c r="G9" s="76">
        <f>-VLOOKUP(D9,'Heat Rate by Fuel'!E$3:F$34,2,FALSE)*E9</f>
        <v>522778862285836</v>
      </c>
      <c r="J9" s="116" t="s">
        <v>246</v>
      </c>
    </row>
    <row r="10" spans="1:16">
      <c r="A10" s="108" t="s">
        <v>224</v>
      </c>
      <c r="B10" s="109">
        <v>2015</v>
      </c>
      <c r="C10" s="109" t="s">
        <v>225</v>
      </c>
      <c r="D10" s="109" t="s">
        <v>247</v>
      </c>
      <c r="E10" s="110" t="s">
        <v>248</v>
      </c>
      <c r="F10" s="76" t="str">
        <f>VLOOKUP(D10,'Coal Caculation'!J$22:K$39,2,FALSE)</f>
        <v>Natural Gas</v>
      </c>
      <c r="G10" s="76">
        <f>-VLOOKUP(D10,'Heat Rate by Fuel'!E$3:F$34,2,FALSE)*E10</f>
        <v>85439869995563.1</v>
      </c>
      <c r="J10" s="114"/>
      <c r="K10" s="114">
        <v>2015</v>
      </c>
      <c r="L10" s="114">
        <v>2016</v>
      </c>
      <c r="M10" s="114">
        <v>2017</v>
      </c>
      <c r="N10" s="114">
        <v>2018</v>
      </c>
      <c r="O10" s="114">
        <v>2019</v>
      </c>
      <c r="P10" s="114">
        <v>2020</v>
      </c>
    </row>
    <row r="11" spans="1:16">
      <c r="A11" s="108" t="s">
        <v>224</v>
      </c>
      <c r="B11" s="109">
        <v>2015</v>
      </c>
      <c r="C11" s="109" t="s">
        <v>225</v>
      </c>
      <c r="D11" s="109" t="s">
        <v>249</v>
      </c>
      <c r="E11" s="110" t="s">
        <v>250</v>
      </c>
      <c r="F11" s="76" t="str">
        <f>VLOOKUP(D11,'Coal Caculation'!J$22:K$39,2,FALSE)</f>
        <v>Natural Gas</v>
      </c>
      <c r="G11" s="76">
        <f>-VLOOKUP(D11,'Heat Rate by Fuel'!E$3:F$34,2,FALSE)*E11</f>
        <v>1387185145392.49</v>
      </c>
      <c r="J11" s="114" t="s">
        <v>233</v>
      </c>
      <c r="K11" s="117">
        <f t="shared" ref="K11:P13" si="1">SUMIFS($G:$G,$F:$F,$J11,$B:$B,K$10)/(K4*10^5)</f>
        <v>9001644.71645542</v>
      </c>
      <c r="L11" s="117">
        <f t="shared" si="1"/>
        <v>9150132.62488873</v>
      </c>
      <c r="M11" s="117">
        <f t="shared" si="1"/>
        <v>9241614.13443982</v>
      </c>
      <c r="N11" s="117">
        <f t="shared" si="1"/>
        <v>9031393.62260873</v>
      </c>
      <c r="O11" s="117">
        <f t="shared" si="1"/>
        <v>9080906.13402681</v>
      </c>
      <c r="P11" s="117">
        <f t="shared" si="1"/>
        <v>8998762.54651458</v>
      </c>
    </row>
    <row r="12" spans="1:16">
      <c r="A12" s="108" t="s">
        <v>224</v>
      </c>
      <c r="B12" s="109">
        <v>2015</v>
      </c>
      <c r="C12" s="109" t="s">
        <v>225</v>
      </c>
      <c r="D12" s="109" t="s">
        <v>251</v>
      </c>
      <c r="E12" s="110" t="s">
        <v>252</v>
      </c>
      <c r="F12" s="76" t="str">
        <f>VLOOKUP(D12,'Coal Caculation'!J$22:K$39,2,FALSE)</f>
        <v>Natural Gas</v>
      </c>
      <c r="G12" s="76">
        <f>-VLOOKUP(D12,'Heat Rate by Fuel'!E$3:F$34,2,FALSE)*E12</f>
        <v>21981923307972.7</v>
      </c>
      <c r="J12" s="114" t="s">
        <v>122</v>
      </c>
      <c r="K12" s="117">
        <f t="shared" si="1"/>
        <v>10481021.728391</v>
      </c>
      <c r="L12" s="117">
        <f t="shared" si="1"/>
        <v>12150430.0565422</v>
      </c>
      <c r="M12" s="117">
        <f t="shared" si="1"/>
        <v>11893798.7337257</v>
      </c>
      <c r="N12" s="117">
        <f t="shared" si="1"/>
        <v>12910116.5502918</v>
      </c>
      <c r="O12" s="117">
        <f t="shared" si="1"/>
        <v>12566394.7086641</v>
      </c>
      <c r="P12" s="117">
        <f t="shared" si="1"/>
        <v>12907102.9183091</v>
      </c>
    </row>
    <row r="13" spans="1:16">
      <c r="A13" s="108" t="s">
        <v>224</v>
      </c>
      <c r="B13" s="109">
        <v>2015</v>
      </c>
      <c r="C13" s="109" t="s">
        <v>225</v>
      </c>
      <c r="D13" s="109" t="s">
        <v>253</v>
      </c>
      <c r="E13" s="110" t="s">
        <v>254</v>
      </c>
      <c r="F13" s="76" t="str">
        <f>VLOOKUP(D13,'Coal Caculation'!J$22:K$39,2,FALSE)</f>
        <v>Natural Gas</v>
      </c>
      <c r="G13" s="76">
        <f>-VLOOKUP(D13,'Heat Rate by Fuel'!E$3:F$34,2,FALSE)*E13</f>
        <v>983461565265205</v>
      </c>
      <c r="J13" s="114" t="s">
        <v>238</v>
      </c>
      <c r="K13" s="117">
        <f>SUMIFS($G:$G,$F:$F,$J13,$B:$B,K$10)/(K6*10^5)</f>
        <v>11165470.6913213</v>
      </c>
      <c r="L13" s="117">
        <f t="shared" si="1"/>
        <v>10878758.7440127</v>
      </c>
      <c r="M13" s="117">
        <f t="shared" si="1"/>
        <v>8391608.88109215</v>
      </c>
      <c r="N13" s="117">
        <f t="shared" si="1"/>
        <v>16022391.1877679</v>
      </c>
      <c r="O13" s="117">
        <f t="shared" si="1"/>
        <v>19115252.1871252</v>
      </c>
      <c r="P13" s="117">
        <f t="shared" si="1"/>
        <v>26995894.0133788</v>
      </c>
    </row>
    <row r="14" spans="1:16">
      <c r="A14" s="108" t="s">
        <v>224</v>
      </c>
      <c r="B14" s="109">
        <v>2015</v>
      </c>
      <c r="C14" s="109" t="s">
        <v>225</v>
      </c>
      <c r="D14" s="109" t="s">
        <v>255</v>
      </c>
      <c r="E14" s="110" t="s">
        <v>256</v>
      </c>
      <c r="F14" s="76" t="str">
        <f>VLOOKUP(D14,'Coal Caculation'!J$22:K$39,2,FALSE)</f>
        <v>Natural Gas</v>
      </c>
      <c r="G14" s="76">
        <f>-VLOOKUP(D14,'Heat Rate by Fuel'!E$3:F$34,2,FALSE)*E14</f>
        <v>79520922838116</v>
      </c>
      <c r="J14" s="115" t="s">
        <v>241</v>
      </c>
      <c r="K14" s="117">
        <f>SUMIFS($G:$G,$B:$B,K$10)/(K7*10^5)</f>
        <v>9141451.08470128</v>
      </c>
      <c r="L14" s="117">
        <f t="shared" ref="L14:P14" si="2">SUMIFS($G:$G,$B:$B,L$10)/(L7*10^5)</f>
        <v>9369517.78277635</v>
      </c>
      <c r="M14" s="117">
        <f t="shared" si="2"/>
        <v>9454254.70108383</v>
      </c>
      <c r="N14" s="117">
        <f t="shared" si="2"/>
        <v>9305153.99894581</v>
      </c>
      <c r="O14" s="117">
        <f t="shared" si="2"/>
        <v>9343758.23312934</v>
      </c>
      <c r="P14" s="117">
        <f t="shared" si="2"/>
        <v>9319912.63176703</v>
      </c>
    </row>
    <row r="15" spans="1:16">
      <c r="A15" s="111" t="s">
        <v>224</v>
      </c>
      <c r="B15" s="112">
        <v>2015</v>
      </c>
      <c r="C15" s="112" t="s">
        <v>225</v>
      </c>
      <c r="D15" s="112" t="s">
        <v>257</v>
      </c>
      <c r="E15" s="113" t="s">
        <v>258</v>
      </c>
      <c r="F15" s="76" t="str">
        <f>VLOOKUP(D15,'Coal Caculation'!J$22:K$39,2,FALSE)</f>
        <v>Oil</v>
      </c>
      <c r="G15" s="76">
        <f>-VLOOKUP(D15,'Heat Rate by Fuel'!E$3:F$34,2,FALSE)*E15</f>
        <v>4938379117597.27</v>
      </c>
    </row>
    <row r="16" spans="1:16">
      <c r="A16" s="111" t="s">
        <v>224</v>
      </c>
      <c r="B16" s="112">
        <v>2015</v>
      </c>
      <c r="C16" s="112" t="s">
        <v>225</v>
      </c>
      <c r="D16" s="112" t="s">
        <v>259</v>
      </c>
      <c r="E16" s="113" t="s">
        <v>260</v>
      </c>
      <c r="F16" s="76" t="str">
        <f>VLOOKUP(D16,'Coal Caculation'!J$22:K$39,2,FALSE)</f>
        <v>Oil</v>
      </c>
      <c r="G16" s="76">
        <f>-VLOOKUP(D16,'Heat Rate by Fuel'!E$3:F$34,2,FALSE)*E16</f>
        <v>9039306195604.09</v>
      </c>
      <c r="J16" s="116" t="s">
        <v>261</v>
      </c>
    </row>
    <row r="17" spans="1:16">
      <c r="A17" s="111" t="s">
        <v>224</v>
      </c>
      <c r="B17" s="112">
        <v>2015</v>
      </c>
      <c r="C17" s="112" t="s">
        <v>225</v>
      </c>
      <c r="D17" s="112" t="s">
        <v>262</v>
      </c>
      <c r="E17" s="113" t="s">
        <v>263</v>
      </c>
      <c r="F17" s="76" t="str">
        <f>VLOOKUP(D17,'Coal Caculation'!J$22:K$39,2,FALSE)</f>
        <v>Oil</v>
      </c>
      <c r="G17" s="76">
        <f>-VLOOKUP(D17,'Heat Rate by Fuel'!E$3:F$34,2,FALSE)*E17</f>
        <v>12492593080791.8</v>
      </c>
      <c r="J17" s="114"/>
      <c r="K17" s="114">
        <v>2015</v>
      </c>
      <c r="L17" s="114">
        <v>2016</v>
      </c>
      <c r="M17" s="114">
        <v>2017</v>
      </c>
      <c r="N17" s="114">
        <v>2018</v>
      </c>
      <c r="O17" s="114">
        <v>2019</v>
      </c>
      <c r="P17" s="114">
        <v>2020</v>
      </c>
    </row>
    <row r="18" spans="1:16">
      <c r="A18" s="108" t="s">
        <v>224</v>
      </c>
      <c r="B18" s="109">
        <v>2015</v>
      </c>
      <c r="C18" s="109" t="s">
        <v>225</v>
      </c>
      <c r="D18" s="109" t="s">
        <v>264</v>
      </c>
      <c r="E18" s="110" t="s">
        <v>265</v>
      </c>
      <c r="F18" s="76" t="str">
        <f>VLOOKUP(D18,'Coal Caculation'!J$22:K$39,2,FALSE)</f>
        <v>Oil</v>
      </c>
      <c r="G18" s="76">
        <f>-VLOOKUP(D18,'Heat Rate by Fuel'!E$3:F$34,2,FALSE)*E18</f>
        <v>4793039541706.48</v>
      </c>
      <c r="J18" s="114" t="s">
        <v>233</v>
      </c>
      <c r="K18" s="117">
        <f>K11/('Heat Rate by Fuel'!$F$4/'Heat Rate by Fuel'!$D$4)*10^7</f>
        <v>324.138299537482</v>
      </c>
      <c r="L18" s="117">
        <f>L11/('Heat Rate by Fuel'!$F$4/'Heat Rate by Fuel'!$D$4)*10^7</f>
        <v>329.4851688772</v>
      </c>
      <c r="M18" s="117">
        <f>M11/('Heat Rate by Fuel'!$F$4/'Heat Rate by Fuel'!$D$4)*10^7</f>
        <v>332.779306990739</v>
      </c>
      <c r="N18" s="117">
        <f>N11/('Heat Rate by Fuel'!$F$4/'Heat Rate by Fuel'!$D$4)*10^7</f>
        <v>325.209521537169</v>
      </c>
      <c r="O18" s="117">
        <f>O11/('Heat Rate by Fuel'!$F$4/'Heat Rate by Fuel'!$D$4)*10^7</f>
        <v>326.992406972267</v>
      </c>
      <c r="P18" s="117">
        <f>P11/('Heat Rate by Fuel'!$F$4/'Heat Rate by Fuel'!$D$4)*10^7</f>
        <v>324.034516096452</v>
      </c>
    </row>
    <row r="19" spans="1:16">
      <c r="A19" s="108"/>
      <c r="B19" s="109"/>
      <c r="C19" s="109"/>
      <c r="D19" s="109"/>
      <c r="E19" s="110"/>
      <c r="J19" s="114" t="s">
        <v>122</v>
      </c>
      <c r="K19" s="117">
        <f>K12/('Heat Rate by Fuel'!$F$4/'Heat Rate by Fuel'!$D$4)*10^7</f>
        <v>377.408869986352</v>
      </c>
      <c r="L19" s="117">
        <f>L12/('Heat Rate by Fuel'!$F$4/'Heat Rate by Fuel'!$D$4)*10^7</f>
        <v>437.522237461461</v>
      </c>
      <c r="M19" s="117">
        <f>M12/('Heat Rate by Fuel'!$F$4/'Heat Rate by Fuel'!$D$4)*10^7</f>
        <v>428.281255040356</v>
      </c>
      <c r="N19" s="117">
        <f>N12/('Heat Rate by Fuel'!$F$4/'Heat Rate by Fuel'!$D$4)*10^7</f>
        <v>464.877625951236</v>
      </c>
      <c r="O19" s="117">
        <f>O12/('Heat Rate by Fuel'!$F$4/'Heat Rate by Fuel'!$D$4)*10^7</f>
        <v>452.500619663107</v>
      </c>
      <c r="P19" s="117">
        <f>P12/('Heat Rate by Fuel'!$F$4/'Heat Rate by Fuel'!$D$4)*10^7</f>
        <v>464.769108721657</v>
      </c>
    </row>
    <row r="20" spans="1:16">
      <c r="A20" s="108"/>
      <c r="B20" s="109"/>
      <c r="C20" s="109"/>
      <c r="D20" s="109"/>
      <c r="E20" s="110"/>
      <c r="J20" s="114" t="s">
        <v>238</v>
      </c>
      <c r="K20" s="117">
        <f>K13/('Heat Rate by Fuel'!$F$4/'Heat Rate by Fuel'!$D$4)*10^7</f>
        <v>402.055046318869</v>
      </c>
      <c r="L20" s="117">
        <f>L13/('Heat Rate by Fuel'!$F$4/'Heat Rate by Fuel'!$D$4)*10^7</f>
        <v>391.730897123354</v>
      </c>
      <c r="M20" s="117">
        <f>M13/('Heat Rate by Fuel'!$F$4/'Heat Rate by Fuel'!$D$4)*10^7</f>
        <v>302.17164960182</v>
      </c>
      <c r="N20" s="117">
        <f>N13/('Heat Rate by Fuel'!$F$4/'Heat Rate by Fuel'!$D$4)*10^7</f>
        <v>576.946857792947</v>
      </c>
      <c r="O20" s="117">
        <f>O13/('Heat Rate by Fuel'!$F$4/'Heat Rate by Fuel'!$D$4)*10^7</f>
        <v>688.317028091363</v>
      </c>
      <c r="P20" s="117">
        <f>P13/('Heat Rate by Fuel'!$F$4/'Heat Rate by Fuel'!$D$4)*10^7</f>
        <v>972.089374288965</v>
      </c>
    </row>
    <row r="21" spans="1:16">
      <c r="A21" s="111" t="s">
        <v>224</v>
      </c>
      <c r="B21" s="112">
        <v>2016</v>
      </c>
      <c r="C21" s="112" t="s">
        <v>225</v>
      </c>
      <c r="D21" s="112" t="s">
        <v>226</v>
      </c>
      <c r="E21" s="113" t="s">
        <v>266</v>
      </c>
      <c r="F21" s="76" t="str">
        <f>VLOOKUP(D21,'Coal Caculation'!J$22:K$39,2,FALSE)</f>
        <v>Biomass</v>
      </c>
      <c r="G21" s="76">
        <f>-VLOOKUP(D21,'Heat Rate by Fuel'!E$3:F$34,2,FALSE)*E21</f>
        <v>337866054214546</v>
      </c>
    </row>
    <row r="22" spans="1:16">
      <c r="A22" s="108" t="s">
        <v>224</v>
      </c>
      <c r="B22" s="109">
        <v>2016</v>
      </c>
      <c r="C22" s="109" t="s">
        <v>225</v>
      </c>
      <c r="D22" s="109" t="s">
        <v>229</v>
      </c>
      <c r="E22" s="110" t="s">
        <v>267</v>
      </c>
      <c r="F22" s="76" t="str">
        <f>VLOOKUP(D22,'Coal Caculation'!J$22:K$39,2,FALSE)</f>
        <v>Coal</v>
      </c>
      <c r="G22" s="76">
        <f>-VLOOKUP(D22,'Heat Rate by Fuel'!E$3:F$34,2,FALSE)*E22</f>
        <v>3.55982523634872e+16</v>
      </c>
      <c r="J22" s="109" t="s">
        <v>226</v>
      </c>
      <c r="K22" s="76" t="s">
        <v>268</v>
      </c>
    </row>
    <row r="23" spans="1:16">
      <c r="A23" s="108" t="s">
        <v>224</v>
      </c>
      <c r="B23" s="109">
        <v>2016</v>
      </c>
      <c r="C23" s="109" t="s">
        <v>225</v>
      </c>
      <c r="D23" s="109" t="s">
        <v>231</v>
      </c>
      <c r="E23" s="110" t="s">
        <v>269</v>
      </c>
      <c r="F23" s="76" t="str">
        <f>VLOOKUP(D23,'Coal Caculation'!J$22:K$39,2,FALSE)</f>
        <v>Coal</v>
      </c>
      <c r="G23" s="76">
        <f>-VLOOKUP(D23,'Heat Rate by Fuel'!E$3:F$34,2,FALSE)*E23</f>
        <v>240183382278942</v>
      </c>
      <c r="J23" s="112" t="s">
        <v>229</v>
      </c>
      <c r="K23" s="118" t="s">
        <v>233</v>
      </c>
    </row>
    <row r="24" spans="1:16">
      <c r="A24" s="108" t="s">
        <v>224</v>
      </c>
      <c r="B24" s="109">
        <v>2016</v>
      </c>
      <c r="C24" s="109" t="s">
        <v>225</v>
      </c>
      <c r="D24" s="109" t="s">
        <v>234</v>
      </c>
      <c r="E24" s="110" t="s">
        <v>270</v>
      </c>
      <c r="F24" s="76" t="str">
        <f>VLOOKUP(D24,'Coal Caculation'!J$22:K$39,2,FALSE)</f>
        <v>Coal</v>
      </c>
      <c r="G24" s="76">
        <f>-VLOOKUP(D24,'Heat Rate by Fuel'!E$3:F$34,2,FALSE)*E24</f>
        <v>222524356145058</v>
      </c>
      <c r="J24" s="109" t="s">
        <v>231</v>
      </c>
      <c r="K24" s="76" t="s">
        <v>233</v>
      </c>
    </row>
    <row r="25" spans="1:16">
      <c r="A25" s="108" t="s">
        <v>224</v>
      </c>
      <c r="B25" s="109">
        <v>2016</v>
      </c>
      <c r="C25" s="109" t="s">
        <v>225</v>
      </c>
      <c r="D25" s="109" t="s">
        <v>236</v>
      </c>
      <c r="E25" s="110" t="s">
        <v>271</v>
      </c>
      <c r="F25" s="76" t="str">
        <f>VLOOKUP(D25,'Coal Caculation'!J$22:K$39,2,FALSE)</f>
        <v>Coal</v>
      </c>
      <c r="G25" s="76">
        <f>-VLOOKUP(D25,'Heat Rate by Fuel'!E$3:F$34,2,FALSE)*E25</f>
        <v>1379898338293.52</v>
      </c>
      <c r="J25" s="109" t="s">
        <v>234</v>
      </c>
      <c r="K25" s="76" t="s">
        <v>233</v>
      </c>
    </row>
    <row r="26" spans="1:16">
      <c r="A26" s="108" t="s">
        <v>224</v>
      </c>
      <c r="B26" s="109">
        <v>2016</v>
      </c>
      <c r="C26" s="109" t="s">
        <v>225</v>
      </c>
      <c r="D26" s="109" t="s">
        <v>239</v>
      </c>
      <c r="E26" s="110" t="s">
        <v>272</v>
      </c>
      <c r="F26" s="76" t="str">
        <f>VLOOKUP(D26,'Coal Caculation'!J$22:K$39,2,FALSE)</f>
        <v>Coal</v>
      </c>
      <c r="G26" s="76">
        <f>-VLOOKUP(D26,'Heat Rate by Fuel'!E$3:F$34,2,FALSE)*E26</f>
        <v>45913364086453.9</v>
      </c>
      <c r="J26" s="109" t="s">
        <v>236</v>
      </c>
      <c r="K26" s="76" t="s">
        <v>233</v>
      </c>
    </row>
    <row r="27" spans="1:16">
      <c r="A27" s="111" t="s">
        <v>224</v>
      </c>
      <c r="B27" s="112">
        <v>2016</v>
      </c>
      <c r="C27" s="112" t="s">
        <v>225</v>
      </c>
      <c r="D27" s="112" t="s">
        <v>242</v>
      </c>
      <c r="E27" s="113" t="s">
        <v>273</v>
      </c>
      <c r="F27" s="76" t="str">
        <f>VLOOKUP(D27,'Coal Caculation'!J$22:K$39,2,FALSE)</f>
        <v>Natural Gas</v>
      </c>
      <c r="G27" s="76">
        <f>-VLOOKUP(D27,'Heat Rate by Fuel'!E$3:F$34,2,FALSE)*E27</f>
        <v>317675121936143</v>
      </c>
      <c r="J27" s="112" t="s">
        <v>239</v>
      </c>
      <c r="K27" s="118" t="s">
        <v>233</v>
      </c>
    </row>
    <row r="28" spans="1:16">
      <c r="A28" s="111" t="s">
        <v>224</v>
      </c>
      <c r="B28" s="112">
        <v>2016</v>
      </c>
      <c r="C28" s="112" t="s">
        <v>225</v>
      </c>
      <c r="D28" s="112" t="s">
        <v>244</v>
      </c>
      <c r="E28" s="113" t="s">
        <v>274</v>
      </c>
      <c r="F28" s="76" t="str">
        <f>VLOOKUP(D28,'Coal Caculation'!J$22:K$39,2,FALSE)</f>
        <v>Natural Gas</v>
      </c>
      <c r="G28" s="76">
        <f>-VLOOKUP(D28,'Heat Rate by Fuel'!E$3:F$34,2,FALSE)*E28</f>
        <v>607432836676792</v>
      </c>
      <c r="J28" s="112" t="s">
        <v>253</v>
      </c>
      <c r="K28" s="118" t="s">
        <v>122</v>
      </c>
    </row>
    <row r="29" spans="1:16">
      <c r="A29" s="111" t="s">
        <v>224</v>
      </c>
      <c r="B29" s="112">
        <v>2016</v>
      </c>
      <c r="C29" s="112" t="s">
        <v>225</v>
      </c>
      <c r="D29" s="112" t="s">
        <v>247</v>
      </c>
      <c r="E29" s="113" t="s">
        <v>275</v>
      </c>
      <c r="F29" s="76" t="str">
        <f>VLOOKUP(D29,'Coal Caculation'!J$22:K$39,2,FALSE)</f>
        <v>Natural Gas</v>
      </c>
      <c r="G29" s="76">
        <f>-VLOOKUP(D29,'Heat Rate by Fuel'!E$3:F$34,2,FALSE)*E29</f>
        <v>112217957224915</v>
      </c>
      <c r="J29" s="112" t="s">
        <v>244</v>
      </c>
      <c r="K29" s="118" t="s">
        <v>122</v>
      </c>
    </row>
    <row r="30" spans="1:16">
      <c r="A30" s="111" t="s">
        <v>224</v>
      </c>
      <c r="B30" s="112">
        <v>2016</v>
      </c>
      <c r="C30" s="112" t="s">
        <v>225</v>
      </c>
      <c r="D30" s="112" t="s">
        <v>249</v>
      </c>
      <c r="E30" s="113" t="s">
        <v>276</v>
      </c>
      <c r="F30" s="76" t="str">
        <f>VLOOKUP(D30,'Coal Caculation'!J$22:K$39,2,FALSE)</f>
        <v>Natural Gas</v>
      </c>
      <c r="G30" s="76">
        <f>-VLOOKUP(D30,'Heat Rate by Fuel'!E$3:F$34,2,FALSE)*E30</f>
        <v>723317968668.942</v>
      </c>
      <c r="J30" s="112" t="s">
        <v>242</v>
      </c>
      <c r="K30" s="118" t="s">
        <v>122</v>
      </c>
    </row>
    <row r="31" spans="1:16">
      <c r="A31" s="111" t="s">
        <v>224</v>
      </c>
      <c r="B31" s="112">
        <v>2016</v>
      </c>
      <c r="C31" s="112" t="s">
        <v>225</v>
      </c>
      <c r="D31" s="112" t="s">
        <v>277</v>
      </c>
      <c r="E31" s="113" t="s">
        <v>278</v>
      </c>
      <c r="F31" s="76" t="str">
        <f>VLOOKUP(D31,'Coal Caculation'!J$22:K$39,2,FALSE)</f>
        <v>Natural Gas</v>
      </c>
      <c r="G31" s="76">
        <f>-VLOOKUP(D31,'Heat Rate by Fuel'!E$3:F$34,2,FALSE)*E31</f>
        <v>61828577191.1263</v>
      </c>
      <c r="J31" s="109" t="s">
        <v>247</v>
      </c>
      <c r="K31" s="76" t="s">
        <v>122</v>
      </c>
    </row>
    <row r="32" spans="1:16">
      <c r="A32" s="111" t="s">
        <v>224</v>
      </c>
      <c r="B32" s="112">
        <v>2016</v>
      </c>
      <c r="C32" s="112" t="s">
        <v>225</v>
      </c>
      <c r="D32" s="112" t="s">
        <v>251</v>
      </c>
      <c r="E32" s="113" t="s">
        <v>279</v>
      </c>
      <c r="F32" s="76" t="str">
        <f>VLOOKUP(D32,'Coal Caculation'!J$22:K$39,2,FALSE)</f>
        <v>Natural Gas</v>
      </c>
      <c r="G32" s="76">
        <f>-VLOOKUP(D32,'Heat Rate by Fuel'!E$3:F$34,2,FALSE)*E32</f>
        <v>24606500426457.3</v>
      </c>
      <c r="J32" s="112" t="s">
        <v>255</v>
      </c>
      <c r="K32" s="118" t="s">
        <v>122</v>
      </c>
    </row>
    <row r="33" spans="1:11">
      <c r="A33" s="111" t="s">
        <v>224</v>
      </c>
      <c r="B33" s="112">
        <v>2016</v>
      </c>
      <c r="C33" s="112" t="s">
        <v>225</v>
      </c>
      <c r="D33" s="112" t="s">
        <v>253</v>
      </c>
      <c r="E33" s="113" t="s">
        <v>280</v>
      </c>
      <c r="F33" s="76" t="str">
        <f>VLOOKUP(D33,'Coal Caculation'!J$22:K$39,2,FALSE)</f>
        <v>Natural Gas</v>
      </c>
      <c r="G33" s="76">
        <f>-VLOOKUP(D33,'Heat Rate by Fuel'!E$3:F$34,2,FALSE)*E33</f>
        <v>1121171142787680</v>
      </c>
      <c r="J33" s="112" t="s">
        <v>251</v>
      </c>
      <c r="K33" s="118" t="s">
        <v>122</v>
      </c>
    </row>
    <row r="34" spans="1:11">
      <c r="A34" s="111" t="s">
        <v>224</v>
      </c>
      <c r="B34" s="112">
        <v>2016</v>
      </c>
      <c r="C34" s="112" t="s">
        <v>225</v>
      </c>
      <c r="D34" s="112" t="s">
        <v>255</v>
      </c>
      <c r="E34" s="113" t="s">
        <v>281</v>
      </c>
      <c r="F34" s="76" t="str">
        <f>VLOOKUP(D34,'Coal Caculation'!J$22:K$39,2,FALSE)</f>
        <v>Natural Gas</v>
      </c>
      <c r="G34" s="76">
        <f>-VLOOKUP(D34,'Heat Rate by Fuel'!E$3:F$34,2,FALSE)*E34</f>
        <v>104037274049058</v>
      </c>
      <c r="J34" s="109" t="s">
        <v>249</v>
      </c>
      <c r="K34" s="76" t="s">
        <v>122</v>
      </c>
    </row>
    <row r="35" spans="1:11">
      <c r="A35" s="108" t="s">
        <v>224</v>
      </c>
      <c r="B35" s="109">
        <v>2016</v>
      </c>
      <c r="C35" s="109" t="s">
        <v>225</v>
      </c>
      <c r="D35" s="109" t="s">
        <v>257</v>
      </c>
      <c r="E35" s="110" t="s">
        <v>282</v>
      </c>
      <c r="F35" s="76" t="str">
        <f>VLOOKUP(D35,'Coal Caculation'!J$22:K$39,2,FALSE)</f>
        <v>Oil</v>
      </c>
      <c r="G35" s="76">
        <f>-VLOOKUP(D35,'Heat Rate by Fuel'!E$3:F$34,2,FALSE)*E35</f>
        <v>5180145671508.53</v>
      </c>
      <c r="J35" s="109" t="s">
        <v>277</v>
      </c>
      <c r="K35" s="76" t="s">
        <v>122</v>
      </c>
    </row>
    <row r="36" spans="1:11">
      <c r="A36" s="108" t="s">
        <v>224</v>
      </c>
      <c r="B36" s="109">
        <v>2016</v>
      </c>
      <c r="C36" s="109" t="s">
        <v>225</v>
      </c>
      <c r="D36" s="109" t="s">
        <v>259</v>
      </c>
      <c r="E36" s="110" t="s">
        <v>283</v>
      </c>
      <c r="F36" s="76" t="str">
        <f>VLOOKUP(D36,'Coal Caculation'!J$22:K$39,2,FALSE)</f>
        <v>Oil</v>
      </c>
      <c r="G36" s="76">
        <f>-VLOOKUP(D36,'Heat Rate by Fuel'!E$3:F$34,2,FALSE)*E36</f>
        <v>11800418061256</v>
      </c>
      <c r="J36" s="109" t="s">
        <v>262</v>
      </c>
      <c r="K36" s="76" t="s">
        <v>238</v>
      </c>
    </row>
    <row r="37" spans="1:11">
      <c r="A37" s="108" t="s">
        <v>224</v>
      </c>
      <c r="B37" s="109">
        <v>2016</v>
      </c>
      <c r="C37" s="109" t="s">
        <v>225</v>
      </c>
      <c r="D37" s="109" t="s">
        <v>262</v>
      </c>
      <c r="E37" s="110" t="s">
        <v>284</v>
      </c>
      <c r="F37" s="76" t="str">
        <f>VLOOKUP(D37,'Coal Caculation'!J$22:K$39,2,FALSE)</f>
        <v>Oil</v>
      </c>
      <c r="G37" s="76">
        <f>-VLOOKUP(D37,'Heat Rate by Fuel'!E$3:F$34,2,FALSE)*E37</f>
        <v>12338021021733.8</v>
      </c>
      <c r="J37" s="112" t="s">
        <v>259</v>
      </c>
      <c r="K37" s="118" t="s">
        <v>238</v>
      </c>
    </row>
    <row r="38" spans="1:11">
      <c r="A38" s="111" t="s">
        <v>224</v>
      </c>
      <c r="B38" s="112">
        <v>2016</v>
      </c>
      <c r="C38" s="112" t="s">
        <v>225</v>
      </c>
      <c r="D38" s="112" t="s">
        <v>264</v>
      </c>
      <c r="E38" s="113" t="s">
        <v>285</v>
      </c>
      <c r="F38" s="76" t="str">
        <f>VLOOKUP(D38,'Coal Caculation'!J$22:K$39,2,FALSE)</f>
        <v>Oil</v>
      </c>
      <c r="G38" s="76">
        <f>-VLOOKUP(D38,'Heat Rate by Fuel'!E$3:F$34,2,FALSE)*E38</f>
        <v>1141939728737.2</v>
      </c>
      <c r="J38" s="109" t="s">
        <v>257</v>
      </c>
      <c r="K38" s="76" t="s">
        <v>238</v>
      </c>
    </row>
    <row r="39" spans="1:11">
      <c r="A39" s="111"/>
      <c r="B39" s="112"/>
      <c r="C39" s="112"/>
      <c r="D39" s="112"/>
      <c r="E39" s="113"/>
      <c r="J39" s="112" t="s">
        <v>264</v>
      </c>
      <c r="K39" s="118" t="s">
        <v>238</v>
      </c>
    </row>
    <row r="40" spans="1:11">
      <c r="A40" s="111"/>
      <c r="B40" s="112"/>
      <c r="C40" s="112"/>
      <c r="D40" s="112"/>
      <c r="E40" s="113"/>
    </row>
    <row r="41" spans="1:11">
      <c r="A41" s="108" t="s">
        <v>224</v>
      </c>
      <c r="B41" s="109">
        <v>2017</v>
      </c>
      <c r="C41" s="109" t="s">
        <v>225</v>
      </c>
      <c r="D41" s="109" t="s">
        <v>226</v>
      </c>
      <c r="E41" s="110" t="s">
        <v>286</v>
      </c>
      <c r="F41" s="76" t="str">
        <f>VLOOKUP(D41,'Coal Caculation'!J$22:K$39,2,FALSE)</f>
        <v>Biomass</v>
      </c>
      <c r="G41" s="76">
        <f>-VLOOKUP(D41,'Heat Rate by Fuel'!E$3:F$34,2,FALSE)*E41</f>
        <v>390545437353481</v>
      </c>
    </row>
    <row r="42" spans="1:11">
      <c r="A42" s="111" t="s">
        <v>224</v>
      </c>
      <c r="B42" s="112">
        <v>2017</v>
      </c>
      <c r="C42" s="112" t="s">
        <v>225</v>
      </c>
      <c r="D42" s="112" t="s">
        <v>229</v>
      </c>
      <c r="E42" s="113" t="s">
        <v>287</v>
      </c>
      <c r="F42" s="76" t="str">
        <f>VLOOKUP(D42,'Coal Caculation'!J$22:K$39,2,FALSE)</f>
        <v>Coal</v>
      </c>
      <c r="G42" s="76">
        <f>-VLOOKUP(D42,'Heat Rate by Fuel'!E$3:F$34,2,FALSE)*E42</f>
        <v>3.77895629756538e+16</v>
      </c>
    </row>
    <row r="43" spans="1:11">
      <c r="A43" s="111" t="s">
        <v>224</v>
      </c>
      <c r="B43" s="112">
        <v>2017</v>
      </c>
      <c r="C43" s="112" t="s">
        <v>225</v>
      </c>
      <c r="D43" s="112" t="s">
        <v>231</v>
      </c>
      <c r="E43" s="113" t="s">
        <v>288</v>
      </c>
      <c r="F43" s="76" t="str">
        <f>VLOOKUP(D43,'Coal Caculation'!J$22:K$39,2,FALSE)</f>
        <v>Coal</v>
      </c>
      <c r="G43" s="76">
        <f>-VLOOKUP(D43,'Heat Rate by Fuel'!E$3:F$34,2,FALSE)*E43</f>
        <v>256134837296867</v>
      </c>
    </row>
    <row r="44" spans="1:11">
      <c r="A44" s="111" t="s">
        <v>224</v>
      </c>
      <c r="B44" s="112">
        <v>2017</v>
      </c>
      <c r="C44" s="112" t="s">
        <v>225</v>
      </c>
      <c r="D44" s="112" t="s">
        <v>234</v>
      </c>
      <c r="E44" s="113" t="s">
        <v>289</v>
      </c>
      <c r="F44" s="76" t="str">
        <f>VLOOKUP(D44,'Coal Caculation'!J$22:K$39,2,FALSE)</f>
        <v>Coal</v>
      </c>
      <c r="G44" s="76">
        <f>-VLOOKUP(D44,'Heat Rate by Fuel'!E$3:F$34,2,FALSE)*E44</f>
        <v>260986306453884</v>
      </c>
    </row>
    <row r="45" spans="1:11">
      <c r="A45" s="111" t="s">
        <v>224</v>
      </c>
      <c r="B45" s="112">
        <v>2017</v>
      </c>
      <c r="C45" s="112" t="s">
        <v>225</v>
      </c>
      <c r="D45" s="112" t="s">
        <v>239</v>
      </c>
      <c r="E45" s="113" t="s">
        <v>290</v>
      </c>
      <c r="F45" s="76" t="str">
        <f>VLOOKUP(D45,'Coal Caculation'!J$22:K$39,2,FALSE)</f>
        <v>Coal</v>
      </c>
      <c r="G45" s="76">
        <f>-VLOOKUP(D45,'Heat Rate by Fuel'!E$3:F$34,2,FALSE)*E45</f>
        <v>44166215693795.2</v>
      </c>
    </row>
    <row r="46" spans="1:11">
      <c r="A46" s="108" t="s">
        <v>224</v>
      </c>
      <c r="B46" s="109">
        <v>2017</v>
      </c>
      <c r="C46" s="109" t="s">
        <v>225</v>
      </c>
      <c r="D46" s="109" t="s">
        <v>242</v>
      </c>
      <c r="E46" s="110" t="s">
        <v>291</v>
      </c>
      <c r="F46" s="76" t="str">
        <f>VLOOKUP(D46,'Coal Caculation'!J$22:K$39,2,FALSE)</f>
        <v>Natural Gas</v>
      </c>
      <c r="G46" s="76">
        <f>-VLOOKUP(D46,'Heat Rate by Fuel'!E$3:F$34,2,FALSE)*E46</f>
        <v>320175205737235</v>
      </c>
    </row>
    <row r="47" spans="1:11">
      <c r="A47" s="108" t="s">
        <v>224</v>
      </c>
      <c r="B47" s="109">
        <v>2017</v>
      </c>
      <c r="C47" s="109" t="s">
        <v>225</v>
      </c>
      <c r="D47" s="109" t="s">
        <v>244</v>
      </c>
      <c r="E47" s="110" t="s">
        <v>292</v>
      </c>
      <c r="F47" s="76" t="str">
        <f>VLOOKUP(D47,'Coal Caculation'!J$22:K$39,2,FALSE)</f>
        <v>Natural Gas</v>
      </c>
      <c r="G47" s="76">
        <f>-VLOOKUP(D47,'Heat Rate by Fuel'!E$3:F$34,2,FALSE)*E47</f>
        <v>643330972436007</v>
      </c>
    </row>
    <row r="48" spans="1:11">
      <c r="A48" s="108" t="s">
        <v>224</v>
      </c>
      <c r="B48" s="109">
        <v>2017</v>
      </c>
      <c r="C48" s="109" t="s">
        <v>225</v>
      </c>
      <c r="D48" s="109" t="s">
        <v>247</v>
      </c>
      <c r="E48" s="110" t="s">
        <v>293</v>
      </c>
      <c r="F48" s="76" t="str">
        <f>VLOOKUP(D48,'Coal Caculation'!J$22:K$39,2,FALSE)</f>
        <v>Natural Gas</v>
      </c>
      <c r="G48" s="76">
        <f>-VLOOKUP(D48,'Heat Rate by Fuel'!E$3:F$34,2,FALSE)*E48</f>
        <v>131586135052218</v>
      </c>
    </row>
    <row r="49" spans="1:7">
      <c r="A49" s="108" t="s">
        <v>224</v>
      </c>
      <c r="B49" s="109">
        <v>2017</v>
      </c>
      <c r="C49" s="109" t="s">
        <v>225</v>
      </c>
      <c r="D49" s="109" t="s">
        <v>277</v>
      </c>
      <c r="E49" s="110" t="s">
        <v>294</v>
      </c>
      <c r="F49" s="76" t="str">
        <f>VLOOKUP(D49,'Coal Caculation'!J$22:K$39,2,FALSE)</f>
        <v>Natural Gas</v>
      </c>
      <c r="G49" s="76">
        <f>-VLOOKUP(D49,'Heat Rate by Fuel'!E$3:F$34,2,FALSE)*E49</f>
        <v>76096710389.0785</v>
      </c>
    </row>
    <row r="50" spans="1:7">
      <c r="A50" s="108" t="s">
        <v>224</v>
      </c>
      <c r="B50" s="109">
        <v>2017</v>
      </c>
      <c r="C50" s="109" t="s">
        <v>225</v>
      </c>
      <c r="D50" s="109" t="s">
        <v>251</v>
      </c>
      <c r="E50" s="110" t="s">
        <v>295</v>
      </c>
      <c r="F50" s="76" t="str">
        <f>VLOOKUP(D50,'Coal Caculation'!J$22:K$39,2,FALSE)</f>
        <v>Natural Gas</v>
      </c>
      <c r="G50" s="76">
        <f>-VLOOKUP(D50,'Heat Rate by Fuel'!E$3:F$34,2,FALSE)*E50</f>
        <v>29223489078409.6</v>
      </c>
    </row>
    <row r="51" spans="1:7">
      <c r="A51" s="108" t="s">
        <v>224</v>
      </c>
      <c r="B51" s="109">
        <v>2017</v>
      </c>
      <c r="C51" s="109" t="s">
        <v>225</v>
      </c>
      <c r="D51" s="109" t="s">
        <v>253</v>
      </c>
      <c r="E51" s="110" t="s">
        <v>296</v>
      </c>
      <c r="F51" s="76" t="str">
        <f>VLOOKUP(D51,'Coal Caculation'!J$22:K$39,2,FALSE)</f>
        <v>Natural Gas</v>
      </c>
      <c r="G51" s="76">
        <f>-VLOOKUP(D51,'Heat Rate by Fuel'!E$3:F$34,2,FALSE)*E51</f>
        <v>1180025713636740</v>
      </c>
    </row>
    <row r="52" spans="1:7">
      <c r="A52" s="108" t="s">
        <v>224</v>
      </c>
      <c r="B52" s="109">
        <v>2017</v>
      </c>
      <c r="C52" s="109" t="s">
        <v>225</v>
      </c>
      <c r="D52" s="109" t="s">
        <v>255</v>
      </c>
      <c r="E52" s="110" t="s">
        <v>297</v>
      </c>
      <c r="F52" s="76" t="str">
        <f>VLOOKUP(D52,'Coal Caculation'!J$22:K$39,2,FALSE)</f>
        <v>Natural Gas</v>
      </c>
      <c r="G52" s="76">
        <f>-VLOOKUP(D52,'Heat Rate by Fuel'!E$3:F$34,2,FALSE)*E52</f>
        <v>107644770548580</v>
      </c>
    </row>
    <row r="53" spans="1:7">
      <c r="A53" s="111" t="s">
        <v>224</v>
      </c>
      <c r="B53" s="112">
        <v>2017</v>
      </c>
      <c r="C53" s="112" t="s">
        <v>225</v>
      </c>
      <c r="D53" s="112" t="s">
        <v>257</v>
      </c>
      <c r="E53" s="113" t="s">
        <v>298</v>
      </c>
      <c r="F53" s="76" t="str">
        <f>VLOOKUP(D53,'Coal Caculation'!J$22:K$39,2,FALSE)</f>
        <v>Oil</v>
      </c>
      <c r="G53" s="76">
        <f>-VLOOKUP(D53,'Heat Rate by Fuel'!E$3:F$34,2,FALSE)*E53</f>
        <v>5624044918034.13</v>
      </c>
    </row>
    <row r="54" spans="1:7">
      <c r="A54" s="111" t="s">
        <v>224</v>
      </c>
      <c r="B54" s="112">
        <v>2017</v>
      </c>
      <c r="C54" s="112" t="s">
        <v>225</v>
      </c>
      <c r="D54" s="112" t="s">
        <v>259</v>
      </c>
      <c r="E54" s="113" t="s">
        <v>299</v>
      </c>
      <c r="F54" s="76" t="str">
        <f>VLOOKUP(D54,'Coal Caculation'!J$22:K$39,2,FALSE)</f>
        <v>Oil</v>
      </c>
      <c r="G54" s="76">
        <f>-VLOOKUP(D54,'Heat Rate by Fuel'!E$3:F$34,2,FALSE)*E54</f>
        <v>9653784970976.11</v>
      </c>
    </row>
    <row r="55" spans="1:7">
      <c r="A55" s="111" t="s">
        <v>224</v>
      </c>
      <c r="B55" s="112">
        <v>2017</v>
      </c>
      <c r="C55" s="112" t="s">
        <v>225</v>
      </c>
      <c r="D55" s="112" t="s">
        <v>262</v>
      </c>
      <c r="E55" s="113" t="s">
        <v>300</v>
      </c>
      <c r="F55" s="76" t="str">
        <f>VLOOKUP(D55,'Coal Caculation'!J$22:K$39,2,FALSE)</f>
        <v>Oil</v>
      </c>
      <c r="G55" s="76">
        <f>-VLOOKUP(D55,'Heat Rate by Fuel'!E$3:F$34,2,FALSE)*E55</f>
        <v>6587147747549.49</v>
      </c>
    </row>
    <row r="56" spans="1:7">
      <c r="A56" s="108" t="s">
        <v>224</v>
      </c>
      <c r="B56" s="109">
        <v>2017</v>
      </c>
      <c r="C56" s="109" t="s">
        <v>225</v>
      </c>
      <c r="D56" s="109" t="s">
        <v>264</v>
      </c>
      <c r="E56" s="110" t="s">
        <v>301</v>
      </c>
      <c r="F56" s="76" t="str">
        <f>VLOOKUP(D56,'Coal Caculation'!J$22:K$39,2,FALSE)</f>
        <v>Oil</v>
      </c>
      <c r="G56" s="76">
        <f>-VLOOKUP(D56,'Heat Rate by Fuel'!E$3:F$34,2,FALSE)*E56</f>
        <v>792366342389.078</v>
      </c>
    </row>
    <row r="57" spans="1:7">
      <c r="A57" s="108"/>
      <c r="B57" s="109"/>
      <c r="C57" s="109"/>
      <c r="D57" s="109"/>
      <c r="E57" s="110"/>
    </row>
    <row r="58" spans="1:7">
      <c r="A58" s="108"/>
      <c r="B58" s="109"/>
      <c r="C58" s="109"/>
      <c r="D58" s="109"/>
      <c r="E58" s="110"/>
    </row>
    <row r="59" spans="1:7">
      <c r="A59" s="111" t="s">
        <v>224</v>
      </c>
      <c r="B59" s="112">
        <v>2018</v>
      </c>
      <c r="C59" s="112" t="s">
        <v>225</v>
      </c>
      <c r="D59" s="112" t="s">
        <v>226</v>
      </c>
      <c r="E59" s="113" t="s">
        <v>302</v>
      </c>
      <c r="F59" s="76" t="str">
        <f>VLOOKUP(D59,'Coal Caculation'!J$22:K$39,2,FALSE)</f>
        <v>Biomass</v>
      </c>
      <c r="G59" s="76">
        <f>-VLOOKUP(D59,'Heat Rate by Fuel'!E$3:F$34,2,FALSE)*E59</f>
        <v>440295105483215</v>
      </c>
    </row>
    <row r="60" spans="1:7">
      <c r="A60" s="108" t="s">
        <v>224</v>
      </c>
      <c r="B60" s="109">
        <v>2018</v>
      </c>
      <c r="C60" s="109" t="s">
        <v>225</v>
      </c>
      <c r="D60" s="109" t="s">
        <v>229</v>
      </c>
      <c r="E60" s="110" t="s">
        <v>303</v>
      </c>
      <c r="F60" s="76" t="str">
        <f>VLOOKUP(D60,'Coal Caculation'!J$22:K$39,2,FALSE)</f>
        <v>Coal</v>
      </c>
      <c r="G60" s="76">
        <f>-VLOOKUP(D60,'Heat Rate by Fuel'!E$3:F$34,2,FALSE)*E60</f>
        <v>3.98630262646402e+16</v>
      </c>
    </row>
    <row r="61" spans="1:7">
      <c r="A61" s="108" t="s">
        <v>224</v>
      </c>
      <c r="B61" s="109">
        <v>2018</v>
      </c>
      <c r="C61" s="109" t="s">
        <v>225</v>
      </c>
      <c r="D61" s="109" t="s">
        <v>231</v>
      </c>
      <c r="E61" s="110" t="s">
        <v>304</v>
      </c>
      <c r="F61" s="76" t="str">
        <f>VLOOKUP(D61,'Coal Caculation'!J$22:K$39,2,FALSE)</f>
        <v>Coal</v>
      </c>
      <c r="G61" s="76">
        <f>-VLOOKUP(D61,'Heat Rate by Fuel'!E$3:F$34,2,FALSE)*E61</f>
        <v>320299731564706</v>
      </c>
    </row>
    <row r="62" spans="1:7">
      <c r="A62" s="108" t="s">
        <v>224</v>
      </c>
      <c r="B62" s="109">
        <v>2018</v>
      </c>
      <c r="C62" s="109" t="s">
        <v>225</v>
      </c>
      <c r="D62" s="109" t="s">
        <v>234</v>
      </c>
      <c r="E62" s="110" t="s">
        <v>305</v>
      </c>
      <c r="F62" s="76" t="str">
        <f>VLOOKUP(D62,'Coal Caculation'!J$22:K$39,2,FALSE)</f>
        <v>Coal</v>
      </c>
      <c r="G62" s="76">
        <f>-VLOOKUP(D62,'Heat Rate by Fuel'!E$3:F$34,2,FALSE)*E62</f>
        <v>246477454607058</v>
      </c>
    </row>
    <row r="63" spans="1:7">
      <c r="A63" s="111" t="s">
        <v>224</v>
      </c>
      <c r="B63" s="112">
        <v>2018</v>
      </c>
      <c r="C63" s="112" t="s">
        <v>225</v>
      </c>
      <c r="D63" s="112" t="s">
        <v>236</v>
      </c>
      <c r="E63" s="113" t="s">
        <v>306</v>
      </c>
      <c r="F63" s="76" t="str">
        <f>VLOOKUP(D63,'Coal Caculation'!J$22:K$39,2,FALSE)</f>
        <v>Coal</v>
      </c>
      <c r="G63" s="76">
        <f>-VLOOKUP(D63,'Heat Rate by Fuel'!E$3:F$34,2,FALSE)*E63</f>
        <v>1700616897389.08</v>
      </c>
    </row>
    <row r="64" spans="1:7">
      <c r="A64" s="108" t="s">
        <v>224</v>
      </c>
      <c r="B64" s="109">
        <v>2018</v>
      </c>
      <c r="C64" s="109" t="s">
        <v>225</v>
      </c>
      <c r="D64" s="109" t="s">
        <v>239</v>
      </c>
      <c r="E64" s="110" t="s">
        <v>307</v>
      </c>
      <c r="F64" s="76" t="str">
        <f>VLOOKUP(D64,'Coal Caculation'!J$22:K$39,2,FALSE)</f>
        <v>Coal</v>
      </c>
      <c r="G64" s="76">
        <f>-VLOOKUP(D64,'Heat Rate by Fuel'!E$3:F$34,2,FALSE)*E64</f>
        <v>55330403083279.9</v>
      </c>
    </row>
    <row r="65" spans="1:7">
      <c r="A65" s="111" t="s">
        <v>224</v>
      </c>
      <c r="B65" s="112">
        <v>2018</v>
      </c>
      <c r="C65" s="112" t="s">
        <v>225</v>
      </c>
      <c r="D65" s="112" t="s">
        <v>242</v>
      </c>
      <c r="E65" s="113" t="s">
        <v>308</v>
      </c>
      <c r="F65" s="76" t="str">
        <f>VLOOKUP(D65,'Coal Caculation'!J$22:K$39,2,FALSE)</f>
        <v>Natural Gas</v>
      </c>
      <c r="G65" s="76">
        <f>-VLOOKUP(D65,'Heat Rate by Fuel'!E$3:F$34,2,FALSE)*E65</f>
        <v>305108911251706</v>
      </c>
    </row>
    <row r="66" spans="1:7">
      <c r="A66" s="111" t="s">
        <v>224</v>
      </c>
      <c r="B66" s="112">
        <v>2018</v>
      </c>
      <c r="C66" s="112" t="s">
        <v>225</v>
      </c>
      <c r="D66" s="112" t="s">
        <v>244</v>
      </c>
      <c r="E66" s="113" t="s">
        <v>309</v>
      </c>
      <c r="F66" s="76" t="str">
        <f>VLOOKUP(D66,'Coal Caculation'!J$22:K$39,2,FALSE)</f>
        <v>Natural Gas</v>
      </c>
      <c r="G66" s="76">
        <f>-VLOOKUP(D66,'Heat Rate by Fuel'!E$3:F$34,2,FALSE)*E66</f>
        <v>820563974139624</v>
      </c>
    </row>
    <row r="67" spans="1:7">
      <c r="A67" s="111" t="s">
        <v>224</v>
      </c>
      <c r="B67" s="112">
        <v>2018</v>
      </c>
      <c r="C67" s="112" t="s">
        <v>225</v>
      </c>
      <c r="D67" s="112" t="s">
        <v>247</v>
      </c>
      <c r="E67" s="113" t="s">
        <v>310</v>
      </c>
      <c r="F67" s="76" t="str">
        <f>VLOOKUP(D67,'Coal Caculation'!J$22:K$39,2,FALSE)</f>
        <v>Natural Gas</v>
      </c>
      <c r="G67" s="76">
        <f>-VLOOKUP(D67,'Heat Rate by Fuel'!E$3:F$34,2,FALSE)*E67</f>
        <v>209104028735836</v>
      </c>
    </row>
    <row r="68" spans="1:7">
      <c r="A68" s="108" t="s">
        <v>224</v>
      </c>
      <c r="B68" s="109">
        <v>2018</v>
      </c>
      <c r="C68" s="109" t="s">
        <v>225</v>
      </c>
      <c r="D68" s="109" t="s">
        <v>249</v>
      </c>
      <c r="E68" s="110" t="s">
        <v>311</v>
      </c>
      <c r="F68" s="76" t="str">
        <f>VLOOKUP(D68,'Coal Caculation'!J$22:K$39,2,FALSE)</f>
        <v>Natural Gas</v>
      </c>
      <c r="G68" s="76">
        <f>-VLOOKUP(D68,'Heat Rate by Fuel'!E$3:F$34,2,FALSE)*E68</f>
        <v>609370617440.273</v>
      </c>
    </row>
    <row r="69" spans="1:7">
      <c r="A69" s="111" t="s">
        <v>224</v>
      </c>
      <c r="B69" s="112">
        <v>2018</v>
      </c>
      <c r="C69" s="112" t="s">
        <v>225</v>
      </c>
      <c r="D69" s="112" t="s">
        <v>277</v>
      </c>
      <c r="E69" s="113" t="s">
        <v>312</v>
      </c>
      <c r="F69" s="76" t="str">
        <f>VLOOKUP(D69,'Coal Caculation'!J$22:K$39,2,FALSE)</f>
        <v>Natural Gas</v>
      </c>
      <c r="G69" s="76">
        <f>-VLOOKUP(D69,'Heat Rate by Fuel'!E$3:F$34,2,FALSE)*E69</f>
        <v>95120887986.3481</v>
      </c>
    </row>
    <row r="70" spans="1:7">
      <c r="A70" s="111" t="s">
        <v>224</v>
      </c>
      <c r="B70" s="112">
        <v>2018</v>
      </c>
      <c r="C70" s="112" t="s">
        <v>225</v>
      </c>
      <c r="D70" s="112" t="s">
        <v>251</v>
      </c>
      <c r="E70" s="113" t="s">
        <v>313</v>
      </c>
      <c r="F70" s="76" t="str">
        <f>VLOOKUP(D70,'Coal Caculation'!J$22:K$39,2,FALSE)</f>
        <v>Natural Gas</v>
      </c>
      <c r="G70" s="76">
        <f>-VLOOKUP(D70,'Heat Rate by Fuel'!E$3:F$34,2,FALSE)*E70</f>
        <v>26359125013884</v>
      </c>
    </row>
    <row r="71" spans="1:7">
      <c r="A71" s="111" t="s">
        <v>224</v>
      </c>
      <c r="B71" s="112">
        <v>2018</v>
      </c>
      <c r="C71" s="112" t="s">
        <v>225</v>
      </c>
      <c r="D71" s="112" t="s">
        <v>253</v>
      </c>
      <c r="E71" s="113" t="s">
        <v>314</v>
      </c>
      <c r="F71" s="76" t="str">
        <f>VLOOKUP(D71,'Coal Caculation'!J$22:K$39,2,FALSE)</f>
        <v>Natural Gas</v>
      </c>
      <c r="G71" s="76">
        <f>-VLOOKUP(D71,'Heat Rate by Fuel'!E$3:F$34,2,FALSE)*E71</f>
        <v>1331057672526190</v>
      </c>
    </row>
    <row r="72" spans="1:7">
      <c r="A72" s="111" t="s">
        <v>224</v>
      </c>
      <c r="B72" s="112">
        <v>2018</v>
      </c>
      <c r="C72" s="112" t="s">
        <v>225</v>
      </c>
      <c r="D72" s="112" t="s">
        <v>255</v>
      </c>
      <c r="E72" s="113" t="s">
        <v>315</v>
      </c>
      <c r="F72" s="76" t="str">
        <f>VLOOKUP(D72,'Coal Caculation'!J$22:K$39,2,FALSE)</f>
        <v>Natural Gas</v>
      </c>
      <c r="G72" s="76">
        <f>-VLOOKUP(D72,'Heat Rate by Fuel'!E$3:F$34,2,FALSE)*E72</f>
        <v>89231913415208.2</v>
      </c>
    </row>
    <row r="73" spans="1:7">
      <c r="A73" s="108" t="s">
        <v>224</v>
      </c>
      <c r="B73" s="109">
        <v>2018</v>
      </c>
      <c r="C73" s="109" t="s">
        <v>225</v>
      </c>
      <c r="D73" s="109" t="s">
        <v>257</v>
      </c>
      <c r="E73" s="110" t="s">
        <v>316</v>
      </c>
      <c r="F73" s="76" t="str">
        <f>VLOOKUP(D73,'Coal Caculation'!J$22:K$39,2,FALSE)</f>
        <v>Oil</v>
      </c>
      <c r="G73" s="76">
        <f>-VLOOKUP(D73,'Heat Rate by Fuel'!E$3:F$34,2,FALSE)*E73</f>
        <v>6063980778430.03</v>
      </c>
    </row>
    <row r="74" spans="1:7">
      <c r="A74" s="108" t="s">
        <v>224</v>
      </c>
      <c r="B74" s="109">
        <v>2018</v>
      </c>
      <c r="C74" s="109" t="s">
        <v>225</v>
      </c>
      <c r="D74" s="109" t="s">
        <v>259</v>
      </c>
      <c r="E74" s="110" t="s">
        <v>317</v>
      </c>
      <c r="F74" s="76" t="str">
        <f>VLOOKUP(D74,'Coal Caculation'!J$22:K$39,2,FALSE)</f>
        <v>Oil</v>
      </c>
      <c r="G74" s="76">
        <f>-VLOOKUP(D74,'Heat Rate by Fuel'!E$3:F$34,2,FALSE)*E74</f>
        <v>10652312980955.6</v>
      </c>
    </row>
    <row r="75" spans="1:7">
      <c r="A75" s="108" t="s">
        <v>224</v>
      </c>
      <c r="B75" s="109">
        <v>2018</v>
      </c>
      <c r="C75" s="109" t="s">
        <v>225</v>
      </c>
      <c r="D75" s="109" t="s">
        <v>262</v>
      </c>
      <c r="E75" s="110" t="s">
        <v>318</v>
      </c>
      <c r="F75" s="76" t="str">
        <f>VLOOKUP(D75,'Coal Caculation'!J$22:K$39,2,FALSE)</f>
        <v>Oil</v>
      </c>
      <c r="G75" s="76">
        <f>-VLOOKUP(D75,'Heat Rate by Fuel'!E$3:F$34,2,FALSE)*E75</f>
        <v>6000566600354.95</v>
      </c>
    </row>
    <row r="76" spans="1:7">
      <c r="A76" s="111" t="s">
        <v>224</v>
      </c>
      <c r="B76" s="112">
        <v>2018</v>
      </c>
      <c r="C76" s="112" t="s">
        <v>225</v>
      </c>
      <c r="D76" s="112" t="s">
        <v>264</v>
      </c>
      <c r="E76" s="113" t="s">
        <v>319</v>
      </c>
      <c r="F76" s="76" t="str">
        <f>VLOOKUP(D76,'Coal Caculation'!J$22:K$39,2,FALSE)</f>
        <v>Oil</v>
      </c>
      <c r="G76" s="76">
        <f>-VLOOKUP(D76,'Heat Rate by Fuel'!E$3:F$34,2,FALSE)*E76</f>
        <v>1316726421911.26</v>
      </c>
    </row>
    <row r="77" spans="1:7">
      <c r="A77" s="111"/>
      <c r="B77" s="112"/>
      <c r="C77" s="112"/>
      <c r="D77" s="112"/>
      <c r="E77" s="113"/>
    </row>
    <row r="78" spans="1:7">
      <c r="A78" s="111"/>
      <c r="B78" s="112"/>
      <c r="C78" s="112"/>
      <c r="D78" s="112"/>
      <c r="E78" s="113"/>
    </row>
    <row r="79" spans="1:7">
      <c r="A79" s="108" t="s">
        <v>224</v>
      </c>
      <c r="B79" s="109">
        <v>2019</v>
      </c>
      <c r="C79" s="109" t="s">
        <v>225</v>
      </c>
      <c r="D79" s="109" t="s">
        <v>226</v>
      </c>
      <c r="E79" s="110" t="s">
        <v>320</v>
      </c>
      <c r="F79" s="76" t="str">
        <f>VLOOKUP(D79,'Coal Caculation'!J$22:K$39,2,FALSE)</f>
        <v>Biomass</v>
      </c>
      <c r="G79" s="76">
        <f>-VLOOKUP(D79,'Heat Rate by Fuel'!E$3:F$34,2,FALSE)*E79</f>
        <v>435009966191048</v>
      </c>
    </row>
    <row r="80" spans="1:7">
      <c r="A80" s="111" t="s">
        <v>224</v>
      </c>
      <c r="B80" s="112">
        <v>2019</v>
      </c>
      <c r="C80" s="112" t="s">
        <v>225</v>
      </c>
      <c r="D80" s="112" t="s">
        <v>229</v>
      </c>
      <c r="E80" s="113" t="s">
        <v>321</v>
      </c>
      <c r="F80" s="76" t="str">
        <f>VLOOKUP(D80,'Coal Caculation'!J$22:K$39,2,FALSE)</f>
        <v>Coal</v>
      </c>
      <c r="G80" s="76">
        <f>-VLOOKUP(D80,'Heat Rate by Fuel'!E$3:F$34,2,FALSE)*E80</f>
        <v>4.07272069397446e+16</v>
      </c>
    </row>
    <row r="81" spans="1:7">
      <c r="A81" s="111" t="s">
        <v>224</v>
      </c>
      <c r="B81" s="112">
        <v>2019</v>
      </c>
      <c r="C81" s="112" t="s">
        <v>225</v>
      </c>
      <c r="D81" s="112" t="s">
        <v>231</v>
      </c>
      <c r="E81" s="113" t="s">
        <v>322</v>
      </c>
      <c r="F81" s="76" t="str">
        <f>VLOOKUP(D81,'Coal Caculation'!J$22:K$39,2,FALSE)</f>
        <v>Coal</v>
      </c>
      <c r="G81" s="76">
        <f>-VLOOKUP(D81,'Heat Rate by Fuel'!E$3:F$34,2,FALSE)*E81</f>
        <v>367933737619526</v>
      </c>
    </row>
    <row r="82" spans="1:7">
      <c r="A82" s="111" t="s">
        <v>224</v>
      </c>
      <c r="B82" s="112">
        <v>2019</v>
      </c>
      <c r="C82" s="112" t="s">
        <v>225</v>
      </c>
      <c r="D82" s="112" t="s">
        <v>234</v>
      </c>
      <c r="E82" s="113" t="s">
        <v>323</v>
      </c>
      <c r="F82" s="76" t="str">
        <f>VLOOKUP(D82,'Coal Caculation'!J$22:K$39,2,FALSE)</f>
        <v>Coal</v>
      </c>
      <c r="G82" s="76">
        <f>-VLOOKUP(D82,'Heat Rate by Fuel'!E$3:F$34,2,FALSE)*E82</f>
        <v>195809972367133</v>
      </c>
    </row>
    <row r="83" spans="1:7">
      <c r="A83" s="108" t="s">
        <v>224</v>
      </c>
      <c r="B83" s="109">
        <v>2019</v>
      </c>
      <c r="C83" s="109" t="s">
        <v>225</v>
      </c>
      <c r="D83" s="109" t="s">
        <v>236</v>
      </c>
      <c r="E83" s="110" t="s">
        <v>324</v>
      </c>
      <c r="F83" s="76" t="str">
        <f>VLOOKUP(D83,'Coal Caculation'!J$22:K$39,2,FALSE)</f>
        <v>Coal</v>
      </c>
      <c r="G83" s="76">
        <f>-VLOOKUP(D83,'Heat Rate by Fuel'!E$3:F$34,2,FALSE)*E83</f>
        <v>6818638273208.19</v>
      </c>
    </row>
    <row r="84" spans="1:7">
      <c r="A84" s="111" t="s">
        <v>224</v>
      </c>
      <c r="B84" s="112">
        <v>2019</v>
      </c>
      <c r="C84" s="112" t="s">
        <v>225</v>
      </c>
      <c r="D84" s="112" t="s">
        <v>239</v>
      </c>
      <c r="E84" s="113" t="s">
        <v>325</v>
      </c>
      <c r="F84" s="76" t="str">
        <f>VLOOKUP(D84,'Coal Caculation'!J$22:K$39,2,FALSE)</f>
        <v>Coal</v>
      </c>
      <c r="G84" s="76">
        <f>-VLOOKUP(D84,'Heat Rate by Fuel'!E$3:F$34,2,FALSE)*E84</f>
        <v>54861065126846.4</v>
      </c>
    </row>
    <row r="85" spans="1:7">
      <c r="A85" s="108" t="s">
        <v>224</v>
      </c>
      <c r="B85" s="109">
        <v>2019</v>
      </c>
      <c r="C85" s="109" t="s">
        <v>225</v>
      </c>
      <c r="D85" s="109" t="s">
        <v>242</v>
      </c>
      <c r="E85" s="110" t="s">
        <v>326</v>
      </c>
      <c r="F85" s="76" t="str">
        <f>VLOOKUP(D85,'Coal Caculation'!J$22:K$39,2,FALSE)</f>
        <v>Natural Gas</v>
      </c>
      <c r="G85" s="76">
        <f>-VLOOKUP(D85,'Heat Rate by Fuel'!E$3:F$34,2,FALSE)*E85</f>
        <v>342133178595512</v>
      </c>
    </row>
    <row r="86" spans="1:7">
      <c r="A86" s="108" t="s">
        <v>224</v>
      </c>
      <c r="B86" s="109">
        <v>2019</v>
      </c>
      <c r="C86" s="109" t="s">
        <v>225</v>
      </c>
      <c r="D86" s="109" t="s">
        <v>244</v>
      </c>
      <c r="E86" s="110" t="s">
        <v>327</v>
      </c>
      <c r="F86" s="76" t="str">
        <f>VLOOKUP(D86,'Coal Caculation'!J$22:K$39,2,FALSE)</f>
        <v>Natural Gas</v>
      </c>
      <c r="G86" s="76">
        <f>-VLOOKUP(D86,'Heat Rate by Fuel'!E$3:F$34,2,FALSE)*E86</f>
        <v>874305962179351</v>
      </c>
    </row>
    <row r="87" spans="1:7">
      <c r="A87" s="108" t="s">
        <v>224</v>
      </c>
      <c r="B87" s="109">
        <v>2019</v>
      </c>
      <c r="C87" s="109" t="s">
        <v>225</v>
      </c>
      <c r="D87" s="109" t="s">
        <v>247</v>
      </c>
      <c r="E87" s="110" t="s">
        <v>328</v>
      </c>
      <c r="F87" s="76" t="str">
        <f>VLOOKUP(D87,'Coal Caculation'!J$22:K$39,2,FALSE)</f>
        <v>Natural Gas</v>
      </c>
      <c r="G87" s="76">
        <f>-VLOOKUP(D87,'Heat Rate by Fuel'!E$3:F$34,2,FALSE)*E87</f>
        <v>247772610828840</v>
      </c>
    </row>
    <row r="88" spans="1:7">
      <c r="A88" s="111" t="s">
        <v>224</v>
      </c>
      <c r="B88" s="112">
        <v>2019</v>
      </c>
      <c r="C88" s="112" t="s">
        <v>225</v>
      </c>
      <c r="D88" s="112" t="s">
        <v>249</v>
      </c>
      <c r="E88" s="113" t="s">
        <v>278</v>
      </c>
      <c r="F88" s="76" t="str">
        <f>VLOOKUP(D88,'Coal Caculation'!J$22:K$39,2,FALSE)</f>
        <v>Natural Gas</v>
      </c>
      <c r="G88" s="76">
        <f>-VLOOKUP(D88,'Heat Rate by Fuel'!E$3:F$34,2,FALSE)*E88</f>
        <v>64405024607.5085</v>
      </c>
    </row>
    <row r="89" spans="1:7">
      <c r="A89" s="108" t="s">
        <v>224</v>
      </c>
      <c r="B89" s="109">
        <v>2019</v>
      </c>
      <c r="C89" s="109" t="s">
        <v>225</v>
      </c>
      <c r="D89" s="109" t="s">
        <v>277</v>
      </c>
      <c r="E89" s="110" t="s">
        <v>329</v>
      </c>
      <c r="F89" s="76" t="str">
        <f>VLOOKUP(D89,'Coal Caculation'!J$22:K$39,2,FALSE)</f>
        <v>Natural Gas</v>
      </c>
      <c r="G89" s="76">
        <f>-VLOOKUP(D89,'Heat Rate by Fuel'!E$3:F$34,2,FALSE)*E89</f>
        <v>52316488392.4915</v>
      </c>
    </row>
    <row r="90" spans="1:7">
      <c r="A90" s="108" t="s">
        <v>224</v>
      </c>
      <c r="B90" s="109">
        <v>2019</v>
      </c>
      <c r="C90" s="109" t="s">
        <v>225</v>
      </c>
      <c r="D90" s="109" t="s">
        <v>251</v>
      </c>
      <c r="E90" s="110" t="s">
        <v>330</v>
      </c>
      <c r="F90" s="76" t="str">
        <f>VLOOKUP(D90,'Coal Caculation'!J$22:K$39,2,FALSE)</f>
        <v>Natural Gas</v>
      </c>
      <c r="G90" s="76">
        <f>-VLOOKUP(D90,'Heat Rate by Fuel'!E$3:F$34,2,FALSE)*E90</f>
        <v>22927991804170.6</v>
      </c>
    </row>
    <row r="91" spans="1:7">
      <c r="A91" s="108" t="s">
        <v>224</v>
      </c>
      <c r="B91" s="109">
        <v>2019</v>
      </c>
      <c r="C91" s="109" t="s">
        <v>225</v>
      </c>
      <c r="D91" s="109" t="s">
        <v>253</v>
      </c>
      <c r="E91" s="110" t="s">
        <v>331</v>
      </c>
      <c r="F91" s="76" t="str">
        <f>VLOOKUP(D91,'Coal Caculation'!J$22:K$39,2,FALSE)</f>
        <v>Natural Gas</v>
      </c>
      <c r="G91" s="76">
        <f>-VLOOKUP(D91,'Heat Rate by Fuel'!E$3:F$34,2,FALSE)*E91</f>
        <v>1321681414247660</v>
      </c>
    </row>
    <row r="92" spans="1:7">
      <c r="A92" s="108" t="s">
        <v>224</v>
      </c>
      <c r="B92" s="109">
        <v>2019</v>
      </c>
      <c r="C92" s="109" t="s">
        <v>225</v>
      </c>
      <c r="D92" s="109" t="s">
        <v>255</v>
      </c>
      <c r="E92" s="110" t="s">
        <v>332</v>
      </c>
      <c r="F92" s="76" t="str">
        <f>VLOOKUP(D92,'Coal Caculation'!J$22:K$39,2,FALSE)</f>
        <v>Natural Gas</v>
      </c>
      <c r="G92" s="76">
        <f>-VLOOKUP(D92,'Heat Rate by Fuel'!E$3:F$34,2,FALSE)*E92</f>
        <v>112748890595877</v>
      </c>
    </row>
    <row r="93" spans="1:7">
      <c r="A93" s="111" t="s">
        <v>224</v>
      </c>
      <c r="B93" s="112">
        <v>2019</v>
      </c>
      <c r="C93" s="112" t="s">
        <v>225</v>
      </c>
      <c r="D93" s="112" t="s">
        <v>257</v>
      </c>
      <c r="E93" s="113" t="s">
        <v>333</v>
      </c>
      <c r="F93" s="76" t="str">
        <f>VLOOKUP(D93,'Coal Caculation'!J$22:K$39,2,FALSE)</f>
        <v>Oil</v>
      </c>
      <c r="G93" s="76">
        <f>-VLOOKUP(D93,'Heat Rate by Fuel'!E$3:F$34,2,FALSE)*E93</f>
        <v>6345381193638.23</v>
      </c>
    </row>
    <row r="94" spans="1:7">
      <c r="A94" s="111" t="s">
        <v>224</v>
      </c>
      <c r="B94" s="112">
        <v>2019</v>
      </c>
      <c r="C94" s="112" t="s">
        <v>225</v>
      </c>
      <c r="D94" s="112" t="s">
        <v>259</v>
      </c>
      <c r="E94" s="113" t="s">
        <v>334</v>
      </c>
      <c r="F94" s="76" t="str">
        <f>VLOOKUP(D94,'Coal Caculation'!J$22:K$39,2,FALSE)</f>
        <v>Oil</v>
      </c>
      <c r="G94" s="76">
        <f>-VLOOKUP(D94,'Heat Rate by Fuel'!E$3:F$34,2,FALSE)*E94</f>
        <v>9775063676641.64</v>
      </c>
    </row>
    <row r="95" spans="1:7">
      <c r="A95" s="111" t="s">
        <v>224</v>
      </c>
      <c r="B95" s="112">
        <v>2019</v>
      </c>
      <c r="C95" s="112" t="s">
        <v>225</v>
      </c>
      <c r="D95" s="112" t="s">
        <v>262</v>
      </c>
      <c r="E95" s="113" t="s">
        <v>335</v>
      </c>
      <c r="F95" s="76" t="str">
        <f>VLOOKUP(D95,'Coal Caculation'!J$22:K$39,2,FALSE)</f>
        <v>Oil</v>
      </c>
      <c r="G95" s="76">
        <f>-VLOOKUP(D95,'Heat Rate by Fuel'!E$3:F$34,2,FALSE)*E95</f>
        <v>5524960264791.81</v>
      </c>
    </row>
    <row r="96" spans="1:7">
      <c r="A96" s="108" t="s">
        <v>224</v>
      </c>
      <c r="B96" s="109">
        <v>2019</v>
      </c>
      <c r="C96" s="109" t="s">
        <v>225</v>
      </c>
      <c r="D96" s="109" t="s">
        <v>264</v>
      </c>
      <c r="E96" s="110" t="s">
        <v>336</v>
      </c>
      <c r="F96" s="76" t="str">
        <f>VLOOKUP(D96,'Coal Caculation'!J$22:K$39,2,FALSE)</f>
        <v>Oil</v>
      </c>
      <c r="G96" s="76">
        <f>-VLOOKUP(D96,'Heat Rate by Fuel'!E$3:F$34,2,FALSE)*E96</f>
        <v>3204422708191.13</v>
      </c>
    </row>
    <row r="97" spans="1:17">
      <c r="A97" s="108"/>
      <c r="B97" s="109"/>
      <c r="C97" s="109"/>
      <c r="D97" s="109"/>
      <c r="E97" s="110"/>
      <c r="K97" s="108" t="s">
        <v>224</v>
      </c>
      <c r="L97" s="109">
        <v>2015</v>
      </c>
      <c r="M97" s="109" t="s">
        <v>225</v>
      </c>
      <c r="N97" s="109" t="s">
        <v>337</v>
      </c>
      <c r="O97" s="110" t="s">
        <v>338</v>
      </c>
      <c r="P97" s="76" t="e">
        <v>#N/A</v>
      </c>
      <c r="Q97" s="76">
        <v>563501361000000</v>
      </c>
    </row>
    <row r="98" spans="1:17">
      <c r="A98" s="108"/>
      <c r="B98" s="109"/>
      <c r="C98" s="109"/>
      <c r="D98" s="109"/>
      <c r="E98" s="110"/>
      <c r="K98" s="108" t="s">
        <v>224</v>
      </c>
      <c r="L98" s="109">
        <v>2015</v>
      </c>
      <c r="M98" s="109" t="s">
        <v>225</v>
      </c>
      <c r="N98" s="109" t="s">
        <v>339</v>
      </c>
      <c r="O98" s="110" t="s">
        <v>340</v>
      </c>
      <c r="P98" s="76" t="e">
        <v>#N/A</v>
      </c>
      <c r="Q98" s="76" t="e">
        <v>#N/A</v>
      </c>
    </row>
    <row r="99" spans="1:17">
      <c r="A99" s="111" t="s">
        <v>224</v>
      </c>
      <c r="B99" s="112">
        <v>2020</v>
      </c>
      <c r="C99" s="112" t="s">
        <v>225</v>
      </c>
      <c r="D99" s="112" t="s">
        <v>226</v>
      </c>
      <c r="E99" s="113" t="s">
        <v>341</v>
      </c>
      <c r="F99" s="76" t="str">
        <f>VLOOKUP(D99,'Coal Caculation'!J$22:K$39,2,FALSE)</f>
        <v>Biomass</v>
      </c>
      <c r="G99" s="76">
        <f>-VLOOKUP(D99,'Heat Rate by Fuel'!E$3:F$34,2,FALSE)*E99</f>
        <v>559819709674894</v>
      </c>
      <c r="K99" s="111" t="s">
        <v>224</v>
      </c>
      <c r="L99" s="112">
        <v>2016</v>
      </c>
      <c r="M99" s="112" t="s">
        <v>225</v>
      </c>
      <c r="N99" s="112" t="s">
        <v>337</v>
      </c>
      <c r="O99" s="113" t="s">
        <v>342</v>
      </c>
      <c r="P99" s="76" t="e">
        <v>#N/A</v>
      </c>
      <c r="Q99" s="76">
        <v>619706926771331</v>
      </c>
    </row>
    <row r="100" spans="1:17">
      <c r="A100" s="111" t="s">
        <v>224</v>
      </c>
      <c r="B100" s="112">
        <v>2020</v>
      </c>
      <c r="C100" s="112" t="s">
        <v>225</v>
      </c>
      <c r="D100" s="112" t="s">
        <v>231</v>
      </c>
      <c r="E100" s="113" t="s">
        <v>343</v>
      </c>
      <c r="F100" s="76" t="str">
        <f>VLOOKUP(D100,'Coal Caculation'!J$22:K$39,2,FALSE)</f>
        <v>Coal</v>
      </c>
      <c r="G100" s="76">
        <f>-VLOOKUP(D100,'Heat Rate by Fuel'!E$3:F$34,2,FALSE)*E100</f>
        <v>379611179247635</v>
      </c>
      <c r="K100" s="111" t="s">
        <v>224</v>
      </c>
      <c r="L100" s="112">
        <v>2016</v>
      </c>
      <c r="M100" s="112" t="s">
        <v>225</v>
      </c>
      <c r="N100" s="112" t="s">
        <v>339</v>
      </c>
      <c r="O100" s="113" t="s">
        <v>344</v>
      </c>
      <c r="P100" s="76" t="e">
        <v>#N/A</v>
      </c>
      <c r="Q100" s="76" t="e">
        <v>#N/A</v>
      </c>
    </row>
    <row r="101" spans="1:17">
      <c r="A101" s="108" t="s">
        <v>224</v>
      </c>
      <c r="B101" s="109">
        <v>2020</v>
      </c>
      <c r="C101" s="109" t="s">
        <v>225</v>
      </c>
      <c r="D101" s="109" t="s">
        <v>236</v>
      </c>
      <c r="E101" s="110" t="s">
        <v>345</v>
      </c>
      <c r="F101" s="76" t="str">
        <f>VLOOKUP(D101,'Coal Caculation'!J$22:K$39,2,FALSE)</f>
        <v>Coal</v>
      </c>
      <c r="G101" s="76">
        <f>-VLOOKUP(D101,'Heat Rate by Fuel'!E$3:F$34,2,FALSE)*E101</f>
        <v>67385933891314</v>
      </c>
      <c r="K101" s="108" t="s">
        <v>224</v>
      </c>
      <c r="L101" s="109">
        <v>2017</v>
      </c>
      <c r="M101" s="109" t="s">
        <v>225</v>
      </c>
      <c r="N101" s="109" t="s">
        <v>337</v>
      </c>
      <c r="O101" s="110" t="s">
        <v>346</v>
      </c>
      <c r="P101" s="76" t="e">
        <v>#N/A</v>
      </c>
      <c r="Q101" s="76">
        <v>675485501569966</v>
      </c>
    </row>
    <row r="102" spans="1:17">
      <c r="A102" s="111" t="s">
        <v>224</v>
      </c>
      <c r="B102" s="112">
        <v>2020</v>
      </c>
      <c r="C102" s="112" t="s">
        <v>225</v>
      </c>
      <c r="D102" s="112" t="s">
        <v>234</v>
      </c>
      <c r="E102" s="113" t="s">
        <v>347</v>
      </c>
      <c r="F102" s="76" t="str">
        <f>VLOOKUP(D102,'Coal Caculation'!J$22:K$39,2,FALSE)</f>
        <v>Coal</v>
      </c>
      <c r="G102" s="76">
        <f>-VLOOKUP(D102,'Heat Rate by Fuel'!E$3:F$34,2,FALSE)*E102</f>
        <v>165693786673700</v>
      </c>
      <c r="K102" s="108" t="s">
        <v>224</v>
      </c>
      <c r="L102" s="109">
        <v>2017</v>
      </c>
      <c r="M102" s="109" t="s">
        <v>225</v>
      </c>
      <c r="N102" s="109" t="s">
        <v>339</v>
      </c>
      <c r="O102" s="110" t="s">
        <v>348</v>
      </c>
      <c r="P102" s="76" t="e">
        <v>#N/A</v>
      </c>
      <c r="Q102" s="76" t="e">
        <v>#N/A</v>
      </c>
    </row>
    <row r="103" spans="1:17">
      <c r="A103" s="111" t="s">
        <v>224</v>
      </c>
      <c r="B103" s="112">
        <v>2020</v>
      </c>
      <c r="C103" s="112" t="s">
        <v>225</v>
      </c>
      <c r="D103" s="112" t="s">
        <v>229</v>
      </c>
      <c r="E103" s="113" t="s">
        <v>349</v>
      </c>
      <c r="F103" s="76" t="str">
        <f>VLOOKUP(D103,'Coal Caculation'!J$22:K$39,2,FALSE)</f>
        <v>Coal</v>
      </c>
      <c r="G103" s="76">
        <f>-VLOOKUP(D103,'Heat Rate by Fuel'!E$3:F$34,2,FALSE)*E103</f>
        <v>4.09904847718748e+16</v>
      </c>
      <c r="K103" s="111" t="s">
        <v>224</v>
      </c>
      <c r="L103" s="112">
        <v>2018</v>
      </c>
      <c r="M103" s="112" t="s">
        <v>225</v>
      </c>
      <c r="N103" s="112" t="s">
        <v>339</v>
      </c>
      <c r="O103" s="113" t="s">
        <v>350</v>
      </c>
      <c r="P103" s="76" t="e">
        <v>#N/A</v>
      </c>
      <c r="Q103" s="76" t="e">
        <v>#N/A</v>
      </c>
    </row>
    <row r="104" spans="1:17">
      <c r="A104" s="111" t="s">
        <v>224</v>
      </c>
      <c r="B104" s="112">
        <v>2020</v>
      </c>
      <c r="C104" s="112" t="s">
        <v>225</v>
      </c>
      <c r="D104" s="112" t="s">
        <v>239</v>
      </c>
      <c r="E104" s="113" t="s">
        <v>351</v>
      </c>
      <c r="F104" s="76" t="str">
        <f>VLOOKUP(D104,'Coal Caculation'!J$22:K$39,2,FALSE)</f>
        <v>Coal</v>
      </c>
      <c r="G104" s="76">
        <f>-VLOOKUP(D104,'Heat Rate by Fuel'!E$3:F$34,2,FALSE)*E104</f>
        <v>57495413656505.1</v>
      </c>
      <c r="K104" s="108" t="s">
        <v>224</v>
      </c>
      <c r="L104" s="109">
        <v>2019</v>
      </c>
      <c r="M104" s="109" t="s">
        <v>225</v>
      </c>
      <c r="N104" s="109" t="s">
        <v>226</v>
      </c>
      <c r="O104" s="110" t="s">
        <v>320</v>
      </c>
      <c r="P104" s="76" t="s">
        <v>268</v>
      </c>
      <c r="Q104" s="76">
        <v>435009966191048</v>
      </c>
    </row>
    <row r="105" spans="1:17">
      <c r="A105" s="108" t="s">
        <v>224</v>
      </c>
      <c r="B105" s="109">
        <v>2020</v>
      </c>
      <c r="C105" s="109" t="s">
        <v>225</v>
      </c>
      <c r="D105" s="109" t="s">
        <v>251</v>
      </c>
      <c r="E105" s="110" t="s">
        <v>352</v>
      </c>
      <c r="F105" s="76" t="str">
        <f>VLOOKUP(D105,'Coal Caculation'!J$22:K$39,2,FALSE)</f>
        <v>Natural Gas</v>
      </c>
      <c r="G105" s="76">
        <f>-VLOOKUP(D105,'Heat Rate by Fuel'!E$3:F$34,2,FALSE)*E105</f>
        <v>21881648766901</v>
      </c>
      <c r="K105" s="108" t="s">
        <v>224</v>
      </c>
      <c r="L105" s="109">
        <v>2019</v>
      </c>
      <c r="M105" s="109" t="s">
        <v>225</v>
      </c>
      <c r="N105" s="109" t="s">
        <v>337</v>
      </c>
      <c r="O105" s="110" t="s">
        <v>353</v>
      </c>
      <c r="P105" s="76" t="e">
        <v>#N/A</v>
      </c>
      <c r="Q105" s="76">
        <v>1058051594170650</v>
      </c>
    </row>
    <row r="106" spans="1:17">
      <c r="A106" s="111" t="s">
        <v>224</v>
      </c>
      <c r="B106" s="112">
        <v>2020</v>
      </c>
      <c r="C106" s="112" t="s">
        <v>225</v>
      </c>
      <c r="D106" s="112" t="s">
        <v>253</v>
      </c>
      <c r="E106" s="113" t="s">
        <v>354</v>
      </c>
      <c r="F106" s="76" t="str">
        <f>VLOOKUP(D106,'Coal Caculation'!J$22:K$39,2,FALSE)</f>
        <v>Natural Gas</v>
      </c>
      <c r="G106" s="76">
        <f>-VLOOKUP(D106,'Heat Rate by Fuel'!E$3:F$34,2,FALSE)*E106</f>
        <v>1387450132388450</v>
      </c>
      <c r="K106" s="108" t="s">
        <v>224</v>
      </c>
      <c r="L106" s="109">
        <v>2019</v>
      </c>
      <c r="M106" s="109" t="s">
        <v>225</v>
      </c>
      <c r="N106" s="109" t="s">
        <v>339</v>
      </c>
      <c r="O106" s="110" t="s">
        <v>355</v>
      </c>
      <c r="P106" s="76" t="e">
        <v>#N/A</v>
      </c>
      <c r="Q106" s="76" t="e">
        <v>#N/A</v>
      </c>
    </row>
    <row r="107" spans="1:17">
      <c r="A107" s="111" t="s">
        <v>224</v>
      </c>
      <c r="B107" s="112">
        <v>2020</v>
      </c>
      <c r="C107" s="112" t="s">
        <v>225</v>
      </c>
      <c r="D107" s="112" t="s">
        <v>247</v>
      </c>
      <c r="E107" s="113" t="s">
        <v>356</v>
      </c>
      <c r="F107" s="76" t="str">
        <f>VLOOKUP(D107,'Coal Caculation'!J$22:K$39,2,FALSE)</f>
        <v>Natural Gas</v>
      </c>
      <c r="G107" s="76">
        <f>-VLOOKUP(D107,'Heat Rate by Fuel'!E$3:F$34,2,FALSE)*E107</f>
        <v>271779512428157</v>
      </c>
      <c r="K107" s="108" t="s">
        <v>224</v>
      </c>
      <c r="L107" s="109">
        <v>2020</v>
      </c>
      <c r="M107" s="109" t="s">
        <v>225</v>
      </c>
      <c r="N107" s="109" t="s">
        <v>339</v>
      </c>
      <c r="O107" s="110" t="s">
        <v>357</v>
      </c>
      <c r="P107" s="76" t="e">
        <v>#N/A</v>
      </c>
      <c r="Q107" s="76" t="e">
        <v>#N/A</v>
      </c>
    </row>
    <row r="108" spans="1:17">
      <c r="A108" s="111" t="s">
        <v>224</v>
      </c>
      <c r="B108" s="112">
        <v>2020</v>
      </c>
      <c r="C108" s="112" t="s">
        <v>225</v>
      </c>
      <c r="D108" s="112" t="s">
        <v>255</v>
      </c>
      <c r="E108" s="113" t="s">
        <v>358</v>
      </c>
      <c r="F108" s="76" t="str">
        <f>VLOOKUP(D108,'Coal Caculation'!J$22:K$39,2,FALSE)</f>
        <v>Natural Gas</v>
      </c>
      <c r="G108" s="76">
        <f>-VLOOKUP(D108,'Heat Rate by Fuel'!E$3:F$34,2,FALSE)*E108</f>
        <v>171902083197502</v>
      </c>
      <c r="K108" s="111" t="s">
        <v>224</v>
      </c>
      <c r="L108" s="112">
        <v>2020</v>
      </c>
      <c r="M108" s="112" t="s">
        <v>225</v>
      </c>
      <c r="N108" s="112" t="s">
        <v>337</v>
      </c>
      <c r="O108" s="113" t="s">
        <v>359</v>
      </c>
      <c r="P108" s="76" t="e">
        <v>#N/A</v>
      </c>
      <c r="Q108" s="76">
        <v>1211629868467580</v>
      </c>
    </row>
    <row r="109" spans="1:17">
      <c r="A109" s="108" t="s">
        <v>224</v>
      </c>
      <c r="B109" s="109">
        <v>2020</v>
      </c>
      <c r="C109" s="109" t="s">
        <v>225</v>
      </c>
      <c r="D109" s="109" t="s">
        <v>249</v>
      </c>
      <c r="E109" s="110" t="s">
        <v>360</v>
      </c>
      <c r="F109" s="76" t="str">
        <f>VLOOKUP(D109,'Coal Caculation'!J$22:K$39,2,FALSE)</f>
        <v>Natural Gas</v>
      </c>
      <c r="G109" s="76">
        <f>-VLOOKUP(D109,'Heat Rate by Fuel'!E$3:F$34,2,FALSE)*E109</f>
        <v>1724072966416.38</v>
      </c>
    </row>
    <row r="110" spans="1:17">
      <c r="A110" s="108" t="s">
        <v>224</v>
      </c>
      <c r="B110" s="109">
        <v>2020</v>
      </c>
      <c r="C110" s="109" t="s">
        <v>225</v>
      </c>
      <c r="D110" s="109" t="s">
        <v>244</v>
      </c>
      <c r="E110" s="110" t="s">
        <v>361</v>
      </c>
      <c r="F110" s="76" t="str">
        <f>VLOOKUP(D110,'Coal Caculation'!J$22:K$39,2,FALSE)</f>
        <v>Natural Gas</v>
      </c>
      <c r="G110" s="76">
        <f>-VLOOKUP(D110,'Heat Rate by Fuel'!E$3:F$34,2,FALSE)*E110</f>
        <v>1045921520880410</v>
      </c>
    </row>
    <row r="111" spans="1:17">
      <c r="A111" s="111" t="s">
        <v>224</v>
      </c>
      <c r="B111" s="112">
        <v>2020</v>
      </c>
      <c r="C111" s="112" t="s">
        <v>225</v>
      </c>
      <c r="D111" s="112" t="s">
        <v>242</v>
      </c>
      <c r="E111" s="113" t="s">
        <v>362</v>
      </c>
      <c r="F111" s="76" t="str">
        <f>VLOOKUP(D111,'Coal Caculation'!J$22:K$39,2,FALSE)</f>
        <v>Natural Gas</v>
      </c>
      <c r="G111" s="76">
        <f>-VLOOKUP(D111,'Heat Rate by Fuel'!E$3:F$34,2,FALSE)*E111</f>
        <v>358317931623635</v>
      </c>
    </row>
    <row r="112" spans="1:17">
      <c r="A112" s="111" t="s">
        <v>224</v>
      </c>
      <c r="B112" s="112">
        <v>2020</v>
      </c>
      <c r="C112" s="112" t="s">
        <v>225</v>
      </c>
      <c r="D112" s="112" t="s">
        <v>277</v>
      </c>
      <c r="E112" s="113" t="s">
        <v>363</v>
      </c>
      <c r="F112" s="76" t="str">
        <f>VLOOKUP(D112,'Coal Caculation'!J$22:K$39,2,FALSE)</f>
        <v>Natural Gas</v>
      </c>
      <c r="G112" s="76">
        <f>-VLOOKUP(D112,'Heat Rate by Fuel'!E$3:F$34,2,FALSE)*E112</f>
        <v>66584621590.4437</v>
      </c>
    </row>
    <row r="113" spans="1:7">
      <c r="A113" s="108" t="s">
        <v>224</v>
      </c>
      <c r="B113" s="109">
        <v>2020</v>
      </c>
      <c r="C113" s="109" t="s">
        <v>225</v>
      </c>
      <c r="D113" s="109" t="s">
        <v>264</v>
      </c>
      <c r="E113" s="110" t="s">
        <v>364</v>
      </c>
      <c r="F113" s="76" t="str">
        <f>VLOOKUP(D113,'Coal Caculation'!J$22:K$39,2,FALSE)</f>
        <v>Oil</v>
      </c>
      <c r="G113" s="76">
        <f>-VLOOKUP(D113,'Heat Rate by Fuel'!E$3:F$34,2,FALSE)*E113</f>
        <v>3021867717542.66</v>
      </c>
    </row>
    <row r="114" spans="1:7">
      <c r="A114" s="108" t="s">
        <v>224</v>
      </c>
      <c r="B114" s="109">
        <v>2020</v>
      </c>
      <c r="C114" s="109" t="s">
        <v>225</v>
      </c>
      <c r="D114" s="109" t="s">
        <v>262</v>
      </c>
      <c r="E114" s="110" t="s">
        <v>365</v>
      </c>
      <c r="F114" s="76" t="str">
        <f>VLOOKUP(D114,'Coal Caculation'!J$22:K$39,2,FALSE)</f>
        <v>Oil</v>
      </c>
      <c r="G114" s="76">
        <f>-VLOOKUP(D114,'Heat Rate by Fuel'!E$3:F$34,2,FALSE)*E114</f>
        <v>11664245379686</v>
      </c>
    </row>
    <row r="115" spans="1:7">
      <c r="A115" s="108" t="s">
        <v>224</v>
      </c>
      <c r="B115" s="109">
        <v>2020</v>
      </c>
      <c r="C115" s="109" t="s">
        <v>225</v>
      </c>
      <c r="D115" s="109" t="s">
        <v>259</v>
      </c>
      <c r="E115" s="110" t="s">
        <v>366</v>
      </c>
      <c r="F115" s="76" t="str">
        <f>VLOOKUP(D115,'Coal Caculation'!J$22:K$39,2,FALSE)</f>
        <v>Oil</v>
      </c>
      <c r="G115" s="76">
        <f>-VLOOKUP(D115,'Heat Rate by Fuel'!E$3:F$34,2,FALSE)*E115</f>
        <v>11149555674184.3</v>
      </c>
    </row>
    <row r="116" spans="1:7">
      <c r="A116" s="111" t="s">
        <v>224</v>
      </c>
      <c r="B116" s="112">
        <v>2020</v>
      </c>
      <c r="C116" s="112" t="s">
        <v>225</v>
      </c>
      <c r="D116" s="112" t="s">
        <v>257</v>
      </c>
      <c r="E116" s="113" t="s">
        <v>367</v>
      </c>
      <c r="F116" s="76" t="str">
        <f>VLOOKUP(D116,'Coal Caculation'!J$22:K$39,2,FALSE)</f>
        <v>Oil</v>
      </c>
      <c r="G116" s="76">
        <f>-VLOOKUP(D116,'Heat Rate by Fuel'!E$3:F$34,2,FALSE)*E116</f>
        <v>6559404044641.64</v>
      </c>
    </row>
    <row r="117" spans="1:7">
      <c r="A117" s="108"/>
      <c r="B117" s="109"/>
      <c r="C117" s="109"/>
      <c r="D117" s="109"/>
      <c r="E117" s="110"/>
    </row>
    <row r="118" spans="1:7">
      <c r="A118" s="111"/>
      <c r="B118" s="112"/>
      <c r="C118" s="112"/>
      <c r="D118" s="112"/>
      <c r="E118" s="113"/>
    </row>
  </sheetData>
  <autoFilter xmlns:etc="http://www.wps.cn/officeDocument/2017/etCustomData" ref="A1:G18" etc:filterBottomFollowUsedRange="0">
    <sortState ref="A1:G18">
      <sortCondition ref="B1"/>
    </sortState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B2" sqref="B2:D17"/>
    </sheetView>
  </sheetViews>
  <sheetFormatPr defaultColWidth="9" defaultRowHeight="13.5" outlineLevelCol="5"/>
  <cols>
    <col min="1" max="1" width="13" style="76" customWidth="1"/>
    <col min="2" max="2" width="11" style="76" customWidth="1"/>
    <col min="3" max="3" width="9" style="76"/>
    <col min="4" max="4" width="12.7522123893805" style="76" customWidth="1"/>
    <col min="5" max="5" width="20.3716814159292" style="76" customWidth="1"/>
    <col min="6" max="6" width="13" style="76" customWidth="1"/>
    <col min="7" max="8" width="9" style="76"/>
    <col min="9" max="9" width="20.3716814159292" style="76" customWidth="1"/>
    <col min="10" max="10" width="11.1238938053097" style="76" customWidth="1"/>
    <col min="11" max="16384" width="9" style="76"/>
  </cols>
  <sheetData>
    <row r="1" ht="27" spans="1:6">
      <c r="A1" s="103" t="s">
        <v>368</v>
      </c>
      <c r="B1" s="103" t="s">
        <v>369</v>
      </c>
      <c r="C1" s="103" t="s">
        <v>370</v>
      </c>
      <c r="D1" s="103" t="s">
        <v>370</v>
      </c>
      <c r="E1" s="103"/>
      <c r="F1" s="103" t="s">
        <v>371</v>
      </c>
    </row>
    <row r="2" spans="1:6">
      <c r="C2" s="76" t="s">
        <v>372</v>
      </c>
      <c r="D2" s="76" t="s">
        <v>373</v>
      </c>
      <c r="F2" s="76" t="s">
        <v>374</v>
      </c>
    </row>
    <row r="3" spans="1:6">
      <c r="A3" s="76" t="s">
        <v>375</v>
      </c>
      <c r="C3" s="76">
        <v>0</v>
      </c>
      <c r="E3" s="76" t="str">
        <f t="shared" ref="E3:E34" si="0">A3&amp;"("&amp;B3&amp;")"</f>
        <v>煤合计()</v>
      </c>
    </row>
    <row r="4" spans="1:6">
      <c r="A4" s="76" t="s">
        <v>376</v>
      </c>
      <c r="B4" s="76" t="s">
        <v>377</v>
      </c>
      <c r="C4" s="76">
        <v>209.08</v>
      </c>
      <c r="D4" s="76">
        <f t="shared" ref="D4:D34" si="1">C4/293</f>
        <v>0.71358361774744</v>
      </c>
      <c r="E4" s="76" t="str">
        <f t="shared" si="0"/>
        <v>原煤(万吨)</v>
      </c>
      <c r="F4" s="76">
        <f t="shared" ref="F4:F34" si="2">D4*2.7771*10^11</f>
        <v>198169306484.642</v>
      </c>
    </row>
    <row r="5" spans="1:6">
      <c r="A5" s="76" t="s">
        <v>378</v>
      </c>
      <c r="B5" s="76" t="s">
        <v>377</v>
      </c>
      <c r="C5" s="76">
        <v>263.44</v>
      </c>
      <c r="D5" s="76">
        <f t="shared" si="1"/>
        <v>0.899112627986348</v>
      </c>
      <c r="E5" s="76" t="str">
        <f t="shared" si="0"/>
        <v>洗精煤(万吨)</v>
      </c>
      <c r="F5" s="76">
        <f t="shared" si="2"/>
        <v>249692567918.089</v>
      </c>
    </row>
    <row r="6" spans="1:6">
      <c r="A6" s="76" t="s">
        <v>379</v>
      </c>
      <c r="B6" s="76" t="s">
        <v>377</v>
      </c>
      <c r="C6" s="76">
        <v>83.63</v>
      </c>
      <c r="D6" s="76">
        <f t="shared" si="1"/>
        <v>0.28542662116041</v>
      </c>
      <c r="E6" s="76" t="str">
        <f t="shared" si="0"/>
        <v>其他洗煤(万吨)</v>
      </c>
      <c r="F6" s="76">
        <f t="shared" si="2"/>
        <v>79265826962.4573</v>
      </c>
    </row>
    <row r="7" spans="1:6">
      <c r="A7" s="76" t="s">
        <v>380</v>
      </c>
      <c r="B7" s="76" t="s">
        <v>377</v>
      </c>
      <c r="C7" s="76">
        <v>154.73</v>
      </c>
      <c r="D7" s="76">
        <f t="shared" si="1"/>
        <v>0.528088737201365</v>
      </c>
      <c r="E7" s="76" t="str">
        <f t="shared" si="0"/>
        <v>型煤(万吨)</v>
      </c>
      <c r="F7" s="76">
        <f t="shared" si="2"/>
        <v>146655523208.191</v>
      </c>
    </row>
    <row r="8" spans="1:6">
      <c r="A8" s="76" t="s">
        <v>381</v>
      </c>
      <c r="B8" s="76" t="s">
        <v>377</v>
      </c>
      <c r="C8" s="76">
        <v>83.74</v>
      </c>
      <c r="D8" s="76">
        <f t="shared" si="1"/>
        <v>0.28580204778157</v>
      </c>
      <c r="E8" s="76" t="str">
        <f t="shared" si="0"/>
        <v>煤矸石(万吨)</v>
      </c>
      <c r="F8" s="76">
        <f t="shared" si="2"/>
        <v>79370086689.4198</v>
      </c>
    </row>
    <row r="9" spans="1:6">
      <c r="A9" s="76" t="s">
        <v>382</v>
      </c>
      <c r="B9" s="76" t="s">
        <v>377</v>
      </c>
      <c r="C9" s="76">
        <v>284.35</v>
      </c>
      <c r="D9" s="76">
        <f t="shared" si="1"/>
        <v>0.970477815699659</v>
      </c>
      <c r="E9" s="76" t="str">
        <f t="shared" si="0"/>
        <v>焦炭(万吨)</v>
      </c>
      <c r="F9" s="76">
        <f t="shared" si="2"/>
        <v>269511394197.952</v>
      </c>
    </row>
    <row r="10" spans="1:6">
      <c r="A10" s="76" t="s">
        <v>383</v>
      </c>
      <c r="B10" s="76" t="s">
        <v>384</v>
      </c>
      <c r="C10" s="76">
        <v>1735.35</v>
      </c>
      <c r="D10" s="76">
        <f t="shared" si="1"/>
        <v>5.92269624573379</v>
      </c>
      <c r="E10" s="76" t="str">
        <f t="shared" si="0"/>
        <v>焦炉煤气(亿立方米)</v>
      </c>
      <c r="F10" s="76">
        <f t="shared" si="2"/>
        <v>1644791974402.73</v>
      </c>
    </row>
    <row r="11" spans="1:6">
      <c r="A11" s="76" t="s">
        <v>385</v>
      </c>
      <c r="B11" s="76" t="s">
        <v>384</v>
      </c>
      <c r="C11" s="76">
        <v>376.3</v>
      </c>
      <c r="D11" s="76">
        <f t="shared" si="1"/>
        <v>1.28430034129693</v>
      </c>
      <c r="E11" s="76" t="str">
        <f t="shared" si="0"/>
        <v>高炉煤气(亿立方米)</v>
      </c>
      <c r="F11" s="76">
        <f t="shared" si="2"/>
        <v>356663047781.57</v>
      </c>
    </row>
    <row r="12" spans="1:6">
      <c r="A12" s="76" t="s">
        <v>386</v>
      </c>
      <c r="B12" s="76" t="s">
        <v>384</v>
      </c>
      <c r="C12" s="76">
        <v>794.5</v>
      </c>
      <c r="D12" s="76">
        <f t="shared" si="1"/>
        <v>2.71160409556314</v>
      </c>
      <c r="E12" s="76" t="str">
        <f t="shared" si="0"/>
        <v>转炉煤气(亿立方米)</v>
      </c>
      <c r="F12" s="76">
        <f t="shared" si="2"/>
        <v>753039573378.84</v>
      </c>
    </row>
    <row r="13" spans="1:6">
      <c r="A13" s="76" t="s">
        <v>387</v>
      </c>
      <c r="B13" s="76" t="s">
        <v>384</v>
      </c>
      <c r="C13" s="76">
        <v>522.7</v>
      </c>
      <c r="D13" s="76">
        <f t="shared" si="1"/>
        <v>1.7839590443686</v>
      </c>
      <c r="E13" s="76" t="str">
        <f t="shared" si="0"/>
        <v>其他煤气(亿立方米)</v>
      </c>
      <c r="F13" s="76">
        <f t="shared" si="2"/>
        <v>495423266211.604</v>
      </c>
    </row>
    <row r="14" spans="1:6">
      <c r="A14" s="76" t="s">
        <v>388</v>
      </c>
      <c r="B14" s="76" t="s">
        <v>377</v>
      </c>
      <c r="C14" s="76">
        <v>334.53</v>
      </c>
      <c r="D14" s="76">
        <f t="shared" si="1"/>
        <v>1.14174061433447</v>
      </c>
      <c r="E14" s="76" t="str">
        <f t="shared" si="0"/>
        <v>其他焦化产品(万吨)</v>
      </c>
      <c r="F14" s="76">
        <f t="shared" si="2"/>
        <v>317072786006.826</v>
      </c>
    </row>
    <row r="15" spans="1:6">
      <c r="A15" s="76" t="s">
        <v>389</v>
      </c>
      <c r="C15" s="76">
        <v>0</v>
      </c>
      <c r="D15" s="76">
        <f t="shared" si="1"/>
        <v>0</v>
      </c>
      <c r="E15" s="76" t="str">
        <f t="shared" si="0"/>
        <v>油品合计()</v>
      </c>
      <c r="F15" s="76">
        <f t="shared" si="2"/>
        <v>0</v>
      </c>
    </row>
    <row r="16" spans="1:6">
      <c r="A16" s="76" t="s">
        <v>390</v>
      </c>
      <c r="B16" s="76" t="s">
        <v>377</v>
      </c>
      <c r="C16" s="76">
        <v>418.16</v>
      </c>
      <c r="D16" s="76">
        <f t="shared" si="1"/>
        <v>1.42716723549488</v>
      </c>
      <c r="E16" s="76" t="str">
        <f t="shared" si="0"/>
        <v>原油(万吨)</v>
      </c>
      <c r="F16" s="76">
        <f t="shared" si="2"/>
        <v>396338612969.283</v>
      </c>
    </row>
    <row r="17" spans="1:6">
      <c r="A17" s="76" t="s">
        <v>391</v>
      </c>
      <c r="B17" s="76" t="s">
        <v>377</v>
      </c>
      <c r="C17" s="76">
        <v>430.7</v>
      </c>
      <c r="D17" s="76">
        <f t="shared" si="1"/>
        <v>1.46996587030717</v>
      </c>
      <c r="E17" s="76" t="str">
        <f t="shared" si="0"/>
        <v>汽油(万吨)</v>
      </c>
      <c r="F17" s="76">
        <f t="shared" si="2"/>
        <v>408224221843.003</v>
      </c>
    </row>
    <row r="18" spans="1:6">
      <c r="A18" s="76" t="s">
        <v>392</v>
      </c>
      <c r="B18" s="76" t="s">
        <v>377</v>
      </c>
      <c r="C18" s="76">
        <v>430.7</v>
      </c>
      <c r="D18" s="76">
        <f t="shared" si="1"/>
        <v>1.46996587030717</v>
      </c>
      <c r="E18" s="76" t="str">
        <f t="shared" si="0"/>
        <v>煤油(万吨)</v>
      </c>
      <c r="F18" s="76">
        <f t="shared" si="2"/>
        <v>408224221843.003</v>
      </c>
    </row>
    <row r="19" spans="1:6">
      <c r="A19" s="76" t="s">
        <v>393</v>
      </c>
      <c r="B19" s="76" t="s">
        <v>377</v>
      </c>
      <c r="C19" s="76">
        <v>426.52</v>
      </c>
      <c r="D19" s="76">
        <f t="shared" si="1"/>
        <v>1.45569965870307</v>
      </c>
      <c r="E19" s="76" t="str">
        <f t="shared" si="0"/>
        <v>柴油(万吨)</v>
      </c>
      <c r="F19" s="76">
        <f t="shared" si="2"/>
        <v>404262352218.43</v>
      </c>
    </row>
    <row r="20" spans="1:6">
      <c r="A20" s="76" t="s">
        <v>394</v>
      </c>
      <c r="B20" s="76" t="s">
        <v>377</v>
      </c>
      <c r="C20" s="76">
        <v>418.16</v>
      </c>
      <c r="D20" s="76">
        <f t="shared" si="1"/>
        <v>1.42716723549488</v>
      </c>
      <c r="E20" s="76" t="str">
        <f t="shared" si="0"/>
        <v>燃料油(万吨)</v>
      </c>
      <c r="F20" s="76">
        <f t="shared" si="2"/>
        <v>396338612969.283</v>
      </c>
    </row>
    <row r="21" spans="1:6">
      <c r="A21" s="76" t="s">
        <v>395</v>
      </c>
      <c r="B21" s="76" t="s">
        <v>377</v>
      </c>
      <c r="C21" s="76">
        <v>439.07</v>
      </c>
      <c r="D21" s="76">
        <f t="shared" si="1"/>
        <v>1.49853242320819</v>
      </c>
      <c r="E21" s="76" t="str">
        <f t="shared" si="0"/>
        <v>石脑油(万吨)</v>
      </c>
      <c r="F21" s="76">
        <f t="shared" si="2"/>
        <v>416157439249.147</v>
      </c>
    </row>
    <row r="22" spans="1:6">
      <c r="A22" s="76" t="s">
        <v>396</v>
      </c>
      <c r="B22" s="76" t="s">
        <v>377</v>
      </c>
      <c r="C22" s="76">
        <v>413.98</v>
      </c>
      <c r="D22" s="76">
        <f t="shared" si="1"/>
        <v>1.41290102389079</v>
      </c>
      <c r="E22" s="76" t="str">
        <f t="shared" si="0"/>
        <v>润滑油(万吨)</v>
      </c>
      <c r="F22" s="76">
        <f t="shared" si="2"/>
        <v>392376743344.71</v>
      </c>
    </row>
    <row r="23" spans="1:6">
      <c r="A23" s="76" t="s">
        <v>397</v>
      </c>
      <c r="B23" s="76" t="s">
        <v>377</v>
      </c>
      <c r="C23" s="76">
        <v>399.25</v>
      </c>
      <c r="D23" s="76">
        <f t="shared" si="1"/>
        <v>1.36262798634812</v>
      </c>
      <c r="E23" s="76" t="str">
        <f t="shared" si="0"/>
        <v>石蜡(万吨)</v>
      </c>
      <c r="F23" s="76">
        <f t="shared" si="2"/>
        <v>378415418088.737</v>
      </c>
    </row>
    <row r="24" spans="1:6">
      <c r="A24" s="76" t="s">
        <v>398</v>
      </c>
      <c r="B24" s="76" t="s">
        <v>377</v>
      </c>
      <c r="C24" s="76">
        <v>429.45</v>
      </c>
      <c r="D24" s="76">
        <f t="shared" si="1"/>
        <v>1.46569965870307</v>
      </c>
      <c r="E24" s="76" t="str">
        <f t="shared" si="0"/>
        <v>溶剂油(万吨)</v>
      </c>
      <c r="F24" s="76">
        <f t="shared" si="2"/>
        <v>407039452218.43</v>
      </c>
    </row>
    <row r="25" spans="1:6">
      <c r="A25" s="76" t="s">
        <v>399</v>
      </c>
      <c r="B25" s="76" t="s">
        <v>377</v>
      </c>
      <c r="C25" s="76">
        <v>389.31</v>
      </c>
      <c r="D25" s="76">
        <f t="shared" si="1"/>
        <v>1.32870307167235</v>
      </c>
      <c r="E25" s="76" t="str">
        <f t="shared" si="0"/>
        <v>石油沥青(万吨)</v>
      </c>
      <c r="F25" s="76">
        <f t="shared" si="2"/>
        <v>368994130034.13</v>
      </c>
    </row>
    <row r="26" spans="1:6">
      <c r="A26" s="76" t="s">
        <v>400</v>
      </c>
      <c r="B26" s="76" t="s">
        <v>377</v>
      </c>
      <c r="C26" s="76">
        <v>319.47</v>
      </c>
      <c r="D26" s="76">
        <f t="shared" si="1"/>
        <v>1.09034129692833</v>
      </c>
      <c r="E26" s="76" t="str">
        <f t="shared" si="0"/>
        <v>石油焦(万吨)</v>
      </c>
      <c r="F26" s="76">
        <f t="shared" si="2"/>
        <v>302798681569.966</v>
      </c>
    </row>
    <row r="27" spans="1:6">
      <c r="A27" s="76" t="s">
        <v>401</v>
      </c>
      <c r="B27" s="76" t="s">
        <v>377</v>
      </c>
      <c r="C27" s="76">
        <v>501.79</v>
      </c>
      <c r="D27" s="76">
        <f t="shared" si="1"/>
        <v>1.71259385665529</v>
      </c>
      <c r="E27" s="76" t="str">
        <f t="shared" si="0"/>
        <v>液化石油气(万吨)</v>
      </c>
      <c r="F27" s="76">
        <f t="shared" si="2"/>
        <v>475604439931.741</v>
      </c>
    </row>
    <row r="28" spans="1:6">
      <c r="A28" s="76" t="s">
        <v>402</v>
      </c>
      <c r="B28" s="76" t="s">
        <v>377</v>
      </c>
      <c r="C28" s="76">
        <v>459.98</v>
      </c>
      <c r="D28" s="76">
        <f t="shared" si="1"/>
        <v>1.5698976109215</v>
      </c>
      <c r="E28" s="76" t="str">
        <f t="shared" si="0"/>
        <v>炼厂干气(万吨)</v>
      </c>
      <c r="F28" s="76">
        <f t="shared" si="2"/>
        <v>435976265529.01</v>
      </c>
    </row>
    <row r="29" spans="1:6">
      <c r="A29" s="76" t="s">
        <v>403</v>
      </c>
      <c r="B29" s="76" t="s">
        <v>377</v>
      </c>
      <c r="C29" s="76">
        <v>409.8</v>
      </c>
      <c r="D29" s="76">
        <f t="shared" si="1"/>
        <v>1.39863481228669</v>
      </c>
      <c r="E29" s="76" t="str">
        <f t="shared" si="0"/>
        <v>其他石油制品(万吨)</v>
      </c>
      <c r="F29" s="76">
        <f t="shared" si="2"/>
        <v>388414873720.136</v>
      </c>
    </row>
    <row r="30" spans="1:6">
      <c r="A30" s="76" t="s">
        <v>404</v>
      </c>
      <c r="B30" s="76" t="s">
        <v>384</v>
      </c>
      <c r="C30" s="76">
        <v>3558.45</v>
      </c>
      <c r="D30" s="76">
        <f t="shared" si="1"/>
        <v>12.1448805460751</v>
      </c>
      <c r="E30" s="76" t="str">
        <f t="shared" si="0"/>
        <v>天然气(亿立方米)</v>
      </c>
      <c r="F30" s="76">
        <f t="shared" si="2"/>
        <v>3372754776450.51</v>
      </c>
    </row>
    <row r="31" spans="1:6">
      <c r="A31" s="76" t="s">
        <v>405</v>
      </c>
      <c r="B31" s="76" t="s">
        <v>377</v>
      </c>
      <c r="C31" s="76">
        <v>514.34</v>
      </c>
      <c r="D31" s="76">
        <f t="shared" si="1"/>
        <v>1.75542662116041</v>
      </c>
      <c r="E31" s="76" t="str">
        <f t="shared" si="0"/>
        <v>液化天然气(万吨)</v>
      </c>
      <c r="F31" s="76">
        <f t="shared" si="2"/>
        <v>487499526962.457</v>
      </c>
    </row>
    <row r="32" spans="1:6">
      <c r="A32" s="76" t="s">
        <v>406</v>
      </c>
      <c r="B32" s="76" t="s">
        <v>407</v>
      </c>
      <c r="C32" s="76">
        <v>10</v>
      </c>
      <c r="D32" s="76">
        <f t="shared" si="1"/>
        <v>0.0341296928327645</v>
      </c>
      <c r="E32" s="76" t="str">
        <f t="shared" si="0"/>
        <v>热力(万百万千焦)</v>
      </c>
      <c r="F32" s="76">
        <f t="shared" si="2"/>
        <v>9478156996.58703</v>
      </c>
    </row>
    <row r="33" spans="1:6">
      <c r="A33" s="76" t="s">
        <v>408</v>
      </c>
      <c r="B33" s="76" t="s">
        <v>409</v>
      </c>
      <c r="C33" s="76">
        <v>360</v>
      </c>
      <c r="D33" s="76">
        <f t="shared" si="1"/>
        <v>1.22866894197952</v>
      </c>
      <c r="E33" s="76" t="str">
        <f t="shared" si="0"/>
        <v>电力(亿千瓦时)</v>
      </c>
      <c r="F33" s="76">
        <f t="shared" si="2"/>
        <v>341213651877.133</v>
      </c>
    </row>
    <row r="34" spans="1:6">
      <c r="A34" s="76" t="s">
        <v>410</v>
      </c>
      <c r="B34" s="76" t="s">
        <v>411</v>
      </c>
      <c r="C34" s="76">
        <v>292.71</v>
      </c>
      <c r="D34" s="76">
        <f t="shared" si="1"/>
        <v>0.99901023890785</v>
      </c>
      <c r="E34" s="76" t="str">
        <f t="shared" si="0"/>
        <v>其他能源(万吨标准煤)</v>
      </c>
      <c r="F34" s="76">
        <f t="shared" si="2"/>
        <v>277435133447.099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34"/>
  <sheetViews>
    <sheetView workbookViewId="0">
      <selection activeCell="B2" sqref="B2:D17"/>
    </sheetView>
  </sheetViews>
  <sheetFormatPr defaultColWidth="9" defaultRowHeight="13.5"/>
  <cols>
    <col min="1" max="16384" width="9" style="76"/>
  </cols>
  <sheetData>
    <row r="1" ht="14.25" customHeight="1" spans="1:60">
      <c r="A1" s="77" t="s">
        <v>412</v>
      </c>
      <c r="B1" s="78" t="s">
        <v>413</v>
      </c>
      <c r="C1" s="78"/>
      <c r="D1" s="78"/>
      <c r="E1" s="78"/>
      <c r="F1" s="78"/>
      <c r="G1" s="78" t="s">
        <v>413</v>
      </c>
      <c r="H1" s="78"/>
      <c r="I1" s="78"/>
      <c r="J1" s="78"/>
      <c r="L1" s="78" t="s">
        <v>413</v>
      </c>
      <c r="M1" s="78"/>
      <c r="N1" s="78"/>
      <c r="O1" s="78"/>
      <c r="P1" s="78"/>
      <c r="Q1" s="78" t="s">
        <v>413</v>
      </c>
      <c r="R1" s="78"/>
      <c r="S1" s="78"/>
      <c r="T1" s="78"/>
      <c r="V1" s="78" t="s">
        <v>413</v>
      </c>
      <c r="W1" s="78"/>
      <c r="X1" s="78"/>
      <c r="Y1" s="78"/>
      <c r="Z1" s="78"/>
      <c r="AA1" s="78" t="s">
        <v>413</v>
      </c>
      <c r="AB1" s="78"/>
      <c r="AC1" s="78"/>
      <c r="AD1" s="78"/>
      <c r="AF1" s="78" t="s">
        <v>413</v>
      </c>
      <c r="AG1" s="78"/>
      <c r="AH1" s="78"/>
      <c r="AI1" s="78"/>
      <c r="AJ1" s="78"/>
      <c r="AK1" s="78" t="s">
        <v>413</v>
      </c>
      <c r="AL1" s="78"/>
      <c r="AM1" s="78"/>
      <c r="AN1" s="78"/>
      <c r="AP1" s="78" t="s">
        <v>413</v>
      </c>
      <c r="AQ1" s="78"/>
      <c r="AR1" s="78"/>
      <c r="AS1" s="78"/>
      <c r="AT1" s="78"/>
      <c r="AU1" s="78" t="s">
        <v>413</v>
      </c>
      <c r="AV1" s="78"/>
      <c r="AW1" s="78"/>
      <c r="AX1" s="78"/>
      <c r="AZ1" s="78" t="s">
        <v>413</v>
      </c>
      <c r="BA1" s="78"/>
      <c r="BB1" s="78"/>
      <c r="BC1" s="78"/>
      <c r="BD1" s="78"/>
      <c r="BE1" s="79" t="s">
        <v>413</v>
      </c>
      <c r="BF1" s="80"/>
      <c r="BG1" s="80"/>
      <c r="BH1" s="81"/>
    </row>
    <row r="2" ht="39" spans="1:60">
      <c r="A2" s="77"/>
      <c r="B2" s="82" t="s">
        <v>414</v>
      </c>
      <c r="C2" s="82" t="s">
        <v>415</v>
      </c>
      <c r="D2" s="77" t="s">
        <v>416</v>
      </c>
      <c r="E2" s="77" t="s">
        <v>417</v>
      </c>
      <c r="F2" s="77" t="s">
        <v>418</v>
      </c>
      <c r="G2" s="82" t="s">
        <v>414</v>
      </c>
      <c r="H2" s="82" t="s">
        <v>419</v>
      </c>
      <c r="I2" s="82" t="s">
        <v>420</v>
      </c>
      <c r="J2" s="82" t="s">
        <v>421</v>
      </c>
      <c r="L2" s="82" t="s">
        <v>414</v>
      </c>
      <c r="M2" s="82" t="s">
        <v>415</v>
      </c>
      <c r="N2" s="77" t="s">
        <v>416</v>
      </c>
      <c r="O2" s="77" t="s">
        <v>417</v>
      </c>
      <c r="P2" s="77" t="s">
        <v>418</v>
      </c>
      <c r="Q2" s="82" t="s">
        <v>414</v>
      </c>
      <c r="R2" s="82" t="s">
        <v>419</v>
      </c>
      <c r="S2" s="82" t="s">
        <v>420</v>
      </c>
      <c r="T2" s="82" t="s">
        <v>421</v>
      </c>
      <c r="V2" s="82" t="s">
        <v>414</v>
      </c>
      <c r="W2" s="82" t="s">
        <v>415</v>
      </c>
      <c r="X2" s="77" t="s">
        <v>416</v>
      </c>
      <c r="Y2" s="77" t="s">
        <v>417</v>
      </c>
      <c r="Z2" s="77" t="s">
        <v>418</v>
      </c>
      <c r="AA2" s="82" t="s">
        <v>414</v>
      </c>
      <c r="AB2" s="82" t="s">
        <v>419</v>
      </c>
      <c r="AC2" s="82" t="s">
        <v>420</v>
      </c>
      <c r="AD2" s="82" t="s">
        <v>421</v>
      </c>
      <c r="AF2" s="82" t="s">
        <v>414</v>
      </c>
      <c r="AG2" s="82" t="s">
        <v>415</v>
      </c>
      <c r="AH2" s="77" t="s">
        <v>416</v>
      </c>
      <c r="AI2" s="77" t="s">
        <v>417</v>
      </c>
      <c r="AJ2" s="77" t="s">
        <v>418</v>
      </c>
      <c r="AK2" s="82" t="s">
        <v>414</v>
      </c>
      <c r="AL2" s="82" t="s">
        <v>419</v>
      </c>
      <c r="AM2" s="82" t="s">
        <v>420</v>
      </c>
      <c r="AN2" s="82" t="s">
        <v>421</v>
      </c>
      <c r="AP2" s="83" t="s">
        <v>414</v>
      </c>
      <c r="AQ2" s="83" t="s">
        <v>415</v>
      </c>
      <c r="AR2" s="84" t="s">
        <v>416</v>
      </c>
      <c r="AS2" s="84" t="s">
        <v>417</v>
      </c>
      <c r="AT2" s="84" t="s">
        <v>418</v>
      </c>
      <c r="AU2" s="82" t="s">
        <v>414</v>
      </c>
      <c r="AV2" s="82" t="s">
        <v>419</v>
      </c>
      <c r="AW2" s="82" t="s">
        <v>420</v>
      </c>
      <c r="AX2" s="82" t="s">
        <v>421</v>
      </c>
      <c r="AZ2" s="83" t="s">
        <v>414</v>
      </c>
      <c r="BA2" s="83" t="s">
        <v>415</v>
      </c>
      <c r="BB2" s="84" t="s">
        <v>416</v>
      </c>
      <c r="BC2" s="84" t="s">
        <v>417</v>
      </c>
      <c r="BD2" s="84" t="s">
        <v>418</v>
      </c>
      <c r="BE2" s="82" t="s">
        <v>414</v>
      </c>
      <c r="BF2" s="82" t="s">
        <v>419</v>
      </c>
      <c r="BG2" s="82" t="s">
        <v>420</v>
      </c>
      <c r="BH2" s="82" t="s">
        <v>421</v>
      </c>
    </row>
    <row r="3" spans="1:60">
      <c r="A3" s="85" t="s">
        <v>422</v>
      </c>
      <c r="B3" s="86">
        <v>51770</v>
      </c>
      <c r="C3" s="86">
        <v>46296</v>
      </c>
      <c r="D3" s="86">
        <v>2525</v>
      </c>
      <c r="E3" s="86">
        <v>12</v>
      </c>
      <c r="F3" s="86">
        <v>2936</v>
      </c>
      <c r="G3" s="86">
        <v>1355</v>
      </c>
      <c r="H3" s="86">
        <v>38</v>
      </c>
      <c r="I3" s="86">
        <v>785</v>
      </c>
      <c r="J3" s="86">
        <v>533</v>
      </c>
      <c r="L3" s="87">
        <v>50465</v>
      </c>
      <c r="M3" s="87">
        <v>45538</v>
      </c>
      <c r="N3" s="87">
        <v>2325</v>
      </c>
      <c r="O3" s="87">
        <v>13</v>
      </c>
      <c r="P3" s="87">
        <v>2589</v>
      </c>
      <c r="Q3" s="87">
        <v>1126</v>
      </c>
      <c r="R3" s="88">
        <v>30.3</v>
      </c>
      <c r="S3" s="87">
        <v>611</v>
      </c>
      <c r="T3" s="87">
        <v>485</v>
      </c>
      <c r="V3" s="86">
        <v>49249</v>
      </c>
      <c r="W3" s="86">
        <v>44829</v>
      </c>
      <c r="X3" s="86">
        <v>2155</v>
      </c>
      <c r="Y3" s="86">
        <v>15</v>
      </c>
      <c r="Z3" s="86">
        <v>2249</v>
      </c>
      <c r="AA3" s="86">
        <v>936</v>
      </c>
      <c r="AB3" s="86">
        <v>22</v>
      </c>
      <c r="AC3" s="86">
        <v>485</v>
      </c>
      <c r="AD3" s="86">
        <v>429</v>
      </c>
      <c r="AF3" s="86">
        <f t="shared" ref="AF3:AF34" si="0">SUM(AG3:AJ3)</f>
        <v>45558</v>
      </c>
      <c r="AG3" s="86">
        <v>41498</v>
      </c>
      <c r="AH3" s="86">
        <v>2028</v>
      </c>
      <c r="AI3" s="86">
        <v>27</v>
      </c>
      <c r="AJ3" s="86">
        <v>2005</v>
      </c>
      <c r="AK3" s="86">
        <v>813</v>
      </c>
      <c r="AL3" s="86">
        <v>18</v>
      </c>
      <c r="AM3" s="86">
        <v>380</v>
      </c>
      <c r="AN3" s="86">
        <v>415</v>
      </c>
      <c r="AP3" s="86">
        <f t="shared" ref="AP3:AP34" si="1">SUM(AQ3:AT3)</f>
        <v>43273</v>
      </c>
      <c r="AQ3" s="89">
        <v>39462</v>
      </c>
      <c r="AR3" s="89">
        <v>1883</v>
      </c>
      <c r="AS3" s="89">
        <v>28</v>
      </c>
      <c r="AT3" s="89">
        <v>1900</v>
      </c>
      <c r="AU3" s="90">
        <v>687</v>
      </c>
      <c r="AV3" s="90">
        <v>21</v>
      </c>
      <c r="AW3" s="90">
        <v>315</v>
      </c>
      <c r="AX3" s="90">
        <v>351</v>
      </c>
      <c r="AZ3" s="86">
        <f t="shared" ref="AZ3:AZ34" si="2">SUM(BA3:BD3)</f>
        <v>43273</v>
      </c>
      <c r="BA3" s="89">
        <v>39462</v>
      </c>
      <c r="BB3" s="89">
        <v>1883</v>
      </c>
      <c r="BC3" s="89">
        <v>28</v>
      </c>
      <c r="BD3" s="89">
        <v>1900</v>
      </c>
      <c r="BE3" s="90">
        <v>687</v>
      </c>
      <c r="BF3" s="90">
        <v>21</v>
      </c>
      <c r="BG3" s="90">
        <v>315</v>
      </c>
      <c r="BH3" s="90">
        <v>351</v>
      </c>
    </row>
    <row r="4" spans="1:60">
      <c r="A4" s="85" t="s">
        <v>423</v>
      </c>
      <c r="B4" s="86">
        <v>434</v>
      </c>
      <c r="C4" s="86">
        <v>10</v>
      </c>
      <c r="D4" s="86">
        <v>397</v>
      </c>
      <c r="E4" s="86">
        <v>4</v>
      </c>
      <c r="F4" s="86">
        <v>23</v>
      </c>
      <c r="G4" s="86">
        <v>24</v>
      </c>
      <c r="H4" s="86">
        <v>1</v>
      </c>
      <c r="I4" s="86">
        <v>23</v>
      </c>
      <c r="J4" s="87"/>
      <c r="L4" s="87">
        <v>443</v>
      </c>
      <c r="M4" s="87">
        <v>15</v>
      </c>
      <c r="N4" s="87">
        <v>404</v>
      </c>
      <c r="O4" s="87">
        <v>5</v>
      </c>
      <c r="P4" s="87">
        <v>20</v>
      </c>
      <c r="Q4" s="87">
        <v>19</v>
      </c>
      <c r="R4" s="88"/>
      <c r="S4" s="87">
        <v>19</v>
      </c>
      <c r="T4" s="87"/>
      <c r="V4" s="86">
        <v>433</v>
      </c>
      <c r="W4" s="86">
        <v>17</v>
      </c>
      <c r="X4" s="86">
        <v>395</v>
      </c>
      <c r="Y4" s="86">
        <v>5</v>
      </c>
      <c r="Z4" s="86">
        <v>15</v>
      </c>
      <c r="AA4" s="86">
        <v>15</v>
      </c>
      <c r="AB4" s="88"/>
      <c r="AC4" s="86">
        <v>15</v>
      </c>
      <c r="AD4" s="87"/>
      <c r="AF4" s="86">
        <f t="shared" si="0"/>
        <v>377</v>
      </c>
      <c r="AG4" s="86">
        <v>13</v>
      </c>
      <c r="AH4" s="86">
        <v>347</v>
      </c>
      <c r="AI4" s="86">
        <v>4</v>
      </c>
      <c r="AJ4" s="86">
        <v>13</v>
      </c>
      <c r="AK4" s="86">
        <v>13</v>
      </c>
      <c r="AL4" s="86">
        <v>1</v>
      </c>
      <c r="AM4" s="86">
        <v>12</v>
      </c>
      <c r="AN4" s="87"/>
      <c r="AP4" s="86">
        <f t="shared" si="1"/>
        <v>419</v>
      </c>
      <c r="AQ4" s="89">
        <v>34</v>
      </c>
      <c r="AR4" s="89">
        <v>371</v>
      </c>
      <c r="AS4" s="89">
        <v>6</v>
      </c>
      <c r="AT4" s="89">
        <v>8</v>
      </c>
      <c r="AU4" s="91">
        <v>8</v>
      </c>
      <c r="AV4" s="91">
        <v>1</v>
      </c>
      <c r="AW4" s="91">
        <v>7</v>
      </c>
      <c r="AX4" s="92"/>
      <c r="AZ4" s="86">
        <f t="shared" si="2"/>
        <v>419</v>
      </c>
      <c r="BA4" s="89">
        <v>34</v>
      </c>
      <c r="BB4" s="89">
        <v>371</v>
      </c>
      <c r="BC4" s="89">
        <v>6</v>
      </c>
      <c r="BD4" s="89">
        <v>8</v>
      </c>
      <c r="BE4" s="91">
        <v>8</v>
      </c>
      <c r="BF4" s="91">
        <v>1</v>
      </c>
      <c r="BG4" s="91">
        <v>7</v>
      </c>
      <c r="BH4" s="92"/>
    </row>
    <row r="5" spans="1:60">
      <c r="A5" s="85" t="s">
        <v>424</v>
      </c>
      <c r="B5" s="86">
        <v>668</v>
      </c>
      <c r="C5" s="86">
        <v>513</v>
      </c>
      <c r="D5" s="86">
        <v>134</v>
      </c>
      <c r="E5" s="93"/>
      <c r="F5" s="86">
        <v>21</v>
      </c>
      <c r="G5" s="86">
        <v>10</v>
      </c>
      <c r="H5" s="88"/>
      <c r="I5" s="86">
        <v>8</v>
      </c>
      <c r="J5" s="93">
        <v>3</v>
      </c>
      <c r="L5" s="87">
        <v>647</v>
      </c>
      <c r="M5" s="87">
        <v>518</v>
      </c>
      <c r="N5" s="87">
        <v>114</v>
      </c>
      <c r="O5" s="93"/>
      <c r="P5" s="87">
        <v>14</v>
      </c>
      <c r="Q5" s="87">
        <v>9</v>
      </c>
      <c r="R5" s="88"/>
      <c r="S5" s="87">
        <v>6</v>
      </c>
      <c r="T5" s="93">
        <v>3</v>
      </c>
      <c r="V5" s="86">
        <v>654</v>
      </c>
      <c r="W5" s="86">
        <v>531</v>
      </c>
      <c r="X5" s="86">
        <v>112</v>
      </c>
      <c r="Y5" s="93"/>
      <c r="Z5" s="86">
        <v>11</v>
      </c>
      <c r="AA5" s="86">
        <v>6</v>
      </c>
      <c r="AB5" s="88"/>
      <c r="AC5" s="86">
        <v>6</v>
      </c>
      <c r="AD5" s="93"/>
      <c r="AF5" s="86">
        <f t="shared" si="0"/>
        <v>584</v>
      </c>
      <c r="AG5" s="86">
        <v>467</v>
      </c>
      <c r="AH5" s="86">
        <v>106</v>
      </c>
      <c r="AI5" s="93"/>
      <c r="AJ5" s="86">
        <v>11</v>
      </c>
      <c r="AK5" s="86">
        <v>5</v>
      </c>
      <c r="AL5" s="88"/>
      <c r="AM5" s="86">
        <v>5</v>
      </c>
      <c r="AN5" s="93"/>
      <c r="AP5" s="86">
        <f t="shared" si="1"/>
        <v>591</v>
      </c>
      <c r="AQ5" s="89">
        <v>476</v>
      </c>
      <c r="AR5" s="89">
        <v>104</v>
      </c>
      <c r="AS5" s="94"/>
      <c r="AT5" s="89">
        <v>11</v>
      </c>
      <c r="AU5" s="92">
        <v>5</v>
      </c>
      <c r="AV5" s="92"/>
      <c r="AW5" s="92">
        <v>5</v>
      </c>
      <c r="AX5" s="92"/>
      <c r="AZ5" s="86">
        <f t="shared" si="2"/>
        <v>591</v>
      </c>
      <c r="BA5" s="89">
        <v>476</v>
      </c>
      <c r="BB5" s="89">
        <v>104</v>
      </c>
      <c r="BC5" s="94"/>
      <c r="BD5" s="89">
        <v>11</v>
      </c>
      <c r="BE5" s="92">
        <v>5</v>
      </c>
      <c r="BF5" s="92"/>
      <c r="BG5" s="92">
        <v>5</v>
      </c>
      <c r="BH5" s="92"/>
    </row>
    <row r="6" spans="1:60">
      <c r="A6" s="85" t="s">
        <v>425</v>
      </c>
      <c r="B6" s="86">
        <v>2352</v>
      </c>
      <c r="C6" s="86">
        <v>2224</v>
      </c>
      <c r="D6" s="86">
        <v>8</v>
      </c>
      <c r="E6" s="93"/>
      <c r="F6" s="86">
        <v>120</v>
      </c>
      <c r="G6" s="86">
        <v>51</v>
      </c>
      <c r="H6" s="88"/>
      <c r="I6" s="86">
        <v>22</v>
      </c>
      <c r="J6" s="93">
        <v>29</v>
      </c>
      <c r="L6" s="87">
        <v>2377</v>
      </c>
      <c r="M6" s="87">
        <v>2274</v>
      </c>
      <c r="N6" s="87">
        <v>1</v>
      </c>
      <c r="O6" s="93"/>
      <c r="P6" s="87">
        <v>102</v>
      </c>
      <c r="Q6" s="87">
        <v>43</v>
      </c>
      <c r="R6" s="88">
        <v>0.3</v>
      </c>
      <c r="S6" s="87">
        <v>15</v>
      </c>
      <c r="T6" s="93">
        <v>27</v>
      </c>
      <c r="V6" s="86">
        <v>2361</v>
      </c>
      <c r="W6" s="86">
        <v>2266</v>
      </c>
      <c r="X6" s="86">
        <v>0.6</v>
      </c>
      <c r="Y6" s="93"/>
      <c r="Z6" s="86">
        <v>94</v>
      </c>
      <c r="AA6" s="86">
        <v>38</v>
      </c>
      <c r="AB6" s="86">
        <v>0.3</v>
      </c>
      <c r="AC6" s="86">
        <v>12</v>
      </c>
      <c r="AD6" s="93">
        <v>26</v>
      </c>
      <c r="AF6" s="86">
        <f t="shared" si="0"/>
        <v>2295.4</v>
      </c>
      <c r="AG6" s="86">
        <v>2194</v>
      </c>
      <c r="AH6" s="86">
        <v>0.4</v>
      </c>
      <c r="AI6" s="93"/>
      <c r="AJ6" s="86">
        <v>101</v>
      </c>
      <c r="AK6" s="86">
        <v>34</v>
      </c>
      <c r="AL6" s="86">
        <v>0.2</v>
      </c>
      <c r="AM6" s="86">
        <v>10</v>
      </c>
      <c r="AN6" s="93">
        <v>23</v>
      </c>
      <c r="AP6" s="86">
        <f t="shared" si="1"/>
        <v>2195</v>
      </c>
      <c r="AQ6" s="89">
        <v>2092</v>
      </c>
      <c r="AR6" s="89">
        <v>0</v>
      </c>
      <c r="AS6" s="94"/>
      <c r="AT6" s="89">
        <v>103</v>
      </c>
      <c r="AU6" s="91">
        <v>26</v>
      </c>
      <c r="AV6" s="91">
        <v>0</v>
      </c>
      <c r="AW6" s="91">
        <v>7</v>
      </c>
      <c r="AX6" s="91">
        <v>19</v>
      </c>
      <c r="AZ6" s="86">
        <f t="shared" si="2"/>
        <v>2195</v>
      </c>
      <c r="BA6" s="89">
        <v>2092</v>
      </c>
      <c r="BB6" s="89">
        <v>0</v>
      </c>
      <c r="BC6" s="94"/>
      <c r="BD6" s="89">
        <v>103</v>
      </c>
      <c r="BE6" s="91">
        <v>26</v>
      </c>
      <c r="BF6" s="91">
        <v>0</v>
      </c>
      <c r="BG6" s="91">
        <v>7</v>
      </c>
      <c r="BH6" s="91">
        <v>19</v>
      </c>
    </row>
    <row r="7" spans="1:60">
      <c r="A7" s="85" t="s">
        <v>426</v>
      </c>
      <c r="B7" s="86">
        <v>2924</v>
      </c>
      <c r="C7" s="86">
        <v>2722</v>
      </c>
      <c r="D7" s="86">
        <v>108</v>
      </c>
      <c r="E7" s="93"/>
      <c r="F7" s="86">
        <v>95</v>
      </c>
      <c r="G7" s="86">
        <v>27</v>
      </c>
      <c r="H7" s="86">
        <v>0.2</v>
      </c>
      <c r="I7" s="86">
        <v>9</v>
      </c>
      <c r="J7" s="93">
        <v>18</v>
      </c>
      <c r="L7" s="87">
        <v>2852</v>
      </c>
      <c r="M7" s="87">
        <v>2666</v>
      </c>
      <c r="N7" s="87">
        <v>105</v>
      </c>
      <c r="O7" s="93"/>
      <c r="P7" s="87">
        <v>82</v>
      </c>
      <c r="Q7" s="87">
        <v>27</v>
      </c>
      <c r="R7" s="88">
        <v>3</v>
      </c>
      <c r="S7" s="87">
        <v>6</v>
      </c>
      <c r="T7" s="93">
        <v>19</v>
      </c>
      <c r="V7" s="86">
        <v>2739</v>
      </c>
      <c r="W7" s="86">
        <v>2574</v>
      </c>
      <c r="X7" s="86">
        <v>100</v>
      </c>
      <c r="Y7" s="93"/>
      <c r="Z7" s="86">
        <v>64</v>
      </c>
      <c r="AA7" s="86">
        <v>25</v>
      </c>
      <c r="AB7" s="86">
        <v>2</v>
      </c>
      <c r="AC7" s="86">
        <v>6</v>
      </c>
      <c r="AD7" s="93">
        <v>16</v>
      </c>
      <c r="AF7" s="86">
        <f t="shared" si="0"/>
        <v>2502</v>
      </c>
      <c r="AG7" s="86">
        <v>2335</v>
      </c>
      <c r="AH7" s="86">
        <v>110</v>
      </c>
      <c r="AI7" s="93"/>
      <c r="AJ7" s="86">
        <v>57</v>
      </c>
      <c r="AK7" s="86">
        <v>25</v>
      </c>
      <c r="AL7" s="86">
        <v>2</v>
      </c>
      <c r="AM7" s="86">
        <v>6</v>
      </c>
      <c r="AN7" s="93">
        <v>17</v>
      </c>
      <c r="AP7" s="86">
        <f t="shared" si="1"/>
        <v>2309</v>
      </c>
      <c r="AQ7" s="89">
        <v>2191</v>
      </c>
      <c r="AR7" s="89">
        <v>95</v>
      </c>
      <c r="AS7" s="94"/>
      <c r="AT7" s="89">
        <v>23</v>
      </c>
      <c r="AU7" s="91">
        <v>22</v>
      </c>
      <c r="AV7" s="91">
        <v>5</v>
      </c>
      <c r="AW7" s="91">
        <v>6</v>
      </c>
      <c r="AX7" s="91">
        <v>11</v>
      </c>
      <c r="AZ7" s="86">
        <f t="shared" si="2"/>
        <v>2309</v>
      </c>
      <c r="BA7" s="89">
        <v>2191</v>
      </c>
      <c r="BB7" s="89">
        <v>95</v>
      </c>
      <c r="BC7" s="94"/>
      <c r="BD7" s="89">
        <v>23</v>
      </c>
      <c r="BE7" s="91">
        <v>22</v>
      </c>
      <c r="BF7" s="91">
        <v>5</v>
      </c>
      <c r="BG7" s="91">
        <v>6</v>
      </c>
      <c r="BH7" s="91">
        <v>11</v>
      </c>
    </row>
    <row r="8" spans="1:60">
      <c r="A8" s="85" t="s">
        <v>427</v>
      </c>
      <c r="B8" s="86">
        <v>4731</v>
      </c>
      <c r="C8" s="86">
        <v>4677</v>
      </c>
      <c r="D8" s="86">
        <v>28.4</v>
      </c>
      <c r="E8" s="93"/>
      <c r="F8" s="86">
        <v>25</v>
      </c>
      <c r="G8" s="86">
        <v>10</v>
      </c>
      <c r="H8" s="95">
        <v>0.1</v>
      </c>
      <c r="I8" s="86">
        <v>2</v>
      </c>
      <c r="J8" s="93">
        <v>8</v>
      </c>
      <c r="L8" s="87">
        <v>4564</v>
      </c>
      <c r="M8" s="87">
        <v>4551</v>
      </c>
      <c r="N8" s="96">
        <v>0.3</v>
      </c>
      <c r="O8" s="93"/>
      <c r="P8" s="87">
        <v>12</v>
      </c>
      <c r="Q8" s="87">
        <v>8</v>
      </c>
      <c r="R8" s="95">
        <v>0.01</v>
      </c>
      <c r="S8" s="96">
        <v>2</v>
      </c>
      <c r="T8" s="93">
        <v>6</v>
      </c>
      <c r="V8" s="86">
        <v>4198</v>
      </c>
      <c r="W8" s="86">
        <v>4187</v>
      </c>
      <c r="X8" s="86">
        <v>0.4</v>
      </c>
      <c r="Y8" s="93"/>
      <c r="Z8" s="86">
        <v>11</v>
      </c>
      <c r="AA8" s="86">
        <v>8</v>
      </c>
      <c r="AB8" s="86">
        <v>0.03</v>
      </c>
      <c r="AC8" s="86">
        <v>2</v>
      </c>
      <c r="AD8" s="93">
        <v>6</v>
      </c>
      <c r="AF8" s="86">
        <f t="shared" si="0"/>
        <v>3736.5</v>
      </c>
      <c r="AG8" s="86">
        <v>3726</v>
      </c>
      <c r="AH8" s="86">
        <v>0.5</v>
      </c>
      <c r="AI8" s="93"/>
      <c r="AJ8" s="86">
        <v>10</v>
      </c>
      <c r="AK8" s="86">
        <v>7</v>
      </c>
      <c r="AL8" s="86">
        <v>0.05</v>
      </c>
      <c r="AM8" s="86">
        <v>1</v>
      </c>
      <c r="AN8" s="93">
        <v>7</v>
      </c>
      <c r="AP8" s="86">
        <f t="shared" si="1"/>
        <v>3375</v>
      </c>
      <c r="AQ8" s="89">
        <v>3364</v>
      </c>
      <c r="AR8" s="89">
        <v>0</v>
      </c>
      <c r="AS8" s="94"/>
      <c r="AT8" s="89">
        <v>11</v>
      </c>
      <c r="AU8" s="91">
        <v>7</v>
      </c>
      <c r="AV8" s="92"/>
      <c r="AW8" s="91">
        <v>1</v>
      </c>
      <c r="AX8" s="91">
        <v>7</v>
      </c>
      <c r="AZ8" s="86">
        <f t="shared" si="2"/>
        <v>3375</v>
      </c>
      <c r="BA8" s="89">
        <v>3364</v>
      </c>
      <c r="BB8" s="89">
        <v>0</v>
      </c>
      <c r="BC8" s="94"/>
      <c r="BD8" s="89">
        <v>11</v>
      </c>
      <c r="BE8" s="91">
        <v>7</v>
      </c>
      <c r="BF8" s="92"/>
      <c r="BG8" s="91">
        <v>1</v>
      </c>
      <c r="BH8" s="91">
        <v>7</v>
      </c>
    </row>
    <row r="9" spans="1:60">
      <c r="A9" s="85" t="s">
        <v>428</v>
      </c>
      <c r="B9" s="86">
        <v>1410</v>
      </c>
      <c r="C9" s="86">
        <v>1340</v>
      </c>
      <c r="D9" s="86">
        <v>3</v>
      </c>
      <c r="E9" s="86">
        <v>4</v>
      </c>
      <c r="F9" s="86">
        <v>63</v>
      </c>
      <c r="G9" s="86">
        <v>25</v>
      </c>
      <c r="H9" s="86">
        <v>1</v>
      </c>
      <c r="I9" s="86">
        <v>15</v>
      </c>
      <c r="J9" s="86">
        <v>9</v>
      </c>
      <c r="L9" s="87">
        <v>1395</v>
      </c>
      <c r="M9" s="87">
        <v>1343</v>
      </c>
      <c r="N9" s="87">
        <v>3</v>
      </c>
      <c r="O9" s="87">
        <v>4</v>
      </c>
      <c r="P9" s="87">
        <v>46</v>
      </c>
      <c r="Q9" s="87">
        <v>13</v>
      </c>
      <c r="R9" s="88"/>
      <c r="S9" s="87">
        <v>6</v>
      </c>
      <c r="T9" s="87">
        <v>6</v>
      </c>
      <c r="V9" s="86">
        <v>1381</v>
      </c>
      <c r="W9" s="86">
        <v>1335</v>
      </c>
      <c r="X9" s="86">
        <v>2</v>
      </c>
      <c r="Y9" s="86">
        <v>6</v>
      </c>
      <c r="Z9" s="86">
        <v>39</v>
      </c>
      <c r="AA9" s="86">
        <v>9</v>
      </c>
      <c r="AB9" s="88"/>
      <c r="AC9" s="86">
        <v>5</v>
      </c>
      <c r="AD9" s="86">
        <v>4</v>
      </c>
      <c r="AF9" s="86">
        <f t="shared" si="0"/>
        <v>1348</v>
      </c>
      <c r="AG9" s="86">
        <v>1306</v>
      </c>
      <c r="AH9" s="86">
        <v>1</v>
      </c>
      <c r="AI9" s="86">
        <v>5</v>
      </c>
      <c r="AJ9" s="86">
        <v>36</v>
      </c>
      <c r="AK9" s="86">
        <v>8</v>
      </c>
      <c r="AL9" s="88"/>
      <c r="AM9" s="86">
        <v>3</v>
      </c>
      <c r="AN9" s="86">
        <v>4</v>
      </c>
      <c r="AP9" s="86">
        <f t="shared" si="1"/>
        <v>1345</v>
      </c>
      <c r="AQ9" s="89">
        <v>1306</v>
      </c>
      <c r="AR9" s="89">
        <v>1</v>
      </c>
      <c r="AS9" s="89">
        <v>5</v>
      </c>
      <c r="AT9" s="89">
        <v>33</v>
      </c>
      <c r="AU9" s="91">
        <v>6</v>
      </c>
      <c r="AV9" s="92"/>
      <c r="AW9" s="91">
        <v>2</v>
      </c>
      <c r="AX9" s="91">
        <v>3</v>
      </c>
      <c r="AZ9" s="86">
        <f t="shared" si="2"/>
        <v>1345</v>
      </c>
      <c r="BA9" s="89">
        <v>1306</v>
      </c>
      <c r="BB9" s="89">
        <v>1</v>
      </c>
      <c r="BC9" s="89">
        <v>5</v>
      </c>
      <c r="BD9" s="89">
        <v>33</v>
      </c>
      <c r="BE9" s="91">
        <v>6</v>
      </c>
      <c r="BF9" s="92"/>
      <c r="BG9" s="91">
        <v>2</v>
      </c>
      <c r="BH9" s="91">
        <v>3</v>
      </c>
    </row>
    <row r="10" spans="1:60">
      <c r="A10" s="85" t="s">
        <v>429</v>
      </c>
      <c r="B10" s="86">
        <v>721</v>
      </c>
      <c r="C10" s="86">
        <v>677</v>
      </c>
      <c r="D10" s="77">
        <v>0.1</v>
      </c>
      <c r="E10" s="93"/>
      <c r="F10" s="86">
        <v>45</v>
      </c>
      <c r="G10" s="86">
        <v>33</v>
      </c>
      <c r="H10" s="86">
        <v>0.03</v>
      </c>
      <c r="I10" s="77">
        <v>9</v>
      </c>
      <c r="J10" s="93">
        <v>24</v>
      </c>
      <c r="L10" s="87">
        <v>705</v>
      </c>
      <c r="M10" s="87">
        <v>659</v>
      </c>
      <c r="N10" s="77">
        <v>0.1</v>
      </c>
      <c r="O10" s="93"/>
      <c r="P10" s="87">
        <v>46</v>
      </c>
      <c r="Q10" s="87">
        <v>35</v>
      </c>
      <c r="R10" s="88"/>
      <c r="S10" s="77">
        <v>9</v>
      </c>
      <c r="T10" s="93">
        <v>26</v>
      </c>
      <c r="V10" s="86">
        <v>664</v>
      </c>
      <c r="W10" s="86">
        <v>627</v>
      </c>
      <c r="X10" s="77" t="s">
        <v>430</v>
      </c>
      <c r="Y10" s="93"/>
      <c r="Z10" s="86">
        <v>37</v>
      </c>
      <c r="AA10" s="86">
        <v>27</v>
      </c>
      <c r="AB10" s="88"/>
      <c r="AC10" s="77">
        <v>6</v>
      </c>
      <c r="AD10" s="93">
        <v>21</v>
      </c>
      <c r="AF10" s="86">
        <f t="shared" si="0"/>
        <v>606</v>
      </c>
      <c r="AG10" s="86">
        <v>568</v>
      </c>
      <c r="AH10" s="77" t="s">
        <v>430</v>
      </c>
      <c r="AI10" s="93"/>
      <c r="AJ10" s="86">
        <v>38</v>
      </c>
      <c r="AK10" s="86">
        <v>28</v>
      </c>
      <c r="AL10" s="88" t="s">
        <v>431</v>
      </c>
      <c r="AM10" s="77">
        <v>5</v>
      </c>
      <c r="AN10" s="93">
        <v>23</v>
      </c>
      <c r="AP10" s="86">
        <f t="shared" si="1"/>
        <v>588</v>
      </c>
      <c r="AQ10" s="89">
        <v>550</v>
      </c>
      <c r="AR10" s="89">
        <v>0</v>
      </c>
      <c r="AS10" s="94"/>
      <c r="AT10" s="89">
        <v>38</v>
      </c>
      <c r="AU10" s="91">
        <v>28</v>
      </c>
      <c r="AV10" s="91">
        <v>0</v>
      </c>
      <c r="AW10" s="91">
        <v>4</v>
      </c>
      <c r="AX10" s="91">
        <v>23</v>
      </c>
      <c r="AZ10" s="86">
        <f t="shared" si="2"/>
        <v>588</v>
      </c>
      <c r="BA10" s="89">
        <v>550</v>
      </c>
      <c r="BB10" s="89">
        <v>0</v>
      </c>
      <c r="BC10" s="94"/>
      <c r="BD10" s="89">
        <v>38</v>
      </c>
      <c r="BE10" s="91">
        <v>28</v>
      </c>
      <c r="BF10" s="91">
        <v>0</v>
      </c>
      <c r="BG10" s="91">
        <v>4</v>
      </c>
      <c r="BH10" s="91">
        <v>23</v>
      </c>
    </row>
    <row r="11" spans="1:60">
      <c r="A11" s="85" t="s">
        <v>432</v>
      </c>
      <c r="B11" s="86">
        <v>895</v>
      </c>
      <c r="C11" s="86">
        <v>815</v>
      </c>
      <c r="D11" s="87">
        <v>3</v>
      </c>
      <c r="E11" s="93"/>
      <c r="F11" s="86">
        <v>76</v>
      </c>
      <c r="G11" s="86">
        <v>65</v>
      </c>
      <c r="H11" s="86">
        <v>0.3</v>
      </c>
      <c r="I11" s="86">
        <v>5</v>
      </c>
      <c r="J11" s="93">
        <v>59</v>
      </c>
      <c r="L11" s="87">
        <v>887</v>
      </c>
      <c r="M11" s="87">
        <v>818</v>
      </c>
      <c r="N11" s="87">
        <v>3</v>
      </c>
      <c r="O11" s="93"/>
      <c r="P11" s="87">
        <v>66</v>
      </c>
      <c r="Q11" s="87">
        <v>58</v>
      </c>
      <c r="R11" s="88">
        <v>0.1</v>
      </c>
      <c r="S11" s="87">
        <v>5</v>
      </c>
      <c r="T11" s="93">
        <v>54</v>
      </c>
      <c r="V11" s="86">
        <v>859</v>
      </c>
      <c r="W11" s="86">
        <v>801</v>
      </c>
      <c r="X11" s="86">
        <v>3</v>
      </c>
      <c r="Y11" s="93">
        <v>0.3</v>
      </c>
      <c r="Z11" s="86">
        <v>54</v>
      </c>
      <c r="AA11" s="86">
        <v>51</v>
      </c>
      <c r="AB11" s="88">
        <v>0.1</v>
      </c>
      <c r="AC11" s="86">
        <v>3</v>
      </c>
      <c r="AD11" s="93">
        <v>47</v>
      </c>
      <c r="AF11" s="86">
        <f t="shared" si="0"/>
        <v>815.3</v>
      </c>
      <c r="AG11" s="86">
        <v>762</v>
      </c>
      <c r="AH11" s="86">
        <v>2</v>
      </c>
      <c r="AI11" s="93">
        <v>0.3</v>
      </c>
      <c r="AJ11" s="86">
        <v>51</v>
      </c>
      <c r="AK11" s="86">
        <v>47</v>
      </c>
      <c r="AL11" s="86">
        <v>0.07</v>
      </c>
      <c r="AM11" s="86">
        <v>3</v>
      </c>
      <c r="AN11" s="93">
        <v>44</v>
      </c>
      <c r="AP11" s="86">
        <f t="shared" si="1"/>
        <v>807</v>
      </c>
      <c r="AQ11" s="89">
        <v>761</v>
      </c>
      <c r="AR11" s="89">
        <v>3</v>
      </c>
      <c r="AS11" s="89">
        <v>0</v>
      </c>
      <c r="AT11" s="89">
        <v>43</v>
      </c>
      <c r="AU11" s="91">
        <v>39</v>
      </c>
      <c r="AV11" s="91">
        <v>0</v>
      </c>
      <c r="AW11" s="91">
        <v>2</v>
      </c>
      <c r="AX11" s="91">
        <v>37</v>
      </c>
      <c r="AZ11" s="86">
        <f t="shared" si="2"/>
        <v>807</v>
      </c>
      <c r="BA11" s="89">
        <v>761</v>
      </c>
      <c r="BB11" s="89">
        <v>3</v>
      </c>
      <c r="BC11" s="89">
        <v>0</v>
      </c>
      <c r="BD11" s="89">
        <v>43</v>
      </c>
      <c r="BE11" s="91">
        <v>39</v>
      </c>
      <c r="BF11" s="91">
        <v>0</v>
      </c>
      <c r="BG11" s="91">
        <v>2</v>
      </c>
      <c r="BH11" s="91">
        <v>37</v>
      </c>
    </row>
    <row r="12" spans="1:60">
      <c r="A12" s="85" t="s">
        <v>433</v>
      </c>
      <c r="B12" s="86">
        <v>835</v>
      </c>
      <c r="C12" s="86">
        <v>619</v>
      </c>
      <c r="D12" s="86">
        <v>152</v>
      </c>
      <c r="E12" s="86">
        <v>1</v>
      </c>
      <c r="F12" s="86">
        <v>63</v>
      </c>
      <c r="G12" s="86">
        <v>33</v>
      </c>
      <c r="H12" s="86">
        <v>1</v>
      </c>
      <c r="I12" s="86">
        <v>32</v>
      </c>
      <c r="J12" s="87"/>
      <c r="L12" s="87">
        <v>812</v>
      </c>
      <c r="M12" s="87">
        <v>607</v>
      </c>
      <c r="N12" s="87">
        <v>149</v>
      </c>
      <c r="O12" s="87">
        <v>1</v>
      </c>
      <c r="P12" s="87">
        <v>55</v>
      </c>
      <c r="Q12" s="87">
        <v>26</v>
      </c>
      <c r="R12" s="88">
        <v>1.3</v>
      </c>
      <c r="S12" s="87">
        <v>24</v>
      </c>
      <c r="T12" s="87"/>
      <c r="V12" s="86">
        <v>833</v>
      </c>
      <c r="W12" s="86">
        <v>649</v>
      </c>
      <c r="X12" s="86">
        <v>128</v>
      </c>
      <c r="Y12" s="86">
        <v>1</v>
      </c>
      <c r="Z12" s="86">
        <v>55</v>
      </c>
      <c r="AA12" s="86">
        <v>20</v>
      </c>
      <c r="AB12" s="86">
        <v>1</v>
      </c>
      <c r="AC12" s="86">
        <v>19</v>
      </c>
      <c r="AD12" s="87"/>
      <c r="AF12" s="86">
        <f t="shared" si="0"/>
        <v>846</v>
      </c>
      <c r="AG12" s="86">
        <v>680</v>
      </c>
      <c r="AH12" s="86">
        <v>110</v>
      </c>
      <c r="AI12" s="86">
        <v>1</v>
      </c>
      <c r="AJ12" s="86">
        <v>55</v>
      </c>
      <c r="AK12" s="86">
        <v>19</v>
      </c>
      <c r="AL12" s="86">
        <v>1</v>
      </c>
      <c r="AM12" s="86">
        <v>18</v>
      </c>
      <c r="AN12" s="87"/>
      <c r="AP12" s="86">
        <f t="shared" si="1"/>
        <v>817</v>
      </c>
      <c r="AQ12" s="89">
        <v>663</v>
      </c>
      <c r="AR12" s="89">
        <v>102</v>
      </c>
      <c r="AS12" s="89">
        <v>1</v>
      </c>
      <c r="AT12" s="89">
        <v>51</v>
      </c>
      <c r="AU12" s="91">
        <v>15</v>
      </c>
      <c r="AV12" s="91">
        <v>1</v>
      </c>
      <c r="AW12" s="91">
        <v>14</v>
      </c>
      <c r="AX12" s="92"/>
      <c r="AZ12" s="86">
        <f t="shared" si="2"/>
        <v>817</v>
      </c>
      <c r="BA12" s="89">
        <v>663</v>
      </c>
      <c r="BB12" s="89">
        <v>102</v>
      </c>
      <c r="BC12" s="89">
        <v>1</v>
      </c>
      <c r="BD12" s="89">
        <v>51</v>
      </c>
      <c r="BE12" s="91">
        <v>15</v>
      </c>
      <c r="BF12" s="91">
        <v>1</v>
      </c>
      <c r="BG12" s="91">
        <v>14</v>
      </c>
      <c r="BH12" s="92"/>
    </row>
    <row r="13" spans="1:60">
      <c r="A13" s="85" t="s">
        <v>434</v>
      </c>
      <c r="B13" s="86">
        <v>4290</v>
      </c>
      <c r="C13" s="86">
        <v>3570</v>
      </c>
      <c r="D13" s="86">
        <v>477</v>
      </c>
      <c r="E13" s="93"/>
      <c r="F13" s="86">
        <v>243</v>
      </c>
      <c r="G13" s="86">
        <v>126</v>
      </c>
      <c r="H13" s="86">
        <v>2</v>
      </c>
      <c r="I13" s="86">
        <v>86</v>
      </c>
      <c r="J13" s="93">
        <v>37</v>
      </c>
      <c r="L13" s="87">
        <v>4364</v>
      </c>
      <c r="M13" s="87">
        <v>3604</v>
      </c>
      <c r="N13" s="87">
        <v>532</v>
      </c>
      <c r="O13" s="93"/>
      <c r="P13" s="87">
        <v>228</v>
      </c>
      <c r="Q13" s="87">
        <v>110</v>
      </c>
      <c r="R13" s="88">
        <v>2</v>
      </c>
      <c r="S13" s="87">
        <v>73</v>
      </c>
      <c r="T13" s="93">
        <v>35</v>
      </c>
      <c r="V13" s="86">
        <v>4462</v>
      </c>
      <c r="W13" s="86">
        <v>3711</v>
      </c>
      <c r="X13" s="86">
        <v>549</v>
      </c>
      <c r="Y13" s="93"/>
      <c r="Z13" s="86">
        <v>203</v>
      </c>
      <c r="AA13" s="86">
        <v>95</v>
      </c>
      <c r="AB13" s="86">
        <v>2</v>
      </c>
      <c r="AC13" s="86">
        <v>62</v>
      </c>
      <c r="AD13" s="93">
        <v>31</v>
      </c>
      <c r="AF13" s="86">
        <f t="shared" si="0"/>
        <v>4481</v>
      </c>
      <c r="AG13" s="86">
        <v>3823</v>
      </c>
      <c r="AH13" s="86">
        <v>449</v>
      </c>
      <c r="AI13" s="93"/>
      <c r="AJ13" s="86">
        <v>209</v>
      </c>
      <c r="AK13" s="86">
        <v>90</v>
      </c>
      <c r="AL13" s="86">
        <v>1</v>
      </c>
      <c r="AM13" s="86">
        <v>57</v>
      </c>
      <c r="AN13" s="93">
        <v>33</v>
      </c>
      <c r="AP13" s="86">
        <f t="shared" si="1"/>
        <v>4438</v>
      </c>
      <c r="AQ13" s="89">
        <v>3923</v>
      </c>
      <c r="AR13" s="89">
        <v>308</v>
      </c>
      <c r="AS13" s="94"/>
      <c r="AT13" s="89">
        <v>207</v>
      </c>
      <c r="AU13" s="91">
        <v>81</v>
      </c>
      <c r="AV13" s="91">
        <v>1</v>
      </c>
      <c r="AW13" s="91">
        <v>50</v>
      </c>
      <c r="AX13" s="91">
        <v>30</v>
      </c>
      <c r="AZ13" s="86">
        <f t="shared" si="2"/>
        <v>4438</v>
      </c>
      <c r="BA13" s="89">
        <v>3923</v>
      </c>
      <c r="BB13" s="89">
        <v>308</v>
      </c>
      <c r="BC13" s="94"/>
      <c r="BD13" s="89">
        <v>207</v>
      </c>
      <c r="BE13" s="91">
        <v>81</v>
      </c>
      <c r="BF13" s="91">
        <v>1</v>
      </c>
      <c r="BG13" s="91">
        <v>50</v>
      </c>
      <c r="BH13" s="91">
        <v>30</v>
      </c>
    </row>
    <row r="14" spans="1:60">
      <c r="A14" s="85" t="s">
        <v>435</v>
      </c>
      <c r="B14" s="86">
        <v>2432</v>
      </c>
      <c r="C14" s="86">
        <v>2102</v>
      </c>
      <c r="D14" s="86">
        <v>163</v>
      </c>
      <c r="E14" s="77">
        <v>0.03</v>
      </c>
      <c r="F14" s="86">
        <v>166</v>
      </c>
      <c r="G14" s="86">
        <v>111</v>
      </c>
      <c r="H14" s="86">
        <v>3</v>
      </c>
      <c r="I14" s="86">
        <v>96</v>
      </c>
      <c r="J14" s="77">
        <v>13</v>
      </c>
      <c r="L14" s="87">
        <v>2507</v>
      </c>
      <c r="M14" s="87">
        <v>2193</v>
      </c>
      <c r="N14" s="87">
        <v>150</v>
      </c>
      <c r="O14" s="77">
        <v>0.02</v>
      </c>
      <c r="P14" s="87">
        <v>164</v>
      </c>
      <c r="Q14" s="87">
        <v>107</v>
      </c>
      <c r="R14" s="88">
        <v>2.8</v>
      </c>
      <c r="S14" s="87">
        <v>92</v>
      </c>
      <c r="T14" s="77">
        <v>12</v>
      </c>
      <c r="V14" s="86">
        <v>2598</v>
      </c>
      <c r="W14" s="86">
        <v>2298</v>
      </c>
      <c r="X14" s="86">
        <v>157</v>
      </c>
      <c r="Y14" s="77">
        <v>0.01</v>
      </c>
      <c r="Z14" s="86">
        <v>143</v>
      </c>
      <c r="AA14" s="86">
        <v>92</v>
      </c>
      <c r="AB14" s="86">
        <v>3</v>
      </c>
      <c r="AC14" s="86">
        <v>78</v>
      </c>
      <c r="AD14" s="77">
        <v>12</v>
      </c>
      <c r="AF14" s="86">
        <f t="shared" si="0"/>
        <v>2543</v>
      </c>
      <c r="AG14" s="86">
        <v>2268</v>
      </c>
      <c r="AH14" s="86">
        <v>153</v>
      </c>
      <c r="AI14" s="77" t="s">
        <v>436</v>
      </c>
      <c r="AJ14" s="86">
        <v>122</v>
      </c>
      <c r="AK14" s="86">
        <v>82</v>
      </c>
      <c r="AL14" s="86">
        <v>2</v>
      </c>
      <c r="AM14" s="86">
        <v>69</v>
      </c>
      <c r="AN14" s="77">
        <v>12</v>
      </c>
      <c r="AP14" s="86">
        <f t="shared" si="1"/>
        <v>2366</v>
      </c>
      <c r="AQ14" s="89">
        <v>2098</v>
      </c>
      <c r="AR14" s="89">
        <v>156</v>
      </c>
      <c r="AS14" s="89">
        <v>0</v>
      </c>
      <c r="AT14" s="89">
        <v>112</v>
      </c>
      <c r="AU14" s="91">
        <v>71</v>
      </c>
      <c r="AV14" s="91">
        <v>1</v>
      </c>
      <c r="AW14" s="91">
        <v>61</v>
      </c>
      <c r="AX14" s="91">
        <v>9</v>
      </c>
      <c r="AZ14" s="86">
        <f t="shared" si="2"/>
        <v>2366</v>
      </c>
      <c r="BA14" s="89">
        <v>2098</v>
      </c>
      <c r="BB14" s="89">
        <v>156</v>
      </c>
      <c r="BC14" s="89">
        <v>0</v>
      </c>
      <c r="BD14" s="89">
        <v>112</v>
      </c>
      <c r="BE14" s="91">
        <v>71</v>
      </c>
      <c r="BF14" s="91">
        <v>1</v>
      </c>
      <c r="BG14" s="91">
        <v>61</v>
      </c>
      <c r="BH14" s="91">
        <v>9</v>
      </c>
    </row>
    <row r="15" spans="1:60">
      <c r="A15" s="85" t="s">
        <v>437</v>
      </c>
      <c r="B15" s="86">
        <v>2531</v>
      </c>
      <c r="C15" s="86">
        <v>2314</v>
      </c>
      <c r="D15" s="86">
        <v>3</v>
      </c>
      <c r="E15" s="93"/>
      <c r="F15" s="86">
        <v>214</v>
      </c>
      <c r="G15" s="86">
        <v>111</v>
      </c>
      <c r="H15" s="86">
        <v>0.4</v>
      </c>
      <c r="I15" s="86">
        <v>42</v>
      </c>
      <c r="J15" s="93">
        <v>69</v>
      </c>
      <c r="L15" s="87">
        <v>2657</v>
      </c>
      <c r="M15" s="87">
        <v>2463</v>
      </c>
      <c r="N15" s="87">
        <v>4</v>
      </c>
      <c r="O15" s="93"/>
      <c r="P15" s="87">
        <v>190</v>
      </c>
      <c r="Q15" s="87">
        <v>98</v>
      </c>
      <c r="R15" s="88">
        <v>0.5</v>
      </c>
      <c r="S15" s="87">
        <v>33</v>
      </c>
      <c r="T15" s="93">
        <v>64</v>
      </c>
      <c r="V15" s="86">
        <v>2519</v>
      </c>
      <c r="W15" s="86">
        <v>2353</v>
      </c>
      <c r="X15" s="86">
        <v>4</v>
      </c>
      <c r="Y15" s="93"/>
      <c r="Z15" s="86">
        <v>161</v>
      </c>
      <c r="AA15" s="86">
        <v>77</v>
      </c>
      <c r="AB15" s="86">
        <v>1</v>
      </c>
      <c r="AC15" s="86">
        <v>28</v>
      </c>
      <c r="AD15" s="93">
        <v>49</v>
      </c>
      <c r="AF15" s="86">
        <f t="shared" si="0"/>
        <v>2311</v>
      </c>
      <c r="AG15" s="86">
        <v>2151</v>
      </c>
      <c r="AH15" s="86">
        <v>5</v>
      </c>
      <c r="AI15" s="93"/>
      <c r="AJ15" s="86">
        <v>155</v>
      </c>
      <c r="AK15" s="86">
        <v>69</v>
      </c>
      <c r="AL15" s="86">
        <v>1</v>
      </c>
      <c r="AM15" s="86">
        <v>20</v>
      </c>
      <c r="AN15" s="93">
        <v>49</v>
      </c>
      <c r="AP15" s="86">
        <f t="shared" si="1"/>
        <v>2134</v>
      </c>
      <c r="AQ15" s="89">
        <v>1997</v>
      </c>
      <c r="AR15" s="89">
        <v>6</v>
      </c>
      <c r="AS15" s="94"/>
      <c r="AT15" s="89">
        <v>131</v>
      </c>
      <c r="AU15" s="91">
        <v>55</v>
      </c>
      <c r="AV15" s="91">
        <v>0</v>
      </c>
      <c r="AW15" s="91">
        <v>17</v>
      </c>
      <c r="AX15" s="91">
        <v>38</v>
      </c>
      <c r="AZ15" s="86">
        <f t="shared" si="2"/>
        <v>2134</v>
      </c>
      <c r="BA15" s="89">
        <v>1997</v>
      </c>
      <c r="BB15" s="89">
        <v>6</v>
      </c>
      <c r="BC15" s="94"/>
      <c r="BD15" s="89">
        <v>131</v>
      </c>
      <c r="BE15" s="91">
        <v>55</v>
      </c>
      <c r="BF15" s="91">
        <v>0</v>
      </c>
      <c r="BG15" s="91">
        <v>17</v>
      </c>
      <c r="BH15" s="91">
        <v>38</v>
      </c>
    </row>
    <row r="16" spans="1:60">
      <c r="A16" s="85" t="s">
        <v>438</v>
      </c>
      <c r="B16" s="86">
        <v>1551</v>
      </c>
      <c r="C16" s="86">
        <v>1380</v>
      </c>
      <c r="D16" s="86">
        <v>64</v>
      </c>
      <c r="E16" s="97"/>
      <c r="F16" s="86">
        <v>106</v>
      </c>
      <c r="G16" s="86">
        <v>39</v>
      </c>
      <c r="H16" s="86">
        <v>1</v>
      </c>
      <c r="I16" s="86">
        <v>35</v>
      </c>
      <c r="J16" s="86">
        <v>4</v>
      </c>
      <c r="L16" s="87">
        <v>1406</v>
      </c>
      <c r="M16" s="87">
        <v>1242</v>
      </c>
      <c r="N16" s="87">
        <v>67</v>
      </c>
      <c r="O16" s="97">
        <v>0.01</v>
      </c>
      <c r="P16" s="87">
        <v>98</v>
      </c>
      <c r="Q16" s="87">
        <v>31</v>
      </c>
      <c r="R16" s="88">
        <v>0.5</v>
      </c>
      <c r="S16" s="87">
        <v>27</v>
      </c>
      <c r="T16" s="97">
        <v>4</v>
      </c>
      <c r="V16" s="86">
        <v>1405</v>
      </c>
      <c r="W16" s="86">
        <v>1252</v>
      </c>
      <c r="X16" s="86">
        <v>64</v>
      </c>
      <c r="Y16" s="97"/>
      <c r="Z16" s="86">
        <v>89</v>
      </c>
      <c r="AA16" s="86">
        <v>28</v>
      </c>
      <c r="AB16" s="86">
        <v>0.2</v>
      </c>
      <c r="AC16" s="86">
        <v>25</v>
      </c>
      <c r="AD16" s="86">
        <v>3</v>
      </c>
      <c r="AF16" s="86">
        <f t="shared" si="0"/>
        <v>1139.04</v>
      </c>
      <c r="AG16" s="86">
        <v>1007</v>
      </c>
      <c r="AH16" s="86">
        <v>60</v>
      </c>
      <c r="AI16" s="86">
        <v>0.04</v>
      </c>
      <c r="AJ16" s="86">
        <v>72</v>
      </c>
      <c r="AK16" s="86">
        <v>24</v>
      </c>
      <c r="AL16" s="86">
        <v>0.2</v>
      </c>
      <c r="AM16" s="86">
        <v>21</v>
      </c>
      <c r="AN16" s="86">
        <v>3</v>
      </c>
      <c r="AP16" s="86">
        <f t="shared" si="1"/>
        <v>916</v>
      </c>
      <c r="AQ16" s="89">
        <v>781</v>
      </c>
      <c r="AR16" s="89">
        <v>67</v>
      </c>
      <c r="AS16" s="89">
        <v>1</v>
      </c>
      <c r="AT16" s="89">
        <v>67</v>
      </c>
      <c r="AU16" s="91">
        <v>22</v>
      </c>
      <c r="AV16" s="91">
        <v>0</v>
      </c>
      <c r="AW16" s="91">
        <v>19</v>
      </c>
      <c r="AX16" s="91">
        <v>3</v>
      </c>
      <c r="AZ16" s="86">
        <f t="shared" si="2"/>
        <v>916</v>
      </c>
      <c r="BA16" s="89">
        <v>781</v>
      </c>
      <c r="BB16" s="89">
        <v>67</v>
      </c>
      <c r="BC16" s="89">
        <v>1</v>
      </c>
      <c r="BD16" s="89">
        <v>67</v>
      </c>
      <c r="BE16" s="91">
        <v>22</v>
      </c>
      <c r="BF16" s="91">
        <v>0</v>
      </c>
      <c r="BG16" s="91">
        <v>19</v>
      </c>
      <c r="BH16" s="91">
        <v>3</v>
      </c>
    </row>
    <row r="17" spans="1:60">
      <c r="A17" s="85" t="s">
        <v>439</v>
      </c>
      <c r="B17" s="86">
        <v>1199</v>
      </c>
      <c r="C17" s="86">
        <v>1018</v>
      </c>
      <c r="D17" s="86">
        <v>4</v>
      </c>
      <c r="E17" s="93"/>
      <c r="F17" s="86">
        <v>177</v>
      </c>
      <c r="G17" s="86">
        <v>32</v>
      </c>
      <c r="H17" s="86">
        <v>2</v>
      </c>
      <c r="I17" s="86">
        <v>17</v>
      </c>
      <c r="J17" s="93">
        <v>13</v>
      </c>
      <c r="L17" s="87">
        <v>1128</v>
      </c>
      <c r="M17" s="87">
        <v>973</v>
      </c>
      <c r="N17" s="87">
        <v>6</v>
      </c>
      <c r="O17" s="93"/>
      <c r="P17" s="87">
        <v>149</v>
      </c>
      <c r="Q17" s="87">
        <v>20</v>
      </c>
      <c r="R17" s="88">
        <v>1.6</v>
      </c>
      <c r="S17" s="87">
        <v>9</v>
      </c>
      <c r="T17" s="93">
        <v>10</v>
      </c>
      <c r="V17" s="86">
        <v>1093</v>
      </c>
      <c r="W17" s="86">
        <v>956</v>
      </c>
      <c r="X17" s="86">
        <v>5</v>
      </c>
      <c r="Y17" s="93"/>
      <c r="Z17" s="86">
        <v>131</v>
      </c>
      <c r="AA17" s="86">
        <v>14</v>
      </c>
      <c r="AB17" s="86">
        <v>0.4</v>
      </c>
      <c r="AC17" s="86">
        <v>5</v>
      </c>
      <c r="AD17" s="93">
        <v>9</v>
      </c>
      <c r="AF17" s="86">
        <f t="shared" si="0"/>
        <v>967</v>
      </c>
      <c r="AG17" s="86">
        <v>842</v>
      </c>
      <c r="AH17" s="86">
        <v>5</v>
      </c>
      <c r="AI17" s="93"/>
      <c r="AJ17" s="86">
        <v>120</v>
      </c>
      <c r="AK17" s="86">
        <v>17</v>
      </c>
      <c r="AL17" s="86">
        <v>0.2</v>
      </c>
      <c r="AM17" s="86">
        <v>3</v>
      </c>
      <c r="AN17" s="93">
        <v>14</v>
      </c>
      <c r="AP17" s="86">
        <f t="shared" si="1"/>
        <v>856</v>
      </c>
      <c r="AQ17" s="89">
        <v>745</v>
      </c>
      <c r="AR17" s="89">
        <v>4</v>
      </c>
      <c r="AS17" s="94"/>
      <c r="AT17" s="89">
        <v>107</v>
      </c>
      <c r="AU17" s="91">
        <v>13</v>
      </c>
      <c r="AV17" s="91">
        <v>0</v>
      </c>
      <c r="AW17" s="91">
        <v>2</v>
      </c>
      <c r="AX17" s="91">
        <v>11</v>
      </c>
      <c r="AZ17" s="86">
        <f t="shared" si="2"/>
        <v>856</v>
      </c>
      <c r="BA17" s="89">
        <v>745</v>
      </c>
      <c r="BB17" s="89">
        <v>4</v>
      </c>
      <c r="BC17" s="94"/>
      <c r="BD17" s="89">
        <v>107</v>
      </c>
      <c r="BE17" s="91">
        <v>13</v>
      </c>
      <c r="BF17" s="91">
        <v>0</v>
      </c>
      <c r="BG17" s="91">
        <v>2</v>
      </c>
      <c r="BH17" s="91">
        <v>11</v>
      </c>
    </row>
    <row r="18" spans="1:60">
      <c r="A18" s="85" t="s">
        <v>440</v>
      </c>
      <c r="B18" s="86">
        <v>5116</v>
      </c>
      <c r="C18" s="86">
        <v>4752</v>
      </c>
      <c r="D18" s="86">
        <v>3</v>
      </c>
      <c r="E18" s="93"/>
      <c r="F18" s="86">
        <v>362</v>
      </c>
      <c r="G18" s="86">
        <v>159</v>
      </c>
      <c r="H18" s="86">
        <v>3</v>
      </c>
      <c r="I18" s="86">
        <v>81</v>
      </c>
      <c r="J18" s="93">
        <v>75</v>
      </c>
      <c r="L18" s="87">
        <v>4680</v>
      </c>
      <c r="M18" s="87">
        <v>4381</v>
      </c>
      <c r="N18" s="87">
        <v>2</v>
      </c>
      <c r="O18" s="93"/>
      <c r="P18" s="87">
        <v>297</v>
      </c>
      <c r="Q18" s="87">
        <v>141</v>
      </c>
      <c r="R18" s="88">
        <v>2.2</v>
      </c>
      <c r="S18" s="87">
        <v>64</v>
      </c>
      <c r="T18" s="93">
        <v>74</v>
      </c>
      <c r="V18" s="86">
        <v>4824</v>
      </c>
      <c r="W18" s="86">
        <v>4558</v>
      </c>
      <c r="X18" s="86">
        <v>2</v>
      </c>
      <c r="Y18" s="93"/>
      <c r="Z18" s="86">
        <v>264</v>
      </c>
      <c r="AA18" s="86">
        <v>135</v>
      </c>
      <c r="AB18" s="86">
        <v>2</v>
      </c>
      <c r="AC18" s="86">
        <v>51</v>
      </c>
      <c r="AD18" s="93">
        <v>81</v>
      </c>
      <c r="AF18" s="86">
        <f t="shared" si="0"/>
        <v>4614</v>
      </c>
      <c r="AG18" s="86">
        <v>4378</v>
      </c>
      <c r="AH18" s="86">
        <v>1</v>
      </c>
      <c r="AI18" s="93"/>
      <c r="AJ18" s="86">
        <v>235</v>
      </c>
      <c r="AK18" s="86">
        <v>107</v>
      </c>
      <c r="AL18" s="86">
        <v>1</v>
      </c>
      <c r="AM18" s="86">
        <v>35</v>
      </c>
      <c r="AN18" s="93">
        <v>71</v>
      </c>
      <c r="AP18" s="86">
        <f t="shared" si="1"/>
        <v>4671</v>
      </c>
      <c r="AQ18" s="98">
        <v>4455</v>
      </c>
      <c r="AR18" s="98">
        <v>3</v>
      </c>
      <c r="AS18" s="94"/>
      <c r="AT18" s="98">
        <v>213</v>
      </c>
      <c r="AU18" s="91">
        <v>89</v>
      </c>
      <c r="AV18" s="91">
        <v>3</v>
      </c>
      <c r="AW18" s="91">
        <v>27</v>
      </c>
      <c r="AX18" s="91">
        <v>59</v>
      </c>
      <c r="AZ18" s="86">
        <f t="shared" si="2"/>
        <v>4671</v>
      </c>
      <c r="BA18" s="98">
        <v>4455</v>
      </c>
      <c r="BB18" s="98">
        <v>3</v>
      </c>
      <c r="BC18" s="94"/>
      <c r="BD18" s="98">
        <v>213</v>
      </c>
      <c r="BE18" s="91">
        <v>89</v>
      </c>
      <c r="BF18" s="91">
        <v>3</v>
      </c>
      <c r="BG18" s="91">
        <v>27</v>
      </c>
      <c r="BH18" s="91">
        <v>59</v>
      </c>
    </row>
    <row r="19" spans="1:60">
      <c r="A19" s="85" t="s">
        <v>441</v>
      </c>
      <c r="B19" s="86">
        <v>2400</v>
      </c>
      <c r="C19" s="86">
        <v>2300</v>
      </c>
      <c r="D19" s="86">
        <v>29</v>
      </c>
      <c r="E19" s="93"/>
      <c r="F19" s="86">
        <v>71</v>
      </c>
      <c r="G19" s="86">
        <v>51</v>
      </c>
      <c r="H19" s="86">
        <v>2</v>
      </c>
      <c r="I19" s="86">
        <v>12</v>
      </c>
      <c r="J19" s="93">
        <v>37</v>
      </c>
      <c r="L19" s="87">
        <v>2481</v>
      </c>
      <c r="M19" s="87">
        <v>2400</v>
      </c>
      <c r="N19" s="87">
        <v>24</v>
      </c>
      <c r="O19" s="93"/>
      <c r="P19" s="87">
        <v>57</v>
      </c>
      <c r="Q19" s="87">
        <v>37</v>
      </c>
      <c r="R19" s="88"/>
      <c r="S19" s="87">
        <v>9</v>
      </c>
      <c r="T19" s="93">
        <v>28</v>
      </c>
      <c r="V19" s="86">
        <v>2689</v>
      </c>
      <c r="W19" s="86">
        <v>2601</v>
      </c>
      <c r="X19" s="86">
        <v>39</v>
      </c>
      <c r="Y19" s="93"/>
      <c r="Z19" s="86">
        <v>49</v>
      </c>
      <c r="AA19" s="86">
        <v>30</v>
      </c>
      <c r="AB19" s="88"/>
      <c r="AC19" s="86">
        <v>7</v>
      </c>
      <c r="AD19" s="93">
        <v>23</v>
      </c>
      <c r="AF19" s="86">
        <f t="shared" si="0"/>
        <v>2528</v>
      </c>
      <c r="AG19" s="86">
        <v>2457</v>
      </c>
      <c r="AH19" s="86">
        <v>31</v>
      </c>
      <c r="AI19" s="93"/>
      <c r="AJ19" s="86">
        <v>40</v>
      </c>
      <c r="AK19" s="86">
        <v>24</v>
      </c>
      <c r="AL19" s="86">
        <v>0.2</v>
      </c>
      <c r="AM19" s="86">
        <v>3</v>
      </c>
      <c r="AN19" s="93">
        <v>20</v>
      </c>
      <c r="AP19" s="86">
        <f t="shared" si="1"/>
        <v>2474</v>
      </c>
      <c r="AQ19" s="94">
        <v>2403</v>
      </c>
      <c r="AR19" s="94">
        <v>34</v>
      </c>
      <c r="AS19" s="94"/>
      <c r="AT19" s="94">
        <v>37</v>
      </c>
      <c r="AU19" s="91">
        <v>23</v>
      </c>
      <c r="AV19" s="92"/>
      <c r="AW19" s="91">
        <v>4</v>
      </c>
      <c r="AX19" s="91">
        <v>18</v>
      </c>
      <c r="AZ19" s="86">
        <f t="shared" si="2"/>
        <v>2474</v>
      </c>
      <c r="BA19" s="94">
        <v>2403</v>
      </c>
      <c r="BB19" s="94">
        <v>34</v>
      </c>
      <c r="BC19" s="94"/>
      <c r="BD19" s="94">
        <v>37</v>
      </c>
      <c r="BE19" s="91">
        <v>23</v>
      </c>
      <c r="BF19" s="92"/>
      <c r="BG19" s="91">
        <v>4</v>
      </c>
      <c r="BH19" s="91">
        <v>18</v>
      </c>
    </row>
    <row r="20" spans="1:60">
      <c r="A20" s="85" t="s">
        <v>442</v>
      </c>
      <c r="B20" s="86">
        <v>1243</v>
      </c>
      <c r="C20" s="86">
        <v>1102</v>
      </c>
      <c r="D20" s="86">
        <v>30</v>
      </c>
      <c r="E20" s="93"/>
      <c r="F20" s="86">
        <v>111</v>
      </c>
      <c r="G20" s="86">
        <v>37</v>
      </c>
      <c r="H20" s="86">
        <v>2</v>
      </c>
      <c r="I20" s="86">
        <v>19</v>
      </c>
      <c r="J20" s="93">
        <v>17</v>
      </c>
      <c r="L20" s="87">
        <v>1485</v>
      </c>
      <c r="M20" s="87">
        <v>1351</v>
      </c>
      <c r="N20" s="87">
        <v>33</v>
      </c>
      <c r="O20" s="93"/>
      <c r="P20" s="87">
        <v>102</v>
      </c>
      <c r="Q20" s="87">
        <v>30</v>
      </c>
      <c r="R20" s="88">
        <v>1.1</v>
      </c>
      <c r="S20" s="87">
        <v>15</v>
      </c>
      <c r="T20" s="93">
        <v>13</v>
      </c>
      <c r="V20" s="86">
        <v>1267</v>
      </c>
      <c r="W20" s="86">
        <v>1139</v>
      </c>
      <c r="X20" s="86">
        <v>31</v>
      </c>
      <c r="Y20" s="93"/>
      <c r="Z20" s="86">
        <v>97</v>
      </c>
      <c r="AA20" s="86">
        <v>25</v>
      </c>
      <c r="AB20" s="86">
        <v>0.6</v>
      </c>
      <c r="AC20" s="86">
        <v>14</v>
      </c>
      <c r="AD20" s="93">
        <v>11</v>
      </c>
      <c r="AF20" s="86">
        <f t="shared" si="0"/>
        <v>1075</v>
      </c>
      <c r="AG20" s="86">
        <v>945</v>
      </c>
      <c r="AH20" s="86">
        <v>28</v>
      </c>
      <c r="AI20" s="93"/>
      <c r="AJ20" s="86">
        <v>102</v>
      </c>
      <c r="AK20" s="86">
        <v>37</v>
      </c>
      <c r="AL20" s="86">
        <v>0.3</v>
      </c>
      <c r="AM20" s="86">
        <v>13</v>
      </c>
      <c r="AN20" s="93">
        <v>24</v>
      </c>
      <c r="AP20" s="86">
        <f t="shared" si="1"/>
        <v>1048</v>
      </c>
      <c r="AQ20" s="98">
        <v>928</v>
      </c>
      <c r="AR20" s="98">
        <v>28</v>
      </c>
      <c r="AS20" s="94"/>
      <c r="AT20" s="98">
        <v>92</v>
      </c>
      <c r="AU20" s="91">
        <v>34</v>
      </c>
      <c r="AV20" s="91">
        <v>0</v>
      </c>
      <c r="AW20" s="91">
        <v>12</v>
      </c>
      <c r="AX20" s="91">
        <v>22</v>
      </c>
      <c r="AZ20" s="86">
        <f t="shared" si="2"/>
        <v>1048</v>
      </c>
      <c r="BA20" s="98">
        <v>928</v>
      </c>
      <c r="BB20" s="98">
        <v>28</v>
      </c>
      <c r="BC20" s="94"/>
      <c r="BD20" s="98">
        <v>92</v>
      </c>
      <c r="BE20" s="91">
        <v>34</v>
      </c>
      <c r="BF20" s="91">
        <v>0</v>
      </c>
      <c r="BG20" s="91">
        <v>12</v>
      </c>
      <c r="BH20" s="91">
        <v>22</v>
      </c>
    </row>
    <row r="21" spans="1:60">
      <c r="A21" s="85" t="s">
        <v>443</v>
      </c>
      <c r="B21" s="86">
        <v>849</v>
      </c>
      <c r="C21" s="86">
        <v>710</v>
      </c>
      <c r="D21" s="86">
        <v>3</v>
      </c>
      <c r="E21" s="86">
        <v>3</v>
      </c>
      <c r="F21" s="86">
        <v>134</v>
      </c>
      <c r="G21" s="86">
        <v>39</v>
      </c>
      <c r="H21" s="86">
        <v>2</v>
      </c>
      <c r="I21" s="86">
        <v>25</v>
      </c>
      <c r="J21" s="86">
        <v>12</v>
      </c>
      <c r="L21" s="87">
        <v>906</v>
      </c>
      <c r="M21" s="87">
        <v>776</v>
      </c>
      <c r="N21" s="87">
        <v>2</v>
      </c>
      <c r="O21" s="87">
        <v>3</v>
      </c>
      <c r="P21" s="87">
        <v>124</v>
      </c>
      <c r="Q21" s="87">
        <v>32</v>
      </c>
      <c r="R21" s="88">
        <v>1.1</v>
      </c>
      <c r="S21" s="87">
        <v>19</v>
      </c>
      <c r="T21" s="87">
        <v>1</v>
      </c>
      <c r="V21" s="86">
        <v>919</v>
      </c>
      <c r="W21" s="86">
        <v>792</v>
      </c>
      <c r="X21" s="86">
        <v>2</v>
      </c>
      <c r="Y21" s="86">
        <v>3</v>
      </c>
      <c r="Z21" s="86">
        <v>122</v>
      </c>
      <c r="AA21" s="86">
        <v>30</v>
      </c>
      <c r="AB21" s="86">
        <v>1</v>
      </c>
      <c r="AC21" s="86">
        <v>16</v>
      </c>
      <c r="AD21" s="86">
        <v>13</v>
      </c>
      <c r="AF21" s="86">
        <f t="shared" si="0"/>
        <v>786</v>
      </c>
      <c r="AG21" s="86">
        <v>667</v>
      </c>
      <c r="AH21" s="86">
        <v>1</v>
      </c>
      <c r="AI21" s="86">
        <v>3</v>
      </c>
      <c r="AJ21" s="86">
        <v>115</v>
      </c>
      <c r="AK21" s="86">
        <v>22</v>
      </c>
      <c r="AL21" s="86">
        <v>1</v>
      </c>
      <c r="AM21" s="86">
        <v>5</v>
      </c>
      <c r="AN21" s="86">
        <v>16</v>
      </c>
      <c r="AP21" s="86">
        <f t="shared" si="1"/>
        <v>732</v>
      </c>
      <c r="AQ21" s="94">
        <v>614</v>
      </c>
      <c r="AR21" s="94">
        <v>6</v>
      </c>
      <c r="AS21" s="94">
        <v>3</v>
      </c>
      <c r="AT21" s="94">
        <v>109</v>
      </c>
      <c r="AU21" s="91">
        <v>19</v>
      </c>
      <c r="AV21" s="91">
        <v>6</v>
      </c>
      <c r="AW21" s="91">
        <v>4</v>
      </c>
      <c r="AX21" s="91">
        <v>9</v>
      </c>
      <c r="AZ21" s="86">
        <f t="shared" si="2"/>
        <v>732</v>
      </c>
      <c r="BA21" s="94">
        <v>614</v>
      </c>
      <c r="BB21" s="94">
        <v>6</v>
      </c>
      <c r="BC21" s="94">
        <v>3</v>
      </c>
      <c r="BD21" s="94">
        <v>109</v>
      </c>
      <c r="BE21" s="91">
        <v>19</v>
      </c>
      <c r="BF21" s="91">
        <v>6</v>
      </c>
      <c r="BG21" s="91">
        <v>4</v>
      </c>
      <c r="BH21" s="91">
        <v>9</v>
      </c>
    </row>
    <row r="22" spans="1:60">
      <c r="A22" s="85" t="s">
        <v>444</v>
      </c>
      <c r="B22" s="86">
        <v>3425</v>
      </c>
      <c r="C22" s="86">
        <v>2518</v>
      </c>
      <c r="D22" s="86">
        <v>751</v>
      </c>
      <c r="E22" s="93"/>
      <c r="F22" s="86">
        <v>156</v>
      </c>
      <c r="G22" s="86">
        <v>166</v>
      </c>
      <c r="H22" s="86">
        <v>10</v>
      </c>
      <c r="I22" s="86">
        <v>131</v>
      </c>
      <c r="J22" s="93">
        <v>25</v>
      </c>
      <c r="L22" s="87">
        <v>3222</v>
      </c>
      <c r="M22" s="87">
        <v>2508</v>
      </c>
      <c r="N22" s="87">
        <v>594</v>
      </c>
      <c r="O22" s="93"/>
      <c r="P22" s="87">
        <v>120</v>
      </c>
      <c r="Q22" s="87">
        <v>120</v>
      </c>
      <c r="R22" s="88">
        <v>8.2</v>
      </c>
      <c r="S22" s="87">
        <v>93</v>
      </c>
      <c r="T22" s="93">
        <v>19</v>
      </c>
      <c r="V22" s="86">
        <v>3283</v>
      </c>
      <c r="W22" s="86">
        <v>2766</v>
      </c>
      <c r="X22" s="86">
        <v>434</v>
      </c>
      <c r="Y22" s="93"/>
      <c r="Z22" s="86">
        <v>83</v>
      </c>
      <c r="AA22" s="86">
        <v>81</v>
      </c>
      <c r="AB22" s="86">
        <v>5</v>
      </c>
      <c r="AC22" s="86">
        <v>61</v>
      </c>
      <c r="AD22" s="93">
        <v>15</v>
      </c>
      <c r="AF22" s="86">
        <f t="shared" si="0"/>
        <v>3164</v>
      </c>
      <c r="AG22" s="86">
        <v>2578</v>
      </c>
      <c r="AH22" s="86">
        <v>515</v>
      </c>
      <c r="AI22" s="93">
        <v>13</v>
      </c>
      <c r="AJ22" s="86">
        <v>58</v>
      </c>
      <c r="AK22" s="86">
        <v>61</v>
      </c>
      <c r="AL22" s="86">
        <v>5</v>
      </c>
      <c r="AM22" s="86">
        <v>42</v>
      </c>
      <c r="AN22" s="93">
        <v>15</v>
      </c>
      <c r="AP22" s="86">
        <f t="shared" si="1"/>
        <v>2850</v>
      </c>
      <c r="AQ22" s="89">
        <v>2297</v>
      </c>
      <c r="AR22" s="89">
        <v>489</v>
      </c>
      <c r="AS22" s="89">
        <v>12</v>
      </c>
      <c r="AT22" s="89">
        <v>52</v>
      </c>
      <c r="AU22" s="91">
        <v>49</v>
      </c>
      <c r="AV22" s="91">
        <v>2</v>
      </c>
      <c r="AW22" s="91">
        <v>35</v>
      </c>
      <c r="AX22" s="91">
        <v>11</v>
      </c>
      <c r="AZ22" s="86">
        <f t="shared" si="2"/>
        <v>2850</v>
      </c>
      <c r="BA22" s="89">
        <v>2297</v>
      </c>
      <c r="BB22" s="89">
        <v>489</v>
      </c>
      <c r="BC22" s="89">
        <v>12</v>
      </c>
      <c r="BD22" s="89">
        <v>52</v>
      </c>
      <c r="BE22" s="91">
        <v>49</v>
      </c>
      <c r="BF22" s="91">
        <v>2</v>
      </c>
      <c r="BG22" s="91">
        <v>35</v>
      </c>
      <c r="BH22" s="91">
        <v>11</v>
      </c>
    </row>
    <row r="23" spans="1:60">
      <c r="A23" s="85" t="s">
        <v>445</v>
      </c>
      <c r="B23" s="86">
        <v>1032</v>
      </c>
      <c r="C23" s="86">
        <v>865</v>
      </c>
      <c r="D23" s="86">
        <v>9</v>
      </c>
      <c r="E23" s="93"/>
      <c r="F23" s="86">
        <v>157</v>
      </c>
      <c r="G23" s="86">
        <v>58</v>
      </c>
      <c r="H23" s="86">
        <v>1</v>
      </c>
      <c r="I23" s="86">
        <v>13</v>
      </c>
      <c r="J23" s="93">
        <v>43</v>
      </c>
      <c r="L23" s="87">
        <v>988</v>
      </c>
      <c r="M23" s="87">
        <v>833</v>
      </c>
      <c r="N23" s="87">
        <v>5</v>
      </c>
      <c r="O23" s="93"/>
      <c r="P23" s="87">
        <v>150</v>
      </c>
      <c r="Q23" s="87">
        <v>52</v>
      </c>
      <c r="R23" s="88">
        <v>1.1</v>
      </c>
      <c r="S23" s="87">
        <v>11</v>
      </c>
      <c r="T23" s="93">
        <v>40</v>
      </c>
      <c r="V23" s="86">
        <v>796</v>
      </c>
      <c r="W23" s="86">
        <v>649</v>
      </c>
      <c r="X23" s="86">
        <v>6</v>
      </c>
      <c r="Y23" s="93"/>
      <c r="Z23" s="86">
        <v>141</v>
      </c>
      <c r="AA23" s="86">
        <v>40</v>
      </c>
      <c r="AB23" s="86">
        <v>1</v>
      </c>
      <c r="AC23" s="86">
        <v>8</v>
      </c>
      <c r="AD23" s="93">
        <v>31</v>
      </c>
      <c r="AF23" s="86">
        <f t="shared" si="0"/>
        <v>575</v>
      </c>
      <c r="AG23" s="86">
        <v>444</v>
      </c>
      <c r="AH23" s="86">
        <v>2</v>
      </c>
      <c r="AI23" s="93"/>
      <c r="AJ23" s="86">
        <v>129</v>
      </c>
      <c r="AK23" s="86">
        <v>33</v>
      </c>
      <c r="AL23" s="86">
        <v>1</v>
      </c>
      <c r="AM23" s="86">
        <v>5</v>
      </c>
      <c r="AN23" s="93">
        <v>27</v>
      </c>
      <c r="AP23" s="86">
        <f t="shared" si="1"/>
        <v>558</v>
      </c>
      <c r="AQ23" s="94">
        <v>360</v>
      </c>
      <c r="AR23" s="94">
        <v>1</v>
      </c>
      <c r="AS23" s="94"/>
      <c r="AT23" s="94">
        <v>197</v>
      </c>
      <c r="AU23" s="91">
        <v>30</v>
      </c>
      <c r="AV23" s="92"/>
      <c r="AW23" s="91">
        <v>3</v>
      </c>
      <c r="AX23" s="91">
        <v>27</v>
      </c>
      <c r="AZ23" s="86">
        <f t="shared" si="2"/>
        <v>558</v>
      </c>
      <c r="BA23" s="94">
        <v>360</v>
      </c>
      <c r="BB23" s="94">
        <v>1</v>
      </c>
      <c r="BC23" s="94"/>
      <c r="BD23" s="94">
        <v>197</v>
      </c>
      <c r="BE23" s="91">
        <v>30</v>
      </c>
      <c r="BF23" s="92"/>
      <c r="BG23" s="91">
        <v>3</v>
      </c>
      <c r="BH23" s="91">
        <v>27</v>
      </c>
    </row>
    <row r="24" spans="1:60">
      <c r="A24" s="85" t="s">
        <v>446</v>
      </c>
      <c r="B24" s="86">
        <v>215</v>
      </c>
      <c r="C24" s="86">
        <v>160</v>
      </c>
      <c r="D24" s="86">
        <v>28</v>
      </c>
      <c r="E24" s="93"/>
      <c r="F24" s="86">
        <v>28</v>
      </c>
      <c r="G24" s="86">
        <v>22</v>
      </c>
      <c r="H24" s="86">
        <v>0.4</v>
      </c>
      <c r="I24" s="86">
        <v>7</v>
      </c>
      <c r="J24" s="93">
        <v>14</v>
      </c>
      <c r="L24" s="87">
        <v>212</v>
      </c>
      <c r="M24" s="87">
        <v>173</v>
      </c>
      <c r="N24" s="87">
        <v>14</v>
      </c>
      <c r="O24" s="93"/>
      <c r="P24" s="87">
        <v>25</v>
      </c>
      <c r="Q24" s="87">
        <v>20</v>
      </c>
      <c r="R24" s="88">
        <v>0.3</v>
      </c>
      <c r="S24" s="87">
        <v>5</v>
      </c>
      <c r="T24" s="93">
        <v>14</v>
      </c>
      <c r="V24" s="86">
        <v>211</v>
      </c>
      <c r="W24" s="86">
        <v>174</v>
      </c>
      <c r="X24" s="86">
        <v>12</v>
      </c>
      <c r="Y24" s="93"/>
      <c r="Z24" s="86">
        <v>26</v>
      </c>
      <c r="AA24" s="86">
        <v>20</v>
      </c>
      <c r="AB24" s="86">
        <v>0.2</v>
      </c>
      <c r="AC24" s="86">
        <v>5</v>
      </c>
      <c r="AD24" s="93">
        <v>14</v>
      </c>
      <c r="AF24" s="86">
        <f t="shared" si="0"/>
        <v>195</v>
      </c>
      <c r="AG24" s="86">
        <v>173</v>
      </c>
      <c r="AH24" s="86">
        <v>11</v>
      </c>
      <c r="AI24" s="93"/>
      <c r="AJ24" s="86">
        <v>11</v>
      </c>
      <c r="AK24" s="86">
        <v>5</v>
      </c>
      <c r="AL24" s="86">
        <v>0.2</v>
      </c>
      <c r="AM24" s="86">
        <v>5</v>
      </c>
      <c r="AN24" s="93"/>
      <c r="AP24" s="86">
        <f t="shared" si="1"/>
        <v>197</v>
      </c>
      <c r="AQ24" s="89">
        <v>176</v>
      </c>
      <c r="AR24" s="89">
        <v>10</v>
      </c>
      <c r="AS24" s="94"/>
      <c r="AT24" s="89">
        <v>11</v>
      </c>
      <c r="AU24" s="91">
        <v>5</v>
      </c>
      <c r="AV24" s="91">
        <v>0</v>
      </c>
      <c r="AW24" s="91">
        <v>5</v>
      </c>
      <c r="AX24" s="92"/>
      <c r="AZ24" s="86">
        <f t="shared" si="2"/>
        <v>197</v>
      </c>
      <c r="BA24" s="89">
        <v>176</v>
      </c>
      <c r="BB24" s="89">
        <v>10</v>
      </c>
      <c r="BC24" s="94"/>
      <c r="BD24" s="89">
        <v>11</v>
      </c>
      <c r="BE24" s="91">
        <v>5</v>
      </c>
      <c r="BF24" s="91">
        <v>0</v>
      </c>
      <c r="BG24" s="91">
        <v>5</v>
      </c>
      <c r="BH24" s="92"/>
    </row>
    <row r="25" spans="1:60">
      <c r="A25" s="85" t="s">
        <v>447</v>
      </c>
      <c r="B25" s="86">
        <v>538</v>
      </c>
      <c r="C25" s="86">
        <v>458</v>
      </c>
      <c r="D25" s="86">
        <v>42</v>
      </c>
      <c r="E25" s="93"/>
      <c r="F25" s="86">
        <v>38</v>
      </c>
      <c r="G25" s="86">
        <v>21</v>
      </c>
      <c r="H25" s="88">
        <v>0.1</v>
      </c>
      <c r="I25" s="86">
        <v>19</v>
      </c>
      <c r="J25" s="93">
        <v>2</v>
      </c>
      <c r="L25" s="87">
        <v>554</v>
      </c>
      <c r="M25" s="87">
        <v>467</v>
      </c>
      <c r="N25" s="87">
        <v>50</v>
      </c>
      <c r="O25" s="93"/>
      <c r="P25" s="87">
        <v>37</v>
      </c>
      <c r="Q25" s="87">
        <v>19</v>
      </c>
      <c r="R25" s="88">
        <v>0.1</v>
      </c>
      <c r="S25" s="87">
        <v>17</v>
      </c>
      <c r="T25" s="93">
        <v>2</v>
      </c>
      <c r="V25" s="86">
        <v>547</v>
      </c>
      <c r="W25" s="86">
        <v>469</v>
      </c>
      <c r="X25" s="86">
        <v>49</v>
      </c>
      <c r="Y25" s="93"/>
      <c r="Z25" s="86">
        <v>29</v>
      </c>
      <c r="AA25" s="86">
        <v>12</v>
      </c>
      <c r="AB25" s="86">
        <v>0.5</v>
      </c>
      <c r="AC25" s="86">
        <v>10</v>
      </c>
      <c r="AD25" s="93">
        <v>1</v>
      </c>
      <c r="AF25" s="86">
        <f t="shared" si="0"/>
        <v>467</v>
      </c>
      <c r="AG25" s="86">
        <v>405</v>
      </c>
      <c r="AH25" s="86">
        <v>37</v>
      </c>
      <c r="AI25" s="93"/>
      <c r="AJ25" s="86">
        <v>25</v>
      </c>
      <c r="AK25" s="86">
        <v>10</v>
      </c>
      <c r="AL25" s="86">
        <v>1</v>
      </c>
      <c r="AM25" s="86">
        <v>7</v>
      </c>
      <c r="AN25" s="93">
        <v>2</v>
      </c>
      <c r="AP25" s="86">
        <f t="shared" si="1"/>
        <v>431</v>
      </c>
      <c r="AQ25" s="94">
        <v>371</v>
      </c>
      <c r="AR25" s="94">
        <v>36</v>
      </c>
      <c r="AS25" s="94"/>
      <c r="AT25" s="94">
        <v>24</v>
      </c>
      <c r="AU25" s="91">
        <v>8</v>
      </c>
      <c r="AV25" s="91">
        <v>0</v>
      </c>
      <c r="AW25" s="91">
        <v>6</v>
      </c>
      <c r="AX25" s="91">
        <v>2</v>
      </c>
      <c r="AZ25" s="86">
        <f t="shared" si="2"/>
        <v>431</v>
      </c>
      <c r="BA25" s="94">
        <v>371</v>
      </c>
      <c r="BB25" s="94">
        <v>36</v>
      </c>
      <c r="BC25" s="94"/>
      <c r="BD25" s="94">
        <v>24</v>
      </c>
      <c r="BE25" s="91">
        <v>8</v>
      </c>
      <c r="BF25" s="91">
        <v>0</v>
      </c>
      <c r="BG25" s="91">
        <v>6</v>
      </c>
      <c r="BH25" s="91">
        <v>2</v>
      </c>
    </row>
    <row r="26" spans="1:60">
      <c r="A26" s="85" t="s">
        <v>448</v>
      </c>
      <c r="B26" s="86">
        <v>513</v>
      </c>
      <c r="C26" s="86">
        <v>361</v>
      </c>
      <c r="D26" s="86">
        <v>26</v>
      </c>
      <c r="E26" s="93"/>
      <c r="F26" s="86">
        <v>125</v>
      </c>
      <c r="G26" s="86">
        <v>50</v>
      </c>
      <c r="H26" s="86">
        <v>3</v>
      </c>
      <c r="I26" s="86">
        <v>35</v>
      </c>
      <c r="J26" s="93">
        <v>12</v>
      </c>
      <c r="L26" s="87">
        <v>488</v>
      </c>
      <c r="M26" s="87">
        <v>352</v>
      </c>
      <c r="N26" s="87">
        <v>26</v>
      </c>
      <c r="O26" s="93"/>
      <c r="P26" s="87">
        <v>110</v>
      </c>
      <c r="Q26" s="87">
        <v>40</v>
      </c>
      <c r="R26" s="88">
        <v>2.5</v>
      </c>
      <c r="S26" s="87">
        <v>28</v>
      </c>
      <c r="T26" s="93">
        <v>9</v>
      </c>
      <c r="V26" s="86">
        <v>435</v>
      </c>
      <c r="W26" s="86">
        <v>315</v>
      </c>
      <c r="X26" s="86">
        <v>22</v>
      </c>
      <c r="Y26" s="93"/>
      <c r="Z26" s="86">
        <v>97</v>
      </c>
      <c r="AA26" s="86">
        <v>29</v>
      </c>
      <c r="AB26" s="86">
        <v>2</v>
      </c>
      <c r="AC26" s="86">
        <v>22</v>
      </c>
      <c r="AD26" s="93">
        <v>6</v>
      </c>
      <c r="AF26" s="86">
        <f t="shared" si="0"/>
        <v>354</v>
      </c>
      <c r="AG26" s="86">
        <v>249</v>
      </c>
      <c r="AH26" s="86">
        <v>19</v>
      </c>
      <c r="AI26" s="93"/>
      <c r="AJ26" s="86">
        <v>86</v>
      </c>
      <c r="AK26" s="86">
        <v>21</v>
      </c>
      <c r="AL26" s="86">
        <v>1</v>
      </c>
      <c r="AM26" s="86">
        <v>18</v>
      </c>
      <c r="AN26" s="93">
        <v>2</v>
      </c>
      <c r="AP26" s="86">
        <f t="shared" si="1"/>
        <v>349</v>
      </c>
      <c r="AQ26" s="98">
        <v>273</v>
      </c>
      <c r="AR26" s="98">
        <v>22</v>
      </c>
      <c r="AS26" s="94"/>
      <c r="AT26" s="98">
        <v>54</v>
      </c>
      <c r="AU26" s="99">
        <v>14</v>
      </c>
      <c r="AV26" s="92"/>
      <c r="AW26" s="99">
        <v>12</v>
      </c>
      <c r="AX26" s="99">
        <v>2</v>
      </c>
      <c r="AZ26" s="86">
        <f t="shared" si="2"/>
        <v>349</v>
      </c>
      <c r="BA26" s="98">
        <v>273</v>
      </c>
      <c r="BB26" s="98">
        <v>22</v>
      </c>
      <c r="BC26" s="94"/>
      <c r="BD26" s="98">
        <v>54</v>
      </c>
      <c r="BE26" s="99">
        <v>14</v>
      </c>
      <c r="BF26" s="92"/>
      <c r="BG26" s="99">
        <v>12</v>
      </c>
      <c r="BH26" s="99">
        <v>2</v>
      </c>
    </row>
    <row r="27" spans="1:60">
      <c r="A27" s="85" t="s">
        <v>449</v>
      </c>
      <c r="B27" s="86">
        <v>1354</v>
      </c>
      <c r="C27" s="86">
        <v>1323</v>
      </c>
      <c r="D27" s="93">
        <v>19</v>
      </c>
      <c r="E27" s="93"/>
      <c r="F27" s="86">
        <v>12</v>
      </c>
      <c r="G27" s="86">
        <v>12</v>
      </c>
      <c r="H27" s="88"/>
      <c r="I27" s="93">
        <v>11</v>
      </c>
      <c r="J27" s="93">
        <v>1</v>
      </c>
      <c r="L27" s="87">
        <v>1390</v>
      </c>
      <c r="M27" s="87">
        <v>1381</v>
      </c>
      <c r="N27" s="93"/>
      <c r="O27" s="93"/>
      <c r="P27" s="87">
        <v>8</v>
      </c>
      <c r="Q27" s="87">
        <v>8</v>
      </c>
      <c r="R27" s="88"/>
      <c r="S27" s="93">
        <v>7</v>
      </c>
      <c r="T27" s="93">
        <v>1</v>
      </c>
      <c r="V27" s="86">
        <v>1263</v>
      </c>
      <c r="W27" s="86">
        <v>1254</v>
      </c>
      <c r="X27" s="93"/>
      <c r="Y27" s="93"/>
      <c r="Z27" s="86">
        <v>9</v>
      </c>
      <c r="AA27" s="86">
        <v>9</v>
      </c>
      <c r="AB27" s="88"/>
      <c r="AC27" s="93">
        <v>6</v>
      </c>
      <c r="AD27" s="93">
        <v>3</v>
      </c>
      <c r="AF27" s="86">
        <f t="shared" si="0"/>
        <v>1210</v>
      </c>
      <c r="AG27" s="86">
        <v>1201</v>
      </c>
      <c r="AH27" s="93"/>
      <c r="AI27" s="93"/>
      <c r="AJ27" s="86">
        <v>9</v>
      </c>
      <c r="AK27" s="86">
        <v>6</v>
      </c>
      <c r="AL27" s="88"/>
      <c r="AM27" s="93">
        <v>2</v>
      </c>
      <c r="AN27" s="93">
        <v>4</v>
      </c>
      <c r="AP27" s="86">
        <f t="shared" si="1"/>
        <v>1172</v>
      </c>
      <c r="AQ27" s="98">
        <v>1167</v>
      </c>
      <c r="AR27" s="94"/>
      <c r="AS27" s="94"/>
      <c r="AT27" s="98">
        <v>5</v>
      </c>
      <c r="AU27" s="91">
        <v>5</v>
      </c>
      <c r="AV27" s="92"/>
      <c r="AW27" s="91">
        <v>1</v>
      </c>
      <c r="AX27" s="91">
        <v>3</v>
      </c>
      <c r="AZ27" s="86">
        <f t="shared" si="2"/>
        <v>1172</v>
      </c>
      <c r="BA27" s="98">
        <v>1167</v>
      </c>
      <c r="BB27" s="94"/>
      <c r="BC27" s="94"/>
      <c r="BD27" s="98">
        <v>5</v>
      </c>
      <c r="BE27" s="91">
        <v>5</v>
      </c>
      <c r="BF27" s="92"/>
      <c r="BG27" s="91">
        <v>1</v>
      </c>
      <c r="BH27" s="91">
        <v>3</v>
      </c>
    </row>
    <row r="28" spans="1:60">
      <c r="A28" s="85" t="s">
        <v>450</v>
      </c>
      <c r="B28" s="86">
        <v>415</v>
      </c>
      <c r="C28" s="86">
        <v>318</v>
      </c>
      <c r="D28" s="86">
        <v>0.5</v>
      </c>
      <c r="E28" s="93"/>
      <c r="F28" s="86">
        <v>97</v>
      </c>
      <c r="G28" s="86">
        <v>14</v>
      </c>
      <c r="H28" s="88">
        <v>0.1</v>
      </c>
      <c r="I28" s="86">
        <v>7</v>
      </c>
      <c r="J28" s="93">
        <v>7</v>
      </c>
      <c r="L28" s="87">
        <v>318</v>
      </c>
      <c r="M28" s="87">
        <v>223</v>
      </c>
      <c r="N28" s="96">
        <v>0.5</v>
      </c>
      <c r="O28" s="93"/>
      <c r="P28" s="87">
        <v>95</v>
      </c>
      <c r="Q28" s="87">
        <v>9</v>
      </c>
      <c r="R28" s="88"/>
      <c r="S28" s="96">
        <v>6</v>
      </c>
      <c r="T28" s="93">
        <v>3</v>
      </c>
      <c r="V28" s="86">
        <v>290</v>
      </c>
      <c r="W28" s="86">
        <v>207</v>
      </c>
      <c r="X28" s="86">
        <v>0.5</v>
      </c>
      <c r="Y28" s="93"/>
      <c r="Z28" s="86">
        <v>82</v>
      </c>
      <c r="AA28" s="86">
        <v>9</v>
      </c>
      <c r="AB28" s="88"/>
      <c r="AC28" s="86">
        <v>7</v>
      </c>
      <c r="AD28" s="93">
        <v>3</v>
      </c>
      <c r="AF28" s="86">
        <f t="shared" si="0"/>
        <v>240</v>
      </c>
      <c r="AG28" s="86">
        <v>167</v>
      </c>
      <c r="AH28" s="86">
        <v>1</v>
      </c>
      <c r="AI28" s="93"/>
      <c r="AJ28" s="86">
        <v>72</v>
      </c>
      <c r="AK28" s="86">
        <v>8</v>
      </c>
      <c r="AL28" s="88"/>
      <c r="AM28" s="86">
        <v>6</v>
      </c>
      <c r="AN28" s="93">
        <v>2</v>
      </c>
      <c r="AP28" s="86">
        <f t="shared" si="1"/>
        <v>252</v>
      </c>
      <c r="AQ28" s="94">
        <v>170</v>
      </c>
      <c r="AR28" s="94">
        <v>0</v>
      </c>
      <c r="AS28" s="94"/>
      <c r="AT28" s="94">
        <v>82</v>
      </c>
      <c r="AU28" s="99">
        <v>7</v>
      </c>
      <c r="AV28" s="92"/>
      <c r="AW28" s="99">
        <v>5</v>
      </c>
      <c r="AX28" s="99">
        <v>2</v>
      </c>
      <c r="AZ28" s="86">
        <f t="shared" si="2"/>
        <v>252</v>
      </c>
      <c r="BA28" s="94">
        <v>170</v>
      </c>
      <c r="BB28" s="94">
        <v>0</v>
      </c>
      <c r="BC28" s="94"/>
      <c r="BD28" s="94">
        <v>82</v>
      </c>
      <c r="BE28" s="99">
        <v>7</v>
      </c>
      <c r="BF28" s="92"/>
      <c r="BG28" s="99">
        <v>5</v>
      </c>
      <c r="BH28" s="99">
        <v>2</v>
      </c>
    </row>
    <row r="29" spans="1:60">
      <c r="A29" s="85" t="s">
        <v>451</v>
      </c>
      <c r="B29" s="86">
        <v>1</v>
      </c>
      <c r="C29" s="93"/>
      <c r="D29" s="93"/>
      <c r="E29" s="96"/>
      <c r="F29" s="86">
        <v>1</v>
      </c>
      <c r="G29" s="86">
        <v>1</v>
      </c>
      <c r="H29" s="100"/>
      <c r="I29" s="93">
        <v>1</v>
      </c>
      <c r="J29" s="96"/>
      <c r="L29" s="87">
        <v>1</v>
      </c>
      <c r="M29" s="93"/>
      <c r="N29" s="93"/>
      <c r="O29" s="96">
        <v>0.4</v>
      </c>
      <c r="P29" s="87">
        <v>1</v>
      </c>
      <c r="Q29" s="87">
        <v>1</v>
      </c>
      <c r="R29" s="100"/>
      <c r="S29" s="93">
        <v>1</v>
      </c>
      <c r="T29" s="96"/>
      <c r="V29" s="86">
        <v>1.2</v>
      </c>
      <c r="W29" s="93"/>
      <c r="X29" s="93"/>
      <c r="Y29" s="86">
        <v>0.6</v>
      </c>
      <c r="Z29" s="86">
        <v>1</v>
      </c>
      <c r="AA29" s="86">
        <v>1</v>
      </c>
      <c r="AB29" s="100"/>
      <c r="AC29" s="93">
        <v>1</v>
      </c>
      <c r="AD29" s="96"/>
      <c r="AF29" s="86">
        <f t="shared" si="0"/>
        <v>0.4</v>
      </c>
      <c r="AG29" s="93"/>
      <c r="AH29" s="93"/>
      <c r="AI29" s="86">
        <v>0.4</v>
      </c>
      <c r="AJ29" s="86"/>
      <c r="AK29" s="86"/>
      <c r="AL29" s="100"/>
      <c r="AM29" s="93"/>
      <c r="AN29" s="96"/>
      <c r="AP29" s="86">
        <f t="shared" si="1"/>
        <v>0</v>
      </c>
      <c r="AQ29" s="94"/>
      <c r="AR29" s="94"/>
      <c r="AS29" s="98">
        <v>0</v>
      </c>
      <c r="AT29" s="94"/>
      <c r="AU29" s="92"/>
      <c r="AV29" s="92"/>
      <c r="AW29" s="92"/>
      <c r="AX29" s="92"/>
      <c r="AZ29" s="86">
        <f t="shared" si="2"/>
        <v>0</v>
      </c>
      <c r="BA29" s="94"/>
      <c r="BB29" s="94"/>
      <c r="BC29" s="98">
        <v>0</v>
      </c>
      <c r="BD29" s="94"/>
      <c r="BE29" s="92"/>
      <c r="BF29" s="92"/>
      <c r="BG29" s="92"/>
      <c r="BH29" s="92"/>
    </row>
    <row r="30" spans="1:60">
      <c r="A30" s="85" t="s">
        <v>452</v>
      </c>
      <c r="B30" s="86">
        <v>2084</v>
      </c>
      <c r="C30" s="86">
        <v>1974</v>
      </c>
      <c r="D30" s="86">
        <v>8</v>
      </c>
      <c r="E30" s="93"/>
      <c r="F30" s="86">
        <v>103</v>
      </c>
      <c r="G30" s="86">
        <v>16</v>
      </c>
      <c r="H30" s="86">
        <v>1</v>
      </c>
      <c r="I30" s="86">
        <v>13</v>
      </c>
      <c r="J30" s="93">
        <v>1</v>
      </c>
      <c r="L30" s="87">
        <v>1917</v>
      </c>
      <c r="M30" s="87">
        <v>1828</v>
      </c>
      <c r="N30" s="87">
        <v>5</v>
      </c>
      <c r="O30" s="93"/>
      <c r="P30" s="87">
        <v>84</v>
      </c>
      <c r="Q30" s="87">
        <v>3</v>
      </c>
      <c r="R30" s="88">
        <v>1.3</v>
      </c>
      <c r="S30" s="87">
        <v>1</v>
      </c>
      <c r="T30" s="93">
        <v>11</v>
      </c>
      <c r="V30" s="86">
        <v>1761</v>
      </c>
      <c r="W30" s="86">
        <v>1679</v>
      </c>
      <c r="X30" s="86">
        <v>5</v>
      </c>
      <c r="Y30" s="93"/>
      <c r="Z30" s="86">
        <v>78</v>
      </c>
      <c r="AA30" s="86">
        <v>2</v>
      </c>
      <c r="AB30" s="88"/>
      <c r="AC30" s="86">
        <v>2</v>
      </c>
      <c r="AD30" s="93"/>
      <c r="AF30" s="86">
        <f t="shared" si="0"/>
        <v>1427</v>
      </c>
      <c r="AG30" s="86">
        <v>1404</v>
      </c>
      <c r="AH30" s="86"/>
      <c r="AI30" s="93"/>
      <c r="AJ30" s="86">
        <v>23</v>
      </c>
      <c r="AK30" s="86">
        <v>2</v>
      </c>
      <c r="AL30" s="88"/>
      <c r="AM30" s="86">
        <v>1</v>
      </c>
      <c r="AN30" s="93">
        <v>1</v>
      </c>
      <c r="AP30" s="86">
        <f t="shared" si="1"/>
        <v>1346</v>
      </c>
      <c r="AQ30" s="94">
        <v>1331</v>
      </c>
      <c r="AR30" s="94"/>
      <c r="AS30" s="94"/>
      <c r="AT30" s="94">
        <v>15</v>
      </c>
      <c r="AU30" s="92">
        <v>1</v>
      </c>
      <c r="AV30" s="92"/>
      <c r="AW30" s="92">
        <v>1</v>
      </c>
      <c r="AX30" s="92"/>
      <c r="AZ30" s="86">
        <f t="shared" si="2"/>
        <v>1346</v>
      </c>
      <c r="BA30" s="94">
        <v>1331</v>
      </c>
      <c r="BB30" s="94"/>
      <c r="BC30" s="94"/>
      <c r="BD30" s="94">
        <v>15</v>
      </c>
      <c r="BE30" s="92">
        <v>1</v>
      </c>
      <c r="BF30" s="92"/>
      <c r="BG30" s="92">
        <v>1</v>
      </c>
      <c r="BH30" s="92"/>
    </row>
    <row r="31" spans="1:60">
      <c r="A31" s="85" t="s">
        <v>453</v>
      </c>
      <c r="B31" s="86">
        <v>901</v>
      </c>
      <c r="C31" s="86">
        <v>885</v>
      </c>
      <c r="D31" s="93"/>
      <c r="E31" s="93"/>
      <c r="F31" s="86">
        <v>16</v>
      </c>
      <c r="G31" s="86">
        <v>6</v>
      </c>
      <c r="H31" s="88"/>
      <c r="I31" s="93">
        <v>6</v>
      </c>
      <c r="J31" s="93">
        <v>0.1</v>
      </c>
      <c r="L31" s="87">
        <v>817</v>
      </c>
      <c r="M31" s="87">
        <v>803</v>
      </c>
      <c r="N31" s="93"/>
      <c r="O31" s="93"/>
      <c r="P31" s="87">
        <v>14</v>
      </c>
      <c r="Q31" s="87">
        <v>6</v>
      </c>
      <c r="R31" s="88"/>
      <c r="S31" s="93">
        <v>5</v>
      </c>
      <c r="T31" s="93">
        <v>1</v>
      </c>
      <c r="V31" s="86">
        <v>830</v>
      </c>
      <c r="W31" s="86">
        <v>821</v>
      </c>
      <c r="X31" s="93"/>
      <c r="Y31" s="93"/>
      <c r="Z31" s="86">
        <v>9</v>
      </c>
      <c r="AA31" s="86">
        <v>5</v>
      </c>
      <c r="AB31" s="88"/>
      <c r="AC31" s="93">
        <v>4</v>
      </c>
      <c r="AD31" s="93">
        <v>1</v>
      </c>
      <c r="AF31" s="86">
        <f t="shared" si="0"/>
        <v>707</v>
      </c>
      <c r="AG31" s="86">
        <v>696</v>
      </c>
      <c r="AH31" s="93" t="s">
        <v>430</v>
      </c>
      <c r="AI31" s="93"/>
      <c r="AJ31" s="86">
        <v>11</v>
      </c>
      <c r="AK31" s="86">
        <v>5</v>
      </c>
      <c r="AL31" s="88"/>
      <c r="AM31" s="93">
        <v>3</v>
      </c>
      <c r="AN31" s="93">
        <v>2</v>
      </c>
      <c r="AP31" s="86">
        <f t="shared" si="1"/>
        <v>699</v>
      </c>
      <c r="AQ31" s="94">
        <v>694</v>
      </c>
      <c r="AR31" s="94">
        <v>0</v>
      </c>
      <c r="AS31" s="94"/>
      <c r="AT31" s="94">
        <v>5</v>
      </c>
      <c r="AU31" s="91">
        <v>2</v>
      </c>
      <c r="AV31" s="92"/>
      <c r="AW31" s="91">
        <v>1</v>
      </c>
      <c r="AX31" s="91">
        <v>1</v>
      </c>
      <c r="AZ31" s="86">
        <f t="shared" si="2"/>
        <v>699</v>
      </c>
      <c r="BA31" s="94">
        <v>694</v>
      </c>
      <c r="BB31" s="94">
        <v>0</v>
      </c>
      <c r="BC31" s="94"/>
      <c r="BD31" s="94">
        <v>5</v>
      </c>
      <c r="BE31" s="91">
        <v>2</v>
      </c>
      <c r="BF31" s="92"/>
      <c r="BG31" s="91">
        <v>1</v>
      </c>
      <c r="BH31" s="91">
        <v>1</v>
      </c>
    </row>
    <row r="32" spans="1:60">
      <c r="A32" s="85" t="s">
        <v>454</v>
      </c>
      <c r="B32" s="86">
        <v>101</v>
      </c>
      <c r="C32" s="86">
        <v>100</v>
      </c>
      <c r="D32" s="77">
        <v>0.1</v>
      </c>
      <c r="E32" s="93"/>
      <c r="F32" s="86">
        <v>1</v>
      </c>
      <c r="G32" s="87">
        <v>0.1</v>
      </c>
      <c r="H32" s="88">
        <v>0.1</v>
      </c>
      <c r="I32" s="85"/>
      <c r="J32" s="85"/>
      <c r="L32" s="87">
        <v>104</v>
      </c>
      <c r="M32" s="87">
        <v>100</v>
      </c>
      <c r="N32" s="77">
        <v>0.1</v>
      </c>
      <c r="O32" s="93"/>
      <c r="P32" s="87">
        <v>4</v>
      </c>
      <c r="Q32" s="87">
        <v>0.1</v>
      </c>
      <c r="R32" s="88">
        <v>0.1</v>
      </c>
      <c r="S32" s="77"/>
      <c r="T32" s="93"/>
      <c r="V32" s="86">
        <v>120</v>
      </c>
      <c r="W32" s="86">
        <v>118</v>
      </c>
      <c r="X32" s="77">
        <v>0.2</v>
      </c>
      <c r="Y32" s="93"/>
      <c r="Z32" s="86">
        <v>1</v>
      </c>
      <c r="AA32" s="86">
        <v>0.2</v>
      </c>
      <c r="AB32" s="86">
        <v>0.2</v>
      </c>
      <c r="AC32" s="77"/>
      <c r="AD32" s="93"/>
      <c r="AF32" s="86">
        <f t="shared" si="0"/>
        <v>153</v>
      </c>
      <c r="AG32" s="86">
        <v>152</v>
      </c>
      <c r="AH32" s="77"/>
      <c r="AI32" s="93"/>
      <c r="AJ32" s="86">
        <v>1</v>
      </c>
      <c r="AK32" s="86">
        <v>0.2</v>
      </c>
      <c r="AL32" s="86"/>
      <c r="AM32" s="77">
        <v>0.2</v>
      </c>
      <c r="AN32" s="93"/>
      <c r="AP32" s="86">
        <f t="shared" si="1"/>
        <v>151</v>
      </c>
      <c r="AQ32" s="89">
        <v>150</v>
      </c>
      <c r="AR32" s="89">
        <v>1</v>
      </c>
      <c r="AS32" s="89">
        <v>0</v>
      </c>
      <c r="AT32" s="94"/>
      <c r="AU32" s="92"/>
      <c r="AV32" s="92"/>
      <c r="AW32" s="92"/>
      <c r="AX32" s="92"/>
      <c r="AZ32" s="86">
        <f t="shared" si="2"/>
        <v>151</v>
      </c>
      <c r="BA32" s="89">
        <v>150</v>
      </c>
      <c r="BB32" s="89">
        <v>1</v>
      </c>
      <c r="BC32" s="89">
        <v>0</v>
      </c>
      <c r="BD32" s="94"/>
      <c r="BE32" s="92"/>
      <c r="BF32" s="92"/>
      <c r="BG32" s="92"/>
      <c r="BH32" s="92"/>
    </row>
    <row r="33" spans="1:60">
      <c r="A33" s="85" t="s">
        <v>455</v>
      </c>
      <c r="B33" s="86">
        <v>1415</v>
      </c>
      <c r="C33" s="86">
        <v>1351</v>
      </c>
      <c r="D33" s="86">
        <v>12</v>
      </c>
      <c r="E33" s="93"/>
      <c r="F33" s="86">
        <v>52</v>
      </c>
      <c r="G33" s="86">
        <v>3</v>
      </c>
      <c r="H33" s="85"/>
      <c r="I33" s="77">
        <v>3</v>
      </c>
      <c r="J33" s="93">
        <v>0.1</v>
      </c>
      <c r="L33" s="87">
        <v>1381</v>
      </c>
      <c r="M33" s="87">
        <v>1310</v>
      </c>
      <c r="N33" s="87">
        <v>13</v>
      </c>
      <c r="O33" s="93"/>
      <c r="P33" s="87">
        <v>58</v>
      </c>
      <c r="Q33" s="87">
        <v>2</v>
      </c>
      <c r="R33" s="88"/>
      <c r="S33" s="87">
        <v>2</v>
      </c>
      <c r="T33" s="93">
        <v>0.02</v>
      </c>
      <c r="V33" s="86">
        <v>1310</v>
      </c>
      <c r="W33" s="86">
        <v>1240</v>
      </c>
      <c r="X33" s="86">
        <v>16</v>
      </c>
      <c r="Y33" s="93"/>
      <c r="Z33" s="86">
        <v>54</v>
      </c>
      <c r="AA33" s="86">
        <v>2</v>
      </c>
      <c r="AB33" s="88"/>
      <c r="AC33" s="86">
        <v>2</v>
      </c>
      <c r="AD33" s="93">
        <v>0.1</v>
      </c>
      <c r="AF33" s="86">
        <f t="shared" si="0"/>
        <v>1159</v>
      </c>
      <c r="AG33" s="86">
        <v>1113</v>
      </c>
      <c r="AH33" s="86">
        <v>11</v>
      </c>
      <c r="AI33" s="93"/>
      <c r="AJ33" s="86">
        <v>35</v>
      </c>
      <c r="AK33" s="86">
        <v>2</v>
      </c>
      <c r="AL33" s="88"/>
      <c r="AM33" s="86">
        <v>1</v>
      </c>
      <c r="AN33" s="93">
        <v>1</v>
      </c>
      <c r="AP33" s="86">
        <f t="shared" si="1"/>
        <v>989</v>
      </c>
      <c r="AQ33" s="94">
        <v>943</v>
      </c>
      <c r="AR33" s="94">
        <v>15</v>
      </c>
      <c r="AS33" s="94"/>
      <c r="AT33" s="94">
        <v>31</v>
      </c>
      <c r="AU33" s="91">
        <v>3</v>
      </c>
      <c r="AV33" s="92"/>
      <c r="AW33" s="91">
        <v>2</v>
      </c>
      <c r="AX33" s="91">
        <v>1</v>
      </c>
      <c r="AZ33" s="86">
        <f t="shared" si="2"/>
        <v>989</v>
      </c>
      <c r="BA33" s="94">
        <v>943</v>
      </c>
      <c r="BB33" s="94">
        <v>15</v>
      </c>
      <c r="BC33" s="94"/>
      <c r="BD33" s="94">
        <v>31</v>
      </c>
      <c r="BE33" s="91">
        <v>3</v>
      </c>
      <c r="BF33" s="92"/>
      <c r="BG33" s="91">
        <v>2</v>
      </c>
      <c r="BH33" s="91">
        <v>1</v>
      </c>
    </row>
    <row r="34" ht="14.25" spans="1:60">
      <c r="A34" s="85" t="s">
        <v>456</v>
      </c>
      <c r="B34" s="86">
        <v>3193</v>
      </c>
      <c r="C34" s="86">
        <v>3137</v>
      </c>
      <c r="D34" s="86">
        <v>18</v>
      </c>
      <c r="E34" s="78"/>
      <c r="F34" s="86">
        <v>38</v>
      </c>
      <c r="G34" s="86">
        <v>4</v>
      </c>
      <c r="H34" s="88">
        <v>0.1</v>
      </c>
      <c r="I34" s="86">
        <v>2</v>
      </c>
      <c r="J34" s="93">
        <v>2</v>
      </c>
      <c r="L34" s="87">
        <v>2777</v>
      </c>
      <c r="M34" s="87">
        <v>2726</v>
      </c>
      <c r="N34" s="87">
        <v>19</v>
      </c>
      <c r="O34" s="78"/>
      <c r="P34" s="87">
        <v>32</v>
      </c>
      <c r="Q34" s="87">
        <v>3</v>
      </c>
      <c r="R34" s="88">
        <v>0.1</v>
      </c>
      <c r="S34" s="87">
        <v>1</v>
      </c>
      <c r="T34" s="78">
        <v>2</v>
      </c>
      <c r="V34" s="86">
        <v>2506</v>
      </c>
      <c r="W34" s="86">
        <v>2488</v>
      </c>
      <c r="X34" s="86">
        <v>16</v>
      </c>
      <c r="Y34" s="78"/>
      <c r="Z34" s="86">
        <v>2</v>
      </c>
      <c r="AA34" s="86">
        <v>2</v>
      </c>
      <c r="AB34" s="88"/>
      <c r="AC34" s="87"/>
      <c r="AD34" s="78">
        <v>2</v>
      </c>
      <c r="AF34" s="86">
        <f t="shared" si="0"/>
        <v>2348</v>
      </c>
      <c r="AG34" s="86">
        <v>2326</v>
      </c>
      <c r="AH34" s="86">
        <v>20</v>
      </c>
      <c r="AI34" s="78"/>
      <c r="AJ34" s="86">
        <v>2</v>
      </c>
      <c r="AK34" s="86">
        <v>2</v>
      </c>
      <c r="AL34" s="86">
        <v>0</v>
      </c>
      <c r="AM34" s="87"/>
      <c r="AN34" s="78">
        <v>2</v>
      </c>
      <c r="AP34" s="86">
        <f t="shared" si="1"/>
        <v>2194</v>
      </c>
      <c r="AQ34" s="98">
        <v>2149</v>
      </c>
      <c r="AR34" s="98">
        <v>17</v>
      </c>
      <c r="AS34" s="94"/>
      <c r="AT34" s="98">
        <v>28</v>
      </c>
      <c r="AU34" s="101">
        <v>2</v>
      </c>
      <c r="AV34" s="102"/>
      <c r="AW34" s="102"/>
      <c r="AX34" s="101">
        <v>2</v>
      </c>
      <c r="AZ34" s="86">
        <f t="shared" si="2"/>
        <v>2194</v>
      </c>
      <c r="BA34" s="98">
        <v>2149</v>
      </c>
      <c r="BB34" s="98">
        <v>17</v>
      </c>
      <c r="BC34" s="94"/>
      <c r="BD34" s="98">
        <v>28</v>
      </c>
      <c r="BE34" s="101">
        <v>2</v>
      </c>
      <c r="BF34" s="102"/>
      <c r="BG34" s="102"/>
      <c r="BH34" s="101">
        <v>2</v>
      </c>
    </row>
  </sheetData>
  <mergeCells count="13">
    <mergeCell ref="B1:F1"/>
    <mergeCell ref="G1:J1"/>
    <mergeCell ref="L1:P1"/>
    <mergeCell ref="Q1:T1"/>
    <mergeCell ref="V1:Z1"/>
    <mergeCell ref="AA1:AD1"/>
    <mergeCell ref="AF1:AJ1"/>
    <mergeCell ref="AK1:AN1"/>
    <mergeCell ref="AP1:AT1"/>
    <mergeCell ref="AU1:AX1"/>
    <mergeCell ref="AZ1:BD1"/>
    <mergeCell ref="BE1:BH1"/>
    <mergeCell ref="A1:A2"/>
  </mergeCells>
  <conditionalFormatting sqref="B3:F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J31 G34:H34 G33 G32:H32 I33:J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:AT3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:AX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:BD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H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K1216"/>
  <sheetViews>
    <sheetView topLeftCell="A767" workbookViewId="0">
      <selection activeCell="B2" sqref="B2:D17"/>
    </sheetView>
  </sheetViews>
  <sheetFormatPr defaultColWidth="8.87610619469027" defaultRowHeight="13.5"/>
  <cols>
    <col min="1" max="1" width="7" style="7" customWidth="1"/>
    <col min="2" max="2" width="17.2566371681416" style="7" customWidth="1"/>
    <col min="3" max="3" width="5" style="7" customWidth="1"/>
    <col min="4" max="4" width="12.5044247787611" style="7" customWidth="1"/>
    <col min="5" max="5" width="20.3716814159292" style="7" customWidth="1"/>
    <col min="6" max="6" width="12.8761061946903" style="7" customWidth="1"/>
    <col min="7" max="7" width="11" style="8" customWidth="1"/>
    <col min="8" max="8" width="12.6283185840708" style="8" customWidth="1"/>
    <col min="9" max="10" width="8.87610619469027" style="7"/>
    <col min="11" max="11" width="19.7522123893805" style="8" customWidth="1"/>
    <col min="12" max="12" width="9.75221238938053" style="8" customWidth="1"/>
    <col min="13" max="14" width="8.50442477876106" style="8" customWidth="1"/>
    <col min="15" max="15" width="9.75221238938053" style="8" customWidth="1"/>
    <col min="16" max="17" width="7.3716814159292" style="8" customWidth="1"/>
    <col min="18" max="18" width="7.75221238938053" style="8" customWidth="1"/>
    <col min="19" max="20" width="7.3716814159292" style="8" customWidth="1"/>
    <col min="21" max="23" width="9.6283185840708" style="8" customWidth="1"/>
    <col min="24" max="26" width="8.50442477876106" style="8" customWidth="1"/>
    <col min="27" max="27" width="7.75221238938053" style="8" customWidth="1"/>
    <col min="28" max="29" width="6.25663716814159" style="8" customWidth="1"/>
    <col min="30" max="30" width="9.75221238938053" style="8" customWidth="1"/>
    <col min="31" max="32" width="7.3716814159292" style="8" customWidth="1"/>
    <col min="33" max="33" width="9.6283185840708" style="8" customWidth="1"/>
    <col min="34" max="34" width="7.6283185840708" style="8" customWidth="1"/>
    <col min="35" max="35" width="11" style="8" customWidth="1"/>
    <col min="36" max="37" width="12.6283185840708" style="8" customWidth="1"/>
    <col min="38" max="39" width="12.6283185840708" style="7" customWidth="1"/>
    <col min="40" max="40" width="7.50442477876106" style="7" customWidth="1"/>
    <col min="41" max="41" width="9.87610619469027" style="7" customWidth="1"/>
    <col min="42" max="42" width="8.3716814159292" style="7" customWidth="1"/>
    <col min="43" max="43" width="10.7522123893805" style="7" customWidth="1"/>
    <col min="44" max="44" width="12.6283185840708" style="7" customWidth="1"/>
    <col min="45" max="16384" width="8.87610619469027" style="7"/>
  </cols>
  <sheetData>
    <row r="1" spans="1:37">
      <c r="A1" s="7" t="s">
        <v>457</v>
      </c>
      <c r="B1" s="7" t="s">
        <v>218</v>
      </c>
      <c r="C1" s="7" t="s">
        <v>219</v>
      </c>
      <c r="D1" s="7" t="s">
        <v>458</v>
      </c>
      <c r="E1" s="7" t="s">
        <v>221</v>
      </c>
      <c r="F1" s="7" t="s">
        <v>221</v>
      </c>
      <c r="G1" s="8" t="s">
        <v>222</v>
      </c>
      <c r="H1" s="8" t="s">
        <v>459</v>
      </c>
      <c r="K1" t="s">
        <v>460</v>
      </c>
      <c r="L1" s="72" t="s">
        <v>461</v>
      </c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"/>
      <c r="AI1" s="7"/>
      <c r="AJ1" s="7"/>
      <c r="AK1" s="7"/>
    </row>
    <row r="2" hidden="1" spans="1:37">
      <c r="A2" s="7">
        <v>50936</v>
      </c>
      <c r="B2" s="7" t="s">
        <v>462</v>
      </c>
      <c r="C2" s="7">
        <v>2019</v>
      </c>
      <c r="D2" s="7" t="s">
        <v>225</v>
      </c>
      <c r="E2" s="7" t="s">
        <v>259</v>
      </c>
      <c r="F2" s="7" t="str">
        <f>VLOOKUP(E2,'Fuel Heat Rate'!C:D,2,FALSE)</f>
        <v>燃油</v>
      </c>
      <c r="G2" s="8">
        <v>-0.38</v>
      </c>
      <c r="H2" s="8">
        <f>VLOOKUP($E2,'Fuel Heat Rate'!$C$3:$K$33,4,FALSE)*G2</f>
        <v>-0.553698</v>
      </c>
      <c r="K2"/>
      <c r="L2" s="72" t="s">
        <v>408</v>
      </c>
      <c r="M2" s="72"/>
      <c r="N2" s="72"/>
      <c r="O2" s="72" t="s">
        <v>381</v>
      </c>
      <c r="P2" s="72"/>
      <c r="Q2" s="72"/>
      <c r="R2" s="72" t="s">
        <v>463</v>
      </c>
      <c r="S2" s="72"/>
      <c r="T2" s="72"/>
      <c r="U2" s="72" t="s">
        <v>464</v>
      </c>
      <c r="V2" s="72"/>
      <c r="W2" s="72"/>
      <c r="X2" s="72" t="s">
        <v>465</v>
      </c>
      <c r="Y2" s="72"/>
      <c r="Z2" s="72"/>
      <c r="AA2" s="72" t="s">
        <v>466</v>
      </c>
      <c r="AB2" s="72"/>
      <c r="AC2" s="72"/>
      <c r="AD2" s="72" t="s">
        <v>467</v>
      </c>
      <c r="AE2" s="72"/>
      <c r="AF2" s="72"/>
      <c r="AG2" s="72" t="s">
        <v>468</v>
      </c>
      <c r="AH2" s="7"/>
      <c r="AI2" s="7"/>
      <c r="AJ2" s="7"/>
      <c r="AK2" s="7"/>
    </row>
    <row r="3" hidden="1" spans="1:37">
      <c r="A3" s="7">
        <v>50901</v>
      </c>
      <c r="B3" s="7" t="s">
        <v>462</v>
      </c>
      <c r="C3" s="7">
        <v>2020</v>
      </c>
      <c r="D3" s="7" t="s">
        <v>225</v>
      </c>
      <c r="E3" s="7" t="s">
        <v>259</v>
      </c>
      <c r="F3" s="7" t="str">
        <f>VLOOKUP(E3,'Fuel Heat Rate'!C:D,2,FALSE)</f>
        <v>燃油</v>
      </c>
      <c r="G3" s="8">
        <v>-0.39</v>
      </c>
      <c r="H3" s="8">
        <f>VLOOKUP($E3,'Fuel Heat Rate'!$C$3:$K$33,4,FALSE)*G3</f>
        <v>-0.568269</v>
      </c>
      <c r="K3" t="s">
        <v>469</v>
      </c>
      <c r="L3" s="72">
        <v>2019</v>
      </c>
      <c r="M3" s="72">
        <v>2020</v>
      </c>
      <c r="N3" s="72">
        <v>2021</v>
      </c>
      <c r="O3" s="72">
        <v>2019</v>
      </c>
      <c r="P3" s="72">
        <v>2020</v>
      </c>
      <c r="Q3" s="72">
        <v>2021</v>
      </c>
      <c r="R3" s="72">
        <v>2019</v>
      </c>
      <c r="S3" s="72">
        <v>2020</v>
      </c>
      <c r="T3" s="72">
        <v>2021</v>
      </c>
      <c r="U3" s="72">
        <v>2019</v>
      </c>
      <c r="V3" s="72">
        <v>2020</v>
      </c>
      <c r="W3" s="72">
        <v>2021</v>
      </c>
      <c r="X3" s="72">
        <v>2019</v>
      </c>
      <c r="Y3" s="72">
        <v>2020</v>
      </c>
      <c r="Z3" s="72">
        <v>2021</v>
      </c>
      <c r="AA3" s="72">
        <v>2019</v>
      </c>
      <c r="AB3" s="72">
        <v>2020</v>
      </c>
      <c r="AC3" s="72">
        <v>2021</v>
      </c>
      <c r="AD3" s="72">
        <v>2019</v>
      </c>
      <c r="AE3" s="72">
        <v>2020</v>
      </c>
      <c r="AF3" s="72">
        <v>2021</v>
      </c>
      <c r="AG3" s="72"/>
      <c r="AH3" s="7"/>
      <c r="AI3" s="7"/>
      <c r="AJ3" s="7"/>
      <c r="AK3" s="7"/>
    </row>
    <row r="4" hidden="1" spans="1:37">
      <c r="A4" s="7">
        <v>17686</v>
      </c>
      <c r="B4" s="7" t="s">
        <v>462</v>
      </c>
      <c r="C4" s="7">
        <v>2021</v>
      </c>
      <c r="D4" s="7" t="s">
        <v>225</v>
      </c>
      <c r="E4" s="7" t="s">
        <v>259</v>
      </c>
      <c r="F4" s="7" t="str">
        <f>VLOOKUP(E4,'Fuel Heat Rate'!C:D,2,FALSE)</f>
        <v>燃油</v>
      </c>
      <c r="G4" s="8">
        <v>-0.35</v>
      </c>
      <c r="H4" s="8">
        <f>VLOOKUP($E4,'Fuel Heat Rate'!$C$3:$K$33,4,FALSE)*G4</f>
        <v>-0.509985</v>
      </c>
      <c r="K4" s="73" t="s">
        <v>462</v>
      </c>
      <c r="L4" s="72">
        <v>3276.49197130167</v>
      </c>
      <c r="M4" s="72">
        <v>3143.49982917663</v>
      </c>
      <c r="N4" s="72">
        <v>3371.55312606765</v>
      </c>
      <c r="O4" s="72">
        <v>-60.7122152374445</v>
      </c>
      <c r="P4" s="72">
        <v>-62.9981141100102</v>
      </c>
      <c r="Q4" s="72">
        <v>-58.331905022207</v>
      </c>
      <c r="R4" s="72">
        <v>-287.915613255893</v>
      </c>
      <c r="S4" s="72">
        <v>-284.25691834643</v>
      </c>
      <c r="T4" s="72">
        <v>-295.091219678852</v>
      </c>
      <c r="U4" s="72">
        <v>-7337.66298176392</v>
      </c>
      <c r="V4" s="72">
        <v>-6860.15566867509</v>
      </c>
      <c r="W4" s="72">
        <v>-7389.850104</v>
      </c>
      <c r="X4" s="72">
        <v>-20.7765</v>
      </c>
      <c r="Y4" s="72">
        <v>-21.7485</v>
      </c>
      <c r="Z4" s="72">
        <v>-22.113</v>
      </c>
      <c r="AA4" s="72">
        <v>-0.553698</v>
      </c>
      <c r="AB4" s="72">
        <v>-0.568269</v>
      </c>
      <c r="AC4" s="72">
        <v>-1.122831</v>
      </c>
      <c r="AD4" s="72">
        <v>-307.370500854117</v>
      </c>
      <c r="AE4" s="72">
        <v>-404.203809019474</v>
      </c>
      <c r="AF4" s="72">
        <v>-428.774648445507</v>
      </c>
      <c r="AG4" s="72">
        <v>-14052.661569863</v>
      </c>
      <c r="AH4" s="7"/>
      <c r="AI4" s="7"/>
      <c r="AJ4" s="7"/>
      <c r="AK4" s="7"/>
    </row>
    <row r="5" hidden="1" spans="1:37">
      <c r="A5" s="7">
        <v>51496</v>
      </c>
      <c r="B5" s="7" t="s">
        <v>462</v>
      </c>
      <c r="C5" s="7">
        <v>2019</v>
      </c>
      <c r="D5" s="7" t="s">
        <v>225</v>
      </c>
      <c r="E5" s="7" t="s">
        <v>339</v>
      </c>
      <c r="F5" s="7" t="str">
        <f>VLOOKUP(E5,'Fuel Heat Rate'!C:D,2,FALSE)</f>
        <v>电力</v>
      </c>
      <c r="G5" s="8">
        <v>2663.97</v>
      </c>
      <c r="H5" s="8">
        <f>VLOOKUP($E5,'Fuel Heat Rate'!$C$3:$K$33,4,FALSE)*G5</f>
        <v>3276.49197130167</v>
      </c>
      <c r="K5" s="73" t="s">
        <v>470</v>
      </c>
      <c r="L5" s="72">
        <v>544.882815169115</v>
      </c>
      <c r="M5" s="72">
        <v>536.359412367612</v>
      </c>
      <c r="N5" s="72">
        <v>551.844209087803</v>
      </c>
      <c r="O5" s="72"/>
      <c r="P5" s="72"/>
      <c r="Q5" s="72"/>
      <c r="R5" s="72"/>
      <c r="S5" s="72">
        <v>-10.99624188589</v>
      </c>
      <c r="T5" s="72">
        <v>-11.2241202596515</v>
      </c>
      <c r="U5" s="72">
        <v>-25.636227</v>
      </c>
      <c r="V5" s="72">
        <v>-15.514596</v>
      </c>
      <c r="W5" s="72">
        <v>-21.771864</v>
      </c>
      <c r="X5" s="72">
        <v>-842.861144</v>
      </c>
      <c r="Y5" s="72">
        <v>-812.747786</v>
      </c>
      <c r="Z5" s="72">
        <v>-838.746217258285</v>
      </c>
      <c r="AA5" s="72">
        <v>-8.34593777792962</v>
      </c>
      <c r="AB5" s="72">
        <v>-7.53477832046464</v>
      </c>
      <c r="AC5" s="72">
        <v>-1.03515628185856</v>
      </c>
      <c r="AD5" s="72">
        <v>-119.434080286983</v>
      </c>
      <c r="AE5" s="72">
        <v>-135.96464502904</v>
      </c>
      <c r="AF5" s="72">
        <v>-140.28479262043</v>
      </c>
      <c r="AG5" s="72">
        <v>-1359.011150096</v>
      </c>
      <c r="AH5" s="7"/>
      <c r="AI5" s="7"/>
      <c r="AJ5" s="7"/>
      <c r="AK5" s="7"/>
    </row>
    <row r="6" hidden="1" spans="1:37">
      <c r="A6" s="7">
        <v>51461</v>
      </c>
      <c r="B6" s="7" t="s">
        <v>462</v>
      </c>
      <c r="C6" s="7">
        <v>2020</v>
      </c>
      <c r="D6" s="7" t="s">
        <v>225</v>
      </c>
      <c r="E6" s="7" t="s">
        <v>339</v>
      </c>
      <c r="F6" s="7" t="str">
        <f>VLOOKUP(E6,'Fuel Heat Rate'!C:D,2,FALSE)</f>
        <v>电力</v>
      </c>
      <c r="G6" s="8">
        <v>2555.84</v>
      </c>
      <c r="H6" s="8">
        <f>VLOOKUP($E6,'Fuel Heat Rate'!$C$3:$K$33,4,FALSE)*G6</f>
        <v>3143.49982917663</v>
      </c>
      <c r="K6" s="73" t="s">
        <v>471</v>
      </c>
      <c r="L6" s="72">
        <v>1729.4390160574</v>
      </c>
      <c r="M6" s="72">
        <v>1925.21899555859</v>
      </c>
      <c r="N6" s="72">
        <v>2118.45302357363</v>
      </c>
      <c r="O6" s="72"/>
      <c r="P6" s="72"/>
      <c r="Q6" s="72"/>
      <c r="R6" s="72">
        <v>-133.290058079945</v>
      </c>
      <c r="S6" s="72">
        <v>-152.793303723949</v>
      </c>
      <c r="T6" s="72">
        <v>-174.495729415784</v>
      </c>
      <c r="U6" s="72">
        <v>-3872.977458</v>
      </c>
      <c r="V6" s="72">
        <v>-4174.29777</v>
      </c>
      <c r="W6" s="72">
        <v>-4769.80968</v>
      </c>
      <c r="X6" s="72">
        <v>-155.277</v>
      </c>
      <c r="Y6" s="72">
        <v>-146.8935</v>
      </c>
      <c r="Z6" s="72">
        <v>-158.5575</v>
      </c>
      <c r="AA6" s="72">
        <v>-80.0251824711308</v>
      </c>
      <c r="AB6" s="72">
        <v>-58.1231210847284</v>
      </c>
      <c r="AC6" s="72">
        <v>-54.9184941800478</v>
      </c>
      <c r="AD6" s="72">
        <v>-156.905360437308</v>
      </c>
      <c r="AE6" s="72">
        <v>-230.007857874957</v>
      </c>
      <c r="AF6" s="72">
        <v>-250.128545268193</v>
      </c>
      <c r="AG6" s="72">
        <v>-8795.38952534643</v>
      </c>
      <c r="AH6" s="7"/>
      <c r="AI6" s="7"/>
      <c r="AJ6" s="7"/>
      <c r="AK6" s="7"/>
    </row>
    <row r="7" hidden="1" spans="1:37">
      <c r="A7" s="7">
        <v>32876</v>
      </c>
      <c r="B7" s="7" t="s">
        <v>462</v>
      </c>
      <c r="C7" s="7">
        <v>2021</v>
      </c>
      <c r="D7" s="7" t="s">
        <v>225</v>
      </c>
      <c r="E7" s="7" t="s">
        <v>339</v>
      </c>
      <c r="F7" s="7" t="str">
        <f>VLOOKUP(E7,'Fuel Heat Rate'!C:D,2,FALSE)</f>
        <v>电力</v>
      </c>
      <c r="G7" s="8">
        <v>2741.26</v>
      </c>
      <c r="H7" s="8">
        <f>VLOOKUP($E7,'Fuel Heat Rate'!$C$3:$K$33,4,FALSE)*G7</f>
        <v>3371.55312606765</v>
      </c>
      <c r="K7" s="73" t="s">
        <v>472</v>
      </c>
      <c r="L7" s="72">
        <v>1016.62179706184</v>
      </c>
      <c r="M7" s="72">
        <v>1121.60847283908</v>
      </c>
      <c r="N7" s="72">
        <v>1284.93064571233</v>
      </c>
      <c r="O7" s="72">
        <v>-11.0632927912538</v>
      </c>
      <c r="P7" s="72">
        <v>-6.72895387769047</v>
      </c>
      <c r="Q7" s="72">
        <v>-8.44552374444824</v>
      </c>
      <c r="R7" s="72">
        <v>-21.2695592757089</v>
      </c>
      <c r="S7" s="72">
        <v>-36.4728390843867</v>
      </c>
      <c r="T7" s="72">
        <v>-42.9952169456782</v>
      </c>
      <c r="U7" s="72">
        <v>-2599.651992</v>
      </c>
      <c r="V7" s="72">
        <v>-2845.55691</v>
      </c>
      <c r="W7" s="72">
        <v>-3380.92476</v>
      </c>
      <c r="X7" s="72">
        <v>-11.664</v>
      </c>
      <c r="Y7" s="72"/>
      <c r="Z7" s="72">
        <v>-3.888</v>
      </c>
      <c r="AA7" s="72">
        <v>-1.375116</v>
      </c>
      <c r="AB7" s="72">
        <v>-1.111977</v>
      </c>
      <c r="AC7" s="72">
        <v>-1.271118</v>
      </c>
      <c r="AD7" s="72">
        <v>-23.9608185855825</v>
      </c>
      <c r="AE7" s="72">
        <v>-31.7710854116843</v>
      </c>
      <c r="AF7" s="72">
        <v>-35.2912056713358</v>
      </c>
      <c r="AG7" s="72">
        <v>-5640.28145277451</v>
      </c>
      <c r="AH7" s="7"/>
      <c r="AI7" s="7"/>
      <c r="AJ7" s="7"/>
      <c r="AK7" s="7"/>
    </row>
    <row r="8" hidden="1" spans="1:37">
      <c r="A8" s="7">
        <v>52056</v>
      </c>
      <c r="B8" s="7" t="s">
        <v>462</v>
      </c>
      <c r="C8" s="7">
        <v>2019</v>
      </c>
      <c r="D8" s="7" t="s">
        <v>225</v>
      </c>
      <c r="E8" s="7" t="s">
        <v>244</v>
      </c>
      <c r="F8" s="7">
        <f>VLOOKUP(E8,'Fuel Heat Rate'!C:D,2,FALSE)</f>
        <v>0</v>
      </c>
      <c r="G8" s="8">
        <v>-118.87</v>
      </c>
      <c r="H8" s="8">
        <f>VLOOKUP($E8,'Fuel Heat Rate'!$C$3:$K$33,4,FALSE)*G8</f>
        <v>-152.821253843526</v>
      </c>
      <c r="K8" s="73" t="s">
        <v>473</v>
      </c>
      <c r="L8" s="72">
        <v>4223.43833276392</v>
      </c>
      <c r="M8" s="72">
        <v>4431.57909121968</v>
      </c>
      <c r="N8" s="72">
        <v>5705.10830201572</v>
      </c>
      <c r="O8" s="72">
        <v>-68.7943983600957</v>
      </c>
      <c r="P8" s="72">
        <v>-97.0062241202596</v>
      </c>
      <c r="Q8" s="72">
        <v>-87.1674178339597</v>
      </c>
      <c r="R8" s="72">
        <v>-117.760163990434</v>
      </c>
      <c r="S8" s="72">
        <v>-144.345746498121</v>
      </c>
      <c r="T8" s="72">
        <v>-183.329005807995</v>
      </c>
      <c r="U8" s="72">
        <v>-7958.60472742467</v>
      </c>
      <c r="V8" s="72">
        <v>-7780.66911564879</v>
      </c>
      <c r="W8" s="72">
        <v>-10644.211406327</v>
      </c>
      <c r="X8" s="72">
        <v>-1327.73364314998</v>
      </c>
      <c r="Y8" s="72">
        <v>-1721.10330184489</v>
      </c>
      <c r="Z8" s="72">
        <v>-2052.00687922788</v>
      </c>
      <c r="AA8" s="72">
        <v>-67.7115347492313</v>
      </c>
      <c r="AB8" s="72">
        <v>-77.620082600615</v>
      </c>
      <c r="AC8" s="72">
        <v>-67.046797182781</v>
      </c>
      <c r="AD8" s="72">
        <v>-524.807929279125</v>
      </c>
      <c r="AE8" s="72">
        <v>-813.85780423642</v>
      </c>
      <c r="AF8" s="72">
        <v>-917.601348479672</v>
      </c>
      <c r="AG8" s="72">
        <v>-20291.2518007626</v>
      </c>
      <c r="AH8" s="7"/>
      <c r="AI8" s="7"/>
      <c r="AJ8" s="7"/>
      <c r="AK8" s="7"/>
    </row>
    <row r="9" hidden="1" spans="1:37">
      <c r="A9" s="7">
        <v>52021</v>
      </c>
      <c r="B9" s="7" t="s">
        <v>462</v>
      </c>
      <c r="C9" s="7">
        <v>2020</v>
      </c>
      <c r="D9" s="7" t="s">
        <v>225</v>
      </c>
      <c r="E9" s="7" t="s">
        <v>244</v>
      </c>
      <c r="F9" s="7">
        <f>VLOOKUP(E9,'Fuel Heat Rate'!C:D,2,FALSE)</f>
        <v>0</v>
      </c>
      <c r="G9" s="8">
        <v>-156.9</v>
      </c>
      <c r="H9" s="8">
        <f>VLOOKUP($E9,'Fuel Heat Rate'!$C$3:$K$33,4,FALSE)*G9</f>
        <v>-201.713255893406</v>
      </c>
      <c r="K9" s="73" t="s">
        <v>474</v>
      </c>
      <c r="L9" s="72">
        <v>1237.93508711992</v>
      </c>
      <c r="M9" s="72">
        <v>1309.73829859925</v>
      </c>
      <c r="N9" s="72">
        <v>1469.29689101469</v>
      </c>
      <c r="O9" s="72"/>
      <c r="P9" s="72"/>
      <c r="Q9" s="72">
        <v>-62.4459508028698</v>
      </c>
      <c r="R9" s="72">
        <v>-189.638879398702</v>
      </c>
      <c r="S9" s="72">
        <v>-258.359754014349</v>
      </c>
      <c r="T9" s="72">
        <v>-247.450973693201</v>
      </c>
      <c r="U9" s="72">
        <v>-2938.680201</v>
      </c>
      <c r="V9" s="72">
        <v>-2909.515332</v>
      </c>
      <c r="W9" s="72">
        <v>-3039.530441</v>
      </c>
      <c r="X9" s="72">
        <v>-14.7015</v>
      </c>
      <c r="Y9" s="72">
        <v>-23.1427316364879</v>
      </c>
      <c r="Z9" s="72">
        <v>-22.8916916638196</v>
      </c>
      <c r="AA9" s="72">
        <v>-15.0265514000683</v>
      </c>
      <c r="AB9" s="72">
        <v>-29.0081936791937</v>
      </c>
      <c r="AC9" s="72">
        <v>-56.60769505808</v>
      </c>
      <c r="AD9" s="72">
        <v>-228.637811069354</v>
      </c>
      <c r="AE9" s="72">
        <v>-223.28762828835</v>
      </c>
      <c r="AF9" s="72">
        <v>-235.098031773147</v>
      </c>
      <c r="AG9" s="72">
        <v>-6477.05308974376</v>
      </c>
      <c r="AH9" s="7"/>
      <c r="AI9" s="7"/>
      <c r="AJ9" s="7"/>
      <c r="AK9" s="7"/>
    </row>
    <row r="10" hidden="1" spans="1:37">
      <c r="A10" s="7">
        <v>9006</v>
      </c>
      <c r="B10" s="7" t="s">
        <v>462</v>
      </c>
      <c r="C10" s="7">
        <v>2021</v>
      </c>
      <c r="D10" s="7" t="s">
        <v>225</v>
      </c>
      <c r="E10" s="7" t="s">
        <v>244</v>
      </c>
      <c r="F10" s="7">
        <f>VLOOKUP(E10,'Fuel Heat Rate'!C:D,2,FALSE)</f>
        <v>0</v>
      </c>
      <c r="G10" s="8">
        <v>-145.94</v>
      </c>
      <c r="H10" s="8">
        <f>VLOOKUP($E10,'Fuel Heat Rate'!$C$3:$K$33,4,FALSE)*G10</f>
        <v>-187.622897164332</v>
      </c>
      <c r="K10" s="73" t="s">
        <v>475</v>
      </c>
      <c r="L10" s="72">
        <v>1709.12060129826</v>
      </c>
      <c r="M10" s="72">
        <v>1638.39972668261</v>
      </c>
      <c r="N10" s="72">
        <v>1779.18961393919</v>
      </c>
      <c r="O10" s="72">
        <v>-29.716685343355</v>
      </c>
      <c r="P10" s="72">
        <v>-35.770455073454</v>
      </c>
      <c r="Q10" s="72">
        <v>-46.1442589682269</v>
      </c>
      <c r="R10" s="72">
        <v>-148.17423983601</v>
      </c>
      <c r="S10" s="72">
        <v>-153.648103860608</v>
      </c>
      <c r="T10" s="72">
        <v>-140.239836009566</v>
      </c>
      <c r="U10" s="72">
        <v>-3919.396151</v>
      </c>
      <c r="V10" s="72">
        <v>-3353.64639</v>
      </c>
      <c r="W10" s="72">
        <v>-4159.782684</v>
      </c>
      <c r="X10" s="72">
        <v>-42.4035</v>
      </c>
      <c r="Y10" s="72">
        <v>-62.208</v>
      </c>
      <c r="Z10" s="72">
        <v>-65.2455</v>
      </c>
      <c r="AA10" s="72">
        <v>-3.890457</v>
      </c>
      <c r="AB10" s="72">
        <v>-3.744747</v>
      </c>
      <c r="AC10" s="72">
        <v>-4.487868</v>
      </c>
      <c r="AD10" s="72">
        <v>-43.9515015374103</v>
      </c>
      <c r="AE10" s="72">
        <v>-68.4823395968569</v>
      </c>
      <c r="AF10" s="72">
        <v>-77.0226313631705</v>
      </c>
      <c r="AG10" s="72">
        <v>-7231.2454066686</v>
      </c>
      <c r="AH10" s="7"/>
      <c r="AI10" s="7"/>
      <c r="AJ10" s="7"/>
      <c r="AK10" s="7"/>
    </row>
    <row r="11" hidden="1" spans="1:37">
      <c r="A11" s="7">
        <v>52441</v>
      </c>
      <c r="B11" s="7" t="s">
        <v>462</v>
      </c>
      <c r="C11" s="7">
        <v>2019</v>
      </c>
      <c r="D11" s="7" t="s">
        <v>225</v>
      </c>
      <c r="E11" s="7" t="s">
        <v>242</v>
      </c>
      <c r="F11" s="7">
        <f>VLOOKUP(E11,'Fuel Heat Rate'!C:D,2,FALSE)</f>
        <v>0</v>
      </c>
      <c r="G11" s="8">
        <v>-6.61</v>
      </c>
      <c r="H11" s="8">
        <f>VLOOKUP($E11,'Fuel Heat Rate'!$C$3:$K$33,4,FALSE)*G11</f>
        <v>-39.187385</v>
      </c>
      <c r="K11" s="73" t="s">
        <v>476</v>
      </c>
      <c r="L11" s="72">
        <v>261.310556884182</v>
      </c>
      <c r="M11" s="72">
        <v>262.048513836693</v>
      </c>
      <c r="N11" s="72">
        <v>312.881448582166</v>
      </c>
      <c r="O11" s="72"/>
      <c r="P11" s="72"/>
      <c r="Q11" s="72"/>
      <c r="R11" s="72">
        <v>-38.9323539460198</v>
      </c>
      <c r="S11" s="72">
        <v>-36.9203963102152</v>
      </c>
      <c r="T11" s="72">
        <v>-46.5360437307824</v>
      </c>
      <c r="U11" s="72">
        <v>-597.004797</v>
      </c>
      <c r="V11" s="72">
        <v>-540.746529</v>
      </c>
      <c r="W11" s="72">
        <v>-603.240636</v>
      </c>
      <c r="X11" s="72">
        <v>-35.478</v>
      </c>
      <c r="Y11" s="72">
        <v>-72.657</v>
      </c>
      <c r="Z11" s="72">
        <v>-127.9395</v>
      </c>
      <c r="AA11" s="72">
        <v>-0.043713</v>
      </c>
      <c r="AB11" s="72">
        <v>-0.029142</v>
      </c>
      <c r="AC11" s="72">
        <v>-0.029142</v>
      </c>
      <c r="AD11" s="72">
        <v>-32.7211178681244</v>
      </c>
      <c r="AE11" s="72">
        <v>-26.6609108302016</v>
      </c>
      <c r="AF11" s="72">
        <v>-50.1117119918005</v>
      </c>
      <c r="AG11" s="72">
        <v>-1372.8104743741</v>
      </c>
      <c r="AH11" s="7"/>
      <c r="AI11" s="7"/>
      <c r="AJ11" s="7"/>
      <c r="AK11" s="7"/>
    </row>
    <row r="12" hidden="1" spans="1:37">
      <c r="A12" s="7">
        <v>52406</v>
      </c>
      <c r="B12" s="7" t="s">
        <v>462</v>
      </c>
      <c r="C12" s="7">
        <v>2020</v>
      </c>
      <c r="D12" s="7" t="s">
        <v>225</v>
      </c>
      <c r="E12" s="7" t="s">
        <v>242</v>
      </c>
      <c r="F12" s="7">
        <f>VLOOKUP(E12,'Fuel Heat Rate'!C:D,2,FALSE)</f>
        <v>0</v>
      </c>
      <c r="G12" s="8">
        <v>-6.53</v>
      </c>
      <c r="H12" s="8">
        <f>VLOOKUP($E12,'Fuel Heat Rate'!$C$3:$K$33,4,FALSE)*G12</f>
        <v>-38.713105</v>
      </c>
      <c r="K12" s="73" t="s">
        <v>477</v>
      </c>
      <c r="L12" s="72">
        <v>3493.57430816536</v>
      </c>
      <c r="M12" s="72">
        <v>3482.82473522378</v>
      </c>
      <c r="N12" s="72">
        <v>3319.25657669969</v>
      </c>
      <c r="O12" s="72">
        <v>-89.1386122309532</v>
      </c>
      <c r="P12" s="72">
        <v>-79.6145104202255</v>
      </c>
      <c r="Q12" s="72">
        <v>-66.1623245644004</v>
      </c>
      <c r="R12" s="72">
        <v>-417.559959002392</v>
      </c>
      <c r="S12" s="72">
        <v>-505.6791937137</v>
      </c>
      <c r="T12" s="72">
        <v>-559.48752989409</v>
      </c>
      <c r="U12" s="72">
        <v>-6731.643905</v>
      </c>
      <c r="V12" s="72">
        <v>-6634.039343</v>
      </c>
      <c r="W12" s="72">
        <v>-6613.88617739836</v>
      </c>
      <c r="X12" s="72">
        <v>-9.5985</v>
      </c>
      <c r="Y12" s="72">
        <v>-17.739</v>
      </c>
      <c r="Z12" s="72">
        <v>-20.5335</v>
      </c>
      <c r="AA12" s="72">
        <v>-4.8560110526136</v>
      </c>
      <c r="AB12" s="72">
        <v>-6.59164179808678</v>
      </c>
      <c r="AC12" s="72">
        <v>-6.70591464844551</v>
      </c>
      <c r="AD12" s="72">
        <v>-190.396504612231</v>
      </c>
      <c r="AE12" s="72">
        <v>-226.967754014349</v>
      </c>
      <c r="AF12" s="72">
        <v>-242.788294499488</v>
      </c>
      <c r="AG12" s="72">
        <v>-12127.7330557605</v>
      </c>
      <c r="AH12" s="7"/>
      <c r="AI12" s="7"/>
      <c r="AJ12" s="7"/>
      <c r="AK12" s="7"/>
    </row>
    <row r="13" hidden="1" spans="1:37">
      <c r="A13" s="7">
        <v>7921</v>
      </c>
      <c r="B13" s="7" t="s">
        <v>462</v>
      </c>
      <c r="C13" s="7">
        <v>2021</v>
      </c>
      <c r="D13" s="7" t="s">
        <v>225</v>
      </c>
      <c r="E13" s="7" t="s">
        <v>242</v>
      </c>
      <c r="F13" s="7">
        <f>VLOOKUP(E13,'Fuel Heat Rate'!C:D,2,FALSE)</f>
        <v>0</v>
      </c>
      <c r="G13" s="8">
        <v>-4.74</v>
      </c>
      <c r="H13" s="8">
        <f>VLOOKUP($E13,'Fuel Heat Rate'!$C$3:$K$33,4,FALSE)*G13</f>
        <v>-28.10109</v>
      </c>
      <c r="K13" s="73" t="s">
        <v>478</v>
      </c>
      <c r="L13" s="72">
        <v>3140.62179706184</v>
      </c>
      <c r="M13" s="72">
        <v>3093.4417492313</v>
      </c>
      <c r="N13" s="72">
        <v>3024.11069354288</v>
      </c>
      <c r="O13" s="72">
        <v>-59.0328377177998</v>
      </c>
      <c r="P13" s="72">
        <v>-38.6457096002733</v>
      </c>
      <c r="Q13" s="72">
        <v>-41.3693337888623</v>
      </c>
      <c r="R13" s="72">
        <v>-123.012982576016</v>
      </c>
      <c r="S13" s="72">
        <v>-143.546293132901</v>
      </c>
      <c r="T13" s="72">
        <v>-137.018107277076</v>
      </c>
      <c r="U13" s="72">
        <v>-7164.705026</v>
      </c>
      <c r="V13" s="72">
        <v>-6847.737198</v>
      </c>
      <c r="W13" s="72">
        <v>-6863.688661</v>
      </c>
      <c r="X13" s="72">
        <v>-48.2355</v>
      </c>
      <c r="Y13" s="72">
        <v>-47.385</v>
      </c>
      <c r="Z13" s="72">
        <v>-40.9455</v>
      </c>
      <c r="AA13" s="72">
        <v>-8.5948443874274</v>
      </c>
      <c r="AB13" s="72">
        <v>-10.5549839282542</v>
      </c>
      <c r="AC13" s="72">
        <v>-9.98089775025623</v>
      </c>
      <c r="AD13" s="72">
        <v>-326.051139050222</v>
      </c>
      <c r="AE13" s="72">
        <v>-353.432074478989</v>
      </c>
      <c r="AF13" s="72">
        <v>-348.86191834643</v>
      </c>
      <c r="AG13" s="72">
        <v>-13354.6237671985</v>
      </c>
      <c r="AH13" s="7"/>
      <c r="AI13" s="7"/>
      <c r="AJ13" s="7"/>
      <c r="AK13" s="7"/>
    </row>
    <row r="14" hidden="1" spans="1:37">
      <c r="A14" s="7">
        <v>27451</v>
      </c>
      <c r="B14" s="7" t="s">
        <v>462</v>
      </c>
      <c r="C14" s="7">
        <v>2021</v>
      </c>
      <c r="D14" s="7" t="s">
        <v>225</v>
      </c>
      <c r="E14" s="7" t="s">
        <v>251</v>
      </c>
      <c r="F14" s="7" t="str">
        <f>VLOOKUP(E14,'Fuel Heat Rate'!C:D,2,FALSE)</f>
        <v>燃油</v>
      </c>
      <c r="G14" s="8">
        <v>-0.39</v>
      </c>
      <c r="H14" s="8">
        <f>VLOOKUP($E14,'Fuel Heat Rate'!$C$3:$K$33,4,FALSE)*G14</f>
        <v>-0.612846</v>
      </c>
      <c r="K14" s="73" t="s">
        <v>479</v>
      </c>
      <c r="L14" s="72">
        <v>1119.51759480697</v>
      </c>
      <c r="M14" s="72">
        <v>1133.71096686027</v>
      </c>
      <c r="N14" s="72">
        <v>1166.78373761531</v>
      </c>
      <c r="O14" s="72">
        <v>-108.381360437308</v>
      </c>
      <c r="P14" s="72">
        <v>-108.089543559959</v>
      </c>
      <c r="Q14" s="72">
        <v>-94.6287748548001</v>
      </c>
      <c r="R14" s="72"/>
      <c r="S14" s="72">
        <v>-3.01742398360096</v>
      </c>
      <c r="T14" s="72">
        <v>-28.4113426716775</v>
      </c>
      <c r="U14" s="72">
        <v>-3165.470989</v>
      </c>
      <c r="V14" s="72">
        <v>-3001.577802</v>
      </c>
      <c r="W14" s="72">
        <v>-3267.093526</v>
      </c>
      <c r="X14" s="72">
        <v>-16.4025</v>
      </c>
      <c r="Y14" s="72">
        <v>-26.692716</v>
      </c>
      <c r="Z14" s="72">
        <v>-24.057</v>
      </c>
      <c r="AA14" s="72">
        <v>-8.907858</v>
      </c>
      <c r="AB14" s="72">
        <v>-10.232688</v>
      </c>
      <c r="AC14" s="72">
        <v>-7.415613</v>
      </c>
      <c r="AD14" s="72">
        <v>-614.771002733174</v>
      </c>
      <c r="AE14" s="72">
        <v>-333.431391185514</v>
      </c>
      <c r="AF14" s="72">
        <v>-325.161108643662</v>
      </c>
      <c r="AG14" s="72">
        <v>-7723.73034078716</v>
      </c>
      <c r="AH14" s="7"/>
      <c r="AI14" s="7"/>
      <c r="AJ14" s="7"/>
      <c r="AK14" s="7"/>
    </row>
    <row r="15" hidden="1" spans="1:37">
      <c r="A15" s="7">
        <v>54121</v>
      </c>
      <c r="B15" s="7" t="s">
        <v>462</v>
      </c>
      <c r="C15" s="7">
        <v>2019</v>
      </c>
      <c r="D15" s="7" t="s">
        <v>225</v>
      </c>
      <c r="E15" s="7" t="s">
        <v>234</v>
      </c>
      <c r="F15" s="7" t="str">
        <f>VLOOKUP(E15,'Fuel Heat Rate'!C:D,2,FALSE)</f>
        <v>煤矸石</v>
      </c>
      <c r="G15" s="8">
        <v>-212.21</v>
      </c>
      <c r="H15" s="8">
        <f>VLOOKUP($E15,'Fuel Heat Rate'!$C$3:$K$33,4,FALSE)*G15</f>
        <v>-60.7122152374445</v>
      </c>
      <c r="K15" s="73" t="s">
        <v>480</v>
      </c>
      <c r="L15" s="72">
        <v>1807.92073795695</v>
      </c>
      <c r="M15" s="72">
        <v>1503.25521011274</v>
      </c>
      <c r="N15" s="72">
        <v>1815.38640245986</v>
      </c>
      <c r="O15" s="72"/>
      <c r="P15" s="72"/>
      <c r="Q15" s="72">
        <v>-7.09801639904339</v>
      </c>
      <c r="R15" s="72">
        <v>-92.8964810386061</v>
      </c>
      <c r="S15" s="72">
        <v>-126.810044414076</v>
      </c>
      <c r="T15" s="72">
        <v>-126.810044414076</v>
      </c>
      <c r="U15" s="72">
        <v>-3825.740799</v>
      </c>
      <c r="V15" s="72">
        <v>-3032.367789</v>
      </c>
      <c r="W15" s="72">
        <v>-3647.537235</v>
      </c>
      <c r="X15" s="72">
        <v>-81.2835</v>
      </c>
      <c r="Y15" s="72">
        <v>-67.068</v>
      </c>
      <c r="Z15" s="72">
        <v>-86.022</v>
      </c>
      <c r="AA15" s="72">
        <v>-3.3221903450632</v>
      </c>
      <c r="AB15" s="72">
        <v>-7.98190161872224</v>
      </c>
      <c r="AC15" s="72">
        <v>-20.8944630215237</v>
      </c>
      <c r="AD15" s="72">
        <v>-140.544801503246</v>
      </c>
      <c r="AE15" s="72">
        <v>-130.074443799112</v>
      </c>
      <c r="AF15" s="72">
        <v>-149.015090878032</v>
      </c>
      <c r="AG15" s="72">
        <v>-6418.90444990195</v>
      </c>
      <c r="AH15" s="7"/>
      <c r="AI15" s="7"/>
      <c r="AJ15" s="7"/>
      <c r="AK15" s="7"/>
    </row>
    <row r="16" hidden="1" spans="1:37">
      <c r="A16" s="7">
        <v>54086</v>
      </c>
      <c r="B16" s="7" t="s">
        <v>462</v>
      </c>
      <c r="C16" s="7">
        <v>2020</v>
      </c>
      <c r="D16" s="7" t="s">
        <v>225</v>
      </c>
      <c r="E16" s="7" t="s">
        <v>234</v>
      </c>
      <c r="F16" s="7" t="str">
        <f>VLOOKUP(E16,'Fuel Heat Rate'!C:D,2,FALSE)</f>
        <v>煤矸石</v>
      </c>
      <c r="G16" s="8">
        <v>-220.2</v>
      </c>
      <c r="H16" s="8">
        <f>VLOOKUP($E16,'Fuel Heat Rate'!$C$3:$K$33,4,FALSE)*G16</f>
        <v>-62.9981141100102</v>
      </c>
      <c r="K16" s="73" t="s">
        <v>481</v>
      </c>
      <c r="L16" s="72">
        <v>1124.89238127776</v>
      </c>
      <c r="M16" s="72">
        <v>1047.73898189272</v>
      </c>
      <c r="N16" s="72">
        <v>1250.46805603007</v>
      </c>
      <c r="O16" s="72">
        <v>-34.065329005808</v>
      </c>
      <c r="P16" s="72">
        <v>-28.0945268192689</v>
      </c>
      <c r="Q16" s="72">
        <v>-18.1040901947386</v>
      </c>
      <c r="R16" s="72"/>
      <c r="S16" s="72">
        <v>-8.31636487871541</v>
      </c>
      <c r="T16" s="72">
        <v>-74.5476597198497</v>
      </c>
      <c r="U16" s="72">
        <v>-2371.804578</v>
      </c>
      <c r="V16" s="72">
        <v>-2116.54233</v>
      </c>
      <c r="W16" s="72">
        <v>-2611.230795</v>
      </c>
      <c r="X16" s="72">
        <v>-0.3645</v>
      </c>
      <c r="Y16" s="72">
        <v>-1.701</v>
      </c>
      <c r="Z16" s="72">
        <v>-1.8225</v>
      </c>
      <c r="AA16" s="72">
        <v>-16.4879294021182</v>
      </c>
      <c r="AB16" s="72">
        <v>-17.9559931154766</v>
      </c>
      <c r="AC16" s="72">
        <v>-17.8627091072771</v>
      </c>
      <c r="AD16" s="72">
        <v>-185.876350187906</v>
      </c>
      <c r="AE16" s="72">
        <v>-244.98836966177</v>
      </c>
      <c r="AF16" s="72">
        <v>-192.886589682269</v>
      </c>
      <c r="AG16" s="72">
        <v>-4519.55219557465</v>
      </c>
      <c r="AH16" s="7"/>
      <c r="AI16" s="7"/>
      <c r="AJ16" s="7"/>
      <c r="AK16" s="7"/>
    </row>
    <row r="17" hidden="1" spans="1:37">
      <c r="A17" s="7">
        <v>5751</v>
      </c>
      <c r="B17" s="7" t="s">
        <v>462</v>
      </c>
      <c r="C17" s="7">
        <v>2021</v>
      </c>
      <c r="D17" s="7" t="s">
        <v>225</v>
      </c>
      <c r="E17" s="7" t="s">
        <v>234</v>
      </c>
      <c r="F17" s="7" t="str">
        <f>VLOOKUP(E17,'Fuel Heat Rate'!C:D,2,FALSE)</f>
        <v>煤矸石</v>
      </c>
      <c r="G17" s="8">
        <v>-203.89</v>
      </c>
      <c r="H17" s="8">
        <f>VLOOKUP($E17,'Fuel Heat Rate'!$C$3:$K$33,4,FALSE)*G17</f>
        <v>-58.331905022207</v>
      </c>
      <c r="K17" s="73" t="s">
        <v>482</v>
      </c>
      <c r="L17" s="72">
        <v>867.148616330714</v>
      </c>
      <c r="M17" s="72">
        <v>922.704475572258</v>
      </c>
      <c r="N17" s="72">
        <v>898.696276050564</v>
      </c>
      <c r="O17" s="72"/>
      <c r="P17" s="72"/>
      <c r="Q17" s="72"/>
      <c r="R17" s="72">
        <v>-30.8978476255552</v>
      </c>
      <c r="S17" s="72">
        <v>-26.584215920738</v>
      </c>
      <c r="T17" s="72">
        <v>-25.7218995558592</v>
      </c>
      <c r="U17" s="72">
        <v>-2875.636083</v>
      </c>
      <c r="V17" s="72">
        <v>-2822.870742</v>
      </c>
      <c r="W17" s="72">
        <v>-2801.956038</v>
      </c>
      <c r="X17" s="72">
        <v>-0.243</v>
      </c>
      <c r="Y17" s="72">
        <v>-0.243</v>
      </c>
      <c r="Z17" s="72"/>
      <c r="AA17" s="72">
        <v>-3.883476</v>
      </c>
      <c r="AB17" s="72">
        <v>-3.596046</v>
      </c>
      <c r="AC17" s="72">
        <v>-0.772869</v>
      </c>
      <c r="AD17" s="72">
        <v>-127.974372053297</v>
      </c>
      <c r="AE17" s="72">
        <v>-183.556270925863</v>
      </c>
      <c r="AF17" s="72">
        <v>-191.666548001367</v>
      </c>
      <c r="AG17" s="72">
        <v>-6407.05304012914</v>
      </c>
      <c r="AH17" s="7"/>
      <c r="AI17" s="7"/>
      <c r="AJ17" s="7"/>
      <c r="AK17" s="7"/>
    </row>
    <row r="18" hidden="1" spans="1:37">
      <c r="A18" s="7">
        <v>56746</v>
      </c>
      <c r="B18" s="7" t="s">
        <v>462</v>
      </c>
      <c r="C18" s="7">
        <v>2019</v>
      </c>
      <c r="D18" s="7" t="s">
        <v>225</v>
      </c>
      <c r="E18" s="7" t="s">
        <v>226</v>
      </c>
      <c r="F18" s="7" t="str">
        <f>VLOOKUP(E18,'Fuel Heat Rate'!C:D,2,FALSE)</f>
        <v>生物质</v>
      </c>
      <c r="G18" s="8">
        <v>-307.36</v>
      </c>
      <c r="H18" s="8">
        <f>VLOOKUP($E18,'Fuel Heat Rate'!$C$3:$K$33,4,FALSE)*G18</f>
        <v>-307.370500854117</v>
      </c>
      <c r="K18" s="73" t="s">
        <v>483</v>
      </c>
      <c r="L18" s="72">
        <v>5496.31568158524</v>
      </c>
      <c r="M18" s="72">
        <v>5453.40348479672</v>
      </c>
      <c r="N18" s="72">
        <v>5954.46395626922</v>
      </c>
      <c r="O18" s="72"/>
      <c r="P18" s="72"/>
      <c r="Q18" s="72"/>
      <c r="R18" s="72">
        <v>-205.723607789546</v>
      </c>
      <c r="S18" s="72">
        <v>-203.318073112402</v>
      </c>
      <c r="T18" s="72">
        <v>-205.254526819269</v>
      </c>
      <c r="U18" s="72">
        <v>-10844.931673</v>
      </c>
      <c r="V18" s="72">
        <v>-10522.808016</v>
      </c>
      <c r="W18" s="72">
        <v>-12127.473713</v>
      </c>
      <c r="X18" s="72">
        <v>-1355.41182388111</v>
      </c>
      <c r="Y18" s="72">
        <v>-992.326625896823</v>
      </c>
      <c r="Z18" s="72">
        <v>-984.951789716433</v>
      </c>
      <c r="AA18" s="72">
        <v>-8.4953577119918</v>
      </c>
      <c r="AB18" s="72">
        <v>-7.12033323915272</v>
      </c>
      <c r="AC18" s="72">
        <v>-8.70770858968227</v>
      </c>
      <c r="AD18" s="72">
        <v>-290.359919713017</v>
      </c>
      <c r="AE18" s="72">
        <v>-339.691605056372</v>
      </c>
      <c r="AF18" s="72">
        <v>-373.452758455757</v>
      </c>
      <c r="AG18" s="72">
        <v>-21565.8444093304</v>
      </c>
      <c r="AH18" s="7"/>
      <c r="AI18" s="7"/>
      <c r="AJ18" s="7"/>
      <c r="AK18" s="7"/>
    </row>
    <row r="19" hidden="1" spans="1:37">
      <c r="A19" s="7">
        <v>56711</v>
      </c>
      <c r="B19" s="7" t="s">
        <v>462</v>
      </c>
      <c r="C19" s="7">
        <v>2020</v>
      </c>
      <c r="D19" s="7" t="s">
        <v>225</v>
      </c>
      <c r="E19" s="7" t="s">
        <v>226</v>
      </c>
      <c r="F19" s="7" t="str">
        <f>VLOOKUP(E19,'Fuel Heat Rate'!C:D,2,FALSE)</f>
        <v>生物质</v>
      </c>
      <c r="G19" s="8">
        <v>-404.19</v>
      </c>
      <c r="H19" s="8">
        <f>VLOOKUP($E19,'Fuel Heat Rate'!$C$3:$K$33,4,FALSE)*G19</f>
        <v>-404.203809019474</v>
      </c>
      <c r="K19" s="73" t="s">
        <v>484</v>
      </c>
      <c r="L19" s="72">
        <v>1354.10181072771</v>
      </c>
      <c r="M19" s="72">
        <v>1435.80594465323</v>
      </c>
      <c r="N19" s="72">
        <v>1529.8093611206</v>
      </c>
      <c r="O19" s="72">
        <v>-16.2358899897506</v>
      </c>
      <c r="P19" s="72">
        <v>-10.7171178681244</v>
      </c>
      <c r="Q19" s="72">
        <v>-6.80619952169457</v>
      </c>
      <c r="R19" s="72">
        <v>-141.559959002392</v>
      </c>
      <c r="S19" s="72">
        <v>-172.447215579091</v>
      </c>
      <c r="T19" s="72">
        <v>-164.859583190981</v>
      </c>
      <c r="U19" s="72">
        <v>-2929.13001</v>
      </c>
      <c r="V19" s="72">
        <v>-2963.502126</v>
      </c>
      <c r="W19" s="72">
        <v>-3114.183711</v>
      </c>
      <c r="X19" s="72">
        <v>-11.2995</v>
      </c>
      <c r="Y19" s="72">
        <v>-7.047</v>
      </c>
      <c r="Z19" s="72">
        <v>-13.2435</v>
      </c>
      <c r="AA19" s="72">
        <v>-1.31167341851725</v>
      </c>
      <c r="AB19" s="72">
        <v>-4.5623250789204</v>
      </c>
      <c r="AC19" s="72">
        <v>-2.97741206525453</v>
      </c>
      <c r="AD19" s="72">
        <v>-101.673473522378</v>
      </c>
      <c r="AE19" s="72">
        <v>-160.775492654595</v>
      </c>
      <c r="AF19" s="72">
        <v>-231.237899897506</v>
      </c>
      <c r="AG19" s="72">
        <v>-5733.85297228767</v>
      </c>
      <c r="AH19" s="7"/>
      <c r="AI19" s="7"/>
      <c r="AJ19" s="7"/>
      <c r="AK19" s="7"/>
    </row>
    <row r="20" hidden="1" spans="1:37">
      <c r="A20" s="7">
        <v>33961</v>
      </c>
      <c r="B20" s="7" t="s">
        <v>462</v>
      </c>
      <c r="C20" s="7">
        <v>2021</v>
      </c>
      <c r="D20" s="7" t="s">
        <v>225</v>
      </c>
      <c r="E20" s="7" t="s">
        <v>226</v>
      </c>
      <c r="F20" s="7" t="str">
        <f>VLOOKUP(E20,'Fuel Heat Rate'!C:D,2,FALSE)</f>
        <v>生物质</v>
      </c>
      <c r="G20" s="8">
        <v>-428.76</v>
      </c>
      <c r="H20" s="8">
        <f>VLOOKUP($E20,'Fuel Heat Rate'!$C$3:$K$33,4,FALSE)*G20</f>
        <v>-428.774648445507</v>
      </c>
      <c r="K20" s="73" t="s">
        <v>485</v>
      </c>
      <c r="L20" s="72">
        <v>1816.23505295524</v>
      </c>
      <c r="M20" s="72">
        <v>1853.30509053639</v>
      </c>
      <c r="N20" s="72">
        <v>1840.93201229928</v>
      </c>
      <c r="O20" s="72">
        <v>-14.3047488896481</v>
      </c>
      <c r="P20" s="72">
        <v>-18.172752989409</v>
      </c>
      <c r="Q20" s="72">
        <v>-8.20806491288008</v>
      </c>
      <c r="R20" s="72">
        <v>-200.6416125726</v>
      </c>
      <c r="S20" s="72">
        <v>-245.098052613598</v>
      </c>
      <c r="T20" s="72">
        <v>-251.662794670311</v>
      </c>
      <c r="U20" s="72">
        <v>-5015.061687</v>
      </c>
      <c r="V20" s="72">
        <v>-4723.797296</v>
      </c>
      <c r="W20" s="72">
        <v>-4756.810815</v>
      </c>
      <c r="X20" s="72"/>
      <c r="Y20" s="72"/>
      <c r="Z20" s="72"/>
      <c r="AA20" s="72">
        <v>-8.66496</v>
      </c>
      <c r="AB20" s="72">
        <v>-8.06600591253844</v>
      </c>
      <c r="AC20" s="72">
        <v>-7.954626</v>
      </c>
      <c r="AD20" s="72">
        <v>-30.6210461223095</v>
      </c>
      <c r="AE20" s="72">
        <v>-86.7429634437991</v>
      </c>
      <c r="AF20" s="72">
        <v>-112.623847625555</v>
      </c>
      <c r="AG20" s="72">
        <v>-9977.95911796174</v>
      </c>
      <c r="AH20" s="7"/>
      <c r="AI20" s="7"/>
      <c r="AJ20" s="7"/>
      <c r="AK20" s="7"/>
    </row>
    <row r="21" hidden="1" spans="1:37">
      <c r="A21" s="7">
        <v>57866</v>
      </c>
      <c r="B21" s="7" t="s">
        <v>462</v>
      </c>
      <c r="C21" s="7">
        <v>2019</v>
      </c>
      <c r="D21" s="7" t="s">
        <v>225</v>
      </c>
      <c r="E21" s="7" t="s">
        <v>231</v>
      </c>
      <c r="F21" s="7" t="str">
        <f>VLOOKUP(E21,'Fuel Heat Rate'!C:D,2,FALSE)</f>
        <v>燃煤</v>
      </c>
      <c r="G21" s="8">
        <v>-148.3</v>
      </c>
      <c r="H21" s="8">
        <f>VLOOKUP($E21,'Fuel Heat Rate'!$C$3:$K$33,4,FALSE)*G21</f>
        <v>-42.36931</v>
      </c>
      <c r="K21" s="73" t="s">
        <v>486</v>
      </c>
      <c r="L21" s="72">
        <v>5668.01366586949</v>
      </c>
      <c r="M21" s="72">
        <v>5954.32866416126</v>
      </c>
      <c r="N21" s="72">
        <v>6016.56303382303</v>
      </c>
      <c r="O21" s="72">
        <v>-113.33938640246</v>
      </c>
      <c r="P21" s="72">
        <v>-106.032520669628</v>
      </c>
      <c r="Q21" s="72">
        <v>-86.7211096686027</v>
      </c>
      <c r="R21" s="72">
        <v>-203.107960368978</v>
      </c>
      <c r="S21" s="72">
        <v>-231.405876323881</v>
      </c>
      <c r="T21" s="72">
        <v>-210.702084045097</v>
      </c>
      <c r="U21" s="72">
        <v>-18975.050922</v>
      </c>
      <c r="V21" s="72">
        <v>-19736.087571</v>
      </c>
      <c r="W21" s="72">
        <v>-20070.00735</v>
      </c>
      <c r="X21" s="72">
        <v>-0.278144516569867</v>
      </c>
      <c r="Y21" s="72">
        <v>-0.139072258284933</v>
      </c>
      <c r="Z21" s="72">
        <v>-0.1215</v>
      </c>
      <c r="AA21" s="72">
        <v>-1.731099</v>
      </c>
      <c r="AB21" s="72">
        <v>-2.094519</v>
      </c>
      <c r="AC21" s="72">
        <v>-1.81767</v>
      </c>
      <c r="AD21" s="72">
        <v>-30.5410433891356</v>
      </c>
      <c r="AE21" s="72">
        <v>-38.331309531944</v>
      </c>
      <c r="AF21" s="72">
        <v>-38.0512999658353</v>
      </c>
      <c r="AG21" s="72">
        <v>-42206.6550742867</v>
      </c>
      <c r="AH21" s="7"/>
      <c r="AI21" s="7"/>
      <c r="AJ21" s="7"/>
      <c r="AK21" s="7"/>
    </row>
    <row r="22" hidden="1" spans="1:37">
      <c r="A22" s="7">
        <v>57831</v>
      </c>
      <c r="B22" s="7" t="s">
        <v>462</v>
      </c>
      <c r="C22" s="7">
        <v>2020</v>
      </c>
      <c r="D22" s="7" t="s">
        <v>225</v>
      </c>
      <c r="E22" s="7" t="s">
        <v>231</v>
      </c>
      <c r="F22" s="7" t="str">
        <f>VLOOKUP(E22,'Fuel Heat Rate'!C:D,2,FALSE)</f>
        <v>燃煤</v>
      </c>
      <c r="G22" s="8">
        <v>-186.94</v>
      </c>
      <c r="H22" s="8">
        <f>VLOOKUP($E22,'Fuel Heat Rate'!$C$3:$K$33,4,FALSE)*G22</f>
        <v>-53.408758</v>
      </c>
      <c r="K22" s="73" t="s">
        <v>487</v>
      </c>
      <c r="L22" s="72">
        <v>1698.50632046464</v>
      </c>
      <c r="M22" s="72">
        <v>1881.77792962077</v>
      </c>
      <c r="N22" s="72">
        <v>1965.03177314657</v>
      </c>
      <c r="O22" s="72">
        <v>-22.4555948069696</v>
      </c>
      <c r="P22" s="72">
        <v>-18.2385548343013</v>
      </c>
      <c r="Q22" s="72">
        <v>-16.138617697301</v>
      </c>
      <c r="R22" s="72">
        <v>-20.8817902289033</v>
      </c>
      <c r="S22" s="72">
        <v>-20.9340621797062</v>
      </c>
      <c r="T22" s="72">
        <v>-23.8117526477622</v>
      </c>
      <c r="U22" s="72">
        <v>-4991.847379</v>
      </c>
      <c r="V22" s="72">
        <v>-5346.600292</v>
      </c>
      <c r="W22" s="72">
        <v>-5610.113212</v>
      </c>
      <c r="X22" s="72">
        <v>-44.0357167748548</v>
      </c>
      <c r="Y22" s="72">
        <v>-47.6982890331397</v>
      </c>
      <c r="Z22" s="72">
        <v>-40.2867890331397</v>
      </c>
      <c r="AA22" s="72">
        <v>-0.463992</v>
      </c>
      <c r="AB22" s="72">
        <v>-0.50799</v>
      </c>
      <c r="AC22" s="72">
        <v>-0.624558</v>
      </c>
      <c r="AD22" s="72">
        <v>-13.1104478988726</v>
      </c>
      <c r="AE22" s="72">
        <v>-14.2004851383669</v>
      </c>
      <c r="AF22" s="72">
        <v>-14.4904950461223</v>
      </c>
      <c r="AG22" s="72">
        <v>-10701.1239950875</v>
      </c>
      <c r="AH22" s="7"/>
      <c r="AI22" s="7"/>
      <c r="AJ22" s="7"/>
      <c r="AK22" s="7"/>
    </row>
    <row r="23" hidden="1" spans="1:37">
      <c r="A23" s="7">
        <v>3581</v>
      </c>
      <c r="B23" s="7" t="s">
        <v>462</v>
      </c>
      <c r="C23" s="7">
        <v>2021</v>
      </c>
      <c r="D23" s="7" t="s">
        <v>225</v>
      </c>
      <c r="E23" s="7" t="s">
        <v>231</v>
      </c>
      <c r="F23" s="7" t="str">
        <f>VLOOKUP(E23,'Fuel Heat Rate'!C:D,2,FALSE)</f>
        <v>燃煤</v>
      </c>
      <c r="G23" s="8">
        <v>-170.22</v>
      </c>
      <c r="H23" s="8">
        <f>VLOOKUP($E23,'Fuel Heat Rate'!$C$3:$K$33,4,FALSE)*G23</f>
        <v>-48.631854</v>
      </c>
      <c r="K23" s="73" t="s">
        <v>488</v>
      </c>
      <c r="L23" s="72">
        <v>128.121626238469</v>
      </c>
      <c r="M23" s="72">
        <v>128.576699692518</v>
      </c>
      <c r="N23" s="72">
        <v>184.501537410318</v>
      </c>
      <c r="O23" s="72"/>
      <c r="P23" s="72"/>
      <c r="Q23" s="72"/>
      <c r="R23" s="72">
        <v>-25.0632046463956</v>
      </c>
      <c r="S23" s="72">
        <v>-20.3139733515545</v>
      </c>
      <c r="T23" s="72">
        <v>-21.0204988042364</v>
      </c>
      <c r="U23" s="72">
        <v>-332.256645</v>
      </c>
      <c r="V23" s="72">
        <v>-320.727843</v>
      </c>
      <c r="W23" s="72">
        <v>-507.253002</v>
      </c>
      <c r="X23" s="72">
        <v>-0.243</v>
      </c>
      <c r="Y23" s="72"/>
      <c r="Z23" s="72"/>
      <c r="AA23" s="72">
        <v>-0.043713</v>
      </c>
      <c r="AB23" s="72">
        <v>-0.072285</v>
      </c>
      <c r="AC23" s="72">
        <v>-0.043428</v>
      </c>
      <c r="AD23" s="72"/>
      <c r="AE23" s="72"/>
      <c r="AF23" s="72"/>
      <c r="AG23" s="72">
        <v>-785.837729460881</v>
      </c>
      <c r="AH23" s="7"/>
      <c r="AI23" s="7"/>
      <c r="AJ23" s="7"/>
      <c r="AK23" s="7"/>
    </row>
    <row r="24" hidden="1" spans="1:37">
      <c r="A24" s="7">
        <v>59546</v>
      </c>
      <c r="B24" s="7" t="s">
        <v>462</v>
      </c>
      <c r="C24" s="7">
        <v>2019</v>
      </c>
      <c r="D24" s="7" t="s">
        <v>225</v>
      </c>
      <c r="E24" s="7" t="s">
        <v>337</v>
      </c>
      <c r="F24" s="7" t="str">
        <f>VLOOKUP(E24,'Fuel Heat Rate'!C:D,2,FALSE)</f>
        <v>其他</v>
      </c>
      <c r="G24" s="8">
        <v>-8427.29</v>
      </c>
      <c r="H24" s="8">
        <f>VLOOKUP($E24,'Fuel Heat Rate'!$C$3:$K$33,4,FALSE)*G24</f>
        <v>-287.915613255893</v>
      </c>
      <c r="K24" s="73" t="s">
        <v>224</v>
      </c>
      <c r="L24" s="72">
        <v>64204.0751622822</v>
      </c>
      <c r="M24" s="72">
        <v>65558.2261701401</v>
      </c>
      <c r="N24" s="72">
        <v>71408.0109326956</v>
      </c>
      <c r="O24" s="72">
        <v>-705.810614964127</v>
      </c>
      <c r="P24" s="72">
        <v>-597.254736590366</v>
      </c>
      <c r="Q24" s="72">
        <v>-467.290371028357</v>
      </c>
      <c r="R24" s="72">
        <v>-3813.82029381619</v>
      </c>
      <c r="S24" s="72">
        <v>-4367.40382644346</v>
      </c>
      <c r="T24" s="72">
        <v>-4661.80901947386</v>
      </c>
      <c r="U24" s="72">
        <v>-148151.687498</v>
      </c>
      <c r="V24" s="72">
        <v>-149361.062809</v>
      </c>
      <c r="W24" s="72">
        <v>-164614.010385</v>
      </c>
      <c r="X24" s="72">
        <v>-5167.82026261394</v>
      </c>
      <c r="Y24" s="72">
        <v>-5618.01847364332</v>
      </c>
      <c r="Z24" s="72">
        <v>-6248.32172819098</v>
      </c>
      <c r="AA24" s="72">
        <v>-387.976069456098</v>
      </c>
      <c r="AB24" s="72">
        <v>-402.881146540485</v>
      </c>
      <c r="AC24" s="72">
        <v>-400.593358509737</v>
      </c>
      <c r="AD24" s="72">
        <v>-1568.02356918346</v>
      </c>
      <c r="AE24" s="72">
        <v>-2017.90893884523</v>
      </c>
      <c r="AF24" s="72">
        <v>-2904.49922787837</v>
      </c>
      <c r="AG24" s="72">
        <v>-300285.88006406</v>
      </c>
      <c r="AH24" s="7"/>
      <c r="AI24" s="7"/>
      <c r="AJ24" s="7"/>
      <c r="AK24" s="7"/>
    </row>
    <row r="25" hidden="1" spans="1:37">
      <c r="A25" s="7">
        <v>59511</v>
      </c>
      <c r="B25" s="7" t="s">
        <v>462</v>
      </c>
      <c r="C25" s="7">
        <v>2020</v>
      </c>
      <c r="D25" s="7" t="s">
        <v>225</v>
      </c>
      <c r="E25" s="7" t="s">
        <v>337</v>
      </c>
      <c r="F25" s="7" t="str">
        <f>VLOOKUP(E25,'Fuel Heat Rate'!C:D,2,FALSE)</f>
        <v>其他</v>
      </c>
      <c r="G25" s="8">
        <v>-8320.2</v>
      </c>
      <c r="H25" s="8">
        <f>VLOOKUP($E25,'Fuel Heat Rate'!$C$3:$K$33,4,FALSE)*G25</f>
        <v>-284.25691834643</v>
      </c>
      <c r="K25" s="73" t="s">
        <v>489</v>
      </c>
      <c r="L25" s="72">
        <v>6509.89955585924</v>
      </c>
      <c r="M25" s="72">
        <v>6323.74991458832</v>
      </c>
      <c r="N25" s="72">
        <v>6495.30030748206</v>
      </c>
      <c r="O25" s="72">
        <v>-69.3265350187906</v>
      </c>
      <c r="P25" s="72">
        <v>-64.22832251452</v>
      </c>
      <c r="Q25" s="72">
        <v>-25.0047010591049</v>
      </c>
      <c r="R25" s="72">
        <v>-269.569525111035</v>
      </c>
      <c r="S25" s="72">
        <v>-320.703450632046</v>
      </c>
      <c r="T25" s="72">
        <v>-403.646737273659</v>
      </c>
      <c r="U25" s="72">
        <v>-14388.0698819508</v>
      </c>
      <c r="V25" s="72">
        <v>-13201.9672492354</v>
      </c>
      <c r="W25" s="72">
        <v>-13828.9175508244</v>
      </c>
      <c r="X25" s="72">
        <v>-1.8225</v>
      </c>
      <c r="Y25" s="72">
        <v>-2.3085</v>
      </c>
      <c r="Z25" s="72">
        <v>-8.019</v>
      </c>
      <c r="AA25" s="72">
        <v>-25.5498703344722</v>
      </c>
      <c r="AB25" s="72">
        <v>-35.2256874424325</v>
      </c>
      <c r="AC25" s="72">
        <v>-30.4275801831227</v>
      </c>
      <c r="AD25" s="72">
        <v>-602.100569866758</v>
      </c>
      <c r="AE25" s="72">
        <v>-695.493760505637</v>
      </c>
      <c r="AF25" s="72">
        <v>-927.831697984284</v>
      </c>
      <c r="AG25" s="72">
        <v>-25571.2633420068</v>
      </c>
      <c r="AH25" s="7"/>
      <c r="AI25" s="7"/>
      <c r="AJ25" s="7"/>
      <c r="AK25" s="7"/>
    </row>
    <row r="26" hidden="1" spans="1:37">
      <c r="A26" s="7">
        <v>31791</v>
      </c>
      <c r="B26" s="7" t="s">
        <v>462</v>
      </c>
      <c r="C26" s="7">
        <v>2021</v>
      </c>
      <c r="D26" s="7" t="s">
        <v>225</v>
      </c>
      <c r="E26" s="7" t="s">
        <v>337</v>
      </c>
      <c r="F26" s="7" t="str">
        <f>VLOOKUP(E26,'Fuel Heat Rate'!C:D,2,FALSE)</f>
        <v>其他</v>
      </c>
      <c r="G26" s="8">
        <v>-8637.32</v>
      </c>
      <c r="H26" s="8">
        <f>VLOOKUP($E26,'Fuel Heat Rate'!$C$3:$K$33,4,FALSE)*G26</f>
        <v>-295.091219678852</v>
      </c>
      <c r="K26" s="73" t="s">
        <v>490</v>
      </c>
      <c r="L26" s="72">
        <v>3604.32934745473</v>
      </c>
      <c r="M26" s="72">
        <v>3729.75743081654</v>
      </c>
      <c r="N26" s="72">
        <v>3971.43833276392</v>
      </c>
      <c r="O26" s="72">
        <v>-209.879275708917</v>
      </c>
      <c r="P26" s="72">
        <v>-167.096632729757</v>
      </c>
      <c r="Q26" s="72">
        <v>-167.554384694226</v>
      </c>
      <c r="R26" s="72">
        <v>-231.997950119576</v>
      </c>
      <c r="S26" s="72">
        <v>-290.998975059788</v>
      </c>
      <c r="T26" s="72">
        <v>-304.816194055347</v>
      </c>
      <c r="U26" s="72">
        <v>-8839.127756</v>
      </c>
      <c r="V26" s="72">
        <v>-9209.217884</v>
      </c>
      <c r="W26" s="72">
        <v>-9927.909635</v>
      </c>
      <c r="X26" s="72">
        <v>-266.085</v>
      </c>
      <c r="Y26" s="72">
        <v>-269.6085</v>
      </c>
      <c r="Z26" s="72">
        <v>-260.739</v>
      </c>
      <c r="AA26" s="72">
        <v>-1.33326449162966</v>
      </c>
      <c r="AB26" s="72">
        <v>-1.162545</v>
      </c>
      <c r="AC26" s="72">
        <v>-2.124516</v>
      </c>
      <c r="AD26" s="72">
        <v>-111.983825760164</v>
      </c>
      <c r="AE26" s="72">
        <v>-101.05345234028</v>
      </c>
      <c r="AF26" s="72">
        <v>-31.8410878032115</v>
      </c>
      <c r="AG26" s="72">
        <v>-19089.0047677277</v>
      </c>
      <c r="AH26" s="7"/>
      <c r="AI26" s="7"/>
      <c r="AJ26" s="7"/>
      <c r="AK26" s="7"/>
    </row>
    <row r="27" hidden="1" spans="1:37">
      <c r="A27" s="7">
        <v>62416</v>
      </c>
      <c r="B27" s="7" t="s">
        <v>462</v>
      </c>
      <c r="C27" s="7">
        <v>2019</v>
      </c>
      <c r="D27" s="7" t="s">
        <v>225</v>
      </c>
      <c r="E27" s="7" t="s">
        <v>253</v>
      </c>
      <c r="F27" s="7" t="str">
        <f>VLOOKUP(E27,'Fuel Heat Rate'!C:D,2,FALSE)</f>
        <v>燃气</v>
      </c>
      <c r="G27" s="8">
        <v>-1.71</v>
      </c>
      <c r="H27" s="8">
        <f>VLOOKUP($E27,'Fuel Heat Rate'!$C$3:$K$33,4,FALSE)*G27</f>
        <v>-20.7765</v>
      </c>
      <c r="K27" s="73" t="s">
        <v>491</v>
      </c>
      <c r="L27" s="72">
        <v>2288.2200204988</v>
      </c>
      <c r="M27" s="72">
        <v>2506.43389135634</v>
      </c>
      <c r="N27" s="72">
        <v>2806.40109326956</v>
      </c>
      <c r="O27" s="72">
        <v>-117.739527160916</v>
      </c>
      <c r="P27" s="72">
        <v>-157.355098735907</v>
      </c>
      <c r="Q27" s="72">
        <v>-183.936183122651</v>
      </c>
      <c r="R27" s="72">
        <v>-96.1612572599932</v>
      </c>
      <c r="S27" s="72">
        <v>-163.922787837376</v>
      </c>
      <c r="T27" s="72">
        <v>-177.531943969935</v>
      </c>
      <c r="U27" s="72">
        <v>-4652.773684</v>
      </c>
      <c r="V27" s="72">
        <v>-5007.76957298019</v>
      </c>
      <c r="W27" s="72">
        <v>-5806.49043640963</v>
      </c>
      <c r="X27" s="72">
        <v>-15.066</v>
      </c>
      <c r="Y27" s="72">
        <v>-14.094</v>
      </c>
      <c r="Z27" s="72">
        <v>-10.449</v>
      </c>
      <c r="AA27" s="72">
        <v>-0.495414</v>
      </c>
      <c r="AB27" s="72">
        <v>-0.611982</v>
      </c>
      <c r="AC27" s="72">
        <v>-0.699408</v>
      </c>
      <c r="AD27" s="72">
        <v>-31.9910929279125</v>
      </c>
      <c r="AE27" s="72">
        <v>-41.5514195421934</v>
      </c>
      <c r="AF27" s="72">
        <v>-66.3922681926888</v>
      </c>
      <c r="AG27" s="72">
        <v>-8943.97607101469</v>
      </c>
      <c r="AH27" s="7"/>
      <c r="AI27" s="7"/>
      <c r="AJ27" s="7"/>
      <c r="AK27" s="7"/>
    </row>
    <row r="28" hidden="1" spans="1:37">
      <c r="A28" s="7">
        <v>62381</v>
      </c>
      <c r="B28" s="7" t="s">
        <v>462</v>
      </c>
      <c r="C28" s="7">
        <v>2020</v>
      </c>
      <c r="D28" s="7" t="s">
        <v>225</v>
      </c>
      <c r="E28" s="7" t="s">
        <v>253</v>
      </c>
      <c r="F28" s="7" t="str">
        <f>VLOOKUP(E28,'Fuel Heat Rate'!C:D,2,FALSE)</f>
        <v>燃气</v>
      </c>
      <c r="G28" s="8">
        <v>-1.79</v>
      </c>
      <c r="H28" s="8">
        <f>VLOOKUP($E28,'Fuel Heat Rate'!$C$3:$K$33,4,FALSE)*G28</f>
        <v>-21.7485</v>
      </c>
      <c r="K28" s="73" t="s">
        <v>492</v>
      </c>
      <c r="L28" s="72">
        <v>998.726340963444</v>
      </c>
      <c r="M28" s="72">
        <v>1026.96549367954</v>
      </c>
      <c r="N28" s="72">
        <v>1196.79398701742</v>
      </c>
      <c r="O28" s="72"/>
      <c r="P28" s="72"/>
      <c r="Q28" s="72"/>
      <c r="R28" s="72">
        <v>-39.3515544926546</v>
      </c>
      <c r="S28" s="72">
        <v>-39.3515544926546</v>
      </c>
      <c r="T28" s="72">
        <v>-40.7646053980185</v>
      </c>
      <c r="U28" s="72">
        <v>-1881.587631</v>
      </c>
      <c r="V28" s="72">
        <v>-1901.402313</v>
      </c>
      <c r="W28" s="72">
        <v>-2375.554653</v>
      </c>
      <c r="X28" s="72">
        <v>-315.657</v>
      </c>
      <c r="Y28" s="72">
        <v>-323.542950973693</v>
      </c>
      <c r="Z28" s="72">
        <v>-321.76714451657</v>
      </c>
      <c r="AA28" s="72">
        <v>-22.8086683119235</v>
      </c>
      <c r="AB28" s="72">
        <v>-22.2355868322515</v>
      </c>
      <c r="AC28" s="72">
        <v>-23.7918425401435</v>
      </c>
      <c r="AD28" s="72">
        <v>-86.0129385035873</v>
      </c>
      <c r="AE28" s="72">
        <v>-96.3332910830202</v>
      </c>
      <c r="AF28" s="72">
        <v>-98.7933751281175</v>
      </c>
      <c r="AG28" s="72">
        <v>-4366.46928761223</v>
      </c>
      <c r="AH28" s="7"/>
      <c r="AI28" s="7"/>
      <c r="AJ28" s="7"/>
      <c r="AK28" s="7"/>
    </row>
    <row r="29" hidden="1" spans="1:37">
      <c r="A29" s="7">
        <v>29621</v>
      </c>
      <c r="B29" s="7" t="s">
        <v>462</v>
      </c>
      <c r="C29" s="7">
        <v>2021</v>
      </c>
      <c r="D29" s="7" t="s">
        <v>225</v>
      </c>
      <c r="E29" s="7" t="s">
        <v>253</v>
      </c>
      <c r="F29" s="7" t="str">
        <f>VLOOKUP(E29,'Fuel Heat Rate'!C:D,2,FALSE)</f>
        <v>燃气</v>
      </c>
      <c r="G29" s="8">
        <v>-1.82</v>
      </c>
      <c r="H29" s="8">
        <f>VLOOKUP($E29,'Fuel Heat Rate'!$C$3:$K$33,4,FALSE)*G29</f>
        <v>-22.113</v>
      </c>
      <c r="K29" s="73" t="s">
        <v>493</v>
      </c>
      <c r="L29" s="72">
        <v>599.639221045439</v>
      </c>
      <c r="M29" s="72">
        <v>648.971643320806</v>
      </c>
      <c r="N29" s="72">
        <v>820.103860608131</v>
      </c>
      <c r="O29" s="72">
        <v>-37.7588151691151</v>
      </c>
      <c r="P29" s="72">
        <v>-32.9238100444141</v>
      </c>
      <c r="Q29" s="72">
        <v>-27.1074991458832</v>
      </c>
      <c r="R29" s="72">
        <v>-135.735223778613</v>
      </c>
      <c r="S29" s="72">
        <v>-138.894431158182</v>
      </c>
      <c r="T29" s="72">
        <v>-137.464981209429</v>
      </c>
      <c r="U29" s="72">
        <v>-1198.893559</v>
      </c>
      <c r="V29" s="72">
        <v>-1208.764933</v>
      </c>
      <c r="W29" s="72">
        <v>-1580.519343</v>
      </c>
      <c r="X29" s="72">
        <v>-62.694</v>
      </c>
      <c r="Y29" s="72">
        <v>-58.563</v>
      </c>
      <c r="Z29" s="72">
        <v>-79.947</v>
      </c>
      <c r="AA29" s="72">
        <v>-5.962827</v>
      </c>
      <c r="AB29" s="72">
        <v>-4.593972</v>
      </c>
      <c r="AC29" s="72">
        <v>-3.163101</v>
      </c>
      <c r="AD29" s="72">
        <v>-162.705558592415</v>
      </c>
      <c r="AE29" s="72">
        <v>-231.757917663136</v>
      </c>
      <c r="AF29" s="72">
        <v>-328.691229244961</v>
      </c>
      <c r="AG29" s="72">
        <v>-3367.42647603177</v>
      </c>
      <c r="AH29" s="7"/>
      <c r="AI29" s="7"/>
      <c r="AJ29" s="7"/>
      <c r="AK29" s="7"/>
    </row>
    <row r="30" hidden="1" spans="1:37">
      <c r="A30" s="7">
        <v>63536</v>
      </c>
      <c r="B30" s="7" t="s">
        <v>462</v>
      </c>
      <c r="C30" s="7">
        <v>2019</v>
      </c>
      <c r="D30" s="7" t="s">
        <v>225</v>
      </c>
      <c r="E30" s="7" t="s">
        <v>494</v>
      </c>
      <c r="F30" s="7" t="str">
        <f>VLOOKUP(E30,'Fuel Heat Rate'!C:D,2,FALSE)</f>
        <v>燃煤</v>
      </c>
      <c r="G30" s="8">
        <v>-39.83</v>
      </c>
      <c r="H30" s="8">
        <f>VLOOKUP($E30,'Fuel Heat Rate'!$C$3:$K$33,4,FALSE)*G30</f>
        <v>-21.0553327639221</v>
      </c>
      <c r="K30" s="73" t="s">
        <v>495</v>
      </c>
      <c r="L30" s="72">
        <v>872.068329347455</v>
      </c>
      <c r="M30" s="72">
        <v>913.984284250085</v>
      </c>
      <c r="N30" s="72">
        <v>937.020840450974</v>
      </c>
      <c r="O30" s="72"/>
      <c r="P30" s="72"/>
      <c r="Q30" s="72"/>
      <c r="R30" s="72">
        <v>-26.7362487188247</v>
      </c>
      <c r="S30" s="72">
        <v>-48.4318414759139</v>
      </c>
      <c r="T30" s="72">
        <v>-40.7844209087803</v>
      </c>
      <c r="U30" s="72">
        <v>-1494.615606</v>
      </c>
      <c r="V30" s="72">
        <v>-1479.965313</v>
      </c>
      <c r="W30" s="72">
        <v>-1612.982259</v>
      </c>
      <c r="X30" s="72">
        <v>-376.893</v>
      </c>
      <c r="Y30" s="72">
        <v>-444.204</v>
      </c>
      <c r="Z30" s="72">
        <v>-403.623</v>
      </c>
      <c r="AA30" s="72">
        <v>-41.9418249613939</v>
      </c>
      <c r="AB30" s="72">
        <v>-44.0452498708575</v>
      </c>
      <c r="AC30" s="72">
        <v>-37.2790609668603</v>
      </c>
      <c r="AD30" s="72">
        <v>-62.7821448582166</v>
      </c>
      <c r="AE30" s="72">
        <v>-60.0720522719508</v>
      </c>
      <c r="AF30" s="72">
        <v>-105.363599590024</v>
      </c>
      <c r="AG30" s="72">
        <v>-3556.64616757431</v>
      </c>
      <c r="AH30" s="7"/>
      <c r="AI30" s="7"/>
      <c r="AJ30" s="7"/>
      <c r="AK30" s="7"/>
    </row>
    <row r="31" hidden="1" spans="1:37">
      <c r="A31" s="7">
        <v>63501</v>
      </c>
      <c r="B31" s="7" t="s">
        <v>462</v>
      </c>
      <c r="C31" s="7">
        <v>2020</v>
      </c>
      <c r="D31" s="7" t="s">
        <v>225</v>
      </c>
      <c r="E31" s="7" t="s">
        <v>494</v>
      </c>
      <c r="F31" s="7" t="str">
        <f>VLOOKUP(E31,'Fuel Heat Rate'!C:D,2,FALSE)</f>
        <v>燃煤</v>
      </c>
      <c r="G31" s="8">
        <v>-7.29</v>
      </c>
      <c r="H31" s="8">
        <f>VLOOKUP($E31,'Fuel Heat Rate'!$C$3:$K$33,4,FALSE)*G31</f>
        <v>-3.85371267509395</v>
      </c>
      <c r="K31" s="73" t="s">
        <v>496</v>
      </c>
      <c r="L31" s="72">
        <v>3479.70071745815</v>
      </c>
      <c r="M31" s="72">
        <v>4013.08370345063</v>
      </c>
      <c r="N31" s="72">
        <v>4521.10556884182</v>
      </c>
      <c r="O31" s="72">
        <v>-42.4908261018107</v>
      </c>
      <c r="P31" s="72">
        <v>-67.7787611889306</v>
      </c>
      <c r="Q31" s="72">
        <v>-53.5483969935087</v>
      </c>
      <c r="R31" s="72">
        <v>-112.665869490946</v>
      </c>
      <c r="S31" s="72">
        <v>-131.42227536727</v>
      </c>
      <c r="T31" s="72">
        <v>-159.626921762897</v>
      </c>
      <c r="U31" s="72">
        <v>-9420.17411</v>
      </c>
      <c r="V31" s="72">
        <v>-10559.7916716942</v>
      </c>
      <c r="W31" s="72">
        <v>-11877.4850812928</v>
      </c>
      <c r="X31" s="72">
        <v>-41.6745</v>
      </c>
      <c r="Y31" s="72">
        <v>-45.5625</v>
      </c>
      <c r="Z31" s="72">
        <v>-43.497</v>
      </c>
      <c r="AA31" s="72">
        <v>-0.522846</v>
      </c>
      <c r="AB31" s="72">
        <v>-0.727695</v>
      </c>
      <c r="AC31" s="72">
        <v>-0.50856</v>
      </c>
      <c r="AD31" s="72">
        <v>-10.1203457464981</v>
      </c>
      <c r="AE31" s="72">
        <v>-11.610396651862</v>
      </c>
      <c r="AF31" s="72">
        <v>-24.4508353262726</v>
      </c>
      <c r="AG31" s="72">
        <v>-20589.7686028664</v>
      </c>
      <c r="AH31" s="7"/>
      <c r="AI31" s="7"/>
      <c r="AJ31" s="7"/>
      <c r="AK31" s="7"/>
    </row>
    <row r="32" hidden="1" spans="1:37">
      <c r="A32" s="7">
        <v>65601</v>
      </c>
      <c r="B32" s="7" t="s">
        <v>462</v>
      </c>
      <c r="C32" s="7">
        <v>2019</v>
      </c>
      <c r="D32" s="7" t="s">
        <v>225</v>
      </c>
      <c r="E32" s="7" t="s">
        <v>229</v>
      </c>
      <c r="F32" s="7" t="str">
        <f>VLOOKUP(E32,'Fuel Heat Rate'!C:D,2,FALSE)</f>
        <v>燃煤</v>
      </c>
      <c r="G32" s="8">
        <v>-10183.73</v>
      </c>
      <c r="H32" s="8">
        <f>VLOOKUP($E32,'Fuel Heat Rate'!$C$3:$K$33,4,FALSE)*G32</f>
        <v>-7274.238339</v>
      </c>
      <c r="K32" s="73" t="s">
        <v>497</v>
      </c>
      <c r="L32" s="72">
        <v>389.038606081312</v>
      </c>
      <c r="M32" s="72">
        <v>509.903655620089</v>
      </c>
      <c r="N32" s="72">
        <v>560.183122651179</v>
      </c>
      <c r="O32" s="72">
        <v>-20.4529299624189</v>
      </c>
      <c r="P32" s="72">
        <v>-4.49455210112743</v>
      </c>
      <c r="Q32" s="72">
        <v>-6.46574649812094</v>
      </c>
      <c r="R32" s="72">
        <v>-162.702425691835</v>
      </c>
      <c r="S32" s="72">
        <v>-174.364537068671</v>
      </c>
      <c r="T32" s="72">
        <v>-188.042364195422</v>
      </c>
      <c r="U32" s="72">
        <v>-1087.128885</v>
      </c>
      <c r="V32" s="72">
        <v>-1513.88742</v>
      </c>
      <c r="W32" s="72">
        <v>-1800.500295</v>
      </c>
      <c r="X32" s="72"/>
      <c r="Y32" s="72"/>
      <c r="Z32" s="72"/>
      <c r="AA32" s="72">
        <v>-0.480843</v>
      </c>
      <c r="AB32" s="72">
        <v>-0.903402</v>
      </c>
      <c r="AC32" s="72">
        <v>-1.427958</v>
      </c>
      <c r="AD32" s="72">
        <v>-60.2820594465323</v>
      </c>
      <c r="AE32" s="72">
        <v>-70.1723973351555</v>
      </c>
      <c r="AF32" s="72">
        <v>-109.413737956953</v>
      </c>
      <c r="AG32" s="72">
        <v>-3741.59416890366</v>
      </c>
      <c r="AH32" s="7"/>
      <c r="AI32" s="7"/>
      <c r="AJ32" s="7"/>
      <c r="AK32" s="7"/>
    </row>
    <row r="33" hidden="1" spans="1:37">
      <c r="A33" s="7">
        <v>65566</v>
      </c>
      <c r="B33" s="7" t="s">
        <v>462</v>
      </c>
      <c r="C33" s="7">
        <v>2020</v>
      </c>
      <c r="D33" s="7" t="s">
        <v>225</v>
      </c>
      <c r="E33" s="7" t="s">
        <v>229</v>
      </c>
      <c r="F33" s="7" t="str">
        <f>VLOOKUP(E33,'Fuel Heat Rate'!C:D,2,FALSE)</f>
        <v>燃煤</v>
      </c>
      <c r="G33" s="8">
        <v>-9523.86</v>
      </c>
      <c r="H33" s="8">
        <f>VLOOKUP($E33,'Fuel Heat Rate'!$C$3:$K$33,4,FALSE)*G33</f>
        <v>-6802.893198</v>
      </c>
      <c r="K33" s="73" t="s">
        <v>498</v>
      </c>
      <c r="L33" s="72">
        <v>3076.00136658695</v>
      </c>
      <c r="M33" s="72">
        <v>3004.25965152033</v>
      </c>
      <c r="N33" s="72">
        <v>3749.48548001367</v>
      </c>
      <c r="O33" s="72"/>
      <c r="P33" s="72"/>
      <c r="Q33" s="72"/>
      <c r="R33" s="72">
        <v>-197.051588657328</v>
      </c>
      <c r="S33" s="72">
        <v>-219.144858216604</v>
      </c>
      <c r="T33" s="72">
        <v>-261.114110010249</v>
      </c>
      <c r="U33" s="72">
        <v>-6030.926297</v>
      </c>
      <c r="V33" s="72">
        <v>-5675.18493</v>
      </c>
      <c r="W33" s="72">
        <v>-7271.19031259754</v>
      </c>
      <c r="X33" s="72">
        <v>-354.72878903314</v>
      </c>
      <c r="Y33" s="72">
        <v>-385.641</v>
      </c>
      <c r="Z33" s="72">
        <v>-562.21564451657</v>
      </c>
      <c r="AA33" s="72">
        <v>-43.2687835439016</v>
      </c>
      <c r="AB33" s="72">
        <v>-34.6108560895114</v>
      </c>
      <c r="AC33" s="72">
        <v>-35.2810031305091</v>
      </c>
      <c r="AD33" s="72">
        <v>-320.270941578408</v>
      </c>
      <c r="AE33" s="72">
        <v>-371.432689443116</v>
      </c>
      <c r="AF33" s="72">
        <v>-492.326819610523</v>
      </c>
      <c r="AG33" s="72">
        <v>-12424.6421253065</v>
      </c>
      <c r="AH33" s="7"/>
      <c r="AI33" s="7"/>
      <c r="AJ33" s="7"/>
      <c r="AK33" s="7"/>
    </row>
    <row r="34" hidden="1" spans="1:37">
      <c r="A34" s="7">
        <v>1411</v>
      </c>
      <c r="B34" s="7" t="s">
        <v>462</v>
      </c>
      <c r="C34" s="7">
        <v>2021</v>
      </c>
      <c r="D34" s="7" t="s">
        <v>225</v>
      </c>
      <c r="E34" s="7" t="s">
        <v>229</v>
      </c>
      <c r="F34" s="7" t="str">
        <f>VLOOKUP(E34,'Fuel Heat Rate'!C:D,2,FALSE)</f>
        <v>燃煤</v>
      </c>
      <c r="G34" s="8">
        <v>-10277.5</v>
      </c>
      <c r="H34" s="8">
        <f>VLOOKUP($E34,'Fuel Heat Rate'!$C$3:$K$33,4,FALSE)*G34</f>
        <v>-7341.21825</v>
      </c>
      <c r="K34" s="73" t="s">
        <v>499</v>
      </c>
      <c r="L34" s="72">
        <v>682.425691834643</v>
      </c>
      <c r="M34" s="72">
        <v>665.993850358729</v>
      </c>
      <c r="N34" s="72">
        <v>837.839426033481</v>
      </c>
      <c r="O34" s="72">
        <v>-24.4668425008541</v>
      </c>
      <c r="P34" s="72">
        <v>-5.88783464297916</v>
      </c>
      <c r="Q34" s="72">
        <v>-2.94391732148958</v>
      </c>
      <c r="R34" s="72">
        <v>-92.3925521011274</v>
      </c>
      <c r="S34" s="72">
        <v>-92.5486846600615</v>
      </c>
      <c r="T34" s="72">
        <v>-123.170823368637</v>
      </c>
      <c r="U34" s="72">
        <v>-1466.879313</v>
      </c>
      <c r="V34" s="72">
        <v>-1398.507708</v>
      </c>
      <c r="W34" s="72">
        <v>-1713.17826</v>
      </c>
      <c r="X34" s="72">
        <v>-45.198</v>
      </c>
      <c r="Y34" s="72">
        <v>-43.6185</v>
      </c>
      <c r="Z34" s="72">
        <v>-61.1145</v>
      </c>
      <c r="AA34" s="72">
        <v>-0.552558</v>
      </c>
      <c r="AB34" s="72">
        <v>-0.640269</v>
      </c>
      <c r="AC34" s="72">
        <v>-0.785409</v>
      </c>
      <c r="AD34" s="72">
        <v>-61.8321124017766</v>
      </c>
      <c r="AE34" s="72">
        <v>-96.0532815169115</v>
      </c>
      <c r="AF34" s="72">
        <v>-88.2630153741032</v>
      </c>
      <c r="AG34" s="72">
        <v>-3131.77461266109</v>
      </c>
      <c r="AH34" s="7"/>
      <c r="AI34" s="7"/>
      <c r="AJ34" s="7"/>
      <c r="AK34" s="7"/>
    </row>
    <row r="35" hidden="1" spans="1:37">
      <c r="A35" s="7">
        <v>66721</v>
      </c>
      <c r="B35" s="7" t="s">
        <v>462</v>
      </c>
      <c r="C35" s="7">
        <v>2019</v>
      </c>
      <c r="D35" s="7" t="s">
        <v>225</v>
      </c>
      <c r="E35" s="7" t="s">
        <v>247</v>
      </c>
      <c r="F35" s="7">
        <f>VLOOKUP(E35,'Fuel Heat Rate'!C:D,2,FALSE)</f>
        <v>0</v>
      </c>
      <c r="G35" s="8">
        <v>-14.65</v>
      </c>
      <c r="H35" s="8">
        <f>VLOOKUP($E35,'Fuel Heat Rate'!$C$3:$K$33,4,FALSE)*G35</f>
        <v>-39.7657157499146</v>
      </c>
      <c r="K35" s="73" t="s">
        <v>468</v>
      </c>
      <c r="L35" s="72">
        <v>128418.334130509</v>
      </c>
      <c r="M35" s="72">
        <v>131160.655961736</v>
      </c>
      <c r="N35" s="72">
        <v>142862.943628288</v>
      </c>
      <c r="O35" s="72">
        <v>-1855.16571779979</v>
      </c>
      <c r="P35" s="72">
        <v>-1707.1287324906</v>
      </c>
      <c r="Q35" s="72">
        <v>-1541.62278783738</v>
      </c>
      <c r="R35" s="72">
        <v>-7576.51076187223</v>
      </c>
      <c r="S35" s="72">
        <v>-8772.45131533994</v>
      </c>
      <c r="T35" s="72">
        <v>-9469.44209087803</v>
      </c>
      <c r="U35" s="72">
        <v>-297084.758452139</v>
      </c>
      <c r="V35" s="72">
        <v>-297066.282463234</v>
      </c>
      <c r="W35" s="72">
        <v>-328409.09402185</v>
      </c>
      <c r="X35" s="72">
        <v>-10665.9300239696</v>
      </c>
      <c r="Y35" s="72">
        <v>-11273.7019472866</v>
      </c>
      <c r="Z35" s="72">
        <v>-12503.0653841237</v>
      </c>
      <c r="AA35" s="72">
        <v>-774.628263815511</v>
      </c>
      <c r="AB35" s="72">
        <v>-804.715415151691</v>
      </c>
      <c r="AC35" s="72">
        <v>-808.358768215579</v>
      </c>
      <c r="AD35" s="72">
        <v>-6567.81437956952</v>
      </c>
      <c r="AE35" s="72">
        <v>-7839.86783737615</v>
      </c>
      <c r="AF35" s="72">
        <v>-9532.41566074479</v>
      </c>
      <c r="AG35" s="72">
        <v>-611811.020303161</v>
      </c>
      <c r="AH35" s="7"/>
      <c r="AI35" s="7"/>
      <c r="AJ35" s="7"/>
      <c r="AK35" s="7"/>
    </row>
    <row r="36" hidden="1" spans="1:37">
      <c r="A36" s="7">
        <v>66686</v>
      </c>
      <c r="B36" s="7" t="s">
        <v>462</v>
      </c>
      <c r="C36" s="7">
        <v>2020</v>
      </c>
      <c r="D36" s="7" t="s">
        <v>225</v>
      </c>
      <c r="E36" s="7" t="s">
        <v>247</v>
      </c>
      <c r="F36" s="7">
        <f>VLOOKUP(E36,'Fuel Heat Rate'!C:D,2,FALSE)</f>
        <v>0</v>
      </c>
      <c r="G36" s="8">
        <v>-15.75</v>
      </c>
      <c r="H36" s="8">
        <f>VLOOKUP($E36,'Fuel Heat Rate'!$C$3:$K$33,4,FALSE)*G36</f>
        <v>-42.7515374103177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idden="1" spans="1:37">
      <c r="A37" s="7">
        <v>10091</v>
      </c>
      <c r="B37" s="7" t="s">
        <v>462</v>
      </c>
      <c r="C37" s="7">
        <v>2021</v>
      </c>
      <c r="D37" s="7" t="s">
        <v>225</v>
      </c>
      <c r="E37" s="7" t="s">
        <v>247</v>
      </c>
      <c r="F37" s="7">
        <f>VLOOKUP(E37,'Fuel Heat Rate'!C:D,2,FALSE)</f>
        <v>0</v>
      </c>
      <c r="G37" s="8">
        <v>-19.05</v>
      </c>
      <c r="H37" s="8">
        <f>VLOOKUP($E37,'Fuel Heat Rate'!$C$3:$K$33,4,FALSE)*G37</f>
        <v>-51.7090023915272</v>
      </c>
    </row>
    <row r="38" hidden="1" spans="1:37">
      <c r="A38" s="7">
        <v>67106</v>
      </c>
      <c r="B38" s="7" t="s">
        <v>470</v>
      </c>
      <c r="C38" s="7">
        <v>2019</v>
      </c>
      <c r="D38" s="7" t="s">
        <v>225</v>
      </c>
      <c r="E38" s="7" t="s">
        <v>259</v>
      </c>
      <c r="F38" s="7" t="str">
        <f>VLOOKUP(E38,'Fuel Heat Rate'!C:D,2,FALSE)</f>
        <v>燃油</v>
      </c>
      <c r="G38" s="8">
        <v>-0.2</v>
      </c>
      <c r="H38" s="8">
        <f>VLOOKUP($E38,'Fuel Heat Rate'!$C$3:$K$33,4,FALSE)*G38</f>
        <v>-0.29142</v>
      </c>
    </row>
    <row r="39" hidden="1" spans="1:37">
      <c r="A39" s="7">
        <v>67071</v>
      </c>
      <c r="B39" s="7" t="s">
        <v>470</v>
      </c>
      <c r="C39" s="7">
        <v>2020</v>
      </c>
      <c r="D39" s="7" t="s">
        <v>225</v>
      </c>
      <c r="E39" s="7" t="s">
        <v>259</v>
      </c>
      <c r="F39" s="7" t="str">
        <f>VLOOKUP(E39,'Fuel Heat Rate'!C:D,2,FALSE)</f>
        <v>燃油</v>
      </c>
      <c r="G39" s="8">
        <v>-0.16</v>
      </c>
      <c r="H39" s="8">
        <f>VLOOKUP($E39,'Fuel Heat Rate'!$C$3:$K$33,4,FALSE)*G39</f>
        <v>-0.233136</v>
      </c>
    </row>
    <row r="40" hidden="1" spans="1:37">
      <c r="A40" s="7">
        <v>17511</v>
      </c>
      <c r="B40" s="7" t="s">
        <v>470</v>
      </c>
      <c r="C40" s="7">
        <v>2021</v>
      </c>
      <c r="D40" s="7" t="s">
        <v>225</v>
      </c>
      <c r="E40" s="7" t="s">
        <v>259</v>
      </c>
      <c r="F40" s="7" t="str">
        <f>VLOOKUP(E40,'Fuel Heat Rate'!C:D,2,FALSE)</f>
        <v>燃油</v>
      </c>
      <c r="G40" s="8">
        <v>-0.15</v>
      </c>
      <c r="H40" s="8">
        <f>VLOOKUP($E40,'Fuel Heat Rate'!$C$3:$K$33,4,FALSE)*G40</f>
        <v>-0.218565</v>
      </c>
    </row>
    <row r="41" hidden="1" spans="1:37">
      <c r="A41" s="7">
        <v>67666</v>
      </c>
      <c r="B41" s="7" t="s">
        <v>470</v>
      </c>
      <c r="C41" s="7">
        <v>2019</v>
      </c>
      <c r="D41" s="7" t="s">
        <v>225</v>
      </c>
      <c r="E41" s="7" t="s">
        <v>339</v>
      </c>
      <c r="F41" s="7" t="str">
        <f>VLOOKUP(E41,'Fuel Heat Rate'!C:D,2,FALSE)</f>
        <v>电力</v>
      </c>
      <c r="G41" s="8">
        <v>443.02</v>
      </c>
      <c r="H41" s="8">
        <f>VLOOKUP($E41,'Fuel Heat Rate'!$C$3:$K$33,4,FALSE)*G41</f>
        <v>544.882815169115</v>
      </c>
    </row>
    <row r="42" hidden="1" spans="1:37">
      <c r="A42" s="7">
        <v>67631</v>
      </c>
      <c r="B42" s="7" t="s">
        <v>470</v>
      </c>
      <c r="C42" s="7">
        <v>2020</v>
      </c>
      <c r="D42" s="7" t="s">
        <v>225</v>
      </c>
      <c r="E42" s="7" t="s">
        <v>339</v>
      </c>
      <c r="F42" s="7" t="str">
        <f>VLOOKUP(E42,'Fuel Heat Rate'!C:D,2,FALSE)</f>
        <v>电力</v>
      </c>
      <c r="G42" s="8">
        <v>436.09</v>
      </c>
      <c r="H42" s="8">
        <f>VLOOKUP($E42,'Fuel Heat Rate'!$C$3:$K$33,4,FALSE)*G42</f>
        <v>536.359412367612</v>
      </c>
    </row>
    <row r="43" hidden="1" spans="1:37">
      <c r="A43" s="7">
        <v>32701</v>
      </c>
      <c r="B43" s="7" t="s">
        <v>470</v>
      </c>
      <c r="C43" s="7">
        <v>2021</v>
      </c>
      <c r="D43" s="7" t="s">
        <v>225</v>
      </c>
      <c r="E43" s="7" t="s">
        <v>339</v>
      </c>
      <c r="F43" s="7" t="str">
        <f>VLOOKUP(E43,'Fuel Heat Rate'!C:D,2,FALSE)</f>
        <v>电力</v>
      </c>
      <c r="G43" s="8">
        <v>448.68</v>
      </c>
      <c r="H43" s="8">
        <f>VLOOKUP($E43,'Fuel Heat Rate'!$C$3:$K$33,4,FALSE)*G43</f>
        <v>551.844209087803</v>
      </c>
    </row>
    <row r="44" hidden="1" spans="1:37">
      <c r="A44" s="7">
        <v>69731</v>
      </c>
      <c r="B44" s="7" t="s">
        <v>470</v>
      </c>
      <c r="C44" s="7">
        <v>2019</v>
      </c>
      <c r="D44" s="7" t="s">
        <v>225</v>
      </c>
      <c r="E44" s="7" t="s">
        <v>251</v>
      </c>
      <c r="F44" s="7" t="str">
        <f>VLOOKUP(E44,'Fuel Heat Rate'!C:D,2,FALSE)</f>
        <v>燃油</v>
      </c>
      <c r="G44" s="8">
        <v>-0.12</v>
      </c>
      <c r="H44" s="8">
        <f>VLOOKUP($E44,'Fuel Heat Rate'!$C$3:$K$33,4,FALSE)*G44</f>
        <v>-0.188568</v>
      </c>
    </row>
    <row r="45" hidden="1" spans="1:37">
      <c r="A45" s="7">
        <v>69696</v>
      </c>
      <c r="B45" s="7" t="s">
        <v>470</v>
      </c>
      <c r="C45" s="7">
        <v>2020</v>
      </c>
      <c r="D45" s="7" t="s">
        <v>225</v>
      </c>
      <c r="E45" s="7" t="s">
        <v>251</v>
      </c>
      <c r="F45" s="7" t="str">
        <f>VLOOKUP(E45,'Fuel Heat Rate'!C:D,2,FALSE)</f>
        <v>燃油</v>
      </c>
      <c r="G45" s="8">
        <v>-0.24</v>
      </c>
      <c r="H45" s="8">
        <f>VLOOKUP($E45,'Fuel Heat Rate'!$C$3:$K$33,4,FALSE)*G45</f>
        <v>-0.377136</v>
      </c>
    </row>
    <row r="46" hidden="1" spans="1:37">
      <c r="A46" s="7">
        <v>27276</v>
      </c>
      <c r="B46" s="7" t="s">
        <v>470</v>
      </c>
      <c r="C46" s="7">
        <v>2021</v>
      </c>
      <c r="D46" s="7" t="s">
        <v>225</v>
      </c>
      <c r="E46" s="7" t="s">
        <v>251</v>
      </c>
      <c r="F46" s="7" t="str">
        <f>VLOOKUP(E46,'Fuel Heat Rate'!C:D,2,FALSE)</f>
        <v>燃油</v>
      </c>
      <c r="G46" s="8">
        <v>-0.19</v>
      </c>
      <c r="H46" s="8">
        <f>VLOOKUP($E46,'Fuel Heat Rate'!$C$3:$K$33,4,FALSE)*G46</f>
        <v>-0.298566</v>
      </c>
    </row>
    <row r="47" hidden="1" spans="1:37">
      <c r="A47" s="7">
        <v>72916</v>
      </c>
      <c r="B47" s="7" t="s">
        <v>470</v>
      </c>
      <c r="C47" s="7">
        <v>2019</v>
      </c>
      <c r="D47" s="7" t="s">
        <v>225</v>
      </c>
      <c r="E47" s="7" t="s">
        <v>226</v>
      </c>
      <c r="F47" s="7" t="str">
        <f>VLOOKUP(E47,'Fuel Heat Rate'!C:D,2,FALSE)</f>
        <v>生物质</v>
      </c>
      <c r="G47" s="8">
        <v>-119.43</v>
      </c>
      <c r="H47" s="8">
        <f>VLOOKUP($E47,'Fuel Heat Rate'!$C$3:$K$33,4,FALSE)*G47</f>
        <v>-119.434080286983</v>
      </c>
    </row>
    <row r="48" hidden="1" spans="1:37">
      <c r="A48" s="7">
        <v>72881</v>
      </c>
      <c r="B48" s="7" t="s">
        <v>470</v>
      </c>
      <c r="C48" s="7">
        <v>2020</v>
      </c>
      <c r="D48" s="7" t="s">
        <v>225</v>
      </c>
      <c r="E48" s="7" t="s">
        <v>226</v>
      </c>
      <c r="F48" s="7" t="str">
        <f>VLOOKUP(E48,'Fuel Heat Rate'!C:D,2,FALSE)</f>
        <v>生物质</v>
      </c>
      <c r="G48" s="8">
        <v>-135.96</v>
      </c>
      <c r="H48" s="8">
        <f>VLOOKUP($E48,'Fuel Heat Rate'!$C$3:$K$33,4,FALSE)*G48</f>
        <v>-135.96464502904</v>
      </c>
    </row>
    <row r="49" hidden="1" spans="1:8">
      <c r="A49" s="7">
        <v>33786</v>
      </c>
      <c r="B49" s="7" t="s">
        <v>470</v>
      </c>
      <c r="C49" s="7">
        <v>2021</v>
      </c>
      <c r="D49" s="7" t="s">
        <v>225</v>
      </c>
      <c r="E49" s="7" t="s">
        <v>226</v>
      </c>
      <c r="F49" s="7" t="str">
        <f>VLOOKUP(E49,'Fuel Heat Rate'!C:D,2,FALSE)</f>
        <v>生物质</v>
      </c>
      <c r="G49" s="8">
        <v>-140.28</v>
      </c>
      <c r="H49" s="8">
        <f>VLOOKUP($E49,'Fuel Heat Rate'!$C$3:$K$33,4,FALSE)*G49</f>
        <v>-140.28479262043</v>
      </c>
    </row>
    <row r="50" hidden="1" spans="1:8">
      <c r="A50" s="7">
        <v>73476</v>
      </c>
      <c r="B50" s="7" t="s">
        <v>470</v>
      </c>
      <c r="C50" s="7">
        <v>2019</v>
      </c>
      <c r="D50" s="7" t="s">
        <v>225</v>
      </c>
      <c r="E50" s="7" t="s">
        <v>264</v>
      </c>
      <c r="F50" s="7" t="str">
        <f>VLOOKUP(E50,'Fuel Heat Rate'!C:D,2,FALSE)</f>
        <v>燃油</v>
      </c>
      <c r="G50" s="8">
        <v>-0.59</v>
      </c>
      <c r="H50" s="8">
        <f>VLOOKUP($E50,'Fuel Heat Rate'!$C$3:$K$33,4,FALSE)*G50</f>
        <v>-0.826040314314998</v>
      </c>
    </row>
    <row r="51" hidden="1" spans="1:8">
      <c r="A51" s="7">
        <v>73441</v>
      </c>
      <c r="B51" s="7" t="s">
        <v>470</v>
      </c>
      <c r="C51" s="7">
        <v>2020</v>
      </c>
      <c r="D51" s="7" t="s">
        <v>225</v>
      </c>
      <c r="E51" s="7" t="s">
        <v>264</v>
      </c>
      <c r="F51" s="7" t="str">
        <f>VLOOKUP(E51,'Fuel Heat Rate'!C:D,2,FALSE)</f>
        <v>燃油</v>
      </c>
      <c r="G51" s="8">
        <v>-0.97</v>
      </c>
      <c r="H51" s="8">
        <f>VLOOKUP($E51,'Fuel Heat Rate'!$C$3:$K$33,4,FALSE)*G51</f>
        <v>-1.35806627946703</v>
      </c>
    </row>
    <row r="52" hidden="1" spans="1:8">
      <c r="A52" s="7">
        <v>28361</v>
      </c>
      <c r="B52" s="7" t="s">
        <v>470</v>
      </c>
      <c r="C52" s="7">
        <v>2021</v>
      </c>
      <c r="D52" s="7" t="s">
        <v>225</v>
      </c>
      <c r="E52" s="7" t="s">
        <v>264</v>
      </c>
      <c r="F52" s="7" t="str">
        <f>VLOOKUP(E52,'Fuel Heat Rate'!C:D,2,FALSE)</f>
        <v>燃油</v>
      </c>
      <c r="G52" s="8">
        <v>-0.37</v>
      </c>
      <c r="H52" s="8">
        <f>VLOOKUP($E52,'Fuel Heat Rate'!$C$3:$K$33,4,FALSE)*G52</f>
        <v>-0.518025281858558</v>
      </c>
    </row>
    <row r="53" hidden="1" spans="1:8">
      <c r="A53" s="7">
        <v>75681</v>
      </c>
      <c r="B53" s="7" t="s">
        <v>470</v>
      </c>
      <c r="C53" s="7">
        <v>2020</v>
      </c>
      <c r="D53" s="7" t="s">
        <v>225</v>
      </c>
      <c r="E53" s="7" t="s">
        <v>337</v>
      </c>
      <c r="F53" s="7" t="str">
        <f>VLOOKUP(E53,'Fuel Heat Rate'!C:D,2,FALSE)</f>
        <v>其他</v>
      </c>
      <c r="G53" s="8">
        <v>-321.86</v>
      </c>
      <c r="H53" s="8">
        <f>VLOOKUP($E53,'Fuel Heat Rate'!$C$3:$K$33,4,FALSE)*G53</f>
        <v>-10.99624188589</v>
      </c>
    </row>
    <row r="54" hidden="1" spans="1:8">
      <c r="A54" s="7">
        <v>31616</v>
      </c>
      <c r="B54" s="7" t="s">
        <v>470</v>
      </c>
      <c r="C54" s="7">
        <v>2021</v>
      </c>
      <c r="D54" s="7" t="s">
        <v>225</v>
      </c>
      <c r="E54" s="7" t="s">
        <v>337</v>
      </c>
      <c r="F54" s="7" t="str">
        <f>VLOOKUP(E54,'Fuel Heat Rate'!C:D,2,FALSE)</f>
        <v>其他</v>
      </c>
      <c r="G54" s="8">
        <v>-328.53</v>
      </c>
      <c r="H54" s="8">
        <f>VLOOKUP($E54,'Fuel Heat Rate'!$C$3:$K$33,4,FALSE)*G54</f>
        <v>-11.2241202596515</v>
      </c>
    </row>
    <row r="55" hidden="1" spans="1:8">
      <c r="A55" s="7">
        <v>77816</v>
      </c>
      <c r="B55" s="7" t="s">
        <v>470</v>
      </c>
      <c r="C55" s="7">
        <v>2019</v>
      </c>
      <c r="D55" s="7" t="s">
        <v>225</v>
      </c>
      <c r="E55" s="7" t="s">
        <v>239</v>
      </c>
      <c r="F55" s="7" t="str">
        <f>VLOOKUP(E55,'Fuel Heat Rate'!C:D,2,FALSE)</f>
        <v>燃油</v>
      </c>
      <c r="G55" s="8">
        <v>-6.45</v>
      </c>
      <c r="H55" s="8">
        <f>VLOOKUP($E55,'Fuel Heat Rate'!$C$3:$K$33,4,FALSE)*G55</f>
        <v>-7.03990946361462</v>
      </c>
    </row>
    <row r="56" hidden="1" spans="1:8">
      <c r="A56" s="7">
        <v>77781</v>
      </c>
      <c r="B56" s="7" t="s">
        <v>470</v>
      </c>
      <c r="C56" s="7">
        <v>2020</v>
      </c>
      <c r="D56" s="7" t="s">
        <v>225</v>
      </c>
      <c r="E56" s="7" t="s">
        <v>239</v>
      </c>
      <c r="F56" s="7" t="str">
        <f>VLOOKUP(E56,'Fuel Heat Rate'!C:D,2,FALSE)</f>
        <v>燃油</v>
      </c>
      <c r="G56" s="8">
        <v>-5.1</v>
      </c>
      <c r="H56" s="8">
        <f>VLOOKUP($E56,'Fuel Heat Rate'!$C$3:$K$33,4,FALSE)*G56</f>
        <v>-5.56644004099761</v>
      </c>
    </row>
    <row r="57" hidden="1" spans="1:8">
      <c r="A57" s="7">
        <v>78586</v>
      </c>
      <c r="B57" s="7" t="s">
        <v>470</v>
      </c>
      <c r="C57" s="7">
        <v>2019</v>
      </c>
      <c r="D57" s="7" t="s">
        <v>225</v>
      </c>
      <c r="E57" s="7" t="s">
        <v>253</v>
      </c>
      <c r="F57" s="7" t="str">
        <f>VLOOKUP(E57,'Fuel Heat Rate'!C:D,2,FALSE)</f>
        <v>燃气</v>
      </c>
      <c r="G57" s="8">
        <v>-69.36</v>
      </c>
      <c r="H57" s="8">
        <f>VLOOKUP($E57,'Fuel Heat Rate'!$C$3:$K$33,4,FALSE)*G57</f>
        <v>-842.724</v>
      </c>
    </row>
    <row r="58" hidden="1" spans="1:8">
      <c r="A58" s="7">
        <v>78551</v>
      </c>
      <c r="B58" s="7" t="s">
        <v>470</v>
      </c>
      <c r="C58" s="7">
        <v>2020</v>
      </c>
      <c r="D58" s="7" t="s">
        <v>225</v>
      </c>
      <c r="E58" s="7" t="s">
        <v>253</v>
      </c>
      <c r="F58" s="7" t="str">
        <f>VLOOKUP(E58,'Fuel Heat Rate'!C:D,2,FALSE)</f>
        <v>燃气</v>
      </c>
      <c r="G58" s="8">
        <v>-66.89</v>
      </c>
      <c r="H58" s="8">
        <f>VLOOKUP($E58,'Fuel Heat Rate'!$C$3:$K$33,4,FALSE)*G58</f>
        <v>-812.7135</v>
      </c>
    </row>
    <row r="59" hidden="1" spans="1:8">
      <c r="A59" s="7">
        <v>29446</v>
      </c>
      <c r="B59" s="7" t="s">
        <v>470</v>
      </c>
      <c r="C59" s="7">
        <v>2021</v>
      </c>
      <c r="D59" s="7" t="s">
        <v>225</v>
      </c>
      <c r="E59" s="7" t="s">
        <v>253</v>
      </c>
      <c r="F59" s="7" t="str">
        <f>VLOOKUP(E59,'Fuel Heat Rate'!C:D,2,FALSE)</f>
        <v>燃气</v>
      </c>
      <c r="G59" s="8">
        <v>-69.01</v>
      </c>
      <c r="H59" s="8">
        <f>VLOOKUP($E59,'Fuel Heat Rate'!$C$3:$K$33,4,FALSE)*G59</f>
        <v>-838.4715</v>
      </c>
    </row>
    <row r="60" hidden="1" spans="1:8">
      <c r="A60" s="7">
        <v>80266</v>
      </c>
      <c r="B60" s="7" t="s">
        <v>470</v>
      </c>
      <c r="C60" s="7">
        <v>2019</v>
      </c>
      <c r="D60" s="7" t="s">
        <v>225</v>
      </c>
      <c r="E60" s="7" t="s">
        <v>277</v>
      </c>
      <c r="F60" s="7" t="str">
        <f>VLOOKUP(E60,'Fuel Heat Rate'!C:D,2,FALSE)</f>
        <v>燃气</v>
      </c>
      <c r="G60" s="8">
        <v>-0.08</v>
      </c>
      <c r="H60" s="8">
        <f>VLOOKUP($E60,'Fuel Heat Rate'!$C$3:$K$33,4,FALSE)*G60</f>
        <v>-0.137144</v>
      </c>
    </row>
    <row r="61" hidden="1" spans="1:8">
      <c r="A61" s="7">
        <v>80231</v>
      </c>
      <c r="B61" s="7" t="s">
        <v>470</v>
      </c>
      <c r="C61" s="7">
        <v>2020</v>
      </c>
      <c r="D61" s="7" t="s">
        <v>225</v>
      </c>
      <c r="E61" s="7" t="s">
        <v>277</v>
      </c>
      <c r="F61" s="7" t="str">
        <f>VLOOKUP(E61,'Fuel Heat Rate'!C:D,2,FALSE)</f>
        <v>燃气</v>
      </c>
      <c r="G61" s="8">
        <v>-0.02</v>
      </c>
      <c r="H61" s="8">
        <f>VLOOKUP($E61,'Fuel Heat Rate'!$C$3:$K$33,4,FALSE)*G61</f>
        <v>-0.034286</v>
      </c>
    </row>
    <row r="62" hidden="1" spans="1:8">
      <c r="A62" s="7">
        <v>26191</v>
      </c>
      <c r="B62" s="7" t="s">
        <v>470</v>
      </c>
      <c r="C62" s="7">
        <v>2021</v>
      </c>
      <c r="D62" s="7" t="s">
        <v>225</v>
      </c>
      <c r="E62" s="7" t="s">
        <v>277</v>
      </c>
      <c r="F62" s="7" t="str">
        <f>VLOOKUP(E62,'Fuel Heat Rate'!C:D,2,FALSE)</f>
        <v>燃气</v>
      </c>
      <c r="G62" s="8">
        <v>-0.15</v>
      </c>
      <c r="H62" s="8">
        <f>VLOOKUP($E62,'Fuel Heat Rate'!$C$3:$K$33,4,FALSE)*G62</f>
        <v>-0.257145</v>
      </c>
    </row>
    <row r="63" hidden="1" spans="1:8">
      <c r="A63" s="7">
        <v>30531</v>
      </c>
      <c r="B63" s="7" t="s">
        <v>470</v>
      </c>
      <c r="C63" s="7">
        <v>2021</v>
      </c>
      <c r="D63" s="7" t="s">
        <v>225</v>
      </c>
      <c r="E63" s="7" t="s">
        <v>255</v>
      </c>
      <c r="F63" s="7" t="str">
        <f>VLOOKUP(E63,'Fuel Heat Rate'!C:D,2,FALSE)</f>
        <v>燃气</v>
      </c>
      <c r="G63" s="8">
        <v>-0.01</v>
      </c>
      <c r="H63" s="8">
        <f>VLOOKUP($E63,'Fuel Heat Rate'!$C$3:$K$33,4,FALSE)*G63</f>
        <v>-0.0175722582849334</v>
      </c>
    </row>
    <row r="64" hidden="1" spans="1:8">
      <c r="A64" s="7">
        <v>81771</v>
      </c>
      <c r="B64" s="7" t="s">
        <v>470</v>
      </c>
      <c r="C64" s="7">
        <v>2019</v>
      </c>
      <c r="D64" s="7" t="s">
        <v>225</v>
      </c>
      <c r="E64" s="7" t="s">
        <v>229</v>
      </c>
      <c r="F64" s="7" t="str">
        <f>VLOOKUP(E64,'Fuel Heat Rate'!C:D,2,FALSE)</f>
        <v>燃煤</v>
      </c>
      <c r="G64" s="8">
        <v>-35.89</v>
      </c>
      <c r="H64" s="8">
        <f>VLOOKUP($E64,'Fuel Heat Rate'!$C$3:$K$33,4,FALSE)*G64</f>
        <v>-25.636227</v>
      </c>
    </row>
    <row r="65" hidden="1" spans="1:8">
      <c r="A65" s="7">
        <v>81736</v>
      </c>
      <c r="B65" s="7" t="s">
        <v>470</v>
      </c>
      <c r="C65" s="7">
        <v>2020</v>
      </c>
      <c r="D65" s="7" t="s">
        <v>225</v>
      </c>
      <c r="E65" s="7" t="s">
        <v>229</v>
      </c>
      <c r="F65" s="7" t="str">
        <f>VLOOKUP(E65,'Fuel Heat Rate'!C:D,2,FALSE)</f>
        <v>燃煤</v>
      </c>
      <c r="G65" s="8">
        <v>-21.72</v>
      </c>
      <c r="H65" s="8">
        <f>VLOOKUP($E65,'Fuel Heat Rate'!$C$3:$K$33,4,FALSE)*G65</f>
        <v>-15.514596</v>
      </c>
    </row>
    <row r="66" hidden="1" spans="1:8">
      <c r="A66" s="7">
        <v>1236</v>
      </c>
      <c r="B66" s="7" t="s">
        <v>470</v>
      </c>
      <c r="C66" s="7">
        <v>2021</v>
      </c>
      <c r="D66" s="7" t="s">
        <v>225</v>
      </c>
      <c r="E66" s="7" t="s">
        <v>229</v>
      </c>
      <c r="F66" s="7" t="str">
        <f>VLOOKUP(E66,'Fuel Heat Rate'!C:D,2,FALSE)</f>
        <v>燃煤</v>
      </c>
      <c r="G66" s="8">
        <v>-30.48</v>
      </c>
      <c r="H66" s="8">
        <f>VLOOKUP($E66,'Fuel Heat Rate'!$C$3:$K$33,4,FALSE)*G66</f>
        <v>-21.771864</v>
      </c>
    </row>
    <row r="67" hidden="1" spans="1:8">
      <c r="A67" s="7">
        <v>83276</v>
      </c>
      <c r="B67" s="7" t="s">
        <v>471</v>
      </c>
      <c r="C67" s="7">
        <v>2019</v>
      </c>
      <c r="D67" s="7" t="s">
        <v>225</v>
      </c>
      <c r="E67" s="7" t="s">
        <v>259</v>
      </c>
      <c r="F67" s="7" t="str">
        <f>VLOOKUP(E67,'Fuel Heat Rate'!C:D,2,FALSE)</f>
        <v>燃油</v>
      </c>
      <c r="G67" s="8">
        <v>-1.43</v>
      </c>
      <c r="H67" s="8">
        <f>VLOOKUP($E67,'Fuel Heat Rate'!$C$3:$K$33,4,FALSE)*G67</f>
        <v>-2.083653</v>
      </c>
    </row>
    <row r="68" hidden="1" spans="1:8">
      <c r="A68" s="7">
        <v>83241</v>
      </c>
      <c r="B68" s="7" t="s">
        <v>471</v>
      </c>
      <c r="C68" s="7">
        <v>2020</v>
      </c>
      <c r="D68" s="7" t="s">
        <v>225</v>
      </c>
      <c r="E68" s="7" t="s">
        <v>259</v>
      </c>
      <c r="F68" s="7" t="str">
        <f>VLOOKUP(E68,'Fuel Heat Rate'!C:D,2,FALSE)</f>
        <v>燃油</v>
      </c>
      <c r="G68" s="8">
        <v>-0.75</v>
      </c>
      <c r="H68" s="8">
        <f>VLOOKUP($E68,'Fuel Heat Rate'!$C$3:$K$33,4,FALSE)*G68</f>
        <v>-1.092825</v>
      </c>
    </row>
    <row r="69" hidden="1" spans="1:8">
      <c r="A69" s="7">
        <v>18211</v>
      </c>
      <c r="B69" s="7" t="s">
        <v>471</v>
      </c>
      <c r="C69" s="7">
        <v>2021</v>
      </c>
      <c r="D69" s="7" t="s">
        <v>225</v>
      </c>
      <c r="E69" s="7" t="s">
        <v>259</v>
      </c>
      <c r="F69" s="7" t="str">
        <f>VLOOKUP(E69,'Fuel Heat Rate'!C:D,2,FALSE)</f>
        <v>燃油</v>
      </c>
      <c r="G69" s="8">
        <v>-0.65</v>
      </c>
      <c r="H69" s="8">
        <f>VLOOKUP($E69,'Fuel Heat Rate'!$C$3:$K$33,4,FALSE)*G69</f>
        <v>-0.947115</v>
      </c>
    </row>
    <row r="70" hidden="1" spans="1:8">
      <c r="A70" s="7">
        <v>83836</v>
      </c>
      <c r="B70" s="7" t="s">
        <v>471</v>
      </c>
      <c r="C70" s="7">
        <v>2019</v>
      </c>
      <c r="D70" s="7" t="s">
        <v>225</v>
      </c>
      <c r="E70" s="7" t="s">
        <v>339</v>
      </c>
      <c r="F70" s="7" t="str">
        <f>VLOOKUP(E70,'Fuel Heat Rate'!C:D,2,FALSE)</f>
        <v>电力</v>
      </c>
      <c r="G70" s="8">
        <v>1406.13</v>
      </c>
      <c r="H70" s="8">
        <f>VLOOKUP($E70,'Fuel Heat Rate'!$C$3:$K$33,4,FALSE)*G70</f>
        <v>1729.4390160574</v>
      </c>
    </row>
    <row r="71" hidden="1" spans="1:8">
      <c r="A71" s="7">
        <v>83801</v>
      </c>
      <c r="B71" s="7" t="s">
        <v>471</v>
      </c>
      <c r="C71" s="7">
        <v>2020</v>
      </c>
      <c r="D71" s="7" t="s">
        <v>225</v>
      </c>
      <c r="E71" s="7" t="s">
        <v>339</v>
      </c>
      <c r="F71" s="7" t="str">
        <f>VLOOKUP(E71,'Fuel Heat Rate'!C:D,2,FALSE)</f>
        <v>电力</v>
      </c>
      <c r="G71" s="8">
        <v>1565.31</v>
      </c>
      <c r="H71" s="8">
        <f>VLOOKUP($E71,'Fuel Heat Rate'!$C$3:$K$33,4,FALSE)*G71</f>
        <v>1925.21899555859</v>
      </c>
    </row>
    <row r="72" hidden="1" spans="1:8">
      <c r="A72" s="7">
        <v>33401</v>
      </c>
      <c r="B72" s="7" t="s">
        <v>471</v>
      </c>
      <c r="C72" s="7">
        <v>2021</v>
      </c>
      <c r="D72" s="7" t="s">
        <v>225</v>
      </c>
      <c r="E72" s="7" t="s">
        <v>339</v>
      </c>
      <c r="F72" s="7" t="str">
        <f>VLOOKUP(E72,'Fuel Heat Rate'!C:D,2,FALSE)</f>
        <v>电力</v>
      </c>
      <c r="G72" s="8">
        <v>1722.42</v>
      </c>
      <c r="H72" s="8">
        <f>VLOOKUP($E72,'Fuel Heat Rate'!$C$3:$K$33,4,FALSE)*G72</f>
        <v>2118.45302357363</v>
      </c>
    </row>
    <row r="73" hidden="1" spans="1:8">
      <c r="A73" s="7">
        <v>84396</v>
      </c>
      <c r="B73" s="7" t="s">
        <v>471</v>
      </c>
      <c r="C73" s="7">
        <v>2019</v>
      </c>
      <c r="D73" s="7" t="s">
        <v>225</v>
      </c>
      <c r="E73" s="7" t="s">
        <v>244</v>
      </c>
      <c r="F73" s="7">
        <f>VLOOKUP(E73,'Fuel Heat Rate'!C:D,2,FALSE)</f>
        <v>0</v>
      </c>
      <c r="G73" s="8">
        <v>-61.33</v>
      </c>
      <c r="H73" s="8">
        <f>VLOOKUP($E73,'Fuel Heat Rate'!$C$3:$K$33,4,FALSE)*G73</f>
        <v>-78.8468705158866</v>
      </c>
    </row>
    <row r="74" hidden="1" spans="1:8">
      <c r="A74" s="7">
        <v>84361</v>
      </c>
      <c r="B74" s="7" t="s">
        <v>471</v>
      </c>
      <c r="C74" s="7">
        <v>2020</v>
      </c>
      <c r="D74" s="7" t="s">
        <v>225</v>
      </c>
      <c r="E74" s="7" t="s">
        <v>244</v>
      </c>
      <c r="F74" s="7">
        <f>VLOOKUP(E74,'Fuel Heat Rate'!C:D,2,FALSE)</f>
        <v>0</v>
      </c>
      <c r="G74" s="8">
        <v>-64.76</v>
      </c>
      <c r="H74" s="8">
        <f>VLOOKUP($E74,'Fuel Heat Rate'!$C$3:$K$33,4,FALSE)*G74</f>
        <v>-83.2565357020841</v>
      </c>
    </row>
    <row r="75" hidden="1" spans="1:8">
      <c r="A75" s="7">
        <v>9531</v>
      </c>
      <c r="B75" s="7" t="s">
        <v>471</v>
      </c>
      <c r="C75" s="7">
        <v>2021</v>
      </c>
      <c r="D75" s="7" t="s">
        <v>225</v>
      </c>
      <c r="E75" s="7" t="s">
        <v>244</v>
      </c>
      <c r="F75" s="7">
        <f>VLOOKUP(E75,'Fuel Heat Rate'!C:D,2,FALSE)</f>
        <v>0</v>
      </c>
      <c r="G75" s="8">
        <v>-72</v>
      </c>
      <c r="H75" s="8">
        <f>VLOOKUP($E75,'Fuel Heat Rate'!$C$3:$K$33,4,FALSE)*G75</f>
        <v>-92.5644004099761</v>
      </c>
    </row>
    <row r="76" hidden="1" spans="1:8">
      <c r="A76" s="7">
        <v>84781</v>
      </c>
      <c r="B76" s="7" t="s">
        <v>471</v>
      </c>
      <c r="C76" s="7">
        <v>2019</v>
      </c>
      <c r="D76" s="7" t="s">
        <v>225</v>
      </c>
      <c r="E76" s="7" t="s">
        <v>242</v>
      </c>
      <c r="F76" s="7">
        <f>VLOOKUP(E76,'Fuel Heat Rate'!C:D,2,FALSE)</f>
        <v>0</v>
      </c>
      <c r="G76" s="8">
        <v>-1.27</v>
      </c>
      <c r="H76" s="8">
        <f>VLOOKUP($E76,'Fuel Heat Rate'!$C$3:$K$33,4,FALSE)*G76</f>
        <v>-7.529195</v>
      </c>
    </row>
    <row r="77" hidden="1" spans="1:8">
      <c r="A77" s="7">
        <v>84746</v>
      </c>
      <c r="B77" s="7" t="s">
        <v>471</v>
      </c>
      <c r="C77" s="7">
        <v>2020</v>
      </c>
      <c r="D77" s="7" t="s">
        <v>225</v>
      </c>
      <c r="E77" s="7" t="s">
        <v>242</v>
      </c>
      <c r="F77" s="7">
        <f>VLOOKUP(E77,'Fuel Heat Rate'!C:D,2,FALSE)</f>
        <v>0</v>
      </c>
      <c r="G77" s="8">
        <v>-0.22</v>
      </c>
      <c r="H77" s="8">
        <f>VLOOKUP($E77,'Fuel Heat Rate'!$C$3:$K$33,4,FALSE)*G77</f>
        <v>-1.30427</v>
      </c>
    </row>
    <row r="78" hidden="1" spans="1:8">
      <c r="A78" s="7">
        <v>8446</v>
      </c>
      <c r="B78" s="7" t="s">
        <v>471</v>
      </c>
      <c r="C78" s="7">
        <v>2021</v>
      </c>
      <c r="D78" s="7" t="s">
        <v>225</v>
      </c>
      <c r="E78" s="7" t="s">
        <v>242</v>
      </c>
      <c r="F78" s="7">
        <f>VLOOKUP(E78,'Fuel Heat Rate'!C:D,2,FALSE)</f>
        <v>0</v>
      </c>
      <c r="G78" s="8">
        <v>-0.53</v>
      </c>
      <c r="H78" s="8">
        <f>VLOOKUP($E78,'Fuel Heat Rate'!$C$3:$K$33,4,FALSE)*G78</f>
        <v>-3.142105</v>
      </c>
    </row>
    <row r="79" hidden="1" spans="1:8">
      <c r="A79" s="7">
        <v>85901</v>
      </c>
      <c r="B79" s="7" t="s">
        <v>471</v>
      </c>
      <c r="C79" s="7">
        <v>2019</v>
      </c>
      <c r="D79" s="7" t="s">
        <v>225</v>
      </c>
      <c r="E79" s="7" t="s">
        <v>251</v>
      </c>
      <c r="F79" s="7" t="str">
        <f>VLOOKUP(E79,'Fuel Heat Rate'!C:D,2,FALSE)</f>
        <v>燃油</v>
      </c>
      <c r="G79" s="8">
        <v>-34.06</v>
      </c>
      <c r="H79" s="8">
        <f>VLOOKUP($E79,'Fuel Heat Rate'!$C$3:$K$33,4,FALSE)*G79</f>
        <v>-53.521884</v>
      </c>
    </row>
    <row r="80" hidden="1" spans="1:8">
      <c r="A80" s="7">
        <v>85866</v>
      </c>
      <c r="B80" s="7" t="s">
        <v>471</v>
      </c>
      <c r="C80" s="7">
        <v>2020</v>
      </c>
      <c r="D80" s="7" t="s">
        <v>225</v>
      </c>
      <c r="E80" s="7" t="s">
        <v>251</v>
      </c>
      <c r="F80" s="7" t="str">
        <f>VLOOKUP(E80,'Fuel Heat Rate'!C:D,2,FALSE)</f>
        <v>燃油</v>
      </c>
      <c r="G80" s="8">
        <v>-28.89</v>
      </c>
      <c r="H80" s="8">
        <f>VLOOKUP($E80,'Fuel Heat Rate'!$C$3:$K$33,4,FALSE)*G80</f>
        <v>-45.397746</v>
      </c>
    </row>
    <row r="81" hidden="1" spans="1:8">
      <c r="A81" s="7">
        <v>27976</v>
      </c>
      <c r="B81" s="7" t="s">
        <v>471</v>
      </c>
      <c r="C81" s="7">
        <v>2021</v>
      </c>
      <c r="D81" s="7" t="s">
        <v>225</v>
      </c>
      <c r="E81" s="7" t="s">
        <v>251</v>
      </c>
      <c r="F81" s="7" t="str">
        <f>VLOOKUP(E81,'Fuel Heat Rate'!C:D,2,FALSE)</f>
        <v>燃油</v>
      </c>
      <c r="G81" s="8">
        <v>-23.79</v>
      </c>
      <c r="H81" s="8">
        <f>VLOOKUP($E81,'Fuel Heat Rate'!$C$3:$K$33,4,FALSE)*G81</f>
        <v>-37.383606</v>
      </c>
    </row>
    <row r="82" hidden="1" spans="1:8">
      <c r="A82" s="7">
        <v>89086</v>
      </c>
      <c r="B82" s="7" t="s">
        <v>471</v>
      </c>
      <c r="C82" s="7">
        <v>2019</v>
      </c>
      <c r="D82" s="7" t="s">
        <v>225</v>
      </c>
      <c r="E82" s="7" t="s">
        <v>226</v>
      </c>
      <c r="F82" s="7" t="str">
        <f>VLOOKUP(E82,'Fuel Heat Rate'!C:D,2,FALSE)</f>
        <v>生物质</v>
      </c>
      <c r="G82" s="8">
        <v>-156.9</v>
      </c>
      <c r="H82" s="8">
        <f>VLOOKUP($E82,'Fuel Heat Rate'!$C$3:$K$33,4,FALSE)*G82</f>
        <v>-156.905360437308</v>
      </c>
    </row>
    <row r="83" hidden="1" spans="1:8">
      <c r="A83" s="7">
        <v>89051</v>
      </c>
      <c r="B83" s="7" t="s">
        <v>471</v>
      </c>
      <c r="C83" s="7">
        <v>2020</v>
      </c>
      <c r="D83" s="7" t="s">
        <v>225</v>
      </c>
      <c r="E83" s="7" t="s">
        <v>226</v>
      </c>
      <c r="F83" s="7" t="str">
        <f>VLOOKUP(E83,'Fuel Heat Rate'!C:D,2,FALSE)</f>
        <v>生物质</v>
      </c>
      <c r="G83" s="8">
        <v>-230</v>
      </c>
      <c r="H83" s="8">
        <f>VLOOKUP($E83,'Fuel Heat Rate'!$C$3:$K$33,4,FALSE)*G83</f>
        <v>-230.007857874957</v>
      </c>
    </row>
    <row r="84" hidden="1" spans="1:8">
      <c r="A84" s="7">
        <v>34486</v>
      </c>
      <c r="B84" s="7" t="s">
        <v>471</v>
      </c>
      <c r="C84" s="7">
        <v>2021</v>
      </c>
      <c r="D84" s="7" t="s">
        <v>225</v>
      </c>
      <c r="E84" s="7" t="s">
        <v>226</v>
      </c>
      <c r="F84" s="7" t="str">
        <f>VLOOKUP(E84,'Fuel Heat Rate'!C:D,2,FALSE)</f>
        <v>生物质</v>
      </c>
      <c r="G84" s="8">
        <v>-250.12</v>
      </c>
      <c r="H84" s="8">
        <f>VLOOKUP($E84,'Fuel Heat Rate'!$C$3:$K$33,4,FALSE)*G84</f>
        <v>-250.128545268193</v>
      </c>
    </row>
    <row r="85" hidden="1" spans="1:8">
      <c r="A85" s="7">
        <v>91326</v>
      </c>
      <c r="B85" s="7" t="s">
        <v>471</v>
      </c>
      <c r="C85" s="7">
        <v>2019</v>
      </c>
      <c r="D85" s="7" t="s">
        <v>225</v>
      </c>
      <c r="E85" s="7" t="s">
        <v>262</v>
      </c>
      <c r="F85" s="7" t="str">
        <f>VLOOKUP(E85,'Fuel Heat Rate'!C:D,2,FALSE)</f>
        <v>燃油</v>
      </c>
      <c r="G85" s="8">
        <v>-0.27</v>
      </c>
      <c r="H85" s="8">
        <f>VLOOKUP($E85,'Fuel Heat Rate'!$C$3:$K$33,4,FALSE)*G85</f>
        <v>-0.385722</v>
      </c>
    </row>
    <row r="86" hidden="1" spans="1:8">
      <c r="A86" s="7">
        <v>91291</v>
      </c>
      <c r="B86" s="7" t="s">
        <v>471</v>
      </c>
      <c r="C86" s="7">
        <v>2020</v>
      </c>
      <c r="D86" s="7" t="s">
        <v>225</v>
      </c>
      <c r="E86" s="7" t="s">
        <v>262</v>
      </c>
      <c r="F86" s="7" t="str">
        <f>VLOOKUP(E86,'Fuel Heat Rate'!C:D,2,FALSE)</f>
        <v>燃油</v>
      </c>
      <c r="G86" s="8">
        <v>-0.09</v>
      </c>
      <c r="H86" s="8">
        <f>VLOOKUP($E86,'Fuel Heat Rate'!$C$3:$K$33,4,FALSE)*G86</f>
        <v>-0.128574</v>
      </c>
    </row>
    <row r="87" hidden="1" spans="1:8">
      <c r="A87" s="7">
        <v>19296</v>
      </c>
      <c r="B87" s="7" t="s">
        <v>471</v>
      </c>
      <c r="C87" s="7">
        <v>2021</v>
      </c>
      <c r="D87" s="7" t="s">
        <v>225</v>
      </c>
      <c r="E87" s="7" t="s">
        <v>262</v>
      </c>
      <c r="F87" s="7" t="str">
        <f>VLOOKUP(E87,'Fuel Heat Rate'!C:D,2,FALSE)</f>
        <v>燃油</v>
      </c>
      <c r="G87" s="8">
        <v>-0.09</v>
      </c>
      <c r="H87" s="8">
        <f>VLOOKUP($E87,'Fuel Heat Rate'!$C$3:$K$33,4,FALSE)*G87</f>
        <v>-0.128574</v>
      </c>
    </row>
    <row r="88" hidden="1" spans="1:8">
      <c r="A88" s="7">
        <v>91886</v>
      </c>
      <c r="B88" s="7" t="s">
        <v>471</v>
      </c>
      <c r="C88" s="7">
        <v>2019</v>
      </c>
      <c r="D88" s="7" t="s">
        <v>225</v>
      </c>
      <c r="E88" s="7" t="s">
        <v>337</v>
      </c>
      <c r="F88" s="7" t="str">
        <f>VLOOKUP(E88,'Fuel Heat Rate'!C:D,2,FALSE)</f>
        <v>其他</v>
      </c>
      <c r="G88" s="8">
        <v>-3901.4</v>
      </c>
      <c r="H88" s="8">
        <f>VLOOKUP($E88,'Fuel Heat Rate'!$C$3:$K$33,4,FALSE)*G88</f>
        <v>-133.290058079945</v>
      </c>
    </row>
    <row r="89" hidden="1" spans="1:8">
      <c r="A89" s="7">
        <v>91851</v>
      </c>
      <c r="B89" s="7" t="s">
        <v>471</v>
      </c>
      <c r="C89" s="7">
        <v>2020</v>
      </c>
      <c r="D89" s="7" t="s">
        <v>225</v>
      </c>
      <c r="E89" s="7" t="s">
        <v>337</v>
      </c>
      <c r="F89" s="7" t="str">
        <f>VLOOKUP(E89,'Fuel Heat Rate'!C:D,2,FALSE)</f>
        <v>其他</v>
      </c>
      <c r="G89" s="8">
        <v>-4472.26</v>
      </c>
      <c r="H89" s="8">
        <f>VLOOKUP($E89,'Fuel Heat Rate'!$C$3:$K$33,4,FALSE)*G89</f>
        <v>-152.793303723949</v>
      </c>
    </row>
    <row r="90" hidden="1" spans="1:8">
      <c r="A90" s="7">
        <v>32316</v>
      </c>
      <c r="B90" s="7" t="s">
        <v>471</v>
      </c>
      <c r="C90" s="7">
        <v>2021</v>
      </c>
      <c r="D90" s="7" t="s">
        <v>225</v>
      </c>
      <c r="E90" s="7" t="s">
        <v>337</v>
      </c>
      <c r="F90" s="7" t="str">
        <f>VLOOKUP(E90,'Fuel Heat Rate'!C:D,2,FALSE)</f>
        <v>其他</v>
      </c>
      <c r="G90" s="8">
        <v>-5107.49</v>
      </c>
      <c r="H90" s="8">
        <f>VLOOKUP($E90,'Fuel Heat Rate'!$C$3:$K$33,4,FALSE)*G90</f>
        <v>-174.495729415784</v>
      </c>
    </row>
    <row r="91" hidden="1" spans="1:8">
      <c r="A91" s="7">
        <v>93986</v>
      </c>
      <c r="B91" s="7" t="s">
        <v>471</v>
      </c>
      <c r="C91" s="7">
        <v>2019</v>
      </c>
      <c r="D91" s="7" t="s">
        <v>225</v>
      </c>
      <c r="E91" s="7" t="s">
        <v>239</v>
      </c>
      <c r="F91" s="7" t="str">
        <f>VLOOKUP(E91,'Fuel Heat Rate'!C:D,2,FALSE)</f>
        <v>燃油</v>
      </c>
      <c r="G91" s="8">
        <v>-22.02</v>
      </c>
      <c r="H91" s="8">
        <f>VLOOKUP($E91,'Fuel Heat Rate'!$C$3:$K$33,4,FALSE)*G91</f>
        <v>-24.0339234711309</v>
      </c>
    </row>
    <row r="92" hidden="1" spans="1:8">
      <c r="A92" s="7">
        <v>93951</v>
      </c>
      <c r="B92" s="7" t="s">
        <v>471</v>
      </c>
      <c r="C92" s="7">
        <v>2020</v>
      </c>
      <c r="D92" s="7" t="s">
        <v>225</v>
      </c>
      <c r="E92" s="7" t="s">
        <v>239</v>
      </c>
      <c r="F92" s="7" t="str">
        <f>VLOOKUP(E92,'Fuel Heat Rate'!C:D,2,FALSE)</f>
        <v>燃油</v>
      </c>
      <c r="G92" s="8">
        <v>-10.54</v>
      </c>
      <c r="H92" s="8">
        <f>VLOOKUP($E92,'Fuel Heat Rate'!$C$3:$K$33,4,FALSE)*G92</f>
        <v>-11.5039760847284</v>
      </c>
    </row>
    <row r="93" hidden="1" spans="1:8">
      <c r="A93" s="7">
        <v>25806</v>
      </c>
      <c r="B93" s="7" t="s">
        <v>471</v>
      </c>
      <c r="C93" s="7">
        <v>2021</v>
      </c>
      <c r="D93" s="7" t="s">
        <v>225</v>
      </c>
      <c r="E93" s="7" t="s">
        <v>239</v>
      </c>
      <c r="F93" s="7" t="str">
        <f>VLOOKUP(E93,'Fuel Heat Rate'!C:D,2,FALSE)</f>
        <v>燃油</v>
      </c>
      <c r="G93" s="8">
        <v>-15.08</v>
      </c>
      <c r="H93" s="8">
        <f>VLOOKUP($E93,'Fuel Heat Rate'!$C$3:$K$33,4,FALSE)*G93</f>
        <v>-16.4591991800478</v>
      </c>
    </row>
    <row r="94" hidden="1" spans="1:8">
      <c r="A94" s="7">
        <v>94756</v>
      </c>
      <c r="B94" s="7" t="s">
        <v>471</v>
      </c>
      <c r="C94" s="7">
        <v>2019</v>
      </c>
      <c r="D94" s="7" t="s">
        <v>225</v>
      </c>
      <c r="E94" s="7" t="s">
        <v>253</v>
      </c>
      <c r="F94" s="7" t="str">
        <f>VLOOKUP(E94,'Fuel Heat Rate'!C:D,2,FALSE)</f>
        <v>燃气</v>
      </c>
      <c r="G94" s="8">
        <v>-12.78</v>
      </c>
      <c r="H94" s="8">
        <f>VLOOKUP($E94,'Fuel Heat Rate'!$C$3:$K$33,4,FALSE)*G94</f>
        <v>-155.277</v>
      </c>
    </row>
    <row r="95" hidden="1" spans="1:8">
      <c r="A95" s="7">
        <v>94721</v>
      </c>
      <c r="B95" s="7" t="s">
        <v>471</v>
      </c>
      <c r="C95" s="7">
        <v>2020</v>
      </c>
      <c r="D95" s="7" t="s">
        <v>225</v>
      </c>
      <c r="E95" s="7" t="s">
        <v>253</v>
      </c>
      <c r="F95" s="7" t="str">
        <f>VLOOKUP(E95,'Fuel Heat Rate'!C:D,2,FALSE)</f>
        <v>燃气</v>
      </c>
      <c r="G95" s="8">
        <v>-12.09</v>
      </c>
      <c r="H95" s="8">
        <f>VLOOKUP($E95,'Fuel Heat Rate'!$C$3:$K$33,4,FALSE)*G95</f>
        <v>-146.8935</v>
      </c>
    </row>
    <row r="96" hidden="1" spans="1:8">
      <c r="A96" s="7">
        <v>30146</v>
      </c>
      <c r="B96" s="7" t="s">
        <v>471</v>
      </c>
      <c r="C96" s="7">
        <v>2021</v>
      </c>
      <c r="D96" s="7" t="s">
        <v>225</v>
      </c>
      <c r="E96" s="7" t="s">
        <v>253</v>
      </c>
      <c r="F96" s="7" t="str">
        <f>VLOOKUP(E96,'Fuel Heat Rate'!C:D,2,FALSE)</f>
        <v>燃气</v>
      </c>
      <c r="G96" s="8">
        <v>-13.05</v>
      </c>
      <c r="H96" s="8">
        <f>VLOOKUP($E96,'Fuel Heat Rate'!$C$3:$K$33,4,FALSE)*G96</f>
        <v>-158.5575</v>
      </c>
    </row>
    <row r="97" hidden="1" spans="1:8">
      <c r="A97" s="7">
        <v>97941</v>
      </c>
      <c r="B97" s="7" t="s">
        <v>471</v>
      </c>
      <c r="C97" s="7">
        <v>2019</v>
      </c>
      <c r="D97" s="7" t="s">
        <v>225</v>
      </c>
      <c r="E97" s="7" t="s">
        <v>229</v>
      </c>
      <c r="F97" s="7" t="str">
        <f>VLOOKUP(E97,'Fuel Heat Rate'!C:D,2,FALSE)</f>
        <v>燃煤</v>
      </c>
      <c r="G97" s="8">
        <v>-5422.06</v>
      </c>
      <c r="H97" s="8">
        <f>VLOOKUP($E97,'Fuel Heat Rate'!$C$3:$K$33,4,FALSE)*G97</f>
        <v>-3872.977458</v>
      </c>
    </row>
    <row r="98" hidden="1" spans="1:8">
      <c r="A98" s="7">
        <v>97906</v>
      </c>
      <c r="B98" s="7" t="s">
        <v>471</v>
      </c>
      <c r="C98" s="7">
        <v>2020</v>
      </c>
      <c r="D98" s="7" t="s">
        <v>225</v>
      </c>
      <c r="E98" s="7" t="s">
        <v>229</v>
      </c>
      <c r="F98" s="7" t="str">
        <f>VLOOKUP(E98,'Fuel Heat Rate'!C:D,2,FALSE)</f>
        <v>燃煤</v>
      </c>
      <c r="G98" s="8">
        <v>-5843.9</v>
      </c>
      <c r="H98" s="8">
        <f>VLOOKUP($E98,'Fuel Heat Rate'!$C$3:$K$33,4,FALSE)*G98</f>
        <v>-4174.29777</v>
      </c>
    </row>
    <row r="99" hidden="1" spans="1:8">
      <c r="A99" s="7">
        <v>1936</v>
      </c>
      <c r="B99" s="7" t="s">
        <v>471</v>
      </c>
      <c r="C99" s="7">
        <v>2021</v>
      </c>
      <c r="D99" s="7" t="s">
        <v>225</v>
      </c>
      <c r="E99" s="7" t="s">
        <v>229</v>
      </c>
      <c r="F99" s="7" t="str">
        <f>VLOOKUP(E99,'Fuel Heat Rate'!C:D,2,FALSE)</f>
        <v>燃煤</v>
      </c>
      <c r="G99" s="8">
        <v>-6677.6</v>
      </c>
      <c r="H99" s="8">
        <f>VLOOKUP($E99,'Fuel Heat Rate'!$C$3:$K$33,4,FALSE)*G99</f>
        <v>-4769.80968</v>
      </c>
    </row>
    <row r="100" hidden="1" spans="1:8">
      <c r="A100" s="7">
        <v>99061</v>
      </c>
      <c r="B100" s="7" t="s">
        <v>471</v>
      </c>
      <c r="C100" s="7">
        <v>2019</v>
      </c>
      <c r="D100" s="7" t="s">
        <v>225</v>
      </c>
      <c r="E100" s="7" t="s">
        <v>247</v>
      </c>
      <c r="F100" s="7">
        <f>VLOOKUP(E100,'Fuel Heat Rate'!C:D,2,FALSE)</f>
        <v>0</v>
      </c>
      <c r="G100" s="8">
        <v>-11.64</v>
      </c>
      <c r="H100" s="8">
        <f>VLOOKUP($E100,'Fuel Heat Rate'!$C$3:$K$33,4,FALSE)*G100</f>
        <v>-31.5954219337205</v>
      </c>
    </row>
    <row r="101" hidden="1" spans="1:8">
      <c r="A101" s="7">
        <v>99026</v>
      </c>
      <c r="B101" s="7" t="s">
        <v>471</v>
      </c>
      <c r="C101" s="7">
        <v>2020</v>
      </c>
      <c r="D101" s="7" t="s">
        <v>225</v>
      </c>
      <c r="E101" s="7" t="s">
        <v>247</v>
      </c>
      <c r="F101" s="7">
        <f>VLOOKUP(E101,'Fuel Heat Rate'!C:D,2,FALSE)</f>
        <v>0</v>
      </c>
      <c r="G101" s="8">
        <v>-12.44</v>
      </c>
      <c r="H101" s="8">
        <f>VLOOKUP($E101,'Fuel Heat Rate'!$C$3:$K$33,4,FALSE)*G101</f>
        <v>-33.7669285958319</v>
      </c>
    </row>
    <row r="102" hidden="1" spans="1:8">
      <c r="A102" s="7">
        <v>10616</v>
      </c>
      <c r="B102" s="7" t="s">
        <v>471</v>
      </c>
      <c r="C102" s="7">
        <v>2021</v>
      </c>
      <c r="D102" s="7" t="s">
        <v>225</v>
      </c>
      <c r="E102" s="7" t="s">
        <v>247</v>
      </c>
      <c r="F102" s="7">
        <f>VLOOKUP(E102,'Fuel Heat Rate'!C:D,2,FALSE)</f>
        <v>0</v>
      </c>
      <c r="G102" s="8">
        <v>-11.76</v>
      </c>
      <c r="H102" s="8">
        <f>VLOOKUP($E102,'Fuel Heat Rate'!$C$3:$K$33,4,FALSE)*G102</f>
        <v>-31.9211479330372</v>
      </c>
    </row>
    <row r="103" hidden="1" spans="1:8">
      <c r="A103" s="7">
        <v>99446</v>
      </c>
      <c r="B103" s="7" t="s">
        <v>472</v>
      </c>
      <c r="C103" s="7">
        <v>2019</v>
      </c>
      <c r="D103" s="7" t="s">
        <v>225</v>
      </c>
      <c r="E103" s="7" t="s">
        <v>259</v>
      </c>
      <c r="F103" s="7" t="str">
        <f>VLOOKUP(E103,'Fuel Heat Rate'!C:D,2,FALSE)</f>
        <v>燃油</v>
      </c>
      <c r="G103" s="8">
        <v>-0.18</v>
      </c>
      <c r="H103" s="8">
        <f>VLOOKUP($E103,'Fuel Heat Rate'!$C$3:$K$33,4,FALSE)*G103</f>
        <v>-0.262278</v>
      </c>
    </row>
    <row r="104" hidden="1" spans="1:8">
      <c r="A104" s="7">
        <v>99411</v>
      </c>
      <c r="B104" s="7" t="s">
        <v>472</v>
      </c>
      <c r="C104" s="7">
        <v>2020</v>
      </c>
      <c r="D104" s="7" t="s">
        <v>225</v>
      </c>
      <c r="E104" s="7" t="s">
        <v>259</v>
      </c>
      <c r="F104" s="7" t="str">
        <f>VLOOKUP(E104,'Fuel Heat Rate'!C:D,2,FALSE)</f>
        <v>燃油</v>
      </c>
      <c r="G104" s="8">
        <v>-0.17</v>
      </c>
      <c r="H104" s="8">
        <f>VLOOKUP($E104,'Fuel Heat Rate'!$C$3:$K$33,4,FALSE)*G104</f>
        <v>-0.247707</v>
      </c>
    </row>
    <row r="105" hidden="1" spans="1:8">
      <c r="A105" s="7">
        <v>18176</v>
      </c>
      <c r="B105" s="7" t="s">
        <v>472</v>
      </c>
      <c r="C105" s="7">
        <v>2021</v>
      </c>
      <c r="D105" s="7" t="s">
        <v>225</v>
      </c>
      <c r="E105" s="7" t="s">
        <v>259</v>
      </c>
      <c r="F105" s="7" t="str">
        <f>VLOOKUP(E105,'Fuel Heat Rate'!C:D,2,FALSE)</f>
        <v>燃油</v>
      </c>
      <c r="G105" s="8">
        <v>-0.14</v>
      </c>
      <c r="H105" s="8">
        <f>VLOOKUP($E105,'Fuel Heat Rate'!$C$3:$K$33,4,FALSE)*G105</f>
        <v>-0.203994</v>
      </c>
    </row>
    <row r="106" hidden="1" spans="1:8">
      <c r="A106" s="7">
        <v>100006</v>
      </c>
      <c r="B106" s="7" t="s">
        <v>472</v>
      </c>
      <c r="C106" s="7">
        <v>2019</v>
      </c>
      <c r="D106" s="7" t="s">
        <v>225</v>
      </c>
      <c r="E106" s="7" t="s">
        <v>339</v>
      </c>
      <c r="F106" s="7" t="str">
        <f>VLOOKUP(E106,'Fuel Heat Rate'!C:D,2,FALSE)</f>
        <v>电力</v>
      </c>
      <c r="G106" s="8">
        <v>826.57</v>
      </c>
      <c r="H106" s="8">
        <f>VLOOKUP($E106,'Fuel Heat Rate'!$C$3:$K$33,4,FALSE)*G106</f>
        <v>1016.62179706184</v>
      </c>
    </row>
    <row r="107" hidden="1" spans="1:8">
      <c r="A107" s="7">
        <v>99971</v>
      </c>
      <c r="B107" s="7" t="s">
        <v>472</v>
      </c>
      <c r="C107" s="7">
        <v>2020</v>
      </c>
      <c r="D107" s="7" t="s">
        <v>225</v>
      </c>
      <c r="E107" s="7" t="s">
        <v>339</v>
      </c>
      <c r="F107" s="7" t="str">
        <f>VLOOKUP(E107,'Fuel Heat Rate'!C:D,2,FALSE)</f>
        <v>电力</v>
      </c>
      <c r="G107" s="8">
        <v>911.93</v>
      </c>
      <c r="H107" s="8">
        <f>VLOOKUP($E107,'Fuel Heat Rate'!$C$3:$K$33,4,FALSE)*G107</f>
        <v>1121.60847283908</v>
      </c>
    </row>
    <row r="108" hidden="1" spans="1:8">
      <c r="A108" s="7">
        <v>33366</v>
      </c>
      <c r="B108" s="7" t="s">
        <v>472</v>
      </c>
      <c r="C108" s="7">
        <v>2021</v>
      </c>
      <c r="D108" s="7" t="s">
        <v>225</v>
      </c>
      <c r="E108" s="7" t="s">
        <v>339</v>
      </c>
      <c r="F108" s="7" t="str">
        <f>VLOOKUP(E108,'Fuel Heat Rate'!C:D,2,FALSE)</f>
        <v>电力</v>
      </c>
      <c r="G108" s="8">
        <v>1044.72</v>
      </c>
      <c r="H108" s="8">
        <f>VLOOKUP($E108,'Fuel Heat Rate'!$C$3:$K$33,4,FALSE)*G108</f>
        <v>1284.93064571233</v>
      </c>
    </row>
    <row r="109" hidden="1" spans="1:8">
      <c r="A109" s="7">
        <v>100566</v>
      </c>
      <c r="B109" s="7" t="s">
        <v>472</v>
      </c>
      <c r="C109" s="7">
        <v>2019</v>
      </c>
      <c r="D109" s="7" t="s">
        <v>225</v>
      </c>
      <c r="E109" s="7" t="s">
        <v>244</v>
      </c>
      <c r="F109" s="7">
        <f>VLOOKUP(E109,'Fuel Heat Rate'!C:D,2,FALSE)</f>
        <v>0</v>
      </c>
      <c r="G109" s="8">
        <v>-13.29</v>
      </c>
      <c r="H109" s="8">
        <f>VLOOKUP($E109,'Fuel Heat Rate'!$C$3:$K$33,4,FALSE)*G109</f>
        <v>-17.0858455756748</v>
      </c>
    </row>
    <row r="110" hidden="1" spans="1:8">
      <c r="A110" s="7">
        <v>100531</v>
      </c>
      <c r="B110" s="7" t="s">
        <v>472</v>
      </c>
      <c r="C110" s="7">
        <v>2020</v>
      </c>
      <c r="D110" s="7" t="s">
        <v>225</v>
      </c>
      <c r="E110" s="7" t="s">
        <v>244</v>
      </c>
      <c r="F110" s="7">
        <f>VLOOKUP(E110,'Fuel Heat Rate'!C:D,2,FALSE)</f>
        <v>0</v>
      </c>
      <c r="G110" s="8">
        <v>-20.72</v>
      </c>
      <c r="H110" s="8">
        <f>VLOOKUP($E110,'Fuel Heat Rate'!$C$3:$K$33,4,FALSE)*G110</f>
        <v>-26.6379774513153</v>
      </c>
    </row>
    <row r="111" hidden="1" spans="1:8">
      <c r="A111" s="7">
        <v>9496</v>
      </c>
      <c r="B111" s="7" t="s">
        <v>472</v>
      </c>
      <c r="C111" s="7">
        <v>2021</v>
      </c>
      <c r="D111" s="7" t="s">
        <v>225</v>
      </c>
      <c r="E111" s="7" t="s">
        <v>244</v>
      </c>
      <c r="F111" s="7">
        <f>VLOOKUP(E111,'Fuel Heat Rate'!C:D,2,FALSE)</f>
        <v>0</v>
      </c>
      <c r="G111" s="8">
        <v>-21.43</v>
      </c>
      <c r="H111" s="8">
        <f>VLOOKUP($E111,'Fuel Heat Rate'!$C$3:$K$33,4,FALSE)*G111</f>
        <v>-27.5507652886915</v>
      </c>
    </row>
    <row r="112" hidden="1" spans="1:8">
      <c r="A112" s="7">
        <v>100951</v>
      </c>
      <c r="B112" s="7" t="s">
        <v>472</v>
      </c>
      <c r="C112" s="7">
        <v>2019</v>
      </c>
      <c r="D112" s="7" t="s">
        <v>225</v>
      </c>
      <c r="E112" s="7" t="s">
        <v>242</v>
      </c>
      <c r="F112" s="7">
        <f>VLOOKUP(E112,'Fuel Heat Rate'!C:D,2,FALSE)</f>
        <v>0</v>
      </c>
      <c r="G112" s="8">
        <v>-0.88</v>
      </c>
      <c r="H112" s="8">
        <f>VLOOKUP($E112,'Fuel Heat Rate'!$C$3:$K$33,4,FALSE)*G112</f>
        <v>-5.21708</v>
      </c>
    </row>
    <row r="113" hidden="1" spans="1:8">
      <c r="A113" s="7">
        <v>100916</v>
      </c>
      <c r="B113" s="7" t="s">
        <v>472</v>
      </c>
      <c r="C113" s="7">
        <v>2020</v>
      </c>
      <c r="D113" s="7" t="s">
        <v>225</v>
      </c>
      <c r="E113" s="7" t="s">
        <v>242</v>
      </c>
      <c r="F113" s="7">
        <f>VLOOKUP(E113,'Fuel Heat Rate'!C:D,2,FALSE)</f>
        <v>0</v>
      </c>
      <c r="G113" s="8">
        <v>-0.7</v>
      </c>
      <c r="H113" s="8">
        <f>VLOOKUP($E113,'Fuel Heat Rate'!$C$3:$K$33,4,FALSE)*G113</f>
        <v>-4.14995</v>
      </c>
    </row>
    <row r="114" hidden="1" spans="1:8">
      <c r="A114" s="7">
        <v>8411</v>
      </c>
      <c r="B114" s="7" t="s">
        <v>472</v>
      </c>
      <c r="C114" s="7">
        <v>2021</v>
      </c>
      <c r="D114" s="7" t="s">
        <v>225</v>
      </c>
      <c r="E114" s="7" t="s">
        <v>242</v>
      </c>
      <c r="F114" s="7">
        <f>VLOOKUP(E114,'Fuel Heat Rate'!C:D,2,FALSE)</f>
        <v>0</v>
      </c>
      <c r="G114" s="8">
        <v>-0.45</v>
      </c>
      <c r="H114" s="8">
        <f>VLOOKUP($E114,'Fuel Heat Rate'!$C$3:$K$33,4,FALSE)*G114</f>
        <v>-2.667825</v>
      </c>
    </row>
    <row r="115" hidden="1" spans="1:8">
      <c r="A115" s="7">
        <v>102071</v>
      </c>
      <c r="B115" s="7" t="s">
        <v>472</v>
      </c>
      <c r="C115" s="7">
        <v>2019</v>
      </c>
      <c r="D115" s="7" t="s">
        <v>225</v>
      </c>
      <c r="E115" s="7" t="s">
        <v>251</v>
      </c>
      <c r="F115" s="7" t="str">
        <f>VLOOKUP(E115,'Fuel Heat Rate'!C:D,2,FALSE)</f>
        <v>燃油</v>
      </c>
      <c r="G115" s="8">
        <v>-0.69</v>
      </c>
      <c r="H115" s="8">
        <f>VLOOKUP($E115,'Fuel Heat Rate'!$C$3:$K$33,4,FALSE)*G115</f>
        <v>-1.084266</v>
      </c>
    </row>
    <row r="116" hidden="1" spans="1:8">
      <c r="A116" s="7">
        <v>102036</v>
      </c>
      <c r="B116" s="7" t="s">
        <v>472</v>
      </c>
      <c r="C116" s="7">
        <v>2020</v>
      </c>
      <c r="D116" s="7" t="s">
        <v>225</v>
      </c>
      <c r="E116" s="7" t="s">
        <v>251</v>
      </c>
      <c r="F116" s="7" t="str">
        <f>VLOOKUP(E116,'Fuel Heat Rate'!C:D,2,FALSE)</f>
        <v>燃油</v>
      </c>
      <c r="G116" s="8">
        <v>-0.55</v>
      </c>
      <c r="H116" s="8">
        <f>VLOOKUP($E116,'Fuel Heat Rate'!$C$3:$K$33,4,FALSE)*G116</f>
        <v>-0.86427</v>
      </c>
    </row>
    <row r="117" hidden="1" spans="1:8">
      <c r="A117" s="7">
        <v>27941</v>
      </c>
      <c r="B117" s="7" t="s">
        <v>472</v>
      </c>
      <c r="C117" s="7">
        <v>2021</v>
      </c>
      <c r="D117" s="7" t="s">
        <v>225</v>
      </c>
      <c r="E117" s="7" t="s">
        <v>251</v>
      </c>
      <c r="F117" s="7" t="str">
        <f>VLOOKUP(E117,'Fuel Heat Rate'!C:D,2,FALSE)</f>
        <v>燃油</v>
      </c>
      <c r="G117" s="8">
        <v>-0.67</v>
      </c>
      <c r="H117" s="8">
        <f>VLOOKUP($E117,'Fuel Heat Rate'!$C$3:$K$33,4,FALSE)*G117</f>
        <v>-1.052838</v>
      </c>
    </row>
    <row r="118" hidden="1" spans="1:8">
      <c r="A118" s="7">
        <v>102631</v>
      </c>
      <c r="B118" s="7" t="s">
        <v>472</v>
      </c>
      <c r="C118" s="7">
        <v>2019</v>
      </c>
      <c r="D118" s="7" t="s">
        <v>225</v>
      </c>
      <c r="E118" s="7" t="s">
        <v>234</v>
      </c>
      <c r="F118" s="7" t="str">
        <f>VLOOKUP(E118,'Fuel Heat Rate'!C:D,2,FALSE)</f>
        <v>煤矸石</v>
      </c>
      <c r="G118" s="8">
        <v>-38.67</v>
      </c>
      <c r="H118" s="8">
        <f>VLOOKUP($E118,'Fuel Heat Rate'!$C$3:$K$33,4,FALSE)*G118</f>
        <v>-11.0632927912538</v>
      </c>
    </row>
    <row r="119" hidden="1" spans="1:8">
      <c r="A119" s="7">
        <v>102596</v>
      </c>
      <c r="B119" s="7" t="s">
        <v>472</v>
      </c>
      <c r="C119" s="7">
        <v>2020</v>
      </c>
      <c r="D119" s="7" t="s">
        <v>225</v>
      </c>
      <c r="E119" s="7" t="s">
        <v>234</v>
      </c>
      <c r="F119" s="7" t="str">
        <f>VLOOKUP(E119,'Fuel Heat Rate'!C:D,2,FALSE)</f>
        <v>煤矸石</v>
      </c>
      <c r="G119" s="8">
        <v>-23.52</v>
      </c>
      <c r="H119" s="8">
        <f>VLOOKUP($E119,'Fuel Heat Rate'!$C$3:$K$33,4,FALSE)*G119</f>
        <v>-6.72895387769047</v>
      </c>
    </row>
    <row r="120" hidden="1" spans="1:8">
      <c r="A120" s="7">
        <v>6241</v>
      </c>
      <c r="B120" s="7" t="s">
        <v>472</v>
      </c>
      <c r="C120" s="7">
        <v>2021</v>
      </c>
      <c r="D120" s="7" t="s">
        <v>225</v>
      </c>
      <c r="E120" s="7" t="s">
        <v>234</v>
      </c>
      <c r="F120" s="7" t="str">
        <f>VLOOKUP(E120,'Fuel Heat Rate'!C:D,2,FALSE)</f>
        <v>煤矸石</v>
      </c>
      <c r="G120" s="8">
        <v>-29.52</v>
      </c>
      <c r="H120" s="8">
        <f>VLOOKUP($E120,'Fuel Heat Rate'!$C$3:$K$33,4,FALSE)*G120</f>
        <v>-8.44552374444824</v>
      </c>
    </row>
    <row r="121" hidden="1" spans="1:8">
      <c r="A121" s="7">
        <v>105256</v>
      </c>
      <c r="B121" s="7" t="s">
        <v>472</v>
      </c>
      <c r="C121" s="7">
        <v>2019</v>
      </c>
      <c r="D121" s="7" t="s">
        <v>225</v>
      </c>
      <c r="E121" s="7" t="s">
        <v>226</v>
      </c>
      <c r="F121" s="7" t="str">
        <f>VLOOKUP(E121,'Fuel Heat Rate'!C:D,2,FALSE)</f>
        <v>生物质</v>
      </c>
      <c r="G121" s="8">
        <v>-23.96</v>
      </c>
      <c r="H121" s="8">
        <f>VLOOKUP($E121,'Fuel Heat Rate'!$C$3:$K$33,4,FALSE)*G121</f>
        <v>-23.9608185855825</v>
      </c>
    </row>
    <row r="122" hidden="1" spans="1:8">
      <c r="A122" s="7">
        <v>105221</v>
      </c>
      <c r="B122" s="7" t="s">
        <v>472</v>
      </c>
      <c r="C122" s="7">
        <v>2020</v>
      </c>
      <c r="D122" s="7" t="s">
        <v>225</v>
      </c>
      <c r="E122" s="7" t="s">
        <v>226</v>
      </c>
      <c r="F122" s="7" t="str">
        <f>VLOOKUP(E122,'Fuel Heat Rate'!C:D,2,FALSE)</f>
        <v>生物质</v>
      </c>
      <c r="G122" s="8">
        <v>-31.77</v>
      </c>
      <c r="H122" s="8">
        <f>VLOOKUP($E122,'Fuel Heat Rate'!$C$3:$K$33,4,FALSE)*G122</f>
        <v>-31.7710854116843</v>
      </c>
    </row>
    <row r="123" hidden="1" spans="1:8">
      <c r="A123" s="7">
        <v>34451</v>
      </c>
      <c r="B123" s="7" t="s">
        <v>472</v>
      </c>
      <c r="C123" s="7">
        <v>2021</v>
      </c>
      <c r="D123" s="7" t="s">
        <v>225</v>
      </c>
      <c r="E123" s="7" t="s">
        <v>226</v>
      </c>
      <c r="F123" s="7" t="str">
        <f>VLOOKUP(E123,'Fuel Heat Rate'!C:D,2,FALSE)</f>
        <v>生物质</v>
      </c>
      <c r="G123" s="8">
        <v>-35.29</v>
      </c>
      <c r="H123" s="8">
        <f>VLOOKUP($E123,'Fuel Heat Rate'!$C$3:$K$33,4,FALSE)*G123</f>
        <v>-35.2912056713358</v>
      </c>
    </row>
    <row r="124" hidden="1" spans="1:8">
      <c r="A124" s="7">
        <v>107496</v>
      </c>
      <c r="B124" s="7" t="s">
        <v>472</v>
      </c>
      <c r="C124" s="7">
        <v>2019</v>
      </c>
      <c r="D124" s="7" t="s">
        <v>225</v>
      </c>
      <c r="E124" s="7" t="s">
        <v>262</v>
      </c>
      <c r="F124" s="7" t="str">
        <f>VLOOKUP(E124,'Fuel Heat Rate'!C:D,2,FALSE)</f>
        <v>燃油</v>
      </c>
      <c r="G124" s="8">
        <v>-0.02</v>
      </c>
      <c r="H124" s="8">
        <f>VLOOKUP($E124,'Fuel Heat Rate'!$C$3:$K$33,4,FALSE)*G124</f>
        <v>-0.028572</v>
      </c>
    </row>
    <row r="125" hidden="1" spans="1:8">
      <c r="A125" s="7">
        <v>19261</v>
      </c>
      <c r="B125" s="7" t="s">
        <v>472</v>
      </c>
      <c r="C125" s="7">
        <v>2021</v>
      </c>
      <c r="D125" s="7" t="s">
        <v>225</v>
      </c>
      <c r="E125" s="7" t="s">
        <v>262</v>
      </c>
      <c r="F125" s="7" t="str">
        <f>VLOOKUP(E125,'Fuel Heat Rate'!C:D,2,FALSE)</f>
        <v>燃油</v>
      </c>
      <c r="G125" s="8">
        <v>-0.01</v>
      </c>
      <c r="H125" s="8">
        <f>VLOOKUP($E125,'Fuel Heat Rate'!$C$3:$K$33,4,FALSE)*G125</f>
        <v>-0.014286</v>
      </c>
    </row>
    <row r="126" hidden="1" spans="1:8">
      <c r="A126" s="7">
        <v>108056</v>
      </c>
      <c r="B126" s="7" t="s">
        <v>472</v>
      </c>
      <c r="C126" s="7">
        <v>2019</v>
      </c>
      <c r="D126" s="7" t="s">
        <v>225</v>
      </c>
      <c r="E126" s="7" t="s">
        <v>337</v>
      </c>
      <c r="F126" s="7" t="str">
        <f>VLOOKUP(E126,'Fuel Heat Rate'!C:D,2,FALSE)</f>
        <v>其他</v>
      </c>
      <c r="G126" s="8">
        <v>-622.56</v>
      </c>
      <c r="H126" s="8">
        <f>VLOOKUP($E126,'Fuel Heat Rate'!$C$3:$K$33,4,FALSE)*G126</f>
        <v>-21.2695592757089</v>
      </c>
    </row>
    <row r="127" hidden="1" spans="1:8">
      <c r="A127" s="7">
        <v>108021</v>
      </c>
      <c r="B127" s="7" t="s">
        <v>472</v>
      </c>
      <c r="C127" s="7">
        <v>2020</v>
      </c>
      <c r="D127" s="7" t="s">
        <v>225</v>
      </c>
      <c r="E127" s="7" t="s">
        <v>337</v>
      </c>
      <c r="F127" s="7" t="str">
        <f>VLOOKUP(E127,'Fuel Heat Rate'!C:D,2,FALSE)</f>
        <v>其他</v>
      </c>
      <c r="G127" s="8">
        <v>-1067.56</v>
      </c>
      <c r="H127" s="8">
        <f>VLOOKUP($E127,'Fuel Heat Rate'!$C$3:$K$33,4,FALSE)*G127</f>
        <v>-36.4728390843867</v>
      </c>
    </row>
    <row r="128" hidden="1" spans="1:8">
      <c r="A128" s="7">
        <v>32281</v>
      </c>
      <c r="B128" s="7" t="s">
        <v>472</v>
      </c>
      <c r="C128" s="7">
        <v>2021</v>
      </c>
      <c r="D128" s="7" t="s">
        <v>225</v>
      </c>
      <c r="E128" s="7" t="s">
        <v>337</v>
      </c>
      <c r="F128" s="7" t="str">
        <f>VLOOKUP(E128,'Fuel Heat Rate'!C:D,2,FALSE)</f>
        <v>其他</v>
      </c>
      <c r="G128" s="8">
        <v>-1258.47</v>
      </c>
      <c r="H128" s="8">
        <f>VLOOKUP($E128,'Fuel Heat Rate'!$C$3:$K$33,4,FALSE)*G128</f>
        <v>-42.9952169456782</v>
      </c>
    </row>
    <row r="129" hidden="1" spans="1:8">
      <c r="A129" s="7">
        <v>110926</v>
      </c>
      <c r="B129" s="7" t="s">
        <v>472</v>
      </c>
      <c r="C129" s="7">
        <v>2019</v>
      </c>
      <c r="D129" s="7" t="s">
        <v>225</v>
      </c>
      <c r="E129" s="7" t="s">
        <v>253</v>
      </c>
      <c r="F129" s="7" t="str">
        <f>VLOOKUP(E129,'Fuel Heat Rate'!C:D,2,FALSE)</f>
        <v>燃气</v>
      </c>
      <c r="G129" s="8">
        <v>-0.96</v>
      </c>
      <c r="H129" s="8">
        <f>VLOOKUP($E129,'Fuel Heat Rate'!$C$3:$K$33,4,FALSE)*G129</f>
        <v>-11.664</v>
      </c>
    </row>
    <row r="130" hidden="1" spans="1:8">
      <c r="A130" s="7">
        <v>30111</v>
      </c>
      <c r="B130" s="7" t="s">
        <v>472</v>
      </c>
      <c r="C130" s="7">
        <v>2021</v>
      </c>
      <c r="D130" s="7" t="s">
        <v>225</v>
      </c>
      <c r="E130" s="7" t="s">
        <v>253</v>
      </c>
      <c r="F130" s="7" t="str">
        <f>VLOOKUP(E130,'Fuel Heat Rate'!C:D,2,FALSE)</f>
        <v>燃气</v>
      </c>
      <c r="G130" s="8">
        <v>-0.32</v>
      </c>
      <c r="H130" s="8">
        <f>VLOOKUP($E130,'Fuel Heat Rate'!$C$3:$K$33,4,FALSE)*G130</f>
        <v>-3.888</v>
      </c>
    </row>
    <row r="131" hidden="1" spans="1:8">
      <c r="A131" s="7">
        <v>114111</v>
      </c>
      <c r="B131" s="7" t="s">
        <v>472</v>
      </c>
      <c r="C131" s="7">
        <v>2019</v>
      </c>
      <c r="D131" s="7" t="s">
        <v>225</v>
      </c>
      <c r="E131" s="7" t="s">
        <v>229</v>
      </c>
      <c r="F131" s="7" t="str">
        <f>VLOOKUP(E131,'Fuel Heat Rate'!C:D,2,FALSE)</f>
        <v>燃煤</v>
      </c>
      <c r="G131" s="8">
        <v>-3639.44</v>
      </c>
      <c r="H131" s="8">
        <f>VLOOKUP($E131,'Fuel Heat Rate'!$C$3:$K$33,4,FALSE)*G131</f>
        <v>-2599.651992</v>
      </c>
    </row>
    <row r="132" hidden="1" spans="1:8">
      <c r="A132" s="7">
        <v>114076</v>
      </c>
      <c r="B132" s="7" t="s">
        <v>472</v>
      </c>
      <c r="C132" s="7">
        <v>2020</v>
      </c>
      <c r="D132" s="7" t="s">
        <v>225</v>
      </c>
      <c r="E132" s="7" t="s">
        <v>229</v>
      </c>
      <c r="F132" s="7" t="str">
        <f>VLOOKUP(E132,'Fuel Heat Rate'!C:D,2,FALSE)</f>
        <v>燃煤</v>
      </c>
      <c r="G132" s="8">
        <v>-3983.7</v>
      </c>
      <c r="H132" s="8">
        <f>VLOOKUP($E132,'Fuel Heat Rate'!$C$3:$K$33,4,FALSE)*G132</f>
        <v>-2845.55691</v>
      </c>
    </row>
    <row r="133" hidden="1" spans="1:8">
      <c r="A133" s="7">
        <v>1901</v>
      </c>
      <c r="B133" s="7" t="s">
        <v>472</v>
      </c>
      <c r="C133" s="7">
        <v>2021</v>
      </c>
      <c r="D133" s="7" t="s">
        <v>225</v>
      </c>
      <c r="E133" s="7" t="s">
        <v>229</v>
      </c>
      <c r="F133" s="7" t="str">
        <f>VLOOKUP(E133,'Fuel Heat Rate'!C:D,2,FALSE)</f>
        <v>燃煤</v>
      </c>
      <c r="G133" s="8">
        <v>-4733.2</v>
      </c>
      <c r="H133" s="8">
        <f>VLOOKUP($E133,'Fuel Heat Rate'!$C$3:$K$33,4,FALSE)*G133</f>
        <v>-3380.92476</v>
      </c>
    </row>
    <row r="134" hidden="1" spans="1:8">
      <c r="A134" s="7">
        <v>115231</v>
      </c>
      <c r="B134" s="7" t="s">
        <v>472</v>
      </c>
      <c r="C134" s="7">
        <v>2019</v>
      </c>
      <c r="D134" s="7" t="s">
        <v>225</v>
      </c>
      <c r="E134" s="7" t="s">
        <v>247</v>
      </c>
      <c r="F134" s="7">
        <f>VLOOKUP(E134,'Fuel Heat Rate'!C:D,2,FALSE)</f>
        <v>0</v>
      </c>
      <c r="G134" s="8">
        <v>-1.29</v>
      </c>
      <c r="H134" s="8">
        <f>VLOOKUP($E134,'Fuel Heat Rate'!$C$3:$K$33,4,FALSE)*G134</f>
        <v>-3.5015544926546</v>
      </c>
    </row>
    <row r="135" hidden="1" spans="1:8">
      <c r="A135" s="7">
        <v>115196</v>
      </c>
      <c r="B135" s="7" t="s">
        <v>472</v>
      </c>
      <c r="C135" s="7">
        <v>2020</v>
      </c>
      <c r="D135" s="7" t="s">
        <v>225</v>
      </c>
      <c r="E135" s="7" t="s">
        <v>247</v>
      </c>
      <c r="F135" s="7">
        <f>VLOOKUP(E135,'Fuel Heat Rate'!C:D,2,FALSE)</f>
        <v>0</v>
      </c>
      <c r="G135" s="8">
        <v>-0.98</v>
      </c>
      <c r="H135" s="8">
        <f>VLOOKUP($E135,'Fuel Heat Rate'!$C$3:$K$33,4,FALSE)*G135</f>
        <v>-2.66009566108644</v>
      </c>
    </row>
    <row r="136" hidden="1" spans="1:8">
      <c r="A136" s="7">
        <v>10581</v>
      </c>
      <c r="B136" s="7" t="s">
        <v>472</v>
      </c>
      <c r="C136" s="7">
        <v>2021</v>
      </c>
      <c r="D136" s="7" t="s">
        <v>225</v>
      </c>
      <c r="E136" s="7" t="s">
        <v>247</v>
      </c>
      <c r="F136" s="7">
        <f>VLOOKUP(E136,'Fuel Heat Rate'!C:D,2,FALSE)</f>
        <v>0</v>
      </c>
      <c r="G136" s="8">
        <v>-0.71</v>
      </c>
      <c r="H136" s="8">
        <f>VLOOKUP($E136,'Fuel Heat Rate'!$C$3:$K$33,4,FALSE)*G136</f>
        <v>-1.92721216262385</v>
      </c>
    </row>
    <row r="137" hidden="1" spans="1:8">
      <c r="A137" s="7">
        <v>115616</v>
      </c>
      <c r="B137" s="7" t="s">
        <v>473</v>
      </c>
      <c r="C137" s="7">
        <v>2019</v>
      </c>
      <c r="D137" s="7" t="s">
        <v>225</v>
      </c>
      <c r="E137" s="7" t="s">
        <v>259</v>
      </c>
      <c r="F137" s="7" t="str">
        <f>VLOOKUP(E137,'Fuel Heat Rate'!C:D,2,FALSE)</f>
        <v>燃油</v>
      </c>
      <c r="G137" s="8">
        <v>-1.97</v>
      </c>
      <c r="H137" s="8">
        <f>VLOOKUP($E137,'Fuel Heat Rate'!$C$3:$K$33,4,FALSE)*G137</f>
        <v>-2.870487</v>
      </c>
    </row>
    <row r="138" hidden="1" spans="1:8">
      <c r="A138" s="7">
        <v>115581</v>
      </c>
      <c r="B138" s="7" t="s">
        <v>473</v>
      </c>
      <c r="C138" s="7">
        <v>2020</v>
      </c>
      <c r="D138" s="7" t="s">
        <v>225</v>
      </c>
      <c r="E138" s="7" t="s">
        <v>259</v>
      </c>
      <c r="F138" s="7" t="str">
        <f>VLOOKUP(E138,'Fuel Heat Rate'!C:D,2,FALSE)</f>
        <v>燃油</v>
      </c>
      <c r="G138" s="8">
        <v>-2.36</v>
      </c>
      <c r="H138" s="8">
        <f>VLOOKUP($E138,'Fuel Heat Rate'!$C$3:$K$33,4,FALSE)*G138</f>
        <v>-3.438756</v>
      </c>
    </row>
    <row r="139" hidden="1" spans="1:8">
      <c r="A139" s="7">
        <v>17791</v>
      </c>
      <c r="B139" s="7" t="s">
        <v>473</v>
      </c>
      <c r="C139" s="7">
        <v>2021</v>
      </c>
      <c r="D139" s="7" t="s">
        <v>225</v>
      </c>
      <c r="E139" s="7" t="s">
        <v>259</v>
      </c>
      <c r="F139" s="7" t="str">
        <f>VLOOKUP(E139,'Fuel Heat Rate'!C:D,2,FALSE)</f>
        <v>燃油</v>
      </c>
      <c r="G139" s="8">
        <v>-2.16</v>
      </c>
      <c r="H139" s="8">
        <f>VLOOKUP($E139,'Fuel Heat Rate'!$C$3:$K$33,4,FALSE)*G139</f>
        <v>-3.147336</v>
      </c>
    </row>
    <row r="140" hidden="1" spans="1:8">
      <c r="A140" s="7">
        <v>116176</v>
      </c>
      <c r="B140" s="7" t="s">
        <v>473</v>
      </c>
      <c r="C140" s="7">
        <v>2019</v>
      </c>
      <c r="D140" s="7" t="s">
        <v>225</v>
      </c>
      <c r="E140" s="7" t="s">
        <v>339</v>
      </c>
      <c r="F140" s="7" t="str">
        <f>VLOOKUP(E140,'Fuel Heat Rate'!C:D,2,FALSE)</f>
        <v>电力</v>
      </c>
      <c r="G140" s="8">
        <v>3433.89</v>
      </c>
      <c r="H140" s="8">
        <f>VLOOKUP($E140,'Fuel Heat Rate'!$C$3:$K$33,4,FALSE)*G140</f>
        <v>4223.43833276392</v>
      </c>
    </row>
    <row r="141" hidden="1" spans="1:8">
      <c r="A141" s="7">
        <v>116141</v>
      </c>
      <c r="B141" s="7" t="s">
        <v>473</v>
      </c>
      <c r="C141" s="7">
        <v>2020</v>
      </c>
      <c r="D141" s="7" t="s">
        <v>225</v>
      </c>
      <c r="E141" s="7" t="s">
        <v>339</v>
      </c>
      <c r="F141" s="7" t="str">
        <f>VLOOKUP(E141,'Fuel Heat Rate'!C:D,2,FALSE)</f>
        <v>电力</v>
      </c>
      <c r="G141" s="8">
        <v>3603.12</v>
      </c>
      <c r="H141" s="8">
        <f>VLOOKUP($E141,'Fuel Heat Rate'!$C$3:$K$33,4,FALSE)*G141</f>
        <v>4431.57909121968</v>
      </c>
    </row>
    <row r="142" hidden="1" spans="1:8">
      <c r="A142" s="7">
        <v>32981</v>
      </c>
      <c r="B142" s="7" t="s">
        <v>473</v>
      </c>
      <c r="C142" s="7">
        <v>2021</v>
      </c>
      <c r="D142" s="7" t="s">
        <v>225</v>
      </c>
      <c r="E142" s="7" t="s">
        <v>339</v>
      </c>
      <c r="F142" s="7" t="str">
        <f>VLOOKUP(E142,'Fuel Heat Rate'!C:D,2,FALSE)</f>
        <v>电力</v>
      </c>
      <c r="G142" s="8">
        <v>4638.57</v>
      </c>
      <c r="H142" s="8">
        <f>VLOOKUP($E142,'Fuel Heat Rate'!$C$3:$K$33,4,FALSE)*G142</f>
        <v>5705.10830201572</v>
      </c>
    </row>
    <row r="143" hidden="1" spans="1:8">
      <c r="A143" s="7">
        <v>116736</v>
      </c>
      <c r="B143" s="7" t="s">
        <v>473</v>
      </c>
      <c r="C143" s="7">
        <v>2019</v>
      </c>
      <c r="D143" s="7" t="s">
        <v>225</v>
      </c>
      <c r="E143" s="7" t="s">
        <v>244</v>
      </c>
      <c r="F143" s="7">
        <f>VLOOKUP(E143,'Fuel Heat Rate'!C:D,2,FALSE)</f>
        <v>0</v>
      </c>
      <c r="G143" s="8">
        <v>-118.58</v>
      </c>
      <c r="H143" s="8">
        <f>VLOOKUP($E143,'Fuel Heat Rate'!$C$3:$K$33,4,FALSE)*G143</f>
        <v>-152.448425008541</v>
      </c>
    </row>
    <row r="144" hidden="1" spans="1:8">
      <c r="A144" s="7">
        <v>116701</v>
      </c>
      <c r="B144" s="7" t="s">
        <v>473</v>
      </c>
      <c r="C144" s="7">
        <v>2020</v>
      </c>
      <c r="D144" s="7" t="s">
        <v>225</v>
      </c>
      <c r="E144" s="7" t="s">
        <v>244</v>
      </c>
      <c r="F144" s="7">
        <f>VLOOKUP(E144,'Fuel Heat Rate'!C:D,2,FALSE)</f>
        <v>0</v>
      </c>
      <c r="G144" s="8">
        <v>-107.11</v>
      </c>
      <c r="H144" s="8">
        <f>VLOOKUP($E144,'Fuel Heat Rate'!$C$3:$K$33,4,FALSE)*G144</f>
        <v>-137.702401776563</v>
      </c>
    </row>
    <row r="145" hidden="1" spans="1:8">
      <c r="A145" s="7">
        <v>9111</v>
      </c>
      <c r="B145" s="7" t="s">
        <v>473</v>
      </c>
      <c r="C145" s="7">
        <v>2021</v>
      </c>
      <c r="D145" s="7" t="s">
        <v>225</v>
      </c>
      <c r="E145" s="7" t="s">
        <v>244</v>
      </c>
      <c r="F145" s="7">
        <f>VLOOKUP(E145,'Fuel Heat Rate'!C:D,2,FALSE)</f>
        <v>0</v>
      </c>
      <c r="G145" s="8">
        <v>-109.12</v>
      </c>
      <c r="H145" s="8">
        <f>VLOOKUP($E145,'Fuel Heat Rate'!$C$3:$K$33,4,FALSE)*G145</f>
        <v>-140.286491288008</v>
      </c>
    </row>
    <row r="146" hidden="1" spans="1:8">
      <c r="A146" s="7">
        <v>117121</v>
      </c>
      <c r="B146" s="7" t="s">
        <v>473</v>
      </c>
      <c r="C146" s="7">
        <v>2019</v>
      </c>
      <c r="D146" s="7" t="s">
        <v>225</v>
      </c>
      <c r="E146" s="7" t="s">
        <v>242</v>
      </c>
      <c r="F146" s="7">
        <f>VLOOKUP(E146,'Fuel Heat Rate'!C:D,2,FALSE)</f>
        <v>0</v>
      </c>
      <c r="G146" s="8">
        <v>-6.54</v>
      </c>
      <c r="H146" s="8">
        <f>VLOOKUP($E146,'Fuel Heat Rate'!$C$3:$K$33,4,FALSE)*G146</f>
        <v>-38.77239</v>
      </c>
    </row>
    <row r="147" hidden="1" spans="1:8">
      <c r="A147" s="7">
        <v>117086</v>
      </c>
      <c r="B147" s="7" t="s">
        <v>473</v>
      </c>
      <c r="C147" s="7">
        <v>2020</v>
      </c>
      <c r="D147" s="7" t="s">
        <v>225</v>
      </c>
      <c r="E147" s="7" t="s">
        <v>242</v>
      </c>
      <c r="F147" s="7">
        <f>VLOOKUP(E147,'Fuel Heat Rate'!C:D,2,FALSE)</f>
        <v>0</v>
      </c>
      <c r="G147" s="8">
        <v>-4.88</v>
      </c>
      <c r="H147" s="8">
        <f>VLOOKUP($E147,'Fuel Heat Rate'!$C$3:$K$33,4,FALSE)*G147</f>
        <v>-28.93108</v>
      </c>
    </row>
    <row r="148" hidden="1" spans="1:8">
      <c r="A148" s="7">
        <v>8026</v>
      </c>
      <c r="B148" s="7" t="s">
        <v>473</v>
      </c>
      <c r="C148" s="7">
        <v>2021</v>
      </c>
      <c r="D148" s="7" t="s">
        <v>225</v>
      </c>
      <c r="E148" s="7" t="s">
        <v>242</v>
      </c>
      <c r="F148" s="7">
        <f>VLOOKUP(E148,'Fuel Heat Rate'!C:D,2,FALSE)</f>
        <v>0</v>
      </c>
      <c r="G148" s="8">
        <v>-5.23</v>
      </c>
      <c r="H148" s="8">
        <f>VLOOKUP($E148,'Fuel Heat Rate'!$C$3:$K$33,4,FALSE)*G148</f>
        <v>-31.006055</v>
      </c>
    </row>
    <row r="149" hidden="1" spans="1:8">
      <c r="A149" s="7">
        <v>118241</v>
      </c>
      <c r="B149" s="7" t="s">
        <v>473</v>
      </c>
      <c r="C149" s="7">
        <v>2019</v>
      </c>
      <c r="D149" s="7" t="s">
        <v>225</v>
      </c>
      <c r="E149" s="7" t="s">
        <v>251</v>
      </c>
      <c r="F149" s="7" t="str">
        <f>VLOOKUP(E149,'Fuel Heat Rate'!C:D,2,FALSE)</f>
        <v>燃油</v>
      </c>
      <c r="G149" s="8">
        <v>-1.23</v>
      </c>
      <c r="H149" s="8">
        <f>VLOOKUP($E149,'Fuel Heat Rate'!$C$3:$K$33,4,FALSE)*G149</f>
        <v>-1.932822</v>
      </c>
    </row>
    <row r="150" hidden="1" spans="1:8">
      <c r="A150" s="7">
        <v>118206</v>
      </c>
      <c r="B150" s="7" t="s">
        <v>473</v>
      </c>
      <c r="C150" s="7">
        <v>2020</v>
      </c>
      <c r="D150" s="7" t="s">
        <v>225</v>
      </c>
      <c r="E150" s="7" t="s">
        <v>251</v>
      </c>
      <c r="F150" s="7" t="str">
        <f>VLOOKUP(E150,'Fuel Heat Rate'!C:D,2,FALSE)</f>
        <v>燃油</v>
      </c>
      <c r="G150" s="8">
        <v>-1.62</v>
      </c>
      <c r="H150" s="8">
        <f>VLOOKUP($E150,'Fuel Heat Rate'!$C$3:$K$33,4,FALSE)*G150</f>
        <v>-2.545668</v>
      </c>
    </row>
    <row r="151" hidden="1" spans="1:8">
      <c r="A151" s="7">
        <v>27556</v>
      </c>
      <c r="B151" s="7" t="s">
        <v>473</v>
      </c>
      <c r="C151" s="7">
        <v>2021</v>
      </c>
      <c r="D151" s="7" t="s">
        <v>225</v>
      </c>
      <c r="E151" s="7" t="s">
        <v>251</v>
      </c>
      <c r="F151" s="7" t="str">
        <f>VLOOKUP(E151,'Fuel Heat Rate'!C:D,2,FALSE)</f>
        <v>燃油</v>
      </c>
      <c r="G151" s="8">
        <v>-4.71</v>
      </c>
      <c r="H151" s="8">
        <f>VLOOKUP($E151,'Fuel Heat Rate'!$C$3:$K$33,4,FALSE)*G151</f>
        <v>-7.401294</v>
      </c>
    </row>
    <row r="152" hidden="1" spans="1:8">
      <c r="A152" s="7">
        <v>118801</v>
      </c>
      <c r="B152" s="7" t="s">
        <v>473</v>
      </c>
      <c r="C152" s="7">
        <v>2019</v>
      </c>
      <c r="D152" s="7" t="s">
        <v>225</v>
      </c>
      <c r="E152" s="7" t="s">
        <v>234</v>
      </c>
      <c r="F152" s="7" t="str">
        <f>VLOOKUP(E152,'Fuel Heat Rate'!C:D,2,FALSE)</f>
        <v>煤矸石</v>
      </c>
      <c r="G152" s="8">
        <v>-240.46</v>
      </c>
      <c r="H152" s="8">
        <f>VLOOKUP($E152,'Fuel Heat Rate'!$C$3:$K$33,4,FALSE)*G152</f>
        <v>-68.7943983600957</v>
      </c>
    </row>
    <row r="153" hidden="1" spans="1:8">
      <c r="A153" s="7">
        <v>118766</v>
      </c>
      <c r="B153" s="7" t="s">
        <v>473</v>
      </c>
      <c r="C153" s="7">
        <v>2020</v>
      </c>
      <c r="D153" s="7" t="s">
        <v>225</v>
      </c>
      <c r="E153" s="7" t="s">
        <v>234</v>
      </c>
      <c r="F153" s="7" t="str">
        <f>VLOOKUP(E153,'Fuel Heat Rate'!C:D,2,FALSE)</f>
        <v>煤矸石</v>
      </c>
      <c r="G153" s="8">
        <v>-339.07</v>
      </c>
      <c r="H153" s="8">
        <f>VLOOKUP($E153,'Fuel Heat Rate'!$C$3:$K$33,4,FALSE)*G153</f>
        <v>-97.0062241202596</v>
      </c>
    </row>
    <row r="154" hidden="1" spans="1:8">
      <c r="A154" s="7">
        <v>5856</v>
      </c>
      <c r="B154" s="7" t="s">
        <v>473</v>
      </c>
      <c r="C154" s="7">
        <v>2021</v>
      </c>
      <c r="D154" s="7" t="s">
        <v>225</v>
      </c>
      <c r="E154" s="7" t="s">
        <v>234</v>
      </c>
      <c r="F154" s="7" t="str">
        <f>VLOOKUP(E154,'Fuel Heat Rate'!C:D,2,FALSE)</f>
        <v>煤矸石</v>
      </c>
      <c r="G154" s="8">
        <v>-304.68</v>
      </c>
      <c r="H154" s="8">
        <f>VLOOKUP($E154,'Fuel Heat Rate'!$C$3:$K$33,4,FALSE)*G154</f>
        <v>-87.1674178339597</v>
      </c>
    </row>
    <row r="155" hidden="1" spans="1:8">
      <c r="A155" s="7">
        <v>121426</v>
      </c>
      <c r="B155" s="7" t="s">
        <v>473</v>
      </c>
      <c r="C155" s="7">
        <v>2019</v>
      </c>
      <c r="D155" s="7" t="s">
        <v>225</v>
      </c>
      <c r="E155" s="7" t="s">
        <v>226</v>
      </c>
      <c r="F155" s="7" t="str">
        <f>VLOOKUP(E155,'Fuel Heat Rate'!C:D,2,FALSE)</f>
        <v>生物质</v>
      </c>
      <c r="G155" s="8">
        <v>-524.79</v>
      </c>
      <c r="H155" s="8">
        <f>VLOOKUP($E155,'Fuel Heat Rate'!$C$3:$K$33,4,FALSE)*G155</f>
        <v>-524.807929279125</v>
      </c>
    </row>
    <row r="156" hidden="1" spans="1:8">
      <c r="A156" s="7">
        <v>121391</v>
      </c>
      <c r="B156" s="7" t="s">
        <v>473</v>
      </c>
      <c r="C156" s="7">
        <v>2020</v>
      </c>
      <c r="D156" s="7" t="s">
        <v>225</v>
      </c>
      <c r="E156" s="7" t="s">
        <v>226</v>
      </c>
      <c r="F156" s="7" t="str">
        <f>VLOOKUP(E156,'Fuel Heat Rate'!C:D,2,FALSE)</f>
        <v>生物质</v>
      </c>
      <c r="G156" s="8">
        <v>-813.83</v>
      </c>
      <c r="H156" s="8">
        <f>VLOOKUP($E156,'Fuel Heat Rate'!$C$3:$K$33,4,FALSE)*G156</f>
        <v>-813.85780423642</v>
      </c>
    </row>
    <row r="157" hidden="1" spans="1:8">
      <c r="A157" s="7">
        <v>34066</v>
      </c>
      <c r="B157" s="7" t="s">
        <v>473</v>
      </c>
      <c r="C157" s="7">
        <v>2021</v>
      </c>
      <c r="D157" s="7" t="s">
        <v>225</v>
      </c>
      <c r="E157" s="7" t="s">
        <v>226</v>
      </c>
      <c r="F157" s="7" t="str">
        <f>VLOOKUP(E157,'Fuel Heat Rate'!C:D,2,FALSE)</f>
        <v>生物质</v>
      </c>
      <c r="G157" s="8">
        <v>-917.57</v>
      </c>
      <c r="H157" s="8">
        <f>VLOOKUP($E157,'Fuel Heat Rate'!$C$3:$K$33,4,FALSE)*G157</f>
        <v>-917.601348479672</v>
      </c>
    </row>
    <row r="158" hidden="1" spans="1:8">
      <c r="A158" s="7">
        <v>121986</v>
      </c>
      <c r="B158" s="7" t="s">
        <v>473</v>
      </c>
      <c r="C158" s="7">
        <v>2019</v>
      </c>
      <c r="D158" s="7" t="s">
        <v>225</v>
      </c>
      <c r="E158" s="7" t="s">
        <v>264</v>
      </c>
      <c r="F158" s="7" t="str">
        <f>VLOOKUP(E158,'Fuel Heat Rate'!C:D,2,FALSE)</f>
        <v>燃油</v>
      </c>
      <c r="G158" s="8">
        <v>-1.51</v>
      </c>
      <c r="H158" s="8">
        <f>VLOOKUP($E158,'Fuel Heat Rate'!$C$3:$K$33,4,FALSE)*G158</f>
        <v>-2.11410317731466</v>
      </c>
    </row>
    <row r="159" hidden="1" spans="1:8">
      <c r="A159" s="7">
        <v>121951</v>
      </c>
      <c r="B159" s="7" t="s">
        <v>473</v>
      </c>
      <c r="C159" s="7">
        <v>2020</v>
      </c>
      <c r="D159" s="7" t="s">
        <v>225</v>
      </c>
      <c r="E159" s="7" t="s">
        <v>264</v>
      </c>
      <c r="F159" s="7" t="str">
        <f>VLOOKUP(E159,'Fuel Heat Rate'!C:D,2,FALSE)</f>
        <v>燃油</v>
      </c>
      <c r="G159" s="8">
        <v>-0.66</v>
      </c>
      <c r="H159" s="8">
        <f>VLOOKUP($E159,'Fuel Heat Rate'!$C$3:$K$33,4,FALSE)*G159</f>
        <v>-0.92404509736932</v>
      </c>
    </row>
    <row r="160" hidden="1" spans="1:8">
      <c r="A160" s="7">
        <v>28641</v>
      </c>
      <c r="B160" s="7" t="s">
        <v>473</v>
      </c>
      <c r="C160" s="7">
        <v>2021</v>
      </c>
      <c r="D160" s="7" t="s">
        <v>225</v>
      </c>
      <c r="E160" s="7" t="s">
        <v>264</v>
      </c>
      <c r="F160" s="7" t="str">
        <f>VLOOKUP(E160,'Fuel Heat Rate'!C:D,2,FALSE)</f>
        <v>燃油</v>
      </c>
      <c r="G160" s="8">
        <v>-0.99</v>
      </c>
      <c r="H160" s="8">
        <f>VLOOKUP($E160,'Fuel Heat Rate'!$C$3:$K$33,4,FALSE)*G160</f>
        <v>-1.38606764605398</v>
      </c>
    </row>
    <row r="161" hidden="1" spans="1:8">
      <c r="A161" s="7">
        <v>123071</v>
      </c>
      <c r="B161" s="7" t="s">
        <v>473</v>
      </c>
      <c r="C161" s="7">
        <v>2020</v>
      </c>
      <c r="D161" s="7" t="s">
        <v>225</v>
      </c>
      <c r="E161" s="7" t="s">
        <v>500</v>
      </c>
      <c r="F161" s="7" t="str">
        <f>VLOOKUP(E161,'Fuel Heat Rate'!C:D,2,FALSE)</f>
        <v>燃油</v>
      </c>
      <c r="G161" s="8">
        <v>-0.01</v>
      </c>
      <c r="H161" s="8">
        <f>VLOOKUP($E161,'Fuel Heat Rate'!$C$3:$K$33,4,FALSE)*G161</f>
        <v>-0.014714</v>
      </c>
    </row>
    <row r="162" hidden="1" spans="1:8">
      <c r="A162" s="7">
        <v>123666</v>
      </c>
      <c r="B162" s="7" t="s">
        <v>473</v>
      </c>
      <c r="C162" s="7">
        <v>2019</v>
      </c>
      <c r="D162" s="7" t="s">
        <v>225</v>
      </c>
      <c r="E162" s="7" t="s">
        <v>262</v>
      </c>
      <c r="F162" s="7" t="str">
        <f>VLOOKUP(E162,'Fuel Heat Rate'!C:D,2,FALSE)</f>
        <v>燃油</v>
      </c>
      <c r="G162" s="8">
        <v>-2.44</v>
      </c>
      <c r="H162" s="8">
        <f>VLOOKUP($E162,'Fuel Heat Rate'!$C$3:$K$33,4,FALSE)*G162</f>
        <v>-3.485784</v>
      </c>
    </row>
    <row r="163" hidden="1" spans="1:8">
      <c r="A163" s="7">
        <v>123631</v>
      </c>
      <c r="B163" s="7" t="s">
        <v>473</v>
      </c>
      <c r="C163" s="7">
        <v>2020</v>
      </c>
      <c r="D163" s="7" t="s">
        <v>225</v>
      </c>
      <c r="E163" s="7" t="s">
        <v>262</v>
      </c>
      <c r="F163" s="7" t="str">
        <f>VLOOKUP(E163,'Fuel Heat Rate'!C:D,2,FALSE)</f>
        <v>燃油</v>
      </c>
      <c r="G163" s="8">
        <v>-18.43</v>
      </c>
      <c r="H163" s="8">
        <f>VLOOKUP($E163,'Fuel Heat Rate'!$C$3:$K$33,4,FALSE)*G163</f>
        <v>-26.329098</v>
      </c>
    </row>
    <row r="164" hidden="1" spans="1:8">
      <c r="A164" s="7">
        <v>18876</v>
      </c>
      <c r="B164" s="7" t="s">
        <v>473</v>
      </c>
      <c r="C164" s="7">
        <v>2021</v>
      </c>
      <c r="D164" s="7" t="s">
        <v>225</v>
      </c>
      <c r="E164" s="7" t="s">
        <v>262</v>
      </c>
      <c r="F164" s="7" t="str">
        <f>VLOOKUP(E164,'Fuel Heat Rate'!C:D,2,FALSE)</f>
        <v>燃油</v>
      </c>
      <c r="G164" s="8">
        <v>-15.52</v>
      </c>
      <c r="H164" s="8">
        <f>VLOOKUP($E164,'Fuel Heat Rate'!$C$3:$K$33,4,FALSE)*G164</f>
        <v>-22.171872</v>
      </c>
    </row>
    <row r="165" hidden="1" spans="1:8">
      <c r="A165" s="7">
        <v>124226</v>
      </c>
      <c r="B165" s="7" t="s">
        <v>473</v>
      </c>
      <c r="C165" s="7">
        <v>2019</v>
      </c>
      <c r="D165" s="7" t="s">
        <v>225</v>
      </c>
      <c r="E165" s="7" t="s">
        <v>337</v>
      </c>
      <c r="F165" s="7" t="str">
        <f>VLOOKUP(E165,'Fuel Heat Rate'!C:D,2,FALSE)</f>
        <v>其他</v>
      </c>
      <c r="G165" s="8">
        <v>-3446.84</v>
      </c>
      <c r="H165" s="8">
        <f>VLOOKUP($E165,'Fuel Heat Rate'!$C$3:$K$33,4,FALSE)*G165</f>
        <v>-117.760163990434</v>
      </c>
    </row>
    <row r="166" hidden="1" spans="1:8">
      <c r="A166" s="7">
        <v>124191</v>
      </c>
      <c r="B166" s="7" t="s">
        <v>473</v>
      </c>
      <c r="C166" s="7">
        <v>2020</v>
      </c>
      <c r="D166" s="7" t="s">
        <v>225</v>
      </c>
      <c r="E166" s="7" t="s">
        <v>337</v>
      </c>
      <c r="F166" s="7" t="str">
        <f>VLOOKUP(E166,'Fuel Heat Rate'!C:D,2,FALSE)</f>
        <v>其他</v>
      </c>
      <c r="G166" s="8">
        <v>-4225</v>
      </c>
      <c r="H166" s="8">
        <f>VLOOKUP($E166,'Fuel Heat Rate'!$C$3:$K$33,4,FALSE)*G166</f>
        <v>-144.345746498121</v>
      </c>
    </row>
    <row r="167" hidden="1" spans="1:8">
      <c r="A167" s="7">
        <v>31896</v>
      </c>
      <c r="B167" s="7" t="s">
        <v>473</v>
      </c>
      <c r="C167" s="7">
        <v>2021</v>
      </c>
      <c r="D167" s="7" t="s">
        <v>225</v>
      </c>
      <c r="E167" s="7" t="s">
        <v>337</v>
      </c>
      <c r="F167" s="7" t="str">
        <f>VLOOKUP(E167,'Fuel Heat Rate'!C:D,2,FALSE)</f>
        <v>其他</v>
      </c>
      <c r="G167" s="8">
        <v>-5366.04</v>
      </c>
      <c r="H167" s="8">
        <f>VLOOKUP($E167,'Fuel Heat Rate'!$C$3:$K$33,4,FALSE)*G167</f>
        <v>-183.329005807995</v>
      </c>
    </row>
    <row r="168" hidden="1" spans="1:8">
      <c r="A168" s="7">
        <v>125941</v>
      </c>
      <c r="B168" s="7" t="s">
        <v>473</v>
      </c>
      <c r="C168" s="7">
        <v>2019</v>
      </c>
      <c r="D168" s="7" t="s">
        <v>225</v>
      </c>
      <c r="E168" s="7" t="s">
        <v>501</v>
      </c>
      <c r="F168" s="7" t="str">
        <f>VLOOKUP(E168,'Fuel Heat Rate'!C:D,2,FALSE)</f>
        <v>燃油</v>
      </c>
      <c r="G168" s="8">
        <v>-12.01</v>
      </c>
      <c r="H168" s="8">
        <f>VLOOKUP($E168,'Fuel Heat Rate'!$C$3:$K$33,4,FALSE)*G168</f>
        <v>-18.0158206354629</v>
      </c>
    </row>
    <row r="169" hidden="1" spans="1:8">
      <c r="A169" s="7">
        <v>126326</v>
      </c>
      <c r="B169" s="7" t="s">
        <v>473</v>
      </c>
      <c r="C169" s="7">
        <v>2019</v>
      </c>
      <c r="D169" s="7" t="s">
        <v>225</v>
      </c>
      <c r="E169" s="7" t="s">
        <v>239</v>
      </c>
      <c r="F169" s="7" t="str">
        <f>VLOOKUP(E169,'Fuel Heat Rate'!C:D,2,FALSE)</f>
        <v>燃油</v>
      </c>
      <c r="G169" s="8">
        <v>-36</v>
      </c>
      <c r="H169" s="8">
        <f>VLOOKUP($E169,'Fuel Heat Rate'!$C$3:$K$33,4,FALSE)*G169</f>
        <v>-39.2925179364537</v>
      </c>
    </row>
    <row r="170" hidden="1" spans="1:8">
      <c r="A170" s="7">
        <v>126291</v>
      </c>
      <c r="B170" s="7" t="s">
        <v>473</v>
      </c>
      <c r="C170" s="7">
        <v>2020</v>
      </c>
      <c r="D170" s="7" t="s">
        <v>225</v>
      </c>
      <c r="E170" s="7" t="s">
        <v>239</v>
      </c>
      <c r="F170" s="7" t="str">
        <f>VLOOKUP(E170,'Fuel Heat Rate'!C:D,2,FALSE)</f>
        <v>燃油</v>
      </c>
      <c r="G170" s="8">
        <v>-40.65</v>
      </c>
      <c r="H170" s="8">
        <f>VLOOKUP($E170,'Fuel Heat Rate'!$C$3:$K$33,4,FALSE)*G170</f>
        <v>-44.3678015032456</v>
      </c>
    </row>
    <row r="171" hidden="1" spans="1:8">
      <c r="A171" s="7">
        <v>25386</v>
      </c>
      <c r="B171" s="7" t="s">
        <v>473</v>
      </c>
      <c r="C171" s="7">
        <v>2021</v>
      </c>
      <c r="D171" s="7" t="s">
        <v>225</v>
      </c>
      <c r="E171" s="7" t="s">
        <v>239</v>
      </c>
      <c r="F171" s="7" t="str">
        <f>VLOOKUP(E171,'Fuel Heat Rate'!C:D,2,FALSE)</f>
        <v>燃油</v>
      </c>
      <c r="G171" s="8">
        <v>-30.18</v>
      </c>
      <c r="H171" s="8">
        <f>VLOOKUP($E171,'Fuel Heat Rate'!$C$3:$K$33,4,FALSE)*G171</f>
        <v>-32.940227536727</v>
      </c>
    </row>
    <row r="172" hidden="1" spans="1:8">
      <c r="A172" s="7">
        <v>127096</v>
      </c>
      <c r="B172" s="7" t="s">
        <v>473</v>
      </c>
      <c r="C172" s="7">
        <v>2019</v>
      </c>
      <c r="D172" s="7" t="s">
        <v>225</v>
      </c>
      <c r="E172" s="7" t="s">
        <v>253</v>
      </c>
      <c r="F172" s="7" t="str">
        <f>VLOOKUP(E172,'Fuel Heat Rate'!C:D,2,FALSE)</f>
        <v>燃气</v>
      </c>
      <c r="G172" s="8">
        <v>-75.91</v>
      </c>
      <c r="H172" s="8">
        <f>VLOOKUP($E172,'Fuel Heat Rate'!$C$3:$K$33,4,FALSE)*G172</f>
        <v>-922.3065</v>
      </c>
    </row>
    <row r="173" hidden="1" spans="1:8">
      <c r="A173" s="7">
        <v>127061</v>
      </c>
      <c r="B173" s="7" t="s">
        <v>473</v>
      </c>
      <c r="C173" s="7">
        <v>2020</v>
      </c>
      <c r="D173" s="7" t="s">
        <v>225</v>
      </c>
      <c r="E173" s="7" t="s">
        <v>253</v>
      </c>
      <c r="F173" s="7" t="str">
        <f>VLOOKUP(E173,'Fuel Heat Rate'!C:D,2,FALSE)</f>
        <v>燃气</v>
      </c>
      <c r="G173" s="8">
        <v>-91.45</v>
      </c>
      <c r="H173" s="8">
        <f>VLOOKUP($E173,'Fuel Heat Rate'!$C$3:$K$33,4,FALSE)*G173</f>
        <v>-1111.1175</v>
      </c>
    </row>
    <row r="174" hidden="1" spans="1:8">
      <c r="A174" s="7">
        <v>29726</v>
      </c>
      <c r="B174" s="7" t="s">
        <v>473</v>
      </c>
      <c r="C174" s="7">
        <v>2021</v>
      </c>
      <c r="D174" s="7" t="s">
        <v>225</v>
      </c>
      <c r="E174" s="7" t="s">
        <v>253</v>
      </c>
      <c r="F174" s="7" t="str">
        <f>VLOOKUP(E174,'Fuel Heat Rate'!C:D,2,FALSE)</f>
        <v>燃气</v>
      </c>
      <c r="G174" s="8">
        <v>-127.39</v>
      </c>
      <c r="H174" s="8">
        <f>VLOOKUP($E174,'Fuel Heat Rate'!$C$3:$K$33,4,FALSE)*G174</f>
        <v>-1547.7885</v>
      </c>
    </row>
    <row r="175" hidden="1" spans="1:8">
      <c r="A175" s="7">
        <v>128216</v>
      </c>
      <c r="B175" s="7" t="s">
        <v>473</v>
      </c>
      <c r="C175" s="7">
        <v>2019</v>
      </c>
      <c r="D175" s="7" t="s">
        <v>225</v>
      </c>
      <c r="E175" s="7" t="s">
        <v>494</v>
      </c>
      <c r="F175" s="7" t="str">
        <f>VLOOKUP(E175,'Fuel Heat Rate'!C:D,2,FALSE)</f>
        <v>燃煤</v>
      </c>
      <c r="G175" s="8">
        <v>-109.86</v>
      </c>
      <c r="H175" s="8">
        <f>VLOOKUP($E175,'Fuel Heat Rate'!$C$3:$K$33,4,FALSE)*G175</f>
        <v>-58.0752914246669</v>
      </c>
    </row>
    <row r="176" hidden="1" spans="1:8">
      <c r="A176" s="7">
        <v>128181</v>
      </c>
      <c r="B176" s="7" t="s">
        <v>473</v>
      </c>
      <c r="C176" s="7">
        <v>2020</v>
      </c>
      <c r="D176" s="7" t="s">
        <v>225</v>
      </c>
      <c r="E176" s="7" t="s">
        <v>494</v>
      </c>
      <c r="F176" s="7" t="str">
        <f>VLOOKUP(E176,'Fuel Heat Rate'!C:D,2,FALSE)</f>
        <v>燃煤</v>
      </c>
      <c r="G176" s="8">
        <v>-102.8</v>
      </c>
      <c r="H176" s="8">
        <f>VLOOKUP($E176,'Fuel Heat Rate'!$C$3:$K$33,4,FALSE)*G176</f>
        <v>-54.3431636487871</v>
      </c>
    </row>
    <row r="177" hidden="1" spans="1:8">
      <c r="A177" s="7">
        <v>4771</v>
      </c>
      <c r="B177" s="7" t="s">
        <v>473</v>
      </c>
      <c r="C177" s="7">
        <v>2021</v>
      </c>
      <c r="D177" s="7" t="s">
        <v>225</v>
      </c>
      <c r="E177" s="7" t="s">
        <v>494</v>
      </c>
      <c r="F177" s="7" t="str">
        <f>VLOOKUP(E177,'Fuel Heat Rate'!C:D,2,FALSE)</f>
        <v>燃煤</v>
      </c>
      <c r="G177" s="8">
        <v>-109.19</v>
      </c>
      <c r="H177" s="8">
        <f>VLOOKUP($E177,'Fuel Heat Rate'!$C$3:$K$33,4,FALSE)*G177</f>
        <v>-57.7211093269559</v>
      </c>
    </row>
    <row r="178" hidden="1" spans="1:8">
      <c r="A178" s="7">
        <v>129336</v>
      </c>
      <c r="B178" s="7" t="s">
        <v>473</v>
      </c>
      <c r="C178" s="7">
        <v>2019</v>
      </c>
      <c r="D178" s="7" t="s">
        <v>225</v>
      </c>
      <c r="E178" s="7" t="s">
        <v>255</v>
      </c>
      <c r="F178" s="7" t="str">
        <f>VLOOKUP(E178,'Fuel Heat Rate'!C:D,2,FALSE)</f>
        <v>燃气</v>
      </c>
      <c r="G178" s="8">
        <v>-230.72</v>
      </c>
      <c r="H178" s="8">
        <f>VLOOKUP($E178,'Fuel Heat Rate'!$C$3:$K$33,4,FALSE)*G178</f>
        <v>-405.427143149983</v>
      </c>
    </row>
    <row r="179" hidden="1" spans="1:8">
      <c r="A179" s="7">
        <v>129301</v>
      </c>
      <c r="B179" s="7" t="s">
        <v>473</v>
      </c>
      <c r="C179" s="7">
        <v>2020</v>
      </c>
      <c r="D179" s="7" t="s">
        <v>225</v>
      </c>
      <c r="E179" s="7" t="s">
        <v>255</v>
      </c>
      <c r="F179" s="7" t="str">
        <f>VLOOKUP(E179,'Fuel Heat Rate'!C:D,2,FALSE)</f>
        <v>燃气</v>
      </c>
      <c r="G179" s="8">
        <v>-347.13</v>
      </c>
      <c r="H179" s="8">
        <f>VLOOKUP($E179,'Fuel Heat Rate'!$C$3:$K$33,4,FALSE)*G179</f>
        <v>-609.985801844892</v>
      </c>
    </row>
    <row r="180" hidden="1" spans="1:8">
      <c r="A180" s="7">
        <v>30811</v>
      </c>
      <c r="B180" s="7" t="s">
        <v>473</v>
      </c>
      <c r="C180" s="7">
        <v>2021</v>
      </c>
      <c r="D180" s="7" t="s">
        <v>225</v>
      </c>
      <c r="E180" s="7" t="s">
        <v>255</v>
      </c>
      <c r="F180" s="7" t="str">
        <f>VLOOKUP(E180,'Fuel Heat Rate'!C:D,2,FALSE)</f>
        <v>燃气</v>
      </c>
      <c r="G180" s="8">
        <v>-286.94</v>
      </c>
      <c r="H180" s="8">
        <f>VLOOKUP($E180,'Fuel Heat Rate'!$C$3:$K$33,4,FALSE)*G180</f>
        <v>-504.218379227878</v>
      </c>
    </row>
    <row r="181" hidden="1" spans="1:8">
      <c r="A181" s="7">
        <v>130281</v>
      </c>
      <c r="B181" s="7" t="s">
        <v>473</v>
      </c>
      <c r="C181" s="7">
        <v>2019</v>
      </c>
      <c r="D181" s="7" t="s">
        <v>225</v>
      </c>
      <c r="E181" s="7" t="s">
        <v>229</v>
      </c>
      <c r="F181" s="7" t="str">
        <f>VLOOKUP(E181,'Fuel Heat Rate'!C:D,2,FALSE)</f>
        <v>燃煤</v>
      </c>
      <c r="G181" s="8">
        <v>-11060.52</v>
      </c>
      <c r="H181" s="8">
        <f>VLOOKUP($E181,'Fuel Heat Rate'!$C$3:$K$33,4,FALSE)*G181</f>
        <v>-7900.529436</v>
      </c>
    </row>
    <row r="182" hidden="1" spans="1:8">
      <c r="A182" s="7">
        <v>130246</v>
      </c>
      <c r="B182" s="7" t="s">
        <v>473</v>
      </c>
      <c r="C182" s="7">
        <v>2020</v>
      </c>
      <c r="D182" s="7" t="s">
        <v>225</v>
      </c>
      <c r="E182" s="7" t="s">
        <v>229</v>
      </c>
      <c r="F182" s="7" t="str">
        <f>VLOOKUP(E182,'Fuel Heat Rate'!C:D,2,FALSE)</f>
        <v>燃煤</v>
      </c>
      <c r="G182" s="8">
        <v>-10816.64</v>
      </c>
      <c r="H182" s="8">
        <f>VLOOKUP($E182,'Fuel Heat Rate'!$C$3:$K$33,4,FALSE)*G182</f>
        <v>-7726.325952</v>
      </c>
    </row>
    <row r="183" hidden="1" spans="1:8">
      <c r="A183" s="7">
        <v>1516</v>
      </c>
      <c r="B183" s="7" t="s">
        <v>473</v>
      </c>
      <c r="C183" s="7">
        <v>2021</v>
      </c>
      <c r="D183" s="7" t="s">
        <v>225</v>
      </c>
      <c r="E183" s="7" t="s">
        <v>229</v>
      </c>
      <c r="F183" s="7" t="str">
        <f>VLOOKUP(E183,'Fuel Heat Rate'!C:D,2,FALSE)</f>
        <v>燃煤</v>
      </c>
      <c r="G183" s="8">
        <v>-14820.79</v>
      </c>
      <c r="H183" s="8">
        <f>VLOOKUP($E183,'Fuel Heat Rate'!$C$3:$K$33,4,FALSE)*G183</f>
        <v>-10586.490297</v>
      </c>
    </row>
    <row r="184" hidden="1" spans="1:8">
      <c r="A184" s="7">
        <v>131401</v>
      </c>
      <c r="B184" s="7" t="s">
        <v>473</v>
      </c>
      <c r="C184" s="7">
        <v>2019</v>
      </c>
      <c r="D184" s="7" t="s">
        <v>225</v>
      </c>
      <c r="E184" s="7" t="s">
        <v>247</v>
      </c>
      <c r="F184" s="7">
        <f>VLOOKUP(E184,'Fuel Heat Rate'!C:D,2,FALSE)</f>
        <v>0</v>
      </c>
      <c r="G184" s="8">
        <v>-10.5</v>
      </c>
      <c r="H184" s="8">
        <f>VLOOKUP($E184,'Fuel Heat Rate'!$C$3:$K$33,4,FALSE)*G184</f>
        <v>-28.5010249402118</v>
      </c>
    </row>
    <row r="185" hidden="1" spans="1:8">
      <c r="A185" s="7">
        <v>131366</v>
      </c>
      <c r="B185" s="7" t="s">
        <v>473</v>
      </c>
      <c r="C185" s="7">
        <v>2020</v>
      </c>
      <c r="D185" s="7" t="s">
        <v>225</v>
      </c>
      <c r="E185" s="7" t="s">
        <v>247</v>
      </c>
      <c r="F185" s="7">
        <f>VLOOKUP(E185,'Fuel Heat Rate'!C:D,2,FALSE)</f>
        <v>0</v>
      </c>
      <c r="G185" s="8">
        <v>-10.34</v>
      </c>
      <c r="H185" s="8">
        <f>VLOOKUP($E185,'Fuel Heat Rate'!$C$3:$K$33,4,FALSE)*G185</f>
        <v>-28.0667236077895</v>
      </c>
    </row>
    <row r="186" hidden="1" spans="1:8">
      <c r="A186" s="7">
        <v>10196</v>
      </c>
      <c r="B186" s="7" t="s">
        <v>473</v>
      </c>
      <c r="C186" s="7">
        <v>2021</v>
      </c>
      <c r="D186" s="7" t="s">
        <v>225</v>
      </c>
      <c r="E186" s="7" t="s">
        <v>247</v>
      </c>
      <c r="F186" s="7">
        <f>VLOOKUP(E186,'Fuel Heat Rate'!C:D,2,FALSE)</f>
        <v>0</v>
      </c>
      <c r="G186" s="8">
        <v>-9.7</v>
      </c>
      <c r="H186" s="8">
        <f>VLOOKUP($E186,'Fuel Heat Rate'!$C$3:$K$33,4,FALSE)*G186</f>
        <v>-26.3295182781004</v>
      </c>
    </row>
    <row r="187" hidden="1" spans="1:8">
      <c r="A187" s="7">
        <v>131786</v>
      </c>
      <c r="B187" s="7" t="s">
        <v>474</v>
      </c>
      <c r="C187" s="7">
        <v>2019</v>
      </c>
      <c r="D187" s="7" t="s">
        <v>225</v>
      </c>
      <c r="E187" s="7" t="s">
        <v>259</v>
      </c>
      <c r="F187" s="7" t="str">
        <f>VLOOKUP(E187,'Fuel Heat Rate'!C:D,2,FALSE)</f>
        <v>燃油</v>
      </c>
      <c r="G187" s="8">
        <v>-0.44</v>
      </c>
      <c r="H187" s="8">
        <f>VLOOKUP($E187,'Fuel Heat Rate'!$C$3:$K$33,4,FALSE)*G187</f>
        <v>-0.641124</v>
      </c>
    </row>
    <row r="188" hidden="1" spans="1:8">
      <c r="A188" s="7">
        <v>131751</v>
      </c>
      <c r="B188" s="7" t="s">
        <v>474</v>
      </c>
      <c r="C188" s="7">
        <v>2020</v>
      </c>
      <c r="D188" s="7" t="s">
        <v>225</v>
      </c>
      <c r="E188" s="7" t="s">
        <v>259</v>
      </c>
      <c r="F188" s="7" t="str">
        <f>VLOOKUP(E188,'Fuel Heat Rate'!C:D,2,FALSE)</f>
        <v>燃油</v>
      </c>
      <c r="G188" s="8">
        <v>-0.47</v>
      </c>
      <c r="H188" s="8">
        <f>VLOOKUP($E188,'Fuel Heat Rate'!$C$3:$K$33,4,FALSE)*G188</f>
        <v>-0.684837</v>
      </c>
    </row>
    <row r="189" hidden="1" spans="1:8">
      <c r="A189" s="7">
        <v>17826</v>
      </c>
      <c r="B189" s="7" t="s">
        <v>474</v>
      </c>
      <c r="C189" s="7">
        <v>2021</v>
      </c>
      <c r="D189" s="7" t="s">
        <v>225</v>
      </c>
      <c r="E189" s="7" t="s">
        <v>259</v>
      </c>
      <c r="F189" s="7" t="str">
        <f>VLOOKUP(E189,'Fuel Heat Rate'!C:D,2,FALSE)</f>
        <v>燃油</v>
      </c>
      <c r="G189" s="8">
        <v>-0.55</v>
      </c>
      <c r="H189" s="8">
        <f>VLOOKUP($E189,'Fuel Heat Rate'!$C$3:$K$33,4,FALSE)*G189</f>
        <v>-0.801405</v>
      </c>
    </row>
    <row r="190" hidden="1" spans="1:8">
      <c r="A190" s="7">
        <v>132346</v>
      </c>
      <c r="B190" s="7" t="s">
        <v>474</v>
      </c>
      <c r="C190" s="7">
        <v>2019</v>
      </c>
      <c r="D190" s="7" t="s">
        <v>225</v>
      </c>
      <c r="E190" s="7" t="s">
        <v>339</v>
      </c>
      <c r="F190" s="7" t="str">
        <f>VLOOKUP(E190,'Fuel Heat Rate'!C:D,2,FALSE)</f>
        <v>电力</v>
      </c>
      <c r="G190" s="8">
        <v>1006.51</v>
      </c>
      <c r="H190" s="8">
        <f>VLOOKUP($E190,'Fuel Heat Rate'!$C$3:$K$33,4,FALSE)*G190</f>
        <v>1237.93508711992</v>
      </c>
    </row>
    <row r="191" hidden="1" spans="1:8">
      <c r="A191" s="7">
        <v>132311</v>
      </c>
      <c r="B191" s="7" t="s">
        <v>474</v>
      </c>
      <c r="C191" s="7">
        <v>2020</v>
      </c>
      <c r="D191" s="7" t="s">
        <v>225</v>
      </c>
      <c r="E191" s="7" t="s">
        <v>339</v>
      </c>
      <c r="F191" s="7" t="str">
        <f>VLOOKUP(E191,'Fuel Heat Rate'!C:D,2,FALSE)</f>
        <v>电力</v>
      </c>
      <c r="G191" s="8">
        <v>1064.89</v>
      </c>
      <c r="H191" s="8">
        <f>VLOOKUP($E191,'Fuel Heat Rate'!$C$3:$K$33,4,FALSE)*G191</f>
        <v>1309.73829859925</v>
      </c>
    </row>
    <row r="192" hidden="1" spans="1:8">
      <c r="A192" s="7">
        <v>33016</v>
      </c>
      <c r="B192" s="7" t="s">
        <v>474</v>
      </c>
      <c r="C192" s="7">
        <v>2021</v>
      </c>
      <c r="D192" s="7" t="s">
        <v>225</v>
      </c>
      <c r="E192" s="7" t="s">
        <v>339</v>
      </c>
      <c r="F192" s="7" t="str">
        <f>VLOOKUP(E192,'Fuel Heat Rate'!C:D,2,FALSE)</f>
        <v>电力</v>
      </c>
      <c r="G192" s="8">
        <v>1194.62</v>
      </c>
      <c r="H192" s="8">
        <f>VLOOKUP($E192,'Fuel Heat Rate'!$C$3:$K$33,4,FALSE)*G192</f>
        <v>1469.29689101469</v>
      </c>
    </row>
    <row r="193" hidden="1" spans="1:8">
      <c r="A193" s="7">
        <v>132906</v>
      </c>
      <c r="B193" s="7" t="s">
        <v>474</v>
      </c>
      <c r="C193" s="7">
        <v>2019</v>
      </c>
      <c r="D193" s="7" t="s">
        <v>225</v>
      </c>
      <c r="E193" s="7" t="s">
        <v>244</v>
      </c>
      <c r="F193" s="7">
        <f>VLOOKUP(E193,'Fuel Heat Rate'!C:D,2,FALSE)</f>
        <v>0</v>
      </c>
      <c r="G193" s="8">
        <v>-122.82</v>
      </c>
      <c r="H193" s="8">
        <f>VLOOKUP($E193,'Fuel Heat Rate'!$C$3:$K$33,4,FALSE)*G193</f>
        <v>-157.899439699351</v>
      </c>
    </row>
    <row r="194" hidden="1" spans="1:8">
      <c r="A194" s="7">
        <v>132871</v>
      </c>
      <c r="B194" s="7" t="s">
        <v>474</v>
      </c>
      <c r="C194" s="7">
        <v>2020</v>
      </c>
      <c r="D194" s="7" t="s">
        <v>225</v>
      </c>
      <c r="E194" s="7" t="s">
        <v>244</v>
      </c>
      <c r="F194" s="7">
        <f>VLOOKUP(E194,'Fuel Heat Rate'!C:D,2,FALSE)</f>
        <v>0</v>
      </c>
      <c r="G194" s="8">
        <v>-171.76</v>
      </c>
      <c r="H194" s="8">
        <f>VLOOKUP($E194,'Fuel Heat Rate'!$C$3:$K$33,4,FALSE)*G194</f>
        <v>-220.817519644687</v>
      </c>
    </row>
    <row r="195" hidden="1" spans="1:8">
      <c r="A195" s="7">
        <v>9146</v>
      </c>
      <c r="B195" s="7" t="s">
        <v>474</v>
      </c>
      <c r="C195" s="7">
        <v>2021</v>
      </c>
      <c r="D195" s="7" t="s">
        <v>225</v>
      </c>
      <c r="E195" s="7" t="s">
        <v>244</v>
      </c>
      <c r="F195" s="7">
        <f>VLOOKUP(E195,'Fuel Heat Rate'!C:D,2,FALSE)</f>
        <v>0</v>
      </c>
      <c r="G195" s="8">
        <v>-233.18</v>
      </c>
      <c r="H195" s="8">
        <f>VLOOKUP($E195,'Fuel Heat Rate'!$C$3:$K$33,4,FALSE)*G195</f>
        <v>-299.780095661086</v>
      </c>
    </row>
    <row r="196" hidden="1" spans="1:8">
      <c r="A196" s="7">
        <v>133291</v>
      </c>
      <c r="B196" s="7" t="s">
        <v>474</v>
      </c>
      <c r="C196" s="7">
        <v>2019</v>
      </c>
      <c r="D196" s="7" t="s">
        <v>225</v>
      </c>
      <c r="E196" s="7" t="s">
        <v>242</v>
      </c>
      <c r="F196" s="7">
        <f>VLOOKUP(E196,'Fuel Heat Rate'!C:D,2,FALSE)</f>
        <v>0</v>
      </c>
      <c r="G196" s="8">
        <v>-7.51</v>
      </c>
      <c r="H196" s="8">
        <f>VLOOKUP($E196,'Fuel Heat Rate'!$C$3:$K$33,4,FALSE)*G196</f>
        <v>-44.523035</v>
      </c>
    </row>
    <row r="197" hidden="1" spans="1:8">
      <c r="A197" s="7">
        <v>133256</v>
      </c>
      <c r="B197" s="7" t="s">
        <v>474</v>
      </c>
      <c r="C197" s="7">
        <v>2020</v>
      </c>
      <c r="D197" s="7" t="s">
        <v>225</v>
      </c>
      <c r="E197" s="7" t="s">
        <v>242</v>
      </c>
      <c r="F197" s="7">
        <f>VLOOKUP(E197,'Fuel Heat Rate'!C:D,2,FALSE)</f>
        <v>0</v>
      </c>
      <c r="G197" s="8">
        <v>-6.14</v>
      </c>
      <c r="H197" s="8">
        <f>VLOOKUP($E197,'Fuel Heat Rate'!$C$3:$K$33,4,FALSE)*G197</f>
        <v>-36.40099</v>
      </c>
    </row>
    <row r="198" hidden="1" spans="1:8">
      <c r="A198" s="7">
        <v>8061</v>
      </c>
      <c r="B198" s="7" t="s">
        <v>474</v>
      </c>
      <c r="C198" s="7">
        <v>2021</v>
      </c>
      <c r="D198" s="7" t="s">
        <v>225</v>
      </c>
      <c r="E198" s="7" t="s">
        <v>242</v>
      </c>
      <c r="F198" s="7">
        <f>VLOOKUP(E198,'Fuel Heat Rate'!C:D,2,FALSE)</f>
        <v>0</v>
      </c>
      <c r="G198" s="8">
        <v>-9.14</v>
      </c>
      <c r="H198" s="8">
        <f>VLOOKUP($E198,'Fuel Heat Rate'!$C$3:$K$33,4,FALSE)*G198</f>
        <v>-54.18649</v>
      </c>
    </row>
    <row r="199" hidden="1" spans="1:8">
      <c r="A199" s="7">
        <v>5891</v>
      </c>
      <c r="B199" s="7" t="s">
        <v>474</v>
      </c>
      <c r="C199" s="7">
        <v>2021</v>
      </c>
      <c r="D199" s="7" t="s">
        <v>225</v>
      </c>
      <c r="E199" s="7" t="s">
        <v>234</v>
      </c>
      <c r="F199" s="7" t="str">
        <f>VLOOKUP(E199,'Fuel Heat Rate'!C:D,2,FALSE)</f>
        <v>煤矸石</v>
      </c>
      <c r="G199" s="8">
        <v>-218.27</v>
      </c>
      <c r="H199" s="8">
        <f>VLOOKUP($E199,'Fuel Heat Rate'!$C$3:$K$33,4,FALSE)*G199</f>
        <v>-62.4459508028698</v>
      </c>
    </row>
    <row r="200" hidden="1" spans="1:8">
      <c r="A200" s="7">
        <v>137001</v>
      </c>
      <c r="B200" s="7" t="s">
        <v>474</v>
      </c>
      <c r="C200" s="7">
        <v>2020</v>
      </c>
      <c r="D200" s="7" t="s">
        <v>225</v>
      </c>
      <c r="E200" s="7" t="s">
        <v>249</v>
      </c>
      <c r="F200" s="7">
        <f>VLOOKUP(E200,'Fuel Heat Rate'!C:D,2,FALSE)</f>
        <v>0</v>
      </c>
      <c r="G200" s="8">
        <v>-0.79</v>
      </c>
      <c r="H200" s="8">
        <f>VLOOKUP($E200,'Fuel Heat Rate'!$C$3:$K$33,4,FALSE)*G200</f>
        <v>-1.41094</v>
      </c>
    </row>
    <row r="201" hidden="1" spans="1:8">
      <c r="A201" s="7">
        <v>11316</v>
      </c>
      <c r="B201" s="7" t="s">
        <v>474</v>
      </c>
      <c r="C201" s="7">
        <v>2021</v>
      </c>
      <c r="D201" s="7" t="s">
        <v>225</v>
      </c>
      <c r="E201" s="7" t="s">
        <v>249</v>
      </c>
      <c r="F201" s="7">
        <f>VLOOKUP(E201,'Fuel Heat Rate'!C:D,2,FALSE)</f>
        <v>0</v>
      </c>
      <c r="G201" s="8">
        <v>-0.11</v>
      </c>
      <c r="H201" s="8">
        <f>VLOOKUP($E201,'Fuel Heat Rate'!$C$3:$K$33,4,FALSE)*G201</f>
        <v>-0.19646</v>
      </c>
    </row>
    <row r="202" hidden="1" spans="1:8">
      <c r="A202" s="7">
        <v>137596</v>
      </c>
      <c r="B202" s="7" t="s">
        <v>474</v>
      </c>
      <c r="C202" s="7">
        <v>2019</v>
      </c>
      <c r="D202" s="7" t="s">
        <v>225</v>
      </c>
      <c r="E202" s="7" t="s">
        <v>226</v>
      </c>
      <c r="F202" s="7" t="str">
        <f>VLOOKUP(E202,'Fuel Heat Rate'!C:D,2,FALSE)</f>
        <v>生物质</v>
      </c>
      <c r="G202" s="8">
        <v>-228.63</v>
      </c>
      <c r="H202" s="8">
        <f>VLOOKUP($E202,'Fuel Heat Rate'!$C$3:$K$33,4,FALSE)*G202</f>
        <v>-228.637811069354</v>
      </c>
    </row>
    <row r="203" hidden="1" spans="1:8">
      <c r="A203" s="7">
        <v>137561</v>
      </c>
      <c r="B203" s="7" t="s">
        <v>474</v>
      </c>
      <c r="C203" s="7">
        <v>2020</v>
      </c>
      <c r="D203" s="7" t="s">
        <v>225</v>
      </c>
      <c r="E203" s="7" t="s">
        <v>226</v>
      </c>
      <c r="F203" s="7" t="str">
        <f>VLOOKUP(E203,'Fuel Heat Rate'!C:D,2,FALSE)</f>
        <v>生物质</v>
      </c>
      <c r="G203" s="8">
        <v>-223.28</v>
      </c>
      <c r="H203" s="8">
        <f>VLOOKUP($E203,'Fuel Heat Rate'!$C$3:$K$33,4,FALSE)*G203</f>
        <v>-223.28762828835</v>
      </c>
    </row>
    <row r="204" hidden="1" spans="1:8">
      <c r="A204" s="7">
        <v>34101</v>
      </c>
      <c r="B204" s="7" t="s">
        <v>474</v>
      </c>
      <c r="C204" s="7">
        <v>2021</v>
      </c>
      <c r="D204" s="7" t="s">
        <v>225</v>
      </c>
      <c r="E204" s="7" t="s">
        <v>226</v>
      </c>
      <c r="F204" s="7" t="str">
        <f>VLOOKUP(E204,'Fuel Heat Rate'!C:D,2,FALSE)</f>
        <v>生物质</v>
      </c>
      <c r="G204" s="8">
        <v>-235.09</v>
      </c>
      <c r="H204" s="8">
        <f>VLOOKUP($E204,'Fuel Heat Rate'!$C$3:$K$33,4,FALSE)*G204</f>
        <v>-235.098031773147</v>
      </c>
    </row>
    <row r="205" hidden="1" spans="1:8">
      <c r="A205" s="7">
        <v>3721</v>
      </c>
      <c r="B205" s="7" t="s">
        <v>474</v>
      </c>
      <c r="C205" s="7">
        <v>2021</v>
      </c>
      <c r="D205" s="7" t="s">
        <v>225</v>
      </c>
      <c r="E205" s="7" t="s">
        <v>231</v>
      </c>
      <c r="F205" s="7" t="str">
        <f>VLOOKUP(E205,'Fuel Heat Rate'!C:D,2,FALSE)</f>
        <v>燃煤</v>
      </c>
      <c r="G205" s="8">
        <v>-17.42</v>
      </c>
      <c r="H205" s="8">
        <f>VLOOKUP($E205,'Fuel Heat Rate'!$C$3:$K$33,4,FALSE)*G205</f>
        <v>-4.976894</v>
      </c>
    </row>
    <row r="206" hidden="1" spans="1:8">
      <c r="A206" s="7">
        <v>140396</v>
      </c>
      <c r="B206" s="7" t="s">
        <v>474</v>
      </c>
      <c r="C206" s="7">
        <v>2019</v>
      </c>
      <c r="D206" s="7" t="s">
        <v>225</v>
      </c>
      <c r="E206" s="7" t="s">
        <v>337</v>
      </c>
      <c r="F206" s="7" t="str">
        <f>VLOOKUP(E206,'Fuel Heat Rate'!C:D,2,FALSE)</f>
        <v>其他</v>
      </c>
      <c r="G206" s="8">
        <v>-5550.73</v>
      </c>
      <c r="H206" s="8">
        <f>VLOOKUP($E206,'Fuel Heat Rate'!$C$3:$K$33,4,FALSE)*G206</f>
        <v>-189.638879398702</v>
      </c>
    </row>
    <row r="207" hidden="1" spans="1:8">
      <c r="A207" s="7">
        <v>140361</v>
      </c>
      <c r="B207" s="7" t="s">
        <v>474</v>
      </c>
      <c r="C207" s="7">
        <v>2020</v>
      </c>
      <c r="D207" s="7" t="s">
        <v>225</v>
      </c>
      <c r="E207" s="7" t="s">
        <v>337</v>
      </c>
      <c r="F207" s="7" t="str">
        <f>VLOOKUP(E207,'Fuel Heat Rate'!C:D,2,FALSE)</f>
        <v>其他</v>
      </c>
      <c r="G207" s="8">
        <v>-7562.19</v>
      </c>
      <c r="H207" s="8">
        <f>VLOOKUP($E207,'Fuel Heat Rate'!$C$3:$K$33,4,FALSE)*G207</f>
        <v>-258.359754014349</v>
      </c>
    </row>
    <row r="208" hidden="1" spans="1:8">
      <c r="A208" s="7">
        <v>31931</v>
      </c>
      <c r="B208" s="7" t="s">
        <v>474</v>
      </c>
      <c r="C208" s="7">
        <v>2021</v>
      </c>
      <c r="D208" s="7" t="s">
        <v>225</v>
      </c>
      <c r="E208" s="7" t="s">
        <v>337</v>
      </c>
      <c r="F208" s="7" t="str">
        <f>VLOOKUP(E208,'Fuel Heat Rate'!C:D,2,FALSE)</f>
        <v>其他</v>
      </c>
      <c r="G208" s="8">
        <v>-7242.89</v>
      </c>
      <c r="H208" s="8">
        <f>VLOOKUP($E208,'Fuel Heat Rate'!$C$3:$K$33,4,FALSE)*G208</f>
        <v>-247.450973693201</v>
      </c>
    </row>
    <row r="209" hidden="1" spans="1:8">
      <c r="A209" s="7">
        <v>142496</v>
      </c>
      <c r="B209" s="7" t="s">
        <v>474</v>
      </c>
      <c r="C209" s="7">
        <v>2019</v>
      </c>
      <c r="D209" s="7" t="s">
        <v>225</v>
      </c>
      <c r="E209" s="7" t="s">
        <v>239</v>
      </c>
      <c r="F209" s="7" t="str">
        <f>VLOOKUP(E209,'Fuel Heat Rate'!C:D,2,FALSE)</f>
        <v>燃油</v>
      </c>
      <c r="G209" s="8">
        <v>-13.18</v>
      </c>
      <c r="H209" s="8">
        <f>VLOOKUP($E209,'Fuel Heat Rate'!$C$3:$K$33,4,FALSE)*G209</f>
        <v>-14.3854274000683</v>
      </c>
    </row>
    <row r="210" hidden="1" spans="1:8">
      <c r="A210" s="7">
        <v>142461</v>
      </c>
      <c r="B210" s="7" t="s">
        <v>474</v>
      </c>
      <c r="C210" s="7">
        <v>2020</v>
      </c>
      <c r="D210" s="7" t="s">
        <v>225</v>
      </c>
      <c r="E210" s="7" t="s">
        <v>239</v>
      </c>
      <c r="F210" s="7" t="str">
        <f>VLOOKUP(E210,'Fuel Heat Rate'!C:D,2,FALSE)</f>
        <v>燃油</v>
      </c>
      <c r="G210" s="8">
        <v>-25.95</v>
      </c>
      <c r="H210" s="8">
        <f>VLOOKUP($E210,'Fuel Heat Rate'!$C$3:$K$33,4,FALSE)*G210</f>
        <v>-28.3233566791937</v>
      </c>
    </row>
    <row r="211" hidden="1" spans="1:8">
      <c r="A211" s="7">
        <v>25421</v>
      </c>
      <c r="B211" s="7" t="s">
        <v>474</v>
      </c>
      <c r="C211" s="7">
        <v>2021</v>
      </c>
      <c r="D211" s="7" t="s">
        <v>225</v>
      </c>
      <c r="E211" s="7" t="s">
        <v>239</v>
      </c>
      <c r="F211" s="7" t="str">
        <f>VLOOKUP(E211,'Fuel Heat Rate'!C:D,2,FALSE)</f>
        <v>燃油</v>
      </c>
      <c r="G211" s="8">
        <v>-51.13</v>
      </c>
      <c r="H211" s="8">
        <f>VLOOKUP($E211,'Fuel Heat Rate'!$C$3:$K$33,4,FALSE)*G211</f>
        <v>-55.80629005808</v>
      </c>
    </row>
    <row r="212" hidden="1" spans="1:8">
      <c r="A212" s="7">
        <v>143266</v>
      </c>
      <c r="B212" s="7" t="s">
        <v>474</v>
      </c>
      <c r="C212" s="7">
        <v>2019</v>
      </c>
      <c r="D212" s="7" t="s">
        <v>225</v>
      </c>
      <c r="E212" s="7" t="s">
        <v>253</v>
      </c>
      <c r="F212" s="7" t="str">
        <f>VLOOKUP(E212,'Fuel Heat Rate'!C:D,2,FALSE)</f>
        <v>燃气</v>
      </c>
      <c r="G212" s="8">
        <v>-1.21</v>
      </c>
      <c r="H212" s="8">
        <f>VLOOKUP($E212,'Fuel Heat Rate'!$C$3:$K$33,4,FALSE)*G212</f>
        <v>-14.7015</v>
      </c>
    </row>
    <row r="213" hidden="1" spans="1:8">
      <c r="A213" s="7">
        <v>143231</v>
      </c>
      <c r="B213" s="7" t="s">
        <v>474</v>
      </c>
      <c r="C213" s="7">
        <v>2020</v>
      </c>
      <c r="D213" s="7" t="s">
        <v>225</v>
      </c>
      <c r="E213" s="7" t="s">
        <v>253</v>
      </c>
      <c r="F213" s="7" t="str">
        <f>VLOOKUP(E213,'Fuel Heat Rate'!C:D,2,FALSE)</f>
        <v>燃气</v>
      </c>
      <c r="G213" s="8">
        <v>-1.75</v>
      </c>
      <c r="H213" s="8">
        <f>VLOOKUP($E213,'Fuel Heat Rate'!$C$3:$K$33,4,FALSE)*G213</f>
        <v>-21.2625</v>
      </c>
    </row>
    <row r="214" hidden="1" spans="1:8">
      <c r="A214" s="7">
        <v>29761</v>
      </c>
      <c r="B214" s="7" t="s">
        <v>474</v>
      </c>
      <c r="C214" s="7">
        <v>2021</v>
      </c>
      <c r="D214" s="7" t="s">
        <v>225</v>
      </c>
      <c r="E214" s="7" t="s">
        <v>253</v>
      </c>
      <c r="F214" s="7" t="str">
        <f>VLOOKUP(E214,'Fuel Heat Rate'!C:D,2,FALSE)</f>
        <v>燃气</v>
      </c>
      <c r="G214" s="8">
        <v>-1.55</v>
      </c>
      <c r="H214" s="8">
        <f>VLOOKUP($E214,'Fuel Heat Rate'!$C$3:$K$33,4,FALSE)*G214</f>
        <v>-18.8325</v>
      </c>
    </row>
    <row r="215" hidden="1" spans="1:8">
      <c r="A215" s="7">
        <v>145471</v>
      </c>
      <c r="B215" s="7" t="s">
        <v>474</v>
      </c>
      <c r="C215" s="7">
        <v>2020</v>
      </c>
      <c r="D215" s="7" t="s">
        <v>225</v>
      </c>
      <c r="E215" s="7" t="s">
        <v>255</v>
      </c>
      <c r="F215" s="7" t="str">
        <f>VLOOKUP(E215,'Fuel Heat Rate'!C:D,2,FALSE)</f>
        <v>燃气</v>
      </c>
      <c r="G215" s="8">
        <v>-1.07</v>
      </c>
      <c r="H215" s="8">
        <f>VLOOKUP($E215,'Fuel Heat Rate'!$C$3:$K$33,4,FALSE)*G215</f>
        <v>-1.88023163648787</v>
      </c>
    </row>
    <row r="216" hidden="1" spans="1:8">
      <c r="A216" s="7">
        <v>30846</v>
      </c>
      <c r="B216" s="7" t="s">
        <v>474</v>
      </c>
      <c r="C216" s="7">
        <v>2021</v>
      </c>
      <c r="D216" s="7" t="s">
        <v>225</v>
      </c>
      <c r="E216" s="7" t="s">
        <v>255</v>
      </c>
      <c r="F216" s="7" t="str">
        <f>VLOOKUP(E216,'Fuel Heat Rate'!C:D,2,FALSE)</f>
        <v>燃气</v>
      </c>
      <c r="G216" s="8">
        <v>-2.31</v>
      </c>
      <c r="H216" s="8">
        <f>VLOOKUP($E216,'Fuel Heat Rate'!$C$3:$K$33,4,FALSE)*G216</f>
        <v>-4.05919166381961</v>
      </c>
    </row>
    <row r="217" hidden="1" spans="1:8">
      <c r="A217" s="7">
        <v>146451</v>
      </c>
      <c r="B217" s="7" t="s">
        <v>474</v>
      </c>
      <c r="C217" s="7">
        <v>2019</v>
      </c>
      <c r="D217" s="7" t="s">
        <v>225</v>
      </c>
      <c r="E217" s="7" t="s">
        <v>229</v>
      </c>
      <c r="F217" s="7" t="str">
        <f>VLOOKUP(E217,'Fuel Heat Rate'!C:D,2,FALSE)</f>
        <v>燃煤</v>
      </c>
      <c r="G217" s="8">
        <v>-4114.07</v>
      </c>
      <c r="H217" s="8">
        <f>VLOOKUP($E217,'Fuel Heat Rate'!$C$3:$K$33,4,FALSE)*G217</f>
        <v>-2938.680201</v>
      </c>
    </row>
    <row r="218" hidden="1" spans="1:8">
      <c r="A218" s="7">
        <v>146416</v>
      </c>
      <c r="B218" s="7" t="s">
        <v>474</v>
      </c>
      <c r="C218" s="7">
        <v>2020</v>
      </c>
      <c r="D218" s="7" t="s">
        <v>225</v>
      </c>
      <c r="E218" s="7" t="s">
        <v>229</v>
      </c>
      <c r="F218" s="7" t="str">
        <f>VLOOKUP(E218,'Fuel Heat Rate'!C:D,2,FALSE)</f>
        <v>燃煤</v>
      </c>
      <c r="G218" s="8">
        <v>-4073.24</v>
      </c>
      <c r="H218" s="8">
        <f>VLOOKUP($E218,'Fuel Heat Rate'!$C$3:$K$33,4,FALSE)*G218</f>
        <v>-2909.515332</v>
      </c>
    </row>
    <row r="219" hidden="1" spans="1:8">
      <c r="A219" s="7">
        <v>1551</v>
      </c>
      <c r="B219" s="7" t="s">
        <v>474</v>
      </c>
      <c r="C219" s="7">
        <v>2021</v>
      </c>
      <c r="D219" s="7" t="s">
        <v>225</v>
      </c>
      <c r="E219" s="7" t="s">
        <v>229</v>
      </c>
      <c r="F219" s="7" t="str">
        <f>VLOOKUP(E219,'Fuel Heat Rate'!C:D,2,FALSE)</f>
        <v>燃煤</v>
      </c>
      <c r="G219" s="8">
        <v>-4248.29</v>
      </c>
      <c r="H219" s="8">
        <f>VLOOKUP($E219,'Fuel Heat Rate'!$C$3:$K$33,4,FALSE)*G219</f>
        <v>-3034.553547</v>
      </c>
    </row>
    <row r="220" hidden="1" spans="1:8">
      <c r="A220" s="7">
        <v>147571</v>
      </c>
      <c r="B220" s="7" t="s">
        <v>474</v>
      </c>
      <c r="C220" s="7">
        <v>2019</v>
      </c>
      <c r="D220" s="7" t="s">
        <v>225</v>
      </c>
      <c r="E220" s="7" t="s">
        <v>247</v>
      </c>
      <c r="F220" s="7">
        <f>VLOOKUP(E220,'Fuel Heat Rate'!C:D,2,FALSE)</f>
        <v>0</v>
      </c>
      <c r="G220" s="8">
        <v>-10.34</v>
      </c>
      <c r="H220" s="8">
        <f>VLOOKUP($E220,'Fuel Heat Rate'!$C$3:$K$33,4,FALSE)*G220</f>
        <v>-28.0667236077895</v>
      </c>
    </row>
    <row r="221" hidden="1" spans="1:8">
      <c r="A221" s="7">
        <v>147536</v>
      </c>
      <c r="B221" s="7" t="s">
        <v>474</v>
      </c>
      <c r="C221" s="7">
        <v>2020</v>
      </c>
      <c r="D221" s="7" t="s">
        <v>225</v>
      </c>
      <c r="E221" s="7" t="s">
        <v>247</v>
      </c>
      <c r="F221" s="7">
        <f>VLOOKUP(E221,'Fuel Heat Rate'!C:D,2,FALSE)</f>
        <v>0</v>
      </c>
      <c r="G221" s="8">
        <v>-13.2</v>
      </c>
      <c r="H221" s="8">
        <f>VLOOKUP($E221,'Fuel Heat Rate'!$C$3:$K$33,4,FALSE)*G221</f>
        <v>-35.8298599248377</v>
      </c>
    </row>
    <row r="222" hidden="1" spans="1:8">
      <c r="A222" s="7">
        <v>10231</v>
      </c>
      <c r="B222" s="7" t="s">
        <v>474</v>
      </c>
      <c r="C222" s="7">
        <v>2021</v>
      </c>
      <c r="D222" s="7" t="s">
        <v>225</v>
      </c>
      <c r="E222" s="7" t="s">
        <v>247</v>
      </c>
      <c r="F222" s="7">
        <f>VLOOKUP(E222,'Fuel Heat Rate'!C:D,2,FALSE)</f>
        <v>0</v>
      </c>
      <c r="G222" s="8">
        <v>-20.93</v>
      </c>
      <c r="H222" s="8">
        <f>VLOOKUP($E222,'Fuel Heat Rate'!$C$3:$K$33,4,FALSE)*G222</f>
        <v>-56.8120430474889</v>
      </c>
    </row>
    <row r="223" hidden="1" spans="1:8">
      <c r="A223" s="7">
        <v>147956</v>
      </c>
      <c r="B223" s="7" t="s">
        <v>475</v>
      </c>
      <c r="C223" s="7">
        <v>2019</v>
      </c>
      <c r="D223" s="7" t="s">
        <v>225</v>
      </c>
      <c r="E223" s="7" t="s">
        <v>259</v>
      </c>
      <c r="F223" s="7" t="str">
        <f>VLOOKUP(E223,'Fuel Heat Rate'!C:D,2,FALSE)</f>
        <v>燃油</v>
      </c>
      <c r="G223" s="8">
        <v>-2.67</v>
      </c>
      <c r="H223" s="8">
        <f>VLOOKUP($E223,'Fuel Heat Rate'!$C$3:$K$33,4,FALSE)*G223</f>
        <v>-3.890457</v>
      </c>
    </row>
    <row r="224" hidden="1" spans="1:8">
      <c r="A224" s="7">
        <v>147921</v>
      </c>
      <c r="B224" s="7" t="s">
        <v>475</v>
      </c>
      <c r="C224" s="7">
        <v>2020</v>
      </c>
      <c r="D224" s="7" t="s">
        <v>225</v>
      </c>
      <c r="E224" s="7" t="s">
        <v>259</v>
      </c>
      <c r="F224" s="7" t="str">
        <f>VLOOKUP(E224,'Fuel Heat Rate'!C:D,2,FALSE)</f>
        <v>燃油</v>
      </c>
      <c r="G224" s="8">
        <v>-2.57</v>
      </c>
      <c r="H224" s="8">
        <f>VLOOKUP($E224,'Fuel Heat Rate'!$C$3:$K$33,4,FALSE)*G224</f>
        <v>-3.744747</v>
      </c>
    </row>
    <row r="225" hidden="1" spans="1:8">
      <c r="A225" s="7">
        <v>18246</v>
      </c>
      <c r="B225" s="7" t="s">
        <v>475</v>
      </c>
      <c r="C225" s="7">
        <v>2021</v>
      </c>
      <c r="D225" s="7" t="s">
        <v>225</v>
      </c>
      <c r="E225" s="7" t="s">
        <v>259</v>
      </c>
      <c r="F225" s="7" t="str">
        <f>VLOOKUP(E225,'Fuel Heat Rate'!C:D,2,FALSE)</f>
        <v>燃油</v>
      </c>
      <c r="G225" s="8">
        <v>-3.08</v>
      </c>
      <c r="H225" s="8">
        <f>VLOOKUP($E225,'Fuel Heat Rate'!$C$3:$K$33,4,FALSE)*G225</f>
        <v>-4.487868</v>
      </c>
    </row>
    <row r="226" hidden="1" spans="1:8">
      <c r="A226" s="7">
        <v>148516</v>
      </c>
      <c r="B226" s="7" t="s">
        <v>475</v>
      </c>
      <c r="C226" s="7">
        <v>2019</v>
      </c>
      <c r="D226" s="7" t="s">
        <v>225</v>
      </c>
      <c r="E226" s="7" t="s">
        <v>339</v>
      </c>
      <c r="F226" s="7" t="str">
        <f>VLOOKUP(E226,'Fuel Heat Rate'!C:D,2,FALSE)</f>
        <v>电力</v>
      </c>
      <c r="G226" s="8">
        <v>1389.61</v>
      </c>
      <c r="H226" s="8">
        <f>VLOOKUP($E226,'Fuel Heat Rate'!$C$3:$K$33,4,FALSE)*G226</f>
        <v>1709.12060129826</v>
      </c>
    </row>
    <row r="227" hidden="1" spans="1:8">
      <c r="A227" s="7">
        <v>148481</v>
      </c>
      <c r="B227" s="7" t="s">
        <v>475</v>
      </c>
      <c r="C227" s="7">
        <v>2020</v>
      </c>
      <c r="D227" s="7" t="s">
        <v>225</v>
      </c>
      <c r="E227" s="7" t="s">
        <v>339</v>
      </c>
      <c r="F227" s="7" t="str">
        <f>VLOOKUP(E227,'Fuel Heat Rate'!C:D,2,FALSE)</f>
        <v>电力</v>
      </c>
      <c r="G227" s="8">
        <v>1332.11</v>
      </c>
      <c r="H227" s="8">
        <f>VLOOKUP($E227,'Fuel Heat Rate'!$C$3:$K$33,4,FALSE)*G227</f>
        <v>1638.39972668261</v>
      </c>
    </row>
    <row r="228" hidden="1" spans="1:8">
      <c r="A228" s="7">
        <v>33436</v>
      </c>
      <c r="B228" s="7" t="s">
        <v>475</v>
      </c>
      <c r="C228" s="7">
        <v>2021</v>
      </c>
      <c r="D228" s="7" t="s">
        <v>225</v>
      </c>
      <c r="E228" s="7" t="s">
        <v>339</v>
      </c>
      <c r="F228" s="7" t="str">
        <f>VLOOKUP(E228,'Fuel Heat Rate'!C:D,2,FALSE)</f>
        <v>电力</v>
      </c>
      <c r="G228" s="8">
        <v>1446.58</v>
      </c>
      <c r="H228" s="8">
        <f>VLOOKUP($E228,'Fuel Heat Rate'!$C$3:$K$33,4,FALSE)*G228</f>
        <v>1779.18961393919</v>
      </c>
    </row>
    <row r="229" hidden="1" spans="1:8">
      <c r="A229" s="7">
        <v>149076</v>
      </c>
      <c r="B229" s="7" t="s">
        <v>475</v>
      </c>
      <c r="C229" s="7">
        <v>2019</v>
      </c>
      <c r="D229" s="7" t="s">
        <v>225</v>
      </c>
      <c r="E229" s="7" t="s">
        <v>244</v>
      </c>
      <c r="F229" s="7">
        <f>VLOOKUP(E229,'Fuel Heat Rate'!C:D,2,FALSE)</f>
        <v>0</v>
      </c>
      <c r="G229" s="8">
        <v>-18.69</v>
      </c>
      <c r="H229" s="8">
        <f>VLOOKUP($E229,'Fuel Heat Rate'!$C$3:$K$33,4,FALSE)*G229</f>
        <v>-24.028175606423</v>
      </c>
    </row>
    <row r="230" hidden="1" spans="1:8">
      <c r="A230" s="7">
        <v>149041</v>
      </c>
      <c r="B230" s="7" t="s">
        <v>475</v>
      </c>
      <c r="C230" s="7">
        <v>2020</v>
      </c>
      <c r="D230" s="7" t="s">
        <v>225</v>
      </c>
      <c r="E230" s="7" t="s">
        <v>244</v>
      </c>
      <c r="F230" s="7">
        <f>VLOOKUP(E230,'Fuel Heat Rate'!C:D,2,FALSE)</f>
        <v>0</v>
      </c>
      <c r="G230" s="8">
        <v>-19.31</v>
      </c>
      <c r="H230" s="8">
        <f>VLOOKUP($E230,'Fuel Heat Rate'!$C$3:$K$33,4,FALSE)*G230</f>
        <v>-24.8252579432866</v>
      </c>
    </row>
    <row r="231" hidden="1" spans="1:8">
      <c r="A231" s="7">
        <v>9566</v>
      </c>
      <c r="B231" s="7" t="s">
        <v>475</v>
      </c>
      <c r="C231" s="7">
        <v>2021</v>
      </c>
      <c r="D231" s="7" t="s">
        <v>225</v>
      </c>
      <c r="E231" s="7" t="s">
        <v>244</v>
      </c>
      <c r="F231" s="7">
        <f>VLOOKUP(E231,'Fuel Heat Rate'!C:D,2,FALSE)</f>
        <v>0</v>
      </c>
      <c r="G231" s="8">
        <v>-21.44</v>
      </c>
      <c r="H231" s="8">
        <f>VLOOKUP($E231,'Fuel Heat Rate'!$C$3:$K$33,4,FALSE)*G231</f>
        <v>-27.5636214554151</v>
      </c>
    </row>
    <row r="232" hidden="1" spans="1:8">
      <c r="A232" s="7">
        <v>149461</v>
      </c>
      <c r="B232" s="7" t="s">
        <v>475</v>
      </c>
      <c r="C232" s="7">
        <v>2019</v>
      </c>
      <c r="D232" s="7" t="s">
        <v>225</v>
      </c>
      <c r="E232" s="7" t="s">
        <v>242</v>
      </c>
      <c r="F232" s="7">
        <f>VLOOKUP(E232,'Fuel Heat Rate'!C:D,2,FALSE)</f>
        <v>0</v>
      </c>
      <c r="G232" s="8">
        <v>-2.04</v>
      </c>
      <c r="H232" s="8">
        <f>VLOOKUP($E232,'Fuel Heat Rate'!$C$3:$K$33,4,FALSE)*G232</f>
        <v>-12.09414</v>
      </c>
    </row>
    <row r="233" hidden="1" spans="1:8">
      <c r="A233" s="7">
        <v>149426</v>
      </c>
      <c r="B233" s="7" t="s">
        <v>475</v>
      </c>
      <c r="C233" s="7">
        <v>2020</v>
      </c>
      <c r="D233" s="7" t="s">
        <v>225</v>
      </c>
      <c r="E233" s="7" t="s">
        <v>242</v>
      </c>
      <c r="F233" s="7">
        <f>VLOOKUP(E233,'Fuel Heat Rate'!C:D,2,FALSE)</f>
        <v>0</v>
      </c>
      <c r="G233" s="8">
        <v>-4.57</v>
      </c>
      <c r="H233" s="8">
        <f>VLOOKUP($E233,'Fuel Heat Rate'!$C$3:$K$33,4,FALSE)*G233</f>
        <v>-27.093245</v>
      </c>
    </row>
    <row r="234" hidden="1" spans="1:8">
      <c r="A234" s="7">
        <v>8481</v>
      </c>
      <c r="B234" s="7" t="s">
        <v>475</v>
      </c>
      <c r="C234" s="7">
        <v>2021</v>
      </c>
      <c r="D234" s="7" t="s">
        <v>225</v>
      </c>
      <c r="E234" s="7" t="s">
        <v>242</v>
      </c>
      <c r="F234" s="7">
        <f>VLOOKUP(E234,'Fuel Heat Rate'!C:D,2,FALSE)</f>
        <v>0</v>
      </c>
      <c r="G234" s="8">
        <v>-4.47</v>
      </c>
      <c r="H234" s="8">
        <f>VLOOKUP($E234,'Fuel Heat Rate'!$C$3:$K$33,4,FALSE)*G234</f>
        <v>-26.500395</v>
      </c>
    </row>
    <row r="235" hidden="1" spans="1:8">
      <c r="A235" s="7">
        <v>151141</v>
      </c>
      <c r="B235" s="7" t="s">
        <v>475</v>
      </c>
      <c r="C235" s="7">
        <v>2019</v>
      </c>
      <c r="D235" s="7" t="s">
        <v>225</v>
      </c>
      <c r="E235" s="7" t="s">
        <v>234</v>
      </c>
      <c r="F235" s="7" t="str">
        <f>VLOOKUP(E235,'Fuel Heat Rate'!C:D,2,FALSE)</f>
        <v>煤矸石</v>
      </c>
      <c r="G235" s="8">
        <v>-103.87</v>
      </c>
      <c r="H235" s="8">
        <f>VLOOKUP($E235,'Fuel Heat Rate'!$C$3:$K$33,4,FALSE)*G235</f>
        <v>-29.716685343355</v>
      </c>
    </row>
    <row r="236" hidden="1" spans="1:8">
      <c r="A236" s="7">
        <v>151106</v>
      </c>
      <c r="B236" s="7" t="s">
        <v>475</v>
      </c>
      <c r="C236" s="7">
        <v>2020</v>
      </c>
      <c r="D236" s="7" t="s">
        <v>225</v>
      </c>
      <c r="E236" s="7" t="s">
        <v>234</v>
      </c>
      <c r="F236" s="7" t="str">
        <f>VLOOKUP(E236,'Fuel Heat Rate'!C:D,2,FALSE)</f>
        <v>煤矸石</v>
      </c>
      <c r="G236" s="8">
        <v>-125.03</v>
      </c>
      <c r="H236" s="8">
        <f>VLOOKUP($E236,'Fuel Heat Rate'!$C$3:$K$33,4,FALSE)*G236</f>
        <v>-35.770455073454</v>
      </c>
    </row>
    <row r="237" hidden="1" spans="1:8">
      <c r="A237" s="7">
        <v>6311</v>
      </c>
      <c r="B237" s="7" t="s">
        <v>475</v>
      </c>
      <c r="C237" s="7">
        <v>2021</v>
      </c>
      <c r="D237" s="7" t="s">
        <v>225</v>
      </c>
      <c r="E237" s="7" t="s">
        <v>234</v>
      </c>
      <c r="F237" s="7" t="str">
        <f>VLOOKUP(E237,'Fuel Heat Rate'!C:D,2,FALSE)</f>
        <v>煤矸石</v>
      </c>
      <c r="G237" s="8">
        <v>-161.29</v>
      </c>
      <c r="H237" s="8">
        <f>VLOOKUP($E237,'Fuel Heat Rate'!$C$3:$K$33,4,FALSE)*G237</f>
        <v>-46.1442589682269</v>
      </c>
    </row>
    <row r="238" hidden="1" spans="1:8">
      <c r="A238" s="7">
        <v>153766</v>
      </c>
      <c r="B238" s="7" t="s">
        <v>475</v>
      </c>
      <c r="C238" s="7">
        <v>2019</v>
      </c>
      <c r="D238" s="7" t="s">
        <v>225</v>
      </c>
      <c r="E238" s="7" t="s">
        <v>226</v>
      </c>
      <c r="F238" s="7" t="str">
        <f>VLOOKUP(E238,'Fuel Heat Rate'!C:D,2,FALSE)</f>
        <v>生物质</v>
      </c>
      <c r="G238" s="8">
        <v>-43.95</v>
      </c>
      <c r="H238" s="8">
        <f>VLOOKUP($E238,'Fuel Heat Rate'!$C$3:$K$33,4,FALSE)*G238</f>
        <v>-43.9515015374103</v>
      </c>
    </row>
    <row r="239" hidden="1" spans="1:8">
      <c r="A239" s="7">
        <v>153731</v>
      </c>
      <c r="B239" s="7" t="s">
        <v>475</v>
      </c>
      <c r="C239" s="7">
        <v>2020</v>
      </c>
      <c r="D239" s="7" t="s">
        <v>225</v>
      </c>
      <c r="E239" s="7" t="s">
        <v>226</v>
      </c>
      <c r="F239" s="7" t="str">
        <f>VLOOKUP(E239,'Fuel Heat Rate'!C:D,2,FALSE)</f>
        <v>生物质</v>
      </c>
      <c r="G239" s="8">
        <v>-68.48</v>
      </c>
      <c r="H239" s="8">
        <f>VLOOKUP($E239,'Fuel Heat Rate'!$C$3:$K$33,4,FALSE)*G239</f>
        <v>-68.4823395968569</v>
      </c>
    </row>
    <row r="240" hidden="1" spans="1:8">
      <c r="A240" s="7">
        <v>34521</v>
      </c>
      <c r="B240" s="7" t="s">
        <v>475</v>
      </c>
      <c r="C240" s="7">
        <v>2021</v>
      </c>
      <c r="D240" s="7" t="s">
        <v>225</v>
      </c>
      <c r="E240" s="7" t="s">
        <v>226</v>
      </c>
      <c r="F240" s="7" t="str">
        <f>VLOOKUP(E240,'Fuel Heat Rate'!C:D,2,FALSE)</f>
        <v>生物质</v>
      </c>
      <c r="G240" s="8">
        <v>-77.02</v>
      </c>
      <c r="H240" s="8">
        <f>VLOOKUP($E240,'Fuel Heat Rate'!$C$3:$K$33,4,FALSE)*G240</f>
        <v>-77.0226313631705</v>
      </c>
    </row>
    <row r="241" hidden="1" spans="1:8">
      <c r="A241" s="7">
        <v>154886</v>
      </c>
      <c r="B241" s="7" t="s">
        <v>475</v>
      </c>
      <c r="C241" s="7">
        <v>2019</v>
      </c>
      <c r="D241" s="7" t="s">
        <v>225</v>
      </c>
      <c r="E241" s="7" t="s">
        <v>231</v>
      </c>
      <c r="F241" s="7" t="str">
        <f>VLOOKUP(E241,'Fuel Heat Rate'!C:D,2,FALSE)</f>
        <v>燃煤</v>
      </c>
      <c r="G241" s="8">
        <v>-2254.67</v>
      </c>
      <c r="H241" s="8">
        <f>VLOOKUP($E241,'Fuel Heat Rate'!$C$3:$K$33,4,FALSE)*G241</f>
        <v>-644.159219</v>
      </c>
    </row>
    <row r="242" hidden="1" spans="1:8">
      <c r="A242" s="7">
        <v>154851</v>
      </c>
      <c r="B242" s="7" t="s">
        <v>475</v>
      </c>
      <c r="C242" s="7">
        <v>2020</v>
      </c>
      <c r="D242" s="7" t="s">
        <v>225</v>
      </c>
      <c r="E242" s="7" t="s">
        <v>231</v>
      </c>
      <c r="F242" s="7" t="str">
        <f>VLOOKUP(E242,'Fuel Heat Rate'!C:D,2,FALSE)</f>
        <v>燃煤</v>
      </c>
      <c r="G242" s="8">
        <v>-3177</v>
      </c>
      <c r="H242" s="8">
        <f>VLOOKUP($E242,'Fuel Heat Rate'!$C$3:$K$33,4,FALSE)*G242</f>
        <v>-907.6689</v>
      </c>
    </row>
    <row r="243" hidden="1" spans="1:8">
      <c r="A243" s="7">
        <v>4141</v>
      </c>
      <c r="B243" s="7" t="s">
        <v>475</v>
      </c>
      <c r="C243" s="7">
        <v>2021</v>
      </c>
      <c r="D243" s="7" t="s">
        <v>225</v>
      </c>
      <c r="E243" s="7" t="s">
        <v>231</v>
      </c>
      <c r="F243" s="7" t="str">
        <f>VLOOKUP(E243,'Fuel Heat Rate'!C:D,2,FALSE)</f>
        <v>燃煤</v>
      </c>
      <c r="G243" s="8">
        <v>-2382.69</v>
      </c>
      <c r="H243" s="8">
        <f>VLOOKUP($E243,'Fuel Heat Rate'!$C$3:$K$33,4,FALSE)*G243</f>
        <v>-680.734533</v>
      </c>
    </row>
    <row r="244" hidden="1" spans="1:8">
      <c r="A244" s="7">
        <v>156566</v>
      </c>
      <c r="B244" s="7" t="s">
        <v>475</v>
      </c>
      <c r="C244" s="7">
        <v>2019</v>
      </c>
      <c r="D244" s="7" t="s">
        <v>225</v>
      </c>
      <c r="E244" s="7" t="s">
        <v>337</v>
      </c>
      <c r="F244" s="7" t="str">
        <f>VLOOKUP(E244,'Fuel Heat Rate'!C:D,2,FALSE)</f>
        <v>其他</v>
      </c>
      <c r="G244" s="8">
        <v>-4337.06</v>
      </c>
      <c r="H244" s="8">
        <f>VLOOKUP($E244,'Fuel Heat Rate'!$C$3:$K$33,4,FALSE)*G244</f>
        <v>-148.17423983601</v>
      </c>
    </row>
    <row r="245" hidden="1" spans="1:8">
      <c r="A245" s="7">
        <v>156531</v>
      </c>
      <c r="B245" s="7" t="s">
        <v>475</v>
      </c>
      <c r="C245" s="7">
        <v>2020</v>
      </c>
      <c r="D245" s="7" t="s">
        <v>225</v>
      </c>
      <c r="E245" s="7" t="s">
        <v>337</v>
      </c>
      <c r="F245" s="7" t="str">
        <f>VLOOKUP(E245,'Fuel Heat Rate'!C:D,2,FALSE)</f>
        <v>其他</v>
      </c>
      <c r="G245" s="8">
        <v>-4497.28</v>
      </c>
      <c r="H245" s="8">
        <f>VLOOKUP($E245,'Fuel Heat Rate'!$C$3:$K$33,4,FALSE)*G245</f>
        <v>-153.648103860608</v>
      </c>
    </row>
    <row r="246" hidden="1" spans="1:8">
      <c r="A246" s="7">
        <v>32351</v>
      </c>
      <c r="B246" s="7" t="s">
        <v>475</v>
      </c>
      <c r="C246" s="7">
        <v>2021</v>
      </c>
      <c r="D246" s="7" t="s">
        <v>225</v>
      </c>
      <c r="E246" s="7" t="s">
        <v>337</v>
      </c>
      <c r="F246" s="7" t="str">
        <f>VLOOKUP(E246,'Fuel Heat Rate'!C:D,2,FALSE)</f>
        <v>其他</v>
      </c>
      <c r="G246" s="8">
        <v>-4104.82</v>
      </c>
      <c r="H246" s="8">
        <f>VLOOKUP($E246,'Fuel Heat Rate'!$C$3:$K$33,4,FALSE)*G246</f>
        <v>-140.239836009566</v>
      </c>
    </row>
    <row r="247" hidden="1" spans="1:8">
      <c r="A247" s="7">
        <v>159436</v>
      </c>
      <c r="B247" s="7" t="s">
        <v>475</v>
      </c>
      <c r="C247" s="7">
        <v>2019</v>
      </c>
      <c r="D247" s="7" t="s">
        <v>225</v>
      </c>
      <c r="E247" s="7" t="s">
        <v>253</v>
      </c>
      <c r="F247" s="7" t="str">
        <f>VLOOKUP(E247,'Fuel Heat Rate'!C:D,2,FALSE)</f>
        <v>燃气</v>
      </c>
      <c r="G247" s="8">
        <v>-3.49</v>
      </c>
      <c r="H247" s="8">
        <f>VLOOKUP($E247,'Fuel Heat Rate'!$C$3:$K$33,4,FALSE)*G247</f>
        <v>-42.4035</v>
      </c>
    </row>
    <row r="248" hidden="1" spans="1:8">
      <c r="A248" s="7">
        <v>159401</v>
      </c>
      <c r="B248" s="7" t="s">
        <v>475</v>
      </c>
      <c r="C248" s="7">
        <v>2020</v>
      </c>
      <c r="D248" s="7" t="s">
        <v>225</v>
      </c>
      <c r="E248" s="7" t="s">
        <v>253</v>
      </c>
      <c r="F248" s="7" t="str">
        <f>VLOOKUP(E248,'Fuel Heat Rate'!C:D,2,FALSE)</f>
        <v>燃气</v>
      </c>
      <c r="G248" s="8">
        <v>-5.12</v>
      </c>
      <c r="H248" s="8">
        <f>VLOOKUP($E248,'Fuel Heat Rate'!$C$3:$K$33,4,FALSE)*G248</f>
        <v>-62.208</v>
      </c>
    </row>
    <row r="249" hidden="1" spans="1:8">
      <c r="A249" s="7">
        <v>30181</v>
      </c>
      <c r="B249" s="7" t="s">
        <v>475</v>
      </c>
      <c r="C249" s="7">
        <v>2021</v>
      </c>
      <c r="D249" s="7" t="s">
        <v>225</v>
      </c>
      <c r="E249" s="7" t="s">
        <v>253</v>
      </c>
      <c r="F249" s="7" t="str">
        <f>VLOOKUP(E249,'Fuel Heat Rate'!C:D,2,FALSE)</f>
        <v>燃气</v>
      </c>
      <c r="G249" s="8">
        <v>-5.37</v>
      </c>
      <c r="H249" s="8">
        <f>VLOOKUP($E249,'Fuel Heat Rate'!$C$3:$K$33,4,FALSE)*G249</f>
        <v>-65.2455</v>
      </c>
    </row>
    <row r="250" hidden="1" spans="1:8">
      <c r="A250" s="7">
        <v>162621</v>
      </c>
      <c r="B250" s="7" t="s">
        <v>475</v>
      </c>
      <c r="C250" s="7">
        <v>2019</v>
      </c>
      <c r="D250" s="7" t="s">
        <v>225</v>
      </c>
      <c r="E250" s="7" t="s">
        <v>229</v>
      </c>
      <c r="F250" s="7" t="str">
        <f>VLOOKUP(E250,'Fuel Heat Rate'!C:D,2,FALSE)</f>
        <v>燃煤</v>
      </c>
      <c r="G250" s="8">
        <v>-4585.24</v>
      </c>
      <c r="H250" s="8">
        <f>VLOOKUP($E250,'Fuel Heat Rate'!$C$3:$K$33,4,FALSE)*G250</f>
        <v>-3275.236932</v>
      </c>
    </row>
    <row r="251" hidden="1" spans="1:8">
      <c r="A251" s="7">
        <v>162586</v>
      </c>
      <c r="B251" s="7" t="s">
        <v>475</v>
      </c>
      <c r="C251" s="7">
        <v>2020</v>
      </c>
      <c r="D251" s="7" t="s">
        <v>225</v>
      </c>
      <c r="E251" s="7" t="s">
        <v>229</v>
      </c>
      <c r="F251" s="7" t="str">
        <f>VLOOKUP(E251,'Fuel Heat Rate'!C:D,2,FALSE)</f>
        <v>燃煤</v>
      </c>
      <c r="G251" s="8">
        <v>-3424.3</v>
      </c>
      <c r="H251" s="8">
        <f>VLOOKUP($E251,'Fuel Heat Rate'!$C$3:$K$33,4,FALSE)*G251</f>
        <v>-2445.97749</v>
      </c>
    </row>
    <row r="252" hidden="1" spans="1:8">
      <c r="A252" s="7">
        <v>1971</v>
      </c>
      <c r="B252" s="7" t="s">
        <v>475</v>
      </c>
      <c r="C252" s="7">
        <v>2021</v>
      </c>
      <c r="D252" s="7" t="s">
        <v>225</v>
      </c>
      <c r="E252" s="7" t="s">
        <v>229</v>
      </c>
      <c r="F252" s="7" t="str">
        <f>VLOOKUP(E252,'Fuel Heat Rate'!C:D,2,FALSE)</f>
        <v>燃煤</v>
      </c>
      <c r="G252" s="8">
        <v>-4870.57</v>
      </c>
      <c r="H252" s="8">
        <f>VLOOKUP($E252,'Fuel Heat Rate'!$C$3:$K$33,4,FALSE)*G252</f>
        <v>-3479.048151</v>
      </c>
    </row>
    <row r="253" hidden="1" spans="1:8">
      <c r="A253" s="7">
        <v>163741</v>
      </c>
      <c r="B253" s="7" t="s">
        <v>475</v>
      </c>
      <c r="C253" s="7">
        <v>2019</v>
      </c>
      <c r="D253" s="7" t="s">
        <v>225</v>
      </c>
      <c r="E253" s="7" t="s">
        <v>247</v>
      </c>
      <c r="F253" s="7">
        <f>VLOOKUP(E253,'Fuel Heat Rate'!C:D,2,FALSE)</f>
        <v>0</v>
      </c>
      <c r="G253" s="8">
        <v>-1.62</v>
      </c>
      <c r="H253" s="8">
        <f>VLOOKUP($E253,'Fuel Heat Rate'!$C$3:$K$33,4,FALSE)*G253</f>
        <v>-4.39730099077554</v>
      </c>
    </row>
    <row r="254" hidden="1" spans="1:8">
      <c r="A254" s="7">
        <v>163706</v>
      </c>
      <c r="B254" s="7" t="s">
        <v>475</v>
      </c>
      <c r="C254" s="7">
        <v>2020</v>
      </c>
      <c r="D254" s="7" t="s">
        <v>225</v>
      </c>
      <c r="E254" s="7" t="s">
        <v>247</v>
      </c>
      <c r="F254" s="7">
        <f>VLOOKUP(E254,'Fuel Heat Rate'!C:D,2,FALSE)</f>
        <v>0</v>
      </c>
      <c r="G254" s="8">
        <v>-2.32</v>
      </c>
      <c r="H254" s="8">
        <f>VLOOKUP($E254,'Fuel Heat Rate'!$C$3:$K$33,4,FALSE)*G254</f>
        <v>-6.29736932012299</v>
      </c>
    </row>
    <row r="255" hidden="1" spans="1:8">
      <c r="A255" s="7">
        <v>10651</v>
      </c>
      <c r="B255" s="7" t="s">
        <v>475</v>
      </c>
      <c r="C255" s="7">
        <v>2021</v>
      </c>
      <c r="D255" s="7" t="s">
        <v>225</v>
      </c>
      <c r="E255" s="7" t="s">
        <v>247</v>
      </c>
      <c r="F255" s="7">
        <f>VLOOKUP(E255,'Fuel Heat Rate'!C:D,2,FALSE)</f>
        <v>0</v>
      </c>
      <c r="G255" s="8">
        <v>-2.24</v>
      </c>
      <c r="H255" s="8">
        <f>VLOOKUP($E255,'Fuel Heat Rate'!$C$3:$K$33,4,FALSE)*G255</f>
        <v>-6.08021865391186</v>
      </c>
    </row>
    <row r="256" hidden="1" spans="1:8">
      <c r="A256" s="7">
        <v>164126</v>
      </c>
      <c r="B256" s="7" t="s">
        <v>476</v>
      </c>
      <c r="C256" s="7">
        <v>2019</v>
      </c>
      <c r="D256" s="7" t="s">
        <v>225</v>
      </c>
      <c r="E256" s="7" t="s">
        <v>259</v>
      </c>
      <c r="F256" s="7" t="str">
        <f>VLOOKUP(E256,'Fuel Heat Rate'!C:D,2,FALSE)</f>
        <v>燃油</v>
      </c>
      <c r="G256" s="8">
        <v>-0.03</v>
      </c>
      <c r="H256" s="8">
        <f>VLOOKUP($E256,'Fuel Heat Rate'!$C$3:$K$33,4,FALSE)*G256</f>
        <v>-0.043713</v>
      </c>
    </row>
    <row r="257" hidden="1" spans="1:8">
      <c r="A257" s="7">
        <v>164091</v>
      </c>
      <c r="B257" s="7" t="s">
        <v>476</v>
      </c>
      <c r="C257" s="7">
        <v>2020</v>
      </c>
      <c r="D257" s="7" t="s">
        <v>225</v>
      </c>
      <c r="E257" s="7" t="s">
        <v>259</v>
      </c>
      <c r="F257" s="7" t="str">
        <f>VLOOKUP(E257,'Fuel Heat Rate'!C:D,2,FALSE)</f>
        <v>燃油</v>
      </c>
      <c r="G257" s="8">
        <v>-0.02</v>
      </c>
      <c r="H257" s="8">
        <f>VLOOKUP($E257,'Fuel Heat Rate'!$C$3:$K$33,4,FALSE)*G257</f>
        <v>-0.029142</v>
      </c>
    </row>
    <row r="258" hidden="1" spans="1:8">
      <c r="A258" s="7">
        <v>18071</v>
      </c>
      <c r="B258" s="7" t="s">
        <v>476</v>
      </c>
      <c r="C258" s="7">
        <v>2021</v>
      </c>
      <c r="D258" s="7" t="s">
        <v>225</v>
      </c>
      <c r="E258" s="7" t="s">
        <v>259</v>
      </c>
      <c r="F258" s="7" t="str">
        <f>VLOOKUP(E258,'Fuel Heat Rate'!C:D,2,FALSE)</f>
        <v>燃油</v>
      </c>
      <c r="G258" s="8">
        <v>-0.02</v>
      </c>
      <c r="H258" s="8">
        <f>VLOOKUP($E258,'Fuel Heat Rate'!$C$3:$K$33,4,FALSE)*G258</f>
        <v>-0.029142</v>
      </c>
    </row>
    <row r="259" hidden="1" spans="1:8">
      <c r="A259" s="7">
        <v>164686</v>
      </c>
      <c r="B259" s="7" t="s">
        <v>476</v>
      </c>
      <c r="C259" s="7">
        <v>2019</v>
      </c>
      <c r="D259" s="7" t="s">
        <v>225</v>
      </c>
      <c r="E259" s="7" t="s">
        <v>339</v>
      </c>
      <c r="F259" s="7" t="str">
        <f>VLOOKUP(E259,'Fuel Heat Rate'!C:D,2,FALSE)</f>
        <v>电力</v>
      </c>
      <c r="G259" s="8">
        <v>212.46</v>
      </c>
      <c r="H259" s="8">
        <f>VLOOKUP($E259,'Fuel Heat Rate'!$C$3:$K$33,4,FALSE)*G259</f>
        <v>261.310556884182</v>
      </c>
    </row>
    <row r="260" hidden="1" spans="1:8">
      <c r="A260" s="7">
        <v>164651</v>
      </c>
      <c r="B260" s="7" t="s">
        <v>476</v>
      </c>
      <c r="C260" s="7">
        <v>2020</v>
      </c>
      <c r="D260" s="7" t="s">
        <v>225</v>
      </c>
      <c r="E260" s="7" t="s">
        <v>339</v>
      </c>
      <c r="F260" s="7" t="str">
        <f>VLOOKUP(E260,'Fuel Heat Rate'!C:D,2,FALSE)</f>
        <v>电力</v>
      </c>
      <c r="G260" s="8">
        <v>213.06</v>
      </c>
      <c r="H260" s="8">
        <f>VLOOKUP($E260,'Fuel Heat Rate'!$C$3:$K$33,4,FALSE)*G260</f>
        <v>262.048513836693</v>
      </c>
    </row>
    <row r="261" hidden="1" spans="1:8">
      <c r="A261" s="7">
        <v>33261</v>
      </c>
      <c r="B261" s="7" t="s">
        <v>476</v>
      </c>
      <c r="C261" s="7">
        <v>2021</v>
      </c>
      <c r="D261" s="7" t="s">
        <v>225</v>
      </c>
      <c r="E261" s="7" t="s">
        <v>339</v>
      </c>
      <c r="F261" s="7" t="str">
        <f>VLOOKUP(E261,'Fuel Heat Rate'!C:D,2,FALSE)</f>
        <v>电力</v>
      </c>
      <c r="G261" s="8">
        <v>254.39</v>
      </c>
      <c r="H261" s="8">
        <f>VLOOKUP($E261,'Fuel Heat Rate'!$C$3:$K$33,4,FALSE)*G261</f>
        <v>312.881448582166</v>
      </c>
    </row>
    <row r="262" hidden="1" spans="1:8">
      <c r="A262" s="7">
        <v>169936</v>
      </c>
      <c r="B262" s="7" t="s">
        <v>476</v>
      </c>
      <c r="C262" s="7">
        <v>2019</v>
      </c>
      <c r="D262" s="7" t="s">
        <v>225</v>
      </c>
      <c r="E262" s="7" t="s">
        <v>226</v>
      </c>
      <c r="F262" s="7" t="str">
        <f>VLOOKUP(E262,'Fuel Heat Rate'!C:D,2,FALSE)</f>
        <v>生物质</v>
      </c>
      <c r="G262" s="8">
        <v>-32.72</v>
      </c>
      <c r="H262" s="8">
        <f>VLOOKUP($E262,'Fuel Heat Rate'!$C$3:$K$33,4,FALSE)*G262</f>
        <v>-32.7211178681244</v>
      </c>
    </row>
    <row r="263" hidden="1" spans="1:8">
      <c r="A263" s="7">
        <v>169901</v>
      </c>
      <c r="B263" s="7" t="s">
        <v>476</v>
      </c>
      <c r="C263" s="7">
        <v>2020</v>
      </c>
      <c r="D263" s="7" t="s">
        <v>225</v>
      </c>
      <c r="E263" s="7" t="s">
        <v>226</v>
      </c>
      <c r="F263" s="7" t="str">
        <f>VLOOKUP(E263,'Fuel Heat Rate'!C:D,2,FALSE)</f>
        <v>生物质</v>
      </c>
      <c r="G263" s="8">
        <v>-26.66</v>
      </c>
      <c r="H263" s="8">
        <f>VLOOKUP($E263,'Fuel Heat Rate'!$C$3:$K$33,4,FALSE)*G263</f>
        <v>-26.6609108302016</v>
      </c>
    </row>
    <row r="264" hidden="1" spans="1:8">
      <c r="A264" s="7">
        <v>34346</v>
      </c>
      <c r="B264" s="7" t="s">
        <v>476</v>
      </c>
      <c r="C264" s="7">
        <v>2021</v>
      </c>
      <c r="D264" s="7" t="s">
        <v>225</v>
      </c>
      <c r="E264" s="7" t="s">
        <v>226</v>
      </c>
      <c r="F264" s="7" t="str">
        <f>VLOOKUP(E264,'Fuel Heat Rate'!C:D,2,FALSE)</f>
        <v>生物质</v>
      </c>
      <c r="G264" s="8">
        <v>-50.11</v>
      </c>
      <c r="H264" s="8">
        <f>VLOOKUP($E264,'Fuel Heat Rate'!$C$3:$K$33,4,FALSE)*G264</f>
        <v>-50.1117119918005</v>
      </c>
    </row>
    <row r="265" hidden="1" spans="1:8">
      <c r="A265" s="7">
        <v>172736</v>
      </c>
      <c r="B265" s="7" t="s">
        <v>476</v>
      </c>
      <c r="C265" s="7">
        <v>2019</v>
      </c>
      <c r="D265" s="7" t="s">
        <v>225</v>
      </c>
      <c r="E265" s="7" t="s">
        <v>337</v>
      </c>
      <c r="F265" s="7" t="str">
        <f>VLOOKUP(E265,'Fuel Heat Rate'!C:D,2,FALSE)</f>
        <v>其他</v>
      </c>
      <c r="G265" s="8">
        <v>-1139.55</v>
      </c>
      <c r="H265" s="8">
        <f>VLOOKUP($E265,'Fuel Heat Rate'!$C$3:$K$33,4,FALSE)*G265</f>
        <v>-38.9323539460198</v>
      </c>
    </row>
    <row r="266" hidden="1" spans="1:8">
      <c r="A266" s="7">
        <v>172701</v>
      </c>
      <c r="B266" s="7" t="s">
        <v>476</v>
      </c>
      <c r="C266" s="7">
        <v>2020</v>
      </c>
      <c r="D266" s="7" t="s">
        <v>225</v>
      </c>
      <c r="E266" s="7" t="s">
        <v>337</v>
      </c>
      <c r="F266" s="7" t="str">
        <f>VLOOKUP(E266,'Fuel Heat Rate'!C:D,2,FALSE)</f>
        <v>其他</v>
      </c>
      <c r="G266" s="8">
        <v>-1080.66</v>
      </c>
      <c r="H266" s="8">
        <f>VLOOKUP($E266,'Fuel Heat Rate'!$C$3:$K$33,4,FALSE)*G266</f>
        <v>-36.9203963102152</v>
      </c>
    </row>
    <row r="267" hidden="1" spans="1:8">
      <c r="A267" s="7">
        <v>32176</v>
      </c>
      <c r="B267" s="7" t="s">
        <v>476</v>
      </c>
      <c r="C267" s="7">
        <v>2021</v>
      </c>
      <c r="D267" s="7" t="s">
        <v>225</v>
      </c>
      <c r="E267" s="7" t="s">
        <v>337</v>
      </c>
      <c r="F267" s="7" t="str">
        <f>VLOOKUP(E267,'Fuel Heat Rate'!C:D,2,FALSE)</f>
        <v>其他</v>
      </c>
      <c r="G267" s="8">
        <v>-1362.11</v>
      </c>
      <c r="H267" s="8">
        <f>VLOOKUP($E267,'Fuel Heat Rate'!$C$3:$K$33,4,FALSE)*G267</f>
        <v>-46.5360437307824</v>
      </c>
    </row>
    <row r="268" hidden="1" spans="1:8">
      <c r="A268" s="7">
        <v>175606</v>
      </c>
      <c r="B268" s="7" t="s">
        <v>476</v>
      </c>
      <c r="C268" s="7">
        <v>2019</v>
      </c>
      <c r="D268" s="7" t="s">
        <v>225</v>
      </c>
      <c r="E268" s="7" t="s">
        <v>253</v>
      </c>
      <c r="F268" s="7" t="str">
        <f>VLOOKUP(E268,'Fuel Heat Rate'!C:D,2,FALSE)</f>
        <v>燃气</v>
      </c>
      <c r="G268" s="8">
        <v>-2.92</v>
      </c>
      <c r="H268" s="8">
        <f>VLOOKUP($E268,'Fuel Heat Rate'!$C$3:$K$33,4,FALSE)*G268</f>
        <v>-35.478</v>
      </c>
    </row>
    <row r="269" hidden="1" spans="1:8">
      <c r="A269" s="7">
        <v>175571</v>
      </c>
      <c r="B269" s="7" t="s">
        <v>476</v>
      </c>
      <c r="C269" s="7">
        <v>2020</v>
      </c>
      <c r="D269" s="7" t="s">
        <v>225</v>
      </c>
      <c r="E269" s="7" t="s">
        <v>253</v>
      </c>
      <c r="F269" s="7" t="str">
        <f>VLOOKUP(E269,'Fuel Heat Rate'!C:D,2,FALSE)</f>
        <v>燃气</v>
      </c>
      <c r="G269" s="8">
        <v>-5.98</v>
      </c>
      <c r="H269" s="8">
        <f>VLOOKUP($E269,'Fuel Heat Rate'!$C$3:$K$33,4,FALSE)*G269</f>
        <v>-72.657</v>
      </c>
    </row>
    <row r="270" hidden="1" spans="1:8">
      <c r="A270" s="7">
        <v>30006</v>
      </c>
      <c r="B270" s="7" t="s">
        <v>476</v>
      </c>
      <c r="C270" s="7">
        <v>2021</v>
      </c>
      <c r="D270" s="7" t="s">
        <v>225</v>
      </c>
      <c r="E270" s="7" t="s">
        <v>253</v>
      </c>
      <c r="F270" s="7" t="str">
        <f>VLOOKUP(E270,'Fuel Heat Rate'!C:D,2,FALSE)</f>
        <v>燃气</v>
      </c>
      <c r="G270" s="8">
        <v>-10.53</v>
      </c>
      <c r="H270" s="8">
        <f>VLOOKUP($E270,'Fuel Heat Rate'!$C$3:$K$33,4,FALSE)*G270</f>
        <v>-127.9395</v>
      </c>
    </row>
    <row r="271" hidden="1" spans="1:8">
      <c r="A271" s="7">
        <v>178791</v>
      </c>
      <c r="B271" s="7" t="s">
        <v>476</v>
      </c>
      <c r="C271" s="7">
        <v>2019</v>
      </c>
      <c r="D271" s="7" t="s">
        <v>225</v>
      </c>
      <c r="E271" s="7" t="s">
        <v>229</v>
      </c>
      <c r="F271" s="7" t="str">
        <f>VLOOKUP(E271,'Fuel Heat Rate'!C:D,2,FALSE)</f>
        <v>燃煤</v>
      </c>
      <c r="G271" s="8">
        <v>-835.79</v>
      </c>
      <c r="H271" s="8">
        <f>VLOOKUP($E271,'Fuel Heat Rate'!$C$3:$K$33,4,FALSE)*G271</f>
        <v>-597.004797</v>
      </c>
    </row>
    <row r="272" hidden="1" spans="1:8">
      <c r="A272" s="7">
        <v>178756</v>
      </c>
      <c r="B272" s="7" t="s">
        <v>476</v>
      </c>
      <c r="C272" s="7">
        <v>2020</v>
      </c>
      <c r="D272" s="7" t="s">
        <v>225</v>
      </c>
      <c r="E272" s="7" t="s">
        <v>229</v>
      </c>
      <c r="F272" s="7" t="str">
        <f>VLOOKUP(E272,'Fuel Heat Rate'!C:D,2,FALSE)</f>
        <v>燃煤</v>
      </c>
      <c r="G272" s="8">
        <v>-757.03</v>
      </c>
      <c r="H272" s="8">
        <f>VLOOKUP($E272,'Fuel Heat Rate'!$C$3:$K$33,4,FALSE)*G272</f>
        <v>-540.746529</v>
      </c>
    </row>
    <row r="273" hidden="1" spans="1:8">
      <c r="A273" s="7">
        <v>1796</v>
      </c>
      <c r="B273" s="7" t="s">
        <v>476</v>
      </c>
      <c r="C273" s="7">
        <v>2021</v>
      </c>
      <c r="D273" s="7" t="s">
        <v>225</v>
      </c>
      <c r="E273" s="7" t="s">
        <v>229</v>
      </c>
      <c r="F273" s="7" t="str">
        <f>VLOOKUP(E273,'Fuel Heat Rate'!C:D,2,FALSE)</f>
        <v>燃煤</v>
      </c>
      <c r="G273" s="8">
        <v>-844.52</v>
      </c>
      <c r="H273" s="8">
        <f>VLOOKUP($E273,'Fuel Heat Rate'!$C$3:$K$33,4,FALSE)*G273</f>
        <v>-603.240636</v>
      </c>
    </row>
    <row r="274" hidden="1" spans="1:8">
      <c r="A274" s="7">
        <v>180296</v>
      </c>
      <c r="B274" s="7" t="s">
        <v>477</v>
      </c>
      <c r="C274" s="7">
        <v>2019</v>
      </c>
      <c r="D274" s="7" t="s">
        <v>225</v>
      </c>
      <c r="E274" s="7" t="s">
        <v>259</v>
      </c>
      <c r="F274" s="7" t="str">
        <f>VLOOKUP(E274,'Fuel Heat Rate'!C:D,2,FALSE)</f>
        <v>燃油</v>
      </c>
      <c r="G274" s="8">
        <v>-1.01</v>
      </c>
      <c r="H274" s="8">
        <f>VLOOKUP($E274,'Fuel Heat Rate'!$C$3:$K$33,4,FALSE)*G274</f>
        <v>-1.471671</v>
      </c>
    </row>
    <row r="275" hidden="1" spans="1:8">
      <c r="A275" s="7">
        <v>180261</v>
      </c>
      <c r="B275" s="7" t="s">
        <v>477</v>
      </c>
      <c r="C275" s="7">
        <v>2020</v>
      </c>
      <c r="D275" s="7" t="s">
        <v>225</v>
      </c>
      <c r="E275" s="7" t="s">
        <v>259</v>
      </c>
      <c r="F275" s="7" t="str">
        <f>VLOOKUP(E275,'Fuel Heat Rate'!C:D,2,FALSE)</f>
        <v>燃油</v>
      </c>
      <c r="G275" s="8">
        <v>-1.59</v>
      </c>
      <c r="H275" s="8">
        <f>VLOOKUP($E275,'Fuel Heat Rate'!$C$3:$K$33,4,FALSE)*G275</f>
        <v>-2.316789</v>
      </c>
    </row>
    <row r="276" hidden="1" spans="1:8">
      <c r="A276" s="7">
        <v>17966</v>
      </c>
      <c r="B276" s="7" t="s">
        <v>477</v>
      </c>
      <c r="C276" s="7">
        <v>2021</v>
      </c>
      <c r="D276" s="7" t="s">
        <v>225</v>
      </c>
      <c r="E276" s="7" t="s">
        <v>259</v>
      </c>
      <c r="F276" s="7" t="str">
        <f>VLOOKUP(E276,'Fuel Heat Rate'!C:D,2,FALSE)</f>
        <v>燃油</v>
      </c>
      <c r="G276" s="8">
        <v>-2.1</v>
      </c>
      <c r="H276" s="8">
        <f>VLOOKUP($E276,'Fuel Heat Rate'!$C$3:$K$33,4,FALSE)*G276</f>
        <v>-3.05991</v>
      </c>
    </row>
    <row r="277" hidden="1" spans="1:8">
      <c r="A277" s="7">
        <v>180856</v>
      </c>
      <c r="B277" s="7" t="s">
        <v>477</v>
      </c>
      <c r="C277" s="7">
        <v>2019</v>
      </c>
      <c r="D277" s="7" t="s">
        <v>225</v>
      </c>
      <c r="E277" s="7" t="s">
        <v>339</v>
      </c>
      <c r="F277" s="7" t="str">
        <f>VLOOKUP(E277,'Fuel Heat Rate'!C:D,2,FALSE)</f>
        <v>电力</v>
      </c>
      <c r="G277" s="8">
        <v>2840.47</v>
      </c>
      <c r="H277" s="8">
        <f>VLOOKUP($E277,'Fuel Heat Rate'!$C$3:$K$33,4,FALSE)*G277</f>
        <v>3493.57430816536</v>
      </c>
    </row>
    <row r="278" hidden="1" spans="1:8">
      <c r="A278" s="7">
        <v>180821</v>
      </c>
      <c r="B278" s="7" t="s">
        <v>477</v>
      </c>
      <c r="C278" s="7">
        <v>2020</v>
      </c>
      <c r="D278" s="7" t="s">
        <v>225</v>
      </c>
      <c r="E278" s="7" t="s">
        <v>339</v>
      </c>
      <c r="F278" s="7" t="str">
        <f>VLOOKUP(E278,'Fuel Heat Rate'!C:D,2,FALSE)</f>
        <v>电力</v>
      </c>
      <c r="G278" s="8">
        <v>2831.73</v>
      </c>
      <c r="H278" s="8">
        <f>VLOOKUP($E278,'Fuel Heat Rate'!$C$3:$K$33,4,FALSE)*G278</f>
        <v>3482.82473522378</v>
      </c>
    </row>
    <row r="279" hidden="1" spans="1:8">
      <c r="A279" s="7">
        <v>33156</v>
      </c>
      <c r="B279" s="7" t="s">
        <v>477</v>
      </c>
      <c r="C279" s="7">
        <v>2021</v>
      </c>
      <c r="D279" s="7" t="s">
        <v>225</v>
      </c>
      <c r="E279" s="7" t="s">
        <v>339</v>
      </c>
      <c r="F279" s="7" t="str">
        <f>VLOOKUP(E279,'Fuel Heat Rate'!C:D,2,FALSE)</f>
        <v>电力</v>
      </c>
      <c r="G279" s="8">
        <v>2698.74</v>
      </c>
      <c r="H279" s="8">
        <f>VLOOKUP($E279,'Fuel Heat Rate'!$C$3:$K$33,4,FALSE)*G279</f>
        <v>3319.25657669969</v>
      </c>
    </row>
    <row r="280" hidden="1" spans="1:8">
      <c r="A280" s="7">
        <v>181416</v>
      </c>
      <c r="B280" s="7" t="s">
        <v>477</v>
      </c>
      <c r="C280" s="7">
        <v>2019</v>
      </c>
      <c r="D280" s="7" t="s">
        <v>225</v>
      </c>
      <c r="E280" s="7" t="s">
        <v>244</v>
      </c>
      <c r="F280" s="7">
        <f>VLOOKUP(E280,'Fuel Heat Rate'!C:D,2,FALSE)</f>
        <v>0</v>
      </c>
      <c r="G280" s="8">
        <v>-1086.18</v>
      </c>
      <c r="H280" s="8">
        <f>VLOOKUP($E280,'Fuel Heat Rate'!$C$3:$K$33,4,FALSE)*G280</f>
        <v>-1396.41111718483</v>
      </c>
    </row>
    <row r="281" hidden="1" spans="1:8">
      <c r="A281" s="7">
        <v>181381</v>
      </c>
      <c r="B281" s="7" t="s">
        <v>477</v>
      </c>
      <c r="C281" s="7">
        <v>2020</v>
      </c>
      <c r="D281" s="7" t="s">
        <v>225</v>
      </c>
      <c r="E281" s="7" t="s">
        <v>244</v>
      </c>
      <c r="F281" s="7">
        <f>VLOOKUP(E281,'Fuel Heat Rate'!C:D,2,FALSE)</f>
        <v>0</v>
      </c>
      <c r="G281" s="8">
        <v>-1210.38</v>
      </c>
      <c r="H281" s="8">
        <f>VLOOKUP($E281,'Fuel Heat Rate'!$C$3:$K$33,4,FALSE)*G281</f>
        <v>-1556.08470789204</v>
      </c>
    </row>
    <row r="282" hidden="1" spans="1:8">
      <c r="A282" s="7">
        <v>9286</v>
      </c>
      <c r="B282" s="7" t="s">
        <v>477</v>
      </c>
      <c r="C282" s="7">
        <v>2021</v>
      </c>
      <c r="D282" s="7" t="s">
        <v>225</v>
      </c>
      <c r="E282" s="7" t="s">
        <v>244</v>
      </c>
      <c r="F282" s="7">
        <f>VLOOKUP(E282,'Fuel Heat Rate'!C:D,2,FALSE)</f>
        <v>0</v>
      </c>
      <c r="G282" s="8">
        <v>-998.63</v>
      </c>
      <c r="H282" s="8">
        <f>VLOOKUP($E282,'Fuel Heat Rate'!$C$3:$K$33,4,FALSE)*G282</f>
        <v>-1283.85537751964</v>
      </c>
    </row>
    <row r="283" hidden="1" spans="1:8">
      <c r="A283" s="7">
        <v>181801</v>
      </c>
      <c r="B283" s="7" t="s">
        <v>477</v>
      </c>
      <c r="C283" s="7">
        <v>2019</v>
      </c>
      <c r="D283" s="7" t="s">
        <v>225</v>
      </c>
      <c r="E283" s="7" t="s">
        <v>242</v>
      </c>
      <c r="F283" s="7">
        <f>VLOOKUP(E283,'Fuel Heat Rate'!C:D,2,FALSE)</f>
        <v>0</v>
      </c>
      <c r="G283" s="8">
        <v>-20.5</v>
      </c>
      <c r="H283" s="8">
        <f>VLOOKUP($E283,'Fuel Heat Rate'!$C$3:$K$33,4,FALSE)*G283</f>
        <v>-121.53425</v>
      </c>
    </row>
    <row r="284" hidden="1" spans="1:8">
      <c r="A284" s="7">
        <v>181766</v>
      </c>
      <c r="B284" s="7" t="s">
        <v>477</v>
      </c>
      <c r="C284" s="7">
        <v>2020</v>
      </c>
      <c r="D284" s="7" t="s">
        <v>225</v>
      </c>
      <c r="E284" s="7" t="s">
        <v>242</v>
      </c>
      <c r="F284" s="7">
        <f>VLOOKUP(E284,'Fuel Heat Rate'!C:D,2,FALSE)</f>
        <v>0</v>
      </c>
      <c r="G284" s="8">
        <v>-21.52</v>
      </c>
      <c r="H284" s="8">
        <f>VLOOKUP($E284,'Fuel Heat Rate'!$C$3:$K$33,4,FALSE)*G284</f>
        <v>-127.58132</v>
      </c>
    </row>
    <row r="285" hidden="1" spans="1:8">
      <c r="A285" s="7">
        <v>8201</v>
      </c>
      <c r="B285" s="7" t="s">
        <v>477</v>
      </c>
      <c r="C285" s="7">
        <v>2021</v>
      </c>
      <c r="D285" s="7" t="s">
        <v>225</v>
      </c>
      <c r="E285" s="7" t="s">
        <v>242</v>
      </c>
      <c r="F285" s="7">
        <f>VLOOKUP(E285,'Fuel Heat Rate'!C:D,2,FALSE)</f>
        <v>0</v>
      </c>
      <c r="G285" s="8">
        <v>-14.83</v>
      </c>
      <c r="H285" s="8">
        <f>VLOOKUP($E285,'Fuel Heat Rate'!$C$3:$K$33,4,FALSE)*G285</f>
        <v>-87.919655</v>
      </c>
    </row>
    <row r="286" hidden="1" spans="1:8">
      <c r="A286" s="7">
        <v>7116</v>
      </c>
      <c r="B286" s="7" t="s">
        <v>477</v>
      </c>
      <c r="C286" s="7">
        <v>2021</v>
      </c>
      <c r="D286" s="7" t="s">
        <v>225</v>
      </c>
      <c r="E286" s="7" t="s">
        <v>236</v>
      </c>
      <c r="F286" s="7" t="str">
        <f>VLOOKUP(E286,'Fuel Heat Rate'!C:D,2,FALSE)</f>
        <v>燃煤</v>
      </c>
      <c r="G286" s="8">
        <v>-0.6</v>
      </c>
      <c r="H286" s="8">
        <f>VLOOKUP($E286,'Fuel Heat Rate'!$C$3:$K$33,4,FALSE)*G286</f>
        <v>-0.58284</v>
      </c>
    </row>
    <row r="287" hidden="1" spans="1:8">
      <c r="A287" s="7">
        <v>182921</v>
      </c>
      <c r="B287" s="7" t="s">
        <v>477</v>
      </c>
      <c r="C287" s="7">
        <v>2019</v>
      </c>
      <c r="D287" s="7" t="s">
        <v>225</v>
      </c>
      <c r="E287" s="7" t="s">
        <v>251</v>
      </c>
      <c r="F287" s="7" t="str">
        <f>VLOOKUP(E287,'Fuel Heat Rate'!C:D,2,FALSE)</f>
        <v>燃油</v>
      </c>
      <c r="G287" s="8">
        <v>-1.56</v>
      </c>
      <c r="H287" s="8">
        <f>VLOOKUP($E287,'Fuel Heat Rate'!$C$3:$K$33,4,FALSE)*G287</f>
        <v>-2.451384</v>
      </c>
    </row>
    <row r="288" hidden="1" spans="1:8">
      <c r="A288" s="7">
        <v>182886</v>
      </c>
      <c r="B288" s="7" t="s">
        <v>477</v>
      </c>
      <c r="C288" s="7">
        <v>2020</v>
      </c>
      <c r="D288" s="7" t="s">
        <v>225</v>
      </c>
      <c r="E288" s="7" t="s">
        <v>251</v>
      </c>
      <c r="F288" s="7" t="str">
        <f>VLOOKUP(E288,'Fuel Heat Rate'!C:D,2,FALSE)</f>
        <v>燃油</v>
      </c>
      <c r="G288" s="8">
        <v>-1.82</v>
      </c>
      <c r="H288" s="8">
        <f>VLOOKUP($E288,'Fuel Heat Rate'!$C$3:$K$33,4,FALSE)*G288</f>
        <v>-2.859948</v>
      </c>
    </row>
    <row r="289" hidden="1" spans="1:8">
      <c r="A289" s="7">
        <v>27731</v>
      </c>
      <c r="B289" s="7" t="s">
        <v>477</v>
      </c>
      <c r="C289" s="7">
        <v>2021</v>
      </c>
      <c r="D289" s="7" t="s">
        <v>225</v>
      </c>
      <c r="E289" s="7" t="s">
        <v>251</v>
      </c>
      <c r="F289" s="7" t="str">
        <f>VLOOKUP(E289,'Fuel Heat Rate'!C:D,2,FALSE)</f>
        <v>燃油</v>
      </c>
      <c r="G289" s="8">
        <v>-1.4</v>
      </c>
      <c r="H289" s="8">
        <f>VLOOKUP($E289,'Fuel Heat Rate'!$C$3:$K$33,4,FALSE)*G289</f>
        <v>-2.19996</v>
      </c>
    </row>
    <row r="290" hidden="1" spans="1:8">
      <c r="A290" s="7">
        <v>183481</v>
      </c>
      <c r="B290" s="7" t="s">
        <v>477</v>
      </c>
      <c r="C290" s="7">
        <v>2019</v>
      </c>
      <c r="D290" s="7" t="s">
        <v>225</v>
      </c>
      <c r="E290" s="7" t="s">
        <v>234</v>
      </c>
      <c r="F290" s="7" t="str">
        <f>VLOOKUP(E290,'Fuel Heat Rate'!C:D,2,FALSE)</f>
        <v>煤矸石</v>
      </c>
      <c r="G290" s="8">
        <v>-311.57</v>
      </c>
      <c r="H290" s="8">
        <f>VLOOKUP($E290,'Fuel Heat Rate'!$C$3:$K$33,4,FALSE)*G290</f>
        <v>-89.1386122309532</v>
      </c>
    </row>
    <row r="291" hidden="1" spans="1:8">
      <c r="A291" s="7">
        <v>183446</v>
      </c>
      <c r="B291" s="7" t="s">
        <v>477</v>
      </c>
      <c r="C291" s="7">
        <v>2020</v>
      </c>
      <c r="D291" s="7" t="s">
        <v>225</v>
      </c>
      <c r="E291" s="7" t="s">
        <v>234</v>
      </c>
      <c r="F291" s="7" t="str">
        <f>VLOOKUP(E291,'Fuel Heat Rate'!C:D,2,FALSE)</f>
        <v>煤矸石</v>
      </c>
      <c r="G291" s="8">
        <v>-278.28</v>
      </c>
      <c r="H291" s="8">
        <f>VLOOKUP($E291,'Fuel Heat Rate'!$C$3:$K$33,4,FALSE)*G291</f>
        <v>-79.6145104202255</v>
      </c>
    </row>
    <row r="292" hidden="1" spans="1:8">
      <c r="A292" s="7">
        <v>6031</v>
      </c>
      <c r="B292" s="7" t="s">
        <v>477</v>
      </c>
      <c r="C292" s="7">
        <v>2021</v>
      </c>
      <c r="D292" s="7" t="s">
        <v>225</v>
      </c>
      <c r="E292" s="7" t="s">
        <v>234</v>
      </c>
      <c r="F292" s="7" t="str">
        <f>VLOOKUP(E292,'Fuel Heat Rate'!C:D,2,FALSE)</f>
        <v>煤矸石</v>
      </c>
      <c r="G292" s="8">
        <v>-231.26</v>
      </c>
      <c r="H292" s="8">
        <f>VLOOKUP($E292,'Fuel Heat Rate'!$C$3:$K$33,4,FALSE)*G292</f>
        <v>-66.1623245644004</v>
      </c>
    </row>
    <row r="293" hidden="1" spans="1:8">
      <c r="A293" s="7">
        <v>186106</v>
      </c>
      <c r="B293" s="7" t="s">
        <v>477</v>
      </c>
      <c r="C293" s="7">
        <v>2019</v>
      </c>
      <c r="D293" s="7" t="s">
        <v>225</v>
      </c>
      <c r="E293" s="7" t="s">
        <v>226</v>
      </c>
      <c r="F293" s="7" t="str">
        <f>VLOOKUP(E293,'Fuel Heat Rate'!C:D,2,FALSE)</f>
        <v>生物质</v>
      </c>
      <c r="G293" s="8">
        <v>-190.39</v>
      </c>
      <c r="H293" s="8">
        <f>VLOOKUP($E293,'Fuel Heat Rate'!$C$3:$K$33,4,FALSE)*G293</f>
        <v>-190.396504612231</v>
      </c>
    </row>
    <row r="294" hidden="1" spans="1:8">
      <c r="A294" s="7">
        <v>186071</v>
      </c>
      <c r="B294" s="7" t="s">
        <v>477</v>
      </c>
      <c r="C294" s="7">
        <v>2020</v>
      </c>
      <c r="D294" s="7" t="s">
        <v>225</v>
      </c>
      <c r="E294" s="7" t="s">
        <v>226</v>
      </c>
      <c r="F294" s="7" t="str">
        <f>VLOOKUP(E294,'Fuel Heat Rate'!C:D,2,FALSE)</f>
        <v>生物质</v>
      </c>
      <c r="G294" s="8">
        <v>-226.96</v>
      </c>
      <c r="H294" s="8">
        <f>VLOOKUP($E294,'Fuel Heat Rate'!$C$3:$K$33,4,FALSE)*G294</f>
        <v>-226.967754014349</v>
      </c>
    </row>
    <row r="295" hidden="1" spans="1:8">
      <c r="A295" s="7">
        <v>34241</v>
      </c>
      <c r="B295" s="7" t="s">
        <v>477</v>
      </c>
      <c r="C295" s="7">
        <v>2021</v>
      </c>
      <c r="D295" s="7" t="s">
        <v>225</v>
      </c>
      <c r="E295" s="7" t="s">
        <v>226</v>
      </c>
      <c r="F295" s="7" t="str">
        <f>VLOOKUP(E295,'Fuel Heat Rate'!C:D,2,FALSE)</f>
        <v>生物质</v>
      </c>
      <c r="G295" s="8">
        <v>-242.78</v>
      </c>
      <c r="H295" s="8">
        <f>VLOOKUP($E295,'Fuel Heat Rate'!$C$3:$K$33,4,FALSE)*G295</f>
        <v>-242.788294499488</v>
      </c>
    </row>
    <row r="296" hidden="1" spans="1:8">
      <c r="A296" s="7">
        <v>186666</v>
      </c>
      <c r="B296" s="7" t="s">
        <v>477</v>
      </c>
      <c r="C296" s="7">
        <v>2019</v>
      </c>
      <c r="D296" s="7" t="s">
        <v>225</v>
      </c>
      <c r="E296" s="7" t="s">
        <v>264</v>
      </c>
      <c r="F296" s="7" t="str">
        <f>VLOOKUP(E296,'Fuel Heat Rate'!C:D,2,FALSE)</f>
        <v>燃油</v>
      </c>
      <c r="G296" s="8">
        <v>-0.55</v>
      </c>
      <c r="H296" s="8">
        <f>VLOOKUP($E296,'Fuel Heat Rate'!$C$3:$K$33,4,FALSE)*G296</f>
        <v>-0.7700375811411</v>
      </c>
    </row>
    <row r="297" hidden="1" spans="1:8">
      <c r="A297" s="7">
        <v>186631</v>
      </c>
      <c r="B297" s="7" t="s">
        <v>477</v>
      </c>
      <c r="C297" s="7">
        <v>2020</v>
      </c>
      <c r="D297" s="7" t="s">
        <v>225</v>
      </c>
      <c r="E297" s="7" t="s">
        <v>264</v>
      </c>
      <c r="F297" s="7" t="str">
        <f>VLOOKUP(E297,'Fuel Heat Rate'!C:D,2,FALSE)</f>
        <v>燃油</v>
      </c>
      <c r="G297" s="8">
        <v>-0.48</v>
      </c>
      <c r="H297" s="8">
        <f>VLOOKUP($E297,'Fuel Heat Rate'!$C$3:$K$33,4,FALSE)*G297</f>
        <v>-0.672032798086778</v>
      </c>
    </row>
    <row r="298" hidden="1" spans="1:8">
      <c r="A298" s="7">
        <v>28816</v>
      </c>
      <c r="B298" s="7" t="s">
        <v>477</v>
      </c>
      <c r="C298" s="7">
        <v>2021</v>
      </c>
      <c r="D298" s="7" t="s">
        <v>225</v>
      </c>
      <c r="E298" s="7" t="s">
        <v>264</v>
      </c>
      <c r="F298" s="7" t="str">
        <f>VLOOKUP(E298,'Fuel Heat Rate'!C:D,2,FALSE)</f>
        <v>燃油</v>
      </c>
      <c r="G298" s="8">
        <v>-0.39</v>
      </c>
      <c r="H298" s="8">
        <f>VLOOKUP($E298,'Fuel Heat Rate'!$C$3:$K$33,4,FALSE)*G298</f>
        <v>-0.546026648445507</v>
      </c>
    </row>
    <row r="299" hidden="1" spans="1:8">
      <c r="A299" s="7">
        <v>187226</v>
      </c>
      <c r="B299" s="7" t="s">
        <v>477</v>
      </c>
      <c r="C299" s="7">
        <v>2019</v>
      </c>
      <c r="D299" s="7" t="s">
        <v>225</v>
      </c>
      <c r="E299" s="7" t="s">
        <v>231</v>
      </c>
      <c r="F299" s="7" t="str">
        <f>VLOOKUP(E299,'Fuel Heat Rate'!C:D,2,FALSE)</f>
        <v>燃煤</v>
      </c>
      <c r="G299" s="8">
        <v>-250.55</v>
      </c>
      <c r="H299" s="8">
        <f>VLOOKUP($E299,'Fuel Heat Rate'!$C$3:$K$33,4,FALSE)*G299</f>
        <v>-71.582135</v>
      </c>
    </row>
    <row r="300" hidden="1" spans="1:8">
      <c r="A300" s="7">
        <v>187191</v>
      </c>
      <c r="B300" s="7" t="s">
        <v>477</v>
      </c>
      <c r="C300" s="7">
        <v>2020</v>
      </c>
      <c r="D300" s="7" t="s">
        <v>225</v>
      </c>
      <c r="E300" s="7" t="s">
        <v>231</v>
      </c>
      <c r="F300" s="7" t="str">
        <f>VLOOKUP(E300,'Fuel Heat Rate'!C:D,2,FALSE)</f>
        <v>燃煤</v>
      </c>
      <c r="G300" s="8">
        <v>-95.33</v>
      </c>
      <c r="H300" s="8">
        <f>VLOOKUP($E300,'Fuel Heat Rate'!$C$3:$K$33,4,FALSE)*G300</f>
        <v>-27.235781</v>
      </c>
    </row>
    <row r="301" hidden="1" spans="1:8">
      <c r="A301" s="7">
        <v>3861</v>
      </c>
      <c r="B301" s="7" t="s">
        <v>477</v>
      </c>
      <c r="C301" s="7">
        <v>2021</v>
      </c>
      <c r="D301" s="7" t="s">
        <v>225</v>
      </c>
      <c r="E301" s="7" t="s">
        <v>231</v>
      </c>
      <c r="F301" s="7" t="str">
        <f>VLOOKUP(E301,'Fuel Heat Rate'!C:D,2,FALSE)</f>
        <v>燃煤</v>
      </c>
      <c r="G301" s="8">
        <v>-204.6</v>
      </c>
      <c r="H301" s="8">
        <f>VLOOKUP($E301,'Fuel Heat Rate'!$C$3:$K$33,4,FALSE)*G301</f>
        <v>-58.45422</v>
      </c>
    </row>
    <row r="302" hidden="1" spans="1:8">
      <c r="A302" s="7">
        <v>188346</v>
      </c>
      <c r="B302" s="7" t="s">
        <v>477</v>
      </c>
      <c r="C302" s="7">
        <v>2019</v>
      </c>
      <c r="D302" s="7" t="s">
        <v>225</v>
      </c>
      <c r="E302" s="7" t="s">
        <v>262</v>
      </c>
      <c r="F302" s="7" t="str">
        <f>VLOOKUP(E302,'Fuel Heat Rate'!C:D,2,FALSE)</f>
        <v>燃油</v>
      </c>
      <c r="G302" s="8">
        <v>-0.03</v>
      </c>
      <c r="H302" s="8">
        <f>VLOOKUP($E302,'Fuel Heat Rate'!$C$3:$K$33,4,FALSE)*G302</f>
        <v>-0.042858</v>
      </c>
    </row>
    <row r="303" hidden="1" spans="1:8">
      <c r="A303" s="7">
        <v>188311</v>
      </c>
      <c r="B303" s="7" t="s">
        <v>477</v>
      </c>
      <c r="C303" s="7">
        <v>2020</v>
      </c>
      <c r="D303" s="7" t="s">
        <v>225</v>
      </c>
      <c r="E303" s="7" t="s">
        <v>262</v>
      </c>
      <c r="F303" s="7" t="str">
        <f>VLOOKUP(E303,'Fuel Heat Rate'!C:D,2,FALSE)</f>
        <v>燃油</v>
      </c>
      <c r="G303" s="8">
        <v>-0.52</v>
      </c>
      <c r="H303" s="8">
        <f>VLOOKUP($E303,'Fuel Heat Rate'!$C$3:$K$33,4,FALSE)*G303</f>
        <v>-0.742872</v>
      </c>
    </row>
    <row r="304" hidden="1" spans="1:8">
      <c r="A304" s="7">
        <v>19051</v>
      </c>
      <c r="B304" s="7" t="s">
        <v>477</v>
      </c>
      <c r="C304" s="7">
        <v>2021</v>
      </c>
      <c r="D304" s="7" t="s">
        <v>225</v>
      </c>
      <c r="E304" s="7" t="s">
        <v>262</v>
      </c>
      <c r="F304" s="7" t="str">
        <f>VLOOKUP(E304,'Fuel Heat Rate'!C:D,2,FALSE)</f>
        <v>燃油</v>
      </c>
      <c r="G304" s="8">
        <v>-0.63</v>
      </c>
      <c r="H304" s="8">
        <f>VLOOKUP($E304,'Fuel Heat Rate'!$C$3:$K$33,4,FALSE)*G304</f>
        <v>-0.900018</v>
      </c>
    </row>
    <row r="305" hidden="1" spans="1:8">
      <c r="A305" s="7">
        <v>188906</v>
      </c>
      <c r="B305" s="7" t="s">
        <v>477</v>
      </c>
      <c r="C305" s="7">
        <v>2019</v>
      </c>
      <c r="D305" s="7" t="s">
        <v>225</v>
      </c>
      <c r="E305" s="7" t="s">
        <v>337</v>
      </c>
      <c r="F305" s="7" t="str">
        <f>VLOOKUP(E305,'Fuel Heat Rate'!C:D,2,FALSE)</f>
        <v>其他</v>
      </c>
      <c r="G305" s="8">
        <v>-12221.98</v>
      </c>
      <c r="H305" s="8">
        <f>VLOOKUP($E305,'Fuel Heat Rate'!$C$3:$K$33,4,FALSE)*G305</f>
        <v>-417.559959002392</v>
      </c>
    </row>
    <row r="306" hidden="1" spans="1:8">
      <c r="A306" s="7">
        <v>188871</v>
      </c>
      <c r="B306" s="7" t="s">
        <v>477</v>
      </c>
      <c r="C306" s="7">
        <v>2020</v>
      </c>
      <c r="D306" s="7" t="s">
        <v>225</v>
      </c>
      <c r="E306" s="7" t="s">
        <v>337</v>
      </c>
      <c r="F306" s="7" t="str">
        <f>VLOOKUP(E306,'Fuel Heat Rate'!C:D,2,FALSE)</f>
        <v>其他</v>
      </c>
      <c r="G306" s="8">
        <v>-14801.23</v>
      </c>
      <c r="H306" s="8">
        <f>VLOOKUP($E306,'Fuel Heat Rate'!$C$3:$K$33,4,FALSE)*G306</f>
        <v>-505.6791937137</v>
      </c>
    </row>
    <row r="307" hidden="1" spans="1:8">
      <c r="A307" s="7">
        <v>32071</v>
      </c>
      <c r="B307" s="7" t="s">
        <v>477</v>
      </c>
      <c r="C307" s="7">
        <v>2021</v>
      </c>
      <c r="D307" s="7" t="s">
        <v>225</v>
      </c>
      <c r="E307" s="7" t="s">
        <v>337</v>
      </c>
      <c r="F307" s="7" t="str">
        <f>VLOOKUP(E307,'Fuel Heat Rate'!C:D,2,FALSE)</f>
        <v>其他</v>
      </c>
      <c r="G307" s="8">
        <v>-16376.2</v>
      </c>
      <c r="H307" s="8">
        <f>VLOOKUP($E307,'Fuel Heat Rate'!$C$3:$K$33,4,FALSE)*G307</f>
        <v>-559.48752989409</v>
      </c>
    </row>
    <row r="308" hidden="1" spans="1:8">
      <c r="A308" s="7">
        <v>191006</v>
      </c>
      <c r="B308" s="7" t="s">
        <v>477</v>
      </c>
      <c r="C308" s="7">
        <v>2019</v>
      </c>
      <c r="D308" s="7" t="s">
        <v>225</v>
      </c>
      <c r="E308" s="7" t="s">
        <v>239</v>
      </c>
      <c r="F308" s="7" t="str">
        <f>VLOOKUP(E308,'Fuel Heat Rate'!C:D,2,FALSE)</f>
        <v>燃油</v>
      </c>
      <c r="G308" s="8">
        <v>-0.11</v>
      </c>
      <c r="H308" s="8">
        <f>VLOOKUP($E308,'Fuel Heat Rate'!$C$3:$K$33,4,FALSE)*G308</f>
        <v>-0.120060471472497</v>
      </c>
    </row>
    <row r="309" hidden="1" spans="1:8">
      <c r="A309" s="7">
        <v>191776</v>
      </c>
      <c r="B309" s="7" t="s">
        <v>477</v>
      </c>
      <c r="C309" s="7">
        <v>2019</v>
      </c>
      <c r="D309" s="7" t="s">
        <v>225</v>
      </c>
      <c r="E309" s="7" t="s">
        <v>253</v>
      </c>
      <c r="F309" s="7" t="str">
        <f>VLOOKUP(E309,'Fuel Heat Rate'!C:D,2,FALSE)</f>
        <v>燃气</v>
      </c>
      <c r="G309" s="8">
        <v>-0.79</v>
      </c>
      <c r="H309" s="8">
        <f>VLOOKUP($E309,'Fuel Heat Rate'!$C$3:$K$33,4,FALSE)*G309</f>
        <v>-9.5985</v>
      </c>
    </row>
    <row r="310" hidden="1" spans="1:8">
      <c r="A310" s="7">
        <v>191741</v>
      </c>
      <c r="B310" s="7" t="s">
        <v>477</v>
      </c>
      <c r="C310" s="7">
        <v>2020</v>
      </c>
      <c r="D310" s="7" t="s">
        <v>225</v>
      </c>
      <c r="E310" s="7" t="s">
        <v>253</v>
      </c>
      <c r="F310" s="7" t="str">
        <f>VLOOKUP(E310,'Fuel Heat Rate'!C:D,2,FALSE)</f>
        <v>燃气</v>
      </c>
      <c r="G310" s="8">
        <v>-1.46</v>
      </c>
      <c r="H310" s="8">
        <f>VLOOKUP($E310,'Fuel Heat Rate'!$C$3:$K$33,4,FALSE)*G310</f>
        <v>-17.739</v>
      </c>
    </row>
    <row r="311" hidden="1" spans="1:8">
      <c r="A311" s="7">
        <v>29901</v>
      </c>
      <c r="B311" s="7" t="s">
        <v>477</v>
      </c>
      <c r="C311" s="7">
        <v>2021</v>
      </c>
      <c r="D311" s="7" t="s">
        <v>225</v>
      </c>
      <c r="E311" s="7" t="s">
        <v>253</v>
      </c>
      <c r="F311" s="7" t="str">
        <f>VLOOKUP(E311,'Fuel Heat Rate'!C:D,2,FALSE)</f>
        <v>燃气</v>
      </c>
      <c r="G311" s="8">
        <v>-1.69</v>
      </c>
      <c r="H311" s="8">
        <f>VLOOKUP($E311,'Fuel Heat Rate'!$C$3:$K$33,4,FALSE)*G311</f>
        <v>-20.5335</v>
      </c>
    </row>
    <row r="312" hidden="1" spans="1:8">
      <c r="A312" s="7">
        <v>4946</v>
      </c>
      <c r="B312" s="7" t="s">
        <v>477</v>
      </c>
      <c r="C312" s="7">
        <v>2021</v>
      </c>
      <c r="D312" s="7" t="s">
        <v>225</v>
      </c>
      <c r="E312" s="7" t="s">
        <v>494</v>
      </c>
      <c r="F312" s="7" t="str">
        <f>VLOOKUP(E312,'Fuel Heat Rate'!C:D,2,FALSE)</f>
        <v>燃煤</v>
      </c>
      <c r="G312" s="8">
        <v>-0.48</v>
      </c>
      <c r="H312" s="8">
        <f>VLOOKUP($E312,'Fuel Heat Rate'!$C$3:$K$33,4,FALSE)*G312</f>
        <v>-0.253742398360096</v>
      </c>
    </row>
    <row r="313" hidden="1" spans="1:8">
      <c r="A313" s="7">
        <v>194961</v>
      </c>
      <c r="B313" s="7" t="s">
        <v>477</v>
      </c>
      <c r="C313" s="7">
        <v>2019</v>
      </c>
      <c r="D313" s="7" t="s">
        <v>225</v>
      </c>
      <c r="E313" s="7" t="s">
        <v>229</v>
      </c>
      <c r="F313" s="7" t="str">
        <f>VLOOKUP(E313,'Fuel Heat Rate'!C:D,2,FALSE)</f>
        <v>燃煤</v>
      </c>
      <c r="G313" s="8">
        <v>-9323.9</v>
      </c>
      <c r="H313" s="8">
        <f>VLOOKUP($E313,'Fuel Heat Rate'!$C$3:$K$33,4,FALSE)*G313</f>
        <v>-6660.06177</v>
      </c>
    </row>
    <row r="314" hidden="1" spans="1:8">
      <c r="A314" s="7">
        <v>194926</v>
      </c>
      <c r="B314" s="7" t="s">
        <v>477</v>
      </c>
      <c r="C314" s="7">
        <v>2020</v>
      </c>
      <c r="D314" s="7" t="s">
        <v>225</v>
      </c>
      <c r="E314" s="7" t="s">
        <v>229</v>
      </c>
      <c r="F314" s="7" t="str">
        <f>VLOOKUP(E314,'Fuel Heat Rate'!C:D,2,FALSE)</f>
        <v>燃煤</v>
      </c>
      <c r="G314" s="8">
        <v>-9249.34</v>
      </c>
      <c r="H314" s="8">
        <f>VLOOKUP($E314,'Fuel Heat Rate'!$C$3:$K$33,4,FALSE)*G314</f>
        <v>-6606.803562</v>
      </c>
    </row>
    <row r="315" hidden="1" spans="1:8">
      <c r="A315" s="7">
        <v>1691</v>
      </c>
      <c r="B315" s="7" t="s">
        <v>477</v>
      </c>
      <c r="C315" s="7">
        <v>2021</v>
      </c>
      <c r="D315" s="7" t="s">
        <v>225</v>
      </c>
      <c r="E315" s="7" t="s">
        <v>229</v>
      </c>
      <c r="F315" s="7" t="str">
        <f>VLOOKUP(E315,'Fuel Heat Rate'!C:D,2,FALSE)</f>
        <v>燃煤</v>
      </c>
      <c r="G315" s="8">
        <v>-9176.25</v>
      </c>
      <c r="H315" s="8">
        <f>VLOOKUP($E315,'Fuel Heat Rate'!$C$3:$K$33,4,FALSE)*G315</f>
        <v>-6554.595375</v>
      </c>
    </row>
    <row r="316" hidden="1" spans="1:8">
      <c r="A316" s="7">
        <v>196081</v>
      </c>
      <c r="B316" s="7" t="s">
        <v>477</v>
      </c>
      <c r="C316" s="7">
        <v>2019</v>
      </c>
      <c r="D316" s="7" t="s">
        <v>225</v>
      </c>
      <c r="E316" s="7" t="s">
        <v>247</v>
      </c>
      <c r="F316" s="7">
        <f>VLOOKUP(E316,'Fuel Heat Rate'!C:D,2,FALSE)</f>
        <v>0</v>
      </c>
      <c r="G316" s="8">
        <v>-129.8</v>
      </c>
      <c r="H316" s="8">
        <f>VLOOKUP($E316,'Fuel Heat Rate'!$C$3:$K$33,4,FALSE)*G316</f>
        <v>-352.326955927571</v>
      </c>
    </row>
    <row r="317" hidden="1" spans="1:8">
      <c r="A317" s="7">
        <v>196046</v>
      </c>
      <c r="B317" s="7" t="s">
        <v>477</v>
      </c>
      <c r="C317" s="7">
        <v>2020</v>
      </c>
      <c r="D317" s="7" t="s">
        <v>225</v>
      </c>
      <c r="E317" s="7" t="s">
        <v>247</v>
      </c>
      <c r="F317" s="7">
        <f>VLOOKUP(E317,'Fuel Heat Rate'!C:D,2,FALSE)</f>
        <v>0</v>
      </c>
      <c r="G317" s="8">
        <v>-136</v>
      </c>
      <c r="H317" s="8">
        <f>VLOOKUP($E317,'Fuel Heat Rate'!$C$3:$K$33,4,FALSE)*G317</f>
        <v>-369.156132558934</v>
      </c>
    </row>
    <row r="318" hidden="1" spans="1:8">
      <c r="A318" s="7">
        <v>10371</v>
      </c>
      <c r="B318" s="7" t="s">
        <v>477</v>
      </c>
      <c r="C318" s="7">
        <v>2021</v>
      </c>
      <c r="D318" s="7" t="s">
        <v>225</v>
      </c>
      <c r="E318" s="7" t="s">
        <v>247</v>
      </c>
      <c r="F318" s="7">
        <f>VLOOKUP(E318,'Fuel Heat Rate'!C:D,2,FALSE)</f>
        <v>0</v>
      </c>
      <c r="G318" s="8">
        <v>-107.25</v>
      </c>
      <c r="H318" s="8">
        <f>VLOOKUP($E318,'Fuel Heat Rate'!$C$3:$K$33,4,FALSE)*G318</f>
        <v>-291.117611889306</v>
      </c>
    </row>
    <row r="319" hidden="1" spans="1:8">
      <c r="A319" s="7">
        <v>196466</v>
      </c>
      <c r="B319" s="7" t="s">
        <v>478</v>
      </c>
      <c r="C319" s="7">
        <v>2019</v>
      </c>
      <c r="D319" s="7" t="s">
        <v>225</v>
      </c>
      <c r="E319" s="7" t="s">
        <v>259</v>
      </c>
      <c r="F319" s="7" t="str">
        <f>VLOOKUP(E319,'Fuel Heat Rate'!C:D,2,FALSE)</f>
        <v>燃油</v>
      </c>
      <c r="G319" s="8">
        <v>-1.54</v>
      </c>
      <c r="H319" s="8">
        <f>VLOOKUP($E319,'Fuel Heat Rate'!$C$3:$K$33,4,FALSE)*G319</f>
        <v>-2.243934</v>
      </c>
    </row>
    <row r="320" hidden="1" spans="1:8">
      <c r="A320" s="7">
        <v>196431</v>
      </c>
      <c r="B320" s="7" t="s">
        <v>478</v>
      </c>
      <c r="C320" s="7">
        <v>2020</v>
      </c>
      <c r="D320" s="7" t="s">
        <v>225</v>
      </c>
      <c r="E320" s="7" t="s">
        <v>259</v>
      </c>
      <c r="F320" s="7" t="str">
        <f>VLOOKUP(E320,'Fuel Heat Rate'!C:D,2,FALSE)</f>
        <v>燃油</v>
      </c>
      <c r="G320" s="8">
        <v>-2.2</v>
      </c>
      <c r="H320" s="8">
        <f>VLOOKUP($E320,'Fuel Heat Rate'!$C$3:$K$33,4,FALSE)*G320</f>
        <v>-3.20562</v>
      </c>
    </row>
    <row r="321" hidden="1" spans="1:8">
      <c r="A321" s="7">
        <v>18001</v>
      </c>
      <c r="B321" s="7" t="s">
        <v>478</v>
      </c>
      <c r="C321" s="7">
        <v>2021</v>
      </c>
      <c r="D321" s="7" t="s">
        <v>225</v>
      </c>
      <c r="E321" s="7" t="s">
        <v>259</v>
      </c>
      <c r="F321" s="7" t="str">
        <f>VLOOKUP(E321,'Fuel Heat Rate'!C:D,2,FALSE)</f>
        <v>燃油</v>
      </c>
      <c r="G321" s="8">
        <v>-1.95</v>
      </c>
      <c r="H321" s="8">
        <f>VLOOKUP($E321,'Fuel Heat Rate'!$C$3:$K$33,4,FALSE)*G321</f>
        <v>-2.841345</v>
      </c>
    </row>
    <row r="322" hidden="1" spans="1:8">
      <c r="A322" s="7">
        <v>197026</v>
      </c>
      <c r="B322" s="7" t="s">
        <v>478</v>
      </c>
      <c r="C322" s="7">
        <v>2019</v>
      </c>
      <c r="D322" s="7" t="s">
        <v>225</v>
      </c>
      <c r="E322" s="7" t="s">
        <v>339</v>
      </c>
      <c r="F322" s="7" t="str">
        <f>VLOOKUP(E322,'Fuel Heat Rate'!C:D,2,FALSE)</f>
        <v>电力</v>
      </c>
      <c r="G322" s="8">
        <v>2553.5</v>
      </c>
      <c r="H322" s="8">
        <f>VLOOKUP($E322,'Fuel Heat Rate'!$C$3:$K$33,4,FALSE)*G322</f>
        <v>3140.62179706184</v>
      </c>
    </row>
    <row r="323" hidden="1" spans="1:8">
      <c r="A323" s="7">
        <v>196991</v>
      </c>
      <c r="B323" s="7" t="s">
        <v>478</v>
      </c>
      <c r="C323" s="7">
        <v>2020</v>
      </c>
      <c r="D323" s="7" t="s">
        <v>225</v>
      </c>
      <c r="E323" s="7" t="s">
        <v>339</v>
      </c>
      <c r="F323" s="7" t="str">
        <f>VLOOKUP(E323,'Fuel Heat Rate'!C:D,2,FALSE)</f>
        <v>电力</v>
      </c>
      <c r="G323" s="8">
        <v>2515.14</v>
      </c>
      <c r="H323" s="8">
        <f>VLOOKUP($E323,'Fuel Heat Rate'!$C$3:$K$33,4,FALSE)*G323</f>
        <v>3093.4417492313</v>
      </c>
    </row>
    <row r="324" hidden="1" spans="1:8">
      <c r="A324" s="7">
        <v>33191</v>
      </c>
      <c r="B324" s="7" t="s">
        <v>478</v>
      </c>
      <c r="C324" s="7">
        <v>2021</v>
      </c>
      <c r="D324" s="7" t="s">
        <v>225</v>
      </c>
      <c r="E324" s="7" t="s">
        <v>339</v>
      </c>
      <c r="F324" s="7" t="str">
        <f>VLOOKUP(E324,'Fuel Heat Rate'!C:D,2,FALSE)</f>
        <v>电力</v>
      </c>
      <c r="G324" s="8">
        <v>2458.77</v>
      </c>
      <c r="H324" s="8">
        <f>VLOOKUP($E324,'Fuel Heat Rate'!$C$3:$K$33,4,FALSE)*G324</f>
        <v>3024.11069354288</v>
      </c>
    </row>
    <row r="325" hidden="1" spans="1:8">
      <c r="A325" s="7">
        <v>197586</v>
      </c>
      <c r="B325" s="7" t="s">
        <v>478</v>
      </c>
      <c r="C325" s="7">
        <v>2019</v>
      </c>
      <c r="D325" s="7" t="s">
        <v>225</v>
      </c>
      <c r="E325" s="7" t="s">
        <v>244</v>
      </c>
      <c r="F325" s="7">
        <f>VLOOKUP(E325,'Fuel Heat Rate'!C:D,2,FALSE)</f>
        <v>0</v>
      </c>
      <c r="G325" s="8">
        <v>-100.85</v>
      </c>
      <c r="H325" s="8">
        <f>VLOOKUP($E325,'Fuel Heat Rate'!$C$3:$K$33,4,FALSE)*G325</f>
        <v>-129.654441407585</v>
      </c>
    </row>
    <row r="326" hidden="1" spans="1:8">
      <c r="A326" s="7">
        <v>197551</v>
      </c>
      <c r="B326" s="7" t="s">
        <v>478</v>
      </c>
      <c r="C326" s="7">
        <v>2020</v>
      </c>
      <c r="D326" s="7" t="s">
        <v>225</v>
      </c>
      <c r="E326" s="7" t="s">
        <v>244</v>
      </c>
      <c r="F326" s="7">
        <f>VLOOKUP(E326,'Fuel Heat Rate'!C:D,2,FALSE)</f>
        <v>0</v>
      </c>
      <c r="G326" s="8">
        <v>-131.49</v>
      </c>
      <c r="H326" s="8">
        <f>VLOOKUP($E326,'Fuel Heat Rate'!$C$3:$K$33,4,FALSE)*G326</f>
        <v>-169.045736248719</v>
      </c>
    </row>
    <row r="327" hidden="1" spans="1:8">
      <c r="A327" s="7">
        <v>9321</v>
      </c>
      <c r="B327" s="7" t="s">
        <v>478</v>
      </c>
      <c r="C327" s="7">
        <v>2021</v>
      </c>
      <c r="D327" s="7" t="s">
        <v>225</v>
      </c>
      <c r="E327" s="7" t="s">
        <v>244</v>
      </c>
      <c r="F327" s="7">
        <f>VLOOKUP(E327,'Fuel Heat Rate'!C:D,2,FALSE)</f>
        <v>0</v>
      </c>
      <c r="G327" s="8">
        <v>-149.03</v>
      </c>
      <c r="H327" s="8">
        <f>VLOOKUP($E327,'Fuel Heat Rate'!$C$3:$K$33,4,FALSE)*G327</f>
        <v>-191.595452681927</v>
      </c>
    </row>
    <row r="328" hidden="1" spans="1:8">
      <c r="A328" s="7">
        <v>197971</v>
      </c>
      <c r="B328" s="7" t="s">
        <v>478</v>
      </c>
      <c r="C328" s="7">
        <v>2019</v>
      </c>
      <c r="D328" s="7" t="s">
        <v>225</v>
      </c>
      <c r="E328" s="7" t="s">
        <v>242</v>
      </c>
      <c r="F328" s="7">
        <f>VLOOKUP(E328,'Fuel Heat Rate'!C:D,2,FALSE)</f>
        <v>0</v>
      </c>
      <c r="G328" s="8">
        <v>-12.62</v>
      </c>
      <c r="H328" s="8">
        <f>VLOOKUP($E328,'Fuel Heat Rate'!$C$3:$K$33,4,FALSE)*G328</f>
        <v>-74.81767</v>
      </c>
    </row>
    <row r="329" hidden="1" spans="1:8">
      <c r="A329" s="7">
        <v>197936</v>
      </c>
      <c r="B329" s="7" t="s">
        <v>478</v>
      </c>
      <c r="C329" s="7">
        <v>2020</v>
      </c>
      <c r="D329" s="7" t="s">
        <v>225</v>
      </c>
      <c r="E329" s="7" t="s">
        <v>242</v>
      </c>
      <c r="F329" s="7">
        <f>VLOOKUP(E329,'Fuel Heat Rate'!C:D,2,FALSE)</f>
        <v>0</v>
      </c>
      <c r="G329" s="8">
        <v>-13.08</v>
      </c>
      <c r="H329" s="8">
        <f>VLOOKUP($E329,'Fuel Heat Rate'!$C$3:$K$33,4,FALSE)*G329</f>
        <v>-77.54478</v>
      </c>
    </row>
    <row r="330" hidden="1" spans="1:8">
      <c r="A330" s="7">
        <v>8236</v>
      </c>
      <c r="B330" s="7" t="s">
        <v>478</v>
      </c>
      <c r="C330" s="7">
        <v>2021</v>
      </c>
      <c r="D330" s="7" t="s">
        <v>225</v>
      </c>
      <c r="E330" s="7" t="s">
        <v>242</v>
      </c>
      <c r="F330" s="7">
        <f>VLOOKUP(E330,'Fuel Heat Rate'!C:D,2,FALSE)</f>
        <v>0</v>
      </c>
      <c r="G330" s="8">
        <v>-9.51</v>
      </c>
      <c r="H330" s="8">
        <f>VLOOKUP($E330,'Fuel Heat Rate'!$C$3:$K$33,4,FALSE)*G330</f>
        <v>-56.380035</v>
      </c>
    </row>
    <row r="331" hidden="1" spans="1:8">
      <c r="A331" s="7">
        <v>199091</v>
      </c>
      <c r="B331" s="7" t="s">
        <v>478</v>
      </c>
      <c r="C331" s="7">
        <v>2019</v>
      </c>
      <c r="D331" s="7" t="s">
        <v>225</v>
      </c>
      <c r="E331" s="7" t="s">
        <v>251</v>
      </c>
      <c r="F331" s="7" t="str">
        <f>VLOOKUP(E331,'Fuel Heat Rate'!C:D,2,FALSE)</f>
        <v>燃油</v>
      </c>
      <c r="G331" s="8">
        <v>-0.88</v>
      </c>
      <c r="H331" s="8">
        <f>VLOOKUP($E331,'Fuel Heat Rate'!$C$3:$K$33,4,FALSE)*G331</f>
        <v>-1.382832</v>
      </c>
    </row>
    <row r="332" hidden="1" spans="1:8">
      <c r="A332" s="7">
        <v>199056</v>
      </c>
      <c r="B332" s="7" t="s">
        <v>478</v>
      </c>
      <c r="C332" s="7">
        <v>2020</v>
      </c>
      <c r="D332" s="7" t="s">
        <v>225</v>
      </c>
      <c r="E332" s="7" t="s">
        <v>251</v>
      </c>
      <c r="F332" s="7" t="str">
        <f>VLOOKUP(E332,'Fuel Heat Rate'!C:D,2,FALSE)</f>
        <v>燃油</v>
      </c>
      <c r="G332" s="8">
        <v>-0.52</v>
      </c>
      <c r="H332" s="8">
        <f>VLOOKUP($E332,'Fuel Heat Rate'!$C$3:$K$33,4,FALSE)*G332</f>
        <v>-0.817128</v>
      </c>
    </row>
    <row r="333" hidden="1" spans="1:8">
      <c r="A333" s="7">
        <v>27766</v>
      </c>
      <c r="B333" s="7" t="s">
        <v>478</v>
      </c>
      <c r="C333" s="7">
        <v>2021</v>
      </c>
      <c r="D333" s="7" t="s">
        <v>225</v>
      </c>
      <c r="E333" s="7" t="s">
        <v>251</v>
      </c>
      <c r="F333" s="7" t="str">
        <f>VLOOKUP(E333,'Fuel Heat Rate'!C:D,2,FALSE)</f>
        <v>燃油</v>
      </c>
      <c r="G333" s="8">
        <v>-0.6</v>
      </c>
      <c r="H333" s="8">
        <f>VLOOKUP($E333,'Fuel Heat Rate'!$C$3:$K$33,4,FALSE)*G333</f>
        <v>-0.94284</v>
      </c>
    </row>
    <row r="334" hidden="1" spans="1:8">
      <c r="A334" s="7">
        <v>199651</v>
      </c>
      <c r="B334" s="7" t="s">
        <v>478</v>
      </c>
      <c r="C334" s="7">
        <v>2019</v>
      </c>
      <c r="D334" s="7" t="s">
        <v>225</v>
      </c>
      <c r="E334" s="7" t="s">
        <v>234</v>
      </c>
      <c r="F334" s="7" t="str">
        <f>VLOOKUP(E334,'Fuel Heat Rate'!C:D,2,FALSE)</f>
        <v>煤矸石</v>
      </c>
      <c r="G334" s="8">
        <v>-206.34</v>
      </c>
      <c r="H334" s="8">
        <f>VLOOKUP($E334,'Fuel Heat Rate'!$C$3:$K$33,4,FALSE)*G334</f>
        <v>-59.0328377177998</v>
      </c>
    </row>
    <row r="335" hidden="1" spans="1:8">
      <c r="A335" s="7">
        <v>199616</v>
      </c>
      <c r="B335" s="7" t="s">
        <v>478</v>
      </c>
      <c r="C335" s="7">
        <v>2020</v>
      </c>
      <c r="D335" s="7" t="s">
        <v>225</v>
      </c>
      <c r="E335" s="7" t="s">
        <v>234</v>
      </c>
      <c r="F335" s="7" t="str">
        <f>VLOOKUP(E335,'Fuel Heat Rate'!C:D,2,FALSE)</f>
        <v>煤矸石</v>
      </c>
      <c r="G335" s="8">
        <v>-135.08</v>
      </c>
      <c r="H335" s="8">
        <f>VLOOKUP($E335,'Fuel Heat Rate'!$C$3:$K$33,4,FALSE)*G335</f>
        <v>-38.6457096002733</v>
      </c>
    </row>
    <row r="336" hidden="1" spans="1:8">
      <c r="A336" s="7">
        <v>6066</v>
      </c>
      <c r="B336" s="7" t="s">
        <v>478</v>
      </c>
      <c r="C336" s="7">
        <v>2021</v>
      </c>
      <c r="D336" s="7" t="s">
        <v>225</v>
      </c>
      <c r="E336" s="7" t="s">
        <v>234</v>
      </c>
      <c r="F336" s="7" t="str">
        <f>VLOOKUP(E336,'Fuel Heat Rate'!C:D,2,FALSE)</f>
        <v>煤矸石</v>
      </c>
      <c r="G336" s="8">
        <v>-144.6</v>
      </c>
      <c r="H336" s="8">
        <f>VLOOKUP($E336,'Fuel Heat Rate'!$C$3:$K$33,4,FALSE)*G336</f>
        <v>-41.3693337888623</v>
      </c>
    </row>
    <row r="337" hidden="1" spans="1:8">
      <c r="A337" s="7">
        <v>11491</v>
      </c>
      <c r="B337" s="7" t="s">
        <v>478</v>
      </c>
      <c r="C337" s="7">
        <v>2021</v>
      </c>
      <c r="D337" s="7" t="s">
        <v>225</v>
      </c>
      <c r="E337" s="7" t="s">
        <v>249</v>
      </c>
      <c r="F337" s="7">
        <f>VLOOKUP(E337,'Fuel Heat Rate'!C:D,2,FALSE)</f>
        <v>0</v>
      </c>
      <c r="G337" s="8">
        <v>-1.8</v>
      </c>
      <c r="H337" s="8">
        <f>VLOOKUP($E337,'Fuel Heat Rate'!$C$3:$K$33,4,FALSE)*G337</f>
        <v>-3.2148</v>
      </c>
    </row>
    <row r="338" hidden="1" spans="1:8">
      <c r="A338" s="7">
        <v>202276</v>
      </c>
      <c r="B338" s="7" t="s">
        <v>478</v>
      </c>
      <c r="C338" s="7">
        <v>2019</v>
      </c>
      <c r="D338" s="7" t="s">
        <v>225</v>
      </c>
      <c r="E338" s="7" t="s">
        <v>226</v>
      </c>
      <c r="F338" s="7" t="str">
        <f>VLOOKUP(E338,'Fuel Heat Rate'!C:D,2,FALSE)</f>
        <v>生物质</v>
      </c>
      <c r="G338" s="8">
        <v>-326.04</v>
      </c>
      <c r="H338" s="8">
        <f>VLOOKUP($E338,'Fuel Heat Rate'!$C$3:$K$33,4,FALSE)*G338</f>
        <v>-326.051139050222</v>
      </c>
    </row>
    <row r="339" hidden="1" spans="1:8">
      <c r="A339" s="7">
        <v>202241</v>
      </c>
      <c r="B339" s="7" t="s">
        <v>478</v>
      </c>
      <c r="C339" s="7">
        <v>2020</v>
      </c>
      <c r="D339" s="7" t="s">
        <v>225</v>
      </c>
      <c r="E339" s="7" t="s">
        <v>226</v>
      </c>
      <c r="F339" s="7" t="str">
        <f>VLOOKUP(E339,'Fuel Heat Rate'!C:D,2,FALSE)</f>
        <v>生物质</v>
      </c>
      <c r="G339" s="8">
        <v>-353.42</v>
      </c>
      <c r="H339" s="8">
        <f>VLOOKUP($E339,'Fuel Heat Rate'!$C$3:$K$33,4,FALSE)*G339</f>
        <v>-353.432074478989</v>
      </c>
    </row>
    <row r="340" hidden="1" spans="1:8">
      <c r="A340" s="7">
        <v>34276</v>
      </c>
      <c r="B340" s="7" t="s">
        <v>478</v>
      </c>
      <c r="C340" s="7">
        <v>2021</v>
      </c>
      <c r="D340" s="7" t="s">
        <v>225</v>
      </c>
      <c r="E340" s="7" t="s">
        <v>226</v>
      </c>
      <c r="F340" s="7" t="str">
        <f>VLOOKUP(E340,'Fuel Heat Rate'!C:D,2,FALSE)</f>
        <v>生物质</v>
      </c>
      <c r="G340" s="8">
        <v>-348.85</v>
      </c>
      <c r="H340" s="8">
        <f>VLOOKUP($E340,'Fuel Heat Rate'!$C$3:$K$33,4,FALSE)*G340</f>
        <v>-348.86191834643</v>
      </c>
    </row>
    <row r="341" hidden="1" spans="1:8">
      <c r="A341" s="7">
        <v>203396</v>
      </c>
      <c r="B341" s="7" t="s">
        <v>478</v>
      </c>
      <c r="C341" s="7">
        <v>2019</v>
      </c>
      <c r="D341" s="7" t="s">
        <v>225</v>
      </c>
      <c r="E341" s="7" t="s">
        <v>231</v>
      </c>
      <c r="F341" s="7" t="str">
        <f>VLOOKUP(E341,'Fuel Heat Rate'!C:D,2,FALSE)</f>
        <v>燃煤</v>
      </c>
      <c r="G341" s="8">
        <v>-198.98</v>
      </c>
      <c r="H341" s="8">
        <f>VLOOKUP($E341,'Fuel Heat Rate'!$C$3:$K$33,4,FALSE)*G341</f>
        <v>-56.848586</v>
      </c>
    </row>
    <row r="342" hidden="1" spans="1:8">
      <c r="A342" s="7">
        <v>203361</v>
      </c>
      <c r="B342" s="7" t="s">
        <v>478</v>
      </c>
      <c r="C342" s="7">
        <v>2020</v>
      </c>
      <c r="D342" s="7" t="s">
        <v>225</v>
      </c>
      <c r="E342" s="7" t="s">
        <v>231</v>
      </c>
      <c r="F342" s="7" t="str">
        <f>VLOOKUP(E342,'Fuel Heat Rate'!C:D,2,FALSE)</f>
        <v>燃煤</v>
      </c>
      <c r="G342" s="8">
        <v>-273.42</v>
      </c>
      <c r="H342" s="8">
        <f>VLOOKUP($E342,'Fuel Heat Rate'!$C$3:$K$33,4,FALSE)*G342</f>
        <v>-78.116094</v>
      </c>
    </row>
    <row r="343" hidden="1" spans="1:8">
      <c r="A343" s="7">
        <v>3896</v>
      </c>
      <c r="B343" s="7" t="s">
        <v>478</v>
      </c>
      <c r="C343" s="7">
        <v>2021</v>
      </c>
      <c r="D343" s="7" t="s">
        <v>225</v>
      </c>
      <c r="E343" s="7" t="s">
        <v>231</v>
      </c>
      <c r="F343" s="7" t="str">
        <f>VLOOKUP(E343,'Fuel Heat Rate'!C:D,2,FALSE)</f>
        <v>燃煤</v>
      </c>
      <c r="G343" s="8">
        <v>-144.79</v>
      </c>
      <c r="H343" s="8">
        <f>VLOOKUP($E343,'Fuel Heat Rate'!$C$3:$K$33,4,FALSE)*G343</f>
        <v>-41.366503</v>
      </c>
    </row>
    <row r="344" hidden="1" spans="1:8">
      <c r="A344" s="7">
        <v>15831</v>
      </c>
      <c r="B344" s="7" t="s">
        <v>478</v>
      </c>
      <c r="C344" s="7">
        <v>2021</v>
      </c>
      <c r="D344" s="7" t="s">
        <v>225</v>
      </c>
      <c r="E344" s="7" t="s">
        <v>500</v>
      </c>
      <c r="F344" s="7" t="str">
        <f>VLOOKUP(E344,'Fuel Heat Rate'!C:D,2,FALSE)</f>
        <v>燃油</v>
      </c>
      <c r="G344" s="8">
        <v>-0.01</v>
      </c>
      <c r="H344" s="8">
        <f>VLOOKUP($E344,'Fuel Heat Rate'!$C$3:$K$33,4,FALSE)*G344</f>
        <v>-0.014714</v>
      </c>
    </row>
    <row r="345" hidden="1" spans="1:8">
      <c r="A345" s="7">
        <v>204516</v>
      </c>
      <c r="B345" s="7" t="s">
        <v>478</v>
      </c>
      <c r="C345" s="7">
        <v>2019</v>
      </c>
      <c r="D345" s="7" t="s">
        <v>225</v>
      </c>
      <c r="E345" s="7" t="s">
        <v>262</v>
      </c>
      <c r="F345" s="7" t="str">
        <f>VLOOKUP(E345,'Fuel Heat Rate'!C:D,2,FALSE)</f>
        <v>燃油</v>
      </c>
      <c r="G345" s="8">
        <v>-0.2</v>
      </c>
      <c r="H345" s="8">
        <f>VLOOKUP($E345,'Fuel Heat Rate'!$C$3:$K$33,4,FALSE)*G345</f>
        <v>-0.28572</v>
      </c>
    </row>
    <row r="346" hidden="1" spans="1:8">
      <c r="A346" s="7">
        <v>204481</v>
      </c>
      <c r="B346" s="7" t="s">
        <v>478</v>
      </c>
      <c r="C346" s="7">
        <v>2020</v>
      </c>
      <c r="D346" s="7" t="s">
        <v>225</v>
      </c>
      <c r="E346" s="7" t="s">
        <v>262</v>
      </c>
      <c r="F346" s="7" t="str">
        <f>VLOOKUP(E346,'Fuel Heat Rate'!C:D,2,FALSE)</f>
        <v>燃油</v>
      </c>
      <c r="G346" s="8">
        <v>-0.21</v>
      </c>
      <c r="H346" s="8">
        <f>VLOOKUP($E346,'Fuel Heat Rate'!$C$3:$K$33,4,FALSE)*G346</f>
        <v>-0.300006</v>
      </c>
    </row>
    <row r="347" hidden="1" spans="1:8">
      <c r="A347" s="7">
        <v>19086</v>
      </c>
      <c r="B347" s="7" t="s">
        <v>478</v>
      </c>
      <c r="C347" s="7">
        <v>2021</v>
      </c>
      <c r="D347" s="7" t="s">
        <v>225</v>
      </c>
      <c r="E347" s="7" t="s">
        <v>262</v>
      </c>
      <c r="F347" s="7" t="str">
        <f>VLOOKUP(E347,'Fuel Heat Rate'!C:D,2,FALSE)</f>
        <v>燃油</v>
      </c>
      <c r="G347" s="8">
        <v>-0.11</v>
      </c>
      <c r="H347" s="8">
        <f>VLOOKUP($E347,'Fuel Heat Rate'!$C$3:$K$33,4,FALSE)*G347</f>
        <v>-0.157146</v>
      </c>
    </row>
    <row r="348" hidden="1" spans="1:8">
      <c r="A348" s="7">
        <v>205076</v>
      </c>
      <c r="B348" s="7" t="s">
        <v>478</v>
      </c>
      <c r="C348" s="7">
        <v>2019</v>
      </c>
      <c r="D348" s="7" t="s">
        <v>225</v>
      </c>
      <c r="E348" s="7" t="s">
        <v>337</v>
      </c>
      <c r="F348" s="7" t="str">
        <f>VLOOKUP(E348,'Fuel Heat Rate'!C:D,2,FALSE)</f>
        <v>其他</v>
      </c>
      <c r="G348" s="8">
        <v>-3600.59</v>
      </c>
      <c r="H348" s="8">
        <f>VLOOKUP($E348,'Fuel Heat Rate'!$C$3:$K$33,4,FALSE)*G348</f>
        <v>-123.012982576016</v>
      </c>
    </row>
    <row r="349" hidden="1" spans="1:8">
      <c r="A349" s="7">
        <v>205041</v>
      </c>
      <c r="B349" s="7" t="s">
        <v>478</v>
      </c>
      <c r="C349" s="7">
        <v>2020</v>
      </c>
      <c r="D349" s="7" t="s">
        <v>225</v>
      </c>
      <c r="E349" s="7" t="s">
        <v>337</v>
      </c>
      <c r="F349" s="7" t="str">
        <f>VLOOKUP(E349,'Fuel Heat Rate'!C:D,2,FALSE)</f>
        <v>其他</v>
      </c>
      <c r="G349" s="8">
        <v>-4201.6</v>
      </c>
      <c r="H349" s="8">
        <f>VLOOKUP($E349,'Fuel Heat Rate'!$C$3:$K$33,4,FALSE)*G349</f>
        <v>-143.546293132901</v>
      </c>
    </row>
    <row r="350" hidden="1" spans="1:8">
      <c r="A350" s="7">
        <v>32106</v>
      </c>
      <c r="B350" s="7" t="s">
        <v>478</v>
      </c>
      <c r="C350" s="7">
        <v>2021</v>
      </c>
      <c r="D350" s="7" t="s">
        <v>225</v>
      </c>
      <c r="E350" s="7" t="s">
        <v>337</v>
      </c>
      <c r="F350" s="7" t="str">
        <f>VLOOKUP(E350,'Fuel Heat Rate'!C:D,2,FALSE)</f>
        <v>其他</v>
      </c>
      <c r="G350" s="8">
        <v>-4010.52</v>
      </c>
      <c r="H350" s="8">
        <f>VLOOKUP($E350,'Fuel Heat Rate'!$C$3:$K$33,4,FALSE)*G350</f>
        <v>-137.018107277076</v>
      </c>
    </row>
    <row r="351" hidden="1" spans="1:8">
      <c r="A351" s="7">
        <v>207176</v>
      </c>
      <c r="B351" s="7" t="s">
        <v>478</v>
      </c>
      <c r="C351" s="7">
        <v>2019</v>
      </c>
      <c r="D351" s="7" t="s">
        <v>225</v>
      </c>
      <c r="E351" s="7" t="s">
        <v>239</v>
      </c>
      <c r="F351" s="7" t="str">
        <f>VLOOKUP(E351,'Fuel Heat Rate'!C:D,2,FALSE)</f>
        <v>燃油</v>
      </c>
      <c r="G351" s="8">
        <v>-4.29</v>
      </c>
      <c r="H351" s="8">
        <f>VLOOKUP($E351,'Fuel Heat Rate'!$C$3:$K$33,4,FALSE)*G351</f>
        <v>-4.6823583874274</v>
      </c>
    </row>
    <row r="352" hidden="1" spans="1:8">
      <c r="A352" s="7">
        <v>207141</v>
      </c>
      <c r="B352" s="7" t="s">
        <v>478</v>
      </c>
      <c r="C352" s="7">
        <v>2020</v>
      </c>
      <c r="D352" s="7" t="s">
        <v>225</v>
      </c>
      <c r="E352" s="7" t="s">
        <v>239</v>
      </c>
      <c r="F352" s="7" t="str">
        <f>VLOOKUP(E352,'Fuel Heat Rate'!C:D,2,FALSE)</f>
        <v>燃油</v>
      </c>
      <c r="G352" s="8">
        <v>-5.71</v>
      </c>
      <c r="H352" s="8">
        <f>VLOOKUP($E352,'Fuel Heat Rate'!$C$3:$K$33,4,FALSE)*G352</f>
        <v>-6.23222992825419</v>
      </c>
    </row>
    <row r="353" hidden="1" spans="1:8">
      <c r="A353" s="7">
        <v>25596</v>
      </c>
      <c r="B353" s="7" t="s">
        <v>478</v>
      </c>
      <c r="C353" s="7">
        <v>2021</v>
      </c>
      <c r="D353" s="7" t="s">
        <v>225</v>
      </c>
      <c r="E353" s="7" t="s">
        <v>239</v>
      </c>
      <c r="F353" s="7" t="str">
        <f>VLOOKUP(E353,'Fuel Heat Rate'!C:D,2,FALSE)</f>
        <v>燃油</v>
      </c>
      <c r="G353" s="8">
        <v>-5.52</v>
      </c>
      <c r="H353" s="8">
        <f>VLOOKUP($E353,'Fuel Heat Rate'!$C$3:$K$33,4,FALSE)*G353</f>
        <v>-6.02485275025624</v>
      </c>
    </row>
    <row r="354" hidden="1" spans="1:8">
      <c r="A354" s="7">
        <v>207946</v>
      </c>
      <c r="B354" s="7" t="s">
        <v>478</v>
      </c>
      <c r="C354" s="7">
        <v>2019</v>
      </c>
      <c r="D354" s="7" t="s">
        <v>225</v>
      </c>
      <c r="E354" s="7" t="s">
        <v>253</v>
      </c>
      <c r="F354" s="7" t="str">
        <f>VLOOKUP(E354,'Fuel Heat Rate'!C:D,2,FALSE)</f>
        <v>燃气</v>
      </c>
      <c r="G354" s="8">
        <v>-3.97</v>
      </c>
      <c r="H354" s="8">
        <f>VLOOKUP($E354,'Fuel Heat Rate'!$C$3:$K$33,4,FALSE)*G354</f>
        <v>-48.2355</v>
      </c>
    </row>
    <row r="355" hidden="1" spans="1:8">
      <c r="A355" s="7">
        <v>207911</v>
      </c>
      <c r="B355" s="7" t="s">
        <v>478</v>
      </c>
      <c r="C355" s="7">
        <v>2020</v>
      </c>
      <c r="D355" s="7" t="s">
        <v>225</v>
      </c>
      <c r="E355" s="7" t="s">
        <v>253</v>
      </c>
      <c r="F355" s="7" t="str">
        <f>VLOOKUP(E355,'Fuel Heat Rate'!C:D,2,FALSE)</f>
        <v>燃气</v>
      </c>
      <c r="G355" s="8">
        <v>-3.9</v>
      </c>
      <c r="H355" s="8">
        <f>VLOOKUP($E355,'Fuel Heat Rate'!$C$3:$K$33,4,FALSE)*G355</f>
        <v>-47.385</v>
      </c>
    </row>
    <row r="356" hidden="1" spans="1:8">
      <c r="A356" s="7">
        <v>29936</v>
      </c>
      <c r="B356" s="7" t="s">
        <v>478</v>
      </c>
      <c r="C356" s="7">
        <v>2021</v>
      </c>
      <c r="D356" s="7" t="s">
        <v>225</v>
      </c>
      <c r="E356" s="7" t="s">
        <v>253</v>
      </c>
      <c r="F356" s="7" t="str">
        <f>VLOOKUP(E356,'Fuel Heat Rate'!C:D,2,FALSE)</f>
        <v>燃气</v>
      </c>
      <c r="G356" s="8">
        <v>-3.37</v>
      </c>
      <c r="H356" s="8">
        <f>VLOOKUP($E356,'Fuel Heat Rate'!$C$3:$K$33,4,FALSE)*G356</f>
        <v>-40.9455</v>
      </c>
    </row>
    <row r="357" hidden="1" spans="1:8">
      <c r="A357" s="7">
        <v>211131</v>
      </c>
      <c r="B357" s="7" t="s">
        <v>478</v>
      </c>
      <c r="C357" s="7">
        <v>2019</v>
      </c>
      <c r="D357" s="7" t="s">
        <v>225</v>
      </c>
      <c r="E357" s="7" t="s">
        <v>229</v>
      </c>
      <c r="F357" s="7" t="str">
        <f>VLOOKUP(E357,'Fuel Heat Rate'!C:D,2,FALSE)</f>
        <v>燃煤</v>
      </c>
      <c r="G357" s="8">
        <v>-9950.8</v>
      </c>
      <c r="H357" s="8">
        <f>VLOOKUP($E357,'Fuel Heat Rate'!$C$3:$K$33,4,FALSE)*G357</f>
        <v>-7107.85644</v>
      </c>
    </row>
    <row r="358" hidden="1" spans="1:8">
      <c r="A358" s="7">
        <v>211096</v>
      </c>
      <c r="B358" s="7" t="s">
        <v>478</v>
      </c>
      <c r="C358" s="7">
        <v>2020</v>
      </c>
      <c r="D358" s="7" t="s">
        <v>225</v>
      </c>
      <c r="E358" s="7" t="s">
        <v>229</v>
      </c>
      <c r="F358" s="7" t="str">
        <f>VLOOKUP(E358,'Fuel Heat Rate'!C:D,2,FALSE)</f>
        <v>燃煤</v>
      </c>
      <c r="G358" s="8">
        <v>-9477.28</v>
      </c>
      <c r="H358" s="8">
        <f>VLOOKUP($E358,'Fuel Heat Rate'!$C$3:$K$33,4,FALSE)*G358</f>
        <v>-6769.621104</v>
      </c>
    </row>
    <row r="359" hidden="1" spans="1:8">
      <c r="A359" s="7">
        <v>1726</v>
      </c>
      <c r="B359" s="7" t="s">
        <v>478</v>
      </c>
      <c r="C359" s="7">
        <v>2021</v>
      </c>
      <c r="D359" s="7" t="s">
        <v>225</v>
      </c>
      <c r="E359" s="7" t="s">
        <v>229</v>
      </c>
      <c r="F359" s="7" t="str">
        <f>VLOOKUP(E359,'Fuel Heat Rate'!C:D,2,FALSE)</f>
        <v>燃煤</v>
      </c>
      <c r="G359" s="8">
        <v>-9551.06</v>
      </c>
      <c r="H359" s="8">
        <f>VLOOKUP($E359,'Fuel Heat Rate'!$C$3:$K$33,4,FALSE)*G359</f>
        <v>-6822.322158</v>
      </c>
    </row>
    <row r="360" hidden="1" spans="1:8">
      <c r="A360" s="7">
        <v>212251</v>
      </c>
      <c r="B360" s="7" t="s">
        <v>478</v>
      </c>
      <c r="C360" s="7">
        <v>2019</v>
      </c>
      <c r="D360" s="7" t="s">
        <v>225</v>
      </c>
      <c r="E360" s="7" t="s">
        <v>247</v>
      </c>
      <c r="F360" s="7">
        <f>VLOOKUP(E360,'Fuel Heat Rate'!C:D,2,FALSE)</f>
        <v>0</v>
      </c>
      <c r="G360" s="8">
        <v>-1.49</v>
      </c>
      <c r="H360" s="8">
        <f>VLOOKUP($E360,'Fuel Heat Rate'!$C$3:$K$33,4,FALSE)*G360</f>
        <v>-4.04443115818244</v>
      </c>
    </row>
    <row r="361" hidden="1" spans="1:8">
      <c r="A361" s="7">
        <v>212216</v>
      </c>
      <c r="B361" s="7" t="s">
        <v>478</v>
      </c>
      <c r="C361" s="7">
        <v>2020</v>
      </c>
      <c r="D361" s="7" t="s">
        <v>225</v>
      </c>
      <c r="E361" s="7" t="s">
        <v>247</v>
      </c>
      <c r="F361" s="7">
        <f>VLOOKUP(E361,'Fuel Heat Rate'!C:D,2,FALSE)</f>
        <v>0</v>
      </c>
      <c r="G361" s="8">
        <v>-8.09</v>
      </c>
      <c r="H361" s="8">
        <f>VLOOKUP($E361,'Fuel Heat Rate'!$C$3:$K$33,4,FALSE)*G361</f>
        <v>-21.9593611206013</v>
      </c>
    </row>
    <row r="362" hidden="1" spans="1:8">
      <c r="A362" s="7">
        <v>10406</v>
      </c>
      <c r="B362" s="7" t="s">
        <v>478</v>
      </c>
      <c r="C362" s="7">
        <v>2021</v>
      </c>
      <c r="D362" s="7" t="s">
        <v>225</v>
      </c>
      <c r="E362" s="7" t="s">
        <v>247</v>
      </c>
      <c r="F362" s="7">
        <f>VLOOKUP(E362,'Fuel Heat Rate'!C:D,2,FALSE)</f>
        <v>0</v>
      </c>
      <c r="G362" s="8">
        <v>-4.47</v>
      </c>
      <c r="H362" s="8">
        <f>VLOOKUP($E362,'Fuel Heat Rate'!$C$3:$K$33,4,FALSE)*G362</f>
        <v>-12.1332934745473</v>
      </c>
    </row>
    <row r="363" hidden="1" spans="1:8">
      <c r="A363" s="7">
        <v>212636</v>
      </c>
      <c r="B363" s="7" t="s">
        <v>479</v>
      </c>
      <c r="C363" s="7">
        <v>2019</v>
      </c>
      <c r="D363" s="7" t="s">
        <v>225</v>
      </c>
      <c r="E363" s="7" t="s">
        <v>259</v>
      </c>
      <c r="F363" s="7" t="str">
        <f>VLOOKUP(E363,'Fuel Heat Rate'!C:D,2,FALSE)</f>
        <v>燃油</v>
      </c>
      <c r="G363" s="8">
        <v>-0.38</v>
      </c>
      <c r="H363" s="8">
        <f>VLOOKUP($E363,'Fuel Heat Rate'!$C$3:$K$33,4,FALSE)*G363</f>
        <v>-0.553698</v>
      </c>
    </row>
    <row r="364" hidden="1" spans="1:8">
      <c r="A364" s="7">
        <v>212601</v>
      </c>
      <c r="B364" s="7" t="s">
        <v>479</v>
      </c>
      <c r="C364" s="7">
        <v>2020</v>
      </c>
      <c r="D364" s="7" t="s">
        <v>225</v>
      </c>
      <c r="E364" s="7" t="s">
        <v>259</v>
      </c>
      <c r="F364" s="7" t="str">
        <f>VLOOKUP(E364,'Fuel Heat Rate'!C:D,2,FALSE)</f>
        <v>燃油</v>
      </c>
      <c r="G364" s="8">
        <v>-0.4</v>
      </c>
      <c r="H364" s="8">
        <f>VLOOKUP($E364,'Fuel Heat Rate'!$C$3:$K$33,4,FALSE)*G364</f>
        <v>-0.58284</v>
      </c>
    </row>
    <row r="365" hidden="1" spans="1:8">
      <c r="A365" s="7">
        <v>18421</v>
      </c>
      <c r="B365" s="7" t="s">
        <v>479</v>
      </c>
      <c r="C365" s="7">
        <v>2021</v>
      </c>
      <c r="D365" s="7" t="s">
        <v>225</v>
      </c>
      <c r="E365" s="7" t="s">
        <v>259</v>
      </c>
      <c r="F365" s="7" t="str">
        <f>VLOOKUP(E365,'Fuel Heat Rate'!C:D,2,FALSE)</f>
        <v>燃油</v>
      </c>
      <c r="G365" s="8">
        <v>-0.65</v>
      </c>
      <c r="H365" s="8">
        <f>VLOOKUP($E365,'Fuel Heat Rate'!$C$3:$K$33,4,FALSE)*G365</f>
        <v>-0.947115</v>
      </c>
    </row>
    <row r="366" hidden="1" spans="1:8">
      <c r="A366" s="7">
        <v>213196</v>
      </c>
      <c r="B366" s="7" t="s">
        <v>479</v>
      </c>
      <c r="C366" s="7">
        <v>2019</v>
      </c>
      <c r="D366" s="7" t="s">
        <v>225</v>
      </c>
      <c r="E366" s="7" t="s">
        <v>339</v>
      </c>
      <c r="F366" s="7" t="str">
        <f>VLOOKUP(E366,'Fuel Heat Rate'!C:D,2,FALSE)</f>
        <v>电力</v>
      </c>
      <c r="G366" s="8">
        <v>910.23</v>
      </c>
      <c r="H366" s="8">
        <f>VLOOKUP($E366,'Fuel Heat Rate'!$C$3:$K$33,4,FALSE)*G366</f>
        <v>1119.51759480697</v>
      </c>
    </row>
    <row r="367" hidden="1" spans="1:8">
      <c r="A367" s="7">
        <v>213161</v>
      </c>
      <c r="B367" s="7" t="s">
        <v>479</v>
      </c>
      <c r="C367" s="7">
        <v>2020</v>
      </c>
      <c r="D367" s="7" t="s">
        <v>225</v>
      </c>
      <c r="E367" s="7" t="s">
        <v>339</v>
      </c>
      <c r="F367" s="7" t="str">
        <f>VLOOKUP(E367,'Fuel Heat Rate'!C:D,2,FALSE)</f>
        <v>电力</v>
      </c>
      <c r="G367" s="8">
        <v>921.77</v>
      </c>
      <c r="H367" s="8">
        <f>VLOOKUP($E367,'Fuel Heat Rate'!$C$3:$K$33,4,FALSE)*G367</f>
        <v>1133.71096686027</v>
      </c>
    </row>
    <row r="368" hidden="1" spans="1:8">
      <c r="A368" s="7">
        <v>33611</v>
      </c>
      <c r="B368" s="7" t="s">
        <v>479</v>
      </c>
      <c r="C368" s="7">
        <v>2021</v>
      </c>
      <c r="D368" s="7" t="s">
        <v>225</v>
      </c>
      <c r="E368" s="7" t="s">
        <v>339</v>
      </c>
      <c r="F368" s="7" t="str">
        <f>VLOOKUP(E368,'Fuel Heat Rate'!C:D,2,FALSE)</f>
        <v>电力</v>
      </c>
      <c r="G368" s="8">
        <v>948.66</v>
      </c>
      <c r="H368" s="8">
        <f>VLOOKUP($E368,'Fuel Heat Rate'!$C$3:$K$33,4,FALSE)*G368</f>
        <v>1166.78373761531</v>
      </c>
    </row>
    <row r="369" hidden="1" spans="1:8">
      <c r="A369" s="7">
        <v>213756</v>
      </c>
      <c r="B369" s="7" t="s">
        <v>479</v>
      </c>
      <c r="C369" s="7">
        <v>2019</v>
      </c>
      <c r="D369" s="7" t="s">
        <v>225</v>
      </c>
      <c r="E369" s="7" t="s">
        <v>244</v>
      </c>
      <c r="F369" s="7">
        <f>VLOOKUP(E369,'Fuel Heat Rate'!C:D,2,FALSE)</f>
        <v>0</v>
      </c>
      <c r="G369" s="8">
        <v>-9.26</v>
      </c>
      <c r="H369" s="8">
        <f>VLOOKUP($E369,'Fuel Heat Rate'!$C$3:$K$33,4,FALSE)*G369</f>
        <v>-11.9048103860608</v>
      </c>
    </row>
    <row r="370" hidden="1" spans="1:8">
      <c r="A370" s="7">
        <v>213721</v>
      </c>
      <c r="B370" s="7" t="s">
        <v>479</v>
      </c>
      <c r="C370" s="7">
        <v>2020</v>
      </c>
      <c r="D370" s="7" t="s">
        <v>225</v>
      </c>
      <c r="E370" s="7" t="s">
        <v>244</v>
      </c>
      <c r="F370" s="7">
        <f>VLOOKUP(E370,'Fuel Heat Rate'!C:D,2,FALSE)</f>
        <v>0</v>
      </c>
      <c r="G370" s="8">
        <v>-22.65</v>
      </c>
      <c r="H370" s="8">
        <f>VLOOKUP($E370,'Fuel Heat Rate'!$C$3:$K$33,4,FALSE)*G370</f>
        <v>-29.1192176289716</v>
      </c>
    </row>
    <row r="371" hidden="1" spans="1:8">
      <c r="A371" s="7">
        <v>9741</v>
      </c>
      <c r="B371" s="7" t="s">
        <v>479</v>
      </c>
      <c r="C371" s="7">
        <v>2021</v>
      </c>
      <c r="D371" s="7" t="s">
        <v>225</v>
      </c>
      <c r="E371" s="7" t="s">
        <v>244</v>
      </c>
      <c r="F371" s="7">
        <f>VLOOKUP(E371,'Fuel Heat Rate'!C:D,2,FALSE)</f>
        <v>0</v>
      </c>
      <c r="G371" s="8">
        <v>-36.7</v>
      </c>
      <c r="H371" s="8">
        <f>VLOOKUP($E371,'Fuel Heat Rate'!$C$3:$K$33,4,FALSE)*G371</f>
        <v>-47.1821318756406</v>
      </c>
    </row>
    <row r="372" hidden="1" spans="1:8">
      <c r="A372" s="7">
        <v>214141</v>
      </c>
      <c r="B372" s="7" t="s">
        <v>479</v>
      </c>
      <c r="C372" s="7">
        <v>2019</v>
      </c>
      <c r="D372" s="7" t="s">
        <v>225</v>
      </c>
      <c r="E372" s="7" t="s">
        <v>242</v>
      </c>
      <c r="F372" s="7">
        <f>VLOOKUP(E372,'Fuel Heat Rate'!C:D,2,FALSE)</f>
        <v>0</v>
      </c>
      <c r="G372" s="8">
        <v>-3.49</v>
      </c>
      <c r="H372" s="8">
        <f>VLOOKUP($E372,'Fuel Heat Rate'!$C$3:$K$33,4,FALSE)*G372</f>
        <v>-20.690465</v>
      </c>
    </row>
    <row r="373" hidden="1" spans="1:8">
      <c r="A373" s="7">
        <v>214106</v>
      </c>
      <c r="B373" s="7" t="s">
        <v>479</v>
      </c>
      <c r="C373" s="7">
        <v>2020</v>
      </c>
      <c r="D373" s="7" t="s">
        <v>225</v>
      </c>
      <c r="E373" s="7" t="s">
        <v>242</v>
      </c>
      <c r="F373" s="7">
        <f>VLOOKUP(E373,'Fuel Heat Rate'!C:D,2,FALSE)</f>
        <v>0</v>
      </c>
      <c r="G373" s="8">
        <v>-4.61</v>
      </c>
      <c r="H373" s="8">
        <f>VLOOKUP($E373,'Fuel Heat Rate'!$C$3:$K$33,4,FALSE)*G373</f>
        <v>-27.330385</v>
      </c>
    </row>
    <row r="374" hidden="1" spans="1:8">
      <c r="A374" s="7">
        <v>8656</v>
      </c>
      <c r="B374" s="7" t="s">
        <v>479</v>
      </c>
      <c r="C374" s="7">
        <v>2021</v>
      </c>
      <c r="D374" s="7" t="s">
        <v>225</v>
      </c>
      <c r="E374" s="7" t="s">
        <v>242</v>
      </c>
      <c r="F374" s="7">
        <f>VLOOKUP(E374,'Fuel Heat Rate'!C:D,2,FALSE)</f>
        <v>0</v>
      </c>
      <c r="G374" s="8">
        <v>-6.35</v>
      </c>
      <c r="H374" s="8">
        <f>VLOOKUP($E374,'Fuel Heat Rate'!$C$3:$K$33,4,FALSE)*G374</f>
        <v>-37.645975</v>
      </c>
    </row>
    <row r="375" hidden="1" spans="1:8">
      <c r="A375" s="7">
        <v>215261</v>
      </c>
      <c r="B375" s="7" t="s">
        <v>479</v>
      </c>
      <c r="C375" s="7">
        <v>2019</v>
      </c>
      <c r="D375" s="7" t="s">
        <v>225</v>
      </c>
      <c r="E375" s="7" t="s">
        <v>251</v>
      </c>
      <c r="F375" s="7" t="str">
        <f>VLOOKUP(E375,'Fuel Heat Rate'!C:D,2,FALSE)</f>
        <v>燃油</v>
      </c>
      <c r="G375" s="8">
        <v>-4.88</v>
      </c>
      <c r="H375" s="8">
        <f>VLOOKUP($E375,'Fuel Heat Rate'!$C$3:$K$33,4,FALSE)*G375</f>
        <v>-7.668432</v>
      </c>
    </row>
    <row r="376" hidden="1" spans="1:8">
      <c r="A376" s="7">
        <v>215226</v>
      </c>
      <c r="B376" s="7" t="s">
        <v>479</v>
      </c>
      <c r="C376" s="7">
        <v>2020</v>
      </c>
      <c r="D376" s="7" t="s">
        <v>225</v>
      </c>
      <c r="E376" s="7" t="s">
        <v>251</v>
      </c>
      <c r="F376" s="7" t="str">
        <f>VLOOKUP(E376,'Fuel Heat Rate'!C:D,2,FALSE)</f>
        <v>燃油</v>
      </c>
      <c r="G376" s="8">
        <v>-5.75</v>
      </c>
      <c r="H376" s="8">
        <f>VLOOKUP($E376,'Fuel Heat Rate'!$C$3:$K$33,4,FALSE)*G376</f>
        <v>-9.03555</v>
      </c>
    </row>
    <row r="377" hidden="1" spans="1:8">
      <c r="A377" s="7">
        <v>28186</v>
      </c>
      <c r="B377" s="7" t="s">
        <v>479</v>
      </c>
      <c r="C377" s="7">
        <v>2021</v>
      </c>
      <c r="D377" s="7" t="s">
        <v>225</v>
      </c>
      <c r="E377" s="7" t="s">
        <v>251</v>
      </c>
      <c r="F377" s="7" t="str">
        <f>VLOOKUP(E377,'Fuel Heat Rate'!C:D,2,FALSE)</f>
        <v>燃油</v>
      </c>
      <c r="G377" s="8">
        <v>-3.38</v>
      </c>
      <c r="H377" s="8">
        <f>VLOOKUP($E377,'Fuel Heat Rate'!$C$3:$K$33,4,FALSE)*G377</f>
        <v>-5.311332</v>
      </c>
    </row>
    <row r="378" hidden="1" spans="1:8">
      <c r="A378" s="7">
        <v>215821</v>
      </c>
      <c r="B378" s="7" t="s">
        <v>479</v>
      </c>
      <c r="C378" s="7">
        <v>2019</v>
      </c>
      <c r="D378" s="7" t="s">
        <v>225</v>
      </c>
      <c r="E378" s="7" t="s">
        <v>234</v>
      </c>
      <c r="F378" s="7" t="str">
        <f>VLOOKUP(E378,'Fuel Heat Rate'!C:D,2,FALSE)</f>
        <v>煤矸石</v>
      </c>
      <c r="G378" s="8">
        <v>-378.83</v>
      </c>
      <c r="H378" s="8">
        <f>VLOOKUP($E378,'Fuel Heat Rate'!$C$3:$K$33,4,FALSE)*G378</f>
        <v>-108.381360437308</v>
      </c>
    </row>
    <row r="379" hidden="1" spans="1:8">
      <c r="A379" s="7">
        <v>215786</v>
      </c>
      <c r="B379" s="7" t="s">
        <v>479</v>
      </c>
      <c r="C379" s="7">
        <v>2020</v>
      </c>
      <c r="D379" s="7" t="s">
        <v>225</v>
      </c>
      <c r="E379" s="7" t="s">
        <v>234</v>
      </c>
      <c r="F379" s="7" t="str">
        <f>VLOOKUP(E379,'Fuel Heat Rate'!C:D,2,FALSE)</f>
        <v>煤矸石</v>
      </c>
      <c r="G379" s="8">
        <v>-377.81</v>
      </c>
      <c r="H379" s="8">
        <f>VLOOKUP($E379,'Fuel Heat Rate'!$C$3:$K$33,4,FALSE)*G379</f>
        <v>-108.089543559959</v>
      </c>
    </row>
    <row r="380" hidden="1" spans="1:8">
      <c r="A380" s="7">
        <v>6486</v>
      </c>
      <c r="B380" s="7" t="s">
        <v>479</v>
      </c>
      <c r="C380" s="7">
        <v>2021</v>
      </c>
      <c r="D380" s="7" t="s">
        <v>225</v>
      </c>
      <c r="E380" s="7" t="s">
        <v>234</v>
      </c>
      <c r="F380" s="7" t="str">
        <f>VLOOKUP(E380,'Fuel Heat Rate'!C:D,2,FALSE)</f>
        <v>煤矸石</v>
      </c>
      <c r="G380" s="8">
        <v>-330.76</v>
      </c>
      <c r="H380" s="8">
        <f>VLOOKUP($E380,'Fuel Heat Rate'!$C$3:$K$33,4,FALSE)*G380</f>
        <v>-94.6287748548001</v>
      </c>
    </row>
    <row r="381" hidden="1" spans="1:8">
      <c r="A381" s="7">
        <v>11911</v>
      </c>
      <c r="B381" s="7" t="s">
        <v>479</v>
      </c>
      <c r="C381" s="7">
        <v>2021</v>
      </c>
      <c r="D381" s="7" t="s">
        <v>225</v>
      </c>
      <c r="E381" s="7" t="s">
        <v>249</v>
      </c>
      <c r="F381" s="7">
        <f>VLOOKUP(E381,'Fuel Heat Rate'!C:D,2,FALSE)</f>
        <v>0</v>
      </c>
      <c r="G381" s="8">
        <v>-0.34</v>
      </c>
      <c r="H381" s="8">
        <f>VLOOKUP($E381,'Fuel Heat Rate'!$C$3:$K$33,4,FALSE)*G381</f>
        <v>-0.60724</v>
      </c>
    </row>
    <row r="382" hidden="1" spans="1:8">
      <c r="A382" s="7">
        <v>218446</v>
      </c>
      <c r="B382" s="7" t="s">
        <v>479</v>
      </c>
      <c r="C382" s="7">
        <v>2019</v>
      </c>
      <c r="D382" s="7" t="s">
        <v>225</v>
      </c>
      <c r="E382" s="7" t="s">
        <v>226</v>
      </c>
      <c r="F382" s="7" t="str">
        <f>VLOOKUP(E382,'Fuel Heat Rate'!C:D,2,FALSE)</f>
        <v>生物质</v>
      </c>
      <c r="G382" s="8">
        <v>-614.75</v>
      </c>
      <c r="H382" s="8">
        <f>VLOOKUP($E382,'Fuel Heat Rate'!$C$3:$K$33,4,FALSE)*G382</f>
        <v>-614.771002733174</v>
      </c>
    </row>
    <row r="383" hidden="1" spans="1:8">
      <c r="A383" s="7">
        <v>218411</v>
      </c>
      <c r="B383" s="7" t="s">
        <v>479</v>
      </c>
      <c r="C383" s="7">
        <v>2020</v>
      </c>
      <c r="D383" s="7" t="s">
        <v>225</v>
      </c>
      <c r="E383" s="7" t="s">
        <v>226</v>
      </c>
      <c r="F383" s="7" t="str">
        <f>VLOOKUP(E383,'Fuel Heat Rate'!C:D,2,FALSE)</f>
        <v>生物质</v>
      </c>
      <c r="G383" s="8">
        <v>-333.42</v>
      </c>
      <c r="H383" s="8">
        <f>VLOOKUP($E383,'Fuel Heat Rate'!$C$3:$K$33,4,FALSE)*G383</f>
        <v>-333.431391185514</v>
      </c>
    </row>
    <row r="384" hidden="1" spans="1:8">
      <c r="A384" s="7">
        <v>34696</v>
      </c>
      <c r="B384" s="7" t="s">
        <v>479</v>
      </c>
      <c r="C384" s="7">
        <v>2021</v>
      </c>
      <c r="D384" s="7" t="s">
        <v>225</v>
      </c>
      <c r="E384" s="7" t="s">
        <v>226</v>
      </c>
      <c r="F384" s="7" t="str">
        <f>VLOOKUP(E384,'Fuel Heat Rate'!C:D,2,FALSE)</f>
        <v>生物质</v>
      </c>
      <c r="G384" s="8">
        <v>-325.15</v>
      </c>
      <c r="H384" s="8">
        <f>VLOOKUP($E384,'Fuel Heat Rate'!$C$3:$K$33,4,FALSE)*G384</f>
        <v>-325.161108643662</v>
      </c>
    </row>
    <row r="385" hidden="1" spans="1:8">
      <c r="A385" s="7">
        <v>219566</v>
      </c>
      <c r="B385" s="7" t="s">
        <v>479</v>
      </c>
      <c r="C385" s="7">
        <v>2019</v>
      </c>
      <c r="D385" s="7" t="s">
        <v>225</v>
      </c>
      <c r="E385" s="7" t="s">
        <v>231</v>
      </c>
      <c r="F385" s="7" t="str">
        <f>VLOOKUP(E385,'Fuel Heat Rate'!C:D,2,FALSE)</f>
        <v>燃煤</v>
      </c>
      <c r="G385" s="8">
        <v>-115.96</v>
      </c>
      <c r="H385" s="8">
        <f>VLOOKUP($E385,'Fuel Heat Rate'!$C$3:$K$33,4,FALSE)*G385</f>
        <v>-33.129772</v>
      </c>
    </row>
    <row r="386" hidden="1" spans="1:8">
      <c r="A386" s="7">
        <v>219531</v>
      </c>
      <c r="B386" s="7" t="s">
        <v>479</v>
      </c>
      <c r="C386" s="7">
        <v>2020</v>
      </c>
      <c r="D386" s="7" t="s">
        <v>225</v>
      </c>
      <c r="E386" s="7" t="s">
        <v>231</v>
      </c>
      <c r="F386" s="7" t="str">
        <f>VLOOKUP(E386,'Fuel Heat Rate'!C:D,2,FALSE)</f>
        <v>燃煤</v>
      </c>
      <c r="G386" s="8">
        <v>-111.42</v>
      </c>
      <c r="H386" s="8">
        <f>VLOOKUP($E386,'Fuel Heat Rate'!$C$3:$K$33,4,FALSE)*G386</f>
        <v>-31.832694</v>
      </c>
    </row>
    <row r="387" hidden="1" spans="1:8">
      <c r="A387" s="7">
        <v>4316</v>
      </c>
      <c r="B387" s="7" t="s">
        <v>479</v>
      </c>
      <c r="C387" s="7">
        <v>2021</v>
      </c>
      <c r="D387" s="7" t="s">
        <v>225</v>
      </c>
      <c r="E387" s="7" t="s">
        <v>231</v>
      </c>
      <c r="F387" s="7" t="str">
        <f>VLOOKUP(E387,'Fuel Heat Rate'!C:D,2,FALSE)</f>
        <v>燃煤</v>
      </c>
      <c r="G387" s="8">
        <v>-90.73</v>
      </c>
      <c r="H387" s="8">
        <f>VLOOKUP($E387,'Fuel Heat Rate'!$C$3:$K$33,4,FALSE)*G387</f>
        <v>-25.921561</v>
      </c>
    </row>
    <row r="388" hidden="1" spans="1:8">
      <c r="A388" s="7">
        <v>220686</v>
      </c>
      <c r="B388" s="7" t="s">
        <v>479</v>
      </c>
      <c r="C388" s="7">
        <v>2019</v>
      </c>
      <c r="D388" s="7" t="s">
        <v>225</v>
      </c>
      <c r="E388" s="7" t="s">
        <v>262</v>
      </c>
      <c r="F388" s="7" t="str">
        <f>VLOOKUP(E388,'Fuel Heat Rate'!C:D,2,FALSE)</f>
        <v>燃油</v>
      </c>
      <c r="G388" s="8">
        <v>-0.48</v>
      </c>
      <c r="H388" s="8">
        <f>VLOOKUP($E388,'Fuel Heat Rate'!$C$3:$K$33,4,FALSE)*G388</f>
        <v>-0.685728</v>
      </c>
    </row>
    <row r="389" hidden="1" spans="1:8">
      <c r="A389" s="7">
        <v>220651</v>
      </c>
      <c r="B389" s="7" t="s">
        <v>479</v>
      </c>
      <c r="C389" s="7">
        <v>2020</v>
      </c>
      <c r="D389" s="7" t="s">
        <v>225</v>
      </c>
      <c r="E389" s="7" t="s">
        <v>262</v>
      </c>
      <c r="F389" s="7" t="str">
        <f>VLOOKUP(E389,'Fuel Heat Rate'!C:D,2,FALSE)</f>
        <v>燃油</v>
      </c>
      <c r="G389" s="8">
        <v>-0.43</v>
      </c>
      <c r="H389" s="8">
        <f>VLOOKUP($E389,'Fuel Heat Rate'!$C$3:$K$33,4,FALSE)*G389</f>
        <v>-0.614298</v>
      </c>
    </row>
    <row r="390" hidden="1" spans="1:8">
      <c r="A390" s="7">
        <v>19506</v>
      </c>
      <c r="B390" s="7" t="s">
        <v>479</v>
      </c>
      <c r="C390" s="7">
        <v>2021</v>
      </c>
      <c r="D390" s="7" t="s">
        <v>225</v>
      </c>
      <c r="E390" s="7" t="s">
        <v>262</v>
      </c>
      <c r="F390" s="7" t="str">
        <f>VLOOKUP(E390,'Fuel Heat Rate'!C:D,2,FALSE)</f>
        <v>燃油</v>
      </c>
      <c r="G390" s="8">
        <v>-0.81</v>
      </c>
      <c r="H390" s="8">
        <f>VLOOKUP($E390,'Fuel Heat Rate'!$C$3:$K$33,4,FALSE)*G390</f>
        <v>-1.157166</v>
      </c>
    </row>
    <row r="391" hidden="1" spans="1:8">
      <c r="A391" s="7">
        <v>221211</v>
      </c>
      <c r="B391" s="7" t="s">
        <v>479</v>
      </c>
      <c r="C391" s="7">
        <v>2020</v>
      </c>
      <c r="D391" s="7" t="s">
        <v>225</v>
      </c>
      <c r="E391" s="7" t="s">
        <v>337</v>
      </c>
      <c r="F391" s="7" t="str">
        <f>VLOOKUP(E391,'Fuel Heat Rate'!C:D,2,FALSE)</f>
        <v>其他</v>
      </c>
      <c r="G391" s="8">
        <v>-88.32</v>
      </c>
      <c r="H391" s="8">
        <f>VLOOKUP($E391,'Fuel Heat Rate'!$C$3:$K$33,4,FALSE)*G391</f>
        <v>-3.01742398360096</v>
      </c>
    </row>
    <row r="392" hidden="1" spans="1:8">
      <c r="A392" s="7">
        <v>32526</v>
      </c>
      <c r="B392" s="7" t="s">
        <v>479</v>
      </c>
      <c r="C392" s="7">
        <v>2021</v>
      </c>
      <c r="D392" s="7" t="s">
        <v>225</v>
      </c>
      <c r="E392" s="7" t="s">
        <v>337</v>
      </c>
      <c r="F392" s="7" t="str">
        <f>VLOOKUP(E392,'Fuel Heat Rate'!C:D,2,FALSE)</f>
        <v>其他</v>
      </c>
      <c r="G392" s="8">
        <v>-831.6</v>
      </c>
      <c r="H392" s="8">
        <f>VLOOKUP($E392,'Fuel Heat Rate'!$C$3:$K$33,4,FALSE)*G392</f>
        <v>-28.4113426716775</v>
      </c>
    </row>
    <row r="393" hidden="1" spans="1:8">
      <c r="A393" s="7">
        <v>224116</v>
      </c>
      <c r="B393" s="7" t="s">
        <v>479</v>
      </c>
      <c r="C393" s="7">
        <v>2019</v>
      </c>
      <c r="D393" s="7" t="s">
        <v>225</v>
      </c>
      <c r="E393" s="7" t="s">
        <v>253</v>
      </c>
      <c r="F393" s="7" t="str">
        <f>VLOOKUP(E393,'Fuel Heat Rate'!C:D,2,FALSE)</f>
        <v>燃气</v>
      </c>
      <c r="G393" s="8">
        <v>-1.35</v>
      </c>
      <c r="H393" s="8">
        <f>VLOOKUP($E393,'Fuel Heat Rate'!$C$3:$K$33,4,FALSE)*G393</f>
        <v>-16.4025</v>
      </c>
    </row>
    <row r="394" hidden="1" spans="1:8">
      <c r="A394" s="7">
        <v>224081</v>
      </c>
      <c r="B394" s="7" t="s">
        <v>479</v>
      </c>
      <c r="C394" s="7">
        <v>2020</v>
      </c>
      <c r="D394" s="7" t="s">
        <v>225</v>
      </c>
      <c r="E394" s="7" t="s">
        <v>253</v>
      </c>
      <c r="F394" s="7" t="str">
        <f>VLOOKUP(E394,'Fuel Heat Rate'!C:D,2,FALSE)</f>
        <v>燃气</v>
      </c>
      <c r="G394" s="8">
        <v>-2.18</v>
      </c>
      <c r="H394" s="8">
        <f>VLOOKUP($E394,'Fuel Heat Rate'!$C$3:$K$33,4,FALSE)*G394</f>
        <v>-26.487</v>
      </c>
    </row>
    <row r="395" hidden="1" spans="1:8">
      <c r="A395" s="7">
        <v>30356</v>
      </c>
      <c r="B395" s="7" t="s">
        <v>479</v>
      </c>
      <c r="C395" s="7">
        <v>2021</v>
      </c>
      <c r="D395" s="7" t="s">
        <v>225</v>
      </c>
      <c r="E395" s="7" t="s">
        <v>253</v>
      </c>
      <c r="F395" s="7" t="str">
        <f>VLOOKUP(E395,'Fuel Heat Rate'!C:D,2,FALSE)</f>
        <v>燃气</v>
      </c>
      <c r="G395" s="8">
        <v>-1.98</v>
      </c>
      <c r="H395" s="8">
        <f>VLOOKUP($E395,'Fuel Heat Rate'!$C$3:$K$33,4,FALSE)*G395</f>
        <v>-24.057</v>
      </c>
    </row>
    <row r="396" hidden="1" spans="1:8">
      <c r="A396" s="7">
        <v>225761</v>
      </c>
      <c r="B396" s="7" t="s">
        <v>479</v>
      </c>
      <c r="C396" s="7">
        <v>2020</v>
      </c>
      <c r="D396" s="7" t="s">
        <v>225</v>
      </c>
      <c r="E396" s="7" t="s">
        <v>277</v>
      </c>
      <c r="F396" s="7" t="str">
        <f>VLOOKUP(E396,'Fuel Heat Rate'!C:D,2,FALSE)</f>
        <v>燃气</v>
      </c>
      <c r="G396" s="8">
        <v>-0.12</v>
      </c>
      <c r="H396" s="8">
        <f>VLOOKUP($E396,'Fuel Heat Rate'!$C$3:$K$33,4,FALSE)*G396</f>
        <v>-0.205716</v>
      </c>
    </row>
    <row r="397" hidden="1" spans="1:8">
      <c r="A397" s="7">
        <v>227301</v>
      </c>
      <c r="B397" s="7" t="s">
        <v>479</v>
      </c>
      <c r="C397" s="7">
        <v>2019</v>
      </c>
      <c r="D397" s="7" t="s">
        <v>225</v>
      </c>
      <c r="E397" s="7" t="s">
        <v>229</v>
      </c>
      <c r="F397" s="7" t="str">
        <f>VLOOKUP(E397,'Fuel Heat Rate'!C:D,2,FALSE)</f>
        <v>燃煤</v>
      </c>
      <c r="G397" s="8">
        <v>-4385.19</v>
      </c>
      <c r="H397" s="8">
        <f>VLOOKUP($E397,'Fuel Heat Rate'!$C$3:$K$33,4,FALSE)*G397</f>
        <v>-3132.341217</v>
      </c>
    </row>
    <row r="398" hidden="1" spans="1:8">
      <c r="A398" s="7">
        <v>227266</v>
      </c>
      <c r="B398" s="7" t="s">
        <v>479</v>
      </c>
      <c r="C398" s="7">
        <v>2020</v>
      </c>
      <c r="D398" s="7" t="s">
        <v>225</v>
      </c>
      <c r="E398" s="7" t="s">
        <v>229</v>
      </c>
      <c r="F398" s="7" t="str">
        <f>VLOOKUP(E398,'Fuel Heat Rate'!C:D,2,FALSE)</f>
        <v>燃煤</v>
      </c>
      <c r="G398" s="8">
        <v>-4157.56</v>
      </c>
      <c r="H398" s="8">
        <f>VLOOKUP($E398,'Fuel Heat Rate'!$C$3:$K$33,4,FALSE)*G398</f>
        <v>-2969.745108</v>
      </c>
    </row>
    <row r="399" hidden="1" spans="1:8">
      <c r="A399" s="7">
        <v>2146</v>
      </c>
      <c r="B399" s="7" t="s">
        <v>479</v>
      </c>
      <c r="C399" s="7">
        <v>2021</v>
      </c>
      <c r="D399" s="7" t="s">
        <v>225</v>
      </c>
      <c r="E399" s="7" t="s">
        <v>229</v>
      </c>
      <c r="F399" s="7" t="str">
        <f>VLOOKUP(E399,'Fuel Heat Rate'!C:D,2,FALSE)</f>
        <v>燃煤</v>
      </c>
      <c r="G399" s="8">
        <v>-4537.55</v>
      </c>
      <c r="H399" s="8">
        <f>VLOOKUP($E399,'Fuel Heat Rate'!$C$3:$K$33,4,FALSE)*G399</f>
        <v>-3241.171965</v>
      </c>
    </row>
    <row r="400" hidden="1" spans="1:8">
      <c r="A400" s="7">
        <v>228421</v>
      </c>
      <c r="B400" s="7" t="s">
        <v>479</v>
      </c>
      <c r="C400" s="7">
        <v>2019</v>
      </c>
      <c r="D400" s="7" t="s">
        <v>225</v>
      </c>
      <c r="E400" s="7" t="s">
        <v>247</v>
      </c>
      <c r="F400" s="7">
        <f>VLOOKUP(E400,'Fuel Heat Rate'!C:D,2,FALSE)</f>
        <v>0</v>
      </c>
      <c r="G400" s="8">
        <v>-0.45</v>
      </c>
      <c r="H400" s="8">
        <f>VLOOKUP($E400,'Fuel Heat Rate'!$C$3:$K$33,4,FALSE)*G400</f>
        <v>-1.22147249743765</v>
      </c>
    </row>
    <row r="401" hidden="1" spans="1:8">
      <c r="A401" s="7">
        <v>10826</v>
      </c>
      <c r="B401" s="7" t="s">
        <v>479</v>
      </c>
      <c r="C401" s="7">
        <v>2021</v>
      </c>
      <c r="D401" s="7" t="s">
        <v>225</v>
      </c>
      <c r="E401" s="7" t="s">
        <v>247</v>
      </c>
      <c r="F401" s="7">
        <f>VLOOKUP(E401,'Fuel Heat Rate'!C:D,2,FALSE)</f>
        <v>0</v>
      </c>
      <c r="G401" s="8">
        <v>-1.04</v>
      </c>
      <c r="H401" s="8">
        <f>VLOOKUP($E401,'Fuel Heat Rate'!$C$3:$K$33,4,FALSE)*G401</f>
        <v>-2.82295866074479</v>
      </c>
    </row>
    <row r="402" hidden="1" spans="1:8">
      <c r="A402" s="7">
        <v>228806</v>
      </c>
      <c r="B402" s="7" t="s">
        <v>480</v>
      </c>
      <c r="C402" s="7">
        <v>2019</v>
      </c>
      <c r="D402" s="7" t="s">
        <v>225</v>
      </c>
      <c r="E402" s="7" t="s">
        <v>259</v>
      </c>
      <c r="F402" s="7" t="str">
        <f>VLOOKUP(E402,'Fuel Heat Rate'!C:D,2,FALSE)</f>
        <v>燃油</v>
      </c>
      <c r="G402" s="8">
        <v>-0.78</v>
      </c>
      <c r="H402" s="8">
        <f>VLOOKUP($E402,'Fuel Heat Rate'!$C$3:$K$33,4,FALSE)*G402</f>
        <v>-1.136538</v>
      </c>
    </row>
    <row r="403" hidden="1" spans="1:8">
      <c r="A403" s="7">
        <v>228771</v>
      </c>
      <c r="B403" s="7" t="s">
        <v>480</v>
      </c>
      <c r="C403" s="7">
        <v>2020</v>
      </c>
      <c r="D403" s="7" t="s">
        <v>225</v>
      </c>
      <c r="E403" s="7" t="s">
        <v>259</v>
      </c>
      <c r="F403" s="7" t="str">
        <f>VLOOKUP(E403,'Fuel Heat Rate'!C:D,2,FALSE)</f>
        <v>燃油</v>
      </c>
      <c r="G403" s="8">
        <v>-1.66</v>
      </c>
      <c r="H403" s="8">
        <f>VLOOKUP($E403,'Fuel Heat Rate'!$C$3:$K$33,4,FALSE)*G403</f>
        <v>-2.418786</v>
      </c>
    </row>
    <row r="404" hidden="1" spans="1:8">
      <c r="A404" s="7">
        <v>18106</v>
      </c>
      <c r="B404" s="7" t="s">
        <v>480</v>
      </c>
      <c r="C404" s="7">
        <v>2021</v>
      </c>
      <c r="D404" s="7" t="s">
        <v>225</v>
      </c>
      <c r="E404" s="7" t="s">
        <v>259</v>
      </c>
      <c r="F404" s="7" t="str">
        <f>VLOOKUP(E404,'Fuel Heat Rate'!C:D,2,FALSE)</f>
        <v>燃油</v>
      </c>
      <c r="G404" s="8">
        <v>-0.84</v>
      </c>
      <c r="H404" s="8">
        <f>VLOOKUP($E404,'Fuel Heat Rate'!$C$3:$K$33,4,FALSE)*G404</f>
        <v>-1.223964</v>
      </c>
    </row>
    <row r="405" hidden="1" spans="1:8">
      <c r="A405" s="7">
        <v>229366</v>
      </c>
      <c r="B405" s="7" t="s">
        <v>480</v>
      </c>
      <c r="C405" s="7">
        <v>2019</v>
      </c>
      <c r="D405" s="7" t="s">
        <v>225</v>
      </c>
      <c r="E405" s="7" t="s">
        <v>339</v>
      </c>
      <c r="F405" s="7" t="str">
        <f>VLOOKUP(E405,'Fuel Heat Rate'!C:D,2,FALSE)</f>
        <v>电力</v>
      </c>
      <c r="G405" s="8">
        <v>1469.94</v>
      </c>
      <c r="H405" s="8">
        <f>VLOOKUP($E405,'Fuel Heat Rate'!$C$3:$K$33,4,FALSE)*G405</f>
        <v>1807.92073795695</v>
      </c>
    </row>
    <row r="406" hidden="1" spans="1:8">
      <c r="A406" s="7">
        <v>229331</v>
      </c>
      <c r="B406" s="7" t="s">
        <v>480</v>
      </c>
      <c r="C406" s="7">
        <v>2020</v>
      </c>
      <c r="D406" s="7" t="s">
        <v>225</v>
      </c>
      <c r="E406" s="7" t="s">
        <v>339</v>
      </c>
      <c r="F406" s="7" t="str">
        <f>VLOOKUP(E406,'Fuel Heat Rate'!C:D,2,FALSE)</f>
        <v>电力</v>
      </c>
      <c r="G406" s="8">
        <v>1222.23</v>
      </c>
      <c r="H406" s="8">
        <f>VLOOKUP($E406,'Fuel Heat Rate'!$C$3:$K$33,4,FALSE)*G406</f>
        <v>1503.25521011274</v>
      </c>
    </row>
    <row r="407" hidden="1" spans="1:8">
      <c r="A407" s="7">
        <v>33296</v>
      </c>
      <c r="B407" s="7" t="s">
        <v>480</v>
      </c>
      <c r="C407" s="7">
        <v>2021</v>
      </c>
      <c r="D407" s="7" t="s">
        <v>225</v>
      </c>
      <c r="E407" s="7" t="s">
        <v>339</v>
      </c>
      <c r="F407" s="7" t="str">
        <f>VLOOKUP(E407,'Fuel Heat Rate'!C:D,2,FALSE)</f>
        <v>电力</v>
      </c>
      <c r="G407" s="8">
        <v>1476.01</v>
      </c>
      <c r="H407" s="8">
        <f>VLOOKUP($E407,'Fuel Heat Rate'!$C$3:$K$33,4,FALSE)*G407</f>
        <v>1815.38640245986</v>
      </c>
    </row>
    <row r="408" hidden="1" spans="1:8">
      <c r="A408" s="7">
        <v>229926</v>
      </c>
      <c r="B408" s="7" t="s">
        <v>480</v>
      </c>
      <c r="C408" s="7">
        <v>2019</v>
      </c>
      <c r="D408" s="7" t="s">
        <v>225</v>
      </c>
      <c r="E408" s="7" t="s">
        <v>244</v>
      </c>
      <c r="F408" s="7">
        <f>VLOOKUP(E408,'Fuel Heat Rate'!C:D,2,FALSE)</f>
        <v>0</v>
      </c>
      <c r="G408" s="8">
        <v>-107.39</v>
      </c>
      <c r="H408" s="8">
        <f>VLOOKUP($E408,'Fuel Heat Rate'!$C$3:$K$33,4,FALSE)*G408</f>
        <v>-138.062374444824</v>
      </c>
    </row>
    <row r="409" hidden="1" spans="1:8">
      <c r="A409" s="7">
        <v>229891</v>
      </c>
      <c r="B409" s="7" t="s">
        <v>480</v>
      </c>
      <c r="C409" s="7">
        <v>2020</v>
      </c>
      <c r="D409" s="7" t="s">
        <v>225</v>
      </c>
      <c r="E409" s="7" t="s">
        <v>244</v>
      </c>
      <c r="F409" s="7">
        <f>VLOOKUP(E409,'Fuel Heat Rate'!C:D,2,FALSE)</f>
        <v>0</v>
      </c>
      <c r="G409" s="8">
        <v>-96.21</v>
      </c>
      <c r="H409" s="8">
        <f>VLOOKUP($E409,'Fuel Heat Rate'!$C$3:$K$33,4,FALSE)*G409</f>
        <v>-123.689180047831</v>
      </c>
    </row>
    <row r="410" hidden="1" spans="1:8">
      <c r="A410" s="7">
        <v>9426</v>
      </c>
      <c r="B410" s="7" t="s">
        <v>480</v>
      </c>
      <c r="C410" s="7">
        <v>2021</v>
      </c>
      <c r="D410" s="7" t="s">
        <v>225</v>
      </c>
      <c r="E410" s="7" t="s">
        <v>244</v>
      </c>
      <c r="F410" s="7">
        <f>VLOOKUP(E410,'Fuel Heat Rate'!C:D,2,FALSE)</f>
        <v>0</v>
      </c>
      <c r="G410" s="8">
        <v>-113.87</v>
      </c>
      <c r="H410" s="8">
        <f>VLOOKUP($E410,'Fuel Heat Rate'!$C$3:$K$33,4,FALSE)*G410</f>
        <v>-146.393170481722</v>
      </c>
    </row>
    <row r="411" hidden="1" spans="1:8">
      <c r="A411" s="7">
        <v>230311</v>
      </c>
      <c r="B411" s="7" t="s">
        <v>480</v>
      </c>
      <c r="C411" s="7">
        <v>2019</v>
      </c>
      <c r="D411" s="7" t="s">
        <v>225</v>
      </c>
      <c r="E411" s="7" t="s">
        <v>242</v>
      </c>
      <c r="F411" s="7">
        <f>VLOOKUP(E411,'Fuel Heat Rate'!C:D,2,FALSE)</f>
        <v>0</v>
      </c>
      <c r="G411" s="8">
        <v>-0.22</v>
      </c>
      <c r="H411" s="8">
        <f>VLOOKUP($E411,'Fuel Heat Rate'!$C$3:$K$33,4,FALSE)*G411</f>
        <v>-1.30427</v>
      </c>
    </row>
    <row r="412" hidden="1" spans="1:8">
      <c r="A412" s="7">
        <v>230276</v>
      </c>
      <c r="B412" s="7" t="s">
        <v>480</v>
      </c>
      <c r="C412" s="7">
        <v>2020</v>
      </c>
      <c r="D412" s="7" t="s">
        <v>225</v>
      </c>
      <c r="E412" s="7" t="s">
        <v>242</v>
      </c>
      <c r="F412" s="7">
        <f>VLOOKUP(E412,'Fuel Heat Rate'!C:D,2,FALSE)</f>
        <v>0</v>
      </c>
      <c r="G412" s="8">
        <v>-0.53</v>
      </c>
      <c r="H412" s="8">
        <f>VLOOKUP($E412,'Fuel Heat Rate'!$C$3:$K$33,4,FALSE)*G412</f>
        <v>-3.142105</v>
      </c>
    </row>
    <row r="413" hidden="1" spans="1:8">
      <c r="A413" s="7">
        <v>8341</v>
      </c>
      <c r="B413" s="7" t="s">
        <v>480</v>
      </c>
      <c r="C413" s="7">
        <v>2021</v>
      </c>
      <c r="D413" s="7" t="s">
        <v>225</v>
      </c>
      <c r="E413" s="7" t="s">
        <v>242</v>
      </c>
      <c r="F413" s="7">
        <f>VLOOKUP(E413,'Fuel Heat Rate'!C:D,2,FALSE)</f>
        <v>0</v>
      </c>
      <c r="G413" s="8">
        <v>-2.31</v>
      </c>
      <c r="H413" s="8">
        <f>VLOOKUP($E413,'Fuel Heat Rate'!$C$3:$K$33,4,FALSE)*G413</f>
        <v>-13.694835</v>
      </c>
    </row>
    <row r="414" hidden="1" spans="1:8">
      <c r="A414" s="7">
        <v>231431</v>
      </c>
      <c r="B414" s="7" t="s">
        <v>480</v>
      </c>
      <c r="C414" s="7">
        <v>2019</v>
      </c>
      <c r="D414" s="7" t="s">
        <v>225</v>
      </c>
      <c r="E414" s="7" t="s">
        <v>251</v>
      </c>
      <c r="F414" s="7" t="str">
        <f>VLOOKUP(E414,'Fuel Heat Rate'!C:D,2,FALSE)</f>
        <v>燃油</v>
      </c>
      <c r="G414" s="8">
        <v>-0.23</v>
      </c>
      <c r="H414" s="8">
        <f>VLOOKUP($E414,'Fuel Heat Rate'!$C$3:$K$33,4,FALSE)*G414</f>
        <v>-0.361422</v>
      </c>
    </row>
    <row r="415" hidden="1" spans="1:8">
      <c r="A415" s="7">
        <v>231396</v>
      </c>
      <c r="B415" s="7" t="s">
        <v>480</v>
      </c>
      <c r="C415" s="7">
        <v>2020</v>
      </c>
      <c r="D415" s="7" t="s">
        <v>225</v>
      </c>
      <c r="E415" s="7" t="s">
        <v>251</v>
      </c>
      <c r="F415" s="7" t="str">
        <f>VLOOKUP(E415,'Fuel Heat Rate'!C:D,2,FALSE)</f>
        <v>燃油</v>
      </c>
      <c r="G415" s="8">
        <v>-0.87</v>
      </c>
      <c r="H415" s="8">
        <f>VLOOKUP($E415,'Fuel Heat Rate'!$C$3:$K$33,4,FALSE)*G415</f>
        <v>-1.367118</v>
      </c>
    </row>
    <row r="416" hidden="1" spans="1:8">
      <c r="A416" s="7">
        <v>27871</v>
      </c>
      <c r="B416" s="7" t="s">
        <v>480</v>
      </c>
      <c r="C416" s="7">
        <v>2021</v>
      </c>
      <c r="D416" s="7" t="s">
        <v>225</v>
      </c>
      <c r="E416" s="7" t="s">
        <v>251</v>
      </c>
      <c r="F416" s="7" t="str">
        <f>VLOOKUP(E416,'Fuel Heat Rate'!C:D,2,FALSE)</f>
        <v>燃油</v>
      </c>
      <c r="G416" s="8">
        <v>-0.48</v>
      </c>
      <c r="H416" s="8">
        <f>VLOOKUP($E416,'Fuel Heat Rate'!$C$3:$K$33,4,FALSE)*G416</f>
        <v>-0.754272</v>
      </c>
    </row>
    <row r="417" hidden="1" spans="1:8">
      <c r="A417" s="7">
        <v>6171</v>
      </c>
      <c r="B417" s="7" t="s">
        <v>480</v>
      </c>
      <c r="C417" s="7">
        <v>2021</v>
      </c>
      <c r="D417" s="7" t="s">
        <v>225</v>
      </c>
      <c r="E417" s="7" t="s">
        <v>234</v>
      </c>
      <c r="F417" s="7" t="str">
        <f>VLOOKUP(E417,'Fuel Heat Rate'!C:D,2,FALSE)</f>
        <v>煤矸石</v>
      </c>
      <c r="G417" s="8">
        <v>-24.81</v>
      </c>
      <c r="H417" s="8">
        <f>VLOOKUP($E417,'Fuel Heat Rate'!$C$3:$K$33,4,FALSE)*G417</f>
        <v>-7.09801639904339</v>
      </c>
    </row>
    <row r="418" hidden="1" spans="1:8">
      <c r="A418" s="7">
        <v>234616</v>
      </c>
      <c r="B418" s="7" t="s">
        <v>480</v>
      </c>
      <c r="C418" s="7">
        <v>2019</v>
      </c>
      <c r="D418" s="7" t="s">
        <v>225</v>
      </c>
      <c r="E418" s="7" t="s">
        <v>226</v>
      </c>
      <c r="F418" s="7" t="str">
        <f>VLOOKUP(E418,'Fuel Heat Rate'!C:D,2,FALSE)</f>
        <v>生物质</v>
      </c>
      <c r="G418" s="8">
        <v>-140.54</v>
      </c>
      <c r="H418" s="8">
        <f>VLOOKUP($E418,'Fuel Heat Rate'!$C$3:$K$33,4,FALSE)*G418</f>
        <v>-140.544801503246</v>
      </c>
    </row>
    <row r="419" hidden="1" spans="1:8">
      <c r="A419" s="7">
        <v>234581</v>
      </c>
      <c r="B419" s="7" t="s">
        <v>480</v>
      </c>
      <c r="C419" s="7">
        <v>2020</v>
      </c>
      <c r="D419" s="7" t="s">
        <v>225</v>
      </c>
      <c r="E419" s="7" t="s">
        <v>226</v>
      </c>
      <c r="F419" s="7" t="str">
        <f>VLOOKUP(E419,'Fuel Heat Rate'!C:D,2,FALSE)</f>
        <v>生物质</v>
      </c>
      <c r="G419" s="8">
        <v>-130.07</v>
      </c>
      <c r="H419" s="8">
        <f>VLOOKUP($E419,'Fuel Heat Rate'!$C$3:$K$33,4,FALSE)*G419</f>
        <v>-130.074443799112</v>
      </c>
    </row>
    <row r="420" hidden="1" spans="1:8">
      <c r="A420" s="7">
        <v>34381</v>
      </c>
      <c r="B420" s="7" t="s">
        <v>480</v>
      </c>
      <c r="C420" s="7">
        <v>2021</v>
      </c>
      <c r="D420" s="7" t="s">
        <v>225</v>
      </c>
      <c r="E420" s="7" t="s">
        <v>226</v>
      </c>
      <c r="F420" s="7" t="str">
        <f>VLOOKUP(E420,'Fuel Heat Rate'!C:D,2,FALSE)</f>
        <v>生物质</v>
      </c>
      <c r="G420" s="8">
        <v>-149.01</v>
      </c>
      <c r="H420" s="8">
        <f>VLOOKUP($E420,'Fuel Heat Rate'!$C$3:$K$33,4,FALSE)*G420</f>
        <v>-149.015090878032</v>
      </c>
    </row>
    <row r="421" hidden="1" spans="1:8">
      <c r="A421" s="7">
        <v>235176</v>
      </c>
      <c r="B421" s="7" t="s">
        <v>480</v>
      </c>
      <c r="C421" s="7">
        <v>2019</v>
      </c>
      <c r="D421" s="7" t="s">
        <v>225</v>
      </c>
      <c r="E421" s="7" t="s">
        <v>264</v>
      </c>
      <c r="F421" s="7" t="str">
        <f>VLOOKUP(E421,'Fuel Heat Rate'!C:D,2,FALSE)</f>
        <v>燃油</v>
      </c>
      <c r="G421" s="8">
        <v>-0.32</v>
      </c>
      <c r="H421" s="8">
        <f>VLOOKUP($E421,'Fuel Heat Rate'!$C$3:$K$33,4,FALSE)*G421</f>
        <v>-0.448021865391186</v>
      </c>
    </row>
    <row r="422" hidden="1" spans="1:8">
      <c r="A422" s="7">
        <v>235141</v>
      </c>
      <c r="B422" s="7" t="s">
        <v>480</v>
      </c>
      <c r="C422" s="7">
        <v>2020</v>
      </c>
      <c r="D422" s="7" t="s">
        <v>225</v>
      </c>
      <c r="E422" s="7" t="s">
        <v>264</v>
      </c>
      <c r="F422" s="7" t="str">
        <f>VLOOKUP(E422,'Fuel Heat Rate'!C:D,2,FALSE)</f>
        <v>燃油</v>
      </c>
      <c r="G422" s="8">
        <v>-0.28</v>
      </c>
      <c r="H422" s="8">
        <f>VLOOKUP($E422,'Fuel Heat Rate'!$C$3:$K$33,4,FALSE)*G422</f>
        <v>-0.392019132217287</v>
      </c>
    </row>
    <row r="423" hidden="1" spans="1:8">
      <c r="A423" s="7">
        <v>236856</v>
      </c>
      <c r="B423" s="7" t="s">
        <v>480</v>
      </c>
      <c r="C423" s="7">
        <v>2019</v>
      </c>
      <c r="D423" s="7" t="s">
        <v>225</v>
      </c>
      <c r="E423" s="7" t="s">
        <v>262</v>
      </c>
      <c r="F423" s="7" t="str">
        <f>VLOOKUP(E423,'Fuel Heat Rate'!C:D,2,FALSE)</f>
        <v>燃油</v>
      </c>
      <c r="G423" s="8">
        <v>-0.1</v>
      </c>
      <c r="H423" s="8">
        <f>VLOOKUP($E423,'Fuel Heat Rate'!$C$3:$K$33,4,FALSE)*G423</f>
        <v>-0.14286</v>
      </c>
    </row>
    <row r="424" hidden="1" spans="1:8">
      <c r="A424" s="7">
        <v>236821</v>
      </c>
      <c r="B424" s="7" t="s">
        <v>480</v>
      </c>
      <c r="C424" s="7">
        <v>2020</v>
      </c>
      <c r="D424" s="7" t="s">
        <v>225</v>
      </c>
      <c r="E424" s="7" t="s">
        <v>262</v>
      </c>
      <c r="F424" s="7" t="str">
        <f>VLOOKUP(E424,'Fuel Heat Rate'!C:D,2,FALSE)</f>
        <v>燃油</v>
      </c>
      <c r="G424" s="8">
        <v>-1.15</v>
      </c>
      <c r="H424" s="8">
        <f>VLOOKUP($E424,'Fuel Heat Rate'!$C$3:$K$33,4,FALSE)*G424</f>
        <v>-1.64289</v>
      </c>
    </row>
    <row r="425" hidden="1" spans="1:8">
      <c r="A425" s="7">
        <v>19191</v>
      </c>
      <c r="B425" s="7" t="s">
        <v>480</v>
      </c>
      <c r="C425" s="7">
        <v>2021</v>
      </c>
      <c r="D425" s="7" t="s">
        <v>225</v>
      </c>
      <c r="E425" s="7" t="s">
        <v>262</v>
      </c>
      <c r="F425" s="7" t="str">
        <f>VLOOKUP(E425,'Fuel Heat Rate'!C:D,2,FALSE)</f>
        <v>燃油</v>
      </c>
      <c r="G425" s="8">
        <v>-0.86</v>
      </c>
      <c r="H425" s="8">
        <f>VLOOKUP($E425,'Fuel Heat Rate'!$C$3:$K$33,4,FALSE)*G425</f>
        <v>-1.228596</v>
      </c>
    </row>
    <row r="426" hidden="1" spans="1:8">
      <c r="A426" s="7">
        <v>237416</v>
      </c>
      <c r="B426" s="7" t="s">
        <v>480</v>
      </c>
      <c r="C426" s="7">
        <v>2019</v>
      </c>
      <c r="D426" s="7" t="s">
        <v>225</v>
      </c>
      <c r="E426" s="7" t="s">
        <v>337</v>
      </c>
      <c r="F426" s="7" t="str">
        <f>VLOOKUP(E426,'Fuel Heat Rate'!C:D,2,FALSE)</f>
        <v>其他</v>
      </c>
      <c r="G426" s="8">
        <v>-2719.08</v>
      </c>
      <c r="H426" s="8">
        <f>VLOOKUP($E426,'Fuel Heat Rate'!$C$3:$K$33,4,FALSE)*G426</f>
        <v>-92.8964810386061</v>
      </c>
    </row>
    <row r="427" hidden="1" spans="1:8">
      <c r="A427" s="7">
        <v>237381</v>
      </c>
      <c r="B427" s="7" t="s">
        <v>480</v>
      </c>
      <c r="C427" s="7">
        <v>2020</v>
      </c>
      <c r="D427" s="7" t="s">
        <v>225</v>
      </c>
      <c r="E427" s="7" t="s">
        <v>337</v>
      </c>
      <c r="F427" s="7" t="str">
        <f>VLOOKUP(E427,'Fuel Heat Rate'!C:D,2,FALSE)</f>
        <v>其他</v>
      </c>
      <c r="G427" s="8">
        <v>-3711.73</v>
      </c>
      <c r="H427" s="8">
        <f>VLOOKUP($E427,'Fuel Heat Rate'!$C$3:$K$33,4,FALSE)*G427</f>
        <v>-126.810044414076</v>
      </c>
    </row>
    <row r="428" hidden="1" spans="1:8">
      <c r="A428" s="7">
        <v>32211</v>
      </c>
      <c r="B428" s="7" t="s">
        <v>480</v>
      </c>
      <c r="C428" s="7">
        <v>2021</v>
      </c>
      <c r="D428" s="7" t="s">
        <v>225</v>
      </c>
      <c r="E428" s="7" t="s">
        <v>337</v>
      </c>
      <c r="F428" s="7" t="str">
        <f>VLOOKUP(E428,'Fuel Heat Rate'!C:D,2,FALSE)</f>
        <v>其他</v>
      </c>
      <c r="G428" s="8">
        <v>-3711.73</v>
      </c>
      <c r="H428" s="8">
        <f>VLOOKUP($E428,'Fuel Heat Rate'!$C$3:$K$33,4,FALSE)*G428</f>
        <v>-126.810044414076</v>
      </c>
    </row>
    <row r="429" hidden="1" spans="1:8">
      <c r="A429" s="7">
        <v>239516</v>
      </c>
      <c r="B429" s="7" t="s">
        <v>480</v>
      </c>
      <c r="C429" s="7">
        <v>2019</v>
      </c>
      <c r="D429" s="7" t="s">
        <v>225</v>
      </c>
      <c r="E429" s="7" t="s">
        <v>239</v>
      </c>
      <c r="F429" s="7" t="str">
        <f>VLOOKUP(E429,'Fuel Heat Rate'!C:D,2,FALSE)</f>
        <v>燃油</v>
      </c>
      <c r="G429" s="8">
        <v>-1.13</v>
      </c>
      <c r="H429" s="8">
        <f>VLOOKUP($E429,'Fuel Heat Rate'!$C$3:$K$33,4,FALSE)*G429</f>
        <v>-1.23334847967202</v>
      </c>
    </row>
    <row r="430" hidden="1" spans="1:8">
      <c r="A430" s="7">
        <v>239481</v>
      </c>
      <c r="B430" s="7" t="s">
        <v>480</v>
      </c>
      <c r="C430" s="7">
        <v>2020</v>
      </c>
      <c r="D430" s="7" t="s">
        <v>225</v>
      </c>
      <c r="E430" s="7" t="s">
        <v>239</v>
      </c>
      <c r="F430" s="7" t="str">
        <f>VLOOKUP(E430,'Fuel Heat Rate'!C:D,2,FALSE)</f>
        <v>燃油</v>
      </c>
      <c r="G430" s="8">
        <v>-1.98</v>
      </c>
      <c r="H430" s="8">
        <f>VLOOKUP($E430,'Fuel Heat Rate'!$C$3:$K$33,4,FALSE)*G430</f>
        <v>-2.16108848650495</v>
      </c>
    </row>
    <row r="431" hidden="1" spans="1:8">
      <c r="A431" s="7">
        <v>25701</v>
      </c>
      <c r="B431" s="7" t="s">
        <v>480</v>
      </c>
      <c r="C431" s="7">
        <v>2021</v>
      </c>
      <c r="D431" s="7" t="s">
        <v>225</v>
      </c>
      <c r="E431" s="7" t="s">
        <v>239</v>
      </c>
      <c r="F431" s="7" t="str">
        <f>VLOOKUP(E431,'Fuel Heat Rate'!C:D,2,FALSE)</f>
        <v>燃油</v>
      </c>
      <c r="G431" s="8">
        <v>-15.06</v>
      </c>
      <c r="H431" s="8">
        <f>VLOOKUP($E431,'Fuel Heat Rate'!$C$3:$K$33,4,FALSE)*G431</f>
        <v>-16.4373700034165</v>
      </c>
    </row>
    <row r="432" hidden="1" spans="1:8">
      <c r="A432" s="7">
        <v>24616</v>
      </c>
      <c r="B432" s="7" t="s">
        <v>480</v>
      </c>
      <c r="C432" s="7">
        <v>2021</v>
      </c>
      <c r="D432" s="7" t="s">
        <v>225</v>
      </c>
      <c r="E432" s="7" t="s">
        <v>502</v>
      </c>
      <c r="F432" s="7" t="str">
        <f>VLOOKUP(E432,'Fuel Heat Rate'!C:D,2,FALSE)</f>
        <v>燃油</v>
      </c>
      <c r="G432" s="8">
        <v>-0.94</v>
      </c>
      <c r="H432" s="8">
        <f>VLOOKUP($E432,'Fuel Heat Rate'!$C$3:$K$33,4,FALSE)*G432</f>
        <v>-1.25026101810728</v>
      </c>
    </row>
    <row r="433" hidden="1" spans="1:8">
      <c r="A433" s="7">
        <v>240286</v>
      </c>
      <c r="B433" s="7" t="s">
        <v>480</v>
      </c>
      <c r="C433" s="7">
        <v>2019</v>
      </c>
      <c r="D433" s="7" t="s">
        <v>225</v>
      </c>
      <c r="E433" s="7" t="s">
        <v>253</v>
      </c>
      <c r="F433" s="7" t="str">
        <f>VLOOKUP(E433,'Fuel Heat Rate'!C:D,2,FALSE)</f>
        <v>燃气</v>
      </c>
      <c r="G433" s="8">
        <v>-6.69</v>
      </c>
      <c r="H433" s="8">
        <f>VLOOKUP($E433,'Fuel Heat Rate'!$C$3:$K$33,4,FALSE)*G433</f>
        <v>-81.2835</v>
      </c>
    </row>
    <row r="434" hidden="1" spans="1:8">
      <c r="A434" s="7">
        <v>240251</v>
      </c>
      <c r="B434" s="7" t="s">
        <v>480</v>
      </c>
      <c r="C434" s="7">
        <v>2020</v>
      </c>
      <c r="D434" s="7" t="s">
        <v>225</v>
      </c>
      <c r="E434" s="7" t="s">
        <v>253</v>
      </c>
      <c r="F434" s="7" t="str">
        <f>VLOOKUP(E434,'Fuel Heat Rate'!C:D,2,FALSE)</f>
        <v>燃气</v>
      </c>
      <c r="G434" s="8">
        <v>-5.52</v>
      </c>
      <c r="H434" s="8">
        <f>VLOOKUP($E434,'Fuel Heat Rate'!$C$3:$K$33,4,FALSE)*G434</f>
        <v>-67.068</v>
      </c>
    </row>
    <row r="435" hidden="1" spans="1:8">
      <c r="A435" s="7">
        <v>30041</v>
      </c>
      <c r="B435" s="7" t="s">
        <v>480</v>
      </c>
      <c r="C435" s="7">
        <v>2021</v>
      </c>
      <c r="D435" s="7" t="s">
        <v>225</v>
      </c>
      <c r="E435" s="7" t="s">
        <v>253</v>
      </c>
      <c r="F435" s="7" t="str">
        <f>VLOOKUP(E435,'Fuel Heat Rate'!C:D,2,FALSE)</f>
        <v>燃气</v>
      </c>
      <c r="G435" s="8">
        <v>-7.08</v>
      </c>
      <c r="H435" s="8">
        <f>VLOOKUP($E435,'Fuel Heat Rate'!$C$3:$K$33,4,FALSE)*G435</f>
        <v>-86.022</v>
      </c>
    </row>
    <row r="436" hidden="1" spans="1:8">
      <c r="A436" s="7">
        <v>243471</v>
      </c>
      <c r="B436" s="7" t="s">
        <v>480</v>
      </c>
      <c r="C436" s="7">
        <v>2019</v>
      </c>
      <c r="D436" s="7" t="s">
        <v>225</v>
      </c>
      <c r="E436" s="7" t="s">
        <v>229</v>
      </c>
      <c r="F436" s="7" t="str">
        <f>VLOOKUP(E436,'Fuel Heat Rate'!C:D,2,FALSE)</f>
        <v>燃煤</v>
      </c>
      <c r="G436" s="8">
        <v>-5355.93</v>
      </c>
      <c r="H436" s="8">
        <f>VLOOKUP($E436,'Fuel Heat Rate'!$C$3:$K$33,4,FALSE)*G436</f>
        <v>-3825.740799</v>
      </c>
    </row>
    <row r="437" hidden="1" spans="1:8">
      <c r="A437" s="7">
        <v>243436</v>
      </c>
      <c r="B437" s="7" t="s">
        <v>480</v>
      </c>
      <c r="C437" s="7">
        <v>2020</v>
      </c>
      <c r="D437" s="7" t="s">
        <v>225</v>
      </c>
      <c r="E437" s="7" t="s">
        <v>229</v>
      </c>
      <c r="F437" s="7" t="str">
        <f>VLOOKUP(E437,'Fuel Heat Rate'!C:D,2,FALSE)</f>
        <v>燃煤</v>
      </c>
      <c r="G437" s="8">
        <v>-4245.23</v>
      </c>
      <c r="H437" s="8">
        <f>VLOOKUP($E437,'Fuel Heat Rate'!$C$3:$K$33,4,FALSE)*G437</f>
        <v>-3032.367789</v>
      </c>
    </row>
    <row r="438" hidden="1" spans="1:8">
      <c r="A438" s="7">
        <v>1831</v>
      </c>
      <c r="B438" s="7" t="s">
        <v>480</v>
      </c>
      <c r="C438" s="7">
        <v>2021</v>
      </c>
      <c r="D438" s="7" t="s">
        <v>225</v>
      </c>
      <c r="E438" s="7" t="s">
        <v>229</v>
      </c>
      <c r="F438" s="7" t="str">
        <f>VLOOKUP(E438,'Fuel Heat Rate'!C:D,2,FALSE)</f>
        <v>燃煤</v>
      </c>
      <c r="G438" s="8">
        <v>-5106.45</v>
      </c>
      <c r="H438" s="8">
        <f>VLOOKUP($E438,'Fuel Heat Rate'!$C$3:$K$33,4,FALSE)*G438</f>
        <v>-3647.537235</v>
      </c>
    </row>
    <row r="439" hidden="1" spans="1:8">
      <c r="A439" s="7">
        <v>244556</v>
      </c>
      <c r="B439" s="7" t="s">
        <v>480</v>
      </c>
      <c r="C439" s="7">
        <v>2020</v>
      </c>
      <c r="D439" s="7" t="s">
        <v>225</v>
      </c>
      <c r="E439" s="7" t="s">
        <v>247</v>
      </c>
      <c r="F439" s="7">
        <f>VLOOKUP(E439,'Fuel Heat Rate'!C:D,2,FALSE)</f>
        <v>0</v>
      </c>
      <c r="G439" s="8">
        <v>-1.63</v>
      </c>
      <c r="H439" s="8">
        <f>VLOOKUP($E439,'Fuel Heat Rate'!$C$3:$K$33,4,FALSE)*G439</f>
        <v>-4.42444482405193</v>
      </c>
    </row>
    <row r="440" hidden="1" spans="1:8">
      <c r="A440" s="7">
        <v>10511</v>
      </c>
      <c r="B440" s="7" t="s">
        <v>480</v>
      </c>
      <c r="C440" s="7">
        <v>2021</v>
      </c>
      <c r="D440" s="7" t="s">
        <v>225</v>
      </c>
      <c r="E440" s="7" t="s">
        <v>247</v>
      </c>
      <c r="F440" s="7">
        <f>VLOOKUP(E440,'Fuel Heat Rate'!C:D,2,FALSE)</f>
        <v>0</v>
      </c>
      <c r="G440" s="8">
        <v>-3.07</v>
      </c>
      <c r="H440" s="8">
        <f>VLOOKUP($E440,'Fuel Heat Rate'!$C$3:$K$33,4,FALSE)*G440</f>
        <v>-8.33315681585241</v>
      </c>
    </row>
    <row r="441" hidden="1" spans="1:8">
      <c r="A441" s="7">
        <v>244976</v>
      </c>
      <c r="B441" s="7" t="s">
        <v>481</v>
      </c>
      <c r="C441" s="7">
        <v>2019</v>
      </c>
      <c r="D441" s="7" t="s">
        <v>225</v>
      </c>
      <c r="E441" s="7" t="s">
        <v>259</v>
      </c>
      <c r="F441" s="7" t="str">
        <f>VLOOKUP(E441,'Fuel Heat Rate'!C:D,2,FALSE)</f>
        <v>燃油</v>
      </c>
      <c r="G441" s="8">
        <v>-0.42</v>
      </c>
      <c r="H441" s="8">
        <f>VLOOKUP($E441,'Fuel Heat Rate'!$C$3:$K$33,4,FALSE)*G441</f>
        <v>-0.611982</v>
      </c>
    </row>
    <row r="442" hidden="1" spans="1:8">
      <c r="A442" s="7">
        <v>244941</v>
      </c>
      <c r="B442" s="7" t="s">
        <v>481</v>
      </c>
      <c r="C442" s="7">
        <v>2020</v>
      </c>
      <c r="D442" s="7" t="s">
        <v>225</v>
      </c>
      <c r="E442" s="7" t="s">
        <v>259</v>
      </c>
      <c r="F442" s="7" t="str">
        <f>VLOOKUP(E442,'Fuel Heat Rate'!C:D,2,FALSE)</f>
        <v>燃油</v>
      </c>
      <c r="G442" s="8">
        <v>-0.45</v>
      </c>
      <c r="H442" s="8">
        <f>VLOOKUP($E442,'Fuel Heat Rate'!$C$3:$K$33,4,FALSE)*G442</f>
        <v>-0.655695</v>
      </c>
    </row>
    <row r="443" hidden="1" spans="1:8">
      <c r="A443" s="7">
        <v>18141</v>
      </c>
      <c r="B443" s="7" t="s">
        <v>481</v>
      </c>
      <c r="C443" s="7">
        <v>2021</v>
      </c>
      <c r="D443" s="7" t="s">
        <v>225</v>
      </c>
      <c r="E443" s="7" t="s">
        <v>259</v>
      </c>
      <c r="F443" s="7" t="str">
        <f>VLOOKUP(E443,'Fuel Heat Rate'!C:D,2,FALSE)</f>
        <v>燃油</v>
      </c>
      <c r="G443" s="8">
        <v>-0.47</v>
      </c>
      <c r="H443" s="8">
        <f>VLOOKUP($E443,'Fuel Heat Rate'!$C$3:$K$33,4,FALSE)*G443</f>
        <v>-0.684837</v>
      </c>
    </row>
    <row r="444" hidden="1" spans="1:8">
      <c r="A444" s="7">
        <v>245536</v>
      </c>
      <c r="B444" s="7" t="s">
        <v>481</v>
      </c>
      <c r="C444" s="7">
        <v>2019</v>
      </c>
      <c r="D444" s="7" t="s">
        <v>225</v>
      </c>
      <c r="E444" s="7" t="s">
        <v>339</v>
      </c>
      <c r="F444" s="7" t="str">
        <f>VLOOKUP(E444,'Fuel Heat Rate'!C:D,2,FALSE)</f>
        <v>电力</v>
      </c>
      <c r="G444" s="8">
        <v>914.6</v>
      </c>
      <c r="H444" s="8">
        <f>VLOOKUP($E444,'Fuel Heat Rate'!$C$3:$K$33,4,FALSE)*G444</f>
        <v>1124.89238127776</v>
      </c>
    </row>
    <row r="445" hidden="1" spans="1:8">
      <c r="A445" s="7">
        <v>245501</v>
      </c>
      <c r="B445" s="7" t="s">
        <v>481</v>
      </c>
      <c r="C445" s="7">
        <v>2020</v>
      </c>
      <c r="D445" s="7" t="s">
        <v>225</v>
      </c>
      <c r="E445" s="7" t="s">
        <v>339</v>
      </c>
      <c r="F445" s="7" t="str">
        <f>VLOOKUP(E445,'Fuel Heat Rate'!C:D,2,FALSE)</f>
        <v>电力</v>
      </c>
      <c r="G445" s="8">
        <v>851.87</v>
      </c>
      <c r="H445" s="8">
        <f>VLOOKUP($E445,'Fuel Heat Rate'!$C$3:$K$33,4,FALSE)*G445</f>
        <v>1047.73898189272</v>
      </c>
    </row>
    <row r="446" hidden="1" spans="1:8">
      <c r="A446" s="7">
        <v>33331</v>
      </c>
      <c r="B446" s="7" t="s">
        <v>481</v>
      </c>
      <c r="C446" s="7">
        <v>2021</v>
      </c>
      <c r="D446" s="7" t="s">
        <v>225</v>
      </c>
      <c r="E446" s="7" t="s">
        <v>339</v>
      </c>
      <c r="F446" s="7" t="str">
        <f>VLOOKUP(E446,'Fuel Heat Rate'!C:D,2,FALSE)</f>
        <v>电力</v>
      </c>
      <c r="G446" s="8">
        <v>1016.7</v>
      </c>
      <c r="H446" s="8">
        <f>VLOOKUP($E446,'Fuel Heat Rate'!$C$3:$K$33,4,FALSE)*G446</f>
        <v>1250.46805603007</v>
      </c>
    </row>
    <row r="447" hidden="1" spans="1:8">
      <c r="A447" s="7">
        <v>246096</v>
      </c>
      <c r="B447" s="7" t="s">
        <v>481</v>
      </c>
      <c r="C447" s="7">
        <v>2019</v>
      </c>
      <c r="D447" s="7" t="s">
        <v>225</v>
      </c>
      <c r="E447" s="7" t="s">
        <v>244</v>
      </c>
      <c r="F447" s="7">
        <f>VLOOKUP(E447,'Fuel Heat Rate'!C:D,2,FALSE)</f>
        <v>0</v>
      </c>
      <c r="G447" s="8">
        <v>-123.01</v>
      </c>
      <c r="H447" s="8">
        <f>VLOOKUP($E447,'Fuel Heat Rate'!$C$3:$K$33,4,FALSE)*G447</f>
        <v>-158.143706867099</v>
      </c>
    </row>
    <row r="448" hidden="1" spans="1:8">
      <c r="A448" s="7">
        <v>246061</v>
      </c>
      <c r="B448" s="7" t="s">
        <v>481</v>
      </c>
      <c r="C448" s="7">
        <v>2020</v>
      </c>
      <c r="D448" s="7" t="s">
        <v>225</v>
      </c>
      <c r="E448" s="7" t="s">
        <v>244</v>
      </c>
      <c r="F448" s="7">
        <f>VLOOKUP(E448,'Fuel Heat Rate'!C:D,2,FALSE)</f>
        <v>0</v>
      </c>
      <c r="G448" s="8">
        <v>-130.52</v>
      </c>
      <c r="H448" s="8">
        <f>VLOOKUP($E448,'Fuel Heat Rate'!$C$3:$K$33,4,FALSE)*G448</f>
        <v>-167.798688076529</v>
      </c>
    </row>
    <row r="449" hidden="1" spans="1:8">
      <c r="A449" s="7">
        <v>9461</v>
      </c>
      <c r="B449" s="7" t="s">
        <v>481</v>
      </c>
      <c r="C449" s="7">
        <v>2021</v>
      </c>
      <c r="D449" s="7" t="s">
        <v>225</v>
      </c>
      <c r="E449" s="7" t="s">
        <v>244</v>
      </c>
      <c r="F449" s="7">
        <f>VLOOKUP(E449,'Fuel Heat Rate'!C:D,2,FALSE)</f>
        <v>0</v>
      </c>
      <c r="G449" s="8">
        <v>-139.78</v>
      </c>
      <c r="H449" s="8">
        <f>VLOOKUP($E449,'Fuel Heat Rate'!$C$3:$K$33,4,FALSE)*G449</f>
        <v>-179.70349846259</v>
      </c>
    </row>
    <row r="450" hidden="1" spans="1:8">
      <c r="A450" s="7">
        <v>246481</v>
      </c>
      <c r="B450" s="7" t="s">
        <v>481</v>
      </c>
      <c r="C450" s="7">
        <v>2019</v>
      </c>
      <c r="D450" s="7" t="s">
        <v>225</v>
      </c>
      <c r="E450" s="7" t="s">
        <v>242</v>
      </c>
      <c r="F450" s="7">
        <f>VLOOKUP(E450,'Fuel Heat Rate'!C:D,2,FALSE)</f>
        <v>0</v>
      </c>
      <c r="G450" s="8">
        <v>-3.66</v>
      </c>
      <c r="H450" s="8">
        <f>VLOOKUP($E450,'Fuel Heat Rate'!$C$3:$K$33,4,FALSE)*G450</f>
        <v>-21.69831</v>
      </c>
    </row>
    <row r="451" hidden="1" spans="1:8">
      <c r="A451" s="7">
        <v>246446</v>
      </c>
      <c r="B451" s="7" t="s">
        <v>481</v>
      </c>
      <c r="C451" s="7">
        <v>2020</v>
      </c>
      <c r="D451" s="7" t="s">
        <v>225</v>
      </c>
      <c r="E451" s="7" t="s">
        <v>242</v>
      </c>
      <c r="F451" s="7">
        <f>VLOOKUP(E451,'Fuel Heat Rate'!C:D,2,FALSE)</f>
        <v>0</v>
      </c>
      <c r="G451" s="8">
        <v>-3.72</v>
      </c>
      <c r="H451" s="8">
        <f>VLOOKUP($E451,'Fuel Heat Rate'!$C$3:$K$33,4,FALSE)*G451</f>
        <v>-22.05402</v>
      </c>
    </row>
    <row r="452" hidden="1" spans="1:8">
      <c r="A452" s="7">
        <v>8376</v>
      </c>
      <c r="B452" s="7" t="s">
        <v>481</v>
      </c>
      <c r="C452" s="7">
        <v>2021</v>
      </c>
      <c r="D452" s="7" t="s">
        <v>225</v>
      </c>
      <c r="E452" s="7" t="s">
        <v>242</v>
      </c>
      <c r="F452" s="7">
        <f>VLOOKUP(E452,'Fuel Heat Rate'!C:D,2,FALSE)</f>
        <v>0</v>
      </c>
      <c r="G452" s="8">
        <v>-3.52</v>
      </c>
      <c r="H452" s="8">
        <f>VLOOKUP($E452,'Fuel Heat Rate'!$C$3:$K$33,4,FALSE)*G452</f>
        <v>-20.86832</v>
      </c>
    </row>
    <row r="453" hidden="1" spans="1:8">
      <c r="A453" s="7">
        <v>247601</v>
      </c>
      <c r="B453" s="7" t="s">
        <v>481</v>
      </c>
      <c r="C453" s="7">
        <v>2019</v>
      </c>
      <c r="D453" s="7" t="s">
        <v>225</v>
      </c>
      <c r="E453" s="7" t="s">
        <v>251</v>
      </c>
      <c r="F453" s="7" t="str">
        <f>VLOOKUP(E453,'Fuel Heat Rate'!C:D,2,FALSE)</f>
        <v>燃油</v>
      </c>
      <c r="G453" s="8">
        <v>-0.95</v>
      </c>
      <c r="H453" s="8">
        <f>VLOOKUP($E453,'Fuel Heat Rate'!$C$3:$K$33,4,FALSE)*G453</f>
        <v>-1.49283</v>
      </c>
    </row>
    <row r="454" hidden="1" spans="1:8">
      <c r="A454" s="7">
        <v>247566</v>
      </c>
      <c r="B454" s="7" t="s">
        <v>481</v>
      </c>
      <c r="C454" s="7">
        <v>2020</v>
      </c>
      <c r="D454" s="7" t="s">
        <v>225</v>
      </c>
      <c r="E454" s="7" t="s">
        <v>251</v>
      </c>
      <c r="F454" s="7" t="str">
        <f>VLOOKUP(E454,'Fuel Heat Rate'!C:D,2,FALSE)</f>
        <v>燃油</v>
      </c>
      <c r="G454" s="8">
        <v>-0.6</v>
      </c>
      <c r="H454" s="8">
        <f>VLOOKUP($E454,'Fuel Heat Rate'!$C$3:$K$33,4,FALSE)*G454</f>
        <v>-0.94284</v>
      </c>
    </row>
    <row r="455" hidden="1" spans="1:8">
      <c r="A455" s="7">
        <v>27906</v>
      </c>
      <c r="B455" s="7" t="s">
        <v>481</v>
      </c>
      <c r="C455" s="7">
        <v>2021</v>
      </c>
      <c r="D455" s="7" t="s">
        <v>225</v>
      </c>
      <c r="E455" s="7" t="s">
        <v>251</v>
      </c>
      <c r="F455" s="7" t="str">
        <f>VLOOKUP(E455,'Fuel Heat Rate'!C:D,2,FALSE)</f>
        <v>燃油</v>
      </c>
      <c r="G455" s="8">
        <v>-0.51</v>
      </c>
      <c r="H455" s="8">
        <f>VLOOKUP($E455,'Fuel Heat Rate'!$C$3:$K$33,4,FALSE)*G455</f>
        <v>-0.801414</v>
      </c>
    </row>
    <row r="456" hidden="1" spans="1:8">
      <c r="A456" s="7">
        <v>248161</v>
      </c>
      <c r="B456" s="7" t="s">
        <v>481</v>
      </c>
      <c r="C456" s="7">
        <v>2019</v>
      </c>
      <c r="D456" s="7" t="s">
        <v>225</v>
      </c>
      <c r="E456" s="7" t="s">
        <v>234</v>
      </c>
      <c r="F456" s="7" t="str">
        <f>VLOOKUP(E456,'Fuel Heat Rate'!C:D,2,FALSE)</f>
        <v>煤矸石</v>
      </c>
      <c r="G456" s="8">
        <v>-119.07</v>
      </c>
      <c r="H456" s="8">
        <f>VLOOKUP($E456,'Fuel Heat Rate'!$C$3:$K$33,4,FALSE)*G456</f>
        <v>-34.065329005808</v>
      </c>
    </row>
    <row r="457" hidden="1" spans="1:8">
      <c r="A457" s="7">
        <v>248126</v>
      </c>
      <c r="B457" s="7" t="s">
        <v>481</v>
      </c>
      <c r="C457" s="7">
        <v>2020</v>
      </c>
      <c r="D457" s="7" t="s">
        <v>225</v>
      </c>
      <c r="E457" s="7" t="s">
        <v>234</v>
      </c>
      <c r="F457" s="7" t="str">
        <f>VLOOKUP(E457,'Fuel Heat Rate'!C:D,2,FALSE)</f>
        <v>煤矸石</v>
      </c>
      <c r="G457" s="8">
        <v>-98.2</v>
      </c>
      <c r="H457" s="8">
        <f>VLOOKUP($E457,'Fuel Heat Rate'!$C$3:$K$33,4,FALSE)*G457</f>
        <v>-28.0945268192689</v>
      </c>
    </row>
    <row r="458" hidden="1" spans="1:8">
      <c r="A458" s="7">
        <v>6206</v>
      </c>
      <c r="B458" s="7" t="s">
        <v>481</v>
      </c>
      <c r="C458" s="7">
        <v>2021</v>
      </c>
      <c r="D458" s="7" t="s">
        <v>225</v>
      </c>
      <c r="E458" s="7" t="s">
        <v>234</v>
      </c>
      <c r="F458" s="7" t="str">
        <f>VLOOKUP(E458,'Fuel Heat Rate'!C:D,2,FALSE)</f>
        <v>煤矸石</v>
      </c>
      <c r="G458" s="8">
        <v>-63.28</v>
      </c>
      <c r="H458" s="8">
        <f>VLOOKUP($E458,'Fuel Heat Rate'!$C$3:$K$33,4,FALSE)*G458</f>
        <v>-18.1040901947386</v>
      </c>
    </row>
    <row r="459" hidden="1" spans="1:8">
      <c r="A459" s="7">
        <v>250786</v>
      </c>
      <c r="B459" s="7" t="s">
        <v>481</v>
      </c>
      <c r="C459" s="7">
        <v>2019</v>
      </c>
      <c r="D459" s="7" t="s">
        <v>225</v>
      </c>
      <c r="E459" s="7" t="s">
        <v>226</v>
      </c>
      <c r="F459" s="7" t="str">
        <f>VLOOKUP(E459,'Fuel Heat Rate'!C:D,2,FALSE)</f>
        <v>生物质</v>
      </c>
      <c r="G459" s="8">
        <v>-185.87</v>
      </c>
      <c r="H459" s="8">
        <f>VLOOKUP($E459,'Fuel Heat Rate'!$C$3:$K$33,4,FALSE)*G459</f>
        <v>-185.876350187906</v>
      </c>
    </row>
    <row r="460" hidden="1" spans="1:8">
      <c r="A460" s="7">
        <v>250751</v>
      </c>
      <c r="B460" s="7" t="s">
        <v>481</v>
      </c>
      <c r="C460" s="7">
        <v>2020</v>
      </c>
      <c r="D460" s="7" t="s">
        <v>225</v>
      </c>
      <c r="E460" s="7" t="s">
        <v>226</v>
      </c>
      <c r="F460" s="7" t="str">
        <f>VLOOKUP(E460,'Fuel Heat Rate'!C:D,2,FALSE)</f>
        <v>生物质</v>
      </c>
      <c r="G460" s="8">
        <v>-244.98</v>
      </c>
      <c r="H460" s="8">
        <f>VLOOKUP($E460,'Fuel Heat Rate'!$C$3:$K$33,4,FALSE)*G460</f>
        <v>-244.98836966177</v>
      </c>
    </row>
    <row r="461" hidden="1" spans="1:8">
      <c r="A461" s="7">
        <v>34416</v>
      </c>
      <c r="B461" s="7" t="s">
        <v>481</v>
      </c>
      <c r="C461" s="7">
        <v>2021</v>
      </c>
      <c r="D461" s="7" t="s">
        <v>225</v>
      </c>
      <c r="E461" s="7" t="s">
        <v>226</v>
      </c>
      <c r="F461" s="7" t="str">
        <f>VLOOKUP(E461,'Fuel Heat Rate'!C:D,2,FALSE)</f>
        <v>生物质</v>
      </c>
      <c r="G461" s="8">
        <v>-192.88</v>
      </c>
      <c r="H461" s="8">
        <f>VLOOKUP($E461,'Fuel Heat Rate'!$C$3:$K$33,4,FALSE)*G461</f>
        <v>-192.886589682269</v>
      </c>
    </row>
    <row r="462" hidden="1" spans="1:8">
      <c r="A462" s="7">
        <v>251346</v>
      </c>
      <c r="B462" s="7" t="s">
        <v>481</v>
      </c>
      <c r="C462" s="7">
        <v>2019</v>
      </c>
      <c r="D462" s="7" t="s">
        <v>225</v>
      </c>
      <c r="E462" s="7" t="s">
        <v>264</v>
      </c>
      <c r="F462" s="7" t="str">
        <f>VLOOKUP(E462,'Fuel Heat Rate'!C:D,2,FALSE)</f>
        <v>燃油</v>
      </c>
      <c r="G462" s="8">
        <v>-5.13</v>
      </c>
      <c r="H462" s="8">
        <f>VLOOKUP($E462,'Fuel Heat Rate'!$C$3:$K$33,4,FALSE)*G462</f>
        <v>-7.18235052955244</v>
      </c>
    </row>
    <row r="463" hidden="1" spans="1:8">
      <c r="A463" s="7">
        <v>251311</v>
      </c>
      <c r="B463" s="7" t="s">
        <v>481</v>
      </c>
      <c r="C463" s="7">
        <v>2020</v>
      </c>
      <c r="D463" s="7" t="s">
        <v>225</v>
      </c>
      <c r="E463" s="7" t="s">
        <v>264</v>
      </c>
      <c r="F463" s="7" t="str">
        <f>VLOOKUP(E463,'Fuel Heat Rate'!C:D,2,FALSE)</f>
        <v>燃油</v>
      </c>
      <c r="G463" s="8">
        <v>-5.1</v>
      </c>
      <c r="H463" s="8">
        <f>VLOOKUP($E463,'Fuel Heat Rate'!$C$3:$K$33,4,FALSE)*G463</f>
        <v>-7.14034847967202</v>
      </c>
    </row>
    <row r="464" hidden="1" spans="1:8">
      <c r="A464" s="7">
        <v>28991</v>
      </c>
      <c r="B464" s="7" t="s">
        <v>481</v>
      </c>
      <c r="C464" s="7">
        <v>2021</v>
      </c>
      <c r="D464" s="7" t="s">
        <v>225</v>
      </c>
      <c r="E464" s="7" t="s">
        <v>264</v>
      </c>
      <c r="F464" s="7" t="str">
        <f>VLOOKUP(E464,'Fuel Heat Rate'!C:D,2,FALSE)</f>
        <v>燃油</v>
      </c>
      <c r="G464" s="8">
        <v>-5.12</v>
      </c>
      <c r="H464" s="8">
        <f>VLOOKUP($E464,'Fuel Heat Rate'!$C$3:$K$33,4,FALSE)*G464</f>
        <v>-7.16834984625897</v>
      </c>
    </row>
    <row r="465" hidden="1" spans="1:8">
      <c r="A465" s="7">
        <v>253026</v>
      </c>
      <c r="B465" s="7" t="s">
        <v>481</v>
      </c>
      <c r="C465" s="7">
        <v>2019</v>
      </c>
      <c r="D465" s="7" t="s">
        <v>225</v>
      </c>
      <c r="E465" s="7" t="s">
        <v>262</v>
      </c>
      <c r="F465" s="7" t="str">
        <f>VLOOKUP(E465,'Fuel Heat Rate'!C:D,2,FALSE)</f>
        <v>燃油</v>
      </c>
      <c r="G465" s="8">
        <v>-0.38</v>
      </c>
      <c r="H465" s="8">
        <f>VLOOKUP($E465,'Fuel Heat Rate'!$C$3:$K$33,4,FALSE)*G465</f>
        <v>-0.542868</v>
      </c>
    </row>
    <row r="466" hidden="1" spans="1:8">
      <c r="A466" s="7">
        <v>252991</v>
      </c>
      <c r="B466" s="7" t="s">
        <v>481</v>
      </c>
      <c r="C466" s="7">
        <v>2020</v>
      </c>
      <c r="D466" s="7" t="s">
        <v>225</v>
      </c>
      <c r="E466" s="7" t="s">
        <v>262</v>
      </c>
      <c r="F466" s="7" t="str">
        <f>VLOOKUP(E466,'Fuel Heat Rate'!C:D,2,FALSE)</f>
        <v>燃油</v>
      </c>
      <c r="G466" s="8">
        <v>-0.32</v>
      </c>
      <c r="H466" s="8">
        <f>VLOOKUP($E466,'Fuel Heat Rate'!$C$3:$K$33,4,FALSE)*G466</f>
        <v>-0.457152</v>
      </c>
    </row>
    <row r="467" hidden="1" spans="1:8">
      <c r="A467" s="7">
        <v>19226</v>
      </c>
      <c r="B467" s="7" t="s">
        <v>481</v>
      </c>
      <c r="C467" s="7">
        <v>2021</v>
      </c>
      <c r="D467" s="7" t="s">
        <v>225</v>
      </c>
      <c r="E467" s="7" t="s">
        <v>262</v>
      </c>
      <c r="F467" s="7" t="str">
        <f>VLOOKUP(E467,'Fuel Heat Rate'!C:D,2,FALSE)</f>
        <v>燃油</v>
      </c>
      <c r="G467" s="8">
        <v>-0.4</v>
      </c>
      <c r="H467" s="8">
        <f>VLOOKUP($E467,'Fuel Heat Rate'!$C$3:$K$33,4,FALSE)*G467</f>
        <v>-0.57144</v>
      </c>
    </row>
    <row r="468" hidden="1" spans="1:8">
      <c r="A468" s="7">
        <v>253551</v>
      </c>
      <c r="B468" s="7" t="s">
        <v>481</v>
      </c>
      <c r="C468" s="7">
        <v>2020</v>
      </c>
      <c r="D468" s="7" t="s">
        <v>225</v>
      </c>
      <c r="E468" s="7" t="s">
        <v>337</v>
      </c>
      <c r="F468" s="7" t="str">
        <f>VLOOKUP(E468,'Fuel Heat Rate'!C:D,2,FALSE)</f>
        <v>其他</v>
      </c>
      <c r="G468" s="8">
        <v>-243.42</v>
      </c>
      <c r="H468" s="8">
        <f>VLOOKUP($E468,'Fuel Heat Rate'!$C$3:$K$33,4,FALSE)*G468</f>
        <v>-8.31636487871541</v>
      </c>
    </row>
    <row r="469" hidden="1" spans="1:8">
      <c r="A469" s="7">
        <v>32246</v>
      </c>
      <c r="B469" s="7" t="s">
        <v>481</v>
      </c>
      <c r="C469" s="7">
        <v>2021</v>
      </c>
      <c r="D469" s="7" t="s">
        <v>225</v>
      </c>
      <c r="E469" s="7" t="s">
        <v>337</v>
      </c>
      <c r="F469" s="7" t="str">
        <f>VLOOKUP(E469,'Fuel Heat Rate'!C:D,2,FALSE)</f>
        <v>其他</v>
      </c>
      <c r="G469" s="8">
        <v>-2182.01</v>
      </c>
      <c r="H469" s="8">
        <f>VLOOKUP($E469,'Fuel Heat Rate'!$C$3:$K$33,4,FALSE)*G469</f>
        <v>-74.5476597198497</v>
      </c>
    </row>
    <row r="470" hidden="1" spans="1:8">
      <c r="A470" s="7">
        <v>254496</v>
      </c>
      <c r="B470" s="7" t="s">
        <v>481</v>
      </c>
      <c r="C470" s="7">
        <v>2020</v>
      </c>
      <c r="D470" s="7" t="s">
        <v>225</v>
      </c>
      <c r="E470" s="7" t="s">
        <v>503</v>
      </c>
      <c r="F470" s="7" t="str">
        <f>VLOOKUP(E470,'Fuel Heat Rate'!C:D,2,FALSE)</f>
        <v>燃油</v>
      </c>
      <c r="G470" s="8">
        <v>-0.02</v>
      </c>
      <c r="H470" s="8">
        <f>VLOOKUP($E470,'Fuel Heat Rate'!$C$3:$K$33,4,FALSE)*G470</f>
        <v>-0.0282869832593099</v>
      </c>
    </row>
    <row r="471" hidden="1" spans="1:8">
      <c r="A471" s="7">
        <v>21396</v>
      </c>
      <c r="B471" s="7" t="s">
        <v>481</v>
      </c>
      <c r="C471" s="7">
        <v>2021</v>
      </c>
      <c r="D471" s="7" t="s">
        <v>225</v>
      </c>
      <c r="E471" s="7" t="s">
        <v>503</v>
      </c>
      <c r="F471" s="7" t="str">
        <f>VLOOKUP(E471,'Fuel Heat Rate'!C:D,2,FALSE)</f>
        <v>燃油</v>
      </c>
      <c r="G471" s="8">
        <v>-0.01</v>
      </c>
      <c r="H471" s="8">
        <f>VLOOKUP($E471,'Fuel Heat Rate'!$C$3:$K$33,4,FALSE)*G471</f>
        <v>-0.0141434916296549</v>
      </c>
    </row>
    <row r="472" hidden="1" spans="1:8">
      <c r="A472" s="7">
        <v>255686</v>
      </c>
      <c r="B472" s="7" t="s">
        <v>481</v>
      </c>
      <c r="C472" s="7">
        <v>2019</v>
      </c>
      <c r="D472" s="7" t="s">
        <v>225</v>
      </c>
      <c r="E472" s="7" t="s">
        <v>239</v>
      </c>
      <c r="F472" s="7" t="str">
        <f>VLOOKUP(E472,'Fuel Heat Rate'!C:D,2,FALSE)</f>
        <v>燃油</v>
      </c>
      <c r="G472" s="8">
        <v>-6.1</v>
      </c>
      <c r="H472" s="8">
        <f>VLOOKUP($E472,'Fuel Heat Rate'!$C$3:$K$33,4,FALSE)*G472</f>
        <v>-6.65789887256577</v>
      </c>
    </row>
    <row r="473" hidden="1" spans="1:8">
      <c r="A473" s="7">
        <v>255651</v>
      </c>
      <c r="B473" s="7" t="s">
        <v>481</v>
      </c>
      <c r="C473" s="7">
        <v>2020</v>
      </c>
      <c r="D473" s="7" t="s">
        <v>225</v>
      </c>
      <c r="E473" s="7" t="s">
        <v>239</v>
      </c>
      <c r="F473" s="7" t="str">
        <f>VLOOKUP(E473,'Fuel Heat Rate'!C:D,2,FALSE)</f>
        <v>燃油</v>
      </c>
      <c r="G473" s="8">
        <v>-8</v>
      </c>
      <c r="H473" s="8">
        <f>VLOOKUP($E473,'Fuel Heat Rate'!$C$3:$K$33,4,FALSE)*G473</f>
        <v>-8.73167065254527</v>
      </c>
    </row>
    <row r="474" hidden="1" spans="1:8">
      <c r="A474" s="7">
        <v>25736</v>
      </c>
      <c r="B474" s="7" t="s">
        <v>481</v>
      </c>
      <c r="C474" s="7">
        <v>2021</v>
      </c>
      <c r="D474" s="7" t="s">
        <v>225</v>
      </c>
      <c r="E474" s="7" t="s">
        <v>239</v>
      </c>
      <c r="F474" s="7" t="str">
        <f>VLOOKUP(E474,'Fuel Heat Rate'!C:D,2,FALSE)</f>
        <v>燃油</v>
      </c>
      <c r="G474" s="8">
        <v>-7.9</v>
      </c>
      <c r="H474" s="8">
        <f>VLOOKUP($E474,'Fuel Heat Rate'!$C$3:$K$33,4,FALSE)*G474</f>
        <v>-8.62252476938845</v>
      </c>
    </row>
    <row r="475" hidden="1" spans="1:8">
      <c r="A475" s="7">
        <v>256456</v>
      </c>
      <c r="B475" s="7" t="s">
        <v>481</v>
      </c>
      <c r="C475" s="7">
        <v>2019</v>
      </c>
      <c r="D475" s="7" t="s">
        <v>225</v>
      </c>
      <c r="E475" s="7" t="s">
        <v>253</v>
      </c>
      <c r="F475" s="7" t="str">
        <f>VLOOKUP(E475,'Fuel Heat Rate'!C:D,2,FALSE)</f>
        <v>燃气</v>
      </c>
      <c r="G475" s="8">
        <v>-0.03</v>
      </c>
      <c r="H475" s="8">
        <f>VLOOKUP($E475,'Fuel Heat Rate'!$C$3:$K$33,4,FALSE)*G475</f>
        <v>-0.3645</v>
      </c>
    </row>
    <row r="476" hidden="1" spans="1:8">
      <c r="A476" s="7">
        <v>256421</v>
      </c>
      <c r="B476" s="7" t="s">
        <v>481</v>
      </c>
      <c r="C476" s="7">
        <v>2020</v>
      </c>
      <c r="D476" s="7" t="s">
        <v>225</v>
      </c>
      <c r="E476" s="7" t="s">
        <v>253</v>
      </c>
      <c r="F476" s="7" t="str">
        <f>VLOOKUP(E476,'Fuel Heat Rate'!C:D,2,FALSE)</f>
        <v>燃气</v>
      </c>
      <c r="G476" s="8">
        <v>-0.14</v>
      </c>
      <c r="H476" s="8">
        <f>VLOOKUP($E476,'Fuel Heat Rate'!$C$3:$K$33,4,FALSE)*G476</f>
        <v>-1.701</v>
      </c>
    </row>
    <row r="477" hidden="1" spans="1:8">
      <c r="A477" s="7">
        <v>30076</v>
      </c>
      <c r="B477" s="7" t="s">
        <v>481</v>
      </c>
      <c r="C477" s="7">
        <v>2021</v>
      </c>
      <c r="D477" s="7" t="s">
        <v>225</v>
      </c>
      <c r="E477" s="7" t="s">
        <v>253</v>
      </c>
      <c r="F477" s="7" t="str">
        <f>VLOOKUP(E477,'Fuel Heat Rate'!C:D,2,FALSE)</f>
        <v>燃气</v>
      </c>
      <c r="G477" s="8">
        <v>-0.15</v>
      </c>
      <c r="H477" s="8">
        <f>VLOOKUP($E477,'Fuel Heat Rate'!$C$3:$K$33,4,FALSE)*G477</f>
        <v>-1.8225</v>
      </c>
    </row>
    <row r="478" hidden="1" spans="1:8">
      <c r="A478" s="7">
        <v>259641</v>
      </c>
      <c r="B478" s="7" t="s">
        <v>481</v>
      </c>
      <c r="C478" s="7">
        <v>2019</v>
      </c>
      <c r="D478" s="7" t="s">
        <v>225</v>
      </c>
      <c r="E478" s="7" t="s">
        <v>229</v>
      </c>
      <c r="F478" s="7" t="str">
        <f>VLOOKUP(E478,'Fuel Heat Rate'!C:D,2,FALSE)</f>
        <v>燃煤</v>
      </c>
      <c r="G478" s="8">
        <v>-3320.46</v>
      </c>
      <c r="H478" s="8">
        <f>VLOOKUP($E478,'Fuel Heat Rate'!$C$3:$K$33,4,FALSE)*G478</f>
        <v>-2371.804578</v>
      </c>
    </row>
    <row r="479" hidden="1" spans="1:8">
      <c r="A479" s="7">
        <v>259606</v>
      </c>
      <c r="B479" s="7" t="s">
        <v>481</v>
      </c>
      <c r="C479" s="7">
        <v>2020</v>
      </c>
      <c r="D479" s="7" t="s">
        <v>225</v>
      </c>
      <c r="E479" s="7" t="s">
        <v>229</v>
      </c>
      <c r="F479" s="7" t="str">
        <f>VLOOKUP(E479,'Fuel Heat Rate'!C:D,2,FALSE)</f>
        <v>燃煤</v>
      </c>
      <c r="G479" s="8">
        <v>-2963.1</v>
      </c>
      <c r="H479" s="8">
        <f>VLOOKUP($E479,'Fuel Heat Rate'!$C$3:$K$33,4,FALSE)*G479</f>
        <v>-2116.54233</v>
      </c>
    </row>
    <row r="480" hidden="1" spans="1:8">
      <c r="A480" s="7">
        <v>1866</v>
      </c>
      <c r="B480" s="7" t="s">
        <v>481</v>
      </c>
      <c r="C480" s="7">
        <v>2021</v>
      </c>
      <c r="D480" s="7" t="s">
        <v>225</v>
      </c>
      <c r="E480" s="7" t="s">
        <v>229</v>
      </c>
      <c r="F480" s="7" t="str">
        <f>VLOOKUP(E480,'Fuel Heat Rate'!C:D,2,FALSE)</f>
        <v>燃煤</v>
      </c>
      <c r="G480" s="8">
        <v>-3655.65</v>
      </c>
      <c r="H480" s="8">
        <f>VLOOKUP($E480,'Fuel Heat Rate'!$C$3:$K$33,4,FALSE)*G480</f>
        <v>-2611.230795</v>
      </c>
    </row>
    <row r="481" hidden="1" spans="1:8">
      <c r="A481" s="7">
        <v>260761</v>
      </c>
      <c r="B481" s="7" t="s">
        <v>481</v>
      </c>
      <c r="C481" s="7">
        <v>2019</v>
      </c>
      <c r="D481" s="7" t="s">
        <v>225</v>
      </c>
      <c r="E481" s="7" t="s">
        <v>247</v>
      </c>
      <c r="F481" s="7">
        <f>VLOOKUP(E481,'Fuel Heat Rate'!C:D,2,FALSE)</f>
        <v>0</v>
      </c>
      <c r="G481" s="8">
        <v>-14.11</v>
      </c>
      <c r="H481" s="8">
        <f>VLOOKUP($E481,'Fuel Heat Rate'!$C$3:$K$33,4,FALSE)*G481</f>
        <v>-38.2999487529894</v>
      </c>
    </row>
    <row r="482" hidden="1" spans="1:8">
      <c r="A482" s="7">
        <v>260726</v>
      </c>
      <c r="B482" s="7" t="s">
        <v>481</v>
      </c>
      <c r="C482" s="7">
        <v>2020</v>
      </c>
      <c r="D482" s="7" t="s">
        <v>225</v>
      </c>
      <c r="E482" s="7" t="s">
        <v>247</v>
      </c>
      <c r="F482" s="7">
        <f>VLOOKUP(E482,'Fuel Heat Rate'!C:D,2,FALSE)</f>
        <v>0</v>
      </c>
      <c r="G482" s="8">
        <v>-12.98</v>
      </c>
      <c r="H482" s="8">
        <f>VLOOKUP($E482,'Fuel Heat Rate'!$C$3:$K$33,4,FALSE)*G482</f>
        <v>-35.2326955927571</v>
      </c>
    </row>
    <row r="483" hidden="1" spans="1:8">
      <c r="A483" s="7">
        <v>10546</v>
      </c>
      <c r="B483" s="7" t="s">
        <v>481</v>
      </c>
      <c r="C483" s="7">
        <v>2021</v>
      </c>
      <c r="D483" s="7" t="s">
        <v>225</v>
      </c>
      <c r="E483" s="7" t="s">
        <v>247</v>
      </c>
      <c r="F483" s="7">
        <f>VLOOKUP(E483,'Fuel Heat Rate'!C:D,2,FALSE)</f>
        <v>0</v>
      </c>
      <c r="G483" s="8">
        <v>-13.19</v>
      </c>
      <c r="H483" s="8">
        <f>VLOOKUP($E483,'Fuel Heat Rate'!$C$3:$K$33,4,FALSE)*G483</f>
        <v>-35.8027160915613</v>
      </c>
    </row>
    <row r="484" hidden="1" spans="1:8">
      <c r="A484" s="7">
        <v>261146</v>
      </c>
      <c r="B484" s="7" t="s">
        <v>482</v>
      </c>
      <c r="C484" s="7">
        <v>2019</v>
      </c>
      <c r="D484" s="7" t="s">
        <v>225</v>
      </c>
      <c r="E484" s="7" t="s">
        <v>259</v>
      </c>
      <c r="F484" s="7" t="str">
        <f>VLOOKUP(E484,'Fuel Heat Rate'!C:D,2,FALSE)</f>
        <v>燃油</v>
      </c>
      <c r="G484" s="8">
        <v>-0.42</v>
      </c>
      <c r="H484" s="8">
        <f>VLOOKUP($E484,'Fuel Heat Rate'!$C$3:$K$33,4,FALSE)*G484</f>
        <v>-0.611982</v>
      </c>
    </row>
    <row r="485" hidden="1" spans="1:8">
      <c r="A485" s="7">
        <v>261111</v>
      </c>
      <c r="B485" s="7" t="s">
        <v>482</v>
      </c>
      <c r="C485" s="7">
        <v>2020</v>
      </c>
      <c r="D485" s="7" t="s">
        <v>225</v>
      </c>
      <c r="E485" s="7" t="s">
        <v>259</v>
      </c>
      <c r="F485" s="7" t="str">
        <f>VLOOKUP(E485,'Fuel Heat Rate'!C:D,2,FALSE)</f>
        <v>燃油</v>
      </c>
      <c r="G485" s="8">
        <v>-0.36</v>
      </c>
      <c r="H485" s="8">
        <f>VLOOKUP($E485,'Fuel Heat Rate'!$C$3:$K$33,4,FALSE)*G485</f>
        <v>-0.524556</v>
      </c>
    </row>
    <row r="486" hidden="1" spans="1:8">
      <c r="A486" s="7">
        <v>17546</v>
      </c>
      <c r="B486" s="7" t="s">
        <v>482</v>
      </c>
      <c r="C486" s="7">
        <v>2021</v>
      </c>
      <c r="D486" s="7" t="s">
        <v>225</v>
      </c>
      <c r="E486" s="7" t="s">
        <v>259</v>
      </c>
      <c r="F486" s="7" t="str">
        <f>VLOOKUP(E486,'Fuel Heat Rate'!C:D,2,FALSE)</f>
        <v>燃油</v>
      </c>
      <c r="G486" s="8">
        <v>-0.05</v>
      </c>
      <c r="H486" s="8">
        <f>VLOOKUP($E486,'Fuel Heat Rate'!$C$3:$K$33,4,FALSE)*G486</f>
        <v>-0.072855</v>
      </c>
    </row>
    <row r="487" hidden="1" spans="1:8">
      <c r="A487" s="7">
        <v>261706</v>
      </c>
      <c r="B487" s="7" t="s">
        <v>482</v>
      </c>
      <c r="C487" s="7">
        <v>2019</v>
      </c>
      <c r="D487" s="7" t="s">
        <v>225</v>
      </c>
      <c r="E487" s="7" t="s">
        <v>339</v>
      </c>
      <c r="F487" s="7" t="str">
        <f>VLOOKUP(E487,'Fuel Heat Rate'!C:D,2,FALSE)</f>
        <v>电力</v>
      </c>
      <c r="G487" s="8">
        <v>705.04</v>
      </c>
      <c r="H487" s="8">
        <f>VLOOKUP($E487,'Fuel Heat Rate'!$C$3:$K$33,4,FALSE)*G487</f>
        <v>867.148616330714</v>
      </c>
    </row>
    <row r="488" hidden="1" spans="1:8">
      <c r="A488" s="7">
        <v>261671</v>
      </c>
      <c r="B488" s="7" t="s">
        <v>482</v>
      </c>
      <c r="C488" s="7">
        <v>2020</v>
      </c>
      <c r="D488" s="7" t="s">
        <v>225</v>
      </c>
      <c r="E488" s="7" t="s">
        <v>339</v>
      </c>
      <c r="F488" s="7" t="str">
        <f>VLOOKUP(E488,'Fuel Heat Rate'!C:D,2,FALSE)</f>
        <v>电力</v>
      </c>
      <c r="G488" s="8">
        <v>750.21</v>
      </c>
      <c r="H488" s="8">
        <f>VLOOKUP($E488,'Fuel Heat Rate'!$C$3:$K$33,4,FALSE)*G488</f>
        <v>922.704475572258</v>
      </c>
    </row>
    <row r="489" hidden="1" spans="1:8">
      <c r="A489" s="7">
        <v>32736</v>
      </c>
      <c r="B489" s="7" t="s">
        <v>482</v>
      </c>
      <c r="C489" s="7">
        <v>2021</v>
      </c>
      <c r="D489" s="7" t="s">
        <v>225</v>
      </c>
      <c r="E489" s="7" t="s">
        <v>339</v>
      </c>
      <c r="F489" s="7" t="str">
        <f>VLOOKUP(E489,'Fuel Heat Rate'!C:D,2,FALSE)</f>
        <v>电力</v>
      </c>
      <c r="G489" s="8">
        <v>730.69</v>
      </c>
      <c r="H489" s="8">
        <f>VLOOKUP($E489,'Fuel Heat Rate'!$C$3:$K$33,4,FALSE)*G489</f>
        <v>898.696276050564</v>
      </c>
    </row>
    <row r="490" hidden="1" spans="1:8">
      <c r="A490" s="7">
        <v>262266</v>
      </c>
      <c r="B490" s="7" t="s">
        <v>482</v>
      </c>
      <c r="C490" s="7">
        <v>2019</v>
      </c>
      <c r="D490" s="7" t="s">
        <v>225</v>
      </c>
      <c r="E490" s="7" t="s">
        <v>244</v>
      </c>
      <c r="F490" s="7">
        <f>VLOOKUP(E490,'Fuel Heat Rate'!C:D,2,FALSE)</f>
        <v>0</v>
      </c>
      <c r="G490" s="8">
        <v>-25.28</v>
      </c>
      <c r="H490" s="8">
        <f>VLOOKUP($E490,'Fuel Heat Rate'!$C$3:$K$33,4,FALSE)*G490</f>
        <v>-32.5003894772805</v>
      </c>
    </row>
    <row r="491" hidden="1" spans="1:8">
      <c r="A491" s="7">
        <v>262231</v>
      </c>
      <c r="B491" s="7" t="s">
        <v>482</v>
      </c>
      <c r="C491" s="7">
        <v>2020</v>
      </c>
      <c r="D491" s="7" t="s">
        <v>225</v>
      </c>
      <c r="E491" s="7" t="s">
        <v>244</v>
      </c>
      <c r="F491" s="7">
        <f>VLOOKUP(E491,'Fuel Heat Rate'!C:D,2,FALSE)</f>
        <v>0</v>
      </c>
      <c r="G491" s="8">
        <v>-34.75</v>
      </c>
      <c r="H491" s="8">
        <f>VLOOKUP($E491,'Fuel Heat Rate'!$C$3:$K$33,4,FALSE)*G491</f>
        <v>-44.6751793645371</v>
      </c>
    </row>
    <row r="492" hidden="1" spans="1:8">
      <c r="A492" s="7">
        <v>8866</v>
      </c>
      <c r="B492" s="7" t="s">
        <v>482</v>
      </c>
      <c r="C492" s="7">
        <v>2021</v>
      </c>
      <c r="D492" s="7" t="s">
        <v>225</v>
      </c>
      <c r="E492" s="7" t="s">
        <v>244</v>
      </c>
      <c r="F492" s="7">
        <f>VLOOKUP(E492,'Fuel Heat Rate'!C:D,2,FALSE)</f>
        <v>0</v>
      </c>
      <c r="G492" s="8">
        <v>-40.22</v>
      </c>
      <c r="H492" s="8">
        <f>VLOOKUP($E492,'Fuel Heat Rate'!$C$3:$K$33,4,FALSE)*G492</f>
        <v>-51.7075025623505</v>
      </c>
    </row>
    <row r="493" hidden="1" spans="1:8">
      <c r="A493" s="7">
        <v>262651</v>
      </c>
      <c r="B493" s="7" t="s">
        <v>482</v>
      </c>
      <c r="C493" s="7">
        <v>2019</v>
      </c>
      <c r="D493" s="7" t="s">
        <v>225</v>
      </c>
      <c r="E493" s="7" t="s">
        <v>242</v>
      </c>
      <c r="F493" s="7">
        <f>VLOOKUP(E493,'Fuel Heat Rate'!C:D,2,FALSE)</f>
        <v>0</v>
      </c>
      <c r="G493" s="8">
        <v>-0.39</v>
      </c>
      <c r="H493" s="8">
        <f>VLOOKUP($E493,'Fuel Heat Rate'!$C$3:$K$33,4,FALSE)*G493</f>
        <v>-2.312115</v>
      </c>
    </row>
    <row r="494" hidden="1" spans="1:8">
      <c r="A494" s="7">
        <v>262616</v>
      </c>
      <c r="B494" s="7" t="s">
        <v>482</v>
      </c>
      <c r="C494" s="7">
        <v>2020</v>
      </c>
      <c r="D494" s="7" t="s">
        <v>225</v>
      </c>
      <c r="E494" s="7" t="s">
        <v>242</v>
      </c>
      <c r="F494" s="7">
        <f>VLOOKUP(E494,'Fuel Heat Rate'!C:D,2,FALSE)</f>
        <v>0</v>
      </c>
      <c r="G494" s="8">
        <v>-0.52</v>
      </c>
      <c r="H494" s="8">
        <f>VLOOKUP($E494,'Fuel Heat Rate'!$C$3:$K$33,4,FALSE)*G494</f>
        <v>-3.08282</v>
      </c>
    </row>
    <row r="495" hidden="1" spans="1:8">
      <c r="A495" s="7">
        <v>7781</v>
      </c>
      <c r="B495" s="7" t="s">
        <v>482</v>
      </c>
      <c r="C495" s="7">
        <v>2021</v>
      </c>
      <c r="D495" s="7" t="s">
        <v>225</v>
      </c>
      <c r="E495" s="7" t="s">
        <v>242</v>
      </c>
      <c r="F495" s="7">
        <f>VLOOKUP(E495,'Fuel Heat Rate'!C:D,2,FALSE)</f>
        <v>0</v>
      </c>
      <c r="G495" s="8">
        <v>-0.55</v>
      </c>
      <c r="H495" s="8">
        <f>VLOOKUP($E495,'Fuel Heat Rate'!$C$3:$K$33,4,FALSE)*G495</f>
        <v>-3.260675</v>
      </c>
    </row>
    <row r="496" hidden="1" spans="1:8">
      <c r="A496" s="7">
        <v>266956</v>
      </c>
      <c r="B496" s="7" t="s">
        <v>482</v>
      </c>
      <c r="C496" s="7">
        <v>2019</v>
      </c>
      <c r="D496" s="7" t="s">
        <v>225</v>
      </c>
      <c r="E496" s="7" t="s">
        <v>226</v>
      </c>
      <c r="F496" s="7" t="str">
        <f>VLOOKUP(E496,'Fuel Heat Rate'!C:D,2,FALSE)</f>
        <v>生物质</v>
      </c>
      <c r="G496" s="8">
        <v>-127.97</v>
      </c>
      <c r="H496" s="8">
        <f>VLOOKUP($E496,'Fuel Heat Rate'!$C$3:$K$33,4,FALSE)*G496</f>
        <v>-127.974372053297</v>
      </c>
    </row>
    <row r="497" hidden="1" spans="1:8">
      <c r="A497" s="7">
        <v>266921</v>
      </c>
      <c r="B497" s="7" t="s">
        <v>482</v>
      </c>
      <c r="C497" s="7">
        <v>2020</v>
      </c>
      <c r="D497" s="7" t="s">
        <v>225</v>
      </c>
      <c r="E497" s="7" t="s">
        <v>226</v>
      </c>
      <c r="F497" s="7" t="str">
        <f>VLOOKUP(E497,'Fuel Heat Rate'!C:D,2,FALSE)</f>
        <v>生物质</v>
      </c>
      <c r="G497" s="8">
        <v>-183.55</v>
      </c>
      <c r="H497" s="8">
        <f>VLOOKUP($E497,'Fuel Heat Rate'!$C$3:$K$33,4,FALSE)*G497</f>
        <v>-183.556270925863</v>
      </c>
    </row>
    <row r="498" hidden="1" spans="1:8">
      <c r="A498" s="7">
        <v>33821</v>
      </c>
      <c r="B498" s="7" t="s">
        <v>482</v>
      </c>
      <c r="C498" s="7">
        <v>2021</v>
      </c>
      <c r="D498" s="7" t="s">
        <v>225</v>
      </c>
      <c r="E498" s="7" t="s">
        <v>226</v>
      </c>
      <c r="F498" s="7" t="str">
        <f>VLOOKUP(E498,'Fuel Heat Rate'!C:D,2,FALSE)</f>
        <v>生物质</v>
      </c>
      <c r="G498" s="8">
        <v>-191.66</v>
      </c>
      <c r="H498" s="8">
        <f>VLOOKUP($E498,'Fuel Heat Rate'!$C$3:$K$33,4,FALSE)*G498</f>
        <v>-191.666548001367</v>
      </c>
    </row>
    <row r="499" hidden="1" spans="1:8">
      <c r="A499" s="7">
        <v>269196</v>
      </c>
      <c r="B499" s="7" t="s">
        <v>482</v>
      </c>
      <c r="C499" s="7">
        <v>2019</v>
      </c>
      <c r="D499" s="7" t="s">
        <v>225</v>
      </c>
      <c r="E499" s="7" t="s">
        <v>262</v>
      </c>
      <c r="F499" s="7" t="str">
        <f>VLOOKUP(E499,'Fuel Heat Rate'!C:D,2,FALSE)</f>
        <v>燃油</v>
      </c>
      <c r="G499" s="8">
        <v>-2.29</v>
      </c>
      <c r="H499" s="8">
        <f>VLOOKUP($E499,'Fuel Heat Rate'!$C$3:$K$33,4,FALSE)*G499</f>
        <v>-3.271494</v>
      </c>
    </row>
    <row r="500" hidden="1" spans="1:8">
      <c r="A500" s="7">
        <v>269161</v>
      </c>
      <c r="B500" s="7" t="s">
        <v>482</v>
      </c>
      <c r="C500" s="7">
        <v>2020</v>
      </c>
      <c r="D500" s="7" t="s">
        <v>225</v>
      </c>
      <c r="E500" s="7" t="s">
        <v>262</v>
      </c>
      <c r="F500" s="7" t="str">
        <f>VLOOKUP(E500,'Fuel Heat Rate'!C:D,2,FALSE)</f>
        <v>燃油</v>
      </c>
      <c r="G500" s="8">
        <v>-2.15</v>
      </c>
      <c r="H500" s="8">
        <f>VLOOKUP($E500,'Fuel Heat Rate'!$C$3:$K$33,4,FALSE)*G500</f>
        <v>-3.07149</v>
      </c>
    </row>
    <row r="501" hidden="1" spans="1:8">
      <c r="A501" s="7">
        <v>18631</v>
      </c>
      <c r="B501" s="7" t="s">
        <v>482</v>
      </c>
      <c r="C501" s="7">
        <v>2021</v>
      </c>
      <c r="D501" s="7" t="s">
        <v>225</v>
      </c>
      <c r="E501" s="7" t="s">
        <v>262</v>
      </c>
      <c r="F501" s="7" t="str">
        <f>VLOOKUP(E501,'Fuel Heat Rate'!C:D,2,FALSE)</f>
        <v>燃油</v>
      </c>
      <c r="G501" s="8">
        <v>-0.49</v>
      </c>
      <c r="H501" s="8">
        <f>VLOOKUP($E501,'Fuel Heat Rate'!$C$3:$K$33,4,FALSE)*G501</f>
        <v>-0.700014</v>
      </c>
    </row>
    <row r="502" hidden="1" spans="1:8">
      <c r="A502" s="7">
        <v>269756</v>
      </c>
      <c r="B502" s="7" t="s">
        <v>482</v>
      </c>
      <c r="C502" s="7">
        <v>2019</v>
      </c>
      <c r="D502" s="7" t="s">
        <v>225</v>
      </c>
      <c r="E502" s="7" t="s">
        <v>337</v>
      </c>
      <c r="F502" s="7" t="str">
        <f>VLOOKUP(E502,'Fuel Heat Rate'!C:D,2,FALSE)</f>
        <v>其他</v>
      </c>
      <c r="G502" s="8">
        <v>-904.38</v>
      </c>
      <c r="H502" s="8">
        <f>VLOOKUP($E502,'Fuel Heat Rate'!$C$3:$K$33,4,FALSE)*G502</f>
        <v>-30.8978476255552</v>
      </c>
    </row>
    <row r="503" hidden="1" spans="1:8">
      <c r="A503" s="7">
        <v>269721</v>
      </c>
      <c r="B503" s="7" t="s">
        <v>482</v>
      </c>
      <c r="C503" s="7">
        <v>2020</v>
      </c>
      <c r="D503" s="7" t="s">
        <v>225</v>
      </c>
      <c r="E503" s="7" t="s">
        <v>337</v>
      </c>
      <c r="F503" s="7" t="str">
        <f>VLOOKUP(E503,'Fuel Heat Rate'!C:D,2,FALSE)</f>
        <v>其他</v>
      </c>
      <c r="G503" s="8">
        <v>-778.12</v>
      </c>
      <c r="H503" s="8">
        <f>VLOOKUP($E503,'Fuel Heat Rate'!$C$3:$K$33,4,FALSE)*G503</f>
        <v>-26.584215920738</v>
      </c>
    </row>
    <row r="504" hidden="1" spans="1:8">
      <c r="A504" s="7">
        <v>31651</v>
      </c>
      <c r="B504" s="7" t="s">
        <v>482</v>
      </c>
      <c r="C504" s="7">
        <v>2021</v>
      </c>
      <c r="D504" s="7" t="s">
        <v>225</v>
      </c>
      <c r="E504" s="7" t="s">
        <v>337</v>
      </c>
      <c r="F504" s="7" t="str">
        <f>VLOOKUP(E504,'Fuel Heat Rate'!C:D,2,FALSE)</f>
        <v>其他</v>
      </c>
      <c r="G504" s="8">
        <v>-752.88</v>
      </c>
      <c r="H504" s="8">
        <f>VLOOKUP($E504,'Fuel Heat Rate'!$C$3:$K$33,4,FALSE)*G504</f>
        <v>-25.7218995558592</v>
      </c>
    </row>
    <row r="505" hidden="1" spans="1:8">
      <c r="A505" s="7">
        <v>272626</v>
      </c>
      <c r="B505" s="7" t="s">
        <v>482</v>
      </c>
      <c r="C505" s="7">
        <v>2019</v>
      </c>
      <c r="D505" s="7" t="s">
        <v>225</v>
      </c>
      <c r="E505" s="7" t="s">
        <v>253</v>
      </c>
      <c r="F505" s="7" t="str">
        <f>VLOOKUP(E505,'Fuel Heat Rate'!C:D,2,FALSE)</f>
        <v>燃气</v>
      </c>
      <c r="G505" s="8">
        <v>-0.02</v>
      </c>
      <c r="H505" s="8">
        <f>VLOOKUP($E505,'Fuel Heat Rate'!$C$3:$K$33,4,FALSE)*G505</f>
        <v>-0.243</v>
      </c>
    </row>
    <row r="506" hidden="1" spans="1:8">
      <c r="A506" s="7">
        <v>272591</v>
      </c>
      <c r="B506" s="7" t="s">
        <v>482</v>
      </c>
      <c r="C506" s="7">
        <v>2020</v>
      </c>
      <c r="D506" s="7" t="s">
        <v>225</v>
      </c>
      <c r="E506" s="7" t="s">
        <v>253</v>
      </c>
      <c r="F506" s="7" t="str">
        <f>VLOOKUP(E506,'Fuel Heat Rate'!C:D,2,FALSE)</f>
        <v>燃气</v>
      </c>
      <c r="G506" s="8">
        <v>-0.02</v>
      </c>
      <c r="H506" s="8">
        <f>VLOOKUP($E506,'Fuel Heat Rate'!$C$3:$K$33,4,FALSE)*G506</f>
        <v>-0.243</v>
      </c>
    </row>
    <row r="507" hidden="1" spans="1:8">
      <c r="A507" s="7">
        <v>275811</v>
      </c>
      <c r="B507" s="7" t="s">
        <v>482</v>
      </c>
      <c r="C507" s="7">
        <v>2019</v>
      </c>
      <c r="D507" s="7" t="s">
        <v>225</v>
      </c>
      <c r="E507" s="7" t="s">
        <v>229</v>
      </c>
      <c r="F507" s="7" t="str">
        <f>VLOOKUP(E507,'Fuel Heat Rate'!C:D,2,FALSE)</f>
        <v>燃煤</v>
      </c>
      <c r="G507" s="8">
        <v>-4025.81</v>
      </c>
      <c r="H507" s="8">
        <f>VLOOKUP($E507,'Fuel Heat Rate'!$C$3:$K$33,4,FALSE)*G507</f>
        <v>-2875.636083</v>
      </c>
    </row>
    <row r="508" hidden="1" spans="1:8">
      <c r="A508" s="7">
        <v>275776</v>
      </c>
      <c r="B508" s="7" t="s">
        <v>482</v>
      </c>
      <c r="C508" s="7">
        <v>2020</v>
      </c>
      <c r="D508" s="7" t="s">
        <v>225</v>
      </c>
      <c r="E508" s="7" t="s">
        <v>229</v>
      </c>
      <c r="F508" s="7" t="str">
        <f>VLOOKUP(E508,'Fuel Heat Rate'!C:D,2,FALSE)</f>
        <v>燃煤</v>
      </c>
      <c r="G508" s="8">
        <v>-3951.94</v>
      </c>
      <c r="H508" s="8">
        <f>VLOOKUP($E508,'Fuel Heat Rate'!$C$3:$K$33,4,FALSE)*G508</f>
        <v>-2822.870742</v>
      </c>
    </row>
    <row r="509" hidden="1" spans="1:8">
      <c r="A509" s="7">
        <v>1271</v>
      </c>
      <c r="B509" s="7" t="s">
        <v>482</v>
      </c>
      <c r="C509" s="7">
        <v>2021</v>
      </c>
      <c r="D509" s="7" t="s">
        <v>225</v>
      </c>
      <c r="E509" s="7" t="s">
        <v>229</v>
      </c>
      <c r="F509" s="7" t="str">
        <f>VLOOKUP(E509,'Fuel Heat Rate'!C:D,2,FALSE)</f>
        <v>燃煤</v>
      </c>
      <c r="G509" s="8">
        <v>-3922.66</v>
      </c>
      <c r="H509" s="8">
        <f>VLOOKUP($E509,'Fuel Heat Rate'!$C$3:$K$33,4,FALSE)*G509</f>
        <v>-2801.956038</v>
      </c>
    </row>
    <row r="510" hidden="1" spans="1:8">
      <c r="A510" s="7">
        <v>276931</v>
      </c>
      <c r="B510" s="7" t="s">
        <v>482</v>
      </c>
      <c r="C510" s="7">
        <v>2019</v>
      </c>
      <c r="D510" s="7" t="s">
        <v>225</v>
      </c>
      <c r="E510" s="7" t="s">
        <v>247</v>
      </c>
      <c r="F510" s="7">
        <f>VLOOKUP(E510,'Fuel Heat Rate'!C:D,2,FALSE)</f>
        <v>0</v>
      </c>
      <c r="G510" s="8">
        <v>-3.1</v>
      </c>
      <c r="H510" s="8">
        <f>VLOOKUP($E510,'Fuel Heat Rate'!$C$3:$K$33,4,FALSE)*G510</f>
        <v>-8.41458831568159</v>
      </c>
    </row>
    <row r="511" hidden="1" spans="1:8">
      <c r="A511" s="7">
        <v>276896</v>
      </c>
      <c r="B511" s="7" t="s">
        <v>482</v>
      </c>
      <c r="C511" s="7">
        <v>2020</v>
      </c>
      <c r="D511" s="7" t="s">
        <v>225</v>
      </c>
      <c r="E511" s="7" t="s">
        <v>247</v>
      </c>
      <c r="F511" s="7">
        <f>VLOOKUP(E511,'Fuel Heat Rate'!C:D,2,FALSE)</f>
        <v>0</v>
      </c>
      <c r="G511" s="8">
        <v>-3.73</v>
      </c>
      <c r="H511" s="8">
        <f>VLOOKUP($E511,'Fuel Heat Rate'!$C$3:$K$33,4,FALSE)*G511</f>
        <v>-10.1246498120943</v>
      </c>
    </row>
    <row r="512" hidden="1" spans="1:8">
      <c r="A512" s="7">
        <v>9951</v>
      </c>
      <c r="B512" s="7" t="s">
        <v>482</v>
      </c>
      <c r="C512" s="7">
        <v>2021</v>
      </c>
      <c r="D512" s="7" t="s">
        <v>225</v>
      </c>
      <c r="E512" s="7" t="s">
        <v>247</v>
      </c>
      <c r="F512" s="7">
        <f>VLOOKUP(E512,'Fuel Heat Rate'!C:D,2,FALSE)</f>
        <v>0</v>
      </c>
      <c r="G512" s="8">
        <v>-4.02</v>
      </c>
      <c r="H512" s="8">
        <f>VLOOKUP($E512,'Fuel Heat Rate'!$C$3:$K$33,4,FALSE)*G512</f>
        <v>-10.9118209771097</v>
      </c>
    </row>
    <row r="513" hidden="1" spans="1:8">
      <c r="A513" s="7">
        <v>277316</v>
      </c>
      <c r="B513" s="7" t="s">
        <v>483</v>
      </c>
      <c r="C513" s="7">
        <v>2019</v>
      </c>
      <c r="D513" s="7" t="s">
        <v>225</v>
      </c>
      <c r="E513" s="7" t="s">
        <v>259</v>
      </c>
      <c r="F513" s="7" t="str">
        <f>VLOOKUP(E513,'Fuel Heat Rate'!C:D,2,FALSE)</f>
        <v>燃油</v>
      </c>
      <c r="G513" s="8">
        <v>-1.11</v>
      </c>
      <c r="H513" s="8">
        <f>VLOOKUP($E513,'Fuel Heat Rate'!$C$3:$K$33,4,FALSE)*G513</f>
        <v>-1.617381</v>
      </c>
    </row>
    <row r="514" hidden="1" spans="1:8">
      <c r="A514" s="7">
        <v>277281</v>
      </c>
      <c r="B514" s="7" t="s">
        <v>483</v>
      </c>
      <c r="C514" s="7">
        <v>2020</v>
      </c>
      <c r="D514" s="7" t="s">
        <v>225</v>
      </c>
      <c r="E514" s="7" t="s">
        <v>259</v>
      </c>
      <c r="F514" s="7" t="str">
        <f>VLOOKUP(E514,'Fuel Heat Rate'!C:D,2,FALSE)</f>
        <v>燃油</v>
      </c>
      <c r="G514" s="8">
        <v>-1.33</v>
      </c>
      <c r="H514" s="8">
        <f>VLOOKUP($E514,'Fuel Heat Rate'!$C$3:$K$33,4,FALSE)*G514</f>
        <v>-1.937943</v>
      </c>
    </row>
    <row r="515" hidden="1" spans="1:8">
      <c r="A515" s="7">
        <v>17896</v>
      </c>
      <c r="B515" s="7" t="s">
        <v>483</v>
      </c>
      <c r="C515" s="7">
        <v>2021</v>
      </c>
      <c r="D515" s="7" t="s">
        <v>225</v>
      </c>
      <c r="E515" s="7" t="s">
        <v>259</v>
      </c>
      <c r="F515" s="7" t="str">
        <f>VLOOKUP(E515,'Fuel Heat Rate'!C:D,2,FALSE)</f>
        <v>燃油</v>
      </c>
      <c r="G515" s="8">
        <v>-1.7</v>
      </c>
      <c r="H515" s="8">
        <f>VLOOKUP($E515,'Fuel Heat Rate'!$C$3:$K$33,4,FALSE)*G515</f>
        <v>-2.47707</v>
      </c>
    </row>
    <row r="516" hidden="1" spans="1:8">
      <c r="A516" s="7">
        <v>277876</v>
      </c>
      <c r="B516" s="7" t="s">
        <v>483</v>
      </c>
      <c r="C516" s="7">
        <v>2019</v>
      </c>
      <c r="D516" s="7" t="s">
        <v>225</v>
      </c>
      <c r="E516" s="7" t="s">
        <v>339</v>
      </c>
      <c r="F516" s="7" t="str">
        <f>VLOOKUP(E516,'Fuel Heat Rate'!C:D,2,FALSE)</f>
        <v>电力</v>
      </c>
      <c r="G516" s="8">
        <v>4468.81</v>
      </c>
      <c r="H516" s="8">
        <f>VLOOKUP($E516,'Fuel Heat Rate'!$C$3:$K$33,4,FALSE)*G516</f>
        <v>5496.31568158524</v>
      </c>
    </row>
    <row r="517" hidden="1" spans="1:8">
      <c r="A517" s="7">
        <v>277841</v>
      </c>
      <c r="B517" s="7" t="s">
        <v>483</v>
      </c>
      <c r="C517" s="7">
        <v>2020</v>
      </c>
      <c r="D517" s="7" t="s">
        <v>225</v>
      </c>
      <c r="E517" s="7" t="s">
        <v>339</v>
      </c>
      <c r="F517" s="7" t="str">
        <f>VLOOKUP(E517,'Fuel Heat Rate'!C:D,2,FALSE)</f>
        <v>电力</v>
      </c>
      <c r="G517" s="8">
        <v>4433.92</v>
      </c>
      <c r="H517" s="8">
        <f>VLOOKUP($E517,'Fuel Heat Rate'!$C$3:$K$33,4,FALSE)*G517</f>
        <v>5453.40348479672</v>
      </c>
    </row>
    <row r="518" hidden="1" spans="1:8">
      <c r="A518" s="7">
        <v>33086</v>
      </c>
      <c r="B518" s="7" t="s">
        <v>483</v>
      </c>
      <c r="C518" s="7">
        <v>2021</v>
      </c>
      <c r="D518" s="7" t="s">
        <v>225</v>
      </c>
      <c r="E518" s="7" t="s">
        <v>339</v>
      </c>
      <c r="F518" s="7" t="str">
        <f>VLOOKUP(E518,'Fuel Heat Rate'!C:D,2,FALSE)</f>
        <v>电力</v>
      </c>
      <c r="G518" s="8">
        <v>4841.31</v>
      </c>
      <c r="H518" s="8">
        <f>VLOOKUP($E518,'Fuel Heat Rate'!$C$3:$K$33,4,FALSE)*G518</f>
        <v>5954.46395626922</v>
      </c>
    </row>
    <row r="519" hidden="1" spans="1:8">
      <c r="A519" s="7">
        <v>278436</v>
      </c>
      <c r="B519" s="7" t="s">
        <v>483</v>
      </c>
      <c r="C519" s="7">
        <v>2019</v>
      </c>
      <c r="D519" s="7" t="s">
        <v>225</v>
      </c>
      <c r="E519" s="7" t="s">
        <v>244</v>
      </c>
      <c r="F519" s="7">
        <f>VLOOKUP(E519,'Fuel Heat Rate'!C:D,2,FALSE)</f>
        <v>0</v>
      </c>
      <c r="G519" s="8">
        <v>-468.73</v>
      </c>
      <c r="H519" s="8">
        <f>VLOOKUP($E519,'Fuel Heat Rate'!$C$3:$K$33,4,FALSE)*G519</f>
        <v>-602.607102835668</v>
      </c>
    </row>
    <row r="520" hidden="1" spans="1:8">
      <c r="A520" s="7">
        <v>278401</v>
      </c>
      <c r="B520" s="7" t="s">
        <v>483</v>
      </c>
      <c r="C520" s="7">
        <v>2020</v>
      </c>
      <c r="D520" s="7" t="s">
        <v>225</v>
      </c>
      <c r="E520" s="7" t="s">
        <v>244</v>
      </c>
      <c r="F520" s="7">
        <f>VLOOKUP(E520,'Fuel Heat Rate'!C:D,2,FALSE)</f>
        <v>0</v>
      </c>
      <c r="G520" s="8">
        <v>-475.95</v>
      </c>
      <c r="H520" s="8">
        <f>VLOOKUP($E520,'Fuel Heat Rate'!$C$3:$K$33,4,FALSE)*G520</f>
        <v>-611.889255210113</v>
      </c>
    </row>
    <row r="521" hidden="1" spans="1:8">
      <c r="A521" s="7">
        <v>9216</v>
      </c>
      <c r="B521" s="7" t="s">
        <v>483</v>
      </c>
      <c r="C521" s="7">
        <v>2021</v>
      </c>
      <c r="D521" s="7" t="s">
        <v>225</v>
      </c>
      <c r="E521" s="7" t="s">
        <v>244</v>
      </c>
      <c r="F521" s="7">
        <f>VLOOKUP(E521,'Fuel Heat Rate'!C:D,2,FALSE)</f>
        <v>0</v>
      </c>
      <c r="G521" s="8">
        <v>-479.46</v>
      </c>
      <c r="H521" s="8">
        <f>VLOOKUP($E521,'Fuel Heat Rate'!$C$3:$K$33,4,FALSE)*G521</f>
        <v>-616.401769730099</v>
      </c>
    </row>
    <row r="522" hidden="1" spans="1:8">
      <c r="A522" s="7">
        <v>278821</v>
      </c>
      <c r="B522" s="7" t="s">
        <v>483</v>
      </c>
      <c r="C522" s="7">
        <v>2019</v>
      </c>
      <c r="D522" s="7" t="s">
        <v>225</v>
      </c>
      <c r="E522" s="7" t="s">
        <v>242</v>
      </c>
      <c r="F522" s="7">
        <f>VLOOKUP(E522,'Fuel Heat Rate'!C:D,2,FALSE)</f>
        <v>0</v>
      </c>
      <c r="G522" s="8">
        <v>-6.18</v>
      </c>
      <c r="H522" s="8">
        <f>VLOOKUP($E522,'Fuel Heat Rate'!$C$3:$K$33,4,FALSE)*G522</f>
        <v>-36.63813</v>
      </c>
    </row>
    <row r="523" hidden="1" spans="1:8">
      <c r="A523" s="7">
        <v>278786</v>
      </c>
      <c r="B523" s="7" t="s">
        <v>483</v>
      </c>
      <c r="C523" s="7">
        <v>2020</v>
      </c>
      <c r="D523" s="7" t="s">
        <v>225</v>
      </c>
      <c r="E523" s="7" t="s">
        <v>242</v>
      </c>
      <c r="F523" s="7">
        <f>VLOOKUP(E523,'Fuel Heat Rate'!C:D,2,FALSE)</f>
        <v>0</v>
      </c>
      <c r="G523" s="8">
        <v>-3.31</v>
      </c>
      <c r="H523" s="8">
        <f>VLOOKUP($E523,'Fuel Heat Rate'!$C$3:$K$33,4,FALSE)*G523</f>
        <v>-19.623335</v>
      </c>
    </row>
    <row r="524" hidden="1" spans="1:8">
      <c r="A524" s="7">
        <v>8131</v>
      </c>
      <c r="B524" s="7" t="s">
        <v>483</v>
      </c>
      <c r="C524" s="7">
        <v>2021</v>
      </c>
      <c r="D524" s="7" t="s">
        <v>225</v>
      </c>
      <c r="E524" s="7" t="s">
        <v>242</v>
      </c>
      <c r="F524" s="7">
        <f>VLOOKUP(E524,'Fuel Heat Rate'!C:D,2,FALSE)</f>
        <v>0</v>
      </c>
      <c r="G524" s="8">
        <v>-4.86</v>
      </c>
      <c r="H524" s="8">
        <f>VLOOKUP($E524,'Fuel Heat Rate'!$C$3:$K$33,4,FALSE)*G524</f>
        <v>-28.81251</v>
      </c>
    </row>
    <row r="525" hidden="1" spans="1:8">
      <c r="A525" s="7">
        <v>279941</v>
      </c>
      <c r="B525" s="7" t="s">
        <v>483</v>
      </c>
      <c r="C525" s="7">
        <v>2019</v>
      </c>
      <c r="D525" s="7" t="s">
        <v>225</v>
      </c>
      <c r="E525" s="7" t="s">
        <v>251</v>
      </c>
      <c r="F525" s="7" t="str">
        <f>VLOOKUP(E525,'Fuel Heat Rate'!C:D,2,FALSE)</f>
        <v>燃油</v>
      </c>
      <c r="G525" s="8">
        <v>-3.74</v>
      </c>
      <c r="H525" s="8">
        <f>VLOOKUP($E525,'Fuel Heat Rate'!$C$3:$K$33,4,FALSE)*G525</f>
        <v>-5.877036</v>
      </c>
    </row>
    <row r="526" hidden="1" spans="1:8">
      <c r="A526" s="7">
        <v>279906</v>
      </c>
      <c r="B526" s="7" t="s">
        <v>483</v>
      </c>
      <c r="C526" s="7">
        <v>2020</v>
      </c>
      <c r="D526" s="7" t="s">
        <v>225</v>
      </c>
      <c r="E526" s="7" t="s">
        <v>251</v>
      </c>
      <c r="F526" s="7" t="str">
        <f>VLOOKUP(E526,'Fuel Heat Rate'!C:D,2,FALSE)</f>
        <v>燃油</v>
      </c>
      <c r="G526" s="8">
        <v>-2.91</v>
      </c>
      <c r="H526" s="8">
        <f>VLOOKUP($E526,'Fuel Heat Rate'!$C$3:$K$33,4,FALSE)*G526</f>
        <v>-4.572774</v>
      </c>
    </row>
    <row r="527" hidden="1" spans="1:8">
      <c r="A527" s="7">
        <v>27661</v>
      </c>
      <c r="B527" s="7" t="s">
        <v>483</v>
      </c>
      <c r="C527" s="7">
        <v>2021</v>
      </c>
      <c r="D527" s="7" t="s">
        <v>225</v>
      </c>
      <c r="E527" s="7" t="s">
        <v>251</v>
      </c>
      <c r="F527" s="7" t="str">
        <f>VLOOKUP(E527,'Fuel Heat Rate'!C:D,2,FALSE)</f>
        <v>燃油</v>
      </c>
      <c r="G527" s="8">
        <v>-3.84</v>
      </c>
      <c r="H527" s="8">
        <f>VLOOKUP($E527,'Fuel Heat Rate'!$C$3:$K$33,4,FALSE)*G527</f>
        <v>-6.034176</v>
      </c>
    </row>
    <row r="528" hidden="1" spans="1:8">
      <c r="A528" s="7">
        <v>283126</v>
      </c>
      <c r="B528" s="7" t="s">
        <v>483</v>
      </c>
      <c r="C528" s="7">
        <v>2019</v>
      </c>
      <c r="D528" s="7" t="s">
        <v>225</v>
      </c>
      <c r="E528" s="7" t="s">
        <v>226</v>
      </c>
      <c r="F528" s="7" t="str">
        <f>VLOOKUP(E528,'Fuel Heat Rate'!C:D,2,FALSE)</f>
        <v>生物质</v>
      </c>
      <c r="G528" s="8">
        <v>-290.35</v>
      </c>
      <c r="H528" s="8">
        <f>VLOOKUP($E528,'Fuel Heat Rate'!$C$3:$K$33,4,FALSE)*G528</f>
        <v>-290.359919713017</v>
      </c>
    </row>
    <row r="529" hidden="1" spans="1:8">
      <c r="A529" s="7">
        <v>283091</v>
      </c>
      <c r="B529" s="7" t="s">
        <v>483</v>
      </c>
      <c r="C529" s="7">
        <v>2020</v>
      </c>
      <c r="D529" s="7" t="s">
        <v>225</v>
      </c>
      <c r="E529" s="7" t="s">
        <v>226</v>
      </c>
      <c r="F529" s="7" t="str">
        <f>VLOOKUP(E529,'Fuel Heat Rate'!C:D,2,FALSE)</f>
        <v>生物质</v>
      </c>
      <c r="G529" s="8">
        <v>-339.68</v>
      </c>
      <c r="H529" s="8">
        <f>VLOOKUP($E529,'Fuel Heat Rate'!$C$3:$K$33,4,FALSE)*G529</f>
        <v>-339.691605056372</v>
      </c>
    </row>
    <row r="530" hidden="1" spans="1:8">
      <c r="A530" s="7">
        <v>34171</v>
      </c>
      <c r="B530" s="7" t="s">
        <v>483</v>
      </c>
      <c r="C530" s="7">
        <v>2021</v>
      </c>
      <c r="D530" s="7" t="s">
        <v>225</v>
      </c>
      <c r="E530" s="7" t="s">
        <v>226</v>
      </c>
      <c r="F530" s="7" t="str">
        <f>VLOOKUP(E530,'Fuel Heat Rate'!C:D,2,FALSE)</f>
        <v>生物质</v>
      </c>
      <c r="G530" s="8">
        <v>-373.44</v>
      </c>
      <c r="H530" s="8">
        <f>VLOOKUP($E530,'Fuel Heat Rate'!$C$3:$K$33,4,FALSE)*G530</f>
        <v>-373.452758455757</v>
      </c>
    </row>
    <row r="531" hidden="1" spans="1:8">
      <c r="A531" s="7">
        <v>284246</v>
      </c>
      <c r="B531" s="7" t="s">
        <v>483</v>
      </c>
      <c r="C531" s="7">
        <v>2019</v>
      </c>
      <c r="D531" s="7" t="s">
        <v>225</v>
      </c>
      <c r="E531" s="7" t="s">
        <v>231</v>
      </c>
      <c r="F531" s="7" t="str">
        <f>VLOOKUP(E531,'Fuel Heat Rate'!C:D,2,FALSE)</f>
        <v>燃煤</v>
      </c>
      <c r="G531" s="8">
        <v>-189.64</v>
      </c>
      <c r="H531" s="8">
        <f>VLOOKUP($E531,'Fuel Heat Rate'!$C$3:$K$33,4,FALSE)*G531</f>
        <v>-54.180148</v>
      </c>
    </row>
    <row r="532" hidden="1" spans="1:8">
      <c r="A532" s="7">
        <v>284211</v>
      </c>
      <c r="B532" s="7" t="s">
        <v>483</v>
      </c>
      <c r="C532" s="7">
        <v>2020</v>
      </c>
      <c r="D532" s="7" t="s">
        <v>225</v>
      </c>
      <c r="E532" s="7" t="s">
        <v>231</v>
      </c>
      <c r="F532" s="7" t="str">
        <f>VLOOKUP(E532,'Fuel Heat Rate'!C:D,2,FALSE)</f>
        <v>燃煤</v>
      </c>
      <c r="G532" s="8">
        <v>-193.23</v>
      </c>
      <c r="H532" s="8">
        <f>VLOOKUP($E532,'Fuel Heat Rate'!$C$3:$K$33,4,FALSE)*G532</f>
        <v>-55.205811</v>
      </c>
    </row>
    <row r="533" hidden="1" spans="1:8">
      <c r="A533" s="7">
        <v>3791</v>
      </c>
      <c r="B533" s="7" t="s">
        <v>483</v>
      </c>
      <c r="C533" s="7">
        <v>2021</v>
      </c>
      <c r="D533" s="7" t="s">
        <v>225</v>
      </c>
      <c r="E533" s="7" t="s">
        <v>231</v>
      </c>
      <c r="F533" s="7" t="str">
        <f>VLOOKUP(E533,'Fuel Heat Rate'!C:D,2,FALSE)</f>
        <v>燃煤</v>
      </c>
      <c r="G533" s="8">
        <v>-155.87</v>
      </c>
      <c r="H533" s="8">
        <f>VLOOKUP($E533,'Fuel Heat Rate'!$C$3:$K$33,4,FALSE)*G533</f>
        <v>-44.532059</v>
      </c>
    </row>
    <row r="534" hidden="1" spans="1:8">
      <c r="A534" s="7">
        <v>285366</v>
      </c>
      <c r="B534" s="7" t="s">
        <v>483</v>
      </c>
      <c r="C534" s="7">
        <v>2019</v>
      </c>
      <c r="D534" s="7" t="s">
        <v>225</v>
      </c>
      <c r="E534" s="7" t="s">
        <v>262</v>
      </c>
      <c r="F534" s="7" t="str">
        <f>VLOOKUP(E534,'Fuel Heat Rate'!C:D,2,FALSE)</f>
        <v>燃油</v>
      </c>
      <c r="G534" s="8">
        <v>-0.12</v>
      </c>
      <c r="H534" s="8">
        <f>VLOOKUP($E534,'Fuel Heat Rate'!$C$3:$K$33,4,FALSE)*G534</f>
        <v>-0.171432</v>
      </c>
    </row>
    <row r="535" hidden="1" spans="1:8">
      <c r="A535" s="7">
        <v>285331</v>
      </c>
      <c r="B535" s="7" t="s">
        <v>483</v>
      </c>
      <c r="C535" s="7">
        <v>2020</v>
      </c>
      <c r="D535" s="7" t="s">
        <v>225</v>
      </c>
      <c r="E535" s="7" t="s">
        <v>262</v>
      </c>
      <c r="F535" s="7" t="str">
        <f>VLOOKUP(E535,'Fuel Heat Rate'!C:D,2,FALSE)</f>
        <v>燃油</v>
      </c>
      <c r="G535" s="8">
        <v>-0.06</v>
      </c>
      <c r="H535" s="8">
        <f>VLOOKUP($E535,'Fuel Heat Rate'!$C$3:$K$33,4,FALSE)*G535</f>
        <v>-0.085716</v>
      </c>
    </row>
    <row r="536" hidden="1" spans="1:8">
      <c r="A536" s="7">
        <v>285926</v>
      </c>
      <c r="B536" s="7" t="s">
        <v>483</v>
      </c>
      <c r="C536" s="7">
        <v>2019</v>
      </c>
      <c r="D536" s="7" t="s">
        <v>225</v>
      </c>
      <c r="E536" s="7" t="s">
        <v>337</v>
      </c>
      <c r="F536" s="7" t="str">
        <f>VLOOKUP(E536,'Fuel Heat Rate'!C:D,2,FALSE)</f>
        <v>其他</v>
      </c>
      <c r="G536" s="8">
        <v>-6021.53</v>
      </c>
      <c r="H536" s="8">
        <f>VLOOKUP($E536,'Fuel Heat Rate'!$C$3:$K$33,4,FALSE)*G536</f>
        <v>-205.723607789546</v>
      </c>
    </row>
    <row r="537" hidden="1" spans="1:8">
      <c r="A537" s="7">
        <v>285891</v>
      </c>
      <c r="B537" s="7" t="s">
        <v>483</v>
      </c>
      <c r="C537" s="7">
        <v>2020</v>
      </c>
      <c r="D537" s="7" t="s">
        <v>225</v>
      </c>
      <c r="E537" s="7" t="s">
        <v>337</v>
      </c>
      <c r="F537" s="7" t="str">
        <f>VLOOKUP(E537,'Fuel Heat Rate'!C:D,2,FALSE)</f>
        <v>其他</v>
      </c>
      <c r="G537" s="8">
        <v>-5951.12</v>
      </c>
      <c r="H537" s="8">
        <f>VLOOKUP($E537,'Fuel Heat Rate'!$C$3:$K$33,4,FALSE)*G537</f>
        <v>-203.318073112402</v>
      </c>
    </row>
    <row r="538" hidden="1" spans="1:8">
      <c r="A538" s="7">
        <v>32001</v>
      </c>
      <c r="B538" s="7" t="s">
        <v>483</v>
      </c>
      <c r="C538" s="7">
        <v>2021</v>
      </c>
      <c r="D538" s="7" t="s">
        <v>225</v>
      </c>
      <c r="E538" s="7" t="s">
        <v>337</v>
      </c>
      <c r="F538" s="7" t="str">
        <f>VLOOKUP(E538,'Fuel Heat Rate'!C:D,2,FALSE)</f>
        <v>其他</v>
      </c>
      <c r="G538" s="8">
        <v>-6007.8</v>
      </c>
      <c r="H538" s="8">
        <f>VLOOKUP($E538,'Fuel Heat Rate'!$C$3:$K$33,4,FALSE)*G538</f>
        <v>-205.254526819269</v>
      </c>
    </row>
    <row r="539" hidden="1" spans="1:8">
      <c r="A539" s="7">
        <v>288026</v>
      </c>
      <c r="B539" s="7" t="s">
        <v>483</v>
      </c>
      <c r="C539" s="7">
        <v>2019</v>
      </c>
      <c r="D539" s="7" t="s">
        <v>225</v>
      </c>
      <c r="E539" s="7" t="s">
        <v>239</v>
      </c>
      <c r="F539" s="7" t="str">
        <f>VLOOKUP(E539,'Fuel Heat Rate'!C:D,2,FALSE)</f>
        <v>燃油</v>
      </c>
      <c r="G539" s="8">
        <v>-0.76</v>
      </c>
      <c r="H539" s="8">
        <f>VLOOKUP($E539,'Fuel Heat Rate'!$C$3:$K$33,4,FALSE)*G539</f>
        <v>-0.829508711991801</v>
      </c>
    </row>
    <row r="540" hidden="1" spans="1:8">
      <c r="A540" s="7">
        <v>287991</v>
      </c>
      <c r="B540" s="7" t="s">
        <v>483</v>
      </c>
      <c r="C540" s="7">
        <v>2020</v>
      </c>
      <c r="D540" s="7" t="s">
        <v>225</v>
      </c>
      <c r="E540" s="7" t="s">
        <v>239</v>
      </c>
      <c r="F540" s="7" t="str">
        <f>VLOOKUP(E540,'Fuel Heat Rate'!C:D,2,FALSE)</f>
        <v>燃油</v>
      </c>
      <c r="G540" s="8">
        <v>-0.48</v>
      </c>
      <c r="H540" s="8">
        <f>VLOOKUP($E540,'Fuel Heat Rate'!$C$3:$K$33,4,FALSE)*G540</f>
        <v>-0.523900239152716</v>
      </c>
    </row>
    <row r="541" hidden="1" spans="1:8">
      <c r="A541" s="7">
        <v>25491</v>
      </c>
      <c r="B541" s="7" t="s">
        <v>483</v>
      </c>
      <c r="C541" s="7">
        <v>2021</v>
      </c>
      <c r="D541" s="7" t="s">
        <v>225</v>
      </c>
      <c r="E541" s="7" t="s">
        <v>239</v>
      </c>
      <c r="F541" s="7" t="str">
        <f>VLOOKUP(E541,'Fuel Heat Rate'!C:D,2,FALSE)</f>
        <v>燃油</v>
      </c>
      <c r="G541" s="8">
        <v>-0.18</v>
      </c>
      <c r="H541" s="8">
        <f>VLOOKUP($E541,'Fuel Heat Rate'!$C$3:$K$33,4,FALSE)*G541</f>
        <v>-0.196462589682269</v>
      </c>
    </row>
    <row r="542" hidden="1" spans="1:8">
      <c r="A542" s="7">
        <v>288796</v>
      </c>
      <c r="B542" s="7" t="s">
        <v>483</v>
      </c>
      <c r="C542" s="7">
        <v>2019</v>
      </c>
      <c r="D542" s="7" t="s">
        <v>225</v>
      </c>
      <c r="E542" s="7" t="s">
        <v>253</v>
      </c>
      <c r="F542" s="7" t="str">
        <f>VLOOKUP(E542,'Fuel Heat Rate'!C:D,2,FALSE)</f>
        <v>燃气</v>
      </c>
      <c r="G542" s="8">
        <v>-111.49</v>
      </c>
      <c r="H542" s="8">
        <f>VLOOKUP($E542,'Fuel Heat Rate'!$C$3:$K$33,4,FALSE)*G542</f>
        <v>-1354.6035</v>
      </c>
    </row>
    <row r="543" hidden="1" spans="1:8">
      <c r="A543" s="7">
        <v>288761</v>
      </c>
      <c r="B543" s="7" t="s">
        <v>483</v>
      </c>
      <c r="C543" s="7">
        <v>2020</v>
      </c>
      <c r="D543" s="7" t="s">
        <v>225</v>
      </c>
      <c r="E543" s="7" t="s">
        <v>253</v>
      </c>
      <c r="F543" s="7" t="str">
        <f>VLOOKUP(E543,'Fuel Heat Rate'!C:D,2,FALSE)</f>
        <v>燃气</v>
      </c>
      <c r="G543" s="8">
        <v>-81.08</v>
      </c>
      <c r="H543" s="8">
        <f>VLOOKUP($E543,'Fuel Heat Rate'!$C$3:$K$33,4,FALSE)*G543</f>
        <v>-985.122</v>
      </c>
    </row>
    <row r="544" hidden="1" spans="1:8">
      <c r="A544" s="7">
        <v>29831</v>
      </c>
      <c r="B544" s="7" t="s">
        <v>483</v>
      </c>
      <c r="C544" s="7">
        <v>2021</v>
      </c>
      <c r="D544" s="7" t="s">
        <v>225</v>
      </c>
      <c r="E544" s="7" t="s">
        <v>253</v>
      </c>
      <c r="F544" s="7" t="str">
        <f>VLOOKUP(E544,'Fuel Heat Rate'!C:D,2,FALSE)</f>
        <v>燃气</v>
      </c>
      <c r="G544" s="8">
        <v>-80.81</v>
      </c>
      <c r="H544" s="8">
        <f>VLOOKUP($E544,'Fuel Heat Rate'!$C$3:$K$33,4,FALSE)*G544</f>
        <v>-981.8415</v>
      </c>
    </row>
    <row r="545" hidden="1" spans="1:8">
      <c r="A545" s="7">
        <v>291036</v>
      </c>
      <c r="B545" s="7" t="s">
        <v>483</v>
      </c>
      <c r="C545" s="7">
        <v>2019</v>
      </c>
      <c r="D545" s="7" t="s">
        <v>225</v>
      </c>
      <c r="E545" s="7" t="s">
        <v>255</v>
      </c>
      <c r="F545" s="7" t="str">
        <f>VLOOKUP(E545,'Fuel Heat Rate'!C:D,2,FALSE)</f>
        <v>燃气</v>
      </c>
      <c r="G545" s="8">
        <v>-0.46</v>
      </c>
      <c r="H545" s="8">
        <f>VLOOKUP($E545,'Fuel Heat Rate'!$C$3:$K$33,4,FALSE)*G545</f>
        <v>-0.808323881106936</v>
      </c>
    </row>
    <row r="546" hidden="1" spans="1:8">
      <c r="A546" s="7">
        <v>291001</v>
      </c>
      <c r="B546" s="7" t="s">
        <v>483</v>
      </c>
      <c r="C546" s="7">
        <v>2020</v>
      </c>
      <c r="D546" s="7" t="s">
        <v>225</v>
      </c>
      <c r="E546" s="7" t="s">
        <v>255</v>
      </c>
      <c r="F546" s="7" t="str">
        <f>VLOOKUP(E546,'Fuel Heat Rate'!C:D,2,FALSE)</f>
        <v>燃气</v>
      </c>
      <c r="G546" s="8">
        <v>-4.1</v>
      </c>
      <c r="H546" s="8">
        <f>VLOOKUP($E546,'Fuel Heat Rate'!$C$3:$K$33,4,FALSE)*G546</f>
        <v>-7.20462589682268</v>
      </c>
    </row>
    <row r="547" hidden="1" spans="1:8">
      <c r="A547" s="7">
        <v>30916</v>
      </c>
      <c r="B547" s="7" t="s">
        <v>483</v>
      </c>
      <c r="C547" s="7">
        <v>2021</v>
      </c>
      <c r="D547" s="7" t="s">
        <v>225</v>
      </c>
      <c r="E547" s="7" t="s">
        <v>255</v>
      </c>
      <c r="F547" s="7" t="str">
        <f>VLOOKUP(E547,'Fuel Heat Rate'!C:D,2,FALSE)</f>
        <v>燃气</v>
      </c>
      <c r="G547" s="8">
        <v>-1.77</v>
      </c>
      <c r="H547" s="8">
        <f>VLOOKUP($E547,'Fuel Heat Rate'!$C$3:$K$33,4,FALSE)*G547</f>
        <v>-3.11028971643321</v>
      </c>
    </row>
    <row r="548" hidden="1" spans="1:8">
      <c r="A548" s="7">
        <v>291981</v>
      </c>
      <c r="B548" s="7" t="s">
        <v>483</v>
      </c>
      <c r="C548" s="7">
        <v>2019</v>
      </c>
      <c r="D548" s="7" t="s">
        <v>225</v>
      </c>
      <c r="E548" s="7" t="s">
        <v>229</v>
      </c>
      <c r="F548" s="7" t="str">
        <f>VLOOKUP(E548,'Fuel Heat Rate'!C:D,2,FALSE)</f>
        <v>燃煤</v>
      </c>
      <c r="G548" s="8">
        <v>-15106.75</v>
      </c>
      <c r="H548" s="8">
        <f>VLOOKUP($E548,'Fuel Heat Rate'!$C$3:$K$33,4,FALSE)*G548</f>
        <v>-10790.751525</v>
      </c>
    </row>
    <row r="549" hidden="1" spans="1:8">
      <c r="A549" s="7">
        <v>291946</v>
      </c>
      <c r="B549" s="7" t="s">
        <v>483</v>
      </c>
      <c r="C549" s="7">
        <v>2020</v>
      </c>
      <c r="D549" s="7" t="s">
        <v>225</v>
      </c>
      <c r="E549" s="7" t="s">
        <v>229</v>
      </c>
      <c r="F549" s="7" t="str">
        <f>VLOOKUP(E549,'Fuel Heat Rate'!C:D,2,FALSE)</f>
        <v>燃煤</v>
      </c>
      <c r="G549" s="8">
        <v>-14654.35</v>
      </c>
      <c r="H549" s="8">
        <f>VLOOKUP($E549,'Fuel Heat Rate'!$C$3:$K$33,4,FALSE)*G549</f>
        <v>-10467.602205</v>
      </c>
    </row>
    <row r="550" hidden="1" spans="1:8">
      <c r="A550" s="7">
        <v>1621</v>
      </c>
      <c r="B550" s="7" t="s">
        <v>483</v>
      </c>
      <c r="C550" s="7">
        <v>2021</v>
      </c>
      <c r="D550" s="7" t="s">
        <v>225</v>
      </c>
      <c r="E550" s="7" t="s">
        <v>229</v>
      </c>
      <c r="F550" s="7" t="str">
        <f>VLOOKUP(E550,'Fuel Heat Rate'!C:D,2,FALSE)</f>
        <v>燃煤</v>
      </c>
      <c r="G550" s="8">
        <v>-16915.78</v>
      </c>
      <c r="H550" s="8">
        <f>VLOOKUP($E550,'Fuel Heat Rate'!$C$3:$K$33,4,FALSE)*G550</f>
        <v>-12082.941654</v>
      </c>
    </row>
    <row r="551" hidden="1" spans="1:8">
      <c r="A551" s="7">
        <v>293101</v>
      </c>
      <c r="B551" s="7" t="s">
        <v>483</v>
      </c>
      <c r="C551" s="7">
        <v>2019</v>
      </c>
      <c r="D551" s="7" t="s">
        <v>225</v>
      </c>
      <c r="E551" s="7" t="s">
        <v>247</v>
      </c>
      <c r="F551" s="7">
        <f>VLOOKUP(E551,'Fuel Heat Rate'!C:D,2,FALSE)</f>
        <v>0</v>
      </c>
      <c r="G551" s="8">
        <v>-43.85</v>
      </c>
      <c r="H551" s="8">
        <f>VLOOKUP($E551,'Fuel Heat Rate'!$C$3:$K$33,4,FALSE)*G551</f>
        <v>-119.02570891698</v>
      </c>
    </row>
    <row r="552" hidden="1" spans="1:8">
      <c r="A552" s="7">
        <v>293066</v>
      </c>
      <c r="B552" s="7" t="s">
        <v>483</v>
      </c>
      <c r="C552" s="7">
        <v>2020</v>
      </c>
      <c r="D552" s="7" t="s">
        <v>225</v>
      </c>
      <c r="E552" s="7" t="s">
        <v>247</v>
      </c>
      <c r="F552" s="7">
        <f>VLOOKUP(E552,'Fuel Heat Rate'!C:D,2,FALSE)</f>
        <v>0</v>
      </c>
      <c r="G552" s="8">
        <v>-43.01</v>
      </c>
      <c r="H552" s="8">
        <f>VLOOKUP($E552,'Fuel Heat Rate'!$C$3:$K$33,4,FALSE)*G552</f>
        <v>-116.745626921763</v>
      </c>
    </row>
    <row r="553" hidden="1" spans="1:8">
      <c r="A553" s="7">
        <v>10301</v>
      </c>
      <c r="B553" s="7" t="s">
        <v>483</v>
      </c>
      <c r="C553" s="7">
        <v>2021</v>
      </c>
      <c r="D553" s="7" t="s">
        <v>225</v>
      </c>
      <c r="E553" s="7" t="s">
        <v>247</v>
      </c>
      <c r="F553" s="7">
        <f>VLOOKUP(E553,'Fuel Heat Rate'!C:D,2,FALSE)</f>
        <v>0</v>
      </c>
      <c r="G553" s="8">
        <v>-41.11</v>
      </c>
      <c r="H553" s="8">
        <f>VLOOKUP($E553,'Fuel Heat Rate'!$C$3:$K$33,4,FALSE)*G553</f>
        <v>-111.588298599248</v>
      </c>
    </row>
    <row r="554" hidden="1" spans="1:8">
      <c r="A554" s="7">
        <v>293486</v>
      </c>
      <c r="B554" s="7" t="s">
        <v>484</v>
      </c>
      <c r="C554" s="7">
        <v>2019</v>
      </c>
      <c r="D554" s="7" t="s">
        <v>225</v>
      </c>
      <c r="E554" s="7" t="s">
        <v>259</v>
      </c>
      <c r="F554" s="7" t="str">
        <f>VLOOKUP(E554,'Fuel Heat Rate'!C:D,2,FALSE)</f>
        <v>燃油</v>
      </c>
      <c r="G554" s="8">
        <v>-0.12</v>
      </c>
      <c r="H554" s="8">
        <f>VLOOKUP($E554,'Fuel Heat Rate'!$C$3:$K$33,4,FALSE)*G554</f>
        <v>-0.174852</v>
      </c>
    </row>
    <row r="555" hidden="1" spans="1:8">
      <c r="A555" s="7">
        <v>293451</v>
      </c>
      <c r="B555" s="7" t="s">
        <v>484</v>
      </c>
      <c r="C555" s="7">
        <v>2020</v>
      </c>
      <c r="D555" s="7" t="s">
        <v>225</v>
      </c>
      <c r="E555" s="7" t="s">
        <v>259</v>
      </c>
      <c r="F555" s="7" t="str">
        <f>VLOOKUP(E555,'Fuel Heat Rate'!C:D,2,FALSE)</f>
        <v>燃油</v>
      </c>
      <c r="G555" s="8">
        <v>-0.18</v>
      </c>
      <c r="H555" s="8">
        <f>VLOOKUP($E555,'Fuel Heat Rate'!$C$3:$K$33,4,FALSE)*G555</f>
        <v>-0.262278</v>
      </c>
    </row>
    <row r="556" hidden="1" spans="1:8">
      <c r="A556" s="7">
        <v>17931</v>
      </c>
      <c r="B556" s="7" t="s">
        <v>484</v>
      </c>
      <c r="C556" s="7">
        <v>2021</v>
      </c>
      <c r="D556" s="7" t="s">
        <v>225</v>
      </c>
      <c r="E556" s="7" t="s">
        <v>259</v>
      </c>
      <c r="F556" s="7" t="str">
        <f>VLOOKUP(E556,'Fuel Heat Rate'!C:D,2,FALSE)</f>
        <v>燃油</v>
      </c>
      <c r="G556" s="8">
        <v>-0.15</v>
      </c>
      <c r="H556" s="8">
        <f>VLOOKUP($E556,'Fuel Heat Rate'!$C$3:$K$33,4,FALSE)*G556</f>
        <v>-0.218565</v>
      </c>
    </row>
    <row r="557" hidden="1" spans="1:8">
      <c r="A557" s="7">
        <v>294046</v>
      </c>
      <c r="B557" s="7" t="s">
        <v>484</v>
      </c>
      <c r="C557" s="7">
        <v>2019</v>
      </c>
      <c r="D557" s="7" t="s">
        <v>225</v>
      </c>
      <c r="E557" s="7" t="s">
        <v>339</v>
      </c>
      <c r="F557" s="7" t="str">
        <f>VLOOKUP(E557,'Fuel Heat Rate'!C:D,2,FALSE)</f>
        <v>电力</v>
      </c>
      <c r="G557" s="8">
        <v>1100.96</v>
      </c>
      <c r="H557" s="8">
        <f>VLOOKUP($E557,'Fuel Heat Rate'!$C$3:$K$33,4,FALSE)*G557</f>
        <v>1354.10181072771</v>
      </c>
    </row>
    <row r="558" hidden="1" spans="1:8">
      <c r="A558" s="7">
        <v>294011</v>
      </c>
      <c r="B558" s="7" t="s">
        <v>484</v>
      </c>
      <c r="C558" s="7">
        <v>2020</v>
      </c>
      <c r="D558" s="7" t="s">
        <v>225</v>
      </c>
      <c r="E558" s="7" t="s">
        <v>339</v>
      </c>
      <c r="F558" s="7" t="str">
        <f>VLOOKUP(E558,'Fuel Heat Rate'!C:D,2,FALSE)</f>
        <v>电力</v>
      </c>
      <c r="G558" s="8">
        <v>1167.39</v>
      </c>
      <c r="H558" s="8">
        <f>VLOOKUP($E558,'Fuel Heat Rate'!$C$3:$K$33,4,FALSE)*G558</f>
        <v>1435.80594465323</v>
      </c>
    </row>
    <row r="559" hidden="1" spans="1:8">
      <c r="A559" s="7">
        <v>33121</v>
      </c>
      <c r="B559" s="7" t="s">
        <v>484</v>
      </c>
      <c r="C559" s="7">
        <v>2021</v>
      </c>
      <c r="D559" s="7" t="s">
        <v>225</v>
      </c>
      <c r="E559" s="7" t="s">
        <v>339</v>
      </c>
      <c r="F559" s="7" t="str">
        <f>VLOOKUP(E559,'Fuel Heat Rate'!C:D,2,FALSE)</f>
        <v>电力</v>
      </c>
      <c r="G559" s="8">
        <v>1243.82</v>
      </c>
      <c r="H559" s="8">
        <f>VLOOKUP($E559,'Fuel Heat Rate'!$C$3:$K$33,4,FALSE)*G559</f>
        <v>1529.8093611206</v>
      </c>
    </row>
    <row r="560" hidden="1" spans="1:8">
      <c r="A560" s="7">
        <v>294606</v>
      </c>
      <c r="B560" s="7" t="s">
        <v>484</v>
      </c>
      <c r="C560" s="7">
        <v>2019</v>
      </c>
      <c r="D560" s="7" t="s">
        <v>225</v>
      </c>
      <c r="E560" s="7" t="s">
        <v>244</v>
      </c>
      <c r="F560" s="7">
        <f>VLOOKUP(E560,'Fuel Heat Rate'!C:D,2,FALSE)</f>
        <v>0</v>
      </c>
      <c r="G560" s="8">
        <v>-116.47</v>
      </c>
      <c r="H560" s="8">
        <f>VLOOKUP($E560,'Fuel Heat Rate'!$C$3:$K$33,4,FALSE)*G560</f>
        <v>-149.73577382986</v>
      </c>
    </row>
    <row r="561" hidden="1" spans="1:8">
      <c r="A561" s="7">
        <v>294571</v>
      </c>
      <c r="B561" s="7" t="s">
        <v>484</v>
      </c>
      <c r="C561" s="7">
        <v>2020</v>
      </c>
      <c r="D561" s="7" t="s">
        <v>225</v>
      </c>
      <c r="E561" s="7" t="s">
        <v>244</v>
      </c>
      <c r="F561" s="7">
        <f>VLOOKUP(E561,'Fuel Heat Rate'!C:D,2,FALSE)</f>
        <v>0</v>
      </c>
      <c r="G561" s="8">
        <v>-113.55</v>
      </c>
      <c r="H561" s="8">
        <f>VLOOKUP($E561,'Fuel Heat Rate'!$C$3:$K$33,4,FALSE)*G561</f>
        <v>-145.981773146566</v>
      </c>
    </row>
    <row r="562" hidden="1" spans="1:8">
      <c r="A562" s="7">
        <v>9251</v>
      </c>
      <c r="B562" s="7" t="s">
        <v>484</v>
      </c>
      <c r="C562" s="7">
        <v>2021</v>
      </c>
      <c r="D562" s="7" t="s">
        <v>225</v>
      </c>
      <c r="E562" s="7" t="s">
        <v>244</v>
      </c>
      <c r="F562" s="7">
        <f>VLOOKUP(E562,'Fuel Heat Rate'!C:D,2,FALSE)</f>
        <v>0</v>
      </c>
      <c r="G562" s="8">
        <v>-126.2</v>
      </c>
      <c r="H562" s="8">
        <f>VLOOKUP($E562,'Fuel Heat Rate'!$C$3:$K$33,4,FALSE)*G562</f>
        <v>-162.24482405193</v>
      </c>
    </row>
    <row r="563" hidden="1" spans="1:8">
      <c r="A563" s="7">
        <v>294991</v>
      </c>
      <c r="B563" s="7" t="s">
        <v>484</v>
      </c>
      <c r="C563" s="7">
        <v>2019</v>
      </c>
      <c r="D563" s="7" t="s">
        <v>225</v>
      </c>
      <c r="E563" s="7" t="s">
        <v>242</v>
      </c>
      <c r="F563" s="7">
        <f>VLOOKUP(E563,'Fuel Heat Rate'!C:D,2,FALSE)</f>
        <v>0</v>
      </c>
      <c r="G563" s="8">
        <v>-2.48</v>
      </c>
      <c r="H563" s="8">
        <f>VLOOKUP($E563,'Fuel Heat Rate'!$C$3:$K$33,4,FALSE)*G563</f>
        <v>-14.70268</v>
      </c>
    </row>
    <row r="564" hidden="1" spans="1:8">
      <c r="A564" s="7">
        <v>294956</v>
      </c>
      <c r="B564" s="7" t="s">
        <v>484</v>
      </c>
      <c r="C564" s="7">
        <v>2020</v>
      </c>
      <c r="D564" s="7" t="s">
        <v>225</v>
      </c>
      <c r="E564" s="7" t="s">
        <v>242</v>
      </c>
      <c r="F564" s="7">
        <f>VLOOKUP(E564,'Fuel Heat Rate'!C:D,2,FALSE)</f>
        <v>0</v>
      </c>
      <c r="G564" s="8">
        <v>-1.74</v>
      </c>
      <c r="H564" s="8">
        <f>VLOOKUP($E564,'Fuel Heat Rate'!$C$3:$K$33,4,FALSE)*G564</f>
        <v>-10.31559</v>
      </c>
    </row>
    <row r="565" hidden="1" spans="1:8">
      <c r="A565" s="7">
        <v>8166</v>
      </c>
      <c r="B565" s="7" t="s">
        <v>484</v>
      </c>
      <c r="C565" s="7">
        <v>2021</v>
      </c>
      <c r="D565" s="7" t="s">
        <v>225</v>
      </c>
      <c r="E565" s="7" t="s">
        <v>242</v>
      </c>
      <c r="F565" s="7">
        <f>VLOOKUP(E565,'Fuel Heat Rate'!C:D,2,FALSE)</f>
        <v>0</v>
      </c>
      <c r="G565" s="8">
        <v>-1.87</v>
      </c>
      <c r="H565" s="8">
        <f>VLOOKUP($E565,'Fuel Heat Rate'!$C$3:$K$33,4,FALSE)*G565</f>
        <v>-11.086295</v>
      </c>
    </row>
    <row r="566" hidden="1" spans="1:8">
      <c r="A566" s="7">
        <v>296111</v>
      </c>
      <c r="B566" s="7" t="s">
        <v>484</v>
      </c>
      <c r="C566" s="7">
        <v>2019</v>
      </c>
      <c r="D566" s="7" t="s">
        <v>225</v>
      </c>
      <c r="E566" s="7" t="s">
        <v>251</v>
      </c>
      <c r="F566" s="7" t="str">
        <f>VLOOKUP(E566,'Fuel Heat Rate'!C:D,2,FALSE)</f>
        <v>燃油</v>
      </c>
      <c r="G566" s="8">
        <v>-0.14</v>
      </c>
      <c r="H566" s="8">
        <f>VLOOKUP($E566,'Fuel Heat Rate'!$C$3:$K$33,4,FALSE)*G566</f>
        <v>-0.219996</v>
      </c>
    </row>
    <row r="567" hidden="1" spans="1:8">
      <c r="A567" s="7">
        <v>296076</v>
      </c>
      <c r="B567" s="7" t="s">
        <v>484</v>
      </c>
      <c r="C567" s="7">
        <v>2020</v>
      </c>
      <c r="D567" s="7" t="s">
        <v>225</v>
      </c>
      <c r="E567" s="7" t="s">
        <v>251</v>
      </c>
      <c r="F567" s="7" t="str">
        <f>VLOOKUP(E567,'Fuel Heat Rate'!C:D,2,FALSE)</f>
        <v>燃油</v>
      </c>
      <c r="G567" s="8">
        <v>-1</v>
      </c>
      <c r="H567" s="8">
        <f>VLOOKUP($E567,'Fuel Heat Rate'!$C$3:$K$33,4,FALSE)*G567</f>
        <v>-1.5714</v>
      </c>
    </row>
    <row r="568" hidden="1" spans="1:8">
      <c r="A568" s="7">
        <v>27696</v>
      </c>
      <c r="B568" s="7" t="s">
        <v>484</v>
      </c>
      <c r="C568" s="7">
        <v>2021</v>
      </c>
      <c r="D568" s="7" t="s">
        <v>225</v>
      </c>
      <c r="E568" s="7" t="s">
        <v>251</v>
      </c>
      <c r="F568" s="7" t="str">
        <f>VLOOKUP(E568,'Fuel Heat Rate'!C:D,2,FALSE)</f>
        <v>燃油</v>
      </c>
      <c r="G568" s="8">
        <v>-1.2</v>
      </c>
      <c r="H568" s="8">
        <f>VLOOKUP($E568,'Fuel Heat Rate'!$C$3:$K$33,4,FALSE)*G568</f>
        <v>-1.88568</v>
      </c>
    </row>
    <row r="569" hidden="1" spans="1:8">
      <c r="A569" s="7">
        <v>296671</v>
      </c>
      <c r="B569" s="7" t="s">
        <v>484</v>
      </c>
      <c r="C569" s="7">
        <v>2019</v>
      </c>
      <c r="D569" s="7" t="s">
        <v>225</v>
      </c>
      <c r="E569" s="7" t="s">
        <v>234</v>
      </c>
      <c r="F569" s="7" t="str">
        <f>VLOOKUP(E569,'Fuel Heat Rate'!C:D,2,FALSE)</f>
        <v>煤矸石</v>
      </c>
      <c r="G569" s="8">
        <v>-56.75</v>
      </c>
      <c r="H569" s="8">
        <f>VLOOKUP($E569,'Fuel Heat Rate'!$C$3:$K$33,4,FALSE)*G569</f>
        <v>-16.2358899897506</v>
      </c>
    </row>
    <row r="570" hidden="1" spans="1:8">
      <c r="A570" s="7">
        <v>296636</v>
      </c>
      <c r="B570" s="7" t="s">
        <v>484</v>
      </c>
      <c r="C570" s="7">
        <v>2020</v>
      </c>
      <c r="D570" s="7" t="s">
        <v>225</v>
      </c>
      <c r="E570" s="7" t="s">
        <v>234</v>
      </c>
      <c r="F570" s="7" t="str">
        <f>VLOOKUP(E570,'Fuel Heat Rate'!C:D,2,FALSE)</f>
        <v>煤矸石</v>
      </c>
      <c r="G570" s="8">
        <v>-37.46</v>
      </c>
      <c r="H570" s="8">
        <f>VLOOKUP($E570,'Fuel Heat Rate'!$C$3:$K$33,4,FALSE)*G570</f>
        <v>-10.7171178681244</v>
      </c>
    </row>
    <row r="571" hidden="1" spans="1:8">
      <c r="A571" s="7">
        <v>5996</v>
      </c>
      <c r="B571" s="7" t="s">
        <v>484</v>
      </c>
      <c r="C571" s="7">
        <v>2021</v>
      </c>
      <c r="D571" s="7" t="s">
        <v>225</v>
      </c>
      <c r="E571" s="7" t="s">
        <v>234</v>
      </c>
      <c r="F571" s="7" t="str">
        <f>VLOOKUP(E571,'Fuel Heat Rate'!C:D,2,FALSE)</f>
        <v>煤矸石</v>
      </c>
      <c r="G571" s="8">
        <v>-23.79</v>
      </c>
      <c r="H571" s="8">
        <f>VLOOKUP($E571,'Fuel Heat Rate'!$C$3:$K$33,4,FALSE)*G571</f>
        <v>-6.80619952169457</v>
      </c>
    </row>
    <row r="572" hidden="1" spans="1:8">
      <c r="A572" s="7">
        <v>299296</v>
      </c>
      <c r="B572" s="7" t="s">
        <v>484</v>
      </c>
      <c r="C572" s="7">
        <v>2019</v>
      </c>
      <c r="D572" s="7" t="s">
        <v>225</v>
      </c>
      <c r="E572" s="7" t="s">
        <v>226</v>
      </c>
      <c r="F572" s="7" t="str">
        <f>VLOOKUP(E572,'Fuel Heat Rate'!C:D,2,FALSE)</f>
        <v>生物质</v>
      </c>
      <c r="G572" s="8">
        <v>-101.67</v>
      </c>
      <c r="H572" s="8">
        <f>VLOOKUP($E572,'Fuel Heat Rate'!$C$3:$K$33,4,FALSE)*G572</f>
        <v>-101.673473522378</v>
      </c>
    </row>
    <row r="573" hidden="1" spans="1:8">
      <c r="A573" s="7">
        <v>299261</v>
      </c>
      <c r="B573" s="7" t="s">
        <v>484</v>
      </c>
      <c r="C573" s="7">
        <v>2020</v>
      </c>
      <c r="D573" s="7" t="s">
        <v>225</v>
      </c>
      <c r="E573" s="7" t="s">
        <v>226</v>
      </c>
      <c r="F573" s="7" t="str">
        <f>VLOOKUP(E573,'Fuel Heat Rate'!C:D,2,FALSE)</f>
        <v>生物质</v>
      </c>
      <c r="G573" s="8">
        <v>-160.77</v>
      </c>
      <c r="H573" s="8">
        <f>VLOOKUP($E573,'Fuel Heat Rate'!$C$3:$K$33,4,FALSE)*G573</f>
        <v>-160.775492654595</v>
      </c>
    </row>
    <row r="574" hidden="1" spans="1:8">
      <c r="A574" s="7">
        <v>34206</v>
      </c>
      <c r="B574" s="7" t="s">
        <v>484</v>
      </c>
      <c r="C574" s="7">
        <v>2021</v>
      </c>
      <c r="D574" s="7" t="s">
        <v>225</v>
      </c>
      <c r="E574" s="7" t="s">
        <v>226</v>
      </c>
      <c r="F574" s="7" t="str">
        <f>VLOOKUP(E574,'Fuel Heat Rate'!C:D,2,FALSE)</f>
        <v>生物质</v>
      </c>
      <c r="G574" s="8">
        <v>-231.23</v>
      </c>
      <c r="H574" s="8">
        <f>VLOOKUP($E574,'Fuel Heat Rate'!$C$3:$K$33,4,FALSE)*G574</f>
        <v>-231.237899897506</v>
      </c>
    </row>
    <row r="575" hidden="1" spans="1:8">
      <c r="A575" s="7">
        <v>302096</v>
      </c>
      <c r="B575" s="7" t="s">
        <v>484</v>
      </c>
      <c r="C575" s="7">
        <v>2019</v>
      </c>
      <c r="D575" s="7" t="s">
        <v>225</v>
      </c>
      <c r="E575" s="7" t="s">
        <v>337</v>
      </c>
      <c r="F575" s="7" t="str">
        <f>VLOOKUP(E575,'Fuel Heat Rate'!C:D,2,FALSE)</f>
        <v>其他</v>
      </c>
      <c r="G575" s="8">
        <v>-4143.46</v>
      </c>
      <c r="H575" s="8">
        <f>VLOOKUP($E575,'Fuel Heat Rate'!$C$3:$K$33,4,FALSE)*G575</f>
        <v>-141.559959002392</v>
      </c>
    </row>
    <row r="576" hidden="1" spans="1:8">
      <c r="A576" s="7">
        <v>302061</v>
      </c>
      <c r="B576" s="7" t="s">
        <v>484</v>
      </c>
      <c r="C576" s="7">
        <v>2020</v>
      </c>
      <c r="D576" s="7" t="s">
        <v>225</v>
      </c>
      <c r="E576" s="7" t="s">
        <v>337</v>
      </c>
      <c r="F576" s="7" t="str">
        <f>VLOOKUP(E576,'Fuel Heat Rate'!C:D,2,FALSE)</f>
        <v>其他</v>
      </c>
      <c r="G576" s="8">
        <v>-5047.53</v>
      </c>
      <c r="H576" s="8">
        <f>VLOOKUP($E576,'Fuel Heat Rate'!$C$3:$K$33,4,FALSE)*G576</f>
        <v>-172.447215579091</v>
      </c>
    </row>
    <row r="577" hidden="1" spans="1:8">
      <c r="A577" s="7">
        <v>32036</v>
      </c>
      <c r="B577" s="7" t="s">
        <v>484</v>
      </c>
      <c r="C577" s="7">
        <v>2021</v>
      </c>
      <c r="D577" s="7" t="s">
        <v>225</v>
      </c>
      <c r="E577" s="7" t="s">
        <v>337</v>
      </c>
      <c r="F577" s="7" t="str">
        <f>VLOOKUP(E577,'Fuel Heat Rate'!C:D,2,FALSE)</f>
        <v>其他</v>
      </c>
      <c r="G577" s="8">
        <v>-4825.44</v>
      </c>
      <c r="H577" s="8">
        <f>VLOOKUP($E577,'Fuel Heat Rate'!$C$3:$K$33,4,FALSE)*G577</f>
        <v>-164.859583190981</v>
      </c>
    </row>
    <row r="578" hidden="1" spans="1:8">
      <c r="A578" s="7">
        <v>304196</v>
      </c>
      <c r="B578" s="7" t="s">
        <v>484</v>
      </c>
      <c r="C578" s="7">
        <v>2019</v>
      </c>
      <c r="D578" s="7" t="s">
        <v>225</v>
      </c>
      <c r="E578" s="7" t="s">
        <v>239</v>
      </c>
      <c r="F578" s="7" t="str">
        <f>VLOOKUP(E578,'Fuel Heat Rate'!C:D,2,FALSE)</f>
        <v>燃油</v>
      </c>
      <c r="G578" s="8">
        <v>-0.84</v>
      </c>
      <c r="H578" s="8">
        <f>VLOOKUP($E578,'Fuel Heat Rate'!$C$3:$K$33,4,FALSE)*G578</f>
        <v>-0.916825418517253</v>
      </c>
    </row>
    <row r="579" hidden="1" spans="1:8">
      <c r="A579" s="7">
        <v>304161</v>
      </c>
      <c r="B579" s="7" t="s">
        <v>484</v>
      </c>
      <c r="C579" s="7">
        <v>2020</v>
      </c>
      <c r="D579" s="7" t="s">
        <v>225</v>
      </c>
      <c r="E579" s="7" t="s">
        <v>239</v>
      </c>
      <c r="F579" s="7" t="str">
        <f>VLOOKUP(E579,'Fuel Heat Rate'!C:D,2,FALSE)</f>
        <v>燃油</v>
      </c>
      <c r="G579" s="8">
        <v>-2.5</v>
      </c>
      <c r="H579" s="8">
        <f>VLOOKUP($E579,'Fuel Heat Rate'!$C$3:$K$33,4,FALSE)*G579</f>
        <v>-2.7286470789204</v>
      </c>
    </row>
    <row r="580" hidden="1" spans="1:8">
      <c r="A580" s="7">
        <v>25526</v>
      </c>
      <c r="B580" s="7" t="s">
        <v>484</v>
      </c>
      <c r="C580" s="7">
        <v>2021</v>
      </c>
      <c r="D580" s="7" t="s">
        <v>225</v>
      </c>
      <c r="E580" s="7" t="s">
        <v>239</v>
      </c>
      <c r="F580" s="7" t="str">
        <f>VLOOKUP(E580,'Fuel Heat Rate'!C:D,2,FALSE)</f>
        <v>燃油</v>
      </c>
      <c r="G580" s="8">
        <v>-0.8</v>
      </c>
      <c r="H580" s="8">
        <f>VLOOKUP($E580,'Fuel Heat Rate'!$C$3:$K$33,4,FALSE)*G580</f>
        <v>-0.873167065254527</v>
      </c>
    </row>
    <row r="581" hidden="1" spans="1:8">
      <c r="A581" s="7">
        <v>304966</v>
      </c>
      <c r="B581" s="7" t="s">
        <v>484</v>
      </c>
      <c r="C581" s="7">
        <v>2019</v>
      </c>
      <c r="D581" s="7" t="s">
        <v>225</v>
      </c>
      <c r="E581" s="7" t="s">
        <v>253</v>
      </c>
      <c r="F581" s="7" t="str">
        <f>VLOOKUP(E581,'Fuel Heat Rate'!C:D,2,FALSE)</f>
        <v>燃气</v>
      </c>
      <c r="G581" s="8">
        <v>-0.93</v>
      </c>
      <c r="H581" s="8">
        <f>VLOOKUP($E581,'Fuel Heat Rate'!$C$3:$K$33,4,FALSE)*G581</f>
        <v>-11.2995</v>
      </c>
    </row>
    <row r="582" hidden="1" spans="1:8">
      <c r="A582" s="7">
        <v>304931</v>
      </c>
      <c r="B582" s="7" t="s">
        <v>484</v>
      </c>
      <c r="C582" s="7">
        <v>2020</v>
      </c>
      <c r="D582" s="7" t="s">
        <v>225</v>
      </c>
      <c r="E582" s="7" t="s">
        <v>253</v>
      </c>
      <c r="F582" s="7" t="str">
        <f>VLOOKUP(E582,'Fuel Heat Rate'!C:D,2,FALSE)</f>
        <v>燃气</v>
      </c>
      <c r="G582" s="8">
        <v>-0.58</v>
      </c>
      <c r="H582" s="8">
        <f>VLOOKUP($E582,'Fuel Heat Rate'!$C$3:$K$33,4,FALSE)*G582</f>
        <v>-7.047</v>
      </c>
    </row>
    <row r="583" hidden="1" spans="1:8">
      <c r="A583" s="7">
        <v>29866</v>
      </c>
      <c r="B583" s="7" t="s">
        <v>484</v>
      </c>
      <c r="C583" s="7">
        <v>2021</v>
      </c>
      <c r="D583" s="7" t="s">
        <v>225</v>
      </c>
      <c r="E583" s="7" t="s">
        <v>253</v>
      </c>
      <c r="F583" s="7" t="str">
        <f>VLOOKUP(E583,'Fuel Heat Rate'!C:D,2,FALSE)</f>
        <v>燃气</v>
      </c>
      <c r="G583" s="8">
        <v>-1.09</v>
      </c>
      <c r="H583" s="8">
        <f>VLOOKUP($E583,'Fuel Heat Rate'!$C$3:$K$33,4,FALSE)*G583</f>
        <v>-13.2435</v>
      </c>
    </row>
    <row r="584" hidden="1" spans="1:8">
      <c r="A584" s="7">
        <v>308151</v>
      </c>
      <c r="B584" s="7" t="s">
        <v>484</v>
      </c>
      <c r="C584" s="7">
        <v>2019</v>
      </c>
      <c r="D584" s="7" t="s">
        <v>225</v>
      </c>
      <c r="E584" s="7" t="s">
        <v>229</v>
      </c>
      <c r="F584" s="7" t="str">
        <f>VLOOKUP(E584,'Fuel Heat Rate'!C:D,2,FALSE)</f>
        <v>燃煤</v>
      </c>
      <c r="G584" s="8">
        <v>-4100.7</v>
      </c>
      <c r="H584" s="8">
        <f>VLOOKUP($E584,'Fuel Heat Rate'!$C$3:$K$33,4,FALSE)*G584</f>
        <v>-2929.13001</v>
      </c>
    </row>
    <row r="585" hidden="1" spans="1:8">
      <c r="A585" s="7">
        <v>308116</v>
      </c>
      <c r="B585" s="7" t="s">
        <v>484</v>
      </c>
      <c r="C585" s="7">
        <v>2020</v>
      </c>
      <c r="D585" s="7" t="s">
        <v>225</v>
      </c>
      <c r="E585" s="7" t="s">
        <v>229</v>
      </c>
      <c r="F585" s="7" t="str">
        <f>VLOOKUP(E585,'Fuel Heat Rate'!C:D,2,FALSE)</f>
        <v>燃煤</v>
      </c>
      <c r="G585" s="8">
        <v>-4148.82</v>
      </c>
      <c r="H585" s="8">
        <f>VLOOKUP($E585,'Fuel Heat Rate'!$C$3:$K$33,4,FALSE)*G585</f>
        <v>-2963.502126</v>
      </c>
    </row>
    <row r="586" hidden="1" spans="1:8">
      <c r="A586" s="7">
        <v>1656</v>
      </c>
      <c r="B586" s="7" t="s">
        <v>484</v>
      </c>
      <c r="C586" s="7">
        <v>2021</v>
      </c>
      <c r="D586" s="7" t="s">
        <v>225</v>
      </c>
      <c r="E586" s="7" t="s">
        <v>229</v>
      </c>
      <c r="F586" s="7" t="str">
        <f>VLOOKUP(E586,'Fuel Heat Rate'!C:D,2,FALSE)</f>
        <v>燃煤</v>
      </c>
      <c r="G586" s="8">
        <v>-4359.77</v>
      </c>
      <c r="H586" s="8">
        <f>VLOOKUP($E586,'Fuel Heat Rate'!$C$3:$K$33,4,FALSE)*G586</f>
        <v>-3114.183711</v>
      </c>
    </row>
    <row r="587" hidden="1" spans="1:8">
      <c r="A587" s="7">
        <v>309271</v>
      </c>
      <c r="B587" s="7" t="s">
        <v>484</v>
      </c>
      <c r="C587" s="7">
        <v>2019</v>
      </c>
      <c r="D587" s="7" t="s">
        <v>225</v>
      </c>
      <c r="E587" s="7" t="s">
        <v>247</v>
      </c>
      <c r="F587" s="7">
        <f>VLOOKUP(E587,'Fuel Heat Rate'!C:D,2,FALSE)</f>
        <v>0</v>
      </c>
      <c r="G587" s="8">
        <v>-5.29</v>
      </c>
      <c r="H587" s="8">
        <f>VLOOKUP($E587,'Fuel Heat Rate'!$C$3:$K$33,4,FALSE)*G587</f>
        <v>-14.3590878032115</v>
      </c>
    </row>
    <row r="588" hidden="1" spans="1:8">
      <c r="A588" s="7">
        <v>309236</v>
      </c>
      <c r="B588" s="7" t="s">
        <v>484</v>
      </c>
      <c r="C588" s="7">
        <v>2020</v>
      </c>
      <c r="D588" s="7" t="s">
        <v>225</v>
      </c>
      <c r="E588" s="7" t="s">
        <v>247</v>
      </c>
      <c r="F588" s="7">
        <f>VLOOKUP(E588,'Fuel Heat Rate'!C:D,2,FALSE)</f>
        <v>0</v>
      </c>
      <c r="G588" s="8">
        <v>-5.52</v>
      </c>
      <c r="H588" s="8">
        <f>VLOOKUP($E588,'Fuel Heat Rate'!$C$3:$K$33,4,FALSE)*G588</f>
        <v>-14.9833959685685</v>
      </c>
    </row>
    <row r="589" hidden="1" spans="1:8">
      <c r="A589" s="7">
        <v>10336</v>
      </c>
      <c r="B589" s="7" t="s">
        <v>484</v>
      </c>
      <c r="C589" s="7">
        <v>2021</v>
      </c>
      <c r="D589" s="7" t="s">
        <v>225</v>
      </c>
      <c r="E589" s="7" t="s">
        <v>247</v>
      </c>
      <c r="F589" s="7">
        <f>VLOOKUP(E589,'Fuel Heat Rate'!C:D,2,FALSE)</f>
        <v>0</v>
      </c>
      <c r="G589" s="8">
        <v>-5.82</v>
      </c>
      <c r="H589" s="8">
        <f>VLOOKUP($E589,'Fuel Heat Rate'!$C$3:$K$33,4,FALSE)*G589</f>
        <v>-15.7977109668603</v>
      </c>
    </row>
    <row r="590" hidden="1" spans="1:8">
      <c r="A590" s="7">
        <v>309656</v>
      </c>
      <c r="B590" s="7" t="s">
        <v>485</v>
      </c>
      <c r="C590" s="7">
        <v>2019</v>
      </c>
      <c r="D590" s="7" t="s">
        <v>225</v>
      </c>
      <c r="E590" s="7" t="s">
        <v>259</v>
      </c>
      <c r="F590" s="7" t="str">
        <f>VLOOKUP(E590,'Fuel Heat Rate'!C:D,2,FALSE)</f>
        <v>燃油</v>
      </c>
      <c r="G590" s="8">
        <v>-0.52</v>
      </c>
      <c r="H590" s="8">
        <f>VLOOKUP($E590,'Fuel Heat Rate'!$C$3:$K$33,4,FALSE)*G590</f>
        <v>-0.757692</v>
      </c>
    </row>
    <row r="591" hidden="1" spans="1:8">
      <c r="A591" s="7">
        <v>309621</v>
      </c>
      <c r="B591" s="7" t="s">
        <v>485</v>
      </c>
      <c r="C591" s="7">
        <v>2020</v>
      </c>
      <c r="D591" s="7" t="s">
        <v>225</v>
      </c>
      <c r="E591" s="7" t="s">
        <v>259</v>
      </c>
      <c r="F591" s="7" t="str">
        <f>VLOOKUP(E591,'Fuel Heat Rate'!C:D,2,FALSE)</f>
        <v>燃油</v>
      </c>
      <c r="G591" s="8">
        <v>-0.34</v>
      </c>
      <c r="H591" s="8">
        <f>VLOOKUP($E591,'Fuel Heat Rate'!$C$3:$K$33,4,FALSE)*G591</f>
        <v>-0.495414</v>
      </c>
    </row>
    <row r="592" hidden="1" spans="1:8">
      <c r="A592" s="7">
        <v>18281</v>
      </c>
      <c r="B592" s="7" t="s">
        <v>485</v>
      </c>
      <c r="C592" s="7">
        <v>2021</v>
      </c>
      <c r="D592" s="7" t="s">
        <v>225</v>
      </c>
      <c r="E592" s="7" t="s">
        <v>259</v>
      </c>
      <c r="F592" s="7" t="str">
        <f>VLOOKUP(E592,'Fuel Heat Rate'!C:D,2,FALSE)</f>
        <v>燃油</v>
      </c>
      <c r="G592" s="8">
        <v>-0.66</v>
      </c>
      <c r="H592" s="8">
        <f>VLOOKUP($E592,'Fuel Heat Rate'!$C$3:$K$33,4,FALSE)*G592</f>
        <v>-0.961686</v>
      </c>
    </row>
    <row r="593" hidden="1" spans="1:8">
      <c r="A593" s="7">
        <v>310216</v>
      </c>
      <c r="B593" s="7" t="s">
        <v>485</v>
      </c>
      <c r="C593" s="7">
        <v>2019</v>
      </c>
      <c r="D593" s="7" t="s">
        <v>225</v>
      </c>
      <c r="E593" s="7" t="s">
        <v>339</v>
      </c>
      <c r="F593" s="7" t="str">
        <f>VLOOKUP(E593,'Fuel Heat Rate'!C:D,2,FALSE)</f>
        <v>电力</v>
      </c>
      <c r="G593" s="8">
        <v>1476.7</v>
      </c>
      <c r="H593" s="8">
        <f>VLOOKUP($E593,'Fuel Heat Rate'!$C$3:$K$33,4,FALSE)*G593</f>
        <v>1816.23505295524</v>
      </c>
    </row>
    <row r="594" hidden="1" spans="1:8">
      <c r="A594" s="7">
        <v>310181</v>
      </c>
      <c r="B594" s="7" t="s">
        <v>485</v>
      </c>
      <c r="C594" s="7">
        <v>2020</v>
      </c>
      <c r="D594" s="7" t="s">
        <v>225</v>
      </c>
      <c r="E594" s="7" t="s">
        <v>339</v>
      </c>
      <c r="F594" s="7" t="str">
        <f>VLOOKUP(E594,'Fuel Heat Rate'!C:D,2,FALSE)</f>
        <v>电力</v>
      </c>
      <c r="G594" s="8">
        <v>1506.84</v>
      </c>
      <c r="H594" s="8">
        <f>VLOOKUP($E594,'Fuel Heat Rate'!$C$3:$K$33,4,FALSE)*G594</f>
        <v>1853.30509053639</v>
      </c>
    </row>
    <row r="595" hidden="1" spans="1:8">
      <c r="A595" s="7">
        <v>33471</v>
      </c>
      <c r="B595" s="7" t="s">
        <v>485</v>
      </c>
      <c r="C595" s="7">
        <v>2021</v>
      </c>
      <c r="D595" s="7" t="s">
        <v>225</v>
      </c>
      <c r="E595" s="7" t="s">
        <v>339</v>
      </c>
      <c r="F595" s="7" t="str">
        <f>VLOOKUP(E595,'Fuel Heat Rate'!C:D,2,FALSE)</f>
        <v>电力</v>
      </c>
      <c r="G595" s="8">
        <v>1496.78</v>
      </c>
      <c r="H595" s="8">
        <f>VLOOKUP($E595,'Fuel Heat Rate'!$C$3:$K$33,4,FALSE)*G595</f>
        <v>1840.93201229928</v>
      </c>
    </row>
    <row r="596" hidden="1" spans="1:8">
      <c r="A596" s="7">
        <v>310776</v>
      </c>
      <c r="B596" s="7" t="s">
        <v>485</v>
      </c>
      <c r="C596" s="7">
        <v>2019</v>
      </c>
      <c r="D596" s="7" t="s">
        <v>225</v>
      </c>
      <c r="E596" s="7" t="s">
        <v>244</v>
      </c>
      <c r="F596" s="7">
        <f>VLOOKUP(E596,'Fuel Heat Rate'!C:D,2,FALSE)</f>
        <v>0</v>
      </c>
      <c r="G596" s="8">
        <v>-206.11</v>
      </c>
      <c r="H596" s="8">
        <f>VLOOKUP($E596,'Fuel Heat Rate'!$C$3:$K$33,4,FALSE)*G596</f>
        <v>-264.97845234028</v>
      </c>
    </row>
    <row r="597" hidden="1" spans="1:8">
      <c r="A597" s="7">
        <v>310741</v>
      </c>
      <c r="B597" s="7" t="s">
        <v>485</v>
      </c>
      <c r="C597" s="7">
        <v>2020</v>
      </c>
      <c r="D597" s="7" t="s">
        <v>225</v>
      </c>
      <c r="E597" s="7" t="s">
        <v>244</v>
      </c>
      <c r="F597" s="7">
        <f>VLOOKUP(E597,'Fuel Heat Rate'!C:D,2,FALSE)</f>
        <v>0</v>
      </c>
      <c r="G597" s="8">
        <v>-275.71</v>
      </c>
      <c r="H597" s="8">
        <f>VLOOKUP($E597,'Fuel Heat Rate'!$C$3:$K$33,4,FALSE)*G597</f>
        <v>-354.45737273659</v>
      </c>
    </row>
    <row r="598" hidden="1" spans="1:8">
      <c r="A598" s="7">
        <v>9601</v>
      </c>
      <c r="B598" s="7" t="s">
        <v>485</v>
      </c>
      <c r="C598" s="7">
        <v>2021</v>
      </c>
      <c r="D598" s="7" t="s">
        <v>225</v>
      </c>
      <c r="E598" s="7" t="s">
        <v>244</v>
      </c>
      <c r="F598" s="7">
        <f>VLOOKUP(E598,'Fuel Heat Rate'!C:D,2,FALSE)</f>
        <v>0</v>
      </c>
      <c r="G598" s="8">
        <v>-256.94</v>
      </c>
      <c r="H598" s="8">
        <f>VLOOKUP($E598,'Fuel Heat Rate'!$C$3:$K$33,4,FALSE)*G598</f>
        <v>-330.326347796379</v>
      </c>
    </row>
    <row r="599" hidden="1" spans="1:8">
      <c r="A599" s="7">
        <v>311161</v>
      </c>
      <c r="B599" s="7" t="s">
        <v>485</v>
      </c>
      <c r="C599" s="7">
        <v>2019</v>
      </c>
      <c r="D599" s="7" t="s">
        <v>225</v>
      </c>
      <c r="E599" s="7" t="s">
        <v>242</v>
      </c>
      <c r="F599" s="7">
        <f>VLOOKUP(E599,'Fuel Heat Rate'!C:D,2,FALSE)</f>
        <v>0</v>
      </c>
      <c r="G599" s="8">
        <v>-13.67</v>
      </c>
      <c r="H599" s="8">
        <f>VLOOKUP($E599,'Fuel Heat Rate'!$C$3:$K$33,4,FALSE)*G599</f>
        <v>-81.042595</v>
      </c>
    </row>
    <row r="600" hidden="1" spans="1:8">
      <c r="A600" s="7">
        <v>311126</v>
      </c>
      <c r="B600" s="7" t="s">
        <v>485</v>
      </c>
      <c r="C600" s="7">
        <v>2020</v>
      </c>
      <c r="D600" s="7" t="s">
        <v>225</v>
      </c>
      <c r="E600" s="7" t="s">
        <v>242</v>
      </c>
      <c r="F600" s="7">
        <f>VLOOKUP(E600,'Fuel Heat Rate'!C:D,2,FALSE)</f>
        <v>0</v>
      </c>
      <c r="G600" s="8">
        <v>-15.52</v>
      </c>
      <c r="H600" s="8">
        <f>VLOOKUP($E600,'Fuel Heat Rate'!$C$3:$K$33,4,FALSE)*G600</f>
        <v>-92.01032</v>
      </c>
    </row>
    <row r="601" hidden="1" spans="1:8">
      <c r="A601" s="7">
        <v>8516</v>
      </c>
      <c r="B601" s="7" t="s">
        <v>485</v>
      </c>
      <c r="C601" s="7">
        <v>2021</v>
      </c>
      <c r="D601" s="7" t="s">
        <v>225</v>
      </c>
      <c r="E601" s="7" t="s">
        <v>242</v>
      </c>
      <c r="F601" s="7">
        <f>VLOOKUP(E601,'Fuel Heat Rate'!C:D,2,FALSE)</f>
        <v>0</v>
      </c>
      <c r="G601" s="8">
        <v>-13.64</v>
      </c>
      <c r="H601" s="8">
        <f>VLOOKUP($E601,'Fuel Heat Rate'!$C$3:$K$33,4,FALSE)*G601</f>
        <v>-80.86474</v>
      </c>
    </row>
    <row r="602" hidden="1" spans="1:8">
      <c r="A602" s="7">
        <v>312281</v>
      </c>
      <c r="B602" s="7" t="s">
        <v>485</v>
      </c>
      <c r="C602" s="7">
        <v>2019</v>
      </c>
      <c r="D602" s="7" t="s">
        <v>225</v>
      </c>
      <c r="E602" s="7" t="s">
        <v>251</v>
      </c>
      <c r="F602" s="7" t="str">
        <f>VLOOKUP(E602,'Fuel Heat Rate'!C:D,2,FALSE)</f>
        <v>燃油</v>
      </c>
      <c r="G602" s="8">
        <v>-0.55</v>
      </c>
      <c r="H602" s="8">
        <f>VLOOKUP($E602,'Fuel Heat Rate'!$C$3:$K$33,4,FALSE)*G602</f>
        <v>-0.86427</v>
      </c>
    </row>
    <row r="603" hidden="1" spans="1:8">
      <c r="A603" s="7">
        <v>312246</v>
      </c>
      <c r="B603" s="7" t="s">
        <v>485</v>
      </c>
      <c r="C603" s="7">
        <v>2020</v>
      </c>
      <c r="D603" s="7" t="s">
        <v>225</v>
      </c>
      <c r="E603" s="7" t="s">
        <v>251</v>
      </c>
      <c r="F603" s="7" t="str">
        <f>VLOOKUP(E603,'Fuel Heat Rate'!C:D,2,FALSE)</f>
        <v>燃油</v>
      </c>
      <c r="G603" s="8">
        <v>-0.79</v>
      </c>
      <c r="H603" s="8">
        <f>VLOOKUP($E603,'Fuel Heat Rate'!$C$3:$K$33,4,FALSE)*G603</f>
        <v>-1.241406</v>
      </c>
    </row>
    <row r="604" hidden="1" spans="1:8">
      <c r="A604" s="7">
        <v>28046</v>
      </c>
      <c r="B604" s="7" t="s">
        <v>485</v>
      </c>
      <c r="C604" s="7">
        <v>2021</v>
      </c>
      <c r="D604" s="7" t="s">
        <v>225</v>
      </c>
      <c r="E604" s="7" t="s">
        <v>251</v>
      </c>
      <c r="F604" s="7" t="str">
        <f>VLOOKUP(E604,'Fuel Heat Rate'!C:D,2,FALSE)</f>
        <v>燃油</v>
      </c>
      <c r="G604" s="8">
        <v>-0.95</v>
      </c>
      <c r="H604" s="8">
        <f>VLOOKUP($E604,'Fuel Heat Rate'!$C$3:$K$33,4,FALSE)*G604</f>
        <v>-1.49283</v>
      </c>
    </row>
    <row r="605" hidden="1" spans="1:8">
      <c r="A605" s="7">
        <v>312841</v>
      </c>
      <c r="B605" s="7" t="s">
        <v>485</v>
      </c>
      <c r="C605" s="7">
        <v>2019</v>
      </c>
      <c r="D605" s="7" t="s">
        <v>225</v>
      </c>
      <c r="E605" s="7" t="s">
        <v>234</v>
      </c>
      <c r="F605" s="7" t="str">
        <f>VLOOKUP(E605,'Fuel Heat Rate'!C:D,2,FALSE)</f>
        <v>煤矸石</v>
      </c>
      <c r="G605" s="8">
        <v>-50</v>
      </c>
      <c r="H605" s="8">
        <f>VLOOKUP($E605,'Fuel Heat Rate'!$C$3:$K$33,4,FALSE)*G605</f>
        <v>-14.3047488896481</v>
      </c>
    </row>
    <row r="606" hidden="1" spans="1:8">
      <c r="A606" s="7">
        <v>312806</v>
      </c>
      <c r="B606" s="7" t="s">
        <v>485</v>
      </c>
      <c r="C606" s="7">
        <v>2020</v>
      </c>
      <c r="D606" s="7" t="s">
        <v>225</v>
      </c>
      <c r="E606" s="7" t="s">
        <v>234</v>
      </c>
      <c r="F606" s="7" t="str">
        <f>VLOOKUP(E606,'Fuel Heat Rate'!C:D,2,FALSE)</f>
        <v>煤矸石</v>
      </c>
      <c r="G606" s="8">
        <v>-63.52</v>
      </c>
      <c r="H606" s="8">
        <f>VLOOKUP($E606,'Fuel Heat Rate'!$C$3:$K$33,4,FALSE)*G606</f>
        <v>-18.172752989409</v>
      </c>
    </row>
    <row r="607" hidden="1" spans="1:8">
      <c r="A607" s="7">
        <v>6346</v>
      </c>
      <c r="B607" s="7" t="s">
        <v>485</v>
      </c>
      <c r="C607" s="7">
        <v>2021</v>
      </c>
      <c r="D607" s="7" t="s">
        <v>225</v>
      </c>
      <c r="E607" s="7" t="s">
        <v>234</v>
      </c>
      <c r="F607" s="7" t="str">
        <f>VLOOKUP(E607,'Fuel Heat Rate'!C:D,2,FALSE)</f>
        <v>煤矸石</v>
      </c>
      <c r="G607" s="8">
        <v>-28.69</v>
      </c>
      <c r="H607" s="8">
        <f>VLOOKUP($E607,'Fuel Heat Rate'!$C$3:$K$33,4,FALSE)*G607</f>
        <v>-8.20806491288008</v>
      </c>
    </row>
    <row r="608" hidden="1" spans="1:8">
      <c r="A608" s="7">
        <v>315466</v>
      </c>
      <c r="B608" s="7" t="s">
        <v>485</v>
      </c>
      <c r="C608" s="7">
        <v>2019</v>
      </c>
      <c r="D608" s="7" t="s">
        <v>225</v>
      </c>
      <c r="E608" s="7" t="s">
        <v>226</v>
      </c>
      <c r="F608" s="7" t="str">
        <f>VLOOKUP(E608,'Fuel Heat Rate'!C:D,2,FALSE)</f>
        <v>生物质</v>
      </c>
      <c r="G608" s="8">
        <v>-30.62</v>
      </c>
      <c r="H608" s="8">
        <f>VLOOKUP($E608,'Fuel Heat Rate'!$C$3:$K$33,4,FALSE)*G608</f>
        <v>-30.6210461223095</v>
      </c>
    </row>
    <row r="609" hidden="1" spans="1:8">
      <c r="A609" s="7">
        <v>315431</v>
      </c>
      <c r="B609" s="7" t="s">
        <v>485</v>
      </c>
      <c r="C609" s="7">
        <v>2020</v>
      </c>
      <c r="D609" s="7" t="s">
        <v>225</v>
      </c>
      <c r="E609" s="7" t="s">
        <v>226</v>
      </c>
      <c r="F609" s="7" t="str">
        <f>VLOOKUP(E609,'Fuel Heat Rate'!C:D,2,FALSE)</f>
        <v>生物质</v>
      </c>
      <c r="G609" s="8">
        <v>-86.74</v>
      </c>
      <c r="H609" s="8">
        <f>VLOOKUP($E609,'Fuel Heat Rate'!$C$3:$K$33,4,FALSE)*G609</f>
        <v>-86.7429634437991</v>
      </c>
    </row>
    <row r="610" hidden="1" spans="1:8">
      <c r="A610" s="7">
        <v>34556</v>
      </c>
      <c r="B610" s="7" t="s">
        <v>485</v>
      </c>
      <c r="C610" s="7">
        <v>2021</v>
      </c>
      <c r="D610" s="7" t="s">
        <v>225</v>
      </c>
      <c r="E610" s="7" t="s">
        <v>226</v>
      </c>
      <c r="F610" s="7" t="str">
        <f>VLOOKUP(E610,'Fuel Heat Rate'!C:D,2,FALSE)</f>
        <v>生物质</v>
      </c>
      <c r="G610" s="8">
        <v>-112.62</v>
      </c>
      <c r="H610" s="8">
        <f>VLOOKUP($E610,'Fuel Heat Rate'!$C$3:$K$33,4,FALSE)*G610</f>
        <v>-112.623847625555</v>
      </c>
    </row>
    <row r="611" hidden="1" spans="1:8">
      <c r="A611" s="7">
        <v>316586</v>
      </c>
      <c r="B611" s="7" t="s">
        <v>485</v>
      </c>
      <c r="C611" s="7">
        <v>2019</v>
      </c>
      <c r="D611" s="7" t="s">
        <v>225</v>
      </c>
      <c r="E611" s="7" t="s">
        <v>231</v>
      </c>
      <c r="F611" s="7" t="str">
        <f>VLOOKUP(E611,'Fuel Heat Rate'!C:D,2,FALSE)</f>
        <v>燃煤</v>
      </c>
      <c r="G611" s="8">
        <v>-2.04</v>
      </c>
      <c r="H611" s="8">
        <f>VLOOKUP($E611,'Fuel Heat Rate'!$C$3:$K$33,4,FALSE)*G611</f>
        <v>-0.582828</v>
      </c>
    </row>
    <row r="612" hidden="1" spans="1:8">
      <c r="A612" s="7">
        <v>316551</v>
      </c>
      <c r="B612" s="7" t="s">
        <v>485</v>
      </c>
      <c r="C612" s="7">
        <v>2020</v>
      </c>
      <c r="D612" s="7" t="s">
        <v>225</v>
      </c>
      <c r="E612" s="7" t="s">
        <v>231</v>
      </c>
      <c r="F612" s="7" t="str">
        <f>VLOOKUP(E612,'Fuel Heat Rate'!C:D,2,FALSE)</f>
        <v>燃煤</v>
      </c>
      <c r="G612" s="8">
        <v>-1.76</v>
      </c>
      <c r="H612" s="8">
        <f>VLOOKUP($E612,'Fuel Heat Rate'!$C$3:$K$33,4,FALSE)*G612</f>
        <v>-0.502832</v>
      </c>
    </row>
    <row r="613" hidden="1" spans="1:8">
      <c r="A613" s="7">
        <v>4176</v>
      </c>
      <c r="B613" s="7" t="s">
        <v>485</v>
      </c>
      <c r="C613" s="7">
        <v>2021</v>
      </c>
      <c r="D613" s="7" t="s">
        <v>225</v>
      </c>
      <c r="E613" s="7" t="s">
        <v>231</v>
      </c>
      <c r="F613" s="7" t="str">
        <f>VLOOKUP(E613,'Fuel Heat Rate'!C:D,2,FALSE)</f>
        <v>燃煤</v>
      </c>
      <c r="G613" s="8">
        <v>-1.68</v>
      </c>
      <c r="H613" s="8">
        <f>VLOOKUP($E613,'Fuel Heat Rate'!$C$3:$K$33,4,FALSE)*G613</f>
        <v>-0.479976</v>
      </c>
    </row>
    <row r="614" hidden="1" spans="1:8">
      <c r="A614" s="7">
        <v>317706</v>
      </c>
      <c r="B614" s="7" t="s">
        <v>485</v>
      </c>
      <c r="C614" s="7">
        <v>2019</v>
      </c>
      <c r="D614" s="7" t="s">
        <v>225</v>
      </c>
      <c r="E614" s="7" t="s">
        <v>262</v>
      </c>
      <c r="F614" s="7" t="str">
        <f>VLOOKUP(E614,'Fuel Heat Rate'!C:D,2,FALSE)</f>
        <v>燃油</v>
      </c>
      <c r="G614" s="8">
        <v>-4.93</v>
      </c>
      <c r="H614" s="8">
        <f>VLOOKUP($E614,'Fuel Heat Rate'!$C$3:$K$33,4,FALSE)*G614</f>
        <v>-7.042998</v>
      </c>
    </row>
    <row r="615" hidden="1" spans="1:8">
      <c r="A615" s="7">
        <v>317671</v>
      </c>
      <c r="B615" s="7" t="s">
        <v>485</v>
      </c>
      <c r="C615" s="7">
        <v>2020</v>
      </c>
      <c r="D615" s="7" t="s">
        <v>225</v>
      </c>
      <c r="E615" s="7" t="s">
        <v>262</v>
      </c>
      <c r="F615" s="7" t="str">
        <f>VLOOKUP(E615,'Fuel Heat Rate'!C:D,2,FALSE)</f>
        <v>燃油</v>
      </c>
      <c r="G615" s="8">
        <v>-4.03</v>
      </c>
      <c r="H615" s="8">
        <f>VLOOKUP($E615,'Fuel Heat Rate'!$C$3:$K$33,4,FALSE)*G615</f>
        <v>-5.757258</v>
      </c>
    </row>
    <row r="616" hidden="1" spans="1:8">
      <c r="A616" s="7">
        <v>19366</v>
      </c>
      <c r="B616" s="7" t="s">
        <v>485</v>
      </c>
      <c r="C616" s="7">
        <v>2021</v>
      </c>
      <c r="D616" s="7" t="s">
        <v>225</v>
      </c>
      <c r="E616" s="7" t="s">
        <v>262</v>
      </c>
      <c r="F616" s="7" t="str">
        <f>VLOOKUP(E616,'Fuel Heat Rate'!C:D,2,FALSE)</f>
        <v>燃油</v>
      </c>
      <c r="G616" s="8">
        <v>-3.85</v>
      </c>
      <c r="H616" s="8">
        <f>VLOOKUP($E616,'Fuel Heat Rate'!$C$3:$K$33,4,FALSE)*G616</f>
        <v>-5.50011</v>
      </c>
    </row>
    <row r="617" hidden="1" spans="1:8">
      <c r="A617" s="7">
        <v>318266</v>
      </c>
      <c r="B617" s="7" t="s">
        <v>485</v>
      </c>
      <c r="C617" s="7">
        <v>2019</v>
      </c>
      <c r="D617" s="7" t="s">
        <v>225</v>
      </c>
      <c r="E617" s="7" t="s">
        <v>337</v>
      </c>
      <c r="F617" s="7" t="str">
        <f>VLOOKUP(E617,'Fuel Heat Rate'!C:D,2,FALSE)</f>
        <v>其他</v>
      </c>
      <c r="G617" s="8">
        <v>-5872.78</v>
      </c>
      <c r="H617" s="8">
        <f>VLOOKUP($E617,'Fuel Heat Rate'!$C$3:$K$33,4,FALSE)*G617</f>
        <v>-200.6416125726</v>
      </c>
    </row>
    <row r="618" hidden="1" spans="1:8">
      <c r="A618" s="7">
        <v>318231</v>
      </c>
      <c r="B618" s="7" t="s">
        <v>485</v>
      </c>
      <c r="C618" s="7">
        <v>2020</v>
      </c>
      <c r="D618" s="7" t="s">
        <v>225</v>
      </c>
      <c r="E618" s="7" t="s">
        <v>337</v>
      </c>
      <c r="F618" s="7" t="str">
        <f>VLOOKUP(E618,'Fuel Heat Rate'!C:D,2,FALSE)</f>
        <v>其他</v>
      </c>
      <c r="G618" s="8">
        <v>-7174.02</v>
      </c>
      <c r="H618" s="8">
        <f>VLOOKUP($E618,'Fuel Heat Rate'!$C$3:$K$33,4,FALSE)*G618</f>
        <v>-245.098052613598</v>
      </c>
    </row>
    <row r="619" hidden="1" spans="1:8">
      <c r="A619" s="7">
        <v>32386</v>
      </c>
      <c r="B619" s="7" t="s">
        <v>485</v>
      </c>
      <c r="C619" s="7">
        <v>2021</v>
      </c>
      <c r="D619" s="7" t="s">
        <v>225</v>
      </c>
      <c r="E619" s="7" t="s">
        <v>337</v>
      </c>
      <c r="F619" s="7" t="str">
        <f>VLOOKUP(E619,'Fuel Heat Rate'!C:D,2,FALSE)</f>
        <v>其他</v>
      </c>
      <c r="G619" s="8">
        <v>-7366.17</v>
      </c>
      <c r="H619" s="8">
        <f>VLOOKUP($E619,'Fuel Heat Rate'!$C$3:$K$33,4,FALSE)*G619</f>
        <v>-251.662794670311</v>
      </c>
    </row>
    <row r="620" hidden="1" spans="1:8">
      <c r="A620" s="7">
        <v>320716</v>
      </c>
      <c r="B620" s="7" t="s">
        <v>485</v>
      </c>
      <c r="C620" s="7">
        <v>2020</v>
      </c>
      <c r="D620" s="7" t="s">
        <v>225</v>
      </c>
      <c r="E620" s="7" t="s">
        <v>502</v>
      </c>
      <c r="F620" s="7" t="str">
        <f>VLOOKUP(E620,'Fuel Heat Rate'!C:D,2,FALSE)</f>
        <v>燃油</v>
      </c>
      <c r="G620" s="8">
        <v>-0.43</v>
      </c>
      <c r="H620" s="8">
        <f>VLOOKUP($E620,'Fuel Heat Rate'!$C$3:$K$33,4,FALSE)*G620</f>
        <v>-0.571927912538435</v>
      </c>
    </row>
    <row r="621" hidden="1" spans="1:8">
      <c r="A621" s="7">
        <v>324321</v>
      </c>
      <c r="B621" s="7" t="s">
        <v>485</v>
      </c>
      <c r="C621" s="7">
        <v>2019</v>
      </c>
      <c r="D621" s="7" t="s">
        <v>225</v>
      </c>
      <c r="E621" s="7" t="s">
        <v>229</v>
      </c>
      <c r="F621" s="7" t="str">
        <f>VLOOKUP(E621,'Fuel Heat Rate'!C:D,2,FALSE)</f>
        <v>燃煤</v>
      </c>
      <c r="G621" s="8">
        <v>-7020.13</v>
      </c>
      <c r="H621" s="8">
        <f>VLOOKUP($E621,'Fuel Heat Rate'!$C$3:$K$33,4,FALSE)*G621</f>
        <v>-5014.478859</v>
      </c>
    </row>
    <row r="622" hidden="1" spans="1:8">
      <c r="A622" s="7">
        <v>324286</v>
      </c>
      <c r="B622" s="7" t="s">
        <v>485</v>
      </c>
      <c r="C622" s="7">
        <v>2020</v>
      </c>
      <c r="D622" s="7" t="s">
        <v>225</v>
      </c>
      <c r="E622" s="7" t="s">
        <v>229</v>
      </c>
      <c r="F622" s="7" t="str">
        <f>VLOOKUP(E622,'Fuel Heat Rate'!C:D,2,FALSE)</f>
        <v>燃煤</v>
      </c>
      <c r="G622" s="8">
        <v>-6612.48</v>
      </c>
      <c r="H622" s="8">
        <f>VLOOKUP($E622,'Fuel Heat Rate'!$C$3:$K$33,4,FALSE)*G622</f>
        <v>-4723.294464</v>
      </c>
    </row>
    <row r="623" hidden="1" spans="1:8">
      <c r="A623" s="7">
        <v>2006</v>
      </c>
      <c r="B623" s="7" t="s">
        <v>485</v>
      </c>
      <c r="C623" s="7">
        <v>2021</v>
      </c>
      <c r="D623" s="7" t="s">
        <v>225</v>
      </c>
      <c r="E623" s="7" t="s">
        <v>229</v>
      </c>
      <c r="F623" s="7" t="str">
        <f>VLOOKUP(E623,'Fuel Heat Rate'!C:D,2,FALSE)</f>
        <v>燃煤</v>
      </c>
      <c r="G623" s="8">
        <v>-6658.73</v>
      </c>
      <c r="H623" s="8">
        <f>VLOOKUP($E623,'Fuel Heat Rate'!$C$3:$K$33,4,FALSE)*G623</f>
        <v>-4756.330839</v>
      </c>
    </row>
    <row r="624" hidden="1" spans="1:8">
      <c r="A624" s="7">
        <v>325441</v>
      </c>
      <c r="B624" s="7" t="s">
        <v>485</v>
      </c>
      <c r="C624" s="7">
        <v>2019</v>
      </c>
      <c r="D624" s="7" t="s">
        <v>225</v>
      </c>
      <c r="E624" s="7" t="s">
        <v>247</v>
      </c>
      <c r="F624" s="7">
        <f>VLOOKUP(E624,'Fuel Heat Rate'!C:D,2,FALSE)</f>
        <v>0</v>
      </c>
      <c r="G624" s="8">
        <v>-14.82</v>
      </c>
      <c r="H624" s="8">
        <f>VLOOKUP($E624,'Fuel Heat Rate'!$C$3:$K$33,4,FALSE)*G624</f>
        <v>-40.2271609156133</v>
      </c>
    </row>
    <row r="625" hidden="1" spans="1:8">
      <c r="A625" s="7">
        <v>325406</v>
      </c>
      <c r="B625" s="7" t="s">
        <v>485</v>
      </c>
      <c r="C625" s="7">
        <v>2020</v>
      </c>
      <c r="D625" s="7" t="s">
        <v>225</v>
      </c>
      <c r="E625" s="7" t="s">
        <v>247</v>
      </c>
      <c r="F625" s="7">
        <f>VLOOKUP(E625,'Fuel Heat Rate'!C:D,2,FALSE)</f>
        <v>0</v>
      </c>
      <c r="G625" s="8">
        <v>-16.84</v>
      </c>
      <c r="H625" s="8">
        <f>VLOOKUP($E625,'Fuel Heat Rate'!$C$3:$K$33,4,FALSE)*G625</f>
        <v>-45.7102152374445</v>
      </c>
    </row>
    <row r="626" hidden="1" spans="1:8">
      <c r="A626" s="7">
        <v>10686</v>
      </c>
      <c r="B626" s="7" t="s">
        <v>485</v>
      </c>
      <c r="C626" s="7">
        <v>2021</v>
      </c>
      <c r="D626" s="7" t="s">
        <v>225</v>
      </c>
      <c r="E626" s="7" t="s">
        <v>247</v>
      </c>
      <c r="F626" s="7">
        <f>VLOOKUP(E626,'Fuel Heat Rate'!C:D,2,FALSE)</f>
        <v>0</v>
      </c>
      <c r="G626" s="8">
        <v>-15.74</v>
      </c>
      <c r="H626" s="8">
        <f>VLOOKUP($E626,'Fuel Heat Rate'!$C$3:$K$33,4,FALSE)*G626</f>
        <v>-42.7243935770413</v>
      </c>
    </row>
    <row r="627" hidden="1" spans="1:8">
      <c r="A627" s="7">
        <v>325826</v>
      </c>
      <c r="B627" s="7" t="s">
        <v>486</v>
      </c>
      <c r="C627" s="7">
        <v>2019</v>
      </c>
      <c r="D627" s="7" t="s">
        <v>225</v>
      </c>
      <c r="E627" s="7" t="s">
        <v>259</v>
      </c>
      <c r="F627" s="7" t="str">
        <f>VLOOKUP(E627,'Fuel Heat Rate'!C:D,2,FALSE)</f>
        <v>燃油</v>
      </c>
      <c r="G627" s="8">
        <v>-1.09</v>
      </c>
      <c r="H627" s="8">
        <f>VLOOKUP($E627,'Fuel Heat Rate'!$C$3:$K$33,4,FALSE)*G627</f>
        <v>-1.588239</v>
      </c>
    </row>
    <row r="628" hidden="1" spans="1:8">
      <c r="A628" s="7">
        <v>325791</v>
      </c>
      <c r="B628" s="7" t="s">
        <v>486</v>
      </c>
      <c r="C628" s="7">
        <v>2020</v>
      </c>
      <c r="D628" s="7" t="s">
        <v>225</v>
      </c>
      <c r="E628" s="7" t="s">
        <v>259</v>
      </c>
      <c r="F628" s="7" t="str">
        <f>VLOOKUP(E628,'Fuel Heat Rate'!C:D,2,FALSE)</f>
        <v>燃油</v>
      </c>
      <c r="G628" s="8">
        <v>-1.31</v>
      </c>
      <c r="H628" s="8">
        <f>VLOOKUP($E628,'Fuel Heat Rate'!$C$3:$K$33,4,FALSE)*G628</f>
        <v>-1.908801</v>
      </c>
    </row>
    <row r="629" hidden="1" spans="1:8">
      <c r="A629" s="7">
        <v>17476</v>
      </c>
      <c r="B629" s="7" t="s">
        <v>486</v>
      </c>
      <c r="C629" s="7">
        <v>2021</v>
      </c>
      <c r="D629" s="7" t="s">
        <v>225</v>
      </c>
      <c r="E629" s="7" t="s">
        <v>259</v>
      </c>
      <c r="F629" s="7" t="str">
        <f>VLOOKUP(E629,'Fuel Heat Rate'!C:D,2,FALSE)</f>
        <v>燃油</v>
      </c>
      <c r="G629" s="8">
        <v>-1.12</v>
      </c>
      <c r="H629" s="8">
        <f>VLOOKUP($E629,'Fuel Heat Rate'!$C$3:$K$33,4,FALSE)*G629</f>
        <v>-1.631952</v>
      </c>
    </row>
    <row r="630" hidden="1" spans="1:8">
      <c r="A630" s="7">
        <v>326386</v>
      </c>
      <c r="B630" s="7" t="s">
        <v>486</v>
      </c>
      <c r="C630" s="7">
        <v>2019</v>
      </c>
      <c r="D630" s="7" t="s">
        <v>225</v>
      </c>
      <c r="E630" s="7" t="s">
        <v>339</v>
      </c>
      <c r="F630" s="7" t="str">
        <f>VLOOKUP(E630,'Fuel Heat Rate'!C:D,2,FALSE)</f>
        <v>电力</v>
      </c>
      <c r="G630" s="8">
        <v>4608.41</v>
      </c>
      <c r="H630" s="8">
        <f>VLOOKUP($E630,'Fuel Heat Rate'!$C$3:$K$33,4,FALSE)*G630</f>
        <v>5668.01366586949</v>
      </c>
    </row>
    <row r="631" hidden="1" spans="1:8">
      <c r="A631" s="7">
        <v>326351</v>
      </c>
      <c r="B631" s="7" t="s">
        <v>486</v>
      </c>
      <c r="C631" s="7">
        <v>2020</v>
      </c>
      <c r="D631" s="7" t="s">
        <v>225</v>
      </c>
      <c r="E631" s="7" t="s">
        <v>339</v>
      </c>
      <c r="F631" s="7" t="str">
        <f>VLOOKUP(E631,'Fuel Heat Rate'!C:D,2,FALSE)</f>
        <v>电力</v>
      </c>
      <c r="G631" s="8">
        <v>4841.2</v>
      </c>
      <c r="H631" s="8">
        <f>VLOOKUP($E631,'Fuel Heat Rate'!$C$3:$K$33,4,FALSE)*G631</f>
        <v>5954.32866416126</v>
      </c>
    </row>
    <row r="632" hidden="1" spans="1:8">
      <c r="A632" s="7">
        <v>32666</v>
      </c>
      <c r="B632" s="7" t="s">
        <v>486</v>
      </c>
      <c r="C632" s="7">
        <v>2021</v>
      </c>
      <c r="D632" s="7" t="s">
        <v>225</v>
      </c>
      <c r="E632" s="7" t="s">
        <v>339</v>
      </c>
      <c r="F632" s="7" t="str">
        <f>VLOOKUP(E632,'Fuel Heat Rate'!C:D,2,FALSE)</f>
        <v>电力</v>
      </c>
      <c r="G632" s="8">
        <v>4891.8</v>
      </c>
      <c r="H632" s="8">
        <f>VLOOKUP($E632,'Fuel Heat Rate'!$C$3:$K$33,4,FALSE)*G632</f>
        <v>6016.56303382303</v>
      </c>
    </row>
    <row r="633" hidden="1" spans="1:8">
      <c r="A633" s="7">
        <v>326946</v>
      </c>
      <c r="B633" s="7" t="s">
        <v>486</v>
      </c>
      <c r="C633" s="7">
        <v>2019</v>
      </c>
      <c r="D633" s="7" t="s">
        <v>225</v>
      </c>
      <c r="E633" s="7" t="s">
        <v>244</v>
      </c>
      <c r="F633" s="7">
        <f>VLOOKUP(E633,'Fuel Heat Rate'!C:D,2,FALSE)</f>
        <v>0</v>
      </c>
      <c r="G633" s="8">
        <v>-89.6</v>
      </c>
      <c r="H633" s="8">
        <f>VLOOKUP($E633,'Fuel Heat Rate'!$C$3:$K$33,4,FALSE)*G633</f>
        <v>-115.191253843526</v>
      </c>
    </row>
    <row r="634" hidden="1" spans="1:8">
      <c r="A634" s="7">
        <v>326911</v>
      </c>
      <c r="B634" s="7" t="s">
        <v>486</v>
      </c>
      <c r="C634" s="7">
        <v>2020</v>
      </c>
      <c r="D634" s="7" t="s">
        <v>225</v>
      </c>
      <c r="E634" s="7" t="s">
        <v>244</v>
      </c>
      <c r="F634" s="7">
        <f>VLOOKUP(E634,'Fuel Heat Rate'!C:D,2,FALSE)</f>
        <v>0</v>
      </c>
      <c r="G634" s="8">
        <v>-130.76</v>
      </c>
      <c r="H634" s="8">
        <f>VLOOKUP($E634,'Fuel Heat Rate'!$C$3:$K$33,4,FALSE)*G634</f>
        <v>-168.107236077895</v>
      </c>
    </row>
    <row r="635" hidden="1" spans="1:8">
      <c r="A635" s="7">
        <v>8796</v>
      </c>
      <c r="B635" s="7" t="s">
        <v>486</v>
      </c>
      <c r="C635" s="7">
        <v>2021</v>
      </c>
      <c r="D635" s="7" t="s">
        <v>225</v>
      </c>
      <c r="E635" s="7" t="s">
        <v>244</v>
      </c>
      <c r="F635" s="7">
        <f>VLOOKUP(E635,'Fuel Heat Rate'!C:D,2,FALSE)</f>
        <v>0</v>
      </c>
      <c r="G635" s="8">
        <v>-121.96</v>
      </c>
      <c r="H635" s="8">
        <f>VLOOKUP($E635,'Fuel Heat Rate'!$C$3:$K$33,4,FALSE)*G635</f>
        <v>-156.793809361121</v>
      </c>
    </row>
    <row r="636" hidden="1" spans="1:8">
      <c r="A636" s="7">
        <v>327331</v>
      </c>
      <c r="B636" s="7" t="s">
        <v>486</v>
      </c>
      <c r="C636" s="7">
        <v>2019</v>
      </c>
      <c r="D636" s="7" t="s">
        <v>225</v>
      </c>
      <c r="E636" s="7" t="s">
        <v>242</v>
      </c>
      <c r="F636" s="7">
        <f>VLOOKUP(E636,'Fuel Heat Rate'!C:D,2,FALSE)</f>
        <v>0</v>
      </c>
      <c r="G636" s="8">
        <v>-5.37</v>
      </c>
      <c r="H636" s="8">
        <f>VLOOKUP($E636,'Fuel Heat Rate'!$C$3:$K$33,4,FALSE)*G636</f>
        <v>-31.836045</v>
      </c>
    </row>
    <row r="637" hidden="1" spans="1:8">
      <c r="A637" s="7">
        <v>327296</v>
      </c>
      <c r="B637" s="7" t="s">
        <v>486</v>
      </c>
      <c r="C637" s="7">
        <v>2020</v>
      </c>
      <c r="D637" s="7" t="s">
        <v>225</v>
      </c>
      <c r="E637" s="7" t="s">
        <v>242</v>
      </c>
      <c r="F637" s="7">
        <f>VLOOKUP(E637,'Fuel Heat Rate'!C:D,2,FALSE)</f>
        <v>0</v>
      </c>
      <c r="G637" s="8">
        <v>-4.27</v>
      </c>
      <c r="H637" s="8">
        <f>VLOOKUP($E637,'Fuel Heat Rate'!$C$3:$K$33,4,FALSE)*G637</f>
        <v>-25.314695</v>
      </c>
    </row>
    <row r="638" hidden="1" spans="1:8">
      <c r="A638" s="7">
        <v>7711</v>
      </c>
      <c r="B638" s="7" t="s">
        <v>486</v>
      </c>
      <c r="C638" s="7">
        <v>2021</v>
      </c>
      <c r="D638" s="7" t="s">
        <v>225</v>
      </c>
      <c r="E638" s="7" t="s">
        <v>242</v>
      </c>
      <c r="F638" s="7">
        <f>VLOOKUP(E638,'Fuel Heat Rate'!C:D,2,FALSE)</f>
        <v>0</v>
      </c>
      <c r="G638" s="8">
        <v>-4.59</v>
      </c>
      <c r="H638" s="8">
        <f>VLOOKUP($E638,'Fuel Heat Rate'!$C$3:$K$33,4,FALSE)*G638</f>
        <v>-27.211815</v>
      </c>
    </row>
    <row r="639" hidden="1" spans="1:8">
      <c r="A639" s="7">
        <v>329011</v>
      </c>
      <c r="B639" s="7" t="s">
        <v>486</v>
      </c>
      <c r="C639" s="7">
        <v>2019</v>
      </c>
      <c r="D639" s="7" t="s">
        <v>225</v>
      </c>
      <c r="E639" s="7" t="s">
        <v>234</v>
      </c>
      <c r="F639" s="7" t="str">
        <f>VLOOKUP(E639,'Fuel Heat Rate'!C:D,2,FALSE)</f>
        <v>煤矸石</v>
      </c>
      <c r="G639" s="8">
        <v>-396.16</v>
      </c>
      <c r="H639" s="8">
        <f>VLOOKUP($E639,'Fuel Heat Rate'!$C$3:$K$33,4,FALSE)*G639</f>
        <v>-113.33938640246</v>
      </c>
    </row>
    <row r="640" hidden="1" spans="1:8">
      <c r="A640" s="7">
        <v>328976</v>
      </c>
      <c r="B640" s="7" t="s">
        <v>486</v>
      </c>
      <c r="C640" s="7">
        <v>2020</v>
      </c>
      <c r="D640" s="7" t="s">
        <v>225</v>
      </c>
      <c r="E640" s="7" t="s">
        <v>234</v>
      </c>
      <c r="F640" s="7" t="str">
        <f>VLOOKUP(E640,'Fuel Heat Rate'!C:D,2,FALSE)</f>
        <v>煤矸石</v>
      </c>
      <c r="G640" s="8">
        <v>-370.62</v>
      </c>
      <c r="H640" s="8">
        <f>VLOOKUP($E640,'Fuel Heat Rate'!$C$3:$K$33,4,FALSE)*G640</f>
        <v>-106.032520669628</v>
      </c>
    </row>
    <row r="641" hidden="1" spans="1:8">
      <c r="A641" s="7">
        <v>5541</v>
      </c>
      <c r="B641" s="7" t="s">
        <v>486</v>
      </c>
      <c r="C641" s="7">
        <v>2021</v>
      </c>
      <c r="D641" s="7" t="s">
        <v>225</v>
      </c>
      <c r="E641" s="7" t="s">
        <v>234</v>
      </c>
      <c r="F641" s="7" t="str">
        <f>VLOOKUP(E641,'Fuel Heat Rate'!C:D,2,FALSE)</f>
        <v>煤矸石</v>
      </c>
      <c r="G641" s="8">
        <v>-303.12</v>
      </c>
      <c r="H641" s="8">
        <f>VLOOKUP($E641,'Fuel Heat Rate'!$C$3:$K$33,4,FALSE)*G641</f>
        <v>-86.7211096686027</v>
      </c>
    </row>
    <row r="642" hidden="1" spans="1:8">
      <c r="A642" s="7">
        <v>10966</v>
      </c>
      <c r="B642" s="7" t="s">
        <v>486</v>
      </c>
      <c r="C642" s="7">
        <v>2021</v>
      </c>
      <c r="D642" s="7" t="s">
        <v>225</v>
      </c>
      <c r="E642" s="7" t="s">
        <v>249</v>
      </c>
      <c r="F642" s="7">
        <f>VLOOKUP(E642,'Fuel Heat Rate'!C:D,2,FALSE)</f>
        <v>0</v>
      </c>
      <c r="G642" s="8">
        <v>-2.29</v>
      </c>
      <c r="H642" s="8">
        <f>VLOOKUP($E642,'Fuel Heat Rate'!$C$3:$K$33,4,FALSE)*G642</f>
        <v>-4.08994</v>
      </c>
    </row>
    <row r="643" hidden="1" spans="1:8">
      <c r="A643" s="7">
        <v>331636</v>
      </c>
      <c r="B643" s="7" t="s">
        <v>486</v>
      </c>
      <c r="C643" s="7">
        <v>2019</v>
      </c>
      <c r="D643" s="7" t="s">
        <v>225</v>
      </c>
      <c r="E643" s="7" t="s">
        <v>226</v>
      </c>
      <c r="F643" s="7" t="str">
        <f>VLOOKUP(E643,'Fuel Heat Rate'!C:D,2,FALSE)</f>
        <v>生物质</v>
      </c>
      <c r="G643" s="8">
        <v>-30.54</v>
      </c>
      <c r="H643" s="8">
        <f>VLOOKUP($E643,'Fuel Heat Rate'!$C$3:$K$33,4,FALSE)*G643</f>
        <v>-30.5410433891356</v>
      </c>
    </row>
    <row r="644" hidden="1" spans="1:8">
      <c r="A644" s="7">
        <v>331601</v>
      </c>
      <c r="B644" s="7" t="s">
        <v>486</v>
      </c>
      <c r="C644" s="7">
        <v>2020</v>
      </c>
      <c r="D644" s="7" t="s">
        <v>225</v>
      </c>
      <c r="E644" s="7" t="s">
        <v>226</v>
      </c>
      <c r="F644" s="7" t="str">
        <f>VLOOKUP(E644,'Fuel Heat Rate'!C:D,2,FALSE)</f>
        <v>生物质</v>
      </c>
      <c r="G644" s="8">
        <v>-38.33</v>
      </c>
      <c r="H644" s="8">
        <f>VLOOKUP($E644,'Fuel Heat Rate'!$C$3:$K$33,4,FALSE)*G644</f>
        <v>-38.331309531944</v>
      </c>
    </row>
    <row r="645" hidden="1" spans="1:8">
      <c r="A645" s="7">
        <v>33751</v>
      </c>
      <c r="B645" s="7" t="s">
        <v>486</v>
      </c>
      <c r="C645" s="7">
        <v>2021</v>
      </c>
      <c r="D645" s="7" t="s">
        <v>225</v>
      </c>
      <c r="E645" s="7" t="s">
        <v>226</v>
      </c>
      <c r="F645" s="7" t="str">
        <f>VLOOKUP(E645,'Fuel Heat Rate'!C:D,2,FALSE)</f>
        <v>生物质</v>
      </c>
      <c r="G645" s="8">
        <v>-38.05</v>
      </c>
      <c r="H645" s="8">
        <f>VLOOKUP($E645,'Fuel Heat Rate'!$C$3:$K$33,4,FALSE)*G645</f>
        <v>-38.0512999658353</v>
      </c>
    </row>
    <row r="646" hidden="1" spans="1:8">
      <c r="A646" s="7">
        <v>3371</v>
      </c>
      <c r="B646" s="7" t="s">
        <v>486</v>
      </c>
      <c r="C646" s="7">
        <v>2021</v>
      </c>
      <c r="D646" s="7" t="s">
        <v>225</v>
      </c>
      <c r="E646" s="7" t="s">
        <v>231</v>
      </c>
      <c r="F646" s="7" t="str">
        <f>VLOOKUP(E646,'Fuel Heat Rate'!C:D,2,FALSE)</f>
        <v>燃煤</v>
      </c>
      <c r="G646" s="8">
        <v>-416.4</v>
      </c>
      <c r="H646" s="8">
        <f>VLOOKUP($E646,'Fuel Heat Rate'!$C$3:$K$33,4,FALSE)*G646</f>
        <v>-118.96548</v>
      </c>
    </row>
    <row r="647" hidden="1" spans="1:8">
      <c r="A647" s="7">
        <v>333876</v>
      </c>
      <c r="B647" s="7" t="s">
        <v>486</v>
      </c>
      <c r="C647" s="7">
        <v>2019</v>
      </c>
      <c r="D647" s="7" t="s">
        <v>225</v>
      </c>
      <c r="E647" s="7" t="s">
        <v>262</v>
      </c>
      <c r="F647" s="7" t="str">
        <f>VLOOKUP(E647,'Fuel Heat Rate'!C:D,2,FALSE)</f>
        <v>燃油</v>
      </c>
      <c r="G647" s="8">
        <v>-0.1</v>
      </c>
      <c r="H647" s="8">
        <f>VLOOKUP($E647,'Fuel Heat Rate'!$C$3:$K$33,4,FALSE)*G647</f>
        <v>-0.14286</v>
      </c>
    </row>
    <row r="648" hidden="1" spans="1:8">
      <c r="A648" s="7">
        <v>333841</v>
      </c>
      <c r="B648" s="7" t="s">
        <v>486</v>
      </c>
      <c r="C648" s="7">
        <v>2020</v>
      </c>
      <c r="D648" s="7" t="s">
        <v>225</v>
      </c>
      <c r="E648" s="7" t="s">
        <v>262</v>
      </c>
      <c r="F648" s="7" t="str">
        <f>VLOOKUP(E648,'Fuel Heat Rate'!C:D,2,FALSE)</f>
        <v>燃油</v>
      </c>
      <c r="G648" s="8">
        <v>-0.13</v>
      </c>
      <c r="H648" s="8">
        <f>VLOOKUP($E648,'Fuel Heat Rate'!$C$3:$K$33,4,FALSE)*G648</f>
        <v>-0.185718</v>
      </c>
    </row>
    <row r="649" hidden="1" spans="1:8">
      <c r="A649" s="7">
        <v>18561</v>
      </c>
      <c r="B649" s="7" t="s">
        <v>486</v>
      </c>
      <c r="C649" s="7">
        <v>2021</v>
      </c>
      <c r="D649" s="7" t="s">
        <v>225</v>
      </c>
      <c r="E649" s="7" t="s">
        <v>262</v>
      </c>
      <c r="F649" s="7" t="str">
        <f>VLOOKUP(E649,'Fuel Heat Rate'!C:D,2,FALSE)</f>
        <v>燃油</v>
      </c>
      <c r="G649" s="8">
        <v>-0.13</v>
      </c>
      <c r="H649" s="8">
        <f>VLOOKUP($E649,'Fuel Heat Rate'!$C$3:$K$33,4,FALSE)*G649</f>
        <v>-0.185718</v>
      </c>
    </row>
    <row r="650" hidden="1" spans="1:8">
      <c r="A650" s="7">
        <v>334436</v>
      </c>
      <c r="B650" s="7" t="s">
        <v>486</v>
      </c>
      <c r="C650" s="7">
        <v>2019</v>
      </c>
      <c r="D650" s="7" t="s">
        <v>225</v>
      </c>
      <c r="E650" s="7" t="s">
        <v>337</v>
      </c>
      <c r="F650" s="7" t="str">
        <f>VLOOKUP(E650,'Fuel Heat Rate'!C:D,2,FALSE)</f>
        <v>其他</v>
      </c>
      <c r="G650" s="8">
        <v>-5944.97</v>
      </c>
      <c r="H650" s="8">
        <f>VLOOKUP($E650,'Fuel Heat Rate'!$C$3:$K$33,4,FALSE)*G650</f>
        <v>-203.107960368978</v>
      </c>
    </row>
    <row r="651" hidden="1" spans="1:8">
      <c r="A651" s="7">
        <v>334401</v>
      </c>
      <c r="B651" s="7" t="s">
        <v>486</v>
      </c>
      <c r="C651" s="7">
        <v>2020</v>
      </c>
      <c r="D651" s="7" t="s">
        <v>225</v>
      </c>
      <c r="E651" s="7" t="s">
        <v>337</v>
      </c>
      <c r="F651" s="7" t="str">
        <f>VLOOKUP(E651,'Fuel Heat Rate'!C:D,2,FALSE)</f>
        <v>其他</v>
      </c>
      <c r="G651" s="8">
        <v>-6773.25</v>
      </c>
      <c r="H651" s="8">
        <f>VLOOKUP($E651,'Fuel Heat Rate'!$C$3:$K$33,4,FALSE)*G651</f>
        <v>-231.405876323881</v>
      </c>
    </row>
    <row r="652" hidden="1" spans="1:8">
      <c r="A652" s="7">
        <v>31581</v>
      </c>
      <c r="B652" s="7" t="s">
        <v>486</v>
      </c>
      <c r="C652" s="7">
        <v>2021</v>
      </c>
      <c r="D652" s="7" t="s">
        <v>225</v>
      </c>
      <c r="E652" s="7" t="s">
        <v>337</v>
      </c>
      <c r="F652" s="7" t="str">
        <f>VLOOKUP(E652,'Fuel Heat Rate'!C:D,2,FALSE)</f>
        <v>其他</v>
      </c>
      <c r="G652" s="8">
        <v>-6167.25</v>
      </c>
      <c r="H652" s="8">
        <f>VLOOKUP($E652,'Fuel Heat Rate'!$C$3:$K$33,4,FALSE)*G652</f>
        <v>-210.702084045097</v>
      </c>
    </row>
    <row r="653" hidden="1" spans="1:8">
      <c r="A653" s="7">
        <v>337306</v>
      </c>
      <c r="B653" s="7" t="s">
        <v>486</v>
      </c>
      <c r="C653" s="7">
        <v>2019</v>
      </c>
      <c r="D653" s="7" t="s">
        <v>225</v>
      </c>
      <c r="E653" s="7" t="s">
        <v>253</v>
      </c>
      <c r="F653" s="7" t="str">
        <f>VLOOKUP(E653,'Fuel Heat Rate'!C:D,2,FALSE)</f>
        <v>燃气</v>
      </c>
      <c r="G653" s="8">
        <v>-0.02</v>
      </c>
      <c r="H653" s="8">
        <f>VLOOKUP($E653,'Fuel Heat Rate'!$C$3:$K$33,4,FALSE)*G653</f>
        <v>-0.243</v>
      </c>
    </row>
    <row r="654" hidden="1" spans="1:8">
      <c r="A654" s="7">
        <v>337271</v>
      </c>
      <c r="B654" s="7" t="s">
        <v>486</v>
      </c>
      <c r="C654" s="7">
        <v>2020</v>
      </c>
      <c r="D654" s="7" t="s">
        <v>225</v>
      </c>
      <c r="E654" s="7" t="s">
        <v>253</v>
      </c>
      <c r="F654" s="7" t="str">
        <f>VLOOKUP(E654,'Fuel Heat Rate'!C:D,2,FALSE)</f>
        <v>燃气</v>
      </c>
      <c r="G654" s="8">
        <v>-0.01</v>
      </c>
      <c r="H654" s="8">
        <f>VLOOKUP($E654,'Fuel Heat Rate'!$C$3:$K$33,4,FALSE)*G654</f>
        <v>-0.1215</v>
      </c>
    </row>
    <row r="655" hidden="1" spans="1:8">
      <c r="A655" s="7">
        <v>29411</v>
      </c>
      <c r="B655" s="7" t="s">
        <v>486</v>
      </c>
      <c r="C655" s="7">
        <v>2021</v>
      </c>
      <c r="D655" s="7" t="s">
        <v>225</v>
      </c>
      <c r="E655" s="7" t="s">
        <v>253</v>
      </c>
      <c r="F655" s="7" t="str">
        <f>VLOOKUP(E655,'Fuel Heat Rate'!C:D,2,FALSE)</f>
        <v>燃气</v>
      </c>
      <c r="G655" s="8">
        <v>-0.01</v>
      </c>
      <c r="H655" s="8">
        <f>VLOOKUP($E655,'Fuel Heat Rate'!$C$3:$K$33,4,FALSE)*G655</f>
        <v>-0.1215</v>
      </c>
    </row>
    <row r="656" hidden="1" spans="1:8">
      <c r="A656" s="7">
        <v>339546</v>
      </c>
      <c r="B656" s="7" t="s">
        <v>486</v>
      </c>
      <c r="C656" s="7">
        <v>2019</v>
      </c>
      <c r="D656" s="7" t="s">
        <v>225</v>
      </c>
      <c r="E656" s="7" t="s">
        <v>255</v>
      </c>
      <c r="F656" s="7" t="str">
        <f>VLOOKUP(E656,'Fuel Heat Rate'!C:D,2,FALSE)</f>
        <v>燃气</v>
      </c>
      <c r="G656" s="8">
        <v>-0.02</v>
      </c>
      <c r="H656" s="8">
        <f>VLOOKUP($E656,'Fuel Heat Rate'!$C$3:$K$33,4,FALSE)*G656</f>
        <v>-0.0351445165698668</v>
      </c>
    </row>
    <row r="657" hidden="1" spans="1:8">
      <c r="A657" s="7">
        <v>339511</v>
      </c>
      <c r="B657" s="7" t="s">
        <v>486</v>
      </c>
      <c r="C657" s="7">
        <v>2020</v>
      </c>
      <c r="D657" s="7" t="s">
        <v>225</v>
      </c>
      <c r="E657" s="7" t="s">
        <v>255</v>
      </c>
      <c r="F657" s="7" t="str">
        <f>VLOOKUP(E657,'Fuel Heat Rate'!C:D,2,FALSE)</f>
        <v>燃气</v>
      </c>
      <c r="G657" s="8">
        <v>-0.01</v>
      </c>
      <c r="H657" s="8">
        <f>VLOOKUP($E657,'Fuel Heat Rate'!$C$3:$K$33,4,FALSE)*G657</f>
        <v>-0.0175722582849334</v>
      </c>
    </row>
    <row r="658" hidden="1" spans="1:8">
      <c r="A658" s="7">
        <v>340491</v>
      </c>
      <c r="B658" s="7" t="s">
        <v>486</v>
      </c>
      <c r="C658" s="7">
        <v>2019</v>
      </c>
      <c r="D658" s="7" t="s">
        <v>225</v>
      </c>
      <c r="E658" s="7" t="s">
        <v>229</v>
      </c>
      <c r="F658" s="7" t="str">
        <f>VLOOKUP(E658,'Fuel Heat Rate'!C:D,2,FALSE)</f>
        <v>燃煤</v>
      </c>
      <c r="G658" s="8">
        <v>-26564.54</v>
      </c>
      <c r="H658" s="8">
        <f>VLOOKUP($E658,'Fuel Heat Rate'!$C$3:$K$33,4,FALSE)*G658</f>
        <v>-18975.050922</v>
      </c>
    </row>
    <row r="659" hidden="1" spans="1:8">
      <c r="A659" s="7">
        <v>340456</v>
      </c>
      <c r="B659" s="7" t="s">
        <v>486</v>
      </c>
      <c r="C659" s="7">
        <v>2020</v>
      </c>
      <c r="D659" s="7" t="s">
        <v>225</v>
      </c>
      <c r="E659" s="7" t="s">
        <v>229</v>
      </c>
      <c r="F659" s="7" t="str">
        <f>VLOOKUP(E659,'Fuel Heat Rate'!C:D,2,FALSE)</f>
        <v>燃煤</v>
      </c>
      <c r="G659" s="8">
        <v>-27629.97</v>
      </c>
      <c r="H659" s="8">
        <f>VLOOKUP($E659,'Fuel Heat Rate'!$C$3:$K$33,4,FALSE)*G659</f>
        <v>-19736.087571</v>
      </c>
    </row>
    <row r="660" hidden="1" spans="1:8">
      <c r="A660" s="7">
        <v>1201</v>
      </c>
      <c r="B660" s="7" t="s">
        <v>486</v>
      </c>
      <c r="C660" s="7">
        <v>2021</v>
      </c>
      <c r="D660" s="7" t="s">
        <v>225</v>
      </c>
      <c r="E660" s="7" t="s">
        <v>229</v>
      </c>
      <c r="F660" s="7" t="str">
        <f>VLOOKUP(E660,'Fuel Heat Rate'!C:D,2,FALSE)</f>
        <v>燃煤</v>
      </c>
      <c r="G660" s="8">
        <v>-27930.9</v>
      </c>
      <c r="H660" s="8">
        <f>VLOOKUP($E660,'Fuel Heat Rate'!$C$3:$K$33,4,FALSE)*G660</f>
        <v>-19951.04187</v>
      </c>
    </row>
    <row r="661" hidden="1" spans="1:8">
      <c r="A661" s="7">
        <v>341611</v>
      </c>
      <c r="B661" s="7" t="s">
        <v>486</v>
      </c>
      <c r="C661" s="7">
        <v>2019</v>
      </c>
      <c r="D661" s="7" t="s">
        <v>225</v>
      </c>
      <c r="E661" s="7" t="s">
        <v>247</v>
      </c>
      <c r="F661" s="7">
        <f>VLOOKUP(E661,'Fuel Heat Rate'!C:D,2,FALSE)</f>
        <v>0</v>
      </c>
      <c r="G661" s="8">
        <v>-5.22</v>
      </c>
      <c r="H661" s="8">
        <f>VLOOKUP($E661,'Fuel Heat Rate'!$C$3:$K$33,4,FALSE)*G661</f>
        <v>-14.1690809702767</v>
      </c>
    </row>
    <row r="662" hidden="1" spans="1:8">
      <c r="A662" s="7">
        <v>341576</v>
      </c>
      <c r="B662" s="7" t="s">
        <v>486</v>
      </c>
      <c r="C662" s="7">
        <v>2020</v>
      </c>
      <c r="D662" s="7" t="s">
        <v>225</v>
      </c>
      <c r="E662" s="7" t="s">
        <v>247</v>
      </c>
      <c r="F662" s="7">
        <f>VLOOKUP(E662,'Fuel Heat Rate'!C:D,2,FALSE)</f>
        <v>0</v>
      </c>
      <c r="G662" s="8">
        <v>-5.59</v>
      </c>
      <c r="H662" s="8">
        <f>VLOOKUP($E662,'Fuel Heat Rate'!$C$3:$K$33,4,FALSE)*G662</f>
        <v>-15.1734028015032</v>
      </c>
    </row>
    <row r="663" hidden="1" spans="1:8">
      <c r="A663" s="7">
        <v>9881</v>
      </c>
      <c r="B663" s="7" t="s">
        <v>486</v>
      </c>
      <c r="C663" s="7">
        <v>2021</v>
      </c>
      <c r="D663" s="7" t="s">
        <v>225</v>
      </c>
      <c r="E663" s="7" t="s">
        <v>247</v>
      </c>
      <c r="F663" s="7">
        <f>VLOOKUP(E663,'Fuel Heat Rate'!C:D,2,FALSE)</f>
        <v>0</v>
      </c>
      <c r="G663" s="8">
        <v>-5.51</v>
      </c>
      <c r="H663" s="8">
        <f>VLOOKUP($E663,'Fuel Heat Rate'!$C$3:$K$33,4,FALSE)*G663</f>
        <v>-14.9562521352921</v>
      </c>
    </row>
    <row r="664" hidden="1" spans="1:8">
      <c r="A664" s="7">
        <v>341996</v>
      </c>
      <c r="B664" s="7" t="s">
        <v>487</v>
      </c>
      <c r="C664" s="7">
        <v>2019</v>
      </c>
      <c r="D664" s="7" t="s">
        <v>225</v>
      </c>
      <c r="E664" s="7" t="s">
        <v>259</v>
      </c>
      <c r="F664" s="7" t="str">
        <f>VLOOKUP(E664,'Fuel Heat Rate'!C:D,2,FALSE)</f>
        <v>燃油</v>
      </c>
      <c r="G664" s="8">
        <v>-0.24</v>
      </c>
      <c r="H664" s="8">
        <f>VLOOKUP($E664,'Fuel Heat Rate'!$C$3:$K$33,4,FALSE)*G664</f>
        <v>-0.349704</v>
      </c>
    </row>
    <row r="665" hidden="1" spans="1:8">
      <c r="A665" s="7">
        <v>341961</v>
      </c>
      <c r="B665" s="7" t="s">
        <v>487</v>
      </c>
      <c r="C665" s="7">
        <v>2020</v>
      </c>
      <c r="D665" s="7" t="s">
        <v>225</v>
      </c>
      <c r="E665" s="7" t="s">
        <v>259</v>
      </c>
      <c r="F665" s="7" t="str">
        <f>VLOOKUP(E665,'Fuel Heat Rate'!C:D,2,FALSE)</f>
        <v>燃油</v>
      </c>
      <c r="G665" s="8">
        <v>-0.28</v>
      </c>
      <c r="H665" s="8">
        <f>VLOOKUP($E665,'Fuel Heat Rate'!$C$3:$K$33,4,FALSE)*G665</f>
        <v>-0.407988</v>
      </c>
    </row>
    <row r="666" hidden="1" spans="1:8">
      <c r="A666" s="7">
        <v>17651</v>
      </c>
      <c r="B666" s="7" t="s">
        <v>487</v>
      </c>
      <c r="C666" s="7">
        <v>2021</v>
      </c>
      <c r="D666" s="7" t="s">
        <v>225</v>
      </c>
      <c r="E666" s="7" t="s">
        <v>259</v>
      </c>
      <c r="F666" s="7" t="str">
        <f>VLOOKUP(E666,'Fuel Heat Rate'!C:D,2,FALSE)</f>
        <v>燃油</v>
      </c>
      <c r="G666" s="8">
        <v>-0.36</v>
      </c>
      <c r="H666" s="8">
        <f>VLOOKUP($E666,'Fuel Heat Rate'!$C$3:$K$33,4,FALSE)*G666</f>
        <v>-0.524556</v>
      </c>
    </row>
    <row r="667" hidden="1" spans="1:8">
      <c r="A667" s="7">
        <v>342556</v>
      </c>
      <c r="B667" s="7" t="s">
        <v>487</v>
      </c>
      <c r="C667" s="7">
        <v>2019</v>
      </c>
      <c r="D667" s="7" t="s">
        <v>225</v>
      </c>
      <c r="E667" s="7" t="s">
        <v>339</v>
      </c>
      <c r="F667" s="7" t="str">
        <f>VLOOKUP(E667,'Fuel Heat Rate'!C:D,2,FALSE)</f>
        <v>电力</v>
      </c>
      <c r="G667" s="8">
        <v>1380.98</v>
      </c>
      <c r="H667" s="8">
        <f>VLOOKUP($E667,'Fuel Heat Rate'!$C$3:$K$33,4,FALSE)*G667</f>
        <v>1698.50632046464</v>
      </c>
    </row>
    <row r="668" hidden="1" spans="1:8">
      <c r="A668" s="7">
        <v>342521</v>
      </c>
      <c r="B668" s="7" t="s">
        <v>487</v>
      </c>
      <c r="C668" s="7">
        <v>2020</v>
      </c>
      <c r="D668" s="7" t="s">
        <v>225</v>
      </c>
      <c r="E668" s="7" t="s">
        <v>339</v>
      </c>
      <c r="F668" s="7" t="str">
        <f>VLOOKUP(E668,'Fuel Heat Rate'!C:D,2,FALSE)</f>
        <v>电力</v>
      </c>
      <c r="G668" s="8">
        <v>1529.99</v>
      </c>
      <c r="H668" s="8">
        <f>VLOOKUP($E668,'Fuel Heat Rate'!$C$3:$K$33,4,FALSE)*G668</f>
        <v>1881.77792962077</v>
      </c>
    </row>
    <row r="669" hidden="1" spans="1:8">
      <c r="A669" s="7">
        <v>32841</v>
      </c>
      <c r="B669" s="7" t="s">
        <v>487</v>
      </c>
      <c r="C669" s="7">
        <v>2021</v>
      </c>
      <c r="D669" s="7" t="s">
        <v>225</v>
      </c>
      <c r="E669" s="7" t="s">
        <v>339</v>
      </c>
      <c r="F669" s="7" t="str">
        <f>VLOOKUP(E669,'Fuel Heat Rate'!C:D,2,FALSE)</f>
        <v>电力</v>
      </c>
      <c r="G669" s="8">
        <v>1597.68</v>
      </c>
      <c r="H669" s="8">
        <f>VLOOKUP($E669,'Fuel Heat Rate'!$C$3:$K$33,4,FALSE)*G669</f>
        <v>1965.03177314657</v>
      </c>
    </row>
    <row r="670" hidden="1" spans="1:8">
      <c r="A670" s="7">
        <v>343116</v>
      </c>
      <c r="B670" s="7" t="s">
        <v>487</v>
      </c>
      <c r="C670" s="7">
        <v>2019</v>
      </c>
      <c r="D670" s="7" t="s">
        <v>225</v>
      </c>
      <c r="E670" s="7" t="s">
        <v>244</v>
      </c>
      <c r="F670" s="7">
        <f>VLOOKUP(E670,'Fuel Heat Rate'!C:D,2,FALSE)</f>
        <v>0</v>
      </c>
      <c r="G670" s="8">
        <v>-29.34</v>
      </c>
      <c r="H670" s="8">
        <f>VLOOKUP($E670,'Fuel Heat Rate'!$C$3:$K$33,4,FALSE)*G670</f>
        <v>-37.7199931670653</v>
      </c>
    </row>
    <row r="671" hidden="1" spans="1:8">
      <c r="A671" s="7">
        <v>343081</v>
      </c>
      <c r="B671" s="7" t="s">
        <v>487</v>
      </c>
      <c r="C671" s="7">
        <v>2020</v>
      </c>
      <c r="D671" s="7" t="s">
        <v>225</v>
      </c>
      <c r="E671" s="7" t="s">
        <v>244</v>
      </c>
      <c r="F671" s="7">
        <f>VLOOKUP(E671,'Fuel Heat Rate'!C:D,2,FALSE)</f>
        <v>0</v>
      </c>
      <c r="G671" s="8">
        <v>-28.4</v>
      </c>
      <c r="H671" s="8">
        <f>VLOOKUP($E671,'Fuel Heat Rate'!$C$3:$K$33,4,FALSE)*G671</f>
        <v>-36.5115134950461</v>
      </c>
    </row>
    <row r="672" hidden="1" spans="1:8">
      <c r="A672" s="7">
        <v>8971</v>
      </c>
      <c r="B672" s="7" t="s">
        <v>487</v>
      </c>
      <c r="C672" s="7">
        <v>2021</v>
      </c>
      <c r="D672" s="7" t="s">
        <v>225</v>
      </c>
      <c r="E672" s="7" t="s">
        <v>244</v>
      </c>
      <c r="F672" s="7">
        <f>VLOOKUP(E672,'Fuel Heat Rate'!C:D,2,FALSE)</f>
        <v>0</v>
      </c>
      <c r="G672" s="8">
        <v>-42.96</v>
      </c>
      <c r="H672" s="8">
        <f>VLOOKUP($E672,'Fuel Heat Rate'!$C$3:$K$33,4,FALSE)*G672</f>
        <v>-55.2300922446191</v>
      </c>
    </row>
    <row r="673" hidden="1" spans="1:8">
      <c r="A673" s="7">
        <v>343501</v>
      </c>
      <c r="B673" s="7" t="s">
        <v>487</v>
      </c>
      <c r="C673" s="7">
        <v>2019</v>
      </c>
      <c r="D673" s="7" t="s">
        <v>225</v>
      </c>
      <c r="E673" s="7" t="s">
        <v>242</v>
      </c>
      <c r="F673" s="7">
        <f>VLOOKUP(E673,'Fuel Heat Rate'!C:D,2,FALSE)</f>
        <v>0</v>
      </c>
      <c r="G673" s="8">
        <v>-0.77</v>
      </c>
      <c r="H673" s="8">
        <f>VLOOKUP($E673,'Fuel Heat Rate'!$C$3:$K$33,4,FALSE)*G673</f>
        <v>-4.564945</v>
      </c>
    </row>
    <row r="674" hidden="1" spans="1:8">
      <c r="A674" s="7">
        <v>343466</v>
      </c>
      <c r="B674" s="7" t="s">
        <v>487</v>
      </c>
      <c r="C674" s="7">
        <v>2020</v>
      </c>
      <c r="D674" s="7" t="s">
        <v>225</v>
      </c>
      <c r="E674" s="7" t="s">
        <v>242</v>
      </c>
      <c r="F674" s="7">
        <f>VLOOKUP(E674,'Fuel Heat Rate'!C:D,2,FALSE)</f>
        <v>0</v>
      </c>
      <c r="G674" s="8">
        <v>-0.83</v>
      </c>
      <c r="H674" s="8">
        <f>VLOOKUP($E674,'Fuel Heat Rate'!$C$3:$K$33,4,FALSE)*G674</f>
        <v>-4.920655</v>
      </c>
    </row>
    <row r="675" hidden="1" spans="1:8">
      <c r="A675" s="7">
        <v>7886</v>
      </c>
      <c r="B675" s="7" t="s">
        <v>487</v>
      </c>
      <c r="C675" s="7">
        <v>2021</v>
      </c>
      <c r="D675" s="7" t="s">
        <v>225</v>
      </c>
      <c r="E675" s="7" t="s">
        <v>242</v>
      </c>
      <c r="F675" s="7">
        <f>VLOOKUP(E675,'Fuel Heat Rate'!C:D,2,FALSE)</f>
        <v>0</v>
      </c>
      <c r="G675" s="8">
        <v>-1.42</v>
      </c>
      <c r="H675" s="8">
        <f>VLOOKUP($E675,'Fuel Heat Rate'!$C$3:$K$33,4,FALSE)*G675</f>
        <v>-8.41847</v>
      </c>
    </row>
    <row r="676" hidden="1" spans="1:8">
      <c r="A676" s="7">
        <v>345181</v>
      </c>
      <c r="B676" s="7" t="s">
        <v>487</v>
      </c>
      <c r="C676" s="7">
        <v>2019</v>
      </c>
      <c r="D676" s="7" t="s">
        <v>225</v>
      </c>
      <c r="E676" s="7" t="s">
        <v>234</v>
      </c>
      <c r="F676" s="7" t="str">
        <f>VLOOKUP(E676,'Fuel Heat Rate'!C:D,2,FALSE)</f>
        <v>煤矸石</v>
      </c>
      <c r="G676" s="8">
        <v>-78.49</v>
      </c>
      <c r="H676" s="8">
        <f>VLOOKUP($E676,'Fuel Heat Rate'!$C$3:$K$33,4,FALSE)*G676</f>
        <v>-22.4555948069696</v>
      </c>
    </row>
    <row r="677" hidden="1" spans="1:8">
      <c r="A677" s="7">
        <v>345146</v>
      </c>
      <c r="B677" s="7" t="s">
        <v>487</v>
      </c>
      <c r="C677" s="7">
        <v>2020</v>
      </c>
      <c r="D677" s="7" t="s">
        <v>225</v>
      </c>
      <c r="E677" s="7" t="s">
        <v>234</v>
      </c>
      <c r="F677" s="7" t="str">
        <f>VLOOKUP(E677,'Fuel Heat Rate'!C:D,2,FALSE)</f>
        <v>煤矸石</v>
      </c>
      <c r="G677" s="8">
        <v>-63.75</v>
      </c>
      <c r="H677" s="8">
        <f>VLOOKUP($E677,'Fuel Heat Rate'!$C$3:$K$33,4,FALSE)*G677</f>
        <v>-18.2385548343013</v>
      </c>
    </row>
    <row r="678" hidden="1" spans="1:8">
      <c r="A678" s="7">
        <v>5716</v>
      </c>
      <c r="B678" s="7" t="s">
        <v>487</v>
      </c>
      <c r="C678" s="7">
        <v>2021</v>
      </c>
      <c r="D678" s="7" t="s">
        <v>225</v>
      </c>
      <c r="E678" s="7" t="s">
        <v>234</v>
      </c>
      <c r="F678" s="7" t="str">
        <f>VLOOKUP(E678,'Fuel Heat Rate'!C:D,2,FALSE)</f>
        <v>煤矸石</v>
      </c>
      <c r="G678" s="8">
        <v>-56.41</v>
      </c>
      <c r="H678" s="8">
        <f>VLOOKUP($E678,'Fuel Heat Rate'!$C$3:$K$33,4,FALSE)*G678</f>
        <v>-16.138617697301</v>
      </c>
    </row>
    <row r="679" hidden="1" spans="1:8">
      <c r="A679" s="7">
        <v>11141</v>
      </c>
      <c r="B679" s="7" t="s">
        <v>487</v>
      </c>
      <c r="C679" s="7">
        <v>2021</v>
      </c>
      <c r="D679" s="7" t="s">
        <v>225</v>
      </c>
      <c r="E679" s="7" t="s">
        <v>249</v>
      </c>
      <c r="F679" s="7">
        <f>VLOOKUP(E679,'Fuel Heat Rate'!C:D,2,FALSE)</f>
        <v>0</v>
      </c>
      <c r="G679" s="8">
        <v>-1.35</v>
      </c>
      <c r="H679" s="8">
        <f>VLOOKUP($E679,'Fuel Heat Rate'!$C$3:$K$33,4,FALSE)*G679</f>
        <v>-2.4111</v>
      </c>
    </row>
    <row r="680" hidden="1" spans="1:8">
      <c r="A680" s="7">
        <v>347806</v>
      </c>
      <c r="B680" s="7" t="s">
        <v>487</v>
      </c>
      <c r="C680" s="7">
        <v>2019</v>
      </c>
      <c r="D680" s="7" t="s">
        <v>225</v>
      </c>
      <c r="E680" s="7" t="s">
        <v>226</v>
      </c>
      <c r="F680" s="7" t="str">
        <f>VLOOKUP(E680,'Fuel Heat Rate'!C:D,2,FALSE)</f>
        <v>生物质</v>
      </c>
      <c r="G680" s="8">
        <v>-13.11</v>
      </c>
      <c r="H680" s="8">
        <f>VLOOKUP($E680,'Fuel Heat Rate'!$C$3:$K$33,4,FALSE)*G680</f>
        <v>-13.1104478988726</v>
      </c>
    </row>
    <row r="681" hidden="1" spans="1:8">
      <c r="A681" s="7">
        <v>347771</v>
      </c>
      <c r="B681" s="7" t="s">
        <v>487</v>
      </c>
      <c r="C681" s="7">
        <v>2020</v>
      </c>
      <c r="D681" s="7" t="s">
        <v>225</v>
      </c>
      <c r="E681" s="7" t="s">
        <v>226</v>
      </c>
      <c r="F681" s="7" t="str">
        <f>VLOOKUP(E681,'Fuel Heat Rate'!C:D,2,FALSE)</f>
        <v>生物质</v>
      </c>
      <c r="G681" s="8">
        <v>-14.2</v>
      </c>
      <c r="H681" s="8">
        <f>VLOOKUP($E681,'Fuel Heat Rate'!$C$3:$K$33,4,FALSE)*G681</f>
        <v>-14.2004851383669</v>
      </c>
    </row>
    <row r="682" hidden="1" spans="1:8">
      <c r="A682" s="7">
        <v>33926</v>
      </c>
      <c r="B682" s="7" t="s">
        <v>487</v>
      </c>
      <c r="C682" s="7">
        <v>2021</v>
      </c>
      <c r="D682" s="7" t="s">
        <v>225</v>
      </c>
      <c r="E682" s="7" t="s">
        <v>226</v>
      </c>
      <c r="F682" s="7" t="str">
        <f>VLOOKUP(E682,'Fuel Heat Rate'!C:D,2,FALSE)</f>
        <v>生物质</v>
      </c>
      <c r="G682" s="8">
        <v>-14.49</v>
      </c>
      <c r="H682" s="8">
        <f>VLOOKUP($E682,'Fuel Heat Rate'!$C$3:$K$33,4,FALSE)*G682</f>
        <v>-14.4904950461223</v>
      </c>
    </row>
    <row r="683" hidden="1" spans="1:8">
      <c r="A683" s="7">
        <v>348926</v>
      </c>
      <c r="B683" s="7" t="s">
        <v>487</v>
      </c>
      <c r="C683" s="7">
        <v>2019</v>
      </c>
      <c r="D683" s="7" t="s">
        <v>225</v>
      </c>
      <c r="E683" s="7" t="s">
        <v>231</v>
      </c>
      <c r="F683" s="7" t="str">
        <f>VLOOKUP(E683,'Fuel Heat Rate'!C:D,2,FALSE)</f>
        <v>燃煤</v>
      </c>
      <c r="G683" s="8">
        <v>-51.37</v>
      </c>
      <c r="H683" s="8">
        <f>VLOOKUP($E683,'Fuel Heat Rate'!$C$3:$K$33,4,FALSE)*G683</f>
        <v>-14.676409</v>
      </c>
    </row>
    <row r="684" hidden="1" spans="1:8">
      <c r="A684" s="7">
        <v>348891</v>
      </c>
      <c r="B684" s="7" t="s">
        <v>487</v>
      </c>
      <c r="C684" s="7">
        <v>2020</v>
      </c>
      <c r="D684" s="7" t="s">
        <v>225</v>
      </c>
      <c r="E684" s="7" t="s">
        <v>231</v>
      </c>
      <c r="F684" s="7" t="str">
        <f>VLOOKUP(E684,'Fuel Heat Rate'!C:D,2,FALSE)</f>
        <v>燃煤</v>
      </c>
      <c r="G684" s="8">
        <v>-46.18</v>
      </c>
      <c r="H684" s="8">
        <f>VLOOKUP($E684,'Fuel Heat Rate'!$C$3:$K$33,4,FALSE)*G684</f>
        <v>-13.193626</v>
      </c>
    </row>
    <row r="685" hidden="1" spans="1:8">
      <c r="A685" s="7">
        <v>3546</v>
      </c>
      <c r="B685" s="7" t="s">
        <v>487</v>
      </c>
      <c r="C685" s="7">
        <v>2021</v>
      </c>
      <c r="D685" s="7" t="s">
        <v>225</v>
      </c>
      <c r="E685" s="7" t="s">
        <v>231</v>
      </c>
      <c r="F685" s="7" t="str">
        <f>VLOOKUP(E685,'Fuel Heat Rate'!C:D,2,FALSE)</f>
        <v>燃煤</v>
      </c>
      <c r="G685" s="8">
        <v>-20.83</v>
      </c>
      <c r="H685" s="8">
        <f>VLOOKUP($E685,'Fuel Heat Rate'!$C$3:$K$33,4,FALSE)*G685</f>
        <v>-5.951131</v>
      </c>
    </row>
    <row r="686" hidden="1" spans="1:8">
      <c r="A686" s="7">
        <v>350046</v>
      </c>
      <c r="B686" s="7" t="s">
        <v>487</v>
      </c>
      <c r="C686" s="7">
        <v>2019</v>
      </c>
      <c r="D686" s="7" t="s">
        <v>225</v>
      </c>
      <c r="E686" s="7" t="s">
        <v>262</v>
      </c>
      <c r="F686" s="7" t="str">
        <f>VLOOKUP(E686,'Fuel Heat Rate'!C:D,2,FALSE)</f>
        <v>燃油</v>
      </c>
      <c r="G686" s="8">
        <v>-0.08</v>
      </c>
      <c r="H686" s="8">
        <f>VLOOKUP($E686,'Fuel Heat Rate'!$C$3:$K$33,4,FALSE)*G686</f>
        <v>-0.114288</v>
      </c>
    </row>
    <row r="687" hidden="1" spans="1:8">
      <c r="A687" s="7">
        <v>350011</v>
      </c>
      <c r="B687" s="7" t="s">
        <v>487</v>
      </c>
      <c r="C687" s="7">
        <v>2020</v>
      </c>
      <c r="D687" s="7" t="s">
        <v>225</v>
      </c>
      <c r="E687" s="7" t="s">
        <v>262</v>
      </c>
      <c r="F687" s="7" t="str">
        <f>VLOOKUP(E687,'Fuel Heat Rate'!C:D,2,FALSE)</f>
        <v>燃油</v>
      </c>
      <c r="G687" s="8">
        <v>-0.07</v>
      </c>
      <c r="H687" s="8">
        <f>VLOOKUP($E687,'Fuel Heat Rate'!$C$3:$K$33,4,FALSE)*G687</f>
        <v>-0.100002</v>
      </c>
    </row>
    <row r="688" hidden="1" spans="1:8">
      <c r="A688" s="7">
        <v>18736</v>
      </c>
      <c r="B688" s="7" t="s">
        <v>487</v>
      </c>
      <c r="C688" s="7">
        <v>2021</v>
      </c>
      <c r="D688" s="7" t="s">
        <v>225</v>
      </c>
      <c r="E688" s="7" t="s">
        <v>262</v>
      </c>
      <c r="F688" s="7" t="str">
        <f>VLOOKUP(E688,'Fuel Heat Rate'!C:D,2,FALSE)</f>
        <v>燃油</v>
      </c>
      <c r="G688" s="8">
        <v>-0.07</v>
      </c>
      <c r="H688" s="8">
        <f>VLOOKUP($E688,'Fuel Heat Rate'!$C$3:$K$33,4,FALSE)*G688</f>
        <v>-0.100002</v>
      </c>
    </row>
    <row r="689" hidden="1" spans="1:8">
      <c r="A689" s="7">
        <v>350606</v>
      </c>
      <c r="B689" s="7" t="s">
        <v>487</v>
      </c>
      <c r="C689" s="7">
        <v>2019</v>
      </c>
      <c r="D689" s="7" t="s">
        <v>225</v>
      </c>
      <c r="E689" s="7" t="s">
        <v>337</v>
      </c>
      <c r="F689" s="7" t="str">
        <f>VLOOKUP(E689,'Fuel Heat Rate'!C:D,2,FALSE)</f>
        <v>其他</v>
      </c>
      <c r="G689" s="8">
        <v>-611.21</v>
      </c>
      <c r="H689" s="8">
        <f>VLOOKUP($E689,'Fuel Heat Rate'!$C$3:$K$33,4,FALSE)*G689</f>
        <v>-20.8817902289033</v>
      </c>
    </row>
    <row r="690" hidden="1" spans="1:8">
      <c r="A690" s="7">
        <v>350571</v>
      </c>
      <c r="B690" s="7" t="s">
        <v>487</v>
      </c>
      <c r="C690" s="7">
        <v>2020</v>
      </c>
      <c r="D690" s="7" t="s">
        <v>225</v>
      </c>
      <c r="E690" s="7" t="s">
        <v>337</v>
      </c>
      <c r="F690" s="7" t="str">
        <f>VLOOKUP(E690,'Fuel Heat Rate'!C:D,2,FALSE)</f>
        <v>其他</v>
      </c>
      <c r="G690" s="8">
        <v>-612.74</v>
      </c>
      <c r="H690" s="8">
        <f>VLOOKUP($E690,'Fuel Heat Rate'!$C$3:$K$33,4,FALSE)*G690</f>
        <v>-20.9340621797062</v>
      </c>
    </row>
    <row r="691" hidden="1" spans="1:8">
      <c r="A691" s="7">
        <v>31756</v>
      </c>
      <c r="B691" s="7" t="s">
        <v>487</v>
      </c>
      <c r="C691" s="7">
        <v>2021</v>
      </c>
      <c r="D691" s="7" t="s">
        <v>225</v>
      </c>
      <c r="E691" s="7" t="s">
        <v>337</v>
      </c>
      <c r="F691" s="7" t="str">
        <f>VLOOKUP(E691,'Fuel Heat Rate'!C:D,2,FALSE)</f>
        <v>其他</v>
      </c>
      <c r="G691" s="8">
        <v>-696.97</v>
      </c>
      <c r="H691" s="8">
        <f>VLOOKUP($E691,'Fuel Heat Rate'!$C$3:$K$33,4,FALSE)*G691</f>
        <v>-23.8117526477622</v>
      </c>
    </row>
    <row r="692" hidden="1" spans="1:8">
      <c r="A692" s="7">
        <v>353476</v>
      </c>
      <c r="B692" s="7" t="s">
        <v>487</v>
      </c>
      <c r="C692" s="7">
        <v>2019</v>
      </c>
      <c r="D692" s="7" t="s">
        <v>225</v>
      </c>
      <c r="E692" s="7" t="s">
        <v>253</v>
      </c>
      <c r="F692" s="7" t="str">
        <f>VLOOKUP(E692,'Fuel Heat Rate'!C:D,2,FALSE)</f>
        <v>燃气</v>
      </c>
      <c r="G692" s="8">
        <v>-3.62</v>
      </c>
      <c r="H692" s="8">
        <f>VLOOKUP($E692,'Fuel Heat Rate'!$C$3:$K$33,4,FALSE)*G692</f>
        <v>-43.983</v>
      </c>
    </row>
    <row r="693" hidden="1" spans="1:8">
      <c r="A693" s="7">
        <v>353441</v>
      </c>
      <c r="B693" s="7" t="s">
        <v>487</v>
      </c>
      <c r="C693" s="7">
        <v>2020</v>
      </c>
      <c r="D693" s="7" t="s">
        <v>225</v>
      </c>
      <c r="E693" s="7" t="s">
        <v>253</v>
      </c>
      <c r="F693" s="7" t="str">
        <f>VLOOKUP(E693,'Fuel Heat Rate'!C:D,2,FALSE)</f>
        <v>燃气</v>
      </c>
      <c r="G693" s="8">
        <v>-3.92</v>
      </c>
      <c r="H693" s="8">
        <f>VLOOKUP($E693,'Fuel Heat Rate'!$C$3:$K$33,4,FALSE)*G693</f>
        <v>-47.628</v>
      </c>
    </row>
    <row r="694" hidden="1" spans="1:8">
      <c r="A694" s="7">
        <v>29586</v>
      </c>
      <c r="B694" s="7" t="s">
        <v>487</v>
      </c>
      <c r="C694" s="7">
        <v>2021</v>
      </c>
      <c r="D694" s="7" t="s">
        <v>225</v>
      </c>
      <c r="E694" s="7" t="s">
        <v>253</v>
      </c>
      <c r="F694" s="7" t="str">
        <f>VLOOKUP(E694,'Fuel Heat Rate'!C:D,2,FALSE)</f>
        <v>燃气</v>
      </c>
      <c r="G694" s="8">
        <v>-3.31</v>
      </c>
      <c r="H694" s="8">
        <f>VLOOKUP($E694,'Fuel Heat Rate'!$C$3:$K$33,4,FALSE)*G694</f>
        <v>-40.2165</v>
      </c>
    </row>
    <row r="695" hidden="1" spans="1:8">
      <c r="A695" s="7">
        <v>355716</v>
      </c>
      <c r="B695" s="7" t="s">
        <v>487</v>
      </c>
      <c r="C695" s="7">
        <v>2019</v>
      </c>
      <c r="D695" s="7" t="s">
        <v>225</v>
      </c>
      <c r="E695" s="7" t="s">
        <v>255</v>
      </c>
      <c r="F695" s="7" t="str">
        <f>VLOOKUP(E695,'Fuel Heat Rate'!C:D,2,FALSE)</f>
        <v>燃气</v>
      </c>
      <c r="G695" s="8">
        <v>-0.03</v>
      </c>
      <c r="H695" s="8">
        <f>VLOOKUP($E695,'Fuel Heat Rate'!$C$3:$K$33,4,FALSE)*G695</f>
        <v>-0.0527167748548001</v>
      </c>
    </row>
    <row r="696" hidden="1" spans="1:8">
      <c r="A696" s="7">
        <v>355681</v>
      </c>
      <c r="B696" s="7" t="s">
        <v>487</v>
      </c>
      <c r="C696" s="7">
        <v>2020</v>
      </c>
      <c r="D696" s="7" t="s">
        <v>225</v>
      </c>
      <c r="E696" s="7" t="s">
        <v>255</v>
      </c>
      <c r="F696" s="7" t="str">
        <f>VLOOKUP(E696,'Fuel Heat Rate'!C:D,2,FALSE)</f>
        <v>燃气</v>
      </c>
      <c r="G696" s="8">
        <v>-0.04</v>
      </c>
      <c r="H696" s="8">
        <f>VLOOKUP($E696,'Fuel Heat Rate'!$C$3:$K$33,4,FALSE)*G696</f>
        <v>-0.0702890331397335</v>
      </c>
    </row>
    <row r="697" hidden="1" spans="1:8">
      <c r="A697" s="7">
        <v>30671</v>
      </c>
      <c r="B697" s="7" t="s">
        <v>487</v>
      </c>
      <c r="C697" s="7">
        <v>2021</v>
      </c>
      <c r="D697" s="7" t="s">
        <v>225</v>
      </c>
      <c r="E697" s="7" t="s">
        <v>255</v>
      </c>
      <c r="F697" s="7" t="str">
        <f>VLOOKUP(E697,'Fuel Heat Rate'!C:D,2,FALSE)</f>
        <v>燃气</v>
      </c>
      <c r="G697" s="8">
        <v>-0.04</v>
      </c>
      <c r="H697" s="8">
        <f>VLOOKUP($E697,'Fuel Heat Rate'!$C$3:$K$33,4,FALSE)*G697</f>
        <v>-0.0702890331397335</v>
      </c>
    </row>
    <row r="698" hidden="1" spans="1:8">
      <c r="A698" s="7">
        <v>356661</v>
      </c>
      <c r="B698" s="7" t="s">
        <v>487</v>
      </c>
      <c r="C698" s="7">
        <v>2019</v>
      </c>
      <c r="D698" s="7" t="s">
        <v>225</v>
      </c>
      <c r="E698" s="7" t="s">
        <v>229</v>
      </c>
      <c r="F698" s="7" t="str">
        <f>VLOOKUP(E698,'Fuel Heat Rate'!C:D,2,FALSE)</f>
        <v>燃煤</v>
      </c>
      <c r="G698" s="8">
        <v>-6967.9</v>
      </c>
      <c r="H698" s="8">
        <f>VLOOKUP($E698,'Fuel Heat Rate'!$C$3:$K$33,4,FALSE)*G698</f>
        <v>-4977.17097</v>
      </c>
    </row>
    <row r="699" hidden="1" spans="1:8">
      <c r="A699" s="7">
        <v>356626</v>
      </c>
      <c r="B699" s="7" t="s">
        <v>487</v>
      </c>
      <c r="C699" s="7">
        <v>2020</v>
      </c>
      <c r="D699" s="7" t="s">
        <v>225</v>
      </c>
      <c r="E699" s="7" t="s">
        <v>229</v>
      </c>
      <c r="F699" s="7" t="str">
        <f>VLOOKUP(E699,'Fuel Heat Rate'!C:D,2,FALSE)</f>
        <v>燃煤</v>
      </c>
      <c r="G699" s="8">
        <v>-7466.62</v>
      </c>
      <c r="H699" s="8">
        <f>VLOOKUP($E699,'Fuel Heat Rate'!$C$3:$K$33,4,FALSE)*G699</f>
        <v>-5333.406666</v>
      </c>
    </row>
    <row r="700" hidden="1" spans="1:8">
      <c r="A700" s="7">
        <v>1376</v>
      </c>
      <c r="B700" s="7" t="s">
        <v>487</v>
      </c>
      <c r="C700" s="7">
        <v>2021</v>
      </c>
      <c r="D700" s="7" t="s">
        <v>225</v>
      </c>
      <c r="E700" s="7" t="s">
        <v>229</v>
      </c>
      <c r="F700" s="7" t="str">
        <f>VLOOKUP(E700,'Fuel Heat Rate'!C:D,2,FALSE)</f>
        <v>燃煤</v>
      </c>
      <c r="G700" s="8">
        <v>-7845.67</v>
      </c>
      <c r="H700" s="8">
        <f>VLOOKUP($E700,'Fuel Heat Rate'!$C$3:$K$33,4,FALSE)*G700</f>
        <v>-5604.162081</v>
      </c>
    </row>
    <row r="701" hidden="1" spans="1:8">
      <c r="A701" s="7">
        <v>357746</v>
      </c>
      <c r="B701" s="7" t="s">
        <v>487</v>
      </c>
      <c r="C701" s="7">
        <v>2020</v>
      </c>
      <c r="D701" s="7" t="s">
        <v>225</v>
      </c>
      <c r="E701" s="7" t="s">
        <v>247</v>
      </c>
      <c r="F701" s="7">
        <f>VLOOKUP(E701,'Fuel Heat Rate'!C:D,2,FALSE)</f>
        <v>0</v>
      </c>
      <c r="G701" s="8">
        <v>-1.37</v>
      </c>
      <c r="H701" s="8">
        <f>VLOOKUP($E701,'Fuel Heat Rate'!$C$3:$K$33,4,FALSE)*G701</f>
        <v>-3.71870515886573</v>
      </c>
    </row>
    <row r="702" hidden="1" spans="1:8">
      <c r="A702" s="7">
        <v>10056</v>
      </c>
      <c r="B702" s="7" t="s">
        <v>487</v>
      </c>
      <c r="C702" s="7">
        <v>2021</v>
      </c>
      <c r="D702" s="7" t="s">
        <v>225</v>
      </c>
      <c r="E702" s="7" t="s">
        <v>247</v>
      </c>
      <c r="F702" s="7">
        <f>VLOOKUP(E702,'Fuel Heat Rate'!C:D,2,FALSE)</f>
        <v>0</v>
      </c>
      <c r="G702" s="8">
        <v>-1.87</v>
      </c>
      <c r="H702" s="8">
        <f>VLOOKUP($E702,'Fuel Heat Rate'!$C$3:$K$33,4,FALSE)*G702</f>
        <v>-5.07589682268534</v>
      </c>
    </row>
    <row r="703" hidden="1" spans="1:8">
      <c r="A703" s="7">
        <v>358166</v>
      </c>
      <c r="B703" s="7" t="s">
        <v>488</v>
      </c>
      <c r="C703" s="7">
        <v>2019</v>
      </c>
      <c r="D703" s="7" t="s">
        <v>225</v>
      </c>
      <c r="E703" s="7" t="s">
        <v>259</v>
      </c>
      <c r="F703" s="7" t="str">
        <f>VLOOKUP(E703,'Fuel Heat Rate'!C:D,2,FALSE)</f>
        <v>燃油</v>
      </c>
      <c r="G703" s="8">
        <v>-0.03</v>
      </c>
      <c r="H703" s="8">
        <f>VLOOKUP($E703,'Fuel Heat Rate'!$C$3:$K$33,4,FALSE)*G703</f>
        <v>-0.043713</v>
      </c>
    </row>
    <row r="704" hidden="1" spans="1:8">
      <c r="A704" s="7">
        <v>358131</v>
      </c>
      <c r="B704" s="7" t="s">
        <v>488</v>
      </c>
      <c r="C704" s="7">
        <v>2020</v>
      </c>
      <c r="D704" s="7" t="s">
        <v>225</v>
      </c>
      <c r="E704" s="7" t="s">
        <v>259</v>
      </c>
      <c r="F704" s="7" t="str">
        <f>VLOOKUP(E704,'Fuel Heat Rate'!C:D,2,FALSE)</f>
        <v>燃油</v>
      </c>
      <c r="G704" s="8">
        <v>-0.03</v>
      </c>
      <c r="H704" s="8">
        <f>VLOOKUP($E704,'Fuel Heat Rate'!$C$3:$K$33,4,FALSE)*G704</f>
        <v>-0.043713</v>
      </c>
    </row>
    <row r="705" hidden="1" spans="1:8">
      <c r="A705" s="7">
        <v>18386</v>
      </c>
      <c r="B705" s="7" t="s">
        <v>488</v>
      </c>
      <c r="C705" s="7">
        <v>2021</v>
      </c>
      <c r="D705" s="7" t="s">
        <v>225</v>
      </c>
      <c r="E705" s="7" t="s">
        <v>259</v>
      </c>
      <c r="F705" s="7" t="str">
        <f>VLOOKUP(E705,'Fuel Heat Rate'!C:D,2,FALSE)</f>
        <v>燃油</v>
      </c>
      <c r="G705" s="8">
        <v>-0.02</v>
      </c>
      <c r="H705" s="8">
        <f>VLOOKUP($E705,'Fuel Heat Rate'!$C$3:$K$33,4,FALSE)*G705</f>
        <v>-0.029142</v>
      </c>
    </row>
    <row r="706" hidden="1" spans="1:8">
      <c r="A706" s="7">
        <v>358726</v>
      </c>
      <c r="B706" s="7" t="s">
        <v>488</v>
      </c>
      <c r="C706" s="7">
        <v>2019</v>
      </c>
      <c r="D706" s="7" t="s">
        <v>225</v>
      </c>
      <c r="E706" s="7" t="s">
        <v>339</v>
      </c>
      <c r="F706" s="7" t="str">
        <f>VLOOKUP(E706,'Fuel Heat Rate'!C:D,2,FALSE)</f>
        <v>电力</v>
      </c>
      <c r="G706" s="8">
        <v>104.17</v>
      </c>
      <c r="H706" s="8">
        <f>VLOOKUP($E706,'Fuel Heat Rate'!$C$3:$K$33,4,FALSE)*G706</f>
        <v>128.121626238469</v>
      </c>
    </row>
    <row r="707" hidden="1" spans="1:8">
      <c r="A707" s="7">
        <v>358691</v>
      </c>
      <c r="B707" s="7" t="s">
        <v>488</v>
      </c>
      <c r="C707" s="7">
        <v>2020</v>
      </c>
      <c r="D707" s="7" t="s">
        <v>225</v>
      </c>
      <c r="E707" s="7" t="s">
        <v>339</v>
      </c>
      <c r="F707" s="7" t="str">
        <f>VLOOKUP(E707,'Fuel Heat Rate'!C:D,2,FALSE)</f>
        <v>电力</v>
      </c>
      <c r="G707" s="8">
        <v>104.54</v>
      </c>
      <c r="H707" s="8">
        <f>VLOOKUP($E707,'Fuel Heat Rate'!$C$3:$K$33,4,FALSE)*G707</f>
        <v>128.576699692518</v>
      </c>
    </row>
    <row r="708" hidden="1" spans="1:8">
      <c r="A708" s="7">
        <v>33576</v>
      </c>
      <c r="B708" s="7" t="s">
        <v>488</v>
      </c>
      <c r="C708" s="7">
        <v>2021</v>
      </c>
      <c r="D708" s="7" t="s">
        <v>225</v>
      </c>
      <c r="E708" s="7" t="s">
        <v>339</v>
      </c>
      <c r="F708" s="7" t="str">
        <f>VLOOKUP(E708,'Fuel Heat Rate'!C:D,2,FALSE)</f>
        <v>电力</v>
      </c>
      <c r="G708" s="8">
        <v>150.01</v>
      </c>
      <c r="H708" s="8">
        <f>VLOOKUP($E708,'Fuel Heat Rate'!$C$3:$K$33,4,FALSE)*G708</f>
        <v>184.501537410318</v>
      </c>
    </row>
    <row r="709" hidden="1" spans="1:8">
      <c r="A709" s="7">
        <v>359636</v>
      </c>
      <c r="B709" s="7" t="s">
        <v>488</v>
      </c>
      <c r="C709" s="7">
        <v>2020</v>
      </c>
      <c r="D709" s="7" t="s">
        <v>225</v>
      </c>
      <c r="E709" s="7" t="s">
        <v>242</v>
      </c>
      <c r="F709" s="7">
        <f>VLOOKUP(E709,'Fuel Heat Rate'!C:D,2,FALSE)</f>
        <v>0</v>
      </c>
      <c r="G709" s="8">
        <v>-0.33</v>
      </c>
      <c r="H709" s="8">
        <f>VLOOKUP($E709,'Fuel Heat Rate'!$C$3:$K$33,4,FALSE)*G709</f>
        <v>-1.956405</v>
      </c>
    </row>
    <row r="710" hidden="1" spans="1:8">
      <c r="A710" s="7">
        <v>8621</v>
      </c>
      <c r="B710" s="7" t="s">
        <v>488</v>
      </c>
      <c r="C710" s="7">
        <v>2021</v>
      </c>
      <c r="D710" s="7" t="s">
        <v>225</v>
      </c>
      <c r="E710" s="7" t="s">
        <v>242</v>
      </c>
      <c r="F710" s="7">
        <f>VLOOKUP(E710,'Fuel Heat Rate'!C:D,2,FALSE)</f>
        <v>0</v>
      </c>
      <c r="G710" s="8">
        <v>-0.3</v>
      </c>
      <c r="H710" s="8">
        <f>VLOOKUP($E710,'Fuel Heat Rate'!$C$3:$K$33,4,FALSE)*G710</f>
        <v>-1.77855</v>
      </c>
    </row>
    <row r="711" hidden="1" spans="1:8">
      <c r="A711" s="7">
        <v>366181</v>
      </c>
      <c r="B711" s="7" t="s">
        <v>488</v>
      </c>
      <c r="C711" s="7">
        <v>2020</v>
      </c>
      <c r="D711" s="7" t="s">
        <v>225</v>
      </c>
      <c r="E711" s="7" t="s">
        <v>262</v>
      </c>
      <c r="F711" s="7" t="str">
        <f>VLOOKUP(E711,'Fuel Heat Rate'!C:D,2,FALSE)</f>
        <v>燃油</v>
      </c>
      <c r="G711" s="8">
        <v>-0.02</v>
      </c>
      <c r="H711" s="8">
        <f>VLOOKUP($E711,'Fuel Heat Rate'!$C$3:$K$33,4,FALSE)*G711</f>
        <v>-0.028572</v>
      </c>
    </row>
    <row r="712" hidden="1" spans="1:8">
      <c r="A712" s="7">
        <v>19471</v>
      </c>
      <c r="B712" s="7" t="s">
        <v>488</v>
      </c>
      <c r="C712" s="7">
        <v>2021</v>
      </c>
      <c r="D712" s="7" t="s">
        <v>225</v>
      </c>
      <c r="E712" s="7" t="s">
        <v>262</v>
      </c>
      <c r="F712" s="7" t="str">
        <f>VLOOKUP(E712,'Fuel Heat Rate'!C:D,2,FALSE)</f>
        <v>燃油</v>
      </c>
      <c r="G712" s="8">
        <v>-0.01</v>
      </c>
      <c r="H712" s="8">
        <f>VLOOKUP($E712,'Fuel Heat Rate'!$C$3:$K$33,4,FALSE)*G712</f>
        <v>-0.014286</v>
      </c>
    </row>
    <row r="713" hidden="1" spans="1:8">
      <c r="A713" s="7">
        <v>366776</v>
      </c>
      <c r="B713" s="7" t="s">
        <v>488</v>
      </c>
      <c r="C713" s="7">
        <v>2019</v>
      </c>
      <c r="D713" s="7" t="s">
        <v>225</v>
      </c>
      <c r="E713" s="7" t="s">
        <v>337</v>
      </c>
      <c r="F713" s="7" t="str">
        <f>VLOOKUP(E713,'Fuel Heat Rate'!C:D,2,FALSE)</f>
        <v>其他</v>
      </c>
      <c r="G713" s="8">
        <v>-733.6</v>
      </c>
      <c r="H713" s="8">
        <f>VLOOKUP($E713,'Fuel Heat Rate'!$C$3:$K$33,4,FALSE)*G713</f>
        <v>-25.0632046463956</v>
      </c>
    </row>
    <row r="714" hidden="1" spans="1:8">
      <c r="A714" s="7">
        <v>366741</v>
      </c>
      <c r="B714" s="7" t="s">
        <v>488</v>
      </c>
      <c r="C714" s="7">
        <v>2020</v>
      </c>
      <c r="D714" s="7" t="s">
        <v>225</v>
      </c>
      <c r="E714" s="7" t="s">
        <v>337</v>
      </c>
      <c r="F714" s="7" t="str">
        <f>VLOOKUP(E714,'Fuel Heat Rate'!C:D,2,FALSE)</f>
        <v>其他</v>
      </c>
      <c r="G714" s="8">
        <v>-594.59</v>
      </c>
      <c r="H714" s="8">
        <f>VLOOKUP($E714,'Fuel Heat Rate'!$C$3:$K$33,4,FALSE)*G714</f>
        <v>-20.3139733515545</v>
      </c>
    </row>
    <row r="715" hidden="1" spans="1:8">
      <c r="A715" s="7">
        <v>32491</v>
      </c>
      <c r="B715" s="7" t="s">
        <v>488</v>
      </c>
      <c r="C715" s="7">
        <v>2021</v>
      </c>
      <c r="D715" s="7" t="s">
        <v>225</v>
      </c>
      <c r="E715" s="7" t="s">
        <v>337</v>
      </c>
      <c r="F715" s="7" t="str">
        <f>VLOOKUP(E715,'Fuel Heat Rate'!C:D,2,FALSE)</f>
        <v>其他</v>
      </c>
      <c r="G715" s="8">
        <v>-615.27</v>
      </c>
      <c r="H715" s="8">
        <f>VLOOKUP($E715,'Fuel Heat Rate'!$C$3:$K$33,4,FALSE)*G715</f>
        <v>-21.0204988042364</v>
      </c>
    </row>
    <row r="716" hidden="1" spans="1:8">
      <c r="A716" s="7">
        <v>369646</v>
      </c>
      <c r="B716" s="7" t="s">
        <v>488</v>
      </c>
      <c r="C716" s="7">
        <v>2019</v>
      </c>
      <c r="D716" s="7" t="s">
        <v>225</v>
      </c>
      <c r="E716" s="7" t="s">
        <v>253</v>
      </c>
      <c r="F716" s="7" t="str">
        <f>VLOOKUP(E716,'Fuel Heat Rate'!C:D,2,FALSE)</f>
        <v>燃气</v>
      </c>
      <c r="G716" s="8">
        <v>-0.02</v>
      </c>
      <c r="H716" s="8">
        <f>VLOOKUP($E716,'Fuel Heat Rate'!$C$3:$K$33,4,FALSE)*G716</f>
        <v>-0.243</v>
      </c>
    </row>
    <row r="717" hidden="1" spans="1:8">
      <c r="A717" s="7">
        <v>372831</v>
      </c>
      <c r="B717" s="7" t="s">
        <v>488</v>
      </c>
      <c r="C717" s="7">
        <v>2019</v>
      </c>
      <c r="D717" s="7" t="s">
        <v>225</v>
      </c>
      <c r="E717" s="7" t="s">
        <v>229</v>
      </c>
      <c r="F717" s="7" t="str">
        <f>VLOOKUP(E717,'Fuel Heat Rate'!C:D,2,FALSE)</f>
        <v>燃煤</v>
      </c>
      <c r="G717" s="8">
        <v>-465.15</v>
      </c>
      <c r="H717" s="8">
        <f>VLOOKUP($E717,'Fuel Heat Rate'!$C$3:$K$33,4,FALSE)*G717</f>
        <v>-332.256645</v>
      </c>
    </row>
    <row r="718" hidden="1" spans="1:8">
      <c r="A718" s="7">
        <v>372796</v>
      </c>
      <c r="B718" s="7" t="s">
        <v>488</v>
      </c>
      <c r="C718" s="7">
        <v>2020</v>
      </c>
      <c r="D718" s="7" t="s">
        <v>225</v>
      </c>
      <c r="E718" s="7" t="s">
        <v>229</v>
      </c>
      <c r="F718" s="7" t="str">
        <f>VLOOKUP(E718,'Fuel Heat Rate'!C:D,2,FALSE)</f>
        <v>燃煤</v>
      </c>
      <c r="G718" s="8">
        <v>-449.01</v>
      </c>
      <c r="H718" s="8">
        <f>VLOOKUP($E718,'Fuel Heat Rate'!$C$3:$K$33,4,FALSE)*G718</f>
        <v>-320.727843</v>
      </c>
    </row>
    <row r="719" hidden="1" spans="1:8">
      <c r="A719" s="7">
        <v>2111</v>
      </c>
      <c r="B719" s="7" t="s">
        <v>488</v>
      </c>
      <c r="C719" s="7">
        <v>2021</v>
      </c>
      <c r="D719" s="7" t="s">
        <v>225</v>
      </c>
      <c r="E719" s="7" t="s">
        <v>229</v>
      </c>
      <c r="F719" s="7" t="str">
        <f>VLOOKUP(E719,'Fuel Heat Rate'!C:D,2,FALSE)</f>
        <v>燃煤</v>
      </c>
      <c r="G719" s="8">
        <v>-710.14</v>
      </c>
      <c r="H719" s="8">
        <f>VLOOKUP($E719,'Fuel Heat Rate'!$C$3:$K$33,4,FALSE)*G719</f>
        <v>-507.253002</v>
      </c>
    </row>
    <row r="720" spans="1:8">
      <c r="A720" s="7">
        <v>45056</v>
      </c>
      <c r="B720" s="7" t="s">
        <v>224</v>
      </c>
      <c r="C720" s="7">
        <v>2019</v>
      </c>
      <c r="D720" s="7" t="s">
        <v>225</v>
      </c>
      <c r="E720" s="7" t="s">
        <v>259</v>
      </c>
      <c r="F720" s="7" t="str">
        <f>VLOOKUP(E720,'Fuel Heat Rate'!C:D,2,FALSE)</f>
        <v>燃油</v>
      </c>
      <c r="G720" s="8">
        <v>-24.18</v>
      </c>
      <c r="H720" s="8">
        <f>VLOOKUP($E720,'Fuel Heat Rate'!$C$3:$K$33,4,FALSE)*G720</f>
        <v>-35.232678</v>
      </c>
    </row>
    <row r="721" spans="1:8">
      <c r="A721" s="7">
        <v>45091</v>
      </c>
      <c r="B721" s="7" t="s">
        <v>224</v>
      </c>
      <c r="C721" s="7">
        <v>2020</v>
      </c>
      <c r="D721" s="7" t="s">
        <v>225</v>
      </c>
      <c r="E721" s="7" t="s">
        <v>259</v>
      </c>
      <c r="F721" s="7" t="str">
        <f>VLOOKUP(E721,'Fuel Heat Rate'!C:D,2,FALSE)</f>
        <v>燃油</v>
      </c>
      <c r="G721" s="8">
        <v>-27.58</v>
      </c>
      <c r="H721" s="8">
        <f>VLOOKUP($E721,'Fuel Heat Rate'!$C$3:$K$33,4,FALSE)*G721</f>
        <v>-40.186818</v>
      </c>
    </row>
    <row r="722" spans="1:8">
      <c r="A722" s="7">
        <v>17441</v>
      </c>
      <c r="B722" s="7" t="s">
        <v>224</v>
      </c>
      <c r="C722" s="7">
        <v>2021</v>
      </c>
      <c r="D722" s="7" t="s">
        <v>225</v>
      </c>
      <c r="E722" s="7" t="s">
        <v>259</v>
      </c>
      <c r="F722" s="7" t="str">
        <f>VLOOKUP(E722,'Fuel Heat Rate'!C:D,2,FALSE)</f>
        <v>燃油</v>
      </c>
      <c r="G722" s="8">
        <v>-28.88</v>
      </c>
      <c r="H722" s="8">
        <f>VLOOKUP($E722,'Fuel Heat Rate'!$C$3:$K$33,4,FALSE)*G722</f>
        <v>-42.081048</v>
      </c>
    </row>
    <row r="723" spans="1:8">
      <c r="A723" s="7">
        <v>50446</v>
      </c>
      <c r="B723" s="7" t="s">
        <v>224</v>
      </c>
      <c r="C723" s="7">
        <v>2019</v>
      </c>
      <c r="D723" s="7" t="s">
        <v>225</v>
      </c>
      <c r="E723" s="7" t="s">
        <v>339</v>
      </c>
      <c r="F723" s="7" t="str">
        <f>VLOOKUP(E723,'Fuel Heat Rate'!C:D,2,FALSE)</f>
        <v>电力</v>
      </c>
      <c r="G723" s="8">
        <v>52201.48</v>
      </c>
      <c r="H723" s="8">
        <f>VLOOKUP($E723,'Fuel Heat Rate'!$C$3:$K$33,4,FALSE)*G723</f>
        <v>64204.0751622822</v>
      </c>
    </row>
    <row r="724" spans="1:8">
      <c r="A724" s="7">
        <v>50481</v>
      </c>
      <c r="B724" s="7" t="s">
        <v>224</v>
      </c>
      <c r="C724" s="7">
        <v>2020</v>
      </c>
      <c r="D724" s="7" t="s">
        <v>225</v>
      </c>
      <c r="E724" s="7" t="s">
        <v>339</v>
      </c>
      <c r="F724" s="7" t="str">
        <f>VLOOKUP(E724,'Fuel Heat Rate'!C:D,2,FALSE)</f>
        <v>电力</v>
      </c>
      <c r="G724" s="8">
        <v>53302.48</v>
      </c>
      <c r="H724" s="8">
        <f>VLOOKUP($E724,'Fuel Heat Rate'!$C$3:$K$33,4,FALSE)*G724</f>
        <v>65558.2261701401</v>
      </c>
    </row>
    <row r="725" spans="1:8">
      <c r="A725" s="7">
        <v>32631</v>
      </c>
      <c r="B725" s="7" t="s">
        <v>224</v>
      </c>
      <c r="C725" s="7">
        <v>2021</v>
      </c>
      <c r="D725" s="7" t="s">
        <v>225</v>
      </c>
      <c r="E725" s="7" t="s">
        <v>339</v>
      </c>
      <c r="F725" s="7" t="str">
        <f>VLOOKUP(E725,'Fuel Heat Rate'!C:D,2,FALSE)</f>
        <v>电力</v>
      </c>
      <c r="G725" s="8">
        <v>58058.68</v>
      </c>
      <c r="H725" s="8">
        <f>VLOOKUP($E725,'Fuel Heat Rate'!$C$3:$K$33,4,FALSE)*G725</f>
        <v>71408.0109326956</v>
      </c>
    </row>
    <row r="726" spans="1:8">
      <c r="A726" s="7">
        <v>41976</v>
      </c>
      <c r="B726" s="7" t="s">
        <v>224</v>
      </c>
      <c r="C726" s="7">
        <v>2019</v>
      </c>
      <c r="D726" s="7" t="s">
        <v>225</v>
      </c>
      <c r="E726" s="7" t="s">
        <v>244</v>
      </c>
      <c r="F726" s="7">
        <f>VLOOKUP(E726,'Fuel Heat Rate'!C:D,2,FALSE)</f>
        <v>0</v>
      </c>
      <c r="G726" s="8">
        <v>-2451.35</v>
      </c>
      <c r="H726" s="8">
        <f>VLOOKUP($E726,'Fuel Heat Rate'!$C$3:$K$33,4,FALSE)*G726</f>
        <v>-3151.4964297916</v>
      </c>
    </row>
    <row r="727" spans="1:8">
      <c r="A727" s="7">
        <v>42011</v>
      </c>
      <c r="B727" s="7" t="s">
        <v>224</v>
      </c>
      <c r="C727" s="7">
        <v>2020</v>
      </c>
      <c r="D727" s="7" t="s">
        <v>225</v>
      </c>
      <c r="E727" s="7" t="s">
        <v>244</v>
      </c>
      <c r="F727" s="7">
        <f>VLOOKUP(E727,'Fuel Heat Rate'!C:D,2,FALSE)</f>
        <v>0</v>
      </c>
      <c r="G727" s="8">
        <v>-2932.52</v>
      </c>
      <c r="H727" s="8">
        <f>VLOOKUP($E727,'Fuel Heat Rate'!$C$3:$K$33,4,FALSE)*G727</f>
        <v>-3770.09660403143</v>
      </c>
    </row>
    <row r="728" spans="1:8">
      <c r="A728" s="7">
        <v>8761</v>
      </c>
      <c r="B728" s="7" t="s">
        <v>224</v>
      </c>
      <c r="C728" s="7">
        <v>2021</v>
      </c>
      <c r="D728" s="7" t="s">
        <v>225</v>
      </c>
      <c r="E728" s="7" t="s">
        <v>244</v>
      </c>
      <c r="F728" s="7">
        <f>VLOOKUP(E728,'Fuel Heat Rate'!C:D,2,FALSE)</f>
        <v>0</v>
      </c>
      <c r="G728" s="8">
        <v>-2864.19</v>
      </c>
      <c r="H728" s="8">
        <f>VLOOKUP($E728,'Fuel Heat Rate'!$C$3:$K$33,4,FALSE)*G728</f>
        <v>-3682.25041680902</v>
      </c>
    </row>
    <row r="729" spans="1:8">
      <c r="A729" s="7">
        <v>41591</v>
      </c>
      <c r="B729" s="7" t="s">
        <v>224</v>
      </c>
      <c r="C729" s="7">
        <v>2019</v>
      </c>
      <c r="D729" s="7" t="s">
        <v>225</v>
      </c>
      <c r="E729" s="7" t="s">
        <v>242</v>
      </c>
      <c r="F729" s="7">
        <f>VLOOKUP(E729,'Fuel Heat Rate'!C:D,2,FALSE)</f>
        <v>0</v>
      </c>
      <c r="G729" s="8">
        <v>-208.01</v>
      </c>
      <c r="H729" s="8">
        <f>VLOOKUP($E729,'Fuel Heat Rate'!$C$3:$K$33,4,FALSE)*G729</f>
        <v>-1233.187285</v>
      </c>
    </row>
    <row r="730" spans="1:8">
      <c r="A730" s="7">
        <v>41626</v>
      </c>
      <c r="B730" s="7" t="s">
        <v>224</v>
      </c>
      <c r="C730" s="7">
        <v>2020</v>
      </c>
      <c r="D730" s="7" t="s">
        <v>225</v>
      </c>
      <c r="E730" s="7" t="s">
        <v>242</v>
      </c>
      <c r="F730" s="7">
        <f>VLOOKUP(E730,'Fuel Heat Rate'!C:D,2,FALSE)</f>
        <v>0</v>
      </c>
      <c r="G730" s="8">
        <v>-217.85</v>
      </c>
      <c r="H730" s="8">
        <f>VLOOKUP($E730,'Fuel Heat Rate'!$C$3:$K$33,4,FALSE)*G730</f>
        <v>-1291.523725</v>
      </c>
    </row>
    <row r="731" spans="1:8">
      <c r="A731" s="7">
        <v>7676</v>
      </c>
      <c r="B731" s="7" t="s">
        <v>224</v>
      </c>
      <c r="C731" s="7">
        <v>2021</v>
      </c>
      <c r="D731" s="7" t="s">
        <v>225</v>
      </c>
      <c r="E731" s="7" t="s">
        <v>242</v>
      </c>
      <c r="F731" s="7">
        <f>VLOOKUP(E731,'Fuel Heat Rate'!C:D,2,FALSE)</f>
        <v>0</v>
      </c>
      <c r="G731" s="8">
        <v>-216.45</v>
      </c>
      <c r="H731" s="8">
        <f>VLOOKUP($E731,'Fuel Heat Rate'!$C$3:$K$33,4,FALSE)*G731</f>
        <v>-1283.223825</v>
      </c>
    </row>
    <row r="732" spans="1:8">
      <c r="A732" s="7">
        <v>41206</v>
      </c>
      <c r="B732" s="7" t="s">
        <v>224</v>
      </c>
      <c r="C732" s="7">
        <v>2019</v>
      </c>
      <c r="D732" s="7" t="s">
        <v>225</v>
      </c>
      <c r="E732" s="7" t="s">
        <v>236</v>
      </c>
      <c r="F732" s="7" t="str">
        <f>VLOOKUP(E732,'Fuel Heat Rate'!C:D,2,FALSE)</f>
        <v>燃煤</v>
      </c>
      <c r="G732" s="8">
        <v>-25.3</v>
      </c>
      <c r="H732" s="8">
        <f>VLOOKUP($E732,'Fuel Heat Rate'!$C$3:$K$33,4,FALSE)*G732</f>
        <v>-24.57642</v>
      </c>
    </row>
    <row r="733" spans="1:8">
      <c r="A733" s="7">
        <v>41241</v>
      </c>
      <c r="B733" s="7" t="s">
        <v>224</v>
      </c>
      <c r="C733" s="7">
        <v>2020</v>
      </c>
      <c r="D733" s="7" t="s">
        <v>225</v>
      </c>
      <c r="E733" s="7" t="s">
        <v>236</v>
      </c>
      <c r="F733" s="7" t="str">
        <f>VLOOKUP(E733,'Fuel Heat Rate'!C:D,2,FALSE)</f>
        <v>燃煤</v>
      </c>
      <c r="G733" s="8">
        <v>-250.03</v>
      </c>
      <c r="H733" s="8">
        <f>VLOOKUP($E733,'Fuel Heat Rate'!$C$3:$K$33,4,FALSE)*G733</f>
        <v>-242.879142</v>
      </c>
    </row>
    <row r="734" spans="1:8">
      <c r="A734" s="7">
        <v>6591</v>
      </c>
      <c r="B734" s="7" t="s">
        <v>224</v>
      </c>
      <c r="C734" s="7">
        <v>2021</v>
      </c>
      <c r="D734" s="7" t="s">
        <v>225</v>
      </c>
      <c r="E734" s="7" t="s">
        <v>236</v>
      </c>
      <c r="F734" s="7" t="str">
        <f>VLOOKUP(E734,'Fuel Heat Rate'!C:D,2,FALSE)</f>
        <v>燃煤</v>
      </c>
      <c r="G734" s="8">
        <v>-188.96</v>
      </c>
      <c r="H734" s="8">
        <f>VLOOKUP($E734,'Fuel Heat Rate'!$C$3:$K$33,4,FALSE)*G734</f>
        <v>-183.555744</v>
      </c>
    </row>
    <row r="735" spans="1:8">
      <c r="A735" s="7">
        <v>48521</v>
      </c>
      <c r="B735" s="7" t="s">
        <v>224</v>
      </c>
      <c r="C735" s="7">
        <v>2019</v>
      </c>
      <c r="D735" s="7" t="s">
        <v>225</v>
      </c>
      <c r="E735" s="7" t="s">
        <v>251</v>
      </c>
      <c r="F735" s="7" t="str">
        <f>VLOOKUP(E735,'Fuel Heat Rate'!C:D,2,FALSE)</f>
        <v>燃油</v>
      </c>
      <c r="G735" s="8">
        <v>-52.59</v>
      </c>
      <c r="H735" s="8">
        <f>VLOOKUP($E735,'Fuel Heat Rate'!$C$3:$K$33,4,FALSE)*G735</f>
        <v>-82.639926</v>
      </c>
    </row>
    <row r="736" spans="1:8">
      <c r="A736" s="7">
        <v>48556</v>
      </c>
      <c r="B736" s="7" t="s">
        <v>224</v>
      </c>
      <c r="C736" s="7">
        <v>2020</v>
      </c>
      <c r="D736" s="7" t="s">
        <v>225</v>
      </c>
      <c r="E736" s="7" t="s">
        <v>251</v>
      </c>
      <c r="F736" s="7" t="str">
        <f>VLOOKUP(E736,'Fuel Heat Rate'!C:D,2,FALSE)</f>
        <v>燃油</v>
      </c>
      <c r="G736" s="8">
        <v>-50.19</v>
      </c>
      <c r="H736" s="8">
        <f>VLOOKUP($E736,'Fuel Heat Rate'!$C$3:$K$33,4,FALSE)*G736</f>
        <v>-78.868566</v>
      </c>
    </row>
    <row r="737" spans="1:8">
      <c r="A737" s="7">
        <v>27206</v>
      </c>
      <c r="B737" s="7" t="s">
        <v>224</v>
      </c>
      <c r="C737" s="7">
        <v>2021</v>
      </c>
      <c r="D737" s="7" t="s">
        <v>225</v>
      </c>
      <c r="E737" s="7" t="s">
        <v>251</v>
      </c>
      <c r="F737" s="7" t="str">
        <f>VLOOKUP(E737,'Fuel Heat Rate'!C:D,2,FALSE)</f>
        <v>燃油</v>
      </c>
      <c r="G737" s="8">
        <v>-45.18</v>
      </c>
      <c r="H737" s="8">
        <f>VLOOKUP($E737,'Fuel Heat Rate'!$C$3:$K$33,4,FALSE)*G737</f>
        <v>-70.995852</v>
      </c>
    </row>
    <row r="738" spans="1:8">
      <c r="A738" s="7">
        <v>40821</v>
      </c>
      <c r="B738" s="7" t="s">
        <v>224</v>
      </c>
      <c r="C738" s="7">
        <v>2019</v>
      </c>
      <c r="D738" s="7" t="s">
        <v>225</v>
      </c>
      <c r="E738" s="7" t="s">
        <v>234</v>
      </c>
      <c r="F738" s="7" t="str">
        <f>VLOOKUP(E738,'Fuel Heat Rate'!C:D,2,FALSE)</f>
        <v>煤矸石</v>
      </c>
      <c r="G738" s="8">
        <v>-2467.05</v>
      </c>
      <c r="H738" s="8">
        <f>VLOOKUP($E738,'Fuel Heat Rate'!$C$3:$K$33,4,FALSE)*G738</f>
        <v>-705.810614964127</v>
      </c>
    </row>
    <row r="739" spans="1:8">
      <c r="A739" s="7">
        <v>40856</v>
      </c>
      <c r="B739" s="7" t="s">
        <v>224</v>
      </c>
      <c r="C739" s="7">
        <v>2020</v>
      </c>
      <c r="D739" s="7" t="s">
        <v>225</v>
      </c>
      <c r="E739" s="7" t="s">
        <v>234</v>
      </c>
      <c r="F739" s="7" t="str">
        <f>VLOOKUP(E739,'Fuel Heat Rate'!C:D,2,FALSE)</f>
        <v>煤矸石</v>
      </c>
      <c r="G739" s="8">
        <v>-2087.61</v>
      </c>
      <c r="H739" s="8">
        <f>VLOOKUP($E739,'Fuel Heat Rate'!$C$3:$K$33,4,FALSE)*G739</f>
        <v>-597.254736590366</v>
      </c>
    </row>
    <row r="740" spans="1:8">
      <c r="A740" s="7">
        <v>5506</v>
      </c>
      <c r="B740" s="7" t="s">
        <v>224</v>
      </c>
      <c r="C740" s="7">
        <v>2021</v>
      </c>
      <c r="D740" s="7" t="s">
        <v>225</v>
      </c>
      <c r="E740" s="7" t="s">
        <v>234</v>
      </c>
      <c r="F740" s="7" t="str">
        <f>VLOOKUP(E740,'Fuel Heat Rate'!C:D,2,FALSE)</f>
        <v>煤矸石</v>
      </c>
      <c r="G740" s="8">
        <v>-1633.34</v>
      </c>
      <c r="H740" s="8">
        <f>VLOOKUP($E740,'Fuel Heat Rate'!$C$3:$K$33,4,FALSE)*G740</f>
        <v>-467.290371028357</v>
      </c>
    </row>
    <row r="741" spans="1:8">
      <c r="A741" s="7">
        <v>42746</v>
      </c>
      <c r="B741" s="7" t="s">
        <v>224</v>
      </c>
      <c r="C741" s="7">
        <v>2019</v>
      </c>
      <c r="D741" s="7" t="s">
        <v>225</v>
      </c>
      <c r="E741" s="7" t="s">
        <v>249</v>
      </c>
      <c r="F741" s="7">
        <f>VLOOKUP(E741,'Fuel Heat Rate'!C:D,2,FALSE)</f>
        <v>0</v>
      </c>
      <c r="G741" s="8">
        <v>-0.13</v>
      </c>
      <c r="H741" s="8">
        <f>VLOOKUP($E741,'Fuel Heat Rate'!$C$3:$K$33,4,FALSE)*G741</f>
        <v>-0.23218</v>
      </c>
    </row>
    <row r="742" spans="1:8">
      <c r="A742" s="7">
        <v>42781</v>
      </c>
      <c r="B742" s="7" t="s">
        <v>224</v>
      </c>
      <c r="C742" s="7">
        <v>2020</v>
      </c>
      <c r="D742" s="7" t="s">
        <v>225</v>
      </c>
      <c r="E742" s="7" t="s">
        <v>249</v>
      </c>
      <c r="F742" s="7">
        <f>VLOOKUP(E742,'Fuel Heat Rate'!C:D,2,FALSE)</f>
        <v>0</v>
      </c>
      <c r="G742" s="8">
        <v>-3.48</v>
      </c>
      <c r="H742" s="8">
        <f>VLOOKUP($E742,'Fuel Heat Rate'!$C$3:$K$33,4,FALSE)*G742</f>
        <v>-6.21528</v>
      </c>
    </row>
    <row r="743" spans="1:8">
      <c r="A743" s="7">
        <v>10931</v>
      </c>
      <c r="B743" s="7" t="s">
        <v>224</v>
      </c>
      <c r="C743" s="7">
        <v>2021</v>
      </c>
      <c r="D743" s="7" t="s">
        <v>225</v>
      </c>
      <c r="E743" s="7" t="s">
        <v>249</v>
      </c>
      <c r="F743" s="7">
        <f>VLOOKUP(E743,'Fuel Heat Rate'!C:D,2,FALSE)</f>
        <v>0</v>
      </c>
      <c r="G743" s="8">
        <v>-11.1</v>
      </c>
      <c r="H743" s="8">
        <f>VLOOKUP($E743,'Fuel Heat Rate'!$C$3:$K$33,4,FALSE)*G743</f>
        <v>-19.8246</v>
      </c>
    </row>
    <row r="744" spans="1:8">
      <c r="A744" s="7">
        <v>50831</v>
      </c>
      <c r="B744" s="7" t="s">
        <v>224</v>
      </c>
      <c r="C744" s="7">
        <v>2019</v>
      </c>
      <c r="D744" s="7" t="s">
        <v>225</v>
      </c>
      <c r="E744" s="7" t="s">
        <v>226</v>
      </c>
      <c r="F744" s="7" t="str">
        <f>VLOOKUP(E744,'Fuel Heat Rate'!C:D,2,FALSE)</f>
        <v>生物质</v>
      </c>
      <c r="G744" s="8">
        <v>-1567.97</v>
      </c>
      <c r="H744" s="8">
        <f>VLOOKUP($E744,'Fuel Heat Rate'!$C$3:$K$33,4,FALSE)*G744</f>
        <v>-1568.02356918346</v>
      </c>
    </row>
    <row r="745" spans="1:8">
      <c r="A745" s="7">
        <v>50866</v>
      </c>
      <c r="B745" s="7" t="s">
        <v>224</v>
      </c>
      <c r="C745" s="7">
        <v>2020</v>
      </c>
      <c r="D745" s="7" t="s">
        <v>225</v>
      </c>
      <c r="E745" s="7" t="s">
        <v>226</v>
      </c>
      <c r="F745" s="7" t="str">
        <f>VLOOKUP(E745,'Fuel Heat Rate'!C:D,2,FALSE)</f>
        <v>生物质</v>
      </c>
      <c r="G745" s="8">
        <v>-2017.84</v>
      </c>
      <c r="H745" s="8">
        <f>VLOOKUP($E745,'Fuel Heat Rate'!$C$3:$K$33,4,FALSE)*G745</f>
        <v>-2017.90893884523</v>
      </c>
    </row>
    <row r="746" spans="1:8">
      <c r="A746" s="7">
        <v>33716</v>
      </c>
      <c r="B746" s="7" t="s">
        <v>224</v>
      </c>
      <c r="C746" s="7">
        <v>2021</v>
      </c>
      <c r="D746" s="7" t="s">
        <v>225</v>
      </c>
      <c r="E746" s="7" t="s">
        <v>226</v>
      </c>
      <c r="F746" s="7" t="str">
        <f>VLOOKUP(E746,'Fuel Heat Rate'!C:D,2,FALSE)</f>
        <v>生物质</v>
      </c>
      <c r="G746" s="8">
        <v>-2904.4</v>
      </c>
      <c r="H746" s="8">
        <f>VLOOKUP($E746,'Fuel Heat Rate'!$C$3:$K$33,4,FALSE)*G746</f>
        <v>-2904.49922787837</v>
      </c>
    </row>
    <row r="747" spans="1:8">
      <c r="A747" s="7">
        <v>48906</v>
      </c>
      <c r="B747" s="7" t="s">
        <v>224</v>
      </c>
      <c r="C747" s="7">
        <v>2019</v>
      </c>
      <c r="D747" s="7" t="s">
        <v>225</v>
      </c>
      <c r="E747" s="7" t="s">
        <v>264</v>
      </c>
      <c r="F747" s="7" t="str">
        <f>VLOOKUP(E747,'Fuel Heat Rate'!C:D,2,FALSE)</f>
        <v>燃油</v>
      </c>
      <c r="G747" s="8">
        <v>-8.25</v>
      </c>
      <c r="H747" s="8">
        <f>VLOOKUP($E747,'Fuel Heat Rate'!$C$3:$K$33,4,FALSE)*G747</f>
        <v>-11.5505637171165</v>
      </c>
    </row>
    <row r="748" spans="1:8">
      <c r="A748" s="7">
        <v>48941</v>
      </c>
      <c r="B748" s="7" t="s">
        <v>224</v>
      </c>
      <c r="C748" s="7">
        <v>2020</v>
      </c>
      <c r="D748" s="7" t="s">
        <v>225</v>
      </c>
      <c r="E748" s="7" t="s">
        <v>264</v>
      </c>
      <c r="F748" s="7" t="str">
        <f>VLOOKUP(E748,'Fuel Heat Rate'!C:D,2,FALSE)</f>
        <v>燃油</v>
      </c>
      <c r="G748" s="8">
        <v>-7.78</v>
      </c>
      <c r="H748" s="8">
        <f>VLOOKUP($E748,'Fuel Heat Rate'!$C$3:$K$33,4,FALSE)*G748</f>
        <v>-10.8925316023232</v>
      </c>
    </row>
    <row r="749" spans="1:8">
      <c r="A749" s="7">
        <v>28291</v>
      </c>
      <c r="B749" s="7" t="s">
        <v>224</v>
      </c>
      <c r="C749" s="7">
        <v>2021</v>
      </c>
      <c r="D749" s="7" t="s">
        <v>225</v>
      </c>
      <c r="E749" s="7" t="s">
        <v>264</v>
      </c>
      <c r="F749" s="7" t="str">
        <f>VLOOKUP(E749,'Fuel Heat Rate'!C:D,2,FALSE)</f>
        <v>燃油</v>
      </c>
      <c r="G749" s="8">
        <v>-7.07</v>
      </c>
      <c r="H749" s="8">
        <f>VLOOKUP($E749,'Fuel Heat Rate'!$C$3:$K$33,4,FALSE)*G749</f>
        <v>-9.89848308848651</v>
      </c>
    </row>
    <row r="750" spans="1:8">
      <c r="A750" s="7">
        <v>40051</v>
      </c>
      <c r="B750" s="7" t="s">
        <v>224</v>
      </c>
      <c r="C750" s="7">
        <v>2019</v>
      </c>
      <c r="D750" s="7" t="s">
        <v>225</v>
      </c>
      <c r="E750" s="7" t="s">
        <v>231</v>
      </c>
      <c r="F750" s="7" t="str">
        <f>VLOOKUP(E750,'Fuel Heat Rate'!C:D,2,FALSE)</f>
        <v>燃煤</v>
      </c>
      <c r="G750" s="8">
        <v>-4641.77</v>
      </c>
      <c r="H750" s="8">
        <f>VLOOKUP($E750,'Fuel Heat Rate'!$C$3:$K$33,4,FALSE)*G750</f>
        <v>-1326.153689</v>
      </c>
    </row>
    <row r="751" spans="1:8">
      <c r="A751" s="7">
        <v>40086</v>
      </c>
      <c r="B751" s="7" t="s">
        <v>224</v>
      </c>
      <c r="C751" s="7">
        <v>2020</v>
      </c>
      <c r="D751" s="7" t="s">
        <v>225</v>
      </c>
      <c r="E751" s="7" t="s">
        <v>231</v>
      </c>
      <c r="F751" s="7" t="str">
        <f>VLOOKUP(E751,'Fuel Heat Rate'!C:D,2,FALSE)</f>
        <v>燃煤</v>
      </c>
      <c r="G751" s="8">
        <v>-4789.09</v>
      </c>
      <c r="H751" s="8">
        <f>VLOOKUP($E751,'Fuel Heat Rate'!$C$3:$K$33,4,FALSE)*G751</f>
        <v>-1368.243013</v>
      </c>
    </row>
    <row r="752" spans="1:8">
      <c r="A752" s="7">
        <v>3336</v>
      </c>
      <c r="B752" s="7" t="s">
        <v>224</v>
      </c>
      <c r="C752" s="7">
        <v>2021</v>
      </c>
      <c r="D752" s="7" t="s">
        <v>225</v>
      </c>
      <c r="E752" s="7" t="s">
        <v>231</v>
      </c>
      <c r="F752" s="7" t="str">
        <f>VLOOKUP(E752,'Fuel Heat Rate'!C:D,2,FALSE)</f>
        <v>燃煤</v>
      </c>
      <c r="G752" s="8">
        <v>-5480.94</v>
      </c>
      <c r="H752" s="8">
        <f>VLOOKUP($E752,'Fuel Heat Rate'!$C$3:$K$33,4,FALSE)*G752</f>
        <v>-1565.904558</v>
      </c>
    </row>
    <row r="753" spans="1:8">
      <c r="A753" s="7">
        <v>45441</v>
      </c>
      <c r="B753" s="7" t="s">
        <v>224</v>
      </c>
      <c r="C753" s="7">
        <v>2019</v>
      </c>
      <c r="D753" s="7" t="s">
        <v>225</v>
      </c>
      <c r="E753" s="7" t="s">
        <v>262</v>
      </c>
      <c r="F753" s="7" t="str">
        <f>VLOOKUP(E753,'Fuel Heat Rate'!C:D,2,FALSE)</f>
        <v>燃油</v>
      </c>
      <c r="G753" s="8">
        <v>-13.94</v>
      </c>
      <c r="H753" s="8">
        <f>VLOOKUP($E753,'Fuel Heat Rate'!$C$3:$K$33,4,FALSE)*G753</f>
        <v>-19.914684</v>
      </c>
    </row>
    <row r="754" spans="1:8">
      <c r="A754" s="7">
        <v>45476</v>
      </c>
      <c r="B754" s="7" t="s">
        <v>224</v>
      </c>
      <c r="C754" s="7">
        <v>2020</v>
      </c>
      <c r="D754" s="7" t="s">
        <v>225</v>
      </c>
      <c r="E754" s="7" t="s">
        <v>262</v>
      </c>
      <c r="F754" s="7" t="str">
        <f>VLOOKUP(E754,'Fuel Heat Rate'!C:D,2,FALSE)</f>
        <v>燃油</v>
      </c>
      <c r="G754" s="8">
        <v>-29.43</v>
      </c>
      <c r="H754" s="8">
        <f>VLOOKUP($E754,'Fuel Heat Rate'!$C$3:$K$33,4,FALSE)*G754</f>
        <v>-42.043698</v>
      </c>
    </row>
    <row r="755" spans="1:8">
      <c r="A755" s="7">
        <v>18526</v>
      </c>
      <c r="B755" s="7" t="s">
        <v>224</v>
      </c>
      <c r="C755" s="7">
        <v>2021</v>
      </c>
      <c r="D755" s="7" t="s">
        <v>225</v>
      </c>
      <c r="E755" s="7" t="s">
        <v>262</v>
      </c>
      <c r="F755" s="7" t="str">
        <f>VLOOKUP(E755,'Fuel Heat Rate'!C:D,2,FALSE)</f>
        <v>燃油</v>
      </c>
      <c r="G755" s="8">
        <v>-24.54</v>
      </c>
      <c r="H755" s="8">
        <f>VLOOKUP($E755,'Fuel Heat Rate'!$C$3:$K$33,4,FALSE)*G755</f>
        <v>-35.057844</v>
      </c>
    </row>
    <row r="756" spans="1:8">
      <c r="A756" s="7">
        <v>50061</v>
      </c>
      <c r="B756" s="7" t="s">
        <v>224</v>
      </c>
      <c r="C756" s="7">
        <v>2019</v>
      </c>
      <c r="D756" s="7" t="s">
        <v>225</v>
      </c>
      <c r="E756" s="7" t="s">
        <v>337</v>
      </c>
      <c r="F756" s="7" t="str">
        <f>VLOOKUP(E756,'Fuel Heat Rate'!C:D,2,FALSE)</f>
        <v>其他</v>
      </c>
      <c r="G756" s="8">
        <v>-111630.52</v>
      </c>
      <c r="H756" s="8">
        <f>VLOOKUP($E756,'Fuel Heat Rate'!$C$3:$K$33,4,FALSE)*G756</f>
        <v>-3813.82029381619</v>
      </c>
    </row>
    <row r="757" spans="1:8">
      <c r="A757" s="7">
        <v>50096</v>
      </c>
      <c r="B757" s="7" t="s">
        <v>224</v>
      </c>
      <c r="C757" s="7">
        <v>2020</v>
      </c>
      <c r="D757" s="7" t="s">
        <v>225</v>
      </c>
      <c r="E757" s="7" t="s">
        <v>337</v>
      </c>
      <c r="F757" s="7" t="str">
        <f>VLOOKUP(E757,'Fuel Heat Rate'!C:D,2,FALSE)</f>
        <v>其他</v>
      </c>
      <c r="G757" s="8">
        <v>-127833.91</v>
      </c>
      <c r="H757" s="8">
        <f>VLOOKUP($E757,'Fuel Heat Rate'!$C$3:$K$33,4,FALSE)*G757</f>
        <v>-4367.40382644346</v>
      </c>
    </row>
    <row r="758" spans="1:8">
      <c r="A758" s="7">
        <v>31546</v>
      </c>
      <c r="B758" s="7" t="s">
        <v>224</v>
      </c>
      <c r="C758" s="7">
        <v>2021</v>
      </c>
      <c r="D758" s="7" t="s">
        <v>225</v>
      </c>
      <c r="E758" s="7" t="s">
        <v>337</v>
      </c>
      <c r="F758" s="7" t="str">
        <f>VLOOKUP(E758,'Fuel Heat Rate'!C:D,2,FALSE)</f>
        <v>其他</v>
      </c>
      <c r="G758" s="8">
        <v>-136451.15</v>
      </c>
      <c r="H758" s="8">
        <f>VLOOKUP($E758,'Fuel Heat Rate'!$C$3:$K$33,4,FALSE)*G758</f>
        <v>-4661.80901947386</v>
      </c>
    </row>
    <row r="759" spans="1:8">
      <c r="A759" s="7">
        <v>45826</v>
      </c>
      <c r="B759" s="7" t="s">
        <v>224</v>
      </c>
      <c r="C759" s="7">
        <v>2019</v>
      </c>
      <c r="D759" s="7" t="s">
        <v>225</v>
      </c>
      <c r="E759" s="7" t="s">
        <v>501</v>
      </c>
      <c r="F759" s="7" t="str">
        <f>VLOOKUP(E759,'Fuel Heat Rate'!C:D,2,FALSE)</f>
        <v>燃油</v>
      </c>
      <c r="G759" s="8">
        <v>-12.01</v>
      </c>
      <c r="H759" s="8">
        <f>VLOOKUP($E759,'Fuel Heat Rate'!$C$3:$K$33,4,FALSE)*G759</f>
        <v>-18.0158206354629</v>
      </c>
    </row>
    <row r="760" spans="1:8">
      <c r="A760" s="7">
        <v>47751</v>
      </c>
      <c r="B760" s="7" t="s">
        <v>224</v>
      </c>
      <c r="C760" s="7">
        <v>2019</v>
      </c>
      <c r="D760" s="7" t="s">
        <v>225</v>
      </c>
      <c r="E760" s="7" t="s">
        <v>239</v>
      </c>
      <c r="F760" s="7" t="str">
        <f>VLOOKUP(E760,'Fuel Heat Rate'!C:D,2,FALSE)</f>
        <v>燃油</v>
      </c>
      <c r="G760" s="8">
        <v>-181.18</v>
      </c>
      <c r="H760" s="8">
        <f>VLOOKUP($E760,'Fuel Heat Rate'!$C$3:$K$33,4,FALSE)*G760</f>
        <v>-197.750511103519</v>
      </c>
    </row>
    <row r="761" spans="1:8">
      <c r="A761" s="7">
        <v>47786</v>
      </c>
      <c r="B761" s="7" t="s">
        <v>224</v>
      </c>
      <c r="C761" s="7">
        <v>2020</v>
      </c>
      <c r="D761" s="7" t="s">
        <v>225</v>
      </c>
      <c r="E761" s="7" t="s">
        <v>239</v>
      </c>
      <c r="F761" s="7" t="str">
        <f>VLOOKUP(E761,'Fuel Heat Rate'!C:D,2,FALSE)</f>
        <v>燃油</v>
      </c>
      <c r="G761" s="8">
        <v>-189.88</v>
      </c>
      <c r="H761" s="8">
        <f>VLOOKUP($E761,'Fuel Heat Rate'!$C$3:$K$33,4,FALSE)*G761</f>
        <v>-207.246202938162</v>
      </c>
    </row>
    <row r="762" spans="1:8">
      <c r="A762" s="7">
        <v>25036</v>
      </c>
      <c r="B762" s="7" t="s">
        <v>224</v>
      </c>
      <c r="C762" s="7">
        <v>2021</v>
      </c>
      <c r="D762" s="7" t="s">
        <v>225</v>
      </c>
      <c r="E762" s="7" t="s">
        <v>239</v>
      </c>
      <c r="F762" s="7" t="str">
        <f>VLOOKUP(E762,'Fuel Heat Rate'!C:D,2,FALSE)</f>
        <v>燃油</v>
      </c>
      <c r="G762" s="8">
        <v>-206.07</v>
      </c>
      <c r="H762" s="8">
        <f>VLOOKUP($E762,'Fuel Heat Rate'!$C$3:$K$33,4,FALSE)*G762</f>
        <v>-224.91692142125</v>
      </c>
    </row>
    <row r="763" spans="1:8">
      <c r="A763" s="7">
        <v>49291</v>
      </c>
      <c r="B763" s="7" t="s">
        <v>224</v>
      </c>
      <c r="C763" s="7">
        <v>2019</v>
      </c>
      <c r="D763" s="7" t="s">
        <v>225</v>
      </c>
      <c r="E763" s="7" t="s">
        <v>253</v>
      </c>
      <c r="F763" s="7" t="str">
        <f>VLOOKUP(E763,'Fuel Heat Rate'!C:D,2,FALSE)</f>
        <v>燃气</v>
      </c>
      <c r="G763" s="8">
        <v>-391.87</v>
      </c>
      <c r="H763" s="8">
        <f>VLOOKUP($E763,'Fuel Heat Rate'!$C$3:$K$33,4,FALSE)*G763</f>
        <v>-4761.2205</v>
      </c>
    </row>
    <row r="764" spans="1:8">
      <c r="A764" s="7">
        <v>49326</v>
      </c>
      <c r="B764" s="7" t="s">
        <v>224</v>
      </c>
      <c r="C764" s="7">
        <v>2020</v>
      </c>
      <c r="D764" s="7" t="s">
        <v>225</v>
      </c>
      <c r="E764" s="7" t="s">
        <v>253</v>
      </c>
      <c r="F764" s="7" t="str">
        <f>VLOOKUP(E764,'Fuel Heat Rate'!C:D,2,FALSE)</f>
        <v>燃气</v>
      </c>
      <c r="G764" s="8">
        <v>-411.37</v>
      </c>
      <c r="H764" s="8">
        <f>VLOOKUP($E764,'Fuel Heat Rate'!$C$3:$K$33,4,FALSE)*G764</f>
        <v>-4998.1455</v>
      </c>
    </row>
    <row r="765" spans="1:8">
      <c r="A765" s="7">
        <v>29376</v>
      </c>
      <c r="B765" s="7" t="s">
        <v>224</v>
      </c>
      <c r="C765" s="7">
        <v>2021</v>
      </c>
      <c r="D765" s="7" t="s">
        <v>225</v>
      </c>
      <c r="E765" s="7" t="s">
        <v>253</v>
      </c>
      <c r="F765" s="7" t="str">
        <f>VLOOKUP(E765,'Fuel Heat Rate'!C:D,2,FALSE)</f>
        <v>燃气</v>
      </c>
      <c r="G765" s="8">
        <v>-472.14</v>
      </c>
      <c r="H765" s="8">
        <f>VLOOKUP($E765,'Fuel Heat Rate'!$C$3:$K$33,4,FALSE)*G765</f>
        <v>-5736.501</v>
      </c>
    </row>
    <row r="766" spans="1:8">
      <c r="A766" s="7">
        <v>48136</v>
      </c>
      <c r="B766" s="7" t="s">
        <v>224</v>
      </c>
      <c r="C766" s="7">
        <v>2019</v>
      </c>
      <c r="D766" s="7" t="s">
        <v>225</v>
      </c>
      <c r="E766" s="7" t="s">
        <v>277</v>
      </c>
      <c r="F766" s="7" t="str">
        <f>VLOOKUP(E766,'Fuel Heat Rate'!C:D,2,FALSE)</f>
        <v>燃气</v>
      </c>
      <c r="G766" s="8">
        <v>-0.11</v>
      </c>
      <c r="H766" s="8">
        <f>VLOOKUP($E766,'Fuel Heat Rate'!$C$3:$K$33,4,FALSE)*G766</f>
        <v>-0.188573</v>
      </c>
    </row>
    <row r="767" spans="1:8">
      <c r="A767" s="7">
        <v>48171</v>
      </c>
      <c r="B767" s="7" t="s">
        <v>224</v>
      </c>
      <c r="C767" s="7">
        <v>2020</v>
      </c>
      <c r="D767" s="7" t="s">
        <v>225</v>
      </c>
      <c r="E767" s="7" t="s">
        <v>277</v>
      </c>
      <c r="F767" s="7" t="str">
        <f>VLOOKUP(E767,'Fuel Heat Rate'!C:D,2,FALSE)</f>
        <v>燃气</v>
      </c>
      <c r="G767" s="8">
        <v>-0.14</v>
      </c>
      <c r="H767" s="8">
        <f>VLOOKUP($E767,'Fuel Heat Rate'!$C$3:$K$33,4,FALSE)*G767</f>
        <v>-0.240002</v>
      </c>
    </row>
    <row r="768" spans="1:8">
      <c r="A768" s="7">
        <v>26121</v>
      </c>
      <c r="B768" s="7" t="s">
        <v>224</v>
      </c>
      <c r="C768" s="7">
        <v>2021</v>
      </c>
      <c r="D768" s="7" t="s">
        <v>225</v>
      </c>
      <c r="E768" s="7" t="s">
        <v>277</v>
      </c>
      <c r="F768" s="7" t="str">
        <f>VLOOKUP(E768,'Fuel Heat Rate'!C:D,2,FALSE)</f>
        <v>燃气</v>
      </c>
      <c r="G768" s="8">
        <v>-0.15</v>
      </c>
      <c r="H768" s="8">
        <f>VLOOKUP($E768,'Fuel Heat Rate'!$C$3:$K$33,4,FALSE)*G768</f>
        <v>-0.257145</v>
      </c>
    </row>
    <row r="769" spans="1:8">
      <c r="A769" s="7">
        <v>49676</v>
      </c>
      <c r="B769" s="7" t="s">
        <v>224</v>
      </c>
      <c r="C769" s="7">
        <v>2019</v>
      </c>
      <c r="D769" s="7" t="s">
        <v>225</v>
      </c>
      <c r="E769" s="7" t="s">
        <v>255</v>
      </c>
      <c r="F769" s="7" t="str">
        <f>VLOOKUP(E769,'Fuel Heat Rate'!C:D,2,FALSE)</f>
        <v>燃气</v>
      </c>
      <c r="G769" s="8">
        <v>-231.28</v>
      </c>
      <c r="H769" s="8">
        <f>VLOOKUP($E769,'Fuel Heat Rate'!$C$3:$K$33,4,FALSE)*G769</f>
        <v>-406.411189613939</v>
      </c>
    </row>
    <row r="770" spans="1:8">
      <c r="A770" s="7">
        <v>49711</v>
      </c>
      <c r="B770" s="7" t="s">
        <v>224</v>
      </c>
      <c r="C770" s="7">
        <v>2020</v>
      </c>
      <c r="D770" s="7" t="s">
        <v>225</v>
      </c>
      <c r="E770" s="7" t="s">
        <v>255</v>
      </c>
      <c r="F770" s="7" t="str">
        <f>VLOOKUP(E770,'Fuel Heat Rate'!C:D,2,FALSE)</f>
        <v>燃气</v>
      </c>
      <c r="G770" s="8">
        <v>-352.62</v>
      </c>
      <c r="H770" s="8">
        <f>VLOOKUP($E770,'Fuel Heat Rate'!$C$3:$K$33,4,FALSE)*G770</f>
        <v>-619.632971643321</v>
      </c>
    </row>
    <row r="771" spans="1:8">
      <c r="A771" s="7">
        <v>30461</v>
      </c>
      <c r="B771" s="7" t="s">
        <v>224</v>
      </c>
      <c r="C771" s="7">
        <v>2021</v>
      </c>
      <c r="D771" s="7" t="s">
        <v>225</v>
      </c>
      <c r="E771" s="7" t="s">
        <v>255</v>
      </c>
      <c r="F771" s="7" t="str">
        <f>VLOOKUP(E771,'Fuel Heat Rate'!C:D,2,FALSE)</f>
        <v>燃气</v>
      </c>
      <c r="G771" s="8">
        <v>-291.12</v>
      </c>
      <c r="H771" s="8">
        <f>VLOOKUP($E771,'Fuel Heat Rate'!$C$3:$K$33,4,FALSE)*G771</f>
        <v>-511.563583190981</v>
      </c>
    </row>
    <row r="772" spans="1:8">
      <c r="A772" s="7">
        <v>39281</v>
      </c>
      <c r="B772" s="7" t="s">
        <v>224</v>
      </c>
      <c r="C772" s="7">
        <v>2019</v>
      </c>
      <c r="D772" s="7" t="s">
        <v>225</v>
      </c>
      <c r="E772" s="7" t="s">
        <v>229</v>
      </c>
      <c r="F772" s="7" t="str">
        <f>VLOOKUP(E772,'Fuel Heat Rate'!C:D,2,FALSE)</f>
        <v>燃煤</v>
      </c>
      <c r="G772" s="8">
        <v>-205517.23</v>
      </c>
      <c r="H772" s="8">
        <f>VLOOKUP($E772,'Fuel Heat Rate'!$C$3:$K$33,4,FALSE)*G772</f>
        <v>-146800.957389</v>
      </c>
    </row>
    <row r="773" spans="1:8">
      <c r="A773" s="7">
        <v>39316</v>
      </c>
      <c r="B773" s="7" t="s">
        <v>224</v>
      </c>
      <c r="C773" s="7">
        <v>2020</v>
      </c>
      <c r="D773" s="7" t="s">
        <v>225</v>
      </c>
      <c r="E773" s="7" t="s">
        <v>229</v>
      </c>
      <c r="F773" s="7" t="str">
        <f>VLOOKUP(E773,'Fuel Heat Rate'!C:D,2,FALSE)</f>
        <v>燃煤</v>
      </c>
      <c r="G773" s="8">
        <v>-206845.78</v>
      </c>
      <c r="H773" s="8">
        <f>VLOOKUP($E773,'Fuel Heat Rate'!$C$3:$K$33,4,FALSE)*G773</f>
        <v>-147749.940654</v>
      </c>
    </row>
    <row r="774" spans="1:8">
      <c r="A774" s="7">
        <v>1166</v>
      </c>
      <c r="B774" s="7" t="s">
        <v>224</v>
      </c>
      <c r="C774" s="7">
        <v>2021</v>
      </c>
      <c r="D774" s="7" t="s">
        <v>225</v>
      </c>
      <c r="E774" s="7" t="s">
        <v>229</v>
      </c>
      <c r="F774" s="7" t="str">
        <f>VLOOKUP(E774,'Fuel Heat Rate'!C:D,2,FALSE)</f>
        <v>燃煤</v>
      </c>
      <c r="G774" s="8">
        <v>-228005.81</v>
      </c>
      <c r="H774" s="8">
        <f>VLOOKUP($E774,'Fuel Heat Rate'!$C$3:$K$33,4,FALSE)*G774</f>
        <v>-162864.550083</v>
      </c>
    </row>
    <row r="775" spans="1:8">
      <c r="A775" s="7">
        <v>43901</v>
      </c>
      <c r="B775" s="7" t="s">
        <v>224</v>
      </c>
      <c r="C775" s="7">
        <v>2019</v>
      </c>
      <c r="D775" s="7" t="s">
        <v>225</v>
      </c>
      <c r="E775" s="7" t="s">
        <v>257</v>
      </c>
      <c r="F775" s="7" t="str">
        <f>VLOOKUP(E775,'Fuel Heat Rate'!C:D,2,FALSE)</f>
        <v>燃油</v>
      </c>
      <c r="G775" s="8">
        <v>-16.01</v>
      </c>
      <c r="H775" s="8">
        <f>VLOOKUP($E775,'Fuel Heat Rate'!$C$3:$K$33,4,FALSE)*G775</f>
        <v>-22.871886</v>
      </c>
    </row>
    <row r="776" spans="1:8">
      <c r="A776" s="7">
        <v>43936</v>
      </c>
      <c r="B776" s="7" t="s">
        <v>224</v>
      </c>
      <c r="C776" s="7">
        <v>2020</v>
      </c>
      <c r="D776" s="7" t="s">
        <v>225</v>
      </c>
      <c r="E776" s="7" t="s">
        <v>257</v>
      </c>
      <c r="F776" s="7" t="str">
        <f>VLOOKUP(E776,'Fuel Heat Rate'!C:D,2,FALSE)</f>
        <v>燃油</v>
      </c>
      <c r="G776" s="8">
        <v>-16.55</v>
      </c>
      <c r="H776" s="8">
        <f>VLOOKUP($E776,'Fuel Heat Rate'!$C$3:$K$33,4,FALSE)*G776</f>
        <v>-23.64333</v>
      </c>
    </row>
    <row r="777" spans="1:8">
      <c r="A777" s="7">
        <v>14186</v>
      </c>
      <c r="B777" s="7" t="s">
        <v>224</v>
      </c>
      <c r="C777" s="7">
        <v>2021</v>
      </c>
      <c r="D777" s="7" t="s">
        <v>225</v>
      </c>
      <c r="E777" s="7" t="s">
        <v>257</v>
      </c>
      <c r="F777" s="7" t="str">
        <f>VLOOKUP(E777,'Fuel Heat Rate'!C:D,2,FALSE)</f>
        <v>燃油</v>
      </c>
      <c r="G777" s="8">
        <v>-12.35</v>
      </c>
      <c r="H777" s="8">
        <f>VLOOKUP($E777,'Fuel Heat Rate'!$C$3:$K$33,4,FALSE)*G777</f>
        <v>-17.64321</v>
      </c>
    </row>
    <row r="778" spans="1:8">
      <c r="A778" s="7">
        <v>42361</v>
      </c>
      <c r="B778" s="7" t="s">
        <v>224</v>
      </c>
      <c r="C778" s="7">
        <v>2019</v>
      </c>
      <c r="D778" s="7" t="s">
        <v>225</v>
      </c>
      <c r="E778" s="7" t="s">
        <v>247</v>
      </c>
      <c r="F778" s="7">
        <f>VLOOKUP(E778,'Fuel Heat Rate'!C:D,2,FALSE)</f>
        <v>0</v>
      </c>
      <c r="G778" s="8">
        <v>-329.03</v>
      </c>
      <c r="H778" s="8">
        <f>VLOOKUP($E778,'Fuel Heat Rate'!$C$3:$K$33,4,FALSE)*G778</f>
        <v>-893.113546293133</v>
      </c>
    </row>
    <row r="779" spans="1:8">
      <c r="A779" s="7">
        <v>42396</v>
      </c>
      <c r="B779" s="7" t="s">
        <v>224</v>
      </c>
      <c r="C779" s="7">
        <v>2020</v>
      </c>
      <c r="D779" s="7" t="s">
        <v>225</v>
      </c>
      <c r="E779" s="7" t="s">
        <v>247</v>
      </c>
      <c r="F779" s="7">
        <f>VLOOKUP(E779,'Fuel Heat Rate'!C:D,2,FALSE)</f>
        <v>0</v>
      </c>
      <c r="G779" s="8">
        <v>-360.91</v>
      </c>
      <c r="H779" s="8">
        <f>VLOOKUP($E779,'Fuel Heat Rate'!$C$3:$K$33,4,FALSE)*G779</f>
        <v>-979.648086778271</v>
      </c>
    </row>
    <row r="780" spans="1:8">
      <c r="A780" s="7">
        <v>9846</v>
      </c>
      <c r="B780" s="7" t="s">
        <v>224</v>
      </c>
      <c r="C780" s="7">
        <v>2021</v>
      </c>
      <c r="D780" s="7" t="s">
        <v>225</v>
      </c>
      <c r="E780" s="7" t="s">
        <v>247</v>
      </c>
      <c r="F780" s="7">
        <f>VLOOKUP(E780,'Fuel Heat Rate'!C:D,2,FALSE)</f>
        <v>0</v>
      </c>
      <c r="G780" s="8">
        <v>-341.32</v>
      </c>
      <c r="H780" s="8">
        <f>VLOOKUP($E780,'Fuel Heat Rate'!$C$3:$K$33,4,FALSE)*G780</f>
        <v>-926.473317389819</v>
      </c>
    </row>
    <row r="781" hidden="1" spans="1:8">
      <c r="A781" s="7">
        <v>374336</v>
      </c>
      <c r="B781" s="7" t="s">
        <v>489</v>
      </c>
      <c r="C781" s="7">
        <v>2019</v>
      </c>
      <c r="D781" s="7" t="s">
        <v>225</v>
      </c>
      <c r="E781" s="7" t="s">
        <v>259</v>
      </c>
      <c r="F781" s="7" t="str">
        <f>VLOOKUP(E781,'Fuel Heat Rate'!C:D,2,FALSE)</f>
        <v>燃油</v>
      </c>
      <c r="G781" s="8">
        <v>-1.75</v>
      </c>
      <c r="H781" s="8">
        <f>VLOOKUP($E781,'Fuel Heat Rate'!$C$3:$K$33,4,FALSE)*G781</f>
        <v>-2.549925</v>
      </c>
    </row>
    <row r="782" hidden="1" spans="1:8">
      <c r="A782" s="7">
        <v>374301</v>
      </c>
      <c r="B782" s="7" t="s">
        <v>489</v>
      </c>
      <c r="C782" s="7">
        <v>2020</v>
      </c>
      <c r="D782" s="7" t="s">
        <v>225</v>
      </c>
      <c r="E782" s="7" t="s">
        <v>259</v>
      </c>
      <c r="F782" s="7" t="str">
        <f>VLOOKUP(E782,'Fuel Heat Rate'!C:D,2,FALSE)</f>
        <v>燃油</v>
      </c>
      <c r="G782" s="8">
        <v>-1.78</v>
      </c>
      <c r="H782" s="8">
        <f>VLOOKUP($E782,'Fuel Heat Rate'!$C$3:$K$33,4,FALSE)*G782</f>
        <v>-2.593638</v>
      </c>
    </row>
    <row r="783" hidden="1" spans="1:8">
      <c r="A783" s="7">
        <v>17721</v>
      </c>
      <c r="B783" s="7" t="s">
        <v>489</v>
      </c>
      <c r="C783" s="7">
        <v>2021</v>
      </c>
      <c r="D783" s="7" t="s">
        <v>225</v>
      </c>
      <c r="E783" s="7" t="s">
        <v>259</v>
      </c>
      <c r="F783" s="7" t="str">
        <f>VLOOKUP(E783,'Fuel Heat Rate'!C:D,2,FALSE)</f>
        <v>燃油</v>
      </c>
      <c r="G783" s="8">
        <v>-2.04</v>
      </c>
      <c r="H783" s="8">
        <f>VLOOKUP($E783,'Fuel Heat Rate'!$C$3:$K$33,4,FALSE)*G783</f>
        <v>-2.972484</v>
      </c>
    </row>
    <row r="784" hidden="1" spans="1:8">
      <c r="A784" s="7">
        <v>374896</v>
      </c>
      <c r="B784" s="7" t="s">
        <v>489</v>
      </c>
      <c r="C784" s="7">
        <v>2019</v>
      </c>
      <c r="D784" s="7" t="s">
        <v>225</v>
      </c>
      <c r="E784" s="7" t="s">
        <v>339</v>
      </c>
      <c r="F784" s="7" t="str">
        <f>VLOOKUP(E784,'Fuel Heat Rate'!C:D,2,FALSE)</f>
        <v>电力</v>
      </c>
      <c r="G784" s="8">
        <v>5292.91</v>
      </c>
      <c r="H784" s="8">
        <f>VLOOKUP($E784,'Fuel Heat Rate'!$C$3:$K$33,4,FALSE)*G784</f>
        <v>6509.89955585924</v>
      </c>
    </row>
    <row r="785" hidden="1" spans="1:8">
      <c r="A785" s="7">
        <v>374861</v>
      </c>
      <c r="B785" s="7" t="s">
        <v>489</v>
      </c>
      <c r="C785" s="7">
        <v>2020</v>
      </c>
      <c r="D785" s="7" t="s">
        <v>225</v>
      </c>
      <c r="E785" s="7" t="s">
        <v>339</v>
      </c>
      <c r="F785" s="7" t="str">
        <f>VLOOKUP(E785,'Fuel Heat Rate'!C:D,2,FALSE)</f>
        <v>电力</v>
      </c>
      <c r="G785" s="8">
        <v>5141.56</v>
      </c>
      <c r="H785" s="8">
        <f>VLOOKUP($E785,'Fuel Heat Rate'!$C$3:$K$33,4,FALSE)*G785</f>
        <v>6323.74991458832</v>
      </c>
    </row>
    <row r="786" hidden="1" spans="1:8">
      <c r="A786" s="7">
        <v>32911</v>
      </c>
      <c r="B786" s="7" t="s">
        <v>489</v>
      </c>
      <c r="C786" s="7">
        <v>2021</v>
      </c>
      <c r="D786" s="7" t="s">
        <v>225</v>
      </c>
      <c r="E786" s="7" t="s">
        <v>339</v>
      </c>
      <c r="F786" s="7" t="str">
        <f>VLOOKUP(E786,'Fuel Heat Rate'!C:D,2,FALSE)</f>
        <v>电力</v>
      </c>
      <c r="G786" s="8">
        <v>5281.04</v>
      </c>
      <c r="H786" s="8">
        <f>VLOOKUP($E786,'Fuel Heat Rate'!$C$3:$K$33,4,FALSE)*G786</f>
        <v>6495.30030748206</v>
      </c>
    </row>
    <row r="787" hidden="1" spans="1:8">
      <c r="A787" s="7">
        <v>375456</v>
      </c>
      <c r="B787" s="7" t="s">
        <v>489</v>
      </c>
      <c r="C787" s="7">
        <v>2019</v>
      </c>
      <c r="D787" s="7" t="s">
        <v>225</v>
      </c>
      <c r="E787" s="7" t="s">
        <v>244</v>
      </c>
      <c r="F787" s="7">
        <f>VLOOKUP(E787,'Fuel Heat Rate'!C:D,2,FALSE)</f>
        <v>0</v>
      </c>
      <c r="G787" s="8">
        <v>-297.54</v>
      </c>
      <c r="H787" s="8">
        <f>VLOOKUP($E787,'Fuel Heat Rate'!$C$3:$K$33,4,FALSE)*G787</f>
        <v>-382.522384694226</v>
      </c>
    </row>
    <row r="788" hidden="1" spans="1:8">
      <c r="A788" s="7">
        <v>375421</v>
      </c>
      <c r="B788" s="7" t="s">
        <v>489</v>
      </c>
      <c r="C788" s="7">
        <v>2020</v>
      </c>
      <c r="D788" s="7" t="s">
        <v>225</v>
      </c>
      <c r="E788" s="7" t="s">
        <v>244</v>
      </c>
      <c r="F788" s="7">
        <f>VLOOKUP(E788,'Fuel Heat Rate'!C:D,2,FALSE)</f>
        <v>0</v>
      </c>
      <c r="G788" s="8">
        <v>-336.54</v>
      </c>
      <c r="H788" s="8">
        <f>VLOOKUP($E788,'Fuel Heat Rate'!$C$3:$K$33,4,FALSE)*G788</f>
        <v>-432.661434916297</v>
      </c>
    </row>
    <row r="789" hidden="1" spans="1:8">
      <c r="A789" s="7">
        <v>9041</v>
      </c>
      <c r="B789" s="7" t="s">
        <v>489</v>
      </c>
      <c r="C789" s="7">
        <v>2021</v>
      </c>
      <c r="D789" s="7" t="s">
        <v>225</v>
      </c>
      <c r="E789" s="7" t="s">
        <v>244</v>
      </c>
      <c r="F789" s="7">
        <f>VLOOKUP(E789,'Fuel Heat Rate'!C:D,2,FALSE)</f>
        <v>0</v>
      </c>
      <c r="G789" s="8">
        <v>-302.8</v>
      </c>
      <c r="H789" s="8">
        <f>VLOOKUP($E789,'Fuel Heat Rate'!$C$3:$K$33,4,FALSE)*G789</f>
        <v>-389.284728390844</v>
      </c>
    </row>
    <row r="790" hidden="1" spans="1:8">
      <c r="A790" s="7">
        <v>375841</v>
      </c>
      <c r="B790" s="7" t="s">
        <v>489</v>
      </c>
      <c r="C790" s="7">
        <v>2019</v>
      </c>
      <c r="D790" s="7" t="s">
        <v>225</v>
      </c>
      <c r="E790" s="7" t="s">
        <v>242</v>
      </c>
      <c r="F790" s="7">
        <f>VLOOKUP(E790,'Fuel Heat Rate'!C:D,2,FALSE)</f>
        <v>0</v>
      </c>
      <c r="G790" s="8">
        <v>-15.67</v>
      </c>
      <c r="H790" s="8">
        <f>VLOOKUP($E790,'Fuel Heat Rate'!$C$3:$K$33,4,FALSE)*G790</f>
        <v>-92.899595</v>
      </c>
    </row>
    <row r="791" hidden="1" spans="1:8">
      <c r="A791" s="7">
        <v>375806</v>
      </c>
      <c r="B791" s="7" t="s">
        <v>489</v>
      </c>
      <c r="C791" s="7">
        <v>2020</v>
      </c>
      <c r="D791" s="7" t="s">
        <v>225</v>
      </c>
      <c r="E791" s="7" t="s">
        <v>242</v>
      </c>
      <c r="F791" s="7">
        <f>VLOOKUP(E791,'Fuel Heat Rate'!C:D,2,FALSE)</f>
        <v>0</v>
      </c>
      <c r="G791" s="8">
        <v>-8.82</v>
      </c>
      <c r="H791" s="8">
        <f>VLOOKUP($E791,'Fuel Heat Rate'!$C$3:$K$33,4,FALSE)*G791</f>
        <v>-52.28937</v>
      </c>
    </row>
    <row r="792" hidden="1" spans="1:8">
      <c r="A792" s="7">
        <v>7956</v>
      </c>
      <c r="B792" s="7" t="s">
        <v>489</v>
      </c>
      <c r="C792" s="7">
        <v>2021</v>
      </c>
      <c r="D792" s="7" t="s">
        <v>225</v>
      </c>
      <c r="E792" s="7" t="s">
        <v>242</v>
      </c>
      <c r="F792" s="7">
        <f>VLOOKUP(E792,'Fuel Heat Rate'!C:D,2,FALSE)</f>
        <v>0</v>
      </c>
      <c r="G792" s="8">
        <v>-9.15</v>
      </c>
      <c r="H792" s="8">
        <f>VLOOKUP($E792,'Fuel Heat Rate'!$C$3:$K$33,4,FALSE)*G792</f>
        <v>-54.245775</v>
      </c>
    </row>
    <row r="793" hidden="1" spans="1:8">
      <c r="A793" s="7">
        <v>376401</v>
      </c>
      <c r="B793" s="7" t="s">
        <v>489</v>
      </c>
      <c r="C793" s="7">
        <v>2019</v>
      </c>
      <c r="D793" s="7" t="s">
        <v>225</v>
      </c>
      <c r="E793" s="7" t="s">
        <v>236</v>
      </c>
      <c r="F793" s="7" t="str">
        <f>VLOOKUP(E793,'Fuel Heat Rate'!C:D,2,FALSE)</f>
        <v>燃煤</v>
      </c>
      <c r="G793" s="8">
        <v>-25.3</v>
      </c>
      <c r="H793" s="8">
        <f>VLOOKUP($E793,'Fuel Heat Rate'!$C$3:$K$33,4,FALSE)*G793</f>
        <v>-24.57642</v>
      </c>
    </row>
    <row r="794" hidden="1" spans="1:8">
      <c r="A794" s="7">
        <v>376366</v>
      </c>
      <c r="B794" s="7" t="s">
        <v>489</v>
      </c>
      <c r="C794" s="7">
        <v>2020</v>
      </c>
      <c r="D794" s="7" t="s">
        <v>225</v>
      </c>
      <c r="E794" s="7" t="s">
        <v>236</v>
      </c>
      <c r="F794" s="7" t="str">
        <f>VLOOKUP(E794,'Fuel Heat Rate'!C:D,2,FALSE)</f>
        <v>燃煤</v>
      </c>
      <c r="G794" s="8">
        <v>-250.03</v>
      </c>
      <c r="H794" s="8">
        <f>VLOOKUP($E794,'Fuel Heat Rate'!$C$3:$K$33,4,FALSE)*G794</f>
        <v>-242.879142</v>
      </c>
    </row>
    <row r="795" hidden="1" spans="1:8">
      <c r="A795" s="7">
        <v>6871</v>
      </c>
      <c r="B795" s="7" t="s">
        <v>489</v>
      </c>
      <c r="C795" s="7">
        <v>2021</v>
      </c>
      <c r="D795" s="7" t="s">
        <v>225</v>
      </c>
      <c r="E795" s="7" t="s">
        <v>236</v>
      </c>
      <c r="F795" s="7" t="str">
        <f>VLOOKUP(E795,'Fuel Heat Rate'!C:D,2,FALSE)</f>
        <v>燃煤</v>
      </c>
      <c r="G795" s="8">
        <v>-188.37</v>
      </c>
      <c r="H795" s="8">
        <f>VLOOKUP($E795,'Fuel Heat Rate'!$C$3:$K$33,4,FALSE)*G795</f>
        <v>-182.982618</v>
      </c>
    </row>
    <row r="796" hidden="1" spans="1:8">
      <c r="A796" s="7">
        <v>376961</v>
      </c>
      <c r="B796" s="7" t="s">
        <v>489</v>
      </c>
      <c r="C796" s="7">
        <v>2019</v>
      </c>
      <c r="D796" s="7" t="s">
        <v>225</v>
      </c>
      <c r="E796" s="7" t="s">
        <v>251</v>
      </c>
      <c r="F796" s="7" t="str">
        <f>VLOOKUP(E796,'Fuel Heat Rate'!C:D,2,FALSE)</f>
        <v>燃油</v>
      </c>
      <c r="G796" s="8">
        <v>-1.67</v>
      </c>
      <c r="H796" s="8">
        <f>VLOOKUP($E796,'Fuel Heat Rate'!$C$3:$K$33,4,FALSE)*G796</f>
        <v>-2.624238</v>
      </c>
    </row>
    <row r="797" hidden="1" spans="1:8">
      <c r="A797" s="7">
        <v>376926</v>
      </c>
      <c r="B797" s="7" t="s">
        <v>489</v>
      </c>
      <c r="C797" s="7">
        <v>2020</v>
      </c>
      <c r="D797" s="7" t="s">
        <v>225</v>
      </c>
      <c r="E797" s="7" t="s">
        <v>251</v>
      </c>
      <c r="F797" s="7" t="str">
        <f>VLOOKUP(E797,'Fuel Heat Rate'!C:D,2,FALSE)</f>
        <v>燃油</v>
      </c>
      <c r="G797" s="8">
        <v>-3.18</v>
      </c>
      <c r="H797" s="8">
        <f>VLOOKUP($E797,'Fuel Heat Rate'!$C$3:$K$33,4,FALSE)*G797</f>
        <v>-4.997052</v>
      </c>
    </row>
    <row r="798" hidden="1" spans="1:8">
      <c r="A798" s="7">
        <v>27486</v>
      </c>
      <c r="B798" s="7" t="s">
        <v>489</v>
      </c>
      <c r="C798" s="7">
        <v>2021</v>
      </c>
      <c r="D798" s="7" t="s">
        <v>225</v>
      </c>
      <c r="E798" s="7" t="s">
        <v>251</v>
      </c>
      <c r="F798" s="7" t="str">
        <f>VLOOKUP(E798,'Fuel Heat Rate'!C:D,2,FALSE)</f>
        <v>燃油</v>
      </c>
      <c r="G798" s="8">
        <v>-2.46</v>
      </c>
      <c r="H798" s="8">
        <f>VLOOKUP($E798,'Fuel Heat Rate'!$C$3:$K$33,4,FALSE)*G798</f>
        <v>-3.865644</v>
      </c>
    </row>
    <row r="799" hidden="1" spans="1:8">
      <c r="A799" s="7">
        <v>377521</v>
      </c>
      <c r="B799" s="7" t="s">
        <v>489</v>
      </c>
      <c r="C799" s="7">
        <v>2019</v>
      </c>
      <c r="D799" s="7" t="s">
        <v>225</v>
      </c>
      <c r="E799" s="7" t="s">
        <v>234</v>
      </c>
      <c r="F799" s="7" t="str">
        <f>VLOOKUP(E799,'Fuel Heat Rate'!C:D,2,FALSE)</f>
        <v>煤矸石</v>
      </c>
      <c r="G799" s="8">
        <v>-242.32</v>
      </c>
      <c r="H799" s="8">
        <f>VLOOKUP($E799,'Fuel Heat Rate'!$C$3:$K$33,4,FALSE)*G799</f>
        <v>-69.3265350187906</v>
      </c>
    </row>
    <row r="800" hidden="1" spans="1:8">
      <c r="A800" s="7">
        <v>377486</v>
      </c>
      <c r="B800" s="7" t="s">
        <v>489</v>
      </c>
      <c r="C800" s="7">
        <v>2020</v>
      </c>
      <c r="D800" s="7" t="s">
        <v>225</v>
      </c>
      <c r="E800" s="7" t="s">
        <v>234</v>
      </c>
      <c r="F800" s="7" t="str">
        <f>VLOOKUP(E800,'Fuel Heat Rate'!C:D,2,FALSE)</f>
        <v>煤矸石</v>
      </c>
      <c r="G800" s="8">
        <v>-224.5</v>
      </c>
      <c r="H800" s="8">
        <f>VLOOKUP($E800,'Fuel Heat Rate'!$C$3:$K$33,4,FALSE)*G800</f>
        <v>-64.22832251452</v>
      </c>
    </row>
    <row r="801" hidden="1" spans="1:8">
      <c r="A801" s="7">
        <v>5786</v>
      </c>
      <c r="B801" s="7" t="s">
        <v>489</v>
      </c>
      <c r="C801" s="7">
        <v>2021</v>
      </c>
      <c r="D801" s="7" t="s">
        <v>225</v>
      </c>
      <c r="E801" s="7" t="s">
        <v>234</v>
      </c>
      <c r="F801" s="7" t="str">
        <f>VLOOKUP(E801,'Fuel Heat Rate'!C:D,2,FALSE)</f>
        <v>煤矸石</v>
      </c>
      <c r="G801" s="8">
        <v>-87.4</v>
      </c>
      <c r="H801" s="8">
        <f>VLOOKUP($E801,'Fuel Heat Rate'!$C$3:$K$33,4,FALSE)*G801</f>
        <v>-25.0047010591049</v>
      </c>
    </row>
    <row r="802" hidden="1" spans="1:8">
      <c r="A802" s="7">
        <v>379026</v>
      </c>
      <c r="B802" s="7" t="s">
        <v>489</v>
      </c>
      <c r="C802" s="7">
        <v>2019</v>
      </c>
      <c r="D802" s="7" t="s">
        <v>225</v>
      </c>
      <c r="E802" s="7" t="s">
        <v>504</v>
      </c>
      <c r="F802" s="7" t="str">
        <f>VLOOKUP(E802,'Fuel Heat Rate'!C:D,2,FALSE)</f>
        <v>燃煤</v>
      </c>
      <c r="G802" s="8">
        <v>-0.8</v>
      </c>
      <c r="H802" s="8">
        <f>VLOOKUP($E802,'Fuel Heat Rate'!$C$3:$K$33,4,FALSE)*G802</f>
        <v>-0.914328664161257</v>
      </c>
    </row>
    <row r="803" hidden="1" spans="1:8">
      <c r="A803" s="7">
        <v>378991</v>
      </c>
      <c r="B803" s="7" t="s">
        <v>489</v>
      </c>
      <c r="C803" s="7">
        <v>2020</v>
      </c>
      <c r="D803" s="7" t="s">
        <v>225</v>
      </c>
      <c r="E803" s="7" t="s">
        <v>504</v>
      </c>
      <c r="F803" s="7" t="str">
        <f>VLOOKUP(E803,'Fuel Heat Rate'!C:D,2,FALSE)</f>
        <v>燃煤</v>
      </c>
      <c r="G803" s="8">
        <v>-0.06</v>
      </c>
      <c r="H803" s="8">
        <f>VLOOKUP($E803,'Fuel Heat Rate'!$C$3:$K$33,4,FALSE)*G803</f>
        <v>-0.0685746498120943</v>
      </c>
    </row>
    <row r="804" hidden="1" spans="1:8">
      <c r="A804" s="7">
        <v>12296</v>
      </c>
      <c r="B804" s="7" t="s">
        <v>489</v>
      </c>
      <c r="C804" s="7">
        <v>2021</v>
      </c>
      <c r="D804" s="7" t="s">
        <v>225</v>
      </c>
      <c r="E804" s="7" t="s">
        <v>504</v>
      </c>
      <c r="F804" s="7" t="str">
        <f>VLOOKUP(E804,'Fuel Heat Rate'!C:D,2,FALSE)</f>
        <v>燃煤</v>
      </c>
      <c r="G804" s="8">
        <v>-12.16</v>
      </c>
      <c r="H804" s="8">
        <f>VLOOKUP($E804,'Fuel Heat Rate'!$C$3:$K$33,4,FALSE)*G804</f>
        <v>-13.8977956952511</v>
      </c>
    </row>
    <row r="805" hidden="1" spans="1:8">
      <c r="A805" s="7">
        <v>379586</v>
      </c>
      <c r="B805" s="7" t="s">
        <v>489</v>
      </c>
      <c r="C805" s="7">
        <v>2019</v>
      </c>
      <c r="D805" s="7" t="s">
        <v>225</v>
      </c>
      <c r="E805" s="7" t="s">
        <v>249</v>
      </c>
      <c r="F805" s="7">
        <f>VLOOKUP(E805,'Fuel Heat Rate'!C:D,2,FALSE)</f>
        <v>0</v>
      </c>
      <c r="G805" s="8">
        <v>-0.13</v>
      </c>
      <c r="H805" s="8">
        <f>VLOOKUP($E805,'Fuel Heat Rate'!$C$3:$K$33,4,FALSE)*G805</f>
        <v>-0.23218</v>
      </c>
    </row>
    <row r="806" hidden="1" spans="1:8">
      <c r="A806" s="7">
        <v>379551</v>
      </c>
      <c r="B806" s="7" t="s">
        <v>489</v>
      </c>
      <c r="C806" s="7">
        <v>2020</v>
      </c>
      <c r="D806" s="7" t="s">
        <v>225</v>
      </c>
      <c r="E806" s="7" t="s">
        <v>249</v>
      </c>
      <c r="F806" s="7">
        <f>VLOOKUP(E806,'Fuel Heat Rate'!C:D,2,FALSE)</f>
        <v>0</v>
      </c>
      <c r="G806" s="8">
        <v>-0.73</v>
      </c>
      <c r="H806" s="8">
        <f>VLOOKUP($E806,'Fuel Heat Rate'!$C$3:$K$33,4,FALSE)*G806</f>
        <v>-1.30378</v>
      </c>
    </row>
    <row r="807" hidden="1" spans="1:8">
      <c r="A807" s="7">
        <v>380146</v>
      </c>
      <c r="B807" s="7" t="s">
        <v>489</v>
      </c>
      <c r="C807" s="7">
        <v>2019</v>
      </c>
      <c r="D807" s="7" t="s">
        <v>225</v>
      </c>
      <c r="E807" s="7" t="s">
        <v>226</v>
      </c>
      <c r="F807" s="7" t="str">
        <f>VLOOKUP(E807,'Fuel Heat Rate'!C:D,2,FALSE)</f>
        <v>生物质</v>
      </c>
      <c r="G807" s="8">
        <v>-602.08</v>
      </c>
      <c r="H807" s="8">
        <f>VLOOKUP($E807,'Fuel Heat Rate'!$C$3:$K$33,4,FALSE)*G807</f>
        <v>-602.100569866758</v>
      </c>
    </row>
    <row r="808" hidden="1" spans="1:8">
      <c r="A808" s="7">
        <v>380111</v>
      </c>
      <c r="B808" s="7" t="s">
        <v>489</v>
      </c>
      <c r="C808" s="7">
        <v>2020</v>
      </c>
      <c r="D808" s="7" t="s">
        <v>225</v>
      </c>
      <c r="E808" s="7" t="s">
        <v>226</v>
      </c>
      <c r="F808" s="7" t="str">
        <f>VLOOKUP(E808,'Fuel Heat Rate'!C:D,2,FALSE)</f>
        <v>生物质</v>
      </c>
      <c r="G808" s="8">
        <v>-695.47</v>
      </c>
      <c r="H808" s="8">
        <f>VLOOKUP($E808,'Fuel Heat Rate'!$C$3:$K$33,4,FALSE)*G808</f>
        <v>-695.493760505637</v>
      </c>
    </row>
    <row r="809" hidden="1" spans="1:8">
      <c r="A809" s="7">
        <v>33996</v>
      </c>
      <c r="B809" s="7" t="s">
        <v>489</v>
      </c>
      <c r="C809" s="7">
        <v>2021</v>
      </c>
      <c r="D809" s="7" t="s">
        <v>225</v>
      </c>
      <c r="E809" s="7" t="s">
        <v>226</v>
      </c>
      <c r="F809" s="7" t="str">
        <f>VLOOKUP(E809,'Fuel Heat Rate'!C:D,2,FALSE)</f>
        <v>生物质</v>
      </c>
      <c r="G809" s="8">
        <v>-927.8</v>
      </c>
      <c r="H809" s="8">
        <f>VLOOKUP($E809,'Fuel Heat Rate'!$C$3:$K$33,4,FALSE)*G809</f>
        <v>-927.831697984284</v>
      </c>
    </row>
    <row r="810" hidden="1" spans="1:8">
      <c r="A810" s="7">
        <v>380706</v>
      </c>
      <c r="B810" s="7" t="s">
        <v>489</v>
      </c>
      <c r="C810" s="7">
        <v>2019</v>
      </c>
      <c r="D810" s="7" t="s">
        <v>225</v>
      </c>
      <c r="E810" s="7" t="s">
        <v>264</v>
      </c>
      <c r="F810" s="7" t="str">
        <f>VLOOKUP(E810,'Fuel Heat Rate'!C:D,2,FALSE)</f>
        <v>燃油</v>
      </c>
      <c r="G810" s="8">
        <v>-0.15</v>
      </c>
      <c r="H810" s="8">
        <f>VLOOKUP($E810,'Fuel Heat Rate'!$C$3:$K$33,4,FALSE)*G810</f>
        <v>-0.210010249402118</v>
      </c>
    </row>
    <row r="811" hidden="1" spans="1:8">
      <c r="A811" s="7">
        <v>380671</v>
      </c>
      <c r="B811" s="7" t="s">
        <v>489</v>
      </c>
      <c r="C811" s="7">
        <v>2020</v>
      </c>
      <c r="D811" s="7" t="s">
        <v>225</v>
      </c>
      <c r="E811" s="7" t="s">
        <v>264</v>
      </c>
      <c r="F811" s="7" t="str">
        <f>VLOOKUP(E811,'Fuel Heat Rate'!C:D,2,FALSE)</f>
        <v>燃油</v>
      </c>
      <c r="G811" s="8">
        <v>-0.23</v>
      </c>
      <c r="H811" s="8">
        <f>VLOOKUP($E811,'Fuel Heat Rate'!$C$3:$K$33,4,FALSE)*G811</f>
        <v>-0.322015715749915</v>
      </c>
    </row>
    <row r="812" hidden="1" spans="1:8">
      <c r="A812" s="7">
        <v>28571</v>
      </c>
      <c r="B812" s="7" t="s">
        <v>489</v>
      </c>
      <c r="C812" s="7">
        <v>2021</v>
      </c>
      <c r="D812" s="7" t="s">
        <v>225</v>
      </c>
      <c r="E812" s="7" t="s">
        <v>264</v>
      </c>
      <c r="F812" s="7" t="str">
        <f>VLOOKUP(E812,'Fuel Heat Rate'!C:D,2,FALSE)</f>
        <v>燃油</v>
      </c>
      <c r="G812" s="8">
        <v>-0.2</v>
      </c>
      <c r="H812" s="8">
        <f>VLOOKUP($E812,'Fuel Heat Rate'!$C$3:$K$33,4,FALSE)*G812</f>
        <v>-0.280013665869491</v>
      </c>
    </row>
    <row r="813" hidden="1" spans="1:8">
      <c r="A813" s="7">
        <v>381266</v>
      </c>
      <c r="B813" s="7" t="s">
        <v>489</v>
      </c>
      <c r="C813" s="7">
        <v>2019</v>
      </c>
      <c r="D813" s="7" t="s">
        <v>225</v>
      </c>
      <c r="E813" s="7" t="s">
        <v>231</v>
      </c>
      <c r="F813" s="7" t="str">
        <f>VLOOKUP(E813,'Fuel Heat Rate'!C:D,2,FALSE)</f>
        <v>燃煤</v>
      </c>
      <c r="G813" s="8">
        <v>-679.31</v>
      </c>
      <c r="H813" s="8">
        <f>VLOOKUP($E813,'Fuel Heat Rate'!$C$3:$K$33,4,FALSE)*G813</f>
        <v>-194.078867</v>
      </c>
    </row>
    <row r="814" hidden="1" spans="1:8">
      <c r="A814" s="7">
        <v>381231</v>
      </c>
      <c r="B814" s="7" t="s">
        <v>489</v>
      </c>
      <c r="C814" s="7">
        <v>2020</v>
      </c>
      <c r="D814" s="7" t="s">
        <v>225</v>
      </c>
      <c r="E814" s="7" t="s">
        <v>231</v>
      </c>
      <c r="F814" s="7" t="str">
        <f>VLOOKUP(E814,'Fuel Heat Rate'!C:D,2,FALSE)</f>
        <v>燃煤</v>
      </c>
      <c r="G814" s="8">
        <v>-592.27</v>
      </c>
      <c r="H814" s="8">
        <f>VLOOKUP($E814,'Fuel Heat Rate'!$C$3:$K$33,4,FALSE)*G814</f>
        <v>-169.211539</v>
      </c>
    </row>
    <row r="815" hidden="1" spans="1:8">
      <c r="A815" s="7">
        <v>3616</v>
      </c>
      <c r="B815" s="7" t="s">
        <v>489</v>
      </c>
      <c r="C815" s="7">
        <v>2021</v>
      </c>
      <c r="D815" s="7" t="s">
        <v>225</v>
      </c>
      <c r="E815" s="7" t="s">
        <v>231</v>
      </c>
      <c r="F815" s="7" t="str">
        <f>VLOOKUP(E815,'Fuel Heat Rate'!C:D,2,FALSE)</f>
        <v>燃煤</v>
      </c>
      <c r="G815" s="8">
        <v>-453.26</v>
      </c>
      <c r="H815" s="8">
        <f>VLOOKUP($E815,'Fuel Heat Rate'!$C$3:$K$33,4,FALSE)*G815</f>
        <v>-129.496382</v>
      </c>
    </row>
    <row r="816" hidden="1" spans="1:8">
      <c r="A816" s="7">
        <v>382386</v>
      </c>
      <c r="B816" s="7" t="s">
        <v>489</v>
      </c>
      <c r="C816" s="7">
        <v>2019</v>
      </c>
      <c r="D816" s="7" t="s">
        <v>225</v>
      </c>
      <c r="E816" s="7" t="s">
        <v>262</v>
      </c>
      <c r="F816" s="7" t="str">
        <f>VLOOKUP(E816,'Fuel Heat Rate'!C:D,2,FALSE)</f>
        <v>燃油</v>
      </c>
      <c r="G816" s="8">
        <v>-0.44</v>
      </c>
      <c r="H816" s="8">
        <f>VLOOKUP($E816,'Fuel Heat Rate'!$C$3:$K$33,4,FALSE)*G816</f>
        <v>-0.628584</v>
      </c>
    </row>
    <row r="817" hidden="1" spans="1:8">
      <c r="A817" s="7">
        <v>382351</v>
      </c>
      <c r="B817" s="7" t="s">
        <v>489</v>
      </c>
      <c r="C817" s="7">
        <v>2020</v>
      </c>
      <c r="D817" s="7" t="s">
        <v>225</v>
      </c>
      <c r="E817" s="7" t="s">
        <v>262</v>
      </c>
      <c r="F817" s="7" t="str">
        <f>VLOOKUP(E817,'Fuel Heat Rate'!C:D,2,FALSE)</f>
        <v>燃油</v>
      </c>
      <c r="G817" s="8">
        <v>-0.37</v>
      </c>
      <c r="H817" s="8">
        <f>VLOOKUP($E817,'Fuel Heat Rate'!$C$3:$K$33,4,FALSE)*G817</f>
        <v>-0.528582</v>
      </c>
    </row>
    <row r="818" hidden="1" spans="1:8">
      <c r="A818" s="7">
        <v>18806</v>
      </c>
      <c r="B818" s="7" t="s">
        <v>489</v>
      </c>
      <c r="C818" s="7">
        <v>2021</v>
      </c>
      <c r="D818" s="7" t="s">
        <v>225</v>
      </c>
      <c r="E818" s="7" t="s">
        <v>262</v>
      </c>
      <c r="F818" s="7" t="str">
        <f>VLOOKUP(E818,'Fuel Heat Rate'!C:D,2,FALSE)</f>
        <v>燃油</v>
      </c>
      <c r="G818" s="8">
        <v>-0.7</v>
      </c>
      <c r="H818" s="8">
        <f>VLOOKUP($E818,'Fuel Heat Rate'!$C$3:$K$33,4,FALSE)*G818</f>
        <v>-1.00002</v>
      </c>
    </row>
    <row r="819" hidden="1" spans="1:8">
      <c r="A819" s="7">
        <v>382946</v>
      </c>
      <c r="B819" s="7" t="s">
        <v>489</v>
      </c>
      <c r="C819" s="7">
        <v>2019</v>
      </c>
      <c r="D819" s="7" t="s">
        <v>225</v>
      </c>
      <c r="E819" s="7" t="s">
        <v>337</v>
      </c>
      <c r="F819" s="7" t="str">
        <f>VLOOKUP(E819,'Fuel Heat Rate'!C:D,2,FALSE)</f>
        <v>其他</v>
      </c>
      <c r="G819" s="8">
        <v>-7890.3</v>
      </c>
      <c r="H819" s="8">
        <f>VLOOKUP($E819,'Fuel Heat Rate'!$C$3:$K$33,4,FALSE)*G819</f>
        <v>-269.569525111035</v>
      </c>
    </row>
    <row r="820" hidden="1" spans="1:8">
      <c r="A820" s="7">
        <v>382911</v>
      </c>
      <c r="B820" s="7" t="s">
        <v>489</v>
      </c>
      <c r="C820" s="7">
        <v>2020</v>
      </c>
      <c r="D820" s="7" t="s">
        <v>225</v>
      </c>
      <c r="E820" s="7" t="s">
        <v>337</v>
      </c>
      <c r="F820" s="7" t="str">
        <f>VLOOKUP(E820,'Fuel Heat Rate'!C:D,2,FALSE)</f>
        <v>其他</v>
      </c>
      <c r="G820" s="8">
        <v>-9386.99</v>
      </c>
      <c r="H820" s="8">
        <f>VLOOKUP($E820,'Fuel Heat Rate'!$C$3:$K$33,4,FALSE)*G820</f>
        <v>-320.703450632046</v>
      </c>
    </row>
    <row r="821" hidden="1" spans="1:8">
      <c r="A821" s="7">
        <v>31826</v>
      </c>
      <c r="B821" s="7" t="s">
        <v>489</v>
      </c>
      <c r="C821" s="7">
        <v>2021</v>
      </c>
      <c r="D821" s="7" t="s">
        <v>225</v>
      </c>
      <c r="E821" s="7" t="s">
        <v>337</v>
      </c>
      <c r="F821" s="7" t="str">
        <f>VLOOKUP(E821,'Fuel Heat Rate'!C:D,2,FALSE)</f>
        <v>其他</v>
      </c>
      <c r="G821" s="8">
        <v>-11814.74</v>
      </c>
      <c r="H821" s="8">
        <f>VLOOKUP($E821,'Fuel Heat Rate'!$C$3:$K$33,4,FALSE)*G821</f>
        <v>-403.646737273659</v>
      </c>
    </row>
    <row r="822" hidden="1" spans="1:8">
      <c r="A822" s="7">
        <v>385046</v>
      </c>
      <c r="B822" s="7" t="s">
        <v>489</v>
      </c>
      <c r="C822" s="7">
        <v>2019</v>
      </c>
      <c r="D822" s="7" t="s">
        <v>225</v>
      </c>
      <c r="E822" s="7" t="s">
        <v>239</v>
      </c>
      <c r="F822" s="7" t="str">
        <f>VLOOKUP(E822,'Fuel Heat Rate'!C:D,2,FALSE)</f>
        <v>燃油</v>
      </c>
      <c r="G822" s="8">
        <v>-17.9</v>
      </c>
      <c r="H822" s="8">
        <f>VLOOKUP($E822,'Fuel Heat Rate'!$C$3:$K$33,4,FALSE)*G822</f>
        <v>-19.53711308507</v>
      </c>
    </row>
    <row r="823" hidden="1" spans="1:8">
      <c r="A823" s="7">
        <v>385011</v>
      </c>
      <c r="B823" s="7" t="s">
        <v>489</v>
      </c>
      <c r="C823" s="7">
        <v>2020</v>
      </c>
      <c r="D823" s="7" t="s">
        <v>225</v>
      </c>
      <c r="E823" s="7" t="s">
        <v>239</v>
      </c>
      <c r="F823" s="7" t="str">
        <f>VLOOKUP(E823,'Fuel Heat Rate'!C:D,2,FALSE)</f>
        <v>燃油</v>
      </c>
      <c r="G823" s="8">
        <v>-24.54</v>
      </c>
      <c r="H823" s="8">
        <f>VLOOKUP($E823,'Fuel Heat Rate'!$C$3:$K$33,4,FALSE)*G823</f>
        <v>-26.7843997266826</v>
      </c>
    </row>
    <row r="824" hidden="1" spans="1:8">
      <c r="A824" s="7">
        <v>25316</v>
      </c>
      <c r="B824" s="7" t="s">
        <v>489</v>
      </c>
      <c r="C824" s="7">
        <v>2021</v>
      </c>
      <c r="D824" s="7" t="s">
        <v>225</v>
      </c>
      <c r="E824" s="7" t="s">
        <v>239</v>
      </c>
      <c r="F824" s="7" t="str">
        <f>VLOOKUP(E824,'Fuel Heat Rate'!C:D,2,FALSE)</f>
        <v>燃油</v>
      </c>
      <c r="G824" s="8">
        <v>-20.44</v>
      </c>
      <c r="H824" s="8">
        <f>VLOOKUP($E824,'Fuel Heat Rate'!$C$3:$K$33,4,FALSE)*G824</f>
        <v>-22.3094185172532</v>
      </c>
    </row>
    <row r="825" hidden="1" spans="1:8">
      <c r="A825" s="7">
        <v>385816</v>
      </c>
      <c r="B825" s="7" t="s">
        <v>489</v>
      </c>
      <c r="C825" s="7">
        <v>2019</v>
      </c>
      <c r="D825" s="7" t="s">
        <v>225</v>
      </c>
      <c r="E825" s="7" t="s">
        <v>253</v>
      </c>
      <c r="F825" s="7" t="str">
        <f>VLOOKUP(E825,'Fuel Heat Rate'!C:D,2,FALSE)</f>
        <v>燃气</v>
      </c>
      <c r="G825" s="8">
        <v>-0.15</v>
      </c>
      <c r="H825" s="8">
        <f>VLOOKUP($E825,'Fuel Heat Rate'!$C$3:$K$33,4,FALSE)*G825</f>
        <v>-1.8225</v>
      </c>
    </row>
    <row r="826" hidden="1" spans="1:8">
      <c r="A826" s="7">
        <v>385781</v>
      </c>
      <c r="B826" s="7" t="s">
        <v>489</v>
      </c>
      <c r="C826" s="7">
        <v>2020</v>
      </c>
      <c r="D826" s="7" t="s">
        <v>225</v>
      </c>
      <c r="E826" s="7" t="s">
        <v>253</v>
      </c>
      <c r="F826" s="7" t="str">
        <f>VLOOKUP(E826,'Fuel Heat Rate'!C:D,2,FALSE)</f>
        <v>燃气</v>
      </c>
      <c r="G826" s="8">
        <v>-0.19</v>
      </c>
      <c r="H826" s="8">
        <f>VLOOKUP($E826,'Fuel Heat Rate'!$C$3:$K$33,4,FALSE)*G826</f>
        <v>-2.3085</v>
      </c>
    </row>
    <row r="827" hidden="1" spans="1:8">
      <c r="A827" s="7">
        <v>29656</v>
      </c>
      <c r="B827" s="7" t="s">
        <v>489</v>
      </c>
      <c r="C827" s="7">
        <v>2021</v>
      </c>
      <c r="D827" s="7" t="s">
        <v>225</v>
      </c>
      <c r="E827" s="7" t="s">
        <v>253</v>
      </c>
      <c r="F827" s="7" t="str">
        <f>VLOOKUP(E827,'Fuel Heat Rate'!C:D,2,FALSE)</f>
        <v>燃气</v>
      </c>
      <c r="G827" s="8">
        <v>-0.66</v>
      </c>
      <c r="H827" s="8">
        <f>VLOOKUP($E827,'Fuel Heat Rate'!$C$3:$K$33,4,FALSE)*G827</f>
        <v>-8.019</v>
      </c>
    </row>
    <row r="828" hidden="1" spans="1:8">
      <c r="A828" s="7">
        <v>386936</v>
      </c>
      <c r="B828" s="7" t="s">
        <v>489</v>
      </c>
      <c r="C828" s="7">
        <v>2019</v>
      </c>
      <c r="D828" s="7" t="s">
        <v>225</v>
      </c>
      <c r="E828" s="7" t="s">
        <v>494</v>
      </c>
      <c r="F828" s="7" t="str">
        <f>VLOOKUP(E828,'Fuel Heat Rate'!C:D,2,FALSE)</f>
        <v>燃煤</v>
      </c>
      <c r="G828" s="8">
        <v>-3.91</v>
      </c>
      <c r="H828" s="8">
        <f>VLOOKUP($E828,'Fuel Heat Rate'!$C$3:$K$33,4,FALSE)*G828</f>
        <v>-2.06694328664161</v>
      </c>
    </row>
    <row r="829" hidden="1" spans="1:8">
      <c r="A829" s="7">
        <v>386901</v>
      </c>
      <c r="B829" s="7" t="s">
        <v>489</v>
      </c>
      <c r="C829" s="7">
        <v>2020</v>
      </c>
      <c r="D829" s="7" t="s">
        <v>225</v>
      </c>
      <c r="E829" s="7" t="s">
        <v>494</v>
      </c>
      <c r="F829" s="7" t="str">
        <f>VLOOKUP(E829,'Fuel Heat Rate'!C:D,2,FALSE)</f>
        <v>燃煤</v>
      </c>
      <c r="G829" s="8">
        <v>-4.22</v>
      </c>
      <c r="H829" s="8">
        <f>VLOOKUP($E829,'Fuel Heat Rate'!$C$3:$K$33,4,FALSE)*G829</f>
        <v>-2.23081858558251</v>
      </c>
    </row>
    <row r="830" hidden="1" spans="1:8">
      <c r="A830" s="7">
        <v>4701</v>
      </c>
      <c r="B830" s="7" t="s">
        <v>489</v>
      </c>
      <c r="C830" s="7">
        <v>2021</v>
      </c>
      <c r="D830" s="7" t="s">
        <v>225</v>
      </c>
      <c r="E830" s="7" t="s">
        <v>494</v>
      </c>
      <c r="F830" s="7" t="str">
        <f>VLOOKUP(E830,'Fuel Heat Rate'!C:D,2,FALSE)</f>
        <v>燃煤</v>
      </c>
      <c r="G830" s="8">
        <v>-20.74</v>
      </c>
      <c r="H830" s="8">
        <f>VLOOKUP($E830,'Fuel Heat Rate'!$C$3:$K$33,4,FALSE)*G830</f>
        <v>-10.9637861291425</v>
      </c>
    </row>
    <row r="831" hidden="1" spans="1:8">
      <c r="A831" s="7">
        <v>389001</v>
      </c>
      <c r="B831" s="7" t="s">
        <v>489</v>
      </c>
      <c r="C831" s="7">
        <v>2019</v>
      </c>
      <c r="D831" s="7" t="s">
        <v>225</v>
      </c>
      <c r="E831" s="7" t="s">
        <v>229</v>
      </c>
      <c r="F831" s="7" t="str">
        <f>VLOOKUP(E831,'Fuel Heat Rate'!C:D,2,FALSE)</f>
        <v>燃煤</v>
      </c>
      <c r="G831" s="8">
        <v>-19832.61</v>
      </c>
      <c r="H831" s="8">
        <f>VLOOKUP($E831,'Fuel Heat Rate'!$C$3:$K$33,4,FALSE)*G831</f>
        <v>-14166.433323</v>
      </c>
    </row>
    <row r="832" hidden="1" spans="1:8">
      <c r="A832" s="7">
        <v>388966</v>
      </c>
      <c r="B832" s="7" t="s">
        <v>489</v>
      </c>
      <c r="C832" s="7">
        <v>2020</v>
      </c>
      <c r="D832" s="7" t="s">
        <v>225</v>
      </c>
      <c r="E832" s="7" t="s">
        <v>229</v>
      </c>
      <c r="F832" s="7" t="str">
        <f>VLOOKUP(E832,'Fuel Heat Rate'!C:D,2,FALSE)</f>
        <v>燃煤</v>
      </c>
      <c r="G832" s="8">
        <v>-17902.25</v>
      </c>
      <c r="H832" s="8">
        <f>VLOOKUP($E832,'Fuel Heat Rate'!$C$3:$K$33,4,FALSE)*G832</f>
        <v>-12787.577175</v>
      </c>
    </row>
    <row r="833" hidden="1" spans="1:8">
      <c r="A833" s="7">
        <v>1446</v>
      </c>
      <c r="B833" s="7" t="s">
        <v>489</v>
      </c>
      <c r="C833" s="7">
        <v>2021</v>
      </c>
      <c r="D833" s="7" t="s">
        <v>225</v>
      </c>
      <c r="E833" s="7" t="s">
        <v>229</v>
      </c>
      <c r="F833" s="7" t="str">
        <f>VLOOKUP(E833,'Fuel Heat Rate'!C:D,2,FALSE)</f>
        <v>燃煤</v>
      </c>
      <c r="G833" s="8">
        <v>-18887.83</v>
      </c>
      <c r="H833" s="8">
        <f>VLOOKUP($E833,'Fuel Heat Rate'!$C$3:$K$33,4,FALSE)*G833</f>
        <v>-13491.576969</v>
      </c>
    </row>
    <row r="834" hidden="1" spans="1:8">
      <c r="A834" s="7">
        <v>390121</v>
      </c>
      <c r="B834" s="7" t="s">
        <v>489</v>
      </c>
      <c r="C834" s="7">
        <v>2019</v>
      </c>
      <c r="D834" s="7" t="s">
        <v>225</v>
      </c>
      <c r="E834" s="7" t="s">
        <v>247</v>
      </c>
      <c r="F834" s="7">
        <f>VLOOKUP(E834,'Fuel Heat Rate'!C:D,2,FALSE)</f>
        <v>0</v>
      </c>
      <c r="G834" s="8">
        <v>-14.45</v>
      </c>
      <c r="H834" s="8">
        <f>VLOOKUP($E834,'Fuel Heat Rate'!$C$3:$K$33,4,FALSE)*G834</f>
        <v>-39.2228390843867</v>
      </c>
    </row>
    <row r="835" hidden="1" spans="1:8">
      <c r="A835" s="7">
        <v>390086</v>
      </c>
      <c r="B835" s="7" t="s">
        <v>489</v>
      </c>
      <c r="C835" s="7">
        <v>2020</v>
      </c>
      <c r="D835" s="7" t="s">
        <v>225</v>
      </c>
      <c r="E835" s="7" t="s">
        <v>247</v>
      </c>
      <c r="F835" s="7">
        <f>VLOOKUP(E835,'Fuel Heat Rate'!C:D,2,FALSE)</f>
        <v>0</v>
      </c>
      <c r="G835" s="8">
        <v>-15.64</v>
      </c>
      <c r="H835" s="8">
        <f>VLOOKUP($E835,'Fuel Heat Rate'!$C$3:$K$33,4,FALSE)*G835</f>
        <v>-42.4529552442774</v>
      </c>
    </row>
    <row r="836" hidden="1" spans="1:8">
      <c r="A836" s="7">
        <v>10126</v>
      </c>
      <c r="B836" s="7" t="s">
        <v>489</v>
      </c>
      <c r="C836" s="7">
        <v>2021</v>
      </c>
      <c r="D836" s="7" t="s">
        <v>225</v>
      </c>
      <c r="E836" s="7" t="s">
        <v>247</v>
      </c>
      <c r="F836" s="7">
        <f>VLOOKUP(E836,'Fuel Heat Rate'!C:D,2,FALSE)</f>
        <v>0</v>
      </c>
      <c r="G836" s="8">
        <v>-13.66</v>
      </c>
      <c r="H836" s="8">
        <f>VLOOKUP($E836,'Fuel Heat Rate'!$C$3:$K$33,4,FALSE)*G836</f>
        <v>-37.0784762555518</v>
      </c>
    </row>
    <row r="837" hidden="1" spans="1:8">
      <c r="A837" s="7">
        <v>390506</v>
      </c>
      <c r="B837" s="7" t="s">
        <v>490</v>
      </c>
      <c r="C837" s="7">
        <v>2019</v>
      </c>
      <c r="D837" s="7" t="s">
        <v>225</v>
      </c>
      <c r="E837" s="7" t="s">
        <v>259</v>
      </c>
      <c r="F837" s="7" t="str">
        <f>VLOOKUP(E837,'Fuel Heat Rate'!C:D,2,FALSE)</f>
        <v>燃油</v>
      </c>
      <c r="G837" s="8">
        <v>-0.67</v>
      </c>
      <c r="H837" s="8">
        <f>VLOOKUP($E837,'Fuel Heat Rate'!$C$3:$K$33,4,FALSE)*G837</f>
        <v>-0.976257</v>
      </c>
    </row>
    <row r="838" hidden="1" spans="1:8">
      <c r="A838" s="7">
        <v>390471</v>
      </c>
      <c r="B838" s="7" t="s">
        <v>490</v>
      </c>
      <c r="C838" s="7">
        <v>2020</v>
      </c>
      <c r="D838" s="7" t="s">
        <v>225</v>
      </c>
      <c r="E838" s="7" t="s">
        <v>259</v>
      </c>
      <c r="F838" s="7" t="str">
        <f>VLOOKUP(E838,'Fuel Heat Rate'!C:D,2,FALSE)</f>
        <v>燃油</v>
      </c>
      <c r="G838" s="8">
        <v>-0.69</v>
      </c>
      <c r="H838" s="8">
        <f>VLOOKUP($E838,'Fuel Heat Rate'!$C$3:$K$33,4,FALSE)*G838</f>
        <v>-1.005399</v>
      </c>
    </row>
    <row r="839" hidden="1" spans="1:8">
      <c r="A839" s="7">
        <v>17756</v>
      </c>
      <c r="B839" s="7" t="s">
        <v>490</v>
      </c>
      <c r="C839" s="7">
        <v>2021</v>
      </c>
      <c r="D839" s="7" t="s">
        <v>225</v>
      </c>
      <c r="E839" s="7" t="s">
        <v>259</v>
      </c>
      <c r="F839" s="7" t="str">
        <f>VLOOKUP(E839,'Fuel Heat Rate'!C:D,2,FALSE)</f>
        <v>燃油</v>
      </c>
      <c r="G839" s="8">
        <v>-1.36</v>
      </c>
      <c r="H839" s="8">
        <f>VLOOKUP($E839,'Fuel Heat Rate'!$C$3:$K$33,4,FALSE)*G839</f>
        <v>-1.981656</v>
      </c>
    </row>
    <row r="840" hidden="1" spans="1:8">
      <c r="A840" s="7">
        <v>391066</v>
      </c>
      <c r="B840" s="7" t="s">
        <v>490</v>
      </c>
      <c r="C840" s="7">
        <v>2019</v>
      </c>
      <c r="D840" s="7" t="s">
        <v>225</v>
      </c>
      <c r="E840" s="7" t="s">
        <v>339</v>
      </c>
      <c r="F840" s="7" t="str">
        <f>VLOOKUP(E840,'Fuel Heat Rate'!C:D,2,FALSE)</f>
        <v>电力</v>
      </c>
      <c r="G840" s="8">
        <v>2930.52</v>
      </c>
      <c r="H840" s="8">
        <f>VLOOKUP($E840,'Fuel Heat Rate'!$C$3:$K$33,4,FALSE)*G840</f>
        <v>3604.32934745473</v>
      </c>
    </row>
    <row r="841" hidden="1" spans="1:8">
      <c r="A841" s="7">
        <v>391031</v>
      </c>
      <c r="B841" s="7" t="s">
        <v>490</v>
      </c>
      <c r="C841" s="7">
        <v>2020</v>
      </c>
      <c r="D841" s="7" t="s">
        <v>225</v>
      </c>
      <c r="E841" s="7" t="s">
        <v>339</v>
      </c>
      <c r="F841" s="7" t="str">
        <f>VLOOKUP(E841,'Fuel Heat Rate'!C:D,2,FALSE)</f>
        <v>电力</v>
      </c>
      <c r="G841" s="8">
        <v>3032.5</v>
      </c>
      <c r="H841" s="8">
        <f>VLOOKUP($E841,'Fuel Heat Rate'!$C$3:$K$33,4,FALSE)*G841</f>
        <v>3729.75743081654</v>
      </c>
    </row>
    <row r="842" hidden="1" spans="1:8">
      <c r="A842" s="7">
        <v>32946</v>
      </c>
      <c r="B842" s="7" t="s">
        <v>490</v>
      </c>
      <c r="C842" s="7">
        <v>2021</v>
      </c>
      <c r="D842" s="7" t="s">
        <v>225</v>
      </c>
      <c r="E842" s="7" t="s">
        <v>339</v>
      </c>
      <c r="F842" s="7" t="str">
        <f>VLOOKUP(E842,'Fuel Heat Rate'!C:D,2,FALSE)</f>
        <v>电力</v>
      </c>
      <c r="G842" s="8">
        <v>3229</v>
      </c>
      <c r="H842" s="8">
        <f>VLOOKUP($E842,'Fuel Heat Rate'!$C$3:$K$33,4,FALSE)*G842</f>
        <v>3971.43833276392</v>
      </c>
    </row>
    <row r="843" hidden="1" spans="1:8">
      <c r="A843" s="7">
        <v>391626</v>
      </c>
      <c r="B843" s="7" t="s">
        <v>490</v>
      </c>
      <c r="C843" s="7">
        <v>2019</v>
      </c>
      <c r="D843" s="7" t="s">
        <v>225</v>
      </c>
      <c r="E843" s="7" t="s">
        <v>244</v>
      </c>
      <c r="F843" s="7">
        <f>VLOOKUP(E843,'Fuel Heat Rate'!C:D,2,FALSE)</f>
        <v>0</v>
      </c>
      <c r="G843" s="8">
        <v>-132.78</v>
      </c>
      <c r="H843" s="8">
        <f>VLOOKUP($E843,'Fuel Heat Rate'!$C$3:$K$33,4,FALSE)*G843</f>
        <v>-170.704181756064</v>
      </c>
    </row>
    <row r="844" hidden="1" spans="1:8">
      <c r="A844" s="7">
        <v>391591</v>
      </c>
      <c r="B844" s="7" t="s">
        <v>490</v>
      </c>
      <c r="C844" s="7">
        <v>2020</v>
      </c>
      <c r="D844" s="7" t="s">
        <v>225</v>
      </c>
      <c r="E844" s="7" t="s">
        <v>244</v>
      </c>
      <c r="F844" s="7">
        <f>VLOOKUP(E844,'Fuel Heat Rate'!C:D,2,FALSE)</f>
        <v>0</v>
      </c>
      <c r="G844" s="8">
        <v>-137.43</v>
      </c>
      <c r="H844" s="8">
        <f>VLOOKUP($E844,'Fuel Heat Rate'!$C$3:$K$33,4,FALSE)*G844</f>
        <v>-176.682299282542</v>
      </c>
    </row>
    <row r="845" hidden="1" spans="1:8">
      <c r="A845" s="7">
        <v>9076</v>
      </c>
      <c r="B845" s="7" t="s">
        <v>490</v>
      </c>
      <c r="C845" s="7">
        <v>2021</v>
      </c>
      <c r="D845" s="7" t="s">
        <v>225</v>
      </c>
      <c r="E845" s="7" t="s">
        <v>244</v>
      </c>
      <c r="F845" s="7">
        <f>VLOOKUP(E845,'Fuel Heat Rate'!C:D,2,FALSE)</f>
        <v>0</v>
      </c>
      <c r="G845" s="8">
        <v>-166.8</v>
      </c>
      <c r="H845" s="8">
        <f>VLOOKUP($E845,'Fuel Heat Rate'!$C$3:$K$33,4,FALSE)*G845</f>
        <v>-214.440860949778</v>
      </c>
    </row>
    <row r="846" hidden="1" spans="1:8">
      <c r="A846" s="7">
        <v>392011</v>
      </c>
      <c r="B846" s="7" t="s">
        <v>490</v>
      </c>
      <c r="C846" s="7">
        <v>2019</v>
      </c>
      <c r="D846" s="7" t="s">
        <v>225</v>
      </c>
      <c r="E846" s="7" t="s">
        <v>242</v>
      </c>
      <c r="F846" s="7">
        <f>VLOOKUP(E846,'Fuel Heat Rate'!C:D,2,FALSE)</f>
        <v>0</v>
      </c>
      <c r="G846" s="8">
        <v>-31.82</v>
      </c>
      <c r="H846" s="8">
        <f>VLOOKUP($E846,'Fuel Heat Rate'!$C$3:$K$33,4,FALSE)*G846</f>
        <v>-188.64487</v>
      </c>
    </row>
    <row r="847" hidden="1" spans="1:8">
      <c r="A847" s="7">
        <v>391976</v>
      </c>
      <c r="B847" s="7" t="s">
        <v>490</v>
      </c>
      <c r="C847" s="7">
        <v>2020</v>
      </c>
      <c r="D847" s="7" t="s">
        <v>225</v>
      </c>
      <c r="E847" s="7" t="s">
        <v>242</v>
      </c>
      <c r="F847" s="7">
        <f>VLOOKUP(E847,'Fuel Heat Rate'!C:D,2,FALSE)</f>
        <v>0</v>
      </c>
      <c r="G847" s="8">
        <v>-46.12</v>
      </c>
      <c r="H847" s="8">
        <f>VLOOKUP($E847,'Fuel Heat Rate'!$C$3:$K$33,4,FALSE)*G847</f>
        <v>-273.42242</v>
      </c>
    </row>
    <row r="848" hidden="1" spans="1:8">
      <c r="A848" s="7">
        <v>7991</v>
      </c>
      <c r="B848" s="7" t="s">
        <v>490</v>
      </c>
      <c r="C848" s="7">
        <v>2021</v>
      </c>
      <c r="D848" s="7" t="s">
        <v>225</v>
      </c>
      <c r="E848" s="7" t="s">
        <v>242</v>
      </c>
      <c r="F848" s="7">
        <f>VLOOKUP(E848,'Fuel Heat Rate'!C:D,2,FALSE)</f>
        <v>0</v>
      </c>
      <c r="G848" s="8">
        <v>-14.39</v>
      </c>
      <c r="H848" s="8">
        <f>VLOOKUP($E848,'Fuel Heat Rate'!$C$3:$K$33,4,FALSE)*G848</f>
        <v>-85.311115</v>
      </c>
    </row>
    <row r="849" hidden="1" spans="1:8">
      <c r="A849" s="7">
        <v>393691</v>
      </c>
      <c r="B849" s="7" t="s">
        <v>490</v>
      </c>
      <c r="C849" s="7">
        <v>2019</v>
      </c>
      <c r="D849" s="7" t="s">
        <v>225</v>
      </c>
      <c r="E849" s="7" t="s">
        <v>234</v>
      </c>
      <c r="F849" s="7" t="str">
        <f>VLOOKUP(E849,'Fuel Heat Rate'!C:D,2,FALSE)</f>
        <v>煤矸石</v>
      </c>
      <c r="G849" s="8">
        <v>-733.6</v>
      </c>
      <c r="H849" s="8">
        <f>VLOOKUP($E849,'Fuel Heat Rate'!$C$3:$K$33,4,FALSE)*G849</f>
        <v>-209.879275708917</v>
      </c>
    </row>
    <row r="850" hidden="1" spans="1:8">
      <c r="A850" s="7">
        <v>393656</v>
      </c>
      <c r="B850" s="7" t="s">
        <v>490</v>
      </c>
      <c r="C850" s="7">
        <v>2020</v>
      </c>
      <c r="D850" s="7" t="s">
        <v>225</v>
      </c>
      <c r="E850" s="7" t="s">
        <v>234</v>
      </c>
      <c r="F850" s="7" t="str">
        <f>VLOOKUP(E850,'Fuel Heat Rate'!C:D,2,FALSE)</f>
        <v>煤矸石</v>
      </c>
      <c r="G850" s="8">
        <v>-584.06</v>
      </c>
      <c r="H850" s="8">
        <f>VLOOKUP($E850,'Fuel Heat Rate'!$C$3:$K$33,4,FALSE)*G850</f>
        <v>-167.096632729757</v>
      </c>
    </row>
    <row r="851" hidden="1" spans="1:8">
      <c r="A851" s="7">
        <v>5821</v>
      </c>
      <c r="B851" s="7" t="s">
        <v>490</v>
      </c>
      <c r="C851" s="7">
        <v>2021</v>
      </c>
      <c r="D851" s="7" t="s">
        <v>225</v>
      </c>
      <c r="E851" s="7" t="s">
        <v>234</v>
      </c>
      <c r="F851" s="7" t="str">
        <f>VLOOKUP(E851,'Fuel Heat Rate'!C:D,2,FALSE)</f>
        <v>煤矸石</v>
      </c>
      <c r="G851" s="8">
        <v>-585.66</v>
      </c>
      <c r="H851" s="8">
        <f>VLOOKUP($E851,'Fuel Heat Rate'!$C$3:$K$33,4,FALSE)*G851</f>
        <v>-167.554384694226</v>
      </c>
    </row>
    <row r="852" hidden="1" spans="1:8">
      <c r="A852" s="7">
        <v>395721</v>
      </c>
      <c r="B852" s="7" t="s">
        <v>490</v>
      </c>
      <c r="C852" s="7">
        <v>2020</v>
      </c>
      <c r="D852" s="7" t="s">
        <v>225</v>
      </c>
      <c r="E852" s="7" t="s">
        <v>249</v>
      </c>
      <c r="F852" s="7">
        <f>VLOOKUP(E852,'Fuel Heat Rate'!C:D,2,FALSE)</f>
        <v>0</v>
      </c>
      <c r="G852" s="8">
        <v>-1.96</v>
      </c>
      <c r="H852" s="8">
        <f>VLOOKUP($E852,'Fuel Heat Rate'!$C$3:$K$33,4,FALSE)*G852</f>
        <v>-3.50056</v>
      </c>
    </row>
    <row r="853" hidden="1" spans="1:8">
      <c r="A853" s="7">
        <v>11246</v>
      </c>
      <c r="B853" s="7" t="s">
        <v>490</v>
      </c>
      <c r="C853" s="7">
        <v>2021</v>
      </c>
      <c r="D853" s="7" t="s">
        <v>225</v>
      </c>
      <c r="E853" s="7" t="s">
        <v>249</v>
      </c>
      <c r="F853" s="7">
        <f>VLOOKUP(E853,'Fuel Heat Rate'!C:D,2,FALSE)</f>
        <v>0</v>
      </c>
      <c r="G853" s="8">
        <v>-2.58</v>
      </c>
      <c r="H853" s="8">
        <f>VLOOKUP($E853,'Fuel Heat Rate'!$C$3:$K$33,4,FALSE)*G853</f>
        <v>-4.60788</v>
      </c>
    </row>
    <row r="854" hidden="1" spans="1:8">
      <c r="A854" s="7">
        <v>396316</v>
      </c>
      <c r="B854" s="7" t="s">
        <v>490</v>
      </c>
      <c r="C854" s="7">
        <v>2019</v>
      </c>
      <c r="D854" s="7" t="s">
        <v>225</v>
      </c>
      <c r="E854" s="7" t="s">
        <v>226</v>
      </c>
      <c r="F854" s="7" t="str">
        <f>VLOOKUP(E854,'Fuel Heat Rate'!C:D,2,FALSE)</f>
        <v>生物质</v>
      </c>
      <c r="G854" s="8">
        <v>-111.98</v>
      </c>
      <c r="H854" s="8">
        <f>VLOOKUP($E854,'Fuel Heat Rate'!$C$3:$K$33,4,FALSE)*G854</f>
        <v>-111.983825760164</v>
      </c>
    </row>
    <row r="855" hidden="1" spans="1:8">
      <c r="A855" s="7">
        <v>396281</v>
      </c>
      <c r="B855" s="7" t="s">
        <v>490</v>
      </c>
      <c r="C855" s="7">
        <v>2020</v>
      </c>
      <c r="D855" s="7" t="s">
        <v>225</v>
      </c>
      <c r="E855" s="7" t="s">
        <v>226</v>
      </c>
      <c r="F855" s="7" t="str">
        <f>VLOOKUP(E855,'Fuel Heat Rate'!C:D,2,FALSE)</f>
        <v>生物质</v>
      </c>
      <c r="G855" s="8">
        <v>-101.05</v>
      </c>
      <c r="H855" s="8">
        <f>VLOOKUP($E855,'Fuel Heat Rate'!$C$3:$K$33,4,FALSE)*G855</f>
        <v>-101.05345234028</v>
      </c>
    </row>
    <row r="856" hidden="1" spans="1:8">
      <c r="A856" s="7">
        <v>34031</v>
      </c>
      <c r="B856" s="7" t="s">
        <v>490</v>
      </c>
      <c r="C856" s="7">
        <v>2021</v>
      </c>
      <c r="D856" s="7" t="s">
        <v>225</v>
      </c>
      <c r="E856" s="7" t="s">
        <v>226</v>
      </c>
      <c r="F856" s="7" t="str">
        <f>VLOOKUP(E856,'Fuel Heat Rate'!C:D,2,FALSE)</f>
        <v>生物质</v>
      </c>
      <c r="G856" s="8">
        <v>-31.84</v>
      </c>
      <c r="H856" s="8">
        <f>VLOOKUP($E856,'Fuel Heat Rate'!$C$3:$K$33,4,FALSE)*G856</f>
        <v>-31.8410878032115</v>
      </c>
    </row>
    <row r="857" hidden="1" spans="1:8">
      <c r="A857" s="7">
        <v>397436</v>
      </c>
      <c r="B857" s="7" t="s">
        <v>490</v>
      </c>
      <c r="C857" s="7">
        <v>2019</v>
      </c>
      <c r="D857" s="7" t="s">
        <v>225</v>
      </c>
      <c r="E857" s="7" t="s">
        <v>231</v>
      </c>
      <c r="F857" s="7" t="str">
        <f>VLOOKUP(E857,'Fuel Heat Rate'!C:D,2,FALSE)</f>
        <v>燃煤</v>
      </c>
      <c r="G857" s="8">
        <v>-2594.06</v>
      </c>
      <c r="H857" s="8">
        <f>VLOOKUP($E857,'Fuel Heat Rate'!$C$3:$K$33,4,FALSE)*G857</f>
        <v>-741.122942</v>
      </c>
    </row>
    <row r="858" hidden="1" spans="1:8">
      <c r="A858" s="7">
        <v>397401</v>
      </c>
      <c r="B858" s="7" t="s">
        <v>490</v>
      </c>
      <c r="C858" s="7">
        <v>2020</v>
      </c>
      <c r="D858" s="7" t="s">
        <v>225</v>
      </c>
      <c r="E858" s="7" t="s">
        <v>231</v>
      </c>
      <c r="F858" s="7" t="str">
        <f>VLOOKUP(E858,'Fuel Heat Rate'!C:D,2,FALSE)</f>
        <v>燃煤</v>
      </c>
      <c r="G858" s="8">
        <v>-2672.03</v>
      </c>
      <c r="H858" s="8">
        <f>VLOOKUP($E858,'Fuel Heat Rate'!$C$3:$K$33,4,FALSE)*G858</f>
        <v>-763.398971</v>
      </c>
    </row>
    <row r="859" hidden="1" spans="1:8">
      <c r="A859" s="7">
        <v>3651</v>
      </c>
      <c r="B859" s="7" t="s">
        <v>490</v>
      </c>
      <c r="C859" s="7">
        <v>2021</v>
      </c>
      <c r="D859" s="7" t="s">
        <v>225</v>
      </c>
      <c r="E859" s="7" t="s">
        <v>231</v>
      </c>
      <c r="F859" s="7" t="str">
        <f>VLOOKUP(E859,'Fuel Heat Rate'!C:D,2,FALSE)</f>
        <v>燃煤</v>
      </c>
      <c r="G859" s="8">
        <v>-3088.88</v>
      </c>
      <c r="H859" s="8">
        <f>VLOOKUP($E859,'Fuel Heat Rate'!$C$3:$K$33,4,FALSE)*G859</f>
        <v>-882.493016</v>
      </c>
    </row>
    <row r="860" hidden="1" spans="1:8">
      <c r="A860" s="7">
        <v>398556</v>
      </c>
      <c r="B860" s="7" t="s">
        <v>490</v>
      </c>
      <c r="C860" s="7">
        <v>2019</v>
      </c>
      <c r="D860" s="7" t="s">
        <v>225</v>
      </c>
      <c r="E860" s="7" t="s">
        <v>262</v>
      </c>
      <c r="F860" s="7" t="str">
        <f>VLOOKUP(E860,'Fuel Heat Rate'!C:D,2,FALSE)</f>
        <v>燃油</v>
      </c>
      <c r="G860" s="8">
        <v>-0.24</v>
      </c>
      <c r="H860" s="8">
        <f>VLOOKUP($E860,'Fuel Heat Rate'!$C$3:$K$33,4,FALSE)*G860</f>
        <v>-0.342864</v>
      </c>
    </row>
    <row r="861" hidden="1" spans="1:8">
      <c r="A861" s="7">
        <v>398521</v>
      </c>
      <c r="B861" s="7" t="s">
        <v>490</v>
      </c>
      <c r="C861" s="7">
        <v>2020</v>
      </c>
      <c r="D861" s="7" t="s">
        <v>225</v>
      </c>
      <c r="E861" s="7" t="s">
        <v>262</v>
      </c>
      <c r="F861" s="7" t="str">
        <f>VLOOKUP(E861,'Fuel Heat Rate'!C:D,2,FALSE)</f>
        <v>燃油</v>
      </c>
      <c r="G861" s="8">
        <v>-0.11</v>
      </c>
      <c r="H861" s="8">
        <f>VLOOKUP($E861,'Fuel Heat Rate'!$C$3:$K$33,4,FALSE)*G861</f>
        <v>-0.157146</v>
      </c>
    </row>
    <row r="862" hidden="1" spans="1:8">
      <c r="A862" s="7">
        <v>18841</v>
      </c>
      <c r="B862" s="7" t="s">
        <v>490</v>
      </c>
      <c r="C862" s="7">
        <v>2021</v>
      </c>
      <c r="D862" s="7" t="s">
        <v>225</v>
      </c>
      <c r="E862" s="7" t="s">
        <v>262</v>
      </c>
      <c r="F862" s="7" t="str">
        <f>VLOOKUP(E862,'Fuel Heat Rate'!C:D,2,FALSE)</f>
        <v>燃油</v>
      </c>
      <c r="G862" s="8">
        <v>-0.1</v>
      </c>
      <c r="H862" s="8">
        <f>VLOOKUP($E862,'Fuel Heat Rate'!$C$3:$K$33,4,FALSE)*G862</f>
        <v>-0.14286</v>
      </c>
    </row>
    <row r="863" hidden="1" spans="1:8">
      <c r="A863" s="7">
        <v>399116</v>
      </c>
      <c r="B863" s="7" t="s">
        <v>490</v>
      </c>
      <c r="C863" s="7">
        <v>2019</v>
      </c>
      <c r="D863" s="7" t="s">
        <v>225</v>
      </c>
      <c r="E863" s="7" t="s">
        <v>337</v>
      </c>
      <c r="F863" s="7" t="str">
        <f>VLOOKUP(E863,'Fuel Heat Rate'!C:D,2,FALSE)</f>
        <v>其他</v>
      </c>
      <c r="G863" s="8">
        <v>-6790.58</v>
      </c>
      <c r="H863" s="8">
        <f>VLOOKUP($E863,'Fuel Heat Rate'!$C$3:$K$33,4,FALSE)*G863</f>
        <v>-231.997950119576</v>
      </c>
    </row>
    <row r="864" hidden="1" spans="1:8">
      <c r="A864" s="7">
        <v>399081</v>
      </c>
      <c r="B864" s="7" t="s">
        <v>490</v>
      </c>
      <c r="C864" s="7">
        <v>2020</v>
      </c>
      <c r="D864" s="7" t="s">
        <v>225</v>
      </c>
      <c r="E864" s="7" t="s">
        <v>337</v>
      </c>
      <c r="F864" s="7" t="str">
        <f>VLOOKUP(E864,'Fuel Heat Rate'!C:D,2,FALSE)</f>
        <v>其他</v>
      </c>
      <c r="G864" s="8">
        <v>-8517.54</v>
      </c>
      <c r="H864" s="8">
        <f>VLOOKUP($E864,'Fuel Heat Rate'!$C$3:$K$33,4,FALSE)*G864</f>
        <v>-290.998975059788</v>
      </c>
    </row>
    <row r="865" hidden="1" spans="1:8">
      <c r="A865" s="7">
        <v>31861</v>
      </c>
      <c r="B865" s="7" t="s">
        <v>490</v>
      </c>
      <c r="C865" s="7">
        <v>2021</v>
      </c>
      <c r="D865" s="7" t="s">
        <v>225</v>
      </c>
      <c r="E865" s="7" t="s">
        <v>337</v>
      </c>
      <c r="F865" s="7" t="str">
        <f>VLOOKUP(E865,'Fuel Heat Rate'!C:D,2,FALSE)</f>
        <v>其他</v>
      </c>
      <c r="G865" s="8">
        <v>-8921.97</v>
      </c>
      <c r="H865" s="8">
        <f>VLOOKUP($E865,'Fuel Heat Rate'!$C$3:$K$33,4,FALSE)*G865</f>
        <v>-304.816194055347</v>
      </c>
    </row>
    <row r="866" hidden="1" spans="1:8">
      <c r="A866" s="7">
        <v>400061</v>
      </c>
      <c r="B866" s="7" t="s">
        <v>490</v>
      </c>
      <c r="C866" s="7">
        <v>2019</v>
      </c>
      <c r="D866" s="7" t="s">
        <v>225</v>
      </c>
      <c r="E866" s="7" t="s">
        <v>503</v>
      </c>
      <c r="F866" s="7" t="str">
        <f>VLOOKUP(E866,'Fuel Heat Rate'!C:D,2,FALSE)</f>
        <v>燃油</v>
      </c>
      <c r="G866" s="8">
        <v>-0.01</v>
      </c>
      <c r="H866" s="8">
        <f>VLOOKUP($E866,'Fuel Heat Rate'!$C$3:$K$33,4,FALSE)*G866</f>
        <v>-0.0141434916296549</v>
      </c>
    </row>
    <row r="867" hidden="1" spans="1:8">
      <c r="A867" s="7">
        <v>401986</v>
      </c>
      <c r="B867" s="7" t="s">
        <v>490</v>
      </c>
      <c r="C867" s="7">
        <v>2019</v>
      </c>
      <c r="D867" s="7" t="s">
        <v>225</v>
      </c>
      <c r="E867" s="7" t="s">
        <v>253</v>
      </c>
      <c r="F867" s="7" t="str">
        <f>VLOOKUP(E867,'Fuel Heat Rate'!C:D,2,FALSE)</f>
        <v>燃气</v>
      </c>
      <c r="G867" s="8">
        <v>-21.9</v>
      </c>
      <c r="H867" s="8">
        <f>VLOOKUP($E867,'Fuel Heat Rate'!$C$3:$K$33,4,FALSE)*G867</f>
        <v>-266.085</v>
      </c>
    </row>
    <row r="868" hidden="1" spans="1:8">
      <c r="A868" s="7">
        <v>401951</v>
      </c>
      <c r="B868" s="7" t="s">
        <v>490</v>
      </c>
      <c r="C868" s="7">
        <v>2020</v>
      </c>
      <c r="D868" s="7" t="s">
        <v>225</v>
      </c>
      <c r="E868" s="7" t="s">
        <v>253</v>
      </c>
      <c r="F868" s="7" t="str">
        <f>VLOOKUP(E868,'Fuel Heat Rate'!C:D,2,FALSE)</f>
        <v>燃气</v>
      </c>
      <c r="G868" s="8">
        <v>-22.19</v>
      </c>
      <c r="H868" s="8">
        <f>VLOOKUP($E868,'Fuel Heat Rate'!$C$3:$K$33,4,FALSE)*G868</f>
        <v>-269.6085</v>
      </c>
    </row>
    <row r="869" hidden="1" spans="1:8">
      <c r="A869" s="7">
        <v>29691</v>
      </c>
      <c r="B869" s="7" t="s">
        <v>490</v>
      </c>
      <c r="C869" s="7">
        <v>2021</v>
      </c>
      <c r="D869" s="7" t="s">
        <v>225</v>
      </c>
      <c r="E869" s="7" t="s">
        <v>253</v>
      </c>
      <c r="F869" s="7" t="str">
        <f>VLOOKUP(E869,'Fuel Heat Rate'!C:D,2,FALSE)</f>
        <v>燃气</v>
      </c>
      <c r="G869" s="8">
        <v>-21.46</v>
      </c>
      <c r="H869" s="8">
        <f>VLOOKUP($E869,'Fuel Heat Rate'!$C$3:$K$33,4,FALSE)*G869</f>
        <v>-260.739</v>
      </c>
    </row>
    <row r="870" hidden="1" spans="1:8">
      <c r="A870" s="7">
        <v>405171</v>
      </c>
      <c r="B870" s="7" t="s">
        <v>490</v>
      </c>
      <c r="C870" s="7">
        <v>2019</v>
      </c>
      <c r="D870" s="7" t="s">
        <v>225</v>
      </c>
      <c r="E870" s="7" t="s">
        <v>229</v>
      </c>
      <c r="F870" s="7" t="str">
        <f>VLOOKUP(E870,'Fuel Heat Rate'!C:D,2,FALSE)</f>
        <v>燃煤</v>
      </c>
      <c r="G870" s="8">
        <v>-11336.98</v>
      </c>
      <c r="H870" s="8">
        <f>VLOOKUP($E870,'Fuel Heat Rate'!$C$3:$K$33,4,FALSE)*G870</f>
        <v>-8098.004814</v>
      </c>
    </row>
    <row r="871" hidden="1" spans="1:8">
      <c r="A871" s="7">
        <v>405136</v>
      </c>
      <c r="B871" s="7" t="s">
        <v>490</v>
      </c>
      <c r="C871" s="7">
        <v>2020</v>
      </c>
      <c r="D871" s="7" t="s">
        <v>225</v>
      </c>
      <c r="E871" s="7" t="s">
        <v>229</v>
      </c>
      <c r="F871" s="7" t="str">
        <f>VLOOKUP(E871,'Fuel Heat Rate'!C:D,2,FALSE)</f>
        <v>燃煤</v>
      </c>
      <c r="G871" s="8">
        <v>-11823.91</v>
      </c>
      <c r="H871" s="8">
        <f>VLOOKUP($E871,'Fuel Heat Rate'!$C$3:$K$33,4,FALSE)*G871</f>
        <v>-8445.818913</v>
      </c>
    </row>
    <row r="872" hidden="1" spans="1:8">
      <c r="A872" s="7">
        <v>1481</v>
      </c>
      <c r="B872" s="7" t="s">
        <v>490</v>
      </c>
      <c r="C872" s="7">
        <v>2021</v>
      </c>
      <c r="D872" s="7" t="s">
        <v>225</v>
      </c>
      <c r="E872" s="7" t="s">
        <v>229</v>
      </c>
      <c r="F872" s="7" t="str">
        <f>VLOOKUP(E872,'Fuel Heat Rate'!C:D,2,FALSE)</f>
        <v>燃煤</v>
      </c>
      <c r="G872" s="8">
        <v>-12663.33</v>
      </c>
      <c r="H872" s="8">
        <f>VLOOKUP($E872,'Fuel Heat Rate'!$C$3:$K$33,4,FALSE)*G872</f>
        <v>-9045.416619</v>
      </c>
    </row>
    <row r="873" hidden="1" spans="1:8">
      <c r="A873" s="7">
        <v>406291</v>
      </c>
      <c r="B873" s="7" t="s">
        <v>490</v>
      </c>
      <c r="C873" s="7">
        <v>2019</v>
      </c>
      <c r="D873" s="7" t="s">
        <v>225</v>
      </c>
      <c r="E873" s="7" t="s">
        <v>247</v>
      </c>
      <c r="F873" s="7">
        <f>VLOOKUP(E873,'Fuel Heat Rate'!C:D,2,FALSE)</f>
        <v>0</v>
      </c>
      <c r="G873" s="8">
        <v>-11.71</v>
      </c>
      <c r="H873" s="8">
        <f>VLOOKUP($E873,'Fuel Heat Rate'!$C$3:$K$33,4,FALSE)*G873</f>
        <v>-31.7854287666553</v>
      </c>
    </row>
    <row r="874" hidden="1" spans="1:8">
      <c r="A874" s="7">
        <v>406256</v>
      </c>
      <c r="B874" s="7" t="s">
        <v>490</v>
      </c>
      <c r="C874" s="7">
        <v>2020</v>
      </c>
      <c r="D874" s="7" t="s">
        <v>225</v>
      </c>
      <c r="E874" s="7" t="s">
        <v>247</v>
      </c>
      <c r="F874" s="7">
        <f>VLOOKUP(E874,'Fuel Heat Rate'!C:D,2,FALSE)</f>
        <v>0</v>
      </c>
      <c r="G874" s="8">
        <v>-11.27</v>
      </c>
      <c r="H874" s="8">
        <f>VLOOKUP($E874,'Fuel Heat Rate'!$C$3:$K$33,4,FALSE)*G874</f>
        <v>-30.591100102494</v>
      </c>
    </row>
    <row r="875" hidden="1" spans="1:8">
      <c r="A875" s="7">
        <v>10161</v>
      </c>
      <c r="B875" s="7" t="s">
        <v>490</v>
      </c>
      <c r="C875" s="7">
        <v>2021</v>
      </c>
      <c r="D875" s="7" t="s">
        <v>225</v>
      </c>
      <c r="E875" s="7" t="s">
        <v>247</v>
      </c>
      <c r="F875" s="7">
        <f>VLOOKUP(E875,'Fuel Heat Rate'!C:D,2,FALSE)</f>
        <v>0</v>
      </c>
      <c r="G875" s="8">
        <v>-15.85</v>
      </c>
      <c r="H875" s="8">
        <f>VLOOKUP($E875,'Fuel Heat Rate'!$C$3:$K$33,4,FALSE)*G875</f>
        <v>-43.0229757430817</v>
      </c>
    </row>
    <row r="876" hidden="1" spans="1:8">
      <c r="A876" s="7">
        <v>406676</v>
      </c>
      <c r="B876" s="7" t="s">
        <v>491</v>
      </c>
      <c r="C876" s="7">
        <v>2019</v>
      </c>
      <c r="D876" s="7" t="s">
        <v>225</v>
      </c>
      <c r="E876" s="7" t="s">
        <v>259</v>
      </c>
      <c r="F876" s="7" t="str">
        <f>VLOOKUP(E876,'Fuel Heat Rate'!C:D,2,FALSE)</f>
        <v>燃油</v>
      </c>
      <c r="G876" s="8">
        <v>-0.34</v>
      </c>
      <c r="H876" s="8">
        <f>VLOOKUP($E876,'Fuel Heat Rate'!$C$3:$K$33,4,FALSE)*G876</f>
        <v>-0.495414</v>
      </c>
    </row>
    <row r="877" hidden="1" spans="1:8">
      <c r="A877" s="7">
        <v>406641</v>
      </c>
      <c r="B877" s="7" t="s">
        <v>491</v>
      </c>
      <c r="C877" s="7">
        <v>2020</v>
      </c>
      <c r="D877" s="7" t="s">
        <v>225</v>
      </c>
      <c r="E877" s="7" t="s">
        <v>259</v>
      </c>
      <c r="F877" s="7" t="str">
        <f>VLOOKUP(E877,'Fuel Heat Rate'!C:D,2,FALSE)</f>
        <v>燃油</v>
      </c>
      <c r="G877" s="8">
        <v>-0.42</v>
      </c>
      <c r="H877" s="8">
        <f>VLOOKUP($E877,'Fuel Heat Rate'!$C$3:$K$33,4,FALSE)*G877</f>
        <v>-0.611982</v>
      </c>
    </row>
    <row r="878" hidden="1" spans="1:8">
      <c r="A878" s="7">
        <v>18351</v>
      </c>
      <c r="B878" s="7" t="s">
        <v>491</v>
      </c>
      <c r="C878" s="7">
        <v>2021</v>
      </c>
      <c r="D878" s="7" t="s">
        <v>225</v>
      </c>
      <c r="E878" s="7" t="s">
        <v>259</v>
      </c>
      <c r="F878" s="7" t="str">
        <f>VLOOKUP(E878,'Fuel Heat Rate'!C:D,2,FALSE)</f>
        <v>燃油</v>
      </c>
      <c r="G878" s="8">
        <v>-0.48</v>
      </c>
      <c r="H878" s="8">
        <f>VLOOKUP($E878,'Fuel Heat Rate'!$C$3:$K$33,4,FALSE)*G878</f>
        <v>-0.699408</v>
      </c>
    </row>
    <row r="879" hidden="1" spans="1:8">
      <c r="A879" s="7">
        <v>407236</v>
      </c>
      <c r="B879" s="7" t="s">
        <v>491</v>
      </c>
      <c r="C879" s="7">
        <v>2019</v>
      </c>
      <c r="D879" s="7" t="s">
        <v>225</v>
      </c>
      <c r="E879" s="7" t="s">
        <v>339</v>
      </c>
      <c r="F879" s="7" t="str">
        <f>VLOOKUP(E879,'Fuel Heat Rate'!C:D,2,FALSE)</f>
        <v>电力</v>
      </c>
      <c r="G879" s="8">
        <v>1860.45</v>
      </c>
      <c r="H879" s="8">
        <f>VLOOKUP($E879,'Fuel Heat Rate'!$C$3:$K$33,4,FALSE)*G879</f>
        <v>2288.2200204988</v>
      </c>
    </row>
    <row r="880" hidden="1" spans="1:8">
      <c r="A880" s="7">
        <v>407201</v>
      </c>
      <c r="B880" s="7" t="s">
        <v>491</v>
      </c>
      <c r="C880" s="7">
        <v>2020</v>
      </c>
      <c r="D880" s="7" t="s">
        <v>225</v>
      </c>
      <c r="E880" s="7" t="s">
        <v>339</v>
      </c>
      <c r="F880" s="7" t="str">
        <f>VLOOKUP(E880,'Fuel Heat Rate'!C:D,2,FALSE)</f>
        <v>电力</v>
      </c>
      <c r="G880" s="8">
        <v>2037.87</v>
      </c>
      <c r="H880" s="8">
        <f>VLOOKUP($E880,'Fuel Heat Rate'!$C$3:$K$33,4,FALSE)*G880</f>
        <v>2506.43389135634</v>
      </c>
    </row>
    <row r="881" hidden="1" spans="1:8">
      <c r="A881" s="7">
        <v>33541</v>
      </c>
      <c r="B881" s="7" t="s">
        <v>491</v>
      </c>
      <c r="C881" s="7">
        <v>2021</v>
      </c>
      <c r="D881" s="7" t="s">
        <v>225</v>
      </c>
      <c r="E881" s="7" t="s">
        <v>339</v>
      </c>
      <c r="F881" s="7" t="str">
        <f>VLOOKUP(E881,'Fuel Heat Rate'!C:D,2,FALSE)</f>
        <v>电力</v>
      </c>
      <c r="G881" s="8">
        <v>2281.76</v>
      </c>
      <c r="H881" s="8">
        <f>VLOOKUP($E881,'Fuel Heat Rate'!$C$3:$K$33,4,FALSE)*G881</f>
        <v>2806.40109326956</v>
      </c>
    </row>
    <row r="882" hidden="1" spans="1:8">
      <c r="A882" s="7">
        <v>407796</v>
      </c>
      <c r="B882" s="7" t="s">
        <v>491</v>
      </c>
      <c r="C882" s="7">
        <v>2019</v>
      </c>
      <c r="D882" s="7" t="s">
        <v>225</v>
      </c>
      <c r="E882" s="7" t="s">
        <v>244</v>
      </c>
      <c r="F882" s="7">
        <f>VLOOKUP(E882,'Fuel Heat Rate'!C:D,2,FALSE)</f>
        <v>0</v>
      </c>
      <c r="G882" s="8">
        <v>-36.98</v>
      </c>
      <c r="H882" s="8">
        <f>VLOOKUP($E882,'Fuel Heat Rate'!$C$3:$K$33,4,FALSE)*G882</f>
        <v>-47.5421045439016</v>
      </c>
    </row>
    <row r="883" hidden="1" spans="1:8">
      <c r="A883" s="7">
        <v>407761</v>
      </c>
      <c r="B883" s="7" t="s">
        <v>491</v>
      </c>
      <c r="C883" s="7">
        <v>2020</v>
      </c>
      <c r="D883" s="7" t="s">
        <v>225</v>
      </c>
      <c r="E883" s="7" t="s">
        <v>244</v>
      </c>
      <c r="F883" s="7">
        <f>VLOOKUP(E883,'Fuel Heat Rate'!C:D,2,FALSE)</f>
        <v>0</v>
      </c>
      <c r="G883" s="8">
        <v>-40.31</v>
      </c>
      <c r="H883" s="8">
        <f>VLOOKUP($E883,'Fuel Heat Rate'!$C$3:$K$33,4,FALSE)*G883</f>
        <v>-51.823208062863</v>
      </c>
    </row>
    <row r="884" hidden="1" spans="1:8">
      <c r="A884" s="7">
        <v>9671</v>
      </c>
      <c r="B884" s="7" t="s">
        <v>491</v>
      </c>
      <c r="C884" s="7">
        <v>2021</v>
      </c>
      <c r="D884" s="7" t="s">
        <v>225</v>
      </c>
      <c r="E884" s="7" t="s">
        <v>244</v>
      </c>
      <c r="F884" s="7">
        <f>VLOOKUP(E884,'Fuel Heat Rate'!C:D,2,FALSE)</f>
        <v>0</v>
      </c>
      <c r="G884" s="8">
        <v>-24.68</v>
      </c>
      <c r="H884" s="8">
        <f>VLOOKUP($E884,'Fuel Heat Rate'!$C$3:$K$33,4,FALSE)*G884</f>
        <v>-31.729019473864</v>
      </c>
    </row>
    <row r="885" hidden="1" spans="1:8">
      <c r="A885" s="7">
        <v>408181</v>
      </c>
      <c r="B885" s="7" t="s">
        <v>491</v>
      </c>
      <c r="C885" s="7">
        <v>2019</v>
      </c>
      <c r="D885" s="7" t="s">
        <v>225</v>
      </c>
      <c r="E885" s="7" t="s">
        <v>242</v>
      </c>
      <c r="F885" s="7">
        <f>VLOOKUP(E885,'Fuel Heat Rate'!C:D,2,FALSE)</f>
        <v>0</v>
      </c>
      <c r="G885" s="8">
        <v>-55.38</v>
      </c>
      <c r="H885" s="8">
        <f>VLOOKUP($E885,'Fuel Heat Rate'!$C$3:$K$33,4,FALSE)*G885</f>
        <v>-328.32033</v>
      </c>
    </row>
    <row r="886" hidden="1" spans="1:8">
      <c r="A886" s="7">
        <v>408146</v>
      </c>
      <c r="B886" s="7" t="s">
        <v>491</v>
      </c>
      <c r="C886" s="7">
        <v>2020</v>
      </c>
      <c r="D886" s="7" t="s">
        <v>225</v>
      </c>
      <c r="E886" s="7" t="s">
        <v>242</v>
      </c>
      <c r="F886" s="7">
        <f>VLOOKUP(E886,'Fuel Heat Rate'!C:D,2,FALSE)</f>
        <v>0</v>
      </c>
      <c r="G886" s="8">
        <v>-78.49</v>
      </c>
      <c r="H886" s="8">
        <f>VLOOKUP($E886,'Fuel Heat Rate'!$C$3:$K$33,4,FALSE)*G886</f>
        <v>-465.327965</v>
      </c>
    </row>
    <row r="887" hidden="1" spans="1:8">
      <c r="A887" s="7">
        <v>8586</v>
      </c>
      <c r="B887" s="7" t="s">
        <v>491</v>
      </c>
      <c r="C887" s="7">
        <v>2021</v>
      </c>
      <c r="D887" s="7" t="s">
        <v>225</v>
      </c>
      <c r="E887" s="7" t="s">
        <v>242</v>
      </c>
      <c r="F887" s="7">
        <f>VLOOKUP(E887,'Fuel Heat Rate'!C:D,2,FALSE)</f>
        <v>0</v>
      </c>
      <c r="G887" s="8">
        <v>-64.21</v>
      </c>
      <c r="H887" s="8">
        <f>VLOOKUP($E887,'Fuel Heat Rate'!$C$3:$K$33,4,FALSE)*G887</f>
        <v>-380.668985</v>
      </c>
    </row>
    <row r="888" hidden="1" spans="1:8">
      <c r="A888" s="7">
        <v>409861</v>
      </c>
      <c r="B888" s="7" t="s">
        <v>491</v>
      </c>
      <c r="C888" s="7">
        <v>2019</v>
      </c>
      <c r="D888" s="7" t="s">
        <v>225</v>
      </c>
      <c r="E888" s="7" t="s">
        <v>234</v>
      </c>
      <c r="F888" s="7" t="str">
        <f>VLOOKUP(E888,'Fuel Heat Rate'!C:D,2,FALSE)</f>
        <v>煤矸石</v>
      </c>
      <c r="G888" s="8">
        <v>-411.54</v>
      </c>
      <c r="H888" s="8">
        <f>VLOOKUP($E888,'Fuel Heat Rate'!$C$3:$K$33,4,FALSE)*G888</f>
        <v>-117.739527160916</v>
      </c>
    </row>
    <row r="889" hidden="1" spans="1:8">
      <c r="A889" s="7">
        <v>409826</v>
      </c>
      <c r="B889" s="7" t="s">
        <v>491</v>
      </c>
      <c r="C889" s="7">
        <v>2020</v>
      </c>
      <c r="D889" s="7" t="s">
        <v>225</v>
      </c>
      <c r="E889" s="7" t="s">
        <v>234</v>
      </c>
      <c r="F889" s="7" t="str">
        <f>VLOOKUP(E889,'Fuel Heat Rate'!C:D,2,FALSE)</f>
        <v>煤矸石</v>
      </c>
      <c r="G889" s="8">
        <v>-550.01</v>
      </c>
      <c r="H889" s="8">
        <f>VLOOKUP($E889,'Fuel Heat Rate'!$C$3:$K$33,4,FALSE)*G889</f>
        <v>-157.355098735907</v>
      </c>
    </row>
    <row r="890" hidden="1" spans="1:8">
      <c r="A890" s="7">
        <v>6416</v>
      </c>
      <c r="B890" s="7" t="s">
        <v>491</v>
      </c>
      <c r="C890" s="7">
        <v>2021</v>
      </c>
      <c r="D890" s="7" t="s">
        <v>225</v>
      </c>
      <c r="E890" s="7" t="s">
        <v>234</v>
      </c>
      <c r="F890" s="7" t="str">
        <f>VLOOKUP(E890,'Fuel Heat Rate'!C:D,2,FALSE)</f>
        <v>煤矸石</v>
      </c>
      <c r="G890" s="8">
        <v>-642.92</v>
      </c>
      <c r="H890" s="8">
        <f>VLOOKUP($E890,'Fuel Heat Rate'!$C$3:$K$33,4,FALSE)*G890</f>
        <v>-183.936183122651</v>
      </c>
    </row>
    <row r="891" hidden="1" spans="1:8">
      <c r="A891" s="7">
        <v>11841</v>
      </c>
      <c r="B891" s="7" t="s">
        <v>491</v>
      </c>
      <c r="C891" s="7">
        <v>2021</v>
      </c>
      <c r="D891" s="7" t="s">
        <v>225</v>
      </c>
      <c r="E891" s="7" t="s">
        <v>249</v>
      </c>
      <c r="F891" s="7">
        <f>VLOOKUP(E891,'Fuel Heat Rate'!C:D,2,FALSE)</f>
        <v>0</v>
      </c>
      <c r="G891" s="8">
        <v>-2.39</v>
      </c>
      <c r="H891" s="8">
        <f>VLOOKUP($E891,'Fuel Heat Rate'!$C$3:$K$33,4,FALSE)*G891</f>
        <v>-4.26854</v>
      </c>
    </row>
    <row r="892" hidden="1" spans="1:8">
      <c r="A892" s="7">
        <v>412486</v>
      </c>
      <c r="B892" s="7" t="s">
        <v>491</v>
      </c>
      <c r="C892" s="7">
        <v>2019</v>
      </c>
      <c r="D892" s="7" t="s">
        <v>225</v>
      </c>
      <c r="E892" s="7" t="s">
        <v>226</v>
      </c>
      <c r="F892" s="7" t="str">
        <f>VLOOKUP(E892,'Fuel Heat Rate'!C:D,2,FALSE)</f>
        <v>生物质</v>
      </c>
      <c r="G892" s="8">
        <v>-31.99</v>
      </c>
      <c r="H892" s="8">
        <f>VLOOKUP($E892,'Fuel Heat Rate'!$C$3:$K$33,4,FALSE)*G892</f>
        <v>-31.9910929279125</v>
      </c>
    </row>
    <row r="893" hidden="1" spans="1:8">
      <c r="A893" s="7">
        <v>412451</v>
      </c>
      <c r="B893" s="7" t="s">
        <v>491</v>
      </c>
      <c r="C893" s="7">
        <v>2020</v>
      </c>
      <c r="D893" s="7" t="s">
        <v>225</v>
      </c>
      <c r="E893" s="7" t="s">
        <v>226</v>
      </c>
      <c r="F893" s="7" t="str">
        <f>VLOOKUP(E893,'Fuel Heat Rate'!C:D,2,FALSE)</f>
        <v>生物质</v>
      </c>
      <c r="G893" s="8">
        <v>-41.55</v>
      </c>
      <c r="H893" s="8">
        <f>VLOOKUP($E893,'Fuel Heat Rate'!$C$3:$K$33,4,FALSE)*G893</f>
        <v>-41.5514195421934</v>
      </c>
    </row>
    <row r="894" hidden="1" spans="1:8">
      <c r="A894" s="7">
        <v>34626</v>
      </c>
      <c r="B894" s="7" t="s">
        <v>491</v>
      </c>
      <c r="C894" s="7">
        <v>2021</v>
      </c>
      <c r="D894" s="7" t="s">
        <v>225</v>
      </c>
      <c r="E894" s="7" t="s">
        <v>226</v>
      </c>
      <c r="F894" s="7" t="str">
        <f>VLOOKUP(E894,'Fuel Heat Rate'!C:D,2,FALSE)</f>
        <v>生物质</v>
      </c>
      <c r="G894" s="8">
        <v>-66.39</v>
      </c>
      <c r="H894" s="8">
        <f>VLOOKUP($E894,'Fuel Heat Rate'!$C$3:$K$33,4,FALSE)*G894</f>
        <v>-66.3922681926888</v>
      </c>
    </row>
    <row r="895" hidden="1" spans="1:8">
      <c r="A895" s="7">
        <v>413606</v>
      </c>
      <c r="B895" s="7" t="s">
        <v>491</v>
      </c>
      <c r="C895" s="7">
        <v>2019</v>
      </c>
      <c r="D895" s="7" t="s">
        <v>225</v>
      </c>
      <c r="E895" s="7" t="s">
        <v>231</v>
      </c>
      <c r="F895" s="7" t="str">
        <f>VLOOKUP(E895,'Fuel Heat Rate'!C:D,2,FALSE)</f>
        <v>燃煤</v>
      </c>
      <c r="G895" s="8">
        <v>-1182.79</v>
      </c>
      <c r="H895" s="8">
        <f>VLOOKUP($E895,'Fuel Heat Rate'!$C$3:$K$33,4,FALSE)*G895</f>
        <v>-337.923103</v>
      </c>
    </row>
    <row r="896" hidden="1" spans="1:8">
      <c r="A896" s="7">
        <v>413571</v>
      </c>
      <c r="B896" s="7" t="s">
        <v>491</v>
      </c>
      <c r="C896" s="7">
        <v>2020</v>
      </c>
      <c r="D896" s="7" t="s">
        <v>225</v>
      </c>
      <c r="E896" s="7" t="s">
        <v>231</v>
      </c>
      <c r="F896" s="7" t="str">
        <f>VLOOKUP(E896,'Fuel Heat Rate'!C:D,2,FALSE)</f>
        <v>燃煤</v>
      </c>
      <c r="G896" s="8">
        <v>-1106.06</v>
      </c>
      <c r="H896" s="8">
        <f>VLOOKUP($E896,'Fuel Heat Rate'!$C$3:$K$33,4,FALSE)*G896</f>
        <v>-316.001342</v>
      </c>
    </row>
    <row r="897" hidden="1" spans="1:8">
      <c r="A897" s="7">
        <v>4246</v>
      </c>
      <c r="B897" s="7" t="s">
        <v>491</v>
      </c>
      <c r="C897" s="7">
        <v>2021</v>
      </c>
      <c r="D897" s="7" t="s">
        <v>225</v>
      </c>
      <c r="E897" s="7" t="s">
        <v>231</v>
      </c>
      <c r="F897" s="7" t="str">
        <f>VLOOKUP(E897,'Fuel Heat Rate'!C:D,2,FALSE)</f>
        <v>燃煤</v>
      </c>
      <c r="G897" s="8">
        <v>-1026.62</v>
      </c>
      <c r="H897" s="8">
        <f>VLOOKUP($E897,'Fuel Heat Rate'!$C$3:$K$33,4,FALSE)*G897</f>
        <v>-293.305334</v>
      </c>
    </row>
    <row r="898" hidden="1" spans="1:8">
      <c r="A898" s="7">
        <v>415286</v>
      </c>
      <c r="B898" s="7" t="s">
        <v>491</v>
      </c>
      <c r="C898" s="7">
        <v>2019</v>
      </c>
      <c r="D898" s="7" t="s">
        <v>225</v>
      </c>
      <c r="E898" s="7" t="s">
        <v>337</v>
      </c>
      <c r="F898" s="7" t="str">
        <f>VLOOKUP(E898,'Fuel Heat Rate'!C:D,2,FALSE)</f>
        <v>其他</v>
      </c>
      <c r="G898" s="8">
        <v>-2814.64</v>
      </c>
      <c r="H898" s="8">
        <f>VLOOKUP($E898,'Fuel Heat Rate'!$C$3:$K$33,4,FALSE)*G898</f>
        <v>-96.1612572599932</v>
      </c>
    </row>
    <row r="899" hidden="1" spans="1:8">
      <c r="A899" s="7">
        <v>415251</v>
      </c>
      <c r="B899" s="7" t="s">
        <v>491</v>
      </c>
      <c r="C899" s="7">
        <v>2020</v>
      </c>
      <c r="D899" s="7" t="s">
        <v>225</v>
      </c>
      <c r="E899" s="7" t="s">
        <v>337</v>
      </c>
      <c r="F899" s="7" t="str">
        <f>VLOOKUP(E899,'Fuel Heat Rate'!C:D,2,FALSE)</f>
        <v>其他</v>
      </c>
      <c r="G899" s="8">
        <v>-4798.02</v>
      </c>
      <c r="H899" s="8">
        <f>VLOOKUP($E899,'Fuel Heat Rate'!$C$3:$K$33,4,FALSE)*G899</f>
        <v>-163.922787837376</v>
      </c>
    </row>
    <row r="900" hidden="1" spans="1:8">
      <c r="A900" s="7">
        <v>32456</v>
      </c>
      <c r="B900" s="7" t="s">
        <v>491</v>
      </c>
      <c r="C900" s="7">
        <v>2021</v>
      </c>
      <c r="D900" s="7" t="s">
        <v>225</v>
      </c>
      <c r="E900" s="7" t="s">
        <v>337</v>
      </c>
      <c r="F900" s="7" t="str">
        <f>VLOOKUP(E900,'Fuel Heat Rate'!C:D,2,FALSE)</f>
        <v>其他</v>
      </c>
      <c r="G900" s="8">
        <v>-5196.36</v>
      </c>
      <c r="H900" s="8">
        <f>VLOOKUP($E900,'Fuel Heat Rate'!$C$3:$K$33,4,FALSE)*G900</f>
        <v>-177.531943969935</v>
      </c>
    </row>
    <row r="901" hidden="1" spans="1:8">
      <c r="A901" s="7">
        <v>418156</v>
      </c>
      <c r="B901" s="7" t="s">
        <v>491</v>
      </c>
      <c r="C901" s="7">
        <v>2019</v>
      </c>
      <c r="D901" s="7" t="s">
        <v>225</v>
      </c>
      <c r="E901" s="7" t="s">
        <v>253</v>
      </c>
      <c r="F901" s="7" t="str">
        <f>VLOOKUP(E901,'Fuel Heat Rate'!C:D,2,FALSE)</f>
        <v>燃气</v>
      </c>
      <c r="G901" s="8">
        <v>-1.24</v>
      </c>
      <c r="H901" s="8">
        <f>VLOOKUP($E901,'Fuel Heat Rate'!$C$3:$K$33,4,FALSE)*G901</f>
        <v>-15.066</v>
      </c>
    </row>
    <row r="902" hidden="1" spans="1:8">
      <c r="A902" s="7">
        <v>418121</v>
      </c>
      <c r="B902" s="7" t="s">
        <v>491</v>
      </c>
      <c r="C902" s="7">
        <v>2020</v>
      </c>
      <c r="D902" s="7" t="s">
        <v>225</v>
      </c>
      <c r="E902" s="7" t="s">
        <v>253</v>
      </c>
      <c r="F902" s="7" t="str">
        <f>VLOOKUP(E902,'Fuel Heat Rate'!C:D,2,FALSE)</f>
        <v>燃气</v>
      </c>
      <c r="G902" s="8">
        <v>-1.16</v>
      </c>
      <c r="H902" s="8">
        <f>VLOOKUP($E902,'Fuel Heat Rate'!$C$3:$K$33,4,FALSE)*G902</f>
        <v>-14.094</v>
      </c>
    </row>
    <row r="903" hidden="1" spans="1:8">
      <c r="A903" s="7">
        <v>30286</v>
      </c>
      <c r="B903" s="7" t="s">
        <v>491</v>
      </c>
      <c r="C903" s="7">
        <v>2021</v>
      </c>
      <c r="D903" s="7" t="s">
        <v>225</v>
      </c>
      <c r="E903" s="7" t="s">
        <v>253</v>
      </c>
      <c r="F903" s="7" t="str">
        <f>VLOOKUP(E903,'Fuel Heat Rate'!C:D,2,FALSE)</f>
        <v>燃气</v>
      </c>
      <c r="G903" s="8">
        <v>-0.86</v>
      </c>
      <c r="H903" s="8">
        <f>VLOOKUP($E903,'Fuel Heat Rate'!$C$3:$K$33,4,FALSE)*G903</f>
        <v>-10.449</v>
      </c>
    </row>
    <row r="904" hidden="1" spans="1:8">
      <c r="A904" s="7">
        <v>419241</v>
      </c>
      <c r="B904" s="7" t="s">
        <v>491</v>
      </c>
      <c r="C904" s="7">
        <v>2020</v>
      </c>
      <c r="D904" s="7" t="s">
        <v>225</v>
      </c>
      <c r="E904" s="7" t="s">
        <v>494</v>
      </c>
      <c r="F904" s="7" t="str">
        <f>VLOOKUP(E904,'Fuel Heat Rate'!C:D,2,FALSE)</f>
        <v>燃煤</v>
      </c>
      <c r="G904" s="8">
        <v>-35.07</v>
      </c>
      <c r="H904" s="8">
        <f>VLOOKUP($E904,'Fuel Heat Rate'!$C$3:$K$33,4,FALSE)*G904</f>
        <v>-18.5390539801845</v>
      </c>
    </row>
    <row r="905" hidden="1" spans="1:8">
      <c r="A905" s="7">
        <v>5331</v>
      </c>
      <c r="B905" s="7" t="s">
        <v>491</v>
      </c>
      <c r="C905" s="7">
        <v>2021</v>
      </c>
      <c r="D905" s="7" t="s">
        <v>225</v>
      </c>
      <c r="E905" s="7" t="s">
        <v>494</v>
      </c>
      <c r="F905" s="7" t="str">
        <f>VLOOKUP(E905,'Fuel Heat Rate'!C:D,2,FALSE)</f>
        <v>燃煤</v>
      </c>
      <c r="G905" s="8">
        <v>-26.45</v>
      </c>
      <c r="H905" s="8">
        <f>VLOOKUP($E905,'Fuel Heat Rate'!$C$3:$K$33,4,FALSE)*G905</f>
        <v>-13.9822634096344</v>
      </c>
    </row>
    <row r="906" hidden="1" spans="1:8">
      <c r="A906" s="7">
        <v>421341</v>
      </c>
      <c r="B906" s="7" t="s">
        <v>491</v>
      </c>
      <c r="C906" s="7">
        <v>2019</v>
      </c>
      <c r="D906" s="7" t="s">
        <v>225</v>
      </c>
      <c r="E906" s="7" t="s">
        <v>229</v>
      </c>
      <c r="F906" s="7" t="str">
        <f>VLOOKUP(E906,'Fuel Heat Rate'!C:D,2,FALSE)</f>
        <v>燃煤</v>
      </c>
      <c r="G906" s="8">
        <v>-6040.67</v>
      </c>
      <c r="H906" s="8">
        <f>VLOOKUP($E906,'Fuel Heat Rate'!$C$3:$K$33,4,FALSE)*G906</f>
        <v>-4314.850581</v>
      </c>
    </row>
    <row r="907" hidden="1" spans="1:8">
      <c r="A907" s="7">
        <v>421306</v>
      </c>
      <c r="B907" s="7" t="s">
        <v>491</v>
      </c>
      <c r="C907" s="7">
        <v>2020</v>
      </c>
      <c r="D907" s="7" t="s">
        <v>225</v>
      </c>
      <c r="E907" s="7" t="s">
        <v>229</v>
      </c>
      <c r="F907" s="7" t="str">
        <f>VLOOKUP(E907,'Fuel Heat Rate'!C:D,2,FALSE)</f>
        <v>燃煤</v>
      </c>
      <c r="G907" s="8">
        <v>-6542.39</v>
      </c>
      <c r="H907" s="8">
        <f>VLOOKUP($E907,'Fuel Heat Rate'!$C$3:$K$33,4,FALSE)*G907</f>
        <v>-4673.229177</v>
      </c>
    </row>
    <row r="908" hidden="1" spans="1:8">
      <c r="A908" s="7">
        <v>2076</v>
      </c>
      <c r="B908" s="7" t="s">
        <v>491</v>
      </c>
      <c r="C908" s="7">
        <v>2021</v>
      </c>
      <c r="D908" s="7" t="s">
        <v>225</v>
      </c>
      <c r="E908" s="7" t="s">
        <v>229</v>
      </c>
      <c r="F908" s="7" t="str">
        <f>VLOOKUP(E908,'Fuel Heat Rate'!C:D,2,FALSE)</f>
        <v>燃煤</v>
      </c>
      <c r="G908" s="8">
        <v>-7698.73</v>
      </c>
      <c r="H908" s="8">
        <f>VLOOKUP($E908,'Fuel Heat Rate'!$C$3:$K$33,4,FALSE)*G908</f>
        <v>-5499.202839</v>
      </c>
    </row>
    <row r="909" hidden="1" spans="1:8">
      <c r="A909" s="7">
        <v>422461</v>
      </c>
      <c r="B909" s="7" t="s">
        <v>491</v>
      </c>
      <c r="C909" s="7">
        <v>2019</v>
      </c>
      <c r="D909" s="7" t="s">
        <v>225</v>
      </c>
      <c r="E909" s="7" t="s">
        <v>247</v>
      </c>
      <c r="F909" s="7">
        <f>VLOOKUP(E909,'Fuel Heat Rate'!C:D,2,FALSE)</f>
        <v>0</v>
      </c>
      <c r="G909" s="8">
        <v>-1.28</v>
      </c>
      <c r="H909" s="8">
        <f>VLOOKUP($E909,'Fuel Heat Rate'!$C$3:$K$33,4,FALSE)*G909</f>
        <v>-3.4744106593782</v>
      </c>
    </row>
    <row r="910" hidden="1" spans="1:8">
      <c r="A910" s="7">
        <v>422426</v>
      </c>
      <c r="B910" s="7" t="s">
        <v>491</v>
      </c>
      <c r="C910" s="7">
        <v>2020</v>
      </c>
      <c r="D910" s="7" t="s">
        <v>225</v>
      </c>
      <c r="E910" s="7" t="s">
        <v>247</v>
      </c>
      <c r="F910" s="7">
        <f>VLOOKUP(E910,'Fuel Heat Rate'!C:D,2,FALSE)</f>
        <v>0</v>
      </c>
      <c r="G910" s="8">
        <v>-1.33</v>
      </c>
      <c r="H910" s="8">
        <f>VLOOKUP($E910,'Fuel Heat Rate'!$C$3:$K$33,4,FALSE)*G910</f>
        <v>-3.61012982576016</v>
      </c>
    </row>
    <row r="911" hidden="1" spans="1:8">
      <c r="A911" s="7">
        <v>10756</v>
      </c>
      <c r="B911" s="7" t="s">
        <v>491</v>
      </c>
      <c r="C911" s="7">
        <v>2021</v>
      </c>
      <c r="D911" s="7" t="s">
        <v>225</v>
      </c>
      <c r="E911" s="7" t="s">
        <v>247</v>
      </c>
      <c r="F911" s="7">
        <f>VLOOKUP(E911,'Fuel Heat Rate'!C:D,2,FALSE)</f>
        <v>0</v>
      </c>
      <c r="G911" s="8">
        <v>-1.65</v>
      </c>
      <c r="H911" s="8">
        <f>VLOOKUP($E911,'Fuel Heat Rate'!$C$3:$K$33,4,FALSE)*G911</f>
        <v>-4.47873249060472</v>
      </c>
    </row>
    <row r="912" hidden="1" spans="1:8">
      <c r="A912" s="7">
        <v>422846</v>
      </c>
      <c r="B912" s="7" t="s">
        <v>492</v>
      </c>
      <c r="C912" s="7">
        <v>2019</v>
      </c>
      <c r="D912" s="7" t="s">
        <v>225</v>
      </c>
      <c r="E912" s="7" t="s">
        <v>259</v>
      </c>
      <c r="F912" s="7" t="str">
        <f>VLOOKUP(E912,'Fuel Heat Rate'!C:D,2,FALSE)</f>
        <v>燃油</v>
      </c>
      <c r="G912" s="8">
        <v>-2.87</v>
      </c>
      <c r="H912" s="8">
        <f>VLOOKUP($E912,'Fuel Heat Rate'!$C$3:$K$33,4,FALSE)*G912</f>
        <v>-4.181877</v>
      </c>
    </row>
    <row r="913" hidden="1" spans="1:8">
      <c r="A913" s="7">
        <v>422811</v>
      </c>
      <c r="B913" s="7" t="s">
        <v>492</v>
      </c>
      <c r="C913" s="7">
        <v>2020</v>
      </c>
      <c r="D913" s="7" t="s">
        <v>225</v>
      </c>
      <c r="E913" s="7" t="s">
        <v>259</v>
      </c>
      <c r="F913" s="7" t="str">
        <f>VLOOKUP(E913,'Fuel Heat Rate'!C:D,2,FALSE)</f>
        <v>燃油</v>
      </c>
      <c r="G913" s="8">
        <v>-3.28</v>
      </c>
      <c r="H913" s="8">
        <f>VLOOKUP($E913,'Fuel Heat Rate'!$C$3:$K$33,4,FALSE)*G913</f>
        <v>-4.779288</v>
      </c>
    </row>
    <row r="914" hidden="1" spans="1:8">
      <c r="A914" s="7">
        <v>17371</v>
      </c>
      <c r="B914" s="7" t="s">
        <v>492</v>
      </c>
      <c r="C914" s="7">
        <v>2021</v>
      </c>
      <c r="D914" s="7" t="s">
        <v>225</v>
      </c>
      <c r="E914" s="7" t="s">
        <v>259</v>
      </c>
      <c r="F914" s="7" t="str">
        <f>VLOOKUP(E914,'Fuel Heat Rate'!C:D,2,FALSE)</f>
        <v>燃油</v>
      </c>
      <c r="G914" s="8">
        <v>-4.15</v>
      </c>
      <c r="H914" s="8">
        <f>VLOOKUP($E914,'Fuel Heat Rate'!$C$3:$K$33,4,FALSE)*G914</f>
        <v>-6.046965</v>
      </c>
    </row>
    <row r="915" hidden="1" spans="1:8">
      <c r="A915" s="7">
        <v>423406</v>
      </c>
      <c r="B915" s="7" t="s">
        <v>492</v>
      </c>
      <c r="C915" s="7">
        <v>2019</v>
      </c>
      <c r="D915" s="7" t="s">
        <v>225</v>
      </c>
      <c r="E915" s="7" t="s">
        <v>339</v>
      </c>
      <c r="F915" s="7" t="str">
        <f>VLOOKUP(E915,'Fuel Heat Rate'!C:D,2,FALSE)</f>
        <v>电力</v>
      </c>
      <c r="G915" s="8">
        <v>812.02</v>
      </c>
      <c r="H915" s="8">
        <f>VLOOKUP($E915,'Fuel Heat Rate'!$C$3:$K$33,4,FALSE)*G915</f>
        <v>998.726340963444</v>
      </c>
    </row>
    <row r="916" hidden="1" spans="1:8">
      <c r="A916" s="7">
        <v>423371</v>
      </c>
      <c r="B916" s="7" t="s">
        <v>492</v>
      </c>
      <c r="C916" s="7">
        <v>2020</v>
      </c>
      <c r="D916" s="7" t="s">
        <v>225</v>
      </c>
      <c r="E916" s="7" t="s">
        <v>339</v>
      </c>
      <c r="F916" s="7" t="str">
        <f>VLOOKUP(E916,'Fuel Heat Rate'!C:D,2,FALSE)</f>
        <v>电力</v>
      </c>
      <c r="G916" s="8">
        <v>834.98</v>
      </c>
      <c r="H916" s="8">
        <f>VLOOKUP($E916,'Fuel Heat Rate'!$C$3:$K$33,4,FALSE)*G916</f>
        <v>1026.96549367954</v>
      </c>
    </row>
    <row r="917" hidden="1" spans="1:8">
      <c r="A917" s="7">
        <v>32561</v>
      </c>
      <c r="B917" s="7" t="s">
        <v>492</v>
      </c>
      <c r="C917" s="7">
        <v>2021</v>
      </c>
      <c r="D917" s="7" t="s">
        <v>225</v>
      </c>
      <c r="E917" s="7" t="s">
        <v>339</v>
      </c>
      <c r="F917" s="7" t="str">
        <f>VLOOKUP(E917,'Fuel Heat Rate'!C:D,2,FALSE)</f>
        <v>电力</v>
      </c>
      <c r="G917" s="8">
        <v>973.06</v>
      </c>
      <c r="H917" s="8">
        <f>VLOOKUP($E917,'Fuel Heat Rate'!$C$3:$K$33,4,FALSE)*G917</f>
        <v>1196.79398701742</v>
      </c>
    </row>
    <row r="918" hidden="1" spans="1:8">
      <c r="A918" s="7">
        <v>423966</v>
      </c>
      <c r="B918" s="7" t="s">
        <v>492</v>
      </c>
      <c r="C918" s="7">
        <v>2019</v>
      </c>
      <c r="D918" s="7" t="s">
        <v>225</v>
      </c>
      <c r="E918" s="7" t="s">
        <v>244</v>
      </c>
      <c r="F918" s="7">
        <f>VLOOKUP(E918,'Fuel Heat Rate'!C:D,2,FALSE)</f>
        <v>0</v>
      </c>
      <c r="G918" s="8">
        <v>-86.12</v>
      </c>
      <c r="H918" s="8">
        <f>VLOOKUP($E918,'Fuel Heat Rate'!$C$3:$K$33,4,FALSE)*G918</f>
        <v>-110.71730782371</v>
      </c>
    </row>
    <row r="919" hidden="1" spans="1:8">
      <c r="A919" s="7">
        <v>423931</v>
      </c>
      <c r="B919" s="7" t="s">
        <v>492</v>
      </c>
      <c r="C919" s="7">
        <v>2020</v>
      </c>
      <c r="D919" s="7" t="s">
        <v>225</v>
      </c>
      <c r="E919" s="7" t="s">
        <v>244</v>
      </c>
      <c r="F919" s="7">
        <f>VLOOKUP(E919,'Fuel Heat Rate'!C:D,2,FALSE)</f>
        <v>0</v>
      </c>
      <c r="G919" s="8">
        <v>-78.52</v>
      </c>
      <c r="H919" s="8">
        <f>VLOOKUP($E919,'Fuel Heat Rate'!$C$3:$K$33,4,FALSE)*G919</f>
        <v>-100.946621113768</v>
      </c>
    </row>
    <row r="920" hidden="1" spans="1:8">
      <c r="A920" s="7">
        <v>8691</v>
      </c>
      <c r="B920" s="7" t="s">
        <v>492</v>
      </c>
      <c r="C920" s="7">
        <v>2021</v>
      </c>
      <c r="D920" s="7" t="s">
        <v>225</v>
      </c>
      <c r="E920" s="7" t="s">
        <v>244</v>
      </c>
      <c r="F920" s="7">
        <f>VLOOKUP(E920,'Fuel Heat Rate'!C:D,2,FALSE)</f>
        <v>0</v>
      </c>
      <c r="G920" s="8">
        <v>-80.23</v>
      </c>
      <c r="H920" s="8">
        <f>VLOOKUP($E920,'Fuel Heat Rate'!$C$3:$K$33,4,FALSE)*G920</f>
        <v>-103.145025623505</v>
      </c>
    </row>
    <row r="921" hidden="1" spans="1:8">
      <c r="A921" s="7">
        <v>424351</v>
      </c>
      <c r="B921" s="7" t="s">
        <v>492</v>
      </c>
      <c r="C921" s="7">
        <v>2019</v>
      </c>
      <c r="D921" s="7" t="s">
        <v>225</v>
      </c>
      <c r="E921" s="7" t="s">
        <v>242</v>
      </c>
      <c r="F921" s="7">
        <f>VLOOKUP(E921,'Fuel Heat Rate'!C:D,2,FALSE)</f>
        <v>0</v>
      </c>
      <c r="G921" s="8">
        <v>-0.72</v>
      </c>
      <c r="H921" s="8">
        <f>VLOOKUP($E921,'Fuel Heat Rate'!$C$3:$K$33,4,FALSE)*G921</f>
        <v>-4.26852</v>
      </c>
    </row>
    <row r="922" hidden="1" spans="1:8">
      <c r="A922" s="7">
        <v>424316</v>
      </c>
      <c r="B922" s="7" t="s">
        <v>492</v>
      </c>
      <c r="C922" s="7">
        <v>2020</v>
      </c>
      <c r="D922" s="7" t="s">
        <v>225</v>
      </c>
      <c r="E922" s="7" t="s">
        <v>242</v>
      </c>
      <c r="F922" s="7">
        <f>VLOOKUP(E922,'Fuel Heat Rate'!C:D,2,FALSE)</f>
        <v>0</v>
      </c>
      <c r="G922" s="8">
        <v>-1.37</v>
      </c>
      <c r="H922" s="8">
        <f>VLOOKUP($E922,'Fuel Heat Rate'!$C$3:$K$33,4,FALSE)*G922</f>
        <v>-8.122045</v>
      </c>
    </row>
    <row r="923" hidden="1" spans="1:8">
      <c r="A923" s="7">
        <v>7606</v>
      </c>
      <c r="B923" s="7" t="s">
        <v>492</v>
      </c>
      <c r="C923" s="7">
        <v>2021</v>
      </c>
      <c r="D923" s="7" t="s">
        <v>225</v>
      </c>
      <c r="E923" s="7" t="s">
        <v>242</v>
      </c>
      <c r="F923" s="7">
        <f>VLOOKUP(E923,'Fuel Heat Rate'!C:D,2,FALSE)</f>
        <v>0</v>
      </c>
      <c r="G923" s="8">
        <v>-1.34</v>
      </c>
      <c r="H923" s="8">
        <f>VLOOKUP($E923,'Fuel Heat Rate'!$C$3:$K$33,4,FALSE)*G923</f>
        <v>-7.94419</v>
      </c>
    </row>
    <row r="924" hidden="1" spans="1:8">
      <c r="A924" s="7">
        <v>425471</v>
      </c>
      <c r="B924" s="7" t="s">
        <v>492</v>
      </c>
      <c r="C924" s="7">
        <v>2019</v>
      </c>
      <c r="D924" s="7" t="s">
        <v>225</v>
      </c>
      <c r="E924" s="7" t="s">
        <v>251</v>
      </c>
      <c r="F924" s="7" t="str">
        <f>VLOOKUP(E924,'Fuel Heat Rate'!C:D,2,FALSE)</f>
        <v>燃油</v>
      </c>
      <c r="G924" s="8">
        <v>-0.15</v>
      </c>
      <c r="H924" s="8">
        <f>VLOOKUP($E924,'Fuel Heat Rate'!$C$3:$K$33,4,FALSE)*G924</f>
        <v>-0.23571</v>
      </c>
    </row>
    <row r="925" hidden="1" spans="1:8">
      <c r="A925" s="7">
        <v>425436</v>
      </c>
      <c r="B925" s="7" t="s">
        <v>492</v>
      </c>
      <c r="C925" s="7">
        <v>2020</v>
      </c>
      <c r="D925" s="7" t="s">
        <v>225</v>
      </c>
      <c r="E925" s="7" t="s">
        <v>251</v>
      </c>
      <c r="F925" s="7" t="str">
        <f>VLOOKUP(E925,'Fuel Heat Rate'!C:D,2,FALSE)</f>
        <v>燃油</v>
      </c>
      <c r="G925" s="8">
        <v>-0.19</v>
      </c>
      <c r="H925" s="8">
        <f>VLOOKUP($E925,'Fuel Heat Rate'!$C$3:$K$33,4,FALSE)*G925</f>
        <v>-0.298566</v>
      </c>
    </row>
    <row r="926" hidden="1" spans="1:8">
      <c r="A926" s="7">
        <v>27136</v>
      </c>
      <c r="B926" s="7" t="s">
        <v>492</v>
      </c>
      <c r="C926" s="7">
        <v>2021</v>
      </c>
      <c r="D926" s="7" t="s">
        <v>225</v>
      </c>
      <c r="E926" s="7" t="s">
        <v>251</v>
      </c>
      <c r="F926" s="7" t="str">
        <f>VLOOKUP(E926,'Fuel Heat Rate'!C:D,2,FALSE)</f>
        <v>燃油</v>
      </c>
      <c r="G926" s="8">
        <v>-0.2</v>
      </c>
      <c r="H926" s="8">
        <f>VLOOKUP($E926,'Fuel Heat Rate'!$C$3:$K$33,4,FALSE)*G926</f>
        <v>-0.31428</v>
      </c>
    </row>
    <row r="927" hidden="1" spans="1:8">
      <c r="A927" s="7">
        <v>428656</v>
      </c>
      <c r="B927" s="7" t="s">
        <v>492</v>
      </c>
      <c r="C927" s="7">
        <v>2019</v>
      </c>
      <c r="D927" s="7" t="s">
        <v>225</v>
      </c>
      <c r="E927" s="7" t="s">
        <v>226</v>
      </c>
      <c r="F927" s="7" t="str">
        <f>VLOOKUP(E927,'Fuel Heat Rate'!C:D,2,FALSE)</f>
        <v>生物质</v>
      </c>
      <c r="G927" s="8">
        <v>-86.01</v>
      </c>
      <c r="H927" s="8">
        <f>VLOOKUP($E927,'Fuel Heat Rate'!$C$3:$K$33,4,FALSE)*G927</f>
        <v>-86.0129385035873</v>
      </c>
    </row>
    <row r="928" hidden="1" spans="1:8">
      <c r="A928" s="7">
        <v>428621</v>
      </c>
      <c r="B928" s="7" t="s">
        <v>492</v>
      </c>
      <c r="C928" s="7">
        <v>2020</v>
      </c>
      <c r="D928" s="7" t="s">
        <v>225</v>
      </c>
      <c r="E928" s="7" t="s">
        <v>226</v>
      </c>
      <c r="F928" s="7" t="str">
        <f>VLOOKUP(E928,'Fuel Heat Rate'!C:D,2,FALSE)</f>
        <v>生物质</v>
      </c>
      <c r="G928" s="8">
        <v>-96.33</v>
      </c>
      <c r="H928" s="8">
        <f>VLOOKUP($E928,'Fuel Heat Rate'!$C$3:$K$33,4,FALSE)*G928</f>
        <v>-96.3332910830202</v>
      </c>
    </row>
    <row r="929" hidden="1" spans="1:8">
      <c r="A929" s="7">
        <v>33646</v>
      </c>
      <c r="B929" s="7" t="s">
        <v>492</v>
      </c>
      <c r="C929" s="7">
        <v>2021</v>
      </c>
      <c r="D929" s="7" t="s">
        <v>225</v>
      </c>
      <c r="E929" s="7" t="s">
        <v>226</v>
      </c>
      <c r="F929" s="7" t="str">
        <f>VLOOKUP(E929,'Fuel Heat Rate'!C:D,2,FALSE)</f>
        <v>生物质</v>
      </c>
      <c r="G929" s="8">
        <v>-98.79</v>
      </c>
      <c r="H929" s="8">
        <f>VLOOKUP($E929,'Fuel Heat Rate'!$C$3:$K$33,4,FALSE)*G929</f>
        <v>-98.7933751281175</v>
      </c>
    </row>
    <row r="930" hidden="1" spans="1:8">
      <c r="A930" s="7">
        <v>431456</v>
      </c>
      <c r="B930" s="7" t="s">
        <v>492</v>
      </c>
      <c r="C930" s="7">
        <v>2019</v>
      </c>
      <c r="D930" s="7" t="s">
        <v>225</v>
      </c>
      <c r="E930" s="7" t="s">
        <v>337</v>
      </c>
      <c r="F930" s="7" t="str">
        <f>VLOOKUP(E930,'Fuel Heat Rate'!C:D,2,FALSE)</f>
        <v>其他</v>
      </c>
      <c r="G930" s="8">
        <v>-1151.82</v>
      </c>
      <c r="H930" s="8">
        <f>VLOOKUP($E930,'Fuel Heat Rate'!$C$3:$K$33,4,FALSE)*G930</f>
        <v>-39.3515544926546</v>
      </c>
    </row>
    <row r="931" hidden="1" spans="1:8">
      <c r="A931" s="7">
        <v>431421</v>
      </c>
      <c r="B931" s="7" t="s">
        <v>492</v>
      </c>
      <c r="C931" s="7">
        <v>2020</v>
      </c>
      <c r="D931" s="7" t="s">
        <v>225</v>
      </c>
      <c r="E931" s="7" t="s">
        <v>337</v>
      </c>
      <c r="F931" s="7" t="str">
        <f>VLOOKUP(E931,'Fuel Heat Rate'!C:D,2,FALSE)</f>
        <v>其他</v>
      </c>
      <c r="G931" s="8">
        <v>-1151.82</v>
      </c>
      <c r="H931" s="8">
        <f>VLOOKUP($E931,'Fuel Heat Rate'!$C$3:$K$33,4,FALSE)*G931</f>
        <v>-39.3515544926546</v>
      </c>
    </row>
    <row r="932" hidden="1" spans="1:8">
      <c r="A932" s="7">
        <v>31476</v>
      </c>
      <c r="B932" s="7" t="s">
        <v>492</v>
      </c>
      <c r="C932" s="7">
        <v>2021</v>
      </c>
      <c r="D932" s="7" t="s">
        <v>225</v>
      </c>
      <c r="E932" s="7" t="s">
        <v>337</v>
      </c>
      <c r="F932" s="7" t="str">
        <f>VLOOKUP(E932,'Fuel Heat Rate'!C:D,2,FALSE)</f>
        <v>其他</v>
      </c>
      <c r="G932" s="8">
        <v>-1193.18</v>
      </c>
      <c r="H932" s="8">
        <f>VLOOKUP($E932,'Fuel Heat Rate'!$C$3:$K$33,4,FALSE)*G932</f>
        <v>-40.7646053980185</v>
      </c>
    </row>
    <row r="933" hidden="1" spans="1:8">
      <c r="A933" s="7">
        <v>433556</v>
      </c>
      <c r="B933" s="7" t="s">
        <v>492</v>
      </c>
      <c r="C933" s="7">
        <v>2019</v>
      </c>
      <c r="D933" s="7" t="s">
        <v>225</v>
      </c>
      <c r="E933" s="7" t="s">
        <v>239</v>
      </c>
      <c r="F933" s="7" t="str">
        <f>VLOOKUP(E933,'Fuel Heat Rate'!C:D,2,FALSE)</f>
        <v>燃油</v>
      </c>
      <c r="G933" s="8">
        <v>-16.85</v>
      </c>
      <c r="H933" s="8">
        <f>VLOOKUP($E933,'Fuel Heat Rate'!$C$3:$K$33,4,FALSE)*G933</f>
        <v>-18.3910813119235</v>
      </c>
    </row>
    <row r="934" hidden="1" spans="1:8">
      <c r="A934" s="7">
        <v>433521</v>
      </c>
      <c r="B934" s="7" t="s">
        <v>492</v>
      </c>
      <c r="C934" s="7">
        <v>2020</v>
      </c>
      <c r="D934" s="7" t="s">
        <v>225</v>
      </c>
      <c r="E934" s="7" t="s">
        <v>239</v>
      </c>
      <c r="F934" s="7" t="str">
        <f>VLOOKUP(E934,'Fuel Heat Rate'!C:D,2,FALSE)</f>
        <v>燃油</v>
      </c>
      <c r="G934" s="8">
        <v>-15.72</v>
      </c>
      <c r="H934" s="8">
        <f>VLOOKUP($E934,'Fuel Heat Rate'!$C$3:$K$33,4,FALSE)*G934</f>
        <v>-17.1577328322515</v>
      </c>
    </row>
    <row r="935" hidden="1" spans="1:8">
      <c r="A935" s="7">
        <v>24966</v>
      </c>
      <c r="B935" s="7" t="s">
        <v>492</v>
      </c>
      <c r="C935" s="7">
        <v>2021</v>
      </c>
      <c r="D935" s="7" t="s">
        <v>225</v>
      </c>
      <c r="E935" s="7" t="s">
        <v>239</v>
      </c>
      <c r="F935" s="7" t="str">
        <f>VLOOKUP(E935,'Fuel Heat Rate'!C:D,2,FALSE)</f>
        <v>燃油</v>
      </c>
      <c r="G935" s="8">
        <v>-15.97</v>
      </c>
      <c r="H935" s="8">
        <f>VLOOKUP($E935,'Fuel Heat Rate'!$C$3:$K$33,4,FALSE)*G935</f>
        <v>-17.4305975401435</v>
      </c>
    </row>
    <row r="936" hidden="1" spans="1:8">
      <c r="A936" s="7">
        <v>434326</v>
      </c>
      <c r="B936" s="7" t="s">
        <v>492</v>
      </c>
      <c r="C936" s="7">
        <v>2019</v>
      </c>
      <c r="D936" s="7" t="s">
        <v>225</v>
      </c>
      <c r="E936" s="7" t="s">
        <v>253</v>
      </c>
      <c r="F936" s="7" t="str">
        <f>VLOOKUP(E936,'Fuel Heat Rate'!C:D,2,FALSE)</f>
        <v>燃气</v>
      </c>
      <c r="G936" s="8">
        <v>-25.98</v>
      </c>
      <c r="H936" s="8">
        <f>VLOOKUP($E936,'Fuel Heat Rate'!$C$3:$K$33,4,FALSE)*G936</f>
        <v>-315.657</v>
      </c>
    </row>
    <row r="937" hidden="1" spans="1:8">
      <c r="A937" s="7">
        <v>434291</v>
      </c>
      <c r="B937" s="7" t="s">
        <v>492</v>
      </c>
      <c r="C937" s="7">
        <v>2020</v>
      </c>
      <c r="D937" s="7" t="s">
        <v>225</v>
      </c>
      <c r="E937" s="7" t="s">
        <v>253</v>
      </c>
      <c r="F937" s="7" t="str">
        <f>VLOOKUP(E937,'Fuel Heat Rate'!C:D,2,FALSE)</f>
        <v>燃气</v>
      </c>
      <c r="G937" s="8">
        <v>-26.59</v>
      </c>
      <c r="H937" s="8">
        <f>VLOOKUP($E937,'Fuel Heat Rate'!$C$3:$K$33,4,FALSE)*G937</f>
        <v>-323.0685</v>
      </c>
    </row>
    <row r="938" hidden="1" spans="1:8">
      <c r="A938" s="7">
        <v>29306</v>
      </c>
      <c r="B938" s="7" t="s">
        <v>492</v>
      </c>
      <c r="C938" s="7">
        <v>2021</v>
      </c>
      <c r="D938" s="7" t="s">
        <v>225</v>
      </c>
      <c r="E938" s="7" t="s">
        <v>253</v>
      </c>
      <c r="F938" s="7" t="str">
        <f>VLOOKUP(E938,'Fuel Heat Rate'!C:D,2,FALSE)</f>
        <v>燃气</v>
      </c>
      <c r="G938" s="8">
        <v>-26.48</v>
      </c>
      <c r="H938" s="8">
        <f>VLOOKUP($E938,'Fuel Heat Rate'!$C$3:$K$33,4,FALSE)*G938</f>
        <v>-321.732</v>
      </c>
    </row>
    <row r="939" hidden="1" spans="1:8">
      <c r="A939" s="7">
        <v>436531</v>
      </c>
      <c r="B939" s="7" t="s">
        <v>492</v>
      </c>
      <c r="C939" s="7">
        <v>2020</v>
      </c>
      <c r="D939" s="7" t="s">
        <v>225</v>
      </c>
      <c r="E939" s="7" t="s">
        <v>255</v>
      </c>
      <c r="F939" s="7" t="str">
        <f>VLOOKUP(E939,'Fuel Heat Rate'!C:D,2,FALSE)</f>
        <v>燃气</v>
      </c>
      <c r="G939" s="8">
        <v>-0.27</v>
      </c>
      <c r="H939" s="8">
        <f>VLOOKUP($E939,'Fuel Heat Rate'!$C$3:$K$33,4,FALSE)*G939</f>
        <v>-0.474450973693201</v>
      </c>
    </row>
    <row r="940" hidden="1" spans="1:8">
      <c r="A940" s="7">
        <v>30391</v>
      </c>
      <c r="B940" s="7" t="s">
        <v>492</v>
      </c>
      <c r="C940" s="7">
        <v>2021</v>
      </c>
      <c r="D940" s="7" t="s">
        <v>225</v>
      </c>
      <c r="E940" s="7" t="s">
        <v>255</v>
      </c>
      <c r="F940" s="7" t="str">
        <f>VLOOKUP(E940,'Fuel Heat Rate'!C:D,2,FALSE)</f>
        <v>燃气</v>
      </c>
      <c r="G940" s="8">
        <v>-0.02</v>
      </c>
      <c r="H940" s="8">
        <f>VLOOKUP($E940,'Fuel Heat Rate'!$C$3:$K$33,4,FALSE)*G940</f>
        <v>-0.0351445165698668</v>
      </c>
    </row>
    <row r="941" hidden="1" spans="1:8">
      <c r="A941" s="7">
        <v>437511</v>
      </c>
      <c r="B941" s="7" t="s">
        <v>492</v>
      </c>
      <c r="C941" s="7">
        <v>2019</v>
      </c>
      <c r="D941" s="7" t="s">
        <v>225</v>
      </c>
      <c r="E941" s="7" t="s">
        <v>229</v>
      </c>
      <c r="F941" s="7" t="str">
        <f>VLOOKUP(E941,'Fuel Heat Rate'!C:D,2,FALSE)</f>
        <v>燃煤</v>
      </c>
      <c r="G941" s="8">
        <v>-2634.17</v>
      </c>
      <c r="H941" s="8">
        <f>VLOOKUP($E941,'Fuel Heat Rate'!$C$3:$K$33,4,FALSE)*G941</f>
        <v>-1881.587631</v>
      </c>
    </row>
    <row r="942" hidden="1" spans="1:8">
      <c r="A942" s="7">
        <v>437476</v>
      </c>
      <c r="B942" s="7" t="s">
        <v>492</v>
      </c>
      <c r="C942" s="7">
        <v>2020</v>
      </c>
      <c r="D942" s="7" t="s">
        <v>225</v>
      </c>
      <c r="E942" s="7" t="s">
        <v>229</v>
      </c>
      <c r="F942" s="7" t="str">
        <f>VLOOKUP(E942,'Fuel Heat Rate'!C:D,2,FALSE)</f>
        <v>燃煤</v>
      </c>
      <c r="G942" s="8">
        <v>-2661.91</v>
      </c>
      <c r="H942" s="8">
        <f>VLOOKUP($E942,'Fuel Heat Rate'!$C$3:$K$33,4,FALSE)*G942</f>
        <v>-1901.402313</v>
      </c>
    </row>
    <row r="943" hidden="1" spans="1:8">
      <c r="A943" s="7">
        <v>1096</v>
      </c>
      <c r="B943" s="7" t="s">
        <v>492</v>
      </c>
      <c r="C943" s="7">
        <v>2021</v>
      </c>
      <c r="D943" s="7" t="s">
        <v>225</v>
      </c>
      <c r="E943" s="7" t="s">
        <v>229</v>
      </c>
      <c r="F943" s="7" t="str">
        <f>VLOOKUP(E943,'Fuel Heat Rate'!C:D,2,FALSE)</f>
        <v>燃煤</v>
      </c>
      <c r="G943" s="8">
        <v>-3325.71</v>
      </c>
      <c r="H943" s="8">
        <f>VLOOKUP($E943,'Fuel Heat Rate'!$C$3:$K$33,4,FALSE)*G943</f>
        <v>-2375.554653</v>
      </c>
    </row>
    <row r="944" hidden="1" spans="1:8">
      <c r="A944" s="7">
        <v>438631</v>
      </c>
      <c r="B944" s="7" t="s">
        <v>492</v>
      </c>
      <c r="C944" s="7">
        <v>2019</v>
      </c>
      <c r="D944" s="7" t="s">
        <v>225</v>
      </c>
      <c r="E944" s="7" t="s">
        <v>247</v>
      </c>
      <c r="F944" s="7">
        <f>VLOOKUP(E944,'Fuel Heat Rate'!C:D,2,FALSE)</f>
        <v>0</v>
      </c>
      <c r="G944" s="8">
        <v>-2.52</v>
      </c>
      <c r="H944" s="8">
        <f>VLOOKUP($E944,'Fuel Heat Rate'!$C$3:$K$33,4,FALSE)*G944</f>
        <v>-6.84024598565084</v>
      </c>
    </row>
    <row r="945" hidden="1" spans="1:8">
      <c r="A945" s="7">
        <v>438596</v>
      </c>
      <c r="B945" s="7" t="s">
        <v>492</v>
      </c>
      <c r="C945" s="7">
        <v>2020</v>
      </c>
      <c r="D945" s="7" t="s">
        <v>225</v>
      </c>
      <c r="E945" s="7" t="s">
        <v>247</v>
      </c>
      <c r="F945" s="7">
        <f>VLOOKUP(E945,'Fuel Heat Rate'!C:D,2,FALSE)</f>
        <v>0</v>
      </c>
      <c r="G945" s="8">
        <v>-2.57</v>
      </c>
      <c r="H945" s="8">
        <f>VLOOKUP($E945,'Fuel Heat Rate'!$C$3:$K$33,4,FALSE)*G945</f>
        <v>-6.9759651520328</v>
      </c>
    </row>
    <row r="946" hidden="1" spans="1:8">
      <c r="A946" s="7">
        <v>9776</v>
      </c>
      <c r="B946" s="7" t="s">
        <v>492</v>
      </c>
      <c r="C946" s="7">
        <v>2021</v>
      </c>
      <c r="D946" s="7" t="s">
        <v>225</v>
      </c>
      <c r="E946" s="7" t="s">
        <v>247</v>
      </c>
      <c r="F946" s="7">
        <f>VLOOKUP(E946,'Fuel Heat Rate'!C:D,2,FALSE)</f>
        <v>0</v>
      </c>
      <c r="G946" s="8">
        <v>-2.57</v>
      </c>
      <c r="H946" s="8">
        <f>VLOOKUP($E946,'Fuel Heat Rate'!$C$3:$K$33,4,FALSE)*G946</f>
        <v>-6.9759651520328</v>
      </c>
    </row>
    <row r="947" hidden="1" spans="1:8">
      <c r="A947" s="7">
        <v>439016</v>
      </c>
      <c r="B947" s="7" t="s">
        <v>493</v>
      </c>
      <c r="C947" s="7">
        <v>2019</v>
      </c>
      <c r="D947" s="7" t="s">
        <v>225</v>
      </c>
      <c r="E947" s="7" t="s">
        <v>259</v>
      </c>
      <c r="F947" s="7" t="str">
        <f>VLOOKUP(E947,'Fuel Heat Rate'!C:D,2,FALSE)</f>
        <v>燃油</v>
      </c>
      <c r="G947" s="8">
        <v>-0.65</v>
      </c>
      <c r="H947" s="8">
        <f>VLOOKUP($E947,'Fuel Heat Rate'!$C$3:$K$33,4,FALSE)*G947</f>
        <v>-0.947115</v>
      </c>
    </row>
    <row r="948" hidden="1" spans="1:8">
      <c r="A948" s="7">
        <v>438981</v>
      </c>
      <c r="B948" s="7" t="s">
        <v>493</v>
      </c>
      <c r="C948" s="7">
        <v>2020</v>
      </c>
      <c r="D948" s="7" t="s">
        <v>225</v>
      </c>
      <c r="E948" s="7" t="s">
        <v>259</v>
      </c>
      <c r="F948" s="7" t="str">
        <f>VLOOKUP(E948,'Fuel Heat Rate'!C:D,2,FALSE)</f>
        <v>燃油</v>
      </c>
      <c r="G948" s="8">
        <v>-0.64</v>
      </c>
      <c r="H948" s="8">
        <f>VLOOKUP($E948,'Fuel Heat Rate'!$C$3:$K$33,4,FALSE)*G948</f>
        <v>-0.932544</v>
      </c>
    </row>
    <row r="949" hidden="1" spans="1:8">
      <c r="A949" s="7">
        <v>17581</v>
      </c>
      <c r="B949" s="7" t="s">
        <v>493</v>
      </c>
      <c r="C949" s="7">
        <v>2021</v>
      </c>
      <c r="D949" s="7" t="s">
        <v>225</v>
      </c>
      <c r="E949" s="7" t="s">
        <v>259</v>
      </c>
      <c r="F949" s="7" t="str">
        <f>VLOOKUP(E949,'Fuel Heat Rate'!C:D,2,FALSE)</f>
        <v>燃油</v>
      </c>
      <c r="G949" s="8">
        <v>-0.81</v>
      </c>
      <c r="H949" s="8">
        <f>VLOOKUP($E949,'Fuel Heat Rate'!$C$3:$K$33,4,FALSE)*G949</f>
        <v>-1.180251</v>
      </c>
    </row>
    <row r="950" hidden="1" spans="1:8">
      <c r="A950" s="7">
        <v>439576</v>
      </c>
      <c r="B950" s="7" t="s">
        <v>493</v>
      </c>
      <c r="C950" s="7">
        <v>2019</v>
      </c>
      <c r="D950" s="7" t="s">
        <v>225</v>
      </c>
      <c r="E950" s="7" t="s">
        <v>339</v>
      </c>
      <c r="F950" s="7" t="str">
        <f>VLOOKUP(E950,'Fuel Heat Rate'!C:D,2,FALSE)</f>
        <v>电力</v>
      </c>
      <c r="G950" s="8">
        <v>487.54</v>
      </c>
      <c r="H950" s="8">
        <f>VLOOKUP($E950,'Fuel Heat Rate'!$C$3:$K$33,4,FALSE)*G950</f>
        <v>599.639221045439</v>
      </c>
    </row>
    <row r="951" hidden="1" spans="1:8">
      <c r="A951" s="7">
        <v>439541</v>
      </c>
      <c r="B951" s="7" t="s">
        <v>493</v>
      </c>
      <c r="C951" s="7">
        <v>2020</v>
      </c>
      <c r="D951" s="7" t="s">
        <v>225</v>
      </c>
      <c r="E951" s="7" t="s">
        <v>339</v>
      </c>
      <c r="F951" s="7" t="str">
        <f>VLOOKUP(E951,'Fuel Heat Rate'!C:D,2,FALSE)</f>
        <v>电力</v>
      </c>
      <c r="G951" s="8">
        <v>527.65</v>
      </c>
      <c r="H951" s="8">
        <f>VLOOKUP($E951,'Fuel Heat Rate'!$C$3:$K$33,4,FALSE)*G951</f>
        <v>648.971643320806</v>
      </c>
    </row>
    <row r="952" hidden="1" spans="1:8">
      <c r="A952" s="7">
        <v>32771</v>
      </c>
      <c r="B952" s="7" t="s">
        <v>493</v>
      </c>
      <c r="C952" s="7">
        <v>2021</v>
      </c>
      <c r="D952" s="7" t="s">
        <v>225</v>
      </c>
      <c r="E952" s="7" t="s">
        <v>339</v>
      </c>
      <c r="F952" s="7" t="str">
        <f>VLOOKUP(E952,'Fuel Heat Rate'!C:D,2,FALSE)</f>
        <v>电力</v>
      </c>
      <c r="G952" s="8">
        <v>666.79</v>
      </c>
      <c r="H952" s="8">
        <f>VLOOKUP($E952,'Fuel Heat Rate'!$C$3:$K$33,4,FALSE)*G952</f>
        <v>820.103860608131</v>
      </c>
    </row>
    <row r="953" hidden="1" spans="1:8">
      <c r="A953" s="7">
        <v>440136</v>
      </c>
      <c r="B953" s="7" t="s">
        <v>493</v>
      </c>
      <c r="C953" s="7">
        <v>2019</v>
      </c>
      <c r="D953" s="7" t="s">
        <v>225</v>
      </c>
      <c r="E953" s="7" t="s">
        <v>244</v>
      </c>
      <c r="F953" s="7">
        <f>VLOOKUP(E953,'Fuel Heat Rate'!C:D,2,FALSE)</f>
        <v>0</v>
      </c>
      <c r="G953" s="8">
        <v>-105.86</v>
      </c>
      <c r="H953" s="8">
        <f>VLOOKUP($E953,'Fuel Heat Rate'!$C$3:$K$33,4,FALSE)*G953</f>
        <v>-136.095380936112</v>
      </c>
    </row>
    <row r="954" hidden="1" spans="1:8">
      <c r="A954" s="7">
        <v>440101</v>
      </c>
      <c r="B954" s="7" t="s">
        <v>493</v>
      </c>
      <c r="C954" s="7">
        <v>2020</v>
      </c>
      <c r="D954" s="7" t="s">
        <v>225</v>
      </c>
      <c r="E954" s="7" t="s">
        <v>244</v>
      </c>
      <c r="F954" s="7">
        <f>VLOOKUP(E954,'Fuel Heat Rate'!C:D,2,FALSE)</f>
        <v>0</v>
      </c>
      <c r="G954" s="8">
        <v>-105.99</v>
      </c>
      <c r="H954" s="8">
        <f>VLOOKUP($E954,'Fuel Heat Rate'!$C$3:$K$33,4,FALSE)*G954</f>
        <v>-136.262511103519</v>
      </c>
    </row>
    <row r="955" hidden="1" spans="1:8">
      <c r="A955" s="7">
        <v>8901</v>
      </c>
      <c r="B955" s="7" t="s">
        <v>493</v>
      </c>
      <c r="C955" s="7">
        <v>2021</v>
      </c>
      <c r="D955" s="7" t="s">
        <v>225</v>
      </c>
      <c r="E955" s="7" t="s">
        <v>244</v>
      </c>
      <c r="F955" s="7">
        <f>VLOOKUP(E955,'Fuel Heat Rate'!C:D,2,FALSE)</f>
        <v>0</v>
      </c>
      <c r="G955" s="8">
        <v>-98.03</v>
      </c>
      <c r="H955" s="8">
        <f>VLOOKUP($E955,'Fuel Heat Rate'!$C$3:$K$33,4,FALSE)*G955</f>
        <v>-126.029002391527</v>
      </c>
    </row>
    <row r="956" hidden="1" spans="1:8">
      <c r="A956" s="7">
        <v>440521</v>
      </c>
      <c r="B956" s="7" t="s">
        <v>493</v>
      </c>
      <c r="C956" s="7">
        <v>2019</v>
      </c>
      <c r="D956" s="7" t="s">
        <v>225</v>
      </c>
      <c r="E956" s="7" t="s">
        <v>242</v>
      </c>
      <c r="F956" s="7">
        <f>VLOOKUP(E956,'Fuel Heat Rate'!C:D,2,FALSE)</f>
        <v>0</v>
      </c>
      <c r="G956" s="8">
        <v>-7.61</v>
      </c>
      <c r="H956" s="8">
        <f>VLOOKUP($E956,'Fuel Heat Rate'!$C$3:$K$33,4,FALSE)*G956</f>
        <v>-45.115885</v>
      </c>
    </row>
    <row r="957" hidden="1" spans="1:8">
      <c r="A957" s="7">
        <v>440486</v>
      </c>
      <c r="B957" s="7" t="s">
        <v>493</v>
      </c>
      <c r="C957" s="7">
        <v>2020</v>
      </c>
      <c r="D957" s="7" t="s">
        <v>225</v>
      </c>
      <c r="E957" s="7" t="s">
        <v>242</v>
      </c>
      <c r="F957" s="7">
        <f>VLOOKUP(E957,'Fuel Heat Rate'!C:D,2,FALSE)</f>
        <v>0</v>
      </c>
      <c r="G957" s="8">
        <v>-8.38</v>
      </c>
      <c r="H957" s="8">
        <f>VLOOKUP($E957,'Fuel Heat Rate'!$C$3:$K$33,4,FALSE)*G957</f>
        <v>-49.68083</v>
      </c>
    </row>
    <row r="958" hidden="1" spans="1:8">
      <c r="A958" s="7">
        <v>7816</v>
      </c>
      <c r="B958" s="7" t="s">
        <v>493</v>
      </c>
      <c r="C958" s="7">
        <v>2021</v>
      </c>
      <c r="D958" s="7" t="s">
        <v>225</v>
      </c>
      <c r="E958" s="7" t="s">
        <v>242</v>
      </c>
      <c r="F958" s="7">
        <f>VLOOKUP(E958,'Fuel Heat Rate'!C:D,2,FALSE)</f>
        <v>0</v>
      </c>
      <c r="G958" s="8">
        <v>-7.37</v>
      </c>
      <c r="H958" s="8">
        <f>VLOOKUP($E958,'Fuel Heat Rate'!$C$3:$K$33,4,FALSE)*G958</f>
        <v>-43.693045</v>
      </c>
    </row>
    <row r="959" hidden="1" spans="1:8">
      <c r="A959" s="7">
        <v>441641</v>
      </c>
      <c r="B959" s="7" t="s">
        <v>493</v>
      </c>
      <c r="C959" s="7">
        <v>2019</v>
      </c>
      <c r="D959" s="7" t="s">
        <v>225</v>
      </c>
      <c r="E959" s="7" t="s">
        <v>251</v>
      </c>
      <c r="F959" s="7" t="str">
        <f>VLOOKUP(E959,'Fuel Heat Rate'!C:D,2,FALSE)</f>
        <v>燃油</v>
      </c>
      <c r="G959" s="8">
        <v>-1.71</v>
      </c>
      <c r="H959" s="8">
        <f>VLOOKUP($E959,'Fuel Heat Rate'!$C$3:$K$33,4,FALSE)*G959</f>
        <v>-2.687094</v>
      </c>
    </row>
    <row r="960" hidden="1" spans="1:8">
      <c r="A960" s="7">
        <v>441606</v>
      </c>
      <c r="B960" s="7" t="s">
        <v>493</v>
      </c>
      <c r="C960" s="7">
        <v>2020</v>
      </c>
      <c r="D960" s="7" t="s">
        <v>225</v>
      </c>
      <c r="E960" s="7" t="s">
        <v>251</v>
      </c>
      <c r="F960" s="7" t="str">
        <f>VLOOKUP(E960,'Fuel Heat Rate'!C:D,2,FALSE)</f>
        <v>燃油</v>
      </c>
      <c r="G960" s="8">
        <v>-1.23</v>
      </c>
      <c r="H960" s="8">
        <f>VLOOKUP($E960,'Fuel Heat Rate'!$C$3:$K$33,4,FALSE)*G960</f>
        <v>-1.932822</v>
      </c>
    </row>
    <row r="961" hidden="1" spans="1:8">
      <c r="A961" s="7">
        <v>27346</v>
      </c>
      <c r="B961" s="7" t="s">
        <v>493</v>
      </c>
      <c r="C961" s="7">
        <v>2021</v>
      </c>
      <c r="D961" s="7" t="s">
        <v>225</v>
      </c>
      <c r="E961" s="7" t="s">
        <v>251</v>
      </c>
      <c r="F961" s="7" t="str">
        <f>VLOOKUP(E961,'Fuel Heat Rate'!C:D,2,FALSE)</f>
        <v>燃油</v>
      </c>
      <c r="G961" s="8">
        <v>-0.78</v>
      </c>
      <c r="H961" s="8">
        <f>VLOOKUP($E961,'Fuel Heat Rate'!$C$3:$K$33,4,FALSE)*G961</f>
        <v>-1.225692</v>
      </c>
    </row>
    <row r="962" hidden="1" spans="1:8">
      <c r="A962" s="7">
        <v>442201</v>
      </c>
      <c r="B962" s="7" t="s">
        <v>493</v>
      </c>
      <c r="C962" s="7">
        <v>2019</v>
      </c>
      <c r="D962" s="7" t="s">
        <v>225</v>
      </c>
      <c r="E962" s="7" t="s">
        <v>234</v>
      </c>
      <c r="F962" s="7" t="str">
        <f>VLOOKUP(E962,'Fuel Heat Rate'!C:D,2,FALSE)</f>
        <v>煤矸石</v>
      </c>
      <c r="G962" s="8">
        <v>-131.98</v>
      </c>
      <c r="H962" s="8">
        <f>VLOOKUP($E962,'Fuel Heat Rate'!$C$3:$K$33,4,FALSE)*G962</f>
        <v>-37.7588151691151</v>
      </c>
    </row>
    <row r="963" hidden="1" spans="1:8">
      <c r="A963" s="7">
        <v>442166</v>
      </c>
      <c r="B963" s="7" t="s">
        <v>493</v>
      </c>
      <c r="C963" s="7">
        <v>2020</v>
      </c>
      <c r="D963" s="7" t="s">
        <v>225</v>
      </c>
      <c r="E963" s="7" t="s">
        <v>234</v>
      </c>
      <c r="F963" s="7" t="str">
        <f>VLOOKUP(E963,'Fuel Heat Rate'!C:D,2,FALSE)</f>
        <v>煤矸石</v>
      </c>
      <c r="G963" s="8">
        <v>-115.08</v>
      </c>
      <c r="H963" s="8">
        <f>VLOOKUP($E963,'Fuel Heat Rate'!$C$3:$K$33,4,FALSE)*G963</f>
        <v>-32.9238100444141</v>
      </c>
    </row>
    <row r="964" hidden="1" spans="1:8">
      <c r="A964" s="7">
        <v>5646</v>
      </c>
      <c r="B964" s="7" t="s">
        <v>493</v>
      </c>
      <c r="C964" s="7">
        <v>2021</v>
      </c>
      <c r="D964" s="7" t="s">
        <v>225</v>
      </c>
      <c r="E964" s="7" t="s">
        <v>234</v>
      </c>
      <c r="F964" s="7" t="str">
        <f>VLOOKUP(E964,'Fuel Heat Rate'!C:D,2,FALSE)</f>
        <v>煤矸石</v>
      </c>
      <c r="G964" s="8">
        <v>-94.75</v>
      </c>
      <c r="H964" s="8">
        <f>VLOOKUP($E964,'Fuel Heat Rate'!$C$3:$K$33,4,FALSE)*G964</f>
        <v>-27.1074991458832</v>
      </c>
    </row>
    <row r="965" hidden="1" spans="1:8">
      <c r="A965" s="7">
        <v>444826</v>
      </c>
      <c r="B965" s="7" t="s">
        <v>493</v>
      </c>
      <c r="C965" s="7">
        <v>2019</v>
      </c>
      <c r="D965" s="7" t="s">
        <v>225</v>
      </c>
      <c r="E965" s="7" t="s">
        <v>226</v>
      </c>
      <c r="F965" s="7" t="str">
        <f>VLOOKUP(E965,'Fuel Heat Rate'!C:D,2,FALSE)</f>
        <v>生物质</v>
      </c>
      <c r="G965" s="8">
        <v>-162.7</v>
      </c>
      <c r="H965" s="8">
        <f>VLOOKUP($E965,'Fuel Heat Rate'!$C$3:$K$33,4,FALSE)*G965</f>
        <v>-162.705558592415</v>
      </c>
    </row>
    <row r="966" hidden="1" spans="1:8">
      <c r="A966" s="7">
        <v>444791</v>
      </c>
      <c r="B966" s="7" t="s">
        <v>493</v>
      </c>
      <c r="C966" s="7">
        <v>2020</v>
      </c>
      <c r="D966" s="7" t="s">
        <v>225</v>
      </c>
      <c r="E966" s="7" t="s">
        <v>226</v>
      </c>
      <c r="F966" s="7" t="str">
        <f>VLOOKUP(E966,'Fuel Heat Rate'!C:D,2,FALSE)</f>
        <v>生物质</v>
      </c>
      <c r="G966" s="8">
        <v>-231.75</v>
      </c>
      <c r="H966" s="8">
        <f>VLOOKUP($E966,'Fuel Heat Rate'!$C$3:$K$33,4,FALSE)*G966</f>
        <v>-231.757917663136</v>
      </c>
    </row>
    <row r="967" hidden="1" spans="1:8">
      <c r="A967" s="7">
        <v>33856</v>
      </c>
      <c r="B967" s="7" t="s">
        <v>493</v>
      </c>
      <c r="C967" s="7">
        <v>2021</v>
      </c>
      <c r="D967" s="7" t="s">
        <v>225</v>
      </c>
      <c r="E967" s="7" t="s">
        <v>226</v>
      </c>
      <c r="F967" s="7" t="str">
        <f>VLOOKUP(E967,'Fuel Heat Rate'!C:D,2,FALSE)</f>
        <v>生物质</v>
      </c>
      <c r="G967" s="8">
        <v>-328.68</v>
      </c>
      <c r="H967" s="8">
        <f>VLOOKUP($E967,'Fuel Heat Rate'!$C$3:$K$33,4,FALSE)*G967</f>
        <v>-328.691229244961</v>
      </c>
    </row>
    <row r="968" hidden="1" spans="1:8">
      <c r="A968" s="7">
        <v>445946</v>
      </c>
      <c r="B968" s="7" t="s">
        <v>493</v>
      </c>
      <c r="C968" s="7">
        <v>2019</v>
      </c>
      <c r="D968" s="7" t="s">
        <v>225</v>
      </c>
      <c r="E968" s="7" t="s">
        <v>231</v>
      </c>
      <c r="F968" s="7" t="str">
        <f>VLOOKUP(E968,'Fuel Heat Rate'!C:D,2,FALSE)</f>
        <v>燃煤</v>
      </c>
      <c r="G968" s="8">
        <v>-20.92</v>
      </c>
      <c r="H968" s="8">
        <f>VLOOKUP($E968,'Fuel Heat Rate'!$C$3:$K$33,4,FALSE)*G968</f>
        <v>-5.976844</v>
      </c>
    </row>
    <row r="969" hidden="1" spans="1:8">
      <c r="A969" s="7">
        <v>445911</v>
      </c>
      <c r="B969" s="7" t="s">
        <v>493</v>
      </c>
      <c r="C969" s="7">
        <v>2020</v>
      </c>
      <c r="D969" s="7" t="s">
        <v>225</v>
      </c>
      <c r="E969" s="7" t="s">
        <v>231</v>
      </c>
      <c r="F969" s="7" t="str">
        <f>VLOOKUP(E969,'Fuel Heat Rate'!C:D,2,FALSE)</f>
        <v>燃煤</v>
      </c>
      <c r="G969" s="8">
        <v>-33.52</v>
      </c>
      <c r="H969" s="8">
        <f>VLOOKUP($E969,'Fuel Heat Rate'!$C$3:$K$33,4,FALSE)*G969</f>
        <v>-9.576664</v>
      </c>
    </row>
    <row r="970" hidden="1" spans="1:8">
      <c r="A970" s="7">
        <v>3476</v>
      </c>
      <c r="B970" s="7" t="s">
        <v>493</v>
      </c>
      <c r="C970" s="7">
        <v>2021</v>
      </c>
      <c r="D970" s="7" t="s">
        <v>225</v>
      </c>
      <c r="E970" s="7" t="s">
        <v>231</v>
      </c>
      <c r="F970" s="7" t="str">
        <f>VLOOKUP(E970,'Fuel Heat Rate'!C:D,2,FALSE)</f>
        <v>燃煤</v>
      </c>
      <c r="G970" s="8">
        <v>-41.91</v>
      </c>
      <c r="H970" s="8">
        <f>VLOOKUP($E970,'Fuel Heat Rate'!$C$3:$K$33,4,FALSE)*G970</f>
        <v>-11.973687</v>
      </c>
    </row>
    <row r="971" hidden="1" spans="1:8">
      <c r="A971" s="7">
        <v>447066</v>
      </c>
      <c r="B971" s="7" t="s">
        <v>493</v>
      </c>
      <c r="C971" s="7">
        <v>2019</v>
      </c>
      <c r="D971" s="7" t="s">
        <v>225</v>
      </c>
      <c r="E971" s="7" t="s">
        <v>262</v>
      </c>
      <c r="F971" s="7" t="str">
        <f>VLOOKUP(E971,'Fuel Heat Rate'!C:D,2,FALSE)</f>
        <v>燃油</v>
      </c>
      <c r="G971" s="8">
        <v>-1.63</v>
      </c>
      <c r="H971" s="8">
        <f>VLOOKUP($E971,'Fuel Heat Rate'!$C$3:$K$33,4,FALSE)*G971</f>
        <v>-2.328618</v>
      </c>
    </row>
    <row r="972" hidden="1" spans="1:8">
      <c r="A972" s="7">
        <v>447031</v>
      </c>
      <c r="B972" s="7" t="s">
        <v>493</v>
      </c>
      <c r="C972" s="7">
        <v>2020</v>
      </c>
      <c r="D972" s="7" t="s">
        <v>225</v>
      </c>
      <c r="E972" s="7" t="s">
        <v>262</v>
      </c>
      <c r="F972" s="7" t="str">
        <f>VLOOKUP(E972,'Fuel Heat Rate'!C:D,2,FALSE)</f>
        <v>燃油</v>
      </c>
      <c r="G972" s="8">
        <v>-1.21</v>
      </c>
      <c r="H972" s="8">
        <f>VLOOKUP($E972,'Fuel Heat Rate'!$C$3:$K$33,4,FALSE)*G972</f>
        <v>-1.728606</v>
      </c>
    </row>
    <row r="973" hidden="1" spans="1:8">
      <c r="A973" s="7">
        <v>18666</v>
      </c>
      <c r="B973" s="7" t="s">
        <v>493</v>
      </c>
      <c r="C973" s="7">
        <v>2021</v>
      </c>
      <c r="D973" s="7" t="s">
        <v>225</v>
      </c>
      <c r="E973" s="7" t="s">
        <v>262</v>
      </c>
      <c r="F973" s="7" t="str">
        <f>VLOOKUP(E973,'Fuel Heat Rate'!C:D,2,FALSE)</f>
        <v>燃油</v>
      </c>
      <c r="G973" s="8">
        <v>-0.53</v>
      </c>
      <c r="H973" s="8">
        <f>VLOOKUP($E973,'Fuel Heat Rate'!$C$3:$K$33,4,FALSE)*G973</f>
        <v>-0.757158</v>
      </c>
    </row>
    <row r="974" hidden="1" spans="1:8">
      <c r="A974" s="7">
        <v>447626</v>
      </c>
      <c r="B974" s="7" t="s">
        <v>493</v>
      </c>
      <c r="C974" s="7">
        <v>2019</v>
      </c>
      <c r="D974" s="7" t="s">
        <v>225</v>
      </c>
      <c r="E974" s="7" t="s">
        <v>337</v>
      </c>
      <c r="F974" s="7" t="str">
        <f>VLOOKUP(E974,'Fuel Heat Rate'!C:D,2,FALSE)</f>
        <v>其他</v>
      </c>
      <c r="G974" s="8">
        <v>-3972.97</v>
      </c>
      <c r="H974" s="8">
        <f>VLOOKUP($E974,'Fuel Heat Rate'!$C$3:$K$33,4,FALSE)*G974</f>
        <v>-135.735223778613</v>
      </c>
    </row>
    <row r="975" hidden="1" spans="1:8">
      <c r="A975" s="7">
        <v>447591</v>
      </c>
      <c r="B975" s="7" t="s">
        <v>493</v>
      </c>
      <c r="C975" s="7">
        <v>2020</v>
      </c>
      <c r="D975" s="7" t="s">
        <v>225</v>
      </c>
      <c r="E975" s="7" t="s">
        <v>337</v>
      </c>
      <c r="F975" s="7" t="str">
        <f>VLOOKUP(E975,'Fuel Heat Rate'!C:D,2,FALSE)</f>
        <v>其他</v>
      </c>
      <c r="G975" s="8">
        <v>-4065.44</v>
      </c>
      <c r="H975" s="8">
        <f>VLOOKUP($E975,'Fuel Heat Rate'!$C$3:$K$33,4,FALSE)*G975</f>
        <v>-138.894431158182</v>
      </c>
    </row>
    <row r="976" hidden="1" spans="1:8">
      <c r="A976" s="7">
        <v>31686</v>
      </c>
      <c r="B976" s="7" t="s">
        <v>493</v>
      </c>
      <c r="C976" s="7">
        <v>2021</v>
      </c>
      <c r="D976" s="7" t="s">
        <v>225</v>
      </c>
      <c r="E976" s="7" t="s">
        <v>337</v>
      </c>
      <c r="F976" s="7" t="str">
        <f>VLOOKUP(E976,'Fuel Heat Rate'!C:D,2,FALSE)</f>
        <v>其他</v>
      </c>
      <c r="G976" s="8">
        <v>-4023.6</v>
      </c>
      <c r="H976" s="8">
        <f>VLOOKUP($E976,'Fuel Heat Rate'!$C$3:$K$33,4,FALSE)*G976</f>
        <v>-137.464981209429</v>
      </c>
    </row>
    <row r="977" hidden="1" spans="1:8">
      <c r="A977" s="7">
        <v>450496</v>
      </c>
      <c r="B977" s="7" t="s">
        <v>493</v>
      </c>
      <c r="C977" s="7">
        <v>2019</v>
      </c>
      <c r="D977" s="7" t="s">
        <v>225</v>
      </c>
      <c r="E977" s="7" t="s">
        <v>253</v>
      </c>
      <c r="F977" s="7" t="str">
        <f>VLOOKUP(E977,'Fuel Heat Rate'!C:D,2,FALSE)</f>
        <v>燃气</v>
      </c>
      <c r="G977" s="8">
        <v>-5.16</v>
      </c>
      <c r="H977" s="8">
        <f>VLOOKUP($E977,'Fuel Heat Rate'!$C$3:$K$33,4,FALSE)*G977</f>
        <v>-62.694</v>
      </c>
    </row>
    <row r="978" hidden="1" spans="1:8">
      <c r="A978" s="7">
        <v>450461</v>
      </c>
      <c r="B978" s="7" t="s">
        <v>493</v>
      </c>
      <c r="C978" s="7">
        <v>2020</v>
      </c>
      <c r="D978" s="7" t="s">
        <v>225</v>
      </c>
      <c r="E978" s="7" t="s">
        <v>253</v>
      </c>
      <c r="F978" s="7" t="str">
        <f>VLOOKUP(E978,'Fuel Heat Rate'!C:D,2,FALSE)</f>
        <v>燃气</v>
      </c>
      <c r="G978" s="8">
        <v>-4.82</v>
      </c>
      <c r="H978" s="8">
        <f>VLOOKUP($E978,'Fuel Heat Rate'!$C$3:$K$33,4,FALSE)*G978</f>
        <v>-58.563</v>
      </c>
    </row>
    <row r="979" hidden="1" spans="1:8">
      <c r="A979" s="7">
        <v>29516</v>
      </c>
      <c r="B979" s="7" t="s">
        <v>493</v>
      </c>
      <c r="C979" s="7">
        <v>2021</v>
      </c>
      <c r="D979" s="7" t="s">
        <v>225</v>
      </c>
      <c r="E979" s="7" t="s">
        <v>253</v>
      </c>
      <c r="F979" s="7" t="str">
        <f>VLOOKUP(E979,'Fuel Heat Rate'!C:D,2,FALSE)</f>
        <v>燃气</v>
      </c>
      <c r="G979" s="8">
        <v>-6.58</v>
      </c>
      <c r="H979" s="8">
        <f>VLOOKUP($E979,'Fuel Heat Rate'!$C$3:$K$33,4,FALSE)*G979</f>
        <v>-79.947</v>
      </c>
    </row>
    <row r="980" hidden="1" spans="1:8">
      <c r="A980" s="7">
        <v>453681</v>
      </c>
      <c r="B980" s="7" t="s">
        <v>493</v>
      </c>
      <c r="C980" s="7">
        <v>2019</v>
      </c>
      <c r="D980" s="7" t="s">
        <v>225</v>
      </c>
      <c r="E980" s="7" t="s">
        <v>229</v>
      </c>
      <c r="F980" s="7" t="str">
        <f>VLOOKUP(E980,'Fuel Heat Rate'!C:D,2,FALSE)</f>
        <v>燃煤</v>
      </c>
      <c r="G980" s="8">
        <v>-1670.05</v>
      </c>
      <c r="H980" s="8">
        <f>VLOOKUP($E980,'Fuel Heat Rate'!$C$3:$K$33,4,FALSE)*G980</f>
        <v>-1192.916715</v>
      </c>
    </row>
    <row r="981" hidden="1" spans="1:8">
      <c r="A981" s="7">
        <v>453646</v>
      </c>
      <c r="B981" s="7" t="s">
        <v>493</v>
      </c>
      <c r="C981" s="7">
        <v>2020</v>
      </c>
      <c r="D981" s="7" t="s">
        <v>225</v>
      </c>
      <c r="E981" s="7" t="s">
        <v>229</v>
      </c>
      <c r="F981" s="7" t="str">
        <f>VLOOKUP(E981,'Fuel Heat Rate'!C:D,2,FALSE)</f>
        <v>燃煤</v>
      </c>
      <c r="G981" s="8">
        <v>-1678.83</v>
      </c>
      <c r="H981" s="8">
        <f>VLOOKUP($E981,'Fuel Heat Rate'!$C$3:$K$33,4,FALSE)*G981</f>
        <v>-1199.188269</v>
      </c>
    </row>
    <row r="982" hidden="1" spans="1:8">
      <c r="A982" s="7">
        <v>1306</v>
      </c>
      <c r="B982" s="7" t="s">
        <v>493</v>
      </c>
      <c r="C982" s="7">
        <v>2021</v>
      </c>
      <c r="D982" s="7" t="s">
        <v>225</v>
      </c>
      <c r="E982" s="7" t="s">
        <v>229</v>
      </c>
      <c r="F982" s="7" t="str">
        <f>VLOOKUP(E982,'Fuel Heat Rate'!C:D,2,FALSE)</f>
        <v>燃煤</v>
      </c>
      <c r="G982" s="8">
        <v>-2195.92</v>
      </c>
      <c r="H982" s="8">
        <f>VLOOKUP($E982,'Fuel Heat Rate'!$C$3:$K$33,4,FALSE)*G982</f>
        <v>-1568.545656</v>
      </c>
    </row>
    <row r="983" hidden="1" spans="1:8">
      <c r="A983" s="7">
        <v>454801</v>
      </c>
      <c r="B983" s="7" t="s">
        <v>493</v>
      </c>
      <c r="C983" s="7">
        <v>2019</v>
      </c>
      <c r="D983" s="7" t="s">
        <v>225</v>
      </c>
      <c r="E983" s="7" t="s">
        <v>247</v>
      </c>
      <c r="F983" s="7">
        <f>VLOOKUP(E983,'Fuel Heat Rate'!C:D,2,FALSE)</f>
        <v>0</v>
      </c>
      <c r="G983" s="8">
        <v>-12.61</v>
      </c>
      <c r="H983" s="8">
        <f>VLOOKUP($E983,'Fuel Heat Rate'!$C$3:$K$33,4,FALSE)*G983</f>
        <v>-34.2283737615306</v>
      </c>
    </row>
    <row r="984" hidden="1" spans="1:8">
      <c r="A984" s="7">
        <v>454766</v>
      </c>
      <c r="B984" s="7" t="s">
        <v>493</v>
      </c>
      <c r="C984" s="7">
        <v>2020</v>
      </c>
      <c r="D984" s="7" t="s">
        <v>225</v>
      </c>
      <c r="E984" s="7" t="s">
        <v>247</v>
      </c>
      <c r="F984" s="7">
        <f>VLOOKUP(E984,'Fuel Heat Rate'!C:D,2,FALSE)</f>
        <v>0</v>
      </c>
      <c r="G984" s="8">
        <v>-13.63</v>
      </c>
      <c r="H984" s="8">
        <f>VLOOKUP($E984,'Fuel Heat Rate'!$C$3:$K$33,4,FALSE)*G984</f>
        <v>-36.9970447557226</v>
      </c>
    </row>
    <row r="985" hidden="1" spans="1:8">
      <c r="A985" s="7">
        <v>9986</v>
      </c>
      <c r="B985" s="7" t="s">
        <v>493</v>
      </c>
      <c r="C985" s="7">
        <v>2021</v>
      </c>
      <c r="D985" s="7" t="s">
        <v>225</v>
      </c>
      <c r="E985" s="7" t="s">
        <v>247</v>
      </c>
      <c r="F985" s="7">
        <f>VLOOKUP(E985,'Fuel Heat Rate'!C:D,2,FALSE)</f>
        <v>0</v>
      </c>
      <c r="G985" s="8">
        <v>-14.35</v>
      </c>
      <c r="H985" s="8">
        <f>VLOOKUP($E985,'Fuel Heat Rate'!$C$3:$K$33,4,FALSE)*G985</f>
        <v>-38.9514007516228</v>
      </c>
    </row>
    <row r="986" hidden="1" spans="1:8">
      <c r="A986" s="7">
        <v>455186</v>
      </c>
      <c r="B986" s="7" t="s">
        <v>495</v>
      </c>
      <c r="C986" s="7">
        <v>2019</v>
      </c>
      <c r="D986" s="7" t="s">
        <v>225</v>
      </c>
      <c r="E986" s="7" t="s">
        <v>259</v>
      </c>
      <c r="F986" s="7" t="str">
        <f>VLOOKUP(E986,'Fuel Heat Rate'!C:D,2,FALSE)</f>
        <v>燃油</v>
      </c>
      <c r="G986" s="8">
        <v>-0.2</v>
      </c>
      <c r="H986" s="8">
        <f>VLOOKUP($E986,'Fuel Heat Rate'!$C$3:$K$33,4,FALSE)*G986</f>
        <v>-0.29142</v>
      </c>
    </row>
    <row r="987" hidden="1" spans="1:8">
      <c r="A987" s="7">
        <v>455151</v>
      </c>
      <c r="B987" s="7" t="s">
        <v>495</v>
      </c>
      <c r="C987" s="7">
        <v>2020</v>
      </c>
      <c r="D987" s="7" t="s">
        <v>225</v>
      </c>
      <c r="E987" s="7" t="s">
        <v>259</v>
      </c>
      <c r="F987" s="7" t="str">
        <f>VLOOKUP(E987,'Fuel Heat Rate'!C:D,2,FALSE)</f>
        <v>燃油</v>
      </c>
      <c r="G987" s="8">
        <v>-0.2</v>
      </c>
      <c r="H987" s="8">
        <f>VLOOKUP($E987,'Fuel Heat Rate'!$C$3:$K$33,4,FALSE)*G987</f>
        <v>-0.29142</v>
      </c>
    </row>
    <row r="988" hidden="1" spans="1:8">
      <c r="A988" s="7">
        <v>17616</v>
      </c>
      <c r="B988" s="7" t="s">
        <v>495</v>
      </c>
      <c r="C988" s="7">
        <v>2021</v>
      </c>
      <c r="D988" s="7" t="s">
        <v>225</v>
      </c>
      <c r="E988" s="7" t="s">
        <v>259</v>
      </c>
      <c r="F988" s="7" t="str">
        <f>VLOOKUP(E988,'Fuel Heat Rate'!C:D,2,FALSE)</f>
        <v>燃油</v>
      </c>
      <c r="G988" s="8">
        <v>-0.08</v>
      </c>
      <c r="H988" s="8">
        <f>VLOOKUP($E988,'Fuel Heat Rate'!$C$3:$K$33,4,FALSE)*G988</f>
        <v>-0.116568</v>
      </c>
    </row>
    <row r="989" hidden="1" spans="1:8">
      <c r="A989" s="7">
        <v>455746</v>
      </c>
      <c r="B989" s="7" t="s">
        <v>495</v>
      </c>
      <c r="C989" s="7">
        <v>2019</v>
      </c>
      <c r="D989" s="7" t="s">
        <v>225</v>
      </c>
      <c r="E989" s="7" t="s">
        <v>339</v>
      </c>
      <c r="F989" s="7" t="str">
        <f>VLOOKUP(E989,'Fuel Heat Rate'!C:D,2,FALSE)</f>
        <v>电力</v>
      </c>
      <c r="G989" s="8">
        <v>709.04</v>
      </c>
      <c r="H989" s="8">
        <f>VLOOKUP($E989,'Fuel Heat Rate'!$C$3:$K$33,4,FALSE)*G989</f>
        <v>872.068329347455</v>
      </c>
    </row>
    <row r="990" hidden="1" spans="1:8">
      <c r="A990" s="7">
        <v>455711</v>
      </c>
      <c r="B990" s="7" t="s">
        <v>495</v>
      </c>
      <c r="C990" s="7">
        <v>2020</v>
      </c>
      <c r="D990" s="7" t="s">
        <v>225</v>
      </c>
      <c r="E990" s="7" t="s">
        <v>339</v>
      </c>
      <c r="F990" s="7" t="str">
        <f>VLOOKUP(E990,'Fuel Heat Rate'!C:D,2,FALSE)</f>
        <v>电力</v>
      </c>
      <c r="G990" s="8">
        <v>743.12</v>
      </c>
      <c r="H990" s="8">
        <f>VLOOKUP($E990,'Fuel Heat Rate'!$C$3:$K$33,4,FALSE)*G990</f>
        <v>913.984284250085</v>
      </c>
    </row>
    <row r="991" hidden="1" spans="1:8">
      <c r="A991" s="7">
        <v>32806</v>
      </c>
      <c r="B991" s="7" t="s">
        <v>495</v>
      </c>
      <c r="C991" s="7">
        <v>2021</v>
      </c>
      <c r="D991" s="7" t="s">
        <v>225</v>
      </c>
      <c r="E991" s="7" t="s">
        <v>339</v>
      </c>
      <c r="F991" s="7" t="str">
        <f>VLOOKUP(E991,'Fuel Heat Rate'!C:D,2,FALSE)</f>
        <v>电力</v>
      </c>
      <c r="G991" s="8">
        <v>761.85</v>
      </c>
      <c r="H991" s="8">
        <f>VLOOKUP($E991,'Fuel Heat Rate'!$C$3:$K$33,4,FALSE)*G991</f>
        <v>937.020840450974</v>
      </c>
    </row>
    <row r="992" hidden="1" spans="1:8">
      <c r="A992" s="7">
        <v>456306</v>
      </c>
      <c r="B992" s="7" t="s">
        <v>495</v>
      </c>
      <c r="C992" s="7">
        <v>2019</v>
      </c>
      <c r="D992" s="7" t="s">
        <v>225</v>
      </c>
      <c r="E992" s="7" t="s">
        <v>244</v>
      </c>
      <c r="F992" s="7">
        <f>VLOOKUP(E992,'Fuel Heat Rate'!C:D,2,FALSE)</f>
        <v>0</v>
      </c>
      <c r="G992" s="8">
        <v>-53.95</v>
      </c>
      <c r="H992" s="8">
        <f>VLOOKUP($E992,'Fuel Heat Rate'!$C$3:$K$33,4,FALSE)*G992</f>
        <v>-69.359019473864</v>
      </c>
    </row>
    <row r="993" hidden="1" spans="1:8">
      <c r="A993" s="7">
        <v>456271</v>
      </c>
      <c r="B993" s="7" t="s">
        <v>495</v>
      </c>
      <c r="C993" s="7">
        <v>2020</v>
      </c>
      <c r="D993" s="7" t="s">
        <v>225</v>
      </c>
      <c r="E993" s="7" t="s">
        <v>244</v>
      </c>
      <c r="F993" s="7">
        <f>VLOOKUP(E993,'Fuel Heat Rate'!C:D,2,FALSE)</f>
        <v>0</v>
      </c>
      <c r="G993" s="8">
        <v>-65.54</v>
      </c>
      <c r="H993" s="8">
        <f>VLOOKUP($E993,'Fuel Heat Rate'!$C$3:$K$33,4,FALSE)*G993</f>
        <v>-84.2593167065255</v>
      </c>
    </row>
    <row r="994" hidden="1" spans="1:8">
      <c r="A994" s="7">
        <v>8936</v>
      </c>
      <c r="B994" s="7" t="s">
        <v>495</v>
      </c>
      <c r="C994" s="7">
        <v>2021</v>
      </c>
      <c r="D994" s="7" t="s">
        <v>225</v>
      </c>
      <c r="E994" s="7" t="s">
        <v>244</v>
      </c>
      <c r="F994" s="7">
        <f>VLOOKUP(E994,'Fuel Heat Rate'!C:D,2,FALSE)</f>
        <v>0</v>
      </c>
      <c r="G994" s="8">
        <v>-52.28</v>
      </c>
      <c r="H994" s="8">
        <f>VLOOKUP($E994,'Fuel Heat Rate'!$C$3:$K$33,4,FALSE)*G994</f>
        <v>-67.2120396310215</v>
      </c>
    </row>
    <row r="995" hidden="1" spans="1:8">
      <c r="A995" s="7">
        <v>456691</v>
      </c>
      <c r="B995" s="7" t="s">
        <v>495</v>
      </c>
      <c r="C995" s="7">
        <v>2019</v>
      </c>
      <c r="D995" s="7" t="s">
        <v>225</v>
      </c>
      <c r="E995" s="7" t="s">
        <v>242</v>
      </c>
      <c r="F995" s="7">
        <f>VLOOKUP(E995,'Fuel Heat Rate'!C:D,2,FALSE)</f>
        <v>0</v>
      </c>
      <c r="G995" s="8">
        <v>-1.71</v>
      </c>
      <c r="H995" s="8">
        <f>VLOOKUP($E995,'Fuel Heat Rate'!$C$3:$K$33,4,FALSE)*G995</f>
        <v>-10.137735</v>
      </c>
    </row>
    <row r="996" hidden="1" spans="1:8">
      <c r="A996" s="7">
        <v>456656</v>
      </c>
      <c r="B996" s="7" t="s">
        <v>495</v>
      </c>
      <c r="C996" s="7">
        <v>2020</v>
      </c>
      <c r="D996" s="7" t="s">
        <v>225</v>
      </c>
      <c r="E996" s="7" t="s">
        <v>242</v>
      </c>
      <c r="F996" s="7">
        <f>VLOOKUP(E996,'Fuel Heat Rate'!C:D,2,FALSE)</f>
        <v>0</v>
      </c>
      <c r="G996" s="8">
        <v>-1.83</v>
      </c>
      <c r="H996" s="8">
        <f>VLOOKUP($E996,'Fuel Heat Rate'!$C$3:$K$33,4,FALSE)*G996</f>
        <v>-10.849155</v>
      </c>
    </row>
    <row r="997" hidden="1" spans="1:8">
      <c r="A997" s="7">
        <v>7851</v>
      </c>
      <c r="B997" s="7" t="s">
        <v>495</v>
      </c>
      <c r="C997" s="7">
        <v>2021</v>
      </c>
      <c r="D997" s="7" t="s">
        <v>225</v>
      </c>
      <c r="E997" s="7" t="s">
        <v>242</v>
      </c>
      <c r="F997" s="7">
        <f>VLOOKUP(E997,'Fuel Heat Rate'!C:D,2,FALSE)</f>
        <v>0</v>
      </c>
      <c r="G997" s="8">
        <v>-0.83</v>
      </c>
      <c r="H997" s="8">
        <f>VLOOKUP($E997,'Fuel Heat Rate'!$C$3:$K$33,4,FALSE)*G997</f>
        <v>-4.920655</v>
      </c>
    </row>
    <row r="998" hidden="1" spans="1:8">
      <c r="A998" s="7">
        <v>457811</v>
      </c>
      <c r="B998" s="7" t="s">
        <v>495</v>
      </c>
      <c r="C998" s="7">
        <v>2019</v>
      </c>
      <c r="D998" s="7" t="s">
        <v>225</v>
      </c>
      <c r="E998" s="7" t="s">
        <v>251</v>
      </c>
      <c r="F998" s="7" t="str">
        <f>VLOOKUP(E998,'Fuel Heat Rate'!C:D,2,FALSE)</f>
        <v>燃油</v>
      </c>
      <c r="G998" s="8">
        <v>-0.02</v>
      </c>
      <c r="H998" s="8">
        <f>VLOOKUP($E998,'Fuel Heat Rate'!$C$3:$K$33,4,FALSE)*G998</f>
        <v>-0.031428</v>
      </c>
    </row>
    <row r="999" hidden="1" spans="1:8">
      <c r="A999" s="7">
        <v>457776</v>
      </c>
      <c r="B999" s="7" t="s">
        <v>495</v>
      </c>
      <c r="C999" s="7">
        <v>2020</v>
      </c>
      <c r="D999" s="7" t="s">
        <v>225</v>
      </c>
      <c r="E999" s="7" t="s">
        <v>251</v>
      </c>
      <c r="F999" s="7" t="str">
        <f>VLOOKUP(E999,'Fuel Heat Rate'!C:D,2,FALSE)</f>
        <v>燃油</v>
      </c>
      <c r="G999" s="8">
        <v>-0.03</v>
      </c>
      <c r="H999" s="8">
        <f>VLOOKUP($E999,'Fuel Heat Rate'!$C$3:$K$33,4,FALSE)*G999</f>
        <v>-0.047142</v>
      </c>
    </row>
    <row r="1000" hidden="1" spans="1:8">
      <c r="A1000" s="7">
        <v>27381</v>
      </c>
      <c r="B1000" s="7" t="s">
        <v>495</v>
      </c>
      <c r="C1000" s="7">
        <v>2021</v>
      </c>
      <c r="D1000" s="7" t="s">
        <v>225</v>
      </c>
      <c r="E1000" s="7" t="s">
        <v>251</v>
      </c>
      <c r="F1000" s="7" t="str">
        <f>VLOOKUP(E1000,'Fuel Heat Rate'!C:D,2,FALSE)</f>
        <v>燃油</v>
      </c>
      <c r="G1000" s="8">
        <v>-0.01</v>
      </c>
      <c r="H1000" s="8">
        <f>VLOOKUP($E1000,'Fuel Heat Rate'!$C$3:$K$33,4,FALSE)*G1000</f>
        <v>-0.015714</v>
      </c>
    </row>
    <row r="1001" hidden="1" spans="1:8">
      <c r="A1001" s="7">
        <v>460996</v>
      </c>
      <c r="B1001" s="7" t="s">
        <v>495</v>
      </c>
      <c r="C1001" s="7">
        <v>2019</v>
      </c>
      <c r="D1001" s="7" t="s">
        <v>225</v>
      </c>
      <c r="E1001" s="7" t="s">
        <v>226</v>
      </c>
      <c r="F1001" s="7" t="str">
        <f>VLOOKUP(E1001,'Fuel Heat Rate'!C:D,2,FALSE)</f>
        <v>生物质</v>
      </c>
      <c r="G1001" s="8">
        <v>-62.78</v>
      </c>
      <c r="H1001" s="8">
        <f>VLOOKUP($E1001,'Fuel Heat Rate'!$C$3:$K$33,4,FALSE)*G1001</f>
        <v>-62.7821448582166</v>
      </c>
    </row>
    <row r="1002" hidden="1" spans="1:8">
      <c r="A1002" s="7">
        <v>460961</v>
      </c>
      <c r="B1002" s="7" t="s">
        <v>495</v>
      </c>
      <c r="C1002" s="7">
        <v>2020</v>
      </c>
      <c r="D1002" s="7" t="s">
        <v>225</v>
      </c>
      <c r="E1002" s="7" t="s">
        <v>226</v>
      </c>
      <c r="F1002" s="7" t="str">
        <f>VLOOKUP(E1002,'Fuel Heat Rate'!C:D,2,FALSE)</f>
        <v>生物质</v>
      </c>
      <c r="G1002" s="8">
        <v>-60.07</v>
      </c>
      <c r="H1002" s="8">
        <f>VLOOKUP($E1002,'Fuel Heat Rate'!$C$3:$K$33,4,FALSE)*G1002</f>
        <v>-60.0720522719508</v>
      </c>
    </row>
    <row r="1003" hidden="1" spans="1:8">
      <c r="A1003" s="7">
        <v>33891</v>
      </c>
      <c r="B1003" s="7" t="s">
        <v>495</v>
      </c>
      <c r="C1003" s="7">
        <v>2021</v>
      </c>
      <c r="D1003" s="7" t="s">
        <v>225</v>
      </c>
      <c r="E1003" s="7" t="s">
        <v>226</v>
      </c>
      <c r="F1003" s="7" t="str">
        <f>VLOOKUP(E1003,'Fuel Heat Rate'!C:D,2,FALSE)</f>
        <v>生物质</v>
      </c>
      <c r="G1003" s="8">
        <v>-105.36</v>
      </c>
      <c r="H1003" s="8">
        <f>VLOOKUP($E1003,'Fuel Heat Rate'!$C$3:$K$33,4,FALSE)*G1003</f>
        <v>-105.363599590024</v>
      </c>
    </row>
    <row r="1004" hidden="1" spans="1:8">
      <c r="A1004" s="7">
        <v>461521</v>
      </c>
      <c r="B1004" s="7" t="s">
        <v>495</v>
      </c>
      <c r="C1004" s="7">
        <v>2020</v>
      </c>
      <c r="D1004" s="7" t="s">
        <v>225</v>
      </c>
      <c r="E1004" s="7" t="s">
        <v>264</v>
      </c>
      <c r="F1004" s="7" t="str">
        <f>VLOOKUP(E1004,'Fuel Heat Rate'!C:D,2,FALSE)</f>
        <v>燃油</v>
      </c>
      <c r="G1004" s="8">
        <v>-0.07</v>
      </c>
      <c r="H1004" s="8">
        <f>VLOOKUP($E1004,'Fuel Heat Rate'!$C$3:$K$33,4,FALSE)*G1004</f>
        <v>-0.0980047830543218</v>
      </c>
    </row>
    <row r="1005" hidden="1" spans="1:8">
      <c r="A1005" s="7">
        <v>463236</v>
      </c>
      <c r="B1005" s="7" t="s">
        <v>495</v>
      </c>
      <c r="C1005" s="7">
        <v>2019</v>
      </c>
      <c r="D1005" s="7" t="s">
        <v>225</v>
      </c>
      <c r="E1005" s="7" t="s">
        <v>262</v>
      </c>
      <c r="F1005" s="7" t="str">
        <f>VLOOKUP(E1005,'Fuel Heat Rate'!C:D,2,FALSE)</f>
        <v>燃油</v>
      </c>
      <c r="G1005" s="8">
        <v>-0.02</v>
      </c>
      <c r="H1005" s="8">
        <f>VLOOKUP($E1005,'Fuel Heat Rate'!$C$3:$K$33,4,FALSE)*G1005</f>
        <v>-0.028572</v>
      </c>
    </row>
    <row r="1006" hidden="1" spans="1:8">
      <c r="A1006" s="7">
        <v>463201</v>
      </c>
      <c r="B1006" s="7" t="s">
        <v>495</v>
      </c>
      <c r="C1006" s="7">
        <v>2020</v>
      </c>
      <c r="D1006" s="7" t="s">
        <v>225</v>
      </c>
      <c r="E1006" s="7" t="s">
        <v>262</v>
      </c>
      <c r="F1006" s="7" t="str">
        <f>VLOOKUP(E1006,'Fuel Heat Rate'!C:D,2,FALSE)</f>
        <v>燃油</v>
      </c>
      <c r="G1006" s="8">
        <v>-0.04</v>
      </c>
      <c r="H1006" s="8">
        <f>VLOOKUP($E1006,'Fuel Heat Rate'!$C$3:$K$33,4,FALSE)*G1006</f>
        <v>-0.057144</v>
      </c>
    </row>
    <row r="1007" hidden="1" spans="1:8">
      <c r="A1007" s="7">
        <v>18701</v>
      </c>
      <c r="B1007" s="7" t="s">
        <v>495</v>
      </c>
      <c r="C1007" s="7">
        <v>2021</v>
      </c>
      <c r="D1007" s="7" t="s">
        <v>225</v>
      </c>
      <c r="E1007" s="7" t="s">
        <v>262</v>
      </c>
      <c r="F1007" s="7" t="str">
        <f>VLOOKUP(E1007,'Fuel Heat Rate'!C:D,2,FALSE)</f>
        <v>燃油</v>
      </c>
      <c r="G1007" s="8">
        <v>-0.03</v>
      </c>
      <c r="H1007" s="8">
        <f>VLOOKUP($E1007,'Fuel Heat Rate'!$C$3:$K$33,4,FALSE)*G1007</f>
        <v>-0.042858</v>
      </c>
    </row>
    <row r="1008" hidden="1" spans="1:8">
      <c r="A1008" s="7">
        <v>463796</v>
      </c>
      <c r="B1008" s="7" t="s">
        <v>495</v>
      </c>
      <c r="C1008" s="7">
        <v>2019</v>
      </c>
      <c r="D1008" s="7" t="s">
        <v>225</v>
      </c>
      <c r="E1008" s="7" t="s">
        <v>337</v>
      </c>
      <c r="F1008" s="7" t="str">
        <f>VLOOKUP(E1008,'Fuel Heat Rate'!C:D,2,FALSE)</f>
        <v>其他</v>
      </c>
      <c r="G1008" s="8">
        <v>-782.57</v>
      </c>
      <c r="H1008" s="8">
        <f>VLOOKUP($E1008,'Fuel Heat Rate'!$C$3:$K$33,4,FALSE)*G1008</f>
        <v>-26.7362487188247</v>
      </c>
    </row>
    <row r="1009" hidden="1" spans="1:8">
      <c r="A1009" s="7">
        <v>463761</v>
      </c>
      <c r="B1009" s="7" t="s">
        <v>495</v>
      </c>
      <c r="C1009" s="7">
        <v>2020</v>
      </c>
      <c r="D1009" s="7" t="s">
        <v>225</v>
      </c>
      <c r="E1009" s="7" t="s">
        <v>337</v>
      </c>
      <c r="F1009" s="7" t="str">
        <f>VLOOKUP(E1009,'Fuel Heat Rate'!C:D,2,FALSE)</f>
        <v>其他</v>
      </c>
      <c r="G1009" s="8">
        <v>-1417.6</v>
      </c>
      <c r="H1009" s="8">
        <f>VLOOKUP($E1009,'Fuel Heat Rate'!$C$3:$K$33,4,FALSE)*G1009</f>
        <v>-48.4318414759139</v>
      </c>
    </row>
    <row r="1010" hidden="1" spans="1:8">
      <c r="A1010" s="7">
        <v>31721</v>
      </c>
      <c r="B1010" s="7" t="s">
        <v>495</v>
      </c>
      <c r="C1010" s="7">
        <v>2021</v>
      </c>
      <c r="D1010" s="7" t="s">
        <v>225</v>
      </c>
      <c r="E1010" s="7" t="s">
        <v>337</v>
      </c>
      <c r="F1010" s="7" t="str">
        <f>VLOOKUP(E1010,'Fuel Heat Rate'!C:D,2,FALSE)</f>
        <v>其他</v>
      </c>
      <c r="G1010" s="8">
        <v>-1193.76</v>
      </c>
      <c r="H1010" s="8">
        <f>VLOOKUP($E1010,'Fuel Heat Rate'!$C$3:$K$33,4,FALSE)*G1010</f>
        <v>-40.7844209087803</v>
      </c>
    </row>
    <row r="1011" hidden="1" spans="1:8">
      <c r="A1011" s="7">
        <v>465896</v>
      </c>
      <c r="B1011" s="7" t="s">
        <v>495</v>
      </c>
      <c r="C1011" s="7">
        <v>2019</v>
      </c>
      <c r="D1011" s="7" t="s">
        <v>225</v>
      </c>
      <c r="E1011" s="7" t="s">
        <v>239</v>
      </c>
      <c r="F1011" s="7" t="str">
        <f>VLOOKUP(E1011,'Fuel Heat Rate'!C:D,2,FALSE)</f>
        <v>燃油</v>
      </c>
      <c r="G1011" s="8">
        <v>-17.15</v>
      </c>
      <c r="H1011" s="8">
        <f>VLOOKUP($E1011,'Fuel Heat Rate'!$C$3:$K$33,4,FALSE)*G1011</f>
        <v>-18.7185189613939</v>
      </c>
    </row>
    <row r="1012" hidden="1" spans="1:8">
      <c r="A1012" s="7">
        <v>465861</v>
      </c>
      <c r="B1012" s="7" t="s">
        <v>495</v>
      </c>
      <c r="C1012" s="7">
        <v>2020</v>
      </c>
      <c r="D1012" s="7" t="s">
        <v>225</v>
      </c>
      <c r="E1012" s="7" t="s">
        <v>239</v>
      </c>
      <c r="F1012" s="7" t="str">
        <f>VLOOKUP(E1012,'Fuel Heat Rate'!C:D,2,FALSE)</f>
        <v>燃油</v>
      </c>
      <c r="G1012" s="8">
        <v>-18.24</v>
      </c>
      <c r="H1012" s="8">
        <f>VLOOKUP($E1012,'Fuel Heat Rate'!$C$3:$K$33,4,FALSE)*G1012</f>
        <v>-19.9082090878032</v>
      </c>
    </row>
    <row r="1013" hidden="1" spans="1:8">
      <c r="A1013" s="7">
        <v>25211</v>
      </c>
      <c r="B1013" s="7" t="s">
        <v>495</v>
      </c>
      <c r="C1013" s="7">
        <v>2021</v>
      </c>
      <c r="D1013" s="7" t="s">
        <v>225</v>
      </c>
      <c r="E1013" s="7" t="s">
        <v>239</v>
      </c>
      <c r="F1013" s="7" t="str">
        <f>VLOOKUP(E1013,'Fuel Heat Rate'!C:D,2,FALSE)</f>
        <v>燃油</v>
      </c>
      <c r="G1013" s="8">
        <v>-17.83</v>
      </c>
      <c r="H1013" s="8">
        <f>VLOOKUP($E1013,'Fuel Heat Rate'!$C$3:$K$33,4,FALSE)*G1013</f>
        <v>-19.4607109668603</v>
      </c>
    </row>
    <row r="1014" hidden="1" spans="1:8">
      <c r="A1014" s="7">
        <v>466666</v>
      </c>
      <c r="B1014" s="7" t="s">
        <v>495</v>
      </c>
      <c r="C1014" s="7">
        <v>2019</v>
      </c>
      <c r="D1014" s="7" t="s">
        <v>225</v>
      </c>
      <c r="E1014" s="7" t="s">
        <v>253</v>
      </c>
      <c r="F1014" s="7" t="str">
        <f>VLOOKUP(E1014,'Fuel Heat Rate'!C:D,2,FALSE)</f>
        <v>燃气</v>
      </c>
      <c r="G1014" s="8">
        <v>-31.02</v>
      </c>
      <c r="H1014" s="8">
        <f>VLOOKUP($E1014,'Fuel Heat Rate'!$C$3:$K$33,4,FALSE)*G1014</f>
        <v>-376.893</v>
      </c>
    </row>
    <row r="1015" hidden="1" spans="1:8">
      <c r="A1015" s="7">
        <v>466631</v>
      </c>
      <c r="B1015" s="7" t="s">
        <v>495</v>
      </c>
      <c r="C1015" s="7">
        <v>2020</v>
      </c>
      <c r="D1015" s="7" t="s">
        <v>225</v>
      </c>
      <c r="E1015" s="7" t="s">
        <v>253</v>
      </c>
      <c r="F1015" s="7" t="str">
        <f>VLOOKUP(E1015,'Fuel Heat Rate'!C:D,2,FALSE)</f>
        <v>燃气</v>
      </c>
      <c r="G1015" s="8">
        <v>-36.56</v>
      </c>
      <c r="H1015" s="8">
        <f>VLOOKUP($E1015,'Fuel Heat Rate'!$C$3:$K$33,4,FALSE)*G1015</f>
        <v>-444.204</v>
      </c>
    </row>
    <row r="1016" hidden="1" spans="1:8">
      <c r="A1016" s="7">
        <v>29551</v>
      </c>
      <c r="B1016" s="7" t="s">
        <v>495</v>
      </c>
      <c r="C1016" s="7">
        <v>2021</v>
      </c>
      <c r="D1016" s="7" t="s">
        <v>225</v>
      </c>
      <c r="E1016" s="7" t="s">
        <v>253</v>
      </c>
      <c r="F1016" s="7" t="str">
        <f>VLOOKUP(E1016,'Fuel Heat Rate'!C:D,2,FALSE)</f>
        <v>燃气</v>
      </c>
      <c r="G1016" s="8">
        <v>-33.22</v>
      </c>
      <c r="H1016" s="8">
        <f>VLOOKUP($E1016,'Fuel Heat Rate'!$C$3:$K$33,4,FALSE)*G1016</f>
        <v>-403.623</v>
      </c>
    </row>
    <row r="1017" hidden="1" spans="1:8">
      <c r="A1017" s="7">
        <v>469851</v>
      </c>
      <c r="B1017" s="7" t="s">
        <v>495</v>
      </c>
      <c r="C1017" s="7">
        <v>2019</v>
      </c>
      <c r="D1017" s="7" t="s">
        <v>225</v>
      </c>
      <c r="E1017" s="7" t="s">
        <v>229</v>
      </c>
      <c r="F1017" s="7" t="str">
        <f>VLOOKUP(E1017,'Fuel Heat Rate'!C:D,2,FALSE)</f>
        <v>燃煤</v>
      </c>
      <c r="G1017" s="8">
        <v>-2092.42</v>
      </c>
      <c r="H1017" s="8">
        <f>VLOOKUP($E1017,'Fuel Heat Rate'!$C$3:$K$33,4,FALSE)*G1017</f>
        <v>-1494.615606</v>
      </c>
    </row>
    <row r="1018" hidden="1" spans="1:8">
      <c r="A1018" s="7">
        <v>469816</v>
      </c>
      <c r="B1018" s="7" t="s">
        <v>495</v>
      </c>
      <c r="C1018" s="7">
        <v>2020</v>
      </c>
      <c r="D1018" s="7" t="s">
        <v>225</v>
      </c>
      <c r="E1018" s="7" t="s">
        <v>229</v>
      </c>
      <c r="F1018" s="7" t="str">
        <f>VLOOKUP(E1018,'Fuel Heat Rate'!C:D,2,FALSE)</f>
        <v>燃煤</v>
      </c>
      <c r="G1018" s="8">
        <v>-2071.91</v>
      </c>
      <c r="H1018" s="8">
        <f>VLOOKUP($E1018,'Fuel Heat Rate'!$C$3:$K$33,4,FALSE)*G1018</f>
        <v>-1479.965313</v>
      </c>
    </row>
    <row r="1019" hidden="1" spans="1:8">
      <c r="A1019" s="7">
        <v>1341</v>
      </c>
      <c r="B1019" s="7" t="s">
        <v>495</v>
      </c>
      <c r="C1019" s="7">
        <v>2021</v>
      </c>
      <c r="D1019" s="7" t="s">
        <v>225</v>
      </c>
      <c r="E1019" s="7" t="s">
        <v>229</v>
      </c>
      <c r="F1019" s="7" t="str">
        <f>VLOOKUP(E1019,'Fuel Heat Rate'!C:D,2,FALSE)</f>
        <v>燃煤</v>
      </c>
      <c r="G1019" s="8">
        <v>-2258.13</v>
      </c>
      <c r="H1019" s="8">
        <f>VLOOKUP($E1019,'Fuel Heat Rate'!$C$3:$K$33,4,FALSE)*G1019</f>
        <v>-1612.982259</v>
      </c>
    </row>
    <row r="1020" hidden="1" spans="1:8">
      <c r="A1020" s="7">
        <v>470411</v>
      </c>
      <c r="B1020" s="7" t="s">
        <v>495</v>
      </c>
      <c r="C1020" s="7">
        <v>2019</v>
      </c>
      <c r="D1020" s="7" t="s">
        <v>225</v>
      </c>
      <c r="E1020" s="7" t="s">
        <v>257</v>
      </c>
      <c r="F1020" s="7" t="str">
        <f>VLOOKUP(E1020,'Fuel Heat Rate'!C:D,2,FALSE)</f>
        <v>燃油</v>
      </c>
      <c r="G1020" s="8">
        <v>-16.01</v>
      </c>
      <c r="H1020" s="8">
        <f>VLOOKUP($E1020,'Fuel Heat Rate'!$C$3:$K$33,4,FALSE)*G1020</f>
        <v>-22.871886</v>
      </c>
    </row>
    <row r="1021" hidden="1" spans="1:8">
      <c r="A1021" s="7">
        <v>470376</v>
      </c>
      <c r="B1021" s="7" t="s">
        <v>495</v>
      </c>
      <c r="C1021" s="7">
        <v>2020</v>
      </c>
      <c r="D1021" s="7" t="s">
        <v>225</v>
      </c>
      <c r="E1021" s="7" t="s">
        <v>257</v>
      </c>
      <c r="F1021" s="7" t="str">
        <f>VLOOKUP(E1021,'Fuel Heat Rate'!C:D,2,FALSE)</f>
        <v>燃油</v>
      </c>
      <c r="G1021" s="8">
        <v>-16.55</v>
      </c>
      <c r="H1021" s="8">
        <f>VLOOKUP($E1021,'Fuel Heat Rate'!$C$3:$K$33,4,FALSE)*G1021</f>
        <v>-23.64333</v>
      </c>
    </row>
    <row r="1022" hidden="1" spans="1:8">
      <c r="A1022" s="7">
        <v>14361</v>
      </c>
      <c r="B1022" s="7" t="s">
        <v>495</v>
      </c>
      <c r="C1022" s="7">
        <v>2021</v>
      </c>
      <c r="D1022" s="7" t="s">
        <v>225</v>
      </c>
      <c r="E1022" s="7" t="s">
        <v>257</v>
      </c>
      <c r="F1022" s="7" t="str">
        <f>VLOOKUP(E1022,'Fuel Heat Rate'!C:D,2,FALSE)</f>
        <v>燃油</v>
      </c>
      <c r="G1022" s="8">
        <v>-12.35</v>
      </c>
      <c r="H1022" s="8">
        <f>VLOOKUP($E1022,'Fuel Heat Rate'!$C$3:$K$33,4,FALSE)*G1022</f>
        <v>-17.64321</v>
      </c>
    </row>
    <row r="1023" hidden="1" spans="1:8">
      <c r="A1023" s="7">
        <v>470971</v>
      </c>
      <c r="B1023" s="7" t="s">
        <v>495</v>
      </c>
      <c r="C1023" s="7">
        <v>2019</v>
      </c>
      <c r="D1023" s="7" t="s">
        <v>225</v>
      </c>
      <c r="E1023" s="7" t="s">
        <v>247</v>
      </c>
      <c r="F1023" s="7">
        <f>VLOOKUP(E1023,'Fuel Heat Rate'!C:D,2,FALSE)</f>
        <v>0</v>
      </c>
      <c r="G1023" s="8">
        <v>-3.4</v>
      </c>
      <c r="H1023" s="8">
        <f>VLOOKUP($E1023,'Fuel Heat Rate'!$C$3:$K$33,4,FALSE)*G1023</f>
        <v>-9.22890331397335</v>
      </c>
    </row>
    <row r="1024" hidden="1" spans="1:8">
      <c r="A1024" s="7">
        <v>470936</v>
      </c>
      <c r="B1024" s="7" t="s">
        <v>495</v>
      </c>
      <c r="C1024" s="7">
        <v>2020</v>
      </c>
      <c r="D1024" s="7" t="s">
        <v>225</v>
      </c>
      <c r="E1024" s="7" t="s">
        <v>247</v>
      </c>
      <c r="F1024" s="7">
        <f>VLOOKUP(E1024,'Fuel Heat Rate'!C:D,2,FALSE)</f>
        <v>0</v>
      </c>
      <c r="G1024" s="8">
        <v>-5.45</v>
      </c>
      <c r="H1024" s="8">
        <f>VLOOKUP($E1024,'Fuel Heat Rate'!$C$3:$K$33,4,FALSE)*G1024</f>
        <v>-14.7933891356338</v>
      </c>
    </row>
    <row r="1025" hidden="1" spans="1:8">
      <c r="A1025" s="7">
        <v>10021</v>
      </c>
      <c r="B1025" s="7" t="s">
        <v>495</v>
      </c>
      <c r="C1025" s="7">
        <v>2021</v>
      </c>
      <c r="D1025" s="7" t="s">
        <v>225</v>
      </c>
      <c r="E1025" s="7" t="s">
        <v>247</v>
      </c>
      <c r="F1025" s="7">
        <f>VLOOKUP(E1025,'Fuel Heat Rate'!C:D,2,FALSE)</f>
        <v>0</v>
      </c>
      <c r="G1025" s="8">
        <v>-6.36</v>
      </c>
      <c r="H1025" s="8">
        <f>VLOOKUP($E1025,'Fuel Heat Rate'!$C$3:$K$33,4,FALSE)*G1025</f>
        <v>-17.2634779637854</v>
      </c>
    </row>
    <row r="1026" hidden="1" spans="1:8">
      <c r="A1026" s="7">
        <v>471356</v>
      </c>
      <c r="B1026" s="7" t="s">
        <v>496</v>
      </c>
      <c r="C1026" s="7">
        <v>2019</v>
      </c>
      <c r="D1026" s="7" t="s">
        <v>225</v>
      </c>
      <c r="E1026" s="7" t="s">
        <v>259</v>
      </c>
      <c r="F1026" s="7" t="str">
        <f>VLOOKUP(E1026,'Fuel Heat Rate'!C:D,2,FALSE)</f>
        <v>燃油</v>
      </c>
      <c r="G1026" s="8">
        <v>-0.3</v>
      </c>
      <c r="H1026" s="8">
        <f>VLOOKUP($E1026,'Fuel Heat Rate'!$C$3:$K$33,4,FALSE)*G1026</f>
        <v>-0.43713</v>
      </c>
    </row>
    <row r="1027" hidden="1" spans="1:8">
      <c r="A1027" s="7">
        <v>471321</v>
      </c>
      <c r="B1027" s="7" t="s">
        <v>496</v>
      </c>
      <c r="C1027" s="7">
        <v>2020</v>
      </c>
      <c r="D1027" s="7" t="s">
        <v>225</v>
      </c>
      <c r="E1027" s="7" t="s">
        <v>259</v>
      </c>
      <c r="F1027" s="7" t="str">
        <f>VLOOKUP(E1027,'Fuel Heat Rate'!C:D,2,FALSE)</f>
        <v>燃油</v>
      </c>
      <c r="G1027" s="8">
        <v>-0.47</v>
      </c>
      <c r="H1027" s="8">
        <f>VLOOKUP($E1027,'Fuel Heat Rate'!$C$3:$K$33,4,FALSE)*G1027</f>
        <v>-0.684837</v>
      </c>
    </row>
    <row r="1028" hidden="1" spans="1:8">
      <c r="A1028" s="7">
        <v>17861</v>
      </c>
      <c r="B1028" s="7" t="s">
        <v>496</v>
      </c>
      <c r="C1028" s="7">
        <v>2021</v>
      </c>
      <c r="D1028" s="7" t="s">
        <v>225</v>
      </c>
      <c r="E1028" s="7" t="s">
        <v>259</v>
      </c>
      <c r="F1028" s="7" t="str">
        <f>VLOOKUP(E1028,'Fuel Heat Rate'!C:D,2,FALSE)</f>
        <v>燃油</v>
      </c>
      <c r="G1028" s="8">
        <v>-0.3</v>
      </c>
      <c r="H1028" s="8">
        <f>VLOOKUP($E1028,'Fuel Heat Rate'!$C$3:$K$33,4,FALSE)*G1028</f>
        <v>-0.43713</v>
      </c>
    </row>
    <row r="1029" hidden="1" spans="1:8">
      <c r="A1029" s="7">
        <v>471916</v>
      </c>
      <c r="B1029" s="7" t="s">
        <v>496</v>
      </c>
      <c r="C1029" s="7">
        <v>2019</v>
      </c>
      <c r="D1029" s="7" t="s">
        <v>225</v>
      </c>
      <c r="E1029" s="7" t="s">
        <v>339</v>
      </c>
      <c r="F1029" s="7" t="str">
        <f>VLOOKUP(E1029,'Fuel Heat Rate'!C:D,2,FALSE)</f>
        <v>电力</v>
      </c>
      <c r="G1029" s="8">
        <v>2829.19</v>
      </c>
      <c r="H1029" s="8">
        <f>VLOOKUP($E1029,'Fuel Heat Rate'!$C$3:$K$33,4,FALSE)*G1029</f>
        <v>3479.70071745815</v>
      </c>
    </row>
    <row r="1030" hidden="1" spans="1:8">
      <c r="A1030" s="7">
        <v>471881</v>
      </c>
      <c r="B1030" s="7" t="s">
        <v>496</v>
      </c>
      <c r="C1030" s="7">
        <v>2020</v>
      </c>
      <c r="D1030" s="7" t="s">
        <v>225</v>
      </c>
      <c r="E1030" s="7" t="s">
        <v>339</v>
      </c>
      <c r="F1030" s="7" t="str">
        <f>VLOOKUP(E1030,'Fuel Heat Rate'!C:D,2,FALSE)</f>
        <v>电力</v>
      </c>
      <c r="G1030" s="8">
        <v>3262.86</v>
      </c>
      <c r="H1030" s="8">
        <f>VLOOKUP($E1030,'Fuel Heat Rate'!$C$3:$K$33,4,FALSE)*G1030</f>
        <v>4013.08370345063</v>
      </c>
    </row>
    <row r="1031" hidden="1" spans="1:8">
      <c r="A1031" s="7">
        <v>33051</v>
      </c>
      <c r="B1031" s="7" t="s">
        <v>496</v>
      </c>
      <c r="C1031" s="7">
        <v>2021</v>
      </c>
      <c r="D1031" s="7" t="s">
        <v>225</v>
      </c>
      <c r="E1031" s="7" t="s">
        <v>339</v>
      </c>
      <c r="F1031" s="7" t="str">
        <f>VLOOKUP(E1031,'Fuel Heat Rate'!C:D,2,FALSE)</f>
        <v>电力</v>
      </c>
      <c r="G1031" s="8">
        <v>3675.91</v>
      </c>
      <c r="H1031" s="8">
        <f>VLOOKUP($E1031,'Fuel Heat Rate'!$C$3:$K$33,4,FALSE)*G1031</f>
        <v>4521.10556884182</v>
      </c>
    </row>
    <row r="1032" hidden="1" spans="1:8">
      <c r="A1032" s="7">
        <v>472476</v>
      </c>
      <c r="B1032" s="7" t="s">
        <v>496</v>
      </c>
      <c r="C1032" s="7">
        <v>2019</v>
      </c>
      <c r="D1032" s="7" t="s">
        <v>225</v>
      </c>
      <c r="E1032" s="7" t="s">
        <v>244</v>
      </c>
      <c r="F1032" s="7">
        <f>VLOOKUP(E1032,'Fuel Heat Rate'!C:D,2,FALSE)</f>
        <v>0</v>
      </c>
      <c r="G1032" s="8">
        <v>-17.37</v>
      </c>
      <c r="H1032" s="8">
        <f>VLOOKUP($E1032,'Fuel Heat Rate'!$C$3:$K$33,4,FALSE)*G1032</f>
        <v>-22.3311615989067</v>
      </c>
    </row>
    <row r="1033" hidden="1" spans="1:8">
      <c r="A1033" s="7">
        <v>472441</v>
      </c>
      <c r="B1033" s="7" t="s">
        <v>496</v>
      </c>
      <c r="C1033" s="7">
        <v>2020</v>
      </c>
      <c r="D1033" s="7" t="s">
        <v>225</v>
      </c>
      <c r="E1033" s="7" t="s">
        <v>244</v>
      </c>
      <c r="F1033" s="7">
        <f>VLOOKUP(E1033,'Fuel Heat Rate'!C:D,2,FALSE)</f>
        <v>0</v>
      </c>
      <c r="G1033" s="8">
        <v>-16.04</v>
      </c>
      <c r="H1033" s="8">
        <f>VLOOKUP($E1033,'Fuel Heat Rate'!$C$3:$K$33,4,FALSE)*G1033</f>
        <v>-20.6212914246669</v>
      </c>
    </row>
    <row r="1034" hidden="1" spans="1:8">
      <c r="A1034" s="7">
        <v>9181</v>
      </c>
      <c r="B1034" s="7" t="s">
        <v>496</v>
      </c>
      <c r="C1034" s="7">
        <v>2021</v>
      </c>
      <c r="D1034" s="7" t="s">
        <v>225</v>
      </c>
      <c r="E1034" s="7" t="s">
        <v>244</v>
      </c>
      <c r="F1034" s="7">
        <f>VLOOKUP(E1034,'Fuel Heat Rate'!C:D,2,FALSE)</f>
        <v>0</v>
      </c>
      <c r="G1034" s="8">
        <v>-16.62</v>
      </c>
      <c r="H1034" s="8">
        <f>VLOOKUP($E1034,'Fuel Heat Rate'!$C$3:$K$33,4,FALSE)*G1034</f>
        <v>-21.3669490946362</v>
      </c>
    </row>
    <row r="1035" hidden="1" spans="1:8">
      <c r="A1035" s="7">
        <v>472861</v>
      </c>
      <c r="B1035" s="7" t="s">
        <v>496</v>
      </c>
      <c r="C1035" s="7">
        <v>2019</v>
      </c>
      <c r="D1035" s="7" t="s">
        <v>225</v>
      </c>
      <c r="E1035" s="7" t="s">
        <v>242</v>
      </c>
      <c r="F1035" s="7">
        <f>VLOOKUP(E1035,'Fuel Heat Rate'!C:D,2,FALSE)</f>
        <v>0</v>
      </c>
      <c r="G1035" s="8">
        <v>-15.18</v>
      </c>
      <c r="H1035" s="8">
        <f>VLOOKUP($E1035,'Fuel Heat Rate'!$C$3:$K$33,4,FALSE)*G1035</f>
        <v>-89.99463</v>
      </c>
    </row>
    <row r="1036" hidden="1" spans="1:8">
      <c r="A1036" s="7">
        <v>472826</v>
      </c>
      <c r="B1036" s="7" t="s">
        <v>496</v>
      </c>
      <c r="C1036" s="7">
        <v>2020</v>
      </c>
      <c r="D1036" s="7" t="s">
        <v>225</v>
      </c>
      <c r="E1036" s="7" t="s">
        <v>242</v>
      </c>
      <c r="F1036" s="7">
        <f>VLOOKUP(E1036,'Fuel Heat Rate'!C:D,2,FALSE)</f>
        <v>0</v>
      </c>
      <c r="G1036" s="8">
        <v>-19.83</v>
      </c>
      <c r="H1036" s="8">
        <f>VLOOKUP($E1036,'Fuel Heat Rate'!$C$3:$K$33,4,FALSE)*G1036</f>
        <v>-117.562155</v>
      </c>
    </row>
    <row r="1037" hidden="1" spans="1:8">
      <c r="A1037" s="7">
        <v>8096</v>
      </c>
      <c r="B1037" s="7" t="s">
        <v>496</v>
      </c>
      <c r="C1037" s="7">
        <v>2021</v>
      </c>
      <c r="D1037" s="7" t="s">
        <v>225</v>
      </c>
      <c r="E1037" s="7" t="s">
        <v>242</v>
      </c>
      <c r="F1037" s="7">
        <f>VLOOKUP(E1037,'Fuel Heat Rate'!C:D,2,FALSE)</f>
        <v>0</v>
      </c>
      <c r="G1037" s="8">
        <v>-29.35</v>
      </c>
      <c r="H1037" s="8">
        <f>VLOOKUP($E1037,'Fuel Heat Rate'!$C$3:$K$33,4,FALSE)*G1037</f>
        <v>-174.001475</v>
      </c>
    </row>
    <row r="1038" hidden="1" spans="1:8">
      <c r="A1038" s="7">
        <v>474541</v>
      </c>
      <c r="B1038" s="7" t="s">
        <v>496</v>
      </c>
      <c r="C1038" s="7">
        <v>2019</v>
      </c>
      <c r="D1038" s="7" t="s">
        <v>225</v>
      </c>
      <c r="E1038" s="7" t="s">
        <v>234</v>
      </c>
      <c r="F1038" s="7" t="str">
        <f>VLOOKUP(E1038,'Fuel Heat Rate'!C:D,2,FALSE)</f>
        <v>煤矸石</v>
      </c>
      <c r="G1038" s="8">
        <v>-148.52</v>
      </c>
      <c r="H1038" s="8">
        <f>VLOOKUP($E1038,'Fuel Heat Rate'!$C$3:$K$33,4,FALSE)*G1038</f>
        <v>-42.4908261018107</v>
      </c>
    </row>
    <row r="1039" hidden="1" spans="1:8">
      <c r="A1039" s="7">
        <v>474506</v>
      </c>
      <c r="B1039" s="7" t="s">
        <v>496</v>
      </c>
      <c r="C1039" s="7">
        <v>2020</v>
      </c>
      <c r="D1039" s="7" t="s">
        <v>225</v>
      </c>
      <c r="E1039" s="7" t="s">
        <v>234</v>
      </c>
      <c r="F1039" s="7" t="str">
        <f>VLOOKUP(E1039,'Fuel Heat Rate'!C:D,2,FALSE)</f>
        <v>煤矸石</v>
      </c>
      <c r="G1039" s="8">
        <v>-236.91</v>
      </c>
      <c r="H1039" s="8">
        <f>VLOOKUP($E1039,'Fuel Heat Rate'!$C$3:$K$33,4,FALSE)*G1039</f>
        <v>-67.7787611889306</v>
      </c>
    </row>
    <row r="1040" hidden="1" spans="1:8">
      <c r="A1040" s="7">
        <v>5926</v>
      </c>
      <c r="B1040" s="7" t="s">
        <v>496</v>
      </c>
      <c r="C1040" s="7">
        <v>2021</v>
      </c>
      <c r="D1040" s="7" t="s">
        <v>225</v>
      </c>
      <c r="E1040" s="7" t="s">
        <v>234</v>
      </c>
      <c r="F1040" s="7" t="str">
        <f>VLOOKUP(E1040,'Fuel Heat Rate'!C:D,2,FALSE)</f>
        <v>煤矸石</v>
      </c>
      <c r="G1040" s="8">
        <v>-187.17</v>
      </c>
      <c r="H1040" s="8">
        <f>VLOOKUP($E1040,'Fuel Heat Rate'!$C$3:$K$33,4,FALSE)*G1040</f>
        <v>-53.5483969935087</v>
      </c>
    </row>
    <row r="1041" hidden="1" spans="1:8">
      <c r="A1041" s="7">
        <v>477166</v>
      </c>
      <c r="B1041" s="7" t="s">
        <v>496</v>
      </c>
      <c r="C1041" s="7">
        <v>2019</v>
      </c>
      <c r="D1041" s="7" t="s">
        <v>225</v>
      </c>
      <c r="E1041" s="7" t="s">
        <v>226</v>
      </c>
      <c r="F1041" s="7" t="str">
        <f>VLOOKUP(E1041,'Fuel Heat Rate'!C:D,2,FALSE)</f>
        <v>生物质</v>
      </c>
      <c r="G1041" s="8">
        <v>-10.12</v>
      </c>
      <c r="H1041" s="8">
        <f>VLOOKUP($E1041,'Fuel Heat Rate'!$C$3:$K$33,4,FALSE)*G1041</f>
        <v>-10.1203457464981</v>
      </c>
    </row>
    <row r="1042" hidden="1" spans="1:8">
      <c r="A1042" s="7">
        <v>477131</v>
      </c>
      <c r="B1042" s="7" t="s">
        <v>496</v>
      </c>
      <c r="C1042" s="7">
        <v>2020</v>
      </c>
      <c r="D1042" s="7" t="s">
        <v>225</v>
      </c>
      <c r="E1042" s="7" t="s">
        <v>226</v>
      </c>
      <c r="F1042" s="7" t="str">
        <f>VLOOKUP(E1042,'Fuel Heat Rate'!C:D,2,FALSE)</f>
        <v>生物质</v>
      </c>
      <c r="G1042" s="8">
        <v>-11.61</v>
      </c>
      <c r="H1042" s="8">
        <f>VLOOKUP($E1042,'Fuel Heat Rate'!$C$3:$K$33,4,FALSE)*G1042</f>
        <v>-11.610396651862</v>
      </c>
    </row>
    <row r="1043" hidden="1" spans="1:8">
      <c r="A1043" s="7">
        <v>34136</v>
      </c>
      <c r="B1043" s="7" t="s">
        <v>496</v>
      </c>
      <c r="C1043" s="7">
        <v>2021</v>
      </c>
      <c r="D1043" s="7" t="s">
        <v>225</v>
      </c>
      <c r="E1043" s="7" t="s">
        <v>226</v>
      </c>
      <c r="F1043" s="7" t="str">
        <f>VLOOKUP(E1043,'Fuel Heat Rate'!C:D,2,FALSE)</f>
        <v>生物质</v>
      </c>
      <c r="G1043" s="8">
        <v>-24.45</v>
      </c>
      <c r="H1043" s="8">
        <f>VLOOKUP($E1043,'Fuel Heat Rate'!$C$3:$K$33,4,FALSE)*G1043</f>
        <v>-24.4508353262726</v>
      </c>
    </row>
    <row r="1044" hidden="1" spans="1:8">
      <c r="A1044" s="7">
        <v>478286</v>
      </c>
      <c r="B1044" s="7" t="s">
        <v>496</v>
      </c>
      <c r="C1044" s="7">
        <v>2019</v>
      </c>
      <c r="D1044" s="7" t="s">
        <v>225</v>
      </c>
      <c r="E1044" s="7" t="s">
        <v>231</v>
      </c>
      <c r="F1044" s="7" t="str">
        <f>VLOOKUP(E1044,'Fuel Heat Rate'!C:D,2,FALSE)</f>
        <v>燃煤</v>
      </c>
      <c r="G1044" s="8">
        <v>-0.2</v>
      </c>
      <c r="H1044" s="8">
        <f>VLOOKUP($E1044,'Fuel Heat Rate'!$C$3:$K$33,4,FALSE)*G1044</f>
        <v>-0.05714</v>
      </c>
    </row>
    <row r="1045" hidden="1" spans="1:8">
      <c r="A1045" s="7">
        <v>478251</v>
      </c>
      <c r="B1045" s="7" t="s">
        <v>496</v>
      </c>
      <c r="C1045" s="7">
        <v>2020</v>
      </c>
      <c r="D1045" s="7" t="s">
        <v>225</v>
      </c>
      <c r="E1045" s="7" t="s">
        <v>231</v>
      </c>
      <c r="F1045" s="7" t="str">
        <f>VLOOKUP(E1045,'Fuel Heat Rate'!C:D,2,FALSE)</f>
        <v>燃煤</v>
      </c>
      <c r="G1045" s="8">
        <v>-215.77</v>
      </c>
      <c r="H1045" s="8">
        <f>VLOOKUP($E1045,'Fuel Heat Rate'!$C$3:$K$33,4,FALSE)*G1045</f>
        <v>-61.645489</v>
      </c>
    </row>
    <row r="1046" hidden="1" spans="1:8">
      <c r="A1046" s="7">
        <v>3756</v>
      </c>
      <c r="B1046" s="7" t="s">
        <v>496</v>
      </c>
      <c r="C1046" s="7">
        <v>2021</v>
      </c>
      <c r="D1046" s="7" t="s">
        <v>225</v>
      </c>
      <c r="E1046" s="7" t="s">
        <v>231</v>
      </c>
      <c r="F1046" s="7" t="str">
        <f>VLOOKUP(E1046,'Fuel Heat Rate'!C:D,2,FALSE)</f>
        <v>燃煤</v>
      </c>
      <c r="G1046" s="8">
        <v>-249.68</v>
      </c>
      <c r="H1046" s="8">
        <f>VLOOKUP($E1046,'Fuel Heat Rate'!$C$3:$K$33,4,FALSE)*G1046</f>
        <v>-71.333576</v>
      </c>
    </row>
    <row r="1047" hidden="1" spans="1:8">
      <c r="A1047" s="7">
        <v>479406</v>
      </c>
      <c r="B1047" s="7" t="s">
        <v>496</v>
      </c>
      <c r="C1047" s="7">
        <v>2019</v>
      </c>
      <c r="D1047" s="7" t="s">
        <v>225</v>
      </c>
      <c r="E1047" s="7" t="s">
        <v>262</v>
      </c>
      <c r="F1047" s="7" t="str">
        <f>VLOOKUP(E1047,'Fuel Heat Rate'!C:D,2,FALSE)</f>
        <v>燃油</v>
      </c>
      <c r="G1047" s="8">
        <v>-0.06</v>
      </c>
      <c r="H1047" s="8">
        <f>VLOOKUP($E1047,'Fuel Heat Rate'!$C$3:$K$33,4,FALSE)*G1047</f>
        <v>-0.085716</v>
      </c>
    </row>
    <row r="1048" hidden="1" spans="1:8">
      <c r="A1048" s="7">
        <v>479371</v>
      </c>
      <c r="B1048" s="7" t="s">
        <v>496</v>
      </c>
      <c r="C1048" s="7">
        <v>2020</v>
      </c>
      <c r="D1048" s="7" t="s">
        <v>225</v>
      </c>
      <c r="E1048" s="7" t="s">
        <v>262</v>
      </c>
      <c r="F1048" s="7" t="str">
        <f>VLOOKUP(E1048,'Fuel Heat Rate'!C:D,2,FALSE)</f>
        <v>燃油</v>
      </c>
      <c r="G1048" s="8">
        <v>-0.03</v>
      </c>
      <c r="H1048" s="8">
        <f>VLOOKUP($E1048,'Fuel Heat Rate'!$C$3:$K$33,4,FALSE)*G1048</f>
        <v>-0.042858</v>
      </c>
    </row>
    <row r="1049" hidden="1" spans="1:8">
      <c r="A1049" s="7">
        <v>18946</v>
      </c>
      <c r="B1049" s="7" t="s">
        <v>496</v>
      </c>
      <c r="C1049" s="7">
        <v>2021</v>
      </c>
      <c r="D1049" s="7" t="s">
        <v>225</v>
      </c>
      <c r="E1049" s="7" t="s">
        <v>262</v>
      </c>
      <c r="F1049" s="7" t="str">
        <f>VLOOKUP(E1049,'Fuel Heat Rate'!C:D,2,FALSE)</f>
        <v>燃油</v>
      </c>
      <c r="G1049" s="8">
        <v>-0.05</v>
      </c>
      <c r="H1049" s="8">
        <f>VLOOKUP($E1049,'Fuel Heat Rate'!$C$3:$K$33,4,FALSE)*G1049</f>
        <v>-0.07143</v>
      </c>
    </row>
    <row r="1050" hidden="1" spans="1:8">
      <c r="A1050" s="7">
        <v>479966</v>
      </c>
      <c r="B1050" s="7" t="s">
        <v>496</v>
      </c>
      <c r="C1050" s="7">
        <v>2019</v>
      </c>
      <c r="D1050" s="7" t="s">
        <v>225</v>
      </c>
      <c r="E1050" s="7" t="s">
        <v>337</v>
      </c>
      <c r="F1050" s="7" t="str">
        <f>VLOOKUP(E1050,'Fuel Heat Rate'!C:D,2,FALSE)</f>
        <v>其他</v>
      </c>
      <c r="G1050" s="8">
        <v>-3297.73</v>
      </c>
      <c r="H1050" s="8">
        <f>VLOOKUP($E1050,'Fuel Heat Rate'!$C$3:$K$33,4,FALSE)*G1050</f>
        <v>-112.665869490946</v>
      </c>
    </row>
    <row r="1051" hidden="1" spans="1:8">
      <c r="A1051" s="7">
        <v>479931</v>
      </c>
      <c r="B1051" s="7" t="s">
        <v>496</v>
      </c>
      <c r="C1051" s="7">
        <v>2020</v>
      </c>
      <c r="D1051" s="7" t="s">
        <v>225</v>
      </c>
      <c r="E1051" s="7" t="s">
        <v>337</v>
      </c>
      <c r="F1051" s="7" t="str">
        <f>VLOOKUP(E1051,'Fuel Heat Rate'!C:D,2,FALSE)</f>
        <v>其他</v>
      </c>
      <c r="G1051" s="8">
        <v>-3846.73</v>
      </c>
      <c r="H1051" s="8">
        <f>VLOOKUP($E1051,'Fuel Heat Rate'!$C$3:$K$33,4,FALSE)*G1051</f>
        <v>-131.42227536727</v>
      </c>
    </row>
    <row r="1052" hidden="1" spans="1:8">
      <c r="A1052" s="7">
        <v>31966</v>
      </c>
      <c r="B1052" s="7" t="s">
        <v>496</v>
      </c>
      <c r="C1052" s="7">
        <v>2021</v>
      </c>
      <c r="D1052" s="7" t="s">
        <v>225</v>
      </c>
      <c r="E1052" s="7" t="s">
        <v>337</v>
      </c>
      <c r="F1052" s="7" t="str">
        <f>VLOOKUP(E1052,'Fuel Heat Rate'!C:D,2,FALSE)</f>
        <v>其他</v>
      </c>
      <c r="G1052" s="8">
        <v>-4672.28</v>
      </c>
      <c r="H1052" s="8">
        <f>VLOOKUP($E1052,'Fuel Heat Rate'!$C$3:$K$33,4,FALSE)*G1052</f>
        <v>-159.626921762897</v>
      </c>
    </row>
    <row r="1053" hidden="1" spans="1:8">
      <c r="A1053" s="7">
        <v>482836</v>
      </c>
      <c r="B1053" s="7" t="s">
        <v>496</v>
      </c>
      <c r="C1053" s="7">
        <v>2019</v>
      </c>
      <c r="D1053" s="7" t="s">
        <v>225</v>
      </c>
      <c r="E1053" s="7" t="s">
        <v>253</v>
      </c>
      <c r="F1053" s="7" t="str">
        <f>VLOOKUP(E1053,'Fuel Heat Rate'!C:D,2,FALSE)</f>
        <v>燃气</v>
      </c>
      <c r="G1053" s="8">
        <v>-3.43</v>
      </c>
      <c r="H1053" s="8">
        <f>VLOOKUP($E1053,'Fuel Heat Rate'!$C$3:$K$33,4,FALSE)*G1053</f>
        <v>-41.6745</v>
      </c>
    </row>
    <row r="1054" hidden="1" spans="1:8">
      <c r="A1054" s="7">
        <v>482801</v>
      </c>
      <c r="B1054" s="7" t="s">
        <v>496</v>
      </c>
      <c r="C1054" s="7">
        <v>2020</v>
      </c>
      <c r="D1054" s="7" t="s">
        <v>225</v>
      </c>
      <c r="E1054" s="7" t="s">
        <v>253</v>
      </c>
      <c r="F1054" s="7" t="str">
        <f>VLOOKUP(E1054,'Fuel Heat Rate'!C:D,2,FALSE)</f>
        <v>燃气</v>
      </c>
      <c r="G1054" s="8">
        <v>-3.75</v>
      </c>
      <c r="H1054" s="8">
        <f>VLOOKUP($E1054,'Fuel Heat Rate'!$C$3:$K$33,4,FALSE)*G1054</f>
        <v>-45.5625</v>
      </c>
    </row>
    <row r="1055" hidden="1" spans="1:8">
      <c r="A1055" s="7">
        <v>29796</v>
      </c>
      <c r="B1055" s="7" t="s">
        <v>496</v>
      </c>
      <c r="C1055" s="7">
        <v>2021</v>
      </c>
      <c r="D1055" s="7" t="s">
        <v>225</v>
      </c>
      <c r="E1055" s="7" t="s">
        <v>253</v>
      </c>
      <c r="F1055" s="7" t="str">
        <f>VLOOKUP(E1055,'Fuel Heat Rate'!C:D,2,FALSE)</f>
        <v>燃气</v>
      </c>
      <c r="G1055" s="8">
        <v>-3.58</v>
      </c>
      <c r="H1055" s="8">
        <f>VLOOKUP($E1055,'Fuel Heat Rate'!$C$3:$K$33,4,FALSE)*G1055</f>
        <v>-43.497</v>
      </c>
    </row>
    <row r="1056" hidden="1" spans="1:8">
      <c r="A1056" s="7">
        <v>483921</v>
      </c>
      <c r="B1056" s="7" t="s">
        <v>496</v>
      </c>
      <c r="C1056" s="7">
        <v>2020</v>
      </c>
      <c r="D1056" s="7" t="s">
        <v>225</v>
      </c>
      <c r="E1056" s="7" t="s">
        <v>494</v>
      </c>
      <c r="F1056" s="7" t="str">
        <f>VLOOKUP(E1056,'Fuel Heat Rate'!C:D,2,FALSE)</f>
        <v>燃煤</v>
      </c>
      <c r="G1056" s="8">
        <v>-1.69</v>
      </c>
      <c r="H1056" s="8">
        <f>VLOOKUP($E1056,'Fuel Heat Rate'!$C$3:$K$33,4,FALSE)*G1056</f>
        <v>-0.89338469422617</v>
      </c>
    </row>
    <row r="1057" hidden="1" spans="1:8">
      <c r="A1057" s="7">
        <v>4841</v>
      </c>
      <c r="B1057" s="7" t="s">
        <v>496</v>
      </c>
      <c r="C1057" s="7">
        <v>2021</v>
      </c>
      <c r="D1057" s="7" t="s">
        <v>225</v>
      </c>
      <c r="E1057" s="7" t="s">
        <v>494</v>
      </c>
      <c r="F1057" s="7" t="str">
        <f>VLOOKUP(E1057,'Fuel Heat Rate'!C:D,2,FALSE)</f>
        <v>燃煤</v>
      </c>
      <c r="G1057" s="8">
        <v>-2.11</v>
      </c>
      <c r="H1057" s="8">
        <f>VLOOKUP($E1057,'Fuel Heat Rate'!$C$3:$K$33,4,FALSE)*G1057</f>
        <v>-1.11540929279125</v>
      </c>
    </row>
    <row r="1058" hidden="1" spans="1:8">
      <c r="A1058" s="7">
        <v>486021</v>
      </c>
      <c r="B1058" s="7" t="s">
        <v>496</v>
      </c>
      <c r="C1058" s="7">
        <v>2019</v>
      </c>
      <c r="D1058" s="7" t="s">
        <v>225</v>
      </c>
      <c r="E1058" s="7" t="s">
        <v>229</v>
      </c>
      <c r="F1058" s="7" t="str">
        <f>VLOOKUP(E1058,'Fuel Heat Rate'!C:D,2,FALSE)</f>
        <v>燃煤</v>
      </c>
      <c r="G1058" s="8">
        <v>-13187.9</v>
      </c>
      <c r="H1058" s="8">
        <f>VLOOKUP($E1058,'Fuel Heat Rate'!$C$3:$K$33,4,FALSE)*G1058</f>
        <v>-9420.11697</v>
      </c>
    </row>
    <row r="1059" hidden="1" spans="1:8">
      <c r="A1059" s="7">
        <v>485986</v>
      </c>
      <c r="B1059" s="7" t="s">
        <v>496</v>
      </c>
      <c r="C1059" s="7">
        <v>2020</v>
      </c>
      <c r="D1059" s="7" t="s">
        <v>225</v>
      </c>
      <c r="E1059" s="7" t="s">
        <v>229</v>
      </c>
      <c r="F1059" s="7" t="str">
        <f>VLOOKUP(E1059,'Fuel Heat Rate'!C:D,2,FALSE)</f>
        <v>燃煤</v>
      </c>
      <c r="G1059" s="8">
        <v>-14695.86</v>
      </c>
      <c r="H1059" s="8">
        <f>VLOOKUP($E1059,'Fuel Heat Rate'!$C$3:$K$33,4,FALSE)*G1059</f>
        <v>-10497.252798</v>
      </c>
    </row>
    <row r="1060" hidden="1" spans="1:8">
      <c r="A1060" s="7">
        <v>1586</v>
      </c>
      <c r="B1060" s="7" t="s">
        <v>496</v>
      </c>
      <c r="C1060" s="7">
        <v>2021</v>
      </c>
      <c r="D1060" s="7" t="s">
        <v>225</v>
      </c>
      <c r="E1060" s="7" t="s">
        <v>229</v>
      </c>
      <c r="F1060" s="7" t="str">
        <f>VLOOKUP(E1060,'Fuel Heat Rate'!C:D,2,FALSE)</f>
        <v>燃煤</v>
      </c>
      <c r="G1060" s="8">
        <v>-16526.72</v>
      </c>
      <c r="H1060" s="8">
        <f>VLOOKUP($E1060,'Fuel Heat Rate'!$C$3:$K$33,4,FALSE)*G1060</f>
        <v>-11805.036096</v>
      </c>
    </row>
    <row r="1061" hidden="1" spans="1:8">
      <c r="A1061" s="7">
        <v>487141</v>
      </c>
      <c r="B1061" s="7" t="s">
        <v>496</v>
      </c>
      <c r="C1061" s="7">
        <v>2019</v>
      </c>
      <c r="D1061" s="7" t="s">
        <v>225</v>
      </c>
      <c r="E1061" s="7" t="s">
        <v>247</v>
      </c>
      <c r="F1061" s="7">
        <f>VLOOKUP(E1061,'Fuel Heat Rate'!C:D,2,FALSE)</f>
        <v>0</v>
      </c>
      <c r="G1061" s="8">
        <v>-4.68</v>
      </c>
      <c r="H1061" s="8">
        <f>VLOOKUP($E1061,'Fuel Heat Rate'!$C$3:$K$33,4,FALSE)*G1061</f>
        <v>-12.7033139733516</v>
      </c>
    </row>
    <row r="1062" hidden="1" spans="1:8">
      <c r="A1062" s="7">
        <v>487106</v>
      </c>
      <c r="B1062" s="7" t="s">
        <v>496</v>
      </c>
      <c r="C1062" s="7">
        <v>2020</v>
      </c>
      <c r="D1062" s="7" t="s">
        <v>225</v>
      </c>
      <c r="E1062" s="7" t="s">
        <v>247</v>
      </c>
      <c r="F1062" s="7">
        <f>VLOOKUP(E1062,'Fuel Heat Rate'!C:D,2,FALSE)</f>
        <v>0</v>
      </c>
      <c r="G1062" s="8">
        <v>-5.51</v>
      </c>
      <c r="H1062" s="8">
        <f>VLOOKUP($E1062,'Fuel Heat Rate'!$C$3:$K$33,4,FALSE)*G1062</f>
        <v>-14.9562521352921</v>
      </c>
    </row>
    <row r="1063" hidden="1" spans="1:8">
      <c r="A1063" s="7">
        <v>10266</v>
      </c>
      <c r="B1063" s="7" t="s">
        <v>496</v>
      </c>
      <c r="C1063" s="7">
        <v>2021</v>
      </c>
      <c r="D1063" s="7" t="s">
        <v>225</v>
      </c>
      <c r="E1063" s="7" t="s">
        <v>247</v>
      </c>
      <c r="F1063" s="7">
        <f>VLOOKUP(E1063,'Fuel Heat Rate'!C:D,2,FALSE)</f>
        <v>0</v>
      </c>
      <c r="G1063" s="8">
        <v>-4.64</v>
      </c>
      <c r="H1063" s="8">
        <f>VLOOKUP($E1063,'Fuel Heat Rate'!$C$3:$K$33,4,FALSE)*G1063</f>
        <v>-12.594738640246</v>
      </c>
    </row>
    <row r="1064" hidden="1" spans="1:8">
      <c r="A1064" s="7">
        <v>487526</v>
      </c>
      <c r="B1064" s="7" t="s">
        <v>497</v>
      </c>
      <c r="C1064" s="7">
        <v>2019</v>
      </c>
      <c r="D1064" s="7" t="s">
        <v>225</v>
      </c>
      <c r="E1064" s="7" t="s">
        <v>259</v>
      </c>
      <c r="F1064" s="7" t="str">
        <f>VLOOKUP(E1064,'Fuel Heat Rate'!C:D,2,FALSE)</f>
        <v>燃油</v>
      </c>
      <c r="G1064" s="8">
        <v>-0.33</v>
      </c>
      <c r="H1064" s="8">
        <f>VLOOKUP($E1064,'Fuel Heat Rate'!$C$3:$K$33,4,FALSE)*G1064</f>
        <v>-0.480843</v>
      </c>
    </row>
    <row r="1065" hidden="1" spans="1:8">
      <c r="A1065" s="7">
        <v>487491</v>
      </c>
      <c r="B1065" s="7" t="s">
        <v>497</v>
      </c>
      <c r="C1065" s="7">
        <v>2020</v>
      </c>
      <c r="D1065" s="7" t="s">
        <v>225</v>
      </c>
      <c r="E1065" s="7" t="s">
        <v>259</v>
      </c>
      <c r="F1065" s="7" t="str">
        <f>VLOOKUP(E1065,'Fuel Heat Rate'!C:D,2,FALSE)</f>
        <v>燃油</v>
      </c>
      <c r="G1065" s="8">
        <v>-0.62</v>
      </c>
      <c r="H1065" s="8">
        <f>VLOOKUP($E1065,'Fuel Heat Rate'!$C$3:$K$33,4,FALSE)*G1065</f>
        <v>-0.903402</v>
      </c>
    </row>
    <row r="1066" hidden="1" spans="1:8">
      <c r="A1066" s="7">
        <v>17406</v>
      </c>
      <c r="B1066" s="7" t="s">
        <v>497</v>
      </c>
      <c r="C1066" s="7">
        <v>2021</v>
      </c>
      <c r="D1066" s="7" t="s">
        <v>225</v>
      </c>
      <c r="E1066" s="7" t="s">
        <v>259</v>
      </c>
      <c r="F1066" s="7" t="str">
        <f>VLOOKUP(E1066,'Fuel Heat Rate'!C:D,2,FALSE)</f>
        <v>燃油</v>
      </c>
      <c r="G1066" s="8">
        <v>-0.98</v>
      </c>
      <c r="H1066" s="8">
        <f>VLOOKUP($E1066,'Fuel Heat Rate'!$C$3:$K$33,4,FALSE)*G1066</f>
        <v>-1.427958</v>
      </c>
    </row>
    <row r="1067" hidden="1" spans="1:8">
      <c r="A1067" s="7">
        <v>488086</v>
      </c>
      <c r="B1067" s="7" t="s">
        <v>497</v>
      </c>
      <c r="C1067" s="7">
        <v>2019</v>
      </c>
      <c r="D1067" s="7" t="s">
        <v>225</v>
      </c>
      <c r="E1067" s="7" t="s">
        <v>339</v>
      </c>
      <c r="F1067" s="7" t="str">
        <f>VLOOKUP(E1067,'Fuel Heat Rate'!C:D,2,FALSE)</f>
        <v>电力</v>
      </c>
      <c r="G1067" s="8">
        <v>316.31</v>
      </c>
      <c r="H1067" s="8">
        <f>VLOOKUP($E1067,'Fuel Heat Rate'!$C$3:$K$33,4,FALSE)*G1067</f>
        <v>389.038606081312</v>
      </c>
    </row>
    <row r="1068" hidden="1" spans="1:8">
      <c r="A1068" s="7">
        <v>488051</v>
      </c>
      <c r="B1068" s="7" t="s">
        <v>497</v>
      </c>
      <c r="C1068" s="7">
        <v>2020</v>
      </c>
      <c r="D1068" s="7" t="s">
        <v>225</v>
      </c>
      <c r="E1068" s="7" t="s">
        <v>339</v>
      </c>
      <c r="F1068" s="7" t="str">
        <f>VLOOKUP(E1068,'Fuel Heat Rate'!C:D,2,FALSE)</f>
        <v>电力</v>
      </c>
      <c r="G1068" s="8">
        <v>414.58</v>
      </c>
      <c r="H1068" s="8">
        <f>VLOOKUP($E1068,'Fuel Heat Rate'!$C$3:$K$33,4,FALSE)*G1068</f>
        <v>509.903655620089</v>
      </c>
    </row>
    <row r="1069" hidden="1" spans="1:8">
      <c r="A1069" s="7">
        <v>32596</v>
      </c>
      <c r="B1069" s="7" t="s">
        <v>497</v>
      </c>
      <c r="C1069" s="7">
        <v>2021</v>
      </c>
      <c r="D1069" s="7" t="s">
        <v>225</v>
      </c>
      <c r="E1069" s="7" t="s">
        <v>339</v>
      </c>
      <c r="F1069" s="7" t="str">
        <f>VLOOKUP(E1069,'Fuel Heat Rate'!C:D,2,FALSE)</f>
        <v>电力</v>
      </c>
      <c r="G1069" s="8">
        <v>455.46</v>
      </c>
      <c r="H1069" s="8">
        <f>VLOOKUP($E1069,'Fuel Heat Rate'!$C$3:$K$33,4,FALSE)*G1069</f>
        <v>560.183122651179</v>
      </c>
    </row>
    <row r="1070" hidden="1" spans="1:8">
      <c r="A1070" s="7">
        <v>488646</v>
      </c>
      <c r="B1070" s="7" t="s">
        <v>497</v>
      </c>
      <c r="C1070" s="7">
        <v>2019</v>
      </c>
      <c r="D1070" s="7" t="s">
        <v>225</v>
      </c>
      <c r="E1070" s="7" t="s">
        <v>244</v>
      </c>
      <c r="F1070" s="7">
        <f>VLOOKUP(E1070,'Fuel Heat Rate'!C:D,2,FALSE)</f>
        <v>0</v>
      </c>
      <c r="G1070" s="8">
        <v>-83.09</v>
      </c>
      <c r="H1070" s="8">
        <f>VLOOKUP($E1070,'Fuel Heat Rate'!$C$3:$K$33,4,FALSE)*G1070</f>
        <v>-106.821889306457</v>
      </c>
    </row>
    <row r="1071" hidden="1" spans="1:8">
      <c r="A1071" s="7">
        <v>488611</v>
      </c>
      <c r="B1071" s="7" t="s">
        <v>497</v>
      </c>
      <c r="C1071" s="7">
        <v>2020</v>
      </c>
      <c r="D1071" s="7" t="s">
        <v>225</v>
      </c>
      <c r="E1071" s="7" t="s">
        <v>244</v>
      </c>
      <c r="F1071" s="7">
        <f>VLOOKUP(E1071,'Fuel Heat Rate'!C:D,2,FALSE)</f>
        <v>0</v>
      </c>
      <c r="G1071" s="8">
        <v>-103.62</v>
      </c>
      <c r="H1071" s="8">
        <f>VLOOKUP($E1071,'Fuel Heat Rate'!$C$3:$K$33,4,FALSE)*G1071</f>
        <v>-133.215599590024</v>
      </c>
    </row>
    <row r="1072" hidden="1" spans="1:8">
      <c r="A1072" s="7">
        <v>8726</v>
      </c>
      <c r="B1072" s="7" t="s">
        <v>497</v>
      </c>
      <c r="C1072" s="7">
        <v>2021</v>
      </c>
      <c r="D1072" s="7" t="s">
        <v>225</v>
      </c>
      <c r="E1072" s="7" t="s">
        <v>244</v>
      </c>
      <c r="F1072" s="7">
        <f>VLOOKUP(E1072,'Fuel Heat Rate'!C:D,2,FALSE)</f>
        <v>0</v>
      </c>
      <c r="G1072" s="8">
        <v>-105.87</v>
      </c>
      <c r="H1072" s="8">
        <f>VLOOKUP($E1072,'Fuel Heat Rate'!$C$3:$K$33,4,FALSE)*G1072</f>
        <v>-136.108237102836</v>
      </c>
    </row>
    <row r="1073" hidden="1" spans="1:8">
      <c r="A1073" s="7">
        <v>489031</v>
      </c>
      <c r="B1073" s="7" t="s">
        <v>497</v>
      </c>
      <c r="C1073" s="7">
        <v>2019</v>
      </c>
      <c r="D1073" s="7" t="s">
        <v>225</v>
      </c>
      <c r="E1073" s="7" t="s">
        <v>242</v>
      </c>
      <c r="F1073" s="7">
        <f>VLOOKUP(E1073,'Fuel Heat Rate'!C:D,2,FALSE)</f>
        <v>0</v>
      </c>
      <c r="G1073" s="8">
        <v>-0.47</v>
      </c>
      <c r="H1073" s="8">
        <f>VLOOKUP($E1073,'Fuel Heat Rate'!$C$3:$K$33,4,FALSE)*G1073</f>
        <v>-2.786395</v>
      </c>
    </row>
    <row r="1074" hidden="1" spans="1:8">
      <c r="A1074" s="7">
        <v>488996</v>
      </c>
      <c r="B1074" s="7" t="s">
        <v>497</v>
      </c>
      <c r="C1074" s="7">
        <v>2020</v>
      </c>
      <c r="D1074" s="7" t="s">
        <v>225</v>
      </c>
      <c r="E1074" s="7" t="s">
        <v>242</v>
      </c>
      <c r="F1074" s="7">
        <f>VLOOKUP(E1074,'Fuel Heat Rate'!C:D,2,FALSE)</f>
        <v>0</v>
      </c>
      <c r="G1074" s="8">
        <v>-0.68</v>
      </c>
      <c r="H1074" s="8">
        <f>VLOOKUP($E1074,'Fuel Heat Rate'!$C$3:$K$33,4,FALSE)*G1074</f>
        <v>-4.03138</v>
      </c>
    </row>
    <row r="1075" hidden="1" spans="1:8">
      <c r="A1075" s="7">
        <v>7641</v>
      </c>
      <c r="B1075" s="7" t="s">
        <v>497</v>
      </c>
      <c r="C1075" s="7">
        <v>2021</v>
      </c>
      <c r="D1075" s="7" t="s">
        <v>225</v>
      </c>
      <c r="E1075" s="7" t="s">
        <v>242</v>
      </c>
      <c r="F1075" s="7">
        <f>VLOOKUP(E1075,'Fuel Heat Rate'!C:D,2,FALSE)</f>
        <v>0</v>
      </c>
      <c r="G1075" s="8">
        <v>-2.45</v>
      </c>
      <c r="H1075" s="8">
        <f>VLOOKUP($E1075,'Fuel Heat Rate'!$C$3:$K$33,4,FALSE)*G1075</f>
        <v>-14.524825</v>
      </c>
    </row>
    <row r="1076" hidden="1" spans="1:8">
      <c r="A1076" s="7">
        <v>490711</v>
      </c>
      <c r="B1076" s="7" t="s">
        <v>497</v>
      </c>
      <c r="C1076" s="7">
        <v>2019</v>
      </c>
      <c r="D1076" s="7" t="s">
        <v>225</v>
      </c>
      <c r="E1076" s="7" t="s">
        <v>234</v>
      </c>
      <c r="F1076" s="7" t="str">
        <f>VLOOKUP(E1076,'Fuel Heat Rate'!C:D,2,FALSE)</f>
        <v>煤矸石</v>
      </c>
      <c r="G1076" s="8">
        <v>-71.49</v>
      </c>
      <c r="H1076" s="8">
        <f>VLOOKUP($E1076,'Fuel Heat Rate'!$C$3:$K$33,4,FALSE)*G1076</f>
        <v>-20.4529299624189</v>
      </c>
    </row>
    <row r="1077" hidden="1" spans="1:8">
      <c r="A1077" s="7">
        <v>490676</v>
      </c>
      <c r="B1077" s="7" t="s">
        <v>497</v>
      </c>
      <c r="C1077" s="7">
        <v>2020</v>
      </c>
      <c r="D1077" s="7" t="s">
        <v>225</v>
      </c>
      <c r="E1077" s="7" t="s">
        <v>234</v>
      </c>
      <c r="F1077" s="7" t="str">
        <f>VLOOKUP(E1077,'Fuel Heat Rate'!C:D,2,FALSE)</f>
        <v>煤矸石</v>
      </c>
      <c r="G1077" s="8">
        <v>-15.71</v>
      </c>
      <c r="H1077" s="8">
        <f>VLOOKUP($E1077,'Fuel Heat Rate'!$C$3:$K$33,4,FALSE)*G1077</f>
        <v>-4.49455210112743</v>
      </c>
    </row>
    <row r="1078" hidden="1" spans="1:8">
      <c r="A1078" s="7">
        <v>5471</v>
      </c>
      <c r="B1078" s="7" t="s">
        <v>497</v>
      </c>
      <c r="C1078" s="7">
        <v>2021</v>
      </c>
      <c r="D1078" s="7" t="s">
        <v>225</v>
      </c>
      <c r="E1078" s="7" t="s">
        <v>234</v>
      </c>
      <c r="F1078" s="7" t="str">
        <f>VLOOKUP(E1078,'Fuel Heat Rate'!C:D,2,FALSE)</f>
        <v>煤矸石</v>
      </c>
      <c r="G1078" s="8">
        <v>-22.6</v>
      </c>
      <c r="H1078" s="8">
        <f>VLOOKUP($E1078,'Fuel Heat Rate'!$C$3:$K$33,4,FALSE)*G1078</f>
        <v>-6.46574649812094</v>
      </c>
    </row>
    <row r="1079" hidden="1" spans="1:8">
      <c r="A1079" s="7">
        <v>10896</v>
      </c>
      <c r="B1079" s="7" t="s">
        <v>497</v>
      </c>
      <c r="C1079" s="7">
        <v>2021</v>
      </c>
      <c r="D1079" s="7" t="s">
        <v>225</v>
      </c>
      <c r="E1079" s="7" t="s">
        <v>249</v>
      </c>
      <c r="F1079" s="7">
        <f>VLOOKUP(E1079,'Fuel Heat Rate'!C:D,2,FALSE)</f>
        <v>0</v>
      </c>
      <c r="G1079" s="8">
        <v>-0.23</v>
      </c>
      <c r="H1079" s="8">
        <f>VLOOKUP($E1079,'Fuel Heat Rate'!$C$3:$K$33,4,FALSE)*G1079</f>
        <v>-0.41078</v>
      </c>
    </row>
    <row r="1080" hidden="1" spans="1:8">
      <c r="A1080" s="7">
        <v>493336</v>
      </c>
      <c r="B1080" s="7" t="s">
        <v>497</v>
      </c>
      <c r="C1080" s="7">
        <v>2019</v>
      </c>
      <c r="D1080" s="7" t="s">
        <v>225</v>
      </c>
      <c r="E1080" s="7" t="s">
        <v>226</v>
      </c>
      <c r="F1080" s="7" t="str">
        <f>VLOOKUP(E1080,'Fuel Heat Rate'!C:D,2,FALSE)</f>
        <v>生物质</v>
      </c>
      <c r="G1080" s="8">
        <v>-60.28</v>
      </c>
      <c r="H1080" s="8">
        <f>VLOOKUP($E1080,'Fuel Heat Rate'!$C$3:$K$33,4,FALSE)*G1080</f>
        <v>-60.2820594465323</v>
      </c>
    </row>
    <row r="1081" hidden="1" spans="1:8">
      <c r="A1081" s="7">
        <v>493301</v>
      </c>
      <c r="B1081" s="7" t="s">
        <v>497</v>
      </c>
      <c r="C1081" s="7">
        <v>2020</v>
      </c>
      <c r="D1081" s="7" t="s">
        <v>225</v>
      </c>
      <c r="E1081" s="7" t="s">
        <v>226</v>
      </c>
      <c r="F1081" s="7" t="str">
        <f>VLOOKUP(E1081,'Fuel Heat Rate'!C:D,2,FALSE)</f>
        <v>生物质</v>
      </c>
      <c r="G1081" s="8">
        <v>-70.17</v>
      </c>
      <c r="H1081" s="8">
        <f>VLOOKUP($E1081,'Fuel Heat Rate'!$C$3:$K$33,4,FALSE)*G1081</f>
        <v>-70.1723973351555</v>
      </c>
    </row>
    <row r="1082" hidden="1" spans="1:8">
      <c r="A1082" s="7">
        <v>33681</v>
      </c>
      <c r="B1082" s="7" t="s">
        <v>497</v>
      </c>
      <c r="C1082" s="7">
        <v>2021</v>
      </c>
      <c r="D1082" s="7" t="s">
        <v>225</v>
      </c>
      <c r="E1082" s="7" t="s">
        <v>226</v>
      </c>
      <c r="F1082" s="7" t="str">
        <f>VLOOKUP(E1082,'Fuel Heat Rate'!C:D,2,FALSE)</f>
        <v>生物质</v>
      </c>
      <c r="G1082" s="8">
        <v>-109.41</v>
      </c>
      <c r="H1082" s="8">
        <f>VLOOKUP($E1082,'Fuel Heat Rate'!$C$3:$K$33,4,FALSE)*G1082</f>
        <v>-109.413737956953</v>
      </c>
    </row>
    <row r="1083" hidden="1" spans="1:8">
      <c r="A1083" s="7">
        <v>496136</v>
      </c>
      <c r="B1083" s="7" t="s">
        <v>497</v>
      </c>
      <c r="C1083" s="7">
        <v>2019</v>
      </c>
      <c r="D1083" s="7" t="s">
        <v>225</v>
      </c>
      <c r="E1083" s="7" t="s">
        <v>337</v>
      </c>
      <c r="F1083" s="7" t="str">
        <f>VLOOKUP(E1083,'Fuel Heat Rate'!C:D,2,FALSE)</f>
        <v>其他</v>
      </c>
      <c r="G1083" s="8">
        <v>-4762.3</v>
      </c>
      <c r="H1083" s="8">
        <f>VLOOKUP($E1083,'Fuel Heat Rate'!$C$3:$K$33,4,FALSE)*G1083</f>
        <v>-162.702425691835</v>
      </c>
    </row>
    <row r="1084" hidden="1" spans="1:8">
      <c r="A1084" s="7">
        <v>496101</v>
      </c>
      <c r="B1084" s="7" t="s">
        <v>497</v>
      </c>
      <c r="C1084" s="7">
        <v>2020</v>
      </c>
      <c r="D1084" s="7" t="s">
        <v>225</v>
      </c>
      <c r="E1084" s="7" t="s">
        <v>337</v>
      </c>
      <c r="F1084" s="7" t="str">
        <f>VLOOKUP(E1084,'Fuel Heat Rate'!C:D,2,FALSE)</f>
        <v>其他</v>
      </c>
      <c r="G1084" s="8">
        <v>-5103.65</v>
      </c>
      <c r="H1084" s="8">
        <f>VLOOKUP($E1084,'Fuel Heat Rate'!$C$3:$K$33,4,FALSE)*G1084</f>
        <v>-174.364537068671</v>
      </c>
    </row>
    <row r="1085" hidden="1" spans="1:8">
      <c r="A1085" s="7">
        <v>31511</v>
      </c>
      <c r="B1085" s="7" t="s">
        <v>497</v>
      </c>
      <c r="C1085" s="7">
        <v>2021</v>
      </c>
      <c r="D1085" s="7" t="s">
        <v>225</v>
      </c>
      <c r="E1085" s="7" t="s">
        <v>337</v>
      </c>
      <c r="F1085" s="7" t="str">
        <f>VLOOKUP(E1085,'Fuel Heat Rate'!C:D,2,FALSE)</f>
        <v>其他</v>
      </c>
      <c r="G1085" s="8">
        <v>-5504</v>
      </c>
      <c r="H1085" s="8">
        <f>VLOOKUP($E1085,'Fuel Heat Rate'!$C$3:$K$33,4,FALSE)*G1085</f>
        <v>-188.042364195422</v>
      </c>
    </row>
    <row r="1086" hidden="1" spans="1:8">
      <c r="A1086" s="7">
        <v>502191</v>
      </c>
      <c r="B1086" s="7" t="s">
        <v>497</v>
      </c>
      <c r="C1086" s="7">
        <v>2019</v>
      </c>
      <c r="D1086" s="7" t="s">
        <v>225</v>
      </c>
      <c r="E1086" s="7" t="s">
        <v>229</v>
      </c>
      <c r="F1086" s="7" t="str">
        <f>VLOOKUP(E1086,'Fuel Heat Rate'!C:D,2,FALSE)</f>
        <v>燃煤</v>
      </c>
      <c r="G1086" s="8">
        <v>-1521.95</v>
      </c>
      <c r="H1086" s="8">
        <f>VLOOKUP($E1086,'Fuel Heat Rate'!$C$3:$K$33,4,FALSE)*G1086</f>
        <v>-1087.128885</v>
      </c>
    </row>
    <row r="1087" hidden="1" spans="1:8">
      <c r="A1087" s="7">
        <v>502156</v>
      </c>
      <c r="B1087" s="7" t="s">
        <v>497</v>
      </c>
      <c r="C1087" s="7">
        <v>2020</v>
      </c>
      <c r="D1087" s="7" t="s">
        <v>225</v>
      </c>
      <c r="E1087" s="7" t="s">
        <v>229</v>
      </c>
      <c r="F1087" s="7" t="str">
        <f>VLOOKUP(E1087,'Fuel Heat Rate'!C:D,2,FALSE)</f>
        <v>燃煤</v>
      </c>
      <c r="G1087" s="8">
        <v>-2119.4</v>
      </c>
      <c r="H1087" s="8">
        <f>VLOOKUP($E1087,'Fuel Heat Rate'!$C$3:$K$33,4,FALSE)*G1087</f>
        <v>-1513.88742</v>
      </c>
    </row>
    <row r="1088" hidden="1" spans="1:8">
      <c r="A1088" s="7">
        <v>1131</v>
      </c>
      <c r="B1088" s="7" t="s">
        <v>497</v>
      </c>
      <c r="C1088" s="7">
        <v>2021</v>
      </c>
      <c r="D1088" s="7" t="s">
        <v>225</v>
      </c>
      <c r="E1088" s="7" t="s">
        <v>229</v>
      </c>
      <c r="F1088" s="7" t="str">
        <f>VLOOKUP(E1088,'Fuel Heat Rate'!C:D,2,FALSE)</f>
        <v>燃煤</v>
      </c>
      <c r="G1088" s="8">
        <v>-2520.65</v>
      </c>
      <c r="H1088" s="8">
        <f>VLOOKUP($E1088,'Fuel Heat Rate'!$C$3:$K$33,4,FALSE)*G1088</f>
        <v>-1800.500295</v>
      </c>
    </row>
    <row r="1089" hidden="1" spans="1:8">
      <c r="A1089" s="7">
        <v>503311</v>
      </c>
      <c r="B1089" s="7" t="s">
        <v>497</v>
      </c>
      <c r="C1089" s="7">
        <v>2019</v>
      </c>
      <c r="D1089" s="7" t="s">
        <v>225</v>
      </c>
      <c r="E1089" s="7" t="s">
        <v>247</v>
      </c>
      <c r="F1089" s="7">
        <f>VLOOKUP(E1089,'Fuel Heat Rate'!C:D,2,FALSE)</f>
        <v>0</v>
      </c>
      <c r="G1089" s="8">
        <v>-7.33</v>
      </c>
      <c r="H1089" s="8">
        <f>VLOOKUP($E1089,'Fuel Heat Rate'!$C$3:$K$33,4,FALSE)*G1089</f>
        <v>-19.8964297915955</v>
      </c>
    </row>
    <row r="1090" hidden="1" spans="1:8">
      <c r="A1090" s="7">
        <v>503276</v>
      </c>
      <c r="B1090" s="7" t="s">
        <v>497</v>
      </c>
      <c r="C1090" s="7">
        <v>2020</v>
      </c>
      <c r="D1090" s="7" t="s">
        <v>225</v>
      </c>
      <c r="E1090" s="7" t="s">
        <v>247</v>
      </c>
      <c r="F1090" s="7">
        <f>VLOOKUP(E1090,'Fuel Heat Rate'!C:D,2,FALSE)</f>
        <v>0</v>
      </c>
      <c r="G1090" s="8">
        <v>-6.38</v>
      </c>
      <c r="H1090" s="8">
        <f>VLOOKUP($E1090,'Fuel Heat Rate'!$C$3:$K$33,4,FALSE)*G1090</f>
        <v>-17.3177656303382</v>
      </c>
    </row>
    <row r="1091" hidden="1" spans="1:8">
      <c r="A1091" s="7">
        <v>9811</v>
      </c>
      <c r="B1091" s="7" t="s">
        <v>497</v>
      </c>
      <c r="C1091" s="7">
        <v>2021</v>
      </c>
      <c r="D1091" s="7" t="s">
        <v>225</v>
      </c>
      <c r="E1091" s="7" t="s">
        <v>247</v>
      </c>
      <c r="F1091" s="7">
        <f>VLOOKUP(E1091,'Fuel Heat Rate'!C:D,2,FALSE)</f>
        <v>0</v>
      </c>
      <c r="G1091" s="8">
        <v>-5.64</v>
      </c>
      <c r="H1091" s="8">
        <f>VLOOKUP($E1091,'Fuel Heat Rate'!$C$3:$K$33,4,FALSE)*G1091</f>
        <v>-15.3091219678852</v>
      </c>
    </row>
    <row r="1092" hidden="1" spans="1:8">
      <c r="A1092" s="7">
        <v>503696</v>
      </c>
      <c r="B1092" s="7" t="s">
        <v>498</v>
      </c>
      <c r="C1092" s="7">
        <v>2019</v>
      </c>
      <c r="D1092" s="7" t="s">
        <v>225</v>
      </c>
      <c r="E1092" s="7" t="s">
        <v>259</v>
      </c>
      <c r="F1092" s="7" t="str">
        <f>VLOOKUP(E1092,'Fuel Heat Rate'!C:D,2,FALSE)</f>
        <v>燃油</v>
      </c>
      <c r="G1092" s="8">
        <v>-0.87</v>
      </c>
      <c r="H1092" s="8">
        <f>VLOOKUP($E1092,'Fuel Heat Rate'!$C$3:$K$33,4,FALSE)*G1092</f>
        <v>-1.267677</v>
      </c>
    </row>
    <row r="1093" hidden="1" spans="1:8">
      <c r="A1093" s="7">
        <v>503661</v>
      </c>
      <c r="B1093" s="7" t="s">
        <v>498</v>
      </c>
      <c r="C1093" s="7">
        <v>2020</v>
      </c>
      <c r="D1093" s="7" t="s">
        <v>225</v>
      </c>
      <c r="E1093" s="7" t="s">
        <v>259</v>
      </c>
      <c r="F1093" s="7" t="str">
        <f>VLOOKUP(E1093,'Fuel Heat Rate'!C:D,2,FALSE)</f>
        <v>燃油</v>
      </c>
      <c r="G1093" s="8">
        <v>-0.9</v>
      </c>
      <c r="H1093" s="8">
        <f>VLOOKUP($E1093,'Fuel Heat Rate'!$C$3:$K$33,4,FALSE)*G1093</f>
        <v>-1.31139</v>
      </c>
    </row>
    <row r="1094" hidden="1" spans="1:8">
      <c r="A1094" s="7">
        <v>18036</v>
      </c>
      <c r="B1094" s="7" t="s">
        <v>498</v>
      </c>
      <c r="C1094" s="7">
        <v>2021</v>
      </c>
      <c r="D1094" s="7" t="s">
        <v>225</v>
      </c>
      <c r="E1094" s="7" t="s">
        <v>259</v>
      </c>
      <c r="F1094" s="7" t="str">
        <f>VLOOKUP(E1094,'Fuel Heat Rate'!C:D,2,FALSE)</f>
        <v>燃油</v>
      </c>
      <c r="G1094" s="8">
        <v>-1.07</v>
      </c>
      <c r="H1094" s="8">
        <f>VLOOKUP($E1094,'Fuel Heat Rate'!$C$3:$K$33,4,FALSE)*G1094</f>
        <v>-1.559097</v>
      </c>
    </row>
    <row r="1095" hidden="1" spans="1:8">
      <c r="A1095" s="7">
        <v>504256</v>
      </c>
      <c r="B1095" s="7" t="s">
        <v>498</v>
      </c>
      <c r="C1095" s="7">
        <v>2019</v>
      </c>
      <c r="D1095" s="7" t="s">
        <v>225</v>
      </c>
      <c r="E1095" s="7" t="s">
        <v>339</v>
      </c>
      <c r="F1095" s="7" t="str">
        <f>VLOOKUP(E1095,'Fuel Heat Rate'!C:D,2,FALSE)</f>
        <v>电力</v>
      </c>
      <c r="G1095" s="8">
        <v>2500.96</v>
      </c>
      <c r="H1095" s="8">
        <f>VLOOKUP($E1095,'Fuel Heat Rate'!$C$3:$K$33,4,FALSE)*G1095</f>
        <v>3076.00136658695</v>
      </c>
    </row>
    <row r="1096" hidden="1" spans="1:8">
      <c r="A1096" s="7">
        <v>504221</v>
      </c>
      <c r="B1096" s="7" t="s">
        <v>498</v>
      </c>
      <c r="C1096" s="7">
        <v>2020</v>
      </c>
      <c r="D1096" s="7" t="s">
        <v>225</v>
      </c>
      <c r="E1096" s="7" t="s">
        <v>339</v>
      </c>
      <c r="F1096" s="7" t="str">
        <f>VLOOKUP(E1096,'Fuel Heat Rate'!C:D,2,FALSE)</f>
        <v>电力</v>
      </c>
      <c r="G1096" s="8">
        <v>2442.63</v>
      </c>
      <c r="H1096" s="8">
        <f>VLOOKUP($E1096,'Fuel Heat Rate'!$C$3:$K$33,4,FALSE)*G1096</f>
        <v>3004.25965152033</v>
      </c>
    </row>
    <row r="1097" hidden="1" spans="1:8">
      <c r="A1097" s="7">
        <v>33226</v>
      </c>
      <c r="B1097" s="7" t="s">
        <v>498</v>
      </c>
      <c r="C1097" s="7">
        <v>2021</v>
      </c>
      <c r="D1097" s="7" t="s">
        <v>225</v>
      </c>
      <c r="E1097" s="7" t="s">
        <v>339</v>
      </c>
      <c r="F1097" s="7" t="str">
        <f>VLOOKUP(E1097,'Fuel Heat Rate'!C:D,2,FALSE)</f>
        <v>电力</v>
      </c>
      <c r="G1097" s="8">
        <v>3048.54</v>
      </c>
      <c r="H1097" s="8">
        <f>VLOOKUP($E1097,'Fuel Heat Rate'!$C$3:$K$33,4,FALSE)*G1097</f>
        <v>3749.48548001367</v>
      </c>
    </row>
    <row r="1098" hidden="1" spans="1:8">
      <c r="A1098" s="7">
        <v>504816</v>
      </c>
      <c r="B1098" s="7" t="s">
        <v>498</v>
      </c>
      <c r="C1098" s="7">
        <v>2019</v>
      </c>
      <c r="D1098" s="7" t="s">
        <v>225</v>
      </c>
      <c r="E1098" s="7" t="s">
        <v>244</v>
      </c>
      <c r="F1098" s="7">
        <f>VLOOKUP(E1098,'Fuel Heat Rate'!C:D,2,FALSE)</f>
        <v>0</v>
      </c>
      <c r="G1098" s="8">
        <v>-18.68</v>
      </c>
      <c r="H1098" s="8">
        <f>VLOOKUP($E1098,'Fuel Heat Rate'!$C$3:$K$33,4,FALSE)*G1098</f>
        <v>-24.0153194396994</v>
      </c>
    </row>
    <row r="1099" hidden="1" spans="1:8">
      <c r="A1099" s="7">
        <v>504781</v>
      </c>
      <c r="B1099" s="7" t="s">
        <v>498</v>
      </c>
      <c r="C1099" s="7">
        <v>2020</v>
      </c>
      <c r="D1099" s="7" t="s">
        <v>225</v>
      </c>
      <c r="E1099" s="7" t="s">
        <v>244</v>
      </c>
      <c r="F1099" s="7">
        <f>VLOOKUP(E1099,'Fuel Heat Rate'!C:D,2,FALSE)</f>
        <v>0</v>
      </c>
      <c r="G1099" s="8">
        <v>-17.95</v>
      </c>
      <c r="H1099" s="8">
        <f>VLOOKUP($E1099,'Fuel Heat Rate'!$C$3:$K$33,4,FALSE)*G1099</f>
        <v>-23.076819268876</v>
      </c>
    </row>
    <row r="1100" hidden="1" spans="1:8">
      <c r="A1100" s="7">
        <v>9356</v>
      </c>
      <c r="B1100" s="7" t="s">
        <v>498</v>
      </c>
      <c r="C1100" s="7">
        <v>2021</v>
      </c>
      <c r="D1100" s="7" t="s">
        <v>225</v>
      </c>
      <c r="E1100" s="7" t="s">
        <v>244</v>
      </c>
      <c r="F1100" s="7">
        <f>VLOOKUP(E1100,'Fuel Heat Rate'!C:D,2,FALSE)</f>
        <v>0</v>
      </c>
      <c r="G1100" s="8">
        <v>-19.92</v>
      </c>
      <c r="H1100" s="8">
        <f>VLOOKUP($E1100,'Fuel Heat Rate'!$C$3:$K$33,4,FALSE)*G1100</f>
        <v>-25.6094841134267</v>
      </c>
    </row>
    <row r="1101" hidden="1" spans="1:8">
      <c r="A1101" s="7">
        <v>505201</v>
      </c>
      <c r="B1101" s="7" t="s">
        <v>498</v>
      </c>
      <c r="C1101" s="7">
        <v>2019</v>
      </c>
      <c r="D1101" s="7" t="s">
        <v>225</v>
      </c>
      <c r="E1101" s="7" t="s">
        <v>242</v>
      </c>
      <c r="F1101" s="7">
        <f>VLOOKUP(E1101,'Fuel Heat Rate'!C:D,2,FALSE)</f>
        <v>0</v>
      </c>
      <c r="G1101" s="8">
        <v>-0.39</v>
      </c>
      <c r="H1101" s="8">
        <f>VLOOKUP($E1101,'Fuel Heat Rate'!$C$3:$K$33,4,FALSE)*G1101</f>
        <v>-2.312115</v>
      </c>
    </row>
    <row r="1102" hidden="1" spans="1:8">
      <c r="A1102" s="7">
        <v>505166</v>
      </c>
      <c r="B1102" s="7" t="s">
        <v>498</v>
      </c>
      <c r="C1102" s="7">
        <v>2020</v>
      </c>
      <c r="D1102" s="7" t="s">
        <v>225</v>
      </c>
      <c r="E1102" s="7" t="s">
        <v>242</v>
      </c>
      <c r="F1102" s="7">
        <f>VLOOKUP(E1102,'Fuel Heat Rate'!C:D,2,FALSE)</f>
        <v>0</v>
      </c>
      <c r="G1102" s="8">
        <v>-0.45</v>
      </c>
      <c r="H1102" s="8">
        <f>VLOOKUP($E1102,'Fuel Heat Rate'!$C$3:$K$33,4,FALSE)*G1102</f>
        <v>-2.667825</v>
      </c>
    </row>
    <row r="1103" hidden="1" spans="1:8">
      <c r="A1103" s="7">
        <v>8271</v>
      </c>
      <c r="B1103" s="7" t="s">
        <v>498</v>
      </c>
      <c r="C1103" s="7">
        <v>2021</v>
      </c>
      <c r="D1103" s="7" t="s">
        <v>225</v>
      </c>
      <c r="E1103" s="7" t="s">
        <v>242</v>
      </c>
      <c r="F1103" s="7">
        <f>VLOOKUP(E1103,'Fuel Heat Rate'!C:D,2,FALSE)</f>
        <v>0</v>
      </c>
      <c r="G1103" s="8">
        <v>-0.42</v>
      </c>
      <c r="H1103" s="8">
        <f>VLOOKUP($E1103,'Fuel Heat Rate'!$C$3:$K$33,4,FALSE)*G1103</f>
        <v>-2.48997</v>
      </c>
    </row>
    <row r="1104" hidden="1" spans="1:8">
      <c r="A1104" s="7">
        <v>509506</v>
      </c>
      <c r="B1104" s="7" t="s">
        <v>498</v>
      </c>
      <c r="C1104" s="7">
        <v>2019</v>
      </c>
      <c r="D1104" s="7" t="s">
        <v>225</v>
      </c>
      <c r="E1104" s="7" t="s">
        <v>226</v>
      </c>
      <c r="F1104" s="7" t="str">
        <f>VLOOKUP(E1104,'Fuel Heat Rate'!C:D,2,FALSE)</f>
        <v>生物质</v>
      </c>
      <c r="G1104" s="8">
        <v>-320.26</v>
      </c>
      <c r="H1104" s="8">
        <f>VLOOKUP($E1104,'Fuel Heat Rate'!$C$3:$K$33,4,FALSE)*G1104</f>
        <v>-320.270941578408</v>
      </c>
    </row>
    <row r="1105" hidden="1" spans="1:8">
      <c r="A1105" s="7">
        <v>509471</v>
      </c>
      <c r="B1105" s="7" t="s">
        <v>498</v>
      </c>
      <c r="C1105" s="7">
        <v>2020</v>
      </c>
      <c r="D1105" s="7" t="s">
        <v>225</v>
      </c>
      <c r="E1105" s="7" t="s">
        <v>226</v>
      </c>
      <c r="F1105" s="7" t="str">
        <f>VLOOKUP(E1105,'Fuel Heat Rate'!C:D,2,FALSE)</f>
        <v>生物质</v>
      </c>
      <c r="G1105" s="8">
        <v>-371.42</v>
      </c>
      <c r="H1105" s="8">
        <f>VLOOKUP($E1105,'Fuel Heat Rate'!$C$3:$K$33,4,FALSE)*G1105</f>
        <v>-371.432689443116</v>
      </c>
    </row>
    <row r="1106" hidden="1" spans="1:8">
      <c r="A1106" s="7">
        <v>34311</v>
      </c>
      <c r="B1106" s="7" t="s">
        <v>498</v>
      </c>
      <c r="C1106" s="7">
        <v>2021</v>
      </c>
      <c r="D1106" s="7" t="s">
        <v>225</v>
      </c>
      <c r="E1106" s="7" t="s">
        <v>226</v>
      </c>
      <c r="F1106" s="7" t="str">
        <f>VLOOKUP(E1106,'Fuel Heat Rate'!C:D,2,FALSE)</f>
        <v>生物质</v>
      </c>
      <c r="G1106" s="8">
        <v>-492.31</v>
      </c>
      <c r="H1106" s="8">
        <f>VLOOKUP($E1106,'Fuel Heat Rate'!$C$3:$K$33,4,FALSE)*G1106</f>
        <v>-492.326819610523</v>
      </c>
    </row>
    <row r="1107" hidden="1" spans="1:8">
      <c r="A1107" s="7">
        <v>510626</v>
      </c>
      <c r="B1107" s="7" t="s">
        <v>498</v>
      </c>
      <c r="C1107" s="7">
        <v>2019</v>
      </c>
      <c r="D1107" s="7" t="s">
        <v>225</v>
      </c>
      <c r="E1107" s="7" t="s">
        <v>231</v>
      </c>
      <c r="F1107" s="7" t="str">
        <f>VLOOKUP(E1107,'Fuel Heat Rate'!C:D,2,FALSE)</f>
        <v>燃煤</v>
      </c>
      <c r="G1107" s="8">
        <v>-1.67</v>
      </c>
      <c r="H1107" s="8">
        <f>VLOOKUP($E1107,'Fuel Heat Rate'!$C$3:$K$33,4,FALSE)*G1107</f>
        <v>-0.477119</v>
      </c>
    </row>
    <row r="1108" hidden="1" spans="1:8">
      <c r="A1108" s="7">
        <v>511746</v>
      </c>
      <c r="B1108" s="7" t="s">
        <v>498</v>
      </c>
      <c r="C1108" s="7">
        <v>2019</v>
      </c>
      <c r="D1108" s="7" t="s">
        <v>225</v>
      </c>
      <c r="E1108" s="7" t="s">
        <v>262</v>
      </c>
      <c r="F1108" s="7" t="str">
        <f>VLOOKUP(E1108,'Fuel Heat Rate'!C:D,2,FALSE)</f>
        <v>燃油</v>
      </c>
      <c r="G1108" s="8">
        <v>-0.07</v>
      </c>
      <c r="H1108" s="8">
        <f>VLOOKUP($E1108,'Fuel Heat Rate'!$C$3:$K$33,4,FALSE)*G1108</f>
        <v>-0.100002</v>
      </c>
    </row>
    <row r="1109" hidden="1" spans="1:8">
      <c r="A1109" s="7">
        <v>511711</v>
      </c>
      <c r="B1109" s="7" t="s">
        <v>498</v>
      </c>
      <c r="C1109" s="7">
        <v>2020</v>
      </c>
      <c r="D1109" s="7" t="s">
        <v>225</v>
      </c>
      <c r="E1109" s="7" t="s">
        <v>262</v>
      </c>
      <c r="F1109" s="7" t="str">
        <f>VLOOKUP(E1109,'Fuel Heat Rate'!C:D,2,FALSE)</f>
        <v>燃油</v>
      </c>
      <c r="G1109" s="8">
        <v>-0.02</v>
      </c>
      <c r="H1109" s="8">
        <f>VLOOKUP($E1109,'Fuel Heat Rate'!$C$3:$K$33,4,FALSE)*G1109</f>
        <v>-0.028572</v>
      </c>
    </row>
    <row r="1110" hidden="1" spans="1:8">
      <c r="A1110" s="7">
        <v>19121</v>
      </c>
      <c r="B1110" s="7" t="s">
        <v>498</v>
      </c>
      <c r="C1110" s="7">
        <v>2021</v>
      </c>
      <c r="D1110" s="7" t="s">
        <v>225</v>
      </c>
      <c r="E1110" s="7" t="s">
        <v>262</v>
      </c>
      <c r="F1110" s="7" t="str">
        <f>VLOOKUP(E1110,'Fuel Heat Rate'!C:D,2,FALSE)</f>
        <v>燃油</v>
      </c>
      <c r="G1110" s="8">
        <v>-0.02</v>
      </c>
      <c r="H1110" s="8">
        <f>VLOOKUP($E1110,'Fuel Heat Rate'!$C$3:$K$33,4,FALSE)*G1110</f>
        <v>-0.028572</v>
      </c>
    </row>
    <row r="1111" hidden="1" spans="1:8">
      <c r="A1111" s="7">
        <v>512306</v>
      </c>
      <c r="B1111" s="7" t="s">
        <v>498</v>
      </c>
      <c r="C1111" s="7">
        <v>2019</v>
      </c>
      <c r="D1111" s="7" t="s">
        <v>225</v>
      </c>
      <c r="E1111" s="7" t="s">
        <v>337</v>
      </c>
      <c r="F1111" s="7" t="str">
        <f>VLOOKUP(E1111,'Fuel Heat Rate'!C:D,2,FALSE)</f>
        <v>其他</v>
      </c>
      <c r="G1111" s="8">
        <v>-5767.7</v>
      </c>
      <c r="H1111" s="8">
        <f>VLOOKUP($E1111,'Fuel Heat Rate'!$C$3:$K$33,4,FALSE)*G1111</f>
        <v>-197.051588657328</v>
      </c>
    </row>
    <row r="1112" hidden="1" spans="1:8">
      <c r="A1112" s="7">
        <v>512271</v>
      </c>
      <c r="B1112" s="7" t="s">
        <v>498</v>
      </c>
      <c r="C1112" s="7">
        <v>2020</v>
      </c>
      <c r="D1112" s="7" t="s">
        <v>225</v>
      </c>
      <c r="E1112" s="7" t="s">
        <v>337</v>
      </c>
      <c r="F1112" s="7" t="str">
        <f>VLOOKUP(E1112,'Fuel Heat Rate'!C:D,2,FALSE)</f>
        <v>其他</v>
      </c>
      <c r="G1112" s="8">
        <v>-6414.37</v>
      </c>
      <c r="H1112" s="8">
        <f>VLOOKUP($E1112,'Fuel Heat Rate'!$C$3:$K$33,4,FALSE)*G1112</f>
        <v>-219.144858216604</v>
      </c>
    </row>
    <row r="1113" hidden="1" spans="1:8">
      <c r="A1113" s="7">
        <v>32141</v>
      </c>
      <c r="B1113" s="7" t="s">
        <v>498</v>
      </c>
      <c r="C1113" s="7">
        <v>2021</v>
      </c>
      <c r="D1113" s="7" t="s">
        <v>225</v>
      </c>
      <c r="E1113" s="7" t="s">
        <v>337</v>
      </c>
      <c r="F1113" s="7" t="str">
        <f>VLOOKUP(E1113,'Fuel Heat Rate'!C:D,2,FALSE)</f>
        <v>其他</v>
      </c>
      <c r="G1113" s="8">
        <v>-7642.81</v>
      </c>
      <c r="H1113" s="8">
        <f>VLOOKUP($E1113,'Fuel Heat Rate'!$C$3:$K$33,4,FALSE)*G1113</f>
        <v>-261.114110010249</v>
      </c>
    </row>
    <row r="1114" hidden="1" spans="1:8">
      <c r="A1114" s="7">
        <v>513216</v>
      </c>
      <c r="B1114" s="7" t="s">
        <v>498</v>
      </c>
      <c r="C1114" s="7">
        <v>2020</v>
      </c>
      <c r="D1114" s="7" t="s">
        <v>225</v>
      </c>
      <c r="E1114" s="7" t="s">
        <v>503</v>
      </c>
      <c r="F1114" s="7" t="str">
        <f>VLOOKUP(E1114,'Fuel Heat Rate'!C:D,2,FALSE)</f>
        <v>燃油</v>
      </c>
      <c r="G1114" s="8">
        <v>-0.01</v>
      </c>
      <c r="H1114" s="8">
        <f>VLOOKUP($E1114,'Fuel Heat Rate'!$C$3:$K$33,4,FALSE)*G1114</f>
        <v>-0.0141434916296549</v>
      </c>
    </row>
    <row r="1115" hidden="1" spans="1:8">
      <c r="A1115" s="7">
        <v>514406</v>
      </c>
      <c r="B1115" s="7" t="s">
        <v>498</v>
      </c>
      <c r="C1115" s="7">
        <v>2019</v>
      </c>
      <c r="D1115" s="7" t="s">
        <v>225</v>
      </c>
      <c r="E1115" s="7" t="s">
        <v>239</v>
      </c>
      <c r="F1115" s="7" t="str">
        <f>VLOOKUP(E1115,'Fuel Heat Rate'!C:D,2,FALSE)</f>
        <v>燃油</v>
      </c>
      <c r="G1115" s="8">
        <v>-38.39</v>
      </c>
      <c r="H1115" s="8">
        <f>VLOOKUP($E1115,'Fuel Heat Rate'!$C$3:$K$33,4,FALSE)*G1115</f>
        <v>-41.9011045439016</v>
      </c>
    </row>
    <row r="1116" hidden="1" spans="1:8">
      <c r="A1116" s="7">
        <v>514371</v>
      </c>
      <c r="B1116" s="7" t="s">
        <v>498</v>
      </c>
      <c r="C1116" s="7">
        <v>2020</v>
      </c>
      <c r="D1116" s="7" t="s">
        <v>225</v>
      </c>
      <c r="E1116" s="7" t="s">
        <v>239</v>
      </c>
      <c r="F1116" s="7" t="str">
        <f>VLOOKUP(E1116,'Fuel Heat Rate'!C:D,2,FALSE)</f>
        <v>燃油</v>
      </c>
      <c r="G1116" s="8">
        <v>-30.47</v>
      </c>
      <c r="H1116" s="8">
        <f>VLOOKUP($E1116,'Fuel Heat Rate'!$C$3:$K$33,4,FALSE)*G1116</f>
        <v>-33.2567505978818</v>
      </c>
    </row>
    <row r="1117" hidden="1" spans="1:8">
      <c r="A1117" s="7">
        <v>25631</v>
      </c>
      <c r="B1117" s="7" t="s">
        <v>498</v>
      </c>
      <c r="C1117" s="7">
        <v>2021</v>
      </c>
      <c r="D1117" s="7" t="s">
        <v>225</v>
      </c>
      <c r="E1117" s="7" t="s">
        <v>239</v>
      </c>
      <c r="F1117" s="7" t="str">
        <f>VLOOKUP(E1117,'Fuel Heat Rate'!C:D,2,FALSE)</f>
        <v>燃油</v>
      </c>
      <c r="G1117" s="8">
        <v>-30.87</v>
      </c>
      <c r="H1117" s="8">
        <f>VLOOKUP($E1117,'Fuel Heat Rate'!$C$3:$K$33,4,FALSE)*G1117</f>
        <v>-33.6933341305091</v>
      </c>
    </row>
    <row r="1118" hidden="1" spans="1:8">
      <c r="A1118" s="7">
        <v>515176</v>
      </c>
      <c r="B1118" s="7" t="s">
        <v>498</v>
      </c>
      <c r="C1118" s="7">
        <v>2019</v>
      </c>
      <c r="D1118" s="7" t="s">
        <v>225</v>
      </c>
      <c r="E1118" s="7" t="s">
        <v>253</v>
      </c>
      <c r="F1118" s="7" t="str">
        <f>VLOOKUP(E1118,'Fuel Heat Rate'!C:D,2,FALSE)</f>
        <v>燃气</v>
      </c>
      <c r="G1118" s="8">
        <v>-29.19</v>
      </c>
      <c r="H1118" s="8">
        <f>VLOOKUP($E1118,'Fuel Heat Rate'!$C$3:$K$33,4,FALSE)*G1118</f>
        <v>-354.6585</v>
      </c>
    </row>
    <row r="1119" hidden="1" spans="1:8">
      <c r="A1119" s="7">
        <v>515141</v>
      </c>
      <c r="B1119" s="7" t="s">
        <v>498</v>
      </c>
      <c r="C1119" s="7">
        <v>2020</v>
      </c>
      <c r="D1119" s="7" t="s">
        <v>225</v>
      </c>
      <c r="E1119" s="7" t="s">
        <v>253</v>
      </c>
      <c r="F1119" s="7" t="str">
        <f>VLOOKUP(E1119,'Fuel Heat Rate'!C:D,2,FALSE)</f>
        <v>燃气</v>
      </c>
      <c r="G1119" s="8">
        <v>-31.74</v>
      </c>
      <c r="H1119" s="8">
        <f>VLOOKUP($E1119,'Fuel Heat Rate'!$C$3:$K$33,4,FALSE)*G1119</f>
        <v>-385.641</v>
      </c>
    </row>
    <row r="1120" hidden="1" spans="1:8">
      <c r="A1120" s="7">
        <v>29971</v>
      </c>
      <c r="B1120" s="7" t="s">
        <v>498</v>
      </c>
      <c r="C1120" s="7">
        <v>2021</v>
      </c>
      <c r="D1120" s="7" t="s">
        <v>225</v>
      </c>
      <c r="E1120" s="7" t="s">
        <v>253</v>
      </c>
      <c r="F1120" s="7" t="str">
        <f>VLOOKUP(E1120,'Fuel Heat Rate'!C:D,2,FALSE)</f>
        <v>燃气</v>
      </c>
      <c r="G1120" s="8">
        <v>-46.27</v>
      </c>
      <c r="H1120" s="8">
        <f>VLOOKUP($E1120,'Fuel Heat Rate'!$C$3:$K$33,4,FALSE)*G1120</f>
        <v>-562.1805</v>
      </c>
    </row>
    <row r="1121" hidden="1" spans="1:8">
      <c r="A1121" s="7">
        <v>5016</v>
      </c>
      <c r="B1121" s="7" t="s">
        <v>498</v>
      </c>
      <c r="C1121" s="7">
        <v>2021</v>
      </c>
      <c r="D1121" s="7" t="s">
        <v>225</v>
      </c>
      <c r="E1121" s="7" t="s">
        <v>494</v>
      </c>
      <c r="F1121" s="7" t="str">
        <f>VLOOKUP(E1121,'Fuel Heat Rate'!C:D,2,FALSE)</f>
        <v>燃煤</v>
      </c>
      <c r="G1121" s="8">
        <v>-0.72</v>
      </c>
      <c r="H1121" s="8">
        <f>VLOOKUP($E1121,'Fuel Heat Rate'!$C$3:$K$33,4,FALSE)*G1121</f>
        <v>-0.380613597540143</v>
      </c>
    </row>
    <row r="1122" hidden="1" spans="1:8">
      <c r="A1122" s="7">
        <v>517416</v>
      </c>
      <c r="B1122" s="7" t="s">
        <v>498</v>
      </c>
      <c r="C1122" s="7">
        <v>2019</v>
      </c>
      <c r="D1122" s="7" t="s">
        <v>225</v>
      </c>
      <c r="E1122" s="7" t="s">
        <v>255</v>
      </c>
      <c r="F1122" s="7" t="str">
        <f>VLOOKUP(E1122,'Fuel Heat Rate'!C:D,2,FALSE)</f>
        <v>燃气</v>
      </c>
      <c r="G1122" s="8">
        <v>-0.04</v>
      </c>
      <c r="H1122" s="8">
        <f>VLOOKUP($E1122,'Fuel Heat Rate'!$C$3:$K$33,4,FALSE)*G1122</f>
        <v>-0.0702890331397335</v>
      </c>
    </row>
    <row r="1123" hidden="1" spans="1:8">
      <c r="A1123" s="7">
        <v>31056</v>
      </c>
      <c r="B1123" s="7" t="s">
        <v>498</v>
      </c>
      <c r="C1123" s="7">
        <v>2021</v>
      </c>
      <c r="D1123" s="7" t="s">
        <v>225</v>
      </c>
      <c r="E1123" s="7" t="s">
        <v>255</v>
      </c>
      <c r="F1123" s="7" t="str">
        <f>VLOOKUP(E1123,'Fuel Heat Rate'!C:D,2,FALSE)</f>
        <v>燃气</v>
      </c>
      <c r="G1123" s="8">
        <v>-0.02</v>
      </c>
      <c r="H1123" s="8">
        <f>VLOOKUP($E1123,'Fuel Heat Rate'!$C$3:$K$33,4,FALSE)*G1123</f>
        <v>-0.0351445165698668</v>
      </c>
    </row>
    <row r="1124" hidden="1" spans="1:8">
      <c r="A1124" s="7">
        <v>518361</v>
      </c>
      <c r="B1124" s="7" t="s">
        <v>498</v>
      </c>
      <c r="C1124" s="7">
        <v>2019</v>
      </c>
      <c r="D1124" s="7" t="s">
        <v>225</v>
      </c>
      <c r="E1124" s="7" t="s">
        <v>229</v>
      </c>
      <c r="F1124" s="7" t="str">
        <f>VLOOKUP(E1124,'Fuel Heat Rate'!C:D,2,FALSE)</f>
        <v>燃煤</v>
      </c>
      <c r="G1124" s="8">
        <v>-8442.46</v>
      </c>
      <c r="H1124" s="8">
        <f>VLOOKUP($E1124,'Fuel Heat Rate'!$C$3:$K$33,4,FALSE)*G1124</f>
        <v>-6030.449178</v>
      </c>
    </row>
    <row r="1125" hidden="1" spans="1:8">
      <c r="A1125" s="7">
        <v>518326</v>
      </c>
      <c r="B1125" s="7" t="s">
        <v>498</v>
      </c>
      <c r="C1125" s="7">
        <v>2020</v>
      </c>
      <c r="D1125" s="7" t="s">
        <v>225</v>
      </c>
      <c r="E1125" s="7" t="s">
        <v>229</v>
      </c>
      <c r="F1125" s="7" t="str">
        <f>VLOOKUP(E1125,'Fuel Heat Rate'!C:D,2,FALSE)</f>
        <v>燃煤</v>
      </c>
      <c r="G1125" s="8">
        <v>-7945.1</v>
      </c>
      <c r="H1125" s="8">
        <f>VLOOKUP($E1125,'Fuel Heat Rate'!$C$3:$K$33,4,FALSE)*G1125</f>
        <v>-5675.18493</v>
      </c>
    </row>
    <row r="1126" hidden="1" spans="1:8">
      <c r="A1126" s="7">
        <v>1761</v>
      </c>
      <c r="B1126" s="7" t="s">
        <v>498</v>
      </c>
      <c r="C1126" s="7">
        <v>2021</v>
      </c>
      <c r="D1126" s="7" t="s">
        <v>225</v>
      </c>
      <c r="E1126" s="7" t="s">
        <v>229</v>
      </c>
      <c r="F1126" s="7" t="str">
        <f>VLOOKUP(E1126,'Fuel Heat Rate'!C:D,2,FALSE)</f>
        <v>燃煤</v>
      </c>
      <c r="G1126" s="8">
        <v>-10178.93</v>
      </c>
      <c r="H1126" s="8">
        <f>VLOOKUP($E1126,'Fuel Heat Rate'!$C$3:$K$33,4,FALSE)*G1126</f>
        <v>-7270.809699</v>
      </c>
    </row>
    <row r="1127" hidden="1" spans="1:8">
      <c r="A1127" s="7">
        <v>519481</v>
      </c>
      <c r="B1127" s="7" t="s">
        <v>498</v>
      </c>
      <c r="C1127" s="7">
        <v>2019</v>
      </c>
      <c r="D1127" s="7" t="s">
        <v>225</v>
      </c>
      <c r="E1127" s="7" t="s">
        <v>247</v>
      </c>
      <c r="F1127" s="7">
        <f>VLOOKUP(E1127,'Fuel Heat Rate'!C:D,2,FALSE)</f>
        <v>0</v>
      </c>
      <c r="G1127" s="8">
        <v>-6.18</v>
      </c>
      <c r="H1127" s="8">
        <f>VLOOKUP($E1127,'Fuel Heat Rate'!$C$3:$K$33,4,FALSE)*G1127</f>
        <v>-16.7748889648104</v>
      </c>
    </row>
    <row r="1128" hidden="1" spans="1:8">
      <c r="A1128" s="7">
        <v>519446</v>
      </c>
      <c r="B1128" s="7" t="s">
        <v>498</v>
      </c>
      <c r="C1128" s="7">
        <v>2020</v>
      </c>
      <c r="D1128" s="7" t="s">
        <v>225</v>
      </c>
      <c r="E1128" s="7" t="s">
        <v>247</v>
      </c>
      <c r="F1128" s="7">
        <f>VLOOKUP(E1128,'Fuel Heat Rate'!C:D,2,FALSE)</f>
        <v>0</v>
      </c>
      <c r="G1128" s="8">
        <v>-6.68</v>
      </c>
      <c r="H1128" s="8">
        <f>VLOOKUP($E1128,'Fuel Heat Rate'!$C$3:$K$33,4,FALSE)*G1128</f>
        <v>-18.13208062863</v>
      </c>
    </row>
    <row r="1129" hidden="1" spans="1:8">
      <c r="A1129" s="7">
        <v>10441</v>
      </c>
      <c r="B1129" s="7" t="s">
        <v>498</v>
      </c>
      <c r="C1129" s="7">
        <v>2021</v>
      </c>
      <c r="D1129" s="7" t="s">
        <v>225</v>
      </c>
      <c r="E1129" s="7" t="s">
        <v>247</v>
      </c>
      <c r="F1129" s="7">
        <f>VLOOKUP(E1129,'Fuel Heat Rate'!C:D,2,FALSE)</f>
        <v>0</v>
      </c>
      <c r="G1129" s="8">
        <v>-6.34</v>
      </c>
      <c r="H1129" s="8">
        <f>VLOOKUP($E1129,'Fuel Heat Rate'!$C$3:$K$33,4,FALSE)*G1129</f>
        <v>-17.2091902972327</v>
      </c>
    </row>
    <row r="1130" hidden="1" spans="1:8">
      <c r="A1130" s="7">
        <v>519866</v>
      </c>
      <c r="B1130" s="7" t="s">
        <v>499</v>
      </c>
      <c r="C1130" s="7">
        <v>2019</v>
      </c>
      <c r="D1130" s="7" t="s">
        <v>225</v>
      </c>
      <c r="E1130" s="7" t="s">
        <v>259</v>
      </c>
      <c r="F1130" s="7" t="str">
        <f>VLOOKUP(E1130,'Fuel Heat Rate'!C:D,2,FALSE)</f>
        <v>燃油</v>
      </c>
      <c r="G1130" s="8">
        <v>-0.34</v>
      </c>
      <c r="H1130" s="8">
        <f>VLOOKUP($E1130,'Fuel Heat Rate'!$C$3:$K$33,4,FALSE)*G1130</f>
        <v>-0.495414</v>
      </c>
    </row>
    <row r="1131" hidden="1" spans="1:8">
      <c r="A1131" s="7">
        <v>519831</v>
      </c>
      <c r="B1131" s="7" t="s">
        <v>499</v>
      </c>
      <c r="C1131" s="7">
        <v>2020</v>
      </c>
      <c r="D1131" s="7" t="s">
        <v>225</v>
      </c>
      <c r="E1131" s="7" t="s">
        <v>259</v>
      </c>
      <c r="F1131" s="7" t="str">
        <f>VLOOKUP(E1131,'Fuel Heat Rate'!C:D,2,FALSE)</f>
        <v>燃油</v>
      </c>
      <c r="G1131" s="8">
        <v>-0.41</v>
      </c>
      <c r="H1131" s="8">
        <f>VLOOKUP($E1131,'Fuel Heat Rate'!$C$3:$K$33,4,FALSE)*G1131</f>
        <v>-0.597411</v>
      </c>
    </row>
    <row r="1132" hidden="1" spans="1:8">
      <c r="A1132" s="7">
        <v>18316</v>
      </c>
      <c r="B1132" s="7" t="s">
        <v>499</v>
      </c>
      <c r="C1132" s="7">
        <v>2021</v>
      </c>
      <c r="D1132" s="7" t="s">
        <v>225</v>
      </c>
      <c r="E1132" s="7" t="s">
        <v>259</v>
      </c>
      <c r="F1132" s="7" t="str">
        <f>VLOOKUP(E1132,'Fuel Heat Rate'!C:D,2,FALSE)</f>
        <v>燃油</v>
      </c>
      <c r="G1132" s="8">
        <v>-0.49</v>
      </c>
      <c r="H1132" s="8">
        <f>VLOOKUP($E1132,'Fuel Heat Rate'!$C$3:$K$33,4,FALSE)*G1132</f>
        <v>-0.713979</v>
      </c>
    </row>
    <row r="1133" hidden="1" spans="1:8">
      <c r="A1133" s="7">
        <v>520426</v>
      </c>
      <c r="B1133" s="7" t="s">
        <v>499</v>
      </c>
      <c r="C1133" s="7">
        <v>2019</v>
      </c>
      <c r="D1133" s="7" t="s">
        <v>225</v>
      </c>
      <c r="E1133" s="7" t="s">
        <v>339</v>
      </c>
      <c r="F1133" s="7" t="str">
        <f>VLOOKUP(E1133,'Fuel Heat Rate'!C:D,2,FALSE)</f>
        <v>电力</v>
      </c>
      <c r="G1133" s="8">
        <v>554.85</v>
      </c>
      <c r="H1133" s="8">
        <f>VLOOKUP($E1133,'Fuel Heat Rate'!$C$3:$K$33,4,FALSE)*G1133</f>
        <v>682.425691834643</v>
      </c>
    </row>
    <row r="1134" hidden="1" spans="1:8">
      <c r="A1134" s="7">
        <v>520391</v>
      </c>
      <c r="B1134" s="7" t="s">
        <v>499</v>
      </c>
      <c r="C1134" s="7">
        <v>2020</v>
      </c>
      <c r="D1134" s="7" t="s">
        <v>225</v>
      </c>
      <c r="E1134" s="7" t="s">
        <v>339</v>
      </c>
      <c r="F1134" s="7" t="str">
        <f>VLOOKUP(E1134,'Fuel Heat Rate'!C:D,2,FALSE)</f>
        <v>电力</v>
      </c>
      <c r="G1134" s="8">
        <v>541.49</v>
      </c>
      <c r="H1134" s="8">
        <f>VLOOKUP($E1134,'Fuel Heat Rate'!$C$3:$K$33,4,FALSE)*G1134</f>
        <v>665.993850358729</v>
      </c>
    </row>
    <row r="1135" hidden="1" spans="1:8">
      <c r="A1135" s="7">
        <v>33506</v>
      </c>
      <c r="B1135" s="7" t="s">
        <v>499</v>
      </c>
      <c r="C1135" s="7">
        <v>2021</v>
      </c>
      <c r="D1135" s="7" t="s">
        <v>225</v>
      </c>
      <c r="E1135" s="7" t="s">
        <v>339</v>
      </c>
      <c r="F1135" s="7" t="str">
        <f>VLOOKUP(E1135,'Fuel Heat Rate'!C:D,2,FALSE)</f>
        <v>电力</v>
      </c>
      <c r="G1135" s="8">
        <v>681.21</v>
      </c>
      <c r="H1135" s="8">
        <f>VLOOKUP($E1135,'Fuel Heat Rate'!$C$3:$K$33,4,FALSE)*G1135</f>
        <v>837.839426033481</v>
      </c>
    </row>
    <row r="1136" hidden="1" spans="1:8">
      <c r="A1136" s="7">
        <v>520986</v>
      </c>
      <c r="B1136" s="7" t="s">
        <v>499</v>
      </c>
      <c r="C1136" s="7">
        <v>2019</v>
      </c>
      <c r="D1136" s="7" t="s">
        <v>225</v>
      </c>
      <c r="E1136" s="7" t="s">
        <v>244</v>
      </c>
      <c r="F1136" s="7">
        <f>VLOOKUP(E1136,'Fuel Heat Rate'!C:D,2,FALSE)</f>
        <v>0</v>
      </c>
      <c r="G1136" s="8">
        <v>-55.03</v>
      </c>
      <c r="H1136" s="8">
        <f>VLOOKUP($E1136,'Fuel Heat Rate'!$C$3:$K$33,4,FALSE)*G1136</f>
        <v>-70.7474854800137</v>
      </c>
    </row>
    <row r="1137" hidden="1" spans="1:8">
      <c r="A1137" s="7">
        <v>520951</v>
      </c>
      <c r="B1137" s="7" t="s">
        <v>499</v>
      </c>
      <c r="C1137" s="7">
        <v>2020</v>
      </c>
      <c r="D1137" s="7" t="s">
        <v>225</v>
      </c>
      <c r="E1137" s="7" t="s">
        <v>244</v>
      </c>
      <c r="F1137" s="7">
        <f>VLOOKUP(E1137,'Fuel Heat Rate'!C:D,2,FALSE)</f>
        <v>0</v>
      </c>
      <c r="G1137" s="8">
        <v>-52.18</v>
      </c>
      <c r="H1137" s="8">
        <f>VLOOKUP($E1137,'Fuel Heat Rate'!$C$3:$K$33,4,FALSE)*G1137</f>
        <v>-67.0834779637855</v>
      </c>
    </row>
    <row r="1138" hidden="1" spans="1:8">
      <c r="A1138" s="7">
        <v>9636</v>
      </c>
      <c r="B1138" s="7" t="s">
        <v>499</v>
      </c>
      <c r="C1138" s="7">
        <v>2021</v>
      </c>
      <c r="D1138" s="7" t="s">
        <v>225</v>
      </c>
      <c r="E1138" s="7" t="s">
        <v>244</v>
      </c>
      <c r="F1138" s="7">
        <f>VLOOKUP(E1138,'Fuel Heat Rate'!C:D,2,FALSE)</f>
        <v>0</v>
      </c>
      <c r="G1138" s="8">
        <v>-63.46</v>
      </c>
      <c r="H1138" s="8">
        <f>VLOOKUP($E1138,'Fuel Heat Rate'!$C$3:$K$33,4,FALSE)*G1138</f>
        <v>-81.5852340280151</v>
      </c>
    </row>
    <row r="1139" hidden="1" spans="1:8">
      <c r="A1139" s="7">
        <v>521371</v>
      </c>
      <c r="B1139" s="7" t="s">
        <v>499</v>
      </c>
      <c r="C1139" s="7">
        <v>2019</v>
      </c>
      <c r="D1139" s="7" t="s">
        <v>225</v>
      </c>
      <c r="E1139" s="7" t="s">
        <v>242</v>
      </c>
      <c r="F1139" s="7">
        <f>VLOOKUP(E1139,'Fuel Heat Rate'!C:D,2,FALSE)</f>
        <v>0</v>
      </c>
      <c r="G1139" s="8">
        <v>-1.54</v>
      </c>
      <c r="H1139" s="8">
        <f>VLOOKUP($E1139,'Fuel Heat Rate'!$C$3:$K$33,4,FALSE)*G1139</f>
        <v>-9.12989</v>
      </c>
    </row>
    <row r="1140" hidden="1" spans="1:8">
      <c r="A1140" s="7">
        <v>521336</v>
      </c>
      <c r="B1140" s="7" t="s">
        <v>499</v>
      </c>
      <c r="C1140" s="7">
        <v>2020</v>
      </c>
      <c r="D1140" s="7" t="s">
        <v>225</v>
      </c>
      <c r="E1140" s="7" t="s">
        <v>242</v>
      </c>
      <c r="F1140" s="7">
        <f>VLOOKUP(E1140,'Fuel Heat Rate'!C:D,2,FALSE)</f>
        <v>0</v>
      </c>
      <c r="G1140" s="8">
        <v>-1.27</v>
      </c>
      <c r="H1140" s="8">
        <f>VLOOKUP($E1140,'Fuel Heat Rate'!$C$3:$K$33,4,FALSE)*G1140</f>
        <v>-7.529195</v>
      </c>
    </row>
    <row r="1141" hidden="1" spans="1:8">
      <c r="A1141" s="7">
        <v>8551</v>
      </c>
      <c r="B1141" s="7" t="s">
        <v>499</v>
      </c>
      <c r="C1141" s="7">
        <v>2021</v>
      </c>
      <c r="D1141" s="7" t="s">
        <v>225</v>
      </c>
      <c r="E1141" s="7" t="s">
        <v>242</v>
      </c>
      <c r="F1141" s="7">
        <f>VLOOKUP(E1141,'Fuel Heat Rate'!C:D,2,FALSE)</f>
        <v>0</v>
      </c>
      <c r="G1141" s="8">
        <v>-1.14</v>
      </c>
      <c r="H1141" s="8">
        <f>VLOOKUP($E1141,'Fuel Heat Rate'!$C$3:$K$33,4,FALSE)*G1141</f>
        <v>-6.75849</v>
      </c>
    </row>
    <row r="1142" hidden="1" spans="1:8">
      <c r="A1142" s="7">
        <v>523051</v>
      </c>
      <c r="B1142" s="7" t="s">
        <v>499</v>
      </c>
      <c r="C1142" s="7">
        <v>2019</v>
      </c>
      <c r="D1142" s="7" t="s">
        <v>225</v>
      </c>
      <c r="E1142" s="7" t="s">
        <v>234</v>
      </c>
      <c r="F1142" s="7" t="str">
        <f>VLOOKUP(E1142,'Fuel Heat Rate'!C:D,2,FALSE)</f>
        <v>煤矸石</v>
      </c>
      <c r="G1142" s="8">
        <v>-85.52</v>
      </c>
      <c r="H1142" s="8">
        <f>VLOOKUP($E1142,'Fuel Heat Rate'!$C$3:$K$33,4,FALSE)*G1142</f>
        <v>-24.4668425008541</v>
      </c>
    </row>
    <row r="1143" hidden="1" spans="1:8">
      <c r="A1143" s="7">
        <v>523016</v>
      </c>
      <c r="B1143" s="7" t="s">
        <v>499</v>
      </c>
      <c r="C1143" s="7">
        <v>2020</v>
      </c>
      <c r="D1143" s="7" t="s">
        <v>225</v>
      </c>
      <c r="E1143" s="7" t="s">
        <v>234</v>
      </c>
      <c r="F1143" s="7" t="str">
        <f>VLOOKUP(E1143,'Fuel Heat Rate'!C:D,2,FALSE)</f>
        <v>煤矸石</v>
      </c>
      <c r="G1143" s="8">
        <v>-20.58</v>
      </c>
      <c r="H1143" s="8">
        <f>VLOOKUP($E1143,'Fuel Heat Rate'!$C$3:$K$33,4,FALSE)*G1143</f>
        <v>-5.88783464297916</v>
      </c>
    </row>
    <row r="1144" hidden="1" spans="1:8">
      <c r="A1144" s="7">
        <v>6381</v>
      </c>
      <c r="B1144" s="7" t="s">
        <v>499</v>
      </c>
      <c r="C1144" s="7">
        <v>2021</v>
      </c>
      <c r="D1144" s="7" t="s">
        <v>225</v>
      </c>
      <c r="E1144" s="7" t="s">
        <v>234</v>
      </c>
      <c r="F1144" s="7" t="str">
        <f>VLOOKUP(E1144,'Fuel Heat Rate'!C:D,2,FALSE)</f>
        <v>煤矸石</v>
      </c>
      <c r="G1144" s="8">
        <v>-10.29</v>
      </c>
      <c r="H1144" s="8">
        <f>VLOOKUP($E1144,'Fuel Heat Rate'!$C$3:$K$33,4,FALSE)*G1144</f>
        <v>-2.94391732148958</v>
      </c>
    </row>
    <row r="1145" hidden="1" spans="1:8">
      <c r="A1145" s="7">
        <v>525676</v>
      </c>
      <c r="B1145" s="7" t="s">
        <v>499</v>
      </c>
      <c r="C1145" s="7">
        <v>2019</v>
      </c>
      <c r="D1145" s="7" t="s">
        <v>225</v>
      </c>
      <c r="E1145" s="7" t="s">
        <v>226</v>
      </c>
      <c r="F1145" s="7" t="str">
        <f>VLOOKUP(E1145,'Fuel Heat Rate'!C:D,2,FALSE)</f>
        <v>生物质</v>
      </c>
      <c r="G1145" s="8">
        <v>-61.83</v>
      </c>
      <c r="H1145" s="8">
        <f>VLOOKUP($E1145,'Fuel Heat Rate'!$C$3:$K$33,4,FALSE)*G1145</f>
        <v>-61.8321124017766</v>
      </c>
    </row>
    <row r="1146" hidden="1" spans="1:8">
      <c r="A1146" s="7">
        <v>525641</v>
      </c>
      <c r="B1146" s="7" t="s">
        <v>499</v>
      </c>
      <c r="C1146" s="7">
        <v>2020</v>
      </c>
      <c r="D1146" s="7" t="s">
        <v>225</v>
      </c>
      <c r="E1146" s="7" t="s">
        <v>226</v>
      </c>
      <c r="F1146" s="7" t="str">
        <f>VLOOKUP(E1146,'Fuel Heat Rate'!C:D,2,FALSE)</f>
        <v>生物质</v>
      </c>
      <c r="G1146" s="8">
        <v>-96.05</v>
      </c>
      <c r="H1146" s="8">
        <f>VLOOKUP($E1146,'Fuel Heat Rate'!$C$3:$K$33,4,FALSE)*G1146</f>
        <v>-96.0532815169115</v>
      </c>
    </row>
    <row r="1147" hidden="1" spans="1:8">
      <c r="A1147" s="7">
        <v>34591</v>
      </c>
      <c r="B1147" s="7" t="s">
        <v>499</v>
      </c>
      <c r="C1147" s="7">
        <v>2021</v>
      </c>
      <c r="D1147" s="7" t="s">
        <v>225</v>
      </c>
      <c r="E1147" s="7" t="s">
        <v>226</v>
      </c>
      <c r="F1147" s="7" t="str">
        <f>VLOOKUP(E1147,'Fuel Heat Rate'!C:D,2,FALSE)</f>
        <v>生物质</v>
      </c>
      <c r="G1147" s="8">
        <v>-88.26</v>
      </c>
      <c r="H1147" s="8">
        <f>VLOOKUP($E1147,'Fuel Heat Rate'!$C$3:$K$33,4,FALSE)*G1147</f>
        <v>-88.2630153741032</v>
      </c>
    </row>
    <row r="1148" hidden="1" spans="1:8">
      <c r="A1148" s="7">
        <v>526796</v>
      </c>
      <c r="B1148" s="7" t="s">
        <v>499</v>
      </c>
      <c r="C1148" s="7">
        <v>2019</v>
      </c>
      <c r="D1148" s="7" t="s">
        <v>225</v>
      </c>
      <c r="E1148" s="7" t="s">
        <v>231</v>
      </c>
      <c r="F1148" s="7" t="str">
        <f>VLOOKUP(E1148,'Fuel Heat Rate'!C:D,2,FALSE)</f>
        <v>燃煤</v>
      </c>
      <c r="G1148" s="8">
        <v>-1.2</v>
      </c>
      <c r="H1148" s="8">
        <f>VLOOKUP($E1148,'Fuel Heat Rate'!$C$3:$K$33,4,FALSE)*G1148</f>
        <v>-0.34284</v>
      </c>
    </row>
    <row r="1149" hidden="1" spans="1:8">
      <c r="A1149" s="7">
        <v>526761</v>
      </c>
      <c r="B1149" s="7" t="s">
        <v>499</v>
      </c>
      <c r="C1149" s="7">
        <v>2020</v>
      </c>
      <c r="D1149" s="7" t="s">
        <v>225</v>
      </c>
      <c r="E1149" s="7" t="s">
        <v>231</v>
      </c>
      <c r="F1149" s="7" t="str">
        <f>VLOOKUP(E1149,'Fuel Heat Rate'!C:D,2,FALSE)</f>
        <v>燃煤</v>
      </c>
      <c r="G1149" s="8">
        <v>-13.08</v>
      </c>
      <c r="H1149" s="8">
        <f>VLOOKUP($E1149,'Fuel Heat Rate'!$C$3:$K$33,4,FALSE)*G1149</f>
        <v>-3.736956</v>
      </c>
    </row>
    <row r="1150" hidden="1" spans="1:8">
      <c r="A1150" s="7">
        <v>4211</v>
      </c>
      <c r="B1150" s="7" t="s">
        <v>499</v>
      </c>
      <c r="C1150" s="7">
        <v>2021</v>
      </c>
      <c r="D1150" s="7" t="s">
        <v>225</v>
      </c>
      <c r="E1150" s="7" t="s">
        <v>231</v>
      </c>
      <c r="F1150" s="7" t="str">
        <f>VLOOKUP(E1150,'Fuel Heat Rate'!C:D,2,FALSE)</f>
        <v>燃煤</v>
      </c>
      <c r="G1150" s="8">
        <v>-14.43</v>
      </c>
      <c r="H1150" s="8">
        <f>VLOOKUP($E1150,'Fuel Heat Rate'!$C$3:$K$33,4,FALSE)*G1150</f>
        <v>-4.122651</v>
      </c>
    </row>
    <row r="1151" hidden="1" spans="1:8">
      <c r="A1151" s="7">
        <v>527916</v>
      </c>
      <c r="B1151" s="7" t="s">
        <v>499</v>
      </c>
      <c r="C1151" s="7">
        <v>2019</v>
      </c>
      <c r="D1151" s="7" t="s">
        <v>225</v>
      </c>
      <c r="E1151" s="7" t="s">
        <v>262</v>
      </c>
      <c r="F1151" s="7" t="str">
        <f>VLOOKUP(E1151,'Fuel Heat Rate'!C:D,2,FALSE)</f>
        <v>燃油</v>
      </c>
      <c r="G1151" s="8">
        <v>-0.04</v>
      </c>
      <c r="H1151" s="8">
        <f>VLOOKUP($E1151,'Fuel Heat Rate'!$C$3:$K$33,4,FALSE)*G1151</f>
        <v>-0.057144</v>
      </c>
    </row>
    <row r="1152" hidden="1" spans="1:8">
      <c r="A1152" s="7">
        <v>527881</v>
      </c>
      <c r="B1152" s="7" t="s">
        <v>499</v>
      </c>
      <c r="C1152" s="7">
        <v>2020</v>
      </c>
      <c r="D1152" s="7" t="s">
        <v>225</v>
      </c>
      <c r="E1152" s="7" t="s">
        <v>262</v>
      </c>
      <c r="F1152" s="7" t="str">
        <f>VLOOKUP(E1152,'Fuel Heat Rate'!C:D,2,FALSE)</f>
        <v>燃油</v>
      </c>
      <c r="G1152" s="8">
        <v>-0.03</v>
      </c>
      <c r="H1152" s="8">
        <f>VLOOKUP($E1152,'Fuel Heat Rate'!$C$3:$K$33,4,FALSE)*G1152</f>
        <v>-0.042858</v>
      </c>
    </row>
    <row r="1153" hidden="1" spans="1:8">
      <c r="A1153" s="7">
        <v>19401</v>
      </c>
      <c r="B1153" s="7" t="s">
        <v>499</v>
      </c>
      <c r="C1153" s="7">
        <v>2021</v>
      </c>
      <c r="D1153" s="7" t="s">
        <v>225</v>
      </c>
      <c r="E1153" s="7" t="s">
        <v>262</v>
      </c>
      <c r="F1153" s="7" t="str">
        <f>VLOOKUP(E1153,'Fuel Heat Rate'!C:D,2,FALSE)</f>
        <v>燃油</v>
      </c>
      <c r="G1153" s="8">
        <v>-0.05</v>
      </c>
      <c r="H1153" s="8">
        <f>VLOOKUP($E1153,'Fuel Heat Rate'!$C$3:$K$33,4,FALSE)*G1153</f>
        <v>-0.07143</v>
      </c>
    </row>
    <row r="1154" hidden="1" spans="1:8">
      <c r="A1154" s="7">
        <v>528476</v>
      </c>
      <c r="B1154" s="7" t="s">
        <v>499</v>
      </c>
      <c r="C1154" s="7">
        <v>2019</v>
      </c>
      <c r="D1154" s="7" t="s">
        <v>225</v>
      </c>
      <c r="E1154" s="7" t="s">
        <v>337</v>
      </c>
      <c r="F1154" s="7" t="str">
        <f>VLOOKUP(E1154,'Fuel Heat Rate'!C:D,2,FALSE)</f>
        <v>其他</v>
      </c>
      <c r="G1154" s="8">
        <v>-2704.33</v>
      </c>
      <c r="H1154" s="8">
        <f>VLOOKUP($E1154,'Fuel Heat Rate'!$C$3:$K$33,4,FALSE)*G1154</f>
        <v>-92.3925521011274</v>
      </c>
    </row>
    <row r="1155" hidden="1" spans="1:8">
      <c r="A1155" s="7">
        <v>528441</v>
      </c>
      <c r="B1155" s="7" t="s">
        <v>499</v>
      </c>
      <c r="C1155" s="7">
        <v>2020</v>
      </c>
      <c r="D1155" s="7" t="s">
        <v>225</v>
      </c>
      <c r="E1155" s="7" t="s">
        <v>337</v>
      </c>
      <c r="F1155" s="7" t="str">
        <f>VLOOKUP(E1155,'Fuel Heat Rate'!C:D,2,FALSE)</f>
        <v>其他</v>
      </c>
      <c r="G1155" s="8">
        <v>-2708.9</v>
      </c>
      <c r="H1155" s="8">
        <f>VLOOKUP($E1155,'Fuel Heat Rate'!$C$3:$K$33,4,FALSE)*G1155</f>
        <v>-92.5486846600615</v>
      </c>
    </row>
    <row r="1156" hidden="1" spans="1:8">
      <c r="A1156" s="7">
        <v>32421</v>
      </c>
      <c r="B1156" s="7" t="s">
        <v>499</v>
      </c>
      <c r="C1156" s="7">
        <v>2021</v>
      </c>
      <c r="D1156" s="7" t="s">
        <v>225</v>
      </c>
      <c r="E1156" s="7" t="s">
        <v>337</v>
      </c>
      <c r="F1156" s="7" t="str">
        <f>VLOOKUP(E1156,'Fuel Heat Rate'!C:D,2,FALSE)</f>
        <v>其他</v>
      </c>
      <c r="G1156" s="8">
        <v>-3605.21</v>
      </c>
      <c r="H1156" s="8">
        <f>VLOOKUP($E1156,'Fuel Heat Rate'!$C$3:$K$33,4,FALSE)*G1156</f>
        <v>-123.170823368637</v>
      </c>
    </row>
    <row r="1157" hidden="1" spans="1:8">
      <c r="A1157" s="7">
        <v>531346</v>
      </c>
      <c r="B1157" s="7" t="s">
        <v>499</v>
      </c>
      <c r="C1157" s="7">
        <v>2019</v>
      </c>
      <c r="D1157" s="7" t="s">
        <v>225</v>
      </c>
      <c r="E1157" s="7" t="s">
        <v>253</v>
      </c>
      <c r="F1157" s="7" t="str">
        <f>VLOOKUP(E1157,'Fuel Heat Rate'!C:D,2,FALSE)</f>
        <v>燃气</v>
      </c>
      <c r="G1157" s="8">
        <v>-3.72</v>
      </c>
      <c r="H1157" s="8">
        <f>VLOOKUP($E1157,'Fuel Heat Rate'!$C$3:$K$33,4,FALSE)*G1157</f>
        <v>-45.198</v>
      </c>
    </row>
    <row r="1158" hidden="1" spans="1:8">
      <c r="A1158" s="7">
        <v>531311</v>
      </c>
      <c r="B1158" s="7" t="s">
        <v>499</v>
      </c>
      <c r="C1158" s="7">
        <v>2020</v>
      </c>
      <c r="D1158" s="7" t="s">
        <v>225</v>
      </c>
      <c r="E1158" s="7" t="s">
        <v>253</v>
      </c>
      <c r="F1158" s="7" t="str">
        <f>VLOOKUP(E1158,'Fuel Heat Rate'!C:D,2,FALSE)</f>
        <v>燃气</v>
      </c>
      <c r="G1158" s="8">
        <v>-3.59</v>
      </c>
      <c r="H1158" s="8">
        <f>VLOOKUP($E1158,'Fuel Heat Rate'!$C$3:$K$33,4,FALSE)*G1158</f>
        <v>-43.6185</v>
      </c>
    </row>
    <row r="1159" hidden="1" spans="1:8">
      <c r="A1159" s="7">
        <v>30251</v>
      </c>
      <c r="B1159" s="7" t="s">
        <v>499</v>
      </c>
      <c r="C1159" s="7">
        <v>2021</v>
      </c>
      <c r="D1159" s="7" t="s">
        <v>225</v>
      </c>
      <c r="E1159" s="7" t="s">
        <v>253</v>
      </c>
      <c r="F1159" s="7" t="str">
        <f>VLOOKUP(E1159,'Fuel Heat Rate'!C:D,2,FALSE)</f>
        <v>燃气</v>
      </c>
      <c r="G1159" s="8">
        <v>-5.03</v>
      </c>
      <c r="H1159" s="8">
        <f>VLOOKUP($E1159,'Fuel Heat Rate'!$C$3:$K$33,4,FALSE)*G1159</f>
        <v>-61.1145</v>
      </c>
    </row>
    <row r="1160" hidden="1" spans="1:8">
      <c r="A1160" s="7">
        <v>534531</v>
      </c>
      <c r="B1160" s="7" t="s">
        <v>499</v>
      </c>
      <c r="C1160" s="7">
        <v>2019</v>
      </c>
      <c r="D1160" s="7" t="s">
        <v>225</v>
      </c>
      <c r="E1160" s="7" t="s">
        <v>229</v>
      </c>
      <c r="F1160" s="7" t="str">
        <f>VLOOKUP(E1160,'Fuel Heat Rate'!C:D,2,FALSE)</f>
        <v>燃煤</v>
      </c>
      <c r="G1160" s="8">
        <v>-2053.11</v>
      </c>
      <c r="H1160" s="8">
        <f>VLOOKUP($E1160,'Fuel Heat Rate'!$C$3:$K$33,4,FALSE)*G1160</f>
        <v>-1466.536473</v>
      </c>
    </row>
    <row r="1161" hidden="1" spans="1:8">
      <c r="A1161" s="7">
        <v>534496</v>
      </c>
      <c r="B1161" s="7" t="s">
        <v>499</v>
      </c>
      <c r="C1161" s="7">
        <v>2020</v>
      </c>
      <c r="D1161" s="7" t="s">
        <v>225</v>
      </c>
      <c r="E1161" s="7" t="s">
        <v>229</v>
      </c>
      <c r="F1161" s="7" t="str">
        <f>VLOOKUP(E1161,'Fuel Heat Rate'!C:D,2,FALSE)</f>
        <v>燃煤</v>
      </c>
      <c r="G1161" s="8">
        <v>-1952.64</v>
      </c>
      <c r="H1161" s="8">
        <f>VLOOKUP($E1161,'Fuel Heat Rate'!$C$3:$K$33,4,FALSE)*G1161</f>
        <v>-1394.770752</v>
      </c>
    </row>
    <row r="1162" hidden="1" spans="1:8">
      <c r="A1162" s="7">
        <v>2041</v>
      </c>
      <c r="B1162" s="7" t="s">
        <v>499</v>
      </c>
      <c r="C1162" s="7">
        <v>2021</v>
      </c>
      <c r="D1162" s="7" t="s">
        <v>225</v>
      </c>
      <c r="E1162" s="7" t="s">
        <v>229</v>
      </c>
      <c r="F1162" s="7" t="str">
        <f>VLOOKUP(E1162,'Fuel Heat Rate'!C:D,2,FALSE)</f>
        <v>燃煤</v>
      </c>
      <c r="G1162" s="8">
        <v>-2392.63</v>
      </c>
      <c r="H1162" s="8">
        <f>VLOOKUP($E1162,'Fuel Heat Rate'!$C$3:$K$33,4,FALSE)*G1162</f>
        <v>-1709.055609</v>
      </c>
    </row>
    <row r="1163" hidden="1" spans="1:8">
      <c r="A1163" s="7">
        <v>535651</v>
      </c>
      <c r="B1163" s="7" t="s">
        <v>499</v>
      </c>
      <c r="C1163" s="7">
        <v>2019</v>
      </c>
      <c r="D1163" s="7" t="s">
        <v>225</v>
      </c>
      <c r="E1163" s="7" t="s">
        <v>247</v>
      </c>
      <c r="F1163" s="7">
        <f>VLOOKUP(E1163,'Fuel Heat Rate'!C:D,2,FALSE)</f>
        <v>0</v>
      </c>
      <c r="G1163" s="8">
        <v>-1.09</v>
      </c>
      <c r="H1163" s="8">
        <f>VLOOKUP($E1163,'Fuel Heat Rate'!$C$3:$K$33,4,FALSE)*G1163</f>
        <v>-2.95867782712675</v>
      </c>
    </row>
    <row r="1164" hidden="1" spans="1:8">
      <c r="A1164" s="7">
        <v>535616</v>
      </c>
      <c r="B1164" s="7" t="s">
        <v>499</v>
      </c>
      <c r="C1164" s="7">
        <v>2020</v>
      </c>
      <c r="D1164" s="7" t="s">
        <v>225</v>
      </c>
      <c r="E1164" s="7" t="s">
        <v>247</v>
      </c>
      <c r="F1164" s="7">
        <f>VLOOKUP(E1164,'Fuel Heat Rate'!C:D,2,FALSE)</f>
        <v>0</v>
      </c>
      <c r="G1164" s="8">
        <v>-1.48</v>
      </c>
      <c r="H1164" s="8">
        <f>VLOOKUP($E1164,'Fuel Heat Rate'!$C$3:$K$33,4,FALSE)*G1164</f>
        <v>-4.01728732490605</v>
      </c>
    </row>
    <row r="1165" hidden="1" spans="1:8">
      <c r="A1165" s="7">
        <v>10721</v>
      </c>
      <c r="B1165" s="7" t="s">
        <v>499</v>
      </c>
      <c r="C1165" s="7">
        <v>2021</v>
      </c>
      <c r="D1165" s="7" t="s">
        <v>225</v>
      </c>
      <c r="E1165" s="7" t="s">
        <v>247</v>
      </c>
      <c r="F1165" s="7">
        <f>VLOOKUP(E1165,'Fuel Heat Rate'!C:D,2,FALSE)</f>
        <v>0</v>
      </c>
      <c r="G1165" s="8">
        <v>-1.71</v>
      </c>
      <c r="H1165" s="8">
        <f>VLOOKUP($E1165,'Fuel Heat Rate'!$C$3:$K$33,4,FALSE)*G1165</f>
        <v>-4.64159549026307</v>
      </c>
    </row>
    <row r="1166" spans="1:8">
      <c r="B1166" s="7" t="s">
        <v>224</v>
      </c>
      <c r="C1166" s="7">
        <v>2022</v>
      </c>
      <c r="D1166" s="7" t="s">
        <v>225</v>
      </c>
      <c r="E1166" s="7" t="s">
        <v>259</v>
      </c>
      <c r="F1166" s="7" t="str">
        <f>VLOOKUP(E1166,'Fuel Heat Rate'!C:D,2,FALSE)</f>
        <v>燃油</v>
      </c>
      <c r="G1166" s="8">
        <v>-29.84</v>
      </c>
    </row>
    <row r="1167" spans="1:8">
      <c r="B1167" s="7" t="s">
        <v>224</v>
      </c>
      <c r="C1167" s="7">
        <v>2022</v>
      </c>
      <c r="D1167" s="7" t="s">
        <v>225</v>
      </c>
      <c r="E1167" s="7" t="s">
        <v>339</v>
      </c>
      <c r="F1167" s="7" t="str">
        <f>VLOOKUP(E1167,'Fuel Heat Rate'!C:D,2,FALSE)</f>
        <v>电力</v>
      </c>
      <c r="G1167" s="8">
        <v>58887.95</v>
      </c>
    </row>
    <row r="1168" spans="1:8">
      <c r="B1168" s="7" t="s">
        <v>224</v>
      </c>
      <c r="C1168" s="7">
        <v>2022</v>
      </c>
      <c r="D1168" s="7" t="s">
        <v>225</v>
      </c>
      <c r="E1168" s="7" t="s">
        <v>236</v>
      </c>
      <c r="F1168" s="7" t="str">
        <f>VLOOKUP(E1168,'Fuel Heat Rate'!C:D,2,FALSE)</f>
        <v>燃煤</v>
      </c>
      <c r="G1168" s="8">
        <v>-142.16</v>
      </c>
    </row>
    <row r="1169" spans="2:7">
      <c r="B1169" s="7" t="s">
        <v>224</v>
      </c>
      <c r="C1169" s="7">
        <v>2022</v>
      </c>
      <c r="D1169" s="7" t="s">
        <v>225</v>
      </c>
      <c r="E1169" s="7" t="s">
        <v>251</v>
      </c>
      <c r="F1169" s="7" t="str">
        <f>VLOOKUP(E1169,'Fuel Heat Rate'!C:D,2,FALSE)</f>
        <v>燃油</v>
      </c>
      <c r="G1169" s="8">
        <v>-43.44</v>
      </c>
    </row>
    <row r="1170" spans="2:7">
      <c r="B1170" s="7" t="s">
        <v>224</v>
      </c>
      <c r="C1170" s="7">
        <v>2022</v>
      </c>
      <c r="D1170" s="7" t="s">
        <v>225</v>
      </c>
      <c r="E1170" s="7" t="s">
        <v>234</v>
      </c>
      <c r="F1170" s="7" t="str">
        <f>VLOOKUP(E1170,'Fuel Heat Rate'!C:D,2,FALSE)</f>
        <v>煤矸石</v>
      </c>
      <c r="G1170" s="8">
        <v>-1752.47</v>
      </c>
    </row>
    <row r="1171" spans="2:7">
      <c r="B1171" s="7" t="s">
        <v>224</v>
      </c>
      <c r="C1171" s="7">
        <v>2022</v>
      </c>
      <c r="D1171" s="7" t="s">
        <v>225</v>
      </c>
      <c r="E1171" s="7" t="s">
        <v>226</v>
      </c>
      <c r="F1171" s="7" t="str">
        <f>VLOOKUP(E1171,'Fuel Heat Rate'!C:D,2,FALSE)</f>
        <v>生物质</v>
      </c>
      <c r="G1171" s="8">
        <v>-4828.05</v>
      </c>
    </row>
    <row r="1172" spans="2:7">
      <c r="B1172" s="7" t="s">
        <v>224</v>
      </c>
      <c r="C1172" s="7">
        <v>2022</v>
      </c>
      <c r="D1172" s="7" t="s">
        <v>225</v>
      </c>
      <c r="E1172" s="7" t="s">
        <v>264</v>
      </c>
      <c r="F1172" s="7" t="str">
        <f>VLOOKUP(E1172,'Fuel Heat Rate'!C:D,2,FALSE)</f>
        <v>燃油</v>
      </c>
      <c r="G1172" s="8">
        <v>-2.65</v>
      </c>
    </row>
    <row r="1173" spans="2:7">
      <c r="B1173" s="7" t="s">
        <v>224</v>
      </c>
      <c r="C1173" s="7">
        <v>2022</v>
      </c>
      <c r="D1173" s="7" t="s">
        <v>225</v>
      </c>
      <c r="E1173" s="7" t="s">
        <v>231</v>
      </c>
      <c r="F1173" s="7" t="str">
        <f>VLOOKUP(E1173,'Fuel Heat Rate'!C:D,2,FALSE)</f>
        <v>燃煤</v>
      </c>
      <c r="G1173" s="8">
        <v>-5600</v>
      </c>
    </row>
    <row r="1174" spans="2:7">
      <c r="B1174" s="7" t="s">
        <v>224</v>
      </c>
      <c r="C1174" s="7">
        <v>2022</v>
      </c>
      <c r="D1174" s="7" t="s">
        <v>225</v>
      </c>
      <c r="E1174" s="7" t="s">
        <v>262</v>
      </c>
      <c r="F1174" s="7" t="str">
        <f>VLOOKUP(E1174,'Fuel Heat Rate'!C:D,2,FALSE)</f>
        <v>燃油</v>
      </c>
      <c r="G1174" s="8">
        <v>-18.09</v>
      </c>
    </row>
    <row r="1175" spans="2:7">
      <c r="B1175" s="7" t="s">
        <v>224</v>
      </c>
      <c r="C1175" s="7">
        <v>2022</v>
      </c>
      <c r="D1175" s="7" t="s">
        <v>225</v>
      </c>
      <c r="E1175" s="7" t="s">
        <v>337</v>
      </c>
      <c r="F1175" s="7" t="str">
        <f>VLOOKUP(E1175,'Fuel Heat Rate'!C:D,2,FALSE)</f>
        <v>其他</v>
      </c>
      <c r="G1175" s="8">
        <v>-150981.42</v>
      </c>
    </row>
    <row r="1176" spans="2:7">
      <c r="B1176" s="7" t="s">
        <v>224</v>
      </c>
      <c r="C1176" s="7">
        <v>2022</v>
      </c>
      <c r="D1176" s="7" t="s">
        <v>225</v>
      </c>
      <c r="E1176" s="7" t="s">
        <v>501</v>
      </c>
      <c r="F1176" s="7" t="str">
        <f>VLOOKUP(E1176,'Fuel Heat Rate'!C:D,2,FALSE)</f>
        <v>燃油</v>
      </c>
      <c r="G1176" s="8" t="s">
        <v>505</v>
      </c>
    </row>
    <row r="1177" spans="2:7">
      <c r="B1177" s="7" t="s">
        <v>224</v>
      </c>
      <c r="C1177" s="7">
        <v>2022</v>
      </c>
      <c r="D1177" s="7" t="s">
        <v>225</v>
      </c>
      <c r="E1177" s="7" t="s">
        <v>239</v>
      </c>
      <c r="F1177" s="7" t="str">
        <f>VLOOKUP(E1177,'Fuel Heat Rate'!C:D,2,FALSE)</f>
        <v>燃油</v>
      </c>
      <c r="G1177" s="8">
        <v>-143.14</v>
      </c>
    </row>
    <row r="1178" spans="2:7">
      <c r="B1178" s="7" t="s">
        <v>224</v>
      </c>
      <c r="C1178" s="7">
        <v>2022</v>
      </c>
      <c r="D1178" s="7" t="s">
        <v>225</v>
      </c>
      <c r="E1178" s="7" t="s">
        <v>253</v>
      </c>
      <c r="F1178" s="7" t="str">
        <f>VLOOKUP(E1178,'Fuel Heat Rate'!C:D,2,FALSE)</f>
        <v>燃气</v>
      </c>
      <c r="G1178" s="8">
        <v>-468.76</v>
      </c>
    </row>
    <row r="1179" spans="2:7">
      <c r="B1179" s="7" t="s">
        <v>224</v>
      </c>
      <c r="C1179" s="7">
        <v>2022</v>
      </c>
      <c r="D1179" s="7" t="s">
        <v>225</v>
      </c>
      <c r="E1179" s="7" t="s">
        <v>277</v>
      </c>
      <c r="F1179" s="7" t="str">
        <f>VLOOKUP(E1179,'Fuel Heat Rate'!C:D,2,FALSE)</f>
        <v>燃气</v>
      </c>
      <c r="G1179" s="8">
        <v>-3.89</v>
      </c>
    </row>
    <row r="1180" spans="2:7">
      <c r="B1180" s="7" t="s">
        <v>224</v>
      </c>
      <c r="C1180" s="7">
        <v>2022</v>
      </c>
      <c r="D1180" s="7" t="s">
        <v>225</v>
      </c>
      <c r="E1180" s="7" t="s">
        <v>255</v>
      </c>
      <c r="F1180" s="7" t="str">
        <f>VLOOKUP(E1180,'Fuel Heat Rate'!C:D,2,FALSE)</f>
        <v>燃气</v>
      </c>
      <c r="G1180" s="8">
        <v>-214.19</v>
      </c>
    </row>
    <row r="1181" spans="2:7">
      <c r="B1181" s="7" t="s">
        <v>224</v>
      </c>
      <c r="C1181" s="7">
        <v>2022</v>
      </c>
      <c r="D1181" s="7" t="s">
        <v>225</v>
      </c>
      <c r="E1181" s="7" t="s">
        <v>229</v>
      </c>
      <c r="F1181" s="7" t="str">
        <f>VLOOKUP(E1181,'Fuel Heat Rate'!C:D,2,FALSE)</f>
        <v>燃煤</v>
      </c>
      <c r="G1181" s="8">
        <v>-232213.1</v>
      </c>
    </row>
    <row r="1182" spans="2:7">
      <c r="B1182" s="7" t="s">
        <v>224</v>
      </c>
      <c r="C1182" s="7">
        <v>2022</v>
      </c>
      <c r="D1182" s="7" t="s">
        <v>225</v>
      </c>
      <c r="E1182" s="7" t="s">
        <v>257</v>
      </c>
      <c r="F1182" s="7" t="str">
        <f>VLOOKUP(E1182,'Fuel Heat Rate'!C:D,2,FALSE)</f>
        <v>燃油</v>
      </c>
      <c r="G1182" s="8">
        <v>-1.38</v>
      </c>
    </row>
    <row r="1185" spans="2:7">
      <c r="B1185" s="74"/>
      <c r="C1185" s="74"/>
      <c r="D1185" s="75"/>
      <c r="E1185" s="74"/>
      <c r="G1185" s="75"/>
    </row>
    <row r="1186" spans="2:7">
      <c r="B1186" s="74"/>
      <c r="C1186" s="74"/>
      <c r="D1186" s="75"/>
      <c r="E1186" s="74"/>
      <c r="G1186" s="75"/>
    </row>
    <row r="1187" spans="2:7">
      <c r="B1187" s="74"/>
      <c r="C1187" s="74"/>
      <c r="D1187" s="75"/>
      <c r="E1187" s="74"/>
      <c r="F1187" s="74"/>
      <c r="G1187" s="75"/>
    </row>
    <row r="1188" spans="2:7">
      <c r="B1188" s="74"/>
      <c r="C1188" s="74"/>
      <c r="D1188" s="75"/>
      <c r="E1188" s="74"/>
      <c r="F1188" s="74"/>
      <c r="G1188" s="75"/>
    </row>
    <row r="1189" spans="2:7">
      <c r="B1189" s="74"/>
      <c r="C1189" s="74"/>
      <c r="D1189" s="75"/>
      <c r="E1189" s="74"/>
      <c r="F1189" s="74"/>
      <c r="G1189" s="75"/>
    </row>
    <row r="1190" spans="2:7">
      <c r="B1190" s="74"/>
      <c r="C1190" s="74"/>
      <c r="D1190" s="75"/>
      <c r="E1190" s="74"/>
      <c r="F1190" s="74"/>
      <c r="G1190" s="75"/>
    </row>
    <row r="1191" spans="2:7">
      <c r="B1191" s="74"/>
      <c r="C1191" s="74"/>
      <c r="D1191" s="75"/>
      <c r="E1191" s="74"/>
      <c r="F1191" s="74"/>
      <c r="G1191" s="75"/>
    </row>
    <row r="1192" spans="2:7">
      <c r="B1192" s="74"/>
      <c r="C1192" s="74"/>
      <c r="D1192" s="75"/>
      <c r="E1192" s="74"/>
      <c r="F1192" s="74"/>
      <c r="G1192" s="75"/>
    </row>
    <row r="1193" spans="2:7">
      <c r="B1193" s="74"/>
      <c r="C1193" s="74"/>
      <c r="D1193" s="75"/>
      <c r="E1193" s="74"/>
      <c r="F1193" s="74"/>
      <c r="G1193" s="74"/>
    </row>
    <row r="1194" spans="2:7">
      <c r="B1194" s="74"/>
      <c r="C1194" s="74"/>
      <c r="D1194" s="75"/>
      <c r="E1194" s="74"/>
      <c r="F1194" s="74"/>
      <c r="G1194" s="74"/>
    </row>
    <row r="1195" spans="2:7">
      <c r="B1195" s="74"/>
      <c r="C1195" s="74"/>
      <c r="D1195" s="75"/>
      <c r="E1195" s="74"/>
      <c r="F1195" s="74"/>
      <c r="G1195" s="75"/>
    </row>
    <row r="1196" spans="2:7">
      <c r="B1196" s="74"/>
      <c r="C1196" s="74"/>
      <c r="D1196" s="75"/>
      <c r="E1196" s="74"/>
      <c r="F1196" s="74"/>
      <c r="G1196" s="75"/>
    </row>
    <row r="1197" spans="2:7">
      <c r="B1197" s="74"/>
      <c r="C1197" s="74"/>
      <c r="D1197" s="75"/>
      <c r="E1197" s="74"/>
      <c r="F1197" s="74"/>
      <c r="G1197" s="75"/>
    </row>
    <row r="1198" spans="2:7">
      <c r="B1198" s="74"/>
      <c r="C1198" s="74"/>
      <c r="D1198" s="75"/>
      <c r="E1198" s="74"/>
      <c r="F1198" s="74"/>
      <c r="G1198" s="75"/>
    </row>
    <row r="1199" spans="2:7">
      <c r="B1199" s="74"/>
      <c r="C1199" s="74"/>
      <c r="D1199" s="75"/>
      <c r="E1199" s="74"/>
      <c r="F1199" s="74"/>
      <c r="G1199" s="74"/>
    </row>
    <row r="1200" spans="2:7">
      <c r="B1200" s="74"/>
      <c r="C1200" s="74"/>
      <c r="D1200" s="75"/>
      <c r="E1200" s="74"/>
      <c r="F1200" s="74"/>
      <c r="G1200" s="75"/>
    </row>
    <row r="1201" spans="2:7">
      <c r="B1201" s="74"/>
      <c r="C1201" s="74"/>
      <c r="D1201" s="75"/>
      <c r="E1201" s="74"/>
      <c r="F1201" s="74"/>
      <c r="G1201" s="75"/>
    </row>
    <row r="1202" spans="2:7">
      <c r="B1202" s="74"/>
      <c r="C1202" s="74"/>
      <c r="D1202" s="75"/>
      <c r="E1202" s="74"/>
      <c r="F1202" s="74"/>
      <c r="G1202" s="74"/>
    </row>
    <row r="1203" spans="2:7">
      <c r="B1203" s="74"/>
      <c r="C1203" s="74"/>
      <c r="D1203" s="75"/>
      <c r="E1203" s="74"/>
      <c r="F1203" s="74"/>
      <c r="G1203" s="74"/>
    </row>
    <row r="1204" spans="2:7">
      <c r="B1204" s="74"/>
      <c r="C1204" s="74"/>
      <c r="D1204" s="75"/>
      <c r="E1204" s="74"/>
      <c r="F1204" s="74"/>
      <c r="G1204" s="74"/>
    </row>
    <row r="1205" spans="2:7">
      <c r="B1205" s="74"/>
      <c r="C1205" s="74"/>
      <c r="D1205" s="75"/>
      <c r="E1205" s="74"/>
      <c r="F1205" s="74"/>
      <c r="G1205" s="74"/>
    </row>
    <row r="1206" spans="2:7">
      <c r="B1206" s="74"/>
      <c r="C1206" s="74"/>
      <c r="D1206" s="75"/>
      <c r="E1206" s="74"/>
      <c r="F1206" s="74"/>
      <c r="G1206" s="75"/>
    </row>
    <row r="1207" spans="2:7">
      <c r="B1207" s="74"/>
      <c r="C1207" s="74"/>
      <c r="D1207" s="75"/>
      <c r="E1207" s="74"/>
      <c r="F1207" s="74"/>
      <c r="G1207" s="74"/>
    </row>
    <row r="1208" spans="2:7">
      <c r="B1208" s="74"/>
      <c r="C1208" s="74"/>
      <c r="D1208" s="75"/>
      <c r="E1208" s="74"/>
      <c r="F1208" s="74"/>
      <c r="G1208" s="75"/>
    </row>
    <row r="1209" spans="2:7">
      <c r="B1209" s="74"/>
      <c r="C1209" s="74"/>
      <c r="D1209" s="75"/>
      <c r="E1209" s="74"/>
      <c r="F1209" s="74"/>
      <c r="G1209" s="74"/>
    </row>
    <row r="1210" spans="2:7">
      <c r="B1210" s="74"/>
      <c r="C1210" s="74"/>
      <c r="D1210" s="75"/>
      <c r="E1210" s="74"/>
      <c r="F1210" s="74"/>
      <c r="G1210" s="74"/>
    </row>
    <row r="1211" spans="2:7">
      <c r="B1211" s="74"/>
      <c r="C1211" s="74"/>
      <c r="D1211" s="75"/>
      <c r="E1211" s="74"/>
      <c r="F1211" s="74"/>
      <c r="G1211" s="75"/>
    </row>
    <row r="1212" spans="2:7">
      <c r="B1212" s="74"/>
      <c r="C1212" s="74"/>
      <c r="D1212" s="75"/>
      <c r="E1212" s="74"/>
      <c r="F1212" s="74"/>
      <c r="G1212" s="75"/>
    </row>
    <row r="1213" spans="2:7">
      <c r="B1213" s="74"/>
      <c r="C1213" s="74"/>
      <c r="D1213" s="75"/>
      <c r="E1213" s="74"/>
      <c r="F1213" s="74"/>
      <c r="G1213" s="75"/>
    </row>
    <row r="1214" spans="2:7">
      <c r="B1214" s="74"/>
      <c r="C1214" s="74"/>
      <c r="D1214" s="75"/>
      <c r="E1214" s="74"/>
      <c r="F1214" s="74"/>
      <c r="G1214" s="75"/>
    </row>
    <row r="1215" spans="2:7">
      <c r="B1215" s="74"/>
      <c r="C1215" s="74"/>
      <c r="D1215" s="75"/>
      <c r="E1215" s="74"/>
      <c r="F1215" s="74"/>
      <c r="G1215" s="75"/>
    </row>
    <row r="1216" spans="2:7">
      <c r="B1216" s="74"/>
      <c r="C1216" s="74"/>
      <c r="D1216" s="75"/>
      <c r="E1216" s="74"/>
      <c r="F1216" s="74"/>
      <c r="G1216" s="75"/>
    </row>
  </sheetData>
  <autoFilter xmlns:etc="http://www.wps.cn/officeDocument/2017/etCustomData" ref="A1:H1182" etc:filterBottomFollowUsedRange="0">
    <filterColumn colId="1">
      <customFilters>
        <customFilter operator="equal" val="全国"/>
      </customFilters>
    </filterColumn>
    <sortState ref="A1:H1182">
      <sortCondition ref="C1"/>
    </sortState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1"/>
  <sheetViews>
    <sheetView workbookViewId="0">
      <selection activeCell="B2" sqref="B2:D17"/>
    </sheetView>
  </sheetViews>
  <sheetFormatPr defaultColWidth="8.87610619469027" defaultRowHeight="13.5" outlineLevelCol="6"/>
  <cols>
    <col min="1" max="1" width="7" style="7" customWidth="1"/>
    <col min="2" max="2" width="17.2566371681416" style="7" customWidth="1"/>
    <col min="3" max="3" width="5" style="7" customWidth="1"/>
    <col min="4" max="4" width="8.50442477876106" style="7" customWidth="1"/>
    <col min="5" max="5" width="20.3716814159292" style="7" customWidth="1"/>
    <col min="6" max="7" width="11" style="7" customWidth="1"/>
    <col min="8" max="16384" width="8.87610619469027" style="7"/>
  </cols>
  <sheetData>
    <row r="1" spans="1:7">
      <c r="A1" s="7" t="s">
        <v>457</v>
      </c>
      <c r="B1" s="7" t="s">
        <v>218</v>
      </c>
      <c r="C1" s="7" t="s">
        <v>219</v>
      </c>
      <c r="D1" s="7" t="s">
        <v>458</v>
      </c>
      <c r="E1" s="7" t="s">
        <v>221</v>
      </c>
      <c r="F1" s="71" t="s">
        <v>222</v>
      </c>
      <c r="G1" s="71" t="s">
        <v>459</v>
      </c>
    </row>
    <row r="2" spans="1:7">
      <c r="A2" s="7">
        <v>31547</v>
      </c>
      <c r="B2" s="7" t="s">
        <v>224</v>
      </c>
      <c r="C2" s="7">
        <v>2021</v>
      </c>
      <c r="D2" s="7" t="s">
        <v>506</v>
      </c>
      <c r="E2" s="7" t="s">
        <v>337</v>
      </c>
      <c r="F2" s="71">
        <v>726952.12</v>
      </c>
      <c r="G2" s="71">
        <f>VLOOKUP($E2,'Fuel Heat Rate'!$C$3:$K$33,3,FALSE)*F2</f>
        <v>7269521.2</v>
      </c>
    </row>
    <row r="3" spans="1:7">
      <c r="A3" s="7">
        <v>50097</v>
      </c>
      <c r="B3" s="7" t="s">
        <v>224</v>
      </c>
      <c r="C3" s="7">
        <v>2020</v>
      </c>
      <c r="D3" s="7" t="s">
        <v>506</v>
      </c>
      <c r="E3" s="7" t="s">
        <v>337</v>
      </c>
      <c r="F3" s="71">
        <v>613906.59</v>
      </c>
      <c r="G3" s="71">
        <f>VLOOKUP($E3,'Fuel Heat Rate'!$C$3:$K$33,3,FALSE)*F3</f>
        <v>6139065.9</v>
      </c>
    </row>
    <row r="4" spans="1:7">
      <c r="A4" s="7">
        <v>50062</v>
      </c>
      <c r="B4" s="7" t="s">
        <v>224</v>
      </c>
      <c r="C4" s="7">
        <v>2019</v>
      </c>
      <c r="D4" s="7" t="s">
        <v>506</v>
      </c>
      <c r="E4" s="7" t="s">
        <v>337</v>
      </c>
      <c r="F4" s="71">
        <v>565138.68</v>
      </c>
      <c r="G4" s="71">
        <f>VLOOKUP($E4,'Fuel Heat Rate'!$C$3:$K$33,3,FALSE)*F4</f>
        <v>5651386.8</v>
      </c>
    </row>
    <row r="5" spans="1:7">
      <c r="A5" s="7">
        <v>31827</v>
      </c>
      <c r="B5" s="7" t="s">
        <v>489</v>
      </c>
      <c r="C5" s="7">
        <v>2021</v>
      </c>
      <c r="D5" s="7" t="s">
        <v>506</v>
      </c>
      <c r="E5" s="7" t="s">
        <v>337</v>
      </c>
      <c r="F5" s="71">
        <v>172492.35</v>
      </c>
      <c r="G5" s="71">
        <f>VLOOKUP($E5,'Fuel Heat Rate'!$C$3:$K$33,3,FALSE)*F5</f>
        <v>1724923.5</v>
      </c>
    </row>
    <row r="6" spans="1:7">
      <c r="A6" s="7">
        <v>382912</v>
      </c>
      <c r="B6" s="7" t="s">
        <v>489</v>
      </c>
      <c r="C6" s="7">
        <v>2020</v>
      </c>
      <c r="D6" s="7" t="s">
        <v>506</v>
      </c>
      <c r="E6" s="7" t="s">
        <v>337</v>
      </c>
      <c r="F6" s="71">
        <v>161494.34</v>
      </c>
      <c r="G6" s="71">
        <f>VLOOKUP($E6,'Fuel Heat Rate'!$C$3:$K$33,3,FALSE)*F6</f>
        <v>1614943.4</v>
      </c>
    </row>
    <row r="7" spans="1:7">
      <c r="A7" s="7">
        <v>382947</v>
      </c>
      <c r="B7" s="7" t="s">
        <v>489</v>
      </c>
      <c r="C7" s="7">
        <v>2019</v>
      </c>
      <c r="D7" s="7" t="s">
        <v>506</v>
      </c>
      <c r="E7" s="7" t="s">
        <v>337</v>
      </c>
      <c r="F7" s="71">
        <v>149885.24</v>
      </c>
      <c r="G7" s="71">
        <f>VLOOKUP($E7,'Fuel Heat Rate'!$C$3:$K$33,3,FALSE)*F7</f>
        <v>1498852.4</v>
      </c>
    </row>
    <row r="8" spans="1:7">
      <c r="A8" s="7">
        <v>32387</v>
      </c>
      <c r="B8" s="7" t="s">
        <v>485</v>
      </c>
      <c r="C8" s="7">
        <v>2021</v>
      </c>
      <c r="D8" s="7" t="s">
        <v>506</v>
      </c>
      <c r="E8" s="7" t="s">
        <v>337</v>
      </c>
      <c r="F8" s="71">
        <v>72972.2</v>
      </c>
      <c r="G8" s="71">
        <f>VLOOKUP($E8,'Fuel Heat Rate'!$C$3:$K$33,3,FALSE)*F8</f>
        <v>729722</v>
      </c>
    </row>
    <row r="9" spans="1:7">
      <c r="A9" s="7">
        <v>318232</v>
      </c>
      <c r="B9" s="7" t="s">
        <v>485</v>
      </c>
      <c r="C9" s="7">
        <v>2020</v>
      </c>
      <c r="D9" s="7" t="s">
        <v>506</v>
      </c>
      <c r="E9" s="7" t="s">
        <v>337</v>
      </c>
      <c r="F9" s="71">
        <v>70493.03</v>
      </c>
      <c r="G9" s="71">
        <f>VLOOKUP($E9,'Fuel Heat Rate'!$C$3:$K$33,3,FALSE)*F9</f>
        <v>704930.3</v>
      </c>
    </row>
    <row r="10" spans="1:7">
      <c r="A10" s="7">
        <v>31967</v>
      </c>
      <c r="B10" s="7" t="s">
        <v>496</v>
      </c>
      <c r="C10" s="7">
        <v>2021</v>
      </c>
      <c r="D10" s="7" t="s">
        <v>506</v>
      </c>
      <c r="E10" s="7" t="s">
        <v>337</v>
      </c>
      <c r="F10" s="71">
        <v>68616.68</v>
      </c>
      <c r="G10" s="71">
        <f>VLOOKUP($E10,'Fuel Heat Rate'!$C$3:$K$33,3,FALSE)*F10</f>
        <v>686166.8</v>
      </c>
    </row>
    <row r="11" spans="1:7">
      <c r="A11" s="7">
        <v>31582</v>
      </c>
      <c r="B11" s="7" t="s">
        <v>486</v>
      </c>
      <c r="C11" s="7">
        <v>2021</v>
      </c>
      <c r="D11" s="7" t="s">
        <v>506</v>
      </c>
      <c r="E11" s="7" t="s">
        <v>337</v>
      </c>
      <c r="F11" s="71">
        <v>66287.7</v>
      </c>
      <c r="G11" s="71">
        <f>VLOOKUP($E11,'Fuel Heat Rate'!$C$3:$K$33,3,FALSE)*F11</f>
        <v>662877</v>
      </c>
    </row>
    <row r="12" spans="1:7">
      <c r="A12" s="7">
        <v>318267</v>
      </c>
      <c r="B12" s="7" t="s">
        <v>485</v>
      </c>
      <c r="C12" s="7">
        <v>2019</v>
      </c>
      <c r="D12" s="7" t="s">
        <v>506</v>
      </c>
      <c r="E12" s="7" t="s">
        <v>337</v>
      </c>
      <c r="F12" s="71">
        <v>64402.19</v>
      </c>
      <c r="G12" s="71">
        <f>VLOOKUP($E12,'Fuel Heat Rate'!$C$3:$K$33,3,FALSE)*F12</f>
        <v>644021.9</v>
      </c>
    </row>
    <row r="13" spans="1:7">
      <c r="A13" s="7">
        <v>32002</v>
      </c>
      <c r="B13" s="7" t="s">
        <v>483</v>
      </c>
      <c r="C13" s="7">
        <v>2021</v>
      </c>
      <c r="D13" s="7" t="s">
        <v>506</v>
      </c>
      <c r="E13" s="7" t="s">
        <v>337</v>
      </c>
      <c r="F13" s="71">
        <v>62034.62</v>
      </c>
      <c r="G13" s="71">
        <f>VLOOKUP($E13,'Fuel Heat Rate'!$C$3:$K$33,3,FALSE)*F13</f>
        <v>620346.2</v>
      </c>
    </row>
    <row r="14" spans="1:7">
      <c r="A14" s="7">
        <v>285927</v>
      </c>
      <c r="B14" s="7" t="s">
        <v>483</v>
      </c>
      <c r="C14" s="7">
        <v>2019</v>
      </c>
      <c r="D14" s="7" t="s">
        <v>506</v>
      </c>
      <c r="E14" s="7" t="s">
        <v>337</v>
      </c>
      <c r="F14" s="71">
        <v>61945.05</v>
      </c>
      <c r="G14" s="71">
        <f>VLOOKUP($E14,'Fuel Heat Rate'!$C$3:$K$33,3,FALSE)*F14</f>
        <v>619450.5</v>
      </c>
    </row>
    <row r="15" spans="1:7">
      <c r="A15" s="7">
        <v>285892</v>
      </c>
      <c r="B15" s="7" t="s">
        <v>483</v>
      </c>
      <c r="C15" s="7">
        <v>2020</v>
      </c>
      <c r="D15" s="7" t="s">
        <v>506</v>
      </c>
      <c r="E15" s="7" t="s">
        <v>337</v>
      </c>
      <c r="F15" s="71">
        <v>61459.09</v>
      </c>
      <c r="G15" s="71">
        <f>VLOOKUP($E15,'Fuel Heat Rate'!$C$3:$K$33,3,FALSE)*F15</f>
        <v>614590.9</v>
      </c>
    </row>
    <row r="16" spans="1:7">
      <c r="A16" s="7">
        <v>32142</v>
      </c>
      <c r="B16" s="7" t="s">
        <v>498</v>
      </c>
      <c r="C16" s="7">
        <v>2021</v>
      </c>
      <c r="D16" s="7" t="s">
        <v>506</v>
      </c>
      <c r="E16" s="7" t="s">
        <v>337</v>
      </c>
      <c r="F16" s="71">
        <v>61189.37</v>
      </c>
      <c r="G16" s="71">
        <f>VLOOKUP($E16,'Fuel Heat Rate'!$C$3:$K$33,3,FALSE)*F16</f>
        <v>611893.7</v>
      </c>
    </row>
    <row r="17" spans="1:7">
      <c r="A17" s="7">
        <v>32527</v>
      </c>
      <c r="B17" s="7" t="s">
        <v>479</v>
      </c>
      <c r="C17" s="7">
        <v>2021</v>
      </c>
      <c r="D17" s="7" t="s">
        <v>506</v>
      </c>
      <c r="E17" s="7" t="s">
        <v>337</v>
      </c>
      <c r="F17" s="71">
        <v>60022.4</v>
      </c>
      <c r="G17" s="71">
        <f>VLOOKUP($E17,'Fuel Heat Rate'!$C$3:$K$33,3,FALSE)*F17</f>
        <v>600224</v>
      </c>
    </row>
    <row r="18" spans="1:7">
      <c r="A18" s="7">
        <v>32072</v>
      </c>
      <c r="B18" s="7" t="s">
        <v>477</v>
      </c>
      <c r="C18" s="7">
        <v>2021</v>
      </c>
      <c r="D18" s="7" t="s">
        <v>506</v>
      </c>
      <c r="E18" s="7" t="s">
        <v>337</v>
      </c>
      <c r="F18" s="71">
        <v>59721.52</v>
      </c>
      <c r="G18" s="71">
        <f>VLOOKUP($E18,'Fuel Heat Rate'!$C$3:$K$33,3,FALSE)*F18</f>
        <v>597215.2</v>
      </c>
    </row>
    <row r="19" spans="1:7">
      <c r="A19" s="7">
        <v>512307</v>
      </c>
      <c r="B19" s="7" t="s">
        <v>498</v>
      </c>
      <c r="C19" s="7">
        <v>2019</v>
      </c>
      <c r="D19" s="7" t="s">
        <v>506</v>
      </c>
      <c r="E19" s="7" t="s">
        <v>337</v>
      </c>
      <c r="F19" s="71">
        <v>58537.79</v>
      </c>
      <c r="G19" s="71">
        <f>VLOOKUP($E19,'Fuel Heat Rate'!$C$3:$K$33,3,FALSE)*F19</f>
        <v>585377.9</v>
      </c>
    </row>
    <row r="20" spans="1:7">
      <c r="A20" s="7">
        <v>334402</v>
      </c>
      <c r="B20" s="7" t="s">
        <v>486</v>
      </c>
      <c r="C20" s="7">
        <v>2020</v>
      </c>
      <c r="D20" s="7" t="s">
        <v>506</v>
      </c>
      <c r="E20" s="7" t="s">
        <v>337</v>
      </c>
      <c r="F20" s="71">
        <v>57750.26</v>
      </c>
      <c r="G20" s="71">
        <f>VLOOKUP($E20,'Fuel Heat Rate'!$C$3:$K$33,3,FALSE)*F20</f>
        <v>577502.6</v>
      </c>
    </row>
    <row r="21" spans="1:7">
      <c r="A21" s="7">
        <v>479932</v>
      </c>
      <c r="B21" s="7" t="s">
        <v>496</v>
      </c>
      <c r="C21" s="7">
        <v>2020</v>
      </c>
      <c r="D21" s="7" t="s">
        <v>506</v>
      </c>
      <c r="E21" s="7" t="s">
        <v>337</v>
      </c>
      <c r="F21" s="71">
        <v>57507.43</v>
      </c>
      <c r="G21" s="71">
        <f>VLOOKUP($E21,'Fuel Heat Rate'!$C$3:$K$33,3,FALSE)*F21</f>
        <v>575074.3</v>
      </c>
    </row>
    <row r="22" spans="1:7">
      <c r="A22" s="7">
        <v>512272</v>
      </c>
      <c r="B22" s="7" t="s">
        <v>498</v>
      </c>
      <c r="C22" s="7">
        <v>2020</v>
      </c>
      <c r="D22" s="7" t="s">
        <v>506</v>
      </c>
      <c r="E22" s="7" t="s">
        <v>337</v>
      </c>
      <c r="F22" s="71">
        <v>56658.85</v>
      </c>
      <c r="G22" s="71">
        <f>VLOOKUP($E22,'Fuel Heat Rate'!$C$3:$K$33,3,FALSE)*F22</f>
        <v>566588.5</v>
      </c>
    </row>
    <row r="23" spans="1:7">
      <c r="A23" s="7">
        <v>221212</v>
      </c>
      <c r="B23" s="7" t="s">
        <v>479</v>
      </c>
      <c r="C23" s="7">
        <v>2020</v>
      </c>
      <c r="D23" s="7" t="s">
        <v>506</v>
      </c>
      <c r="E23" s="7" t="s">
        <v>337</v>
      </c>
      <c r="F23" s="71">
        <v>55357.99</v>
      </c>
      <c r="G23" s="71">
        <f>VLOOKUP($E23,'Fuel Heat Rate'!$C$3:$K$33,3,FALSE)*F23</f>
        <v>553579.9</v>
      </c>
    </row>
    <row r="24" spans="1:7">
      <c r="A24" s="7">
        <v>188872</v>
      </c>
      <c r="B24" s="7" t="s">
        <v>477</v>
      </c>
      <c r="C24" s="7">
        <v>2020</v>
      </c>
      <c r="D24" s="7" t="s">
        <v>506</v>
      </c>
      <c r="E24" s="7" t="s">
        <v>337</v>
      </c>
      <c r="F24" s="71">
        <v>53110.78</v>
      </c>
      <c r="G24" s="71">
        <f>VLOOKUP($E24,'Fuel Heat Rate'!$C$3:$K$33,3,FALSE)*F24</f>
        <v>531107.8</v>
      </c>
    </row>
    <row r="25" spans="1:7">
      <c r="A25" s="7">
        <v>479967</v>
      </c>
      <c r="B25" s="7" t="s">
        <v>496</v>
      </c>
      <c r="C25" s="7">
        <v>2019</v>
      </c>
      <c r="D25" s="7" t="s">
        <v>506</v>
      </c>
      <c r="E25" s="7" t="s">
        <v>337</v>
      </c>
      <c r="F25" s="71">
        <v>52961.83</v>
      </c>
      <c r="G25" s="71">
        <f>VLOOKUP($E25,'Fuel Heat Rate'!$C$3:$K$33,3,FALSE)*F25</f>
        <v>529618.3</v>
      </c>
    </row>
    <row r="26" spans="1:7">
      <c r="A26" s="7">
        <v>334437</v>
      </c>
      <c r="B26" s="7" t="s">
        <v>486</v>
      </c>
      <c r="C26" s="7">
        <v>2019</v>
      </c>
      <c r="D26" s="7" t="s">
        <v>506</v>
      </c>
      <c r="E26" s="7" t="s">
        <v>337</v>
      </c>
      <c r="F26" s="71">
        <v>51000.08</v>
      </c>
      <c r="G26" s="71">
        <f>VLOOKUP($E26,'Fuel Heat Rate'!$C$3:$K$33,3,FALSE)*F26</f>
        <v>510000.8</v>
      </c>
    </row>
    <row r="27" spans="1:7">
      <c r="A27" s="7">
        <v>221247</v>
      </c>
      <c r="B27" s="7" t="s">
        <v>479</v>
      </c>
      <c r="C27" s="7">
        <v>2019</v>
      </c>
      <c r="D27" s="7" t="s">
        <v>506</v>
      </c>
      <c r="E27" s="7" t="s">
        <v>337</v>
      </c>
      <c r="F27" s="71">
        <v>49223.85</v>
      </c>
      <c r="G27" s="71">
        <f>VLOOKUP($E27,'Fuel Heat Rate'!$C$3:$K$33,3,FALSE)*F27</f>
        <v>492238.5</v>
      </c>
    </row>
    <row r="28" spans="1:7">
      <c r="A28" s="7">
        <v>188907</v>
      </c>
      <c r="B28" s="7" t="s">
        <v>477</v>
      </c>
      <c r="C28" s="7">
        <v>2019</v>
      </c>
      <c r="D28" s="7" t="s">
        <v>506</v>
      </c>
      <c r="E28" s="7" t="s">
        <v>337</v>
      </c>
      <c r="F28" s="71">
        <v>48758.28</v>
      </c>
      <c r="G28" s="71">
        <f>VLOOKUP($E28,'Fuel Heat Rate'!$C$3:$K$33,3,FALSE)*F28</f>
        <v>487582.8</v>
      </c>
    </row>
    <row r="29" spans="1:7">
      <c r="A29" s="7">
        <v>32107</v>
      </c>
      <c r="B29" s="7" t="s">
        <v>478</v>
      </c>
      <c r="C29" s="7">
        <v>2021</v>
      </c>
      <c r="D29" s="7" t="s">
        <v>506</v>
      </c>
      <c r="E29" s="7" t="s">
        <v>337</v>
      </c>
      <c r="F29" s="71">
        <v>40048.79</v>
      </c>
      <c r="G29" s="71">
        <f>VLOOKUP($E29,'Fuel Heat Rate'!$C$3:$K$33,3,FALSE)*F29</f>
        <v>400487.9</v>
      </c>
    </row>
    <row r="30" spans="1:7">
      <c r="A30" s="7">
        <v>31897</v>
      </c>
      <c r="B30" s="7" t="s">
        <v>473</v>
      </c>
      <c r="C30" s="7">
        <v>2021</v>
      </c>
      <c r="D30" s="7" t="s">
        <v>506</v>
      </c>
      <c r="E30" s="7" t="s">
        <v>337</v>
      </c>
      <c r="F30" s="71">
        <v>36045.11</v>
      </c>
      <c r="G30" s="71">
        <f>VLOOKUP($E30,'Fuel Heat Rate'!$C$3:$K$33,3,FALSE)*F30</f>
        <v>360451.1</v>
      </c>
    </row>
    <row r="31" spans="1:7">
      <c r="A31" s="7">
        <v>31652</v>
      </c>
      <c r="B31" s="7" t="s">
        <v>482</v>
      </c>
      <c r="C31" s="7">
        <v>2021</v>
      </c>
      <c r="D31" s="7" t="s">
        <v>506</v>
      </c>
      <c r="E31" s="7" t="s">
        <v>337</v>
      </c>
      <c r="F31" s="71">
        <v>35537.2</v>
      </c>
      <c r="G31" s="71">
        <f>VLOOKUP($E31,'Fuel Heat Rate'!$C$3:$K$33,3,FALSE)*F31</f>
        <v>355372</v>
      </c>
    </row>
    <row r="32" spans="1:7">
      <c r="A32" s="7">
        <v>205042</v>
      </c>
      <c r="B32" s="7" t="s">
        <v>478</v>
      </c>
      <c r="C32" s="7">
        <v>2020</v>
      </c>
      <c r="D32" s="7" t="s">
        <v>506</v>
      </c>
      <c r="E32" s="7" t="s">
        <v>337</v>
      </c>
      <c r="F32" s="71">
        <v>35388.59</v>
      </c>
      <c r="G32" s="71">
        <f>VLOOKUP($E32,'Fuel Heat Rate'!$C$3:$K$33,3,FALSE)*F32</f>
        <v>353885.9</v>
      </c>
    </row>
    <row r="33" spans="1:7">
      <c r="A33" s="7">
        <v>31862</v>
      </c>
      <c r="B33" s="7" t="s">
        <v>490</v>
      </c>
      <c r="C33" s="7">
        <v>2021</v>
      </c>
      <c r="D33" s="7" t="s">
        <v>506</v>
      </c>
      <c r="E33" s="7" t="s">
        <v>337</v>
      </c>
      <c r="F33" s="71">
        <v>32785.77</v>
      </c>
      <c r="G33" s="71">
        <f>VLOOKUP($E33,'Fuel Heat Rate'!$C$3:$K$33,3,FALSE)*F33</f>
        <v>327857.7</v>
      </c>
    </row>
    <row r="34" spans="1:7">
      <c r="A34" s="7">
        <v>269722</v>
      </c>
      <c r="B34" s="7" t="s">
        <v>482</v>
      </c>
      <c r="C34" s="7">
        <v>2020</v>
      </c>
      <c r="D34" s="7" t="s">
        <v>506</v>
      </c>
      <c r="E34" s="7" t="s">
        <v>337</v>
      </c>
      <c r="F34" s="71">
        <v>32502.44</v>
      </c>
      <c r="G34" s="71">
        <f>VLOOKUP($E34,'Fuel Heat Rate'!$C$3:$K$33,3,FALSE)*F34</f>
        <v>325024.4</v>
      </c>
    </row>
    <row r="35" spans="1:7">
      <c r="A35" s="7">
        <v>399082</v>
      </c>
      <c r="B35" s="7" t="s">
        <v>490</v>
      </c>
      <c r="C35" s="7">
        <v>2020</v>
      </c>
      <c r="D35" s="7" t="s">
        <v>506</v>
      </c>
      <c r="E35" s="7" t="s">
        <v>337</v>
      </c>
      <c r="F35" s="71">
        <v>31312.23</v>
      </c>
      <c r="G35" s="71">
        <f>VLOOKUP($E35,'Fuel Heat Rate'!$C$3:$K$33,3,FALSE)*F35</f>
        <v>313122.3</v>
      </c>
    </row>
    <row r="36" spans="1:7">
      <c r="A36" s="7">
        <v>205077</v>
      </c>
      <c r="B36" s="7" t="s">
        <v>478</v>
      </c>
      <c r="C36" s="7">
        <v>2019</v>
      </c>
      <c r="D36" s="7" t="s">
        <v>506</v>
      </c>
      <c r="E36" s="7" t="s">
        <v>337</v>
      </c>
      <c r="F36" s="71">
        <v>31088.44</v>
      </c>
      <c r="G36" s="71">
        <f>VLOOKUP($E36,'Fuel Heat Rate'!$C$3:$K$33,3,FALSE)*F36</f>
        <v>310884.4</v>
      </c>
    </row>
    <row r="37" spans="1:7">
      <c r="A37" s="7">
        <v>399117</v>
      </c>
      <c r="B37" s="7" t="s">
        <v>490</v>
      </c>
      <c r="C37" s="7">
        <v>2019</v>
      </c>
      <c r="D37" s="7" t="s">
        <v>506</v>
      </c>
      <c r="E37" s="7" t="s">
        <v>337</v>
      </c>
      <c r="F37" s="71">
        <v>30981.34</v>
      </c>
      <c r="G37" s="71">
        <f>VLOOKUP($E37,'Fuel Heat Rate'!$C$3:$K$33,3,FALSE)*F37</f>
        <v>309813.4</v>
      </c>
    </row>
    <row r="38" spans="1:7">
      <c r="A38" s="7">
        <v>124192</v>
      </c>
      <c r="B38" s="7" t="s">
        <v>473</v>
      </c>
      <c r="C38" s="7">
        <v>2020</v>
      </c>
      <c r="D38" s="7" t="s">
        <v>506</v>
      </c>
      <c r="E38" s="7" t="s">
        <v>337</v>
      </c>
      <c r="F38" s="71">
        <v>29880.26</v>
      </c>
      <c r="G38" s="71">
        <f>VLOOKUP($E38,'Fuel Heat Rate'!$C$3:$K$33,3,FALSE)*F38</f>
        <v>298802.6</v>
      </c>
    </row>
    <row r="39" spans="1:7">
      <c r="A39" s="7">
        <v>269757</v>
      </c>
      <c r="B39" s="7" t="s">
        <v>482</v>
      </c>
      <c r="C39" s="7">
        <v>2019</v>
      </c>
      <c r="D39" s="7" t="s">
        <v>506</v>
      </c>
      <c r="E39" s="7" t="s">
        <v>337</v>
      </c>
      <c r="F39" s="71">
        <v>29646.81</v>
      </c>
      <c r="G39" s="71">
        <f>VLOOKUP($E39,'Fuel Heat Rate'!$C$3:$K$33,3,FALSE)*F39</f>
        <v>296468.1</v>
      </c>
    </row>
    <row r="40" spans="1:7">
      <c r="A40" s="7">
        <v>124227</v>
      </c>
      <c r="B40" s="7" t="s">
        <v>473</v>
      </c>
      <c r="C40" s="7">
        <v>2019</v>
      </c>
      <c r="D40" s="7" t="s">
        <v>506</v>
      </c>
      <c r="E40" s="7" t="s">
        <v>337</v>
      </c>
      <c r="F40" s="71">
        <v>28080.73</v>
      </c>
      <c r="G40" s="71">
        <f>VLOOKUP($E40,'Fuel Heat Rate'!$C$3:$K$33,3,FALSE)*F40</f>
        <v>280807.3</v>
      </c>
    </row>
    <row r="41" spans="1:7">
      <c r="A41" s="7">
        <v>463797</v>
      </c>
      <c r="B41" s="7" t="s">
        <v>495</v>
      </c>
      <c r="C41" s="7">
        <v>2019</v>
      </c>
      <c r="D41" s="7" t="s">
        <v>506</v>
      </c>
      <c r="E41" s="7" t="s">
        <v>337</v>
      </c>
      <c r="F41" s="71">
        <v>22270.9</v>
      </c>
      <c r="G41" s="71">
        <f>VLOOKUP($E41,'Fuel Heat Rate'!$C$3:$K$33,3,FALSE)*F41</f>
        <v>222709</v>
      </c>
    </row>
    <row r="42" spans="1:7">
      <c r="A42" s="7">
        <v>463762</v>
      </c>
      <c r="B42" s="7" t="s">
        <v>495</v>
      </c>
      <c r="C42" s="7">
        <v>2020</v>
      </c>
      <c r="D42" s="7" t="s">
        <v>506</v>
      </c>
      <c r="E42" s="7" t="s">
        <v>337</v>
      </c>
      <c r="F42" s="71">
        <v>21711.67</v>
      </c>
      <c r="G42" s="71">
        <f>VLOOKUP($E42,'Fuel Heat Rate'!$C$3:$K$33,3,FALSE)*F42</f>
        <v>217116.7</v>
      </c>
    </row>
    <row r="43" spans="1:7">
      <c r="A43" s="7">
        <v>32457</v>
      </c>
      <c r="B43" s="7" t="s">
        <v>491</v>
      </c>
      <c r="C43" s="7">
        <v>2021</v>
      </c>
      <c r="D43" s="7" t="s">
        <v>506</v>
      </c>
      <c r="E43" s="7" t="s">
        <v>337</v>
      </c>
      <c r="F43" s="71">
        <v>21476.05</v>
      </c>
      <c r="G43" s="71">
        <f>VLOOKUP($E43,'Fuel Heat Rate'!$C$3:$K$33,3,FALSE)*F43</f>
        <v>214760.5</v>
      </c>
    </row>
    <row r="44" spans="1:7">
      <c r="A44" s="7">
        <v>31722</v>
      </c>
      <c r="B44" s="7" t="s">
        <v>495</v>
      </c>
      <c r="C44" s="7">
        <v>2021</v>
      </c>
      <c r="D44" s="7" t="s">
        <v>506</v>
      </c>
      <c r="E44" s="7" t="s">
        <v>337</v>
      </c>
      <c r="F44" s="71">
        <v>21158.49</v>
      </c>
      <c r="G44" s="71">
        <f>VLOOKUP($E44,'Fuel Heat Rate'!$C$3:$K$33,3,FALSE)*F44</f>
        <v>211584.9</v>
      </c>
    </row>
    <row r="45" spans="1:7">
      <c r="A45" s="7">
        <v>32317</v>
      </c>
      <c r="B45" s="7" t="s">
        <v>471</v>
      </c>
      <c r="C45" s="7">
        <v>2021</v>
      </c>
      <c r="D45" s="7" t="s">
        <v>506</v>
      </c>
      <c r="E45" s="7" t="s">
        <v>337</v>
      </c>
      <c r="F45" s="71">
        <v>20912.01</v>
      </c>
      <c r="G45" s="71">
        <f>VLOOKUP($E45,'Fuel Heat Rate'!$C$3:$K$33,3,FALSE)*F45</f>
        <v>209120.1</v>
      </c>
    </row>
    <row r="46" spans="1:7">
      <c r="A46" s="7">
        <v>75682</v>
      </c>
      <c r="B46" s="7" t="s">
        <v>470</v>
      </c>
      <c r="C46" s="7">
        <v>2020</v>
      </c>
      <c r="D46" s="7" t="s">
        <v>506</v>
      </c>
      <c r="E46" s="7" t="s">
        <v>337</v>
      </c>
      <c r="F46" s="71">
        <v>19774.02</v>
      </c>
      <c r="G46" s="71">
        <f>VLOOKUP($E46,'Fuel Heat Rate'!$C$3:$K$33,3,FALSE)*F46</f>
        <v>197740.2</v>
      </c>
    </row>
    <row r="47" spans="1:7">
      <c r="A47" s="7">
        <v>31617</v>
      </c>
      <c r="B47" s="7" t="s">
        <v>470</v>
      </c>
      <c r="C47" s="7">
        <v>2021</v>
      </c>
      <c r="D47" s="7" t="s">
        <v>506</v>
      </c>
      <c r="E47" s="7" t="s">
        <v>337</v>
      </c>
      <c r="F47" s="71">
        <v>19178.12</v>
      </c>
      <c r="G47" s="71">
        <f>VLOOKUP($E47,'Fuel Heat Rate'!$C$3:$K$33,3,FALSE)*F47</f>
        <v>191781.2</v>
      </c>
    </row>
    <row r="48" spans="1:7">
      <c r="A48" s="7">
        <v>75717</v>
      </c>
      <c r="B48" s="7" t="s">
        <v>470</v>
      </c>
      <c r="C48" s="7">
        <v>2019</v>
      </c>
      <c r="D48" s="7" t="s">
        <v>506</v>
      </c>
      <c r="E48" s="7" t="s">
        <v>337</v>
      </c>
      <c r="F48" s="71">
        <v>18195.17</v>
      </c>
      <c r="G48" s="71">
        <f>VLOOKUP($E48,'Fuel Heat Rate'!$C$3:$K$33,3,FALSE)*F48</f>
        <v>181951.7</v>
      </c>
    </row>
    <row r="49" spans="1:7">
      <c r="A49" s="7">
        <v>415252</v>
      </c>
      <c r="B49" s="7" t="s">
        <v>491</v>
      </c>
      <c r="C49" s="7">
        <v>2020</v>
      </c>
      <c r="D49" s="7" t="s">
        <v>506</v>
      </c>
      <c r="E49" s="7" t="s">
        <v>337</v>
      </c>
      <c r="F49" s="71">
        <v>17767.46</v>
      </c>
      <c r="G49" s="71">
        <f>VLOOKUP($E49,'Fuel Heat Rate'!$C$3:$K$33,3,FALSE)*F49</f>
        <v>177674.6</v>
      </c>
    </row>
    <row r="50" spans="1:7">
      <c r="A50" s="7">
        <v>32282</v>
      </c>
      <c r="B50" s="7" t="s">
        <v>472</v>
      </c>
      <c r="C50" s="7">
        <v>2021</v>
      </c>
      <c r="D50" s="7" t="s">
        <v>506</v>
      </c>
      <c r="E50" s="7" t="s">
        <v>337</v>
      </c>
      <c r="F50" s="71">
        <v>16506.84</v>
      </c>
      <c r="G50" s="71">
        <f>VLOOKUP($E50,'Fuel Heat Rate'!$C$3:$K$33,3,FALSE)*F50</f>
        <v>165068.4</v>
      </c>
    </row>
    <row r="51" spans="1:7">
      <c r="A51" s="7">
        <v>31757</v>
      </c>
      <c r="B51" s="7" t="s">
        <v>487</v>
      </c>
      <c r="C51" s="7">
        <v>2021</v>
      </c>
      <c r="D51" s="7" t="s">
        <v>506</v>
      </c>
      <c r="E51" s="7" t="s">
        <v>337</v>
      </c>
      <c r="F51" s="71">
        <v>16011.02</v>
      </c>
      <c r="G51" s="71">
        <f>VLOOKUP($E51,'Fuel Heat Rate'!$C$3:$K$33,3,FALSE)*F51</f>
        <v>160110.2</v>
      </c>
    </row>
    <row r="52" spans="1:7">
      <c r="A52" s="7">
        <v>415287</v>
      </c>
      <c r="B52" s="7" t="s">
        <v>491</v>
      </c>
      <c r="C52" s="7">
        <v>2019</v>
      </c>
      <c r="D52" s="7" t="s">
        <v>506</v>
      </c>
      <c r="E52" s="7" t="s">
        <v>337</v>
      </c>
      <c r="F52" s="71">
        <v>15869.36</v>
      </c>
      <c r="G52" s="71">
        <f>VLOOKUP($E52,'Fuel Heat Rate'!$C$3:$K$33,3,FALSE)*F52</f>
        <v>158693.6</v>
      </c>
    </row>
    <row r="53" spans="1:7">
      <c r="A53" s="7">
        <v>108022</v>
      </c>
      <c r="B53" s="7" t="s">
        <v>472</v>
      </c>
      <c r="C53" s="7">
        <v>2020</v>
      </c>
      <c r="D53" s="7" t="s">
        <v>506</v>
      </c>
      <c r="E53" s="7" t="s">
        <v>337</v>
      </c>
      <c r="F53" s="71">
        <v>15493.11</v>
      </c>
      <c r="G53" s="71">
        <f>VLOOKUP($E53,'Fuel Heat Rate'!$C$3:$K$33,3,FALSE)*F53</f>
        <v>154931.1</v>
      </c>
    </row>
    <row r="54" spans="1:7">
      <c r="A54" s="7">
        <v>350572</v>
      </c>
      <c r="B54" s="7" t="s">
        <v>487</v>
      </c>
      <c r="C54" s="7">
        <v>2020</v>
      </c>
      <c r="D54" s="7" t="s">
        <v>506</v>
      </c>
      <c r="E54" s="7" t="s">
        <v>337</v>
      </c>
      <c r="F54" s="71">
        <v>15401.75</v>
      </c>
      <c r="G54" s="71">
        <f>VLOOKUP($E54,'Fuel Heat Rate'!$C$3:$K$33,3,FALSE)*F54</f>
        <v>154017.5</v>
      </c>
    </row>
    <row r="55" spans="1:7">
      <c r="A55" s="7">
        <v>91852</v>
      </c>
      <c r="B55" s="7" t="s">
        <v>471</v>
      </c>
      <c r="C55" s="7">
        <v>2020</v>
      </c>
      <c r="D55" s="7" t="s">
        <v>506</v>
      </c>
      <c r="E55" s="7" t="s">
        <v>337</v>
      </c>
      <c r="F55" s="71">
        <v>15367.52</v>
      </c>
      <c r="G55" s="71">
        <f>VLOOKUP($E55,'Fuel Heat Rate'!$C$3:$K$33,3,FALSE)*F55</f>
        <v>153675.2</v>
      </c>
    </row>
    <row r="56" spans="1:7">
      <c r="A56" s="7">
        <v>108057</v>
      </c>
      <c r="B56" s="7" t="s">
        <v>472</v>
      </c>
      <c r="C56" s="7">
        <v>2019</v>
      </c>
      <c r="D56" s="7" t="s">
        <v>506</v>
      </c>
      <c r="E56" s="7" t="s">
        <v>337</v>
      </c>
      <c r="F56" s="71">
        <v>14534.57</v>
      </c>
      <c r="G56" s="71">
        <f>VLOOKUP($E56,'Fuel Heat Rate'!$C$3:$K$33,3,FALSE)*F56</f>
        <v>145345.7</v>
      </c>
    </row>
    <row r="57" spans="1:7">
      <c r="A57" s="7">
        <v>31792</v>
      </c>
      <c r="B57" s="7" t="s">
        <v>462</v>
      </c>
      <c r="C57" s="7">
        <v>2021</v>
      </c>
      <c r="D57" s="7" t="s">
        <v>506</v>
      </c>
      <c r="E57" s="7" t="s">
        <v>337</v>
      </c>
      <c r="F57" s="71">
        <v>14244.01</v>
      </c>
      <c r="G57" s="71">
        <f>VLOOKUP($E57,'Fuel Heat Rate'!$C$3:$K$33,3,FALSE)*F57</f>
        <v>142440.1</v>
      </c>
    </row>
    <row r="58" spans="1:7">
      <c r="A58" s="7">
        <v>91887</v>
      </c>
      <c r="B58" s="7" t="s">
        <v>471</v>
      </c>
      <c r="C58" s="7">
        <v>2019</v>
      </c>
      <c r="D58" s="7" t="s">
        <v>506</v>
      </c>
      <c r="E58" s="7" t="s">
        <v>337</v>
      </c>
      <c r="F58" s="71">
        <v>13090.78</v>
      </c>
      <c r="G58" s="71">
        <f>VLOOKUP($E58,'Fuel Heat Rate'!$C$3:$K$33,3,FALSE)*F58</f>
        <v>130907.8</v>
      </c>
    </row>
    <row r="59" spans="1:7">
      <c r="A59" s="7">
        <v>59512</v>
      </c>
      <c r="B59" s="7" t="s">
        <v>462</v>
      </c>
      <c r="C59" s="7">
        <v>2020</v>
      </c>
      <c r="D59" s="7" t="s">
        <v>506</v>
      </c>
      <c r="E59" s="7" t="s">
        <v>337</v>
      </c>
      <c r="F59" s="71">
        <v>13049.6</v>
      </c>
      <c r="G59" s="71">
        <f>VLOOKUP($E59,'Fuel Heat Rate'!$C$3:$K$33,3,FALSE)*F59</f>
        <v>130496</v>
      </c>
    </row>
    <row r="60" spans="1:7">
      <c r="A60" s="7">
        <v>237417</v>
      </c>
      <c r="B60" s="7" t="s">
        <v>480</v>
      </c>
      <c r="C60" s="7">
        <v>2019</v>
      </c>
      <c r="D60" s="7" t="s">
        <v>506</v>
      </c>
      <c r="E60" s="7" t="s">
        <v>337</v>
      </c>
      <c r="F60" s="71">
        <v>12406.48</v>
      </c>
      <c r="G60" s="71">
        <f>VLOOKUP($E60,'Fuel Heat Rate'!$C$3:$K$33,3,FALSE)*F60</f>
        <v>124064.8</v>
      </c>
    </row>
    <row r="61" spans="1:7">
      <c r="A61" s="7">
        <v>237382</v>
      </c>
      <c r="B61" s="7" t="s">
        <v>480</v>
      </c>
      <c r="C61" s="7">
        <v>2020</v>
      </c>
      <c r="D61" s="7" t="s">
        <v>506</v>
      </c>
      <c r="E61" s="7" t="s">
        <v>337</v>
      </c>
      <c r="F61" s="71">
        <v>11809.16</v>
      </c>
      <c r="G61" s="71">
        <f>VLOOKUP($E61,'Fuel Heat Rate'!$C$3:$K$33,3,FALSE)*F61</f>
        <v>118091.6</v>
      </c>
    </row>
    <row r="62" spans="1:7">
      <c r="A62" s="7">
        <v>32212</v>
      </c>
      <c r="B62" s="7" t="s">
        <v>480</v>
      </c>
      <c r="C62" s="7">
        <v>2021</v>
      </c>
      <c r="D62" s="7" t="s">
        <v>506</v>
      </c>
      <c r="E62" s="7" t="s">
        <v>337</v>
      </c>
      <c r="F62" s="71">
        <v>11809.16</v>
      </c>
      <c r="G62" s="71">
        <f>VLOOKUP($E62,'Fuel Heat Rate'!$C$3:$K$33,3,FALSE)*F62</f>
        <v>118091.6</v>
      </c>
    </row>
    <row r="63" spans="1:7">
      <c r="A63" s="7">
        <v>31932</v>
      </c>
      <c r="B63" s="7" t="s">
        <v>474</v>
      </c>
      <c r="C63" s="7">
        <v>2021</v>
      </c>
      <c r="D63" s="7" t="s">
        <v>506</v>
      </c>
      <c r="E63" s="7" t="s">
        <v>337</v>
      </c>
      <c r="F63" s="71">
        <v>10535.11</v>
      </c>
      <c r="G63" s="71">
        <f>VLOOKUP($E63,'Fuel Heat Rate'!$C$3:$K$33,3,FALSE)*F63</f>
        <v>105351.1</v>
      </c>
    </row>
    <row r="64" spans="1:7">
      <c r="A64" s="7">
        <v>350607</v>
      </c>
      <c r="B64" s="7" t="s">
        <v>487</v>
      </c>
      <c r="C64" s="7">
        <v>2019</v>
      </c>
      <c r="D64" s="7" t="s">
        <v>506</v>
      </c>
      <c r="E64" s="7" t="s">
        <v>337</v>
      </c>
      <c r="F64" s="71">
        <v>10008.43</v>
      </c>
      <c r="G64" s="71">
        <f>VLOOKUP($E64,'Fuel Heat Rate'!$C$3:$K$33,3,FALSE)*F64</f>
        <v>100084.3</v>
      </c>
    </row>
    <row r="65" spans="1:7">
      <c r="A65" s="7">
        <v>59547</v>
      </c>
      <c r="B65" s="7" t="s">
        <v>462</v>
      </c>
      <c r="C65" s="7">
        <v>2019</v>
      </c>
      <c r="D65" s="7" t="s">
        <v>506</v>
      </c>
      <c r="E65" s="7" t="s">
        <v>337</v>
      </c>
      <c r="F65" s="71">
        <v>9426.07</v>
      </c>
      <c r="G65" s="71">
        <f>VLOOKUP($E65,'Fuel Heat Rate'!$C$3:$K$33,3,FALSE)*F65</f>
        <v>94260.7</v>
      </c>
    </row>
    <row r="66" spans="1:7">
      <c r="A66" s="7">
        <v>140397</v>
      </c>
      <c r="B66" s="7" t="s">
        <v>474</v>
      </c>
      <c r="C66" s="7">
        <v>2019</v>
      </c>
      <c r="D66" s="7" t="s">
        <v>506</v>
      </c>
      <c r="E66" s="7" t="s">
        <v>337</v>
      </c>
      <c r="F66" s="71">
        <v>8809.47</v>
      </c>
      <c r="G66" s="71">
        <f>VLOOKUP($E66,'Fuel Heat Rate'!$C$3:$K$33,3,FALSE)*F66</f>
        <v>88094.7</v>
      </c>
    </row>
    <row r="67" spans="1:7">
      <c r="A67" s="7">
        <v>140362</v>
      </c>
      <c r="B67" s="7" t="s">
        <v>474</v>
      </c>
      <c r="C67" s="7">
        <v>2020</v>
      </c>
      <c r="D67" s="7" t="s">
        <v>506</v>
      </c>
      <c r="E67" s="7" t="s">
        <v>337</v>
      </c>
      <c r="F67" s="71">
        <v>8761.41</v>
      </c>
      <c r="G67" s="71">
        <f>VLOOKUP($E67,'Fuel Heat Rate'!$C$3:$K$33,3,FALSE)*F67</f>
        <v>87614.1</v>
      </c>
    </row>
    <row r="68" spans="1:7">
      <c r="A68" s="7">
        <v>447592</v>
      </c>
      <c r="B68" s="7" t="s">
        <v>493</v>
      </c>
      <c r="C68" s="7">
        <v>2020</v>
      </c>
      <c r="D68" s="7" t="s">
        <v>506</v>
      </c>
      <c r="E68" s="7" t="s">
        <v>337</v>
      </c>
      <c r="F68" s="71">
        <v>7652.13</v>
      </c>
      <c r="G68" s="71">
        <f>VLOOKUP($E68,'Fuel Heat Rate'!$C$3:$K$33,3,FALSE)*F68</f>
        <v>76521.3</v>
      </c>
    </row>
    <row r="69" spans="1:7">
      <c r="A69" s="7">
        <v>32422</v>
      </c>
      <c r="B69" s="7" t="s">
        <v>499</v>
      </c>
      <c r="C69" s="7">
        <v>2021</v>
      </c>
      <c r="D69" s="7" t="s">
        <v>506</v>
      </c>
      <c r="E69" s="7" t="s">
        <v>337</v>
      </c>
      <c r="F69" s="71">
        <v>7549.11</v>
      </c>
      <c r="G69" s="71">
        <f>VLOOKUP($E69,'Fuel Heat Rate'!$C$3:$K$33,3,FALSE)*F69</f>
        <v>75491.1</v>
      </c>
    </row>
    <row r="70" spans="1:7">
      <c r="A70" s="7">
        <v>31687</v>
      </c>
      <c r="B70" s="7" t="s">
        <v>493</v>
      </c>
      <c r="C70" s="7">
        <v>2021</v>
      </c>
      <c r="D70" s="7" t="s">
        <v>506</v>
      </c>
      <c r="E70" s="7" t="s">
        <v>337</v>
      </c>
      <c r="F70" s="71">
        <v>7546.37</v>
      </c>
      <c r="G70" s="71">
        <f>VLOOKUP($E70,'Fuel Heat Rate'!$C$3:$K$33,3,FALSE)*F70</f>
        <v>75463.7</v>
      </c>
    </row>
    <row r="71" spans="1:7">
      <c r="A71" s="7">
        <v>431457</v>
      </c>
      <c r="B71" s="7" t="s">
        <v>492</v>
      </c>
      <c r="C71" s="7">
        <v>2019</v>
      </c>
      <c r="D71" s="7" t="s">
        <v>506</v>
      </c>
      <c r="E71" s="7" t="s">
        <v>337</v>
      </c>
      <c r="F71" s="71">
        <v>6762.38</v>
      </c>
      <c r="G71" s="71">
        <f>VLOOKUP($E71,'Fuel Heat Rate'!$C$3:$K$33,3,FALSE)*F71</f>
        <v>67623.8</v>
      </c>
    </row>
    <row r="72" spans="1:7">
      <c r="A72" s="7">
        <v>32037</v>
      </c>
      <c r="B72" s="7" t="s">
        <v>484</v>
      </c>
      <c r="C72" s="7">
        <v>2021</v>
      </c>
      <c r="D72" s="7" t="s">
        <v>506</v>
      </c>
      <c r="E72" s="7" t="s">
        <v>337</v>
      </c>
      <c r="F72" s="71">
        <v>6730.54</v>
      </c>
      <c r="G72" s="71">
        <f>VLOOKUP($E72,'Fuel Heat Rate'!$C$3:$K$33,3,FALSE)*F72</f>
        <v>67305.4</v>
      </c>
    </row>
    <row r="73" spans="1:7">
      <c r="A73" s="7">
        <v>431422</v>
      </c>
      <c r="B73" s="7" t="s">
        <v>492</v>
      </c>
      <c r="C73" s="7">
        <v>2020</v>
      </c>
      <c r="D73" s="7" t="s">
        <v>506</v>
      </c>
      <c r="E73" s="7" t="s">
        <v>337</v>
      </c>
      <c r="F73" s="71">
        <v>6683.27</v>
      </c>
      <c r="G73" s="71">
        <f>VLOOKUP($E73,'Fuel Heat Rate'!$C$3:$K$33,3,FALSE)*F73</f>
        <v>66832.7</v>
      </c>
    </row>
    <row r="74" spans="1:7">
      <c r="A74" s="7">
        <v>31477</v>
      </c>
      <c r="B74" s="7" t="s">
        <v>492</v>
      </c>
      <c r="C74" s="7">
        <v>2021</v>
      </c>
      <c r="D74" s="7" t="s">
        <v>506</v>
      </c>
      <c r="E74" s="7" t="s">
        <v>337</v>
      </c>
      <c r="F74" s="71">
        <v>6535.28</v>
      </c>
      <c r="G74" s="71">
        <f>VLOOKUP($E74,'Fuel Heat Rate'!$C$3:$K$33,3,FALSE)*F74</f>
        <v>65352.8</v>
      </c>
    </row>
    <row r="75" spans="1:7">
      <c r="A75" s="7">
        <v>302062</v>
      </c>
      <c r="B75" s="7" t="s">
        <v>484</v>
      </c>
      <c r="C75" s="7">
        <v>2020</v>
      </c>
      <c r="D75" s="7" t="s">
        <v>506</v>
      </c>
      <c r="E75" s="7" t="s">
        <v>337</v>
      </c>
      <c r="F75" s="71">
        <v>5827.29</v>
      </c>
      <c r="G75" s="71">
        <f>VLOOKUP($E75,'Fuel Heat Rate'!$C$3:$K$33,3,FALSE)*F75</f>
        <v>58272.9</v>
      </c>
    </row>
    <row r="76" spans="1:7">
      <c r="A76" s="7">
        <v>447627</v>
      </c>
      <c r="B76" s="7" t="s">
        <v>493</v>
      </c>
      <c r="C76" s="7">
        <v>2019</v>
      </c>
      <c r="D76" s="7" t="s">
        <v>506</v>
      </c>
      <c r="E76" s="7" t="s">
        <v>337</v>
      </c>
      <c r="F76" s="71">
        <v>5744.29</v>
      </c>
      <c r="G76" s="71">
        <f>VLOOKUP($E76,'Fuel Heat Rate'!$C$3:$K$33,3,FALSE)*F76</f>
        <v>57442.9</v>
      </c>
    </row>
    <row r="77" spans="1:7">
      <c r="A77" s="7">
        <v>528442</v>
      </c>
      <c r="B77" s="7" t="s">
        <v>499</v>
      </c>
      <c r="C77" s="7">
        <v>2020</v>
      </c>
      <c r="D77" s="7" t="s">
        <v>506</v>
      </c>
      <c r="E77" s="7" t="s">
        <v>337</v>
      </c>
      <c r="F77" s="71">
        <v>5366.22</v>
      </c>
      <c r="G77" s="71">
        <f>VLOOKUP($E77,'Fuel Heat Rate'!$C$3:$K$33,3,FALSE)*F77</f>
        <v>53662.2</v>
      </c>
    </row>
    <row r="78" spans="1:7">
      <c r="A78" s="7">
        <v>32247</v>
      </c>
      <c r="B78" s="7" t="s">
        <v>481</v>
      </c>
      <c r="C78" s="7">
        <v>2021</v>
      </c>
      <c r="D78" s="7" t="s">
        <v>506</v>
      </c>
      <c r="E78" s="7" t="s">
        <v>337</v>
      </c>
      <c r="F78" s="71">
        <v>5347.18</v>
      </c>
      <c r="G78" s="71">
        <f>VLOOKUP($E78,'Fuel Heat Rate'!$C$3:$K$33,3,FALSE)*F78</f>
        <v>53471.8</v>
      </c>
    </row>
    <row r="79" spans="1:7">
      <c r="A79" s="7">
        <v>528477</v>
      </c>
      <c r="B79" s="7" t="s">
        <v>499</v>
      </c>
      <c r="C79" s="7">
        <v>2019</v>
      </c>
      <c r="D79" s="7" t="s">
        <v>506</v>
      </c>
      <c r="E79" s="7" t="s">
        <v>337</v>
      </c>
      <c r="F79" s="71">
        <v>5255.99</v>
      </c>
      <c r="G79" s="71">
        <f>VLOOKUP($E79,'Fuel Heat Rate'!$C$3:$K$33,3,FALSE)*F79</f>
        <v>52559.9</v>
      </c>
    </row>
    <row r="80" spans="1:7">
      <c r="A80" s="7">
        <v>253552</v>
      </c>
      <c r="B80" s="7" t="s">
        <v>481</v>
      </c>
      <c r="C80" s="7">
        <v>2020</v>
      </c>
      <c r="D80" s="7" t="s">
        <v>506</v>
      </c>
      <c r="E80" s="7" t="s">
        <v>337</v>
      </c>
      <c r="F80" s="71">
        <v>5029.42</v>
      </c>
      <c r="G80" s="71">
        <f>VLOOKUP($E80,'Fuel Heat Rate'!$C$3:$K$33,3,FALSE)*F80</f>
        <v>50294.2</v>
      </c>
    </row>
    <row r="81" spans="1:7">
      <c r="A81" s="7">
        <v>253587</v>
      </c>
      <c r="B81" s="7" t="s">
        <v>481</v>
      </c>
      <c r="C81" s="7">
        <v>2019</v>
      </c>
      <c r="D81" s="7" t="s">
        <v>506</v>
      </c>
      <c r="E81" s="7" t="s">
        <v>337</v>
      </c>
      <c r="F81" s="71">
        <v>5026.82</v>
      </c>
      <c r="G81" s="71">
        <f>VLOOKUP($E81,'Fuel Heat Rate'!$C$3:$K$33,3,FALSE)*F81</f>
        <v>50268.2</v>
      </c>
    </row>
    <row r="82" spans="1:7">
      <c r="A82" s="7">
        <v>366777</v>
      </c>
      <c r="B82" s="7" t="s">
        <v>488</v>
      </c>
      <c r="C82" s="7">
        <v>2019</v>
      </c>
      <c r="D82" s="7" t="s">
        <v>506</v>
      </c>
      <c r="E82" s="7" t="s">
        <v>337</v>
      </c>
      <c r="F82" s="71">
        <v>4291.23</v>
      </c>
      <c r="G82" s="71">
        <f>VLOOKUP($E82,'Fuel Heat Rate'!$C$3:$K$33,3,FALSE)*F82</f>
        <v>42912.3</v>
      </c>
    </row>
    <row r="83" spans="1:7">
      <c r="A83" s="7">
        <v>32492</v>
      </c>
      <c r="B83" s="7" t="s">
        <v>488</v>
      </c>
      <c r="C83" s="7">
        <v>2021</v>
      </c>
      <c r="D83" s="7" t="s">
        <v>506</v>
      </c>
      <c r="E83" s="7" t="s">
        <v>337</v>
      </c>
      <c r="F83" s="71">
        <v>4282.52</v>
      </c>
      <c r="G83" s="71">
        <f>VLOOKUP($E83,'Fuel Heat Rate'!$C$3:$K$33,3,FALSE)*F83</f>
        <v>42825.2</v>
      </c>
    </row>
    <row r="84" spans="1:7">
      <c r="A84" s="7">
        <v>366742</v>
      </c>
      <c r="B84" s="7" t="s">
        <v>488</v>
      </c>
      <c r="C84" s="7">
        <v>2020</v>
      </c>
      <c r="D84" s="7" t="s">
        <v>506</v>
      </c>
      <c r="E84" s="7" t="s">
        <v>337</v>
      </c>
      <c r="F84" s="71">
        <v>3521.84</v>
      </c>
      <c r="G84" s="71">
        <f>VLOOKUP($E84,'Fuel Heat Rate'!$C$3:$K$33,3,FALSE)*F84</f>
        <v>35218.4</v>
      </c>
    </row>
    <row r="85" spans="1:7">
      <c r="A85" s="7">
        <v>32177</v>
      </c>
      <c r="B85" s="7" t="s">
        <v>476</v>
      </c>
      <c r="C85" s="7">
        <v>2021</v>
      </c>
      <c r="D85" s="7" t="s">
        <v>506</v>
      </c>
      <c r="E85" s="7" t="s">
        <v>337</v>
      </c>
      <c r="F85" s="71">
        <v>2992.08</v>
      </c>
      <c r="G85" s="71">
        <f>VLOOKUP($E85,'Fuel Heat Rate'!$C$3:$K$33,3,FALSE)*F85</f>
        <v>29920.8</v>
      </c>
    </row>
    <row r="86" spans="1:7">
      <c r="A86" s="7">
        <v>302097</v>
      </c>
      <c r="B86" s="7" t="s">
        <v>484</v>
      </c>
      <c r="C86" s="7">
        <v>2019</v>
      </c>
      <c r="D86" s="7" t="s">
        <v>506</v>
      </c>
      <c r="E86" s="7" t="s">
        <v>337</v>
      </c>
      <c r="F86" s="71">
        <v>2902.07</v>
      </c>
      <c r="G86" s="71">
        <f>VLOOKUP($E86,'Fuel Heat Rate'!$C$3:$K$33,3,FALSE)*F86</f>
        <v>29020.7</v>
      </c>
    </row>
    <row r="87" spans="1:7">
      <c r="A87" s="7">
        <v>172702</v>
      </c>
      <c r="B87" s="7" t="s">
        <v>476</v>
      </c>
      <c r="C87" s="7">
        <v>2020</v>
      </c>
      <c r="D87" s="7" t="s">
        <v>506</v>
      </c>
      <c r="E87" s="7" t="s">
        <v>337</v>
      </c>
      <c r="F87" s="71">
        <v>2647.04</v>
      </c>
      <c r="G87" s="71">
        <f>VLOOKUP($E87,'Fuel Heat Rate'!$C$3:$K$33,3,FALSE)*F87</f>
        <v>26470.4</v>
      </c>
    </row>
    <row r="88" spans="1:7">
      <c r="A88" s="7">
        <v>31512</v>
      </c>
      <c r="B88" s="7" t="s">
        <v>497</v>
      </c>
      <c r="C88" s="7">
        <v>2021</v>
      </c>
      <c r="D88" s="7" t="s">
        <v>506</v>
      </c>
      <c r="E88" s="7" t="s">
        <v>337</v>
      </c>
      <c r="F88" s="71">
        <v>1599.32</v>
      </c>
      <c r="G88" s="71">
        <f>VLOOKUP($E88,'Fuel Heat Rate'!$C$3:$K$33,3,FALSE)*F88</f>
        <v>15993.2</v>
      </c>
    </row>
    <row r="89" spans="1:7">
      <c r="A89" s="7">
        <v>172737</v>
      </c>
      <c r="B89" s="7" t="s">
        <v>476</v>
      </c>
      <c r="C89" s="7">
        <v>2019</v>
      </c>
      <c r="D89" s="7" t="s">
        <v>506</v>
      </c>
      <c r="E89" s="7" t="s">
        <v>337</v>
      </c>
      <c r="F89" s="71">
        <v>1484.96</v>
      </c>
      <c r="G89" s="71">
        <f>VLOOKUP($E89,'Fuel Heat Rate'!$C$3:$K$33,3,FALSE)*F89</f>
        <v>14849.6</v>
      </c>
    </row>
    <row r="90" spans="1:7">
      <c r="A90" s="7">
        <v>496102</v>
      </c>
      <c r="B90" s="7" t="s">
        <v>497</v>
      </c>
      <c r="C90" s="7">
        <v>2020</v>
      </c>
      <c r="D90" s="7" t="s">
        <v>506</v>
      </c>
      <c r="E90" s="7" t="s">
        <v>337</v>
      </c>
      <c r="F90" s="71">
        <v>1393.61</v>
      </c>
      <c r="G90" s="71">
        <f>VLOOKUP($E90,'Fuel Heat Rate'!$C$3:$K$33,3,FALSE)*F90</f>
        <v>13936.1</v>
      </c>
    </row>
    <row r="91" spans="1:7">
      <c r="A91" s="7">
        <v>496137</v>
      </c>
      <c r="B91" s="7" t="s">
        <v>497</v>
      </c>
      <c r="C91" s="7">
        <v>2019</v>
      </c>
      <c r="D91" s="7" t="s">
        <v>506</v>
      </c>
      <c r="E91" s="7" t="s">
        <v>337</v>
      </c>
      <c r="F91" s="71">
        <v>1264.02</v>
      </c>
      <c r="G91" s="71">
        <f>VLOOKUP($E91,'Fuel Heat Rate'!$C$3:$K$33,3,FALSE)*F91</f>
        <v>12640.2</v>
      </c>
    </row>
    <row r="92" spans="1:7">
      <c r="A92" s="7">
        <v>32352</v>
      </c>
      <c r="B92" s="7" t="s">
        <v>475</v>
      </c>
      <c r="C92" s="7">
        <v>2021</v>
      </c>
      <c r="D92" s="7" t="s">
        <v>506</v>
      </c>
      <c r="E92" s="7" t="s">
        <v>337</v>
      </c>
      <c r="F92" s="71">
        <v>980.92</v>
      </c>
      <c r="G92" s="71">
        <f>VLOOKUP($E92,'Fuel Heat Rate'!$C$3:$K$33,3,FALSE)*F92</f>
        <v>9809.2</v>
      </c>
    </row>
    <row r="93" spans="1:7">
      <c r="A93" s="7">
        <v>156532</v>
      </c>
      <c r="B93" s="7" t="s">
        <v>475</v>
      </c>
      <c r="C93" s="7">
        <v>2020</v>
      </c>
      <c r="D93" s="7" t="s">
        <v>506</v>
      </c>
      <c r="E93" s="7" t="s">
        <v>337</v>
      </c>
      <c r="F93" s="71">
        <v>570.49</v>
      </c>
      <c r="G93" s="71">
        <f>VLOOKUP($E93,'Fuel Heat Rate'!$C$3:$K$33,3,FALSE)*F93</f>
        <v>5704.9</v>
      </c>
    </row>
    <row r="94" spans="1:7">
      <c r="A94" s="7">
        <v>156567</v>
      </c>
      <c r="B94" s="7" t="s">
        <v>475</v>
      </c>
      <c r="C94" s="7">
        <v>2019</v>
      </c>
      <c r="D94" s="7" t="s">
        <v>506</v>
      </c>
      <c r="E94" s="7" t="s">
        <v>337</v>
      </c>
      <c r="F94" s="71">
        <v>241.39</v>
      </c>
      <c r="G94" s="71">
        <f>VLOOKUP($E94,'Fuel Heat Rate'!$C$3:$K$33,3,FALSE)*F94</f>
        <v>2413.9</v>
      </c>
    </row>
    <row r="95" spans="1:7">
      <c r="A95" s="7">
        <v>131752</v>
      </c>
      <c r="B95" s="7" t="s">
        <v>474</v>
      </c>
      <c r="C95" s="7">
        <v>2020</v>
      </c>
      <c r="D95" s="7" t="s">
        <v>506</v>
      </c>
      <c r="E95" s="7" t="s">
        <v>259</v>
      </c>
      <c r="F95" s="71">
        <v>-0.01</v>
      </c>
      <c r="G95" s="71">
        <f>VLOOKUP($E95,'Fuel Heat Rate'!$C$3:$K$33,3,FALSE)*F95</f>
        <v>-4.2652</v>
      </c>
    </row>
    <row r="96" spans="1:7">
      <c r="A96" s="7">
        <v>228807</v>
      </c>
      <c r="B96" s="7" t="s">
        <v>480</v>
      </c>
      <c r="C96" s="7">
        <v>2019</v>
      </c>
      <c r="D96" s="7" t="s">
        <v>506</v>
      </c>
      <c r="E96" s="7" t="s">
        <v>259</v>
      </c>
      <c r="F96" s="71">
        <v>-0.01</v>
      </c>
      <c r="G96" s="71">
        <f>VLOOKUP($E96,'Fuel Heat Rate'!$C$3:$K$33,3,FALSE)*F96</f>
        <v>-4.2652</v>
      </c>
    </row>
    <row r="97" spans="1:7">
      <c r="A97" s="7">
        <v>244977</v>
      </c>
      <c r="B97" s="7" t="s">
        <v>481</v>
      </c>
      <c r="C97" s="7">
        <v>2019</v>
      </c>
      <c r="D97" s="7" t="s">
        <v>506</v>
      </c>
      <c r="E97" s="7" t="s">
        <v>259</v>
      </c>
      <c r="F97" s="71">
        <v>-0.01</v>
      </c>
      <c r="G97" s="71">
        <f>VLOOKUP($E97,'Fuel Heat Rate'!$C$3:$K$33,3,FALSE)*F97</f>
        <v>-4.2652</v>
      </c>
    </row>
    <row r="98" spans="1:7">
      <c r="A98" s="7">
        <v>17932</v>
      </c>
      <c r="B98" s="7" t="s">
        <v>484</v>
      </c>
      <c r="C98" s="7">
        <v>2021</v>
      </c>
      <c r="D98" s="7" t="s">
        <v>506</v>
      </c>
      <c r="E98" s="7" t="s">
        <v>259</v>
      </c>
      <c r="F98" s="71">
        <v>-0.01</v>
      </c>
      <c r="G98" s="71">
        <f>VLOOKUP($E98,'Fuel Heat Rate'!$C$3:$K$33,3,FALSE)*F98</f>
        <v>-4.2652</v>
      </c>
    </row>
    <row r="99" spans="1:7">
      <c r="A99" s="7">
        <v>487527</v>
      </c>
      <c r="B99" s="7" t="s">
        <v>497</v>
      </c>
      <c r="C99" s="7">
        <v>2019</v>
      </c>
      <c r="D99" s="7" t="s">
        <v>506</v>
      </c>
      <c r="E99" s="7" t="s">
        <v>259</v>
      </c>
      <c r="F99" s="71">
        <v>-0.01</v>
      </c>
      <c r="G99" s="71">
        <f>VLOOKUP($E99,'Fuel Heat Rate'!$C$3:$K$33,3,FALSE)*F99</f>
        <v>-4.2652</v>
      </c>
    </row>
    <row r="100" spans="1:7">
      <c r="A100" s="7">
        <v>33192</v>
      </c>
      <c r="B100" s="7" t="s">
        <v>478</v>
      </c>
      <c r="C100" s="7">
        <v>2021</v>
      </c>
      <c r="D100" s="7" t="s">
        <v>506</v>
      </c>
      <c r="E100" s="7" t="s">
        <v>339</v>
      </c>
      <c r="F100" s="71">
        <v>-0.01</v>
      </c>
      <c r="G100" s="71">
        <f>VLOOKUP($E100,'Fuel Heat Rate'!$C$3:$K$33,3,FALSE)*F100</f>
        <v>-3.6</v>
      </c>
    </row>
    <row r="101" spans="1:7">
      <c r="A101" s="7">
        <v>262267</v>
      </c>
      <c r="B101" s="7" t="s">
        <v>482</v>
      </c>
      <c r="C101" s="7">
        <v>2019</v>
      </c>
      <c r="D101" s="7" t="s">
        <v>506</v>
      </c>
      <c r="E101" s="7" t="s">
        <v>244</v>
      </c>
      <c r="F101" s="71">
        <v>-0.01</v>
      </c>
      <c r="G101" s="71">
        <f>VLOOKUP($E101,'Fuel Heat Rate'!$C$3:$K$33,3,FALSE)*F101</f>
        <v>-3.763</v>
      </c>
    </row>
    <row r="102" spans="1:7">
      <c r="A102" s="7">
        <v>262232</v>
      </c>
      <c r="B102" s="7" t="s">
        <v>482</v>
      </c>
      <c r="C102" s="7">
        <v>2020</v>
      </c>
      <c r="D102" s="7" t="s">
        <v>506</v>
      </c>
      <c r="E102" s="7" t="s">
        <v>244</v>
      </c>
      <c r="F102" s="71">
        <v>-0.01</v>
      </c>
      <c r="G102" s="71">
        <f>VLOOKUP($E102,'Fuel Heat Rate'!$C$3:$K$33,3,FALSE)*F102</f>
        <v>-3.763</v>
      </c>
    </row>
    <row r="103" spans="1:7">
      <c r="A103" s="7">
        <v>331602</v>
      </c>
      <c r="B103" s="7" t="s">
        <v>486</v>
      </c>
      <c r="C103" s="7">
        <v>2020</v>
      </c>
      <c r="D103" s="7" t="s">
        <v>506</v>
      </c>
      <c r="E103" s="7" t="s">
        <v>226</v>
      </c>
      <c r="F103" s="71">
        <v>-0.01</v>
      </c>
      <c r="G103" s="71">
        <f>VLOOKUP($E103,'Fuel Heat Rate'!$C$3:$K$33,3,FALSE)*F103</f>
        <v>-2.9271</v>
      </c>
    </row>
    <row r="104" spans="1:7">
      <c r="A104" s="7">
        <v>461557</v>
      </c>
      <c r="B104" s="7" t="s">
        <v>495</v>
      </c>
      <c r="C104" s="7">
        <v>2019</v>
      </c>
      <c r="D104" s="7" t="s">
        <v>506</v>
      </c>
      <c r="E104" s="7" t="s">
        <v>264</v>
      </c>
      <c r="F104" s="71">
        <v>-0.01</v>
      </c>
      <c r="G104" s="71">
        <f>VLOOKUP($E104,'Fuel Heat Rate'!$C$3:$K$33,3,FALSE)*F104</f>
        <v>-4.098</v>
      </c>
    </row>
    <row r="105" spans="1:7">
      <c r="A105" s="7">
        <v>28887</v>
      </c>
      <c r="B105" s="7" t="s">
        <v>498</v>
      </c>
      <c r="C105" s="7">
        <v>2021</v>
      </c>
      <c r="D105" s="7" t="s">
        <v>506</v>
      </c>
      <c r="E105" s="7" t="s">
        <v>264</v>
      </c>
      <c r="F105" s="71">
        <v>-0.01</v>
      </c>
      <c r="G105" s="71">
        <f>VLOOKUP($E105,'Fuel Heat Rate'!$C$3:$K$33,3,FALSE)*F105</f>
        <v>-4.098</v>
      </c>
    </row>
    <row r="106" spans="1:7">
      <c r="A106" s="7">
        <v>317147</v>
      </c>
      <c r="B106" s="7" t="s">
        <v>485</v>
      </c>
      <c r="C106" s="7">
        <v>2019</v>
      </c>
      <c r="D106" s="7" t="s">
        <v>506</v>
      </c>
      <c r="E106" s="7" t="s">
        <v>500</v>
      </c>
      <c r="F106" s="71">
        <v>-0.01</v>
      </c>
      <c r="G106" s="71">
        <f>VLOOKUP($E106,'Fuel Heat Rate'!$C$3:$K$33,3,FALSE)*F106</f>
        <v>-4.307</v>
      </c>
    </row>
    <row r="107" spans="1:7">
      <c r="A107" s="7">
        <v>478847</v>
      </c>
      <c r="B107" s="7" t="s">
        <v>496</v>
      </c>
      <c r="C107" s="7">
        <v>2019</v>
      </c>
      <c r="D107" s="7" t="s">
        <v>506</v>
      </c>
      <c r="E107" s="7" t="s">
        <v>500</v>
      </c>
      <c r="F107" s="71">
        <v>-0.01</v>
      </c>
      <c r="G107" s="71">
        <f>VLOOKUP($E107,'Fuel Heat Rate'!$C$3:$K$33,3,FALSE)*F107</f>
        <v>-4.307</v>
      </c>
    </row>
    <row r="108" spans="1:7">
      <c r="A108" s="7">
        <v>15692</v>
      </c>
      <c r="B108" s="7" t="s">
        <v>496</v>
      </c>
      <c r="C108" s="7">
        <v>2021</v>
      </c>
      <c r="D108" s="7" t="s">
        <v>506</v>
      </c>
      <c r="E108" s="7" t="s">
        <v>500</v>
      </c>
      <c r="F108" s="71">
        <v>-0.01</v>
      </c>
      <c r="G108" s="71">
        <f>VLOOKUP($E108,'Fuel Heat Rate'!$C$3:$K$33,3,FALSE)*F108</f>
        <v>-4.307</v>
      </c>
    </row>
    <row r="109" spans="1:7">
      <c r="A109" s="7">
        <v>236822</v>
      </c>
      <c r="B109" s="7" t="s">
        <v>480</v>
      </c>
      <c r="C109" s="7">
        <v>2020</v>
      </c>
      <c r="D109" s="7" t="s">
        <v>506</v>
      </c>
      <c r="E109" s="7" t="s">
        <v>262</v>
      </c>
      <c r="F109" s="71">
        <v>-0.01</v>
      </c>
      <c r="G109" s="71">
        <f>VLOOKUP($E109,'Fuel Heat Rate'!$C$3:$K$33,3,FALSE)*F109</f>
        <v>-4.1816</v>
      </c>
    </row>
    <row r="110" spans="1:7">
      <c r="A110" s="7">
        <v>285332</v>
      </c>
      <c r="B110" s="7" t="s">
        <v>483</v>
      </c>
      <c r="C110" s="7">
        <v>2020</v>
      </c>
      <c r="D110" s="7" t="s">
        <v>506</v>
      </c>
      <c r="E110" s="7" t="s">
        <v>262</v>
      </c>
      <c r="F110" s="71">
        <v>-0.01</v>
      </c>
      <c r="G110" s="71">
        <f>VLOOKUP($E110,'Fuel Heat Rate'!$C$3:$K$33,3,FALSE)*F110</f>
        <v>-4.1816</v>
      </c>
    </row>
    <row r="111" spans="1:7">
      <c r="A111" s="7">
        <v>18562</v>
      </c>
      <c r="B111" s="7" t="s">
        <v>486</v>
      </c>
      <c r="C111" s="7">
        <v>2021</v>
      </c>
      <c r="D111" s="7" t="s">
        <v>506</v>
      </c>
      <c r="E111" s="7" t="s">
        <v>262</v>
      </c>
      <c r="F111" s="71">
        <v>-0.01</v>
      </c>
      <c r="G111" s="71">
        <f>VLOOKUP($E111,'Fuel Heat Rate'!$C$3:$K$33,3,FALSE)*F111</f>
        <v>-4.1816</v>
      </c>
    </row>
    <row r="112" spans="1:7">
      <c r="A112" s="7">
        <v>350047</v>
      </c>
      <c r="B112" s="7" t="s">
        <v>487</v>
      </c>
      <c r="C112" s="7">
        <v>2019</v>
      </c>
      <c r="D112" s="7" t="s">
        <v>506</v>
      </c>
      <c r="E112" s="7" t="s">
        <v>262</v>
      </c>
      <c r="F112" s="71">
        <v>-0.01</v>
      </c>
      <c r="G112" s="71">
        <f>VLOOKUP($E112,'Fuel Heat Rate'!$C$3:$K$33,3,FALSE)*F112</f>
        <v>-4.1816</v>
      </c>
    </row>
    <row r="113" spans="1:7">
      <c r="A113" s="7">
        <v>398522</v>
      </c>
      <c r="B113" s="7" t="s">
        <v>490</v>
      </c>
      <c r="C113" s="7">
        <v>2020</v>
      </c>
      <c r="D113" s="7" t="s">
        <v>506</v>
      </c>
      <c r="E113" s="7" t="s">
        <v>262</v>
      </c>
      <c r="F113" s="71">
        <v>-0.01</v>
      </c>
      <c r="G113" s="71">
        <f>VLOOKUP($E113,'Fuel Heat Rate'!$C$3:$K$33,3,FALSE)*F113</f>
        <v>-4.1816</v>
      </c>
    </row>
    <row r="114" spans="1:7">
      <c r="A114" s="7">
        <v>18842</v>
      </c>
      <c r="B114" s="7" t="s">
        <v>490</v>
      </c>
      <c r="C114" s="7">
        <v>2021</v>
      </c>
      <c r="D114" s="7" t="s">
        <v>506</v>
      </c>
      <c r="E114" s="7" t="s">
        <v>262</v>
      </c>
      <c r="F114" s="71">
        <v>-0.01</v>
      </c>
      <c r="G114" s="71">
        <f>VLOOKUP($E114,'Fuel Heat Rate'!$C$3:$K$33,3,FALSE)*F114</f>
        <v>-4.1816</v>
      </c>
    </row>
    <row r="115" spans="1:7">
      <c r="A115" s="7">
        <v>193457</v>
      </c>
      <c r="B115" s="7" t="s">
        <v>477</v>
      </c>
      <c r="C115" s="7">
        <v>2019</v>
      </c>
      <c r="D115" s="7" t="s">
        <v>506</v>
      </c>
      <c r="E115" s="7" t="s">
        <v>277</v>
      </c>
      <c r="F115" s="71">
        <v>-0.01</v>
      </c>
      <c r="G115" s="71">
        <f>VLOOKUP($E115,'Fuel Heat Rate'!$C$3:$K$33,3,FALSE)*F115</f>
        <v>-5.0179</v>
      </c>
    </row>
    <row r="116" spans="1:7">
      <c r="A116" s="7">
        <v>228772</v>
      </c>
      <c r="B116" s="7" t="s">
        <v>480</v>
      </c>
      <c r="C116" s="7">
        <v>2020</v>
      </c>
      <c r="D116" s="7" t="s">
        <v>506</v>
      </c>
      <c r="E116" s="7" t="s">
        <v>259</v>
      </c>
      <c r="F116" s="71">
        <v>-0.02</v>
      </c>
      <c r="G116" s="71">
        <f>VLOOKUP($E116,'Fuel Heat Rate'!$C$3:$K$33,3,FALSE)*F116</f>
        <v>-8.5304</v>
      </c>
    </row>
    <row r="117" spans="1:7">
      <c r="A117" s="7">
        <v>390472</v>
      </c>
      <c r="B117" s="7" t="s">
        <v>490</v>
      </c>
      <c r="C117" s="7">
        <v>2020</v>
      </c>
      <c r="D117" s="7" t="s">
        <v>506</v>
      </c>
      <c r="E117" s="7" t="s">
        <v>259</v>
      </c>
      <c r="F117" s="71">
        <v>-0.02</v>
      </c>
      <c r="G117" s="71">
        <f>VLOOKUP($E117,'Fuel Heat Rate'!$C$3:$K$33,3,FALSE)*F117</f>
        <v>-8.5304</v>
      </c>
    </row>
    <row r="118" spans="1:7">
      <c r="A118" s="7">
        <v>471357</v>
      </c>
      <c r="B118" s="7" t="s">
        <v>496</v>
      </c>
      <c r="C118" s="7">
        <v>2019</v>
      </c>
      <c r="D118" s="7" t="s">
        <v>506</v>
      </c>
      <c r="E118" s="7" t="s">
        <v>259</v>
      </c>
      <c r="F118" s="71">
        <v>-0.02</v>
      </c>
      <c r="G118" s="71">
        <f>VLOOKUP($E118,'Fuel Heat Rate'!$C$3:$K$33,3,FALSE)*F118</f>
        <v>-8.5304</v>
      </c>
    </row>
    <row r="119" spans="1:7">
      <c r="A119" s="7">
        <v>471322</v>
      </c>
      <c r="B119" s="7" t="s">
        <v>496</v>
      </c>
      <c r="C119" s="7">
        <v>2020</v>
      </c>
      <c r="D119" s="7" t="s">
        <v>506</v>
      </c>
      <c r="E119" s="7" t="s">
        <v>259</v>
      </c>
      <c r="F119" s="71">
        <v>-0.02</v>
      </c>
      <c r="G119" s="71">
        <f>VLOOKUP($E119,'Fuel Heat Rate'!$C$3:$K$33,3,FALSE)*F119</f>
        <v>-8.5304</v>
      </c>
    </row>
    <row r="120" spans="1:7">
      <c r="A120" s="7">
        <v>487492</v>
      </c>
      <c r="B120" s="7" t="s">
        <v>497</v>
      </c>
      <c r="C120" s="7">
        <v>2020</v>
      </c>
      <c r="D120" s="7" t="s">
        <v>506</v>
      </c>
      <c r="E120" s="7" t="s">
        <v>259</v>
      </c>
      <c r="F120" s="71">
        <v>-0.02</v>
      </c>
      <c r="G120" s="71">
        <f>VLOOKUP($E120,'Fuel Heat Rate'!$C$3:$K$33,3,FALSE)*F120</f>
        <v>-8.5304</v>
      </c>
    </row>
    <row r="121" spans="1:7">
      <c r="A121" s="7">
        <v>196992</v>
      </c>
      <c r="B121" s="7" t="s">
        <v>478</v>
      </c>
      <c r="C121" s="7">
        <v>2020</v>
      </c>
      <c r="D121" s="7" t="s">
        <v>506</v>
      </c>
      <c r="E121" s="7" t="s">
        <v>339</v>
      </c>
      <c r="F121" s="71">
        <v>-0.02</v>
      </c>
      <c r="G121" s="71">
        <f>VLOOKUP($E121,'Fuel Heat Rate'!$C$3:$K$33,3,FALSE)*F121</f>
        <v>-7.2</v>
      </c>
    </row>
    <row r="122" spans="1:7">
      <c r="A122" s="7">
        <v>27382</v>
      </c>
      <c r="B122" s="7" t="s">
        <v>495</v>
      </c>
      <c r="C122" s="7">
        <v>2021</v>
      </c>
      <c r="D122" s="7" t="s">
        <v>506</v>
      </c>
      <c r="E122" s="7" t="s">
        <v>251</v>
      </c>
      <c r="F122" s="71">
        <v>-0.02</v>
      </c>
      <c r="G122" s="71">
        <f>VLOOKUP($E122,'Fuel Heat Rate'!$C$3:$K$33,3,FALSE)*F122</f>
        <v>-9.1996</v>
      </c>
    </row>
    <row r="123" spans="1:7">
      <c r="A123" s="7">
        <v>29062</v>
      </c>
      <c r="B123" s="7" t="s">
        <v>471</v>
      </c>
      <c r="C123" s="7">
        <v>2021</v>
      </c>
      <c r="D123" s="7" t="s">
        <v>506</v>
      </c>
      <c r="E123" s="7" t="s">
        <v>264</v>
      </c>
      <c r="F123" s="71">
        <v>-0.02</v>
      </c>
      <c r="G123" s="71">
        <f>VLOOKUP($E123,'Fuel Heat Rate'!$C$3:$K$33,3,FALSE)*F123</f>
        <v>-8.196</v>
      </c>
    </row>
    <row r="124" spans="1:7">
      <c r="A124" s="7">
        <v>268602</v>
      </c>
      <c r="B124" s="7" t="s">
        <v>482</v>
      </c>
      <c r="C124" s="7">
        <v>2020</v>
      </c>
      <c r="D124" s="7" t="s">
        <v>506</v>
      </c>
      <c r="E124" s="7" t="s">
        <v>500</v>
      </c>
      <c r="F124" s="71">
        <v>-0.02</v>
      </c>
      <c r="G124" s="71">
        <f>VLOOKUP($E124,'Fuel Heat Rate'!$C$3:$K$33,3,FALSE)*F124</f>
        <v>-8.614</v>
      </c>
    </row>
    <row r="125" spans="1:7">
      <c r="A125" s="7">
        <v>19192</v>
      </c>
      <c r="B125" s="7" t="s">
        <v>480</v>
      </c>
      <c r="C125" s="7">
        <v>2021</v>
      </c>
      <c r="D125" s="7" t="s">
        <v>506</v>
      </c>
      <c r="E125" s="7" t="s">
        <v>262</v>
      </c>
      <c r="F125" s="71">
        <v>-0.02</v>
      </c>
      <c r="G125" s="71">
        <f>VLOOKUP($E125,'Fuel Heat Rate'!$C$3:$K$33,3,FALSE)*F125</f>
        <v>-8.3632</v>
      </c>
    </row>
    <row r="126" spans="1:7">
      <c r="A126" s="7">
        <v>479372</v>
      </c>
      <c r="B126" s="7" t="s">
        <v>496</v>
      </c>
      <c r="C126" s="7">
        <v>2020</v>
      </c>
      <c r="D126" s="7" t="s">
        <v>506</v>
      </c>
      <c r="E126" s="7" t="s">
        <v>262</v>
      </c>
      <c r="F126" s="71">
        <v>-0.02</v>
      </c>
      <c r="G126" s="71">
        <f>VLOOKUP($E126,'Fuel Heat Rate'!$C$3:$K$33,3,FALSE)*F126</f>
        <v>-8.3632</v>
      </c>
    </row>
    <row r="127" spans="1:7">
      <c r="A127" s="7">
        <v>18947</v>
      </c>
      <c r="B127" s="7" t="s">
        <v>496</v>
      </c>
      <c r="C127" s="7">
        <v>2021</v>
      </c>
      <c r="D127" s="7" t="s">
        <v>506</v>
      </c>
      <c r="E127" s="7" t="s">
        <v>262</v>
      </c>
      <c r="F127" s="71">
        <v>-0.02</v>
      </c>
      <c r="G127" s="71">
        <f>VLOOKUP($E127,'Fuel Heat Rate'!$C$3:$K$33,3,FALSE)*F127</f>
        <v>-8.3632</v>
      </c>
    </row>
    <row r="128" spans="1:7">
      <c r="A128" s="7">
        <v>30077</v>
      </c>
      <c r="B128" s="7" t="s">
        <v>481</v>
      </c>
      <c r="C128" s="7">
        <v>2021</v>
      </c>
      <c r="D128" s="7" t="s">
        <v>506</v>
      </c>
      <c r="E128" s="7" t="s">
        <v>253</v>
      </c>
      <c r="F128" s="71">
        <v>-0.02</v>
      </c>
      <c r="G128" s="71">
        <f>VLOOKUP($E128,'Fuel Heat Rate'!$C$3:$K$33,3,FALSE)*F128</f>
        <v>-71.169</v>
      </c>
    </row>
    <row r="129" spans="1:7">
      <c r="A129" s="7">
        <v>30847</v>
      </c>
      <c r="B129" s="7" t="s">
        <v>474</v>
      </c>
      <c r="C129" s="7">
        <v>2021</v>
      </c>
      <c r="D129" s="7" t="s">
        <v>506</v>
      </c>
      <c r="E129" s="7" t="s">
        <v>255</v>
      </c>
      <c r="F129" s="71">
        <v>-0.02</v>
      </c>
      <c r="G129" s="71">
        <f>VLOOKUP($E129,'Fuel Heat Rate'!$C$3:$K$33,3,FALSE)*F129</f>
        <v>-10.2868</v>
      </c>
    </row>
    <row r="130" spans="1:7">
      <c r="A130" s="7">
        <v>341997</v>
      </c>
      <c r="B130" s="7" t="s">
        <v>487</v>
      </c>
      <c r="C130" s="7">
        <v>2019</v>
      </c>
      <c r="D130" s="7" t="s">
        <v>506</v>
      </c>
      <c r="E130" s="7" t="s">
        <v>259</v>
      </c>
      <c r="F130" s="71">
        <v>-0.03</v>
      </c>
      <c r="G130" s="71">
        <f>VLOOKUP($E130,'Fuel Heat Rate'!$C$3:$K$33,3,FALSE)*F130</f>
        <v>-12.7956</v>
      </c>
    </row>
    <row r="131" spans="1:7">
      <c r="A131" s="7">
        <v>100567</v>
      </c>
      <c r="B131" s="7" t="s">
        <v>472</v>
      </c>
      <c r="C131" s="7">
        <v>2019</v>
      </c>
      <c r="D131" s="7" t="s">
        <v>506</v>
      </c>
      <c r="E131" s="7" t="s">
        <v>244</v>
      </c>
      <c r="F131" s="71">
        <v>-0.03</v>
      </c>
      <c r="G131" s="71">
        <f>VLOOKUP($E131,'Fuel Heat Rate'!$C$3:$K$33,3,FALSE)*F131</f>
        <v>-11.289</v>
      </c>
    </row>
    <row r="132" spans="1:7">
      <c r="A132" s="7">
        <v>8972</v>
      </c>
      <c r="B132" s="7" t="s">
        <v>487</v>
      </c>
      <c r="C132" s="7">
        <v>2021</v>
      </c>
      <c r="D132" s="7" t="s">
        <v>506</v>
      </c>
      <c r="E132" s="7" t="s">
        <v>244</v>
      </c>
      <c r="F132" s="71">
        <v>-0.03</v>
      </c>
      <c r="G132" s="71">
        <f>VLOOKUP($E132,'Fuel Heat Rate'!$C$3:$K$33,3,FALSE)*F132</f>
        <v>-11.289</v>
      </c>
    </row>
    <row r="133" spans="1:7">
      <c r="A133" s="7">
        <v>268637</v>
      </c>
      <c r="B133" s="7" t="s">
        <v>482</v>
      </c>
      <c r="C133" s="7">
        <v>2019</v>
      </c>
      <c r="D133" s="7" t="s">
        <v>506</v>
      </c>
      <c r="E133" s="7" t="s">
        <v>500</v>
      </c>
      <c r="F133" s="71">
        <v>-0.03</v>
      </c>
      <c r="G133" s="71">
        <f>VLOOKUP($E133,'Fuel Heat Rate'!$C$3:$K$33,3,FALSE)*F133</f>
        <v>-12.921</v>
      </c>
    </row>
    <row r="134" spans="1:7">
      <c r="A134" s="7">
        <v>236857</v>
      </c>
      <c r="B134" s="7" t="s">
        <v>480</v>
      </c>
      <c r="C134" s="7">
        <v>2019</v>
      </c>
      <c r="D134" s="7" t="s">
        <v>506</v>
      </c>
      <c r="E134" s="7" t="s">
        <v>262</v>
      </c>
      <c r="F134" s="71">
        <v>-0.03</v>
      </c>
      <c r="G134" s="71">
        <f>VLOOKUP($E134,'Fuel Heat Rate'!$C$3:$K$33,3,FALSE)*F134</f>
        <v>-12.5448</v>
      </c>
    </row>
    <row r="135" spans="1:7">
      <c r="A135" s="7">
        <v>398557</v>
      </c>
      <c r="B135" s="7" t="s">
        <v>490</v>
      </c>
      <c r="C135" s="7">
        <v>2019</v>
      </c>
      <c r="D135" s="7" t="s">
        <v>506</v>
      </c>
      <c r="E135" s="7" t="s">
        <v>262</v>
      </c>
      <c r="F135" s="71">
        <v>-0.03</v>
      </c>
      <c r="G135" s="71">
        <f>VLOOKUP($E135,'Fuel Heat Rate'!$C$3:$K$33,3,FALSE)*F135</f>
        <v>-12.5448</v>
      </c>
    </row>
    <row r="136" spans="1:7">
      <c r="A136" s="7">
        <v>499007</v>
      </c>
      <c r="B136" s="7" t="s">
        <v>497</v>
      </c>
      <c r="C136" s="7">
        <v>2019</v>
      </c>
      <c r="D136" s="7" t="s">
        <v>506</v>
      </c>
      <c r="E136" s="7" t="s">
        <v>253</v>
      </c>
      <c r="F136" s="71">
        <v>-0.03</v>
      </c>
      <c r="G136" s="71">
        <f>VLOOKUP($E136,'Fuel Heat Rate'!$C$3:$K$33,3,FALSE)*F136</f>
        <v>-106.7535</v>
      </c>
    </row>
    <row r="137" spans="1:7">
      <c r="A137" s="7">
        <v>26472</v>
      </c>
      <c r="B137" s="7" t="s">
        <v>473</v>
      </c>
      <c r="C137" s="7">
        <v>2021</v>
      </c>
      <c r="D137" s="7" t="s">
        <v>506</v>
      </c>
      <c r="E137" s="7" t="s">
        <v>277</v>
      </c>
      <c r="F137" s="71">
        <v>-0.03</v>
      </c>
      <c r="G137" s="71">
        <f>VLOOKUP($E137,'Fuel Heat Rate'!$C$3:$K$33,3,FALSE)*F137</f>
        <v>-15.0537</v>
      </c>
    </row>
    <row r="138" spans="1:7">
      <c r="A138" s="7">
        <v>99447</v>
      </c>
      <c r="B138" s="7" t="s">
        <v>472</v>
      </c>
      <c r="C138" s="7">
        <v>2019</v>
      </c>
      <c r="D138" s="7" t="s">
        <v>506</v>
      </c>
      <c r="E138" s="7" t="s">
        <v>259</v>
      </c>
      <c r="F138" s="71">
        <v>-0.04</v>
      </c>
      <c r="G138" s="71">
        <f>VLOOKUP($E138,'Fuel Heat Rate'!$C$3:$K$33,3,FALSE)*F138</f>
        <v>-17.0608</v>
      </c>
    </row>
    <row r="139" spans="1:7">
      <c r="A139" s="7">
        <v>131787</v>
      </c>
      <c r="B139" s="7" t="s">
        <v>474</v>
      </c>
      <c r="C139" s="7">
        <v>2019</v>
      </c>
      <c r="D139" s="7" t="s">
        <v>506</v>
      </c>
      <c r="E139" s="7" t="s">
        <v>259</v>
      </c>
      <c r="F139" s="71">
        <v>-0.04</v>
      </c>
      <c r="G139" s="71">
        <f>VLOOKUP($E139,'Fuel Heat Rate'!$C$3:$K$33,3,FALSE)*F139</f>
        <v>-17.0608</v>
      </c>
    </row>
    <row r="140" spans="1:7">
      <c r="A140" s="7">
        <v>17652</v>
      </c>
      <c r="B140" s="7" t="s">
        <v>487</v>
      </c>
      <c r="C140" s="7">
        <v>2021</v>
      </c>
      <c r="D140" s="7" t="s">
        <v>506</v>
      </c>
      <c r="E140" s="7" t="s">
        <v>259</v>
      </c>
      <c r="F140" s="71">
        <v>-0.04</v>
      </c>
      <c r="G140" s="71">
        <f>VLOOKUP($E140,'Fuel Heat Rate'!$C$3:$K$33,3,FALSE)*F140</f>
        <v>-17.0608</v>
      </c>
    </row>
    <row r="141" spans="1:7">
      <c r="A141" s="7">
        <v>17757</v>
      </c>
      <c r="B141" s="7" t="s">
        <v>490</v>
      </c>
      <c r="C141" s="7">
        <v>2021</v>
      </c>
      <c r="D141" s="7" t="s">
        <v>506</v>
      </c>
      <c r="E141" s="7" t="s">
        <v>259</v>
      </c>
      <c r="F141" s="71">
        <v>-0.04</v>
      </c>
      <c r="G141" s="71">
        <f>VLOOKUP($E141,'Fuel Heat Rate'!$C$3:$K$33,3,FALSE)*F141</f>
        <v>-17.0608</v>
      </c>
    </row>
    <row r="142" spans="1:7">
      <c r="A142" s="7">
        <v>17862</v>
      </c>
      <c r="B142" s="7" t="s">
        <v>496</v>
      </c>
      <c r="C142" s="7">
        <v>2021</v>
      </c>
      <c r="D142" s="7" t="s">
        <v>506</v>
      </c>
      <c r="E142" s="7" t="s">
        <v>259</v>
      </c>
      <c r="F142" s="71">
        <v>-0.04</v>
      </c>
      <c r="G142" s="71">
        <f>VLOOKUP($E142,'Fuel Heat Rate'!$C$3:$K$33,3,FALSE)*F142</f>
        <v>-17.0608</v>
      </c>
    </row>
    <row r="143" spans="1:7">
      <c r="A143" s="7">
        <v>511747</v>
      </c>
      <c r="B143" s="7" t="s">
        <v>498</v>
      </c>
      <c r="C143" s="7">
        <v>2019</v>
      </c>
      <c r="D143" s="7" t="s">
        <v>506</v>
      </c>
      <c r="E143" s="7" t="s">
        <v>262</v>
      </c>
      <c r="F143" s="71">
        <v>-0.04</v>
      </c>
      <c r="G143" s="71">
        <f>VLOOKUP($E143,'Fuel Heat Rate'!$C$3:$K$33,3,FALSE)*F143</f>
        <v>-16.7264</v>
      </c>
    </row>
    <row r="144" spans="1:7">
      <c r="A144" s="7">
        <v>99412</v>
      </c>
      <c r="B144" s="7" t="s">
        <v>472</v>
      </c>
      <c r="C144" s="7">
        <v>2020</v>
      </c>
      <c r="D144" s="7" t="s">
        <v>506</v>
      </c>
      <c r="E144" s="7" t="s">
        <v>259</v>
      </c>
      <c r="F144" s="71">
        <v>-0.05</v>
      </c>
      <c r="G144" s="71">
        <f>VLOOKUP($E144,'Fuel Heat Rate'!$C$3:$K$33,3,FALSE)*F144</f>
        <v>-21.326</v>
      </c>
    </row>
    <row r="145" spans="1:7">
      <c r="A145" s="7">
        <v>17547</v>
      </c>
      <c r="B145" s="7" t="s">
        <v>482</v>
      </c>
      <c r="C145" s="7">
        <v>2021</v>
      </c>
      <c r="D145" s="7" t="s">
        <v>506</v>
      </c>
      <c r="E145" s="7" t="s">
        <v>259</v>
      </c>
      <c r="F145" s="71">
        <v>-0.05</v>
      </c>
      <c r="G145" s="71">
        <f>VLOOKUP($E145,'Fuel Heat Rate'!$C$3:$K$33,3,FALSE)*F145</f>
        <v>-21.326</v>
      </c>
    </row>
    <row r="146" spans="1:7">
      <c r="A146" s="7">
        <v>341962</v>
      </c>
      <c r="B146" s="7" t="s">
        <v>487</v>
      </c>
      <c r="C146" s="7">
        <v>2020</v>
      </c>
      <c r="D146" s="7" t="s">
        <v>506</v>
      </c>
      <c r="E146" s="7" t="s">
        <v>259</v>
      </c>
      <c r="F146" s="71">
        <v>-0.05</v>
      </c>
      <c r="G146" s="71">
        <f>VLOOKUP($E146,'Fuel Heat Rate'!$C$3:$K$33,3,FALSE)*F146</f>
        <v>-21.326</v>
      </c>
    </row>
    <row r="147" spans="1:7">
      <c r="A147" s="7">
        <v>390507</v>
      </c>
      <c r="B147" s="7" t="s">
        <v>490</v>
      </c>
      <c r="C147" s="7">
        <v>2019</v>
      </c>
      <c r="D147" s="7" t="s">
        <v>506</v>
      </c>
      <c r="E147" s="7" t="s">
        <v>259</v>
      </c>
      <c r="F147" s="71">
        <v>-0.05</v>
      </c>
      <c r="G147" s="71">
        <f>VLOOKUP($E147,'Fuel Heat Rate'!$C$3:$K$33,3,FALSE)*F147</f>
        <v>-21.326</v>
      </c>
    </row>
    <row r="148" spans="1:7">
      <c r="A148" s="7">
        <v>18352</v>
      </c>
      <c r="B148" s="7" t="s">
        <v>491</v>
      </c>
      <c r="C148" s="7">
        <v>2021</v>
      </c>
      <c r="D148" s="7" t="s">
        <v>506</v>
      </c>
      <c r="E148" s="7" t="s">
        <v>259</v>
      </c>
      <c r="F148" s="71">
        <v>-0.05</v>
      </c>
      <c r="G148" s="71">
        <f>VLOOKUP($E148,'Fuel Heat Rate'!$C$3:$K$33,3,FALSE)*F148</f>
        <v>-21.326</v>
      </c>
    </row>
    <row r="149" spans="1:7">
      <c r="A149" s="7">
        <v>17407</v>
      </c>
      <c r="B149" s="7" t="s">
        <v>497</v>
      </c>
      <c r="C149" s="7">
        <v>2021</v>
      </c>
      <c r="D149" s="7" t="s">
        <v>506</v>
      </c>
      <c r="E149" s="7" t="s">
        <v>259</v>
      </c>
      <c r="F149" s="71">
        <v>-0.05</v>
      </c>
      <c r="G149" s="71">
        <f>VLOOKUP($E149,'Fuel Heat Rate'!$C$3:$K$33,3,FALSE)*F149</f>
        <v>-21.326</v>
      </c>
    </row>
    <row r="150" spans="1:7">
      <c r="A150" s="7">
        <v>457812</v>
      </c>
      <c r="B150" s="7" t="s">
        <v>495</v>
      </c>
      <c r="C150" s="7">
        <v>2019</v>
      </c>
      <c r="D150" s="7" t="s">
        <v>506</v>
      </c>
      <c r="E150" s="7" t="s">
        <v>251</v>
      </c>
      <c r="F150" s="71">
        <v>-0.05</v>
      </c>
      <c r="G150" s="71">
        <f>VLOOKUP($E150,'Fuel Heat Rate'!$C$3:$K$33,3,FALSE)*F150</f>
        <v>-22.999</v>
      </c>
    </row>
    <row r="151" spans="1:7">
      <c r="A151" s="7">
        <v>44287</v>
      </c>
      <c r="B151" s="7" t="s">
        <v>224</v>
      </c>
      <c r="C151" s="7">
        <v>2019</v>
      </c>
      <c r="D151" s="7" t="s">
        <v>506</v>
      </c>
      <c r="E151" s="7" t="s">
        <v>500</v>
      </c>
      <c r="F151" s="71">
        <v>-0.05</v>
      </c>
      <c r="G151" s="71">
        <f>VLOOKUP($E151,'Fuel Heat Rate'!$C$3:$K$33,3,FALSE)*F151</f>
        <v>-21.535</v>
      </c>
    </row>
    <row r="152" spans="1:7">
      <c r="A152" s="7">
        <v>188347</v>
      </c>
      <c r="B152" s="7" t="s">
        <v>477</v>
      </c>
      <c r="C152" s="7">
        <v>2019</v>
      </c>
      <c r="D152" s="7" t="s">
        <v>506</v>
      </c>
      <c r="E152" s="7" t="s">
        <v>262</v>
      </c>
      <c r="F152" s="71">
        <v>-0.05</v>
      </c>
      <c r="G152" s="71">
        <f>VLOOKUP($E152,'Fuel Heat Rate'!$C$3:$K$33,3,FALSE)*F152</f>
        <v>-20.908</v>
      </c>
    </row>
    <row r="153" spans="1:7">
      <c r="A153" s="7">
        <v>479407</v>
      </c>
      <c r="B153" s="7" t="s">
        <v>496</v>
      </c>
      <c r="C153" s="7">
        <v>2019</v>
      </c>
      <c r="D153" s="7" t="s">
        <v>506</v>
      </c>
      <c r="E153" s="7" t="s">
        <v>262</v>
      </c>
      <c r="F153" s="71">
        <v>-0.05</v>
      </c>
      <c r="G153" s="71">
        <f>VLOOKUP($E153,'Fuel Heat Rate'!$C$3:$K$33,3,FALSE)*F153</f>
        <v>-20.908</v>
      </c>
    </row>
    <row r="154" spans="1:7">
      <c r="A154" s="7">
        <v>511712</v>
      </c>
      <c r="B154" s="7" t="s">
        <v>498</v>
      </c>
      <c r="C154" s="7">
        <v>2020</v>
      </c>
      <c r="D154" s="7" t="s">
        <v>506</v>
      </c>
      <c r="E154" s="7" t="s">
        <v>262</v>
      </c>
      <c r="F154" s="71">
        <v>-0.05</v>
      </c>
      <c r="G154" s="71">
        <f>VLOOKUP($E154,'Fuel Heat Rate'!$C$3:$K$33,3,FALSE)*F154</f>
        <v>-20.908</v>
      </c>
    </row>
    <row r="155" spans="1:7">
      <c r="A155" s="7">
        <v>322782</v>
      </c>
      <c r="B155" s="7" t="s">
        <v>485</v>
      </c>
      <c r="C155" s="7">
        <v>2020</v>
      </c>
      <c r="D155" s="7" t="s">
        <v>506</v>
      </c>
      <c r="E155" s="7" t="s">
        <v>277</v>
      </c>
      <c r="F155" s="71">
        <v>-0.05</v>
      </c>
      <c r="G155" s="71">
        <f>VLOOKUP($E155,'Fuel Heat Rate'!$C$3:$K$33,3,FALSE)*F155</f>
        <v>-25.0895</v>
      </c>
    </row>
    <row r="156" spans="1:7">
      <c r="A156" s="7">
        <v>17687</v>
      </c>
      <c r="B156" s="7" t="s">
        <v>462</v>
      </c>
      <c r="C156" s="7">
        <v>2021</v>
      </c>
      <c r="D156" s="7" t="s">
        <v>506</v>
      </c>
      <c r="E156" s="7" t="s">
        <v>259</v>
      </c>
      <c r="F156" s="71">
        <v>-0.06</v>
      </c>
      <c r="G156" s="71">
        <f>VLOOKUP($E156,'Fuel Heat Rate'!$C$3:$K$33,3,FALSE)*F156</f>
        <v>-25.5912</v>
      </c>
    </row>
    <row r="157" spans="1:7">
      <c r="A157" s="7">
        <v>406642</v>
      </c>
      <c r="B157" s="7" t="s">
        <v>491</v>
      </c>
      <c r="C157" s="7">
        <v>2020</v>
      </c>
      <c r="D157" s="7" t="s">
        <v>506</v>
      </c>
      <c r="E157" s="7" t="s">
        <v>259</v>
      </c>
      <c r="F157" s="71">
        <v>-0.06</v>
      </c>
      <c r="G157" s="71">
        <f>VLOOKUP($E157,'Fuel Heat Rate'!$C$3:$K$33,3,FALSE)*F157</f>
        <v>-25.5912</v>
      </c>
    </row>
    <row r="158" spans="1:7">
      <c r="A158" s="7">
        <v>343082</v>
      </c>
      <c r="B158" s="7" t="s">
        <v>487</v>
      </c>
      <c r="C158" s="7">
        <v>2020</v>
      </c>
      <c r="D158" s="7" t="s">
        <v>506</v>
      </c>
      <c r="E158" s="7" t="s">
        <v>244</v>
      </c>
      <c r="F158" s="71">
        <v>-0.06</v>
      </c>
      <c r="G158" s="71">
        <f>VLOOKUP($E158,'Fuel Heat Rate'!$C$3:$K$33,3,FALSE)*F158</f>
        <v>-22.578</v>
      </c>
    </row>
    <row r="159" spans="1:7">
      <c r="A159" s="7">
        <v>8587</v>
      </c>
      <c r="B159" s="7" t="s">
        <v>491</v>
      </c>
      <c r="C159" s="7">
        <v>2021</v>
      </c>
      <c r="D159" s="7" t="s">
        <v>506</v>
      </c>
      <c r="E159" s="7" t="s">
        <v>242</v>
      </c>
      <c r="F159" s="71">
        <v>-0.06</v>
      </c>
      <c r="G159" s="71">
        <f>VLOOKUP($E159,'Fuel Heat Rate'!$C$3:$K$33,3,FALSE)*F159</f>
        <v>-104.121</v>
      </c>
    </row>
    <row r="160" spans="1:7">
      <c r="A160" s="7">
        <v>457777</v>
      </c>
      <c r="B160" s="7" t="s">
        <v>495</v>
      </c>
      <c r="C160" s="7">
        <v>2020</v>
      </c>
      <c r="D160" s="7" t="s">
        <v>506</v>
      </c>
      <c r="E160" s="7" t="s">
        <v>251</v>
      </c>
      <c r="F160" s="71">
        <v>-0.06</v>
      </c>
      <c r="G160" s="71">
        <f>VLOOKUP($E160,'Fuel Heat Rate'!$C$3:$K$33,3,FALSE)*F160</f>
        <v>-27.5988</v>
      </c>
    </row>
    <row r="161" spans="1:7">
      <c r="A161" s="7">
        <v>29132</v>
      </c>
      <c r="B161" s="7" t="s">
        <v>485</v>
      </c>
      <c r="C161" s="7">
        <v>2021</v>
      </c>
      <c r="D161" s="7" t="s">
        <v>506</v>
      </c>
      <c r="E161" s="7" t="s">
        <v>264</v>
      </c>
      <c r="F161" s="71">
        <v>-0.06</v>
      </c>
      <c r="G161" s="71">
        <f>VLOOKUP($E161,'Fuel Heat Rate'!$C$3:$K$33,3,FALSE)*F161</f>
        <v>-24.588</v>
      </c>
    </row>
    <row r="162" spans="1:7">
      <c r="A162" s="7">
        <v>75157</v>
      </c>
      <c r="B162" s="7" t="s">
        <v>470</v>
      </c>
      <c r="C162" s="7">
        <v>2019</v>
      </c>
      <c r="D162" s="7" t="s">
        <v>506</v>
      </c>
      <c r="E162" s="7" t="s">
        <v>262</v>
      </c>
      <c r="F162" s="71">
        <v>-0.06</v>
      </c>
      <c r="G162" s="71">
        <f>VLOOKUP($E162,'Fuel Heat Rate'!$C$3:$K$33,3,FALSE)*F162</f>
        <v>-25.0896</v>
      </c>
    </row>
    <row r="163" spans="1:7">
      <c r="A163" s="7">
        <v>18702</v>
      </c>
      <c r="B163" s="7" t="s">
        <v>495</v>
      </c>
      <c r="C163" s="7">
        <v>2021</v>
      </c>
      <c r="D163" s="7" t="s">
        <v>506</v>
      </c>
      <c r="E163" s="7" t="s">
        <v>262</v>
      </c>
      <c r="F163" s="71">
        <v>-0.06</v>
      </c>
      <c r="G163" s="71">
        <f>VLOOKUP($E163,'Fuel Heat Rate'!$C$3:$K$33,3,FALSE)*F163</f>
        <v>-25.0896</v>
      </c>
    </row>
    <row r="164" spans="1:7">
      <c r="A164" s="7">
        <v>498972</v>
      </c>
      <c r="B164" s="7" t="s">
        <v>497</v>
      </c>
      <c r="C164" s="7">
        <v>2020</v>
      </c>
      <c r="D164" s="7" t="s">
        <v>506</v>
      </c>
      <c r="E164" s="7" t="s">
        <v>253</v>
      </c>
      <c r="F164" s="71">
        <v>-0.06</v>
      </c>
      <c r="G164" s="71">
        <f>VLOOKUP($E164,'Fuel Heat Rate'!$C$3:$K$33,3,FALSE)*F164</f>
        <v>-213.507</v>
      </c>
    </row>
    <row r="165" spans="1:7">
      <c r="A165" s="7">
        <v>455152</v>
      </c>
      <c r="B165" s="7" t="s">
        <v>495</v>
      </c>
      <c r="C165" s="7">
        <v>2020</v>
      </c>
      <c r="D165" s="7" t="s">
        <v>506</v>
      </c>
      <c r="E165" s="7" t="s">
        <v>259</v>
      </c>
      <c r="F165" s="71">
        <v>-0.07</v>
      </c>
      <c r="G165" s="71">
        <f>VLOOKUP($E165,'Fuel Heat Rate'!$C$3:$K$33,3,FALSE)*F165</f>
        <v>-29.8564</v>
      </c>
    </row>
    <row r="166" spans="1:7">
      <c r="A166" s="7">
        <v>503662</v>
      </c>
      <c r="B166" s="7" t="s">
        <v>498</v>
      </c>
      <c r="C166" s="7">
        <v>2020</v>
      </c>
      <c r="D166" s="7" t="s">
        <v>506</v>
      </c>
      <c r="E166" s="7" t="s">
        <v>259</v>
      </c>
      <c r="F166" s="71">
        <v>-0.07</v>
      </c>
      <c r="G166" s="71">
        <f>VLOOKUP($E166,'Fuel Heat Rate'!$C$3:$K$33,3,FALSE)*F166</f>
        <v>-29.8564</v>
      </c>
    </row>
    <row r="167" spans="1:7">
      <c r="A167" s="7">
        <v>197937</v>
      </c>
      <c r="B167" s="7" t="s">
        <v>478</v>
      </c>
      <c r="C167" s="7">
        <v>2020</v>
      </c>
      <c r="D167" s="7" t="s">
        <v>506</v>
      </c>
      <c r="E167" s="7" t="s">
        <v>242</v>
      </c>
      <c r="F167" s="71">
        <v>-0.07</v>
      </c>
      <c r="G167" s="71">
        <f>VLOOKUP($E167,'Fuel Heat Rate'!$C$3:$K$33,3,FALSE)*F167</f>
        <v>-121.4745</v>
      </c>
    </row>
    <row r="168" spans="1:7">
      <c r="A168" s="7">
        <v>75122</v>
      </c>
      <c r="B168" s="7" t="s">
        <v>470</v>
      </c>
      <c r="C168" s="7">
        <v>2020</v>
      </c>
      <c r="D168" s="7" t="s">
        <v>506</v>
      </c>
      <c r="E168" s="7" t="s">
        <v>262</v>
      </c>
      <c r="F168" s="71">
        <v>-0.07</v>
      </c>
      <c r="G168" s="71">
        <f>VLOOKUP($E168,'Fuel Heat Rate'!$C$3:$K$33,3,FALSE)*F168</f>
        <v>-29.2712</v>
      </c>
    </row>
    <row r="169" spans="1:7">
      <c r="A169" s="7">
        <v>463237</v>
      </c>
      <c r="B169" s="7" t="s">
        <v>495</v>
      </c>
      <c r="C169" s="7">
        <v>2019</v>
      </c>
      <c r="D169" s="7" t="s">
        <v>506</v>
      </c>
      <c r="E169" s="7" t="s">
        <v>262</v>
      </c>
      <c r="F169" s="71">
        <v>-0.07</v>
      </c>
      <c r="G169" s="71">
        <f>VLOOKUP($E169,'Fuel Heat Rate'!$C$3:$K$33,3,FALSE)*F169</f>
        <v>-29.2712</v>
      </c>
    </row>
    <row r="170" spans="1:7">
      <c r="A170" s="7">
        <v>463202</v>
      </c>
      <c r="B170" s="7" t="s">
        <v>495</v>
      </c>
      <c r="C170" s="7">
        <v>2020</v>
      </c>
      <c r="D170" s="7" t="s">
        <v>506</v>
      </c>
      <c r="E170" s="7" t="s">
        <v>262</v>
      </c>
      <c r="F170" s="71">
        <v>-0.07</v>
      </c>
      <c r="G170" s="71">
        <f>VLOOKUP($E170,'Fuel Heat Rate'!$C$3:$K$33,3,FALSE)*F170</f>
        <v>-29.2712</v>
      </c>
    </row>
    <row r="171" spans="1:7">
      <c r="A171" s="7">
        <v>404227</v>
      </c>
      <c r="B171" s="7" t="s">
        <v>490</v>
      </c>
      <c r="C171" s="7">
        <v>2019</v>
      </c>
      <c r="D171" s="7" t="s">
        <v>506</v>
      </c>
      <c r="E171" s="7" t="s">
        <v>255</v>
      </c>
      <c r="F171" s="71">
        <v>-0.07</v>
      </c>
      <c r="G171" s="71">
        <f>VLOOKUP($E171,'Fuel Heat Rate'!$C$3:$K$33,3,FALSE)*F171</f>
        <v>-36.0038</v>
      </c>
    </row>
    <row r="172" spans="1:7">
      <c r="A172" s="7">
        <v>50937</v>
      </c>
      <c r="B172" s="7" t="s">
        <v>462</v>
      </c>
      <c r="C172" s="7">
        <v>2019</v>
      </c>
      <c r="D172" s="7" t="s">
        <v>506</v>
      </c>
      <c r="E172" s="7" t="s">
        <v>259</v>
      </c>
      <c r="F172" s="71">
        <v>-0.08</v>
      </c>
      <c r="G172" s="71">
        <f>VLOOKUP($E172,'Fuel Heat Rate'!$C$3:$K$33,3,FALSE)*F172</f>
        <v>-34.1216</v>
      </c>
    </row>
    <row r="173" spans="1:7">
      <c r="A173" s="7">
        <v>115617</v>
      </c>
      <c r="B173" s="7" t="s">
        <v>473</v>
      </c>
      <c r="C173" s="7">
        <v>2019</v>
      </c>
      <c r="D173" s="7" t="s">
        <v>506</v>
      </c>
      <c r="E173" s="7" t="s">
        <v>259</v>
      </c>
      <c r="F173" s="71">
        <v>-0.08</v>
      </c>
      <c r="G173" s="71">
        <f>VLOOKUP($E173,'Fuel Heat Rate'!$C$3:$K$33,3,FALSE)*F173</f>
        <v>-34.1216</v>
      </c>
    </row>
    <row r="174" spans="1:7">
      <c r="A174" s="7">
        <v>100917</v>
      </c>
      <c r="B174" s="7" t="s">
        <v>472</v>
      </c>
      <c r="C174" s="7">
        <v>2020</v>
      </c>
      <c r="D174" s="7" t="s">
        <v>506</v>
      </c>
      <c r="E174" s="7" t="s">
        <v>242</v>
      </c>
      <c r="F174" s="71">
        <v>-0.08</v>
      </c>
      <c r="G174" s="71">
        <f>VLOOKUP($E174,'Fuel Heat Rate'!$C$3:$K$33,3,FALSE)*F174</f>
        <v>-138.828</v>
      </c>
    </row>
    <row r="175" spans="1:7">
      <c r="A175" s="7">
        <v>10967</v>
      </c>
      <c r="B175" s="7" t="s">
        <v>486</v>
      </c>
      <c r="C175" s="7">
        <v>2021</v>
      </c>
      <c r="D175" s="7" t="s">
        <v>506</v>
      </c>
      <c r="E175" s="7" t="s">
        <v>249</v>
      </c>
      <c r="F175" s="71">
        <v>-0.08</v>
      </c>
      <c r="G175" s="71">
        <f>VLOOKUP($E175,'Fuel Heat Rate'!$C$3:$K$33,3,FALSE)*F175</f>
        <v>-41.816</v>
      </c>
    </row>
    <row r="176" spans="1:7">
      <c r="A176" s="7">
        <v>256422</v>
      </c>
      <c r="B176" s="7" t="s">
        <v>481</v>
      </c>
      <c r="C176" s="7">
        <v>2020</v>
      </c>
      <c r="D176" s="7" t="s">
        <v>506</v>
      </c>
      <c r="E176" s="7" t="s">
        <v>253</v>
      </c>
      <c r="F176" s="71">
        <v>-0.08</v>
      </c>
      <c r="G176" s="71">
        <f>VLOOKUP($E176,'Fuel Heat Rate'!$C$3:$K$33,3,FALSE)*F176</f>
        <v>-284.676</v>
      </c>
    </row>
    <row r="177" spans="1:7">
      <c r="A177" s="7">
        <v>128742</v>
      </c>
      <c r="B177" s="7" t="s">
        <v>473</v>
      </c>
      <c r="C177" s="7">
        <v>2020</v>
      </c>
      <c r="D177" s="7" t="s">
        <v>506</v>
      </c>
      <c r="E177" s="7" t="s">
        <v>277</v>
      </c>
      <c r="F177" s="71">
        <v>-0.08</v>
      </c>
      <c r="G177" s="71">
        <f>VLOOKUP($E177,'Fuel Heat Rate'!$C$3:$K$33,3,FALSE)*F177</f>
        <v>-40.1432</v>
      </c>
    </row>
    <row r="178" spans="1:7">
      <c r="A178" s="7">
        <v>26962</v>
      </c>
      <c r="B178" s="7" t="s">
        <v>485</v>
      </c>
      <c r="C178" s="7">
        <v>2021</v>
      </c>
      <c r="D178" s="7" t="s">
        <v>506</v>
      </c>
      <c r="E178" s="7" t="s">
        <v>277</v>
      </c>
      <c r="F178" s="71">
        <v>-0.08</v>
      </c>
      <c r="G178" s="71">
        <f>VLOOKUP($E178,'Fuel Heat Rate'!$C$3:$K$33,3,FALSE)*F178</f>
        <v>-40.1432</v>
      </c>
    </row>
    <row r="179" spans="1:7">
      <c r="A179" s="7">
        <v>404192</v>
      </c>
      <c r="B179" s="7" t="s">
        <v>490</v>
      </c>
      <c r="C179" s="7">
        <v>2020</v>
      </c>
      <c r="D179" s="7" t="s">
        <v>506</v>
      </c>
      <c r="E179" s="7" t="s">
        <v>255</v>
      </c>
      <c r="F179" s="71">
        <v>-0.08</v>
      </c>
      <c r="G179" s="71">
        <f>VLOOKUP($E179,'Fuel Heat Rate'!$C$3:$K$33,3,FALSE)*F179</f>
        <v>-41.1472</v>
      </c>
    </row>
    <row r="180" spans="1:7">
      <c r="A180" s="7">
        <v>30777</v>
      </c>
      <c r="B180" s="7" t="s">
        <v>490</v>
      </c>
      <c r="C180" s="7">
        <v>2021</v>
      </c>
      <c r="D180" s="7" t="s">
        <v>506</v>
      </c>
      <c r="E180" s="7" t="s">
        <v>255</v>
      </c>
      <c r="F180" s="71">
        <v>-0.08</v>
      </c>
      <c r="G180" s="71">
        <f>VLOOKUP($E180,'Fuel Heat Rate'!$C$3:$K$33,3,FALSE)*F180</f>
        <v>-41.1472</v>
      </c>
    </row>
    <row r="181" spans="1:7">
      <c r="A181" s="7">
        <v>50902</v>
      </c>
      <c r="B181" s="7" t="s">
        <v>462</v>
      </c>
      <c r="C181" s="7">
        <v>2020</v>
      </c>
      <c r="D181" s="7" t="s">
        <v>506</v>
      </c>
      <c r="E181" s="7" t="s">
        <v>259</v>
      </c>
      <c r="F181" s="71">
        <v>-0.09</v>
      </c>
      <c r="G181" s="71">
        <f>VLOOKUP($E181,'Fuel Heat Rate'!$C$3:$K$33,3,FALSE)*F181</f>
        <v>-38.3868</v>
      </c>
    </row>
    <row r="182" spans="1:7">
      <c r="A182" s="7">
        <v>261147</v>
      </c>
      <c r="B182" s="7" t="s">
        <v>482</v>
      </c>
      <c r="C182" s="7">
        <v>2019</v>
      </c>
      <c r="D182" s="7" t="s">
        <v>506</v>
      </c>
      <c r="E182" s="7" t="s">
        <v>259</v>
      </c>
      <c r="F182" s="71">
        <v>-0.09</v>
      </c>
      <c r="G182" s="71">
        <f>VLOOKUP($E182,'Fuel Heat Rate'!$C$3:$K$33,3,FALSE)*F182</f>
        <v>-38.3868</v>
      </c>
    </row>
    <row r="183" spans="1:7">
      <c r="A183" s="7">
        <v>422812</v>
      </c>
      <c r="B183" s="7" t="s">
        <v>492</v>
      </c>
      <c r="C183" s="7">
        <v>2020</v>
      </c>
      <c r="D183" s="7" t="s">
        <v>506</v>
      </c>
      <c r="E183" s="7" t="s">
        <v>259</v>
      </c>
      <c r="F183" s="71">
        <v>-0.09</v>
      </c>
      <c r="G183" s="71">
        <f>VLOOKUP($E183,'Fuel Heat Rate'!$C$3:$K$33,3,FALSE)*F183</f>
        <v>-38.3868</v>
      </c>
    </row>
    <row r="184" spans="1:7">
      <c r="A184" s="7">
        <v>503697</v>
      </c>
      <c r="B184" s="7" t="s">
        <v>498</v>
      </c>
      <c r="C184" s="7">
        <v>2019</v>
      </c>
      <c r="D184" s="7" t="s">
        <v>506</v>
      </c>
      <c r="E184" s="7" t="s">
        <v>259</v>
      </c>
      <c r="F184" s="71">
        <v>-0.09</v>
      </c>
      <c r="G184" s="71">
        <f>VLOOKUP($E184,'Fuel Heat Rate'!$C$3:$K$33,3,FALSE)*F184</f>
        <v>-38.3868</v>
      </c>
    </row>
    <row r="185" spans="1:7">
      <c r="A185" s="7">
        <v>323342</v>
      </c>
      <c r="B185" s="7" t="s">
        <v>485</v>
      </c>
      <c r="C185" s="7">
        <v>2020</v>
      </c>
      <c r="D185" s="7" t="s">
        <v>506</v>
      </c>
      <c r="E185" s="7" t="s">
        <v>255</v>
      </c>
      <c r="F185" s="71">
        <v>-0.09</v>
      </c>
      <c r="G185" s="71">
        <f>VLOOKUP($E185,'Fuel Heat Rate'!$C$3:$K$33,3,FALSE)*F185</f>
        <v>-46.2906</v>
      </c>
    </row>
    <row r="186" spans="1:7">
      <c r="A186" s="7">
        <v>18177</v>
      </c>
      <c r="B186" s="7" t="s">
        <v>472</v>
      </c>
      <c r="C186" s="7">
        <v>2021</v>
      </c>
      <c r="D186" s="7" t="s">
        <v>506</v>
      </c>
      <c r="E186" s="7" t="s">
        <v>259</v>
      </c>
      <c r="F186" s="71">
        <v>-0.1</v>
      </c>
      <c r="G186" s="71">
        <f>VLOOKUP($E186,'Fuel Heat Rate'!$C$3:$K$33,3,FALSE)*F186</f>
        <v>-42.652</v>
      </c>
    </row>
    <row r="187" spans="1:7">
      <c r="A187" s="7">
        <v>261112</v>
      </c>
      <c r="B187" s="7" t="s">
        <v>482</v>
      </c>
      <c r="C187" s="7">
        <v>2020</v>
      </c>
      <c r="D187" s="7" t="s">
        <v>506</v>
      </c>
      <c r="E187" s="7" t="s">
        <v>259</v>
      </c>
      <c r="F187" s="71">
        <v>-0.1</v>
      </c>
      <c r="G187" s="71">
        <f>VLOOKUP($E187,'Fuel Heat Rate'!$C$3:$K$33,3,FALSE)*F187</f>
        <v>-42.652</v>
      </c>
    </row>
    <row r="188" spans="1:7">
      <c r="A188" s="7">
        <v>17477</v>
      </c>
      <c r="B188" s="7" t="s">
        <v>486</v>
      </c>
      <c r="C188" s="7">
        <v>2021</v>
      </c>
      <c r="D188" s="7" t="s">
        <v>506</v>
      </c>
      <c r="E188" s="7" t="s">
        <v>259</v>
      </c>
      <c r="F188" s="71">
        <v>-0.1</v>
      </c>
      <c r="G188" s="71">
        <f>VLOOKUP($E188,'Fuel Heat Rate'!$C$3:$K$33,3,FALSE)*F188</f>
        <v>-42.652</v>
      </c>
    </row>
    <row r="189" spans="1:7">
      <c r="A189" s="7">
        <v>406677</v>
      </c>
      <c r="B189" s="7" t="s">
        <v>491</v>
      </c>
      <c r="C189" s="7">
        <v>2019</v>
      </c>
      <c r="D189" s="7" t="s">
        <v>506</v>
      </c>
      <c r="E189" s="7" t="s">
        <v>259</v>
      </c>
      <c r="F189" s="71">
        <v>-0.1</v>
      </c>
      <c r="G189" s="71">
        <f>VLOOKUP($E189,'Fuel Heat Rate'!$C$3:$K$33,3,FALSE)*F189</f>
        <v>-42.652</v>
      </c>
    </row>
    <row r="190" spans="1:7">
      <c r="A190" s="7">
        <v>455187</v>
      </c>
      <c r="B190" s="7" t="s">
        <v>495</v>
      </c>
      <c r="C190" s="7">
        <v>2019</v>
      </c>
      <c r="D190" s="7" t="s">
        <v>506</v>
      </c>
      <c r="E190" s="7" t="s">
        <v>259</v>
      </c>
      <c r="F190" s="71">
        <v>-0.1</v>
      </c>
      <c r="G190" s="71">
        <f>VLOOKUP($E190,'Fuel Heat Rate'!$C$3:$K$33,3,FALSE)*F190</f>
        <v>-42.652</v>
      </c>
    </row>
    <row r="191" spans="1:7">
      <c r="A191" s="7">
        <v>115232</v>
      </c>
      <c r="B191" s="7" t="s">
        <v>472</v>
      </c>
      <c r="C191" s="7">
        <v>2019</v>
      </c>
      <c r="D191" s="7" t="s">
        <v>506</v>
      </c>
      <c r="E191" s="7" t="s">
        <v>247</v>
      </c>
      <c r="F191" s="71">
        <v>-0.1</v>
      </c>
      <c r="G191" s="71">
        <f>VLOOKUP($E191,'Fuel Heat Rate'!$C$3:$K$33,3,FALSE)*F191</f>
        <v>-79.45</v>
      </c>
    </row>
    <row r="192" spans="1:7">
      <c r="A192" s="7">
        <v>212602</v>
      </c>
      <c r="B192" s="7" t="s">
        <v>479</v>
      </c>
      <c r="C192" s="7">
        <v>2020</v>
      </c>
      <c r="D192" s="7" t="s">
        <v>506</v>
      </c>
      <c r="E192" s="7" t="s">
        <v>259</v>
      </c>
      <c r="F192" s="71">
        <v>-0.11</v>
      </c>
      <c r="G192" s="71">
        <f>VLOOKUP($E192,'Fuel Heat Rate'!$C$3:$K$33,3,FALSE)*F192</f>
        <v>-46.9172</v>
      </c>
    </row>
    <row r="193" spans="1:7">
      <c r="A193" s="7">
        <v>18107</v>
      </c>
      <c r="B193" s="7" t="s">
        <v>480</v>
      </c>
      <c r="C193" s="7">
        <v>2021</v>
      </c>
      <c r="D193" s="7" t="s">
        <v>506</v>
      </c>
      <c r="E193" s="7" t="s">
        <v>259</v>
      </c>
      <c r="F193" s="71">
        <v>-0.11</v>
      </c>
      <c r="G193" s="71">
        <f>VLOOKUP($E193,'Fuel Heat Rate'!$C$3:$K$33,3,FALSE)*F193</f>
        <v>-46.9172</v>
      </c>
    </row>
    <row r="194" spans="1:7">
      <c r="A194" s="7">
        <v>325792</v>
      </c>
      <c r="B194" s="7" t="s">
        <v>486</v>
      </c>
      <c r="C194" s="7">
        <v>2020</v>
      </c>
      <c r="D194" s="7" t="s">
        <v>506</v>
      </c>
      <c r="E194" s="7" t="s">
        <v>259</v>
      </c>
      <c r="F194" s="71">
        <v>-0.11</v>
      </c>
      <c r="G194" s="71">
        <f>VLOOKUP($E194,'Fuel Heat Rate'!$C$3:$K$33,3,FALSE)*F194</f>
        <v>-46.9172</v>
      </c>
    </row>
    <row r="195" spans="1:7">
      <c r="A195" s="7">
        <v>197972</v>
      </c>
      <c r="B195" s="7" t="s">
        <v>478</v>
      </c>
      <c r="C195" s="7">
        <v>2019</v>
      </c>
      <c r="D195" s="7" t="s">
        <v>506</v>
      </c>
      <c r="E195" s="7" t="s">
        <v>242</v>
      </c>
      <c r="F195" s="71">
        <v>-0.11</v>
      </c>
      <c r="G195" s="71">
        <f>VLOOKUP($E195,'Fuel Heat Rate'!$C$3:$K$33,3,FALSE)*F195</f>
        <v>-190.8885</v>
      </c>
    </row>
    <row r="196" spans="1:7">
      <c r="A196" s="7">
        <v>11352</v>
      </c>
      <c r="B196" s="7" t="s">
        <v>496</v>
      </c>
      <c r="C196" s="7">
        <v>2021</v>
      </c>
      <c r="D196" s="7" t="s">
        <v>506</v>
      </c>
      <c r="E196" s="7" t="s">
        <v>249</v>
      </c>
      <c r="F196" s="71">
        <v>-0.11</v>
      </c>
      <c r="G196" s="71">
        <f>VLOOKUP($E196,'Fuel Heat Rate'!$C$3:$K$33,3,FALSE)*F196</f>
        <v>-57.497</v>
      </c>
    </row>
    <row r="197" spans="1:7">
      <c r="A197" s="7">
        <v>204482</v>
      </c>
      <c r="B197" s="7" t="s">
        <v>478</v>
      </c>
      <c r="C197" s="7">
        <v>2020</v>
      </c>
      <c r="D197" s="7" t="s">
        <v>506</v>
      </c>
      <c r="E197" s="7" t="s">
        <v>262</v>
      </c>
      <c r="F197" s="71">
        <v>-0.11</v>
      </c>
      <c r="G197" s="71">
        <f>VLOOKUP($E197,'Fuel Heat Rate'!$C$3:$K$33,3,FALSE)*F197</f>
        <v>-45.9976</v>
      </c>
    </row>
    <row r="198" spans="1:7">
      <c r="A198" s="7">
        <v>19227</v>
      </c>
      <c r="B198" s="7" t="s">
        <v>481</v>
      </c>
      <c r="C198" s="7">
        <v>2021</v>
      </c>
      <c r="D198" s="7" t="s">
        <v>506</v>
      </c>
      <c r="E198" s="7" t="s">
        <v>262</v>
      </c>
      <c r="F198" s="71">
        <v>-0.11</v>
      </c>
      <c r="G198" s="71">
        <f>VLOOKUP($E198,'Fuel Heat Rate'!$C$3:$K$33,3,FALSE)*F198</f>
        <v>-45.9976</v>
      </c>
    </row>
    <row r="199" spans="1:7">
      <c r="A199" s="7">
        <v>180297</v>
      </c>
      <c r="B199" s="7" t="s">
        <v>477</v>
      </c>
      <c r="C199" s="7">
        <v>2019</v>
      </c>
      <c r="D199" s="7" t="s">
        <v>506</v>
      </c>
      <c r="E199" s="7" t="s">
        <v>259</v>
      </c>
      <c r="F199" s="71">
        <v>-0.12</v>
      </c>
      <c r="G199" s="71">
        <f>VLOOKUP($E199,'Fuel Heat Rate'!$C$3:$K$33,3,FALSE)*F199</f>
        <v>-51.1824</v>
      </c>
    </row>
    <row r="200" spans="1:7">
      <c r="A200" s="7">
        <v>212637</v>
      </c>
      <c r="B200" s="7" t="s">
        <v>479</v>
      </c>
      <c r="C200" s="7">
        <v>2019</v>
      </c>
      <c r="D200" s="7" t="s">
        <v>506</v>
      </c>
      <c r="E200" s="7" t="s">
        <v>259</v>
      </c>
      <c r="F200" s="71">
        <v>-0.12</v>
      </c>
      <c r="G200" s="71">
        <f>VLOOKUP($E200,'Fuel Heat Rate'!$C$3:$K$33,3,FALSE)*F200</f>
        <v>-51.1824</v>
      </c>
    </row>
    <row r="201" spans="1:7">
      <c r="A201" s="7">
        <v>17372</v>
      </c>
      <c r="B201" s="7" t="s">
        <v>492</v>
      </c>
      <c r="C201" s="7">
        <v>2021</v>
      </c>
      <c r="D201" s="7" t="s">
        <v>506</v>
      </c>
      <c r="E201" s="7" t="s">
        <v>259</v>
      </c>
      <c r="F201" s="71">
        <v>-0.12</v>
      </c>
      <c r="G201" s="71">
        <f>VLOOKUP($E201,'Fuel Heat Rate'!$C$3:$K$33,3,FALSE)*F201</f>
        <v>-51.1824</v>
      </c>
    </row>
    <row r="202" spans="1:7">
      <c r="A202" s="7">
        <v>452702</v>
      </c>
      <c r="B202" s="7" t="s">
        <v>493</v>
      </c>
      <c r="C202" s="7">
        <v>2020</v>
      </c>
      <c r="D202" s="7" t="s">
        <v>506</v>
      </c>
      <c r="E202" s="7" t="s">
        <v>255</v>
      </c>
      <c r="F202" s="71">
        <v>-0.12</v>
      </c>
      <c r="G202" s="71">
        <f>VLOOKUP($E202,'Fuel Heat Rate'!$C$3:$K$33,3,FALSE)*F202</f>
        <v>-61.7208</v>
      </c>
    </row>
    <row r="203" spans="1:7">
      <c r="A203" s="7">
        <v>18422</v>
      </c>
      <c r="B203" s="7" t="s">
        <v>479</v>
      </c>
      <c r="C203" s="7">
        <v>2021</v>
      </c>
      <c r="D203" s="7" t="s">
        <v>506</v>
      </c>
      <c r="E203" s="7" t="s">
        <v>259</v>
      </c>
      <c r="F203" s="71">
        <v>-0.13</v>
      </c>
      <c r="G203" s="71">
        <f>VLOOKUP($E203,'Fuel Heat Rate'!$C$3:$K$33,3,FALSE)*F203</f>
        <v>-55.4476</v>
      </c>
    </row>
    <row r="204" spans="1:7">
      <c r="A204" s="7">
        <v>422847</v>
      </c>
      <c r="B204" s="7" t="s">
        <v>492</v>
      </c>
      <c r="C204" s="7">
        <v>2019</v>
      </c>
      <c r="D204" s="7" t="s">
        <v>506</v>
      </c>
      <c r="E204" s="7" t="s">
        <v>259</v>
      </c>
      <c r="F204" s="71">
        <v>-0.13</v>
      </c>
      <c r="G204" s="71">
        <f>VLOOKUP($E204,'Fuel Heat Rate'!$C$3:$K$33,3,FALSE)*F204</f>
        <v>-55.4476</v>
      </c>
    </row>
    <row r="205" spans="1:7">
      <c r="A205" s="7">
        <v>18037</v>
      </c>
      <c r="B205" s="7" t="s">
        <v>498</v>
      </c>
      <c r="C205" s="7">
        <v>2021</v>
      </c>
      <c r="D205" s="7" t="s">
        <v>506</v>
      </c>
      <c r="E205" s="7" t="s">
        <v>259</v>
      </c>
      <c r="F205" s="71">
        <v>-0.13</v>
      </c>
      <c r="G205" s="71">
        <f>VLOOKUP($E205,'Fuel Heat Rate'!$C$3:$K$33,3,FALSE)*F205</f>
        <v>-55.4476</v>
      </c>
    </row>
    <row r="206" spans="1:7">
      <c r="A206" s="7">
        <v>8447</v>
      </c>
      <c r="B206" s="7" t="s">
        <v>471</v>
      </c>
      <c r="C206" s="7">
        <v>2021</v>
      </c>
      <c r="D206" s="7" t="s">
        <v>506</v>
      </c>
      <c r="E206" s="7" t="s">
        <v>242</v>
      </c>
      <c r="F206" s="71">
        <v>-0.13</v>
      </c>
      <c r="G206" s="71">
        <f>VLOOKUP($E206,'Fuel Heat Rate'!$C$3:$K$33,3,FALSE)*F206</f>
        <v>-225.5955</v>
      </c>
    </row>
    <row r="207" spans="1:7">
      <c r="A207" s="7">
        <v>461522</v>
      </c>
      <c r="B207" s="7" t="s">
        <v>495</v>
      </c>
      <c r="C207" s="7">
        <v>2020</v>
      </c>
      <c r="D207" s="7" t="s">
        <v>506</v>
      </c>
      <c r="E207" s="7" t="s">
        <v>264</v>
      </c>
      <c r="F207" s="71">
        <v>-0.13</v>
      </c>
      <c r="G207" s="71">
        <f>VLOOKUP($E207,'Fuel Heat Rate'!$C$3:$K$33,3,FALSE)*F207</f>
        <v>-53.274</v>
      </c>
    </row>
    <row r="208" spans="1:7">
      <c r="A208" s="7">
        <v>252992</v>
      </c>
      <c r="B208" s="7" t="s">
        <v>481</v>
      </c>
      <c r="C208" s="7">
        <v>2020</v>
      </c>
      <c r="D208" s="7" t="s">
        <v>506</v>
      </c>
      <c r="E208" s="7" t="s">
        <v>262</v>
      </c>
      <c r="F208" s="71">
        <v>-0.13</v>
      </c>
      <c r="G208" s="71">
        <f>VLOOKUP($E208,'Fuel Heat Rate'!$C$3:$K$33,3,FALSE)*F208</f>
        <v>-54.3608</v>
      </c>
    </row>
    <row r="209" spans="1:7">
      <c r="A209" s="7">
        <v>63537</v>
      </c>
      <c r="B209" s="7" t="s">
        <v>462</v>
      </c>
      <c r="C209" s="7">
        <v>2019</v>
      </c>
      <c r="D209" s="7" t="s">
        <v>506</v>
      </c>
      <c r="E209" s="7" t="s">
        <v>494</v>
      </c>
      <c r="F209" s="71">
        <v>-0.13</v>
      </c>
      <c r="G209" s="71">
        <f>VLOOKUP($E209,'Fuel Heat Rate'!$C$3:$K$33,3,FALSE)*F209</f>
        <v>-20.1149</v>
      </c>
    </row>
    <row r="210" spans="1:7">
      <c r="A210" s="7">
        <v>30392</v>
      </c>
      <c r="B210" s="7" t="s">
        <v>492</v>
      </c>
      <c r="C210" s="7">
        <v>2021</v>
      </c>
      <c r="D210" s="7" t="s">
        <v>506</v>
      </c>
      <c r="E210" s="7" t="s">
        <v>255</v>
      </c>
      <c r="F210" s="71">
        <v>-0.13</v>
      </c>
      <c r="G210" s="71">
        <f>VLOOKUP($E210,'Fuel Heat Rate'!$C$3:$K$33,3,FALSE)*F210</f>
        <v>-66.8642</v>
      </c>
    </row>
    <row r="211" spans="1:7">
      <c r="A211" s="7">
        <v>196432</v>
      </c>
      <c r="B211" s="7" t="s">
        <v>478</v>
      </c>
      <c r="C211" s="7">
        <v>2020</v>
      </c>
      <c r="D211" s="7" t="s">
        <v>506</v>
      </c>
      <c r="E211" s="7" t="s">
        <v>259</v>
      </c>
      <c r="F211" s="71">
        <v>-0.14</v>
      </c>
      <c r="G211" s="71">
        <f>VLOOKUP($E211,'Fuel Heat Rate'!$C$3:$K$33,3,FALSE)*F211</f>
        <v>-59.7128</v>
      </c>
    </row>
    <row r="212" spans="1:7">
      <c r="A212" s="7">
        <v>378992</v>
      </c>
      <c r="B212" s="7" t="s">
        <v>489</v>
      </c>
      <c r="C212" s="7">
        <v>2020</v>
      </c>
      <c r="D212" s="7" t="s">
        <v>506</v>
      </c>
      <c r="E212" s="7" t="s">
        <v>504</v>
      </c>
      <c r="F212" s="71">
        <v>-0.14</v>
      </c>
      <c r="G212" s="71">
        <f>VLOOKUP($E212,'Fuel Heat Rate'!$C$3:$K$33,3,FALSE)*F212</f>
        <v>-46.8342</v>
      </c>
    </row>
    <row r="213" spans="1:7">
      <c r="A213" s="7">
        <v>29867</v>
      </c>
      <c r="B213" s="7" t="s">
        <v>484</v>
      </c>
      <c r="C213" s="7">
        <v>2021</v>
      </c>
      <c r="D213" s="7" t="s">
        <v>506</v>
      </c>
      <c r="E213" s="7" t="s">
        <v>253</v>
      </c>
      <c r="F213" s="71">
        <v>-0.14</v>
      </c>
      <c r="G213" s="71">
        <f>VLOOKUP($E213,'Fuel Heat Rate'!$C$3:$K$33,3,FALSE)*F213</f>
        <v>-498.183</v>
      </c>
    </row>
    <row r="214" spans="1:7">
      <c r="A214" s="7">
        <v>277282</v>
      </c>
      <c r="B214" s="7" t="s">
        <v>483</v>
      </c>
      <c r="C214" s="7">
        <v>2020</v>
      </c>
      <c r="D214" s="7" t="s">
        <v>506</v>
      </c>
      <c r="E214" s="7" t="s">
        <v>259</v>
      </c>
      <c r="F214" s="71">
        <v>-0.15</v>
      </c>
      <c r="G214" s="71">
        <f>VLOOKUP($E214,'Fuel Heat Rate'!$C$3:$K$33,3,FALSE)*F214</f>
        <v>-63.978</v>
      </c>
    </row>
    <row r="215" spans="1:7">
      <c r="A215" s="7">
        <v>309622</v>
      </c>
      <c r="B215" s="7" t="s">
        <v>485</v>
      </c>
      <c r="C215" s="7">
        <v>2020</v>
      </c>
      <c r="D215" s="7" t="s">
        <v>506</v>
      </c>
      <c r="E215" s="7" t="s">
        <v>259</v>
      </c>
      <c r="F215" s="71">
        <v>-0.15</v>
      </c>
      <c r="G215" s="71">
        <f>VLOOKUP($E215,'Fuel Heat Rate'!$C$3:$K$33,3,FALSE)*F215</f>
        <v>-63.978</v>
      </c>
    </row>
    <row r="216" spans="1:7">
      <c r="A216" s="7">
        <v>214142</v>
      </c>
      <c r="B216" s="7" t="s">
        <v>479</v>
      </c>
      <c r="C216" s="7">
        <v>2019</v>
      </c>
      <c r="D216" s="7" t="s">
        <v>506</v>
      </c>
      <c r="E216" s="7" t="s">
        <v>242</v>
      </c>
      <c r="F216" s="71">
        <v>-0.16</v>
      </c>
      <c r="G216" s="71">
        <f>VLOOKUP($E216,'Fuel Heat Rate'!$C$3:$K$33,3,FALSE)*F216</f>
        <v>-277.656</v>
      </c>
    </row>
    <row r="217" spans="1:7">
      <c r="A217" s="7">
        <v>214107</v>
      </c>
      <c r="B217" s="7" t="s">
        <v>479</v>
      </c>
      <c r="C217" s="7">
        <v>2020</v>
      </c>
      <c r="D217" s="7" t="s">
        <v>506</v>
      </c>
      <c r="E217" s="7" t="s">
        <v>242</v>
      </c>
      <c r="F217" s="71">
        <v>-0.16</v>
      </c>
      <c r="G217" s="71">
        <f>VLOOKUP($E217,'Fuel Heat Rate'!$C$3:$K$33,3,FALSE)*F217</f>
        <v>-277.656</v>
      </c>
    </row>
    <row r="218" spans="1:7">
      <c r="A218" s="7">
        <v>18597</v>
      </c>
      <c r="B218" s="7" t="s">
        <v>470</v>
      </c>
      <c r="C218" s="7">
        <v>2021</v>
      </c>
      <c r="D218" s="7" t="s">
        <v>506</v>
      </c>
      <c r="E218" s="7" t="s">
        <v>262</v>
      </c>
      <c r="F218" s="71">
        <v>-0.16</v>
      </c>
      <c r="G218" s="71">
        <f>VLOOKUP($E218,'Fuel Heat Rate'!$C$3:$K$33,3,FALSE)*F218</f>
        <v>-66.9056</v>
      </c>
    </row>
    <row r="219" spans="1:7">
      <c r="A219" s="7">
        <v>323377</v>
      </c>
      <c r="B219" s="7" t="s">
        <v>485</v>
      </c>
      <c r="C219" s="7">
        <v>2019</v>
      </c>
      <c r="D219" s="7" t="s">
        <v>506</v>
      </c>
      <c r="E219" s="7" t="s">
        <v>255</v>
      </c>
      <c r="F219" s="71">
        <v>-0.16</v>
      </c>
      <c r="G219" s="71">
        <f>VLOOKUP($E219,'Fuel Heat Rate'!$C$3:$K$33,3,FALSE)*F219</f>
        <v>-82.2944</v>
      </c>
    </row>
    <row r="220" spans="1:7">
      <c r="A220" s="7">
        <v>115197</v>
      </c>
      <c r="B220" s="7" t="s">
        <v>472</v>
      </c>
      <c r="C220" s="7">
        <v>2020</v>
      </c>
      <c r="D220" s="7" t="s">
        <v>506</v>
      </c>
      <c r="E220" s="7" t="s">
        <v>247</v>
      </c>
      <c r="F220" s="71">
        <v>-0.16</v>
      </c>
      <c r="G220" s="71">
        <f>VLOOKUP($E220,'Fuel Heat Rate'!$C$3:$K$33,3,FALSE)*F220</f>
        <v>-127.12</v>
      </c>
    </row>
    <row r="221" spans="1:7">
      <c r="A221" s="7">
        <v>10582</v>
      </c>
      <c r="B221" s="7" t="s">
        <v>472</v>
      </c>
      <c r="C221" s="7">
        <v>2021</v>
      </c>
      <c r="D221" s="7" t="s">
        <v>506</v>
      </c>
      <c r="E221" s="7" t="s">
        <v>247</v>
      </c>
      <c r="F221" s="71">
        <v>-0.16</v>
      </c>
      <c r="G221" s="71">
        <f>VLOOKUP($E221,'Fuel Heat Rate'!$C$3:$K$33,3,FALSE)*F221</f>
        <v>-127.12</v>
      </c>
    </row>
    <row r="222" spans="1:7">
      <c r="A222" s="7">
        <v>62417</v>
      </c>
      <c r="B222" s="7" t="s">
        <v>462</v>
      </c>
      <c r="C222" s="7">
        <v>2019</v>
      </c>
      <c r="D222" s="7" t="s">
        <v>506</v>
      </c>
      <c r="E222" s="7" t="s">
        <v>253</v>
      </c>
      <c r="F222" s="71">
        <v>-0.17</v>
      </c>
      <c r="G222" s="71">
        <f>VLOOKUP($E222,'Fuel Heat Rate'!$C$3:$K$33,3,FALSE)*F222</f>
        <v>-604.9365</v>
      </c>
    </row>
    <row r="223" spans="1:7">
      <c r="A223" s="7">
        <v>194017</v>
      </c>
      <c r="B223" s="7" t="s">
        <v>477</v>
      </c>
      <c r="C223" s="7">
        <v>2019</v>
      </c>
      <c r="D223" s="7" t="s">
        <v>506</v>
      </c>
      <c r="E223" s="7" t="s">
        <v>255</v>
      </c>
      <c r="F223" s="71">
        <v>-0.17</v>
      </c>
      <c r="G223" s="71">
        <f>VLOOKUP($E223,'Fuel Heat Rate'!$C$3:$K$33,3,FALSE)*F223</f>
        <v>-87.4378</v>
      </c>
    </row>
    <row r="224" spans="1:7">
      <c r="A224" s="7">
        <v>31302</v>
      </c>
      <c r="B224" s="7" t="s">
        <v>485</v>
      </c>
      <c r="C224" s="7">
        <v>2021</v>
      </c>
      <c r="D224" s="7" t="s">
        <v>506</v>
      </c>
      <c r="E224" s="7" t="s">
        <v>255</v>
      </c>
      <c r="F224" s="71">
        <v>-0.17</v>
      </c>
      <c r="G224" s="71">
        <f>VLOOKUP($E224,'Fuel Heat Rate'!$C$3:$K$33,3,FALSE)*F224</f>
        <v>-87.4378</v>
      </c>
    </row>
    <row r="225" spans="1:7">
      <c r="A225" s="7">
        <v>180262</v>
      </c>
      <c r="B225" s="7" t="s">
        <v>477</v>
      </c>
      <c r="C225" s="7">
        <v>2020</v>
      </c>
      <c r="D225" s="7" t="s">
        <v>506</v>
      </c>
      <c r="E225" s="7" t="s">
        <v>259</v>
      </c>
      <c r="F225" s="71">
        <v>-0.18</v>
      </c>
      <c r="G225" s="71">
        <f>VLOOKUP($E225,'Fuel Heat Rate'!$C$3:$K$33,3,FALSE)*F225</f>
        <v>-76.7736</v>
      </c>
    </row>
    <row r="226" spans="1:7">
      <c r="A226" s="7">
        <v>19122</v>
      </c>
      <c r="B226" s="7" t="s">
        <v>498</v>
      </c>
      <c r="C226" s="7">
        <v>2021</v>
      </c>
      <c r="D226" s="7" t="s">
        <v>506</v>
      </c>
      <c r="E226" s="7" t="s">
        <v>262</v>
      </c>
      <c r="F226" s="71">
        <v>-0.18</v>
      </c>
      <c r="G226" s="71">
        <f>VLOOKUP($E226,'Fuel Heat Rate'!$C$3:$K$33,3,FALSE)*F226</f>
        <v>-75.2688</v>
      </c>
    </row>
    <row r="227" spans="1:7">
      <c r="A227" s="7">
        <v>304932</v>
      </c>
      <c r="B227" s="7" t="s">
        <v>484</v>
      </c>
      <c r="C227" s="7">
        <v>2020</v>
      </c>
      <c r="D227" s="7" t="s">
        <v>506</v>
      </c>
      <c r="E227" s="7" t="s">
        <v>253</v>
      </c>
      <c r="F227" s="71">
        <v>-0.18</v>
      </c>
      <c r="G227" s="71">
        <f>VLOOKUP($E227,'Fuel Heat Rate'!$C$3:$K$33,3,FALSE)*F227</f>
        <v>-640.521</v>
      </c>
    </row>
    <row r="228" spans="1:7">
      <c r="A228" s="7">
        <v>196467</v>
      </c>
      <c r="B228" s="7" t="s">
        <v>478</v>
      </c>
      <c r="C228" s="7">
        <v>2019</v>
      </c>
      <c r="D228" s="7" t="s">
        <v>506</v>
      </c>
      <c r="E228" s="7" t="s">
        <v>259</v>
      </c>
      <c r="F228" s="71">
        <v>-0.19</v>
      </c>
      <c r="G228" s="71">
        <f>VLOOKUP($E228,'Fuel Heat Rate'!$C$3:$K$33,3,FALSE)*F228</f>
        <v>-81.0388</v>
      </c>
    </row>
    <row r="229" spans="1:7">
      <c r="A229" s="7">
        <v>32702</v>
      </c>
      <c r="B229" s="7" t="s">
        <v>470</v>
      </c>
      <c r="C229" s="7">
        <v>2021</v>
      </c>
      <c r="D229" s="7" t="s">
        <v>506</v>
      </c>
      <c r="E229" s="7" t="s">
        <v>339</v>
      </c>
      <c r="F229" s="71">
        <v>-0.19</v>
      </c>
      <c r="G229" s="71">
        <f>VLOOKUP($E229,'Fuel Heat Rate'!$C$3:$K$33,3,FALSE)*F229</f>
        <v>-68.4</v>
      </c>
    </row>
    <row r="230" spans="1:7">
      <c r="A230" s="7">
        <v>8412</v>
      </c>
      <c r="B230" s="7" t="s">
        <v>472</v>
      </c>
      <c r="C230" s="7">
        <v>2021</v>
      </c>
      <c r="D230" s="7" t="s">
        <v>506</v>
      </c>
      <c r="E230" s="7" t="s">
        <v>242</v>
      </c>
      <c r="F230" s="71">
        <v>-0.19</v>
      </c>
      <c r="G230" s="71">
        <f>VLOOKUP($E230,'Fuel Heat Rate'!$C$3:$K$33,3,FALSE)*F230</f>
        <v>-329.7165</v>
      </c>
    </row>
    <row r="231" spans="1:7">
      <c r="A231" s="7">
        <v>525642</v>
      </c>
      <c r="B231" s="7" t="s">
        <v>499</v>
      </c>
      <c r="C231" s="7">
        <v>2020</v>
      </c>
      <c r="D231" s="7" t="s">
        <v>506</v>
      </c>
      <c r="E231" s="7" t="s">
        <v>226</v>
      </c>
      <c r="F231" s="71">
        <v>-0.19</v>
      </c>
      <c r="G231" s="71">
        <f>VLOOKUP($E231,'Fuel Heat Rate'!$C$3:$K$33,3,FALSE)*F231</f>
        <v>-55.6149</v>
      </c>
    </row>
    <row r="232" spans="1:7">
      <c r="A232" s="7">
        <v>8657</v>
      </c>
      <c r="B232" s="7" t="s">
        <v>479</v>
      </c>
      <c r="C232" s="7">
        <v>2021</v>
      </c>
      <c r="D232" s="7" t="s">
        <v>506</v>
      </c>
      <c r="E232" s="7" t="s">
        <v>242</v>
      </c>
      <c r="F232" s="71">
        <v>-0.2</v>
      </c>
      <c r="G232" s="71">
        <f>VLOOKUP($E232,'Fuel Heat Rate'!$C$3:$K$33,3,FALSE)*F232</f>
        <v>-347.07</v>
      </c>
    </row>
    <row r="233" spans="1:7">
      <c r="A233" s="7">
        <v>53562</v>
      </c>
      <c r="B233" s="7" t="s">
        <v>462</v>
      </c>
      <c r="C233" s="7">
        <v>2019</v>
      </c>
      <c r="D233" s="7" t="s">
        <v>506</v>
      </c>
      <c r="E233" s="7" t="s">
        <v>251</v>
      </c>
      <c r="F233" s="71">
        <v>-0.2</v>
      </c>
      <c r="G233" s="71">
        <f>VLOOKUP($E233,'Fuel Heat Rate'!$C$3:$K$33,3,FALSE)*F233</f>
        <v>-91.996</v>
      </c>
    </row>
    <row r="234" spans="1:7">
      <c r="A234" s="7">
        <v>30987</v>
      </c>
      <c r="B234" s="7" t="s">
        <v>477</v>
      </c>
      <c r="C234" s="7">
        <v>2021</v>
      </c>
      <c r="D234" s="7" t="s">
        <v>506</v>
      </c>
      <c r="E234" s="7" t="s">
        <v>255</v>
      </c>
      <c r="F234" s="71">
        <v>-0.2</v>
      </c>
      <c r="G234" s="71">
        <f>VLOOKUP($E234,'Fuel Heat Rate'!$C$3:$K$33,3,FALSE)*F234</f>
        <v>-102.868</v>
      </c>
    </row>
    <row r="235" spans="1:7">
      <c r="A235" s="7">
        <v>115582</v>
      </c>
      <c r="B235" s="7" t="s">
        <v>473</v>
      </c>
      <c r="C235" s="7">
        <v>2020</v>
      </c>
      <c r="D235" s="7" t="s">
        <v>506</v>
      </c>
      <c r="E235" s="7" t="s">
        <v>259</v>
      </c>
      <c r="F235" s="71">
        <v>-0.21</v>
      </c>
      <c r="G235" s="71">
        <f>VLOOKUP($E235,'Fuel Heat Rate'!$C$3:$K$33,3,FALSE)*F235</f>
        <v>-89.5692</v>
      </c>
    </row>
    <row r="236" spans="1:7">
      <c r="A236" s="7">
        <v>17967</v>
      </c>
      <c r="B236" s="7" t="s">
        <v>477</v>
      </c>
      <c r="C236" s="7">
        <v>2021</v>
      </c>
      <c r="D236" s="7" t="s">
        <v>506</v>
      </c>
      <c r="E236" s="7" t="s">
        <v>259</v>
      </c>
      <c r="F236" s="71">
        <v>-0.21</v>
      </c>
      <c r="G236" s="71">
        <f>VLOOKUP($E236,'Fuel Heat Rate'!$C$3:$K$33,3,FALSE)*F236</f>
        <v>-89.5692</v>
      </c>
    </row>
    <row r="237" spans="1:7">
      <c r="A237" s="7">
        <v>425472</v>
      </c>
      <c r="B237" s="7" t="s">
        <v>492</v>
      </c>
      <c r="C237" s="7">
        <v>2019</v>
      </c>
      <c r="D237" s="7" t="s">
        <v>506</v>
      </c>
      <c r="E237" s="7" t="s">
        <v>251</v>
      </c>
      <c r="F237" s="71">
        <v>-0.21</v>
      </c>
      <c r="G237" s="71">
        <f>VLOOKUP($E237,'Fuel Heat Rate'!$C$3:$K$33,3,FALSE)*F237</f>
        <v>-96.5958</v>
      </c>
    </row>
    <row r="238" spans="1:7">
      <c r="A238" s="7">
        <v>452177</v>
      </c>
      <c r="B238" s="7" t="s">
        <v>493</v>
      </c>
      <c r="C238" s="7">
        <v>2019</v>
      </c>
      <c r="D238" s="7" t="s">
        <v>506</v>
      </c>
      <c r="E238" s="7" t="s">
        <v>277</v>
      </c>
      <c r="F238" s="71">
        <v>-0.21</v>
      </c>
      <c r="G238" s="71">
        <f>VLOOKUP($E238,'Fuel Heat Rate'!$C$3:$K$33,3,FALSE)*F238</f>
        <v>-105.3759</v>
      </c>
    </row>
    <row r="239" spans="1:7">
      <c r="A239" s="7">
        <v>17512</v>
      </c>
      <c r="B239" s="7" t="s">
        <v>470</v>
      </c>
      <c r="C239" s="7">
        <v>2021</v>
      </c>
      <c r="D239" s="7" t="s">
        <v>506</v>
      </c>
      <c r="E239" s="7" t="s">
        <v>259</v>
      </c>
      <c r="F239" s="71">
        <v>-0.22</v>
      </c>
      <c r="G239" s="71">
        <f>VLOOKUP($E239,'Fuel Heat Rate'!$C$3:$K$33,3,FALSE)*F239</f>
        <v>-93.8344</v>
      </c>
    </row>
    <row r="240" spans="1:7">
      <c r="A240" s="7">
        <v>382387</v>
      </c>
      <c r="B240" s="7" t="s">
        <v>489</v>
      </c>
      <c r="C240" s="7">
        <v>2019</v>
      </c>
      <c r="D240" s="7" t="s">
        <v>506</v>
      </c>
      <c r="E240" s="7" t="s">
        <v>262</v>
      </c>
      <c r="F240" s="71">
        <v>-0.22</v>
      </c>
      <c r="G240" s="71">
        <f>VLOOKUP($E240,'Fuel Heat Rate'!$C$3:$K$33,3,FALSE)*F240</f>
        <v>-91.9952</v>
      </c>
    </row>
    <row r="241" spans="1:7">
      <c r="A241" s="7">
        <v>369612</v>
      </c>
      <c r="B241" s="7" t="s">
        <v>488</v>
      </c>
      <c r="C241" s="7">
        <v>2020</v>
      </c>
      <c r="D241" s="7" t="s">
        <v>506</v>
      </c>
      <c r="E241" s="7" t="s">
        <v>253</v>
      </c>
      <c r="F241" s="71">
        <v>-0.22</v>
      </c>
      <c r="G241" s="71">
        <f>VLOOKUP($E241,'Fuel Heat Rate'!$C$3:$K$33,3,FALSE)*F241</f>
        <v>-782.859</v>
      </c>
    </row>
    <row r="242" spans="1:7">
      <c r="A242" s="7">
        <v>531347</v>
      </c>
      <c r="B242" s="7" t="s">
        <v>499</v>
      </c>
      <c r="C242" s="7">
        <v>2019</v>
      </c>
      <c r="D242" s="7" t="s">
        <v>506</v>
      </c>
      <c r="E242" s="7" t="s">
        <v>253</v>
      </c>
      <c r="F242" s="71">
        <v>-0.22</v>
      </c>
      <c r="G242" s="71">
        <f>VLOOKUP($E242,'Fuel Heat Rate'!$C$3:$K$33,3,FALSE)*F242</f>
        <v>-782.859</v>
      </c>
    </row>
    <row r="243" spans="1:7">
      <c r="A243" s="7">
        <v>30602</v>
      </c>
      <c r="B243" s="7" t="s">
        <v>493</v>
      </c>
      <c r="C243" s="7">
        <v>2021</v>
      </c>
      <c r="D243" s="7" t="s">
        <v>506</v>
      </c>
      <c r="E243" s="7" t="s">
        <v>255</v>
      </c>
      <c r="F243" s="71">
        <v>-0.22</v>
      </c>
      <c r="G243" s="71">
        <f>VLOOKUP($E243,'Fuel Heat Rate'!$C$3:$K$33,3,FALSE)*F243</f>
        <v>-113.1548</v>
      </c>
    </row>
    <row r="244" spans="1:7">
      <c r="A244" s="7">
        <v>18002</v>
      </c>
      <c r="B244" s="7" t="s">
        <v>478</v>
      </c>
      <c r="C244" s="7">
        <v>2021</v>
      </c>
      <c r="D244" s="7" t="s">
        <v>506</v>
      </c>
      <c r="E244" s="7" t="s">
        <v>259</v>
      </c>
      <c r="F244" s="71">
        <v>-0.23</v>
      </c>
      <c r="G244" s="71">
        <f>VLOOKUP($E244,'Fuel Heat Rate'!$C$3:$K$33,3,FALSE)*F244</f>
        <v>-98.0996</v>
      </c>
    </row>
    <row r="245" spans="1:7">
      <c r="A245" s="7">
        <v>277317</v>
      </c>
      <c r="B245" s="7" t="s">
        <v>483</v>
      </c>
      <c r="C245" s="7">
        <v>2019</v>
      </c>
      <c r="D245" s="7" t="s">
        <v>506</v>
      </c>
      <c r="E245" s="7" t="s">
        <v>259</v>
      </c>
      <c r="F245" s="71">
        <v>-0.23</v>
      </c>
      <c r="G245" s="71">
        <f>VLOOKUP($E245,'Fuel Heat Rate'!$C$3:$K$33,3,FALSE)*F245</f>
        <v>-98.0996</v>
      </c>
    </row>
    <row r="246" spans="1:7">
      <c r="A246" s="7">
        <v>456657</v>
      </c>
      <c r="B246" s="7" t="s">
        <v>495</v>
      </c>
      <c r="C246" s="7">
        <v>2020</v>
      </c>
      <c r="D246" s="7" t="s">
        <v>506</v>
      </c>
      <c r="E246" s="7" t="s">
        <v>242</v>
      </c>
      <c r="F246" s="71">
        <v>-0.23</v>
      </c>
      <c r="G246" s="71">
        <f>VLOOKUP($E246,'Fuel Heat Rate'!$C$3:$K$33,3,FALSE)*F246</f>
        <v>-399.1305</v>
      </c>
    </row>
    <row r="247" spans="1:7">
      <c r="A247" s="7">
        <v>309657</v>
      </c>
      <c r="B247" s="7" t="s">
        <v>485</v>
      </c>
      <c r="C247" s="7">
        <v>2019</v>
      </c>
      <c r="D247" s="7" t="s">
        <v>506</v>
      </c>
      <c r="E247" s="7" t="s">
        <v>259</v>
      </c>
      <c r="F247" s="71">
        <v>-0.24</v>
      </c>
      <c r="G247" s="71">
        <f>VLOOKUP($E247,'Fuel Heat Rate'!$C$3:$K$33,3,FALSE)*F247</f>
        <v>-102.3648</v>
      </c>
    </row>
    <row r="248" spans="1:7">
      <c r="A248" s="7">
        <v>343117</v>
      </c>
      <c r="B248" s="7" t="s">
        <v>487</v>
      </c>
      <c r="C248" s="7">
        <v>2019</v>
      </c>
      <c r="D248" s="7" t="s">
        <v>506</v>
      </c>
      <c r="E248" s="7" t="s">
        <v>244</v>
      </c>
      <c r="F248" s="71">
        <v>-0.24</v>
      </c>
      <c r="G248" s="71">
        <f>VLOOKUP($E248,'Fuel Heat Rate'!$C$3:$K$33,3,FALSE)*F248</f>
        <v>-90.312</v>
      </c>
    </row>
    <row r="249" spans="1:7">
      <c r="A249" s="7">
        <v>8552</v>
      </c>
      <c r="B249" s="7" t="s">
        <v>499</v>
      </c>
      <c r="C249" s="7">
        <v>2021</v>
      </c>
      <c r="D249" s="7" t="s">
        <v>506</v>
      </c>
      <c r="E249" s="7" t="s">
        <v>242</v>
      </c>
      <c r="F249" s="71">
        <v>-0.24</v>
      </c>
      <c r="G249" s="71">
        <f>VLOOKUP($E249,'Fuel Heat Rate'!$C$3:$K$33,3,FALSE)*F249</f>
        <v>-416.484</v>
      </c>
    </row>
    <row r="250" spans="1:7">
      <c r="A250" s="7">
        <v>30322</v>
      </c>
      <c r="B250" s="7" t="s">
        <v>488</v>
      </c>
      <c r="C250" s="7">
        <v>2021</v>
      </c>
      <c r="D250" s="7" t="s">
        <v>506</v>
      </c>
      <c r="E250" s="7" t="s">
        <v>253</v>
      </c>
      <c r="F250" s="71">
        <v>-0.24</v>
      </c>
      <c r="G250" s="71">
        <f>VLOOKUP($E250,'Fuel Heat Rate'!$C$3:$K$33,3,FALSE)*F250</f>
        <v>-854.028</v>
      </c>
    </row>
    <row r="251" spans="1:7">
      <c r="A251" s="7">
        <v>67072</v>
      </c>
      <c r="B251" s="7" t="s">
        <v>470</v>
      </c>
      <c r="C251" s="7">
        <v>2020</v>
      </c>
      <c r="D251" s="7" t="s">
        <v>506</v>
      </c>
      <c r="E251" s="7" t="s">
        <v>259</v>
      </c>
      <c r="F251" s="71">
        <v>-0.25</v>
      </c>
      <c r="G251" s="71">
        <f>VLOOKUP($E251,'Fuel Heat Rate'!$C$3:$K$33,3,FALSE)*F251</f>
        <v>-106.63</v>
      </c>
    </row>
    <row r="252" spans="1:7">
      <c r="A252" s="7">
        <v>67632</v>
      </c>
      <c r="B252" s="7" t="s">
        <v>470</v>
      </c>
      <c r="C252" s="7">
        <v>2020</v>
      </c>
      <c r="D252" s="7" t="s">
        <v>506</v>
      </c>
      <c r="E252" s="7" t="s">
        <v>339</v>
      </c>
      <c r="F252" s="71">
        <v>-0.25</v>
      </c>
      <c r="G252" s="71">
        <f>VLOOKUP($E252,'Fuel Heat Rate'!$C$3:$K$33,3,FALSE)*F252</f>
        <v>-90</v>
      </c>
    </row>
    <row r="253" spans="1:7">
      <c r="A253" s="7">
        <v>456692</v>
      </c>
      <c r="B253" s="7" t="s">
        <v>495</v>
      </c>
      <c r="C253" s="7">
        <v>2019</v>
      </c>
      <c r="D253" s="7" t="s">
        <v>506</v>
      </c>
      <c r="E253" s="7" t="s">
        <v>242</v>
      </c>
      <c r="F253" s="71">
        <v>-0.26</v>
      </c>
      <c r="G253" s="71">
        <f>VLOOKUP($E253,'Fuel Heat Rate'!$C$3:$K$33,3,FALSE)*F253</f>
        <v>-451.191</v>
      </c>
    </row>
    <row r="254" spans="1:7">
      <c r="A254" s="7">
        <v>425437</v>
      </c>
      <c r="B254" s="7" t="s">
        <v>492</v>
      </c>
      <c r="C254" s="7">
        <v>2020</v>
      </c>
      <c r="D254" s="7" t="s">
        <v>506</v>
      </c>
      <c r="E254" s="7" t="s">
        <v>251</v>
      </c>
      <c r="F254" s="71">
        <v>-0.26</v>
      </c>
      <c r="G254" s="71">
        <f>VLOOKUP($E254,'Fuel Heat Rate'!$C$3:$K$33,3,FALSE)*F254</f>
        <v>-119.5948</v>
      </c>
    </row>
    <row r="255" spans="1:7">
      <c r="A255" s="7">
        <v>253027</v>
      </c>
      <c r="B255" s="7" t="s">
        <v>481</v>
      </c>
      <c r="C255" s="7">
        <v>2019</v>
      </c>
      <c r="D255" s="7" t="s">
        <v>506</v>
      </c>
      <c r="E255" s="7" t="s">
        <v>262</v>
      </c>
      <c r="F255" s="71">
        <v>-0.26</v>
      </c>
      <c r="G255" s="71">
        <f>VLOOKUP($E255,'Fuel Heat Rate'!$C$3:$K$33,3,FALSE)*F255</f>
        <v>-108.7216</v>
      </c>
    </row>
    <row r="256" spans="1:7">
      <c r="A256" s="7">
        <v>67107</v>
      </c>
      <c r="B256" s="7" t="s">
        <v>470</v>
      </c>
      <c r="C256" s="7">
        <v>2019</v>
      </c>
      <c r="D256" s="7" t="s">
        <v>506</v>
      </c>
      <c r="E256" s="7" t="s">
        <v>259</v>
      </c>
      <c r="F256" s="71">
        <v>-0.27</v>
      </c>
      <c r="G256" s="71">
        <f>VLOOKUP($E256,'Fuel Heat Rate'!$C$3:$K$33,3,FALSE)*F256</f>
        <v>-115.1604</v>
      </c>
    </row>
    <row r="257" spans="1:7">
      <c r="A257" s="7">
        <v>17897</v>
      </c>
      <c r="B257" s="7" t="s">
        <v>483</v>
      </c>
      <c r="C257" s="7">
        <v>2021</v>
      </c>
      <c r="D257" s="7" t="s">
        <v>506</v>
      </c>
      <c r="E257" s="7" t="s">
        <v>259</v>
      </c>
      <c r="F257" s="71">
        <v>-0.28</v>
      </c>
      <c r="G257" s="71">
        <f>VLOOKUP($E257,'Fuel Heat Rate'!$C$3:$K$33,3,FALSE)*F257</f>
        <v>-119.4256</v>
      </c>
    </row>
    <row r="258" spans="1:7">
      <c r="A258" s="7">
        <v>374337</v>
      </c>
      <c r="B258" s="7" t="s">
        <v>489</v>
      </c>
      <c r="C258" s="7">
        <v>2019</v>
      </c>
      <c r="D258" s="7" t="s">
        <v>506</v>
      </c>
      <c r="E258" s="7" t="s">
        <v>259</v>
      </c>
      <c r="F258" s="71">
        <v>-0.28</v>
      </c>
      <c r="G258" s="71">
        <f>VLOOKUP($E258,'Fuel Heat Rate'!$C$3:$K$33,3,FALSE)*F258</f>
        <v>-119.4256</v>
      </c>
    </row>
    <row r="259" spans="1:7">
      <c r="A259" s="7">
        <v>11142</v>
      </c>
      <c r="B259" s="7" t="s">
        <v>487</v>
      </c>
      <c r="C259" s="7">
        <v>2021</v>
      </c>
      <c r="D259" s="7" t="s">
        <v>506</v>
      </c>
      <c r="E259" s="7" t="s">
        <v>249</v>
      </c>
      <c r="F259" s="71">
        <v>-0.28</v>
      </c>
      <c r="G259" s="71">
        <f>VLOOKUP($E259,'Fuel Heat Rate'!$C$3:$K$33,3,FALSE)*F259</f>
        <v>-146.356</v>
      </c>
    </row>
    <row r="260" spans="1:7">
      <c r="A260" s="7">
        <v>18282</v>
      </c>
      <c r="B260" s="7" t="s">
        <v>485</v>
      </c>
      <c r="C260" s="7">
        <v>2021</v>
      </c>
      <c r="D260" s="7" t="s">
        <v>506</v>
      </c>
      <c r="E260" s="7" t="s">
        <v>259</v>
      </c>
      <c r="F260" s="71">
        <v>-0.29</v>
      </c>
      <c r="G260" s="71">
        <f>VLOOKUP($E260,'Fuel Heat Rate'!$C$3:$K$33,3,FALSE)*F260</f>
        <v>-123.6908</v>
      </c>
    </row>
    <row r="261" spans="1:7">
      <c r="A261" s="7">
        <v>11317</v>
      </c>
      <c r="B261" s="7" t="s">
        <v>474</v>
      </c>
      <c r="C261" s="7">
        <v>2021</v>
      </c>
      <c r="D261" s="7" t="s">
        <v>506</v>
      </c>
      <c r="E261" s="7" t="s">
        <v>249</v>
      </c>
      <c r="F261" s="71">
        <v>-0.29</v>
      </c>
      <c r="G261" s="71">
        <f>VLOOKUP($E261,'Fuel Heat Rate'!$C$3:$K$33,3,FALSE)*F261</f>
        <v>-151.583</v>
      </c>
    </row>
    <row r="262" spans="1:7">
      <c r="A262" s="7">
        <v>380707</v>
      </c>
      <c r="B262" s="7" t="s">
        <v>489</v>
      </c>
      <c r="C262" s="7">
        <v>2019</v>
      </c>
      <c r="D262" s="7" t="s">
        <v>506</v>
      </c>
      <c r="E262" s="7" t="s">
        <v>264</v>
      </c>
      <c r="F262" s="71">
        <v>-0.29</v>
      </c>
      <c r="G262" s="71">
        <f>VLOOKUP($E262,'Fuel Heat Rate'!$C$3:$K$33,3,FALSE)*F262</f>
        <v>-118.842</v>
      </c>
    </row>
    <row r="263" spans="1:7">
      <c r="A263" s="7">
        <v>382352</v>
      </c>
      <c r="B263" s="7" t="s">
        <v>489</v>
      </c>
      <c r="C263" s="7">
        <v>2020</v>
      </c>
      <c r="D263" s="7" t="s">
        <v>506</v>
      </c>
      <c r="E263" s="7" t="s">
        <v>262</v>
      </c>
      <c r="F263" s="71">
        <v>-0.29</v>
      </c>
      <c r="G263" s="71">
        <f>VLOOKUP($E263,'Fuel Heat Rate'!$C$3:$K$33,3,FALSE)*F263</f>
        <v>-121.2664</v>
      </c>
    </row>
    <row r="264" spans="1:7">
      <c r="A264" s="7">
        <v>34452</v>
      </c>
      <c r="B264" s="7" t="s">
        <v>472</v>
      </c>
      <c r="C264" s="7">
        <v>2021</v>
      </c>
      <c r="D264" s="7" t="s">
        <v>506</v>
      </c>
      <c r="E264" s="7" t="s">
        <v>226</v>
      </c>
      <c r="F264" s="71">
        <v>-0.3</v>
      </c>
      <c r="G264" s="71">
        <f>VLOOKUP($E264,'Fuel Heat Rate'!$C$3:$K$33,3,FALSE)*F264</f>
        <v>-87.813</v>
      </c>
    </row>
    <row r="265" spans="1:7">
      <c r="A265" s="7">
        <v>321137</v>
      </c>
      <c r="B265" s="7" t="s">
        <v>485</v>
      </c>
      <c r="C265" s="7">
        <v>2019</v>
      </c>
      <c r="D265" s="7" t="s">
        <v>506</v>
      </c>
      <c r="E265" s="7" t="s">
        <v>253</v>
      </c>
      <c r="F265" s="71">
        <v>-0.3</v>
      </c>
      <c r="G265" s="71">
        <f>VLOOKUP($E265,'Fuel Heat Rate'!$C$3:$K$33,3,FALSE)*F265</f>
        <v>-1067.535</v>
      </c>
    </row>
    <row r="266" spans="1:7">
      <c r="A266" s="7">
        <v>322222</v>
      </c>
      <c r="B266" s="7" t="s">
        <v>485</v>
      </c>
      <c r="C266" s="7">
        <v>2020</v>
      </c>
      <c r="D266" s="7" t="s">
        <v>506</v>
      </c>
      <c r="E266" s="7" t="s">
        <v>494</v>
      </c>
      <c r="F266" s="71">
        <v>-0.3</v>
      </c>
      <c r="G266" s="71">
        <f>VLOOKUP($E266,'Fuel Heat Rate'!$C$3:$K$33,3,FALSE)*F266</f>
        <v>-46.419</v>
      </c>
    </row>
    <row r="267" spans="1:7">
      <c r="A267" s="7">
        <v>27137</v>
      </c>
      <c r="B267" s="7" t="s">
        <v>492</v>
      </c>
      <c r="C267" s="7">
        <v>2021</v>
      </c>
      <c r="D267" s="7" t="s">
        <v>506</v>
      </c>
      <c r="E267" s="7" t="s">
        <v>251</v>
      </c>
      <c r="F267" s="71">
        <v>-0.33</v>
      </c>
      <c r="G267" s="71">
        <f>VLOOKUP($E267,'Fuel Heat Rate'!$C$3:$K$33,3,FALSE)*F267</f>
        <v>-151.7934</v>
      </c>
    </row>
    <row r="268" spans="1:7">
      <c r="A268" s="7">
        <v>25492</v>
      </c>
      <c r="B268" s="7" t="s">
        <v>483</v>
      </c>
      <c r="C268" s="7">
        <v>2021</v>
      </c>
      <c r="D268" s="7" t="s">
        <v>506</v>
      </c>
      <c r="E268" s="7" t="s">
        <v>239</v>
      </c>
      <c r="F268" s="71">
        <v>-0.33</v>
      </c>
      <c r="G268" s="71">
        <f>VLOOKUP($E268,'Fuel Heat Rate'!$C$3:$K$33,3,FALSE)*F268</f>
        <v>-105.4251</v>
      </c>
    </row>
    <row r="269" spans="1:7">
      <c r="A269" s="7">
        <v>94757</v>
      </c>
      <c r="B269" s="7" t="s">
        <v>471</v>
      </c>
      <c r="C269" s="7">
        <v>2019</v>
      </c>
      <c r="D269" s="7" t="s">
        <v>506</v>
      </c>
      <c r="E269" s="7" t="s">
        <v>253</v>
      </c>
      <c r="F269" s="71">
        <v>-0.33</v>
      </c>
      <c r="G269" s="71">
        <f>VLOOKUP($E269,'Fuel Heat Rate'!$C$3:$K$33,3,FALSE)*F269</f>
        <v>-1174.2885</v>
      </c>
    </row>
    <row r="270" spans="1:7">
      <c r="A270" s="7">
        <v>29342</v>
      </c>
      <c r="B270" s="7" t="s">
        <v>497</v>
      </c>
      <c r="C270" s="7">
        <v>2021</v>
      </c>
      <c r="D270" s="7" t="s">
        <v>506</v>
      </c>
      <c r="E270" s="7" t="s">
        <v>253</v>
      </c>
      <c r="F270" s="71">
        <v>-0.34</v>
      </c>
      <c r="G270" s="71">
        <f>VLOOKUP($E270,'Fuel Heat Rate'!$C$3:$K$33,3,FALSE)*F270</f>
        <v>-1209.873</v>
      </c>
    </row>
    <row r="271" spans="1:7">
      <c r="A271" s="7">
        <v>374302</v>
      </c>
      <c r="B271" s="7" t="s">
        <v>489</v>
      </c>
      <c r="C271" s="7">
        <v>2020</v>
      </c>
      <c r="D271" s="7" t="s">
        <v>506</v>
      </c>
      <c r="E271" s="7" t="s">
        <v>259</v>
      </c>
      <c r="F271" s="71">
        <v>-0.35</v>
      </c>
      <c r="G271" s="71">
        <f>VLOOKUP($E271,'Fuel Heat Rate'!$C$3:$K$33,3,FALSE)*F271</f>
        <v>-149.282</v>
      </c>
    </row>
    <row r="272" spans="1:7">
      <c r="A272" s="7">
        <v>17792</v>
      </c>
      <c r="B272" s="7" t="s">
        <v>473</v>
      </c>
      <c r="C272" s="7">
        <v>2021</v>
      </c>
      <c r="D272" s="7" t="s">
        <v>506</v>
      </c>
      <c r="E272" s="7" t="s">
        <v>259</v>
      </c>
      <c r="F272" s="71">
        <v>-0.36</v>
      </c>
      <c r="G272" s="71">
        <f>VLOOKUP($E272,'Fuel Heat Rate'!$C$3:$K$33,3,FALSE)*F272</f>
        <v>-153.5472</v>
      </c>
    </row>
    <row r="273" spans="1:7">
      <c r="A273" s="7">
        <v>436532</v>
      </c>
      <c r="B273" s="7" t="s">
        <v>492</v>
      </c>
      <c r="C273" s="7">
        <v>2020</v>
      </c>
      <c r="D273" s="7" t="s">
        <v>506</v>
      </c>
      <c r="E273" s="7" t="s">
        <v>255</v>
      </c>
      <c r="F273" s="71">
        <v>-0.36</v>
      </c>
      <c r="G273" s="71">
        <f>VLOOKUP($E273,'Fuel Heat Rate'!$C$3:$K$33,3,FALSE)*F273</f>
        <v>-185.1624</v>
      </c>
    </row>
    <row r="274" spans="1:7">
      <c r="A274" s="7">
        <v>30707</v>
      </c>
      <c r="B274" s="7" t="s">
        <v>462</v>
      </c>
      <c r="C274" s="7">
        <v>2021</v>
      </c>
      <c r="D274" s="7" t="s">
        <v>506</v>
      </c>
      <c r="E274" s="7" t="s">
        <v>255</v>
      </c>
      <c r="F274" s="71">
        <v>-0.37</v>
      </c>
      <c r="G274" s="71">
        <f>VLOOKUP($E274,'Fuel Heat Rate'!$C$3:$K$33,3,FALSE)*F274</f>
        <v>-190.3058</v>
      </c>
    </row>
    <row r="275" spans="1:7">
      <c r="A275" s="7">
        <v>17722</v>
      </c>
      <c r="B275" s="7" t="s">
        <v>489</v>
      </c>
      <c r="C275" s="7">
        <v>2021</v>
      </c>
      <c r="D275" s="7" t="s">
        <v>506</v>
      </c>
      <c r="E275" s="7" t="s">
        <v>259</v>
      </c>
      <c r="F275" s="71">
        <v>-0.38</v>
      </c>
      <c r="G275" s="71">
        <f>VLOOKUP($E275,'Fuel Heat Rate'!$C$3:$K$33,3,FALSE)*F275</f>
        <v>-162.0776</v>
      </c>
    </row>
    <row r="276" spans="1:7">
      <c r="A276" s="7">
        <v>84782</v>
      </c>
      <c r="B276" s="7" t="s">
        <v>471</v>
      </c>
      <c r="C276" s="7">
        <v>2019</v>
      </c>
      <c r="D276" s="7" t="s">
        <v>506</v>
      </c>
      <c r="E276" s="7" t="s">
        <v>242</v>
      </c>
      <c r="F276" s="71">
        <v>-0.39</v>
      </c>
      <c r="G276" s="71">
        <f>VLOOKUP($E276,'Fuel Heat Rate'!$C$3:$K$33,3,FALSE)*F276</f>
        <v>-676.7865</v>
      </c>
    </row>
    <row r="277" spans="1:7">
      <c r="A277" s="7">
        <v>304967</v>
      </c>
      <c r="B277" s="7" t="s">
        <v>484</v>
      </c>
      <c r="C277" s="7">
        <v>2019</v>
      </c>
      <c r="D277" s="7" t="s">
        <v>506</v>
      </c>
      <c r="E277" s="7" t="s">
        <v>253</v>
      </c>
      <c r="F277" s="71">
        <v>-0.39</v>
      </c>
      <c r="G277" s="71">
        <f>VLOOKUP($E277,'Fuel Heat Rate'!$C$3:$K$33,3,FALSE)*F277</f>
        <v>-1387.7955</v>
      </c>
    </row>
    <row r="278" spans="1:7">
      <c r="A278" s="7">
        <v>84747</v>
      </c>
      <c r="B278" s="7" t="s">
        <v>471</v>
      </c>
      <c r="C278" s="7">
        <v>2020</v>
      </c>
      <c r="D278" s="7" t="s">
        <v>506</v>
      </c>
      <c r="E278" s="7" t="s">
        <v>242</v>
      </c>
      <c r="F278" s="71">
        <v>-0.4</v>
      </c>
      <c r="G278" s="71">
        <f>VLOOKUP($E278,'Fuel Heat Rate'!$C$3:$K$33,3,FALSE)*F278</f>
        <v>-694.14</v>
      </c>
    </row>
    <row r="279" spans="1:7">
      <c r="A279" s="7">
        <v>105257</v>
      </c>
      <c r="B279" s="7" t="s">
        <v>472</v>
      </c>
      <c r="C279" s="7">
        <v>2019</v>
      </c>
      <c r="D279" s="7" t="s">
        <v>506</v>
      </c>
      <c r="E279" s="7" t="s">
        <v>226</v>
      </c>
      <c r="F279" s="71">
        <v>-0.42</v>
      </c>
      <c r="G279" s="71">
        <f>VLOOKUP($E279,'Fuel Heat Rate'!$C$3:$K$33,3,FALSE)*F279</f>
        <v>-122.9382</v>
      </c>
    </row>
    <row r="280" spans="1:7">
      <c r="A280" s="7">
        <v>369647</v>
      </c>
      <c r="B280" s="7" t="s">
        <v>488</v>
      </c>
      <c r="C280" s="7">
        <v>2019</v>
      </c>
      <c r="D280" s="7" t="s">
        <v>506</v>
      </c>
      <c r="E280" s="7" t="s">
        <v>253</v>
      </c>
      <c r="F280" s="71">
        <v>-0.42</v>
      </c>
      <c r="G280" s="71">
        <f>VLOOKUP($E280,'Fuel Heat Rate'!$C$3:$K$33,3,FALSE)*F280</f>
        <v>-1494.549</v>
      </c>
    </row>
    <row r="281" spans="1:7">
      <c r="A281" s="7">
        <v>5262</v>
      </c>
      <c r="B281" s="7" t="s">
        <v>485</v>
      </c>
      <c r="C281" s="7">
        <v>2021</v>
      </c>
      <c r="D281" s="7" t="s">
        <v>506</v>
      </c>
      <c r="E281" s="7" t="s">
        <v>494</v>
      </c>
      <c r="F281" s="71">
        <v>-0.42</v>
      </c>
      <c r="G281" s="71">
        <f>VLOOKUP($E281,'Fuel Heat Rate'!$C$3:$K$33,3,FALSE)*F281</f>
        <v>-64.9866</v>
      </c>
    </row>
    <row r="282" spans="1:7">
      <c r="A282" s="7">
        <v>80232</v>
      </c>
      <c r="B282" s="7" t="s">
        <v>470</v>
      </c>
      <c r="C282" s="7">
        <v>2020</v>
      </c>
      <c r="D282" s="7" t="s">
        <v>506</v>
      </c>
      <c r="E282" s="7" t="s">
        <v>277</v>
      </c>
      <c r="F282" s="71">
        <v>-0.43</v>
      </c>
      <c r="G282" s="71">
        <f>VLOOKUP($E282,'Fuel Heat Rate'!$C$3:$K$33,3,FALSE)*F282</f>
        <v>-215.7697</v>
      </c>
    </row>
    <row r="283" spans="1:7">
      <c r="A283" s="7">
        <v>9147</v>
      </c>
      <c r="B283" s="7" t="s">
        <v>474</v>
      </c>
      <c r="C283" s="7">
        <v>2021</v>
      </c>
      <c r="D283" s="7" t="s">
        <v>506</v>
      </c>
      <c r="E283" s="7" t="s">
        <v>244</v>
      </c>
      <c r="F283" s="71">
        <v>-0.44</v>
      </c>
      <c r="G283" s="71">
        <f>VLOOKUP($E283,'Fuel Heat Rate'!$C$3:$K$33,3,FALSE)*F283</f>
        <v>-165.572</v>
      </c>
    </row>
    <row r="284" spans="1:7">
      <c r="A284" s="7">
        <v>380672</v>
      </c>
      <c r="B284" s="7" t="s">
        <v>489</v>
      </c>
      <c r="C284" s="7">
        <v>2020</v>
      </c>
      <c r="D284" s="7" t="s">
        <v>506</v>
      </c>
      <c r="E284" s="7" t="s">
        <v>264</v>
      </c>
      <c r="F284" s="71">
        <v>-0.44</v>
      </c>
      <c r="G284" s="71">
        <f>VLOOKUP($E284,'Fuel Heat Rate'!$C$3:$K$33,3,FALSE)*F284</f>
        <v>-180.312</v>
      </c>
    </row>
    <row r="285" spans="1:7">
      <c r="A285" s="7">
        <v>493302</v>
      </c>
      <c r="B285" s="7" t="s">
        <v>497</v>
      </c>
      <c r="C285" s="7">
        <v>2020</v>
      </c>
      <c r="D285" s="7" t="s">
        <v>506</v>
      </c>
      <c r="E285" s="7" t="s">
        <v>226</v>
      </c>
      <c r="F285" s="71">
        <v>-0.45</v>
      </c>
      <c r="G285" s="71">
        <f>VLOOKUP($E285,'Fuel Heat Rate'!$C$3:$K$33,3,FALSE)*F285</f>
        <v>-131.7195</v>
      </c>
    </row>
    <row r="286" spans="1:7">
      <c r="A286" s="7">
        <v>62382</v>
      </c>
      <c r="B286" s="7" t="s">
        <v>462</v>
      </c>
      <c r="C286" s="7">
        <v>2020</v>
      </c>
      <c r="D286" s="7" t="s">
        <v>506</v>
      </c>
      <c r="E286" s="7" t="s">
        <v>253</v>
      </c>
      <c r="F286" s="71">
        <v>-0.45</v>
      </c>
      <c r="G286" s="71">
        <f>VLOOKUP($E286,'Fuel Heat Rate'!$C$3:$K$33,3,FALSE)*F286</f>
        <v>-1601.3025</v>
      </c>
    </row>
    <row r="287" spans="1:7">
      <c r="A287" s="7">
        <v>28817</v>
      </c>
      <c r="B287" s="7" t="s">
        <v>477</v>
      </c>
      <c r="C287" s="7">
        <v>2021</v>
      </c>
      <c r="D287" s="7" t="s">
        <v>506</v>
      </c>
      <c r="E287" s="7" t="s">
        <v>264</v>
      </c>
      <c r="F287" s="71">
        <v>-0.46</v>
      </c>
      <c r="G287" s="71">
        <f>VLOOKUP($E287,'Fuel Heat Rate'!$C$3:$K$33,3,FALSE)*F287</f>
        <v>-188.508</v>
      </c>
    </row>
    <row r="288" spans="1:7">
      <c r="A288" s="7">
        <v>25877</v>
      </c>
      <c r="B288" s="7" t="s">
        <v>485</v>
      </c>
      <c r="C288" s="7">
        <v>2021</v>
      </c>
      <c r="D288" s="7" t="s">
        <v>506</v>
      </c>
      <c r="E288" s="7" t="s">
        <v>239</v>
      </c>
      <c r="F288" s="71">
        <v>-0.47</v>
      </c>
      <c r="G288" s="71">
        <f>VLOOKUP($E288,'Fuel Heat Rate'!$C$3:$K$33,3,FALSE)*F288</f>
        <v>-150.1509</v>
      </c>
    </row>
    <row r="289" spans="1:7">
      <c r="A289" s="7">
        <v>18212</v>
      </c>
      <c r="B289" s="7" t="s">
        <v>471</v>
      </c>
      <c r="C289" s="7">
        <v>2021</v>
      </c>
      <c r="D289" s="7" t="s">
        <v>506</v>
      </c>
      <c r="E289" s="7" t="s">
        <v>259</v>
      </c>
      <c r="F289" s="71">
        <v>-0.48</v>
      </c>
      <c r="G289" s="71">
        <f>VLOOKUP($E289,'Fuel Heat Rate'!$C$3:$K$33,3,FALSE)*F289</f>
        <v>-204.7296</v>
      </c>
    </row>
    <row r="290" spans="1:7">
      <c r="A290" s="7">
        <v>28572</v>
      </c>
      <c r="B290" s="7" t="s">
        <v>489</v>
      </c>
      <c r="C290" s="7">
        <v>2021</v>
      </c>
      <c r="D290" s="7" t="s">
        <v>506</v>
      </c>
      <c r="E290" s="7" t="s">
        <v>264</v>
      </c>
      <c r="F290" s="71">
        <v>-0.48</v>
      </c>
      <c r="G290" s="71">
        <f>VLOOKUP($E290,'Fuel Heat Rate'!$C$3:$K$33,3,FALSE)*F290</f>
        <v>-196.704</v>
      </c>
    </row>
    <row r="291" spans="1:7">
      <c r="A291" s="7">
        <v>30742</v>
      </c>
      <c r="B291" s="7" t="s">
        <v>489</v>
      </c>
      <c r="C291" s="7">
        <v>2021</v>
      </c>
      <c r="D291" s="7" t="s">
        <v>506</v>
      </c>
      <c r="E291" s="7" t="s">
        <v>255</v>
      </c>
      <c r="F291" s="71">
        <v>-0.49</v>
      </c>
      <c r="G291" s="71">
        <f>VLOOKUP($E291,'Fuel Heat Rate'!$C$3:$K$33,3,FALSE)*F291</f>
        <v>-252.0266</v>
      </c>
    </row>
    <row r="292" spans="1:7">
      <c r="A292" s="7">
        <v>117087</v>
      </c>
      <c r="B292" s="7" t="s">
        <v>473</v>
      </c>
      <c r="C292" s="7">
        <v>2020</v>
      </c>
      <c r="D292" s="7" t="s">
        <v>506</v>
      </c>
      <c r="E292" s="7" t="s">
        <v>242</v>
      </c>
      <c r="F292" s="71">
        <v>-0.51</v>
      </c>
      <c r="G292" s="71">
        <f>VLOOKUP($E292,'Fuel Heat Rate'!$C$3:$K$33,3,FALSE)*F292</f>
        <v>-885.0285</v>
      </c>
    </row>
    <row r="293" spans="1:7">
      <c r="A293" s="7">
        <v>94722</v>
      </c>
      <c r="B293" s="7" t="s">
        <v>471</v>
      </c>
      <c r="C293" s="7">
        <v>2020</v>
      </c>
      <c r="D293" s="7" t="s">
        <v>506</v>
      </c>
      <c r="E293" s="7" t="s">
        <v>253</v>
      </c>
      <c r="F293" s="71">
        <v>-0.52</v>
      </c>
      <c r="G293" s="71">
        <f>VLOOKUP($E293,'Fuel Heat Rate'!$C$3:$K$33,3,FALSE)*F293</f>
        <v>-1850.394</v>
      </c>
    </row>
    <row r="294" spans="1:7">
      <c r="A294" s="7">
        <v>521372</v>
      </c>
      <c r="B294" s="7" t="s">
        <v>499</v>
      </c>
      <c r="C294" s="7">
        <v>2019</v>
      </c>
      <c r="D294" s="7" t="s">
        <v>506</v>
      </c>
      <c r="E294" s="7" t="s">
        <v>242</v>
      </c>
      <c r="F294" s="71">
        <v>-0.53</v>
      </c>
      <c r="G294" s="71">
        <f>VLOOKUP($E294,'Fuel Heat Rate'!$C$3:$K$33,3,FALSE)*F294</f>
        <v>-919.7355</v>
      </c>
    </row>
    <row r="295" spans="1:7">
      <c r="A295" s="7">
        <v>272592</v>
      </c>
      <c r="B295" s="7" t="s">
        <v>482</v>
      </c>
      <c r="C295" s="7">
        <v>2020</v>
      </c>
      <c r="D295" s="7" t="s">
        <v>506</v>
      </c>
      <c r="E295" s="7" t="s">
        <v>253</v>
      </c>
      <c r="F295" s="71">
        <v>-0.53</v>
      </c>
      <c r="G295" s="71">
        <f>VLOOKUP($E295,'Fuel Heat Rate'!$C$3:$K$33,3,FALSE)*F295</f>
        <v>-1885.9785</v>
      </c>
    </row>
    <row r="296" spans="1:7">
      <c r="A296" s="7">
        <v>27452</v>
      </c>
      <c r="B296" s="7" t="s">
        <v>462</v>
      </c>
      <c r="C296" s="7">
        <v>2021</v>
      </c>
      <c r="D296" s="7" t="s">
        <v>506</v>
      </c>
      <c r="E296" s="7" t="s">
        <v>251</v>
      </c>
      <c r="F296" s="71">
        <v>-0.54</v>
      </c>
      <c r="G296" s="71">
        <f>VLOOKUP($E296,'Fuel Heat Rate'!$C$3:$K$33,3,FALSE)*F296</f>
        <v>-248.3892</v>
      </c>
    </row>
    <row r="297" spans="1:7">
      <c r="A297" s="7">
        <v>110892</v>
      </c>
      <c r="B297" s="7" t="s">
        <v>472</v>
      </c>
      <c r="C297" s="7">
        <v>2020</v>
      </c>
      <c r="D297" s="7" t="s">
        <v>506</v>
      </c>
      <c r="E297" s="7" t="s">
        <v>253</v>
      </c>
      <c r="F297" s="71">
        <v>-0.54</v>
      </c>
      <c r="G297" s="71">
        <f>VLOOKUP($E297,'Fuel Heat Rate'!$C$3:$K$33,3,FALSE)*F297</f>
        <v>-1921.563</v>
      </c>
    </row>
    <row r="298" spans="1:7">
      <c r="A298" s="7">
        <v>521337</v>
      </c>
      <c r="B298" s="7" t="s">
        <v>499</v>
      </c>
      <c r="C298" s="7">
        <v>2020</v>
      </c>
      <c r="D298" s="7" t="s">
        <v>506</v>
      </c>
      <c r="E298" s="7" t="s">
        <v>242</v>
      </c>
      <c r="F298" s="71">
        <v>-0.55</v>
      </c>
      <c r="G298" s="71">
        <f>VLOOKUP($E298,'Fuel Heat Rate'!$C$3:$K$33,3,FALSE)*F298</f>
        <v>-954.4425</v>
      </c>
    </row>
    <row r="299" spans="1:7">
      <c r="A299" s="7">
        <v>531312</v>
      </c>
      <c r="B299" s="7" t="s">
        <v>499</v>
      </c>
      <c r="C299" s="7">
        <v>2020</v>
      </c>
      <c r="D299" s="7" t="s">
        <v>506</v>
      </c>
      <c r="E299" s="7" t="s">
        <v>253</v>
      </c>
      <c r="F299" s="71">
        <v>-0.55</v>
      </c>
      <c r="G299" s="71">
        <f>VLOOKUP($E299,'Fuel Heat Rate'!$C$3:$K$33,3,FALSE)*F299</f>
        <v>-1957.1475</v>
      </c>
    </row>
    <row r="300" spans="1:7">
      <c r="A300" s="7">
        <v>294957</v>
      </c>
      <c r="B300" s="7" t="s">
        <v>484</v>
      </c>
      <c r="C300" s="7">
        <v>2020</v>
      </c>
      <c r="D300" s="7" t="s">
        <v>506</v>
      </c>
      <c r="E300" s="7" t="s">
        <v>242</v>
      </c>
      <c r="F300" s="71">
        <v>-0.59</v>
      </c>
      <c r="G300" s="71">
        <f>VLOOKUP($E300,'Fuel Heat Rate'!$C$3:$K$33,3,FALSE)*F300</f>
        <v>-1023.8565</v>
      </c>
    </row>
    <row r="301" spans="1:7">
      <c r="A301" s="7">
        <v>18807</v>
      </c>
      <c r="B301" s="7" t="s">
        <v>489</v>
      </c>
      <c r="C301" s="7">
        <v>2021</v>
      </c>
      <c r="D301" s="7" t="s">
        <v>506</v>
      </c>
      <c r="E301" s="7" t="s">
        <v>262</v>
      </c>
      <c r="F301" s="71">
        <v>-0.59</v>
      </c>
      <c r="G301" s="71">
        <f>VLOOKUP($E301,'Fuel Heat Rate'!$C$3:$K$33,3,FALSE)*F301</f>
        <v>-246.7144</v>
      </c>
    </row>
    <row r="302" spans="1:7">
      <c r="A302" s="7">
        <v>83242</v>
      </c>
      <c r="B302" s="7" t="s">
        <v>471</v>
      </c>
      <c r="C302" s="7">
        <v>2020</v>
      </c>
      <c r="D302" s="7" t="s">
        <v>506</v>
      </c>
      <c r="E302" s="7" t="s">
        <v>259</v>
      </c>
      <c r="F302" s="71">
        <v>-0.6</v>
      </c>
      <c r="G302" s="71">
        <f>VLOOKUP($E302,'Fuel Heat Rate'!$C$3:$K$33,3,FALSE)*F302</f>
        <v>-255.912</v>
      </c>
    </row>
    <row r="303" spans="1:7">
      <c r="A303" s="7">
        <v>320332</v>
      </c>
      <c r="B303" s="7" t="s">
        <v>485</v>
      </c>
      <c r="C303" s="7">
        <v>2020</v>
      </c>
      <c r="D303" s="7" t="s">
        <v>506</v>
      </c>
      <c r="E303" s="7" t="s">
        <v>239</v>
      </c>
      <c r="F303" s="71">
        <v>-0.6</v>
      </c>
      <c r="G303" s="71">
        <f>VLOOKUP($E303,'Fuel Heat Rate'!$C$3:$K$33,3,FALSE)*F303</f>
        <v>-191.682</v>
      </c>
    </row>
    <row r="304" spans="1:7">
      <c r="A304" s="7">
        <v>30112</v>
      </c>
      <c r="B304" s="7" t="s">
        <v>472</v>
      </c>
      <c r="C304" s="7">
        <v>2021</v>
      </c>
      <c r="D304" s="7" t="s">
        <v>506</v>
      </c>
      <c r="E304" s="7" t="s">
        <v>253</v>
      </c>
      <c r="F304" s="71">
        <v>-0.6</v>
      </c>
      <c r="G304" s="71">
        <f>VLOOKUP($E304,'Fuel Heat Rate'!$C$3:$K$33,3,FALSE)*F304</f>
        <v>-2135.07</v>
      </c>
    </row>
    <row r="305" spans="1:7">
      <c r="A305" s="7">
        <v>406257</v>
      </c>
      <c r="B305" s="7" t="s">
        <v>490</v>
      </c>
      <c r="C305" s="7">
        <v>2020</v>
      </c>
      <c r="D305" s="7" t="s">
        <v>506</v>
      </c>
      <c r="E305" s="7" t="s">
        <v>247</v>
      </c>
      <c r="F305" s="71">
        <v>-0.61</v>
      </c>
      <c r="G305" s="71">
        <f>VLOOKUP($E305,'Fuel Heat Rate'!$C$3:$K$33,3,FALSE)*F305</f>
        <v>-484.645</v>
      </c>
    </row>
    <row r="306" spans="1:7">
      <c r="A306" s="7">
        <v>186667</v>
      </c>
      <c r="B306" s="7" t="s">
        <v>477</v>
      </c>
      <c r="C306" s="7">
        <v>2019</v>
      </c>
      <c r="D306" s="7" t="s">
        <v>506</v>
      </c>
      <c r="E306" s="7" t="s">
        <v>264</v>
      </c>
      <c r="F306" s="71">
        <v>-0.62</v>
      </c>
      <c r="G306" s="71">
        <f>VLOOKUP($E306,'Fuel Heat Rate'!$C$3:$K$33,3,FALSE)*F306</f>
        <v>-254.076</v>
      </c>
    </row>
    <row r="307" spans="1:7">
      <c r="A307" s="7">
        <v>30917</v>
      </c>
      <c r="B307" s="7" t="s">
        <v>483</v>
      </c>
      <c r="C307" s="7">
        <v>2021</v>
      </c>
      <c r="D307" s="7" t="s">
        <v>506</v>
      </c>
      <c r="E307" s="7" t="s">
        <v>255</v>
      </c>
      <c r="F307" s="71">
        <v>-0.62</v>
      </c>
      <c r="G307" s="71">
        <f>VLOOKUP($E307,'Fuel Heat Rate'!$C$3:$K$33,3,FALSE)*F307</f>
        <v>-318.8908</v>
      </c>
    </row>
    <row r="308" spans="1:7">
      <c r="A308" s="7">
        <v>29482</v>
      </c>
      <c r="B308" s="7" t="s">
        <v>482</v>
      </c>
      <c r="C308" s="7">
        <v>2021</v>
      </c>
      <c r="D308" s="7" t="s">
        <v>506</v>
      </c>
      <c r="E308" s="7" t="s">
        <v>253</v>
      </c>
      <c r="F308" s="71">
        <v>-0.63</v>
      </c>
      <c r="G308" s="71">
        <f>VLOOKUP($E308,'Fuel Heat Rate'!$C$3:$K$33,3,FALSE)*F308</f>
        <v>-2241.8235</v>
      </c>
    </row>
    <row r="309" spans="1:7">
      <c r="A309" s="7">
        <v>30532</v>
      </c>
      <c r="B309" s="7" t="s">
        <v>470</v>
      </c>
      <c r="C309" s="7">
        <v>2021</v>
      </c>
      <c r="D309" s="7" t="s">
        <v>506</v>
      </c>
      <c r="E309" s="7" t="s">
        <v>255</v>
      </c>
      <c r="F309" s="71">
        <v>-0.63</v>
      </c>
      <c r="G309" s="71">
        <f>VLOOKUP($E309,'Fuel Heat Rate'!$C$3:$K$33,3,FALSE)*F309</f>
        <v>-324.0342</v>
      </c>
    </row>
    <row r="310" spans="1:7">
      <c r="A310" s="7">
        <v>388022</v>
      </c>
      <c r="B310" s="7" t="s">
        <v>489</v>
      </c>
      <c r="C310" s="7">
        <v>2020</v>
      </c>
      <c r="D310" s="7" t="s">
        <v>506</v>
      </c>
      <c r="E310" s="7" t="s">
        <v>255</v>
      </c>
      <c r="F310" s="71">
        <v>-0.63</v>
      </c>
      <c r="G310" s="71">
        <f>VLOOKUP($E310,'Fuel Heat Rate'!$C$3:$K$33,3,FALSE)*F310</f>
        <v>-324.0342</v>
      </c>
    </row>
    <row r="311" spans="1:7">
      <c r="A311" s="7">
        <v>186632</v>
      </c>
      <c r="B311" s="7" t="s">
        <v>477</v>
      </c>
      <c r="C311" s="7">
        <v>2020</v>
      </c>
      <c r="D311" s="7" t="s">
        <v>506</v>
      </c>
      <c r="E311" s="7" t="s">
        <v>264</v>
      </c>
      <c r="F311" s="71">
        <v>-0.64</v>
      </c>
      <c r="G311" s="71">
        <f>VLOOKUP($E311,'Fuel Heat Rate'!$C$3:$K$33,3,FALSE)*F311</f>
        <v>-262.272</v>
      </c>
    </row>
    <row r="312" spans="1:7">
      <c r="A312" s="7">
        <v>29622</v>
      </c>
      <c r="B312" s="7" t="s">
        <v>462</v>
      </c>
      <c r="C312" s="7">
        <v>2021</v>
      </c>
      <c r="D312" s="7" t="s">
        <v>506</v>
      </c>
      <c r="E312" s="7" t="s">
        <v>253</v>
      </c>
      <c r="F312" s="71">
        <v>-0.64</v>
      </c>
      <c r="G312" s="71">
        <f>VLOOKUP($E312,'Fuel Heat Rate'!$C$3:$K$33,3,FALSE)*F312</f>
        <v>-2277.408</v>
      </c>
    </row>
    <row r="313" spans="1:7">
      <c r="A313" s="7">
        <v>32667</v>
      </c>
      <c r="B313" s="7" t="s">
        <v>486</v>
      </c>
      <c r="C313" s="7">
        <v>2021</v>
      </c>
      <c r="D313" s="7" t="s">
        <v>506</v>
      </c>
      <c r="E313" s="7" t="s">
        <v>339</v>
      </c>
      <c r="F313" s="71">
        <v>-0.65</v>
      </c>
      <c r="G313" s="71">
        <f>VLOOKUP($E313,'Fuel Heat Rate'!$C$3:$K$33,3,FALSE)*F313</f>
        <v>-234</v>
      </c>
    </row>
    <row r="314" spans="1:7">
      <c r="A314" s="7">
        <v>100532</v>
      </c>
      <c r="B314" s="7" t="s">
        <v>472</v>
      </c>
      <c r="C314" s="7">
        <v>2020</v>
      </c>
      <c r="D314" s="7" t="s">
        <v>506</v>
      </c>
      <c r="E314" s="7" t="s">
        <v>244</v>
      </c>
      <c r="F314" s="71">
        <v>-0.65</v>
      </c>
      <c r="G314" s="71">
        <f>VLOOKUP($E314,'Fuel Heat Rate'!$C$3:$K$33,3,FALSE)*F314</f>
        <v>-244.595</v>
      </c>
    </row>
    <row r="315" spans="1:7">
      <c r="A315" s="7">
        <v>272627</v>
      </c>
      <c r="B315" s="7" t="s">
        <v>482</v>
      </c>
      <c r="C315" s="7">
        <v>2019</v>
      </c>
      <c r="D315" s="7" t="s">
        <v>506</v>
      </c>
      <c r="E315" s="7" t="s">
        <v>253</v>
      </c>
      <c r="F315" s="71">
        <v>-0.66</v>
      </c>
      <c r="G315" s="71">
        <f>VLOOKUP($E315,'Fuel Heat Rate'!$C$3:$K$33,3,FALSE)*F315</f>
        <v>-2348.577</v>
      </c>
    </row>
    <row r="316" spans="1:7">
      <c r="A316" s="7">
        <v>30252</v>
      </c>
      <c r="B316" s="7" t="s">
        <v>499</v>
      </c>
      <c r="C316" s="7">
        <v>2021</v>
      </c>
      <c r="D316" s="7" t="s">
        <v>506</v>
      </c>
      <c r="E316" s="7" t="s">
        <v>253</v>
      </c>
      <c r="F316" s="71">
        <v>-0.67</v>
      </c>
      <c r="G316" s="71">
        <f>VLOOKUP($E316,'Fuel Heat Rate'!$C$3:$K$33,3,FALSE)*F316</f>
        <v>-2384.1615</v>
      </c>
    </row>
    <row r="317" spans="1:7">
      <c r="A317" s="7">
        <v>80792</v>
      </c>
      <c r="B317" s="7" t="s">
        <v>470</v>
      </c>
      <c r="C317" s="7">
        <v>2020</v>
      </c>
      <c r="D317" s="7" t="s">
        <v>506</v>
      </c>
      <c r="E317" s="7" t="s">
        <v>255</v>
      </c>
      <c r="F317" s="71">
        <v>-0.67</v>
      </c>
      <c r="G317" s="71">
        <f>VLOOKUP($E317,'Fuel Heat Rate'!$C$3:$K$33,3,FALSE)*F317</f>
        <v>-344.6078</v>
      </c>
    </row>
    <row r="318" spans="1:7">
      <c r="A318" s="7">
        <v>406292</v>
      </c>
      <c r="B318" s="7" t="s">
        <v>490</v>
      </c>
      <c r="C318" s="7">
        <v>2019</v>
      </c>
      <c r="D318" s="7" t="s">
        <v>506</v>
      </c>
      <c r="E318" s="7" t="s">
        <v>247</v>
      </c>
      <c r="F318" s="71">
        <v>-0.67</v>
      </c>
      <c r="G318" s="71">
        <f>VLOOKUP($E318,'Fuel Heat Rate'!$C$3:$K$33,3,FALSE)*F318</f>
        <v>-532.315</v>
      </c>
    </row>
    <row r="319" spans="1:7">
      <c r="A319" s="7">
        <v>193982</v>
      </c>
      <c r="B319" s="7" t="s">
        <v>477</v>
      </c>
      <c r="C319" s="7">
        <v>2020</v>
      </c>
      <c r="D319" s="7" t="s">
        <v>506</v>
      </c>
      <c r="E319" s="7" t="s">
        <v>255</v>
      </c>
      <c r="F319" s="71">
        <v>-0.68</v>
      </c>
      <c r="G319" s="71">
        <f>VLOOKUP($E319,'Fuel Heat Rate'!$C$3:$K$33,3,FALSE)*F319</f>
        <v>-349.7512</v>
      </c>
    </row>
    <row r="320" spans="1:7">
      <c r="A320" s="7">
        <v>10162</v>
      </c>
      <c r="B320" s="7" t="s">
        <v>490</v>
      </c>
      <c r="C320" s="7">
        <v>2021</v>
      </c>
      <c r="D320" s="7" t="s">
        <v>506</v>
      </c>
      <c r="E320" s="7" t="s">
        <v>247</v>
      </c>
      <c r="F320" s="71">
        <v>-0.69</v>
      </c>
      <c r="G320" s="71">
        <f>VLOOKUP($E320,'Fuel Heat Rate'!$C$3:$K$33,3,FALSE)*F320</f>
        <v>-548.205</v>
      </c>
    </row>
    <row r="321" spans="1:7">
      <c r="A321" s="7">
        <v>250752</v>
      </c>
      <c r="B321" s="7" t="s">
        <v>481</v>
      </c>
      <c r="C321" s="7">
        <v>2020</v>
      </c>
      <c r="D321" s="7" t="s">
        <v>506</v>
      </c>
      <c r="E321" s="7" t="s">
        <v>226</v>
      </c>
      <c r="F321" s="71">
        <v>-0.71</v>
      </c>
      <c r="G321" s="71">
        <f>VLOOKUP($E321,'Fuel Heat Rate'!$C$3:$K$33,3,FALSE)*F321</f>
        <v>-207.8241</v>
      </c>
    </row>
    <row r="322" spans="1:7">
      <c r="A322" s="7">
        <v>291002</v>
      </c>
      <c r="B322" s="7" t="s">
        <v>483</v>
      </c>
      <c r="C322" s="7">
        <v>2020</v>
      </c>
      <c r="D322" s="7" t="s">
        <v>506</v>
      </c>
      <c r="E322" s="7" t="s">
        <v>255</v>
      </c>
      <c r="F322" s="71">
        <v>-0.71</v>
      </c>
      <c r="G322" s="71">
        <f>VLOOKUP($E322,'Fuel Heat Rate'!$C$3:$K$33,3,FALSE)*F322</f>
        <v>-365.1814</v>
      </c>
    </row>
    <row r="323" spans="1:7">
      <c r="A323" s="7">
        <v>10092</v>
      </c>
      <c r="B323" s="7" t="s">
        <v>462</v>
      </c>
      <c r="C323" s="7">
        <v>2021</v>
      </c>
      <c r="D323" s="7" t="s">
        <v>506</v>
      </c>
      <c r="E323" s="7" t="s">
        <v>247</v>
      </c>
      <c r="F323" s="71">
        <v>-0.71</v>
      </c>
      <c r="G323" s="71">
        <f>VLOOKUP($E323,'Fuel Heat Rate'!$C$3:$K$33,3,FALSE)*F323</f>
        <v>-564.095</v>
      </c>
    </row>
    <row r="324" spans="1:7">
      <c r="A324" s="7">
        <v>291037</v>
      </c>
      <c r="B324" s="7" t="s">
        <v>483</v>
      </c>
      <c r="C324" s="7">
        <v>2019</v>
      </c>
      <c r="D324" s="7" t="s">
        <v>506</v>
      </c>
      <c r="E324" s="7" t="s">
        <v>255</v>
      </c>
      <c r="F324" s="71">
        <v>-0.73</v>
      </c>
      <c r="G324" s="71">
        <f>VLOOKUP($E324,'Fuel Heat Rate'!$C$3:$K$33,3,FALSE)*F324</f>
        <v>-375.4682</v>
      </c>
    </row>
    <row r="325" spans="1:7">
      <c r="A325" s="7">
        <v>10897</v>
      </c>
      <c r="B325" s="7" t="s">
        <v>497</v>
      </c>
      <c r="C325" s="7">
        <v>2021</v>
      </c>
      <c r="D325" s="7" t="s">
        <v>506</v>
      </c>
      <c r="E325" s="7" t="s">
        <v>249</v>
      </c>
      <c r="F325" s="71">
        <v>-0.74</v>
      </c>
      <c r="G325" s="71">
        <f>VLOOKUP($E325,'Fuel Heat Rate'!$C$3:$K$33,3,FALSE)*F325</f>
        <v>-386.798</v>
      </c>
    </row>
    <row r="326" spans="1:7">
      <c r="A326" s="7">
        <v>10617</v>
      </c>
      <c r="B326" s="7" t="s">
        <v>471</v>
      </c>
      <c r="C326" s="7">
        <v>2021</v>
      </c>
      <c r="D326" s="7" t="s">
        <v>506</v>
      </c>
      <c r="E326" s="7" t="s">
        <v>247</v>
      </c>
      <c r="F326" s="71">
        <v>-0.76</v>
      </c>
      <c r="G326" s="71">
        <f>VLOOKUP($E326,'Fuel Heat Rate'!$C$3:$K$33,3,FALSE)*F326</f>
        <v>-603.82</v>
      </c>
    </row>
    <row r="327" spans="1:7">
      <c r="A327" s="7">
        <v>8167</v>
      </c>
      <c r="B327" s="7" t="s">
        <v>484</v>
      </c>
      <c r="C327" s="7">
        <v>2021</v>
      </c>
      <c r="D327" s="7" t="s">
        <v>506</v>
      </c>
      <c r="E327" s="7" t="s">
        <v>242</v>
      </c>
      <c r="F327" s="71">
        <v>-0.79</v>
      </c>
      <c r="G327" s="71">
        <f>VLOOKUP($E327,'Fuel Heat Rate'!$C$3:$K$33,3,FALSE)*F327</f>
        <v>-1370.9265</v>
      </c>
    </row>
    <row r="328" spans="1:7">
      <c r="A328" s="7">
        <v>105222</v>
      </c>
      <c r="B328" s="7" t="s">
        <v>472</v>
      </c>
      <c r="C328" s="7">
        <v>2020</v>
      </c>
      <c r="D328" s="7" t="s">
        <v>506</v>
      </c>
      <c r="E328" s="7" t="s">
        <v>226</v>
      </c>
      <c r="F328" s="71">
        <v>-0.8</v>
      </c>
      <c r="G328" s="71">
        <f>VLOOKUP($E328,'Fuel Heat Rate'!$C$3:$K$33,3,FALSE)*F328</f>
        <v>-234.168</v>
      </c>
    </row>
    <row r="329" spans="1:7">
      <c r="A329" s="7">
        <v>5017</v>
      </c>
      <c r="B329" s="7" t="s">
        <v>498</v>
      </c>
      <c r="C329" s="7">
        <v>2021</v>
      </c>
      <c r="D329" s="7" t="s">
        <v>506</v>
      </c>
      <c r="E329" s="7" t="s">
        <v>494</v>
      </c>
      <c r="F329" s="71">
        <v>-0.8</v>
      </c>
      <c r="G329" s="71">
        <f>VLOOKUP($E329,'Fuel Heat Rate'!$C$3:$K$33,3,FALSE)*F329</f>
        <v>-123.784</v>
      </c>
    </row>
    <row r="330" spans="1:7">
      <c r="A330" s="7">
        <v>525677</v>
      </c>
      <c r="B330" s="7" t="s">
        <v>499</v>
      </c>
      <c r="C330" s="7">
        <v>2019</v>
      </c>
      <c r="D330" s="7" t="s">
        <v>506</v>
      </c>
      <c r="E330" s="7" t="s">
        <v>226</v>
      </c>
      <c r="F330" s="71">
        <v>-0.82</v>
      </c>
      <c r="G330" s="71">
        <f>VLOOKUP($E330,'Fuel Heat Rate'!$C$3:$K$33,3,FALSE)*F330</f>
        <v>-240.0222</v>
      </c>
    </row>
    <row r="331" spans="1:7">
      <c r="A331" s="7">
        <v>199057</v>
      </c>
      <c r="B331" s="7" t="s">
        <v>478</v>
      </c>
      <c r="C331" s="7">
        <v>2020</v>
      </c>
      <c r="D331" s="7" t="s">
        <v>506</v>
      </c>
      <c r="E331" s="7" t="s">
        <v>251</v>
      </c>
      <c r="F331" s="71">
        <v>-0.84</v>
      </c>
      <c r="G331" s="71">
        <f>VLOOKUP($E331,'Fuel Heat Rate'!$C$3:$K$33,3,FALSE)*F331</f>
        <v>-386.3832</v>
      </c>
    </row>
    <row r="332" spans="1:7">
      <c r="A332" s="7">
        <v>27907</v>
      </c>
      <c r="B332" s="7" t="s">
        <v>481</v>
      </c>
      <c r="C332" s="7">
        <v>2021</v>
      </c>
      <c r="D332" s="7" t="s">
        <v>506</v>
      </c>
      <c r="E332" s="7" t="s">
        <v>251</v>
      </c>
      <c r="F332" s="71">
        <v>-0.85</v>
      </c>
      <c r="G332" s="71">
        <f>VLOOKUP($E332,'Fuel Heat Rate'!$C$3:$K$33,3,FALSE)*F332</f>
        <v>-390.983</v>
      </c>
    </row>
    <row r="333" spans="1:7">
      <c r="A333" s="7">
        <v>379027</v>
      </c>
      <c r="B333" s="7" t="s">
        <v>489</v>
      </c>
      <c r="C333" s="7">
        <v>2019</v>
      </c>
      <c r="D333" s="7" t="s">
        <v>506</v>
      </c>
      <c r="E333" s="7" t="s">
        <v>504</v>
      </c>
      <c r="F333" s="71">
        <v>-0.86</v>
      </c>
      <c r="G333" s="71">
        <f>VLOOKUP($E333,'Fuel Heat Rate'!$C$3:$K$33,3,FALSE)*F333</f>
        <v>-287.6958</v>
      </c>
    </row>
    <row r="334" spans="1:7">
      <c r="A334" s="7">
        <v>11212</v>
      </c>
      <c r="B334" s="7" t="s">
        <v>489</v>
      </c>
      <c r="C334" s="7">
        <v>2021</v>
      </c>
      <c r="D334" s="7" t="s">
        <v>506</v>
      </c>
      <c r="E334" s="7" t="s">
        <v>249</v>
      </c>
      <c r="F334" s="71">
        <v>-0.86</v>
      </c>
      <c r="G334" s="71">
        <f>VLOOKUP($E334,'Fuel Heat Rate'!$C$3:$K$33,3,FALSE)*F334</f>
        <v>-449.522</v>
      </c>
    </row>
    <row r="335" spans="1:7">
      <c r="A335" s="7">
        <v>287992</v>
      </c>
      <c r="B335" s="7" t="s">
        <v>483</v>
      </c>
      <c r="C335" s="7">
        <v>2020</v>
      </c>
      <c r="D335" s="7" t="s">
        <v>506</v>
      </c>
      <c r="E335" s="7" t="s">
        <v>239</v>
      </c>
      <c r="F335" s="71">
        <v>-0.87</v>
      </c>
      <c r="G335" s="71">
        <f>VLOOKUP($E335,'Fuel Heat Rate'!$C$3:$K$33,3,FALSE)*F335</f>
        <v>-277.9389</v>
      </c>
    </row>
    <row r="336" spans="1:7">
      <c r="A336" s="7">
        <v>143232</v>
      </c>
      <c r="B336" s="7" t="s">
        <v>474</v>
      </c>
      <c r="C336" s="7">
        <v>2020</v>
      </c>
      <c r="D336" s="7" t="s">
        <v>506</v>
      </c>
      <c r="E336" s="7" t="s">
        <v>253</v>
      </c>
      <c r="F336" s="71">
        <v>-0.88</v>
      </c>
      <c r="G336" s="71">
        <f>VLOOKUP($E336,'Fuel Heat Rate'!$C$3:$K$33,3,FALSE)*F336</f>
        <v>-3131.436</v>
      </c>
    </row>
    <row r="337" spans="1:7">
      <c r="A337" s="7">
        <v>325827</v>
      </c>
      <c r="B337" s="7" t="s">
        <v>486</v>
      </c>
      <c r="C337" s="7">
        <v>2019</v>
      </c>
      <c r="D337" s="7" t="s">
        <v>506</v>
      </c>
      <c r="E337" s="7" t="s">
        <v>259</v>
      </c>
      <c r="F337" s="71">
        <v>-0.9</v>
      </c>
      <c r="G337" s="71">
        <f>VLOOKUP($E337,'Fuel Heat Rate'!$C$3:$K$33,3,FALSE)*F337</f>
        <v>-383.868</v>
      </c>
    </row>
    <row r="338" spans="1:7">
      <c r="A338" s="7">
        <v>80827</v>
      </c>
      <c r="B338" s="7" t="s">
        <v>470</v>
      </c>
      <c r="C338" s="7">
        <v>2019</v>
      </c>
      <c r="D338" s="7" t="s">
        <v>506</v>
      </c>
      <c r="E338" s="7" t="s">
        <v>255</v>
      </c>
      <c r="F338" s="71">
        <v>-0.9</v>
      </c>
      <c r="G338" s="71">
        <f>VLOOKUP($E338,'Fuel Heat Rate'!$C$3:$K$33,3,FALSE)*F338</f>
        <v>-462.906</v>
      </c>
    </row>
    <row r="339" spans="1:7">
      <c r="A339" s="7">
        <v>409862</v>
      </c>
      <c r="B339" s="7" t="s">
        <v>491</v>
      </c>
      <c r="C339" s="7">
        <v>2019</v>
      </c>
      <c r="D339" s="7" t="s">
        <v>506</v>
      </c>
      <c r="E339" s="7" t="s">
        <v>234</v>
      </c>
      <c r="F339" s="71">
        <v>-0.91</v>
      </c>
      <c r="G339" s="71">
        <f>VLOOKUP($E339,'Fuel Heat Rate'!$C$3:$K$33,3,FALSE)*F339</f>
        <v>-76.2034</v>
      </c>
    </row>
    <row r="340" spans="1:7">
      <c r="A340" s="7">
        <v>10197</v>
      </c>
      <c r="B340" s="7" t="s">
        <v>473</v>
      </c>
      <c r="C340" s="7">
        <v>2021</v>
      </c>
      <c r="D340" s="7" t="s">
        <v>506</v>
      </c>
      <c r="E340" s="7" t="s">
        <v>247</v>
      </c>
      <c r="F340" s="71">
        <v>-0.91</v>
      </c>
      <c r="G340" s="71">
        <f>VLOOKUP($E340,'Fuel Heat Rate'!$C$3:$K$33,3,FALSE)*F340</f>
        <v>-722.995</v>
      </c>
    </row>
    <row r="341" spans="1:7">
      <c r="A341" s="7">
        <v>392012</v>
      </c>
      <c r="B341" s="7" t="s">
        <v>490</v>
      </c>
      <c r="C341" s="7">
        <v>2019</v>
      </c>
      <c r="D341" s="7" t="s">
        <v>506</v>
      </c>
      <c r="E341" s="7" t="s">
        <v>242</v>
      </c>
      <c r="F341" s="71">
        <v>-0.92</v>
      </c>
      <c r="G341" s="71">
        <f>VLOOKUP($E341,'Fuel Heat Rate'!$C$3:$K$33,3,FALSE)*F341</f>
        <v>-1596.522</v>
      </c>
    </row>
    <row r="342" spans="1:7">
      <c r="A342" s="7">
        <v>343502</v>
      </c>
      <c r="B342" s="7" t="s">
        <v>487</v>
      </c>
      <c r="C342" s="7">
        <v>2019</v>
      </c>
      <c r="D342" s="7" t="s">
        <v>506</v>
      </c>
      <c r="E342" s="7" t="s">
        <v>242</v>
      </c>
      <c r="F342" s="71">
        <v>-0.93</v>
      </c>
      <c r="G342" s="71">
        <f>VLOOKUP($E342,'Fuel Heat Rate'!$C$3:$K$33,3,FALSE)*F342</f>
        <v>-1613.8755</v>
      </c>
    </row>
    <row r="343" spans="1:7">
      <c r="A343" s="7">
        <v>250787</v>
      </c>
      <c r="B343" s="7" t="s">
        <v>481</v>
      </c>
      <c r="C343" s="7">
        <v>2019</v>
      </c>
      <c r="D343" s="7" t="s">
        <v>506</v>
      </c>
      <c r="E343" s="7" t="s">
        <v>226</v>
      </c>
      <c r="F343" s="71">
        <v>-0.93</v>
      </c>
      <c r="G343" s="71">
        <f>VLOOKUP($E343,'Fuel Heat Rate'!$C$3:$K$33,3,FALSE)*F343</f>
        <v>-272.2203</v>
      </c>
    </row>
    <row r="344" spans="1:7">
      <c r="A344" s="7">
        <v>66687</v>
      </c>
      <c r="B344" s="7" t="s">
        <v>462</v>
      </c>
      <c r="C344" s="7">
        <v>2020</v>
      </c>
      <c r="D344" s="7" t="s">
        <v>506</v>
      </c>
      <c r="E344" s="7" t="s">
        <v>247</v>
      </c>
      <c r="F344" s="71">
        <v>-0.93</v>
      </c>
      <c r="G344" s="71">
        <f>VLOOKUP($E344,'Fuel Heat Rate'!$C$3:$K$33,3,FALSE)*F344</f>
        <v>-738.885</v>
      </c>
    </row>
    <row r="345" spans="1:7">
      <c r="A345" s="7">
        <v>391977</v>
      </c>
      <c r="B345" s="7" t="s">
        <v>490</v>
      </c>
      <c r="C345" s="7">
        <v>2020</v>
      </c>
      <c r="D345" s="7" t="s">
        <v>506</v>
      </c>
      <c r="E345" s="7" t="s">
        <v>242</v>
      </c>
      <c r="F345" s="71">
        <v>-0.98</v>
      </c>
      <c r="G345" s="71">
        <f>VLOOKUP($E345,'Fuel Heat Rate'!$C$3:$K$33,3,FALSE)*F345</f>
        <v>-1700.643</v>
      </c>
    </row>
    <row r="346" spans="1:7">
      <c r="A346" s="7">
        <v>444792</v>
      </c>
      <c r="B346" s="7" t="s">
        <v>493</v>
      </c>
      <c r="C346" s="7">
        <v>2020</v>
      </c>
      <c r="D346" s="7" t="s">
        <v>506</v>
      </c>
      <c r="E346" s="7" t="s">
        <v>226</v>
      </c>
      <c r="F346" s="71">
        <v>-0.98</v>
      </c>
      <c r="G346" s="71">
        <f>VLOOKUP($E346,'Fuel Heat Rate'!$C$3:$K$33,3,FALSE)*F346</f>
        <v>-286.8558</v>
      </c>
    </row>
    <row r="347" spans="1:7">
      <c r="A347" s="7">
        <v>337307</v>
      </c>
      <c r="B347" s="7" t="s">
        <v>486</v>
      </c>
      <c r="C347" s="7">
        <v>2019</v>
      </c>
      <c r="D347" s="7" t="s">
        <v>506</v>
      </c>
      <c r="E347" s="7" t="s">
        <v>253</v>
      </c>
      <c r="F347" s="71">
        <v>-0.99</v>
      </c>
      <c r="G347" s="71">
        <f>VLOOKUP($E347,'Fuel Heat Rate'!$C$3:$K$33,3,FALSE)*F347</f>
        <v>-3522.8655</v>
      </c>
    </row>
    <row r="348" spans="1:7">
      <c r="A348" s="7">
        <v>131402</v>
      </c>
      <c r="B348" s="7" t="s">
        <v>473</v>
      </c>
      <c r="C348" s="7">
        <v>2019</v>
      </c>
      <c r="D348" s="7" t="s">
        <v>506</v>
      </c>
      <c r="E348" s="7" t="s">
        <v>247</v>
      </c>
      <c r="F348" s="71">
        <v>-1</v>
      </c>
      <c r="G348" s="71">
        <f>VLOOKUP($E348,'Fuel Heat Rate'!$C$3:$K$33,3,FALSE)*F348</f>
        <v>-794.5</v>
      </c>
    </row>
    <row r="349" spans="1:7">
      <c r="A349" s="7">
        <v>18912</v>
      </c>
      <c r="B349" s="7" t="s">
        <v>474</v>
      </c>
      <c r="C349" s="7">
        <v>2021</v>
      </c>
      <c r="D349" s="7" t="s">
        <v>506</v>
      </c>
      <c r="E349" s="7" t="s">
        <v>262</v>
      </c>
      <c r="F349" s="71">
        <v>-1.01</v>
      </c>
      <c r="G349" s="71">
        <f>VLOOKUP($E349,'Fuel Heat Rate'!$C$3:$K$33,3,FALSE)*F349</f>
        <v>-422.3416</v>
      </c>
    </row>
    <row r="350" spans="1:7">
      <c r="A350" s="7">
        <v>66722</v>
      </c>
      <c r="B350" s="7" t="s">
        <v>462</v>
      </c>
      <c r="C350" s="7">
        <v>2019</v>
      </c>
      <c r="D350" s="7" t="s">
        <v>506</v>
      </c>
      <c r="E350" s="7" t="s">
        <v>247</v>
      </c>
      <c r="F350" s="71">
        <v>-1.01</v>
      </c>
      <c r="G350" s="71">
        <f>VLOOKUP($E350,'Fuel Heat Rate'!$C$3:$K$33,3,FALSE)*F350</f>
        <v>-802.445</v>
      </c>
    </row>
    <row r="351" spans="1:7">
      <c r="A351" s="7">
        <v>99027</v>
      </c>
      <c r="B351" s="7" t="s">
        <v>471</v>
      </c>
      <c r="C351" s="7">
        <v>2020</v>
      </c>
      <c r="D351" s="7" t="s">
        <v>506</v>
      </c>
      <c r="E351" s="7" t="s">
        <v>247</v>
      </c>
      <c r="F351" s="71">
        <v>-1.03</v>
      </c>
      <c r="G351" s="71">
        <f>VLOOKUP($E351,'Fuel Heat Rate'!$C$3:$K$33,3,FALSE)*F351</f>
        <v>-818.335</v>
      </c>
    </row>
    <row r="352" spans="1:7">
      <c r="A352" s="7">
        <v>326352</v>
      </c>
      <c r="B352" s="7" t="s">
        <v>486</v>
      </c>
      <c r="C352" s="7">
        <v>2020</v>
      </c>
      <c r="D352" s="7" t="s">
        <v>506</v>
      </c>
      <c r="E352" s="7" t="s">
        <v>339</v>
      </c>
      <c r="F352" s="71">
        <v>-1.04</v>
      </c>
      <c r="G352" s="71">
        <f>VLOOKUP($E352,'Fuel Heat Rate'!$C$3:$K$33,3,FALSE)*F352</f>
        <v>-374.4</v>
      </c>
    </row>
    <row r="353" spans="1:7">
      <c r="A353" s="7">
        <v>52442</v>
      </c>
      <c r="B353" s="7" t="s">
        <v>462</v>
      </c>
      <c r="C353" s="7">
        <v>2019</v>
      </c>
      <c r="D353" s="7" t="s">
        <v>506</v>
      </c>
      <c r="E353" s="7" t="s">
        <v>242</v>
      </c>
      <c r="F353" s="71">
        <v>-1.04</v>
      </c>
      <c r="G353" s="71">
        <f>VLOOKUP($E353,'Fuel Heat Rate'!$C$3:$K$33,3,FALSE)*F353</f>
        <v>-1804.764</v>
      </c>
    </row>
    <row r="354" spans="1:7">
      <c r="A354" s="7">
        <v>353477</v>
      </c>
      <c r="B354" s="7" t="s">
        <v>487</v>
      </c>
      <c r="C354" s="7">
        <v>2019</v>
      </c>
      <c r="D354" s="7" t="s">
        <v>506</v>
      </c>
      <c r="E354" s="7" t="s">
        <v>253</v>
      </c>
      <c r="F354" s="71">
        <v>-1.05</v>
      </c>
      <c r="G354" s="71">
        <f>VLOOKUP($E354,'Fuel Heat Rate'!$C$3:$K$33,3,FALSE)*F354</f>
        <v>-3736.3725</v>
      </c>
    </row>
    <row r="355" spans="1:7">
      <c r="A355" s="7">
        <v>110927</v>
      </c>
      <c r="B355" s="7" t="s">
        <v>472</v>
      </c>
      <c r="C355" s="7">
        <v>2019</v>
      </c>
      <c r="D355" s="7" t="s">
        <v>506</v>
      </c>
      <c r="E355" s="7" t="s">
        <v>253</v>
      </c>
      <c r="F355" s="71">
        <v>-1.07</v>
      </c>
      <c r="G355" s="71">
        <f>VLOOKUP($E355,'Fuel Heat Rate'!$C$3:$K$33,3,FALSE)*F355</f>
        <v>-3807.5415</v>
      </c>
    </row>
    <row r="356" spans="1:7">
      <c r="A356" s="7">
        <v>52407</v>
      </c>
      <c r="B356" s="7" t="s">
        <v>462</v>
      </c>
      <c r="C356" s="7">
        <v>2020</v>
      </c>
      <c r="D356" s="7" t="s">
        <v>506</v>
      </c>
      <c r="E356" s="7" t="s">
        <v>242</v>
      </c>
      <c r="F356" s="71">
        <v>-1.08</v>
      </c>
      <c r="G356" s="71">
        <f>VLOOKUP($E356,'Fuel Heat Rate'!$C$3:$K$33,3,FALSE)*F356</f>
        <v>-1874.178</v>
      </c>
    </row>
    <row r="357" spans="1:7">
      <c r="A357" s="7">
        <v>34592</v>
      </c>
      <c r="B357" s="7" t="s">
        <v>499</v>
      </c>
      <c r="C357" s="7">
        <v>2021</v>
      </c>
      <c r="D357" s="7" t="s">
        <v>506</v>
      </c>
      <c r="E357" s="7" t="s">
        <v>226</v>
      </c>
      <c r="F357" s="71">
        <v>-1.09</v>
      </c>
      <c r="G357" s="71">
        <f>VLOOKUP($E357,'Fuel Heat Rate'!$C$3:$K$33,3,FALSE)*F357</f>
        <v>-319.0539</v>
      </c>
    </row>
    <row r="358" spans="1:7">
      <c r="A358" s="7">
        <v>99062</v>
      </c>
      <c r="B358" s="7" t="s">
        <v>471</v>
      </c>
      <c r="C358" s="7">
        <v>2019</v>
      </c>
      <c r="D358" s="7" t="s">
        <v>506</v>
      </c>
      <c r="E358" s="7" t="s">
        <v>247</v>
      </c>
      <c r="F358" s="71">
        <v>-1.1</v>
      </c>
      <c r="G358" s="71">
        <f>VLOOKUP($E358,'Fuel Heat Rate'!$C$3:$K$33,3,FALSE)*F358</f>
        <v>-873.95</v>
      </c>
    </row>
    <row r="359" spans="1:7">
      <c r="A359" s="7">
        <v>10337</v>
      </c>
      <c r="B359" s="7" t="s">
        <v>484</v>
      </c>
      <c r="C359" s="7">
        <v>2021</v>
      </c>
      <c r="D359" s="7" t="s">
        <v>506</v>
      </c>
      <c r="E359" s="7" t="s">
        <v>247</v>
      </c>
      <c r="F359" s="71">
        <v>-1.13</v>
      </c>
      <c r="G359" s="71">
        <f>VLOOKUP($E359,'Fuel Heat Rate'!$C$3:$K$33,3,FALSE)*F359</f>
        <v>-897.785</v>
      </c>
    </row>
    <row r="360" spans="1:7">
      <c r="A360" s="7">
        <v>143267</v>
      </c>
      <c r="B360" s="7" t="s">
        <v>474</v>
      </c>
      <c r="C360" s="7">
        <v>2019</v>
      </c>
      <c r="D360" s="7" t="s">
        <v>506</v>
      </c>
      <c r="E360" s="7" t="s">
        <v>253</v>
      </c>
      <c r="F360" s="71">
        <v>-1.15</v>
      </c>
      <c r="G360" s="71">
        <f>VLOOKUP($E360,'Fuel Heat Rate'!$C$3:$K$33,3,FALSE)*F360</f>
        <v>-4092.2175</v>
      </c>
    </row>
    <row r="361" spans="1:7">
      <c r="A361" s="7">
        <v>240287</v>
      </c>
      <c r="B361" s="7" t="s">
        <v>480</v>
      </c>
      <c r="C361" s="7">
        <v>2019</v>
      </c>
      <c r="D361" s="7" t="s">
        <v>506</v>
      </c>
      <c r="E361" s="7" t="s">
        <v>253</v>
      </c>
      <c r="F361" s="71">
        <v>-1.16</v>
      </c>
      <c r="G361" s="71">
        <f>VLOOKUP($E361,'Fuel Heat Rate'!$C$3:$K$33,3,FALSE)*F361</f>
        <v>-4127.802</v>
      </c>
    </row>
    <row r="362" spans="1:7">
      <c r="A362" s="7">
        <v>42747</v>
      </c>
      <c r="B362" s="7" t="s">
        <v>224</v>
      </c>
      <c r="C362" s="7">
        <v>2019</v>
      </c>
      <c r="D362" s="7" t="s">
        <v>506</v>
      </c>
      <c r="E362" s="7" t="s">
        <v>249</v>
      </c>
      <c r="F362" s="71">
        <v>-1.2</v>
      </c>
      <c r="G362" s="71">
        <f>VLOOKUP($E362,'Fuel Heat Rate'!$C$3:$K$33,3,FALSE)*F362</f>
        <v>-627.24</v>
      </c>
    </row>
    <row r="363" spans="1:7">
      <c r="A363" s="7">
        <v>379587</v>
      </c>
      <c r="B363" s="7" t="s">
        <v>489</v>
      </c>
      <c r="C363" s="7">
        <v>2019</v>
      </c>
      <c r="D363" s="7" t="s">
        <v>506</v>
      </c>
      <c r="E363" s="7" t="s">
        <v>249</v>
      </c>
      <c r="F363" s="71">
        <v>-1.2</v>
      </c>
      <c r="G363" s="71">
        <f>VLOOKUP($E363,'Fuel Heat Rate'!$C$3:$K$33,3,FALSE)*F363</f>
        <v>-627.24</v>
      </c>
    </row>
    <row r="364" spans="1:7">
      <c r="A364" s="7">
        <v>353442</v>
      </c>
      <c r="B364" s="7" t="s">
        <v>487</v>
      </c>
      <c r="C364" s="7">
        <v>2020</v>
      </c>
      <c r="D364" s="7" t="s">
        <v>506</v>
      </c>
      <c r="E364" s="7" t="s">
        <v>253</v>
      </c>
      <c r="F364" s="71">
        <v>-1.21</v>
      </c>
      <c r="G364" s="71">
        <f>VLOOKUP($E364,'Fuel Heat Rate'!$C$3:$K$33,3,FALSE)*F364</f>
        <v>-4305.7245</v>
      </c>
    </row>
    <row r="365" spans="1:7">
      <c r="A365" s="7">
        <v>309237</v>
      </c>
      <c r="B365" s="7" t="s">
        <v>484</v>
      </c>
      <c r="C365" s="7">
        <v>2020</v>
      </c>
      <c r="D365" s="7" t="s">
        <v>506</v>
      </c>
      <c r="E365" s="7" t="s">
        <v>247</v>
      </c>
      <c r="F365" s="71">
        <v>-1.22</v>
      </c>
      <c r="G365" s="71">
        <f>VLOOKUP($E365,'Fuel Heat Rate'!$C$3:$K$33,3,FALSE)*F365</f>
        <v>-969.29</v>
      </c>
    </row>
    <row r="366" spans="1:7">
      <c r="A366" s="7">
        <v>31057</v>
      </c>
      <c r="B366" s="7" t="s">
        <v>498</v>
      </c>
      <c r="C366" s="7">
        <v>2021</v>
      </c>
      <c r="D366" s="7" t="s">
        <v>506</v>
      </c>
      <c r="E366" s="7" t="s">
        <v>255</v>
      </c>
      <c r="F366" s="71">
        <v>-1.27</v>
      </c>
      <c r="G366" s="71">
        <f>VLOOKUP($E366,'Fuel Heat Rate'!$C$3:$K$33,3,FALSE)*F366</f>
        <v>-653.2118</v>
      </c>
    </row>
    <row r="367" spans="1:7">
      <c r="A367" s="7">
        <v>321102</v>
      </c>
      <c r="B367" s="7" t="s">
        <v>485</v>
      </c>
      <c r="C367" s="7">
        <v>2020</v>
      </c>
      <c r="D367" s="7" t="s">
        <v>506</v>
      </c>
      <c r="E367" s="7" t="s">
        <v>253</v>
      </c>
      <c r="F367" s="71">
        <v>-1.29</v>
      </c>
      <c r="G367" s="71">
        <f>VLOOKUP($E367,'Fuel Heat Rate'!$C$3:$K$33,3,FALSE)*F367</f>
        <v>-4590.4005</v>
      </c>
    </row>
    <row r="368" spans="1:7">
      <c r="A368" s="7">
        <v>30217</v>
      </c>
      <c r="B368" s="7" t="s">
        <v>485</v>
      </c>
      <c r="C368" s="7">
        <v>2021</v>
      </c>
      <c r="D368" s="7" t="s">
        <v>506</v>
      </c>
      <c r="E368" s="7" t="s">
        <v>253</v>
      </c>
      <c r="F368" s="71">
        <v>-1.31</v>
      </c>
      <c r="G368" s="71">
        <f>VLOOKUP($E368,'Fuel Heat Rate'!$C$3:$K$33,3,FALSE)*F368</f>
        <v>-4661.5695</v>
      </c>
    </row>
    <row r="369" spans="1:7">
      <c r="A369" s="7">
        <v>34417</v>
      </c>
      <c r="B369" s="7" t="s">
        <v>481</v>
      </c>
      <c r="C369" s="7">
        <v>2021</v>
      </c>
      <c r="D369" s="7" t="s">
        <v>506</v>
      </c>
      <c r="E369" s="7" t="s">
        <v>226</v>
      </c>
      <c r="F369" s="71">
        <v>-1.32</v>
      </c>
      <c r="G369" s="71">
        <f>VLOOKUP($E369,'Fuel Heat Rate'!$C$3:$K$33,3,FALSE)*F369</f>
        <v>-386.3772</v>
      </c>
    </row>
    <row r="370" spans="1:7">
      <c r="A370" s="7">
        <v>7922</v>
      </c>
      <c r="B370" s="7" t="s">
        <v>462</v>
      </c>
      <c r="C370" s="7">
        <v>2021</v>
      </c>
      <c r="D370" s="7" t="s">
        <v>506</v>
      </c>
      <c r="E370" s="7" t="s">
        <v>242</v>
      </c>
      <c r="F370" s="71">
        <v>-1.33</v>
      </c>
      <c r="G370" s="71">
        <f>VLOOKUP($E370,'Fuel Heat Rate'!$C$3:$K$33,3,FALSE)*F370</f>
        <v>-2308.0155</v>
      </c>
    </row>
    <row r="371" spans="1:7">
      <c r="A371" s="7">
        <v>327297</v>
      </c>
      <c r="B371" s="7" t="s">
        <v>486</v>
      </c>
      <c r="C371" s="7">
        <v>2020</v>
      </c>
      <c r="D371" s="7" t="s">
        <v>506</v>
      </c>
      <c r="E371" s="7" t="s">
        <v>242</v>
      </c>
      <c r="F371" s="71">
        <v>-1.38</v>
      </c>
      <c r="G371" s="71">
        <f>VLOOKUP($E371,'Fuel Heat Rate'!$C$3:$K$33,3,FALSE)*F371</f>
        <v>-2394.783</v>
      </c>
    </row>
    <row r="372" spans="1:7">
      <c r="A372" s="7">
        <v>27767</v>
      </c>
      <c r="B372" s="7" t="s">
        <v>478</v>
      </c>
      <c r="C372" s="7">
        <v>2021</v>
      </c>
      <c r="D372" s="7" t="s">
        <v>506</v>
      </c>
      <c r="E372" s="7" t="s">
        <v>251</v>
      </c>
      <c r="F372" s="71">
        <v>-1.4</v>
      </c>
      <c r="G372" s="71">
        <f>VLOOKUP($E372,'Fuel Heat Rate'!$C$3:$K$33,3,FALSE)*F372</f>
        <v>-643.972</v>
      </c>
    </row>
    <row r="373" spans="1:7">
      <c r="A373" s="7">
        <v>493337</v>
      </c>
      <c r="B373" s="7" t="s">
        <v>497</v>
      </c>
      <c r="C373" s="7">
        <v>2019</v>
      </c>
      <c r="D373" s="7" t="s">
        <v>506</v>
      </c>
      <c r="E373" s="7" t="s">
        <v>226</v>
      </c>
      <c r="F373" s="71">
        <v>-1.4</v>
      </c>
      <c r="G373" s="71">
        <f>VLOOKUP($E373,'Fuel Heat Rate'!$C$3:$K$33,3,FALSE)*F373</f>
        <v>-409.794</v>
      </c>
    </row>
    <row r="374" spans="1:7">
      <c r="A374" s="7">
        <v>7992</v>
      </c>
      <c r="B374" s="7" t="s">
        <v>490</v>
      </c>
      <c r="C374" s="7">
        <v>2021</v>
      </c>
      <c r="D374" s="7" t="s">
        <v>506</v>
      </c>
      <c r="E374" s="7" t="s">
        <v>242</v>
      </c>
      <c r="F374" s="71">
        <v>-1.41</v>
      </c>
      <c r="G374" s="71">
        <f>VLOOKUP($E374,'Fuel Heat Rate'!$C$3:$K$33,3,FALSE)*F374</f>
        <v>-2446.8435</v>
      </c>
    </row>
    <row r="375" spans="1:7">
      <c r="A375" s="7">
        <v>18632</v>
      </c>
      <c r="B375" s="7" t="s">
        <v>482</v>
      </c>
      <c r="C375" s="7">
        <v>2021</v>
      </c>
      <c r="D375" s="7" t="s">
        <v>506</v>
      </c>
      <c r="E375" s="7" t="s">
        <v>262</v>
      </c>
      <c r="F375" s="71">
        <v>-1.41</v>
      </c>
      <c r="G375" s="71">
        <f>VLOOKUP($E375,'Fuel Heat Rate'!$C$3:$K$33,3,FALSE)*F375</f>
        <v>-589.6056</v>
      </c>
    </row>
    <row r="376" spans="1:7">
      <c r="A376" s="7">
        <v>240252</v>
      </c>
      <c r="B376" s="7" t="s">
        <v>480</v>
      </c>
      <c r="C376" s="7">
        <v>2020</v>
      </c>
      <c r="D376" s="7" t="s">
        <v>506</v>
      </c>
      <c r="E376" s="7" t="s">
        <v>253</v>
      </c>
      <c r="F376" s="71">
        <v>-1.41</v>
      </c>
      <c r="G376" s="71">
        <f>VLOOKUP($E376,'Fuel Heat Rate'!$C$3:$K$33,3,FALSE)*F376</f>
        <v>-5017.4145</v>
      </c>
    </row>
    <row r="377" spans="1:7">
      <c r="A377" s="7">
        <v>80267</v>
      </c>
      <c r="B377" s="7" t="s">
        <v>470</v>
      </c>
      <c r="C377" s="7">
        <v>2019</v>
      </c>
      <c r="D377" s="7" t="s">
        <v>506</v>
      </c>
      <c r="E377" s="7" t="s">
        <v>277</v>
      </c>
      <c r="F377" s="71">
        <v>-1.41</v>
      </c>
      <c r="G377" s="71">
        <f>VLOOKUP($E377,'Fuel Heat Rate'!$C$3:$K$33,3,FALSE)*F377</f>
        <v>-707.5239</v>
      </c>
    </row>
    <row r="378" spans="1:7">
      <c r="A378" s="7">
        <v>9497</v>
      </c>
      <c r="B378" s="7" t="s">
        <v>472</v>
      </c>
      <c r="C378" s="7">
        <v>2021</v>
      </c>
      <c r="D378" s="7" t="s">
        <v>506</v>
      </c>
      <c r="E378" s="7" t="s">
        <v>244</v>
      </c>
      <c r="F378" s="71">
        <v>-1.42</v>
      </c>
      <c r="G378" s="71">
        <f>VLOOKUP($E378,'Fuel Heat Rate'!$C$3:$K$33,3,FALSE)*F378</f>
        <v>-534.346</v>
      </c>
    </row>
    <row r="379" spans="1:7">
      <c r="A379" s="7">
        <v>247567</v>
      </c>
      <c r="B379" s="7" t="s">
        <v>481</v>
      </c>
      <c r="C379" s="7">
        <v>2020</v>
      </c>
      <c r="D379" s="7" t="s">
        <v>506</v>
      </c>
      <c r="E379" s="7" t="s">
        <v>251</v>
      </c>
      <c r="F379" s="71">
        <v>-1.43</v>
      </c>
      <c r="G379" s="71">
        <f>VLOOKUP($E379,'Fuel Heat Rate'!$C$3:$K$33,3,FALSE)*F379</f>
        <v>-657.7714</v>
      </c>
    </row>
    <row r="380" spans="1:7">
      <c r="A380" s="7">
        <v>6032</v>
      </c>
      <c r="B380" s="7" t="s">
        <v>477</v>
      </c>
      <c r="C380" s="7">
        <v>2021</v>
      </c>
      <c r="D380" s="7" t="s">
        <v>506</v>
      </c>
      <c r="E380" s="7" t="s">
        <v>234</v>
      </c>
      <c r="F380" s="71">
        <v>-1.46</v>
      </c>
      <c r="G380" s="71">
        <f>VLOOKUP($E380,'Fuel Heat Rate'!$C$3:$K$33,3,FALSE)*F380</f>
        <v>-122.2604</v>
      </c>
    </row>
    <row r="381" spans="1:7">
      <c r="A381" s="7">
        <v>169902</v>
      </c>
      <c r="B381" s="7" t="s">
        <v>476</v>
      </c>
      <c r="C381" s="7">
        <v>2020</v>
      </c>
      <c r="D381" s="7" t="s">
        <v>506</v>
      </c>
      <c r="E381" s="7" t="s">
        <v>226</v>
      </c>
      <c r="F381" s="71">
        <v>-1.46</v>
      </c>
      <c r="G381" s="71">
        <f>VLOOKUP($E381,'Fuel Heat Rate'!$C$3:$K$33,3,FALSE)*F381</f>
        <v>-427.3566</v>
      </c>
    </row>
    <row r="382" spans="1:7">
      <c r="A382" s="7">
        <v>30147</v>
      </c>
      <c r="B382" s="7" t="s">
        <v>471</v>
      </c>
      <c r="C382" s="7">
        <v>2021</v>
      </c>
      <c r="D382" s="7" t="s">
        <v>506</v>
      </c>
      <c r="E382" s="7" t="s">
        <v>253</v>
      </c>
      <c r="F382" s="71">
        <v>-1.46</v>
      </c>
      <c r="G382" s="71">
        <f>VLOOKUP($E382,'Fuel Heat Rate'!$C$3:$K$33,3,FALSE)*F382</f>
        <v>-5195.337</v>
      </c>
    </row>
    <row r="383" spans="1:7">
      <c r="A383" s="7">
        <v>199092</v>
      </c>
      <c r="B383" s="7" t="s">
        <v>478</v>
      </c>
      <c r="C383" s="7">
        <v>2019</v>
      </c>
      <c r="D383" s="7" t="s">
        <v>506</v>
      </c>
      <c r="E383" s="7" t="s">
        <v>251</v>
      </c>
      <c r="F383" s="71">
        <v>-1.48</v>
      </c>
      <c r="G383" s="71">
        <f>VLOOKUP($E383,'Fuel Heat Rate'!$C$3:$K$33,3,FALSE)*F383</f>
        <v>-680.7704</v>
      </c>
    </row>
    <row r="384" spans="1:7">
      <c r="A384" s="7">
        <v>34347</v>
      </c>
      <c r="B384" s="7" t="s">
        <v>476</v>
      </c>
      <c r="C384" s="7">
        <v>2021</v>
      </c>
      <c r="D384" s="7" t="s">
        <v>506</v>
      </c>
      <c r="E384" s="7" t="s">
        <v>226</v>
      </c>
      <c r="F384" s="71">
        <v>-1.48</v>
      </c>
      <c r="G384" s="71">
        <f>VLOOKUP($E384,'Fuel Heat Rate'!$C$3:$K$33,3,FALSE)*F384</f>
        <v>-433.2108</v>
      </c>
    </row>
    <row r="385" spans="1:7">
      <c r="A385" s="7">
        <v>25527</v>
      </c>
      <c r="B385" s="7" t="s">
        <v>484</v>
      </c>
      <c r="C385" s="7">
        <v>2021</v>
      </c>
      <c r="D385" s="7" t="s">
        <v>506</v>
      </c>
      <c r="E385" s="7" t="s">
        <v>239</v>
      </c>
      <c r="F385" s="71">
        <v>-1.48</v>
      </c>
      <c r="G385" s="71">
        <f>VLOOKUP($E385,'Fuel Heat Rate'!$C$3:$K$33,3,FALSE)*F385</f>
        <v>-472.8156</v>
      </c>
    </row>
    <row r="386" spans="1:7">
      <c r="A386" s="7">
        <v>7887</v>
      </c>
      <c r="B386" s="7" t="s">
        <v>487</v>
      </c>
      <c r="C386" s="7">
        <v>2021</v>
      </c>
      <c r="D386" s="7" t="s">
        <v>506</v>
      </c>
      <c r="E386" s="7" t="s">
        <v>242</v>
      </c>
      <c r="F386" s="71">
        <v>-1.49</v>
      </c>
      <c r="G386" s="71">
        <f>VLOOKUP($E386,'Fuel Heat Rate'!$C$3:$K$33,3,FALSE)*F386</f>
        <v>-2585.6715</v>
      </c>
    </row>
    <row r="387" spans="1:7">
      <c r="A387" s="7">
        <v>467787</v>
      </c>
      <c r="B387" s="7" t="s">
        <v>495</v>
      </c>
      <c r="C387" s="7">
        <v>2019</v>
      </c>
      <c r="D387" s="7" t="s">
        <v>506</v>
      </c>
      <c r="E387" s="7" t="s">
        <v>494</v>
      </c>
      <c r="F387" s="71">
        <v>-1.5</v>
      </c>
      <c r="G387" s="71">
        <f>VLOOKUP($E387,'Fuel Heat Rate'!$C$3:$K$33,3,FALSE)*F387</f>
        <v>-232.095</v>
      </c>
    </row>
    <row r="388" spans="1:7">
      <c r="A388" s="7">
        <v>278787</v>
      </c>
      <c r="B388" s="7" t="s">
        <v>483</v>
      </c>
      <c r="C388" s="7">
        <v>2020</v>
      </c>
      <c r="D388" s="7" t="s">
        <v>506</v>
      </c>
      <c r="E388" s="7" t="s">
        <v>242</v>
      </c>
      <c r="F388" s="71">
        <v>-1.51</v>
      </c>
      <c r="G388" s="71">
        <f>VLOOKUP($E388,'Fuel Heat Rate'!$C$3:$K$33,3,FALSE)*F388</f>
        <v>-2620.3785</v>
      </c>
    </row>
    <row r="389" spans="1:7">
      <c r="A389" s="7">
        <v>409267</v>
      </c>
      <c r="B389" s="7" t="s">
        <v>491</v>
      </c>
      <c r="C389" s="7">
        <v>2020</v>
      </c>
      <c r="D389" s="7" t="s">
        <v>506</v>
      </c>
      <c r="E389" s="7" t="s">
        <v>251</v>
      </c>
      <c r="F389" s="71">
        <v>-1.51</v>
      </c>
      <c r="G389" s="71">
        <f>VLOOKUP($E389,'Fuel Heat Rate'!$C$3:$K$33,3,FALSE)*F389</f>
        <v>-694.5698</v>
      </c>
    </row>
    <row r="390" spans="1:7">
      <c r="A390" s="7">
        <v>169937</v>
      </c>
      <c r="B390" s="7" t="s">
        <v>476</v>
      </c>
      <c r="C390" s="7">
        <v>2019</v>
      </c>
      <c r="D390" s="7" t="s">
        <v>506</v>
      </c>
      <c r="E390" s="7" t="s">
        <v>226</v>
      </c>
      <c r="F390" s="71">
        <v>-1.51</v>
      </c>
      <c r="G390" s="71">
        <f>VLOOKUP($E390,'Fuel Heat Rate'!$C$3:$K$33,3,FALSE)*F390</f>
        <v>-441.9921</v>
      </c>
    </row>
    <row r="391" spans="1:7">
      <c r="A391" s="7">
        <v>142497</v>
      </c>
      <c r="B391" s="7" t="s">
        <v>474</v>
      </c>
      <c r="C391" s="7">
        <v>2019</v>
      </c>
      <c r="D391" s="7" t="s">
        <v>506</v>
      </c>
      <c r="E391" s="7" t="s">
        <v>239</v>
      </c>
      <c r="F391" s="71">
        <v>-1.51</v>
      </c>
      <c r="G391" s="71">
        <f>VLOOKUP($E391,'Fuel Heat Rate'!$C$3:$K$33,3,FALSE)*F391</f>
        <v>-482.3997</v>
      </c>
    </row>
    <row r="392" spans="1:7">
      <c r="A392" s="7">
        <v>131367</v>
      </c>
      <c r="B392" s="7" t="s">
        <v>473</v>
      </c>
      <c r="C392" s="7">
        <v>2020</v>
      </c>
      <c r="D392" s="7" t="s">
        <v>506</v>
      </c>
      <c r="E392" s="7" t="s">
        <v>247</v>
      </c>
      <c r="F392" s="71">
        <v>-1.53</v>
      </c>
      <c r="G392" s="71">
        <f>VLOOKUP($E392,'Fuel Heat Rate'!$C$3:$K$33,3,FALSE)*F392</f>
        <v>-1215.585</v>
      </c>
    </row>
    <row r="393" spans="1:7">
      <c r="A393" s="7">
        <v>8132</v>
      </c>
      <c r="B393" s="7" t="s">
        <v>483</v>
      </c>
      <c r="C393" s="7">
        <v>2021</v>
      </c>
      <c r="D393" s="7" t="s">
        <v>506</v>
      </c>
      <c r="E393" s="7" t="s">
        <v>242</v>
      </c>
      <c r="F393" s="71">
        <v>-1.54</v>
      </c>
      <c r="G393" s="71">
        <f>VLOOKUP($E393,'Fuel Heat Rate'!$C$3:$K$33,3,FALSE)*F393</f>
        <v>-2672.439</v>
      </c>
    </row>
    <row r="394" spans="1:7">
      <c r="A394" s="7">
        <v>29587</v>
      </c>
      <c r="B394" s="7" t="s">
        <v>487</v>
      </c>
      <c r="C394" s="7">
        <v>2021</v>
      </c>
      <c r="D394" s="7" t="s">
        <v>506</v>
      </c>
      <c r="E394" s="7" t="s">
        <v>253</v>
      </c>
      <c r="F394" s="71">
        <v>-1.55</v>
      </c>
      <c r="G394" s="71">
        <f>VLOOKUP($E394,'Fuel Heat Rate'!$C$3:$K$33,3,FALSE)*F394</f>
        <v>-5515.5975</v>
      </c>
    </row>
    <row r="395" spans="1:7">
      <c r="A395" s="7">
        <v>235142</v>
      </c>
      <c r="B395" s="7" t="s">
        <v>480</v>
      </c>
      <c r="C395" s="7">
        <v>2020</v>
      </c>
      <c r="D395" s="7" t="s">
        <v>506</v>
      </c>
      <c r="E395" s="7" t="s">
        <v>264</v>
      </c>
      <c r="F395" s="71">
        <v>-1.56</v>
      </c>
      <c r="G395" s="71">
        <f>VLOOKUP($E395,'Fuel Heat Rate'!$C$3:$K$33,3,FALSE)*F395</f>
        <v>-639.288</v>
      </c>
    </row>
    <row r="396" spans="1:7">
      <c r="A396" s="7">
        <v>343467</v>
      </c>
      <c r="B396" s="7" t="s">
        <v>487</v>
      </c>
      <c r="C396" s="7">
        <v>2020</v>
      </c>
      <c r="D396" s="7" t="s">
        <v>506</v>
      </c>
      <c r="E396" s="7" t="s">
        <v>242</v>
      </c>
      <c r="F396" s="71">
        <v>-1.57</v>
      </c>
      <c r="G396" s="71">
        <f>VLOOKUP($E396,'Fuel Heat Rate'!$C$3:$K$33,3,FALSE)*F396</f>
        <v>-2724.4995</v>
      </c>
    </row>
    <row r="397" spans="1:7">
      <c r="A397" s="7">
        <v>278822</v>
      </c>
      <c r="B397" s="7" t="s">
        <v>483</v>
      </c>
      <c r="C397" s="7">
        <v>2019</v>
      </c>
      <c r="D397" s="7" t="s">
        <v>506</v>
      </c>
      <c r="E397" s="7" t="s">
        <v>242</v>
      </c>
      <c r="F397" s="71">
        <v>-1.58</v>
      </c>
      <c r="G397" s="71">
        <f>VLOOKUP($E397,'Fuel Heat Rate'!$C$3:$K$33,3,FALSE)*F397</f>
        <v>-2741.853</v>
      </c>
    </row>
    <row r="398" spans="1:7">
      <c r="A398" s="7">
        <v>379552</v>
      </c>
      <c r="B398" s="7" t="s">
        <v>489</v>
      </c>
      <c r="C398" s="7">
        <v>2020</v>
      </c>
      <c r="D398" s="7" t="s">
        <v>506</v>
      </c>
      <c r="E398" s="7" t="s">
        <v>249</v>
      </c>
      <c r="F398" s="71">
        <v>-1.59</v>
      </c>
      <c r="G398" s="71">
        <f>VLOOKUP($E398,'Fuel Heat Rate'!$C$3:$K$33,3,FALSE)*F398</f>
        <v>-831.093</v>
      </c>
    </row>
    <row r="399" spans="1:7">
      <c r="A399" s="7">
        <v>390087</v>
      </c>
      <c r="B399" s="7" t="s">
        <v>489</v>
      </c>
      <c r="C399" s="7">
        <v>2020</v>
      </c>
      <c r="D399" s="7" t="s">
        <v>506</v>
      </c>
      <c r="E399" s="7" t="s">
        <v>247</v>
      </c>
      <c r="F399" s="71">
        <v>-1.59</v>
      </c>
      <c r="G399" s="71">
        <f>VLOOKUP($E399,'Fuel Heat Rate'!$C$3:$K$33,3,FALSE)*F399</f>
        <v>-1263.255</v>
      </c>
    </row>
    <row r="400" spans="1:7">
      <c r="A400" s="7">
        <v>42782</v>
      </c>
      <c r="B400" s="7" t="s">
        <v>224</v>
      </c>
      <c r="C400" s="7">
        <v>2020</v>
      </c>
      <c r="D400" s="7" t="s">
        <v>506</v>
      </c>
      <c r="E400" s="7" t="s">
        <v>249</v>
      </c>
      <c r="F400" s="71">
        <v>-1.6</v>
      </c>
      <c r="G400" s="71">
        <f>VLOOKUP($E400,'Fuel Heat Rate'!$C$3:$K$33,3,FALSE)*F400</f>
        <v>-836.32</v>
      </c>
    </row>
    <row r="401" spans="1:7">
      <c r="A401" s="7">
        <v>7712</v>
      </c>
      <c r="B401" s="7" t="s">
        <v>486</v>
      </c>
      <c r="C401" s="7">
        <v>2021</v>
      </c>
      <c r="D401" s="7" t="s">
        <v>506</v>
      </c>
      <c r="E401" s="7" t="s">
        <v>242</v>
      </c>
      <c r="F401" s="71">
        <v>-1.62</v>
      </c>
      <c r="G401" s="71">
        <f>VLOOKUP($E401,'Fuel Heat Rate'!$C$3:$K$33,3,FALSE)*F401</f>
        <v>-2811.267</v>
      </c>
    </row>
    <row r="402" spans="1:7">
      <c r="A402" s="7">
        <v>304197</v>
      </c>
      <c r="B402" s="7" t="s">
        <v>484</v>
      </c>
      <c r="C402" s="7">
        <v>2019</v>
      </c>
      <c r="D402" s="7" t="s">
        <v>506</v>
      </c>
      <c r="E402" s="7" t="s">
        <v>239</v>
      </c>
      <c r="F402" s="71">
        <v>-1.64</v>
      </c>
      <c r="G402" s="71">
        <f>VLOOKUP($E402,'Fuel Heat Rate'!$C$3:$K$33,3,FALSE)*F402</f>
        <v>-523.9308</v>
      </c>
    </row>
    <row r="403" spans="1:7">
      <c r="A403" s="7">
        <v>175607</v>
      </c>
      <c r="B403" s="7" t="s">
        <v>476</v>
      </c>
      <c r="C403" s="7">
        <v>2019</v>
      </c>
      <c r="D403" s="7" t="s">
        <v>506</v>
      </c>
      <c r="E403" s="7" t="s">
        <v>253</v>
      </c>
      <c r="F403" s="71">
        <v>-1.73</v>
      </c>
      <c r="G403" s="71">
        <f>VLOOKUP($E403,'Fuel Heat Rate'!$C$3:$K$33,3,FALSE)*F403</f>
        <v>-6156.1185</v>
      </c>
    </row>
    <row r="404" spans="1:7">
      <c r="A404" s="7">
        <v>5997</v>
      </c>
      <c r="B404" s="7" t="s">
        <v>484</v>
      </c>
      <c r="C404" s="7">
        <v>2021</v>
      </c>
      <c r="D404" s="7" t="s">
        <v>506</v>
      </c>
      <c r="E404" s="7" t="s">
        <v>234</v>
      </c>
      <c r="F404" s="71">
        <v>-1.74</v>
      </c>
      <c r="G404" s="71">
        <f>VLOOKUP($E404,'Fuel Heat Rate'!$C$3:$K$33,3,FALSE)*F404</f>
        <v>-145.7076</v>
      </c>
    </row>
    <row r="405" spans="1:7">
      <c r="A405" s="7">
        <v>188312</v>
      </c>
      <c r="B405" s="7" t="s">
        <v>477</v>
      </c>
      <c r="C405" s="7">
        <v>2020</v>
      </c>
      <c r="D405" s="7" t="s">
        <v>506</v>
      </c>
      <c r="E405" s="7" t="s">
        <v>262</v>
      </c>
      <c r="F405" s="71">
        <v>-1.78</v>
      </c>
      <c r="G405" s="71">
        <f>VLOOKUP($E405,'Fuel Heat Rate'!$C$3:$K$33,3,FALSE)*F405</f>
        <v>-744.3248</v>
      </c>
    </row>
    <row r="406" spans="1:7">
      <c r="A406" s="7">
        <v>337272</v>
      </c>
      <c r="B406" s="7" t="s">
        <v>486</v>
      </c>
      <c r="C406" s="7">
        <v>2020</v>
      </c>
      <c r="D406" s="7" t="s">
        <v>506</v>
      </c>
      <c r="E406" s="7" t="s">
        <v>253</v>
      </c>
      <c r="F406" s="71">
        <v>-1.78</v>
      </c>
      <c r="G406" s="71">
        <f>VLOOKUP($E406,'Fuel Heat Rate'!$C$3:$K$33,3,FALSE)*F406</f>
        <v>-6334.041</v>
      </c>
    </row>
    <row r="407" spans="1:7">
      <c r="A407" s="7">
        <v>409302</v>
      </c>
      <c r="B407" s="7" t="s">
        <v>491</v>
      </c>
      <c r="C407" s="7">
        <v>2019</v>
      </c>
      <c r="D407" s="7" t="s">
        <v>506</v>
      </c>
      <c r="E407" s="7" t="s">
        <v>251</v>
      </c>
      <c r="F407" s="71">
        <v>-1.8</v>
      </c>
      <c r="G407" s="71">
        <f>VLOOKUP($E407,'Fuel Heat Rate'!$C$3:$K$33,3,FALSE)*F407</f>
        <v>-827.964</v>
      </c>
    </row>
    <row r="408" spans="1:7">
      <c r="A408" s="7">
        <v>296077</v>
      </c>
      <c r="B408" s="7" t="s">
        <v>484</v>
      </c>
      <c r="C408" s="7">
        <v>2020</v>
      </c>
      <c r="D408" s="7" t="s">
        <v>506</v>
      </c>
      <c r="E408" s="7" t="s">
        <v>251</v>
      </c>
      <c r="F408" s="71">
        <v>-1.89</v>
      </c>
      <c r="G408" s="71">
        <f>VLOOKUP($E408,'Fuel Heat Rate'!$C$3:$K$33,3,FALSE)*F408</f>
        <v>-869.3622</v>
      </c>
    </row>
    <row r="409" spans="1:7">
      <c r="A409" s="7">
        <v>27697</v>
      </c>
      <c r="B409" s="7" t="s">
        <v>484</v>
      </c>
      <c r="C409" s="7">
        <v>2021</v>
      </c>
      <c r="D409" s="7" t="s">
        <v>506</v>
      </c>
      <c r="E409" s="7" t="s">
        <v>251</v>
      </c>
      <c r="F409" s="71">
        <v>-1.91</v>
      </c>
      <c r="G409" s="71">
        <f>VLOOKUP($E409,'Fuel Heat Rate'!$C$3:$K$33,3,FALSE)*F409</f>
        <v>-878.5618</v>
      </c>
    </row>
    <row r="410" spans="1:7">
      <c r="A410" s="7">
        <v>8202</v>
      </c>
      <c r="B410" s="7" t="s">
        <v>477</v>
      </c>
      <c r="C410" s="7">
        <v>2021</v>
      </c>
      <c r="D410" s="7" t="s">
        <v>506</v>
      </c>
      <c r="E410" s="7" t="s">
        <v>242</v>
      </c>
      <c r="F410" s="71">
        <v>-1.92</v>
      </c>
      <c r="G410" s="71">
        <f>VLOOKUP($E410,'Fuel Heat Rate'!$C$3:$K$33,3,FALSE)*F410</f>
        <v>-3331.872</v>
      </c>
    </row>
    <row r="411" spans="1:7">
      <c r="A411" s="7">
        <v>19052</v>
      </c>
      <c r="B411" s="7" t="s">
        <v>477</v>
      </c>
      <c r="C411" s="7">
        <v>2021</v>
      </c>
      <c r="D411" s="7" t="s">
        <v>506</v>
      </c>
      <c r="E411" s="7" t="s">
        <v>262</v>
      </c>
      <c r="F411" s="71">
        <v>-1.97</v>
      </c>
      <c r="G411" s="71">
        <f>VLOOKUP($E411,'Fuel Heat Rate'!$C$3:$K$33,3,FALSE)*F411</f>
        <v>-823.7752</v>
      </c>
    </row>
    <row r="412" spans="1:7">
      <c r="A412" s="7">
        <v>231432</v>
      </c>
      <c r="B412" s="7" t="s">
        <v>480</v>
      </c>
      <c r="C412" s="7">
        <v>2019</v>
      </c>
      <c r="D412" s="7" t="s">
        <v>506</v>
      </c>
      <c r="E412" s="7" t="s">
        <v>251</v>
      </c>
      <c r="F412" s="71">
        <v>-1.99</v>
      </c>
      <c r="G412" s="71">
        <f>VLOOKUP($E412,'Fuel Heat Rate'!$C$3:$K$33,3,FALSE)*F412</f>
        <v>-915.3602</v>
      </c>
    </row>
    <row r="413" spans="1:7">
      <c r="A413" s="7">
        <v>345182</v>
      </c>
      <c r="B413" s="7" t="s">
        <v>487</v>
      </c>
      <c r="C413" s="7">
        <v>2019</v>
      </c>
      <c r="D413" s="7" t="s">
        <v>506</v>
      </c>
      <c r="E413" s="7" t="s">
        <v>234</v>
      </c>
      <c r="F413" s="71">
        <v>-2.02</v>
      </c>
      <c r="G413" s="71">
        <f>VLOOKUP($E413,'Fuel Heat Rate'!$C$3:$K$33,3,FALSE)*F413</f>
        <v>-169.1548</v>
      </c>
    </row>
    <row r="414" spans="1:7">
      <c r="A414" s="7">
        <v>30042</v>
      </c>
      <c r="B414" s="7" t="s">
        <v>480</v>
      </c>
      <c r="C414" s="7">
        <v>2021</v>
      </c>
      <c r="D414" s="7" t="s">
        <v>506</v>
      </c>
      <c r="E414" s="7" t="s">
        <v>253</v>
      </c>
      <c r="F414" s="71">
        <v>-2.07</v>
      </c>
      <c r="G414" s="71">
        <f>VLOOKUP($E414,'Fuel Heat Rate'!$C$3:$K$33,3,FALSE)*F414</f>
        <v>-7365.9915</v>
      </c>
    </row>
    <row r="415" spans="1:7">
      <c r="A415" s="7">
        <v>385817</v>
      </c>
      <c r="B415" s="7" t="s">
        <v>489</v>
      </c>
      <c r="C415" s="7">
        <v>2019</v>
      </c>
      <c r="D415" s="7" t="s">
        <v>506</v>
      </c>
      <c r="E415" s="7" t="s">
        <v>253</v>
      </c>
      <c r="F415" s="71">
        <v>-2.08</v>
      </c>
      <c r="G415" s="71">
        <f>VLOOKUP($E415,'Fuel Heat Rate'!$C$3:$K$33,3,FALSE)*F415</f>
        <v>-7401.576</v>
      </c>
    </row>
    <row r="416" spans="1:7">
      <c r="A416" s="7">
        <v>26892</v>
      </c>
      <c r="B416" s="7" t="s">
        <v>471</v>
      </c>
      <c r="C416" s="7">
        <v>2021</v>
      </c>
      <c r="D416" s="7" t="s">
        <v>506</v>
      </c>
      <c r="E416" s="7" t="s">
        <v>277</v>
      </c>
      <c r="F416" s="71">
        <v>-2.09</v>
      </c>
      <c r="G416" s="71">
        <f>VLOOKUP($E416,'Fuel Heat Rate'!$C$3:$K$33,3,FALSE)*F416</f>
        <v>-1048.7411</v>
      </c>
    </row>
    <row r="417" spans="1:7">
      <c r="A417" s="7">
        <v>5717</v>
      </c>
      <c r="B417" s="7" t="s">
        <v>487</v>
      </c>
      <c r="C417" s="7">
        <v>2021</v>
      </c>
      <c r="D417" s="7" t="s">
        <v>506</v>
      </c>
      <c r="E417" s="7" t="s">
        <v>234</v>
      </c>
      <c r="F417" s="71">
        <v>-2.1</v>
      </c>
      <c r="G417" s="71">
        <f>VLOOKUP($E417,'Fuel Heat Rate'!$C$3:$K$33,3,FALSE)*F417</f>
        <v>-175.854</v>
      </c>
    </row>
    <row r="418" spans="1:7">
      <c r="A418" s="7">
        <v>139802</v>
      </c>
      <c r="B418" s="7" t="s">
        <v>474</v>
      </c>
      <c r="C418" s="7">
        <v>2020</v>
      </c>
      <c r="D418" s="7" t="s">
        <v>506</v>
      </c>
      <c r="E418" s="7" t="s">
        <v>262</v>
      </c>
      <c r="F418" s="71">
        <v>-2.11</v>
      </c>
      <c r="G418" s="71">
        <f>VLOOKUP($E418,'Fuel Heat Rate'!$C$3:$K$33,3,FALSE)*F418</f>
        <v>-882.3176</v>
      </c>
    </row>
    <row r="419" spans="1:7">
      <c r="A419" s="7">
        <v>191777</v>
      </c>
      <c r="B419" s="7" t="s">
        <v>477</v>
      </c>
      <c r="C419" s="7">
        <v>2019</v>
      </c>
      <c r="D419" s="7" t="s">
        <v>506</v>
      </c>
      <c r="E419" s="7" t="s">
        <v>253</v>
      </c>
      <c r="F419" s="71">
        <v>-2.12</v>
      </c>
      <c r="G419" s="71">
        <f>VLOOKUP($E419,'Fuel Heat Rate'!$C$3:$K$33,3,FALSE)*F419</f>
        <v>-7543.914</v>
      </c>
    </row>
    <row r="420" spans="1:7">
      <c r="A420" s="7">
        <v>89087</v>
      </c>
      <c r="B420" s="7" t="s">
        <v>471</v>
      </c>
      <c r="C420" s="7">
        <v>2019</v>
      </c>
      <c r="D420" s="7" t="s">
        <v>506</v>
      </c>
      <c r="E420" s="7" t="s">
        <v>226</v>
      </c>
      <c r="F420" s="71">
        <v>-2.13</v>
      </c>
      <c r="G420" s="71">
        <f>VLOOKUP($E420,'Fuel Heat Rate'!$C$3:$K$33,3,FALSE)*F420</f>
        <v>-623.4723</v>
      </c>
    </row>
    <row r="421" spans="1:7">
      <c r="A421" s="7">
        <v>83277</v>
      </c>
      <c r="B421" s="7" t="s">
        <v>471</v>
      </c>
      <c r="C421" s="7">
        <v>2019</v>
      </c>
      <c r="D421" s="7" t="s">
        <v>506</v>
      </c>
      <c r="E421" s="7" t="s">
        <v>259</v>
      </c>
      <c r="F421" s="71">
        <v>-2.15</v>
      </c>
      <c r="G421" s="71">
        <f>VLOOKUP($E421,'Fuel Heat Rate'!$C$3:$K$33,3,FALSE)*F421</f>
        <v>-917.018</v>
      </c>
    </row>
    <row r="422" spans="1:7">
      <c r="A422" s="7">
        <v>440522</v>
      </c>
      <c r="B422" s="7" t="s">
        <v>493</v>
      </c>
      <c r="C422" s="7">
        <v>2019</v>
      </c>
      <c r="D422" s="7" t="s">
        <v>506</v>
      </c>
      <c r="E422" s="7" t="s">
        <v>242</v>
      </c>
      <c r="F422" s="71">
        <v>-2.15</v>
      </c>
      <c r="G422" s="71">
        <f>VLOOKUP($E422,'Fuel Heat Rate'!$C$3:$K$33,3,FALSE)*F422</f>
        <v>-3731.0025</v>
      </c>
    </row>
    <row r="423" spans="1:7">
      <c r="A423" s="7">
        <v>121952</v>
      </c>
      <c r="B423" s="7" t="s">
        <v>473</v>
      </c>
      <c r="C423" s="7">
        <v>2020</v>
      </c>
      <c r="D423" s="7" t="s">
        <v>506</v>
      </c>
      <c r="E423" s="7" t="s">
        <v>264</v>
      </c>
      <c r="F423" s="71">
        <v>-2.15</v>
      </c>
      <c r="G423" s="71">
        <f>VLOOKUP($E423,'Fuel Heat Rate'!$C$3:$K$33,3,FALSE)*F423</f>
        <v>-881.07</v>
      </c>
    </row>
    <row r="424" spans="1:7">
      <c r="A424" s="7">
        <v>29412</v>
      </c>
      <c r="B424" s="7" t="s">
        <v>486</v>
      </c>
      <c r="C424" s="7">
        <v>2021</v>
      </c>
      <c r="D424" s="7" t="s">
        <v>506</v>
      </c>
      <c r="E424" s="7" t="s">
        <v>253</v>
      </c>
      <c r="F424" s="71">
        <v>-2.17</v>
      </c>
      <c r="G424" s="71">
        <f>VLOOKUP($E424,'Fuel Heat Rate'!$C$3:$K$33,3,FALSE)*F424</f>
        <v>-7721.8365</v>
      </c>
    </row>
    <row r="425" spans="1:7">
      <c r="A425" s="7">
        <v>517417</v>
      </c>
      <c r="B425" s="7" t="s">
        <v>498</v>
      </c>
      <c r="C425" s="7">
        <v>2019</v>
      </c>
      <c r="D425" s="7" t="s">
        <v>506</v>
      </c>
      <c r="E425" s="7" t="s">
        <v>255</v>
      </c>
      <c r="F425" s="71">
        <v>-2.24</v>
      </c>
      <c r="G425" s="71">
        <f>VLOOKUP($E425,'Fuel Heat Rate'!$C$3:$K$33,3,FALSE)*F425</f>
        <v>-1152.1216</v>
      </c>
    </row>
    <row r="426" spans="1:7">
      <c r="A426" s="7">
        <v>89052</v>
      </c>
      <c r="B426" s="7" t="s">
        <v>471</v>
      </c>
      <c r="C426" s="7">
        <v>2020</v>
      </c>
      <c r="D426" s="7" t="s">
        <v>506</v>
      </c>
      <c r="E426" s="7" t="s">
        <v>226</v>
      </c>
      <c r="F426" s="71">
        <v>-2.27</v>
      </c>
      <c r="G426" s="71">
        <f>VLOOKUP($E426,'Fuel Heat Rate'!$C$3:$K$33,3,FALSE)*F426</f>
        <v>-664.4517</v>
      </c>
    </row>
    <row r="427" spans="1:7">
      <c r="A427" s="7">
        <v>11247</v>
      </c>
      <c r="B427" s="7" t="s">
        <v>490</v>
      </c>
      <c r="C427" s="7">
        <v>2021</v>
      </c>
      <c r="D427" s="7" t="s">
        <v>506</v>
      </c>
      <c r="E427" s="7" t="s">
        <v>249</v>
      </c>
      <c r="F427" s="71">
        <v>-2.29</v>
      </c>
      <c r="G427" s="71">
        <f>VLOOKUP($E427,'Fuel Heat Rate'!$C$3:$K$33,3,FALSE)*F427</f>
        <v>-1196.983</v>
      </c>
    </row>
    <row r="428" spans="1:7">
      <c r="A428" s="7">
        <v>341612</v>
      </c>
      <c r="B428" s="7" t="s">
        <v>486</v>
      </c>
      <c r="C428" s="7">
        <v>2019</v>
      </c>
      <c r="D428" s="7" t="s">
        <v>506</v>
      </c>
      <c r="E428" s="7" t="s">
        <v>247</v>
      </c>
      <c r="F428" s="71">
        <v>-2.31</v>
      </c>
      <c r="G428" s="71">
        <f>VLOOKUP($E428,'Fuel Heat Rate'!$C$3:$K$33,3,FALSE)*F428</f>
        <v>-1835.295</v>
      </c>
    </row>
    <row r="429" spans="1:7">
      <c r="A429" s="7">
        <v>247602</v>
      </c>
      <c r="B429" s="7" t="s">
        <v>481</v>
      </c>
      <c r="C429" s="7">
        <v>2019</v>
      </c>
      <c r="D429" s="7" t="s">
        <v>506</v>
      </c>
      <c r="E429" s="7" t="s">
        <v>251</v>
      </c>
      <c r="F429" s="71">
        <v>-2.34</v>
      </c>
      <c r="G429" s="71">
        <f>VLOOKUP($E429,'Fuel Heat Rate'!$C$3:$K$33,3,FALSE)*F429</f>
        <v>-1076.3532</v>
      </c>
    </row>
    <row r="430" spans="1:7">
      <c r="A430" s="7">
        <v>28117</v>
      </c>
      <c r="B430" s="7" t="s">
        <v>491</v>
      </c>
      <c r="C430" s="7">
        <v>2021</v>
      </c>
      <c r="D430" s="7" t="s">
        <v>506</v>
      </c>
      <c r="E430" s="7" t="s">
        <v>251</v>
      </c>
      <c r="F430" s="71">
        <v>-2.34</v>
      </c>
      <c r="G430" s="71">
        <f>VLOOKUP($E430,'Fuel Heat Rate'!$C$3:$K$33,3,FALSE)*F430</f>
        <v>-1076.3532</v>
      </c>
    </row>
    <row r="431" spans="1:7">
      <c r="A431" s="7">
        <v>7817</v>
      </c>
      <c r="B431" s="7" t="s">
        <v>493</v>
      </c>
      <c r="C431" s="7">
        <v>2021</v>
      </c>
      <c r="D431" s="7" t="s">
        <v>506</v>
      </c>
      <c r="E431" s="7" t="s">
        <v>242</v>
      </c>
      <c r="F431" s="71">
        <v>-2.35</v>
      </c>
      <c r="G431" s="71">
        <f>VLOOKUP($E431,'Fuel Heat Rate'!$C$3:$K$33,3,FALSE)*F431</f>
        <v>-4078.0725</v>
      </c>
    </row>
    <row r="432" spans="1:7">
      <c r="A432" s="7">
        <v>10757</v>
      </c>
      <c r="B432" s="7" t="s">
        <v>491</v>
      </c>
      <c r="C432" s="7">
        <v>2021</v>
      </c>
      <c r="D432" s="7" t="s">
        <v>506</v>
      </c>
      <c r="E432" s="7" t="s">
        <v>247</v>
      </c>
      <c r="F432" s="71">
        <v>-2.37</v>
      </c>
      <c r="G432" s="71">
        <f>VLOOKUP($E432,'Fuel Heat Rate'!$C$3:$K$33,3,FALSE)*F432</f>
        <v>-1882.965</v>
      </c>
    </row>
    <row r="433" spans="1:7">
      <c r="A433" s="7">
        <v>444827</v>
      </c>
      <c r="B433" s="7" t="s">
        <v>493</v>
      </c>
      <c r="C433" s="7">
        <v>2019</v>
      </c>
      <c r="D433" s="7" t="s">
        <v>506</v>
      </c>
      <c r="E433" s="7" t="s">
        <v>226</v>
      </c>
      <c r="F433" s="71">
        <v>-2.4</v>
      </c>
      <c r="G433" s="71">
        <f>VLOOKUP($E433,'Fuel Heat Rate'!$C$3:$K$33,3,FALSE)*F433</f>
        <v>-702.504</v>
      </c>
    </row>
    <row r="434" spans="1:7">
      <c r="A434" s="7">
        <v>26192</v>
      </c>
      <c r="B434" s="7" t="s">
        <v>470</v>
      </c>
      <c r="C434" s="7">
        <v>2021</v>
      </c>
      <c r="D434" s="7" t="s">
        <v>506</v>
      </c>
      <c r="E434" s="7" t="s">
        <v>277</v>
      </c>
      <c r="F434" s="71">
        <v>-2.41</v>
      </c>
      <c r="G434" s="71">
        <f>VLOOKUP($E434,'Fuel Heat Rate'!$C$3:$K$33,3,FALSE)*F434</f>
        <v>-1209.3139</v>
      </c>
    </row>
    <row r="435" spans="1:7">
      <c r="A435" s="7">
        <v>177287</v>
      </c>
      <c r="B435" s="7" t="s">
        <v>476</v>
      </c>
      <c r="C435" s="7">
        <v>2019</v>
      </c>
      <c r="D435" s="7" t="s">
        <v>506</v>
      </c>
      <c r="E435" s="7" t="s">
        <v>277</v>
      </c>
      <c r="F435" s="71">
        <v>-2.41</v>
      </c>
      <c r="G435" s="71">
        <f>VLOOKUP($E435,'Fuel Heat Rate'!$C$3:$K$33,3,FALSE)*F435</f>
        <v>-1209.3139</v>
      </c>
    </row>
    <row r="436" spans="1:7">
      <c r="A436" s="7">
        <v>517382</v>
      </c>
      <c r="B436" s="7" t="s">
        <v>498</v>
      </c>
      <c r="C436" s="7">
        <v>2020</v>
      </c>
      <c r="D436" s="7" t="s">
        <v>506</v>
      </c>
      <c r="E436" s="7" t="s">
        <v>255</v>
      </c>
      <c r="F436" s="71">
        <v>-2.44</v>
      </c>
      <c r="G436" s="71">
        <f>VLOOKUP($E436,'Fuel Heat Rate'!$C$3:$K$33,3,FALSE)*F436</f>
        <v>-1254.9896</v>
      </c>
    </row>
    <row r="437" spans="1:7">
      <c r="A437" s="7">
        <v>9882</v>
      </c>
      <c r="B437" s="7" t="s">
        <v>486</v>
      </c>
      <c r="C437" s="7">
        <v>2021</v>
      </c>
      <c r="D437" s="7" t="s">
        <v>506</v>
      </c>
      <c r="E437" s="7" t="s">
        <v>247</v>
      </c>
      <c r="F437" s="71">
        <v>-2.45</v>
      </c>
      <c r="G437" s="71">
        <f>VLOOKUP($E437,'Fuel Heat Rate'!$C$3:$K$33,3,FALSE)*F437</f>
        <v>-1946.525</v>
      </c>
    </row>
    <row r="438" spans="1:7">
      <c r="A438" s="7">
        <v>345147</v>
      </c>
      <c r="B438" s="7" t="s">
        <v>487</v>
      </c>
      <c r="C438" s="7">
        <v>2020</v>
      </c>
      <c r="D438" s="7" t="s">
        <v>506</v>
      </c>
      <c r="E438" s="7" t="s">
        <v>234</v>
      </c>
      <c r="F438" s="71">
        <v>-2.48</v>
      </c>
      <c r="G438" s="71">
        <f>VLOOKUP($E438,'Fuel Heat Rate'!$C$3:$K$33,3,FALSE)*F438</f>
        <v>-207.6752</v>
      </c>
    </row>
    <row r="439" spans="1:7">
      <c r="A439" s="7">
        <v>142462</v>
      </c>
      <c r="B439" s="7" t="s">
        <v>474</v>
      </c>
      <c r="C439" s="7">
        <v>2020</v>
      </c>
      <c r="D439" s="7" t="s">
        <v>506</v>
      </c>
      <c r="E439" s="7" t="s">
        <v>239</v>
      </c>
      <c r="F439" s="71">
        <v>-2.48</v>
      </c>
      <c r="G439" s="71">
        <f>VLOOKUP($E439,'Fuel Heat Rate'!$C$3:$K$33,3,FALSE)*F439</f>
        <v>-792.2856</v>
      </c>
    </row>
    <row r="440" spans="1:7">
      <c r="A440" s="7">
        <v>440487</v>
      </c>
      <c r="B440" s="7" t="s">
        <v>493</v>
      </c>
      <c r="C440" s="7">
        <v>2020</v>
      </c>
      <c r="D440" s="7" t="s">
        <v>506</v>
      </c>
      <c r="E440" s="7" t="s">
        <v>242</v>
      </c>
      <c r="F440" s="71">
        <v>-2.6</v>
      </c>
      <c r="G440" s="71">
        <f>VLOOKUP($E440,'Fuel Heat Rate'!$C$3:$K$33,3,FALSE)*F440</f>
        <v>-4511.91</v>
      </c>
    </row>
    <row r="441" spans="1:7">
      <c r="A441" s="7">
        <v>11492</v>
      </c>
      <c r="B441" s="7" t="s">
        <v>478</v>
      </c>
      <c r="C441" s="7">
        <v>2021</v>
      </c>
      <c r="D441" s="7" t="s">
        <v>506</v>
      </c>
      <c r="E441" s="7" t="s">
        <v>249</v>
      </c>
      <c r="F441" s="71">
        <v>-2.68</v>
      </c>
      <c r="G441" s="71">
        <f>VLOOKUP($E441,'Fuel Heat Rate'!$C$3:$K$33,3,FALSE)*F441</f>
        <v>-1400.836</v>
      </c>
    </row>
    <row r="442" spans="1:7">
      <c r="A442" s="7">
        <v>7957</v>
      </c>
      <c r="B442" s="7" t="s">
        <v>489</v>
      </c>
      <c r="C442" s="7">
        <v>2021</v>
      </c>
      <c r="D442" s="7" t="s">
        <v>506</v>
      </c>
      <c r="E442" s="7" t="s">
        <v>242</v>
      </c>
      <c r="F442" s="71">
        <v>-2.72</v>
      </c>
      <c r="G442" s="71">
        <f>VLOOKUP($E442,'Fuel Heat Rate'!$C$3:$K$33,3,FALSE)*F442</f>
        <v>-4720.152</v>
      </c>
    </row>
    <row r="443" spans="1:7">
      <c r="A443" s="7">
        <v>390122</v>
      </c>
      <c r="B443" s="7" t="s">
        <v>489</v>
      </c>
      <c r="C443" s="7">
        <v>2019</v>
      </c>
      <c r="D443" s="7" t="s">
        <v>506</v>
      </c>
      <c r="E443" s="7" t="s">
        <v>247</v>
      </c>
      <c r="F443" s="71">
        <v>-2.74</v>
      </c>
      <c r="G443" s="71">
        <f>VLOOKUP($E443,'Fuel Heat Rate'!$C$3:$K$33,3,FALSE)*F443</f>
        <v>-2176.93</v>
      </c>
    </row>
    <row r="444" spans="1:7">
      <c r="A444" s="7">
        <v>387462</v>
      </c>
      <c r="B444" s="7" t="s">
        <v>489</v>
      </c>
      <c r="C444" s="7">
        <v>2020</v>
      </c>
      <c r="D444" s="7" t="s">
        <v>506</v>
      </c>
      <c r="E444" s="7" t="s">
        <v>277</v>
      </c>
      <c r="F444" s="71">
        <v>-2.77</v>
      </c>
      <c r="G444" s="71">
        <f>VLOOKUP($E444,'Fuel Heat Rate'!$C$3:$K$33,3,FALSE)*F444</f>
        <v>-1389.9583</v>
      </c>
    </row>
    <row r="445" spans="1:7">
      <c r="A445" s="7">
        <v>235177</v>
      </c>
      <c r="B445" s="7" t="s">
        <v>480</v>
      </c>
      <c r="C445" s="7">
        <v>2019</v>
      </c>
      <c r="D445" s="7" t="s">
        <v>506</v>
      </c>
      <c r="E445" s="7" t="s">
        <v>264</v>
      </c>
      <c r="F445" s="71">
        <v>-2.78</v>
      </c>
      <c r="G445" s="71">
        <f>VLOOKUP($E445,'Fuel Heat Rate'!$C$3:$K$33,3,FALSE)*F445</f>
        <v>-1139.244</v>
      </c>
    </row>
    <row r="446" spans="1:7">
      <c r="A446" s="7">
        <v>293102</v>
      </c>
      <c r="B446" s="7" t="s">
        <v>483</v>
      </c>
      <c r="C446" s="7">
        <v>2019</v>
      </c>
      <c r="D446" s="7" t="s">
        <v>506</v>
      </c>
      <c r="E446" s="7" t="s">
        <v>247</v>
      </c>
      <c r="F446" s="71">
        <v>-2.79</v>
      </c>
      <c r="G446" s="71">
        <f>VLOOKUP($E446,'Fuel Heat Rate'!$C$3:$K$33,3,FALSE)*F446</f>
        <v>-2216.655</v>
      </c>
    </row>
    <row r="447" spans="1:7">
      <c r="A447" s="7">
        <v>3512</v>
      </c>
      <c r="B447" s="7" t="s">
        <v>495</v>
      </c>
      <c r="C447" s="7">
        <v>2021</v>
      </c>
      <c r="D447" s="7" t="s">
        <v>506</v>
      </c>
      <c r="E447" s="7" t="s">
        <v>231</v>
      </c>
      <c r="F447" s="71">
        <v>-2.8</v>
      </c>
      <c r="G447" s="71">
        <f>VLOOKUP($E447,'Fuel Heat Rate'!$C$3:$K$33,3,FALSE)*F447</f>
        <v>-234.164</v>
      </c>
    </row>
    <row r="448" spans="1:7">
      <c r="A448" s="7">
        <v>385782</v>
      </c>
      <c r="B448" s="7" t="s">
        <v>489</v>
      </c>
      <c r="C448" s="7">
        <v>2020</v>
      </c>
      <c r="D448" s="7" t="s">
        <v>506</v>
      </c>
      <c r="E448" s="7" t="s">
        <v>253</v>
      </c>
      <c r="F448" s="71">
        <v>-2.81</v>
      </c>
      <c r="G448" s="71">
        <f>VLOOKUP($E448,'Fuel Heat Rate'!$C$3:$K$33,3,FALSE)*F448</f>
        <v>-9999.2445</v>
      </c>
    </row>
    <row r="449" spans="1:7">
      <c r="A449" s="7">
        <v>45092</v>
      </c>
      <c r="B449" s="7" t="s">
        <v>224</v>
      </c>
      <c r="C449" s="7">
        <v>2020</v>
      </c>
      <c r="D449" s="7" t="s">
        <v>506</v>
      </c>
      <c r="E449" s="7" t="s">
        <v>259</v>
      </c>
      <c r="F449" s="71">
        <v>-2.91</v>
      </c>
      <c r="G449" s="71">
        <f>VLOOKUP($E449,'Fuel Heat Rate'!$C$3:$K$33,3,FALSE)*F449</f>
        <v>-1241.1732</v>
      </c>
    </row>
    <row r="450" spans="1:7">
      <c r="A450" s="7">
        <v>341577</v>
      </c>
      <c r="B450" s="7" t="s">
        <v>486</v>
      </c>
      <c r="C450" s="7">
        <v>2020</v>
      </c>
      <c r="D450" s="7" t="s">
        <v>506</v>
      </c>
      <c r="E450" s="7" t="s">
        <v>247</v>
      </c>
      <c r="F450" s="71">
        <v>-2.92</v>
      </c>
      <c r="G450" s="71">
        <f>VLOOKUP($E450,'Fuel Heat Rate'!$C$3:$K$33,3,FALSE)*F450</f>
        <v>-2319.94</v>
      </c>
    </row>
    <row r="451" spans="1:7">
      <c r="A451" s="7">
        <v>268077</v>
      </c>
      <c r="B451" s="7" t="s">
        <v>482</v>
      </c>
      <c r="C451" s="7">
        <v>2019</v>
      </c>
      <c r="D451" s="7" t="s">
        <v>506</v>
      </c>
      <c r="E451" s="7" t="s">
        <v>231</v>
      </c>
      <c r="F451" s="71">
        <v>-2.95</v>
      </c>
      <c r="G451" s="71">
        <f>VLOOKUP($E451,'Fuel Heat Rate'!$C$3:$K$33,3,FALSE)*F451</f>
        <v>-246.7085</v>
      </c>
    </row>
    <row r="452" spans="1:7">
      <c r="A452" s="7">
        <v>33052</v>
      </c>
      <c r="B452" s="7" t="s">
        <v>496</v>
      </c>
      <c r="C452" s="7">
        <v>2021</v>
      </c>
      <c r="D452" s="7" t="s">
        <v>506</v>
      </c>
      <c r="E452" s="7" t="s">
        <v>339</v>
      </c>
      <c r="F452" s="71">
        <v>-3.1</v>
      </c>
      <c r="G452" s="71">
        <f>VLOOKUP($E452,'Fuel Heat Rate'!$C$3:$K$33,3,FALSE)*F452</f>
        <v>-1116</v>
      </c>
    </row>
    <row r="453" spans="1:7">
      <c r="A453" s="7">
        <v>207947</v>
      </c>
      <c r="B453" s="7" t="s">
        <v>478</v>
      </c>
      <c r="C453" s="7">
        <v>2019</v>
      </c>
      <c r="D453" s="7" t="s">
        <v>506</v>
      </c>
      <c r="E453" s="7" t="s">
        <v>253</v>
      </c>
      <c r="F453" s="71">
        <v>-3.16</v>
      </c>
      <c r="G453" s="71">
        <f>VLOOKUP($E453,'Fuel Heat Rate'!$C$3:$K$33,3,FALSE)*F453</f>
        <v>-11244.702</v>
      </c>
    </row>
    <row r="454" spans="1:7">
      <c r="A454" s="7">
        <v>289882</v>
      </c>
      <c r="B454" s="7" t="s">
        <v>483</v>
      </c>
      <c r="C454" s="7">
        <v>2020</v>
      </c>
      <c r="D454" s="7" t="s">
        <v>506</v>
      </c>
      <c r="E454" s="7" t="s">
        <v>494</v>
      </c>
      <c r="F454" s="71">
        <v>-3.18</v>
      </c>
      <c r="G454" s="71">
        <f>VLOOKUP($E454,'Fuel Heat Rate'!$C$3:$K$33,3,FALSE)*F454</f>
        <v>-492.0414</v>
      </c>
    </row>
    <row r="455" spans="1:7">
      <c r="A455" s="7">
        <v>33752</v>
      </c>
      <c r="B455" s="7" t="s">
        <v>486</v>
      </c>
      <c r="C455" s="7">
        <v>2021</v>
      </c>
      <c r="D455" s="7" t="s">
        <v>506</v>
      </c>
      <c r="E455" s="7" t="s">
        <v>226</v>
      </c>
      <c r="F455" s="71">
        <v>-3.21</v>
      </c>
      <c r="G455" s="71">
        <f>VLOOKUP($E455,'Fuel Heat Rate'!$C$3:$K$33,3,FALSE)*F455</f>
        <v>-939.5991</v>
      </c>
    </row>
    <row r="456" spans="1:7">
      <c r="A456" s="7">
        <v>33857</v>
      </c>
      <c r="B456" s="7" t="s">
        <v>493</v>
      </c>
      <c r="C456" s="7">
        <v>2021</v>
      </c>
      <c r="D456" s="7" t="s">
        <v>506</v>
      </c>
      <c r="E456" s="7" t="s">
        <v>226</v>
      </c>
      <c r="F456" s="71">
        <v>-3.24</v>
      </c>
      <c r="G456" s="71">
        <f>VLOOKUP($E456,'Fuel Heat Rate'!$C$3:$K$33,3,FALSE)*F456</f>
        <v>-948.3804</v>
      </c>
    </row>
    <row r="457" spans="1:7">
      <c r="A457" s="7">
        <v>293067</v>
      </c>
      <c r="B457" s="7" t="s">
        <v>483</v>
      </c>
      <c r="C457" s="7">
        <v>2020</v>
      </c>
      <c r="D457" s="7" t="s">
        <v>506</v>
      </c>
      <c r="E457" s="7" t="s">
        <v>247</v>
      </c>
      <c r="F457" s="71">
        <v>-3.24</v>
      </c>
      <c r="G457" s="71">
        <f>VLOOKUP($E457,'Fuel Heat Rate'!$C$3:$K$33,3,FALSE)*F457</f>
        <v>-2574.18</v>
      </c>
    </row>
    <row r="458" spans="1:7">
      <c r="A458" s="7">
        <v>296112</v>
      </c>
      <c r="B458" s="7" t="s">
        <v>484</v>
      </c>
      <c r="C458" s="7">
        <v>2019</v>
      </c>
      <c r="D458" s="7" t="s">
        <v>506</v>
      </c>
      <c r="E458" s="7" t="s">
        <v>251</v>
      </c>
      <c r="F458" s="71">
        <v>-3.26</v>
      </c>
      <c r="G458" s="71">
        <f>VLOOKUP($E458,'Fuel Heat Rate'!$C$3:$K$33,3,FALSE)*F458</f>
        <v>-1499.5348</v>
      </c>
    </row>
    <row r="459" spans="1:7">
      <c r="A459" s="7">
        <v>304162</v>
      </c>
      <c r="B459" s="7" t="s">
        <v>484</v>
      </c>
      <c r="C459" s="7">
        <v>2020</v>
      </c>
      <c r="D459" s="7" t="s">
        <v>506</v>
      </c>
      <c r="E459" s="7" t="s">
        <v>239</v>
      </c>
      <c r="F459" s="71">
        <v>-3.35</v>
      </c>
      <c r="G459" s="71">
        <f>VLOOKUP($E459,'Fuel Heat Rate'!$C$3:$K$33,3,FALSE)*F459</f>
        <v>-1070.2245</v>
      </c>
    </row>
    <row r="460" spans="1:7">
      <c r="A460" s="7">
        <v>34487</v>
      </c>
      <c r="B460" s="7" t="s">
        <v>471</v>
      </c>
      <c r="C460" s="7">
        <v>2021</v>
      </c>
      <c r="D460" s="7" t="s">
        <v>506</v>
      </c>
      <c r="E460" s="7" t="s">
        <v>226</v>
      </c>
      <c r="F460" s="71">
        <v>-3.36</v>
      </c>
      <c r="G460" s="71">
        <f>VLOOKUP($E460,'Fuel Heat Rate'!$C$3:$K$33,3,FALSE)*F460</f>
        <v>-983.5056</v>
      </c>
    </row>
    <row r="461" spans="1:7">
      <c r="A461" s="7">
        <v>10302</v>
      </c>
      <c r="B461" s="7" t="s">
        <v>483</v>
      </c>
      <c r="C461" s="7">
        <v>2021</v>
      </c>
      <c r="D461" s="7" t="s">
        <v>506</v>
      </c>
      <c r="E461" s="7" t="s">
        <v>247</v>
      </c>
      <c r="F461" s="71">
        <v>-3.36</v>
      </c>
      <c r="G461" s="71">
        <f>VLOOKUP($E461,'Fuel Heat Rate'!$C$3:$K$33,3,FALSE)*F461</f>
        <v>-2669.52</v>
      </c>
    </row>
    <row r="462" spans="1:7">
      <c r="A462" s="7">
        <v>17442</v>
      </c>
      <c r="B462" s="7" t="s">
        <v>224</v>
      </c>
      <c r="C462" s="7">
        <v>2021</v>
      </c>
      <c r="D462" s="7" t="s">
        <v>506</v>
      </c>
      <c r="E462" s="7" t="s">
        <v>259</v>
      </c>
      <c r="F462" s="71">
        <v>-3.43</v>
      </c>
      <c r="G462" s="71">
        <f>VLOOKUP($E462,'Fuel Heat Rate'!$C$3:$K$33,3,FALSE)*F462</f>
        <v>-1462.9636</v>
      </c>
    </row>
    <row r="463" spans="1:7">
      <c r="A463" s="7">
        <v>183447</v>
      </c>
      <c r="B463" s="7" t="s">
        <v>477</v>
      </c>
      <c r="C463" s="7">
        <v>2020</v>
      </c>
      <c r="D463" s="7" t="s">
        <v>506</v>
      </c>
      <c r="E463" s="7" t="s">
        <v>234</v>
      </c>
      <c r="F463" s="71">
        <v>-3.48</v>
      </c>
      <c r="G463" s="71">
        <f>VLOOKUP($E463,'Fuel Heat Rate'!$C$3:$K$33,3,FALSE)*F463</f>
        <v>-291.4152</v>
      </c>
    </row>
    <row r="464" spans="1:7">
      <c r="A464" s="7">
        <v>29762</v>
      </c>
      <c r="B464" s="7" t="s">
        <v>474</v>
      </c>
      <c r="C464" s="7">
        <v>2021</v>
      </c>
      <c r="D464" s="7" t="s">
        <v>506</v>
      </c>
      <c r="E464" s="7" t="s">
        <v>253</v>
      </c>
      <c r="F464" s="71">
        <v>-3.48</v>
      </c>
      <c r="G464" s="71">
        <f>VLOOKUP($E464,'Fuel Heat Rate'!$C$3:$K$33,3,FALSE)*F464</f>
        <v>-12383.406</v>
      </c>
    </row>
    <row r="465" spans="1:7">
      <c r="A465" s="7">
        <v>33682</v>
      </c>
      <c r="B465" s="7" t="s">
        <v>497</v>
      </c>
      <c r="C465" s="7">
        <v>2021</v>
      </c>
      <c r="D465" s="7" t="s">
        <v>506</v>
      </c>
      <c r="E465" s="7" t="s">
        <v>226</v>
      </c>
      <c r="F465" s="71">
        <v>-3.52</v>
      </c>
      <c r="G465" s="71">
        <f>VLOOKUP($E465,'Fuel Heat Rate'!$C$3:$K$33,3,FALSE)*F465</f>
        <v>-1030.3392</v>
      </c>
    </row>
    <row r="466" spans="1:7">
      <c r="A466" s="7">
        <v>5612</v>
      </c>
      <c r="B466" s="7" t="s">
        <v>482</v>
      </c>
      <c r="C466" s="7">
        <v>2021</v>
      </c>
      <c r="D466" s="7" t="s">
        <v>506</v>
      </c>
      <c r="E466" s="7" t="s">
        <v>234</v>
      </c>
      <c r="F466" s="71">
        <v>-3.54</v>
      </c>
      <c r="G466" s="71">
        <f>VLOOKUP($E466,'Fuel Heat Rate'!$C$3:$K$33,3,FALSE)*F466</f>
        <v>-296.4396</v>
      </c>
    </row>
    <row r="467" spans="1:7">
      <c r="A467" s="7">
        <v>134377</v>
      </c>
      <c r="B467" s="7" t="s">
        <v>474</v>
      </c>
      <c r="C467" s="7">
        <v>2020</v>
      </c>
      <c r="D467" s="7" t="s">
        <v>506</v>
      </c>
      <c r="E467" s="7" t="s">
        <v>251</v>
      </c>
      <c r="F467" s="71">
        <v>-3.57</v>
      </c>
      <c r="G467" s="71">
        <f>VLOOKUP($E467,'Fuel Heat Rate'!$C$3:$K$33,3,FALSE)*F467</f>
        <v>-1642.1286</v>
      </c>
    </row>
    <row r="468" spans="1:7">
      <c r="A468" s="7">
        <v>27837</v>
      </c>
      <c r="B468" s="7" t="s">
        <v>476</v>
      </c>
      <c r="C468" s="7">
        <v>2021</v>
      </c>
      <c r="D468" s="7" t="s">
        <v>506</v>
      </c>
      <c r="E468" s="7" t="s">
        <v>251</v>
      </c>
      <c r="F468" s="71">
        <v>-3.68</v>
      </c>
      <c r="G468" s="71">
        <f>VLOOKUP($E468,'Fuel Heat Rate'!$C$3:$K$33,3,FALSE)*F468</f>
        <v>-1692.7264</v>
      </c>
    </row>
    <row r="469" spans="1:7">
      <c r="A469" s="7">
        <v>85902</v>
      </c>
      <c r="B469" s="7" t="s">
        <v>471</v>
      </c>
      <c r="C469" s="7">
        <v>2019</v>
      </c>
      <c r="D469" s="7" t="s">
        <v>506</v>
      </c>
      <c r="E469" s="7" t="s">
        <v>251</v>
      </c>
      <c r="F469" s="71">
        <v>-3.69</v>
      </c>
      <c r="G469" s="71">
        <f>VLOOKUP($E469,'Fuel Heat Rate'!$C$3:$K$33,3,FALSE)*F469</f>
        <v>-1697.3262</v>
      </c>
    </row>
    <row r="470" spans="1:7">
      <c r="A470" s="7">
        <v>191742</v>
      </c>
      <c r="B470" s="7" t="s">
        <v>477</v>
      </c>
      <c r="C470" s="7">
        <v>2020</v>
      </c>
      <c r="D470" s="7" t="s">
        <v>506</v>
      </c>
      <c r="E470" s="7" t="s">
        <v>253</v>
      </c>
      <c r="F470" s="71">
        <v>-3.73</v>
      </c>
      <c r="G470" s="71">
        <f>VLOOKUP($E470,'Fuel Heat Rate'!$C$3:$K$33,3,FALSE)*F470</f>
        <v>-13273.0185</v>
      </c>
    </row>
    <row r="471" spans="1:7">
      <c r="A471" s="7">
        <v>299262</v>
      </c>
      <c r="B471" s="7" t="s">
        <v>484</v>
      </c>
      <c r="C471" s="7">
        <v>2020</v>
      </c>
      <c r="D471" s="7" t="s">
        <v>506</v>
      </c>
      <c r="E471" s="7" t="s">
        <v>226</v>
      </c>
      <c r="F471" s="71">
        <v>-3.74</v>
      </c>
      <c r="G471" s="71">
        <f>VLOOKUP($E471,'Fuel Heat Rate'!$C$3:$K$33,3,FALSE)*F471</f>
        <v>-1094.7354</v>
      </c>
    </row>
    <row r="472" spans="1:7">
      <c r="A472" s="7">
        <v>310217</v>
      </c>
      <c r="B472" s="7" t="s">
        <v>485</v>
      </c>
      <c r="C472" s="7">
        <v>2019</v>
      </c>
      <c r="D472" s="7" t="s">
        <v>506</v>
      </c>
      <c r="E472" s="7" t="s">
        <v>339</v>
      </c>
      <c r="F472" s="71">
        <v>-3.75</v>
      </c>
      <c r="G472" s="71">
        <f>VLOOKUP($E472,'Fuel Heat Rate'!$C$3:$K$33,3,FALSE)*F472</f>
        <v>-1350</v>
      </c>
    </row>
    <row r="473" spans="1:7">
      <c r="A473" s="7">
        <v>315467</v>
      </c>
      <c r="B473" s="7" t="s">
        <v>485</v>
      </c>
      <c r="C473" s="7">
        <v>2019</v>
      </c>
      <c r="D473" s="7" t="s">
        <v>506</v>
      </c>
      <c r="E473" s="7" t="s">
        <v>226</v>
      </c>
      <c r="F473" s="71">
        <v>-3.75</v>
      </c>
      <c r="G473" s="71">
        <f>VLOOKUP($E473,'Fuel Heat Rate'!$C$3:$K$33,3,FALSE)*F473</f>
        <v>-1097.6625</v>
      </c>
    </row>
    <row r="474" spans="1:7">
      <c r="A474" s="7">
        <v>255687</v>
      </c>
      <c r="B474" s="7" t="s">
        <v>481</v>
      </c>
      <c r="C474" s="7">
        <v>2019</v>
      </c>
      <c r="D474" s="7" t="s">
        <v>506</v>
      </c>
      <c r="E474" s="7" t="s">
        <v>239</v>
      </c>
      <c r="F474" s="71">
        <v>-3.77</v>
      </c>
      <c r="G474" s="71">
        <f>VLOOKUP($E474,'Fuel Heat Rate'!$C$3:$K$33,3,FALSE)*F474</f>
        <v>-1204.4019</v>
      </c>
    </row>
    <row r="475" spans="1:7">
      <c r="A475" s="7">
        <v>478287</v>
      </c>
      <c r="B475" s="7" t="s">
        <v>496</v>
      </c>
      <c r="C475" s="7">
        <v>2019</v>
      </c>
      <c r="D475" s="7" t="s">
        <v>506</v>
      </c>
      <c r="E475" s="7" t="s">
        <v>231</v>
      </c>
      <c r="F475" s="71">
        <v>-3.78</v>
      </c>
      <c r="G475" s="71">
        <f>VLOOKUP($E475,'Fuel Heat Rate'!$C$3:$K$33,3,FALSE)*F475</f>
        <v>-316.1214</v>
      </c>
    </row>
    <row r="476" spans="1:7">
      <c r="A476" s="7">
        <v>183482</v>
      </c>
      <c r="B476" s="7" t="s">
        <v>477</v>
      </c>
      <c r="C476" s="7">
        <v>2019</v>
      </c>
      <c r="D476" s="7" t="s">
        <v>506</v>
      </c>
      <c r="E476" s="7" t="s">
        <v>234</v>
      </c>
      <c r="F476" s="71">
        <v>-3.8</v>
      </c>
      <c r="G476" s="71">
        <f>VLOOKUP($E476,'Fuel Heat Rate'!$C$3:$K$33,3,FALSE)*F476</f>
        <v>-318.212</v>
      </c>
    </row>
    <row r="477" spans="1:7">
      <c r="A477" s="7">
        <v>139837</v>
      </c>
      <c r="B477" s="7" t="s">
        <v>474</v>
      </c>
      <c r="C477" s="7">
        <v>2019</v>
      </c>
      <c r="D477" s="7" t="s">
        <v>506</v>
      </c>
      <c r="E477" s="7" t="s">
        <v>262</v>
      </c>
      <c r="F477" s="71">
        <v>-3.83</v>
      </c>
      <c r="G477" s="71">
        <f>VLOOKUP($E477,'Fuel Heat Rate'!$C$3:$K$33,3,FALSE)*F477</f>
        <v>-1601.5528</v>
      </c>
    </row>
    <row r="478" spans="1:7">
      <c r="A478" s="7">
        <v>515177</v>
      </c>
      <c r="B478" s="7" t="s">
        <v>498</v>
      </c>
      <c r="C478" s="7">
        <v>2019</v>
      </c>
      <c r="D478" s="7" t="s">
        <v>506</v>
      </c>
      <c r="E478" s="7" t="s">
        <v>253</v>
      </c>
      <c r="F478" s="71">
        <v>-3.83</v>
      </c>
      <c r="G478" s="71">
        <f>VLOOKUP($E478,'Fuel Heat Rate'!$C$3:$K$33,3,FALSE)*F478</f>
        <v>-13628.8635</v>
      </c>
    </row>
    <row r="479" spans="1:7">
      <c r="A479" s="7">
        <v>5087</v>
      </c>
      <c r="B479" s="7" t="s">
        <v>480</v>
      </c>
      <c r="C479" s="7">
        <v>2021</v>
      </c>
      <c r="D479" s="7" t="s">
        <v>506</v>
      </c>
      <c r="E479" s="7" t="s">
        <v>494</v>
      </c>
      <c r="F479" s="71">
        <v>-3.85</v>
      </c>
      <c r="G479" s="71">
        <f>VLOOKUP($E479,'Fuel Heat Rate'!$C$3:$K$33,3,FALSE)*F479</f>
        <v>-595.7105</v>
      </c>
    </row>
    <row r="480" spans="1:7">
      <c r="A480" s="7">
        <v>315432</v>
      </c>
      <c r="B480" s="7" t="s">
        <v>485</v>
      </c>
      <c r="C480" s="7">
        <v>2020</v>
      </c>
      <c r="D480" s="7" t="s">
        <v>506</v>
      </c>
      <c r="E480" s="7" t="s">
        <v>226</v>
      </c>
      <c r="F480" s="71">
        <v>-3.86</v>
      </c>
      <c r="G480" s="71">
        <f>VLOOKUP($E480,'Fuel Heat Rate'!$C$3:$K$33,3,FALSE)*F480</f>
        <v>-1129.8606</v>
      </c>
    </row>
    <row r="481" spans="1:7">
      <c r="A481" s="7">
        <v>515142</v>
      </c>
      <c r="B481" s="7" t="s">
        <v>498</v>
      </c>
      <c r="C481" s="7">
        <v>2020</v>
      </c>
      <c r="D481" s="7" t="s">
        <v>506</v>
      </c>
      <c r="E481" s="7" t="s">
        <v>253</v>
      </c>
      <c r="F481" s="71">
        <v>-3.87</v>
      </c>
      <c r="G481" s="71">
        <f>VLOOKUP($E481,'Fuel Heat Rate'!$C$3:$K$33,3,FALSE)*F481</f>
        <v>-13771.2015</v>
      </c>
    </row>
    <row r="482" spans="1:7">
      <c r="A482" s="7">
        <v>28642</v>
      </c>
      <c r="B482" s="7" t="s">
        <v>473</v>
      </c>
      <c r="C482" s="7">
        <v>2021</v>
      </c>
      <c r="D482" s="7" t="s">
        <v>506</v>
      </c>
      <c r="E482" s="7" t="s">
        <v>264</v>
      </c>
      <c r="F482" s="71">
        <v>-3.89</v>
      </c>
      <c r="G482" s="71">
        <f>VLOOKUP($E482,'Fuel Heat Rate'!$C$3:$K$33,3,FALSE)*F482</f>
        <v>-1594.122</v>
      </c>
    </row>
    <row r="483" spans="1:7">
      <c r="A483" s="7">
        <v>450462</v>
      </c>
      <c r="B483" s="7" t="s">
        <v>493</v>
      </c>
      <c r="C483" s="7">
        <v>2020</v>
      </c>
      <c r="D483" s="7" t="s">
        <v>506</v>
      </c>
      <c r="E483" s="7" t="s">
        <v>253</v>
      </c>
      <c r="F483" s="71">
        <v>-3.91</v>
      </c>
      <c r="G483" s="71">
        <f>VLOOKUP($E483,'Fuel Heat Rate'!$C$3:$K$33,3,FALSE)*F483</f>
        <v>-13913.5395</v>
      </c>
    </row>
    <row r="484" spans="1:7">
      <c r="A484" s="7">
        <v>207912</v>
      </c>
      <c r="B484" s="7" t="s">
        <v>478</v>
      </c>
      <c r="C484" s="7">
        <v>2020</v>
      </c>
      <c r="D484" s="7" t="s">
        <v>506</v>
      </c>
      <c r="E484" s="7" t="s">
        <v>253</v>
      </c>
      <c r="F484" s="71">
        <v>-3.93</v>
      </c>
      <c r="G484" s="71">
        <f>VLOOKUP($E484,'Fuel Heat Rate'!$C$3:$K$33,3,FALSE)*F484</f>
        <v>-13984.7085</v>
      </c>
    </row>
    <row r="485" spans="1:7">
      <c r="A485" s="7">
        <v>327332</v>
      </c>
      <c r="B485" s="7" t="s">
        <v>486</v>
      </c>
      <c r="C485" s="7">
        <v>2019</v>
      </c>
      <c r="D485" s="7" t="s">
        <v>506</v>
      </c>
      <c r="E485" s="7" t="s">
        <v>242</v>
      </c>
      <c r="F485" s="71">
        <v>-3.96</v>
      </c>
      <c r="G485" s="71">
        <f>VLOOKUP($E485,'Fuel Heat Rate'!$C$3:$K$33,3,FALSE)*F485</f>
        <v>-6871.986</v>
      </c>
    </row>
    <row r="486" spans="1:7">
      <c r="A486" s="7">
        <v>118242</v>
      </c>
      <c r="B486" s="7" t="s">
        <v>473</v>
      </c>
      <c r="C486" s="7">
        <v>2019</v>
      </c>
      <c r="D486" s="7" t="s">
        <v>506</v>
      </c>
      <c r="E486" s="7" t="s">
        <v>251</v>
      </c>
      <c r="F486" s="71">
        <v>-3.99</v>
      </c>
      <c r="G486" s="71">
        <f>VLOOKUP($E486,'Fuel Heat Rate'!$C$3:$K$33,3,FALSE)*F486</f>
        <v>-1835.3202</v>
      </c>
    </row>
    <row r="487" spans="1:7">
      <c r="A487" s="7">
        <v>450497</v>
      </c>
      <c r="B487" s="7" t="s">
        <v>493</v>
      </c>
      <c r="C487" s="7">
        <v>2019</v>
      </c>
      <c r="D487" s="7" t="s">
        <v>506</v>
      </c>
      <c r="E487" s="7" t="s">
        <v>253</v>
      </c>
      <c r="F487" s="71">
        <v>-4.05</v>
      </c>
      <c r="G487" s="71">
        <f>VLOOKUP($E487,'Fuel Heat Rate'!$C$3:$K$33,3,FALSE)*F487</f>
        <v>-14411.7225</v>
      </c>
    </row>
    <row r="488" spans="1:7">
      <c r="A488" s="7">
        <v>48137</v>
      </c>
      <c r="B488" s="7" t="s">
        <v>224</v>
      </c>
      <c r="C488" s="7">
        <v>2019</v>
      </c>
      <c r="D488" s="7" t="s">
        <v>506</v>
      </c>
      <c r="E488" s="7" t="s">
        <v>277</v>
      </c>
      <c r="F488" s="71">
        <v>-4.05</v>
      </c>
      <c r="G488" s="71">
        <f>VLOOKUP($E488,'Fuel Heat Rate'!$C$3:$K$33,3,FALSE)*F488</f>
        <v>-2032.2495</v>
      </c>
    </row>
    <row r="489" spans="1:7">
      <c r="A489" s="7">
        <v>3827</v>
      </c>
      <c r="B489" s="7" t="s">
        <v>484</v>
      </c>
      <c r="C489" s="7">
        <v>2021</v>
      </c>
      <c r="D489" s="7" t="s">
        <v>506</v>
      </c>
      <c r="E489" s="7" t="s">
        <v>231</v>
      </c>
      <c r="F489" s="71">
        <v>-4.16</v>
      </c>
      <c r="G489" s="71">
        <f>VLOOKUP($E489,'Fuel Heat Rate'!$C$3:$K$33,3,FALSE)*F489</f>
        <v>-347.9008</v>
      </c>
    </row>
    <row r="490" spans="1:7">
      <c r="A490" s="7">
        <v>85867</v>
      </c>
      <c r="B490" s="7" t="s">
        <v>471</v>
      </c>
      <c r="C490" s="7">
        <v>2020</v>
      </c>
      <c r="D490" s="7" t="s">
        <v>506</v>
      </c>
      <c r="E490" s="7" t="s">
        <v>251</v>
      </c>
      <c r="F490" s="71">
        <v>-4.19</v>
      </c>
      <c r="G490" s="71">
        <f>VLOOKUP($E490,'Fuel Heat Rate'!$C$3:$K$33,3,FALSE)*F490</f>
        <v>-1927.3162</v>
      </c>
    </row>
    <row r="491" spans="1:7">
      <c r="A491" s="7">
        <v>29902</v>
      </c>
      <c r="B491" s="7" t="s">
        <v>477</v>
      </c>
      <c r="C491" s="7">
        <v>2021</v>
      </c>
      <c r="D491" s="7" t="s">
        <v>506</v>
      </c>
      <c r="E491" s="7" t="s">
        <v>253</v>
      </c>
      <c r="F491" s="71">
        <v>-4.21</v>
      </c>
      <c r="G491" s="71">
        <f>VLOOKUP($E491,'Fuel Heat Rate'!$C$3:$K$33,3,FALSE)*F491</f>
        <v>-14981.0745</v>
      </c>
    </row>
    <row r="492" spans="1:7">
      <c r="A492" s="7">
        <v>27592</v>
      </c>
      <c r="B492" s="7" t="s">
        <v>474</v>
      </c>
      <c r="C492" s="7">
        <v>2021</v>
      </c>
      <c r="D492" s="7" t="s">
        <v>506</v>
      </c>
      <c r="E492" s="7" t="s">
        <v>251</v>
      </c>
      <c r="F492" s="71">
        <v>-4.23</v>
      </c>
      <c r="G492" s="71">
        <f>VLOOKUP($E492,'Fuel Heat Rate'!$C$3:$K$33,3,FALSE)*F492</f>
        <v>-1945.7154</v>
      </c>
    </row>
    <row r="493" spans="1:7">
      <c r="A493" s="7">
        <v>401987</v>
      </c>
      <c r="B493" s="7" t="s">
        <v>490</v>
      </c>
      <c r="C493" s="7">
        <v>2019</v>
      </c>
      <c r="D493" s="7" t="s">
        <v>506</v>
      </c>
      <c r="E493" s="7" t="s">
        <v>253</v>
      </c>
      <c r="F493" s="71">
        <v>-4.26</v>
      </c>
      <c r="G493" s="71">
        <f>VLOOKUP($E493,'Fuel Heat Rate'!$C$3:$K$33,3,FALSE)*F493</f>
        <v>-15158.997</v>
      </c>
    </row>
    <row r="494" spans="1:7">
      <c r="A494" s="7">
        <v>354597</v>
      </c>
      <c r="B494" s="7" t="s">
        <v>487</v>
      </c>
      <c r="C494" s="7">
        <v>2019</v>
      </c>
      <c r="D494" s="7" t="s">
        <v>506</v>
      </c>
      <c r="E494" s="7" t="s">
        <v>494</v>
      </c>
      <c r="F494" s="71">
        <v>-4.27</v>
      </c>
      <c r="G494" s="71">
        <f>VLOOKUP($E494,'Fuel Heat Rate'!$C$3:$K$33,3,FALSE)*F494</f>
        <v>-660.6971</v>
      </c>
    </row>
    <row r="495" spans="1:7">
      <c r="A495" s="7">
        <v>231957</v>
      </c>
      <c r="B495" s="7" t="s">
        <v>480</v>
      </c>
      <c r="C495" s="7">
        <v>2020</v>
      </c>
      <c r="D495" s="7" t="s">
        <v>506</v>
      </c>
      <c r="E495" s="7" t="s">
        <v>234</v>
      </c>
      <c r="F495" s="71">
        <v>-4.29</v>
      </c>
      <c r="G495" s="71">
        <f>VLOOKUP($E495,'Fuel Heat Rate'!$C$3:$K$33,3,FALSE)*F495</f>
        <v>-359.2446</v>
      </c>
    </row>
    <row r="496" spans="1:7">
      <c r="A496" s="7">
        <v>510627</v>
      </c>
      <c r="B496" s="7" t="s">
        <v>498</v>
      </c>
      <c r="C496" s="7">
        <v>2019</v>
      </c>
      <c r="D496" s="7" t="s">
        <v>506</v>
      </c>
      <c r="E496" s="7" t="s">
        <v>231</v>
      </c>
      <c r="F496" s="71">
        <v>-4.29</v>
      </c>
      <c r="G496" s="71">
        <f>VLOOKUP($E496,'Fuel Heat Rate'!$C$3:$K$33,3,FALSE)*F496</f>
        <v>-358.7727</v>
      </c>
    </row>
    <row r="497" spans="1:7">
      <c r="A497" s="7">
        <v>93987</v>
      </c>
      <c r="B497" s="7" t="s">
        <v>471</v>
      </c>
      <c r="C497" s="7">
        <v>2019</v>
      </c>
      <c r="D497" s="7" t="s">
        <v>506</v>
      </c>
      <c r="E497" s="7" t="s">
        <v>239</v>
      </c>
      <c r="F497" s="71">
        <v>-4.32</v>
      </c>
      <c r="G497" s="71">
        <f>VLOOKUP($E497,'Fuel Heat Rate'!$C$3:$K$33,3,FALSE)*F497</f>
        <v>-1380.1104</v>
      </c>
    </row>
    <row r="498" spans="1:7">
      <c r="A498" s="7">
        <v>354562</v>
      </c>
      <c r="B498" s="7" t="s">
        <v>487</v>
      </c>
      <c r="C498" s="7">
        <v>2020</v>
      </c>
      <c r="D498" s="7" t="s">
        <v>506</v>
      </c>
      <c r="E498" s="7" t="s">
        <v>494</v>
      </c>
      <c r="F498" s="71">
        <v>-4.36</v>
      </c>
      <c r="G498" s="71">
        <f>VLOOKUP($E498,'Fuel Heat Rate'!$C$3:$K$33,3,FALSE)*F498</f>
        <v>-674.6228</v>
      </c>
    </row>
    <row r="499" spans="1:7">
      <c r="A499" s="7">
        <v>177252</v>
      </c>
      <c r="B499" s="7" t="s">
        <v>476</v>
      </c>
      <c r="C499" s="7">
        <v>2020</v>
      </c>
      <c r="D499" s="7" t="s">
        <v>506</v>
      </c>
      <c r="E499" s="7" t="s">
        <v>277</v>
      </c>
      <c r="F499" s="71">
        <v>-4.38</v>
      </c>
      <c r="G499" s="71">
        <f>VLOOKUP($E499,'Fuel Heat Rate'!$C$3:$K$33,3,FALSE)*F499</f>
        <v>-2197.8402</v>
      </c>
    </row>
    <row r="500" spans="1:7">
      <c r="A500" s="7">
        <v>34627</v>
      </c>
      <c r="B500" s="7" t="s">
        <v>491</v>
      </c>
      <c r="C500" s="7">
        <v>2021</v>
      </c>
      <c r="D500" s="7" t="s">
        <v>506</v>
      </c>
      <c r="E500" s="7" t="s">
        <v>226</v>
      </c>
      <c r="F500" s="71">
        <v>-4.4</v>
      </c>
      <c r="G500" s="71">
        <f>VLOOKUP($E500,'Fuel Heat Rate'!$C$3:$K$33,3,FALSE)*F500</f>
        <v>-1287.924</v>
      </c>
    </row>
    <row r="501" spans="1:7">
      <c r="A501" s="7">
        <v>299297</v>
      </c>
      <c r="B501" s="7" t="s">
        <v>484</v>
      </c>
      <c r="C501" s="7">
        <v>2019</v>
      </c>
      <c r="D501" s="7" t="s">
        <v>506</v>
      </c>
      <c r="E501" s="7" t="s">
        <v>226</v>
      </c>
      <c r="F501" s="71">
        <v>-4.43</v>
      </c>
      <c r="G501" s="71">
        <f>VLOOKUP($E501,'Fuel Heat Rate'!$C$3:$K$33,3,FALSE)*F501</f>
        <v>-1296.7053</v>
      </c>
    </row>
    <row r="502" spans="1:7">
      <c r="A502" s="7">
        <v>26752</v>
      </c>
      <c r="B502" s="7" t="s">
        <v>476</v>
      </c>
      <c r="C502" s="7">
        <v>2021</v>
      </c>
      <c r="D502" s="7" t="s">
        <v>506</v>
      </c>
      <c r="E502" s="7" t="s">
        <v>277</v>
      </c>
      <c r="F502" s="71">
        <v>-4.46</v>
      </c>
      <c r="G502" s="71">
        <f>VLOOKUP($E502,'Fuel Heat Rate'!$C$3:$K$33,3,FALSE)*F502</f>
        <v>-2237.9834</v>
      </c>
    </row>
    <row r="503" spans="1:7">
      <c r="A503" s="7">
        <v>4877</v>
      </c>
      <c r="B503" s="7" t="s">
        <v>483</v>
      </c>
      <c r="C503" s="7">
        <v>2021</v>
      </c>
      <c r="D503" s="7" t="s">
        <v>506</v>
      </c>
      <c r="E503" s="7" t="s">
        <v>494</v>
      </c>
      <c r="F503" s="71">
        <v>-4.47</v>
      </c>
      <c r="G503" s="71">
        <f>VLOOKUP($E503,'Fuel Heat Rate'!$C$3:$K$33,3,FALSE)*F503</f>
        <v>-691.6431</v>
      </c>
    </row>
    <row r="504" spans="1:7">
      <c r="A504" s="7">
        <v>4632</v>
      </c>
      <c r="B504" s="7" t="s">
        <v>487</v>
      </c>
      <c r="C504" s="7">
        <v>2021</v>
      </c>
      <c r="D504" s="7" t="s">
        <v>506</v>
      </c>
      <c r="E504" s="7" t="s">
        <v>494</v>
      </c>
      <c r="F504" s="71">
        <v>-4.57</v>
      </c>
      <c r="G504" s="71">
        <f>VLOOKUP($E504,'Fuel Heat Rate'!$C$3:$K$33,3,FALSE)*F504</f>
        <v>-707.1161</v>
      </c>
    </row>
    <row r="505" spans="1:7">
      <c r="A505" s="7">
        <v>9707</v>
      </c>
      <c r="B505" s="7" t="s">
        <v>488</v>
      </c>
      <c r="C505" s="7">
        <v>2021</v>
      </c>
      <c r="D505" s="7" t="s">
        <v>506</v>
      </c>
      <c r="E505" s="7" t="s">
        <v>244</v>
      </c>
      <c r="F505" s="71">
        <v>-4.63</v>
      </c>
      <c r="G505" s="71">
        <f>VLOOKUP($E505,'Fuel Heat Rate'!$C$3:$K$33,3,FALSE)*F505</f>
        <v>-1742.269</v>
      </c>
    </row>
    <row r="506" spans="1:7">
      <c r="A506" s="7">
        <v>29517</v>
      </c>
      <c r="B506" s="7" t="s">
        <v>493</v>
      </c>
      <c r="C506" s="7">
        <v>2021</v>
      </c>
      <c r="D506" s="7" t="s">
        <v>506</v>
      </c>
      <c r="E506" s="7" t="s">
        <v>253</v>
      </c>
      <c r="F506" s="71">
        <v>-4.7</v>
      </c>
      <c r="G506" s="71">
        <f>VLOOKUP($E506,'Fuel Heat Rate'!$C$3:$K$33,3,FALSE)*F506</f>
        <v>-16724.715</v>
      </c>
    </row>
    <row r="507" spans="1:7">
      <c r="A507" s="7">
        <v>224117</v>
      </c>
      <c r="B507" s="7" t="s">
        <v>479</v>
      </c>
      <c r="C507" s="7">
        <v>2019</v>
      </c>
      <c r="D507" s="7" t="s">
        <v>506</v>
      </c>
      <c r="E507" s="7" t="s">
        <v>253</v>
      </c>
      <c r="F507" s="71">
        <v>-4.72</v>
      </c>
      <c r="G507" s="71">
        <f>VLOOKUP($E507,'Fuel Heat Rate'!$C$3:$K$33,3,FALSE)*F507</f>
        <v>-16795.884</v>
      </c>
    </row>
    <row r="508" spans="1:7">
      <c r="A508" s="7">
        <v>181767</v>
      </c>
      <c r="B508" s="7" t="s">
        <v>477</v>
      </c>
      <c r="C508" s="7">
        <v>2020</v>
      </c>
      <c r="D508" s="7" t="s">
        <v>506</v>
      </c>
      <c r="E508" s="7" t="s">
        <v>242</v>
      </c>
      <c r="F508" s="71">
        <v>-4.76</v>
      </c>
      <c r="G508" s="71">
        <f>VLOOKUP($E508,'Fuel Heat Rate'!$C$3:$K$33,3,FALSE)*F508</f>
        <v>-8260.266</v>
      </c>
    </row>
    <row r="509" spans="1:7">
      <c r="A509" s="7">
        <v>10372</v>
      </c>
      <c r="B509" s="7" t="s">
        <v>477</v>
      </c>
      <c r="C509" s="7">
        <v>2021</v>
      </c>
      <c r="D509" s="7" t="s">
        <v>506</v>
      </c>
      <c r="E509" s="7" t="s">
        <v>247</v>
      </c>
      <c r="F509" s="71">
        <v>-4.76</v>
      </c>
      <c r="G509" s="71">
        <f>VLOOKUP($E509,'Fuel Heat Rate'!$C$3:$K$33,3,FALSE)*F509</f>
        <v>-3781.82</v>
      </c>
    </row>
    <row r="510" spans="1:7">
      <c r="A510" s="7">
        <v>166717</v>
      </c>
      <c r="B510" s="7" t="s">
        <v>476</v>
      </c>
      <c r="C510" s="7">
        <v>2020</v>
      </c>
      <c r="D510" s="7" t="s">
        <v>506</v>
      </c>
      <c r="E510" s="7" t="s">
        <v>251</v>
      </c>
      <c r="F510" s="71">
        <v>-4.78</v>
      </c>
      <c r="G510" s="71">
        <f>VLOOKUP($E510,'Fuel Heat Rate'!$C$3:$K$33,3,FALSE)*F510</f>
        <v>-2198.7044</v>
      </c>
    </row>
    <row r="511" spans="1:7">
      <c r="A511" s="7">
        <v>182887</v>
      </c>
      <c r="B511" s="7" t="s">
        <v>477</v>
      </c>
      <c r="C511" s="7">
        <v>2020</v>
      </c>
      <c r="D511" s="7" t="s">
        <v>506</v>
      </c>
      <c r="E511" s="7" t="s">
        <v>251</v>
      </c>
      <c r="F511" s="71">
        <v>-4.81</v>
      </c>
      <c r="G511" s="71">
        <f>VLOOKUP($E511,'Fuel Heat Rate'!$C$3:$K$33,3,FALSE)*F511</f>
        <v>-2212.5038</v>
      </c>
    </row>
    <row r="512" spans="1:7">
      <c r="A512" s="7">
        <v>468907</v>
      </c>
      <c r="B512" s="7" t="s">
        <v>495</v>
      </c>
      <c r="C512" s="7">
        <v>2019</v>
      </c>
      <c r="D512" s="7" t="s">
        <v>506</v>
      </c>
      <c r="E512" s="7" t="s">
        <v>255</v>
      </c>
      <c r="F512" s="71">
        <v>-4.86</v>
      </c>
      <c r="G512" s="71">
        <f>VLOOKUP($E512,'Fuel Heat Rate'!$C$3:$K$33,3,FALSE)*F512</f>
        <v>-2499.6924</v>
      </c>
    </row>
    <row r="513" spans="1:7">
      <c r="A513" s="7">
        <v>27732</v>
      </c>
      <c r="B513" s="7" t="s">
        <v>477</v>
      </c>
      <c r="C513" s="7">
        <v>2021</v>
      </c>
      <c r="D513" s="7" t="s">
        <v>506</v>
      </c>
      <c r="E513" s="7" t="s">
        <v>251</v>
      </c>
      <c r="F513" s="71">
        <v>-4.87</v>
      </c>
      <c r="G513" s="71">
        <f>VLOOKUP($E513,'Fuel Heat Rate'!$C$3:$K$33,3,FALSE)*F513</f>
        <v>-2240.1026</v>
      </c>
    </row>
    <row r="514" spans="1:7">
      <c r="A514" s="7">
        <v>182922</v>
      </c>
      <c r="B514" s="7" t="s">
        <v>477</v>
      </c>
      <c r="C514" s="7">
        <v>2019</v>
      </c>
      <c r="D514" s="7" t="s">
        <v>506</v>
      </c>
      <c r="E514" s="7" t="s">
        <v>251</v>
      </c>
      <c r="F514" s="71">
        <v>-4.9</v>
      </c>
      <c r="G514" s="71">
        <f>VLOOKUP($E514,'Fuel Heat Rate'!$C$3:$K$33,3,FALSE)*F514</f>
        <v>-2253.902</v>
      </c>
    </row>
    <row r="515" spans="1:7">
      <c r="A515" s="7">
        <v>196047</v>
      </c>
      <c r="B515" s="7" t="s">
        <v>477</v>
      </c>
      <c r="C515" s="7">
        <v>2020</v>
      </c>
      <c r="D515" s="7" t="s">
        <v>506</v>
      </c>
      <c r="E515" s="7" t="s">
        <v>247</v>
      </c>
      <c r="F515" s="71">
        <v>-4.9</v>
      </c>
      <c r="G515" s="71">
        <f>VLOOKUP($E515,'Fuel Heat Rate'!$C$3:$K$33,3,FALSE)*F515</f>
        <v>-3893.05</v>
      </c>
    </row>
    <row r="516" spans="1:7">
      <c r="A516" s="7">
        <v>224082</v>
      </c>
      <c r="B516" s="7" t="s">
        <v>479</v>
      </c>
      <c r="C516" s="7">
        <v>2020</v>
      </c>
      <c r="D516" s="7" t="s">
        <v>506</v>
      </c>
      <c r="E516" s="7" t="s">
        <v>253</v>
      </c>
      <c r="F516" s="71">
        <v>-5</v>
      </c>
      <c r="G516" s="71">
        <f>VLOOKUP($E516,'Fuel Heat Rate'!$C$3:$K$33,3,FALSE)*F516</f>
        <v>-17792.25</v>
      </c>
    </row>
    <row r="517" spans="1:7">
      <c r="A517" s="7">
        <v>204517</v>
      </c>
      <c r="B517" s="7" t="s">
        <v>478</v>
      </c>
      <c r="C517" s="7">
        <v>2019</v>
      </c>
      <c r="D517" s="7" t="s">
        <v>506</v>
      </c>
      <c r="E517" s="7" t="s">
        <v>262</v>
      </c>
      <c r="F517" s="71">
        <v>-5.09</v>
      </c>
      <c r="G517" s="71">
        <f>VLOOKUP($E517,'Fuel Heat Rate'!$C$3:$K$33,3,FALSE)*F517</f>
        <v>-2128.4344</v>
      </c>
    </row>
    <row r="518" spans="1:7">
      <c r="A518" s="7">
        <v>418157</v>
      </c>
      <c r="B518" s="7" t="s">
        <v>491</v>
      </c>
      <c r="C518" s="7">
        <v>2019</v>
      </c>
      <c r="D518" s="7" t="s">
        <v>506</v>
      </c>
      <c r="E518" s="7" t="s">
        <v>253</v>
      </c>
      <c r="F518" s="71">
        <v>-5.12</v>
      </c>
      <c r="G518" s="71">
        <f>VLOOKUP($E518,'Fuel Heat Rate'!$C$3:$K$33,3,FALSE)*F518</f>
        <v>-18219.264</v>
      </c>
    </row>
    <row r="519" spans="1:7">
      <c r="A519" s="7">
        <v>29692</v>
      </c>
      <c r="B519" s="7" t="s">
        <v>490</v>
      </c>
      <c r="C519" s="7">
        <v>2021</v>
      </c>
      <c r="D519" s="7" t="s">
        <v>506</v>
      </c>
      <c r="E519" s="7" t="s">
        <v>253</v>
      </c>
      <c r="F519" s="71">
        <v>-5.19</v>
      </c>
      <c r="G519" s="71">
        <f>VLOOKUP($E519,'Fuel Heat Rate'!$C$3:$K$33,3,FALSE)*F519</f>
        <v>-18468.3555</v>
      </c>
    </row>
    <row r="520" spans="1:7">
      <c r="A520" s="7">
        <v>182327</v>
      </c>
      <c r="B520" s="7" t="s">
        <v>477</v>
      </c>
      <c r="C520" s="7">
        <v>2020</v>
      </c>
      <c r="D520" s="7" t="s">
        <v>506</v>
      </c>
      <c r="E520" s="7" t="s">
        <v>236</v>
      </c>
      <c r="F520" s="71">
        <v>-5.21</v>
      </c>
      <c r="G520" s="71">
        <f>VLOOKUP($E520,'Fuel Heat Rate'!$C$3:$K$33,3,FALSE)*F520</f>
        <v>-1481.4635</v>
      </c>
    </row>
    <row r="521" spans="1:7">
      <c r="A521" s="7">
        <v>279907</v>
      </c>
      <c r="B521" s="7" t="s">
        <v>483</v>
      </c>
      <c r="C521" s="7">
        <v>2020</v>
      </c>
      <c r="D521" s="7" t="s">
        <v>506</v>
      </c>
      <c r="E521" s="7" t="s">
        <v>251</v>
      </c>
      <c r="F521" s="71">
        <v>-5.21</v>
      </c>
      <c r="G521" s="71">
        <f>VLOOKUP($E521,'Fuel Heat Rate'!$C$3:$K$33,3,FALSE)*F521</f>
        <v>-2396.4958</v>
      </c>
    </row>
    <row r="522" spans="1:7">
      <c r="A522" s="7">
        <v>401952</v>
      </c>
      <c r="B522" s="7" t="s">
        <v>490</v>
      </c>
      <c r="C522" s="7">
        <v>2020</v>
      </c>
      <c r="D522" s="7" t="s">
        <v>506</v>
      </c>
      <c r="E522" s="7" t="s">
        <v>253</v>
      </c>
      <c r="F522" s="71">
        <v>-5.21</v>
      </c>
      <c r="G522" s="71">
        <f>VLOOKUP($E522,'Fuel Heat Rate'!$C$3:$K$33,3,FALSE)*F522</f>
        <v>-18539.5245</v>
      </c>
    </row>
    <row r="523" spans="1:7">
      <c r="A523" s="7">
        <v>225202</v>
      </c>
      <c r="B523" s="7" t="s">
        <v>479</v>
      </c>
      <c r="C523" s="7">
        <v>2020</v>
      </c>
      <c r="D523" s="7" t="s">
        <v>506</v>
      </c>
      <c r="E523" s="7" t="s">
        <v>494</v>
      </c>
      <c r="F523" s="71">
        <v>-5.23</v>
      </c>
      <c r="G523" s="71">
        <f>VLOOKUP($E523,'Fuel Heat Rate'!$C$3:$K$33,3,FALSE)*F523</f>
        <v>-809.2379</v>
      </c>
    </row>
    <row r="524" spans="1:7">
      <c r="A524" s="7">
        <v>29937</v>
      </c>
      <c r="B524" s="7" t="s">
        <v>478</v>
      </c>
      <c r="C524" s="7">
        <v>2021</v>
      </c>
      <c r="D524" s="7" t="s">
        <v>506</v>
      </c>
      <c r="E524" s="7" t="s">
        <v>253</v>
      </c>
      <c r="F524" s="71">
        <v>-5.24</v>
      </c>
      <c r="G524" s="71">
        <f>VLOOKUP($E524,'Fuel Heat Rate'!$C$3:$K$33,3,FALSE)*F524</f>
        <v>-18646.278</v>
      </c>
    </row>
    <row r="525" spans="1:7">
      <c r="A525" s="7">
        <v>121987</v>
      </c>
      <c r="B525" s="7" t="s">
        <v>473</v>
      </c>
      <c r="C525" s="7">
        <v>2019</v>
      </c>
      <c r="D525" s="7" t="s">
        <v>506</v>
      </c>
      <c r="E525" s="7" t="s">
        <v>264</v>
      </c>
      <c r="F525" s="71">
        <v>-5.26</v>
      </c>
      <c r="G525" s="71">
        <f>VLOOKUP($E525,'Fuel Heat Rate'!$C$3:$K$33,3,FALSE)*F525</f>
        <v>-2155.548</v>
      </c>
    </row>
    <row r="526" spans="1:7">
      <c r="A526" s="7">
        <v>269197</v>
      </c>
      <c r="B526" s="7" t="s">
        <v>482</v>
      </c>
      <c r="C526" s="7">
        <v>2019</v>
      </c>
      <c r="D526" s="7" t="s">
        <v>506</v>
      </c>
      <c r="E526" s="7" t="s">
        <v>262</v>
      </c>
      <c r="F526" s="71">
        <v>-5.27</v>
      </c>
      <c r="G526" s="71">
        <f>VLOOKUP($E526,'Fuel Heat Rate'!$C$3:$K$33,3,FALSE)*F526</f>
        <v>-2203.7032</v>
      </c>
    </row>
    <row r="527" spans="1:7">
      <c r="A527" s="7">
        <v>45057</v>
      </c>
      <c r="B527" s="7" t="s">
        <v>224</v>
      </c>
      <c r="C527" s="7">
        <v>2019</v>
      </c>
      <c r="D527" s="7" t="s">
        <v>506</v>
      </c>
      <c r="E527" s="7" t="s">
        <v>259</v>
      </c>
      <c r="F527" s="71">
        <v>-5.3</v>
      </c>
      <c r="G527" s="71">
        <f>VLOOKUP($E527,'Fuel Heat Rate'!$C$3:$K$33,3,FALSE)*F527</f>
        <v>-2260.556</v>
      </c>
    </row>
    <row r="528" spans="1:7">
      <c r="A528" s="7">
        <v>30357</v>
      </c>
      <c r="B528" s="7" t="s">
        <v>479</v>
      </c>
      <c r="C528" s="7">
        <v>2021</v>
      </c>
      <c r="D528" s="7" t="s">
        <v>506</v>
      </c>
      <c r="E528" s="7" t="s">
        <v>253</v>
      </c>
      <c r="F528" s="71">
        <v>-5.35</v>
      </c>
      <c r="G528" s="71">
        <f>VLOOKUP($E528,'Fuel Heat Rate'!$C$3:$K$33,3,FALSE)*F528</f>
        <v>-19037.7075</v>
      </c>
    </row>
    <row r="529" spans="1:7">
      <c r="A529" s="7">
        <v>359252</v>
      </c>
      <c r="B529" s="7" t="s">
        <v>488</v>
      </c>
      <c r="C529" s="7">
        <v>2020</v>
      </c>
      <c r="D529" s="7" t="s">
        <v>506</v>
      </c>
      <c r="E529" s="7" t="s">
        <v>244</v>
      </c>
      <c r="F529" s="71">
        <v>-5.38</v>
      </c>
      <c r="G529" s="71">
        <f>VLOOKUP($E529,'Fuel Heat Rate'!$C$3:$K$33,3,FALSE)*F529</f>
        <v>-2024.494</v>
      </c>
    </row>
    <row r="530" spans="1:7">
      <c r="A530" s="7">
        <v>181802</v>
      </c>
      <c r="B530" s="7" t="s">
        <v>477</v>
      </c>
      <c r="C530" s="7">
        <v>2019</v>
      </c>
      <c r="D530" s="7" t="s">
        <v>506</v>
      </c>
      <c r="E530" s="7" t="s">
        <v>242</v>
      </c>
      <c r="F530" s="71">
        <v>-5.39</v>
      </c>
      <c r="G530" s="71">
        <f>VLOOKUP($E530,'Fuel Heat Rate'!$C$3:$K$33,3,FALSE)*F530</f>
        <v>-9353.5365</v>
      </c>
    </row>
    <row r="531" spans="1:7">
      <c r="A531" s="7">
        <v>325442</v>
      </c>
      <c r="B531" s="7" t="s">
        <v>485</v>
      </c>
      <c r="C531" s="7">
        <v>2019</v>
      </c>
      <c r="D531" s="7" t="s">
        <v>506</v>
      </c>
      <c r="E531" s="7" t="s">
        <v>247</v>
      </c>
      <c r="F531" s="71">
        <v>-5.43</v>
      </c>
      <c r="G531" s="71">
        <f>VLOOKUP($E531,'Fuel Heat Rate'!$C$3:$K$33,3,FALSE)*F531</f>
        <v>-4314.135</v>
      </c>
    </row>
    <row r="532" spans="1:7">
      <c r="A532" s="7">
        <v>10687</v>
      </c>
      <c r="B532" s="7" t="s">
        <v>485</v>
      </c>
      <c r="C532" s="7">
        <v>2021</v>
      </c>
      <c r="D532" s="7" t="s">
        <v>506</v>
      </c>
      <c r="E532" s="7" t="s">
        <v>247</v>
      </c>
      <c r="F532" s="71">
        <v>-5.49</v>
      </c>
      <c r="G532" s="71">
        <f>VLOOKUP($E532,'Fuel Heat Rate'!$C$3:$K$33,3,FALSE)*F532</f>
        <v>-4361.805</v>
      </c>
    </row>
    <row r="533" spans="1:7">
      <c r="A533" s="7">
        <v>325407</v>
      </c>
      <c r="B533" s="7" t="s">
        <v>485</v>
      </c>
      <c r="C533" s="7">
        <v>2020</v>
      </c>
      <c r="D533" s="7" t="s">
        <v>506</v>
      </c>
      <c r="E533" s="7" t="s">
        <v>247</v>
      </c>
      <c r="F533" s="71">
        <v>-5.54</v>
      </c>
      <c r="G533" s="71">
        <f>VLOOKUP($E533,'Fuel Heat Rate'!$C$3:$K$33,3,FALSE)*F533</f>
        <v>-4401.53</v>
      </c>
    </row>
    <row r="534" spans="1:7">
      <c r="A534" s="7">
        <v>359287</v>
      </c>
      <c r="B534" s="7" t="s">
        <v>488</v>
      </c>
      <c r="C534" s="7">
        <v>2019</v>
      </c>
      <c r="D534" s="7" t="s">
        <v>506</v>
      </c>
      <c r="E534" s="7" t="s">
        <v>244</v>
      </c>
      <c r="F534" s="71">
        <v>-5.58</v>
      </c>
      <c r="G534" s="71">
        <f>VLOOKUP($E534,'Fuel Heat Rate'!$C$3:$K$33,3,FALSE)*F534</f>
        <v>-2099.754</v>
      </c>
    </row>
    <row r="535" spans="1:7">
      <c r="A535" s="7">
        <v>69732</v>
      </c>
      <c r="B535" s="7" t="s">
        <v>470</v>
      </c>
      <c r="C535" s="7">
        <v>2019</v>
      </c>
      <c r="D535" s="7" t="s">
        <v>506</v>
      </c>
      <c r="E535" s="7" t="s">
        <v>251</v>
      </c>
      <c r="F535" s="71">
        <v>-5.6</v>
      </c>
      <c r="G535" s="71">
        <f>VLOOKUP($E535,'Fuel Heat Rate'!$C$3:$K$33,3,FALSE)*F535</f>
        <v>-2575.888</v>
      </c>
    </row>
    <row r="536" spans="1:7">
      <c r="A536" s="7">
        <v>462082</v>
      </c>
      <c r="B536" s="7" t="s">
        <v>495</v>
      </c>
      <c r="C536" s="7">
        <v>2020</v>
      </c>
      <c r="D536" s="7" t="s">
        <v>506</v>
      </c>
      <c r="E536" s="7" t="s">
        <v>231</v>
      </c>
      <c r="F536" s="71">
        <v>-5.61</v>
      </c>
      <c r="G536" s="71">
        <f>VLOOKUP($E536,'Fuel Heat Rate'!$C$3:$K$33,3,FALSE)*F536</f>
        <v>-469.1643</v>
      </c>
    </row>
    <row r="537" spans="1:7">
      <c r="A537" s="7">
        <v>312247</v>
      </c>
      <c r="B537" s="7" t="s">
        <v>485</v>
      </c>
      <c r="C537" s="7">
        <v>2020</v>
      </c>
      <c r="D537" s="7" t="s">
        <v>506</v>
      </c>
      <c r="E537" s="7" t="s">
        <v>251</v>
      </c>
      <c r="F537" s="71">
        <v>-5.63</v>
      </c>
      <c r="G537" s="71">
        <f>VLOOKUP($E537,'Fuel Heat Rate'!$C$3:$K$33,3,FALSE)*F537</f>
        <v>-2589.6874</v>
      </c>
    </row>
    <row r="538" spans="1:7">
      <c r="A538" s="7">
        <v>29657</v>
      </c>
      <c r="B538" s="7" t="s">
        <v>489</v>
      </c>
      <c r="C538" s="7">
        <v>2021</v>
      </c>
      <c r="D538" s="7" t="s">
        <v>506</v>
      </c>
      <c r="E538" s="7" t="s">
        <v>253</v>
      </c>
      <c r="F538" s="71">
        <v>-5.66</v>
      </c>
      <c r="G538" s="71">
        <f>VLOOKUP($E538,'Fuel Heat Rate'!$C$3:$K$33,3,FALSE)*F538</f>
        <v>-20140.827</v>
      </c>
    </row>
    <row r="539" spans="1:7">
      <c r="A539" s="7">
        <v>29972</v>
      </c>
      <c r="B539" s="7" t="s">
        <v>498</v>
      </c>
      <c r="C539" s="7">
        <v>2021</v>
      </c>
      <c r="D539" s="7" t="s">
        <v>506</v>
      </c>
      <c r="E539" s="7" t="s">
        <v>253</v>
      </c>
      <c r="F539" s="71">
        <v>-5.68</v>
      </c>
      <c r="G539" s="71">
        <f>VLOOKUP($E539,'Fuel Heat Rate'!$C$3:$K$33,3,FALSE)*F539</f>
        <v>-20211.996</v>
      </c>
    </row>
    <row r="540" spans="1:7">
      <c r="A540" s="7">
        <v>468872</v>
      </c>
      <c r="B540" s="7" t="s">
        <v>495</v>
      </c>
      <c r="C540" s="7">
        <v>2020</v>
      </c>
      <c r="D540" s="7" t="s">
        <v>506</v>
      </c>
      <c r="E540" s="7" t="s">
        <v>255</v>
      </c>
      <c r="F540" s="71">
        <v>-5.7</v>
      </c>
      <c r="G540" s="71">
        <f>VLOOKUP($E540,'Fuel Heat Rate'!$C$3:$K$33,3,FALSE)*F540</f>
        <v>-2931.738</v>
      </c>
    </row>
    <row r="541" spans="1:7">
      <c r="A541" s="7">
        <v>27872</v>
      </c>
      <c r="B541" s="7" t="s">
        <v>480</v>
      </c>
      <c r="C541" s="7">
        <v>2021</v>
      </c>
      <c r="D541" s="7" t="s">
        <v>506</v>
      </c>
      <c r="E541" s="7" t="s">
        <v>251</v>
      </c>
      <c r="F541" s="71">
        <v>-5.76</v>
      </c>
      <c r="G541" s="71">
        <f>VLOOKUP($E541,'Fuel Heat Rate'!$C$3:$K$33,3,FALSE)*F541</f>
        <v>-2649.4848</v>
      </c>
    </row>
    <row r="542" spans="1:7">
      <c r="A542" s="7">
        <v>473982</v>
      </c>
      <c r="B542" s="7" t="s">
        <v>496</v>
      </c>
      <c r="C542" s="7">
        <v>2019</v>
      </c>
      <c r="D542" s="7" t="s">
        <v>506</v>
      </c>
      <c r="E542" s="7" t="s">
        <v>251</v>
      </c>
      <c r="F542" s="71">
        <v>-5.78</v>
      </c>
      <c r="G542" s="71">
        <f>VLOOKUP($E542,'Fuel Heat Rate'!$C$3:$K$33,3,FALSE)*F542</f>
        <v>-2658.6844</v>
      </c>
    </row>
    <row r="543" spans="1:7">
      <c r="A543" s="7">
        <v>5647</v>
      </c>
      <c r="B543" s="7" t="s">
        <v>493</v>
      </c>
      <c r="C543" s="7">
        <v>2021</v>
      </c>
      <c r="D543" s="7" t="s">
        <v>506</v>
      </c>
      <c r="E543" s="7" t="s">
        <v>234</v>
      </c>
      <c r="F543" s="71">
        <v>-5.78</v>
      </c>
      <c r="G543" s="71">
        <f>VLOOKUP($E543,'Fuel Heat Rate'!$C$3:$K$33,3,FALSE)*F543</f>
        <v>-484.0172</v>
      </c>
    </row>
    <row r="544" spans="1:7">
      <c r="A544" s="7">
        <v>196082</v>
      </c>
      <c r="B544" s="7" t="s">
        <v>477</v>
      </c>
      <c r="C544" s="7">
        <v>2019</v>
      </c>
      <c r="D544" s="7" t="s">
        <v>506</v>
      </c>
      <c r="E544" s="7" t="s">
        <v>247</v>
      </c>
      <c r="F544" s="71">
        <v>-5.82</v>
      </c>
      <c r="G544" s="71">
        <f>VLOOKUP($E544,'Fuel Heat Rate'!$C$3:$K$33,3,FALSE)*F544</f>
        <v>-4623.99</v>
      </c>
    </row>
    <row r="545" spans="1:7">
      <c r="A545" s="7">
        <v>231397</v>
      </c>
      <c r="B545" s="7" t="s">
        <v>480</v>
      </c>
      <c r="C545" s="7">
        <v>2020</v>
      </c>
      <c r="D545" s="7" t="s">
        <v>506</v>
      </c>
      <c r="E545" s="7" t="s">
        <v>251</v>
      </c>
      <c r="F545" s="71">
        <v>-5.83</v>
      </c>
      <c r="G545" s="71">
        <f>VLOOKUP($E545,'Fuel Heat Rate'!$C$3:$K$33,3,FALSE)*F545</f>
        <v>-2681.6834</v>
      </c>
    </row>
    <row r="546" spans="1:7">
      <c r="A546" s="7">
        <v>376927</v>
      </c>
      <c r="B546" s="7" t="s">
        <v>489</v>
      </c>
      <c r="C546" s="7">
        <v>2020</v>
      </c>
      <c r="D546" s="7" t="s">
        <v>506</v>
      </c>
      <c r="E546" s="7" t="s">
        <v>251</v>
      </c>
      <c r="F546" s="71">
        <v>-5.84</v>
      </c>
      <c r="G546" s="71">
        <f>VLOOKUP($E546,'Fuel Heat Rate'!$C$3:$K$33,3,FALSE)*F546</f>
        <v>-2686.2832</v>
      </c>
    </row>
    <row r="547" spans="1:7">
      <c r="A547" s="7">
        <v>30637</v>
      </c>
      <c r="B547" s="7" t="s">
        <v>495</v>
      </c>
      <c r="C547" s="7">
        <v>2021</v>
      </c>
      <c r="D547" s="7" t="s">
        <v>506</v>
      </c>
      <c r="E547" s="7" t="s">
        <v>255</v>
      </c>
      <c r="F547" s="71">
        <v>-5.89</v>
      </c>
      <c r="G547" s="71">
        <f>VLOOKUP($E547,'Fuel Heat Rate'!$C$3:$K$33,3,FALSE)*F547</f>
        <v>-3029.4626</v>
      </c>
    </row>
    <row r="548" spans="1:7">
      <c r="A548" s="7">
        <v>473947</v>
      </c>
      <c r="B548" s="7" t="s">
        <v>496</v>
      </c>
      <c r="C548" s="7">
        <v>2020</v>
      </c>
      <c r="D548" s="7" t="s">
        <v>506</v>
      </c>
      <c r="E548" s="7" t="s">
        <v>251</v>
      </c>
      <c r="F548" s="71">
        <v>-5.9</v>
      </c>
      <c r="G548" s="71">
        <f>VLOOKUP($E548,'Fuel Heat Rate'!$C$3:$K$33,3,FALSE)*F548</f>
        <v>-2713.882</v>
      </c>
    </row>
    <row r="549" spans="1:7">
      <c r="A549" s="7">
        <v>33472</v>
      </c>
      <c r="B549" s="7" t="s">
        <v>485</v>
      </c>
      <c r="C549" s="7">
        <v>2021</v>
      </c>
      <c r="D549" s="7" t="s">
        <v>506</v>
      </c>
      <c r="E549" s="7" t="s">
        <v>339</v>
      </c>
      <c r="F549" s="71">
        <v>-5.93</v>
      </c>
      <c r="G549" s="71">
        <f>VLOOKUP($E549,'Fuel Heat Rate'!$C$3:$K$33,3,FALSE)*F549</f>
        <v>-2134.8</v>
      </c>
    </row>
    <row r="550" spans="1:7">
      <c r="A550" s="7">
        <v>91327</v>
      </c>
      <c r="B550" s="7" t="s">
        <v>471</v>
      </c>
      <c r="C550" s="7">
        <v>2019</v>
      </c>
      <c r="D550" s="7" t="s">
        <v>506</v>
      </c>
      <c r="E550" s="7" t="s">
        <v>262</v>
      </c>
      <c r="F550" s="71">
        <v>-5.99</v>
      </c>
      <c r="G550" s="71">
        <f>VLOOKUP($E550,'Fuel Heat Rate'!$C$3:$K$33,3,FALSE)*F550</f>
        <v>-2504.7784</v>
      </c>
    </row>
    <row r="551" spans="1:7">
      <c r="A551" s="7">
        <v>269162</v>
      </c>
      <c r="B551" s="7" t="s">
        <v>482</v>
      </c>
      <c r="C551" s="7">
        <v>2020</v>
      </c>
      <c r="D551" s="7" t="s">
        <v>506</v>
      </c>
      <c r="E551" s="7" t="s">
        <v>262</v>
      </c>
      <c r="F551" s="71">
        <v>-6.04</v>
      </c>
      <c r="G551" s="71">
        <f>VLOOKUP($E551,'Fuel Heat Rate'!$C$3:$K$33,3,FALSE)*F551</f>
        <v>-2525.6864</v>
      </c>
    </row>
    <row r="552" spans="1:7">
      <c r="A552" s="7">
        <v>69697</v>
      </c>
      <c r="B552" s="7" t="s">
        <v>470</v>
      </c>
      <c r="C552" s="7">
        <v>2020</v>
      </c>
      <c r="D552" s="7" t="s">
        <v>506</v>
      </c>
      <c r="E552" s="7" t="s">
        <v>251</v>
      </c>
      <c r="F552" s="71">
        <v>-6.06</v>
      </c>
      <c r="G552" s="71">
        <f>VLOOKUP($E552,'Fuel Heat Rate'!$C$3:$K$33,3,FALSE)*F552</f>
        <v>-2787.4788</v>
      </c>
    </row>
    <row r="553" spans="1:7">
      <c r="A553" s="7">
        <v>462117</v>
      </c>
      <c r="B553" s="7" t="s">
        <v>495</v>
      </c>
      <c r="C553" s="7">
        <v>2019</v>
      </c>
      <c r="D553" s="7" t="s">
        <v>506</v>
      </c>
      <c r="E553" s="7" t="s">
        <v>231</v>
      </c>
      <c r="F553" s="71">
        <v>-6.18</v>
      </c>
      <c r="G553" s="71">
        <f>VLOOKUP($E553,'Fuel Heat Rate'!$C$3:$K$33,3,FALSE)*F553</f>
        <v>-516.8334</v>
      </c>
    </row>
    <row r="554" spans="1:7">
      <c r="A554" s="7">
        <v>409827</v>
      </c>
      <c r="B554" s="7" t="s">
        <v>491</v>
      </c>
      <c r="C554" s="7">
        <v>2020</v>
      </c>
      <c r="D554" s="7" t="s">
        <v>506</v>
      </c>
      <c r="E554" s="7" t="s">
        <v>234</v>
      </c>
      <c r="F554" s="71">
        <v>-6.27</v>
      </c>
      <c r="G554" s="71">
        <f>VLOOKUP($E554,'Fuel Heat Rate'!$C$3:$K$33,3,FALSE)*F554</f>
        <v>-525.0498</v>
      </c>
    </row>
    <row r="555" spans="1:7">
      <c r="A555" s="7">
        <v>102597</v>
      </c>
      <c r="B555" s="7" t="s">
        <v>472</v>
      </c>
      <c r="C555" s="7">
        <v>2020</v>
      </c>
      <c r="D555" s="7" t="s">
        <v>506</v>
      </c>
      <c r="E555" s="7" t="s">
        <v>234</v>
      </c>
      <c r="F555" s="71">
        <v>-6.35</v>
      </c>
      <c r="G555" s="71">
        <f>VLOOKUP($E555,'Fuel Heat Rate'!$C$3:$K$33,3,FALSE)*F555</f>
        <v>-531.749</v>
      </c>
    </row>
    <row r="556" spans="1:7">
      <c r="A556" s="7">
        <v>213757</v>
      </c>
      <c r="B556" s="7" t="s">
        <v>479</v>
      </c>
      <c r="C556" s="7">
        <v>2019</v>
      </c>
      <c r="D556" s="7" t="s">
        <v>506</v>
      </c>
      <c r="E556" s="7" t="s">
        <v>244</v>
      </c>
      <c r="F556" s="71">
        <v>-6.38</v>
      </c>
      <c r="G556" s="71">
        <f>VLOOKUP($E556,'Fuel Heat Rate'!$C$3:$K$33,3,FALSE)*F556</f>
        <v>-2400.794</v>
      </c>
    </row>
    <row r="557" spans="1:7">
      <c r="A557" s="7">
        <v>3687</v>
      </c>
      <c r="B557" s="7" t="s">
        <v>473</v>
      </c>
      <c r="C557" s="7">
        <v>2021</v>
      </c>
      <c r="D557" s="7" t="s">
        <v>506</v>
      </c>
      <c r="E557" s="7" t="s">
        <v>231</v>
      </c>
      <c r="F557" s="71">
        <v>-6.4</v>
      </c>
      <c r="G557" s="71">
        <f>VLOOKUP($E557,'Fuel Heat Rate'!$C$3:$K$33,3,FALSE)*F557</f>
        <v>-535.232</v>
      </c>
    </row>
    <row r="558" spans="1:7">
      <c r="A558" s="7">
        <v>526797</v>
      </c>
      <c r="B558" s="7" t="s">
        <v>499</v>
      </c>
      <c r="C558" s="7">
        <v>2019</v>
      </c>
      <c r="D558" s="7" t="s">
        <v>506</v>
      </c>
      <c r="E558" s="7" t="s">
        <v>231</v>
      </c>
      <c r="F558" s="71">
        <v>-6.44</v>
      </c>
      <c r="G558" s="71">
        <f>VLOOKUP($E558,'Fuel Heat Rate'!$C$3:$K$33,3,FALSE)*F558</f>
        <v>-538.5772</v>
      </c>
    </row>
    <row r="559" spans="1:7">
      <c r="A559" s="7">
        <v>118207</v>
      </c>
      <c r="B559" s="7" t="s">
        <v>473</v>
      </c>
      <c r="C559" s="7">
        <v>2020</v>
      </c>
      <c r="D559" s="7" t="s">
        <v>506</v>
      </c>
      <c r="E559" s="7" t="s">
        <v>251</v>
      </c>
      <c r="F559" s="71">
        <v>-6.52</v>
      </c>
      <c r="G559" s="71">
        <f>VLOOKUP($E559,'Fuel Heat Rate'!$C$3:$K$33,3,FALSE)*F559</f>
        <v>-2999.0696</v>
      </c>
    </row>
    <row r="560" spans="1:7">
      <c r="A560" s="7">
        <v>255652</v>
      </c>
      <c r="B560" s="7" t="s">
        <v>481</v>
      </c>
      <c r="C560" s="7">
        <v>2020</v>
      </c>
      <c r="D560" s="7" t="s">
        <v>506</v>
      </c>
      <c r="E560" s="7" t="s">
        <v>239</v>
      </c>
      <c r="F560" s="71">
        <v>-6.52</v>
      </c>
      <c r="G560" s="71">
        <f>VLOOKUP($E560,'Fuel Heat Rate'!$C$3:$K$33,3,FALSE)*F560</f>
        <v>-2082.9444</v>
      </c>
    </row>
    <row r="561" spans="1:7">
      <c r="A561" s="7">
        <v>127097</v>
      </c>
      <c r="B561" s="7" t="s">
        <v>473</v>
      </c>
      <c r="C561" s="7">
        <v>2019</v>
      </c>
      <c r="D561" s="7" t="s">
        <v>506</v>
      </c>
      <c r="E561" s="7" t="s">
        <v>253</v>
      </c>
      <c r="F561" s="71">
        <v>-6.54</v>
      </c>
      <c r="G561" s="71">
        <f>VLOOKUP($E561,'Fuel Heat Rate'!$C$3:$K$33,3,FALSE)*F561</f>
        <v>-23272.263</v>
      </c>
    </row>
    <row r="562" spans="1:7">
      <c r="A562" s="7">
        <v>375807</v>
      </c>
      <c r="B562" s="7" t="s">
        <v>489</v>
      </c>
      <c r="C562" s="7">
        <v>2020</v>
      </c>
      <c r="D562" s="7" t="s">
        <v>506</v>
      </c>
      <c r="E562" s="7" t="s">
        <v>242</v>
      </c>
      <c r="F562" s="71">
        <v>-6.57</v>
      </c>
      <c r="G562" s="71">
        <f>VLOOKUP($E562,'Fuel Heat Rate'!$C$3:$K$33,3,FALSE)*F562</f>
        <v>-11401.2495</v>
      </c>
    </row>
    <row r="563" spans="1:7">
      <c r="A563" s="7">
        <v>27487</v>
      </c>
      <c r="B563" s="7" t="s">
        <v>489</v>
      </c>
      <c r="C563" s="7">
        <v>2021</v>
      </c>
      <c r="D563" s="7" t="s">
        <v>506</v>
      </c>
      <c r="E563" s="7" t="s">
        <v>251</v>
      </c>
      <c r="F563" s="71">
        <v>-6.63</v>
      </c>
      <c r="G563" s="71">
        <f>VLOOKUP($E563,'Fuel Heat Rate'!$C$3:$K$33,3,FALSE)*F563</f>
        <v>-3049.6674</v>
      </c>
    </row>
    <row r="564" spans="1:7">
      <c r="A564" s="7">
        <v>18667</v>
      </c>
      <c r="B564" s="7" t="s">
        <v>493</v>
      </c>
      <c r="C564" s="7">
        <v>2021</v>
      </c>
      <c r="D564" s="7" t="s">
        <v>506</v>
      </c>
      <c r="E564" s="7" t="s">
        <v>262</v>
      </c>
      <c r="F564" s="71">
        <v>-6.64</v>
      </c>
      <c r="G564" s="71">
        <f>VLOOKUP($E564,'Fuel Heat Rate'!$C$3:$K$33,3,FALSE)*F564</f>
        <v>-2776.5824</v>
      </c>
    </row>
    <row r="565" spans="1:7">
      <c r="A565" s="7">
        <v>442167</v>
      </c>
      <c r="B565" s="7" t="s">
        <v>493</v>
      </c>
      <c r="C565" s="7">
        <v>2020</v>
      </c>
      <c r="D565" s="7" t="s">
        <v>506</v>
      </c>
      <c r="E565" s="7" t="s">
        <v>234</v>
      </c>
      <c r="F565" s="71">
        <v>-6.78</v>
      </c>
      <c r="G565" s="71">
        <f>VLOOKUP($E565,'Fuel Heat Rate'!$C$3:$K$33,3,FALSE)*F565</f>
        <v>-567.7572</v>
      </c>
    </row>
    <row r="566" spans="1:7">
      <c r="A566" s="7">
        <v>27277</v>
      </c>
      <c r="B566" s="7" t="s">
        <v>470</v>
      </c>
      <c r="C566" s="7">
        <v>2021</v>
      </c>
      <c r="D566" s="7" t="s">
        <v>506</v>
      </c>
      <c r="E566" s="7" t="s">
        <v>251</v>
      </c>
      <c r="F566" s="71">
        <v>-6.84</v>
      </c>
      <c r="G566" s="71">
        <f>VLOOKUP($E566,'Fuel Heat Rate'!$C$3:$K$33,3,FALSE)*F566</f>
        <v>-3146.2632</v>
      </c>
    </row>
    <row r="567" spans="1:7">
      <c r="A567" s="7">
        <v>310182</v>
      </c>
      <c r="B567" s="7" t="s">
        <v>485</v>
      </c>
      <c r="C567" s="7">
        <v>2020</v>
      </c>
      <c r="D567" s="7" t="s">
        <v>506</v>
      </c>
      <c r="E567" s="7" t="s">
        <v>339</v>
      </c>
      <c r="F567" s="71">
        <v>-6.85</v>
      </c>
      <c r="G567" s="71">
        <f>VLOOKUP($E567,'Fuel Heat Rate'!$C$3:$K$33,3,FALSE)*F567</f>
        <v>-2466</v>
      </c>
    </row>
    <row r="568" spans="1:7">
      <c r="A568" s="7">
        <v>134412</v>
      </c>
      <c r="B568" s="7" t="s">
        <v>474</v>
      </c>
      <c r="C568" s="7">
        <v>2019</v>
      </c>
      <c r="D568" s="7" t="s">
        <v>506</v>
      </c>
      <c r="E568" s="7" t="s">
        <v>251</v>
      </c>
      <c r="F568" s="71">
        <v>-6.87</v>
      </c>
      <c r="G568" s="71">
        <f>VLOOKUP($E568,'Fuel Heat Rate'!$C$3:$K$33,3,FALSE)*F568</f>
        <v>-3160.0626</v>
      </c>
    </row>
    <row r="569" spans="1:7">
      <c r="A569" s="7">
        <v>311162</v>
      </c>
      <c r="B569" s="7" t="s">
        <v>485</v>
      </c>
      <c r="C569" s="7">
        <v>2019</v>
      </c>
      <c r="D569" s="7" t="s">
        <v>506</v>
      </c>
      <c r="E569" s="7" t="s">
        <v>242</v>
      </c>
      <c r="F569" s="71">
        <v>-6.89</v>
      </c>
      <c r="G569" s="71">
        <f>VLOOKUP($E569,'Fuel Heat Rate'!$C$3:$K$33,3,FALSE)*F569</f>
        <v>-11956.5615</v>
      </c>
    </row>
    <row r="570" spans="1:7">
      <c r="A570" s="7">
        <v>4947</v>
      </c>
      <c r="B570" s="7" t="s">
        <v>477</v>
      </c>
      <c r="C570" s="7">
        <v>2021</v>
      </c>
      <c r="D570" s="7" t="s">
        <v>506</v>
      </c>
      <c r="E570" s="7" t="s">
        <v>494</v>
      </c>
      <c r="F570" s="71">
        <v>-6.98</v>
      </c>
      <c r="G570" s="71">
        <f>VLOOKUP($E570,'Fuel Heat Rate'!$C$3:$K$33,3,FALSE)*F570</f>
        <v>-1080.0154</v>
      </c>
    </row>
    <row r="571" spans="1:7">
      <c r="A571" s="7">
        <v>3302</v>
      </c>
      <c r="B571" s="7" t="s">
        <v>497</v>
      </c>
      <c r="C571" s="7">
        <v>2021</v>
      </c>
      <c r="D571" s="7" t="s">
        <v>506</v>
      </c>
      <c r="E571" s="7" t="s">
        <v>231</v>
      </c>
      <c r="F571" s="71">
        <v>-7.05</v>
      </c>
      <c r="G571" s="71">
        <f>VLOOKUP($E571,'Fuel Heat Rate'!$C$3:$K$33,3,FALSE)*F571</f>
        <v>-589.5915</v>
      </c>
    </row>
    <row r="572" spans="1:7">
      <c r="A572" s="7">
        <v>442202</v>
      </c>
      <c r="B572" s="7" t="s">
        <v>493</v>
      </c>
      <c r="C572" s="7">
        <v>2019</v>
      </c>
      <c r="D572" s="7" t="s">
        <v>506</v>
      </c>
      <c r="E572" s="7" t="s">
        <v>234</v>
      </c>
      <c r="F572" s="71">
        <v>-7.1</v>
      </c>
      <c r="G572" s="71">
        <f>VLOOKUP($E572,'Fuel Heat Rate'!$C$3:$K$33,3,FALSE)*F572</f>
        <v>-594.554</v>
      </c>
    </row>
    <row r="573" spans="1:7">
      <c r="A573" s="7">
        <v>311127</v>
      </c>
      <c r="B573" s="7" t="s">
        <v>485</v>
      </c>
      <c r="C573" s="7">
        <v>2020</v>
      </c>
      <c r="D573" s="7" t="s">
        <v>506</v>
      </c>
      <c r="E573" s="7" t="s">
        <v>242</v>
      </c>
      <c r="F573" s="71">
        <v>-7.15</v>
      </c>
      <c r="G573" s="71">
        <f>VLOOKUP($E573,'Fuel Heat Rate'!$C$3:$K$33,3,FALSE)*F573</f>
        <v>-12407.7525</v>
      </c>
    </row>
    <row r="574" spans="1:7">
      <c r="A574" s="7">
        <v>434292</v>
      </c>
      <c r="B574" s="7" t="s">
        <v>492</v>
      </c>
      <c r="C574" s="7">
        <v>2020</v>
      </c>
      <c r="D574" s="7" t="s">
        <v>506</v>
      </c>
      <c r="E574" s="7" t="s">
        <v>253</v>
      </c>
      <c r="F574" s="71">
        <v>-7.15</v>
      </c>
      <c r="G574" s="71">
        <f>VLOOKUP($E574,'Fuel Heat Rate'!$C$3:$K$33,3,FALSE)*F574</f>
        <v>-25442.9175</v>
      </c>
    </row>
    <row r="575" spans="1:7">
      <c r="A575" s="7">
        <v>434327</v>
      </c>
      <c r="B575" s="7" t="s">
        <v>492</v>
      </c>
      <c r="C575" s="7">
        <v>2019</v>
      </c>
      <c r="D575" s="7" t="s">
        <v>506</v>
      </c>
      <c r="E575" s="7" t="s">
        <v>253</v>
      </c>
      <c r="F575" s="71">
        <v>-7.2</v>
      </c>
      <c r="G575" s="71">
        <f>VLOOKUP($E575,'Fuel Heat Rate'!$C$3:$K$33,3,FALSE)*F575</f>
        <v>-25620.84</v>
      </c>
    </row>
    <row r="576" spans="1:7">
      <c r="A576" s="7">
        <v>207177</v>
      </c>
      <c r="B576" s="7" t="s">
        <v>478</v>
      </c>
      <c r="C576" s="7">
        <v>2019</v>
      </c>
      <c r="D576" s="7" t="s">
        <v>506</v>
      </c>
      <c r="E576" s="7" t="s">
        <v>239</v>
      </c>
      <c r="F576" s="71">
        <v>-7.21</v>
      </c>
      <c r="G576" s="71">
        <f>VLOOKUP($E576,'Fuel Heat Rate'!$C$3:$K$33,3,FALSE)*F576</f>
        <v>-2303.3787</v>
      </c>
    </row>
    <row r="577" spans="1:7">
      <c r="A577" s="7">
        <v>312282</v>
      </c>
      <c r="B577" s="7" t="s">
        <v>485</v>
      </c>
      <c r="C577" s="7">
        <v>2019</v>
      </c>
      <c r="D577" s="7" t="s">
        <v>506</v>
      </c>
      <c r="E577" s="7" t="s">
        <v>251</v>
      </c>
      <c r="F577" s="71">
        <v>-7.22</v>
      </c>
      <c r="G577" s="71">
        <f>VLOOKUP($E577,'Fuel Heat Rate'!$C$3:$K$33,3,FALSE)*F577</f>
        <v>-3321.0556</v>
      </c>
    </row>
    <row r="578" spans="1:7">
      <c r="A578" s="7">
        <v>8517</v>
      </c>
      <c r="B578" s="7" t="s">
        <v>485</v>
      </c>
      <c r="C578" s="7">
        <v>2021</v>
      </c>
      <c r="D578" s="7" t="s">
        <v>506</v>
      </c>
      <c r="E578" s="7" t="s">
        <v>242</v>
      </c>
      <c r="F578" s="71">
        <v>-7.23</v>
      </c>
      <c r="G578" s="71">
        <f>VLOOKUP($E578,'Fuel Heat Rate'!$C$3:$K$33,3,FALSE)*F578</f>
        <v>-12546.5805</v>
      </c>
    </row>
    <row r="579" spans="1:7">
      <c r="A579" s="7">
        <v>28047</v>
      </c>
      <c r="B579" s="7" t="s">
        <v>485</v>
      </c>
      <c r="C579" s="7">
        <v>2021</v>
      </c>
      <c r="D579" s="7" t="s">
        <v>506</v>
      </c>
      <c r="E579" s="7" t="s">
        <v>251</v>
      </c>
      <c r="F579" s="71">
        <v>-7.25</v>
      </c>
      <c r="G579" s="71">
        <f>VLOOKUP($E579,'Fuel Heat Rate'!$C$3:$K$33,3,FALSE)*F579</f>
        <v>-3334.855</v>
      </c>
    </row>
    <row r="580" spans="1:7">
      <c r="A580" s="7">
        <v>27662</v>
      </c>
      <c r="B580" s="7" t="s">
        <v>483</v>
      </c>
      <c r="C580" s="7">
        <v>2021</v>
      </c>
      <c r="D580" s="7" t="s">
        <v>506</v>
      </c>
      <c r="E580" s="7" t="s">
        <v>251</v>
      </c>
      <c r="F580" s="71">
        <v>-7.27</v>
      </c>
      <c r="G580" s="71">
        <f>VLOOKUP($E580,'Fuel Heat Rate'!$C$3:$K$33,3,FALSE)*F580</f>
        <v>-3344.0546</v>
      </c>
    </row>
    <row r="581" spans="1:7">
      <c r="A581" s="7">
        <v>34207</v>
      </c>
      <c r="B581" s="7" t="s">
        <v>484</v>
      </c>
      <c r="C581" s="7">
        <v>2021</v>
      </c>
      <c r="D581" s="7" t="s">
        <v>506</v>
      </c>
      <c r="E581" s="7" t="s">
        <v>226</v>
      </c>
      <c r="F581" s="71">
        <v>-7.27</v>
      </c>
      <c r="G581" s="71">
        <f>VLOOKUP($E581,'Fuel Heat Rate'!$C$3:$K$33,3,FALSE)*F581</f>
        <v>-2128.0017</v>
      </c>
    </row>
    <row r="582" spans="1:7">
      <c r="A582" s="7">
        <v>10932</v>
      </c>
      <c r="B582" s="7" t="s">
        <v>224</v>
      </c>
      <c r="C582" s="7">
        <v>2021</v>
      </c>
      <c r="D582" s="7" t="s">
        <v>506</v>
      </c>
      <c r="E582" s="7" t="s">
        <v>249</v>
      </c>
      <c r="F582" s="71">
        <v>-7.33</v>
      </c>
      <c r="G582" s="71">
        <f>VLOOKUP($E582,'Fuel Heat Rate'!$C$3:$K$33,3,FALSE)*F582</f>
        <v>-3831.391</v>
      </c>
    </row>
    <row r="583" spans="1:7">
      <c r="A583" s="7">
        <v>25737</v>
      </c>
      <c r="B583" s="7" t="s">
        <v>481</v>
      </c>
      <c r="C583" s="7">
        <v>2021</v>
      </c>
      <c r="D583" s="7" t="s">
        <v>506</v>
      </c>
      <c r="E583" s="7" t="s">
        <v>239</v>
      </c>
      <c r="F583" s="71">
        <v>-7.35</v>
      </c>
      <c r="G583" s="71">
        <f>VLOOKUP($E583,'Fuel Heat Rate'!$C$3:$K$33,3,FALSE)*F583</f>
        <v>-2348.1045</v>
      </c>
    </row>
    <row r="584" spans="1:7">
      <c r="A584" s="7">
        <v>6242</v>
      </c>
      <c r="B584" s="7" t="s">
        <v>472</v>
      </c>
      <c r="C584" s="7">
        <v>2021</v>
      </c>
      <c r="D584" s="7" t="s">
        <v>506</v>
      </c>
      <c r="E584" s="7" t="s">
        <v>234</v>
      </c>
      <c r="F584" s="71">
        <v>-7.41</v>
      </c>
      <c r="G584" s="71">
        <f>VLOOKUP($E584,'Fuel Heat Rate'!$C$3:$K$33,3,FALSE)*F584</f>
        <v>-620.5134</v>
      </c>
    </row>
    <row r="585" spans="1:7">
      <c r="A585" s="7">
        <v>102632</v>
      </c>
      <c r="B585" s="7" t="s">
        <v>472</v>
      </c>
      <c r="C585" s="7">
        <v>2019</v>
      </c>
      <c r="D585" s="7" t="s">
        <v>506</v>
      </c>
      <c r="E585" s="7" t="s">
        <v>234</v>
      </c>
      <c r="F585" s="71">
        <v>-7.48</v>
      </c>
      <c r="G585" s="71">
        <f>VLOOKUP($E585,'Fuel Heat Rate'!$C$3:$K$33,3,FALSE)*F585</f>
        <v>-626.3752</v>
      </c>
    </row>
    <row r="586" spans="1:7">
      <c r="A586" s="7">
        <v>220687</v>
      </c>
      <c r="B586" s="7" t="s">
        <v>479</v>
      </c>
      <c r="C586" s="7">
        <v>2019</v>
      </c>
      <c r="D586" s="7" t="s">
        <v>506</v>
      </c>
      <c r="E586" s="7" t="s">
        <v>262</v>
      </c>
      <c r="F586" s="71">
        <v>-7.54</v>
      </c>
      <c r="G586" s="71">
        <f>VLOOKUP($E586,'Fuel Heat Rate'!$C$3:$K$33,3,FALSE)*F586</f>
        <v>-3152.9264</v>
      </c>
    </row>
    <row r="587" spans="1:7">
      <c r="A587" s="7">
        <v>244557</v>
      </c>
      <c r="B587" s="7" t="s">
        <v>480</v>
      </c>
      <c r="C587" s="7">
        <v>2020</v>
      </c>
      <c r="D587" s="7" t="s">
        <v>506</v>
      </c>
      <c r="E587" s="7" t="s">
        <v>247</v>
      </c>
      <c r="F587" s="71">
        <v>-7.55</v>
      </c>
      <c r="G587" s="71">
        <f>VLOOKUP($E587,'Fuel Heat Rate'!$C$3:$K$33,3,FALSE)*F587</f>
        <v>-5998.475</v>
      </c>
    </row>
    <row r="588" spans="1:7">
      <c r="A588" s="7">
        <v>27557</v>
      </c>
      <c r="B588" s="7" t="s">
        <v>473</v>
      </c>
      <c r="C588" s="7">
        <v>2021</v>
      </c>
      <c r="D588" s="7" t="s">
        <v>506</v>
      </c>
      <c r="E588" s="7" t="s">
        <v>251</v>
      </c>
      <c r="F588" s="71">
        <v>-7.61</v>
      </c>
      <c r="G588" s="71">
        <f>VLOOKUP($E588,'Fuel Heat Rate'!$C$3:$K$33,3,FALSE)*F588</f>
        <v>-3500.4478</v>
      </c>
    </row>
    <row r="589" spans="1:7">
      <c r="A589" s="7">
        <v>279942</v>
      </c>
      <c r="B589" s="7" t="s">
        <v>483</v>
      </c>
      <c r="C589" s="7">
        <v>2019</v>
      </c>
      <c r="D589" s="7" t="s">
        <v>506</v>
      </c>
      <c r="E589" s="7" t="s">
        <v>251</v>
      </c>
      <c r="F589" s="71">
        <v>-7.63</v>
      </c>
      <c r="G589" s="71">
        <f>VLOOKUP($E589,'Fuel Heat Rate'!$C$3:$K$33,3,FALSE)*F589</f>
        <v>-3509.6474</v>
      </c>
    </row>
    <row r="590" spans="1:7">
      <c r="A590" s="7">
        <v>48172</v>
      </c>
      <c r="B590" s="7" t="s">
        <v>224</v>
      </c>
      <c r="C590" s="7">
        <v>2020</v>
      </c>
      <c r="D590" s="7" t="s">
        <v>506</v>
      </c>
      <c r="E590" s="7" t="s">
        <v>277</v>
      </c>
      <c r="F590" s="71">
        <v>-7.71</v>
      </c>
      <c r="G590" s="71">
        <f>VLOOKUP($E590,'Fuel Heat Rate'!$C$3:$K$33,3,FALSE)*F590</f>
        <v>-3868.8009</v>
      </c>
    </row>
    <row r="591" spans="1:7">
      <c r="A591" s="7">
        <v>91292</v>
      </c>
      <c r="B591" s="7" t="s">
        <v>471</v>
      </c>
      <c r="C591" s="7">
        <v>2020</v>
      </c>
      <c r="D591" s="7" t="s">
        <v>506</v>
      </c>
      <c r="E591" s="7" t="s">
        <v>262</v>
      </c>
      <c r="F591" s="71">
        <v>-7.83</v>
      </c>
      <c r="G591" s="71">
        <f>VLOOKUP($E591,'Fuel Heat Rate'!$C$3:$K$33,3,FALSE)*F591</f>
        <v>-3274.1928</v>
      </c>
    </row>
    <row r="592" spans="1:7">
      <c r="A592" s="7">
        <v>29307</v>
      </c>
      <c r="B592" s="7" t="s">
        <v>492</v>
      </c>
      <c r="C592" s="7">
        <v>2021</v>
      </c>
      <c r="D592" s="7" t="s">
        <v>506</v>
      </c>
      <c r="E592" s="7" t="s">
        <v>253</v>
      </c>
      <c r="F592" s="71">
        <v>-7.85</v>
      </c>
      <c r="G592" s="71">
        <f>VLOOKUP($E592,'Fuel Heat Rate'!$C$3:$K$33,3,FALSE)*F592</f>
        <v>-27933.8325</v>
      </c>
    </row>
    <row r="593" spans="1:7">
      <c r="A593" s="7">
        <v>526762</v>
      </c>
      <c r="B593" s="7" t="s">
        <v>499</v>
      </c>
      <c r="C593" s="7">
        <v>2020</v>
      </c>
      <c r="D593" s="7" t="s">
        <v>506</v>
      </c>
      <c r="E593" s="7" t="s">
        <v>231</v>
      </c>
      <c r="F593" s="71">
        <v>-7.92</v>
      </c>
      <c r="G593" s="71">
        <f>VLOOKUP($E593,'Fuel Heat Rate'!$C$3:$K$33,3,FALSE)*F593</f>
        <v>-662.3496</v>
      </c>
    </row>
    <row r="594" spans="1:7">
      <c r="A594" s="7">
        <v>244592</v>
      </c>
      <c r="B594" s="7" t="s">
        <v>480</v>
      </c>
      <c r="C594" s="7">
        <v>2019</v>
      </c>
      <c r="D594" s="7" t="s">
        <v>506</v>
      </c>
      <c r="E594" s="7" t="s">
        <v>247</v>
      </c>
      <c r="F594" s="71">
        <v>-7.93</v>
      </c>
      <c r="G594" s="71">
        <f>VLOOKUP($E594,'Fuel Heat Rate'!$C$3:$K$33,3,FALSE)*F594</f>
        <v>-6300.385</v>
      </c>
    </row>
    <row r="595" spans="1:7">
      <c r="A595" s="7">
        <v>166752</v>
      </c>
      <c r="B595" s="7" t="s">
        <v>476</v>
      </c>
      <c r="C595" s="7">
        <v>2019</v>
      </c>
      <c r="D595" s="7" t="s">
        <v>506</v>
      </c>
      <c r="E595" s="7" t="s">
        <v>251</v>
      </c>
      <c r="F595" s="71">
        <v>-8.12</v>
      </c>
      <c r="G595" s="71">
        <f>VLOOKUP($E595,'Fuel Heat Rate'!$C$3:$K$33,3,FALSE)*F595</f>
        <v>-3735.0376</v>
      </c>
    </row>
    <row r="596" spans="1:7">
      <c r="A596" s="7">
        <v>234582</v>
      </c>
      <c r="B596" s="7" t="s">
        <v>480</v>
      </c>
      <c r="C596" s="7">
        <v>2020</v>
      </c>
      <c r="D596" s="7" t="s">
        <v>506</v>
      </c>
      <c r="E596" s="7" t="s">
        <v>226</v>
      </c>
      <c r="F596" s="71">
        <v>-8.12</v>
      </c>
      <c r="G596" s="71">
        <f>VLOOKUP($E596,'Fuel Heat Rate'!$C$3:$K$33,3,FALSE)*F596</f>
        <v>-2376.8052</v>
      </c>
    </row>
    <row r="597" spans="1:7">
      <c r="A597" s="7">
        <v>9007</v>
      </c>
      <c r="B597" s="7" t="s">
        <v>462</v>
      </c>
      <c r="C597" s="7">
        <v>2021</v>
      </c>
      <c r="D597" s="7" t="s">
        <v>506</v>
      </c>
      <c r="E597" s="7" t="s">
        <v>244</v>
      </c>
      <c r="F597" s="71">
        <v>-8.17</v>
      </c>
      <c r="G597" s="71">
        <f>VLOOKUP($E597,'Fuel Heat Rate'!$C$3:$K$33,3,FALSE)*F597</f>
        <v>-3074.371</v>
      </c>
    </row>
    <row r="598" spans="1:7">
      <c r="A598" s="7">
        <v>494457</v>
      </c>
      <c r="B598" s="7" t="s">
        <v>497</v>
      </c>
      <c r="C598" s="7">
        <v>2019</v>
      </c>
      <c r="D598" s="7" t="s">
        <v>506</v>
      </c>
      <c r="E598" s="7" t="s">
        <v>231</v>
      </c>
      <c r="F598" s="71">
        <v>-8.31</v>
      </c>
      <c r="G598" s="71">
        <f>VLOOKUP($E598,'Fuel Heat Rate'!$C$3:$K$33,3,FALSE)*F598</f>
        <v>-694.9653</v>
      </c>
    </row>
    <row r="599" spans="1:7">
      <c r="A599" s="7">
        <v>27977</v>
      </c>
      <c r="B599" s="7" t="s">
        <v>471</v>
      </c>
      <c r="C599" s="7">
        <v>2021</v>
      </c>
      <c r="D599" s="7" t="s">
        <v>506</v>
      </c>
      <c r="E599" s="7" t="s">
        <v>251</v>
      </c>
      <c r="F599" s="71">
        <v>-8.42</v>
      </c>
      <c r="G599" s="71">
        <f>VLOOKUP($E599,'Fuel Heat Rate'!$C$3:$K$33,3,FALSE)*F599</f>
        <v>-3873.0316</v>
      </c>
    </row>
    <row r="600" spans="1:7">
      <c r="A600" s="7">
        <v>391627</v>
      </c>
      <c r="B600" s="7" t="s">
        <v>490</v>
      </c>
      <c r="C600" s="7">
        <v>2019</v>
      </c>
      <c r="D600" s="7" t="s">
        <v>506</v>
      </c>
      <c r="E600" s="7" t="s">
        <v>244</v>
      </c>
      <c r="F600" s="71">
        <v>-8.48</v>
      </c>
      <c r="G600" s="71">
        <f>VLOOKUP($E600,'Fuel Heat Rate'!$C$3:$K$33,3,FALSE)*F600</f>
        <v>-3191.024</v>
      </c>
    </row>
    <row r="601" spans="1:7">
      <c r="A601" s="7">
        <v>175572</v>
      </c>
      <c r="B601" s="7" t="s">
        <v>476</v>
      </c>
      <c r="C601" s="7">
        <v>2020</v>
      </c>
      <c r="D601" s="7" t="s">
        <v>506</v>
      </c>
      <c r="E601" s="7" t="s">
        <v>253</v>
      </c>
      <c r="F601" s="71">
        <v>-8.49</v>
      </c>
      <c r="G601" s="71">
        <f>VLOOKUP($E601,'Fuel Heat Rate'!$C$3:$K$33,3,FALSE)*F601</f>
        <v>-30211.2405</v>
      </c>
    </row>
    <row r="602" spans="1:7">
      <c r="A602" s="7">
        <v>8342</v>
      </c>
      <c r="B602" s="7" t="s">
        <v>480</v>
      </c>
      <c r="C602" s="7">
        <v>2021</v>
      </c>
      <c r="D602" s="7" t="s">
        <v>506</v>
      </c>
      <c r="E602" s="7" t="s">
        <v>242</v>
      </c>
      <c r="F602" s="71">
        <v>-8.51</v>
      </c>
      <c r="G602" s="71">
        <f>VLOOKUP($E602,'Fuel Heat Rate'!$C$3:$K$33,3,FALSE)*F602</f>
        <v>-14767.8285</v>
      </c>
    </row>
    <row r="603" spans="1:7">
      <c r="A603" s="7">
        <v>106342</v>
      </c>
      <c r="B603" s="7" t="s">
        <v>472</v>
      </c>
      <c r="C603" s="7">
        <v>2020</v>
      </c>
      <c r="D603" s="7" t="s">
        <v>506</v>
      </c>
      <c r="E603" s="7" t="s">
        <v>231</v>
      </c>
      <c r="F603" s="71">
        <v>-8.52</v>
      </c>
      <c r="G603" s="71">
        <f>VLOOKUP($E603,'Fuel Heat Rate'!$C$3:$K$33,3,FALSE)*F603</f>
        <v>-712.5276</v>
      </c>
    </row>
    <row r="604" spans="1:7">
      <c r="A604" s="7">
        <v>9532</v>
      </c>
      <c r="B604" s="7" t="s">
        <v>471</v>
      </c>
      <c r="C604" s="7">
        <v>2021</v>
      </c>
      <c r="D604" s="7" t="s">
        <v>506</v>
      </c>
      <c r="E604" s="7" t="s">
        <v>244</v>
      </c>
      <c r="F604" s="71">
        <v>-8.56</v>
      </c>
      <c r="G604" s="71">
        <f>VLOOKUP($E604,'Fuel Heat Rate'!$C$3:$K$33,3,FALSE)*F604</f>
        <v>-3221.128</v>
      </c>
    </row>
    <row r="605" spans="1:7">
      <c r="A605" s="7">
        <v>10512</v>
      </c>
      <c r="B605" s="7" t="s">
        <v>480</v>
      </c>
      <c r="C605" s="7">
        <v>2021</v>
      </c>
      <c r="D605" s="7" t="s">
        <v>506</v>
      </c>
      <c r="E605" s="7" t="s">
        <v>247</v>
      </c>
      <c r="F605" s="71">
        <v>-8.59</v>
      </c>
      <c r="G605" s="71">
        <f>VLOOKUP($E605,'Fuel Heat Rate'!$C$3:$K$33,3,FALSE)*F605</f>
        <v>-6824.755</v>
      </c>
    </row>
    <row r="606" spans="1:7">
      <c r="A606" s="7">
        <v>34557</v>
      </c>
      <c r="B606" s="7" t="s">
        <v>485</v>
      </c>
      <c r="C606" s="7">
        <v>2021</v>
      </c>
      <c r="D606" s="7" t="s">
        <v>506</v>
      </c>
      <c r="E606" s="7" t="s">
        <v>226</v>
      </c>
      <c r="F606" s="71">
        <v>-8.7</v>
      </c>
      <c r="G606" s="71">
        <f>VLOOKUP($E606,'Fuel Heat Rate'!$C$3:$K$33,3,FALSE)*F606</f>
        <v>-2546.577</v>
      </c>
    </row>
    <row r="607" spans="1:7">
      <c r="A607" s="7">
        <v>266957</v>
      </c>
      <c r="B607" s="7" t="s">
        <v>482</v>
      </c>
      <c r="C607" s="7">
        <v>2019</v>
      </c>
      <c r="D607" s="7" t="s">
        <v>506</v>
      </c>
      <c r="E607" s="7" t="s">
        <v>226</v>
      </c>
      <c r="F607" s="71">
        <v>-8.85</v>
      </c>
      <c r="G607" s="71">
        <f>VLOOKUP($E607,'Fuel Heat Rate'!$C$3:$K$33,3,FALSE)*F607</f>
        <v>-2590.4835</v>
      </c>
    </row>
    <row r="608" spans="1:7">
      <c r="A608" s="7">
        <v>447032</v>
      </c>
      <c r="B608" s="7" t="s">
        <v>493</v>
      </c>
      <c r="C608" s="7">
        <v>2020</v>
      </c>
      <c r="D608" s="7" t="s">
        <v>506</v>
      </c>
      <c r="E608" s="7" t="s">
        <v>262</v>
      </c>
      <c r="F608" s="71">
        <v>-8.87</v>
      </c>
      <c r="G608" s="71">
        <f>VLOOKUP($E608,'Fuel Heat Rate'!$C$3:$K$33,3,FALSE)*F608</f>
        <v>-3709.0792</v>
      </c>
    </row>
    <row r="609" spans="1:7">
      <c r="A609" s="7">
        <v>4072</v>
      </c>
      <c r="B609" s="7" t="s">
        <v>472</v>
      </c>
      <c r="C609" s="7">
        <v>2021</v>
      </c>
      <c r="D609" s="7" t="s">
        <v>506</v>
      </c>
      <c r="E609" s="7" t="s">
        <v>231</v>
      </c>
      <c r="F609" s="71">
        <v>-8.93</v>
      </c>
      <c r="G609" s="71">
        <f>VLOOKUP($E609,'Fuel Heat Rate'!$C$3:$K$33,3,FALSE)*F609</f>
        <v>-746.8159</v>
      </c>
    </row>
    <row r="610" spans="1:7">
      <c r="A610" s="7">
        <v>3442</v>
      </c>
      <c r="B610" s="7" t="s">
        <v>482</v>
      </c>
      <c r="C610" s="7">
        <v>2021</v>
      </c>
      <c r="D610" s="7" t="s">
        <v>506</v>
      </c>
      <c r="E610" s="7" t="s">
        <v>231</v>
      </c>
      <c r="F610" s="71">
        <v>-8.99</v>
      </c>
      <c r="G610" s="71">
        <f>VLOOKUP($E610,'Fuel Heat Rate'!$C$3:$K$33,3,FALSE)*F610</f>
        <v>-751.8337</v>
      </c>
    </row>
    <row r="611" spans="1:7">
      <c r="A611" s="7">
        <v>441607</v>
      </c>
      <c r="B611" s="7" t="s">
        <v>493</v>
      </c>
      <c r="C611" s="7">
        <v>2020</v>
      </c>
      <c r="D611" s="7" t="s">
        <v>506</v>
      </c>
      <c r="E611" s="7" t="s">
        <v>251</v>
      </c>
      <c r="F611" s="71">
        <v>-9.01</v>
      </c>
      <c r="G611" s="71">
        <f>VLOOKUP($E611,'Fuel Heat Rate'!$C$3:$K$33,3,FALSE)*F611</f>
        <v>-4144.4198</v>
      </c>
    </row>
    <row r="612" spans="1:7">
      <c r="A612" s="7">
        <v>418122</v>
      </c>
      <c r="B612" s="7" t="s">
        <v>491</v>
      </c>
      <c r="C612" s="7">
        <v>2020</v>
      </c>
      <c r="D612" s="7" t="s">
        <v>506</v>
      </c>
      <c r="E612" s="7" t="s">
        <v>253</v>
      </c>
      <c r="F612" s="71">
        <v>-9.01</v>
      </c>
      <c r="G612" s="71">
        <f>VLOOKUP($E612,'Fuel Heat Rate'!$C$3:$K$33,3,FALSE)*F612</f>
        <v>-32061.6345</v>
      </c>
    </row>
    <row r="613" spans="1:7">
      <c r="A613" s="7">
        <v>73442</v>
      </c>
      <c r="B613" s="7" t="s">
        <v>470</v>
      </c>
      <c r="C613" s="7">
        <v>2020</v>
      </c>
      <c r="D613" s="7" t="s">
        <v>506</v>
      </c>
      <c r="E613" s="7" t="s">
        <v>264</v>
      </c>
      <c r="F613" s="71">
        <v>-9.03</v>
      </c>
      <c r="G613" s="71">
        <f>VLOOKUP($E613,'Fuel Heat Rate'!$C$3:$K$33,3,FALSE)*F613</f>
        <v>-3700.494</v>
      </c>
    </row>
    <row r="614" spans="1:7">
      <c r="A614" s="7">
        <v>26122</v>
      </c>
      <c r="B614" s="7" t="s">
        <v>224</v>
      </c>
      <c r="C614" s="7">
        <v>2021</v>
      </c>
      <c r="D614" s="7" t="s">
        <v>506</v>
      </c>
      <c r="E614" s="7" t="s">
        <v>277</v>
      </c>
      <c r="F614" s="71">
        <v>-9.06</v>
      </c>
      <c r="G614" s="71">
        <f>VLOOKUP($E614,'Fuel Heat Rate'!$C$3:$K$33,3,FALSE)*F614</f>
        <v>-4546.2174</v>
      </c>
    </row>
    <row r="615" spans="1:7">
      <c r="A615" s="7">
        <v>27627</v>
      </c>
      <c r="B615" s="7" t="s">
        <v>496</v>
      </c>
      <c r="C615" s="7">
        <v>2021</v>
      </c>
      <c r="D615" s="7" t="s">
        <v>506</v>
      </c>
      <c r="E615" s="7" t="s">
        <v>251</v>
      </c>
      <c r="F615" s="71">
        <v>-9.08</v>
      </c>
      <c r="G615" s="71">
        <f>VLOOKUP($E615,'Fuel Heat Rate'!$C$3:$K$33,3,FALSE)*F615</f>
        <v>-4176.6184</v>
      </c>
    </row>
    <row r="616" spans="1:7">
      <c r="A616" s="7">
        <v>391592</v>
      </c>
      <c r="B616" s="7" t="s">
        <v>490</v>
      </c>
      <c r="C616" s="7">
        <v>2020</v>
      </c>
      <c r="D616" s="7" t="s">
        <v>506</v>
      </c>
      <c r="E616" s="7" t="s">
        <v>244</v>
      </c>
      <c r="F616" s="71">
        <v>-9.12</v>
      </c>
      <c r="G616" s="71">
        <f>VLOOKUP($E616,'Fuel Heat Rate'!$C$3:$K$33,3,FALSE)*F616</f>
        <v>-3431.856</v>
      </c>
    </row>
    <row r="617" spans="1:7">
      <c r="A617" s="7">
        <v>230277</v>
      </c>
      <c r="B617" s="7" t="s">
        <v>480</v>
      </c>
      <c r="C617" s="7">
        <v>2020</v>
      </c>
      <c r="D617" s="7" t="s">
        <v>506</v>
      </c>
      <c r="E617" s="7" t="s">
        <v>242</v>
      </c>
      <c r="F617" s="71">
        <v>-9.12</v>
      </c>
      <c r="G617" s="71">
        <f>VLOOKUP($E617,'Fuel Heat Rate'!$C$3:$K$33,3,FALSE)*F617</f>
        <v>-15826.392</v>
      </c>
    </row>
    <row r="618" spans="1:7">
      <c r="A618" s="7">
        <v>225237</v>
      </c>
      <c r="B618" s="7" t="s">
        <v>479</v>
      </c>
      <c r="C618" s="7">
        <v>2019</v>
      </c>
      <c r="D618" s="7" t="s">
        <v>506</v>
      </c>
      <c r="E618" s="7" t="s">
        <v>494</v>
      </c>
      <c r="F618" s="71">
        <v>-9.12</v>
      </c>
      <c r="G618" s="71">
        <f>VLOOKUP($E618,'Fuel Heat Rate'!$C$3:$K$33,3,FALSE)*F618</f>
        <v>-1411.1376</v>
      </c>
    </row>
    <row r="619" spans="1:7">
      <c r="A619" s="7">
        <v>207142</v>
      </c>
      <c r="B619" s="7" t="s">
        <v>478</v>
      </c>
      <c r="C619" s="7">
        <v>2020</v>
      </c>
      <c r="D619" s="7" t="s">
        <v>506</v>
      </c>
      <c r="E619" s="7" t="s">
        <v>239</v>
      </c>
      <c r="F619" s="71">
        <v>-9.14</v>
      </c>
      <c r="G619" s="71">
        <f>VLOOKUP($E619,'Fuel Heat Rate'!$C$3:$K$33,3,FALSE)*F619</f>
        <v>-2919.9558</v>
      </c>
    </row>
    <row r="620" spans="1:7">
      <c r="A620" s="7">
        <v>57867</v>
      </c>
      <c r="B620" s="7" t="s">
        <v>462</v>
      </c>
      <c r="C620" s="7">
        <v>2019</v>
      </c>
      <c r="D620" s="7" t="s">
        <v>506</v>
      </c>
      <c r="E620" s="7" t="s">
        <v>231</v>
      </c>
      <c r="F620" s="71">
        <v>-9.16</v>
      </c>
      <c r="G620" s="71">
        <f>VLOOKUP($E620,'Fuel Heat Rate'!$C$3:$K$33,3,FALSE)*F620</f>
        <v>-766.0508</v>
      </c>
    </row>
    <row r="621" spans="1:7">
      <c r="A621" s="7">
        <v>127062</v>
      </c>
      <c r="B621" s="7" t="s">
        <v>473</v>
      </c>
      <c r="C621" s="7">
        <v>2020</v>
      </c>
      <c r="D621" s="7" t="s">
        <v>506</v>
      </c>
      <c r="E621" s="7" t="s">
        <v>253</v>
      </c>
      <c r="F621" s="71">
        <v>-9.34</v>
      </c>
      <c r="G621" s="71">
        <f>VLOOKUP($E621,'Fuel Heat Rate'!$C$3:$K$33,3,FALSE)*F621</f>
        <v>-33235.923</v>
      </c>
    </row>
    <row r="622" spans="1:7">
      <c r="A622" s="7">
        <v>376962</v>
      </c>
      <c r="B622" s="7" t="s">
        <v>489</v>
      </c>
      <c r="C622" s="7">
        <v>2019</v>
      </c>
      <c r="D622" s="7" t="s">
        <v>506</v>
      </c>
      <c r="E622" s="7" t="s">
        <v>251</v>
      </c>
      <c r="F622" s="71">
        <v>-9.4</v>
      </c>
      <c r="G622" s="71">
        <f>VLOOKUP($E622,'Fuel Heat Rate'!$C$3:$K$33,3,FALSE)*F622</f>
        <v>-4323.812</v>
      </c>
    </row>
    <row r="623" spans="1:7">
      <c r="A623" s="7">
        <v>102037</v>
      </c>
      <c r="B623" s="7" t="s">
        <v>472</v>
      </c>
      <c r="C623" s="7">
        <v>2020</v>
      </c>
      <c r="D623" s="7" t="s">
        <v>506</v>
      </c>
      <c r="E623" s="7" t="s">
        <v>251</v>
      </c>
      <c r="F623" s="71">
        <v>-9.45</v>
      </c>
      <c r="G623" s="71">
        <f>VLOOKUP($E623,'Fuel Heat Rate'!$C$3:$K$33,3,FALSE)*F623</f>
        <v>-4346.811</v>
      </c>
    </row>
    <row r="624" spans="1:7">
      <c r="A624" s="7">
        <v>106377</v>
      </c>
      <c r="B624" s="7" t="s">
        <v>472</v>
      </c>
      <c r="C624" s="7">
        <v>2019</v>
      </c>
      <c r="D624" s="7" t="s">
        <v>506</v>
      </c>
      <c r="E624" s="7" t="s">
        <v>231</v>
      </c>
      <c r="F624" s="71">
        <v>-9.7</v>
      </c>
      <c r="G624" s="71">
        <f>VLOOKUP($E624,'Fuel Heat Rate'!$C$3:$K$33,3,FALSE)*F624</f>
        <v>-811.211</v>
      </c>
    </row>
    <row r="625" spans="1:7">
      <c r="A625" s="7">
        <v>9637</v>
      </c>
      <c r="B625" s="7" t="s">
        <v>499</v>
      </c>
      <c r="C625" s="7">
        <v>2021</v>
      </c>
      <c r="D625" s="7" t="s">
        <v>506</v>
      </c>
      <c r="E625" s="7" t="s">
        <v>244</v>
      </c>
      <c r="F625" s="71">
        <v>-9.72</v>
      </c>
      <c r="G625" s="71">
        <f>VLOOKUP($E625,'Fuel Heat Rate'!$C$3:$K$33,3,FALSE)*F625</f>
        <v>-3657.636</v>
      </c>
    </row>
    <row r="626" spans="1:7">
      <c r="A626" s="7">
        <v>27942</v>
      </c>
      <c r="B626" s="7" t="s">
        <v>472</v>
      </c>
      <c r="C626" s="7">
        <v>2021</v>
      </c>
      <c r="D626" s="7" t="s">
        <v>506</v>
      </c>
      <c r="E626" s="7" t="s">
        <v>251</v>
      </c>
      <c r="F626" s="71">
        <v>-9.78</v>
      </c>
      <c r="G626" s="71">
        <f>VLOOKUP($E626,'Fuel Heat Rate'!$C$3:$K$33,3,FALSE)*F626</f>
        <v>-4498.6044</v>
      </c>
    </row>
    <row r="627" spans="1:7">
      <c r="A627" s="7">
        <v>54122</v>
      </c>
      <c r="B627" s="7" t="s">
        <v>462</v>
      </c>
      <c r="C627" s="7">
        <v>2019</v>
      </c>
      <c r="D627" s="7" t="s">
        <v>506</v>
      </c>
      <c r="E627" s="7" t="s">
        <v>234</v>
      </c>
      <c r="F627" s="71">
        <v>-9.9</v>
      </c>
      <c r="G627" s="71">
        <f>VLOOKUP($E627,'Fuel Heat Rate'!$C$3:$K$33,3,FALSE)*F627</f>
        <v>-829.026</v>
      </c>
    </row>
    <row r="628" spans="1:7">
      <c r="A628" s="7">
        <v>494422</v>
      </c>
      <c r="B628" s="7" t="s">
        <v>497</v>
      </c>
      <c r="C628" s="7">
        <v>2020</v>
      </c>
      <c r="D628" s="7" t="s">
        <v>506</v>
      </c>
      <c r="E628" s="7" t="s">
        <v>231</v>
      </c>
      <c r="F628" s="71">
        <v>-9.91</v>
      </c>
      <c r="G628" s="71">
        <f>VLOOKUP($E628,'Fuel Heat Rate'!$C$3:$K$33,3,FALSE)*F628</f>
        <v>-828.7733</v>
      </c>
    </row>
    <row r="629" spans="1:7">
      <c r="A629" s="7">
        <v>27347</v>
      </c>
      <c r="B629" s="7" t="s">
        <v>493</v>
      </c>
      <c r="C629" s="7">
        <v>2021</v>
      </c>
      <c r="D629" s="7" t="s">
        <v>506</v>
      </c>
      <c r="E629" s="7" t="s">
        <v>251</v>
      </c>
      <c r="F629" s="71">
        <v>-9.92</v>
      </c>
      <c r="G629" s="71">
        <f>VLOOKUP($E629,'Fuel Heat Rate'!$C$3:$K$33,3,FALSE)*F629</f>
        <v>-4563.0016</v>
      </c>
    </row>
    <row r="630" spans="1:7">
      <c r="A630" s="7">
        <v>230312</v>
      </c>
      <c r="B630" s="7" t="s">
        <v>480</v>
      </c>
      <c r="C630" s="7">
        <v>2019</v>
      </c>
      <c r="D630" s="7" t="s">
        <v>506</v>
      </c>
      <c r="E630" s="7" t="s">
        <v>242</v>
      </c>
      <c r="F630" s="71">
        <v>-9.93</v>
      </c>
      <c r="G630" s="71">
        <f>VLOOKUP($E630,'Fuel Heat Rate'!$C$3:$K$33,3,FALSE)*F630</f>
        <v>-17232.0255</v>
      </c>
    </row>
    <row r="631" spans="1:7">
      <c r="A631" s="7">
        <v>34137</v>
      </c>
      <c r="B631" s="7" t="s">
        <v>496</v>
      </c>
      <c r="C631" s="7">
        <v>2021</v>
      </c>
      <c r="D631" s="7" t="s">
        <v>506</v>
      </c>
      <c r="E631" s="7" t="s">
        <v>226</v>
      </c>
      <c r="F631" s="71">
        <v>-10.04</v>
      </c>
      <c r="G631" s="71">
        <f>VLOOKUP($E631,'Fuel Heat Rate'!$C$3:$K$33,3,FALSE)*F631</f>
        <v>-2938.8084</v>
      </c>
    </row>
    <row r="632" spans="1:7">
      <c r="A632" s="7">
        <v>472477</v>
      </c>
      <c r="B632" s="7" t="s">
        <v>496</v>
      </c>
      <c r="C632" s="7">
        <v>2019</v>
      </c>
      <c r="D632" s="7" t="s">
        <v>506</v>
      </c>
      <c r="E632" s="7" t="s">
        <v>244</v>
      </c>
      <c r="F632" s="71">
        <v>-10.07</v>
      </c>
      <c r="G632" s="71">
        <f>VLOOKUP($E632,'Fuel Heat Rate'!$C$3:$K$33,3,FALSE)*F632</f>
        <v>-3789.341</v>
      </c>
    </row>
    <row r="633" spans="1:7">
      <c r="A633" s="7">
        <v>396282</v>
      </c>
      <c r="B633" s="7" t="s">
        <v>490</v>
      </c>
      <c r="C633" s="7">
        <v>2020</v>
      </c>
      <c r="D633" s="7" t="s">
        <v>506</v>
      </c>
      <c r="E633" s="7" t="s">
        <v>226</v>
      </c>
      <c r="F633" s="71">
        <v>-10.07</v>
      </c>
      <c r="G633" s="71">
        <f>VLOOKUP($E633,'Fuel Heat Rate'!$C$3:$K$33,3,FALSE)*F633</f>
        <v>-2947.5897</v>
      </c>
    </row>
    <row r="634" spans="1:7">
      <c r="A634" s="7">
        <v>396317</v>
      </c>
      <c r="B634" s="7" t="s">
        <v>490</v>
      </c>
      <c r="C634" s="7">
        <v>2019</v>
      </c>
      <c r="D634" s="7" t="s">
        <v>506</v>
      </c>
      <c r="E634" s="7" t="s">
        <v>226</v>
      </c>
      <c r="F634" s="71">
        <v>-10.12</v>
      </c>
      <c r="G634" s="71">
        <f>VLOOKUP($E634,'Fuel Heat Rate'!$C$3:$K$33,3,FALSE)*F634</f>
        <v>-2962.2252</v>
      </c>
    </row>
    <row r="635" spans="1:7">
      <c r="A635" s="7">
        <v>9077</v>
      </c>
      <c r="B635" s="7" t="s">
        <v>490</v>
      </c>
      <c r="C635" s="7">
        <v>2021</v>
      </c>
      <c r="D635" s="7" t="s">
        <v>506</v>
      </c>
      <c r="E635" s="7" t="s">
        <v>244</v>
      </c>
      <c r="F635" s="71">
        <v>-10.15</v>
      </c>
      <c r="G635" s="71">
        <f>VLOOKUP($E635,'Fuel Heat Rate'!$C$3:$K$33,3,FALSE)*F635</f>
        <v>-3819.445</v>
      </c>
    </row>
    <row r="636" spans="1:7">
      <c r="A636" s="7">
        <v>375842</v>
      </c>
      <c r="B636" s="7" t="s">
        <v>489</v>
      </c>
      <c r="C636" s="7">
        <v>2019</v>
      </c>
      <c r="D636" s="7" t="s">
        <v>506</v>
      </c>
      <c r="E636" s="7" t="s">
        <v>242</v>
      </c>
      <c r="F636" s="71">
        <v>-10.15</v>
      </c>
      <c r="G636" s="71">
        <f>VLOOKUP($E636,'Fuel Heat Rate'!$C$3:$K$33,3,FALSE)*F636</f>
        <v>-17613.8025</v>
      </c>
    </row>
    <row r="637" spans="1:7">
      <c r="A637" s="7">
        <v>447067</v>
      </c>
      <c r="B637" s="7" t="s">
        <v>493</v>
      </c>
      <c r="C637" s="7">
        <v>2019</v>
      </c>
      <c r="D637" s="7" t="s">
        <v>506</v>
      </c>
      <c r="E637" s="7" t="s">
        <v>262</v>
      </c>
      <c r="F637" s="71">
        <v>-10.17</v>
      </c>
      <c r="G637" s="71">
        <f>VLOOKUP($E637,'Fuel Heat Rate'!$C$3:$K$33,3,FALSE)*F637</f>
        <v>-4252.6872</v>
      </c>
    </row>
    <row r="638" spans="1:7">
      <c r="A638" s="7">
        <v>102072</v>
      </c>
      <c r="B638" s="7" t="s">
        <v>472</v>
      </c>
      <c r="C638" s="7">
        <v>2019</v>
      </c>
      <c r="D638" s="7" t="s">
        <v>506</v>
      </c>
      <c r="E638" s="7" t="s">
        <v>251</v>
      </c>
      <c r="F638" s="71">
        <v>-10.24</v>
      </c>
      <c r="G638" s="71">
        <f>VLOOKUP($E638,'Fuel Heat Rate'!$C$3:$K$33,3,FALSE)*F638</f>
        <v>-4710.1952</v>
      </c>
    </row>
    <row r="639" spans="1:7">
      <c r="A639" s="7">
        <v>52057</v>
      </c>
      <c r="B639" s="7" t="s">
        <v>462</v>
      </c>
      <c r="C639" s="7">
        <v>2019</v>
      </c>
      <c r="D639" s="7" t="s">
        <v>506</v>
      </c>
      <c r="E639" s="7" t="s">
        <v>244</v>
      </c>
      <c r="F639" s="71">
        <v>-10.27</v>
      </c>
      <c r="G639" s="71">
        <f>VLOOKUP($E639,'Fuel Heat Rate'!$C$3:$K$33,3,FALSE)*F639</f>
        <v>-3864.601</v>
      </c>
    </row>
    <row r="640" spans="1:7">
      <c r="A640" s="7">
        <v>30007</v>
      </c>
      <c r="B640" s="7" t="s">
        <v>476</v>
      </c>
      <c r="C640" s="7">
        <v>2021</v>
      </c>
      <c r="D640" s="7" t="s">
        <v>506</v>
      </c>
      <c r="E640" s="7" t="s">
        <v>253</v>
      </c>
      <c r="F640" s="71">
        <v>-10.28</v>
      </c>
      <c r="G640" s="71">
        <f>VLOOKUP($E640,'Fuel Heat Rate'!$C$3:$K$33,3,FALSE)*F640</f>
        <v>-36580.866</v>
      </c>
    </row>
    <row r="641" spans="1:7">
      <c r="A641" s="7">
        <v>25002</v>
      </c>
      <c r="B641" s="7" t="s">
        <v>497</v>
      </c>
      <c r="C641" s="7">
        <v>2021</v>
      </c>
      <c r="D641" s="7" t="s">
        <v>506</v>
      </c>
      <c r="E641" s="7" t="s">
        <v>239</v>
      </c>
      <c r="F641" s="71">
        <v>-10.4</v>
      </c>
      <c r="G641" s="71">
        <f>VLOOKUP($E641,'Fuel Heat Rate'!$C$3:$K$33,3,FALSE)*F641</f>
        <v>-3322.488</v>
      </c>
    </row>
    <row r="642" spans="1:7">
      <c r="A642" s="7">
        <v>28362</v>
      </c>
      <c r="B642" s="7" t="s">
        <v>470</v>
      </c>
      <c r="C642" s="7">
        <v>2021</v>
      </c>
      <c r="D642" s="7" t="s">
        <v>506</v>
      </c>
      <c r="E642" s="7" t="s">
        <v>264</v>
      </c>
      <c r="F642" s="71">
        <v>-10.49</v>
      </c>
      <c r="G642" s="71">
        <f>VLOOKUP($E642,'Fuel Heat Rate'!$C$3:$K$33,3,FALSE)*F642</f>
        <v>-4298.802</v>
      </c>
    </row>
    <row r="643" spans="1:7">
      <c r="A643" s="7">
        <v>268042</v>
      </c>
      <c r="B643" s="7" t="s">
        <v>482</v>
      </c>
      <c r="C643" s="7">
        <v>2020</v>
      </c>
      <c r="D643" s="7" t="s">
        <v>506</v>
      </c>
      <c r="E643" s="7" t="s">
        <v>231</v>
      </c>
      <c r="F643" s="71">
        <v>-10.52</v>
      </c>
      <c r="G643" s="71">
        <f>VLOOKUP($E643,'Fuel Heat Rate'!$C$3:$K$33,3,FALSE)*F643</f>
        <v>-879.7876</v>
      </c>
    </row>
    <row r="644" spans="1:7">
      <c r="A644" s="7">
        <v>441642</v>
      </c>
      <c r="B644" s="7" t="s">
        <v>493</v>
      </c>
      <c r="C644" s="7">
        <v>2019</v>
      </c>
      <c r="D644" s="7" t="s">
        <v>506</v>
      </c>
      <c r="E644" s="7" t="s">
        <v>251</v>
      </c>
      <c r="F644" s="71">
        <v>-10.64</v>
      </c>
      <c r="G644" s="71">
        <f>VLOOKUP($E644,'Fuel Heat Rate'!$C$3:$K$33,3,FALSE)*F644</f>
        <v>-4894.1872</v>
      </c>
    </row>
    <row r="645" spans="1:7">
      <c r="A645" s="7">
        <v>220652</v>
      </c>
      <c r="B645" s="7" t="s">
        <v>479</v>
      </c>
      <c r="C645" s="7">
        <v>2020</v>
      </c>
      <c r="D645" s="7" t="s">
        <v>506</v>
      </c>
      <c r="E645" s="7" t="s">
        <v>262</v>
      </c>
      <c r="F645" s="71">
        <v>-10.95</v>
      </c>
      <c r="G645" s="71">
        <f>VLOOKUP($E645,'Fuel Heat Rate'!$C$3:$K$33,3,FALSE)*F645</f>
        <v>-4578.852</v>
      </c>
    </row>
    <row r="646" spans="1:7">
      <c r="A646" s="7">
        <v>19297</v>
      </c>
      <c r="B646" s="7" t="s">
        <v>471</v>
      </c>
      <c r="C646" s="7">
        <v>2021</v>
      </c>
      <c r="D646" s="7" t="s">
        <v>506</v>
      </c>
      <c r="E646" s="7" t="s">
        <v>262</v>
      </c>
      <c r="F646" s="71">
        <v>-11.44</v>
      </c>
      <c r="G646" s="71">
        <f>VLOOKUP($E646,'Fuel Heat Rate'!$C$3:$K$33,3,FALSE)*F646</f>
        <v>-4783.7504</v>
      </c>
    </row>
    <row r="647" spans="1:7">
      <c r="A647" s="7">
        <v>428622</v>
      </c>
      <c r="B647" s="7" t="s">
        <v>492</v>
      </c>
      <c r="C647" s="7">
        <v>2020</v>
      </c>
      <c r="D647" s="7" t="s">
        <v>506</v>
      </c>
      <c r="E647" s="7" t="s">
        <v>226</v>
      </c>
      <c r="F647" s="71">
        <v>-11.94</v>
      </c>
      <c r="G647" s="71">
        <f>VLOOKUP($E647,'Fuel Heat Rate'!$C$3:$K$33,3,FALSE)*F647</f>
        <v>-3494.9574</v>
      </c>
    </row>
    <row r="648" spans="1:7">
      <c r="A648" s="7">
        <v>33647</v>
      </c>
      <c r="B648" s="7" t="s">
        <v>492</v>
      </c>
      <c r="C648" s="7">
        <v>2021</v>
      </c>
      <c r="D648" s="7" t="s">
        <v>506</v>
      </c>
      <c r="E648" s="7" t="s">
        <v>226</v>
      </c>
      <c r="F648" s="71">
        <v>-11.94</v>
      </c>
      <c r="G648" s="71">
        <f>VLOOKUP($E648,'Fuel Heat Rate'!$C$3:$K$33,3,FALSE)*F648</f>
        <v>-3494.9574</v>
      </c>
    </row>
    <row r="649" spans="1:7">
      <c r="A649" s="7">
        <v>30287</v>
      </c>
      <c r="B649" s="7" t="s">
        <v>491</v>
      </c>
      <c r="C649" s="7">
        <v>2021</v>
      </c>
      <c r="D649" s="7" t="s">
        <v>506</v>
      </c>
      <c r="E649" s="7" t="s">
        <v>253</v>
      </c>
      <c r="F649" s="71">
        <v>-11.94</v>
      </c>
      <c r="G649" s="71">
        <f>VLOOKUP($E649,'Fuel Heat Rate'!$C$3:$K$33,3,FALSE)*F649</f>
        <v>-42487.893</v>
      </c>
    </row>
    <row r="650" spans="1:7">
      <c r="A650" s="7">
        <v>6417</v>
      </c>
      <c r="B650" s="7" t="s">
        <v>491</v>
      </c>
      <c r="C650" s="7">
        <v>2021</v>
      </c>
      <c r="D650" s="7" t="s">
        <v>506</v>
      </c>
      <c r="E650" s="7" t="s">
        <v>234</v>
      </c>
      <c r="F650" s="71">
        <v>-12.03</v>
      </c>
      <c r="G650" s="71">
        <f>VLOOKUP($E650,'Fuel Heat Rate'!$C$3:$K$33,3,FALSE)*F650</f>
        <v>-1007.3922</v>
      </c>
    </row>
    <row r="651" spans="1:7">
      <c r="A651" s="7">
        <v>52022</v>
      </c>
      <c r="B651" s="7" t="s">
        <v>462</v>
      </c>
      <c r="C651" s="7">
        <v>2020</v>
      </c>
      <c r="D651" s="7" t="s">
        <v>506</v>
      </c>
      <c r="E651" s="7" t="s">
        <v>244</v>
      </c>
      <c r="F651" s="71">
        <v>-12.09</v>
      </c>
      <c r="G651" s="71">
        <f>VLOOKUP($E651,'Fuel Heat Rate'!$C$3:$K$33,3,FALSE)*F651</f>
        <v>-4549.467</v>
      </c>
    </row>
    <row r="652" spans="1:7">
      <c r="A652" s="7">
        <v>498202</v>
      </c>
      <c r="B652" s="7" t="s">
        <v>497</v>
      </c>
      <c r="C652" s="7">
        <v>2020</v>
      </c>
      <c r="D652" s="7" t="s">
        <v>506</v>
      </c>
      <c r="E652" s="7" t="s">
        <v>239</v>
      </c>
      <c r="F652" s="71">
        <v>-12.4</v>
      </c>
      <c r="G652" s="71">
        <f>VLOOKUP($E652,'Fuel Heat Rate'!$C$3:$K$33,3,FALSE)*F652</f>
        <v>-3961.428</v>
      </c>
    </row>
    <row r="653" spans="1:7">
      <c r="A653" s="7">
        <v>428657</v>
      </c>
      <c r="B653" s="7" t="s">
        <v>492</v>
      </c>
      <c r="C653" s="7">
        <v>2019</v>
      </c>
      <c r="D653" s="7" t="s">
        <v>506</v>
      </c>
      <c r="E653" s="7" t="s">
        <v>226</v>
      </c>
      <c r="F653" s="71">
        <v>-12.72</v>
      </c>
      <c r="G653" s="71">
        <f>VLOOKUP($E653,'Fuel Heat Rate'!$C$3:$K$33,3,FALSE)*F653</f>
        <v>-3723.2712</v>
      </c>
    </row>
    <row r="654" spans="1:7">
      <c r="A654" s="7">
        <v>25597</v>
      </c>
      <c r="B654" s="7" t="s">
        <v>478</v>
      </c>
      <c r="C654" s="7">
        <v>2021</v>
      </c>
      <c r="D654" s="7" t="s">
        <v>506</v>
      </c>
      <c r="E654" s="7" t="s">
        <v>239</v>
      </c>
      <c r="F654" s="71">
        <v>-12.85</v>
      </c>
      <c r="G654" s="71">
        <f>VLOOKUP($E654,'Fuel Heat Rate'!$C$3:$K$33,3,FALSE)*F654</f>
        <v>-4105.1895</v>
      </c>
    </row>
    <row r="655" spans="1:7">
      <c r="A655" s="7">
        <v>234617</v>
      </c>
      <c r="B655" s="7" t="s">
        <v>480</v>
      </c>
      <c r="C655" s="7">
        <v>2019</v>
      </c>
      <c r="D655" s="7" t="s">
        <v>506</v>
      </c>
      <c r="E655" s="7" t="s">
        <v>226</v>
      </c>
      <c r="F655" s="71">
        <v>-12.89</v>
      </c>
      <c r="G655" s="71">
        <f>VLOOKUP($E655,'Fuel Heat Rate'!$C$3:$K$33,3,FALSE)*F655</f>
        <v>-3773.0319</v>
      </c>
    </row>
    <row r="656" spans="1:7">
      <c r="A656" s="7">
        <v>112012</v>
      </c>
      <c r="B656" s="7" t="s">
        <v>472</v>
      </c>
      <c r="C656" s="7">
        <v>2020</v>
      </c>
      <c r="D656" s="7" t="s">
        <v>506</v>
      </c>
      <c r="E656" s="7" t="s">
        <v>494</v>
      </c>
      <c r="F656" s="71">
        <v>-13.24</v>
      </c>
      <c r="G656" s="71">
        <f>VLOOKUP($E656,'Fuel Heat Rate'!$C$3:$K$33,3,FALSE)*F656</f>
        <v>-2048.6252</v>
      </c>
    </row>
    <row r="657" spans="1:7">
      <c r="A657" s="7">
        <v>73477</v>
      </c>
      <c r="B657" s="7" t="s">
        <v>470</v>
      </c>
      <c r="C657" s="7">
        <v>2019</v>
      </c>
      <c r="D657" s="7" t="s">
        <v>506</v>
      </c>
      <c r="E657" s="7" t="s">
        <v>264</v>
      </c>
      <c r="F657" s="71">
        <v>-13.94</v>
      </c>
      <c r="G657" s="71">
        <f>VLOOKUP($E657,'Fuel Heat Rate'!$C$3:$K$33,3,FALSE)*F657</f>
        <v>-5712.612</v>
      </c>
    </row>
    <row r="658" spans="1:7">
      <c r="A658" s="7">
        <v>48942</v>
      </c>
      <c r="B658" s="7" t="s">
        <v>224</v>
      </c>
      <c r="C658" s="7">
        <v>2020</v>
      </c>
      <c r="D658" s="7" t="s">
        <v>506</v>
      </c>
      <c r="E658" s="7" t="s">
        <v>264</v>
      </c>
      <c r="F658" s="71">
        <v>-13.95</v>
      </c>
      <c r="G658" s="71">
        <f>VLOOKUP($E658,'Fuel Heat Rate'!$C$3:$K$33,3,FALSE)*F658</f>
        <v>-5716.71</v>
      </c>
    </row>
    <row r="659" spans="1:7">
      <c r="A659" s="7">
        <v>112047</v>
      </c>
      <c r="B659" s="7" t="s">
        <v>472</v>
      </c>
      <c r="C659" s="7">
        <v>2019</v>
      </c>
      <c r="D659" s="7" t="s">
        <v>506</v>
      </c>
      <c r="E659" s="7" t="s">
        <v>494</v>
      </c>
      <c r="F659" s="71">
        <v>-14.05</v>
      </c>
      <c r="G659" s="71">
        <f>VLOOKUP($E659,'Fuel Heat Rate'!$C$3:$K$33,3,FALSE)*F659</f>
        <v>-2173.9565</v>
      </c>
    </row>
    <row r="660" spans="1:7">
      <c r="A660" s="7">
        <v>440137</v>
      </c>
      <c r="B660" s="7" t="s">
        <v>493</v>
      </c>
      <c r="C660" s="7">
        <v>2019</v>
      </c>
      <c r="D660" s="7" t="s">
        <v>506</v>
      </c>
      <c r="E660" s="7" t="s">
        <v>244</v>
      </c>
      <c r="F660" s="71">
        <v>-14.1</v>
      </c>
      <c r="G660" s="71">
        <f>VLOOKUP($E660,'Fuel Heat Rate'!$C$3:$K$33,3,FALSE)*F660</f>
        <v>-5305.83</v>
      </c>
    </row>
    <row r="661" spans="1:7">
      <c r="A661" s="7">
        <v>33892</v>
      </c>
      <c r="B661" s="7" t="s">
        <v>495</v>
      </c>
      <c r="C661" s="7">
        <v>2021</v>
      </c>
      <c r="D661" s="7" t="s">
        <v>506</v>
      </c>
      <c r="E661" s="7" t="s">
        <v>226</v>
      </c>
      <c r="F661" s="71">
        <v>-14.16</v>
      </c>
      <c r="G661" s="71">
        <f>VLOOKUP($E661,'Fuel Heat Rate'!$C$3:$K$33,3,FALSE)*F661</f>
        <v>-4144.7736</v>
      </c>
    </row>
    <row r="662" spans="1:7">
      <c r="A662" s="7">
        <v>294572</v>
      </c>
      <c r="B662" s="7" t="s">
        <v>484</v>
      </c>
      <c r="C662" s="7">
        <v>2020</v>
      </c>
      <c r="D662" s="7" t="s">
        <v>506</v>
      </c>
      <c r="E662" s="7" t="s">
        <v>244</v>
      </c>
      <c r="F662" s="71">
        <v>-14.22</v>
      </c>
      <c r="G662" s="71">
        <f>VLOOKUP($E662,'Fuel Heat Rate'!$C$3:$K$33,3,FALSE)*F662</f>
        <v>-5350.986</v>
      </c>
    </row>
    <row r="663" spans="1:7">
      <c r="A663" s="7">
        <v>84362</v>
      </c>
      <c r="B663" s="7" t="s">
        <v>471</v>
      </c>
      <c r="C663" s="7">
        <v>2020</v>
      </c>
      <c r="D663" s="7" t="s">
        <v>506</v>
      </c>
      <c r="E663" s="7" t="s">
        <v>244</v>
      </c>
      <c r="F663" s="71">
        <v>-14.4</v>
      </c>
      <c r="G663" s="71">
        <f>VLOOKUP($E663,'Fuel Heat Rate'!$C$3:$K$33,3,FALSE)*F663</f>
        <v>-5418.72</v>
      </c>
    </row>
    <row r="664" spans="1:7">
      <c r="A664" s="7">
        <v>440102</v>
      </c>
      <c r="B664" s="7" t="s">
        <v>493</v>
      </c>
      <c r="C664" s="7">
        <v>2020</v>
      </c>
      <c r="D664" s="7" t="s">
        <v>506</v>
      </c>
      <c r="E664" s="7" t="s">
        <v>244</v>
      </c>
      <c r="F664" s="71">
        <v>-14.4</v>
      </c>
      <c r="G664" s="71">
        <f>VLOOKUP($E664,'Fuel Heat Rate'!$C$3:$K$33,3,FALSE)*F664</f>
        <v>-5418.72</v>
      </c>
    </row>
    <row r="665" spans="1:7">
      <c r="A665" s="7">
        <v>24967</v>
      </c>
      <c r="B665" s="7" t="s">
        <v>492</v>
      </c>
      <c r="C665" s="7">
        <v>2021</v>
      </c>
      <c r="D665" s="7" t="s">
        <v>506</v>
      </c>
      <c r="E665" s="7" t="s">
        <v>239</v>
      </c>
      <c r="F665" s="71">
        <v>-14.48</v>
      </c>
      <c r="G665" s="71">
        <f>VLOOKUP($E665,'Fuel Heat Rate'!$C$3:$K$33,3,FALSE)*F665</f>
        <v>-4625.9256</v>
      </c>
    </row>
    <row r="666" spans="1:7">
      <c r="A666" s="7">
        <v>460997</v>
      </c>
      <c r="B666" s="7" t="s">
        <v>495</v>
      </c>
      <c r="C666" s="7">
        <v>2019</v>
      </c>
      <c r="D666" s="7" t="s">
        <v>506</v>
      </c>
      <c r="E666" s="7" t="s">
        <v>226</v>
      </c>
      <c r="F666" s="71">
        <v>-14.5</v>
      </c>
      <c r="G666" s="71">
        <f>VLOOKUP($E666,'Fuel Heat Rate'!$C$3:$K$33,3,FALSE)*F666</f>
        <v>-4244.295</v>
      </c>
    </row>
    <row r="667" spans="1:7">
      <c r="A667" s="7">
        <v>34032</v>
      </c>
      <c r="B667" s="7" t="s">
        <v>490</v>
      </c>
      <c r="C667" s="7">
        <v>2021</v>
      </c>
      <c r="D667" s="7" t="s">
        <v>506</v>
      </c>
      <c r="E667" s="7" t="s">
        <v>226</v>
      </c>
      <c r="F667" s="71">
        <v>-14.57</v>
      </c>
      <c r="G667" s="71">
        <f>VLOOKUP($E667,'Fuel Heat Rate'!$C$3:$K$33,3,FALSE)*F667</f>
        <v>-4264.7847</v>
      </c>
    </row>
    <row r="668" spans="1:7">
      <c r="A668" s="7">
        <v>487142</v>
      </c>
      <c r="B668" s="7" t="s">
        <v>496</v>
      </c>
      <c r="C668" s="7">
        <v>2019</v>
      </c>
      <c r="D668" s="7" t="s">
        <v>506</v>
      </c>
      <c r="E668" s="7" t="s">
        <v>247</v>
      </c>
      <c r="F668" s="71">
        <v>-14.63</v>
      </c>
      <c r="G668" s="71">
        <f>VLOOKUP($E668,'Fuel Heat Rate'!$C$3:$K$33,3,FALSE)*F668</f>
        <v>-11623.535</v>
      </c>
    </row>
    <row r="669" spans="1:7">
      <c r="A669" s="7">
        <v>29727</v>
      </c>
      <c r="B669" s="7" t="s">
        <v>473</v>
      </c>
      <c r="C669" s="7">
        <v>2021</v>
      </c>
      <c r="D669" s="7" t="s">
        <v>506</v>
      </c>
      <c r="E669" s="7" t="s">
        <v>253</v>
      </c>
      <c r="F669" s="71">
        <v>-15.05</v>
      </c>
      <c r="G669" s="71">
        <f>VLOOKUP($E669,'Fuel Heat Rate'!$C$3:$K$33,3,FALSE)*F669</f>
        <v>-53554.6725</v>
      </c>
    </row>
    <row r="670" spans="1:7">
      <c r="A670" s="7">
        <v>34382</v>
      </c>
      <c r="B670" s="7" t="s">
        <v>480</v>
      </c>
      <c r="C670" s="7">
        <v>2021</v>
      </c>
      <c r="D670" s="7" t="s">
        <v>506</v>
      </c>
      <c r="E670" s="7" t="s">
        <v>226</v>
      </c>
      <c r="F670" s="71">
        <v>-15.23</v>
      </c>
      <c r="G670" s="71">
        <f>VLOOKUP($E670,'Fuel Heat Rate'!$C$3:$K$33,3,FALSE)*F670</f>
        <v>-4457.9733</v>
      </c>
    </row>
    <row r="671" spans="1:7">
      <c r="A671" s="7">
        <v>28292</v>
      </c>
      <c r="B671" s="7" t="s">
        <v>224</v>
      </c>
      <c r="C671" s="7">
        <v>2021</v>
      </c>
      <c r="D671" s="7" t="s">
        <v>506</v>
      </c>
      <c r="E671" s="7" t="s">
        <v>264</v>
      </c>
      <c r="F671" s="71">
        <v>-15.41</v>
      </c>
      <c r="G671" s="71">
        <f>VLOOKUP($E671,'Fuel Heat Rate'!$C$3:$K$33,3,FALSE)*F671</f>
        <v>-6315.018</v>
      </c>
    </row>
    <row r="672" spans="1:7">
      <c r="A672" s="7">
        <v>472442</v>
      </c>
      <c r="B672" s="7" t="s">
        <v>496</v>
      </c>
      <c r="C672" s="7">
        <v>2020</v>
      </c>
      <c r="D672" s="7" t="s">
        <v>506</v>
      </c>
      <c r="E672" s="7" t="s">
        <v>244</v>
      </c>
      <c r="F672" s="71">
        <v>-15.53</v>
      </c>
      <c r="G672" s="71">
        <f>VLOOKUP($E672,'Fuel Heat Rate'!$C$3:$K$33,3,FALSE)*F672</f>
        <v>-5843.939</v>
      </c>
    </row>
    <row r="673" spans="1:7">
      <c r="A673" s="7">
        <v>162622</v>
      </c>
      <c r="B673" s="7" t="s">
        <v>475</v>
      </c>
      <c r="C673" s="7">
        <v>2019</v>
      </c>
      <c r="D673" s="7" t="s">
        <v>506</v>
      </c>
      <c r="E673" s="7" t="s">
        <v>229</v>
      </c>
      <c r="F673" s="71">
        <v>-15.6</v>
      </c>
      <c r="G673" s="71">
        <f>VLOOKUP($E673,'Fuel Heat Rate'!$C$3:$K$33,3,FALSE)*F673</f>
        <v>-3261.648</v>
      </c>
    </row>
    <row r="674" spans="1:7">
      <c r="A674" s="7">
        <v>8902</v>
      </c>
      <c r="B674" s="7" t="s">
        <v>493</v>
      </c>
      <c r="C674" s="7">
        <v>2021</v>
      </c>
      <c r="D674" s="7" t="s">
        <v>506</v>
      </c>
      <c r="E674" s="7" t="s">
        <v>244</v>
      </c>
      <c r="F674" s="71">
        <v>-15.76</v>
      </c>
      <c r="G674" s="71">
        <f>VLOOKUP($E674,'Fuel Heat Rate'!$C$3:$K$33,3,FALSE)*F674</f>
        <v>-5930.488</v>
      </c>
    </row>
    <row r="675" spans="1:7">
      <c r="A675" s="7">
        <v>482837</v>
      </c>
      <c r="B675" s="7" t="s">
        <v>496</v>
      </c>
      <c r="C675" s="7">
        <v>2019</v>
      </c>
      <c r="D675" s="7" t="s">
        <v>506</v>
      </c>
      <c r="E675" s="7" t="s">
        <v>253</v>
      </c>
      <c r="F675" s="71">
        <v>-15.82</v>
      </c>
      <c r="G675" s="71">
        <f>VLOOKUP($E675,'Fuel Heat Rate'!$C$3:$K$33,3,FALSE)*F675</f>
        <v>-56294.679</v>
      </c>
    </row>
    <row r="676" spans="1:7">
      <c r="A676" s="7">
        <v>498237</v>
      </c>
      <c r="B676" s="7" t="s">
        <v>497</v>
      </c>
      <c r="C676" s="7">
        <v>2019</v>
      </c>
      <c r="D676" s="7" t="s">
        <v>506</v>
      </c>
      <c r="E676" s="7" t="s">
        <v>239</v>
      </c>
      <c r="F676" s="71">
        <v>-15.85</v>
      </c>
      <c r="G676" s="71">
        <f>VLOOKUP($E676,'Fuel Heat Rate'!$C$3:$K$33,3,FALSE)*F676</f>
        <v>-5063.5995</v>
      </c>
    </row>
    <row r="677" spans="1:7">
      <c r="A677" s="7">
        <v>482802</v>
      </c>
      <c r="B677" s="7" t="s">
        <v>496</v>
      </c>
      <c r="C677" s="7">
        <v>2020</v>
      </c>
      <c r="D677" s="7" t="s">
        <v>506</v>
      </c>
      <c r="E677" s="7" t="s">
        <v>253</v>
      </c>
      <c r="F677" s="71">
        <v>-16.24</v>
      </c>
      <c r="G677" s="71">
        <f>VLOOKUP($E677,'Fuel Heat Rate'!$C$3:$K$33,3,FALSE)*F677</f>
        <v>-57789.228</v>
      </c>
    </row>
    <row r="678" spans="1:7">
      <c r="A678" s="7">
        <v>9252</v>
      </c>
      <c r="B678" s="7" t="s">
        <v>484</v>
      </c>
      <c r="C678" s="7">
        <v>2021</v>
      </c>
      <c r="D678" s="7" t="s">
        <v>506</v>
      </c>
      <c r="E678" s="7" t="s">
        <v>244</v>
      </c>
      <c r="F678" s="71">
        <v>-16.31</v>
      </c>
      <c r="G678" s="71">
        <f>VLOOKUP($E678,'Fuel Heat Rate'!$C$3:$K$33,3,FALSE)*F678</f>
        <v>-6137.453</v>
      </c>
    </row>
    <row r="679" spans="1:7">
      <c r="A679" s="7">
        <v>10267</v>
      </c>
      <c r="B679" s="7" t="s">
        <v>496</v>
      </c>
      <c r="C679" s="7">
        <v>2021</v>
      </c>
      <c r="D679" s="7" t="s">
        <v>506</v>
      </c>
      <c r="E679" s="7" t="s">
        <v>247</v>
      </c>
      <c r="F679" s="71">
        <v>-16.44</v>
      </c>
      <c r="G679" s="71">
        <f>VLOOKUP($E679,'Fuel Heat Rate'!$C$3:$K$33,3,FALSE)*F679</f>
        <v>-13061.58</v>
      </c>
    </row>
    <row r="680" spans="1:7">
      <c r="A680" s="7">
        <v>478252</v>
      </c>
      <c r="B680" s="7" t="s">
        <v>496</v>
      </c>
      <c r="C680" s="7">
        <v>2020</v>
      </c>
      <c r="D680" s="7" t="s">
        <v>506</v>
      </c>
      <c r="E680" s="7" t="s">
        <v>231</v>
      </c>
      <c r="F680" s="71">
        <v>-16.48</v>
      </c>
      <c r="G680" s="71">
        <f>VLOOKUP($E680,'Fuel Heat Rate'!$C$3:$K$33,3,FALSE)*F680</f>
        <v>-1378.2224</v>
      </c>
    </row>
    <row r="681" spans="1:7">
      <c r="A681" s="7">
        <v>29797</v>
      </c>
      <c r="B681" s="7" t="s">
        <v>496</v>
      </c>
      <c r="C681" s="7">
        <v>2021</v>
      </c>
      <c r="D681" s="7" t="s">
        <v>506</v>
      </c>
      <c r="E681" s="7" t="s">
        <v>253</v>
      </c>
      <c r="F681" s="71">
        <v>-16.64</v>
      </c>
      <c r="G681" s="71">
        <f>VLOOKUP($E681,'Fuel Heat Rate'!$C$3:$K$33,3,FALSE)*F681</f>
        <v>-59212.608</v>
      </c>
    </row>
    <row r="682" spans="1:7">
      <c r="A682" s="7">
        <v>93952</v>
      </c>
      <c r="B682" s="7" t="s">
        <v>471</v>
      </c>
      <c r="C682" s="7">
        <v>2020</v>
      </c>
      <c r="D682" s="7" t="s">
        <v>506</v>
      </c>
      <c r="E682" s="7" t="s">
        <v>239</v>
      </c>
      <c r="F682" s="71">
        <v>-16.68</v>
      </c>
      <c r="G682" s="71">
        <f>VLOOKUP($E682,'Fuel Heat Rate'!$C$3:$K$33,3,FALSE)*F682</f>
        <v>-5328.7596</v>
      </c>
    </row>
    <row r="683" spans="1:7">
      <c r="A683" s="7">
        <v>57832</v>
      </c>
      <c r="B683" s="7" t="s">
        <v>462</v>
      </c>
      <c r="C683" s="7">
        <v>2020</v>
      </c>
      <c r="D683" s="7" t="s">
        <v>506</v>
      </c>
      <c r="E683" s="7" t="s">
        <v>231</v>
      </c>
      <c r="F683" s="71">
        <v>-16.69</v>
      </c>
      <c r="G683" s="71">
        <f>VLOOKUP($E683,'Fuel Heat Rate'!$C$3:$K$33,3,FALSE)*F683</f>
        <v>-1395.7847</v>
      </c>
    </row>
    <row r="684" spans="1:7">
      <c r="A684" s="7">
        <v>326947</v>
      </c>
      <c r="B684" s="7" t="s">
        <v>486</v>
      </c>
      <c r="C684" s="7">
        <v>2019</v>
      </c>
      <c r="D684" s="7" t="s">
        <v>506</v>
      </c>
      <c r="E684" s="7" t="s">
        <v>244</v>
      </c>
      <c r="F684" s="71">
        <v>-16.74</v>
      </c>
      <c r="G684" s="71">
        <f>VLOOKUP($E684,'Fuel Heat Rate'!$C$3:$K$33,3,FALSE)*F684</f>
        <v>-6299.262</v>
      </c>
    </row>
    <row r="685" spans="1:7">
      <c r="A685" s="7">
        <v>460962</v>
      </c>
      <c r="B685" s="7" t="s">
        <v>495</v>
      </c>
      <c r="C685" s="7">
        <v>2020</v>
      </c>
      <c r="D685" s="7" t="s">
        <v>506</v>
      </c>
      <c r="E685" s="7" t="s">
        <v>226</v>
      </c>
      <c r="F685" s="71">
        <v>-16.87</v>
      </c>
      <c r="G685" s="71">
        <f>VLOOKUP($E685,'Fuel Heat Rate'!$C$3:$K$33,3,FALSE)*F685</f>
        <v>-4938.0177</v>
      </c>
    </row>
    <row r="686" spans="1:7">
      <c r="A686" s="7">
        <v>56712</v>
      </c>
      <c r="B686" s="7" t="s">
        <v>462</v>
      </c>
      <c r="C686" s="7">
        <v>2020</v>
      </c>
      <c r="D686" s="7" t="s">
        <v>506</v>
      </c>
      <c r="E686" s="7" t="s">
        <v>226</v>
      </c>
      <c r="F686" s="71">
        <v>-16.95</v>
      </c>
      <c r="G686" s="71">
        <f>VLOOKUP($E686,'Fuel Heat Rate'!$C$3:$K$33,3,FALSE)*F686</f>
        <v>-4961.4345</v>
      </c>
    </row>
    <row r="687" spans="1:7">
      <c r="A687" s="7">
        <v>433557</v>
      </c>
      <c r="B687" s="7" t="s">
        <v>492</v>
      </c>
      <c r="C687" s="7">
        <v>2019</v>
      </c>
      <c r="D687" s="7" t="s">
        <v>506</v>
      </c>
      <c r="E687" s="7" t="s">
        <v>239</v>
      </c>
      <c r="F687" s="71">
        <v>-17.24</v>
      </c>
      <c r="G687" s="71">
        <f>VLOOKUP($E687,'Fuel Heat Rate'!$C$3:$K$33,3,FALSE)*F687</f>
        <v>-5507.6628</v>
      </c>
    </row>
    <row r="688" spans="1:7">
      <c r="A688" s="7">
        <v>3582</v>
      </c>
      <c r="B688" s="7" t="s">
        <v>462</v>
      </c>
      <c r="C688" s="7">
        <v>2021</v>
      </c>
      <c r="D688" s="7" t="s">
        <v>506</v>
      </c>
      <c r="E688" s="7" t="s">
        <v>231</v>
      </c>
      <c r="F688" s="71">
        <v>-17.28</v>
      </c>
      <c r="G688" s="71">
        <f>VLOOKUP($E688,'Fuel Heat Rate'!$C$3:$K$33,3,FALSE)*F688</f>
        <v>-1445.1264</v>
      </c>
    </row>
    <row r="689" spans="1:7">
      <c r="A689" s="7">
        <v>56747</v>
      </c>
      <c r="B689" s="7" t="s">
        <v>462</v>
      </c>
      <c r="C689" s="7">
        <v>2019</v>
      </c>
      <c r="D689" s="7" t="s">
        <v>506</v>
      </c>
      <c r="E689" s="7" t="s">
        <v>226</v>
      </c>
      <c r="F689" s="71">
        <v>-17.31</v>
      </c>
      <c r="G689" s="71">
        <f>VLOOKUP($E689,'Fuel Heat Rate'!$C$3:$K$33,3,FALSE)*F689</f>
        <v>-5066.8101</v>
      </c>
    </row>
    <row r="690" spans="1:7">
      <c r="A690" s="7">
        <v>19507</v>
      </c>
      <c r="B690" s="7" t="s">
        <v>479</v>
      </c>
      <c r="C690" s="7">
        <v>2021</v>
      </c>
      <c r="D690" s="7" t="s">
        <v>506</v>
      </c>
      <c r="E690" s="7" t="s">
        <v>262</v>
      </c>
      <c r="F690" s="71">
        <v>-17.32</v>
      </c>
      <c r="G690" s="71">
        <f>VLOOKUP($E690,'Fuel Heat Rate'!$C$3:$K$33,3,FALSE)*F690</f>
        <v>-7242.5312</v>
      </c>
    </row>
    <row r="691" spans="1:7">
      <c r="A691" s="7">
        <v>84397</v>
      </c>
      <c r="B691" s="7" t="s">
        <v>471</v>
      </c>
      <c r="C691" s="7">
        <v>2019</v>
      </c>
      <c r="D691" s="7" t="s">
        <v>506</v>
      </c>
      <c r="E691" s="7" t="s">
        <v>244</v>
      </c>
      <c r="F691" s="71">
        <v>-17.63</v>
      </c>
      <c r="G691" s="71">
        <f>VLOOKUP($E691,'Fuel Heat Rate'!$C$3:$K$33,3,FALSE)*F691</f>
        <v>-6634.169</v>
      </c>
    </row>
    <row r="692" spans="1:7">
      <c r="A692" s="7">
        <v>433522</v>
      </c>
      <c r="B692" s="7" t="s">
        <v>492</v>
      </c>
      <c r="C692" s="7">
        <v>2020</v>
      </c>
      <c r="D692" s="7" t="s">
        <v>506</v>
      </c>
      <c r="E692" s="7" t="s">
        <v>239</v>
      </c>
      <c r="F692" s="71">
        <v>-17.69</v>
      </c>
      <c r="G692" s="71">
        <f>VLOOKUP($E692,'Fuel Heat Rate'!$C$3:$K$33,3,FALSE)*F692</f>
        <v>-5651.4243</v>
      </c>
    </row>
    <row r="693" spans="1:7">
      <c r="A693" s="7">
        <v>472827</v>
      </c>
      <c r="B693" s="7" t="s">
        <v>496</v>
      </c>
      <c r="C693" s="7">
        <v>2020</v>
      </c>
      <c r="D693" s="7" t="s">
        <v>506</v>
      </c>
      <c r="E693" s="7" t="s">
        <v>242</v>
      </c>
      <c r="F693" s="71">
        <v>-17.85</v>
      </c>
      <c r="G693" s="71">
        <f>VLOOKUP($E693,'Fuel Heat Rate'!$C$3:$K$33,3,FALSE)*F693</f>
        <v>-30975.9975</v>
      </c>
    </row>
    <row r="694" spans="1:7">
      <c r="A694" s="7">
        <v>487107</v>
      </c>
      <c r="B694" s="7" t="s">
        <v>496</v>
      </c>
      <c r="C694" s="7">
        <v>2020</v>
      </c>
      <c r="D694" s="7" t="s">
        <v>506</v>
      </c>
      <c r="E694" s="7" t="s">
        <v>247</v>
      </c>
      <c r="F694" s="71">
        <v>-17.95</v>
      </c>
      <c r="G694" s="71">
        <f>VLOOKUP($E694,'Fuel Heat Rate'!$C$3:$K$33,3,FALSE)*F694</f>
        <v>-14261.275</v>
      </c>
    </row>
    <row r="695" spans="1:7">
      <c r="A695" s="7">
        <v>472862</v>
      </c>
      <c r="B695" s="7" t="s">
        <v>496</v>
      </c>
      <c r="C695" s="7">
        <v>2019</v>
      </c>
      <c r="D695" s="7" t="s">
        <v>506</v>
      </c>
      <c r="E695" s="7" t="s">
        <v>242</v>
      </c>
      <c r="F695" s="71">
        <v>-18.12</v>
      </c>
      <c r="G695" s="71">
        <f>VLOOKUP($E695,'Fuel Heat Rate'!$C$3:$K$33,3,FALSE)*F695</f>
        <v>-31444.542</v>
      </c>
    </row>
    <row r="696" spans="1:7">
      <c r="A696" s="7">
        <v>288762</v>
      </c>
      <c r="B696" s="7" t="s">
        <v>483</v>
      </c>
      <c r="C696" s="7">
        <v>2020</v>
      </c>
      <c r="D696" s="7" t="s">
        <v>506</v>
      </c>
      <c r="E696" s="7" t="s">
        <v>253</v>
      </c>
      <c r="F696" s="71">
        <v>-18.24</v>
      </c>
      <c r="G696" s="71">
        <f>VLOOKUP($E696,'Fuel Heat Rate'!$C$3:$K$33,3,FALSE)*F696</f>
        <v>-64906.128</v>
      </c>
    </row>
    <row r="697" spans="1:7">
      <c r="A697" s="7">
        <v>9042</v>
      </c>
      <c r="B697" s="7" t="s">
        <v>489</v>
      </c>
      <c r="C697" s="7">
        <v>2021</v>
      </c>
      <c r="D697" s="7" t="s">
        <v>506</v>
      </c>
      <c r="E697" s="7" t="s">
        <v>244</v>
      </c>
      <c r="F697" s="71">
        <v>-18.4</v>
      </c>
      <c r="G697" s="71">
        <f>VLOOKUP($E697,'Fuel Heat Rate'!$C$3:$K$33,3,FALSE)*F697</f>
        <v>-6923.92</v>
      </c>
    </row>
    <row r="698" spans="1:7">
      <c r="A698" s="7">
        <v>288797</v>
      </c>
      <c r="B698" s="7" t="s">
        <v>483</v>
      </c>
      <c r="C698" s="7">
        <v>2019</v>
      </c>
      <c r="D698" s="7" t="s">
        <v>506</v>
      </c>
      <c r="E698" s="7" t="s">
        <v>253</v>
      </c>
      <c r="F698" s="71">
        <v>-18.49</v>
      </c>
      <c r="G698" s="71">
        <f>VLOOKUP($E698,'Fuel Heat Rate'!$C$3:$K$33,3,FALSE)*F698</f>
        <v>-65795.7405</v>
      </c>
    </row>
    <row r="699" spans="1:7">
      <c r="A699" s="7">
        <v>19367</v>
      </c>
      <c r="B699" s="7" t="s">
        <v>485</v>
      </c>
      <c r="C699" s="7">
        <v>2021</v>
      </c>
      <c r="D699" s="7" t="s">
        <v>506</v>
      </c>
      <c r="E699" s="7" t="s">
        <v>262</v>
      </c>
      <c r="F699" s="71">
        <v>-18.59</v>
      </c>
      <c r="G699" s="71">
        <f>VLOOKUP($E699,'Fuel Heat Rate'!$C$3:$K$33,3,FALSE)*F699</f>
        <v>-7773.5944</v>
      </c>
    </row>
    <row r="700" spans="1:7">
      <c r="A700" s="7">
        <v>317672</v>
      </c>
      <c r="B700" s="7" t="s">
        <v>485</v>
      </c>
      <c r="C700" s="7">
        <v>2020</v>
      </c>
      <c r="D700" s="7" t="s">
        <v>506</v>
      </c>
      <c r="E700" s="7" t="s">
        <v>262</v>
      </c>
      <c r="F700" s="71">
        <v>-18.61</v>
      </c>
      <c r="G700" s="71">
        <f>VLOOKUP($E700,'Fuel Heat Rate'!$C$3:$K$33,3,FALSE)*F700</f>
        <v>-7781.9576</v>
      </c>
    </row>
    <row r="701" spans="1:7">
      <c r="A701" s="7">
        <v>6172</v>
      </c>
      <c r="B701" s="7" t="s">
        <v>480</v>
      </c>
      <c r="C701" s="7">
        <v>2021</v>
      </c>
      <c r="D701" s="7" t="s">
        <v>506</v>
      </c>
      <c r="E701" s="7" t="s">
        <v>234</v>
      </c>
      <c r="F701" s="71">
        <v>-18.68</v>
      </c>
      <c r="G701" s="71">
        <f>VLOOKUP($E701,'Fuel Heat Rate'!$C$3:$K$33,3,FALSE)*F701</f>
        <v>-1564.2632</v>
      </c>
    </row>
    <row r="702" spans="1:7">
      <c r="A702" s="7">
        <v>9182</v>
      </c>
      <c r="B702" s="7" t="s">
        <v>496</v>
      </c>
      <c r="C702" s="7">
        <v>2021</v>
      </c>
      <c r="D702" s="7" t="s">
        <v>506</v>
      </c>
      <c r="E702" s="7" t="s">
        <v>244</v>
      </c>
      <c r="F702" s="71">
        <v>-18.89</v>
      </c>
      <c r="G702" s="71">
        <f>VLOOKUP($E702,'Fuel Heat Rate'!$C$3:$K$33,3,FALSE)*F702</f>
        <v>-7108.307</v>
      </c>
    </row>
    <row r="703" spans="1:7">
      <c r="A703" s="7">
        <v>8097</v>
      </c>
      <c r="B703" s="7" t="s">
        <v>496</v>
      </c>
      <c r="C703" s="7">
        <v>2021</v>
      </c>
      <c r="D703" s="7" t="s">
        <v>506</v>
      </c>
      <c r="E703" s="7" t="s">
        <v>242</v>
      </c>
      <c r="F703" s="71">
        <v>-19.08</v>
      </c>
      <c r="G703" s="71">
        <f>VLOOKUP($E703,'Fuel Heat Rate'!$C$3:$K$33,3,FALSE)*F703</f>
        <v>-33110.478</v>
      </c>
    </row>
    <row r="704" spans="1:7">
      <c r="A704" s="7">
        <v>9112</v>
      </c>
      <c r="B704" s="7" t="s">
        <v>473</v>
      </c>
      <c r="C704" s="7">
        <v>2021</v>
      </c>
      <c r="D704" s="7" t="s">
        <v>506</v>
      </c>
      <c r="E704" s="7" t="s">
        <v>244</v>
      </c>
      <c r="F704" s="71">
        <v>-19.23</v>
      </c>
      <c r="G704" s="71">
        <f>VLOOKUP($E704,'Fuel Heat Rate'!$C$3:$K$33,3,FALSE)*F704</f>
        <v>-7236.249</v>
      </c>
    </row>
    <row r="705" spans="1:7">
      <c r="A705" s="7">
        <v>25807</v>
      </c>
      <c r="B705" s="7" t="s">
        <v>471</v>
      </c>
      <c r="C705" s="7">
        <v>2021</v>
      </c>
      <c r="D705" s="7" t="s">
        <v>506</v>
      </c>
      <c r="E705" s="7" t="s">
        <v>239</v>
      </c>
      <c r="F705" s="71">
        <v>-19.24</v>
      </c>
      <c r="G705" s="71">
        <f>VLOOKUP($E705,'Fuel Heat Rate'!$C$3:$K$33,3,FALSE)*F705</f>
        <v>-6146.6028</v>
      </c>
    </row>
    <row r="706" spans="1:7">
      <c r="A706" s="7">
        <v>7117</v>
      </c>
      <c r="B706" s="7" t="s">
        <v>477</v>
      </c>
      <c r="C706" s="7">
        <v>2021</v>
      </c>
      <c r="D706" s="7" t="s">
        <v>506</v>
      </c>
      <c r="E706" s="7" t="s">
        <v>236</v>
      </c>
      <c r="F706" s="71">
        <v>-19.55</v>
      </c>
      <c r="G706" s="71">
        <f>VLOOKUP($E706,'Fuel Heat Rate'!$C$3:$K$33,3,FALSE)*F706</f>
        <v>-5559.0425</v>
      </c>
    </row>
    <row r="707" spans="1:7">
      <c r="A707" s="7">
        <v>54087</v>
      </c>
      <c r="B707" s="7" t="s">
        <v>462</v>
      </c>
      <c r="C707" s="7">
        <v>2020</v>
      </c>
      <c r="D707" s="7" t="s">
        <v>506</v>
      </c>
      <c r="E707" s="7" t="s">
        <v>234</v>
      </c>
      <c r="F707" s="71">
        <v>-19.76</v>
      </c>
      <c r="G707" s="71">
        <f>VLOOKUP($E707,'Fuel Heat Rate'!$C$3:$K$33,3,FALSE)*F707</f>
        <v>-1654.7024</v>
      </c>
    </row>
    <row r="708" spans="1:7">
      <c r="A708" s="7">
        <v>266922</v>
      </c>
      <c r="B708" s="7" t="s">
        <v>482</v>
      </c>
      <c r="C708" s="7">
        <v>2020</v>
      </c>
      <c r="D708" s="7" t="s">
        <v>506</v>
      </c>
      <c r="E708" s="7" t="s">
        <v>226</v>
      </c>
      <c r="F708" s="71">
        <v>-19.81</v>
      </c>
      <c r="G708" s="71">
        <f>VLOOKUP($E708,'Fuel Heat Rate'!$C$3:$K$33,3,FALSE)*F708</f>
        <v>-5798.5851</v>
      </c>
    </row>
    <row r="709" spans="1:7">
      <c r="A709" s="7">
        <v>5157</v>
      </c>
      <c r="B709" s="7" t="s">
        <v>472</v>
      </c>
      <c r="C709" s="7">
        <v>2021</v>
      </c>
      <c r="D709" s="7" t="s">
        <v>506</v>
      </c>
      <c r="E709" s="7" t="s">
        <v>494</v>
      </c>
      <c r="F709" s="71">
        <v>-21.11</v>
      </c>
      <c r="G709" s="71">
        <f>VLOOKUP($E709,'Fuel Heat Rate'!$C$3:$K$33,3,FALSE)*F709</f>
        <v>-3266.3503</v>
      </c>
    </row>
    <row r="710" spans="1:7">
      <c r="A710" s="7">
        <v>317707</v>
      </c>
      <c r="B710" s="7" t="s">
        <v>485</v>
      </c>
      <c r="C710" s="7">
        <v>2019</v>
      </c>
      <c r="D710" s="7" t="s">
        <v>506</v>
      </c>
      <c r="E710" s="7" t="s">
        <v>262</v>
      </c>
      <c r="F710" s="71">
        <v>-21.49</v>
      </c>
      <c r="G710" s="71">
        <f>VLOOKUP($E710,'Fuel Heat Rate'!$C$3:$K$33,3,FALSE)*F710</f>
        <v>-8986.2584</v>
      </c>
    </row>
    <row r="711" spans="1:7">
      <c r="A711" s="7">
        <v>3372</v>
      </c>
      <c r="B711" s="7" t="s">
        <v>486</v>
      </c>
      <c r="C711" s="7">
        <v>2021</v>
      </c>
      <c r="D711" s="7" t="s">
        <v>506</v>
      </c>
      <c r="E711" s="7" t="s">
        <v>231</v>
      </c>
      <c r="F711" s="71">
        <v>-21.61</v>
      </c>
      <c r="G711" s="71">
        <f>VLOOKUP($E711,'Fuel Heat Rate'!$C$3:$K$33,3,FALSE)*F711</f>
        <v>-1807.2443</v>
      </c>
    </row>
    <row r="712" spans="1:7">
      <c r="A712" s="7">
        <v>466667</v>
      </c>
      <c r="B712" s="7" t="s">
        <v>495</v>
      </c>
      <c r="C712" s="7">
        <v>2019</v>
      </c>
      <c r="D712" s="7" t="s">
        <v>506</v>
      </c>
      <c r="E712" s="7" t="s">
        <v>253</v>
      </c>
      <c r="F712" s="71">
        <v>-21.93</v>
      </c>
      <c r="G712" s="71">
        <f>VLOOKUP($E712,'Fuel Heat Rate'!$C$3:$K$33,3,FALSE)*F712</f>
        <v>-78036.8085</v>
      </c>
    </row>
    <row r="713" spans="1:7">
      <c r="A713" s="7">
        <v>116737</v>
      </c>
      <c r="B713" s="7" t="s">
        <v>473</v>
      </c>
      <c r="C713" s="7">
        <v>2019</v>
      </c>
      <c r="D713" s="7" t="s">
        <v>506</v>
      </c>
      <c r="E713" s="7" t="s">
        <v>244</v>
      </c>
      <c r="F713" s="71">
        <v>-21.96</v>
      </c>
      <c r="G713" s="71">
        <f>VLOOKUP($E713,'Fuel Heat Rate'!$C$3:$K$33,3,FALSE)*F713</f>
        <v>-8263.548</v>
      </c>
    </row>
    <row r="714" spans="1:7">
      <c r="A714" s="7">
        <v>33822</v>
      </c>
      <c r="B714" s="7" t="s">
        <v>482</v>
      </c>
      <c r="C714" s="7">
        <v>2021</v>
      </c>
      <c r="D714" s="7" t="s">
        <v>506</v>
      </c>
      <c r="E714" s="7" t="s">
        <v>226</v>
      </c>
      <c r="F714" s="71">
        <v>-22.38</v>
      </c>
      <c r="G714" s="71">
        <f>VLOOKUP($E714,'Fuel Heat Rate'!$C$3:$K$33,3,FALSE)*F714</f>
        <v>-6550.8498</v>
      </c>
    </row>
    <row r="715" spans="1:7">
      <c r="A715" s="7">
        <v>202277</v>
      </c>
      <c r="B715" s="7" t="s">
        <v>478</v>
      </c>
      <c r="C715" s="7">
        <v>2019</v>
      </c>
      <c r="D715" s="7" t="s">
        <v>506</v>
      </c>
      <c r="E715" s="7" t="s">
        <v>226</v>
      </c>
      <c r="F715" s="71">
        <v>-22.46</v>
      </c>
      <c r="G715" s="71">
        <f>VLOOKUP($E715,'Fuel Heat Rate'!$C$3:$K$33,3,FALSE)*F715</f>
        <v>-6574.2666</v>
      </c>
    </row>
    <row r="716" spans="1:7">
      <c r="A716" s="7">
        <v>9672</v>
      </c>
      <c r="B716" s="7" t="s">
        <v>491</v>
      </c>
      <c r="C716" s="7">
        <v>2021</v>
      </c>
      <c r="D716" s="7" t="s">
        <v>506</v>
      </c>
      <c r="E716" s="7" t="s">
        <v>244</v>
      </c>
      <c r="F716" s="71">
        <v>-22.69</v>
      </c>
      <c r="G716" s="71">
        <f>VLOOKUP($E716,'Fuel Heat Rate'!$C$3:$K$33,3,FALSE)*F716</f>
        <v>-8538.247</v>
      </c>
    </row>
    <row r="717" spans="1:7">
      <c r="A717" s="7">
        <v>466632</v>
      </c>
      <c r="B717" s="7" t="s">
        <v>495</v>
      </c>
      <c r="C717" s="7">
        <v>2020</v>
      </c>
      <c r="D717" s="7" t="s">
        <v>506</v>
      </c>
      <c r="E717" s="7" t="s">
        <v>253</v>
      </c>
      <c r="F717" s="71">
        <v>-22.83</v>
      </c>
      <c r="G717" s="71">
        <f>VLOOKUP($E717,'Fuel Heat Rate'!$C$3:$K$33,3,FALSE)*F717</f>
        <v>-81239.4135</v>
      </c>
    </row>
    <row r="718" spans="1:7">
      <c r="A718" s="7">
        <v>29832</v>
      </c>
      <c r="B718" s="7" t="s">
        <v>483</v>
      </c>
      <c r="C718" s="7">
        <v>2021</v>
      </c>
      <c r="D718" s="7" t="s">
        <v>506</v>
      </c>
      <c r="E718" s="7" t="s">
        <v>253</v>
      </c>
      <c r="F718" s="71">
        <v>-22.84</v>
      </c>
      <c r="G718" s="71">
        <f>VLOOKUP($E718,'Fuel Heat Rate'!$C$3:$K$33,3,FALSE)*F718</f>
        <v>-81274.998</v>
      </c>
    </row>
    <row r="719" spans="1:7">
      <c r="A719" s="7">
        <v>48907</v>
      </c>
      <c r="B719" s="7" t="s">
        <v>224</v>
      </c>
      <c r="C719" s="7">
        <v>2019</v>
      </c>
      <c r="D719" s="7" t="s">
        <v>506</v>
      </c>
      <c r="E719" s="7" t="s">
        <v>264</v>
      </c>
      <c r="F719" s="71">
        <v>-22.9</v>
      </c>
      <c r="G719" s="71">
        <f>VLOOKUP($E719,'Fuel Heat Rate'!$C$3:$K$33,3,FALSE)*F719</f>
        <v>-9384.42</v>
      </c>
    </row>
    <row r="720" spans="1:7">
      <c r="A720" s="7">
        <v>385012</v>
      </c>
      <c r="B720" s="7" t="s">
        <v>489</v>
      </c>
      <c r="C720" s="7">
        <v>2020</v>
      </c>
      <c r="D720" s="7" t="s">
        <v>506</v>
      </c>
      <c r="E720" s="7" t="s">
        <v>239</v>
      </c>
      <c r="F720" s="71">
        <v>-23.29</v>
      </c>
      <c r="G720" s="71">
        <f>VLOOKUP($E720,'Fuel Heat Rate'!$C$3:$K$33,3,FALSE)*F720</f>
        <v>-7440.4563</v>
      </c>
    </row>
    <row r="721" spans="1:7">
      <c r="A721" s="7">
        <v>4772</v>
      </c>
      <c r="B721" s="7" t="s">
        <v>473</v>
      </c>
      <c r="C721" s="7">
        <v>2021</v>
      </c>
      <c r="D721" s="7" t="s">
        <v>506</v>
      </c>
      <c r="E721" s="7" t="s">
        <v>494</v>
      </c>
      <c r="F721" s="71">
        <v>-23.99</v>
      </c>
      <c r="G721" s="71">
        <f>VLOOKUP($E721,'Fuel Heat Rate'!$C$3:$K$33,3,FALSE)*F721</f>
        <v>-3711.9727</v>
      </c>
    </row>
    <row r="722" spans="1:7">
      <c r="A722" s="7">
        <v>137562</v>
      </c>
      <c r="B722" s="7" t="s">
        <v>474</v>
      </c>
      <c r="C722" s="7">
        <v>2020</v>
      </c>
      <c r="D722" s="7" t="s">
        <v>506</v>
      </c>
      <c r="E722" s="7" t="s">
        <v>226</v>
      </c>
      <c r="F722" s="71">
        <v>-24.11</v>
      </c>
      <c r="G722" s="71">
        <f>VLOOKUP($E722,'Fuel Heat Rate'!$C$3:$K$33,3,FALSE)*F722</f>
        <v>-7057.2381</v>
      </c>
    </row>
    <row r="723" spans="1:7">
      <c r="A723" s="7">
        <v>29552</v>
      </c>
      <c r="B723" s="7" t="s">
        <v>495</v>
      </c>
      <c r="C723" s="7">
        <v>2021</v>
      </c>
      <c r="D723" s="7" t="s">
        <v>506</v>
      </c>
      <c r="E723" s="7" t="s">
        <v>253</v>
      </c>
      <c r="F723" s="71">
        <v>-24.35</v>
      </c>
      <c r="G723" s="71">
        <f>VLOOKUP($E723,'Fuel Heat Rate'!$C$3:$K$33,3,FALSE)*F723</f>
        <v>-86648.2575</v>
      </c>
    </row>
    <row r="724" spans="1:7">
      <c r="A724" s="7">
        <v>326912</v>
      </c>
      <c r="B724" s="7" t="s">
        <v>486</v>
      </c>
      <c r="C724" s="7">
        <v>2020</v>
      </c>
      <c r="D724" s="7" t="s">
        <v>506</v>
      </c>
      <c r="E724" s="7" t="s">
        <v>244</v>
      </c>
      <c r="F724" s="71">
        <v>-24.59</v>
      </c>
      <c r="G724" s="71">
        <f>VLOOKUP($E724,'Fuel Heat Rate'!$C$3:$K$33,3,FALSE)*F724</f>
        <v>-9253.217</v>
      </c>
    </row>
    <row r="725" spans="1:7">
      <c r="A725" s="7">
        <v>137597</v>
      </c>
      <c r="B725" s="7" t="s">
        <v>474</v>
      </c>
      <c r="C725" s="7">
        <v>2019</v>
      </c>
      <c r="D725" s="7" t="s">
        <v>506</v>
      </c>
      <c r="E725" s="7" t="s">
        <v>226</v>
      </c>
      <c r="F725" s="71">
        <v>-25.83</v>
      </c>
      <c r="G725" s="71">
        <f>VLOOKUP($E725,'Fuel Heat Rate'!$C$3:$K$33,3,FALSE)*F725</f>
        <v>-7560.6993</v>
      </c>
    </row>
    <row r="726" spans="1:7">
      <c r="A726" s="7">
        <v>121392</v>
      </c>
      <c r="B726" s="7" t="s">
        <v>473</v>
      </c>
      <c r="C726" s="7">
        <v>2020</v>
      </c>
      <c r="D726" s="7" t="s">
        <v>506</v>
      </c>
      <c r="E726" s="7" t="s">
        <v>226</v>
      </c>
      <c r="F726" s="71">
        <v>-26.19</v>
      </c>
      <c r="G726" s="71">
        <f>VLOOKUP($E726,'Fuel Heat Rate'!$C$3:$K$33,3,FALSE)*F726</f>
        <v>-7666.0749</v>
      </c>
    </row>
    <row r="727" spans="1:7">
      <c r="A727" s="7">
        <v>474542</v>
      </c>
      <c r="B727" s="7" t="s">
        <v>496</v>
      </c>
      <c r="C727" s="7">
        <v>2019</v>
      </c>
      <c r="D727" s="7" t="s">
        <v>506</v>
      </c>
      <c r="E727" s="7" t="s">
        <v>234</v>
      </c>
      <c r="F727" s="71">
        <v>-26.24</v>
      </c>
      <c r="G727" s="71">
        <f>VLOOKUP($E727,'Fuel Heat Rate'!$C$3:$K$33,3,FALSE)*F727</f>
        <v>-2197.3376</v>
      </c>
    </row>
    <row r="728" spans="1:7">
      <c r="A728" s="7">
        <v>129337</v>
      </c>
      <c r="B728" s="7" t="s">
        <v>473</v>
      </c>
      <c r="C728" s="7">
        <v>2019</v>
      </c>
      <c r="D728" s="7" t="s">
        <v>506</v>
      </c>
      <c r="E728" s="7" t="s">
        <v>255</v>
      </c>
      <c r="F728" s="71">
        <v>-26.24</v>
      </c>
      <c r="G728" s="71">
        <f>VLOOKUP($E728,'Fuel Heat Rate'!$C$3:$K$33,3,FALSE)*F728</f>
        <v>-13496.2816</v>
      </c>
    </row>
    <row r="729" spans="1:7">
      <c r="A729" s="7">
        <v>77817</v>
      </c>
      <c r="B729" s="7" t="s">
        <v>470</v>
      </c>
      <c r="C729" s="7">
        <v>2019</v>
      </c>
      <c r="D729" s="7" t="s">
        <v>506</v>
      </c>
      <c r="E729" s="7" t="s">
        <v>239</v>
      </c>
      <c r="F729" s="71">
        <v>-26.25</v>
      </c>
      <c r="G729" s="71">
        <f>VLOOKUP($E729,'Fuel Heat Rate'!$C$3:$K$33,3,FALSE)*F729</f>
        <v>-8386.0875</v>
      </c>
    </row>
    <row r="730" spans="1:7">
      <c r="A730" s="7">
        <v>316587</v>
      </c>
      <c r="B730" s="7" t="s">
        <v>485</v>
      </c>
      <c r="C730" s="7">
        <v>2019</v>
      </c>
      <c r="D730" s="7" t="s">
        <v>506</v>
      </c>
      <c r="E730" s="7" t="s">
        <v>231</v>
      </c>
      <c r="F730" s="71">
        <v>-26.78</v>
      </c>
      <c r="G730" s="71">
        <f>VLOOKUP($E730,'Fuel Heat Rate'!$C$3:$K$33,3,FALSE)*F730</f>
        <v>-2239.6114</v>
      </c>
    </row>
    <row r="731" spans="1:7">
      <c r="A731" s="7">
        <v>385047</v>
      </c>
      <c r="B731" s="7" t="s">
        <v>489</v>
      </c>
      <c r="C731" s="7">
        <v>2019</v>
      </c>
      <c r="D731" s="7" t="s">
        <v>506</v>
      </c>
      <c r="E731" s="7" t="s">
        <v>239</v>
      </c>
      <c r="F731" s="71">
        <v>-26.9</v>
      </c>
      <c r="G731" s="71">
        <f>VLOOKUP($E731,'Fuel Heat Rate'!$C$3:$K$33,3,FALSE)*F731</f>
        <v>-8593.743</v>
      </c>
    </row>
    <row r="732" spans="1:7">
      <c r="A732" s="7">
        <v>25317</v>
      </c>
      <c r="B732" s="7" t="s">
        <v>489</v>
      </c>
      <c r="C732" s="7">
        <v>2021</v>
      </c>
      <c r="D732" s="7" t="s">
        <v>506</v>
      </c>
      <c r="E732" s="7" t="s">
        <v>239</v>
      </c>
      <c r="F732" s="71">
        <v>-28.12</v>
      </c>
      <c r="G732" s="71">
        <f>VLOOKUP($E732,'Fuel Heat Rate'!$C$3:$K$33,3,FALSE)*F732</f>
        <v>-8983.4964</v>
      </c>
    </row>
    <row r="733" spans="1:7">
      <c r="A733" s="7">
        <v>312807</v>
      </c>
      <c r="B733" s="7" t="s">
        <v>485</v>
      </c>
      <c r="C733" s="7">
        <v>2020</v>
      </c>
      <c r="D733" s="7" t="s">
        <v>506</v>
      </c>
      <c r="E733" s="7" t="s">
        <v>234</v>
      </c>
      <c r="F733" s="71">
        <v>-28.13</v>
      </c>
      <c r="G733" s="71">
        <f>VLOOKUP($E733,'Fuel Heat Rate'!$C$3:$K$33,3,FALSE)*F733</f>
        <v>-2355.6062</v>
      </c>
    </row>
    <row r="734" spans="1:7">
      <c r="A734" s="7">
        <v>34102</v>
      </c>
      <c r="B734" s="7" t="s">
        <v>474</v>
      </c>
      <c r="C734" s="7">
        <v>2021</v>
      </c>
      <c r="D734" s="7" t="s">
        <v>506</v>
      </c>
      <c r="E734" s="7" t="s">
        <v>226</v>
      </c>
      <c r="F734" s="71">
        <v>-28.5</v>
      </c>
      <c r="G734" s="71">
        <f>VLOOKUP($E734,'Fuel Heat Rate'!$C$3:$K$33,3,FALSE)*F734</f>
        <v>-8342.235</v>
      </c>
    </row>
    <row r="735" spans="1:7">
      <c r="A735" s="7">
        <v>128182</v>
      </c>
      <c r="B735" s="7" t="s">
        <v>473</v>
      </c>
      <c r="C735" s="7">
        <v>2020</v>
      </c>
      <c r="D735" s="7" t="s">
        <v>506</v>
      </c>
      <c r="E735" s="7" t="s">
        <v>494</v>
      </c>
      <c r="F735" s="71">
        <v>-28.8</v>
      </c>
      <c r="G735" s="71">
        <f>VLOOKUP($E735,'Fuel Heat Rate'!$C$3:$K$33,3,FALSE)*F735</f>
        <v>-4456.224</v>
      </c>
    </row>
    <row r="736" spans="1:7">
      <c r="A736" s="7">
        <v>33962</v>
      </c>
      <c r="B736" s="7" t="s">
        <v>462</v>
      </c>
      <c r="C736" s="7">
        <v>2021</v>
      </c>
      <c r="D736" s="7" t="s">
        <v>506</v>
      </c>
      <c r="E736" s="7" t="s">
        <v>226</v>
      </c>
      <c r="F736" s="71">
        <v>-28.84</v>
      </c>
      <c r="G736" s="71">
        <f>VLOOKUP($E736,'Fuel Heat Rate'!$C$3:$K$33,3,FALSE)*F736</f>
        <v>-8441.7564</v>
      </c>
    </row>
    <row r="737" spans="1:7">
      <c r="A737" s="7">
        <v>5752</v>
      </c>
      <c r="B737" s="7" t="s">
        <v>462</v>
      </c>
      <c r="C737" s="7">
        <v>2021</v>
      </c>
      <c r="D737" s="7" t="s">
        <v>506</v>
      </c>
      <c r="E737" s="7" t="s">
        <v>234</v>
      </c>
      <c r="F737" s="71">
        <v>-29.42</v>
      </c>
      <c r="G737" s="71">
        <f>VLOOKUP($E737,'Fuel Heat Rate'!$C$3:$K$33,3,FALSE)*F737</f>
        <v>-2463.6308</v>
      </c>
    </row>
    <row r="738" spans="1:7">
      <c r="A738" s="7">
        <v>121427</v>
      </c>
      <c r="B738" s="7" t="s">
        <v>473</v>
      </c>
      <c r="C738" s="7">
        <v>2019</v>
      </c>
      <c r="D738" s="7" t="s">
        <v>506</v>
      </c>
      <c r="E738" s="7" t="s">
        <v>226</v>
      </c>
      <c r="F738" s="71">
        <v>-30.08</v>
      </c>
      <c r="G738" s="71">
        <f>VLOOKUP($E738,'Fuel Heat Rate'!$C$3:$K$33,3,FALSE)*F738</f>
        <v>-8804.7168</v>
      </c>
    </row>
    <row r="739" spans="1:7">
      <c r="A739" s="7">
        <v>3547</v>
      </c>
      <c r="B739" s="7" t="s">
        <v>487</v>
      </c>
      <c r="C739" s="7">
        <v>2021</v>
      </c>
      <c r="D739" s="7" t="s">
        <v>506</v>
      </c>
      <c r="E739" s="7" t="s">
        <v>231</v>
      </c>
      <c r="F739" s="71">
        <v>-30.71</v>
      </c>
      <c r="G739" s="71">
        <f>VLOOKUP($E739,'Fuel Heat Rate'!$C$3:$K$33,3,FALSE)*F739</f>
        <v>-2568.2773</v>
      </c>
    </row>
    <row r="740" spans="1:7">
      <c r="A740" s="7">
        <v>312842</v>
      </c>
      <c r="B740" s="7" t="s">
        <v>485</v>
      </c>
      <c r="C740" s="7">
        <v>2019</v>
      </c>
      <c r="D740" s="7" t="s">
        <v>506</v>
      </c>
      <c r="E740" s="7" t="s">
        <v>234</v>
      </c>
      <c r="F740" s="71">
        <v>-30.86</v>
      </c>
      <c r="G740" s="71">
        <f>VLOOKUP($E740,'Fuel Heat Rate'!$C$3:$K$33,3,FALSE)*F740</f>
        <v>-2584.2164</v>
      </c>
    </row>
    <row r="741" spans="1:7">
      <c r="A741" s="7">
        <v>116702</v>
      </c>
      <c r="B741" s="7" t="s">
        <v>473</v>
      </c>
      <c r="C741" s="7">
        <v>2020</v>
      </c>
      <c r="D741" s="7" t="s">
        <v>506</v>
      </c>
      <c r="E741" s="7" t="s">
        <v>244</v>
      </c>
      <c r="F741" s="71">
        <v>-31.27</v>
      </c>
      <c r="G741" s="71">
        <f>VLOOKUP($E741,'Fuel Heat Rate'!$C$3:$K$33,3,FALSE)*F741</f>
        <v>-11766.901</v>
      </c>
    </row>
    <row r="742" spans="1:7">
      <c r="A742" s="7">
        <v>8797</v>
      </c>
      <c r="B742" s="7" t="s">
        <v>486</v>
      </c>
      <c r="C742" s="7">
        <v>2021</v>
      </c>
      <c r="D742" s="7" t="s">
        <v>506</v>
      </c>
      <c r="E742" s="7" t="s">
        <v>244</v>
      </c>
      <c r="F742" s="71">
        <v>-31.75</v>
      </c>
      <c r="G742" s="71">
        <f>VLOOKUP($E742,'Fuel Heat Rate'!$C$3:$K$33,3,FALSE)*F742</f>
        <v>-11947.525</v>
      </c>
    </row>
    <row r="743" spans="1:7">
      <c r="A743" s="7">
        <v>128217</v>
      </c>
      <c r="B743" s="7" t="s">
        <v>473</v>
      </c>
      <c r="C743" s="7">
        <v>2019</v>
      </c>
      <c r="D743" s="7" t="s">
        <v>506</v>
      </c>
      <c r="E743" s="7" t="s">
        <v>494</v>
      </c>
      <c r="F743" s="71">
        <v>-31.83</v>
      </c>
      <c r="G743" s="71">
        <f>VLOOKUP($E743,'Fuel Heat Rate'!$C$3:$K$33,3,FALSE)*F743</f>
        <v>-4925.0559</v>
      </c>
    </row>
    <row r="744" spans="1:7">
      <c r="A744" s="7">
        <v>465862</v>
      </c>
      <c r="B744" s="7" t="s">
        <v>495</v>
      </c>
      <c r="C744" s="7">
        <v>2020</v>
      </c>
      <c r="D744" s="7" t="s">
        <v>506</v>
      </c>
      <c r="E744" s="7" t="s">
        <v>239</v>
      </c>
      <c r="F744" s="71">
        <v>-32.28</v>
      </c>
      <c r="G744" s="71">
        <f>VLOOKUP($E744,'Fuel Heat Rate'!$C$3:$K$33,3,FALSE)*F744</f>
        <v>-10312.4916</v>
      </c>
    </row>
    <row r="745" spans="1:7">
      <c r="A745" s="7">
        <v>514372</v>
      </c>
      <c r="B745" s="7" t="s">
        <v>498</v>
      </c>
      <c r="C745" s="7">
        <v>2020</v>
      </c>
      <c r="D745" s="7" t="s">
        <v>506</v>
      </c>
      <c r="E745" s="7" t="s">
        <v>239</v>
      </c>
      <c r="F745" s="71">
        <v>-32.75</v>
      </c>
      <c r="G745" s="71">
        <f>VLOOKUP($E745,'Fuel Heat Rate'!$C$3:$K$33,3,FALSE)*F745</f>
        <v>-10462.6425</v>
      </c>
    </row>
    <row r="746" spans="1:7">
      <c r="A746" s="7">
        <v>49677</v>
      </c>
      <c r="B746" s="7" t="s">
        <v>224</v>
      </c>
      <c r="C746" s="7">
        <v>2019</v>
      </c>
      <c r="D746" s="7" t="s">
        <v>506</v>
      </c>
      <c r="E746" s="7" t="s">
        <v>255</v>
      </c>
      <c r="F746" s="71">
        <v>-33.51</v>
      </c>
      <c r="G746" s="71">
        <f>VLOOKUP($E746,'Fuel Heat Rate'!$C$3:$K$33,3,FALSE)*F746</f>
        <v>-17235.5334</v>
      </c>
    </row>
    <row r="747" spans="1:7">
      <c r="A747" s="7">
        <v>407797</v>
      </c>
      <c r="B747" s="7" t="s">
        <v>491</v>
      </c>
      <c r="C747" s="7">
        <v>2019</v>
      </c>
      <c r="D747" s="7" t="s">
        <v>506</v>
      </c>
      <c r="E747" s="7" t="s">
        <v>244</v>
      </c>
      <c r="F747" s="71">
        <v>-33.64</v>
      </c>
      <c r="G747" s="71">
        <f>VLOOKUP($E747,'Fuel Heat Rate'!$C$3:$K$33,3,FALSE)*F747</f>
        <v>-12658.732</v>
      </c>
    </row>
    <row r="748" spans="1:7">
      <c r="A748" s="7">
        <v>25212</v>
      </c>
      <c r="B748" s="7" t="s">
        <v>495</v>
      </c>
      <c r="C748" s="7">
        <v>2021</v>
      </c>
      <c r="D748" s="7" t="s">
        <v>506</v>
      </c>
      <c r="E748" s="7" t="s">
        <v>239</v>
      </c>
      <c r="F748" s="71">
        <v>-35.82</v>
      </c>
      <c r="G748" s="71">
        <f>VLOOKUP($E748,'Fuel Heat Rate'!$C$3:$K$33,3,FALSE)*F748</f>
        <v>-11443.4154</v>
      </c>
    </row>
    <row r="749" spans="1:7">
      <c r="A749" s="7">
        <v>6347</v>
      </c>
      <c r="B749" s="7" t="s">
        <v>485</v>
      </c>
      <c r="C749" s="7">
        <v>2021</v>
      </c>
      <c r="D749" s="7" t="s">
        <v>506</v>
      </c>
      <c r="E749" s="7" t="s">
        <v>234</v>
      </c>
      <c r="F749" s="71">
        <v>-36.08</v>
      </c>
      <c r="G749" s="71">
        <f>VLOOKUP($E749,'Fuel Heat Rate'!$C$3:$K$33,3,FALSE)*F749</f>
        <v>-3021.3392</v>
      </c>
    </row>
    <row r="750" spans="1:7">
      <c r="A750" s="7">
        <v>186107</v>
      </c>
      <c r="B750" s="7" t="s">
        <v>477</v>
      </c>
      <c r="C750" s="7">
        <v>2019</v>
      </c>
      <c r="D750" s="7" t="s">
        <v>506</v>
      </c>
      <c r="E750" s="7" t="s">
        <v>226</v>
      </c>
      <c r="F750" s="71">
        <v>-36.2</v>
      </c>
      <c r="G750" s="71">
        <f>VLOOKUP($E750,'Fuel Heat Rate'!$C$3:$K$33,3,FALSE)*F750</f>
        <v>-10596.102</v>
      </c>
    </row>
    <row r="751" spans="1:7">
      <c r="A751" s="7">
        <v>514407</v>
      </c>
      <c r="B751" s="7" t="s">
        <v>498</v>
      </c>
      <c r="C751" s="7">
        <v>2019</v>
      </c>
      <c r="D751" s="7" t="s">
        <v>506</v>
      </c>
      <c r="E751" s="7" t="s">
        <v>239</v>
      </c>
      <c r="F751" s="71">
        <v>-36.77</v>
      </c>
      <c r="G751" s="71">
        <f>VLOOKUP($E751,'Fuel Heat Rate'!$C$3:$K$33,3,FALSE)*F751</f>
        <v>-11746.9119</v>
      </c>
    </row>
    <row r="752" spans="1:7">
      <c r="A752" s="7">
        <v>407762</v>
      </c>
      <c r="B752" s="7" t="s">
        <v>491</v>
      </c>
      <c r="C752" s="7">
        <v>2020</v>
      </c>
      <c r="D752" s="7" t="s">
        <v>506</v>
      </c>
      <c r="E752" s="7" t="s">
        <v>244</v>
      </c>
      <c r="F752" s="71">
        <v>-37.2</v>
      </c>
      <c r="G752" s="71">
        <f>VLOOKUP($E752,'Fuel Heat Rate'!$C$3:$K$33,3,FALSE)*F752</f>
        <v>-13998.36</v>
      </c>
    </row>
    <row r="753" spans="1:7">
      <c r="A753" s="7">
        <v>9217</v>
      </c>
      <c r="B753" s="7" t="s">
        <v>483</v>
      </c>
      <c r="C753" s="7">
        <v>2021</v>
      </c>
      <c r="D753" s="7" t="s">
        <v>506</v>
      </c>
      <c r="E753" s="7" t="s">
        <v>244</v>
      </c>
      <c r="F753" s="71">
        <v>-37.41</v>
      </c>
      <c r="G753" s="71">
        <f>VLOOKUP($E753,'Fuel Heat Rate'!$C$3:$K$33,3,FALSE)*F753</f>
        <v>-14077.383</v>
      </c>
    </row>
    <row r="754" spans="1:7">
      <c r="A754" s="7">
        <v>34067</v>
      </c>
      <c r="B754" s="7" t="s">
        <v>473</v>
      </c>
      <c r="C754" s="7">
        <v>2021</v>
      </c>
      <c r="D754" s="7" t="s">
        <v>506</v>
      </c>
      <c r="E754" s="7" t="s">
        <v>226</v>
      </c>
      <c r="F754" s="71">
        <v>-37.58</v>
      </c>
      <c r="G754" s="71">
        <f>VLOOKUP($E754,'Fuel Heat Rate'!$C$3:$K$33,3,FALSE)*F754</f>
        <v>-11000.0418</v>
      </c>
    </row>
    <row r="755" spans="1:7">
      <c r="A755" s="7">
        <v>465897</v>
      </c>
      <c r="B755" s="7" t="s">
        <v>495</v>
      </c>
      <c r="C755" s="7">
        <v>2019</v>
      </c>
      <c r="D755" s="7" t="s">
        <v>506</v>
      </c>
      <c r="E755" s="7" t="s">
        <v>239</v>
      </c>
      <c r="F755" s="71">
        <v>-37.79</v>
      </c>
      <c r="G755" s="71">
        <f>VLOOKUP($E755,'Fuel Heat Rate'!$C$3:$K$33,3,FALSE)*F755</f>
        <v>-12072.7713</v>
      </c>
    </row>
    <row r="756" spans="1:7">
      <c r="A756" s="7">
        <v>81737</v>
      </c>
      <c r="B756" s="7" t="s">
        <v>470</v>
      </c>
      <c r="C756" s="7">
        <v>2020</v>
      </c>
      <c r="D756" s="7" t="s">
        <v>506</v>
      </c>
      <c r="E756" s="7" t="s">
        <v>229</v>
      </c>
      <c r="F756" s="71">
        <v>-37.82</v>
      </c>
      <c r="G756" s="71">
        <f>VLOOKUP($E756,'Fuel Heat Rate'!$C$3:$K$33,3,FALSE)*F756</f>
        <v>-7907.4056</v>
      </c>
    </row>
    <row r="757" spans="1:7">
      <c r="A757" s="7">
        <v>129302</v>
      </c>
      <c r="B757" s="7" t="s">
        <v>473</v>
      </c>
      <c r="C757" s="7">
        <v>2020</v>
      </c>
      <c r="D757" s="7" t="s">
        <v>506</v>
      </c>
      <c r="E757" s="7" t="s">
        <v>255</v>
      </c>
      <c r="F757" s="71">
        <v>-39.64</v>
      </c>
      <c r="G757" s="71">
        <f>VLOOKUP($E757,'Fuel Heat Rate'!$C$3:$K$33,3,FALSE)*F757</f>
        <v>-20388.4376</v>
      </c>
    </row>
    <row r="758" spans="1:7">
      <c r="A758" s="7">
        <v>329012</v>
      </c>
      <c r="B758" s="7" t="s">
        <v>486</v>
      </c>
      <c r="C758" s="7">
        <v>2019</v>
      </c>
      <c r="D758" s="7" t="s">
        <v>506</v>
      </c>
      <c r="E758" s="7" t="s">
        <v>234</v>
      </c>
      <c r="F758" s="71">
        <v>-39.67</v>
      </c>
      <c r="G758" s="71">
        <f>VLOOKUP($E758,'Fuel Heat Rate'!$C$3:$K$33,3,FALSE)*F758</f>
        <v>-3321.9658</v>
      </c>
    </row>
    <row r="759" spans="1:7">
      <c r="A759" s="7">
        <v>5542</v>
      </c>
      <c r="B759" s="7" t="s">
        <v>486</v>
      </c>
      <c r="C759" s="7">
        <v>2021</v>
      </c>
      <c r="D759" s="7" t="s">
        <v>506</v>
      </c>
      <c r="E759" s="7" t="s">
        <v>234</v>
      </c>
      <c r="F759" s="71">
        <v>-42.41</v>
      </c>
      <c r="G759" s="71">
        <f>VLOOKUP($E759,'Fuel Heat Rate'!$C$3:$K$33,3,FALSE)*F759</f>
        <v>-3551.4134</v>
      </c>
    </row>
    <row r="760" spans="1:7">
      <c r="A760" s="7">
        <v>126327</v>
      </c>
      <c r="B760" s="7" t="s">
        <v>473</v>
      </c>
      <c r="C760" s="7">
        <v>2019</v>
      </c>
      <c r="D760" s="7" t="s">
        <v>506</v>
      </c>
      <c r="E760" s="7" t="s">
        <v>239</v>
      </c>
      <c r="F760" s="71">
        <v>-43.54</v>
      </c>
      <c r="G760" s="71">
        <f>VLOOKUP($E760,'Fuel Heat Rate'!$C$3:$K$33,3,FALSE)*F760</f>
        <v>-13909.7238</v>
      </c>
    </row>
    <row r="761" spans="1:7">
      <c r="A761" s="7">
        <v>77782</v>
      </c>
      <c r="B761" s="7" t="s">
        <v>470</v>
      </c>
      <c r="C761" s="7">
        <v>2020</v>
      </c>
      <c r="D761" s="7" t="s">
        <v>506</v>
      </c>
      <c r="E761" s="7" t="s">
        <v>239</v>
      </c>
      <c r="F761" s="71">
        <v>-43.59</v>
      </c>
      <c r="G761" s="71">
        <f>VLOOKUP($E761,'Fuel Heat Rate'!$C$3:$K$33,3,FALSE)*F761</f>
        <v>-13925.6973</v>
      </c>
    </row>
    <row r="762" spans="1:7">
      <c r="A762" s="7">
        <v>30812</v>
      </c>
      <c r="B762" s="7" t="s">
        <v>473</v>
      </c>
      <c r="C762" s="7">
        <v>2021</v>
      </c>
      <c r="D762" s="7" t="s">
        <v>506</v>
      </c>
      <c r="E762" s="7" t="s">
        <v>255</v>
      </c>
      <c r="F762" s="71">
        <v>-44.27</v>
      </c>
      <c r="G762" s="71">
        <f>VLOOKUP($E762,'Fuel Heat Rate'!$C$3:$K$33,3,FALSE)*F762</f>
        <v>-22769.8318</v>
      </c>
    </row>
    <row r="763" spans="1:7">
      <c r="A763" s="7">
        <v>278402</v>
      </c>
      <c r="B763" s="7" t="s">
        <v>483</v>
      </c>
      <c r="C763" s="7">
        <v>2020</v>
      </c>
      <c r="D763" s="7" t="s">
        <v>506</v>
      </c>
      <c r="E763" s="7" t="s">
        <v>244</v>
      </c>
      <c r="F763" s="71">
        <v>-44.42</v>
      </c>
      <c r="G763" s="71">
        <f>VLOOKUP($E763,'Fuel Heat Rate'!$C$3:$K$33,3,FALSE)*F763</f>
        <v>-16715.246</v>
      </c>
    </row>
    <row r="764" spans="1:7">
      <c r="A764" s="7">
        <v>413607</v>
      </c>
      <c r="B764" s="7" t="s">
        <v>491</v>
      </c>
      <c r="C764" s="7">
        <v>2019</v>
      </c>
      <c r="D764" s="7" t="s">
        <v>506</v>
      </c>
      <c r="E764" s="7" t="s">
        <v>231</v>
      </c>
      <c r="F764" s="71">
        <v>-45.01</v>
      </c>
      <c r="G764" s="71">
        <f>VLOOKUP($E764,'Fuel Heat Rate'!$C$3:$K$33,3,FALSE)*F764</f>
        <v>-3764.1863</v>
      </c>
    </row>
    <row r="765" spans="1:7">
      <c r="A765" s="7">
        <v>328977</v>
      </c>
      <c r="B765" s="7" t="s">
        <v>486</v>
      </c>
      <c r="C765" s="7">
        <v>2020</v>
      </c>
      <c r="D765" s="7" t="s">
        <v>506</v>
      </c>
      <c r="E765" s="7" t="s">
        <v>234</v>
      </c>
      <c r="F765" s="71">
        <v>-45.02</v>
      </c>
      <c r="G765" s="71">
        <f>VLOOKUP($E765,'Fuel Heat Rate'!$C$3:$K$33,3,FALSE)*F765</f>
        <v>-3769.9748</v>
      </c>
    </row>
    <row r="766" spans="1:7">
      <c r="A766" s="7">
        <v>42362</v>
      </c>
      <c r="B766" s="7" t="s">
        <v>224</v>
      </c>
      <c r="C766" s="7">
        <v>2019</v>
      </c>
      <c r="D766" s="7" t="s">
        <v>506</v>
      </c>
      <c r="E766" s="7" t="s">
        <v>247</v>
      </c>
      <c r="F766" s="71">
        <v>-45.52</v>
      </c>
      <c r="G766" s="71">
        <f>VLOOKUP($E766,'Fuel Heat Rate'!$C$3:$K$33,3,FALSE)*F766</f>
        <v>-36165.64</v>
      </c>
    </row>
    <row r="767" spans="1:7">
      <c r="A767" s="7">
        <v>12297</v>
      </c>
      <c r="B767" s="7" t="s">
        <v>489</v>
      </c>
      <c r="C767" s="7">
        <v>2021</v>
      </c>
      <c r="D767" s="7" t="s">
        <v>506</v>
      </c>
      <c r="E767" s="7" t="s">
        <v>504</v>
      </c>
      <c r="F767" s="71">
        <v>-45.82</v>
      </c>
      <c r="G767" s="71">
        <f>VLOOKUP($E767,'Fuel Heat Rate'!$C$3:$K$33,3,FALSE)*F767</f>
        <v>-15328.1646</v>
      </c>
    </row>
    <row r="768" spans="1:7">
      <c r="A768" s="7">
        <v>316552</v>
      </c>
      <c r="B768" s="7" t="s">
        <v>485</v>
      </c>
      <c r="C768" s="7">
        <v>2020</v>
      </c>
      <c r="D768" s="7" t="s">
        <v>506</v>
      </c>
      <c r="E768" s="7" t="s">
        <v>231</v>
      </c>
      <c r="F768" s="71">
        <v>-46.13</v>
      </c>
      <c r="G768" s="71">
        <f>VLOOKUP($E768,'Fuel Heat Rate'!$C$3:$K$33,3,FALSE)*F768</f>
        <v>-3857.8519</v>
      </c>
    </row>
    <row r="769" spans="1:7">
      <c r="A769" s="7">
        <v>25387</v>
      </c>
      <c r="B769" s="7" t="s">
        <v>473</v>
      </c>
      <c r="C769" s="7">
        <v>2021</v>
      </c>
      <c r="D769" s="7" t="s">
        <v>506</v>
      </c>
      <c r="E769" s="7" t="s">
        <v>239</v>
      </c>
      <c r="F769" s="71">
        <v>-46.31</v>
      </c>
      <c r="G769" s="71">
        <f>VLOOKUP($E769,'Fuel Heat Rate'!$C$3:$K$33,3,FALSE)*F769</f>
        <v>-14794.6557</v>
      </c>
    </row>
    <row r="770" spans="1:7">
      <c r="A770" s="7">
        <v>178757</v>
      </c>
      <c r="B770" s="7" t="s">
        <v>476</v>
      </c>
      <c r="C770" s="7">
        <v>2020</v>
      </c>
      <c r="D770" s="7" t="s">
        <v>506</v>
      </c>
      <c r="E770" s="7" t="s">
        <v>229</v>
      </c>
      <c r="F770" s="71">
        <v>-46.35</v>
      </c>
      <c r="G770" s="71">
        <f>VLOOKUP($E770,'Fuel Heat Rate'!$C$3:$K$33,3,FALSE)*F770</f>
        <v>-9690.858</v>
      </c>
    </row>
    <row r="771" spans="1:7">
      <c r="A771" s="7">
        <v>6067</v>
      </c>
      <c r="B771" s="7" t="s">
        <v>478</v>
      </c>
      <c r="C771" s="7">
        <v>2021</v>
      </c>
      <c r="D771" s="7" t="s">
        <v>506</v>
      </c>
      <c r="E771" s="7" t="s">
        <v>234</v>
      </c>
      <c r="F771" s="71">
        <v>-46.53</v>
      </c>
      <c r="G771" s="71">
        <f>VLOOKUP($E771,'Fuel Heat Rate'!$C$3:$K$33,3,FALSE)*F771</f>
        <v>-3896.4222</v>
      </c>
    </row>
    <row r="772" spans="1:7">
      <c r="A772" s="7">
        <v>25632</v>
      </c>
      <c r="B772" s="7" t="s">
        <v>498</v>
      </c>
      <c r="C772" s="7">
        <v>2021</v>
      </c>
      <c r="D772" s="7" t="s">
        <v>506</v>
      </c>
      <c r="E772" s="7" t="s">
        <v>239</v>
      </c>
      <c r="F772" s="71">
        <v>-46.62</v>
      </c>
      <c r="G772" s="71">
        <f>VLOOKUP($E772,'Fuel Heat Rate'!$C$3:$K$33,3,FALSE)*F772</f>
        <v>-14893.6914</v>
      </c>
    </row>
    <row r="773" spans="1:7">
      <c r="A773" s="7">
        <v>162587</v>
      </c>
      <c r="B773" s="7" t="s">
        <v>475</v>
      </c>
      <c r="C773" s="7">
        <v>2020</v>
      </c>
      <c r="D773" s="7" t="s">
        <v>506</v>
      </c>
      <c r="E773" s="7" t="s">
        <v>229</v>
      </c>
      <c r="F773" s="71">
        <v>-46.91</v>
      </c>
      <c r="G773" s="71">
        <f>VLOOKUP($E773,'Fuel Heat Rate'!$C$3:$K$33,3,FALSE)*F773</f>
        <v>-9807.9428</v>
      </c>
    </row>
    <row r="774" spans="1:7">
      <c r="A774" s="7">
        <v>199617</v>
      </c>
      <c r="B774" s="7" t="s">
        <v>478</v>
      </c>
      <c r="C774" s="7">
        <v>2020</v>
      </c>
      <c r="D774" s="7" t="s">
        <v>506</v>
      </c>
      <c r="E774" s="7" t="s">
        <v>234</v>
      </c>
      <c r="F774" s="71">
        <v>-47.31</v>
      </c>
      <c r="G774" s="71">
        <f>VLOOKUP($E774,'Fuel Heat Rate'!$C$3:$K$33,3,FALSE)*F774</f>
        <v>-3961.7394</v>
      </c>
    </row>
    <row r="775" spans="1:7">
      <c r="A775" s="7">
        <v>41207</v>
      </c>
      <c r="B775" s="7" t="s">
        <v>224</v>
      </c>
      <c r="C775" s="7">
        <v>2019</v>
      </c>
      <c r="D775" s="7" t="s">
        <v>506</v>
      </c>
      <c r="E775" s="7" t="s">
        <v>236</v>
      </c>
      <c r="F775" s="71">
        <v>-47.51</v>
      </c>
      <c r="G775" s="71">
        <f>VLOOKUP($E775,'Fuel Heat Rate'!$C$3:$K$33,3,FALSE)*F775</f>
        <v>-13509.4685</v>
      </c>
    </row>
    <row r="776" spans="1:7">
      <c r="A776" s="7">
        <v>376402</v>
      </c>
      <c r="B776" s="7" t="s">
        <v>489</v>
      </c>
      <c r="C776" s="7">
        <v>2019</v>
      </c>
      <c r="D776" s="7" t="s">
        <v>506</v>
      </c>
      <c r="E776" s="7" t="s">
        <v>236</v>
      </c>
      <c r="F776" s="71">
        <v>-47.51</v>
      </c>
      <c r="G776" s="71">
        <f>VLOOKUP($E776,'Fuel Heat Rate'!$C$3:$K$33,3,FALSE)*F776</f>
        <v>-13509.4685</v>
      </c>
    </row>
    <row r="777" spans="1:7">
      <c r="A777" s="7">
        <v>78587</v>
      </c>
      <c r="B777" s="7" t="s">
        <v>470</v>
      </c>
      <c r="C777" s="7">
        <v>2019</v>
      </c>
      <c r="D777" s="7" t="s">
        <v>506</v>
      </c>
      <c r="E777" s="7" t="s">
        <v>253</v>
      </c>
      <c r="F777" s="71">
        <v>-47.51</v>
      </c>
      <c r="G777" s="71">
        <f>VLOOKUP($E777,'Fuel Heat Rate'!$C$3:$K$33,3,FALSE)*F777</f>
        <v>-169061.9595</v>
      </c>
    </row>
    <row r="778" spans="1:7">
      <c r="A778" s="7">
        <v>386937</v>
      </c>
      <c r="B778" s="7" t="s">
        <v>489</v>
      </c>
      <c r="C778" s="7">
        <v>2019</v>
      </c>
      <c r="D778" s="7" t="s">
        <v>506</v>
      </c>
      <c r="E778" s="7" t="s">
        <v>494</v>
      </c>
      <c r="F778" s="71">
        <v>-47.69</v>
      </c>
      <c r="G778" s="71">
        <f>VLOOKUP($E778,'Fuel Heat Rate'!$C$3:$K$33,3,FALSE)*F778</f>
        <v>-7379.0737</v>
      </c>
    </row>
    <row r="779" spans="1:7">
      <c r="A779" s="7">
        <v>3897</v>
      </c>
      <c r="B779" s="7" t="s">
        <v>478</v>
      </c>
      <c r="C779" s="7">
        <v>2021</v>
      </c>
      <c r="D779" s="7" t="s">
        <v>506</v>
      </c>
      <c r="E779" s="7" t="s">
        <v>231</v>
      </c>
      <c r="F779" s="71">
        <v>-47.7</v>
      </c>
      <c r="G779" s="71">
        <f>VLOOKUP($E779,'Fuel Heat Rate'!$C$3:$K$33,3,FALSE)*F779</f>
        <v>-3989.151</v>
      </c>
    </row>
    <row r="780" spans="1:7">
      <c r="A780" s="7">
        <v>9847</v>
      </c>
      <c r="B780" s="7" t="s">
        <v>224</v>
      </c>
      <c r="C780" s="7">
        <v>2021</v>
      </c>
      <c r="D780" s="7" t="s">
        <v>506</v>
      </c>
      <c r="E780" s="7" t="s">
        <v>247</v>
      </c>
      <c r="F780" s="71">
        <v>-47.83</v>
      </c>
      <c r="G780" s="71">
        <f>VLOOKUP($E780,'Fuel Heat Rate'!$C$3:$K$33,3,FALSE)*F780</f>
        <v>-38000.935</v>
      </c>
    </row>
    <row r="781" spans="1:7">
      <c r="A781" s="7">
        <v>413572</v>
      </c>
      <c r="B781" s="7" t="s">
        <v>491</v>
      </c>
      <c r="C781" s="7">
        <v>2020</v>
      </c>
      <c r="D781" s="7" t="s">
        <v>506</v>
      </c>
      <c r="E781" s="7" t="s">
        <v>231</v>
      </c>
      <c r="F781" s="71">
        <v>-48.33</v>
      </c>
      <c r="G781" s="71">
        <f>VLOOKUP($E781,'Fuel Heat Rate'!$C$3:$K$33,3,FALSE)*F781</f>
        <v>-4041.8379</v>
      </c>
    </row>
    <row r="782" spans="1:7">
      <c r="A782" s="7">
        <v>49712</v>
      </c>
      <c r="B782" s="7" t="s">
        <v>224</v>
      </c>
      <c r="C782" s="7">
        <v>2020</v>
      </c>
      <c r="D782" s="7" t="s">
        <v>506</v>
      </c>
      <c r="E782" s="7" t="s">
        <v>255</v>
      </c>
      <c r="F782" s="71">
        <v>-48.78</v>
      </c>
      <c r="G782" s="71">
        <f>VLOOKUP($E782,'Fuel Heat Rate'!$C$3:$K$33,3,FALSE)*F782</f>
        <v>-25089.5052</v>
      </c>
    </row>
    <row r="783" spans="1:7">
      <c r="A783" s="7">
        <v>3757</v>
      </c>
      <c r="B783" s="7" t="s">
        <v>496</v>
      </c>
      <c r="C783" s="7">
        <v>2021</v>
      </c>
      <c r="D783" s="7" t="s">
        <v>506</v>
      </c>
      <c r="E783" s="7" t="s">
        <v>231</v>
      </c>
      <c r="F783" s="71">
        <v>-48.84</v>
      </c>
      <c r="G783" s="71">
        <f>VLOOKUP($E783,'Fuel Heat Rate'!$C$3:$K$33,3,FALSE)*F783</f>
        <v>-4084.4892</v>
      </c>
    </row>
    <row r="784" spans="1:7">
      <c r="A784" s="7">
        <v>42397</v>
      </c>
      <c r="B784" s="7" t="s">
        <v>224</v>
      </c>
      <c r="C784" s="7">
        <v>2020</v>
      </c>
      <c r="D784" s="7" t="s">
        <v>506</v>
      </c>
      <c r="E784" s="7" t="s">
        <v>247</v>
      </c>
      <c r="F784" s="71">
        <v>-49.18</v>
      </c>
      <c r="G784" s="71">
        <f>VLOOKUP($E784,'Fuel Heat Rate'!$C$3:$K$33,3,FALSE)*F784</f>
        <v>-39073.51</v>
      </c>
    </row>
    <row r="785" spans="1:7">
      <c r="A785" s="7">
        <v>1237</v>
      </c>
      <c r="B785" s="7" t="s">
        <v>470</v>
      </c>
      <c r="C785" s="7">
        <v>2021</v>
      </c>
      <c r="D785" s="7" t="s">
        <v>506</v>
      </c>
      <c r="E785" s="7" t="s">
        <v>229</v>
      </c>
      <c r="F785" s="71">
        <v>-49.58</v>
      </c>
      <c r="G785" s="71">
        <f>VLOOKUP($E785,'Fuel Heat Rate'!$C$3:$K$33,3,FALSE)*F785</f>
        <v>-10366.1864</v>
      </c>
    </row>
    <row r="786" spans="1:7">
      <c r="A786" s="7">
        <v>178792</v>
      </c>
      <c r="B786" s="7" t="s">
        <v>476</v>
      </c>
      <c r="C786" s="7">
        <v>2019</v>
      </c>
      <c r="D786" s="7" t="s">
        <v>506</v>
      </c>
      <c r="E786" s="7" t="s">
        <v>229</v>
      </c>
      <c r="F786" s="71">
        <v>-49.91</v>
      </c>
      <c r="G786" s="71">
        <f>VLOOKUP($E786,'Fuel Heat Rate'!$C$3:$K$33,3,FALSE)*F786</f>
        <v>-10435.1828</v>
      </c>
    </row>
    <row r="787" spans="1:7">
      <c r="A787" s="7">
        <v>4247</v>
      </c>
      <c r="B787" s="7" t="s">
        <v>491</v>
      </c>
      <c r="C787" s="7">
        <v>2021</v>
      </c>
      <c r="D787" s="7" t="s">
        <v>506</v>
      </c>
      <c r="E787" s="7" t="s">
        <v>231</v>
      </c>
      <c r="F787" s="71">
        <v>-49.92</v>
      </c>
      <c r="G787" s="71">
        <f>VLOOKUP($E787,'Fuel Heat Rate'!$C$3:$K$33,3,FALSE)*F787</f>
        <v>-4174.8096</v>
      </c>
    </row>
    <row r="788" spans="1:7">
      <c r="A788" s="7">
        <v>81772</v>
      </c>
      <c r="B788" s="7" t="s">
        <v>470</v>
      </c>
      <c r="C788" s="7">
        <v>2019</v>
      </c>
      <c r="D788" s="7" t="s">
        <v>506</v>
      </c>
      <c r="E788" s="7" t="s">
        <v>229</v>
      </c>
      <c r="F788" s="71">
        <v>-50.54</v>
      </c>
      <c r="G788" s="71">
        <f>VLOOKUP($E788,'Fuel Heat Rate'!$C$3:$K$33,3,FALSE)*F788</f>
        <v>-10566.9032</v>
      </c>
    </row>
    <row r="789" spans="1:7">
      <c r="A789" s="7">
        <v>375422</v>
      </c>
      <c r="B789" s="7" t="s">
        <v>489</v>
      </c>
      <c r="C789" s="7">
        <v>2020</v>
      </c>
      <c r="D789" s="7" t="s">
        <v>506</v>
      </c>
      <c r="E789" s="7" t="s">
        <v>244</v>
      </c>
      <c r="F789" s="71">
        <v>-50.71</v>
      </c>
      <c r="G789" s="71">
        <f>VLOOKUP($E789,'Fuel Heat Rate'!$C$3:$K$33,3,FALSE)*F789</f>
        <v>-19082.173</v>
      </c>
    </row>
    <row r="790" spans="1:7">
      <c r="A790" s="7">
        <v>7677</v>
      </c>
      <c r="B790" s="7" t="s">
        <v>224</v>
      </c>
      <c r="C790" s="7">
        <v>2021</v>
      </c>
      <c r="D790" s="7" t="s">
        <v>506</v>
      </c>
      <c r="E790" s="7" t="s">
        <v>242</v>
      </c>
      <c r="F790" s="71">
        <v>-50.81</v>
      </c>
      <c r="G790" s="71">
        <f>VLOOKUP($E790,'Fuel Heat Rate'!$C$3:$K$33,3,FALSE)*F790</f>
        <v>-88173.1335</v>
      </c>
    </row>
    <row r="791" spans="1:7">
      <c r="A791" s="7">
        <v>34277</v>
      </c>
      <c r="B791" s="7" t="s">
        <v>478</v>
      </c>
      <c r="C791" s="7">
        <v>2021</v>
      </c>
      <c r="D791" s="7" t="s">
        <v>506</v>
      </c>
      <c r="E791" s="7" t="s">
        <v>226</v>
      </c>
      <c r="F791" s="71">
        <v>-50.88</v>
      </c>
      <c r="G791" s="71">
        <f>VLOOKUP($E791,'Fuel Heat Rate'!$C$3:$K$33,3,FALSE)*F791</f>
        <v>-14893.0848</v>
      </c>
    </row>
    <row r="792" spans="1:7">
      <c r="A792" s="7">
        <v>509507</v>
      </c>
      <c r="B792" s="7" t="s">
        <v>498</v>
      </c>
      <c r="C792" s="7">
        <v>2019</v>
      </c>
      <c r="D792" s="7" t="s">
        <v>506</v>
      </c>
      <c r="E792" s="7" t="s">
        <v>226</v>
      </c>
      <c r="F792" s="71">
        <v>-51.25</v>
      </c>
      <c r="G792" s="71">
        <f>VLOOKUP($E792,'Fuel Heat Rate'!$C$3:$K$33,3,FALSE)*F792</f>
        <v>-15001.3875</v>
      </c>
    </row>
    <row r="793" spans="1:7">
      <c r="A793" s="7">
        <v>78552</v>
      </c>
      <c r="B793" s="7" t="s">
        <v>470</v>
      </c>
      <c r="C793" s="7">
        <v>2020</v>
      </c>
      <c r="D793" s="7" t="s">
        <v>506</v>
      </c>
      <c r="E793" s="7" t="s">
        <v>253</v>
      </c>
      <c r="F793" s="71">
        <v>-51.74</v>
      </c>
      <c r="G793" s="71">
        <f>VLOOKUP($E793,'Fuel Heat Rate'!$C$3:$K$33,3,FALSE)*F793</f>
        <v>-184114.203</v>
      </c>
    </row>
    <row r="794" spans="1:7">
      <c r="A794" s="7">
        <v>186072</v>
      </c>
      <c r="B794" s="7" t="s">
        <v>477</v>
      </c>
      <c r="C794" s="7">
        <v>2020</v>
      </c>
      <c r="D794" s="7" t="s">
        <v>506</v>
      </c>
      <c r="E794" s="7" t="s">
        <v>226</v>
      </c>
      <c r="F794" s="71">
        <v>-51.9</v>
      </c>
      <c r="G794" s="71">
        <f>VLOOKUP($E794,'Fuel Heat Rate'!$C$3:$K$33,3,FALSE)*F794</f>
        <v>-15191.649</v>
      </c>
    </row>
    <row r="795" spans="1:7">
      <c r="A795" s="7">
        <v>203397</v>
      </c>
      <c r="B795" s="7" t="s">
        <v>478</v>
      </c>
      <c r="C795" s="7">
        <v>2019</v>
      </c>
      <c r="D795" s="7" t="s">
        <v>506</v>
      </c>
      <c r="E795" s="7" t="s">
        <v>231</v>
      </c>
      <c r="F795" s="71">
        <v>-51.94</v>
      </c>
      <c r="G795" s="71">
        <f>VLOOKUP($E795,'Fuel Heat Rate'!$C$3:$K$33,3,FALSE)*F795</f>
        <v>-4343.7422</v>
      </c>
    </row>
    <row r="796" spans="1:7">
      <c r="A796" s="7">
        <v>30462</v>
      </c>
      <c r="B796" s="7" t="s">
        <v>224</v>
      </c>
      <c r="C796" s="7">
        <v>2021</v>
      </c>
      <c r="D796" s="7" t="s">
        <v>506</v>
      </c>
      <c r="E796" s="7" t="s">
        <v>255</v>
      </c>
      <c r="F796" s="71">
        <v>-52.38</v>
      </c>
      <c r="G796" s="71">
        <f>VLOOKUP($E796,'Fuel Heat Rate'!$C$3:$K$33,3,FALSE)*F796</f>
        <v>-26941.1292</v>
      </c>
    </row>
    <row r="797" spans="1:7">
      <c r="A797" s="7">
        <v>509472</v>
      </c>
      <c r="B797" s="7" t="s">
        <v>498</v>
      </c>
      <c r="C797" s="7">
        <v>2020</v>
      </c>
      <c r="D797" s="7" t="s">
        <v>506</v>
      </c>
      <c r="E797" s="7" t="s">
        <v>226</v>
      </c>
      <c r="F797" s="71">
        <v>-52.68</v>
      </c>
      <c r="G797" s="71">
        <f>VLOOKUP($E797,'Fuel Heat Rate'!$C$3:$K$33,3,FALSE)*F797</f>
        <v>-15419.9628</v>
      </c>
    </row>
    <row r="798" spans="1:7">
      <c r="A798" s="7">
        <v>29447</v>
      </c>
      <c r="B798" s="7" t="s">
        <v>470</v>
      </c>
      <c r="C798" s="7">
        <v>2021</v>
      </c>
      <c r="D798" s="7" t="s">
        <v>506</v>
      </c>
      <c r="E798" s="7" t="s">
        <v>253</v>
      </c>
      <c r="F798" s="71">
        <v>-53.02</v>
      </c>
      <c r="G798" s="71">
        <f>VLOOKUP($E798,'Fuel Heat Rate'!$C$3:$K$33,3,FALSE)*F798</f>
        <v>-188669.019</v>
      </c>
    </row>
    <row r="799" spans="1:7">
      <c r="A799" s="7">
        <v>1797</v>
      </c>
      <c r="B799" s="7" t="s">
        <v>476</v>
      </c>
      <c r="C799" s="7">
        <v>2021</v>
      </c>
      <c r="D799" s="7" t="s">
        <v>506</v>
      </c>
      <c r="E799" s="7" t="s">
        <v>229</v>
      </c>
      <c r="F799" s="71">
        <v>-53.67</v>
      </c>
      <c r="G799" s="71">
        <f>VLOOKUP($E799,'Fuel Heat Rate'!$C$3:$K$33,3,FALSE)*F799</f>
        <v>-11221.3236</v>
      </c>
    </row>
    <row r="800" spans="1:7">
      <c r="A800" s="7">
        <v>278437</v>
      </c>
      <c r="B800" s="7" t="s">
        <v>483</v>
      </c>
      <c r="C800" s="7">
        <v>2019</v>
      </c>
      <c r="D800" s="7" t="s">
        <v>506</v>
      </c>
      <c r="E800" s="7" t="s">
        <v>244</v>
      </c>
      <c r="F800" s="71">
        <v>-54.29</v>
      </c>
      <c r="G800" s="71">
        <f>VLOOKUP($E800,'Fuel Heat Rate'!$C$3:$K$33,3,FALSE)*F800</f>
        <v>-20429.327</v>
      </c>
    </row>
    <row r="801" spans="1:7">
      <c r="A801" s="7">
        <v>348892</v>
      </c>
      <c r="B801" s="7" t="s">
        <v>487</v>
      </c>
      <c r="C801" s="7">
        <v>2020</v>
      </c>
      <c r="D801" s="7" t="s">
        <v>506</v>
      </c>
      <c r="E801" s="7" t="s">
        <v>231</v>
      </c>
      <c r="F801" s="71">
        <v>-54.58</v>
      </c>
      <c r="G801" s="71">
        <f>VLOOKUP($E801,'Fuel Heat Rate'!$C$3:$K$33,3,FALSE)*F801</f>
        <v>-4564.5254</v>
      </c>
    </row>
    <row r="802" spans="1:7">
      <c r="A802" s="7">
        <v>126292</v>
      </c>
      <c r="B802" s="7" t="s">
        <v>473</v>
      </c>
      <c r="C802" s="7">
        <v>2020</v>
      </c>
      <c r="D802" s="7" t="s">
        <v>506</v>
      </c>
      <c r="E802" s="7" t="s">
        <v>239</v>
      </c>
      <c r="F802" s="71">
        <v>-54.83</v>
      </c>
      <c r="G802" s="71">
        <f>VLOOKUP($E802,'Fuel Heat Rate'!$C$3:$K$33,3,FALSE)*F802</f>
        <v>-17516.5401</v>
      </c>
    </row>
    <row r="803" spans="1:7">
      <c r="A803" s="7">
        <v>386902</v>
      </c>
      <c r="B803" s="7" t="s">
        <v>489</v>
      </c>
      <c r="C803" s="7">
        <v>2020</v>
      </c>
      <c r="D803" s="7" t="s">
        <v>506</v>
      </c>
      <c r="E803" s="7" t="s">
        <v>494</v>
      </c>
      <c r="F803" s="71">
        <v>-55.36</v>
      </c>
      <c r="G803" s="71">
        <f>VLOOKUP($E803,'Fuel Heat Rate'!$C$3:$K$33,3,FALSE)*F803</f>
        <v>-8565.8528</v>
      </c>
    </row>
    <row r="804" spans="1:7">
      <c r="A804" s="7">
        <v>348927</v>
      </c>
      <c r="B804" s="7" t="s">
        <v>487</v>
      </c>
      <c r="C804" s="7">
        <v>2019</v>
      </c>
      <c r="D804" s="7" t="s">
        <v>506</v>
      </c>
      <c r="E804" s="7" t="s">
        <v>231</v>
      </c>
      <c r="F804" s="71">
        <v>-56.11</v>
      </c>
      <c r="G804" s="71">
        <f>VLOOKUP($E804,'Fuel Heat Rate'!$C$3:$K$33,3,FALSE)*F804</f>
        <v>-4692.4793</v>
      </c>
    </row>
    <row r="805" spans="1:7">
      <c r="A805" s="7">
        <v>34242</v>
      </c>
      <c r="B805" s="7" t="s">
        <v>477</v>
      </c>
      <c r="C805" s="7">
        <v>2021</v>
      </c>
      <c r="D805" s="7" t="s">
        <v>506</v>
      </c>
      <c r="E805" s="7" t="s">
        <v>226</v>
      </c>
      <c r="F805" s="71">
        <v>-56.36</v>
      </c>
      <c r="G805" s="71">
        <f>VLOOKUP($E805,'Fuel Heat Rate'!$C$3:$K$33,3,FALSE)*F805</f>
        <v>-16497.1356</v>
      </c>
    </row>
    <row r="806" spans="1:7">
      <c r="A806" s="7">
        <v>9462</v>
      </c>
      <c r="B806" s="7" t="s">
        <v>481</v>
      </c>
      <c r="C806" s="7">
        <v>2021</v>
      </c>
      <c r="D806" s="7" t="s">
        <v>506</v>
      </c>
      <c r="E806" s="7" t="s">
        <v>244</v>
      </c>
      <c r="F806" s="71">
        <v>-56.78</v>
      </c>
      <c r="G806" s="71">
        <f>VLOOKUP($E806,'Fuel Heat Rate'!$C$3:$K$33,3,FALSE)*F806</f>
        <v>-21366.314</v>
      </c>
    </row>
    <row r="807" spans="1:7">
      <c r="A807" s="7">
        <v>218447</v>
      </c>
      <c r="B807" s="7" t="s">
        <v>479</v>
      </c>
      <c r="C807" s="7">
        <v>2019</v>
      </c>
      <c r="D807" s="7" t="s">
        <v>506</v>
      </c>
      <c r="E807" s="7" t="s">
        <v>226</v>
      </c>
      <c r="F807" s="71">
        <v>-56.93</v>
      </c>
      <c r="G807" s="71">
        <f>VLOOKUP($E807,'Fuel Heat Rate'!$C$3:$K$33,3,FALSE)*F807</f>
        <v>-16663.9803</v>
      </c>
    </row>
    <row r="808" spans="1:7">
      <c r="A808" s="7">
        <v>41627</v>
      </c>
      <c r="B808" s="7" t="s">
        <v>224</v>
      </c>
      <c r="C808" s="7">
        <v>2020</v>
      </c>
      <c r="D808" s="7" t="s">
        <v>506</v>
      </c>
      <c r="E808" s="7" t="s">
        <v>242</v>
      </c>
      <c r="F808" s="71">
        <v>-57.17</v>
      </c>
      <c r="G808" s="71">
        <f>VLOOKUP($E808,'Fuel Heat Rate'!$C$3:$K$33,3,FALSE)*F808</f>
        <v>-99209.9595</v>
      </c>
    </row>
    <row r="809" spans="1:7">
      <c r="A809" s="7">
        <v>283127</v>
      </c>
      <c r="B809" s="7" t="s">
        <v>483</v>
      </c>
      <c r="C809" s="7">
        <v>2019</v>
      </c>
      <c r="D809" s="7" t="s">
        <v>506</v>
      </c>
      <c r="E809" s="7" t="s">
        <v>226</v>
      </c>
      <c r="F809" s="71">
        <v>-59</v>
      </c>
      <c r="G809" s="71">
        <f>VLOOKUP($E809,'Fuel Heat Rate'!$C$3:$K$33,3,FALSE)*F809</f>
        <v>-17269.89</v>
      </c>
    </row>
    <row r="810" spans="1:7">
      <c r="A810" s="7">
        <v>246097</v>
      </c>
      <c r="B810" s="7" t="s">
        <v>481</v>
      </c>
      <c r="C810" s="7">
        <v>2019</v>
      </c>
      <c r="D810" s="7" t="s">
        <v>506</v>
      </c>
      <c r="E810" s="7" t="s">
        <v>244</v>
      </c>
      <c r="F810" s="71">
        <v>-59.58</v>
      </c>
      <c r="G810" s="71">
        <f>VLOOKUP($E810,'Fuel Heat Rate'!$C$3:$K$33,3,FALSE)*F810</f>
        <v>-22419.954</v>
      </c>
    </row>
    <row r="811" spans="1:7">
      <c r="A811" s="7">
        <v>5927</v>
      </c>
      <c r="B811" s="7" t="s">
        <v>496</v>
      </c>
      <c r="C811" s="7">
        <v>2021</v>
      </c>
      <c r="D811" s="7" t="s">
        <v>506</v>
      </c>
      <c r="E811" s="7" t="s">
        <v>234</v>
      </c>
      <c r="F811" s="71">
        <v>-60.03</v>
      </c>
      <c r="G811" s="71">
        <f>VLOOKUP($E811,'Fuel Heat Rate'!$C$3:$K$33,3,FALSE)*F811</f>
        <v>-5026.9122</v>
      </c>
    </row>
    <row r="812" spans="1:7">
      <c r="A812" s="7">
        <v>203362</v>
      </c>
      <c r="B812" s="7" t="s">
        <v>478</v>
      </c>
      <c r="C812" s="7">
        <v>2020</v>
      </c>
      <c r="D812" s="7" t="s">
        <v>506</v>
      </c>
      <c r="E812" s="7" t="s">
        <v>231</v>
      </c>
      <c r="F812" s="71">
        <v>-60.07</v>
      </c>
      <c r="G812" s="71">
        <f>VLOOKUP($E812,'Fuel Heat Rate'!$C$3:$K$33,3,FALSE)*F812</f>
        <v>-5023.6541</v>
      </c>
    </row>
    <row r="813" spans="1:7">
      <c r="A813" s="7">
        <v>45442</v>
      </c>
      <c r="B813" s="7" t="s">
        <v>224</v>
      </c>
      <c r="C813" s="7">
        <v>2019</v>
      </c>
      <c r="D813" s="7" t="s">
        <v>506</v>
      </c>
      <c r="E813" s="7" t="s">
        <v>262</v>
      </c>
      <c r="F813" s="71">
        <v>-60.21</v>
      </c>
      <c r="G813" s="71">
        <f>VLOOKUP($E813,'Fuel Heat Rate'!$C$3:$K$33,3,FALSE)*F813</f>
        <v>-25177.4136</v>
      </c>
    </row>
    <row r="814" spans="1:7">
      <c r="A814" s="7">
        <v>246062</v>
      </c>
      <c r="B814" s="7" t="s">
        <v>481</v>
      </c>
      <c r="C814" s="7">
        <v>2020</v>
      </c>
      <c r="D814" s="7" t="s">
        <v>506</v>
      </c>
      <c r="E814" s="7" t="s">
        <v>244</v>
      </c>
      <c r="F814" s="71">
        <v>-60.25</v>
      </c>
      <c r="G814" s="71">
        <f>VLOOKUP($E814,'Fuel Heat Rate'!$C$3:$K$33,3,FALSE)*F814</f>
        <v>-22672.075</v>
      </c>
    </row>
    <row r="815" spans="1:7">
      <c r="A815" s="7">
        <v>218412</v>
      </c>
      <c r="B815" s="7" t="s">
        <v>479</v>
      </c>
      <c r="C815" s="7">
        <v>2020</v>
      </c>
      <c r="D815" s="7" t="s">
        <v>506</v>
      </c>
      <c r="E815" s="7" t="s">
        <v>226</v>
      </c>
      <c r="F815" s="71">
        <v>-60.84</v>
      </c>
      <c r="G815" s="71">
        <f>VLOOKUP($E815,'Fuel Heat Rate'!$C$3:$K$33,3,FALSE)*F815</f>
        <v>-17808.4764</v>
      </c>
    </row>
    <row r="816" spans="1:7">
      <c r="A816" s="7">
        <v>283092</v>
      </c>
      <c r="B816" s="7" t="s">
        <v>483</v>
      </c>
      <c r="C816" s="7">
        <v>2020</v>
      </c>
      <c r="D816" s="7" t="s">
        <v>506</v>
      </c>
      <c r="E816" s="7" t="s">
        <v>226</v>
      </c>
      <c r="F816" s="71">
        <v>-62.33</v>
      </c>
      <c r="G816" s="71">
        <f>VLOOKUP($E816,'Fuel Heat Rate'!$C$3:$K$33,3,FALSE)*F816</f>
        <v>-18244.6143</v>
      </c>
    </row>
    <row r="817" spans="1:7">
      <c r="A817" s="7">
        <v>41592</v>
      </c>
      <c r="B817" s="7" t="s">
        <v>224</v>
      </c>
      <c r="C817" s="7">
        <v>2019</v>
      </c>
      <c r="D817" s="7" t="s">
        <v>506</v>
      </c>
      <c r="E817" s="7" t="s">
        <v>242</v>
      </c>
      <c r="F817" s="71">
        <v>-62.54</v>
      </c>
      <c r="G817" s="71">
        <f>VLOOKUP($E817,'Fuel Heat Rate'!$C$3:$K$33,3,FALSE)*F817</f>
        <v>-108528.789</v>
      </c>
    </row>
    <row r="818" spans="1:7">
      <c r="A818" s="7">
        <v>4177</v>
      </c>
      <c r="B818" s="7" t="s">
        <v>485</v>
      </c>
      <c r="C818" s="7">
        <v>2021</v>
      </c>
      <c r="D818" s="7" t="s">
        <v>506</v>
      </c>
      <c r="E818" s="7" t="s">
        <v>231</v>
      </c>
      <c r="F818" s="71">
        <v>-62.77</v>
      </c>
      <c r="G818" s="71">
        <f>VLOOKUP($E818,'Fuel Heat Rate'!$C$3:$K$33,3,FALSE)*F818</f>
        <v>-5249.4551</v>
      </c>
    </row>
    <row r="819" spans="1:7">
      <c r="A819" s="7">
        <v>1972</v>
      </c>
      <c r="B819" s="7" t="s">
        <v>475</v>
      </c>
      <c r="C819" s="7">
        <v>2021</v>
      </c>
      <c r="D819" s="7" t="s">
        <v>506</v>
      </c>
      <c r="E819" s="7" t="s">
        <v>229</v>
      </c>
      <c r="F819" s="71">
        <v>-67.89</v>
      </c>
      <c r="G819" s="71">
        <f>VLOOKUP($E819,'Fuel Heat Rate'!$C$3:$K$33,3,FALSE)*F819</f>
        <v>-14194.4412</v>
      </c>
    </row>
    <row r="820" spans="1:7">
      <c r="A820" s="7">
        <v>199652</v>
      </c>
      <c r="B820" s="7" t="s">
        <v>478</v>
      </c>
      <c r="C820" s="7">
        <v>2019</v>
      </c>
      <c r="D820" s="7" t="s">
        <v>506</v>
      </c>
      <c r="E820" s="7" t="s">
        <v>234</v>
      </c>
      <c r="F820" s="71">
        <v>-69.09</v>
      </c>
      <c r="G820" s="71">
        <f>VLOOKUP($E820,'Fuel Heat Rate'!$C$3:$K$33,3,FALSE)*F820</f>
        <v>-5785.5966</v>
      </c>
    </row>
    <row r="821" spans="1:7">
      <c r="A821" s="7">
        <v>4702</v>
      </c>
      <c r="B821" s="7" t="s">
        <v>489</v>
      </c>
      <c r="C821" s="7">
        <v>2021</v>
      </c>
      <c r="D821" s="7" t="s">
        <v>506</v>
      </c>
      <c r="E821" s="7" t="s">
        <v>494</v>
      </c>
      <c r="F821" s="71">
        <v>-70.97</v>
      </c>
      <c r="G821" s="71">
        <f>VLOOKUP($E821,'Fuel Heat Rate'!$C$3:$K$33,3,FALSE)*F821</f>
        <v>-10981.1881</v>
      </c>
    </row>
    <row r="822" spans="1:7">
      <c r="A822" s="7">
        <v>310742</v>
      </c>
      <c r="B822" s="7" t="s">
        <v>485</v>
      </c>
      <c r="C822" s="7">
        <v>2020</v>
      </c>
      <c r="D822" s="7" t="s">
        <v>506</v>
      </c>
      <c r="E822" s="7" t="s">
        <v>244</v>
      </c>
      <c r="F822" s="71">
        <v>-71.06</v>
      </c>
      <c r="G822" s="71">
        <f>VLOOKUP($E822,'Fuel Heat Rate'!$C$3:$K$33,3,FALSE)*F822</f>
        <v>-26739.878</v>
      </c>
    </row>
    <row r="823" spans="1:7">
      <c r="A823" s="7">
        <v>9602</v>
      </c>
      <c r="B823" s="7" t="s">
        <v>485</v>
      </c>
      <c r="C823" s="7">
        <v>2021</v>
      </c>
      <c r="D823" s="7" t="s">
        <v>506</v>
      </c>
      <c r="E823" s="7" t="s">
        <v>244</v>
      </c>
      <c r="F823" s="71">
        <v>-71.68</v>
      </c>
      <c r="G823" s="71">
        <f>VLOOKUP($E823,'Fuel Heat Rate'!$C$3:$K$33,3,FALSE)*F823</f>
        <v>-26973.184</v>
      </c>
    </row>
    <row r="824" spans="1:7">
      <c r="A824" s="7">
        <v>187227</v>
      </c>
      <c r="B824" s="7" t="s">
        <v>477</v>
      </c>
      <c r="C824" s="7">
        <v>2019</v>
      </c>
      <c r="D824" s="7" t="s">
        <v>506</v>
      </c>
      <c r="E824" s="7" t="s">
        <v>231</v>
      </c>
      <c r="F824" s="71">
        <v>-73.73</v>
      </c>
      <c r="G824" s="71">
        <f>VLOOKUP($E824,'Fuel Heat Rate'!$C$3:$K$33,3,FALSE)*F824</f>
        <v>-6166.0399</v>
      </c>
    </row>
    <row r="825" spans="1:7">
      <c r="A825" s="7">
        <v>377522</v>
      </c>
      <c r="B825" s="7" t="s">
        <v>489</v>
      </c>
      <c r="C825" s="7">
        <v>2019</v>
      </c>
      <c r="D825" s="7" t="s">
        <v>506</v>
      </c>
      <c r="E825" s="7" t="s">
        <v>234</v>
      </c>
      <c r="F825" s="71">
        <v>-74.28</v>
      </c>
      <c r="G825" s="71">
        <f>VLOOKUP($E825,'Fuel Heat Rate'!$C$3:$K$33,3,FALSE)*F825</f>
        <v>-6220.2072</v>
      </c>
    </row>
    <row r="826" spans="1:7">
      <c r="A826" s="7">
        <v>34697</v>
      </c>
      <c r="B826" s="7" t="s">
        <v>479</v>
      </c>
      <c r="C826" s="7">
        <v>2021</v>
      </c>
      <c r="D826" s="7" t="s">
        <v>506</v>
      </c>
      <c r="E826" s="7" t="s">
        <v>226</v>
      </c>
      <c r="F826" s="71">
        <v>-74.64</v>
      </c>
      <c r="G826" s="71">
        <f>VLOOKUP($E826,'Fuel Heat Rate'!$C$3:$K$33,3,FALSE)*F826</f>
        <v>-21847.8744</v>
      </c>
    </row>
    <row r="827" spans="1:7">
      <c r="A827" s="7">
        <v>310777</v>
      </c>
      <c r="B827" s="7" t="s">
        <v>485</v>
      </c>
      <c r="C827" s="7">
        <v>2019</v>
      </c>
      <c r="D827" s="7" t="s">
        <v>506</v>
      </c>
      <c r="E827" s="7" t="s">
        <v>244</v>
      </c>
      <c r="F827" s="71">
        <v>-74.73</v>
      </c>
      <c r="G827" s="71">
        <f>VLOOKUP($E827,'Fuel Heat Rate'!$C$3:$K$33,3,FALSE)*F827</f>
        <v>-28120.899</v>
      </c>
    </row>
    <row r="828" spans="1:7">
      <c r="A828" s="7">
        <v>474507</v>
      </c>
      <c r="B828" s="7" t="s">
        <v>496</v>
      </c>
      <c r="C828" s="7">
        <v>2020</v>
      </c>
      <c r="D828" s="7" t="s">
        <v>506</v>
      </c>
      <c r="E828" s="7" t="s">
        <v>234</v>
      </c>
      <c r="F828" s="71">
        <v>-77.57</v>
      </c>
      <c r="G828" s="71">
        <f>VLOOKUP($E828,'Fuel Heat Rate'!$C$3:$K$33,3,FALSE)*F828</f>
        <v>-6495.7118</v>
      </c>
    </row>
    <row r="829" spans="1:7">
      <c r="A829" s="7">
        <v>34312</v>
      </c>
      <c r="B829" s="7" t="s">
        <v>498</v>
      </c>
      <c r="C829" s="7">
        <v>2021</v>
      </c>
      <c r="D829" s="7" t="s">
        <v>506</v>
      </c>
      <c r="E829" s="7" t="s">
        <v>226</v>
      </c>
      <c r="F829" s="71">
        <v>-77.65</v>
      </c>
      <c r="G829" s="71">
        <f>VLOOKUP($E829,'Fuel Heat Rate'!$C$3:$K$33,3,FALSE)*F829</f>
        <v>-22728.9315</v>
      </c>
    </row>
    <row r="830" spans="1:7">
      <c r="A830" s="7">
        <v>3792</v>
      </c>
      <c r="B830" s="7" t="s">
        <v>483</v>
      </c>
      <c r="C830" s="7">
        <v>2021</v>
      </c>
      <c r="D830" s="7" t="s">
        <v>506</v>
      </c>
      <c r="E830" s="7" t="s">
        <v>231</v>
      </c>
      <c r="F830" s="71">
        <v>-78.37</v>
      </c>
      <c r="G830" s="71">
        <f>VLOOKUP($E830,'Fuel Heat Rate'!$C$3:$K$33,3,FALSE)*F830</f>
        <v>-6554.0831</v>
      </c>
    </row>
    <row r="831" spans="1:7">
      <c r="A831" s="7">
        <v>215262</v>
      </c>
      <c r="B831" s="7" t="s">
        <v>479</v>
      </c>
      <c r="C831" s="7">
        <v>2019</v>
      </c>
      <c r="D831" s="7" t="s">
        <v>506</v>
      </c>
      <c r="E831" s="7" t="s">
        <v>251</v>
      </c>
      <c r="F831" s="71">
        <v>-78.79</v>
      </c>
      <c r="G831" s="71">
        <f>VLOOKUP($E831,'Fuel Heat Rate'!$C$3:$K$33,3,FALSE)*F831</f>
        <v>-36241.8242</v>
      </c>
    </row>
    <row r="832" spans="1:7">
      <c r="A832" s="7">
        <v>202242</v>
      </c>
      <c r="B832" s="7" t="s">
        <v>478</v>
      </c>
      <c r="C832" s="7">
        <v>2020</v>
      </c>
      <c r="D832" s="7" t="s">
        <v>506</v>
      </c>
      <c r="E832" s="7" t="s">
        <v>226</v>
      </c>
      <c r="F832" s="71">
        <v>-79.6</v>
      </c>
      <c r="G832" s="71">
        <f>VLOOKUP($E832,'Fuel Heat Rate'!$C$3:$K$33,3,FALSE)*F832</f>
        <v>-23299.716</v>
      </c>
    </row>
    <row r="833" spans="1:7">
      <c r="A833" s="7">
        <v>187192</v>
      </c>
      <c r="B833" s="7" t="s">
        <v>477</v>
      </c>
      <c r="C833" s="7">
        <v>2020</v>
      </c>
      <c r="D833" s="7" t="s">
        <v>506</v>
      </c>
      <c r="E833" s="7" t="s">
        <v>231</v>
      </c>
      <c r="F833" s="71">
        <v>-80.35</v>
      </c>
      <c r="G833" s="71">
        <f>VLOOKUP($E833,'Fuel Heat Rate'!$C$3:$K$33,3,FALSE)*F833</f>
        <v>-6719.6705</v>
      </c>
    </row>
    <row r="834" spans="1:7">
      <c r="A834" s="7">
        <v>34172</v>
      </c>
      <c r="B834" s="7" t="s">
        <v>483</v>
      </c>
      <c r="C834" s="7">
        <v>2021</v>
      </c>
      <c r="D834" s="7" t="s">
        <v>506</v>
      </c>
      <c r="E834" s="7" t="s">
        <v>226</v>
      </c>
      <c r="F834" s="71">
        <v>-80.86</v>
      </c>
      <c r="G834" s="71">
        <f>VLOOKUP($E834,'Fuel Heat Rate'!$C$3:$K$33,3,FALSE)*F834</f>
        <v>-23668.5306</v>
      </c>
    </row>
    <row r="835" spans="1:7">
      <c r="A835" s="7">
        <v>502192</v>
      </c>
      <c r="B835" s="7" t="s">
        <v>497</v>
      </c>
      <c r="C835" s="7">
        <v>2019</v>
      </c>
      <c r="D835" s="7" t="s">
        <v>506</v>
      </c>
      <c r="E835" s="7" t="s">
        <v>229</v>
      </c>
      <c r="F835" s="71">
        <v>-81.61</v>
      </c>
      <c r="G835" s="71">
        <f>VLOOKUP($E835,'Fuel Heat Rate'!$C$3:$K$33,3,FALSE)*F835</f>
        <v>-17063.0188</v>
      </c>
    </row>
    <row r="836" spans="1:7">
      <c r="A836" s="7">
        <v>215227</v>
      </c>
      <c r="B836" s="7" t="s">
        <v>479</v>
      </c>
      <c r="C836" s="7">
        <v>2020</v>
      </c>
      <c r="D836" s="7" t="s">
        <v>506</v>
      </c>
      <c r="E836" s="7" t="s">
        <v>251</v>
      </c>
      <c r="F836" s="71">
        <v>-82.4</v>
      </c>
      <c r="G836" s="71">
        <f>VLOOKUP($E836,'Fuel Heat Rate'!$C$3:$K$33,3,FALSE)*F836</f>
        <v>-37902.352</v>
      </c>
    </row>
    <row r="837" spans="1:7">
      <c r="A837" s="7">
        <v>284212</v>
      </c>
      <c r="B837" s="7" t="s">
        <v>483</v>
      </c>
      <c r="C837" s="7">
        <v>2020</v>
      </c>
      <c r="D837" s="7" t="s">
        <v>506</v>
      </c>
      <c r="E837" s="7" t="s">
        <v>231</v>
      </c>
      <c r="F837" s="71">
        <v>-82.83</v>
      </c>
      <c r="G837" s="71">
        <f>VLOOKUP($E837,'Fuel Heat Rate'!$C$3:$K$33,3,FALSE)*F837</f>
        <v>-6927.0729</v>
      </c>
    </row>
    <row r="838" spans="1:7">
      <c r="A838" s="7">
        <v>28187</v>
      </c>
      <c r="B838" s="7" t="s">
        <v>479</v>
      </c>
      <c r="C838" s="7">
        <v>2021</v>
      </c>
      <c r="D838" s="7" t="s">
        <v>506</v>
      </c>
      <c r="E838" s="7" t="s">
        <v>251</v>
      </c>
      <c r="F838" s="71">
        <v>-91.43</v>
      </c>
      <c r="G838" s="71">
        <f>VLOOKUP($E838,'Fuel Heat Rate'!$C$3:$K$33,3,FALSE)*F838</f>
        <v>-42055.9714</v>
      </c>
    </row>
    <row r="839" spans="1:7">
      <c r="A839" s="7">
        <v>9287</v>
      </c>
      <c r="B839" s="7" t="s">
        <v>477</v>
      </c>
      <c r="C839" s="7">
        <v>2021</v>
      </c>
      <c r="D839" s="7" t="s">
        <v>506</v>
      </c>
      <c r="E839" s="7" t="s">
        <v>244</v>
      </c>
      <c r="F839" s="71">
        <v>-91.44</v>
      </c>
      <c r="G839" s="71">
        <f>VLOOKUP($E839,'Fuel Heat Rate'!$C$3:$K$33,3,FALSE)*F839</f>
        <v>-34408.872</v>
      </c>
    </row>
    <row r="840" spans="1:7">
      <c r="A840" s="7">
        <v>502157</v>
      </c>
      <c r="B840" s="7" t="s">
        <v>497</v>
      </c>
      <c r="C840" s="7">
        <v>2020</v>
      </c>
      <c r="D840" s="7" t="s">
        <v>506</v>
      </c>
      <c r="E840" s="7" t="s">
        <v>229</v>
      </c>
      <c r="F840" s="71">
        <v>-95.99</v>
      </c>
      <c r="G840" s="71">
        <f>VLOOKUP($E840,'Fuel Heat Rate'!$C$3:$K$33,3,FALSE)*F840</f>
        <v>-20069.5892</v>
      </c>
    </row>
    <row r="841" spans="1:7">
      <c r="A841" s="7">
        <v>284247</v>
      </c>
      <c r="B841" s="7" t="s">
        <v>483</v>
      </c>
      <c r="C841" s="7">
        <v>2019</v>
      </c>
      <c r="D841" s="7" t="s">
        <v>506</v>
      </c>
      <c r="E841" s="7" t="s">
        <v>231</v>
      </c>
      <c r="F841" s="71">
        <v>-96.51</v>
      </c>
      <c r="G841" s="71">
        <f>VLOOKUP($E841,'Fuel Heat Rate'!$C$3:$K$33,3,FALSE)*F841</f>
        <v>-8071.1313</v>
      </c>
    </row>
    <row r="842" spans="1:7">
      <c r="A842" s="7">
        <v>181382</v>
      </c>
      <c r="B842" s="7" t="s">
        <v>477</v>
      </c>
      <c r="C842" s="7">
        <v>2020</v>
      </c>
      <c r="D842" s="7" t="s">
        <v>506</v>
      </c>
      <c r="E842" s="7" t="s">
        <v>244</v>
      </c>
      <c r="F842" s="71">
        <v>-102.4</v>
      </c>
      <c r="G842" s="71">
        <f>VLOOKUP($E842,'Fuel Heat Rate'!$C$3:$K$33,3,FALSE)*F842</f>
        <v>-38533.12</v>
      </c>
    </row>
    <row r="843" spans="1:7">
      <c r="A843" s="7">
        <v>380112</v>
      </c>
      <c r="B843" s="7" t="s">
        <v>489</v>
      </c>
      <c r="C843" s="7">
        <v>2020</v>
      </c>
      <c r="D843" s="7" t="s">
        <v>506</v>
      </c>
      <c r="E843" s="7" t="s">
        <v>226</v>
      </c>
      <c r="F843" s="71">
        <v>-106.52</v>
      </c>
      <c r="G843" s="71">
        <f>VLOOKUP($E843,'Fuel Heat Rate'!$C$3:$K$33,3,FALSE)*F843</f>
        <v>-31179.4692</v>
      </c>
    </row>
    <row r="844" spans="1:7">
      <c r="A844" s="7">
        <v>380147</v>
      </c>
      <c r="B844" s="7" t="s">
        <v>489</v>
      </c>
      <c r="C844" s="7">
        <v>2019</v>
      </c>
      <c r="D844" s="7" t="s">
        <v>506</v>
      </c>
      <c r="E844" s="7" t="s">
        <v>226</v>
      </c>
      <c r="F844" s="71">
        <v>-107.34</v>
      </c>
      <c r="G844" s="71">
        <f>VLOOKUP($E844,'Fuel Heat Rate'!$C$3:$K$33,3,FALSE)*F844</f>
        <v>-31419.4914</v>
      </c>
    </row>
    <row r="845" spans="1:7">
      <c r="A845" s="7">
        <v>181417</v>
      </c>
      <c r="B845" s="7" t="s">
        <v>477</v>
      </c>
      <c r="C845" s="7">
        <v>2019</v>
      </c>
      <c r="D845" s="7" t="s">
        <v>506</v>
      </c>
      <c r="E845" s="7" t="s">
        <v>244</v>
      </c>
      <c r="F845" s="71">
        <v>-112.35</v>
      </c>
      <c r="G845" s="71">
        <f>VLOOKUP($E845,'Fuel Heat Rate'!$C$3:$K$33,3,FALSE)*F845</f>
        <v>-42277.305</v>
      </c>
    </row>
    <row r="846" spans="1:7">
      <c r="A846" s="7">
        <v>251907</v>
      </c>
      <c r="B846" s="7" t="s">
        <v>481</v>
      </c>
      <c r="C846" s="7">
        <v>2019</v>
      </c>
      <c r="D846" s="7" t="s">
        <v>506</v>
      </c>
      <c r="E846" s="7" t="s">
        <v>231</v>
      </c>
      <c r="F846" s="71">
        <v>-116.03</v>
      </c>
      <c r="G846" s="71">
        <f>VLOOKUP($E846,'Fuel Heat Rate'!$C$3:$K$33,3,FALSE)*F846</f>
        <v>-9703.5889</v>
      </c>
    </row>
    <row r="847" spans="1:7">
      <c r="A847" s="7">
        <v>219532</v>
      </c>
      <c r="B847" s="7" t="s">
        <v>479</v>
      </c>
      <c r="C847" s="7">
        <v>2020</v>
      </c>
      <c r="D847" s="7" t="s">
        <v>506</v>
      </c>
      <c r="E847" s="7" t="s">
        <v>231</v>
      </c>
      <c r="F847" s="71">
        <v>-121.97</v>
      </c>
      <c r="G847" s="71">
        <f>VLOOKUP($E847,'Fuel Heat Rate'!$C$3:$K$33,3,FALSE)*F847</f>
        <v>-10200.3511</v>
      </c>
    </row>
    <row r="848" spans="1:7">
      <c r="A848" s="7">
        <v>1132</v>
      </c>
      <c r="B848" s="7" t="s">
        <v>497</v>
      </c>
      <c r="C848" s="7">
        <v>2021</v>
      </c>
      <c r="D848" s="7" t="s">
        <v>506</v>
      </c>
      <c r="E848" s="7" t="s">
        <v>229</v>
      </c>
      <c r="F848" s="71">
        <v>-122.21</v>
      </c>
      <c r="G848" s="71">
        <f>VLOOKUP($E848,'Fuel Heat Rate'!$C$3:$K$33,3,FALSE)*F848</f>
        <v>-25551.6668</v>
      </c>
    </row>
    <row r="849" spans="1:7">
      <c r="A849" s="7">
        <v>219567</v>
      </c>
      <c r="B849" s="7" t="s">
        <v>479</v>
      </c>
      <c r="C849" s="7">
        <v>2019</v>
      </c>
      <c r="D849" s="7" t="s">
        <v>506</v>
      </c>
      <c r="E849" s="7" t="s">
        <v>231</v>
      </c>
      <c r="F849" s="71">
        <v>-122.38</v>
      </c>
      <c r="G849" s="71">
        <f>VLOOKUP($E849,'Fuel Heat Rate'!$C$3:$K$33,3,FALSE)*F849</f>
        <v>-10234.6394</v>
      </c>
    </row>
    <row r="850" spans="1:7">
      <c r="A850" s="7">
        <v>375457</v>
      </c>
      <c r="B850" s="7" t="s">
        <v>489</v>
      </c>
      <c r="C850" s="7">
        <v>2019</v>
      </c>
      <c r="D850" s="7" t="s">
        <v>506</v>
      </c>
      <c r="E850" s="7" t="s">
        <v>244</v>
      </c>
      <c r="F850" s="71">
        <v>-125.34</v>
      </c>
      <c r="G850" s="71">
        <f>VLOOKUP($E850,'Fuel Heat Rate'!$C$3:$K$33,3,FALSE)*F850</f>
        <v>-47165.442</v>
      </c>
    </row>
    <row r="851" spans="1:7">
      <c r="A851" s="7">
        <v>5787</v>
      </c>
      <c r="B851" s="7" t="s">
        <v>489</v>
      </c>
      <c r="C851" s="7">
        <v>2021</v>
      </c>
      <c r="D851" s="7" t="s">
        <v>506</v>
      </c>
      <c r="E851" s="7" t="s">
        <v>234</v>
      </c>
      <c r="F851" s="71">
        <v>-126.61</v>
      </c>
      <c r="G851" s="71">
        <f>VLOOKUP($E851,'Fuel Heat Rate'!$C$3:$K$33,3,FALSE)*F851</f>
        <v>-10602.3214</v>
      </c>
    </row>
    <row r="852" spans="1:7">
      <c r="A852" s="7">
        <v>251872</v>
      </c>
      <c r="B852" s="7" t="s">
        <v>481</v>
      </c>
      <c r="C852" s="7">
        <v>2020</v>
      </c>
      <c r="D852" s="7" t="s">
        <v>506</v>
      </c>
      <c r="E852" s="7" t="s">
        <v>231</v>
      </c>
      <c r="F852" s="71">
        <v>-127.33</v>
      </c>
      <c r="G852" s="71">
        <f>VLOOKUP($E852,'Fuel Heat Rate'!$C$3:$K$33,3,FALSE)*F852</f>
        <v>-10648.6079</v>
      </c>
    </row>
    <row r="853" spans="1:7">
      <c r="A853" s="7">
        <v>4037</v>
      </c>
      <c r="B853" s="7" t="s">
        <v>481</v>
      </c>
      <c r="C853" s="7">
        <v>2021</v>
      </c>
      <c r="D853" s="7" t="s">
        <v>506</v>
      </c>
      <c r="E853" s="7" t="s">
        <v>231</v>
      </c>
      <c r="F853" s="71">
        <v>-135.56</v>
      </c>
      <c r="G853" s="71">
        <f>VLOOKUP($E853,'Fuel Heat Rate'!$C$3:$K$33,3,FALSE)*F853</f>
        <v>-11336.8828</v>
      </c>
    </row>
    <row r="854" spans="1:7">
      <c r="A854" s="7">
        <v>4317</v>
      </c>
      <c r="B854" s="7" t="s">
        <v>479</v>
      </c>
      <c r="C854" s="7">
        <v>2021</v>
      </c>
      <c r="D854" s="7" t="s">
        <v>506</v>
      </c>
      <c r="E854" s="7" t="s">
        <v>231</v>
      </c>
      <c r="F854" s="71">
        <v>-141.34</v>
      </c>
      <c r="G854" s="71">
        <f>VLOOKUP($E854,'Fuel Heat Rate'!$C$3:$K$33,3,FALSE)*F854</f>
        <v>-11820.2642</v>
      </c>
    </row>
    <row r="855" spans="1:7">
      <c r="A855" s="7">
        <v>49292</v>
      </c>
      <c r="B855" s="7" t="s">
        <v>224</v>
      </c>
      <c r="C855" s="7">
        <v>2019</v>
      </c>
      <c r="D855" s="7" t="s">
        <v>506</v>
      </c>
      <c r="E855" s="7" t="s">
        <v>253</v>
      </c>
      <c r="F855" s="71">
        <v>-143.19</v>
      </c>
      <c r="G855" s="71">
        <f>VLOOKUP($E855,'Fuel Heat Rate'!$C$3:$K$33,3,FALSE)*F855</f>
        <v>-509534.4555</v>
      </c>
    </row>
    <row r="856" spans="1:7">
      <c r="A856" s="7">
        <v>377487</v>
      </c>
      <c r="B856" s="7" t="s">
        <v>489</v>
      </c>
      <c r="C856" s="7">
        <v>2020</v>
      </c>
      <c r="D856" s="7" t="s">
        <v>506</v>
      </c>
      <c r="E856" s="7" t="s">
        <v>234</v>
      </c>
      <c r="F856" s="71">
        <v>-149.65</v>
      </c>
      <c r="G856" s="71">
        <f>VLOOKUP($E856,'Fuel Heat Rate'!$C$3:$K$33,3,FALSE)*F856</f>
        <v>-12531.691</v>
      </c>
    </row>
    <row r="857" spans="1:7">
      <c r="A857" s="7">
        <v>125942</v>
      </c>
      <c r="B857" s="7" t="s">
        <v>473</v>
      </c>
      <c r="C857" s="7">
        <v>2019</v>
      </c>
      <c r="D857" s="7" t="s">
        <v>506</v>
      </c>
      <c r="E857" s="7" t="s">
        <v>501</v>
      </c>
      <c r="F857" s="71">
        <v>-163.1</v>
      </c>
      <c r="G857" s="71">
        <f>VLOOKUP($E857,'Fuel Heat Rate'!$C$3:$K$33,3,FALSE)*F857</f>
        <v>-71612.317</v>
      </c>
    </row>
    <row r="858" spans="1:7">
      <c r="A858" s="7">
        <v>45827</v>
      </c>
      <c r="B858" s="7" t="s">
        <v>224</v>
      </c>
      <c r="C858" s="7">
        <v>2019</v>
      </c>
      <c r="D858" s="7" t="s">
        <v>506</v>
      </c>
      <c r="E858" s="7" t="s">
        <v>501</v>
      </c>
      <c r="F858" s="71">
        <v>-163.1</v>
      </c>
      <c r="G858" s="71">
        <f>VLOOKUP($E858,'Fuel Heat Rate'!$C$3:$K$33,3,FALSE)*F858</f>
        <v>-71612.317</v>
      </c>
    </row>
    <row r="859" spans="1:7">
      <c r="A859" s="7">
        <v>308152</v>
      </c>
      <c r="B859" s="7" t="s">
        <v>484</v>
      </c>
      <c r="C859" s="7">
        <v>2019</v>
      </c>
      <c r="D859" s="7" t="s">
        <v>506</v>
      </c>
      <c r="E859" s="7" t="s">
        <v>229</v>
      </c>
      <c r="F859" s="71">
        <v>-163.46</v>
      </c>
      <c r="G859" s="71">
        <f>VLOOKUP($E859,'Fuel Heat Rate'!$C$3:$K$33,3,FALSE)*F859</f>
        <v>-34176.2168</v>
      </c>
    </row>
    <row r="860" spans="1:7">
      <c r="A860" s="7">
        <v>48557</v>
      </c>
      <c r="B860" s="7" t="s">
        <v>224</v>
      </c>
      <c r="C860" s="7">
        <v>2020</v>
      </c>
      <c r="D860" s="7" t="s">
        <v>506</v>
      </c>
      <c r="E860" s="7" t="s">
        <v>251</v>
      </c>
      <c r="F860" s="71">
        <v>-165.2</v>
      </c>
      <c r="G860" s="71">
        <f>VLOOKUP($E860,'Fuel Heat Rate'!$C$3:$K$33,3,FALSE)*F860</f>
        <v>-75988.696</v>
      </c>
    </row>
    <row r="861" spans="1:7">
      <c r="A861" s="7">
        <v>49327</v>
      </c>
      <c r="B861" s="7" t="s">
        <v>224</v>
      </c>
      <c r="C861" s="7">
        <v>2020</v>
      </c>
      <c r="D861" s="7" t="s">
        <v>506</v>
      </c>
      <c r="E861" s="7" t="s">
        <v>253</v>
      </c>
      <c r="F861" s="71">
        <v>-169.66</v>
      </c>
      <c r="G861" s="71">
        <f>VLOOKUP($E861,'Fuel Heat Rate'!$C$3:$K$33,3,FALSE)*F861</f>
        <v>-603726.627</v>
      </c>
    </row>
    <row r="862" spans="1:7">
      <c r="A862" s="7">
        <v>393692</v>
      </c>
      <c r="B862" s="7" t="s">
        <v>490</v>
      </c>
      <c r="C862" s="7">
        <v>2019</v>
      </c>
      <c r="D862" s="7" t="s">
        <v>506</v>
      </c>
      <c r="E862" s="7" t="s">
        <v>234</v>
      </c>
      <c r="F862" s="71">
        <v>-173.48</v>
      </c>
      <c r="G862" s="71">
        <f>VLOOKUP($E862,'Fuel Heat Rate'!$C$3:$K$33,3,FALSE)*F862</f>
        <v>-14527.2152</v>
      </c>
    </row>
    <row r="863" spans="1:7">
      <c r="A863" s="7">
        <v>48522</v>
      </c>
      <c r="B863" s="7" t="s">
        <v>224</v>
      </c>
      <c r="C863" s="7">
        <v>2019</v>
      </c>
      <c r="D863" s="7" t="s">
        <v>506</v>
      </c>
      <c r="E863" s="7" t="s">
        <v>251</v>
      </c>
      <c r="F863" s="71">
        <v>-173.99</v>
      </c>
      <c r="G863" s="71">
        <f>VLOOKUP($E863,'Fuel Heat Rate'!$C$3:$K$33,3,FALSE)*F863</f>
        <v>-80031.9202</v>
      </c>
    </row>
    <row r="864" spans="1:7">
      <c r="A864" s="7">
        <v>123632</v>
      </c>
      <c r="B864" s="7" t="s">
        <v>473</v>
      </c>
      <c r="C864" s="7">
        <v>2020</v>
      </c>
      <c r="D864" s="7" t="s">
        <v>506</v>
      </c>
      <c r="E864" s="7" t="s">
        <v>262</v>
      </c>
      <c r="F864" s="71">
        <v>-174.43</v>
      </c>
      <c r="G864" s="71">
        <f>VLOOKUP($E864,'Fuel Heat Rate'!$C$3:$K$33,3,FALSE)*F864</f>
        <v>-72939.6488</v>
      </c>
    </row>
    <row r="865" spans="1:7">
      <c r="A865" s="7">
        <v>18877</v>
      </c>
      <c r="B865" s="7" t="s">
        <v>473</v>
      </c>
      <c r="C865" s="7">
        <v>2021</v>
      </c>
      <c r="D865" s="7" t="s">
        <v>506</v>
      </c>
      <c r="E865" s="7" t="s">
        <v>262</v>
      </c>
      <c r="F865" s="71">
        <v>-184.51</v>
      </c>
      <c r="G865" s="71">
        <f>VLOOKUP($E865,'Fuel Heat Rate'!$C$3:$K$33,3,FALSE)*F865</f>
        <v>-77154.7016</v>
      </c>
    </row>
    <row r="866" spans="1:7">
      <c r="A866" s="7">
        <v>27207</v>
      </c>
      <c r="B866" s="7" t="s">
        <v>224</v>
      </c>
      <c r="C866" s="7">
        <v>2021</v>
      </c>
      <c r="D866" s="7" t="s">
        <v>506</v>
      </c>
      <c r="E866" s="7" t="s">
        <v>251</v>
      </c>
      <c r="F866" s="71">
        <v>-189.63</v>
      </c>
      <c r="G866" s="71">
        <f>VLOOKUP($E866,'Fuel Heat Rate'!$C$3:$K$33,3,FALSE)*F866</f>
        <v>-87226.0074</v>
      </c>
    </row>
    <row r="867" spans="1:7">
      <c r="A867" s="7">
        <v>3617</v>
      </c>
      <c r="B867" s="7" t="s">
        <v>489</v>
      </c>
      <c r="C867" s="7">
        <v>2021</v>
      </c>
      <c r="D867" s="7" t="s">
        <v>506</v>
      </c>
      <c r="E867" s="7" t="s">
        <v>231</v>
      </c>
      <c r="F867" s="71">
        <v>-196.22</v>
      </c>
      <c r="G867" s="71">
        <f>VLOOKUP($E867,'Fuel Heat Rate'!$C$3:$K$33,3,FALSE)*F867</f>
        <v>-16409.8786</v>
      </c>
    </row>
    <row r="868" spans="1:7">
      <c r="A868" s="7">
        <v>215822</v>
      </c>
      <c r="B868" s="7" t="s">
        <v>479</v>
      </c>
      <c r="C868" s="7">
        <v>2019</v>
      </c>
      <c r="D868" s="7" t="s">
        <v>506</v>
      </c>
      <c r="E868" s="7" t="s">
        <v>234</v>
      </c>
      <c r="F868" s="71">
        <v>-197.47</v>
      </c>
      <c r="G868" s="71">
        <f>VLOOKUP($E868,'Fuel Heat Rate'!$C$3:$K$33,3,FALSE)*F868</f>
        <v>-16536.1378</v>
      </c>
    </row>
    <row r="869" spans="1:7">
      <c r="A869" s="7">
        <v>1097</v>
      </c>
      <c r="B869" s="7" t="s">
        <v>492</v>
      </c>
      <c r="C869" s="7">
        <v>2021</v>
      </c>
      <c r="D869" s="7" t="s">
        <v>506</v>
      </c>
      <c r="E869" s="7" t="s">
        <v>229</v>
      </c>
      <c r="F869" s="71">
        <v>-199.67</v>
      </c>
      <c r="G869" s="71">
        <f>VLOOKUP($E869,'Fuel Heat Rate'!$C$3:$K$33,3,FALSE)*F869</f>
        <v>-41747.0036</v>
      </c>
    </row>
    <row r="870" spans="1:7">
      <c r="A870" s="7">
        <v>29377</v>
      </c>
      <c r="B870" s="7" t="s">
        <v>224</v>
      </c>
      <c r="C870" s="7">
        <v>2021</v>
      </c>
      <c r="D870" s="7" t="s">
        <v>506</v>
      </c>
      <c r="E870" s="7" t="s">
        <v>253</v>
      </c>
      <c r="F870" s="71">
        <v>-201.15</v>
      </c>
      <c r="G870" s="71">
        <f>VLOOKUP($E870,'Fuel Heat Rate'!$C$3:$K$33,3,FALSE)*F870</f>
        <v>-715782.2175</v>
      </c>
    </row>
    <row r="871" spans="1:7">
      <c r="A871" s="7">
        <v>215787</v>
      </c>
      <c r="B871" s="7" t="s">
        <v>479</v>
      </c>
      <c r="C871" s="7">
        <v>2020</v>
      </c>
      <c r="D871" s="7" t="s">
        <v>506</v>
      </c>
      <c r="E871" s="7" t="s">
        <v>234</v>
      </c>
      <c r="F871" s="71">
        <v>-201.68</v>
      </c>
      <c r="G871" s="71">
        <f>VLOOKUP($E871,'Fuel Heat Rate'!$C$3:$K$33,3,FALSE)*F871</f>
        <v>-16888.6832</v>
      </c>
    </row>
    <row r="872" spans="1:7">
      <c r="A872" s="7">
        <v>393657</v>
      </c>
      <c r="B872" s="7" t="s">
        <v>490</v>
      </c>
      <c r="C872" s="7">
        <v>2020</v>
      </c>
      <c r="D872" s="7" t="s">
        <v>506</v>
      </c>
      <c r="E872" s="7" t="s">
        <v>234</v>
      </c>
      <c r="F872" s="71">
        <v>-202.74</v>
      </c>
      <c r="G872" s="71">
        <f>VLOOKUP($E872,'Fuel Heat Rate'!$C$3:$K$33,3,FALSE)*F872</f>
        <v>-16977.4476</v>
      </c>
    </row>
    <row r="873" spans="1:7">
      <c r="A873" s="7">
        <v>5822</v>
      </c>
      <c r="B873" s="7" t="s">
        <v>490</v>
      </c>
      <c r="C873" s="7">
        <v>2021</v>
      </c>
      <c r="D873" s="7" t="s">
        <v>506</v>
      </c>
      <c r="E873" s="7" t="s">
        <v>234</v>
      </c>
      <c r="F873" s="71">
        <v>-207.21</v>
      </c>
      <c r="G873" s="71">
        <f>VLOOKUP($E873,'Fuel Heat Rate'!$C$3:$K$33,3,FALSE)*F873</f>
        <v>-17351.7654</v>
      </c>
    </row>
    <row r="874" spans="1:7">
      <c r="A874" s="7">
        <v>437477</v>
      </c>
      <c r="B874" s="7" t="s">
        <v>492</v>
      </c>
      <c r="C874" s="7">
        <v>2020</v>
      </c>
      <c r="D874" s="7" t="s">
        <v>506</v>
      </c>
      <c r="E874" s="7" t="s">
        <v>229</v>
      </c>
      <c r="F874" s="71">
        <v>-208.56</v>
      </c>
      <c r="G874" s="71">
        <f>VLOOKUP($E874,'Fuel Heat Rate'!$C$3:$K$33,3,FALSE)*F874</f>
        <v>-43605.7248</v>
      </c>
    </row>
    <row r="875" spans="1:7">
      <c r="A875" s="7">
        <v>437512</v>
      </c>
      <c r="B875" s="7" t="s">
        <v>492</v>
      </c>
      <c r="C875" s="7">
        <v>2019</v>
      </c>
      <c r="D875" s="7" t="s">
        <v>506</v>
      </c>
      <c r="E875" s="7" t="s">
        <v>229</v>
      </c>
      <c r="F875" s="71">
        <v>-211.1</v>
      </c>
      <c r="G875" s="71">
        <f>VLOOKUP($E875,'Fuel Heat Rate'!$C$3:$K$33,3,FALSE)*F875</f>
        <v>-44136.788</v>
      </c>
    </row>
    <row r="876" spans="1:7">
      <c r="A876" s="7">
        <v>259642</v>
      </c>
      <c r="B876" s="7" t="s">
        <v>481</v>
      </c>
      <c r="C876" s="7">
        <v>2019</v>
      </c>
      <c r="D876" s="7" t="s">
        <v>506</v>
      </c>
      <c r="E876" s="7" t="s">
        <v>229</v>
      </c>
      <c r="F876" s="71">
        <v>-211.81</v>
      </c>
      <c r="G876" s="71">
        <f>VLOOKUP($E876,'Fuel Heat Rate'!$C$3:$K$33,3,FALSE)*F876</f>
        <v>-44285.2348</v>
      </c>
    </row>
    <row r="877" spans="1:7">
      <c r="A877" s="7">
        <v>372797</v>
      </c>
      <c r="B877" s="7" t="s">
        <v>488</v>
      </c>
      <c r="C877" s="7">
        <v>2020</v>
      </c>
      <c r="D877" s="7" t="s">
        <v>506</v>
      </c>
      <c r="E877" s="7" t="s">
        <v>229</v>
      </c>
      <c r="F877" s="71">
        <v>-212.36</v>
      </c>
      <c r="G877" s="71">
        <f>VLOOKUP($E877,'Fuel Heat Rate'!$C$3:$K$33,3,FALSE)*F877</f>
        <v>-44400.2288</v>
      </c>
    </row>
    <row r="878" spans="1:7">
      <c r="A878" s="7">
        <v>6487</v>
      </c>
      <c r="B878" s="7" t="s">
        <v>479</v>
      </c>
      <c r="C878" s="7">
        <v>2021</v>
      </c>
      <c r="D878" s="7" t="s">
        <v>506</v>
      </c>
      <c r="E878" s="7" t="s">
        <v>234</v>
      </c>
      <c r="F878" s="71">
        <v>-214.41</v>
      </c>
      <c r="G878" s="71">
        <f>VLOOKUP($E878,'Fuel Heat Rate'!$C$3:$K$33,3,FALSE)*F878</f>
        <v>-17954.6934</v>
      </c>
    </row>
    <row r="879" spans="1:7">
      <c r="A879" s="7">
        <v>25037</v>
      </c>
      <c r="B879" s="7" t="s">
        <v>224</v>
      </c>
      <c r="C879" s="7">
        <v>2021</v>
      </c>
      <c r="D879" s="7" t="s">
        <v>506</v>
      </c>
      <c r="E879" s="7" t="s">
        <v>239</v>
      </c>
      <c r="F879" s="71">
        <v>-216.12</v>
      </c>
      <c r="G879" s="71">
        <f>VLOOKUP($E879,'Fuel Heat Rate'!$C$3:$K$33,3,FALSE)*F879</f>
        <v>-69043.8564</v>
      </c>
    </row>
    <row r="880" spans="1:7">
      <c r="A880" s="7">
        <v>259607</v>
      </c>
      <c r="B880" s="7" t="s">
        <v>481</v>
      </c>
      <c r="C880" s="7">
        <v>2020</v>
      </c>
      <c r="D880" s="7" t="s">
        <v>506</v>
      </c>
      <c r="E880" s="7" t="s">
        <v>229</v>
      </c>
      <c r="F880" s="71">
        <v>-216.86</v>
      </c>
      <c r="G880" s="71">
        <f>VLOOKUP($E880,'Fuel Heat Rate'!$C$3:$K$33,3,FALSE)*F880</f>
        <v>-45341.0888</v>
      </c>
    </row>
    <row r="881" spans="1:7">
      <c r="A881" s="7">
        <v>1867</v>
      </c>
      <c r="B881" s="7" t="s">
        <v>481</v>
      </c>
      <c r="C881" s="7">
        <v>2021</v>
      </c>
      <c r="D881" s="7" t="s">
        <v>506</v>
      </c>
      <c r="E881" s="7" t="s">
        <v>229</v>
      </c>
      <c r="F881" s="71">
        <v>-217.66</v>
      </c>
      <c r="G881" s="71">
        <f>VLOOKUP($E881,'Fuel Heat Rate'!$C$3:$K$33,3,FALSE)*F881</f>
        <v>-45508.3528</v>
      </c>
    </row>
    <row r="882" spans="1:7">
      <c r="A882" s="7">
        <v>47752</v>
      </c>
      <c r="B882" s="7" t="s">
        <v>224</v>
      </c>
      <c r="C882" s="7">
        <v>2019</v>
      </c>
      <c r="D882" s="7" t="s">
        <v>506</v>
      </c>
      <c r="E882" s="7" t="s">
        <v>239</v>
      </c>
      <c r="F882" s="71">
        <v>-224.18</v>
      </c>
      <c r="G882" s="71">
        <f>VLOOKUP($E882,'Fuel Heat Rate'!$C$3:$K$33,3,FALSE)*F882</f>
        <v>-71618.7846</v>
      </c>
    </row>
    <row r="883" spans="1:7">
      <c r="A883" s="7">
        <v>45477</v>
      </c>
      <c r="B883" s="7" t="s">
        <v>224</v>
      </c>
      <c r="C883" s="7">
        <v>2020</v>
      </c>
      <c r="D883" s="7" t="s">
        <v>506</v>
      </c>
      <c r="E883" s="7" t="s">
        <v>262</v>
      </c>
      <c r="F883" s="71">
        <v>-231.38</v>
      </c>
      <c r="G883" s="71">
        <f>VLOOKUP($E883,'Fuel Heat Rate'!$C$3:$K$33,3,FALSE)*F883</f>
        <v>-96753.8608</v>
      </c>
    </row>
    <row r="884" spans="1:7">
      <c r="A884" s="7">
        <v>381232</v>
      </c>
      <c r="B884" s="7" t="s">
        <v>489</v>
      </c>
      <c r="C884" s="7">
        <v>2020</v>
      </c>
      <c r="D884" s="7" t="s">
        <v>506</v>
      </c>
      <c r="E884" s="7" t="s">
        <v>231</v>
      </c>
      <c r="F884" s="71">
        <v>-236.62</v>
      </c>
      <c r="G884" s="71">
        <f>VLOOKUP($E884,'Fuel Heat Rate'!$C$3:$K$33,3,FALSE)*F884</f>
        <v>-19788.5306</v>
      </c>
    </row>
    <row r="885" spans="1:7">
      <c r="A885" s="7">
        <v>18527</v>
      </c>
      <c r="B885" s="7" t="s">
        <v>224</v>
      </c>
      <c r="C885" s="7">
        <v>2021</v>
      </c>
      <c r="D885" s="7" t="s">
        <v>506</v>
      </c>
      <c r="E885" s="7" t="s">
        <v>262</v>
      </c>
      <c r="F885" s="71">
        <v>-243.96</v>
      </c>
      <c r="G885" s="71">
        <f>VLOOKUP($E885,'Fuel Heat Rate'!$C$3:$K$33,3,FALSE)*F885</f>
        <v>-102014.3136</v>
      </c>
    </row>
    <row r="886" spans="1:7">
      <c r="A886" s="7">
        <v>381267</v>
      </c>
      <c r="B886" s="7" t="s">
        <v>489</v>
      </c>
      <c r="C886" s="7">
        <v>2019</v>
      </c>
      <c r="D886" s="7" t="s">
        <v>506</v>
      </c>
      <c r="E886" s="7" t="s">
        <v>231</v>
      </c>
      <c r="F886" s="71">
        <v>-250.16</v>
      </c>
      <c r="G886" s="71">
        <f>VLOOKUP($E886,'Fuel Heat Rate'!$C$3:$K$33,3,FALSE)*F886</f>
        <v>-20920.8808</v>
      </c>
    </row>
    <row r="887" spans="1:7">
      <c r="A887" s="7">
        <v>372832</v>
      </c>
      <c r="B887" s="7" t="s">
        <v>488</v>
      </c>
      <c r="C887" s="7">
        <v>2019</v>
      </c>
      <c r="D887" s="7" t="s">
        <v>506</v>
      </c>
      <c r="E887" s="7" t="s">
        <v>229</v>
      </c>
      <c r="F887" s="71">
        <v>-252.82</v>
      </c>
      <c r="G887" s="71">
        <f>VLOOKUP($E887,'Fuel Heat Rate'!$C$3:$K$33,3,FALSE)*F887</f>
        <v>-52859.6056</v>
      </c>
    </row>
    <row r="888" spans="1:7">
      <c r="A888" s="7">
        <v>47787</v>
      </c>
      <c r="B888" s="7" t="s">
        <v>224</v>
      </c>
      <c r="C888" s="7">
        <v>2020</v>
      </c>
      <c r="D888" s="7" t="s">
        <v>506</v>
      </c>
      <c r="E888" s="7" t="s">
        <v>239</v>
      </c>
      <c r="F888" s="71">
        <v>-256.55</v>
      </c>
      <c r="G888" s="71">
        <f>VLOOKUP($E888,'Fuel Heat Rate'!$C$3:$K$33,3,FALSE)*F888</f>
        <v>-81960.0285</v>
      </c>
    </row>
    <row r="889" spans="1:7">
      <c r="A889" s="7">
        <v>534532</v>
      </c>
      <c r="B889" s="7" t="s">
        <v>499</v>
      </c>
      <c r="C889" s="7">
        <v>2019</v>
      </c>
      <c r="D889" s="7" t="s">
        <v>506</v>
      </c>
      <c r="E889" s="7" t="s">
        <v>229</v>
      </c>
      <c r="F889" s="71">
        <v>-270.07</v>
      </c>
      <c r="G889" s="71">
        <f>VLOOKUP($E889,'Fuel Heat Rate'!$C$3:$K$33,3,FALSE)*F889</f>
        <v>-56466.2356</v>
      </c>
    </row>
    <row r="890" spans="1:7">
      <c r="A890" s="7">
        <v>534497</v>
      </c>
      <c r="B890" s="7" t="s">
        <v>499</v>
      </c>
      <c r="C890" s="7">
        <v>2020</v>
      </c>
      <c r="D890" s="7" t="s">
        <v>506</v>
      </c>
      <c r="E890" s="7" t="s">
        <v>229</v>
      </c>
      <c r="F890" s="71">
        <v>-270.18</v>
      </c>
      <c r="G890" s="71">
        <f>VLOOKUP($E890,'Fuel Heat Rate'!$C$3:$K$33,3,FALSE)*F890</f>
        <v>-56489.2344</v>
      </c>
    </row>
    <row r="891" spans="1:7">
      <c r="A891" s="7">
        <v>33997</v>
      </c>
      <c r="B891" s="7" t="s">
        <v>489</v>
      </c>
      <c r="C891" s="7">
        <v>2021</v>
      </c>
      <c r="D891" s="7" t="s">
        <v>506</v>
      </c>
      <c r="E891" s="7" t="s">
        <v>226</v>
      </c>
      <c r="F891" s="71">
        <v>-272.07</v>
      </c>
      <c r="G891" s="71">
        <f>VLOOKUP($E891,'Fuel Heat Rate'!$C$3:$K$33,3,FALSE)*F891</f>
        <v>-79637.6097</v>
      </c>
    </row>
    <row r="892" spans="1:7">
      <c r="A892" s="7">
        <v>376367</v>
      </c>
      <c r="B892" s="7" t="s">
        <v>489</v>
      </c>
      <c r="C892" s="7">
        <v>2020</v>
      </c>
      <c r="D892" s="7" t="s">
        <v>506</v>
      </c>
      <c r="E892" s="7" t="s">
        <v>236</v>
      </c>
      <c r="F892" s="71">
        <v>-275.07</v>
      </c>
      <c r="G892" s="71">
        <f>VLOOKUP($E892,'Fuel Heat Rate'!$C$3:$K$33,3,FALSE)*F892</f>
        <v>-78216.1545</v>
      </c>
    </row>
    <row r="893" spans="1:7">
      <c r="A893" s="7">
        <v>2112</v>
      </c>
      <c r="B893" s="7" t="s">
        <v>488</v>
      </c>
      <c r="C893" s="7">
        <v>2021</v>
      </c>
      <c r="D893" s="7" t="s">
        <v>506</v>
      </c>
      <c r="E893" s="7" t="s">
        <v>229</v>
      </c>
      <c r="F893" s="71">
        <v>-280.23</v>
      </c>
      <c r="G893" s="71">
        <f>VLOOKUP($E893,'Fuel Heat Rate'!$C$3:$K$33,3,FALSE)*F893</f>
        <v>-58590.4884</v>
      </c>
    </row>
    <row r="894" spans="1:7">
      <c r="A894" s="7">
        <v>41242</v>
      </c>
      <c r="B894" s="7" t="s">
        <v>224</v>
      </c>
      <c r="C894" s="7">
        <v>2020</v>
      </c>
      <c r="D894" s="7" t="s">
        <v>506</v>
      </c>
      <c r="E894" s="7" t="s">
        <v>236</v>
      </c>
      <c r="F894" s="71">
        <v>-280.28</v>
      </c>
      <c r="G894" s="71">
        <f>VLOOKUP($E894,'Fuel Heat Rate'!$C$3:$K$33,3,FALSE)*F894</f>
        <v>-79697.618</v>
      </c>
    </row>
    <row r="895" spans="1:7">
      <c r="A895" s="7">
        <v>308117</v>
      </c>
      <c r="B895" s="7" t="s">
        <v>484</v>
      </c>
      <c r="C895" s="7">
        <v>2020</v>
      </c>
      <c r="D895" s="7" t="s">
        <v>506</v>
      </c>
      <c r="E895" s="7" t="s">
        <v>229</v>
      </c>
      <c r="F895" s="71">
        <v>-290.11</v>
      </c>
      <c r="G895" s="71">
        <f>VLOOKUP($E895,'Fuel Heat Rate'!$C$3:$K$33,3,FALSE)*F895</f>
        <v>-60656.1988</v>
      </c>
    </row>
    <row r="896" spans="1:7">
      <c r="A896" s="7">
        <v>453682</v>
      </c>
      <c r="B896" s="7" t="s">
        <v>493</v>
      </c>
      <c r="C896" s="7">
        <v>2019</v>
      </c>
      <c r="D896" s="7" t="s">
        <v>506</v>
      </c>
      <c r="E896" s="7" t="s">
        <v>229</v>
      </c>
      <c r="F896" s="71">
        <v>-292.72</v>
      </c>
      <c r="G896" s="71">
        <f>VLOOKUP($E896,'Fuel Heat Rate'!$C$3:$K$33,3,FALSE)*F896</f>
        <v>-61201.8976</v>
      </c>
    </row>
    <row r="897" spans="1:7">
      <c r="A897" s="7">
        <v>6872</v>
      </c>
      <c r="B897" s="7" t="s">
        <v>489</v>
      </c>
      <c r="C897" s="7">
        <v>2021</v>
      </c>
      <c r="D897" s="7" t="s">
        <v>506</v>
      </c>
      <c r="E897" s="7" t="s">
        <v>236</v>
      </c>
      <c r="F897" s="71">
        <v>-313.86</v>
      </c>
      <c r="G897" s="71">
        <f>VLOOKUP($E897,'Fuel Heat Rate'!$C$3:$K$33,3,FALSE)*F897</f>
        <v>-89246.091</v>
      </c>
    </row>
    <row r="898" spans="1:7">
      <c r="A898" s="7">
        <v>6592</v>
      </c>
      <c r="B898" s="7" t="s">
        <v>224</v>
      </c>
      <c r="C898" s="7">
        <v>2021</v>
      </c>
      <c r="D898" s="7" t="s">
        <v>506</v>
      </c>
      <c r="E898" s="7" t="s">
        <v>236</v>
      </c>
      <c r="F898" s="71">
        <v>-333.41</v>
      </c>
      <c r="G898" s="71">
        <f>VLOOKUP($E898,'Fuel Heat Rate'!$C$3:$K$33,3,FALSE)*F898</f>
        <v>-94805.1335</v>
      </c>
    </row>
    <row r="899" spans="1:7">
      <c r="A899" s="7">
        <v>1307</v>
      </c>
      <c r="B899" s="7" t="s">
        <v>493</v>
      </c>
      <c r="C899" s="7">
        <v>2021</v>
      </c>
      <c r="D899" s="7" t="s">
        <v>506</v>
      </c>
      <c r="E899" s="7" t="s">
        <v>229</v>
      </c>
      <c r="F899" s="71">
        <v>-336.6</v>
      </c>
      <c r="G899" s="71">
        <f>VLOOKUP($E899,'Fuel Heat Rate'!$C$3:$K$33,3,FALSE)*F899</f>
        <v>-70376.328</v>
      </c>
    </row>
    <row r="900" spans="1:7">
      <c r="A900" s="7">
        <v>1657</v>
      </c>
      <c r="B900" s="7" t="s">
        <v>484</v>
      </c>
      <c r="C900" s="7">
        <v>2021</v>
      </c>
      <c r="D900" s="7" t="s">
        <v>506</v>
      </c>
      <c r="E900" s="7" t="s">
        <v>229</v>
      </c>
      <c r="F900" s="71">
        <v>-342.97</v>
      </c>
      <c r="G900" s="71">
        <f>VLOOKUP($E900,'Fuel Heat Rate'!$C$3:$K$33,3,FALSE)*F900</f>
        <v>-71708.1676</v>
      </c>
    </row>
    <row r="901" spans="1:7">
      <c r="A901" s="7">
        <v>3862</v>
      </c>
      <c r="B901" s="7" t="s">
        <v>477</v>
      </c>
      <c r="C901" s="7">
        <v>2021</v>
      </c>
      <c r="D901" s="7" t="s">
        <v>506</v>
      </c>
      <c r="E901" s="7" t="s">
        <v>231</v>
      </c>
      <c r="F901" s="71">
        <v>-343.53</v>
      </c>
      <c r="G901" s="71">
        <f>VLOOKUP($E901,'Fuel Heat Rate'!$C$3:$K$33,3,FALSE)*F901</f>
        <v>-28729.4139</v>
      </c>
    </row>
    <row r="902" spans="1:7">
      <c r="A902" s="7">
        <v>2042</v>
      </c>
      <c r="B902" s="7" t="s">
        <v>499</v>
      </c>
      <c r="C902" s="7">
        <v>2021</v>
      </c>
      <c r="D902" s="7" t="s">
        <v>506</v>
      </c>
      <c r="E902" s="7" t="s">
        <v>229</v>
      </c>
      <c r="F902" s="71">
        <v>-381.3</v>
      </c>
      <c r="G902" s="71">
        <f>VLOOKUP($E902,'Fuel Heat Rate'!$C$3:$K$33,3,FALSE)*F902</f>
        <v>-79722.204</v>
      </c>
    </row>
    <row r="903" spans="1:7">
      <c r="A903" s="7">
        <v>453647</v>
      </c>
      <c r="B903" s="7" t="s">
        <v>493</v>
      </c>
      <c r="C903" s="7">
        <v>2020</v>
      </c>
      <c r="D903" s="7" t="s">
        <v>506</v>
      </c>
      <c r="E903" s="7" t="s">
        <v>229</v>
      </c>
      <c r="F903" s="71">
        <v>-383.59</v>
      </c>
      <c r="G903" s="71">
        <f>VLOOKUP($E903,'Fuel Heat Rate'!$C$3:$K$33,3,FALSE)*F903</f>
        <v>-80200.9972</v>
      </c>
    </row>
    <row r="904" spans="1:7">
      <c r="A904" s="7">
        <v>50832</v>
      </c>
      <c r="B904" s="7" t="s">
        <v>224</v>
      </c>
      <c r="C904" s="7">
        <v>2019</v>
      </c>
      <c r="D904" s="7" t="s">
        <v>506</v>
      </c>
      <c r="E904" s="7" t="s">
        <v>226</v>
      </c>
      <c r="F904" s="71">
        <v>-391.96</v>
      </c>
      <c r="G904" s="71">
        <f>VLOOKUP($E904,'Fuel Heat Rate'!$C$3:$K$33,3,FALSE)*F904</f>
        <v>-114730.6116</v>
      </c>
    </row>
    <row r="905" spans="1:7">
      <c r="A905" s="7">
        <v>146417</v>
      </c>
      <c r="B905" s="7" t="s">
        <v>474</v>
      </c>
      <c r="C905" s="7">
        <v>2020</v>
      </c>
      <c r="D905" s="7" t="s">
        <v>506</v>
      </c>
      <c r="E905" s="7" t="s">
        <v>229</v>
      </c>
      <c r="F905" s="71">
        <v>-441.81</v>
      </c>
      <c r="G905" s="71">
        <f>VLOOKUP($E905,'Fuel Heat Rate'!$C$3:$K$33,3,FALSE)*F905</f>
        <v>-92373.6348</v>
      </c>
    </row>
    <row r="906" spans="1:7">
      <c r="A906" s="7">
        <v>8762</v>
      </c>
      <c r="B906" s="7" t="s">
        <v>224</v>
      </c>
      <c r="C906" s="7">
        <v>2021</v>
      </c>
      <c r="D906" s="7" t="s">
        <v>506</v>
      </c>
      <c r="E906" s="7" t="s">
        <v>244</v>
      </c>
      <c r="F906" s="71">
        <v>-443.47</v>
      </c>
      <c r="G906" s="71">
        <f>VLOOKUP($E906,'Fuel Heat Rate'!$C$3:$K$33,3,FALSE)*F906</f>
        <v>-166877.761</v>
      </c>
    </row>
    <row r="907" spans="1:7">
      <c r="A907" s="7">
        <v>146452</v>
      </c>
      <c r="B907" s="7" t="s">
        <v>474</v>
      </c>
      <c r="C907" s="7">
        <v>2019</v>
      </c>
      <c r="D907" s="7" t="s">
        <v>506</v>
      </c>
      <c r="E907" s="7" t="s">
        <v>229</v>
      </c>
      <c r="F907" s="71">
        <v>-469.29</v>
      </c>
      <c r="G907" s="71">
        <f>VLOOKUP($E907,'Fuel Heat Rate'!$C$3:$K$33,3,FALSE)*F907</f>
        <v>-98119.1532</v>
      </c>
    </row>
    <row r="908" spans="1:7">
      <c r="A908" s="7">
        <v>65602</v>
      </c>
      <c r="B908" s="7" t="s">
        <v>462</v>
      </c>
      <c r="C908" s="7">
        <v>2019</v>
      </c>
      <c r="D908" s="7" t="s">
        <v>506</v>
      </c>
      <c r="E908" s="7" t="s">
        <v>229</v>
      </c>
      <c r="F908" s="71">
        <v>-493.39</v>
      </c>
      <c r="G908" s="71">
        <f>VLOOKUP($E908,'Fuel Heat Rate'!$C$3:$K$33,3,FALSE)*F908</f>
        <v>-103157.9812</v>
      </c>
    </row>
    <row r="909" spans="1:7">
      <c r="A909" s="7">
        <v>42012</v>
      </c>
      <c r="B909" s="7" t="s">
        <v>224</v>
      </c>
      <c r="C909" s="7">
        <v>2020</v>
      </c>
      <c r="D909" s="7" t="s">
        <v>506</v>
      </c>
      <c r="E909" s="7" t="s">
        <v>244</v>
      </c>
      <c r="F909" s="71">
        <v>-500.05</v>
      </c>
      <c r="G909" s="71">
        <f>VLOOKUP($E909,'Fuel Heat Rate'!$C$3:$K$33,3,FALSE)*F909</f>
        <v>-188168.815</v>
      </c>
    </row>
    <row r="910" spans="1:7">
      <c r="A910" s="7">
        <v>397437</v>
      </c>
      <c r="B910" s="7" t="s">
        <v>490</v>
      </c>
      <c r="C910" s="7">
        <v>2019</v>
      </c>
      <c r="D910" s="7" t="s">
        <v>506</v>
      </c>
      <c r="E910" s="7" t="s">
        <v>231</v>
      </c>
      <c r="F910" s="71">
        <v>-524.39</v>
      </c>
      <c r="G910" s="71">
        <f>VLOOKUP($E910,'Fuel Heat Rate'!$C$3:$K$33,3,FALSE)*F910</f>
        <v>-43854.7357</v>
      </c>
    </row>
    <row r="911" spans="1:7">
      <c r="A911" s="7">
        <v>1552</v>
      </c>
      <c r="B911" s="7" t="s">
        <v>474</v>
      </c>
      <c r="C911" s="7">
        <v>2021</v>
      </c>
      <c r="D911" s="7" t="s">
        <v>506</v>
      </c>
      <c r="E911" s="7" t="s">
        <v>229</v>
      </c>
      <c r="F911" s="71">
        <v>-542.87</v>
      </c>
      <c r="G911" s="71">
        <f>VLOOKUP($E911,'Fuel Heat Rate'!$C$3:$K$33,3,FALSE)*F911</f>
        <v>-113503.2596</v>
      </c>
    </row>
    <row r="912" spans="1:7">
      <c r="A912" s="7">
        <v>397402</v>
      </c>
      <c r="B912" s="7" t="s">
        <v>490</v>
      </c>
      <c r="C912" s="7">
        <v>2020</v>
      </c>
      <c r="D912" s="7" t="s">
        <v>506</v>
      </c>
      <c r="E912" s="7" t="s">
        <v>231</v>
      </c>
      <c r="F912" s="71">
        <v>-565.25</v>
      </c>
      <c r="G912" s="71">
        <f>VLOOKUP($E912,'Fuel Heat Rate'!$C$3:$K$33,3,FALSE)*F912</f>
        <v>-47271.8575</v>
      </c>
    </row>
    <row r="913" spans="1:7">
      <c r="A913" s="7">
        <v>41977</v>
      </c>
      <c r="B913" s="7" t="s">
        <v>224</v>
      </c>
      <c r="C913" s="7">
        <v>2019</v>
      </c>
      <c r="D913" s="7" t="s">
        <v>506</v>
      </c>
      <c r="E913" s="7" t="s">
        <v>244</v>
      </c>
      <c r="F913" s="71">
        <v>-573.41</v>
      </c>
      <c r="G913" s="71">
        <f>VLOOKUP($E913,'Fuel Heat Rate'!$C$3:$K$33,3,FALSE)*F913</f>
        <v>-215774.183</v>
      </c>
    </row>
    <row r="914" spans="1:7">
      <c r="A914" s="7">
        <v>243437</v>
      </c>
      <c r="B914" s="7" t="s">
        <v>480</v>
      </c>
      <c r="C914" s="7">
        <v>2020</v>
      </c>
      <c r="D914" s="7" t="s">
        <v>506</v>
      </c>
      <c r="E914" s="7" t="s">
        <v>229</v>
      </c>
      <c r="F914" s="71">
        <v>-574</v>
      </c>
      <c r="G914" s="71">
        <f>VLOOKUP($E914,'Fuel Heat Rate'!$C$3:$K$33,3,FALSE)*F914</f>
        <v>-120011.92</v>
      </c>
    </row>
    <row r="915" spans="1:7">
      <c r="A915" s="7">
        <v>243472</v>
      </c>
      <c r="B915" s="7" t="s">
        <v>480</v>
      </c>
      <c r="C915" s="7">
        <v>2019</v>
      </c>
      <c r="D915" s="7" t="s">
        <v>506</v>
      </c>
      <c r="E915" s="7" t="s">
        <v>229</v>
      </c>
      <c r="F915" s="71">
        <v>-590.5</v>
      </c>
      <c r="G915" s="71">
        <f>VLOOKUP($E915,'Fuel Heat Rate'!$C$3:$K$33,3,FALSE)*F915</f>
        <v>-123461.74</v>
      </c>
    </row>
    <row r="916" spans="1:7">
      <c r="A916" s="7">
        <v>40822</v>
      </c>
      <c r="B916" s="7" t="s">
        <v>224</v>
      </c>
      <c r="C916" s="7">
        <v>2019</v>
      </c>
      <c r="D916" s="7" t="s">
        <v>506</v>
      </c>
      <c r="E916" s="7" t="s">
        <v>234</v>
      </c>
      <c r="F916" s="71">
        <v>-646.29</v>
      </c>
      <c r="G916" s="71">
        <f>VLOOKUP($E916,'Fuel Heat Rate'!$C$3:$K$33,3,FALSE)*F916</f>
        <v>-54120.3246</v>
      </c>
    </row>
    <row r="917" spans="1:7">
      <c r="A917" s="7">
        <v>97942</v>
      </c>
      <c r="B917" s="7" t="s">
        <v>471</v>
      </c>
      <c r="C917" s="7">
        <v>2019</v>
      </c>
      <c r="D917" s="7" t="s">
        <v>506</v>
      </c>
      <c r="E917" s="7" t="s">
        <v>229</v>
      </c>
      <c r="F917" s="71">
        <v>-661.88</v>
      </c>
      <c r="G917" s="71">
        <f>VLOOKUP($E917,'Fuel Heat Rate'!$C$3:$K$33,3,FALSE)*F917</f>
        <v>-138385.8704</v>
      </c>
    </row>
    <row r="918" spans="1:7">
      <c r="A918" s="7">
        <v>50867</v>
      </c>
      <c r="B918" s="7" t="s">
        <v>224</v>
      </c>
      <c r="C918" s="7">
        <v>2020</v>
      </c>
      <c r="D918" s="7" t="s">
        <v>506</v>
      </c>
      <c r="E918" s="7" t="s">
        <v>226</v>
      </c>
      <c r="F918" s="71">
        <v>-689.73</v>
      </c>
      <c r="G918" s="71">
        <f>VLOOKUP($E918,'Fuel Heat Rate'!$C$3:$K$33,3,FALSE)*F918</f>
        <v>-201890.8683</v>
      </c>
    </row>
    <row r="919" spans="1:7">
      <c r="A919" s="7">
        <v>3652</v>
      </c>
      <c r="B919" s="7" t="s">
        <v>490</v>
      </c>
      <c r="C919" s="7">
        <v>2021</v>
      </c>
      <c r="D919" s="7" t="s">
        <v>506</v>
      </c>
      <c r="E919" s="7" t="s">
        <v>231</v>
      </c>
      <c r="F919" s="71">
        <v>-695.79</v>
      </c>
      <c r="G919" s="71">
        <f>VLOOKUP($E919,'Fuel Heat Rate'!$C$3:$K$33,3,FALSE)*F919</f>
        <v>-58188.9177</v>
      </c>
    </row>
    <row r="920" spans="1:7">
      <c r="A920" s="7">
        <v>65567</v>
      </c>
      <c r="B920" s="7" t="s">
        <v>462</v>
      </c>
      <c r="C920" s="7">
        <v>2020</v>
      </c>
      <c r="D920" s="7" t="s">
        <v>506</v>
      </c>
      <c r="E920" s="7" t="s">
        <v>229</v>
      </c>
      <c r="F920" s="71">
        <v>-711.92</v>
      </c>
      <c r="G920" s="71">
        <f>VLOOKUP($E920,'Fuel Heat Rate'!$C$3:$K$33,3,FALSE)*F920</f>
        <v>-148848.2336</v>
      </c>
    </row>
    <row r="921" spans="1:7">
      <c r="A921" s="7">
        <v>421342</v>
      </c>
      <c r="B921" s="7" t="s">
        <v>491</v>
      </c>
      <c r="C921" s="7">
        <v>2019</v>
      </c>
      <c r="D921" s="7" t="s">
        <v>506</v>
      </c>
      <c r="E921" s="7" t="s">
        <v>229</v>
      </c>
      <c r="F921" s="71">
        <v>-731.81</v>
      </c>
      <c r="G921" s="71">
        <f>VLOOKUP($E921,'Fuel Heat Rate'!$C$3:$K$33,3,FALSE)*F921</f>
        <v>-153006.8348</v>
      </c>
    </row>
    <row r="922" spans="1:7">
      <c r="A922" s="7">
        <v>1342</v>
      </c>
      <c r="B922" s="7" t="s">
        <v>495</v>
      </c>
      <c r="C922" s="7">
        <v>2021</v>
      </c>
      <c r="D922" s="7" t="s">
        <v>506</v>
      </c>
      <c r="E922" s="7" t="s">
        <v>229</v>
      </c>
      <c r="F922" s="71">
        <v>-743.26</v>
      </c>
      <c r="G922" s="71">
        <f>VLOOKUP($E922,'Fuel Heat Rate'!$C$3:$K$33,3,FALSE)*F922</f>
        <v>-155400.8008</v>
      </c>
    </row>
    <row r="923" spans="1:7">
      <c r="A923" s="7">
        <v>1412</v>
      </c>
      <c r="B923" s="7" t="s">
        <v>462</v>
      </c>
      <c r="C923" s="7">
        <v>2021</v>
      </c>
      <c r="D923" s="7" t="s">
        <v>506</v>
      </c>
      <c r="E923" s="7" t="s">
        <v>229</v>
      </c>
      <c r="F923" s="71">
        <v>-746.5</v>
      </c>
      <c r="G923" s="71">
        <f>VLOOKUP($E923,'Fuel Heat Rate'!$C$3:$K$33,3,FALSE)*F923</f>
        <v>-156078.22</v>
      </c>
    </row>
    <row r="924" spans="1:7">
      <c r="A924" s="7">
        <v>97907</v>
      </c>
      <c r="B924" s="7" t="s">
        <v>471</v>
      </c>
      <c r="C924" s="7">
        <v>2020</v>
      </c>
      <c r="D924" s="7" t="s">
        <v>506</v>
      </c>
      <c r="E924" s="7" t="s">
        <v>229</v>
      </c>
      <c r="F924" s="71">
        <v>-747.94</v>
      </c>
      <c r="G924" s="71">
        <f>VLOOKUP($E924,'Fuel Heat Rate'!$C$3:$K$33,3,FALSE)*F924</f>
        <v>-156379.2952</v>
      </c>
    </row>
    <row r="925" spans="1:7">
      <c r="A925" s="7">
        <v>1832</v>
      </c>
      <c r="B925" s="7" t="s">
        <v>480</v>
      </c>
      <c r="C925" s="7">
        <v>2021</v>
      </c>
      <c r="D925" s="7" t="s">
        <v>506</v>
      </c>
      <c r="E925" s="7" t="s">
        <v>229</v>
      </c>
      <c r="F925" s="71">
        <v>-750.23</v>
      </c>
      <c r="G925" s="71">
        <f>VLOOKUP($E925,'Fuel Heat Rate'!$C$3:$K$33,3,FALSE)*F925</f>
        <v>-156858.0884</v>
      </c>
    </row>
    <row r="926" spans="1:7">
      <c r="A926" s="7">
        <v>40857</v>
      </c>
      <c r="B926" s="7" t="s">
        <v>224</v>
      </c>
      <c r="C926" s="7">
        <v>2020</v>
      </c>
      <c r="D926" s="7" t="s">
        <v>506</v>
      </c>
      <c r="E926" s="7" t="s">
        <v>234</v>
      </c>
      <c r="F926" s="71">
        <v>-762.82</v>
      </c>
      <c r="G926" s="71">
        <f>VLOOKUP($E926,'Fuel Heat Rate'!$C$3:$K$33,3,FALSE)*F926</f>
        <v>-63878.5468</v>
      </c>
    </row>
    <row r="927" spans="1:7">
      <c r="A927" s="7">
        <v>421307</v>
      </c>
      <c r="B927" s="7" t="s">
        <v>491</v>
      </c>
      <c r="C927" s="7">
        <v>2020</v>
      </c>
      <c r="D927" s="7" t="s">
        <v>506</v>
      </c>
      <c r="E927" s="7" t="s">
        <v>229</v>
      </c>
      <c r="F927" s="71">
        <v>-792.12</v>
      </c>
      <c r="G927" s="71">
        <f>VLOOKUP($E927,'Fuel Heat Rate'!$C$3:$K$33,3,FALSE)*F927</f>
        <v>-165616.4496</v>
      </c>
    </row>
    <row r="928" spans="1:7">
      <c r="A928" s="7">
        <v>5507</v>
      </c>
      <c r="B928" s="7" t="s">
        <v>224</v>
      </c>
      <c r="C928" s="7">
        <v>2021</v>
      </c>
      <c r="D928" s="7" t="s">
        <v>506</v>
      </c>
      <c r="E928" s="7" t="s">
        <v>234</v>
      </c>
      <c r="F928" s="71">
        <v>-815.44</v>
      </c>
      <c r="G928" s="71">
        <f>VLOOKUP($E928,'Fuel Heat Rate'!$C$3:$K$33,3,FALSE)*F928</f>
        <v>-68284.9456</v>
      </c>
    </row>
    <row r="929" spans="1:7">
      <c r="A929" s="7">
        <v>469852</v>
      </c>
      <c r="B929" s="7" t="s">
        <v>495</v>
      </c>
      <c r="C929" s="7">
        <v>2019</v>
      </c>
      <c r="D929" s="7" t="s">
        <v>506</v>
      </c>
      <c r="E929" s="7" t="s">
        <v>229</v>
      </c>
      <c r="F929" s="71">
        <v>-825.29</v>
      </c>
      <c r="G929" s="71">
        <f>VLOOKUP($E929,'Fuel Heat Rate'!$C$3:$K$33,3,FALSE)*F929</f>
        <v>-172551.6332</v>
      </c>
    </row>
    <row r="930" spans="1:7">
      <c r="A930" s="7">
        <v>469817</v>
      </c>
      <c r="B930" s="7" t="s">
        <v>495</v>
      </c>
      <c r="C930" s="7">
        <v>2020</v>
      </c>
      <c r="D930" s="7" t="s">
        <v>506</v>
      </c>
      <c r="E930" s="7" t="s">
        <v>229</v>
      </c>
      <c r="F930" s="71">
        <v>-827.26</v>
      </c>
      <c r="G930" s="71">
        <f>VLOOKUP($E930,'Fuel Heat Rate'!$C$3:$K$33,3,FALSE)*F930</f>
        <v>-172963.5208</v>
      </c>
    </row>
    <row r="931" spans="1:7">
      <c r="A931" s="7">
        <v>114112</v>
      </c>
      <c r="B931" s="7" t="s">
        <v>472</v>
      </c>
      <c r="C931" s="7">
        <v>2019</v>
      </c>
      <c r="D931" s="7" t="s">
        <v>506</v>
      </c>
      <c r="E931" s="7" t="s">
        <v>229</v>
      </c>
      <c r="F931" s="71">
        <v>-828.35</v>
      </c>
      <c r="G931" s="71">
        <f>VLOOKUP($E931,'Fuel Heat Rate'!$C$3:$K$33,3,FALSE)*F931</f>
        <v>-173191.418</v>
      </c>
    </row>
    <row r="932" spans="1:7">
      <c r="A932" s="7">
        <v>356662</v>
      </c>
      <c r="B932" s="7" t="s">
        <v>487</v>
      </c>
      <c r="C932" s="7">
        <v>2019</v>
      </c>
      <c r="D932" s="7" t="s">
        <v>506</v>
      </c>
      <c r="E932" s="7" t="s">
        <v>229</v>
      </c>
      <c r="F932" s="71">
        <v>-866.08</v>
      </c>
      <c r="G932" s="71">
        <f>VLOOKUP($E932,'Fuel Heat Rate'!$C$3:$K$33,3,FALSE)*F932</f>
        <v>-181080.0064</v>
      </c>
    </row>
    <row r="933" spans="1:7">
      <c r="A933" s="7">
        <v>33717</v>
      </c>
      <c r="B933" s="7" t="s">
        <v>224</v>
      </c>
      <c r="C933" s="7">
        <v>2021</v>
      </c>
      <c r="D933" s="7" t="s">
        <v>506</v>
      </c>
      <c r="E933" s="7" t="s">
        <v>226</v>
      </c>
      <c r="F933" s="71">
        <v>-909.45</v>
      </c>
      <c r="G933" s="71">
        <f>VLOOKUP($E933,'Fuel Heat Rate'!$C$3:$K$33,3,FALSE)*F933</f>
        <v>-266205.1095</v>
      </c>
    </row>
    <row r="934" spans="1:7">
      <c r="A934" s="7">
        <v>114077</v>
      </c>
      <c r="B934" s="7" t="s">
        <v>472</v>
      </c>
      <c r="C934" s="7">
        <v>2020</v>
      </c>
      <c r="D934" s="7" t="s">
        <v>506</v>
      </c>
      <c r="E934" s="7" t="s">
        <v>229</v>
      </c>
      <c r="F934" s="71">
        <v>-911.4</v>
      </c>
      <c r="G934" s="71">
        <f>VLOOKUP($E934,'Fuel Heat Rate'!$C$3:$K$33,3,FALSE)*F934</f>
        <v>-190555.512</v>
      </c>
    </row>
    <row r="935" spans="1:7">
      <c r="A935" s="7">
        <v>130247</v>
      </c>
      <c r="B935" s="7" t="s">
        <v>473</v>
      </c>
      <c r="C935" s="7">
        <v>2020</v>
      </c>
      <c r="D935" s="7" t="s">
        <v>506</v>
      </c>
      <c r="E935" s="7" t="s">
        <v>229</v>
      </c>
      <c r="F935" s="71">
        <v>-921.59</v>
      </c>
      <c r="G935" s="71">
        <f>VLOOKUP($E935,'Fuel Heat Rate'!$C$3:$K$33,3,FALSE)*F935</f>
        <v>-192686.0372</v>
      </c>
    </row>
    <row r="936" spans="1:7">
      <c r="A936" s="7">
        <v>2077</v>
      </c>
      <c r="B936" s="7" t="s">
        <v>491</v>
      </c>
      <c r="C936" s="7">
        <v>2021</v>
      </c>
      <c r="D936" s="7" t="s">
        <v>506</v>
      </c>
      <c r="E936" s="7" t="s">
        <v>229</v>
      </c>
      <c r="F936" s="71">
        <v>-937.95</v>
      </c>
      <c r="G936" s="71">
        <f>VLOOKUP($E936,'Fuel Heat Rate'!$C$3:$K$33,3,FALSE)*F936</f>
        <v>-196106.586</v>
      </c>
    </row>
    <row r="937" spans="1:7">
      <c r="A937" s="7">
        <v>356627</v>
      </c>
      <c r="B937" s="7" t="s">
        <v>487</v>
      </c>
      <c r="C937" s="7">
        <v>2020</v>
      </c>
      <c r="D937" s="7" t="s">
        <v>506</v>
      </c>
      <c r="E937" s="7" t="s">
        <v>229</v>
      </c>
      <c r="F937" s="71">
        <v>-959.73</v>
      </c>
      <c r="G937" s="71">
        <f>VLOOKUP($E937,'Fuel Heat Rate'!$C$3:$K$33,3,FALSE)*F937</f>
        <v>-200660.3484</v>
      </c>
    </row>
    <row r="938" spans="1:7">
      <c r="A938" s="7">
        <v>130282</v>
      </c>
      <c r="B938" s="7" t="s">
        <v>473</v>
      </c>
      <c r="C938" s="7">
        <v>2019</v>
      </c>
      <c r="D938" s="7" t="s">
        <v>506</v>
      </c>
      <c r="E938" s="7" t="s">
        <v>229</v>
      </c>
      <c r="F938" s="71">
        <v>-968.29</v>
      </c>
      <c r="G938" s="71">
        <f>VLOOKUP($E938,'Fuel Heat Rate'!$C$3:$K$33,3,FALSE)*F938</f>
        <v>-202450.0732</v>
      </c>
    </row>
    <row r="939" spans="1:7">
      <c r="A939" s="7">
        <v>1902</v>
      </c>
      <c r="B939" s="7" t="s">
        <v>472</v>
      </c>
      <c r="C939" s="7">
        <v>2021</v>
      </c>
      <c r="D939" s="7" t="s">
        <v>506</v>
      </c>
      <c r="E939" s="7" t="s">
        <v>229</v>
      </c>
      <c r="F939" s="71">
        <v>-992.5</v>
      </c>
      <c r="G939" s="71">
        <f>VLOOKUP($E939,'Fuel Heat Rate'!$C$3:$K$33,3,FALSE)*F939</f>
        <v>-207511.9</v>
      </c>
    </row>
    <row r="940" spans="1:7">
      <c r="A940" s="7">
        <v>1377</v>
      </c>
      <c r="B940" s="7" t="s">
        <v>487</v>
      </c>
      <c r="C940" s="7">
        <v>2021</v>
      </c>
      <c r="D940" s="7" t="s">
        <v>506</v>
      </c>
      <c r="E940" s="7" t="s">
        <v>229</v>
      </c>
      <c r="F940" s="71">
        <v>-999.54</v>
      </c>
      <c r="G940" s="71">
        <f>VLOOKUP($E940,'Fuel Heat Rate'!$C$3:$K$33,3,FALSE)*F940</f>
        <v>-208983.8232</v>
      </c>
    </row>
    <row r="941" spans="1:7">
      <c r="A941" s="7">
        <v>1937</v>
      </c>
      <c r="B941" s="7" t="s">
        <v>471</v>
      </c>
      <c r="C941" s="7">
        <v>2021</v>
      </c>
      <c r="D941" s="7" t="s">
        <v>506</v>
      </c>
      <c r="E941" s="7" t="s">
        <v>229</v>
      </c>
      <c r="F941" s="71">
        <v>-1036.46</v>
      </c>
      <c r="G941" s="71">
        <f>VLOOKUP($E941,'Fuel Heat Rate'!$C$3:$K$33,3,FALSE)*F941</f>
        <v>-216703.0568</v>
      </c>
    </row>
    <row r="942" spans="1:7">
      <c r="A942" s="7">
        <v>1517</v>
      </c>
      <c r="B942" s="7" t="s">
        <v>473</v>
      </c>
      <c r="C942" s="7">
        <v>2021</v>
      </c>
      <c r="D942" s="7" t="s">
        <v>506</v>
      </c>
      <c r="E942" s="7" t="s">
        <v>229</v>
      </c>
      <c r="F942" s="71">
        <v>-1160.9</v>
      </c>
      <c r="G942" s="71">
        <f>VLOOKUP($E942,'Fuel Heat Rate'!$C$3:$K$33,3,FALSE)*F942</f>
        <v>-242720.972</v>
      </c>
    </row>
    <row r="943" spans="1:7">
      <c r="A943" s="7">
        <v>40052</v>
      </c>
      <c r="B943" s="7" t="s">
        <v>224</v>
      </c>
      <c r="C943" s="7">
        <v>2019</v>
      </c>
      <c r="D943" s="7" t="s">
        <v>506</v>
      </c>
      <c r="E943" s="7" t="s">
        <v>231</v>
      </c>
      <c r="F943" s="71">
        <v>-1413.87</v>
      </c>
      <c r="G943" s="71">
        <f>VLOOKUP($E943,'Fuel Heat Rate'!$C$3:$K$33,3,FALSE)*F943</f>
        <v>-118241.9481</v>
      </c>
    </row>
    <row r="944" spans="1:7">
      <c r="A944" s="7">
        <v>40087</v>
      </c>
      <c r="B944" s="7" t="s">
        <v>224</v>
      </c>
      <c r="C944" s="7">
        <v>2020</v>
      </c>
      <c r="D944" s="7" t="s">
        <v>506</v>
      </c>
      <c r="E944" s="7" t="s">
        <v>231</v>
      </c>
      <c r="F944" s="71">
        <v>-1499.1</v>
      </c>
      <c r="G944" s="71">
        <f>VLOOKUP($E944,'Fuel Heat Rate'!$C$3:$K$33,3,FALSE)*F944</f>
        <v>-125369.733</v>
      </c>
    </row>
    <row r="945" spans="1:7">
      <c r="A945" s="7">
        <v>3337</v>
      </c>
      <c r="B945" s="7" t="s">
        <v>224</v>
      </c>
      <c r="C945" s="7">
        <v>2021</v>
      </c>
      <c r="D945" s="7" t="s">
        <v>506</v>
      </c>
      <c r="E945" s="7" t="s">
        <v>231</v>
      </c>
      <c r="F945" s="71">
        <v>-1683.09</v>
      </c>
      <c r="G945" s="71">
        <f>VLOOKUP($E945,'Fuel Heat Rate'!$C$3:$K$33,3,FALSE)*F945</f>
        <v>-140756.8167</v>
      </c>
    </row>
    <row r="946" spans="1:7">
      <c r="A946" s="7">
        <v>211132</v>
      </c>
      <c r="B946" s="7" t="s">
        <v>478</v>
      </c>
      <c r="C946" s="7">
        <v>2019</v>
      </c>
      <c r="D946" s="7" t="s">
        <v>506</v>
      </c>
      <c r="E946" s="7" t="s">
        <v>229</v>
      </c>
      <c r="F946" s="71">
        <v>-1773.91</v>
      </c>
      <c r="G946" s="71">
        <f>VLOOKUP($E946,'Fuel Heat Rate'!$C$3:$K$33,3,FALSE)*F946</f>
        <v>-370889.1028</v>
      </c>
    </row>
    <row r="947" spans="1:7">
      <c r="A947" s="7">
        <v>211097</v>
      </c>
      <c r="B947" s="7" t="s">
        <v>478</v>
      </c>
      <c r="C947" s="7">
        <v>2020</v>
      </c>
      <c r="D947" s="7" t="s">
        <v>506</v>
      </c>
      <c r="E947" s="7" t="s">
        <v>229</v>
      </c>
      <c r="F947" s="71">
        <v>-2047.37</v>
      </c>
      <c r="G947" s="71">
        <f>VLOOKUP($E947,'Fuel Heat Rate'!$C$3:$K$33,3,FALSE)*F947</f>
        <v>-428064.1196</v>
      </c>
    </row>
    <row r="948" spans="1:7">
      <c r="A948" s="7">
        <v>405172</v>
      </c>
      <c r="B948" s="7" t="s">
        <v>490</v>
      </c>
      <c r="C948" s="7">
        <v>2019</v>
      </c>
      <c r="D948" s="7" t="s">
        <v>506</v>
      </c>
      <c r="E948" s="7" t="s">
        <v>229</v>
      </c>
      <c r="F948" s="71">
        <v>-2056.3</v>
      </c>
      <c r="G948" s="71">
        <f>VLOOKUP($E948,'Fuel Heat Rate'!$C$3:$K$33,3,FALSE)*F948</f>
        <v>-429931.204</v>
      </c>
    </row>
    <row r="949" spans="1:7">
      <c r="A949" s="7">
        <v>405137</v>
      </c>
      <c r="B949" s="7" t="s">
        <v>490</v>
      </c>
      <c r="C949" s="7">
        <v>2020</v>
      </c>
      <c r="D949" s="7" t="s">
        <v>506</v>
      </c>
      <c r="E949" s="7" t="s">
        <v>229</v>
      </c>
      <c r="F949" s="71">
        <v>-2210.93</v>
      </c>
      <c r="G949" s="71">
        <f>VLOOKUP($E949,'Fuel Heat Rate'!$C$3:$K$33,3,FALSE)*F949</f>
        <v>-462261.2444</v>
      </c>
    </row>
    <row r="950" spans="1:7">
      <c r="A950" s="7">
        <v>1727</v>
      </c>
      <c r="B950" s="7" t="s">
        <v>478</v>
      </c>
      <c r="C950" s="7">
        <v>2021</v>
      </c>
      <c r="D950" s="7" t="s">
        <v>506</v>
      </c>
      <c r="E950" s="7" t="s">
        <v>229</v>
      </c>
      <c r="F950" s="71">
        <v>-2290</v>
      </c>
      <c r="G950" s="71">
        <f>VLOOKUP($E950,'Fuel Heat Rate'!$C$3:$K$33,3,FALSE)*F950</f>
        <v>-478793.2</v>
      </c>
    </row>
    <row r="951" spans="1:7">
      <c r="A951" s="7">
        <v>275812</v>
      </c>
      <c r="B951" s="7" t="s">
        <v>482</v>
      </c>
      <c r="C951" s="7">
        <v>2019</v>
      </c>
      <c r="D951" s="7" t="s">
        <v>506</v>
      </c>
      <c r="E951" s="7" t="s">
        <v>229</v>
      </c>
      <c r="F951" s="71">
        <v>-2420.96</v>
      </c>
      <c r="G951" s="71">
        <f>VLOOKUP($E951,'Fuel Heat Rate'!$C$3:$K$33,3,FALSE)*F951</f>
        <v>-506174.3168</v>
      </c>
    </row>
    <row r="952" spans="1:7">
      <c r="A952" s="7">
        <v>1482</v>
      </c>
      <c r="B952" s="7" t="s">
        <v>490</v>
      </c>
      <c r="C952" s="7">
        <v>2021</v>
      </c>
      <c r="D952" s="7" t="s">
        <v>506</v>
      </c>
      <c r="E952" s="7" t="s">
        <v>229</v>
      </c>
      <c r="F952" s="71">
        <v>-2427.41</v>
      </c>
      <c r="G952" s="71">
        <f>VLOOKUP($E952,'Fuel Heat Rate'!$C$3:$K$33,3,FALSE)*F952</f>
        <v>-507522.8828</v>
      </c>
    </row>
    <row r="953" spans="1:7">
      <c r="A953" s="7">
        <v>194962</v>
      </c>
      <c r="B953" s="7" t="s">
        <v>477</v>
      </c>
      <c r="C953" s="7">
        <v>2019</v>
      </c>
      <c r="D953" s="7" t="s">
        <v>506</v>
      </c>
      <c r="E953" s="7" t="s">
        <v>229</v>
      </c>
      <c r="F953" s="71">
        <v>-2601.65</v>
      </c>
      <c r="G953" s="71">
        <f>VLOOKUP($E953,'Fuel Heat Rate'!$C$3:$K$33,3,FALSE)*F953</f>
        <v>-543952.982</v>
      </c>
    </row>
    <row r="954" spans="1:7">
      <c r="A954" s="7">
        <v>275777</v>
      </c>
      <c r="B954" s="7" t="s">
        <v>482</v>
      </c>
      <c r="C954" s="7">
        <v>2020</v>
      </c>
      <c r="D954" s="7" t="s">
        <v>506</v>
      </c>
      <c r="E954" s="7" t="s">
        <v>229</v>
      </c>
      <c r="F954" s="71">
        <v>-2607.28</v>
      </c>
      <c r="G954" s="71">
        <f>VLOOKUP($E954,'Fuel Heat Rate'!$C$3:$K$33,3,FALSE)*F954</f>
        <v>-545130.1024</v>
      </c>
    </row>
    <row r="955" spans="1:7">
      <c r="A955" s="7">
        <v>518327</v>
      </c>
      <c r="B955" s="7" t="s">
        <v>498</v>
      </c>
      <c r="C955" s="7">
        <v>2020</v>
      </c>
      <c r="D955" s="7" t="s">
        <v>506</v>
      </c>
      <c r="E955" s="7" t="s">
        <v>229</v>
      </c>
      <c r="F955" s="71">
        <v>-2714.06</v>
      </c>
      <c r="G955" s="71">
        <f>VLOOKUP($E955,'Fuel Heat Rate'!$C$3:$K$33,3,FALSE)*F955</f>
        <v>-567455.6648</v>
      </c>
    </row>
    <row r="956" spans="1:7">
      <c r="A956" s="7">
        <v>194927</v>
      </c>
      <c r="B956" s="7" t="s">
        <v>477</v>
      </c>
      <c r="C956" s="7">
        <v>2020</v>
      </c>
      <c r="D956" s="7" t="s">
        <v>506</v>
      </c>
      <c r="E956" s="7" t="s">
        <v>229</v>
      </c>
      <c r="F956" s="71">
        <v>-2851.01</v>
      </c>
      <c r="G956" s="71">
        <f>VLOOKUP($E956,'Fuel Heat Rate'!$C$3:$K$33,3,FALSE)*F956</f>
        <v>-596089.1708</v>
      </c>
    </row>
    <row r="957" spans="1:7">
      <c r="A957" s="7">
        <v>518362</v>
      </c>
      <c r="B957" s="7" t="s">
        <v>498</v>
      </c>
      <c r="C957" s="7">
        <v>2019</v>
      </c>
      <c r="D957" s="7" t="s">
        <v>506</v>
      </c>
      <c r="E957" s="7" t="s">
        <v>229</v>
      </c>
      <c r="F957" s="71">
        <v>-2868.42</v>
      </c>
      <c r="G957" s="71">
        <f>VLOOKUP($E957,'Fuel Heat Rate'!$C$3:$K$33,3,FALSE)*F957</f>
        <v>-599729.2536</v>
      </c>
    </row>
    <row r="958" spans="1:7">
      <c r="A958" s="7">
        <v>1272</v>
      </c>
      <c r="B958" s="7" t="s">
        <v>482</v>
      </c>
      <c r="C958" s="7">
        <v>2021</v>
      </c>
      <c r="D958" s="7" t="s">
        <v>506</v>
      </c>
      <c r="E958" s="7" t="s">
        <v>229</v>
      </c>
      <c r="F958" s="71">
        <v>-2898.4</v>
      </c>
      <c r="G958" s="71">
        <f>VLOOKUP($E958,'Fuel Heat Rate'!$C$3:$K$33,3,FALSE)*F958</f>
        <v>-605997.472</v>
      </c>
    </row>
    <row r="959" spans="1:7">
      <c r="A959" s="7">
        <v>1762</v>
      </c>
      <c r="B959" s="7" t="s">
        <v>498</v>
      </c>
      <c r="C959" s="7">
        <v>2021</v>
      </c>
      <c r="D959" s="7" t="s">
        <v>506</v>
      </c>
      <c r="E959" s="7" t="s">
        <v>229</v>
      </c>
      <c r="F959" s="71">
        <v>-2913.54</v>
      </c>
      <c r="G959" s="71">
        <f>VLOOKUP($E959,'Fuel Heat Rate'!$C$3:$K$33,3,FALSE)*F959</f>
        <v>-609162.9432</v>
      </c>
    </row>
    <row r="960" spans="1:7">
      <c r="A960" s="7">
        <v>486022</v>
      </c>
      <c r="B960" s="7" t="s">
        <v>496</v>
      </c>
      <c r="C960" s="7">
        <v>2019</v>
      </c>
      <c r="D960" s="7" t="s">
        <v>506</v>
      </c>
      <c r="E960" s="7" t="s">
        <v>229</v>
      </c>
      <c r="F960" s="71">
        <v>-2917.83</v>
      </c>
      <c r="G960" s="71">
        <f>VLOOKUP($E960,'Fuel Heat Rate'!$C$3:$K$33,3,FALSE)*F960</f>
        <v>-610059.8964</v>
      </c>
    </row>
    <row r="961" spans="1:7">
      <c r="A961" s="7">
        <v>485987</v>
      </c>
      <c r="B961" s="7" t="s">
        <v>496</v>
      </c>
      <c r="C961" s="7">
        <v>2020</v>
      </c>
      <c r="D961" s="7" t="s">
        <v>506</v>
      </c>
      <c r="E961" s="7" t="s">
        <v>229</v>
      </c>
      <c r="F961" s="71">
        <v>-3084.1</v>
      </c>
      <c r="G961" s="71">
        <f>VLOOKUP($E961,'Fuel Heat Rate'!$C$3:$K$33,3,FALSE)*F961</f>
        <v>-644823.628</v>
      </c>
    </row>
    <row r="962" spans="1:7">
      <c r="A962" s="7">
        <v>227302</v>
      </c>
      <c r="B962" s="7" t="s">
        <v>479</v>
      </c>
      <c r="C962" s="7">
        <v>2019</v>
      </c>
      <c r="D962" s="7" t="s">
        <v>506</v>
      </c>
      <c r="E962" s="7" t="s">
        <v>229</v>
      </c>
      <c r="F962" s="71">
        <v>-3260.92</v>
      </c>
      <c r="G962" s="71">
        <f>VLOOKUP($E962,'Fuel Heat Rate'!$C$3:$K$33,3,FALSE)*F962</f>
        <v>-681793.1536</v>
      </c>
    </row>
    <row r="963" spans="1:7">
      <c r="A963" s="7">
        <v>291982</v>
      </c>
      <c r="B963" s="7" t="s">
        <v>483</v>
      </c>
      <c r="C963" s="7">
        <v>2019</v>
      </c>
      <c r="D963" s="7" t="s">
        <v>506</v>
      </c>
      <c r="E963" s="7" t="s">
        <v>229</v>
      </c>
      <c r="F963" s="71">
        <v>-3661.9</v>
      </c>
      <c r="G963" s="71">
        <f>VLOOKUP($E963,'Fuel Heat Rate'!$C$3:$K$33,3,FALSE)*F963</f>
        <v>-765630.052</v>
      </c>
    </row>
    <row r="964" spans="1:7">
      <c r="A964" s="7">
        <v>1587</v>
      </c>
      <c r="B964" s="7" t="s">
        <v>496</v>
      </c>
      <c r="C964" s="7">
        <v>2021</v>
      </c>
      <c r="D964" s="7" t="s">
        <v>506</v>
      </c>
      <c r="E964" s="7" t="s">
        <v>229</v>
      </c>
      <c r="F964" s="71">
        <v>-3695.4</v>
      </c>
      <c r="G964" s="71">
        <f>VLOOKUP($E964,'Fuel Heat Rate'!$C$3:$K$33,3,FALSE)*F964</f>
        <v>-772634.232</v>
      </c>
    </row>
    <row r="965" spans="1:7">
      <c r="A965" s="7">
        <v>291947</v>
      </c>
      <c r="B965" s="7" t="s">
        <v>483</v>
      </c>
      <c r="C965" s="7">
        <v>2020</v>
      </c>
      <c r="D965" s="7" t="s">
        <v>506</v>
      </c>
      <c r="E965" s="7" t="s">
        <v>229</v>
      </c>
      <c r="F965" s="71">
        <v>-3736.93</v>
      </c>
      <c r="G965" s="71">
        <f>VLOOKUP($E965,'Fuel Heat Rate'!$C$3:$K$33,3,FALSE)*F965</f>
        <v>-781317.3244</v>
      </c>
    </row>
    <row r="966" spans="1:7">
      <c r="A966" s="7">
        <v>227267</v>
      </c>
      <c r="B966" s="7" t="s">
        <v>479</v>
      </c>
      <c r="C966" s="7">
        <v>2020</v>
      </c>
      <c r="D966" s="7" t="s">
        <v>506</v>
      </c>
      <c r="E966" s="7" t="s">
        <v>229</v>
      </c>
      <c r="F966" s="71">
        <v>-3791</v>
      </c>
      <c r="G966" s="71">
        <f>VLOOKUP($E966,'Fuel Heat Rate'!$C$3:$K$33,3,FALSE)*F966</f>
        <v>-792622.28</v>
      </c>
    </row>
    <row r="967" spans="1:7">
      <c r="A967" s="7">
        <v>1622</v>
      </c>
      <c r="B967" s="7" t="s">
        <v>483</v>
      </c>
      <c r="C967" s="7">
        <v>2021</v>
      </c>
      <c r="D967" s="7" t="s">
        <v>506</v>
      </c>
      <c r="E967" s="7" t="s">
        <v>229</v>
      </c>
      <c r="F967" s="71">
        <v>-3797.67</v>
      </c>
      <c r="G967" s="71">
        <f>VLOOKUP($E967,'Fuel Heat Rate'!$C$3:$K$33,3,FALSE)*F967</f>
        <v>-794016.8436</v>
      </c>
    </row>
    <row r="968" spans="1:7">
      <c r="A968" s="7">
        <v>1692</v>
      </c>
      <c r="B968" s="7" t="s">
        <v>477</v>
      </c>
      <c r="C968" s="7">
        <v>2021</v>
      </c>
      <c r="D968" s="7" t="s">
        <v>506</v>
      </c>
      <c r="E968" s="7" t="s">
        <v>229</v>
      </c>
      <c r="F968" s="71">
        <v>-3927.74</v>
      </c>
      <c r="G968" s="71">
        <f>VLOOKUP($E968,'Fuel Heat Rate'!$C$3:$K$33,3,FALSE)*F968</f>
        <v>-821211.8792</v>
      </c>
    </row>
    <row r="969" spans="1:7">
      <c r="A969" s="7">
        <v>340492</v>
      </c>
      <c r="B969" s="7" t="s">
        <v>486</v>
      </c>
      <c r="C969" s="7">
        <v>2019</v>
      </c>
      <c r="D969" s="7" t="s">
        <v>506</v>
      </c>
      <c r="E969" s="7" t="s">
        <v>229</v>
      </c>
      <c r="F969" s="71">
        <v>-3980.24</v>
      </c>
      <c r="G969" s="71">
        <f>VLOOKUP($E969,'Fuel Heat Rate'!$C$3:$K$33,3,FALSE)*F969</f>
        <v>-832188.5792</v>
      </c>
    </row>
    <row r="970" spans="1:7">
      <c r="A970" s="7">
        <v>2147</v>
      </c>
      <c r="B970" s="7" t="s">
        <v>479</v>
      </c>
      <c r="C970" s="7">
        <v>2021</v>
      </c>
      <c r="D970" s="7" t="s">
        <v>506</v>
      </c>
      <c r="E970" s="7" t="s">
        <v>229</v>
      </c>
      <c r="F970" s="71">
        <v>-4114.87</v>
      </c>
      <c r="G970" s="71">
        <f>VLOOKUP($E970,'Fuel Heat Rate'!$C$3:$K$33,3,FALSE)*F970</f>
        <v>-860337.0196</v>
      </c>
    </row>
    <row r="971" spans="1:7">
      <c r="A971" s="7">
        <v>324322</v>
      </c>
      <c r="B971" s="7" t="s">
        <v>485</v>
      </c>
      <c r="C971" s="7">
        <v>2019</v>
      </c>
      <c r="D971" s="7" t="s">
        <v>506</v>
      </c>
      <c r="E971" s="7" t="s">
        <v>229</v>
      </c>
      <c r="F971" s="71">
        <v>-4277.86</v>
      </c>
      <c r="G971" s="71">
        <f>VLOOKUP($E971,'Fuel Heat Rate'!$C$3:$K$33,3,FALSE)*F971</f>
        <v>-894414.9688</v>
      </c>
    </row>
    <row r="972" spans="1:7">
      <c r="A972" s="7">
        <v>340457</v>
      </c>
      <c r="B972" s="7" t="s">
        <v>486</v>
      </c>
      <c r="C972" s="7">
        <v>2020</v>
      </c>
      <c r="D972" s="7" t="s">
        <v>506</v>
      </c>
      <c r="E972" s="7" t="s">
        <v>229</v>
      </c>
      <c r="F972" s="71">
        <v>-4409.44</v>
      </c>
      <c r="G972" s="71">
        <f>VLOOKUP($E972,'Fuel Heat Rate'!$C$3:$K$33,3,FALSE)*F972</f>
        <v>-921925.7152</v>
      </c>
    </row>
    <row r="973" spans="1:7">
      <c r="A973" s="7">
        <v>324287</v>
      </c>
      <c r="B973" s="7" t="s">
        <v>485</v>
      </c>
      <c r="C973" s="7">
        <v>2020</v>
      </c>
      <c r="D973" s="7" t="s">
        <v>506</v>
      </c>
      <c r="E973" s="7" t="s">
        <v>229</v>
      </c>
      <c r="F973" s="71">
        <v>-4628.89</v>
      </c>
      <c r="G973" s="71">
        <f>VLOOKUP($E973,'Fuel Heat Rate'!$C$3:$K$33,3,FALSE)*F973</f>
        <v>-967808.3212</v>
      </c>
    </row>
    <row r="974" spans="1:7">
      <c r="A974" s="7">
        <v>2007</v>
      </c>
      <c r="B974" s="7" t="s">
        <v>485</v>
      </c>
      <c r="C974" s="7">
        <v>2021</v>
      </c>
      <c r="D974" s="7" t="s">
        <v>506</v>
      </c>
      <c r="E974" s="7" t="s">
        <v>229</v>
      </c>
      <c r="F974" s="71">
        <v>-4809.65</v>
      </c>
      <c r="G974" s="71">
        <f>VLOOKUP($E974,'Fuel Heat Rate'!$C$3:$K$33,3,FALSE)*F974</f>
        <v>-1005601.622</v>
      </c>
    </row>
    <row r="975" spans="1:7">
      <c r="A975" s="7">
        <v>1202</v>
      </c>
      <c r="B975" s="7" t="s">
        <v>486</v>
      </c>
      <c r="C975" s="7">
        <v>2021</v>
      </c>
      <c r="D975" s="7" t="s">
        <v>506</v>
      </c>
      <c r="E975" s="7" t="s">
        <v>229</v>
      </c>
      <c r="F975" s="71">
        <v>-5207.46</v>
      </c>
      <c r="G975" s="71">
        <f>VLOOKUP($E975,'Fuel Heat Rate'!$C$3:$K$33,3,FALSE)*F975</f>
        <v>-1088775.7368</v>
      </c>
    </row>
    <row r="976" spans="1:7">
      <c r="A976" s="7">
        <v>389002</v>
      </c>
      <c r="B976" s="7" t="s">
        <v>489</v>
      </c>
      <c r="C976" s="7">
        <v>2019</v>
      </c>
      <c r="D976" s="7" t="s">
        <v>506</v>
      </c>
      <c r="E976" s="7" t="s">
        <v>229</v>
      </c>
      <c r="F976" s="71">
        <v>-7830.43</v>
      </c>
      <c r="G976" s="71">
        <f>VLOOKUP($E976,'Fuel Heat Rate'!$C$3:$K$33,3,FALSE)*F976</f>
        <v>-1637186.3044</v>
      </c>
    </row>
    <row r="977" spans="1:7">
      <c r="A977" s="7">
        <v>388967</v>
      </c>
      <c r="B977" s="7" t="s">
        <v>489</v>
      </c>
      <c r="C977" s="7">
        <v>2020</v>
      </c>
      <c r="D977" s="7" t="s">
        <v>506</v>
      </c>
      <c r="E977" s="7" t="s">
        <v>229</v>
      </c>
      <c r="F977" s="71">
        <v>-7951.65</v>
      </c>
      <c r="G977" s="71">
        <f>VLOOKUP($E977,'Fuel Heat Rate'!$C$3:$K$33,3,FALSE)*F977</f>
        <v>-1662530.982</v>
      </c>
    </row>
    <row r="978" spans="1:7">
      <c r="A978" s="7">
        <v>1447</v>
      </c>
      <c r="B978" s="7" t="s">
        <v>489</v>
      </c>
      <c r="C978" s="7">
        <v>2021</v>
      </c>
      <c r="D978" s="7" t="s">
        <v>506</v>
      </c>
      <c r="E978" s="7" t="s">
        <v>229</v>
      </c>
      <c r="F978" s="71">
        <v>-8421.45</v>
      </c>
      <c r="G978" s="71">
        <f>VLOOKUP($E978,'Fuel Heat Rate'!$C$3:$K$33,3,FALSE)*F978</f>
        <v>-1760756.766</v>
      </c>
    </row>
    <row r="979" spans="1:7">
      <c r="A979" s="7">
        <v>39282</v>
      </c>
      <c r="B979" s="7" t="s">
        <v>224</v>
      </c>
      <c r="C979" s="7">
        <v>2019</v>
      </c>
      <c r="D979" s="7" t="s">
        <v>506</v>
      </c>
      <c r="E979" s="7" t="s">
        <v>229</v>
      </c>
      <c r="F979" s="71">
        <v>-33027.91</v>
      </c>
      <c r="G979" s="71">
        <f>VLOOKUP($E979,'Fuel Heat Rate'!$C$3:$K$33,3,FALSE)*F979</f>
        <v>-6905475.4228</v>
      </c>
    </row>
    <row r="980" spans="1:7">
      <c r="A980" s="7">
        <v>39317</v>
      </c>
      <c r="B980" s="7" t="s">
        <v>224</v>
      </c>
      <c r="C980" s="7">
        <v>2020</v>
      </c>
      <c r="D980" s="7" t="s">
        <v>506</v>
      </c>
      <c r="E980" s="7" t="s">
        <v>229</v>
      </c>
      <c r="F980" s="71">
        <v>-35434.18</v>
      </c>
      <c r="G980" s="71">
        <f>VLOOKUP($E980,'Fuel Heat Rate'!$C$3:$K$33,3,FALSE)*F980</f>
        <v>-7408578.3544</v>
      </c>
    </row>
    <row r="981" spans="1:7">
      <c r="A981" s="7">
        <v>1167</v>
      </c>
      <c r="B981" s="7" t="s">
        <v>224</v>
      </c>
      <c r="C981" s="7">
        <v>2021</v>
      </c>
      <c r="D981" s="7" t="s">
        <v>506</v>
      </c>
      <c r="E981" s="7" t="s">
        <v>229</v>
      </c>
      <c r="F981" s="71">
        <v>-42501.62</v>
      </c>
      <c r="G981" s="71">
        <f>VLOOKUP($E981,'Fuel Heat Rate'!$C$3:$K$33,3,FALSE)*F981</f>
        <v>-8886238.7096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24"/>
  <sheetViews>
    <sheetView workbookViewId="0">
      <selection activeCell="B2" sqref="B2:D17"/>
    </sheetView>
  </sheetViews>
  <sheetFormatPr defaultColWidth="8.87610619469027" defaultRowHeight="13.5"/>
  <cols>
    <col min="1" max="1" width="17.2566371681416" style="7" customWidth="1"/>
    <col min="2" max="2" width="38" style="7" customWidth="1"/>
    <col min="3" max="3" width="5" style="7" customWidth="1"/>
    <col min="4" max="4" width="8" style="7" customWidth="1"/>
    <col min="5" max="6" width="8.87610619469027" style="7"/>
    <col min="7" max="7" width="17.2566371681416" style="7" customWidth="1"/>
    <col min="8" max="35" width="9.50442477876106" style="7" customWidth="1"/>
    <col min="36" max="36" width="28.7522123893805" style="7" customWidth="1"/>
    <col min="37" max="38" width="6" style="7" customWidth="1"/>
    <col min="39" max="39" width="31.3716814159292" style="7" customWidth="1"/>
    <col min="40" max="40" width="28.7522123893805" style="7" customWidth="1"/>
    <col min="41" max="41" width="6" style="7" customWidth="1"/>
    <col min="42" max="42" width="7" style="7" customWidth="1"/>
    <col min="43" max="43" width="31.3716814159292" style="7" customWidth="1"/>
    <col min="44" max="44" width="10" style="7" customWidth="1"/>
    <col min="45" max="45" width="7" style="7" customWidth="1"/>
    <col min="46" max="46" width="5" style="7" customWidth="1"/>
    <col min="47" max="47" width="33.3716814159292" style="7" customWidth="1"/>
    <col min="48" max="48" width="28.7522123893805" style="7" customWidth="1"/>
    <col min="49" max="49" width="6" style="7" customWidth="1"/>
    <col min="50" max="50" width="7" style="7" customWidth="1"/>
    <col min="51" max="51" width="31.3716814159292" style="7" customWidth="1"/>
    <col min="52" max="52" width="26.6283185840708" style="7" customWidth="1"/>
    <col min="53" max="54" width="7" style="7" customWidth="1"/>
    <col min="55" max="55" width="29.2566371681416" style="7" customWidth="1"/>
    <col min="56" max="56" width="28.7522123893805" style="7" customWidth="1"/>
    <col min="57" max="57" width="7" style="7" customWidth="1"/>
    <col min="58" max="58" width="9" style="7" customWidth="1"/>
    <col min="59" max="59" width="31.3716814159292" style="7" customWidth="1"/>
    <col min="60" max="60" width="26.6283185840708" style="7" customWidth="1"/>
    <col min="61" max="62" width="8" style="7" customWidth="1"/>
    <col min="63" max="63" width="29.2566371681416" style="7" customWidth="1"/>
    <col min="64" max="64" width="28.7522123893805" style="7" customWidth="1"/>
    <col min="65" max="66" width="6" style="7" customWidth="1"/>
    <col min="67" max="67" width="31.3716814159292" style="7" customWidth="1"/>
    <col min="68" max="68" width="26.6283185840708" style="7" customWidth="1"/>
    <col min="69" max="70" width="5" style="7" customWidth="1"/>
    <col min="71" max="71" width="29.2566371681416" style="7" customWidth="1"/>
    <col min="72" max="72" width="28.7522123893805" style="7" customWidth="1"/>
    <col min="73" max="73" width="6" style="7" customWidth="1"/>
    <col min="74" max="74" width="7" style="7" customWidth="1"/>
    <col min="75" max="75" width="31.3716814159292" style="7" customWidth="1"/>
    <col min="76" max="76" width="26.6283185840708" style="7" customWidth="1"/>
    <col min="77" max="78" width="6" style="7" customWidth="1"/>
    <col min="79" max="79" width="29.2566371681416" style="7" customWidth="1"/>
    <col min="80" max="80" width="8.3716814159292" style="7" customWidth="1"/>
    <col min="81" max="81" width="10.7522123893805" style="7" customWidth="1"/>
    <col min="82" max="82" width="11" style="7" customWidth="1"/>
    <col min="83" max="16384" width="8.87610619469027" style="7"/>
  </cols>
  <sheetData>
    <row r="1" spans="1:35">
      <c r="A1" s="7" t="s">
        <v>218</v>
      </c>
      <c r="B1" s="7" t="s">
        <v>507</v>
      </c>
      <c r="C1" s="7" t="s">
        <v>219</v>
      </c>
      <c r="D1" s="7" t="s">
        <v>508</v>
      </c>
      <c r="G1" s="7" t="s">
        <v>509</v>
      </c>
      <c r="H1" s="7" t="s">
        <v>461</v>
      </c>
    </row>
    <row r="2" spans="1:35">
      <c r="A2" s="7" t="s">
        <v>462</v>
      </c>
      <c r="B2" s="7" t="s">
        <v>510</v>
      </c>
      <c r="C2" s="7">
        <v>2019</v>
      </c>
      <c r="H2" s="7" t="s">
        <v>510</v>
      </c>
      <c r="K2" s="7" t="s">
        <v>511</v>
      </c>
      <c r="N2" s="7" t="s">
        <v>512</v>
      </c>
      <c r="Q2" s="7" t="s">
        <v>513</v>
      </c>
      <c r="T2" s="7" t="s">
        <v>514</v>
      </c>
      <c r="W2" s="7" t="s">
        <v>515</v>
      </c>
      <c r="Z2" s="7" t="s">
        <v>516</v>
      </c>
      <c r="AC2" s="7" t="s">
        <v>517</v>
      </c>
      <c r="AF2" s="7" t="s">
        <v>518</v>
      </c>
      <c r="AI2" s="7" t="s">
        <v>468</v>
      </c>
    </row>
    <row r="3" spans="1:35">
      <c r="A3" s="7" t="s">
        <v>462</v>
      </c>
      <c r="B3" s="7" t="s">
        <v>510</v>
      </c>
      <c r="C3" s="7">
        <v>2020</v>
      </c>
      <c r="G3" s="7" t="s">
        <v>469</v>
      </c>
      <c r="H3" s="7">
        <v>2019</v>
      </c>
      <c r="I3" s="7">
        <v>2020</v>
      </c>
      <c r="J3" s="7">
        <v>2021</v>
      </c>
      <c r="K3" s="7">
        <v>2019</v>
      </c>
      <c r="L3" s="7">
        <v>2020</v>
      </c>
      <c r="M3" s="7">
        <v>2021</v>
      </c>
      <c r="N3" s="7">
        <v>2019</v>
      </c>
      <c r="O3" s="7">
        <v>2020</v>
      </c>
      <c r="P3" s="7">
        <v>2021</v>
      </c>
      <c r="Q3" s="7">
        <v>2019</v>
      </c>
      <c r="R3" s="7">
        <v>2020</v>
      </c>
      <c r="S3" s="7">
        <v>2021</v>
      </c>
      <c r="T3" s="7">
        <v>2019</v>
      </c>
      <c r="U3" s="7">
        <v>2020</v>
      </c>
      <c r="V3" s="7">
        <v>2021</v>
      </c>
      <c r="W3" s="7">
        <v>2019</v>
      </c>
      <c r="X3" s="7">
        <v>2020</v>
      </c>
      <c r="Y3" s="7">
        <v>2021</v>
      </c>
      <c r="Z3" s="7">
        <v>2019</v>
      </c>
      <c r="AA3" s="7">
        <v>2020</v>
      </c>
      <c r="AB3" s="7">
        <v>2021</v>
      </c>
      <c r="AC3" s="7">
        <v>2019</v>
      </c>
      <c r="AD3" s="7">
        <v>2020</v>
      </c>
      <c r="AE3" s="7">
        <v>2021</v>
      </c>
      <c r="AF3" s="7">
        <v>2019</v>
      </c>
      <c r="AG3" s="7">
        <v>2020</v>
      </c>
      <c r="AH3" s="7">
        <v>2021</v>
      </c>
    </row>
    <row r="4" spans="1:35">
      <c r="A4" s="7" t="s">
        <v>462</v>
      </c>
      <c r="B4" s="7" t="s">
        <v>519</v>
      </c>
      <c r="C4" s="7">
        <v>2019</v>
      </c>
      <c r="G4" s="70" t="s">
        <v>462</v>
      </c>
      <c r="K4" s="7">
        <v>2657</v>
      </c>
      <c r="L4" s="7">
        <v>2531</v>
      </c>
      <c r="M4" s="7">
        <v>2702</v>
      </c>
      <c r="N4" s="7">
        <v>64</v>
      </c>
      <c r="O4" s="7">
        <v>69</v>
      </c>
      <c r="P4" s="7">
        <v>65</v>
      </c>
      <c r="Q4" s="7">
        <v>33</v>
      </c>
      <c r="R4" s="7">
        <v>42</v>
      </c>
      <c r="S4" s="7">
        <v>52</v>
      </c>
      <c r="T4" s="7">
        <v>116.5</v>
      </c>
      <c r="U4" s="7">
        <v>102.6</v>
      </c>
      <c r="V4" s="7">
        <v>105</v>
      </c>
      <c r="W4" s="7">
        <v>2463</v>
      </c>
      <c r="X4" s="7">
        <v>2314</v>
      </c>
      <c r="Y4" s="7">
        <v>2477</v>
      </c>
      <c r="Z4" s="7">
        <v>4</v>
      </c>
      <c r="AA4" s="7">
        <v>3</v>
      </c>
      <c r="AB4" s="7">
        <v>2.6</v>
      </c>
      <c r="AF4" s="7">
        <v>0.5</v>
      </c>
      <c r="AG4" s="7">
        <v>0.4</v>
      </c>
      <c r="AH4" s="7">
        <v>0.4</v>
      </c>
      <c r="AI4" s="7">
        <v>15804</v>
      </c>
    </row>
    <row r="5" spans="1:35">
      <c r="A5" s="7" t="s">
        <v>462</v>
      </c>
      <c r="B5" s="7" t="s">
        <v>519</v>
      </c>
      <c r="C5" s="7">
        <v>2020</v>
      </c>
      <c r="G5" s="70" t="s">
        <v>470</v>
      </c>
      <c r="K5" s="7">
        <v>443</v>
      </c>
      <c r="L5" s="7">
        <v>434</v>
      </c>
      <c r="M5" s="7">
        <v>447</v>
      </c>
      <c r="P5" s="7">
        <v>0</v>
      </c>
      <c r="Q5" s="7">
        <v>19</v>
      </c>
      <c r="R5" s="7">
        <v>23</v>
      </c>
      <c r="S5" s="7">
        <v>25</v>
      </c>
      <c r="T5" s="7">
        <v>4</v>
      </c>
      <c r="U5" s="7">
        <v>0</v>
      </c>
      <c r="V5" s="7">
        <v>0</v>
      </c>
      <c r="W5" s="7">
        <v>15</v>
      </c>
      <c r="X5" s="7">
        <v>10</v>
      </c>
      <c r="Y5" s="7">
        <v>15</v>
      </c>
      <c r="Z5" s="7">
        <v>404</v>
      </c>
      <c r="AA5" s="7">
        <v>397</v>
      </c>
      <c r="AB5" s="7">
        <v>404</v>
      </c>
      <c r="AC5" s="7">
        <v>5</v>
      </c>
      <c r="AD5" s="7">
        <v>4</v>
      </c>
      <c r="AE5" s="7">
        <v>2</v>
      </c>
      <c r="AG5" s="7">
        <v>1</v>
      </c>
      <c r="AH5" s="7">
        <v>1</v>
      </c>
      <c r="AI5" s="7">
        <v>2653</v>
      </c>
    </row>
    <row r="6" spans="1:35">
      <c r="A6" s="7" t="s">
        <v>462</v>
      </c>
      <c r="B6" s="7" t="s">
        <v>511</v>
      </c>
      <c r="C6" s="7">
        <v>2019</v>
      </c>
      <c r="D6" s="7">
        <v>2657</v>
      </c>
      <c r="G6" s="70" t="s">
        <v>471</v>
      </c>
      <c r="H6" s="7">
        <v>621</v>
      </c>
      <c r="I6" s="7">
        <v>652</v>
      </c>
      <c r="J6" s="7">
        <v>777</v>
      </c>
      <c r="K6" s="7">
        <v>1406</v>
      </c>
      <c r="L6" s="7">
        <v>1551</v>
      </c>
      <c r="M6" s="7">
        <v>1704</v>
      </c>
      <c r="N6" s="7">
        <v>4</v>
      </c>
      <c r="O6" s="7">
        <v>4</v>
      </c>
      <c r="P6" s="7">
        <v>4</v>
      </c>
      <c r="Q6" s="7">
        <v>27</v>
      </c>
      <c r="R6" s="7">
        <v>35</v>
      </c>
      <c r="S6" s="7">
        <v>48</v>
      </c>
      <c r="T6" s="7">
        <v>74.5</v>
      </c>
      <c r="U6" s="7">
        <v>66</v>
      </c>
      <c r="V6" s="7">
        <v>75</v>
      </c>
      <c r="W6" s="7">
        <v>1242</v>
      </c>
      <c r="X6" s="7">
        <v>1380</v>
      </c>
      <c r="Y6" s="7">
        <v>1509</v>
      </c>
      <c r="Z6" s="7">
        <v>67</v>
      </c>
      <c r="AA6" s="7">
        <v>64</v>
      </c>
      <c r="AB6" s="7">
        <v>67</v>
      </c>
      <c r="AC6" s="7">
        <v>0.01</v>
      </c>
      <c r="AF6" s="7">
        <v>0.5</v>
      </c>
      <c r="AG6" s="7">
        <v>1</v>
      </c>
      <c r="AH6" s="7">
        <v>1</v>
      </c>
      <c r="AI6" s="7">
        <v>11380.01</v>
      </c>
    </row>
    <row r="7" spans="1:35">
      <c r="A7" s="7" t="s">
        <v>462</v>
      </c>
      <c r="B7" s="7" t="s">
        <v>511</v>
      </c>
      <c r="C7" s="7">
        <v>2020</v>
      </c>
      <c r="D7" s="7">
        <v>2531</v>
      </c>
      <c r="G7" s="70" t="s">
        <v>472</v>
      </c>
      <c r="K7" s="7">
        <v>817</v>
      </c>
      <c r="L7" s="7">
        <v>901</v>
      </c>
      <c r="M7" s="7">
        <v>1043</v>
      </c>
      <c r="N7" s="7">
        <v>1</v>
      </c>
      <c r="O7" s="7">
        <v>0.1</v>
      </c>
      <c r="P7" s="7">
        <v>0.1</v>
      </c>
      <c r="Q7" s="7">
        <v>5</v>
      </c>
      <c r="R7" s="7">
        <v>6</v>
      </c>
      <c r="S7" s="7">
        <v>7</v>
      </c>
      <c r="T7" s="7">
        <v>10</v>
      </c>
      <c r="U7" s="7">
        <v>9.9</v>
      </c>
      <c r="V7" s="7">
        <v>16.9</v>
      </c>
      <c r="W7" s="7">
        <v>803</v>
      </c>
      <c r="X7" s="7">
        <v>885</v>
      </c>
      <c r="Y7" s="7">
        <v>1019</v>
      </c>
      <c r="AB7" s="7">
        <v>0</v>
      </c>
      <c r="AH7" s="7">
        <v>0</v>
      </c>
      <c r="AI7" s="7">
        <v>5524</v>
      </c>
    </row>
    <row r="8" spans="1:35">
      <c r="A8" s="7" t="s">
        <v>462</v>
      </c>
      <c r="B8" s="7" t="s">
        <v>511</v>
      </c>
      <c r="C8" s="7">
        <v>2021</v>
      </c>
      <c r="D8" s="7">
        <v>2702</v>
      </c>
      <c r="G8" s="70" t="s">
        <v>473</v>
      </c>
      <c r="H8" s="7">
        <v>1106</v>
      </c>
      <c r="I8" s="7">
        <v>1161</v>
      </c>
      <c r="J8" s="7">
        <v>1204</v>
      </c>
      <c r="K8" s="7">
        <v>3222</v>
      </c>
      <c r="L8" s="7">
        <v>3425</v>
      </c>
      <c r="M8" s="7">
        <v>4487</v>
      </c>
      <c r="N8" s="7">
        <v>19</v>
      </c>
      <c r="O8" s="7">
        <v>25</v>
      </c>
      <c r="P8" s="7">
        <v>30</v>
      </c>
      <c r="Q8" s="7">
        <v>93</v>
      </c>
      <c r="R8" s="7">
        <v>131</v>
      </c>
      <c r="S8" s="7">
        <v>168</v>
      </c>
      <c r="T8" s="7">
        <v>35.8</v>
      </c>
      <c r="U8" s="7">
        <v>0</v>
      </c>
      <c r="V8" s="7">
        <v>0</v>
      </c>
      <c r="W8" s="7">
        <v>2508</v>
      </c>
      <c r="X8" s="7">
        <v>2518</v>
      </c>
      <c r="Y8" s="7">
        <v>3372</v>
      </c>
      <c r="Z8" s="7">
        <v>594</v>
      </c>
      <c r="AA8" s="7">
        <v>751</v>
      </c>
      <c r="AB8" s="7">
        <v>908</v>
      </c>
      <c r="AF8" s="7">
        <v>8.2</v>
      </c>
      <c r="AG8" s="7">
        <v>10</v>
      </c>
      <c r="AH8" s="7">
        <v>9</v>
      </c>
      <c r="AI8" s="7">
        <v>25785</v>
      </c>
    </row>
    <row r="9" spans="1:35">
      <c r="A9" s="7" t="s">
        <v>462</v>
      </c>
      <c r="B9" s="7" t="s">
        <v>520</v>
      </c>
      <c r="C9" s="7">
        <v>2019</v>
      </c>
      <c r="D9" s="7">
        <v>5521</v>
      </c>
      <c r="G9" s="70" t="s">
        <v>474</v>
      </c>
      <c r="H9" s="7">
        <v>172</v>
      </c>
      <c r="I9" s="7">
        <v>168</v>
      </c>
      <c r="J9" s="7">
        <v>181</v>
      </c>
      <c r="K9" s="7">
        <v>988</v>
      </c>
      <c r="L9" s="7">
        <v>1032</v>
      </c>
      <c r="M9" s="7">
        <v>1120</v>
      </c>
      <c r="N9" s="7">
        <v>40</v>
      </c>
      <c r="O9" s="7">
        <v>43</v>
      </c>
      <c r="P9" s="7">
        <v>47</v>
      </c>
      <c r="Q9" s="7">
        <v>11</v>
      </c>
      <c r="R9" s="7">
        <v>13</v>
      </c>
      <c r="S9" s="7">
        <v>19</v>
      </c>
      <c r="T9" s="7">
        <v>104.9</v>
      </c>
      <c r="U9" s="7">
        <v>100</v>
      </c>
      <c r="V9" s="7">
        <v>100</v>
      </c>
      <c r="W9" s="7">
        <v>833</v>
      </c>
      <c r="X9" s="7">
        <v>865</v>
      </c>
      <c r="Y9" s="7">
        <v>944</v>
      </c>
      <c r="Z9" s="7">
        <v>5</v>
      </c>
      <c r="AA9" s="7">
        <v>9</v>
      </c>
      <c r="AB9" s="7">
        <v>9</v>
      </c>
      <c r="AF9" s="7">
        <v>1.1</v>
      </c>
      <c r="AG9" s="7">
        <v>1</v>
      </c>
      <c r="AH9" s="7">
        <v>1</v>
      </c>
      <c r="AI9" s="7">
        <v>6807</v>
      </c>
    </row>
    <row r="10" spans="1:35">
      <c r="A10" s="7" t="s">
        <v>462</v>
      </c>
      <c r="B10" s="7" t="s">
        <v>520</v>
      </c>
      <c r="C10" s="7">
        <v>2020</v>
      </c>
      <c r="D10" s="7">
        <v>5561</v>
      </c>
      <c r="G10" s="70" t="s">
        <v>475</v>
      </c>
      <c r="K10" s="7">
        <v>1390</v>
      </c>
      <c r="L10" s="7">
        <v>1354</v>
      </c>
      <c r="M10" s="7">
        <v>1485</v>
      </c>
      <c r="N10" s="7">
        <v>1</v>
      </c>
      <c r="O10" s="7">
        <v>1</v>
      </c>
      <c r="P10" s="7">
        <v>2</v>
      </c>
      <c r="Q10" s="7">
        <v>7</v>
      </c>
      <c r="R10" s="7">
        <v>11</v>
      </c>
      <c r="S10" s="7">
        <v>16</v>
      </c>
      <c r="T10" s="7">
        <v>4</v>
      </c>
      <c r="U10" s="7">
        <v>0</v>
      </c>
      <c r="V10" s="7">
        <v>0</v>
      </c>
      <c r="W10" s="7">
        <v>1381</v>
      </c>
      <c r="X10" s="7">
        <v>1323</v>
      </c>
      <c r="Y10" s="7">
        <v>1444</v>
      </c>
      <c r="AA10" s="7">
        <v>19</v>
      </c>
      <c r="AB10" s="7">
        <v>23</v>
      </c>
      <c r="AH10" s="7">
        <v>0</v>
      </c>
      <c r="AI10" s="7">
        <v>8461</v>
      </c>
    </row>
    <row r="11" spans="1:35">
      <c r="A11" s="7" t="s">
        <v>462</v>
      </c>
      <c r="B11" s="7" t="s">
        <v>520</v>
      </c>
      <c r="C11" s="7">
        <v>2021</v>
      </c>
      <c r="D11" s="7">
        <v>5740</v>
      </c>
      <c r="G11" s="70" t="s">
        <v>476</v>
      </c>
      <c r="H11" s="7">
        <v>97</v>
      </c>
      <c r="I11" s="7">
        <v>96</v>
      </c>
      <c r="J11" s="7">
        <v>98</v>
      </c>
      <c r="K11" s="7">
        <v>212</v>
      </c>
      <c r="L11" s="7">
        <v>215</v>
      </c>
      <c r="M11" s="7">
        <v>254</v>
      </c>
      <c r="N11" s="7">
        <v>14</v>
      </c>
      <c r="O11" s="7">
        <v>14</v>
      </c>
      <c r="P11" s="7">
        <v>14</v>
      </c>
      <c r="Q11" s="7">
        <v>5</v>
      </c>
      <c r="R11" s="7">
        <v>7</v>
      </c>
      <c r="S11" s="7">
        <v>17</v>
      </c>
      <c r="T11" s="7">
        <v>8.7</v>
      </c>
      <c r="U11" s="7">
        <v>6.6</v>
      </c>
      <c r="V11" s="7">
        <v>7</v>
      </c>
      <c r="W11" s="7">
        <v>173</v>
      </c>
      <c r="X11" s="7">
        <v>160</v>
      </c>
      <c r="Y11" s="7">
        <v>166</v>
      </c>
      <c r="Z11" s="7">
        <v>14</v>
      </c>
      <c r="AA11" s="7">
        <v>28</v>
      </c>
      <c r="AB11" s="7">
        <v>49.7</v>
      </c>
      <c r="AF11" s="7">
        <v>0.3</v>
      </c>
      <c r="AG11" s="7">
        <v>0.4</v>
      </c>
      <c r="AH11" s="7">
        <v>0.3</v>
      </c>
      <c r="AI11" s="7">
        <v>1657</v>
      </c>
    </row>
    <row r="12" spans="1:35">
      <c r="A12" s="7" t="s">
        <v>462</v>
      </c>
      <c r="B12" s="7" t="s">
        <v>512</v>
      </c>
      <c r="C12" s="7">
        <v>2019</v>
      </c>
      <c r="D12" s="7">
        <v>64</v>
      </c>
      <c r="G12" s="70" t="s">
        <v>477</v>
      </c>
      <c r="K12" s="7">
        <v>2377</v>
      </c>
      <c r="L12" s="7">
        <v>2352</v>
      </c>
      <c r="M12" s="7">
        <v>2259</v>
      </c>
      <c r="N12" s="7">
        <v>27</v>
      </c>
      <c r="O12" s="7">
        <v>29</v>
      </c>
      <c r="P12" s="7">
        <v>23</v>
      </c>
      <c r="Q12" s="7">
        <v>15</v>
      </c>
      <c r="R12" s="7">
        <v>22</v>
      </c>
      <c r="S12" s="7">
        <v>44</v>
      </c>
      <c r="T12" s="7">
        <v>77.7</v>
      </c>
      <c r="U12" s="7">
        <v>69</v>
      </c>
      <c r="V12" s="7">
        <v>70</v>
      </c>
      <c r="W12" s="7">
        <v>2274</v>
      </c>
      <c r="X12" s="7">
        <v>2224</v>
      </c>
      <c r="Y12" s="7">
        <v>2111</v>
      </c>
      <c r="Z12" s="7">
        <v>1</v>
      </c>
      <c r="AA12" s="7">
        <v>8</v>
      </c>
      <c r="AB12" s="7">
        <v>10</v>
      </c>
      <c r="AF12" s="7">
        <v>0.3</v>
      </c>
      <c r="AH12" s="7">
        <v>1</v>
      </c>
      <c r="AI12" s="7">
        <v>13994</v>
      </c>
    </row>
    <row r="13" spans="1:35">
      <c r="A13" s="7" t="s">
        <v>462</v>
      </c>
      <c r="B13" s="7" t="s">
        <v>512</v>
      </c>
      <c r="C13" s="7">
        <v>2020</v>
      </c>
      <c r="D13" s="7">
        <v>69</v>
      </c>
      <c r="G13" s="70" t="s">
        <v>478</v>
      </c>
      <c r="K13" s="7">
        <v>2481</v>
      </c>
      <c r="L13" s="7">
        <v>2400</v>
      </c>
      <c r="M13" s="7">
        <v>2350</v>
      </c>
      <c r="N13" s="7">
        <v>28</v>
      </c>
      <c r="O13" s="7">
        <v>37</v>
      </c>
      <c r="P13" s="7">
        <v>42</v>
      </c>
      <c r="Q13" s="7">
        <v>9</v>
      </c>
      <c r="R13" s="7">
        <v>12</v>
      </c>
      <c r="S13" s="7">
        <v>35</v>
      </c>
      <c r="T13" s="7">
        <v>34</v>
      </c>
      <c r="U13" s="7">
        <v>20</v>
      </c>
      <c r="V13" s="7">
        <v>21</v>
      </c>
      <c r="W13" s="7">
        <v>2400</v>
      </c>
      <c r="X13" s="7">
        <v>2300</v>
      </c>
      <c r="Y13" s="7">
        <v>2241</v>
      </c>
      <c r="Z13" s="7">
        <v>24</v>
      </c>
      <c r="AA13" s="7">
        <v>29</v>
      </c>
      <c r="AB13" s="7">
        <v>9</v>
      </c>
      <c r="AG13" s="7">
        <v>2</v>
      </c>
      <c r="AH13" s="7">
        <v>2</v>
      </c>
      <c r="AI13" s="7">
        <v>14476</v>
      </c>
    </row>
    <row r="14" spans="1:35">
      <c r="A14" s="7" t="s">
        <v>462</v>
      </c>
      <c r="B14" s="7" t="s">
        <v>512</v>
      </c>
      <c r="C14" s="7">
        <v>2021</v>
      </c>
      <c r="D14" s="7">
        <v>65</v>
      </c>
      <c r="G14" s="70" t="s">
        <v>479</v>
      </c>
      <c r="K14" s="7">
        <v>887</v>
      </c>
      <c r="L14" s="7">
        <v>895</v>
      </c>
      <c r="M14" s="7">
        <v>905</v>
      </c>
      <c r="N14" s="7">
        <v>54</v>
      </c>
      <c r="O14" s="7">
        <v>59</v>
      </c>
      <c r="P14" s="7">
        <v>72</v>
      </c>
      <c r="Q14" s="7">
        <v>5</v>
      </c>
      <c r="R14" s="7">
        <v>5</v>
      </c>
      <c r="S14" s="7">
        <v>7</v>
      </c>
      <c r="T14" s="7">
        <v>16.9</v>
      </c>
      <c r="U14" s="7">
        <v>11.7</v>
      </c>
      <c r="V14" s="7">
        <v>18</v>
      </c>
      <c r="W14" s="7">
        <v>818</v>
      </c>
      <c r="X14" s="7">
        <v>815</v>
      </c>
      <c r="Y14" s="7">
        <v>804</v>
      </c>
      <c r="Z14" s="7">
        <v>3</v>
      </c>
      <c r="AA14" s="7">
        <v>3</v>
      </c>
      <c r="AB14" s="7">
        <v>3.6</v>
      </c>
      <c r="AF14" s="7">
        <v>0.1</v>
      </c>
      <c r="AG14" s="7">
        <v>0.3</v>
      </c>
      <c r="AH14" s="7">
        <v>0.4</v>
      </c>
      <c r="AI14" s="7">
        <v>5383</v>
      </c>
    </row>
    <row r="15" spans="1:35">
      <c r="A15" s="7" t="s">
        <v>462</v>
      </c>
      <c r="B15" s="7" t="s">
        <v>521</v>
      </c>
      <c r="C15" s="7">
        <v>2019</v>
      </c>
      <c r="D15" s="7">
        <v>127</v>
      </c>
      <c r="G15" s="70" t="s">
        <v>480</v>
      </c>
      <c r="K15" s="7">
        <v>1485</v>
      </c>
      <c r="L15" s="7">
        <v>1243</v>
      </c>
      <c r="M15" s="7">
        <v>1476</v>
      </c>
      <c r="N15" s="7">
        <v>13</v>
      </c>
      <c r="O15" s="7">
        <v>17</v>
      </c>
      <c r="P15" s="7">
        <v>14</v>
      </c>
      <c r="Q15" s="7">
        <v>15</v>
      </c>
      <c r="R15" s="7">
        <v>19</v>
      </c>
      <c r="S15" s="7">
        <v>26</v>
      </c>
      <c r="T15" s="7">
        <v>81.9</v>
      </c>
      <c r="U15" s="7">
        <v>73</v>
      </c>
      <c r="V15" s="7">
        <v>90</v>
      </c>
      <c r="W15" s="7">
        <v>1351</v>
      </c>
      <c r="X15" s="7">
        <v>1102</v>
      </c>
      <c r="Y15" s="7">
        <v>1307</v>
      </c>
      <c r="Z15" s="7">
        <v>33</v>
      </c>
      <c r="AA15" s="7">
        <v>30</v>
      </c>
      <c r="AB15" s="7">
        <v>37</v>
      </c>
      <c r="AF15" s="7">
        <v>1.1</v>
      </c>
      <c r="AG15" s="7">
        <v>2</v>
      </c>
      <c r="AH15" s="7">
        <v>2</v>
      </c>
      <c r="AI15" s="7">
        <v>8418</v>
      </c>
    </row>
    <row r="16" spans="1:35">
      <c r="A16" s="7" t="s">
        <v>462</v>
      </c>
      <c r="B16" s="7" t="s">
        <v>521</v>
      </c>
      <c r="C16" s="7">
        <v>2020</v>
      </c>
      <c r="D16" s="7">
        <v>139</v>
      </c>
      <c r="G16" s="70" t="s">
        <v>481</v>
      </c>
      <c r="K16" s="7">
        <v>906</v>
      </c>
      <c r="L16" s="7">
        <v>849</v>
      </c>
      <c r="M16" s="7">
        <v>1024</v>
      </c>
      <c r="N16" s="7">
        <v>1</v>
      </c>
      <c r="O16" s="7">
        <v>12</v>
      </c>
      <c r="P16" s="7">
        <v>13</v>
      </c>
      <c r="Q16" s="7">
        <v>19</v>
      </c>
      <c r="R16" s="7">
        <v>25</v>
      </c>
      <c r="S16" s="7">
        <v>32</v>
      </c>
      <c r="T16" s="7">
        <v>112.9</v>
      </c>
      <c r="U16" s="7">
        <v>95</v>
      </c>
      <c r="V16" s="7">
        <v>100</v>
      </c>
      <c r="W16" s="7">
        <v>776</v>
      </c>
      <c r="X16" s="7">
        <v>710</v>
      </c>
      <c r="Y16" s="7">
        <v>873</v>
      </c>
      <c r="Z16" s="7">
        <v>2</v>
      </c>
      <c r="AA16" s="7">
        <v>3</v>
      </c>
      <c r="AB16" s="7">
        <v>1</v>
      </c>
      <c r="AC16" s="7">
        <v>3</v>
      </c>
      <c r="AD16" s="7">
        <v>3</v>
      </c>
      <c r="AE16" s="7">
        <v>3</v>
      </c>
      <c r="AF16" s="7">
        <v>1.1</v>
      </c>
      <c r="AG16" s="7">
        <v>2</v>
      </c>
      <c r="AH16" s="7">
        <v>2</v>
      </c>
      <c r="AI16" s="7">
        <v>5568</v>
      </c>
    </row>
    <row r="17" spans="1:35">
      <c r="A17" s="7" t="s">
        <v>462</v>
      </c>
      <c r="B17" s="7" t="s">
        <v>521</v>
      </c>
      <c r="C17" s="7">
        <v>2021</v>
      </c>
      <c r="D17" s="7">
        <v>144</v>
      </c>
      <c r="G17" s="70" t="s">
        <v>482</v>
      </c>
      <c r="K17" s="7">
        <v>705</v>
      </c>
      <c r="L17" s="7">
        <v>721</v>
      </c>
      <c r="M17" s="7">
        <v>689.2</v>
      </c>
      <c r="N17" s="7">
        <v>26</v>
      </c>
      <c r="O17" s="7">
        <v>24</v>
      </c>
      <c r="P17" s="7">
        <v>20</v>
      </c>
      <c r="Q17" s="7">
        <v>9</v>
      </c>
      <c r="R17" s="7">
        <v>9</v>
      </c>
      <c r="S17" s="7">
        <v>11</v>
      </c>
      <c r="T17" s="7">
        <v>10</v>
      </c>
      <c r="U17" s="7">
        <v>11.97</v>
      </c>
      <c r="V17" s="7">
        <v>12</v>
      </c>
      <c r="W17" s="7">
        <v>659</v>
      </c>
      <c r="X17" s="7">
        <v>677</v>
      </c>
      <c r="Y17" s="7">
        <v>646</v>
      </c>
      <c r="Z17" s="7">
        <v>0.1</v>
      </c>
      <c r="AA17" s="7">
        <v>0.1</v>
      </c>
      <c r="AB17" s="7">
        <v>0</v>
      </c>
      <c r="AG17" s="7">
        <v>0.03</v>
      </c>
      <c r="AH17" s="7">
        <v>0.2</v>
      </c>
      <c r="AI17" s="7">
        <v>4230.6</v>
      </c>
    </row>
    <row r="18" spans="1:35">
      <c r="A18" s="7" t="s">
        <v>462</v>
      </c>
      <c r="B18" s="7" t="s">
        <v>513</v>
      </c>
      <c r="C18" s="7">
        <v>2019</v>
      </c>
      <c r="D18" s="7">
        <v>33</v>
      </c>
      <c r="G18" s="70" t="s">
        <v>483</v>
      </c>
      <c r="H18" s="7">
        <v>329</v>
      </c>
      <c r="I18" s="7">
        <v>355</v>
      </c>
      <c r="J18" s="7">
        <v>485</v>
      </c>
      <c r="K18" s="7">
        <v>4364</v>
      </c>
      <c r="L18" s="7">
        <v>4290</v>
      </c>
      <c r="M18" s="7">
        <v>4739</v>
      </c>
      <c r="N18" s="7">
        <v>35</v>
      </c>
      <c r="O18" s="7">
        <v>37</v>
      </c>
      <c r="P18" s="7">
        <v>32</v>
      </c>
      <c r="Q18" s="7">
        <v>73</v>
      </c>
      <c r="R18" s="7">
        <v>86</v>
      </c>
      <c r="S18" s="7">
        <v>99</v>
      </c>
      <c r="T18" s="7">
        <v>133</v>
      </c>
      <c r="U18" s="7">
        <v>118</v>
      </c>
      <c r="V18" s="7">
        <v>116</v>
      </c>
      <c r="W18" s="7">
        <v>3604</v>
      </c>
      <c r="X18" s="7">
        <v>3570</v>
      </c>
      <c r="Y18" s="7">
        <v>4004</v>
      </c>
      <c r="Z18" s="7">
        <v>532</v>
      </c>
      <c r="AA18" s="7">
        <v>477</v>
      </c>
      <c r="AB18" s="7">
        <v>486</v>
      </c>
      <c r="AF18" s="7">
        <v>2</v>
      </c>
      <c r="AG18" s="7">
        <v>2</v>
      </c>
      <c r="AH18" s="7">
        <v>2</v>
      </c>
      <c r="AI18" s="7">
        <v>27970</v>
      </c>
    </row>
    <row r="19" spans="1:35">
      <c r="A19" s="7" t="s">
        <v>462</v>
      </c>
      <c r="B19" s="7" t="s">
        <v>513</v>
      </c>
      <c r="C19" s="7">
        <v>2020</v>
      </c>
      <c r="D19" s="7">
        <v>42</v>
      </c>
      <c r="G19" s="70" t="s">
        <v>484</v>
      </c>
      <c r="K19" s="7">
        <v>1128</v>
      </c>
      <c r="L19" s="7">
        <v>1199</v>
      </c>
      <c r="M19" s="7">
        <v>1306</v>
      </c>
      <c r="N19" s="7">
        <v>10</v>
      </c>
      <c r="O19" s="7">
        <v>13</v>
      </c>
      <c r="P19" s="7">
        <v>16</v>
      </c>
      <c r="Q19" s="7">
        <v>9</v>
      </c>
      <c r="R19" s="7">
        <v>17</v>
      </c>
      <c r="S19" s="7">
        <v>35</v>
      </c>
      <c r="T19" s="7">
        <v>156.4</v>
      </c>
      <c r="U19" s="7">
        <v>145</v>
      </c>
      <c r="V19" s="7">
        <v>174</v>
      </c>
      <c r="W19" s="7">
        <v>973</v>
      </c>
      <c r="X19" s="7">
        <v>1018</v>
      </c>
      <c r="Y19" s="7">
        <v>1075</v>
      </c>
      <c r="Z19" s="7">
        <v>6</v>
      </c>
      <c r="AA19" s="7">
        <v>4</v>
      </c>
      <c r="AB19" s="7">
        <v>5</v>
      </c>
      <c r="AF19" s="7">
        <v>1.6</v>
      </c>
      <c r="AG19" s="7">
        <v>2</v>
      </c>
      <c r="AH19" s="7">
        <v>1</v>
      </c>
      <c r="AI19" s="7">
        <v>7294</v>
      </c>
    </row>
    <row r="20" spans="1:35">
      <c r="A20" s="7" t="s">
        <v>462</v>
      </c>
      <c r="B20" s="7" t="s">
        <v>513</v>
      </c>
      <c r="C20" s="7">
        <v>2021</v>
      </c>
      <c r="D20" s="7">
        <v>52</v>
      </c>
      <c r="G20" s="70" t="s">
        <v>485</v>
      </c>
      <c r="H20" s="7">
        <v>327</v>
      </c>
      <c r="I20" s="7">
        <v>327</v>
      </c>
      <c r="J20" s="7">
        <v>400</v>
      </c>
      <c r="K20" s="7">
        <v>1395</v>
      </c>
      <c r="L20" s="7">
        <v>1410</v>
      </c>
      <c r="M20" s="7">
        <v>1399</v>
      </c>
      <c r="N20" s="7">
        <v>6</v>
      </c>
      <c r="O20" s="7">
        <v>9</v>
      </c>
      <c r="P20" s="7">
        <v>9</v>
      </c>
      <c r="Q20" s="7">
        <v>6</v>
      </c>
      <c r="R20" s="7">
        <v>15</v>
      </c>
      <c r="S20" s="7">
        <v>19</v>
      </c>
      <c r="T20" s="7">
        <v>51</v>
      </c>
      <c r="U20" s="7">
        <v>38</v>
      </c>
      <c r="V20" s="7">
        <v>42</v>
      </c>
      <c r="W20" s="7">
        <v>1343</v>
      </c>
      <c r="X20" s="7">
        <v>1340</v>
      </c>
      <c r="Y20" s="7">
        <v>1324</v>
      </c>
      <c r="Z20" s="7">
        <v>3</v>
      </c>
      <c r="AA20" s="7">
        <v>3</v>
      </c>
      <c r="AB20" s="7">
        <v>0</v>
      </c>
      <c r="AC20" s="7">
        <v>4</v>
      </c>
      <c r="AD20" s="7">
        <v>4</v>
      </c>
      <c r="AE20" s="7">
        <v>4</v>
      </c>
      <c r="AG20" s="7">
        <v>1</v>
      </c>
      <c r="AH20" s="7">
        <v>1</v>
      </c>
      <c r="AI20" s="7">
        <v>9480</v>
      </c>
    </row>
    <row r="21" spans="1:35">
      <c r="A21" s="7" t="s">
        <v>462</v>
      </c>
      <c r="B21" s="7" t="s">
        <v>522</v>
      </c>
      <c r="C21" s="7">
        <v>2019</v>
      </c>
      <c r="D21" s="7">
        <v>64</v>
      </c>
      <c r="G21" s="70" t="s">
        <v>486</v>
      </c>
      <c r="K21" s="7">
        <v>4564</v>
      </c>
      <c r="L21" s="7">
        <v>4731</v>
      </c>
      <c r="M21" s="7">
        <v>4769</v>
      </c>
      <c r="N21" s="7">
        <v>6</v>
      </c>
      <c r="O21" s="7">
        <v>8</v>
      </c>
      <c r="P21" s="7">
        <v>7</v>
      </c>
      <c r="Q21" s="7">
        <v>2</v>
      </c>
      <c r="R21" s="7">
        <v>2</v>
      </c>
      <c r="S21" s="7">
        <v>5</v>
      </c>
      <c r="T21" s="7">
        <v>16.99</v>
      </c>
      <c r="U21" s="7">
        <v>14.9</v>
      </c>
      <c r="V21" s="7">
        <v>18</v>
      </c>
      <c r="W21" s="7">
        <v>4551</v>
      </c>
      <c r="X21" s="7">
        <v>4677</v>
      </c>
      <c r="Y21" s="7">
        <v>4706</v>
      </c>
      <c r="Z21" s="7">
        <v>0.3</v>
      </c>
      <c r="AA21" s="7">
        <v>28.4</v>
      </c>
      <c r="AB21" s="7">
        <v>32.9</v>
      </c>
      <c r="AF21" s="7">
        <v>0.01</v>
      </c>
      <c r="AG21" s="7">
        <v>0.1</v>
      </c>
      <c r="AH21" s="7">
        <v>0.1</v>
      </c>
      <c r="AI21" s="7">
        <v>28139.7</v>
      </c>
    </row>
    <row r="22" spans="1:35">
      <c r="A22" s="7" t="s">
        <v>462</v>
      </c>
      <c r="B22" s="7" t="s">
        <v>522</v>
      </c>
      <c r="C22" s="7">
        <v>2020</v>
      </c>
      <c r="D22" s="7">
        <v>73</v>
      </c>
      <c r="G22" s="70" t="s">
        <v>487</v>
      </c>
      <c r="K22" s="7">
        <v>1381</v>
      </c>
      <c r="L22" s="7">
        <v>1415</v>
      </c>
      <c r="M22" s="7">
        <v>1507</v>
      </c>
      <c r="N22" s="7">
        <v>0.02</v>
      </c>
      <c r="O22" s="7">
        <v>0.1</v>
      </c>
      <c r="P22" s="7">
        <v>0.1</v>
      </c>
      <c r="Q22" s="7">
        <v>2</v>
      </c>
      <c r="R22" s="7">
        <v>3</v>
      </c>
      <c r="S22" s="7">
        <v>3</v>
      </c>
      <c r="T22" s="7">
        <v>49.98</v>
      </c>
      <c r="U22" s="7">
        <v>48.9</v>
      </c>
      <c r="V22" s="7">
        <v>53.9</v>
      </c>
      <c r="W22" s="7">
        <v>1310</v>
      </c>
      <c r="X22" s="7">
        <v>1351</v>
      </c>
      <c r="Y22" s="7">
        <v>1438</v>
      </c>
      <c r="Z22" s="7">
        <v>13</v>
      </c>
      <c r="AA22" s="7">
        <v>12</v>
      </c>
      <c r="AB22" s="7">
        <v>12</v>
      </c>
      <c r="AH22" s="7">
        <v>0</v>
      </c>
      <c r="AI22" s="7">
        <v>8600</v>
      </c>
    </row>
    <row r="23" spans="1:35">
      <c r="A23" s="7" t="s">
        <v>462</v>
      </c>
      <c r="B23" s="7" t="s">
        <v>522</v>
      </c>
      <c r="C23" s="7">
        <v>2021</v>
      </c>
      <c r="D23" s="7">
        <v>93</v>
      </c>
      <c r="G23" s="70" t="s">
        <v>488</v>
      </c>
      <c r="K23" s="7">
        <v>104</v>
      </c>
      <c r="L23" s="7">
        <v>101</v>
      </c>
      <c r="M23" s="7">
        <v>143.2</v>
      </c>
      <c r="P23" s="7">
        <v>0</v>
      </c>
      <c r="S23" s="7">
        <v>0</v>
      </c>
      <c r="T23" s="7">
        <v>0.9</v>
      </c>
      <c r="U23" s="7">
        <v>0.9</v>
      </c>
      <c r="V23" s="7">
        <v>1</v>
      </c>
      <c r="W23" s="7">
        <v>100</v>
      </c>
      <c r="X23" s="7">
        <v>100</v>
      </c>
      <c r="Y23" s="7">
        <v>142</v>
      </c>
      <c r="Z23" s="7">
        <v>0.1</v>
      </c>
      <c r="AA23" s="7">
        <v>0.1</v>
      </c>
      <c r="AB23" s="7">
        <v>0</v>
      </c>
      <c r="AF23" s="7">
        <v>0.1</v>
      </c>
      <c r="AG23" s="7">
        <v>0.1</v>
      </c>
      <c r="AH23" s="7">
        <v>0.2</v>
      </c>
      <c r="AI23" s="7">
        <v>693.6</v>
      </c>
    </row>
    <row r="24" spans="1:35">
      <c r="A24" s="7" t="s">
        <v>462</v>
      </c>
      <c r="B24" s="7" t="s">
        <v>514</v>
      </c>
      <c r="C24" s="7">
        <v>2019</v>
      </c>
      <c r="D24" s="7">
        <v>116.5</v>
      </c>
      <c r="G24" s="70" t="s">
        <v>224</v>
      </c>
      <c r="H24" s="7">
        <v>3487</v>
      </c>
      <c r="I24" s="7">
        <v>3662</v>
      </c>
      <c r="J24" s="7">
        <v>4075</v>
      </c>
      <c r="K24" s="7">
        <v>50465</v>
      </c>
      <c r="L24" s="7">
        <v>51770</v>
      </c>
      <c r="M24" s="7">
        <v>56655</v>
      </c>
      <c r="N24" s="7">
        <v>485</v>
      </c>
      <c r="O24" s="7">
        <v>533</v>
      </c>
      <c r="P24" s="7">
        <v>533</v>
      </c>
      <c r="Q24" s="7">
        <v>611</v>
      </c>
      <c r="R24" s="7">
        <v>785</v>
      </c>
      <c r="S24" s="7">
        <v>1089</v>
      </c>
      <c r="T24" s="7">
        <v>1814.77</v>
      </c>
      <c r="U24" s="7">
        <v>1592.97</v>
      </c>
      <c r="V24" s="7">
        <v>1720</v>
      </c>
      <c r="W24" s="7">
        <v>45538</v>
      </c>
      <c r="X24" s="7">
        <v>46296</v>
      </c>
      <c r="Y24" s="7">
        <v>50426</v>
      </c>
      <c r="Z24" s="7">
        <v>2325</v>
      </c>
      <c r="AA24" s="7">
        <v>2525</v>
      </c>
      <c r="AB24" s="7">
        <v>2834</v>
      </c>
      <c r="AC24" s="7">
        <v>13</v>
      </c>
      <c r="AD24" s="7">
        <v>12</v>
      </c>
      <c r="AE24" s="7">
        <v>16</v>
      </c>
      <c r="AF24" s="7">
        <v>30.3</v>
      </c>
      <c r="AG24" s="7">
        <v>38</v>
      </c>
      <c r="AH24" s="7">
        <v>37</v>
      </c>
      <c r="AI24" s="7">
        <v>329368.04</v>
      </c>
    </row>
    <row r="25" spans="1:35">
      <c r="A25" s="7" t="s">
        <v>462</v>
      </c>
      <c r="B25" s="7" t="s">
        <v>514</v>
      </c>
      <c r="C25" s="7">
        <v>2020</v>
      </c>
      <c r="D25" s="7">
        <v>102.6</v>
      </c>
      <c r="G25" s="70" t="s">
        <v>489</v>
      </c>
      <c r="H25" s="7">
        <v>207</v>
      </c>
      <c r="I25" s="7">
        <v>191</v>
      </c>
      <c r="J25" s="7">
        <v>197</v>
      </c>
      <c r="K25" s="7">
        <v>4680</v>
      </c>
      <c r="L25" s="7">
        <v>5116</v>
      </c>
      <c r="M25" s="7">
        <v>5268</v>
      </c>
      <c r="N25" s="7">
        <v>74</v>
      </c>
      <c r="O25" s="7">
        <v>75</v>
      </c>
      <c r="P25" s="7">
        <v>73</v>
      </c>
      <c r="Q25" s="7">
        <v>64</v>
      </c>
      <c r="R25" s="7">
        <v>81</v>
      </c>
      <c r="S25" s="7">
        <v>104</v>
      </c>
      <c r="T25" s="7">
        <v>221.8</v>
      </c>
      <c r="U25" s="7">
        <v>203</v>
      </c>
      <c r="V25" s="7">
        <v>202</v>
      </c>
      <c r="W25" s="7">
        <v>4381</v>
      </c>
      <c r="X25" s="7">
        <v>4752</v>
      </c>
      <c r="Y25" s="7">
        <v>4886</v>
      </c>
      <c r="Z25" s="7">
        <v>2</v>
      </c>
      <c r="AA25" s="7">
        <v>3</v>
      </c>
      <c r="AB25" s="7">
        <v>0</v>
      </c>
      <c r="AF25" s="7">
        <v>2.2</v>
      </c>
      <c r="AG25" s="7">
        <v>3</v>
      </c>
      <c r="AH25" s="7">
        <v>3</v>
      </c>
      <c r="AI25" s="7">
        <v>30789</v>
      </c>
    </row>
    <row r="26" spans="1:35">
      <c r="A26" s="7" t="s">
        <v>462</v>
      </c>
      <c r="B26" s="7" t="s">
        <v>514</v>
      </c>
      <c r="C26" s="7">
        <v>2021</v>
      </c>
      <c r="D26" s="7">
        <v>105</v>
      </c>
      <c r="G26" s="70" t="s">
        <v>490</v>
      </c>
      <c r="K26" s="7">
        <v>2852</v>
      </c>
      <c r="L26" s="7">
        <v>2924</v>
      </c>
      <c r="M26" s="7">
        <v>3145</v>
      </c>
      <c r="N26" s="7">
        <v>19</v>
      </c>
      <c r="O26" s="7">
        <v>18</v>
      </c>
      <c r="P26" s="7">
        <v>18</v>
      </c>
      <c r="Q26" s="7">
        <v>6</v>
      </c>
      <c r="R26" s="7">
        <v>9</v>
      </c>
      <c r="S26" s="7">
        <v>34</v>
      </c>
      <c r="T26" s="7">
        <v>67</v>
      </c>
      <c r="U26" s="7">
        <v>67.8</v>
      </c>
      <c r="V26" s="7">
        <v>49</v>
      </c>
      <c r="W26" s="7">
        <v>2666</v>
      </c>
      <c r="X26" s="7">
        <v>2722</v>
      </c>
      <c r="Y26" s="7">
        <v>2941</v>
      </c>
      <c r="Z26" s="7">
        <v>105</v>
      </c>
      <c r="AA26" s="7">
        <v>108</v>
      </c>
      <c r="AB26" s="7">
        <v>101.8</v>
      </c>
      <c r="AF26" s="7">
        <v>3</v>
      </c>
      <c r="AG26" s="7">
        <v>0.2</v>
      </c>
      <c r="AH26" s="7">
        <v>1.2</v>
      </c>
      <c r="AI26" s="7">
        <v>17857</v>
      </c>
    </row>
    <row r="27" spans="1:35">
      <c r="A27" s="7" t="s">
        <v>462</v>
      </c>
      <c r="B27" s="7" t="s">
        <v>523</v>
      </c>
      <c r="C27" s="7">
        <v>2019</v>
      </c>
      <c r="D27" s="7">
        <v>179.7</v>
      </c>
      <c r="G27" s="70" t="s">
        <v>491</v>
      </c>
      <c r="K27" s="7">
        <v>1917</v>
      </c>
      <c r="L27" s="7">
        <v>2084</v>
      </c>
      <c r="M27" s="7">
        <v>2310</v>
      </c>
      <c r="N27" s="7">
        <v>11</v>
      </c>
      <c r="O27" s="7">
        <v>1</v>
      </c>
      <c r="P27" s="7">
        <v>0</v>
      </c>
      <c r="Q27" s="7">
        <v>1</v>
      </c>
      <c r="R27" s="7">
        <v>13</v>
      </c>
      <c r="S27" s="7">
        <v>0</v>
      </c>
      <c r="T27" s="7">
        <v>89.7</v>
      </c>
      <c r="U27" s="7">
        <v>88</v>
      </c>
      <c r="V27" s="7">
        <v>98</v>
      </c>
      <c r="W27" s="7">
        <v>1828</v>
      </c>
      <c r="X27" s="7">
        <v>1974</v>
      </c>
      <c r="Y27" s="7">
        <v>2198</v>
      </c>
      <c r="Z27" s="7">
        <v>5</v>
      </c>
      <c r="AA27" s="7">
        <v>8</v>
      </c>
      <c r="AB27" s="7">
        <v>14</v>
      </c>
      <c r="AF27" s="7">
        <v>1.3</v>
      </c>
      <c r="AG27" s="7">
        <v>1</v>
      </c>
      <c r="AH27" s="7">
        <v>0</v>
      </c>
      <c r="AI27" s="7">
        <v>12642</v>
      </c>
    </row>
    <row r="28" spans="1:35">
      <c r="A28" s="7" t="s">
        <v>462</v>
      </c>
      <c r="B28" s="7" t="s">
        <v>523</v>
      </c>
      <c r="C28" s="7">
        <v>2020</v>
      </c>
      <c r="D28" s="7">
        <v>191</v>
      </c>
      <c r="G28" s="70" t="s">
        <v>492</v>
      </c>
      <c r="K28" s="7">
        <v>812</v>
      </c>
      <c r="L28" s="7">
        <v>835</v>
      </c>
      <c r="M28" s="7">
        <v>974</v>
      </c>
      <c r="P28" s="7">
        <v>0</v>
      </c>
      <c r="Q28" s="7">
        <v>24</v>
      </c>
      <c r="R28" s="7">
        <v>32</v>
      </c>
      <c r="S28" s="7">
        <v>34</v>
      </c>
      <c r="T28" s="7">
        <v>37.7</v>
      </c>
      <c r="U28" s="7">
        <v>30</v>
      </c>
      <c r="V28" s="7">
        <v>36</v>
      </c>
      <c r="W28" s="7">
        <v>607</v>
      </c>
      <c r="X28" s="7">
        <v>619</v>
      </c>
      <c r="Y28" s="7">
        <v>750</v>
      </c>
      <c r="Z28" s="7">
        <v>149</v>
      </c>
      <c r="AA28" s="7">
        <v>152</v>
      </c>
      <c r="AB28" s="7">
        <v>151</v>
      </c>
      <c r="AC28" s="7">
        <v>1</v>
      </c>
      <c r="AD28" s="7">
        <v>1</v>
      </c>
      <c r="AE28" s="7">
        <v>2</v>
      </c>
      <c r="AF28" s="7">
        <v>1.3</v>
      </c>
      <c r="AG28" s="7">
        <v>1</v>
      </c>
      <c r="AH28" s="7">
        <v>1</v>
      </c>
      <c r="AI28" s="7">
        <v>5250</v>
      </c>
    </row>
    <row r="29" spans="1:35">
      <c r="A29" s="7" t="s">
        <v>462</v>
      </c>
      <c r="B29" s="7" t="s">
        <v>523</v>
      </c>
      <c r="C29" s="7">
        <v>2021</v>
      </c>
      <c r="D29" s="7">
        <v>216</v>
      </c>
      <c r="G29" s="70" t="s">
        <v>493</v>
      </c>
      <c r="K29" s="7">
        <v>488</v>
      </c>
      <c r="L29" s="7">
        <v>513</v>
      </c>
      <c r="M29" s="7">
        <v>655</v>
      </c>
      <c r="N29" s="7">
        <v>9</v>
      </c>
      <c r="O29" s="7">
        <v>12</v>
      </c>
      <c r="P29" s="7">
        <v>12</v>
      </c>
      <c r="Q29" s="7">
        <v>28</v>
      </c>
      <c r="R29" s="7">
        <v>35</v>
      </c>
      <c r="S29" s="7">
        <v>58</v>
      </c>
      <c r="T29" s="7">
        <v>85.5</v>
      </c>
      <c r="U29" s="7">
        <v>75</v>
      </c>
      <c r="V29" s="7">
        <v>83</v>
      </c>
      <c r="W29" s="7">
        <v>352</v>
      </c>
      <c r="X29" s="7">
        <v>361</v>
      </c>
      <c r="Y29" s="7">
        <v>469</v>
      </c>
      <c r="Z29" s="7">
        <v>26</v>
      </c>
      <c r="AA29" s="7">
        <v>26</v>
      </c>
      <c r="AB29" s="7">
        <v>30</v>
      </c>
      <c r="AF29" s="7">
        <v>2.5</v>
      </c>
      <c r="AG29" s="7">
        <v>3</v>
      </c>
      <c r="AH29" s="7">
        <v>3</v>
      </c>
      <c r="AI29" s="7">
        <v>3326</v>
      </c>
    </row>
    <row r="30" spans="1:35">
      <c r="A30" s="7" t="s">
        <v>462</v>
      </c>
      <c r="B30" s="7" t="s">
        <v>515</v>
      </c>
      <c r="C30" s="7">
        <v>2019</v>
      </c>
      <c r="D30" s="7">
        <v>2463</v>
      </c>
      <c r="G30" s="70" t="s">
        <v>495</v>
      </c>
      <c r="K30" s="7">
        <v>647</v>
      </c>
      <c r="L30" s="7">
        <v>668</v>
      </c>
      <c r="M30" s="7">
        <v>738</v>
      </c>
      <c r="N30" s="7">
        <v>3</v>
      </c>
      <c r="O30" s="7">
        <v>3</v>
      </c>
      <c r="P30" s="7">
        <v>1</v>
      </c>
      <c r="Q30" s="7">
        <v>6</v>
      </c>
      <c r="R30" s="7">
        <v>8</v>
      </c>
      <c r="S30" s="7">
        <v>17</v>
      </c>
      <c r="T30" s="7">
        <v>12</v>
      </c>
      <c r="U30" s="7">
        <v>10</v>
      </c>
      <c r="V30" s="7">
        <v>16</v>
      </c>
      <c r="W30" s="7">
        <v>518</v>
      </c>
      <c r="X30" s="7">
        <v>513</v>
      </c>
      <c r="Y30" s="7">
        <v>552</v>
      </c>
      <c r="Z30" s="7">
        <v>114</v>
      </c>
      <c r="AA30" s="7">
        <v>134</v>
      </c>
      <c r="AB30" s="7">
        <v>147</v>
      </c>
      <c r="AE30" s="7">
        <v>5</v>
      </c>
      <c r="AH30" s="7">
        <v>0</v>
      </c>
      <c r="AI30" s="7">
        <v>4112</v>
      </c>
    </row>
    <row r="31" spans="1:35">
      <c r="A31" s="7" t="s">
        <v>462</v>
      </c>
      <c r="B31" s="7" t="s">
        <v>515</v>
      </c>
      <c r="C31" s="7">
        <v>2020</v>
      </c>
      <c r="D31" s="7">
        <v>2314</v>
      </c>
      <c r="G31" s="70" t="s">
        <v>524</v>
      </c>
      <c r="K31" s="7">
        <v>1</v>
      </c>
      <c r="L31" s="7">
        <v>1</v>
      </c>
      <c r="M31" s="7">
        <v>1.4</v>
      </c>
      <c r="P31" s="7">
        <v>0</v>
      </c>
      <c r="Q31" s="7">
        <v>1</v>
      </c>
      <c r="R31" s="7">
        <v>1</v>
      </c>
      <c r="S31" s="7">
        <v>1</v>
      </c>
      <c r="T31" s="7">
        <v>0</v>
      </c>
      <c r="U31" s="7">
        <v>0</v>
      </c>
      <c r="V31" s="7">
        <v>0</v>
      </c>
      <c r="AB31" s="7">
        <v>0</v>
      </c>
      <c r="AC31" s="7">
        <v>0.4</v>
      </c>
      <c r="AE31" s="7">
        <v>0.4</v>
      </c>
      <c r="AH31" s="7">
        <v>0</v>
      </c>
      <c r="AI31" s="7">
        <v>7.2</v>
      </c>
    </row>
    <row r="32" spans="1:35">
      <c r="A32" s="7" t="s">
        <v>462</v>
      </c>
      <c r="B32" s="7" t="s">
        <v>515</v>
      </c>
      <c r="C32" s="7">
        <v>2021</v>
      </c>
      <c r="D32" s="7">
        <v>2477</v>
      </c>
      <c r="G32" s="70" t="s">
        <v>496</v>
      </c>
      <c r="K32" s="7">
        <v>2777</v>
      </c>
      <c r="L32" s="7">
        <v>3193</v>
      </c>
      <c r="M32" s="7">
        <v>3584</v>
      </c>
      <c r="N32" s="7">
        <v>2</v>
      </c>
      <c r="O32" s="7">
        <v>2</v>
      </c>
      <c r="P32" s="7">
        <v>3</v>
      </c>
      <c r="Q32" s="7">
        <v>1</v>
      </c>
      <c r="R32" s="7">
        <v>2</v>
      </c>
      <c r="S32" s="7">
        <v>6</v>
      </c>
      <c r="T32" s="7">
        <v>34.9</v>
      </c>
      <c r="U32" s="7">
        <v>33.9</v>
      </c>
      <c r="V32" s="7">
        <v>52</v>
      </c>
      <c r="W32" s="7">
        <v>2726</v>
      </c>
      <c r="X32" s="7">
        <v>3137</v>
      </c>
      <c r="Y32" s="7">
        <v>3482</v>
      </c>
      <c r="Z32" s="7">
        <v>19</v>
      </c>
      <c r="AA32" s="7">
        <v>18</v>
      </c>
      <c r="AB32" s="7">
        <v>41</v>
      </c>
      <c r="AF32" s="7">
        <v>0.1</v>
      </c>
      <c r="AG32" s="7">
        <v>0.1</v>
      </c>
      <c r="AH32" s="7">
        <v>0</v>
      </c>
      <c r="AI32" s="7">
        <v>19114</v>
      </c>
    </row>
    <row r="33" spans="1:35">
      <c r="A33" s="7" t="s">
        <v>462</v>
      </c>
      <c r="B33" s="7" t="s">
        <v>525</v>
      </c>
      <c r="C33" s="7">
        <v>2019</v>
      </c>
      <c r="D33" s="7">
        <v>5136</v>
      </c>
      <c r="G33" s="70" t="s">
        <v>497</v>
      </c>
      <c r="K33" s="7">
        <v>318</v>
      </c>
      <c r="L33" s="7">
        <v>415</v>
      </c>
      <c r="M33" s="7">
        <v>455.3</v>
      </c>
      <c r="N33" s="7">
        <v>3</v>
      </c>
      <c r="O33" s="7">
        <v>7</v>
      </c>
      <c r="P33" s="7">
        <v>3</v>
      </c>
      <c r="Q33" s="7">
        <v>6</v>
      </c>
      <c r="R33" s="7">
        <v>7</v>
      </c>
      <c r="S33" s="7">
        <v>12</v>
      </c>
      <c r="T33" s="7">
        <v>88</v>
      </c>
      <c r="U33" s="7">
        <v>82.9</v>
      </c>
      <c r="V33" s="7">
        <v>87</v>
      </c>
      <c r="W33" s="7">
        <v>223</v>
      </c>
      <c r="X33" s="7">
        <v>318</v>
      </c>
      <c r="Y33" s="7">
        <v>353</v>
      </c>
      <c r="Z33" s="7">
        <v>0.5</v>
      </c>
      <c r="AA33" s="7">
        <v>0.5</v>
      </c>
      <c r="AB33" s="7">
        <v>0.2</v>
      </c>
      <c r="AG33" s="7">
        <v>0.1</v>
      </c>
      <c r="AH33" s="7">
        <v>0.1</v>
      </c>
      <c r="AI33" s="7">
        <v>2379.6</v>
      </c>
    </row>
    <row r="34" spans="1:35">
      <c r="A34" s="7" t="s">
        <v>462</v>
      </c>
      <c r="B34" s="7" t="s">
        <v>525</v>
      </c>
      <c r="C34" s="7">
        <v>2020</v>
      </c>
      <c r="D34" s="7">
        <v>5143</v>
      </c>
      <c r="G34" s="70" t="s">
        <v>498</v>
      </c>
      <c r="H34" s="7">
        <v>629</v>
      </c>
      <c r="I34" s="7">
        <v>712</v>
      </c>
      <c r="J34" s="7">
        <v>733</v>
      </c>
      <c r="K34" s="7">
        <v>2507</v>
      </c>
      <c r="L34" s="7">
        <v>2432</v>
      </c>
      <c r="M34" s="7">
        <v>3053.04</v>
      </c>
      <c r="N34" s="7">
        <v>12</v>
      </c>
      <c r="O34" s="7">
        <v>13</v>
      </c>
      <c r="P34" s="7">
        <v>12</v>
      </c>
      <c r="Q34" s="7">
        <v>92</v>
      </c>
      <c r="R34" s="7">
        <v>96</v>
      </c>
      <c r="S34" s="7">
        <v>129</v>
      </c>
      <c r="T34" s="7">
        <v>59.2</v>
      </c>
      <c r="U34" s="7">
        <v>54</v>
      </c>
      <c r="V34" s="7">
        <v>63</v>
      </c>
      <c r="W34" s="7">
        <v>2193</v>
      </c>
      <c r="X34" s="7">
        <v>2102</v>
      </c>
      <c r="Y34" s="7">
        <v>2610</v>
      </c>
      <c r="Z34" s="7">
        <v>150</v>
      </c>
      <c r="AA34" s="7">
        <v>163</v>
      </c>
      <c r="AB34" s="7">
        <v>236</v>
      </c>
      <c r="AC34" s="7">
        <v>0.02</v>
      </c>
      <c r="AD34" s="7">
        <v>0.03</v>
      </c>
      <c r="AE34" s="7">
        <v>0.04</v>
      </c>
      <c r="AF34" s="7">
        <v>2.8</v>
      </c>
      <c r="AG34" s="7">
        <v>3</v>
      </c>
      <c r="AH34" s="7">
        <v>3</v>
      </c>
      <c r="AI34" s="7">
        <v>18059.13</v>
      </c>
    </row>
    <row r="35" spans="1:35">
      <c r="A35" s="7" t="s">
        <v>462</v>
      </c>
      <c r="B35" s="7" t="s">
        <v>525</v>
      </c>
      <c r="C35" s="7">
        <v>2021</v>
      </c>
      <c r="D35" s="7">
        <v>5274</v>
      </c>
      <c r="G35" s="70" t="s">
        <v>499</v>
      </c>
      <c r="K35" s="7">
        <v>554</v>
      </c>
      <c r="L35" s="7">
        <v>538</v>
      </c>
      <c r="M35" s="7">
        <v>667</v>
      </c>
      <c r="N35" s="7">
        <v>2</v>
      </c>
      <c r="O35" s="7">
        <v>2</v>
      </c>
      <c r="P35" s="7">
        <v>1</v>
      </c>
      <c r="Q35" s="7">
        <v>17</v>
      </c>
      <c r="R35" s="7">
        <v>19</v>
      </c>
      <c r="S35" s="7">
        <v>24</v>
      </c>
      <c r="T35" s="7">
        <v>18.9</v>
      </c>
      <c r="U35" s="7">
        <v>16.9</v>
      </c>
      <c r="V35" s="7">
        <v>17</v>
      </c>
      <c r="W35" s="7">
        <v>467</v>
      </c>
      <c r="X35" s="7">
        <v>458</v>
      </c>
      <c r="Y35" s="7">
        <v>570</v>
      </c>
      <c r="Z35" s="7">
        <v>50</v>
      </c>
      <c r="AA35" s="7">
        <v>42</v>
      </c>
      <c r="AB35" s="7">
        <v>54.999</v>
      </c>
      <c r="AF35" s="7">
        <v>0.1</v>
      </c>
      <c r="AG35" s="7">
        <v>0.1</v>
      </c>
      <c r="AH35" s="7">
        <v>0.001</v>
      </c>
      <c r="AI35" s="7">
        <v>3519</v>
      </c>
    </row>
    <row r="36" spans="1:35">
      <c r="A36" s="7" t="s">
        <v>462</v>
      </c>
      <c r="B36" s="7" t="s">
        <v>516</v>
      </c>
      <c r="C36" s="7">
        <v>2019</v>
      </c>
      <c r="D36" s="7">
        <v>4</v>
      </c>
      <c r="G36" s="70" t="s">
        <v>468</v>
      </c>
      <c r="H36" s="7">
        <v>6975</v>
      </c>
      <c r="I36" s="7">
        <v>7324</v>
      </c>
      <c r="J36" s="7">
        <v>8150</v>
      </c>
      <c r="K36" s="7">
        <v>100930</v>
      </c>
      <c r="L36" s="7">
        <v>103538</v>
      </c>
      <c r="M36" s="7">
        <v>113314.14</v>
      </c>
      <c r="N36" s="7">
        <v>969.02</v>
      </c>
      <c r="O36" s="7">
        <v>1067.2</v>
      </c>
      <c r="P36" s="7">
        <v>1066.2</v>
      </c>
      <c r="Q36" s="7">
        <v>1221</v>
      </c>
      <c r="R36" s="7">
        <v>1571</v>
      </c>
      <c r="S36" s="7">
        <v>2176</v>
      </c>
      <c r="T36" s="7">
        <v>3629.54</v>
      </c>
      <c r="U36" s="7">
        <v>3185.94</v>
      </c>
      <c r="V36" s="7">
        <v>3442.8</v>
      </c>
      <c r="W36" s="7">
        <v>91076</v>
      </c>
      <c r="X36" s="7">
        <v>92591</v>
      </c>
      <c r="Y36" s="7">
        <v>100854</v>
      </c>
      <c r="Z36" s="7">
        <v>4651</v>
      </c>
      <c r="AA36" s="7">
        <v>5048.1</v>
      </c>
      <c r="AB36" s="7">
        <v>5669.799</v>
      </c>
      <c r="AC36" s="7">
        <v>26.43</v>
      </c>
      <c r="AD36" s="7">
        <v>24.03</v>
      </c>
      <c r="AE36" s="7">
        <v>32.44</v>
      </c>
      <c r="AF36" s="7">
        <v>60.51</v>
      </c>
      <c r="AG36" s="7">
        <v>74.83</v>
      </c>
      <c r="AH36" s="7">
        <v>72.901</v>
      </c>
      <c r="AI36" s="7">
        <v>658740.88</v>
      </c>
    </row>
    <row r="37" spans="1:35">
      <c r="A37" s="7" t="s">
        <v>462</v>
      </c>
      <c r="B37" s="7" t="s">
        <v>516</v>
      </c>
      <c r="C37" s="7">
        <v>2020</v>
      </c>
      <c r="D37" s="7">
        <v>3</v>
      </c>
    </row>
    <row r="38" spans="1:35">
      <c r="A38" s="7" t="s">
        <v>462</v>
      </c>
      <c r="B38" s="7" t="s">
        <v>516</v>
      </c>
      <c r="C38" s="7">
        <v>2021</v>
      </c>
      <c r="D38" s="7">
        <v>2.6</v>
      </c>
    </row>
    <row r="39" spans="1:35">
      <c r="A39" s="7" t="s">
        <v>462</v>
      </c>
      <c r="B39" s="7" t="s">
        <v>526</v>
      </c>
      <c r="C39" s="7">
        <v>2019</v>
      </c>
      <c r="D39" s="7">
        <v>14</v>
      </c>
    </row>
    <row r="40" spans="1:35">
      <c r="A40" s="7" t="s">
        <v>462</v>
      </c>
      <c r="B40" s="7" t="s">
        <v>526</v>
      </c>
      <c r="C40" s="7">
        <v>2020</v>
      </c>
      <c r="D40" s="7">
        <v>14</v>
      </c>
    </row>
    <row r="41" spans="1:35">
      <c r="A41" s="7" t="s">
        <v>462</v>
      </c>
      <c r="B41" s="7" t="s">
        <v>526</v>
      </c>
      <c r="C41" s="7">
        <v>2021</v>
      </c>
      <c r="D41" s="7">
        <v>11</v>
      </c>
    </row>
    <row r="42" spans="1:35">
      <c r="A42" s="7" t="s">
        <v>462</v>
      </c>
      <c r="B42" s="7" t="s">
        <v>517</v>
      </c>
      <c r="C42" s="7">
        <v>2019</v>
      </c>
    </row>
    <row r="43" spans="1:35">
      <c r="A43" s="7" t="s">
        <v>462</v>
      </c>
      <c r="B43" s="7" t="s">
        <v>517</v>
      </c>
      <c r="C43" s="7">
        <v>2020</v>
      </c>
    </row>
    <row r="44" spans="1:35">
      <c r="A44" s="7" t="s">
        <v>462</v>
      </c>
      <c r="B44" s="7" t="s">
        <v>527</v>
      </c>
      <c r="C44" s="7">
        <v>2019</v>
      </c>
    </row>
    <row r="45" spans="1:35">
      <c r="A45" s="7" t="s">
        <v>462</v>
      </c>
      <c r="B45" s="7" t="s">
        <v>527</v>
      </c>
      <c r="C45" s="7">
        <v>2020</v>
      </c>
    </row>
    <row r="46" spans="1:35">
      <c r="A46" s="7" t="s">
        <v>462</v>
      </c>
      <c r="B46" s="7" t="s">
        <v>518</v>
      </c>
      <c r="C46" s="7">
        <v>2019</v>
      </c>
      <c r="D46" s="7">
        <v>0.5</v>
      </c>
    </row>
    <row r="47" spans="1:35">
      <c r="A47" s="7" t="s">
        <v>462</v>
      </c>
      <c r="B47" s="7" t="s">
        <v>518</v>
      </c>
      <c r="C47" s="7">
        <v>2020</v>
      </c>
      <c r="D47" s="7">
        <v>0.4</v>
      </c>
    </row>
    <row r="48" spans="1:35">
      <c r="A48" s="7" t="s">
        <v>462</v>
      </c>
      <c r="B48" s="7" t="s">
        <v>518</v>
      </c>
      <c r="C48" s="7">
        <v>2021</v>
      </c>
      <c r="D48" s="7">
        <v>0.4</v>
      </c>
    </row>
    <row r="49" spans="1:4">
      <c r="A49" s="7" t="s">
        <v>462</v>
      </c>
      <c r="B49" s="7" t="s">
        <v>528</v>
      </c>
      <c r="C49" s="7">
        <v>2019</v>
      </c>
      <c r="D49" s="7">
        <v>1.3</v>
      </c>
    </row>
    <row r="50" spans="1:4">
      <c r="A50" s="7" t="s">
        <v>462</v>
      </c>
      <c r="B50" s="7" t="s">
        <v>528</v>
      </c>
      <c r="C50" s="7">
        <v>2020</v>
      </c>
      <c r="D50" s="7">
        <v>1</v>
      </c>
    </row>
    <row r="51" spans="1:4">
      <c r="A51" s="7" t="s">
        <v>462</v>
      </c>
      <c r="B51" s="7" t="s">
        <v>528</v>
      </c>
      <c r="C51" s="7">
        <v>2021</v>
      </c>
      <c r="D51" s="7">
        <v>2</v>
      </c>
    </row>
    <row r="52" spans="1:4">
      <c r="A52" s="7" t="s">
        <v>470</v>
      </c>
      <c r="B52" s="7" t="s">
        <v>510</v>
      </c>
      <c r="C52" s="7">
        <v>2019</v>
      </c>
    </row>
    <row r="53" spans="1:4">
      <c r="A53" s="7" t="s">
        <v>470</v>
      </c>
      <c r="B53" s="7" t="s">
        <v>510</v>
      </c>
      <c r="C53" s="7">
        <v>2020</v>
      </c>
    </row>
    <row r="54" spans="1:4">
      <c r="A54" s="7" t="s">
        <v>470</v>
      </c>
      <c r="B54" s="7" t="s">
        <v>519</v>
      </c>
      <c r="C54" s="7">
        <v>2019</v>
      </c>
    </row>
    <row r="55" spans="1:4">
      <c r="A55" s="7" t="s">
        <v>470</v>
      </c>
      <c r="B55" s="7" t="s">
        <v>519</v>
      </c>
      <c r="C55" s="7">
        <v>2020</v>
      </c>
    </row>
    <row r="56" spans="1:4">
      <c r="A56" s="7" t="s">
        <v>470</v>
      </c>
      <c r="B56" s="7" t="s">
        <v>511</v>
      </c>
      <c r="C56" s="7">
        <v>2019</v>
      </c>
      <c r="D56" s="7">
        <v>443</v>
      </c>
    </row>
    <row r="57" spans="1:4">
      <c r="A57" s="7" t="s">
        <v>470</v>
      </c>
      <c r="B57" s="7" t="s">
        <v>511</v>
      </c>
      <c r="C57" s="7">
        <v>2020</v>
      </c>
      <c r="D57" s="7">
        <v>434</v>
      </c>
    </row>
    <row r="58" spans="1:4">
      <c r="A58" s="7" t="s">
        <v>470</v>
      </c>
      <c r="B58" s="7" t="s">
        <v>511</v>
      </c>
      <c r="C58" s="7">
        <v>2021</v>
      </c>
      <c r="D58" s="7">
        <v>447</v>
      </c>
    </row>
    <row r="59" spans="1:4">
      <c r="A59" s="7" t="s">
        <v>470</v>
      </c>
      <c r="B59" s="7" t="s">
        <v>520</v>
      </c>
      <c r="C59" s="7">
        <v>2019</v>
      </c>
      <c r="D59" s="7">
        <v>1135</v>
      </c>
    </row>
    <row r="60" spans="1:4">
      <c r="A60" s="7" t="s">
        <v>470</v>
      </c>
      <c r="B60" s="7" t="s">
        <v>520</v>
      </c>
      <c r="C60" s="7">
        <v>2020</v>
      </c>
      <c r="D60" s="7">
        <v>1136</v>
      </c>
    </row>
    <row r="61" spans="1:4">
      <c r="A61" s="7" t="s">
        <v>470</v>
      </c>
      <c r="B61" s="7" t="s">
        <v>520</v>
      </c>
      <c r="C61" s="7">
        <v>2021</v>
      </c>
      <c r="D61" s="7">
        <v>1137</v>
      </c>
    </row>
    <row r="62" spans="1:4">
      <c r="A62" s="7" t="s">
        <v>470</v>
      </c>
      <c r="B62" s="7" t="s">
        <v>512</v>
      </c>
      <c r="C62" s="7">
        <v>2019</v>
      </c>
    </row>
    <row r="63" spans="1:4">
      <c r="A63" s="7" t="s">
        <v>470</v>
      </c>
      <c r="B63" s="7" t="s">
        <v>512</v>
      </c>
      <c r="C63" s="7">
        <v>2020</v>
      </c>
    </row>
    <row r="64" spans="1:4">
      <c r="A64" s="7" t="s">
        <v>470</v>
      </c>
      <c r="B64" s="7" t="s">
        <v>512</v>
      </c>
      <c r="C64" s="7">
        <v>2021</v>
      </c>
      <c r="D64" s="7">
        <v>0</v>
      </c>
    </row>
    <row r="65" spans="1:4">
      <c r="A65" s="7" t="s">
        <v>470</v>
      </c>
      <c r="B65" s="7" t="s">
        <v>521</v>
      </c>
      <c r="C65" s="7">
        <v>2019</v>
      </c>
    </row>
    <row r="66" spans="1:4">
      <c r="A66" s="7" t="s">
        <v>470</v>
      </c>
      <c r="B66" s="7" t="s">
        <v>521</v>
      </c>
      <c r="C66" s="7">
        <v>2020</v>
      </c>
    </row>
    <row r="67" spans="1:4">
      <c r="A67" s="7" t="s">
        <v>470</v>
      </c>
      <c r="B67" s="7" t="s">
        <v>513</v>
      </c>
      <c r="C67" s="7">
        <v>2019</v>
      </c>
      <c r="D67" s="7">
        <v>19</v>
      </c>
    </row>
    <row r="68" spans="1:4">
      <c r="A68" s="7" t="s">
        <v>470</v>
      </c>
      <c r="B68" s="7" t="s">
        <v>513</v>
      </c>
      <c r="C68" s="7">
        <v>2020</v>
      </c>
      <c r="D68" s="7">
        <v>23</v>
      </c>
    </row>
    <row r="69" spans="1:4">
      <c r="A69" s="7" t="s">
        <v>470</v>
      </c>
      <c r="B69" s="7" t="s">
        <v>513</v>
      </c>
      <c r="C69" s="7">
        <v>2021</v>
      </c>
      <c r="D69" s="7">
        <v>25</v>
      </c>
    </row>
    <row r="70" spans="1:4">
      <c r="A70" s="7" t="s">
        <v>470</v>
      </c>
      <c r="B70" s="7" t="s">
        <v>522</v>
      </c>
      <c r="C70" s="7">
        <v>2019</v>
      </c>
      <c r="D70" s="7">
        <v>35</v>
      </c>
    </row>
    <row r="71" spans="1:4">
      <c r="A71" s="7" t="s">
        <v>470</v>
      </c>
      <c r="B71" s="7" t="s">
        <v>522</v>
      </c>
      <c r="C71" s="7">
        <v>2020</v>
      </c>
      <c r="D71" s="7">
        <v>37</v>
      </c>
    </row>
    <row r="72" spans="1:4">
      <c r="A72" s="7" t="s">
        <v>470</v>
      </c>
      <c r="B72" s="7" t="s">
        <v>522</v>
      </c>
      <c r="C72" s="7">
        <v>2021</v>
      </c>
      <c r="D72" s="7">
        <v>37</v>
      </c>
    </row>
    <row r="73" spans="1:4">
      <c r="A73" s="7" t="s">
        <v>470</v>
      </c>
      <c r="B73" s="7" t="s">
        <v>514</v>
      </c>
      <c r="C73" s="7">
        <v>2019</v>
      </c>
      <c r="D73" s="7">
        <v>4</v>
      </c>
    </row>
    <row r="74" spans="1:4">
      <c r="A74" s="7" t="s">
        <v>470</v>
      </c>
      <c r="B74" s="7" t="s">
        <v>514</v>
      </c>
      <c r="C74" s="7">
        <v>2020</v>
      </c>
      <c r="D74" s="7">
        <v>0</v>
      </c>
    </row>
    <row r="75" spans="1:4">
      <c r="A75" s="7" t="s">
        <v>470</v>
      </c>
      <c r="B75" s="7" t="s">
        <v>514</v>
      </c>
      <c r="C75" s="7">
        <v>2021</v>
      </c>
      <c r="D75" s="7">
        <v>0</v>
      </c>
    </row>
    <row r="76" spans="1:4">
      <c r="A76" s="7" t="s">
        <v>470</v>
      </c>
      <c r="B76" s="7" t="s">
        <v>523</v>
      </c>
      <c r="C76" s="7">
        <v>2019</v>
      </c>
      <c r="D76" s="7">
        <v>1</v>
      </c>
    </row>
    <row r="77" spans="1:4">
      <c r="A77" s="7" t="s">
        <v>470</v>
      </c>
      <c r="B77" s="7" t="s">
        <v>523</v>
      </c>
      <c r="C77" s="7">
        <v>2020</v>
      </c>
      <c r="D77" s="7">
        <v>0</v>
      </c>
    </row>
    <row r="78" spans="1:4">
      <c r="A78" s="7" t="s">
        <v>470</v>
      </c>
      <c r="B78" s="7" t="s">
        <v>523</v>
      </c>
      <c r="C78" s="7">
        <v>2021</v>
      </c>
      <c r="D78" s="7">
        <v>1</v>
      </c>
    </row>
    <row r="79" spans="1:4">
      <c r="A79" s="7" t="s">
        <v>470</v>
      </c>
      <c r="B79" s="7" t="s">
        <v>515</v>
      </c>
      <c r="C79" s="7">
        <v>2019</v>
      </c>
      <c r="D79" s="7">
        <v>15</v>
      </c>
    </row>
    <row r="80" spans="1:4">
      <c r="A80" s="7" t="s">
        <v>470</v>
      </c>
      <c r="B80" s="7" t="s">
        <v>515</v>
      </c>
      <c r="C80" s="7">
        <v>2020</v>
      </c>
      <c r="D80" s="7">
        <v>10</v>
      </c>
    </row>
    <row r="81" spans="1:4">
      <c r="A81" s="7" t="s">
        <v>470</v>
      </c>
      <c r="B81" s="7" t="s">
        <v>515</v>
      </c>
      <c r="C81" s="7">
        <v>2021</v>
      </c>
      <c r="D81" s="7">
        <v>15</v>
      </c>
    </row>
    <row r="82" spans="1:4">
      <c r="A82" s="7" t="s">
        <v>470</v>
      </c>
      <c r="B82" s="7" t="s">
        <v>525</v>
      </c>
      <c r="C82" s="7">
        <v>2019</v>
      </c>
      <c r="D82" s="7">
        <v>85</v>
      </c>
    </row>
    <row r="83" spans="1:4">
      <c r="A83" s="7" t="s">
        <v>470</v>
      </c>
      <c r="B83" s="7" t="s">
        <v>525</v>
      </c>
      <c r="C83" s="7">
        <v>2020</v>
      </c>
      <c r="D83" s="7">
        <v>77</v>
      </c>
    </row>
    <row r="84" spans="1:4">
      <c r="A84" s="7" t="s">
        <v>470</v>
      </c>
      <c r="B84" s="7" t="s">
        <v>525</v>
      </c>
      <c r="C84" s="7">
        <v>2021</v>
      </c>
      <c r="D84" s="7">
        <v>77</v>
      </c>
    </row>
    <row r="85" spans="1:4">
      <c r="A85" s="7" t="s">
        <v>470</v>
      </c>
      <c r="B85" s="7" t="s">
        <v>516</v>
      </c>
      <c r="C85" s="7">
        <v>2019</v>
      </c>
      <c r="D85" s="7">
        <v>404</v>
      </c>
    </row>
    <row r="86" spans="1:4">
      <c r="A86" s="7" t="s">
        <v>470</v>
      </c>
      <c r="B86" s="7" t="s">
        <v>516</v>
      </c>
      <c r="C86" s="7">
        <v>2020</v>
      </c>
      <c r="D86" s="7">
        <v>397</v>
      </c>
    </row>
    <row r="87" spans="1:4">
      <c r="A87" s="7" t="s">
        <v>470</v>
      </c>
      <c r="B87" s="7" t="s">
        <v>516</v>
      </c>
      <c r="C87" s="7">
        <v>2021</v>
      </c>
      <c r="D87" s="7">
        <v>404</v>
      </c>
    </row>
    <row r="88" spans="1:4">
      <c r="A88" s="7" t="s">
        <v>470</v>
      </c>
      <c r="B88" s="7" t="s">
        <v>526</v>
      </c>
      <c r="C88" s="7">
        <v>2019</v>
      </c>
      <c r="D88" s="7">
        <v>993</v>
      </c>
    </row>
    <row r="89" spans="1:4">
      <c r="A89" s="7" t="s">
        <v>470</v>
      </c>
      <c r="B89" s="7" t="s">
        <v>526</v>
      </c>
      <c r="C89" s="7">
        <v>2020</v>
      </c>
      <c r="D89" s="7">
        <v>1000</v>
      </c>
    </row>
    <row r="90" spans="1:4">
      <c r="A90" s="7" t="s">
        <v>470</v>
      </c>
      <c r="B90" s="7" t="s">
        <v>526</v>
      </c>
      <c r="C90" s="7">
        <v>2021</v>
      </c>
      <c r="D90" s="7">
        <v>998</v>
      </c>
    </row>
    <row r="91" spans="1:4">
      <c r="A91" s="7" t="s">
        <v>470</v>
      </c>
      <c r="B91" s="7" t="s">
        <v>517</v>
      </c>
      <c r="C91" s="7">
        <v>2019</v>
      </c>
      <c r="D91" s="7">
        <v>5</v>
      </c>
    </row>
    <row r="92" spans="1:4">
      <c r="A92" s="7" t="s">
        <v>470</v>
      </c>
      <c r="B92" s="7" t="s">
        <v>517</v>
      </c>
      <c r="C92" s="7">
        <v>2020</v>
      </c>
      <c r="D92" s="7">
        <v>4</v>
      </c>
    </row>
    <row r="93" spans="1:4">
      <c r="A93" s="7" t="s">
        <v>470</v>
      </c>
      <c r="B93" s="7" t="s">
        <v>517</v>
      </c>
      <c r="C93" s="7">
        <v>2021</v>
      </c>
      <c r="D93" s="7">
        <v>2</v>
      </c>
    </row>
    <row r="94" spans="1:4">
      <c r="A94" s="7" t="s">
        <v>470</v>
      </c>
      <c r="B94" s="7" t="s">
        <v>527</v>
      </c>
      <c r="C94" s="7">
        <v>2019</v>
      </c>
      <c r="D94" s="7">
        <v>22</v>
      </c>
    </row>
    <row r="95" spans="1:4">
      <c r="A95" s="7" t="s">
        <v>470</v>
      </c>
      <c r="B95" s="7" t="s">
        <v>527</v>
      </c>
      <c r="C95" s="7">
        <v>2020</v>
      </c>
      <c r="D95" s="7">
        <v>22</v>
      </c>
    </row>
    <row r="96" spans="1:4">
      <c r="A96" s="7" t="s">
        <v>470</v>
      </c>
      <c r="B96" s="7" t="s">
        <v>527</v>
      </c>
      <c r="C96" s="7">
        <v>2021</v>
      </c>
      <c r="D96" s="7">
        <v>22</v>
      </c>
    </row>
    <row r="97" spans="1:4">
      <c r="A97" s="7" t="s">
        <v>470</v>
      </c>
      <c r="B97" s="7" t="s">
        <v>518</v>
      </c>
      <c r="C97" s="7">
        <v>2019</v>
      </c>
    </row>
    <row r="98" spans="1:4">
      <c r="A98" s="7" t="s">
        <v>470</v>
      </c>
      <c r="B98" s="7" t="s">
        <v>518</v>
      </c>
      <c r="C98" s="7">
        <v>2020</v>
      </c>
      <c r="D98" s="7">
        <v>1</v>
      </c>
    </row>
    <row r="99" spans="1:4">
      <c r="A99" s="7" t="s">
        <v>470</v>
      </c>
      <c r="B99" s="7" t="s">
        <v>518</v>
      </c>
      <c r="C99" s="7">
        <v>2021</v>
      </c>
      <c r="D99" s="7">
        <v>1</v>
      </c>
    </row>
    <row r="100" spans="1:4">
      <c r="A100" s="7" t="s">
        <v>470</v>
      </c>
      <c r="B100" s="7" t="s">
        <v>528</v>
      </c>
      <c r="C100" s="7">
        <v>2019</v>
      </c>
    </row>
    <row r="101" spans="1:4">
      <c r="A101" s="7" t="s">
        <v>470</v>
      </c>
      <c r="B101" s="7" t="s">
        <v>528</v>
      </c>
      <c r="C101" s="7">
        <v>2020</v>
      </c>
      <c r="D101" s="7">
        <v>2</v>
      </c>
    </row>
    <row r="102" spans="1:4">
      <c r="A102" s="7" t="s">
        <v>470</v>
      </c>
      <c r="B102" s="7" t="s">
        <v>528</v>
      </c>
      <c r="C102" s="7">
        <v>2021</v>
      </c>
      <c r="D102" s="7">
        <v>2</v>
      </c>
    </row>
    <row r="103" spans="1:4">
      <c r="A103" s="7" t="s">
        <v>471</v>
      </c>
      <c r="B103" s="7" t="s">
        <v>510</v>
      </c>
      <c r="C103" s="7">
        <v>2019</v>
      </c>
      <c r="D103" s="7">
        <v>621</v>
      </c>
    </row>
    <row r="104" spans="1:4">
      <c r="A104" s="7" t="s">
        <v>471</v>
      </c>
      <c r="B104" s="7" t="s">
        <v>510</v>
      </c>
      <c r="C104" s="7">
        <v>2020</v>
      </c>
      <c r="D104" s="7">
        <v>652</v>
      </c>
    </row>
    <row r="105" spans="1:4">
      <c r="A105" s="7" t="s">
        <v>471</v>
      </c>
      <c r="B105" s="7" t="s">
        <v>510</v>
      </c>
      <c r="C105" s="7">
        <v>2021</v>
      </c>
      <c r="D105" s="7">
        <v>777</v>
      </c>
    </row>
    <row r="106" spans="1:4">
      <c r="A106" s="7" t="s">
        <v>471</v>
      </c>
      <c r="B106" s="7" t="s">
        <v>519</v>
      </c>
      <c r="C106" s="7">
        <v>2019</v>
      </c>
      <c r="D106" s="7">
        <v>871</v>
      </c>
    </row>
    <row r="107" spans="1:4">
      <c r="A107" s="7" t="s">
        <v>471</v>
      </c>
      <c r="B107" s="7" t="s">
        <v>519</v>
      </c>
      <c r="C107" s="7">
        <v>2020</v>
      </c>
      <c r="D107" s="7">
        <v>871</v>
      </c>
    </row>
    <row r="108" spans="1:4">
      <c r="A108" s="7" t="s">
        <v>471</v>
      </c>
      <c r="B108" s="7" t="s">
        <v>519</v>
      </c>
      <c r="C108" s="7">
        <v>2021</v>
      </c>
      <c r="D108" s="7">
        <v>986</v>
      </c>
    </row>
    <row r="109" spans="1:4">
      <c r="A109" s="7" t="s">
        <v>471</v>
      </c>
      <c r="B109" s="7" t="s">
        <v>511</v>
      </c>
      <c r="C109" s="7">
        <v>2019</v>
      </c>
      <c r="D109" s="7">
        <v>1406</v>
      </c>
    </row>
    <row r="110" spans="1:4">
      <c r="A110" s="7" t="s">
        <v>471</v>
      </c>
      <c r="B110" s="7" t="s">
        <v>511</v>
      </c>
      <c r="C110" s="7">
        <v>2020</v>
      </c>
      <c r="D110" s="7">
        <v>1551</v>
      </c>
    </row>
    <row r="111" spans="1:4">
      <c r="A111" s="7" t="s">
        <v>471</v>
      </c>
      <c r="B111" s="7" t="s">
        <v>511</v>
      </c>
      <c r="C111" s="7">
        <v>2021</v>
      </c>
      <c r="D111" s="7">
        <v>1704</v>
      </c>
    </row>
    <row r="112" spans="1:4">
      <c r="A112" s="7" t="s">
        <v>471</v>
      </c>
      <c r="B112" s="7" t="s">
        <v>520</v>
      </c>
      <c r="C112" s="7">
        <v>2019</v>
      </c>
      <c r="D112" s="7">
        <v>3172</v>
      </c>
    </row>
    <row r="113" spans="1:4">
      <c r="A113" s="7" t="s">
        <v>471</v>
      </c>
      <c r="B113" s="7" t="s">
        <v>520</v>
      </c>
      <c r="C113" s="7">
        <v>2020</v>
      </c>
      <c r="D113" s="7">
        <v>3478</v>
      </c>
    </row>
    <row r="114" spans="1:4">
      <c r="A114" s="7" t="s">
        <v>471</v>
      </c>
      <c r="B114" s="7" t="s">
        <v>520</v>
      </c>
      <c r="C114" s="7">
        <v>2021</v>
      </c>
      <c r="D114" s="7">
        <v>3596</v>
      </c>
    </row>
    <row r="115" spans="1:4">
      <c r="A115" s="7" t="s">
        <v>471</v>
      </c>
      <c r="B115" s="7" t="s">
        <v>512</v>
      </c>
      <c r="C115" s="7">
        <v>2019</v>
      </c>
      <c r="D115" s="7">
        <v>4</v>
      </c>
    </row>
    <row r="116" spans="1:4">
      <c r="A116" s="7" t="s">
        <v>471</v>
      </c>
      <c r="B116" s="7" t="s">
        <v>512</v>
      </c>
      <c r="C116" s="7">
        <v>2020</v>
      </c>
      <c r="D116" s="7">
        <v>4</v>
      </c>
    </row>
    <row r="117" spans="1:4">
      <c r="A117" s="7" t="s">
        <v>471</v>
      </c>
      <c r="B117" s="7" t="s">
        <v>512</v>
      </c>
      <c r="C117" s="7">
        <v>2021</v>
      </c>
      <c r="D117" s="7">
        <v>4</v>
      </c>
    </row>
    <row r="118" spans="1:4">
      <c r="A118" s="7" t="s">
        <v>471</v>
      </c>
      <c r="B118" s="7" t="s">
        <v>521</v>
      </c>
      <c r="C118" s="7">
        <v>2019</v>
      </c>
      <c r="D118" s="7">
        <v>6</v>
      </c>
    </row>
    <row r="119" spans="1:4">
      <c r="A119" s="7" t="s">
        <v>471</v>
      </c>
      <c r="B119" s="7" t="s">
        <v>521</v>
      </c>
      <c r="C119" s="7">
        <v>2020</v>
      </c>
      <c r="D119" s="7">
        <v>6</v>
      </c>
    </row>
    <row r="120" spans="1:4">
      <c r="A120" s="7" t="s">
        <v>471</v>
      </c>
      <c r="B120" s="7" t="s">
        <v>521</v>
      </c>
      <c r="C120" s="7">
        <v>2021</v>
      </c>
      <c r="D120" s="7">
        <v>6</v>
      </c>
    </row>
    <row r="121" spans="1:4">
      <c r="A121" s="7" t="s">
        <v>471</v>
      </c>
      <c r="B121" s="7" t="s">
        <v>513</v>
      </c>
      <c r="C121" s="7">
        <v>2019</v>
      </c>
      <c r="D121" s="7">
        <v>27</v>
      </c>
    </row>
    <row r="122" spans="1:4">
      <c r="A122" s="7" t="s">
        <v>471</v>
      </c>
      <c r="B122" s="7" t="s">
        <v>513</v>
      </c>
      <c r="C122" s="7">
        <v>2020</v>
      </c>
      <c r="D122" s="7">
        <v>35</v>
      </c>
    </row>
    <row r="123" spans="1:4">
      <c r="A123" s="7" t="s">
        <v>471</v>
      </c>
      <c r="B123" s="7" t="s">
        <v>513</v>
      </c>
      <c r="C123" s="7">
        <v>2021</v>
      </c>
      <c r="D123" s="7">
        <v>48</v>
      </c>
    </row>
    <row r="124" spans="1:4">
      <c r="A124" s="7" t="s">
        <v>471</v>
      </c>
      <c r="B124" s="7" t="s">
        <v>522</v>
      </c>
      <c r="C124" s="7">
        <v>2019</v>
      </c>
      <c r="D124" s="7">
        <v>51</v>
      </c>
    </row>
    <row r="125" spans="1:4">
      <c r="A125" s="7" t="s">
        <v>471</v>
      </c>
      <c r="B125" s="7" t="s">
        <v>522</v>
      </c>
      <c r="C125" s="7">
        <v>2020</v>
      </c>
      <c r="D125" s="7">
        <v>72</v>
      </c>
    </row>
    <row r="126" spans="1:4">
      <c r="A126" s="7" t="s">
        <v>471</v>
      </c>
      <c r="B126" s="7" t="s">
        <v>522</v>
      </c>
      <c r="C126" s="7">
        <v>2021</v>
      </c>
      <c r="D126" s="7">
        <v>84</v>
      </c>
    </row>
    <row r="127" spans="1:4">
      <c r="A127" s="7" t="s">
        <v>471</v>
      </c>
      <c r="B127" s="7" t="s">
        <v>514</v>
      </c>
      <c r="C127" s="7">
        <v>2019</v>
      </c>
      <c r="D127" s="7">
        <v>74.5</v>
      </c>
    </row>
    <row r="128" spans="1:4">
      <c r="A128" s="7" t="s">
        <v>471</v>
      </c>
      <c r="B128" s="7" t="s">
        <v>514</v>
      </c>
      <c r="C128" s="7">
        <v>2020</v>
      </c>
      <c r="D128" s="7">
        <v>66</v>
      </c>
    </row>
    <row r="129" spans="1:4">
      <c r="A129" s="7" t="s">
        <v>471</v>
      </c>
      <c r="B129" s="7" t="s">
        <v>514</v>
      </c>
      <c r="C129" s="7">
        <v>2021</v>
      </c>
      <c r="D129" s="7">
        <v>75</v>
      </c>
    </row>
    <row r="130" spans="1:4">
      <c r="A130" s="7" t="s">
        <v>471</v>
      </c>
      <c r="B130" s="7" t="s">
        <v>523</v>
      </c>
      <c r="C130" s="7">
        <v>2019</v>
      </c>
      <c r="D130" s="7">
        <v>134</v>
      </c>
    </row>
    <row r="131" spans="1:4">
      <c r="A131" s="7" t="s">
        <v>471</v>
      </c>
      <c r="B131" s="7" t="s">
        <v>523</v>
      </c>
      <c r="C131" s="7">
        <v>2020</v>
      </c>
      <c r="D131" s="7">
        <v>144</v>
      </c>
    </row>
    <row r="132" spans="1:4">
      <c r="A132" s="7" t="s">
        <v>471</v>
      </c>
      <c r="B132" s="7" t="s">
        <v>523</v>
      </c>
      <c r="C132" s="7">
        <v>2021</v>
      </c>
      <c r="D132" s="7">
        <v>177</v>
      </c>
    </row>
    <row r="133" spans="1:4">
      <c r="A133" s="7" t="s">
        <v>471</v>
      </c>
      <c r="B133" s="7" t="s">
        <v>515</v>
      </c>
      <c r="C133" s="7">
        <v>2019</v>
      </c>
      <c r="D133" s="7">
        <v>1242</v>
      </c>
    </row>
    <row r="134" spans="1:4">
      <c r="A134" s="7" t="s">
        <v>471</v>
      </c>
      <c r="B134" s="7" t="s">
        <v>515</v>
      </c>
      <c r="C134" s="7">
        <v>2020</v>
      </c>
      <c r="D134" s="7">
        <v>1380</v>
      </c>
    </row>
    <row r="135" spans="1:4">
      <c r="A135" s="7" t="s">
        <v>471</v>
      </c>
      <c r="B135" s="7" t="s">
        <v>515</v>
      </c>
      <c r="C135" s="7">
        <v>2021</v>
      </c>
      <c r="D135" s="7">
        <v>1509</v>
      </c>
    </row>
    <row r="136" spans="1:4">
      <c r="A136" s="7" t="s">
        <v>471</v>
      </c>
      <c r="B136" s="7" t="s">
        <v>525</v>
      </c>
      <c r="C136" s="7">
        <v>2019</v>
      </c>
      <c r="D136" s="7">
        <v>2586</v>
      </c>
    </row>
    <row r="137" spans="1:4">
      <c r="A137" s="7" t="s">
        <v>471</v>
      </c>
      <c r="B137" s="7" t="s">
        <v>525</v>
      </c>
      <c r="C137" s="7">
        <v>2020</v>
      </c>
      <c r="D137" s="7">
        <v>2862</v>
      </c>
    </row>
    <row r="138" spans="1:4">
      <c r="A138" s="7" t="s">
        <v>471</v>
      </c>
      <c r="B138" s="7" t="s">
        <v>525</v>
      </c>
      <c r="C138" s="7">
        <v>2021</v>
      </c>
      <c r="D138" s="7">
        <v>2936</v>
      </c>
    </row>
    <row r="139" spans="1:4">
      <c r="A139" s="7" t="s">
        <v>471</v>
      </c>
      <c r="B139" s="7" t="s">
        <v>516</v>
      </c>
      <c r="C139" s="7">
        <v>2019</v>
      </c>
      <c r="D139" s="7">
        <v>67</v>
      </c>
    </row>
    <row r="140" spans="1:4">
      <c r="A140" s="7" t="s">
        <v>471</v>
      </c>
      <c r="B140" s="7" t="s">
        <v>516</v>
      </c>
      <c r="C140" s="7">
        <v>2020</v>
      </c>
      <c r="D140" s="7">
        <v>64</v>
      </c>
    </row>
    <row r="141" spans="1:4">
      <c r="A141" s="7" t="s">
        <v>471</v>
      </c>
      <c r="B141" s="7" t="s">
        <v>516</v>
      </c>
      <c r="C141" s="7">
        <v>2021</v>
      </c>
      <c r="D141" s="7">
        <v>67</v>
      </c>
    </row>
    <row r="142" spans="1:4">
      <c r="A142" s="7" t="s">
        <v>471</v>
      </c>
      <c r="B142" s="7" t="s">
        <v>526</v>
      </c>
      <c r="C142" s="7">
        <v>2019</v>
      </c>
      <c r="D142" s="7">
        <v>391</v>
      </c>
    </row>
    <row r="143" spans="1:4">
      <c r="A143" s="7" t="s">
        <v>471</v>
      </c>
      <c r="B143" s="7" t="s">
        <v>526</v>
      </c>
      <c r="C143" s="7">
        <v>2020</v>
      </c>
      <c r="D143" s="7">
        <v>391</v>
      </c>
    </row>
    <row r="144" spans="1:4">
      <c r="A144" s="7" t="s">
        <v>471</v>
      </c>
      <c r="B144" s="7" t="s">
        <v>526</v>
      </c>
      <c r="C144" s="7">
        <v>2021</v>
      </c>
      <c r="D144" s="7">
        <v>390</v>
      </c>
    </row>
    <row r="145" spans="1:4">
      <c r="A145" s="7" t="s">
        <v>471</v>
      </c>
      <c r="B145" s="7" t="s">
        <v>517</v>
      </c>
      <c r="C145" s="7">
        <v>2019</v>
      </c>
      <c r="D145" s="7">
        <v>0.01</v>
      </c>
    </row>
    <row r="146" spans="1:4">
      <c r="A146" s="7" t="s">
        <v>471</v>
      </c>
      <c r="B146" s="7" t="s">
        <v>517</v>
      </c>
      <c r="C146" s="7">
        <v>2020</v>
      </c>
    </row>
    <row r="147" spans="1:4">
      <c r="A147" s="7" t="s">
        <v>471</v>
      </c>
      <c r="B147" s="7" t="s">
        <v>527</v>
      </c>
      <c r="C147" s="7">
        <v>2019</v>
      </c>
      <c r="D147" s="7">
        <v>1</v>
      </c>
    </row>
    <row r="148" spans="1:4">
      <c r="A148" s="7" t="s">
        <v>471</v>
      </c>
      <c r="B148" s="7" t="s">
        <v>527</v>
      </c>
      <c r="C148" s="7">
        <v>2020</v>
      </c>
    </row>
    <row r="149" spans="1:4">
      <c r="A149" s="7" t="s">
        <v>471</v>
      </c>
      <c r="B149" s="7" t="s">
        <v>518</v>
      </c>
      <c r="C149" s="7">
        <v>2019</v>
      </c>
      <c r="D149" s="7">
        <v>0.5</v>
      </c>
    </row>
    <row r="150" spans="1:4">
      <c r="A150" s="7" t="s">
        <v>471</v>
      </c>
      <c r="B150" s="7" t="s">
        <v>518</v>
      </c>
      <c r="C150" s="7">
        <v>2020</v>
      </c>
      <c r="D150" s="7">
        <v>1</v>
      </c>
    </row>
    <row r="151" spans="1:4">
      <c r="A151" s="7" t="s">
        <v>471</v>
      </c>
      <c r="B151" s="7" t="s">
        <v>518</v>
      </c>
      <c r="C151" s="7">
        <v>2021</v>
      </c>
      <c r="D151" s="7">
        <v>1</v>
      </c>
    </row>
    <row r="152" spans="1:4">
      <c r="A152" s="7" t="s">
        <v>471</v>
      </c>
      <c r="B152" s="7" t="s">
        <v>528</v>
      </c>
      <c r="C152" s="7">
        <v>2019</v>
      </c>
      <c r="D152" s="7">
        <v>1</v>
      </c>
    </row>
    <row r="153" spans="1:4">
      <c r="A153" s="7" t="s">
        <v>471</v>
      </c>
      <c r="B153" s="7" t="s">
        <v>528</v>
      </c>
      <c r="C153" s="7">
        <v>2020</v>
      </c>
      <c r="D153" s="7">
        <v>2</v>
      </c>
    </row>
    <row r="154" spans="1:4">
      <c r="A154" s="7" t="s">
        <v>471</v>
      </c>
      <c r="B154" s="7" t="s">
        <v>528</v>
      </c>
      <c r="C154" s="7">
        <v>2021</v>
      </c>
      <c r="D154" s="7">
        <v>3</v>
      </c>
    </row>
    <row r="155" spans="1:4">
      <c r="A155" s="7" t="s">
        <v>472</v>
      </c>
      <c r="B155" s="7" t="s">
        <v>510</v>
      </c>
      <c r="C155" s="7">
        <v>2019</v>
      </c>
    </row>
    <row r="156" spans="1:4">
      <c r="A156" s="7" t="s">
        <v>472</v>
      </c>
      <c r="B156" s="7" t="s">
        <v>510</v>
      </c>
      <c r="C156" s="7">
        <v>2020</v>
      </c>
    </row>
    <row r="157" spans="1:4">
      <c r="A157" s="7" t="s">
        <v>472</v>
      </c>
      <c r="B157" s="7" t="s">
        <v>519</v>
      </c>
      <c r="C157" s="7">
        <v>2019</v>
      </c>
    </row>
    <row r="158" spans="1:4">
      <c r="A158" s="7" t="s">
        <v>472</v>
      </c>
      <c r="B158" s="7" t="s">
        <v>519</v>
      </c>
      <c r="C158" s="7">
        <v>2020</v>
      </c>
    </row>
    <row r="159" spans="1:4">
      <c r="A159" s="7" t="s">
        <v>472</v>
      </c>
      <c r="B159" s="7" t="s">
        <v>511</v>
      </c>
      <c r="C159" s="7">
        <v>2019</v>
      </c>
      <c r="D159" s="7">
        <v>817</v>
      </c>
    </row>
    <row r="160" spans="1:4">
      <c r="A160" s="7" t="s">
        <v>472</v>
      </c>
      <c r="B160" s="7" t="s">
        <v>511</v>
      </c>
      <c r="C160" s="7">
        <v>2020</v>
      </c>
      <c r="D160" s="7">
        <v>901</v>
      </c>
    </row>
    <row r="161" spans="1:4">
      <c r="A161" s="7" t="s">
        <v>472</v>
      </c>
      <c r="B161" s="7" t="s">
        <v>511</v>
      </c>
      <c r="C161" s="7">
        <v>2021</v>
      </c>
      <c r="D161" s="7">
        <v>1043</v>
      </c>
    </row>
    <row r="162" spans="1:4">
      <c r="A162" s="7" t="s">
        <v>472</v>
      </c>
      <c r="B162" s="7" t="s">
        <v>520</v>
      </c>
      <c r="C162" s="7">
        <v>2019</v>
      </c>
      <c r="D162" s="7">
        <v>2104</v>
      </c>
    </row>
    <row r="163" spans="1:4">
      <c r="A163" s="7" t="s">
        <v>472</v>
      </c>
      <c r="B163" s="7" t="s">
        <v>520</v>
      </c>
      <c r="C163" s="7">
        <v>2020</v>
      </c>
      <c r="D163" s="7">
        <v>2308</v>
      </c>
    </row>
    <row r="164" spans="1:4">
      <c r="A164" s="7" t="s">
        <v>472</v>
      </c>
      <c r="B164" s="7" t="s">
        <v>520</v>
      </c>
      <c r="C164" s="7">
        <v>2021</v>
      </c>
      <c r="D164" s="7">
        <v>2309</v>
      </c>
    </row>
    <row r="165" spans="1:4">
      <c r="A165" s="7" t="s">
        <v>472</v>
      </c>
      <c r="B165" s="7" t="s">
        <v>512</v>
      </c>
      <c r="C165" s="7">
        <v>2019</v>
      </c>
      <c r="D165" s="7">
        <v>1</v>
      </c>
    </row>
    <row r="166" spans="1:4">
      <c r="A166" s="7" t="s">
        <v>472</v>
      </c>
      <c r="B166" s="7" t="s">
        <v>512</v>
      </c>
      <c r="C166" s="7">
        <v>2020</v>
      </c>
      <c r="D166" s="7">
        <v>0.1</v>
      </c>
    </row>
    <row r="167" spans="1:4">
      <c r="A167" s="7" t="s">
        <v>472</v>
      </c>
      <c r="B167" s="7" t="s">
        <v>512</v>
      </c>
      <c r="C167" s="7">
        <v>2021</v>
      </c>
      <c r="D167" s="7">
        <v>0.1</v>
      </c>
    </row>
    <row r="168" spans="1:4">
      <c r="A168" s="7" t="s">
        <v>472</v>
      </c>
      <c r="B168" s="7" t="s">
        <v>521</v>
      </c>
      <c r="C168" s="7">
        <v>2019</v>
      </c>
      <c r="D168" s="7">
        <v>3</v>
      </c>
    </row>
    <row r="169" spans="1:4">
      <c r="A169" s="7" t="s">
        <v>472</v>
      </c>
      <c r="B169" s="7" t="s">
        <v>521</v>
      </c>
      <c r="C169" s="7">
        <v>2020</v>
      </c>
      <c r="D169" s="7">
        <v>6</v>
      </c>
    </row>
    <row r="170" spans="1:4">
      <c r="A170" s="7" t="s">
        <v>472</v>
      </c>
      <c r="B170" s="7" t="s">
        <v>521</v>
      </c>
      <c r="C170" s="7">
        <v>2021</v>
      </c>
      <c r="D170" s="7">
        <v>6</v>
      </c>
    </row>
    <row r="171" spans="1:4">
      <c r="A171" s="7" t="s">
        <v>472</v>
      </c>
      <c r="B171" s="7" t="s">
        <v>513</v>
      </c>
      <c r="C171" s="7">
        <v>2019</v>
      </c>
      <c r="D171" s="7">
        <v>5</v>
      </c>
    </row>
    <row r="172" spans="1:4">
      <c r="A172" s="7" t="s">
        <v>472</v>
      </c>
      <c r="B172" s="7" t="s">
        <v>513</v>
      </c>
      <c r="C172" s="7">
        <v>2020</v>
      </c>
      <c r="D172" s="7">
        <v>6</v>
      </c>
    </row>
    <row r="173" spans="1:4">
      <c r="A173" s="7" t="s">
        <v>472</v>
      </c>
      <c r="B173" s="7" t="s">
        <v>513</v>
      </c>
      <c r="C173" s="7">
        <v>2021</v>
      </c>
      <c r="D173" s="7">
        <v>7</v>
      </c>
    </row>
    <row r="174" spans="1:4">
      <c r="A174" s="7" t="s">
        <v>472</v>
      </c>
      <c r="B174" s="7" t="s">
        <v>522</v>
      </c>
      <c r="C174" s="7">
        <v>2019</v>
      </c>
      <c r="D174" s="7">
        <v>7</v>
      </c>
    </row>
    <row r="175" spans="1:4">
      <c r="A175" s="7" t="s">
        <v>472</v>
      </c>
      <c r="B175" s="7" t="s">
        <v>522</v>
      </c>
      <c r="C175" s="7">
        <v>2020</v>
      </c>
      <c r="D175" s="7">
        <v>8</v>
      </c>
    </row>
    <row r="176" spans="1:4">
      <c r="A176" s="7" t="s">
        <v>472</v>
      </c>
      <c r="B176" s="7" t="s">
        <v>522</v>
      </c>
      <c r="C176" s="7">
        <v>2021</v>
      </c>
      <c r="D176" s="7">
        <v>14</v>
      </c>
    </row>
    <row r="177" spans="1:4">
      <c r="A177" s="7" t="s">
        <v>472</v>
      </c>
      <c r="B177" s="7" t="s">
        <v>514</v>
      </c>
      <c r="C177" s="7">
        <v>2019</v>
      </c>
      <c r="D177" s="7">
        <v>10</v>
      </c>
    </row>
    <row r="178" spans="1:4">
      <c r="A178" s="7" t="s">
        <v>472</v>
      </c>
      <c r="B178" s="7" t="s">
        <v>514</v>
      </c>
      <c r="C178" s="7">
        <v>2020</v>
      </c>
      <c r="D178" s="7">
        <v>9.9</v>
      </c>
    </row>
    <row r="179" spans="1:4">
      <c r="A179" s="7" t="s">
        <v>472</v>
      </c>
      <c r="B179" s="7" t="s">
        <v>514</v>
      </c>
      <c r="C179" s="7">
        <v>2021</v>
      </c>
      <c r="D179" s="7">
        <v>16.9</v>
      </c>
    </row>
    <row r="180" spans="1:4">
      <c r="A180" s="7" t="s">
        <v>472</v>
      </c>
      <c r="B180" s="7" t="s">
        <v>523</v>
      </c>
      <c r="C180" s="7">
        <v>2019</v>
      </c>
      <c r="D180" s="7">
        <v>30</v>
      </c>
    </row>
    <row r="181" spans="1:4">
      <c r="A181" s="7" t="s">
        <v>472</v>
      </c>
      <c r="B181" s="7" t="s">
        <v>523</v>
      </c>
      <c r="C181" s="7">
        <v>2020</v>
      </c>
      <c r="D181" s="7">
        <v>31</v>
      </c>
    </row>
    <row r="182" spans="1:4">
      <c r="A182" s="7" t="s">
        <v>472</v>
      </c>
      <c r="B182" s="7" t="s">
        <v>523</v>
      </c>
      <c r="C182" s="7">
        <v>2021</v>
      </c>
      <c r="D182" s="7">
        <v>32</v>
      </c>
    </row>
    <row r="183" spans="1:4">
      <c r="A183" s="7" t="s">
        <v>472</v>
      </c>
      <c r="B183" s="7" t="s">
        <v>515</v>
      </c>
      <c r="C183" s="7">
        <v>2019</v>
      </c>
      <c r="D183" s="7">
        <v>803</v>
      </c>
    </row>
    <row r="184" spans="1:4">
      <c r="A184" s="7" t="s">
        <v>472</v>
      </c>
      <c r="B184" s="7" t="s">
        <v>515</v>
      </c>
      <c r="C184" s="7">
        <v>2020</v>
      </c>
      <c r="D184" s="7">
        <v>885</v>
      </c>
    </row>
    <row r="185" spans="1:4">
      <c r="A185" s="7" t="s">
        <v>472</v>
      </c>
      <c r="B185" s="7" t="s">
        <v>515</v>
      </c>
      <c r="C185" s="7">
        <v>2021</v>
      </c>
      <c r="D185" s="7">
        <v>1019</v>
      </c>
    </row>
    <row r="186" spans="1:4">
      <c r="A186" s="7" t="s">
        <v>472</v>
      </c>
      <c r="B186" s="7" t="s">
        <v>525</v>
      </c>
      <c r="C186" s="7">
        <v>2019</v>
      </c>
      <c r="D186" s="7">
        <v>2062</v>
      </c>
    </row>
    <row r="187" spans="1:4">
      <c r="A187" s="7" t="s">
        <v>472</v>
      </c>
      <c r="B187" s="7" t="s">
        <v>525</v>
      </c>
      <c r="C187" s="7">
        <v>2020</v>
      </c>
      <c r="D187" s="7">
        <v>2262</v>
      </c>
    </row>
    <row r="188" spans="1:4">
      <c r="A188" s="7" t="s">
        <v>472</v>
      </c>
      <c r="B188" s="7" t="s">
        <v>525</v>
      </c>
      <c r="C188" s="7">
        <v>2021</v>
      </c>
      <c r="D188" s="7">
        <v>2257</v>
      </c>
    </row>
    <row r="189" spans="1:4">
      <c r="A189" s="7" t="s">
        <v>472</v>
      </c>
      <c r="B189" s="7" t="s">
        <v>516</v>
      </c>
      <c r="C189" s="7">
        <v>2019</v>
      </c>
    </row>
    <row r="190" spans="1:4">
      <c r="A190" s="7" t="s">
        <v>472</v>
      </c>
      <c r="B190" s="7" t="s">
        <v>516</v>
      </c>
      <c r="C190" s="7">
        <v>2020</v>
      </c>
    </row>
    <row r="191" spans="1:4">
      <c r="A191" s="7" t="s">
        <v>472</v>
      </c>
      <c r="B191" s="7" t="s">
        <v>516</v>
      </c>
      <c r="C191" s="7">
        <v>2021</v>
      </c>
      <c r="D191" s="7">
        <v>0</v>
      </c>
    </row>
    <row r="192" spans="1:4">
      <c r="A192" s="7" t="s">
        <v>472</v>
      </c>
      <c r="B192" s="7" t="s">
        <v>526</v>
      </c>
      <c r="C192" s="7">
        <v>2019</v>
      </c>
      <c r="D192" s="7">
        <v>1</v>
      </c>
    </row>
    <row r="193" spans="1:4">
      <c r="A193" s="7" t="s">
        <v>472</v>
      </c>
      <c r="B193" s="7" t="s">
        <v>526</v>
      </c>
      <c r="C193" s="7">
        <v>2020</v>
      </c>
      <c r="D193" s="7">
        <v>1</v>
      </c>
    </row>
    <row r="194" spans="1:4">
      <c r="A194" s="7" t="s">
        <v>472</v>
      </c>
      <c r="B194" s="7" t="s">
        <v>526</v>
      </c>
      <c r="C194" s="7">
        <v>2021</v>
      </c>
      <c r="D194" s="7">
        <v>0</v>
      </c>
    </row>
    <row r="195" spans="1:4">
      <c r="A195" s="7" t="s">
        <v>472</v>
      </c>
      <c r="B195" s="7" t="s">
        <v>517</v>
      </c>
      <c r="C195" s="7">
        <v>2019</v>
      </c>
    </row>
    <row r="196" spans="1:4">
      <c r="A196" s="7" t="s">
        <v>472</v>
      </c>
      <c r="B196" s="7" t="s">
        <v>517</v>
      </c>
      <c r="C196" s="7">
        <v>2020</v>
      </c>
    </row>
    <row r="197" spans="1:4">
      <c r="A197" s="7" t="s">
        <v>472</v>
      </c>
      <c r="B197" s="7" t="s">
        <v>527</v>
      </c>
      <c r="C197" s="7">
        <v>2019</v>
      </c>
    </row>
    <row r="198" spans="1:4">
      <c r="A198" s="7" t="s">
        <v>472</v>
      </c>
      <c r="B198" s="7" t="s">
        <v>527</v>
      </c>
      <c r="C198" s="7">
        <v>2020</v>
      </c>
    </row>
    <row r="199" spans="1:4">
      <c r="A199" s="7" t="s">
        <v>472</v>
      </c>
      <c r="B199" s="7" t="s">
        <v>518</v>
      </c>
      <c r="C199" s="7">
        <v>2019</v>
      </c>
    </row>
    <row r="200" spans="1:4">
      <c r="A200" s="7" t="s">
        <v>472</v>
      </c>
      <c r="B200" s="7" t="s">
        <v>518</v>
      </c>
      <c r="C200" s="7">
        <v>2020</v>
      </c>
    </row>
    <row r="201" spans="1:4">
      <c r="A201" s="7" t="s">
        <v>472</v>
      </c>
      <c r="B201" s="7" t="s">
        <v>518</v>
      </c>
      <c r="C201" s="7">
        <v>2021</v>
      </c>
      <c r="D201" s="7">
        <v>0</v>
      </c>
    </row>
    <row r="202" spans="1:4">
      <c r="A202" s="7" t="s">
        <v>472</v>
      </c>
      <c r="B202" s="7" t="s">
        <v>528</v>
      </c>
      <c r="C202" s="7">
        <v>2019</v>
      </c>
    </row>
    <row r="203" spans="1:4">
      <c r="A203" s="7" t="s">
        <v>472</v>
      </c>
      <c r="B203" s="7" t="s">
        <v>528</v>
      </c>
      <c r="C203" s="7">
        <v>2020</v>
      </c>
    </row>
    <row r="204" spans="1:4">
      <c r="A204" s="7" t="s">
        <v>473</v>
      </c>
      <c r="B204" s="7" t="s">
        <v>510</v>
      </c>
      <c r="C204" s="7">
        <v>2019</v>
      </c>
      <c r="D204" s="7">
        <v>1106</v>
      </c>
    </row>
    <row r="205" spans="1:4">
      <c r="A205" s="7" t="s">
        <v>473</v>
      </c>
      <c r="B205" s="7" t="s">
        <v>510</v>
      </c>
      <c r="C205" s="7">
        <v>2020</v>
      </c>
      <c r="D205" s="7">
        <v>1161</v>
      </c>
    </row>
    <row r="206" spans="1:4">
      <c r="A206" s="7" t="s">
        <v>473</v>
      </c>
      <c r="B206" s="7" t="s">
        <v>510</v>
      </c>
      <c r="C206" s="7">
        <v>2021</v>
      </c>
      <c r="D206" s="7">
        <v>1204</v>
      </c>
    </row>
    <row r="207" spans="1:4">
      <c r="A207" s="7" t="s">
        <v>473</v>
      </c>
      <c r="B207" s="7" t="s">
        <v>519</v>
      </c>
      <c r="C207" s="7">
        <v>2019</v>
      </c>
      <c r="D207" s="7">
        <v>1614</v>
      </c>
    </row>
    <row r="208" spans="1:4">
      <c r="A208" s="7" t="s">
        <v>473</v>
      </c>
      <c r="B208" s="7" t="s">
        <v>519</v>
      </c>
      <c r="C208" s="7">
        <v>2020</v>
      </c>
      <c r="D208" s="7">
        <v>1614</v>
      </c>
    </row>
    <row r="209" spans="1:4">
      <c r="A209" s="7" t="s">
        <v>473</v>
      </c>
      <c r="B209" s="7" t="s">
        <v>519</v>
      </c>
      <c r="C209" s="7">
        <v>2021</v>
      </c>
      <c r="D209" s="7">
        <v>1614</v>
      </c>
    </row>
    <row r="210" spans="1:4">
      <c r="A210" s="7" t="s">
        <v>473</v>
      </c>
      <c r="B210" s="7" t="s">
        <v>511</v>
      </c>
      <c r="C210" s="7">
        <v>2019</v>
      </c>
      <c r="D210" s="7">
        <v>3222</v>
      </c>
    </row>
    <row r="211" spans="1:4">
      <c r="A211" s="7" t="s">
        <v>473</v>
      </c>
      <c r="B211" s="7" t="s">
        <v>511</v>
      </c>
      <c r="C211" s="7">
        <v>2020</v>
      </c>
      <c r="D211" s="7">
        <v>3425</v>
      </c>
    </row>
    <row r="212" spans="1:4">
      <c r="A212" s="7" t="s">
        <v>473</v>
      </c>
      <c r="B212" s="7" t="s">
        <v>511</v>
      </c>
      <c r="C212" s="7">
        <v>2021</v>
      </c>
      <c r="D212" s="7">
        <v>4487</v>
      </c>
    </row>
    <row r="213" spans="1:4">
      <c r="A213" s="7" t="s">
        <v>473</v>
      </c>
      <c r="B213" s="7" t="s">
        <v>520</v>
      </c>
      <c r="C213" s="7">
        <v>2019</v>
      </c>
      <c r="D213" s="7">
        <v>8628</v>
      </c>
    </row>
    <row r="214" spans="1:4">
      <c r="A214" s="7" t="s">
        <v>473</v>
      </c>
      <c r="B214" s="7" t="s">
        <v>520</v>
      </c>
      <c r="C214" s="7">
        <v>2020</v>
      </c>
      <c r="D214" s="7">
        <v>9582</v>
      </c>
    </row>
    <row r="215" spans="1:4">
      <c r="A215" s="7" t="s">
        <v>473</v>
      </c>
      <c r="B215" s="7" t="s">
        <v>520</v>
      </c>
      <c r="C215" s="7">
        <v>2021</v>
      </c>
      <c r="D215" s="7">
        <v>10256</v>
      </c>
    </row>
    <row r="216" spans="1:4">
      <c r="A216" s="7" t="s">
        <v>473</v>
      </c>
      <c r="B216" s="7" t="s">
        <v>512</v>
      </c>
      <c r="C216" s="7">
        <v>2019</v>
      </c>
      <c r="D216" s="7">
        <v>19</v>
      </c>
    </row>
    <row r="217" spans="1:4">
      <c r="A217" s="7" t="s">
        <v>473</v>
      </c>
      <c r="B217" s="7" t="s">
        <v>512</v>
      </c>
      <c r="C217" s="7">
        <v>2020</v>
      </c>
      <c r="D217" s="7">
        <v>25</v>
      </c>
    </row>
    <row r="218" spans="1:4">
      <c r="A218" s="7" t="s">
        <v>473</v>
      </c>
      <c r="B218" s="7" t="s">
        <v>512</v>
      </c>
      <c r="C218" s="7">
        <v>2021</v>
      </c>
      <c r="D218" s="7">
        <v>30</v>
      </c>
    </row>
    <row r="219" spans="1:4">
      <c r="A219" s="7" t="s">
        <v>473</v>
      </c>
      <c r="B219" s="7" t="s">
        <v>521</v>
      </c>
      <c r="C219" s="7">
        <v>2019</v>
      </c>
      <c r="D219" s="7">
        <v>31</v>
      </c>
    </row>
    <row r="220" spans="1:4">
      <c r="A220" s="7" t="s">
        <v>473</v>
      </c>
      <c r="B220" s="7" t="s">
        <v>521</v>
      </c>
      <c r="C220" s="7">
        <v>2020</v>
      </c>
      <c r="D220" s="7">
        <v>43</v>
      </c>
    </row>
    <row r="221" spans="1:4">
      <c r="A221" s="7" t="s">
        <v>473</v>
      </c>
      <c r="B221" s="7" t="s">
        <v>521</v>
      </c>
      <c r="C221" s="7">
        <v>2021</v>
      </c>
      <c r="D221" s="7">
        <v>50</v>
      </c>
    </row>
    <row r="222" spans="1:4">
      <c r="A222" s="7" t="s">
        <v>473</v>
      </c>
      <c r="B222" s="7" t="s">
        <v>513</v>
      </c>
      <c r="C222" s="7">
        <v>2019</v>
      </c>
      <c r="D222" s="7">
        <v>93</v>
      </c>
    </row>
    <row r="223" spans="1:4">
      <c r="A223" s="7" t="s">
        <v>473</v>
      </c>
      <c r="B223" s="7" t="s">
        <v>513</v>
      </c>
      <c r="C223" s="7">
        <v>2020</v>
      </c>
      <c r="D223" s="7">
        <v>131</v>
      </c>
    </row>
    <row r="224" spans="1:4">
      <c r="A224" s="7" t="s">
        <v>473</v>
      </c>
      <c r="B224" s="7" t="s">
        <v>513</v>
      </c>
      <c r="C224" s="7">
        <v>2021</v>
      </c>
      <c r="D224" s="7">
        <v>168</v>
      </c>
    </row>
    <row r="225" spans="1:4">
      <c r="A225" s="7" t="s">
        <v>473</v>
      </c>
      <c r="B225" s="7" t="s">
        <v>522</v>
      </c>
      <c r="C225" s="7">
        <v>2019</v>
      </c>
      <c r="D225" s="7">
        <v>192</v>
      </c>
    </row>
    <row r="226" spans="1:4">
      <c r="A226" s="7" t="s">
        <v>473</v>
      </c>
      <c r="B226" s="7" t="s">
        <v>522</v>
      </c>
      <c r="C226" s="7">
        <v>2020</v>
      </c>
      <c r="D226" s="7">
        <v>224</v>
      </c>
    </row>
    <row r="227" spans="1:4">
      <c r="A227" s="7" t="s">
        <v>473</v>
      </c>
      <c r="B227" s="7" t="s">
        <v>522</v>
      </c>
      <c r="C227" s="7">
        <v>2021</v>
      </c>
      <c r="D227" s="7">
        <v>301</v>
      </c>
    </row>
    <row r="228" spans="1:4">
      <c r="A228" s="7" t="s">
        <v>473</v>
      </c>
      <c r="B228" s="7" t="s">
        <v>514</v>
      </c>
      <c r="C228" s="7">
        <v>2019</v>
      </c>
      <c r="D228" s="7">
        <v>35.8</v>
      </c>
    </row>
    <row r="229" spans="1:4">
      <c r="A229" s="7" t="s">
        <v>473</v>
      </c>
      <c r="B229" s="7" t="s">
        <v>514</v>
      </c>
      <c r="C229" s="7">
        <v>2020</v>
      </c>
      <c r="D229" s="7">
        <v>0</v>
      </c>
    </row>
    <row r="230" spans="1:4">
      <c r="A230" s="7" t="s">
        <v>473</v>
      </c>
      <c r="B230" s="7" t="s">
        <v>514</v>
      </c>
      <c r="C230" s="7">
        <v>2021</v>
      </c>
      <c r="D230" s="7">
        <v>0</v>
      </c>
    </row>
    <row r="231" spans="1:4">
      <c r="A231" s="7" t="s">
        <v>473</v>
      </c>
      <c r="B231" s="7" t="s">
        <v>523</v>
      </c>
      <c r="C231" s="7">
        <v>2019</v>
      </c>
      <c r="D231" s="7">
        <v>34.7</v>
      </c>
    </row>
    <row r="232" spans="1:4">
      <c r="A232" s="7" t="s">
        <v>473</v>
      </c>
      <c r="B232" s="7" t="s">
        <v>523</v>
      </c>
      <c r="C232" s="7">
        <v>2020</v>
      </c>
      <c r="D232" s="7">
        <v>0</v>
      </c>
    </row>
    <row r="233" spans="1:4">
      <c r="A233" s="7" t="s">
        <v>473</v>
      </c>
      <c r="B233" s="7" t="s">
        <v>523</v>
      </c>
      <c r="C233" s="7">
        <v>2021</v>
      </c>
      <c r="D233" s="7">
        <v>0</v>
      </c>
    </row>
    <row r="234" spans="1:4">
      <c r="A234" s="7" t="s">
        <v>473</v>
      </c>
      <c r="B234" s="7" t="s">
        <v>515</v>
      </c>
      <c r="C234" s="7">
        <v>2019</v>
      </c>
      <c r="D234" s="7">
        <v>2508</v>
      </c>
    </row>
    <row r="235" spans="1:4">
      <c r="A235" s="7" t="s">
        <v>473</v>
      </c>
      <c r="B235" s="7" t="s">
        <v>515</v>
      </c>
      <c r="C235" s="7">
        <v>2020</v>
      </c>
      <c r="D235" s="7">
        <v>2518</v>
      </c>
    </row>
    <row r="236" spans="1:4">
      <c r="A236" s="7" t="s">
        <v>473</v>
      </c>
      <c r="B236" s="7" t="s">
        <v>515</v>
      </c>
      <c r="C236" s="7">
        <v>2021</v>
      </c>
      <c r="D236" s="7">
        <v>3372</v>
      </c>
    </row>
    <row r="237" spans="1:4">
      <c r="A237" s="7" t="s">
        <v>473</v>
      </c>
      <c r="B237" s="7" t="s">
        <v>525</v>
      </c>
      <c r="C237" s="7">
        <v>2019</v>
      </c>
      <c r="D237" s="7">
        <v>6141</v>
      </c>
    </row>
    <row r="238" spans="1:4">
      <c r="A238" s="7" t="s">
        <v>473</v>
      </c>
      <c r="B238" s="7" t="s">
        <v>525</v>
      </c>
      <c r="C238" s="7">
        <v>2020</v>
      </c>
      <c r="D238" s="7">
        <v>6620</v>
      </c>
    </row>
    <row r="239" spans="1:4">
      <c r="A239" s="7" t="s">
        <v>473</v>
      </c>
      <c r="B239" s="7" t="s">
        <v>525</v>
      </c>
      <c r="C239" s="7">
        <v>2021</v>
      </c>
      <c r="D239" s="7">
        <v>6825</v>
      </c>
    </row>
    <row r="240" spans="1:4">
      <c r="A240" s="7" t="s">
        <v>473</v>
      </c>
      <c r="B240" s="7" t="s">
        <v>516</v>
      </c>
      <c r="C240" s="7">
        <v>2019</v>
      </c>
      <c r="D240" s="7">
        <v>594</v>
      </c>
    </row>
    <row r="241" spans="1:4">
      <c r="A241" s="7" t="s">
        <v>473</v>
      </c>
      <c r="B241" s="7" t="s">
        <v>516</v>
      </c>
      <c r="C241" s="7">
        <v>2020</v>
      </c>
      <c r="D241" s="7">
        <v>751</v>
      </c>
    </row>
    <row r="242" spans="1:4">
      <c r="A242" s="7" t="s">
        <v>473</v>
      </c>
      <c r="B242" s="7" t="s">
        <v>516</v>
      </c>
      <c r="C242" s="7">
        <v>2021</v>
      </c>
      <c r="D242" s="7">
        <v>908</v>
      </c>
    </row>
    <row r="243" spans="1:4">
      <c r="A243" s="7" t="s">
        <v>473</v>
      </c>
      <c r="B243" s="7" t="s">
        <v>526</v>
      </c>
      <c r="C243" s="7">
        <v>2019</v>
      </c>
      <c r="D243" s="7">
        <v>2217</v>
      </c>
    </row>
    <row r="244" spans="1:4">
      <c r="A244" s="7" t="s">
        <v>473</v>
      </c>
      <c r="B244" s="7" t="s">
        <v>526</v>
      </c>
      <c r="C244" s="7">
        <v>2020</v>
      </c>
      <c r="D244" s="7">
        <v>2696</v>
      </c>
    </row>
    <row r="245" spans="1:4">
      <c r="A245" s="7" t="s">
        <v>473</v>
      </c>
      <c r="B245" s="7" t="s">
        <v>526</v>
      </c>
      <c r="C245" s="7">
        <v>2021</v>
      </c>
      <c r="D245" s="7">
        <v>3054</v>
      </c>
    </row>
    <row r="246" spans="1:4">
      <c r="A246" s="7" t="s">
        <v>473</v>
      </c>
      <c r="B246" s="7" t="s">
        <v>517</v>
      </c>
      <c r="C246" s="7">
        <v>2019</v>
      </c>
    </row>
    <row r="247" spans="1:4">
      <c r="A247" s="7" t="s">
        <v>473</v>
      </c>
      <c r="B247" s="7" t="s">
        <v>517</v>
      </c>
      <c r="C247" s="7">
        <v>2020</v>
      </c>
    </row>
    <row r="248" spans="1:4">
      <c r="A248" s="7" t="s">
        <v>473</v>
      </c>
      <c r="B248" s="7" t="s">
        <v>527</v>
      </c>
      <c r="C248" s="7">
        <v>2019</v>
      </c>
    </row>
    <row r="249" spans="1:4">
      <c r="A249" s="7" t="s">
        <v>473</v>
      </c>
      <c r="B249" s="7" t="s">
        <v>527</v>
      </c>
      <c r="C249" s="7">
        <v>2020</v>
      </c>
    </row>
    <row r="250" spans="1:4">
      <c r="A250" s="7" t="s">
        <v>473</v>
      </c>
      <c r="B250" s="7" t="s">
        <v>518</v>
      </c>
      <c r="C250" s="7">
        <v>2019</v>
      </c>
      <c r="D250" s="7">
        <v>8.2</v>
      </c>
    </row>
    <row r="251" spans="1:4">
      <c r="A251" s="7" t="s">
        <v>473</v>
      </c>
      <c r="B251" s="7" t="s">
        <v>518</v>
      </c>
      <c r="C251" s="7">
        <v>2020</v>
      </c>
      <c r="D251" s="7">
        <v>10</v>
      </c>
    </row>
    <row r="252" spans="1:4">
      <c r="A252" s="7" t="s">
        <v>473</v>
      </c>
      <c r="B252" s="7" t="s">
        <v>518</v>
      </c>
      <c r="C252" s="7">
        <v>2021</v>
      </c>
      <c r="D252" s="7">
        <v>9</v>
      </c>
    </row>
    <row r="253" spans="1:4">
      <c r="A253" s="7" t="s">
        <v>473</v>
      </c>
      <c r="B253" s="7" t="s">
        <v>528</v>
      </c>
      <c r="C253" s="7">
        <v>2019</v>
      </c>
      <c r="D253" s="7">
        <v>13.3</v>
      </c>
    </row>
    <row r="254" spans="1:4">
      <c r="A254" s="7" t="s">
        <v>473</v>
      </c>
      <c r="B254" s="7" t="s">
        <v>528</v>
      </c>
      <c r="C254" s="7">
        <v>2020</v>
      </c>
      <c r="D254" s="7">
        <v>16</v>
      </c>
    </row>
    <row r="255" spans="1:4">
      <c r="A255" s="7" t="s">
        <v>473</v>
      </c>
      <c r="B255" s="7" t="s">
        <v>528</v>
      </c>
      <c r="C255" s="7">
        <v>2021</v>
      </c>
      <c r="D255" s="7">
        <v>26</v>
      </c>
    </row>
    <row r="256" spans="1:4">
      <c r="A256" s="7" t="s">
        <v>474</v>
      </c>
      <c r="B256" s="7" t="s">
        <v>510</v>
      </c>
      <c r="C256" s="7">
        <v>2019</v>
      </c>
      <c r="D256" s="7">
        <v>172</v>
      </c>
    </row>
    <row r="257" spans="1:4">
      <c r="A257" s="7" t="s">
        <v>474</v>
      </c>
      <c r="B257" s="7" t="s">
        <v>510</v>
      </c>
      <c r="C257" s="7">
        <v>2020</v>
      </c>
      <c r="D257" s="7">
        <v>168</v>
      </c>
    </row>
    <row r="258" spans="1:4">
      <c r="A258" s="7" t="s">
        <v>474</v>
      </c>
      <c r="B258" s="7" t="s">
        <v>510</v>
      </c>
      <c r="C258" s="7">
        <v>2021</v>
      </c>
      <c r="D258" s="7">
        <v>181</v>
      </c>
    </row>
    <row r="259" spans="1:4">
      <c r="A259" s="7" t="s">
        <v>474</v>
      </c>
      <c r="B259" s="7" t="s">
        <v>519</v>
      </c>
      <c r="C259" s="7">
        <v>2019</v>
      </c>
      <c r="D259" s="7">
        <v>217</v>
      </c>
    </row>
    <row r="260" spans="1:4">
      <c r="A260" s="7" t="s">
        <v>474</v>
      </c>
      <c r="B260" s="7" t="s">
        <v>519</v>
      </c>
      <c r="C260" s="7">
        <v>2020</v>
      </c>
      <c r="D260" s="7">
        <v>217</v>
      </c>
    </row>
    <row r="261" spans="1:4">
      <c r="A261" s="7" t="s">
        <v>474</v>
      </c>
      <c r="B261" s="7" t="s">
        <v>519</v>
      </c>
      <c r="C261" s="7">
        <v>2021</v>
      </c>
      <c r="D261" s="7">
        <v>217</v>
      </c>
    </row>
    <row r="262" spans="1:4">
      <c r="A262" s="7" t="s">
        <v>474</v>
      </c>
      <c r="B262" s="7" t="s">
        <v>511</v>
      </c>
      <c r="C262" s="7">
        <v>2019</v>
      </c>
      <c r="D262" s="7">
        <v>988</v>
      </c>
    </row>
    <row r="263" spans="1:4">
      <c r="A263" s="7" t="s">
        <v>474</v>
      </c>
      <c r="B263" s="7" t="s">
        <v>511</v>
      </c>
      <c r="C263" s="7">
        <v>2020</v>
      </c>
      <c r="D263" s="7">
        <v>1032</v>
      </c>
    </row>
    <row r="264" spans="1:4">
      <c r="A264" s="7" t="s">
        <v>474</v>
      </c>
      <c r="B264" s="7" t="s">
        <v>511</v>
      </c>
      <c r="C264" s="7">
        <v>2021</v>
      </c>
      <c r="D264" s="7">
        <v>1120</v>
      </c>
    </row>
    <row r="265" spans="1:4">
      <c r="A265" s="7" t="s">
        <v>474</v>
      </c>
      <c r="B265" s="7" t="s">
        <v>520</v>
      </c>
      <c r="C265" s="7">
        <v>2019</v>
      </c>
      <c r="D265" s="7">
        <v>2294</v>
      </c>
    </row>
    <row r="266" spans="1:4">
      <c r="A266" s="7" t="s">
        <v>474</v>
      </c>
      <c r="B266" s="7" t="s">
        <v>520</v>
      </c>
      <c r="C266" s="7">
        <v>2020</v>
      </c>
      <c r="D266" s="7">
        <v>2344</v>
      </c>
    </row>
    <row r="267" spans="1:4">
      <c r="A267" s="7" t="s">
        <v>474</v>
      </c>
      <c r="B267" s="7" t="s">
        <v>520</v>
      </c>
      <c r="C267" s="7">
        <v>2021</v>
      </c>
      <c r="D267" s="7">
        <v>2481</v>
      </c>
    </row>
    <row r="268" spans="1:4">
      <c r="A268" s="7" t="s">
        <v>474</v>
      </c>
      <c r="B268" s="7" t="s">
        <v>512</v>
      </c>
      <c r="C268" s="7">
        <v>2019</v>
      </c>
      <c r="D268" s="7">
        <v>40</v>
      </c>
    </row>
    <row r="269" spans="1:4">
      <c r="A269" s="7" t="s">
        <v>474</v>
      </c>
      <c r="B269" s="7" t="s">
        <v>512</v>
      </c>
      <c r="C269" s="7">
        <v>2020</v>
      </c>
      <c r="D269" s="7">
        <v>43</v>
      </c>
    </row>
    <row r="270" spans="1:4">
      <c r="A270" s="7" t="s">
        <v>474</v>
      </c>
      <c r="B270" s="7" t="s">
        <v>512</v>
      </c>
      <c r="C270" s="7">
        <v>2021</v>
      </c>
      <c r="D270" s="7">
        <v>47</v>
      </c>
    </row>
    <row r="271" spans="1:4">
      <c r="A271" s="7" t="s">
        <v>474</v>
      </c>
      <c r="B271" s="7" t="s">
        <v>521</v>
      </c>
      <c r="C271" s="7">
        <v>2019</v>
      </c>
      <c r="D271" s="7">
        <v>166</v>
      </c>
    </row>
    <row r="272" spans="1:4">
      <c r="A272" s="7" t="s">
        <v>474</v>
      </c>
      <c r="B272" s="7" t="s">
        <v>521</v>
      </c>
      <c r="C272" s="7">
        <v>2020</v>
      </c>
      <c r="D272" s="7">
        <v>181</v>
      </c>
    </row>
    <row r="273" spans="1:4">
      <c r="A273" s="7" t="s">
        <v>474</v>
      </c>
      <c r="B273" s="7" t="s">
        <v>521</v>
      </c>
      <c r="C273" s="7">
        <v>2021</v>
      </c>
      <c r="D273" s="7">
        <v>189</v>
      </c>
    </row>
    <row r="274" spans="1:4">
      <c r="A274" s="7" t="s">
        <v>474</v>
      </c>
      <c r="B274" s="7" t="s">
        <v>513</v>
      </c>
      <c r="C274" s="7">
        <v>2019</v>
      </c>
      <c r="D274" s="7">
        <v>11</v>
      </c>
    </row>
    <row r="275" spans="1:4">
      <c r="A275" s="7" t="s">
        <v>474</v>
      </c>
      <c r="B275" s="7" t="s">
        <v>513</v>
      </c>
      <c r="C275" s="7">
        <v>2020</v>
      </c>
      <c r="D275" s="7">
        <v>13</v>
      </c>
    </row>
    <row r="276" spans="1:4">
      <c r="A276" s="7" t="s">
        <v>474</v>
      </c>
      <c r="B276" s="7" t="s">
        <v>513</v>
      </c>
      <c r="C276" s="7">
        <v>2021</v>
      </c>
      <c r="D276" s="7">
        <v>19</v>
      </c>
    </row>
    <row r="277" spans="1:4">
      <c r="A277" s="7" t="s">
        <v>474</v>
      </c>
      <c r="B277" s="7" t="s">
        <v>522</v>
      </c>
      <c r="C277" s="7">
        <v>2019</v>
      </c>
      <c r="D277" s="7">
        <v>16</v>
      </c>
    </row>
    <row r="278" spans="1:4">
      <c r="A278" s="7" t="s">
        <v>474</v>
      </c>
      <c r="B278" s="7" t="s">
        <v>522</v>
      </c>
      <c r="C278" s="7">
        <v>2020</v>
      </c>
      <c r="D278" s="7">
        <v>23</v>
      </c>
    </row>
    <row r="279" spans="1:4">
      <c r="A279" s="7" t="s">
        <v>474</v>
      </c>
      <c r="B279" s="7" t="s">
        <v>522</v>
      </c>
      <c r="C279" s="7">
        <v>2021</v>
      </c>
      <c r="D279" s="7">
        <v>43</v>
      </c>
    </row>
    <row r="280" spans="1:4">
      <c r="A280" s="7" t="s">
        <v>474</v>
      </c>
      <c r="B280" s="7" t="s">
        <v>514</v>
      </c>
      <c r="C280" s="7">
        <v>2019</v>
      </c>
      <c r="D280" s="7">
        <v>104.9</v>
      </c>
    </row>
    <row r="281" spans="1:4">
      <c r="A281" s="7" t="s">
        <v>474</v>
      </c>
      <c r="B281" s="7" t="s">
        <v>514</v>
      </c>
      <c r="C281" s="7">
        <v>2020</v>
      </c>
      <c r="D281" s="7">
        <v>100</v>
      </c>
    </row>
    <row r="282" spans="1:4">
      <c r="A282" s="7" t="s">
        <v>474</v>
      </c>
      <c r="B282" s="7" t="s">
        <v>514</v>
      </c>
      <c r="C282" s="7">
        <v>2021</v>
      </c>
      <c r="D282" s="7">
        <v>100</v>
      </c>
    </row>
    <row r="283" spans="1:4">
      <c r="A283" s="7" t="s">
        <v>474</v>
      </c>
      <c r="B283" s="7" t="s">
        <v>523</v>
      </c>
      <c r="C283" s="7">
        <v>2019</v>
      </c>
      <c r="D283" s="7">
        <v>218.2</v>
      </c>
    </row>
    <row r="284" spans="1:4">
      <c r="A284" s="7" t="s">
        <v>474</v>
      </c>
      <c r="B284" s="7" t="s">
        <v>523</v>
      </c>
      <c r="C284" s="7">
        <v>2020</v>
      </c>
      <c r="D284" s="7">
        <v>224</v>
      </c>
    </row>
    <row r="285" spans="1:4">
      <c r="A285" s="7" t="s">
        <v>474</v>
      </c>
      <c r="B285" s="7" t="s">
        <v>523</v>
      </c>
      <c r="C285" s="7">
        <v>2021</v>
      </c>
      <c r="D285" s="7">
        <v>231</v>
      </c>
    </row>
    <row r="286" spans="1:4">
      <c r="A286" s="7" t="s">
        <v>474</v>
      </c>
      <c r="B286" s="7" t="s">
        <v>515</v>
      </c>
      <c r="C286" s="7">
        <v>2019</v>
      </c>
      <c r="D286" s="7">
        <v>833</v>
      </c>
    </row>
    <row r="287" spans="1:4">
      <c r="A287" s="7" t="s">
        <v>474</v>
      </c>
      <c r="B287" s="7" t="s">
        <v>515</v>
      </c>
      <c r="C287" s="7">
        <v>2020</v>
      </c>
      <c r="D287" s="7">
        <v>865</v>
      </c>
    </row>
    <row r="288" spans="1:4">
      <c r="A288" s="7" t="s">
        <v>474</v>
      </c>
      <c r="B288" s="7" t="s">
        <v>515</v>
      </c>
      <c r="C288" s="7">
        <v>2021</v>
      </c>
      <c r="D288" s="7">
        <v>944</v>
      </c>
    </row>
    <row r="289" spans="1:4">
      <c r="A289" s="7" t="s">
        <v>474</v>
      </c>
      <c r="B289" s="7" t="s">
        <v>525</v>
      </c>
      <c r="C289" s="7">
        <v>2019</v>
      </c>
      <c r="D289" s="7">
        <v>1858</v>
      </c>
    </row>
    <row r="290" spans="1:4">
      <c r="A290" s="7" t="s">
        <v>474</v>
      </c>
      <c r="B290" s="7" t="s">
        <v>525</v>
      </c>
      <c r="C290" s="7">
        <v>2020</v>
      </c>
      <c r="D290" s="7">
        <v>1859</v>
      </c>
    </row>
    <row r="291" spans="1:4">
      <c r="A291" s="7" t="s">
        <v>474</v>
      </c>
      <c r="B291" s="7" t="s">
        <v>525</v>
      </c>
      <c r="C291" s="7">
        <v>2021</v>
      </c>
      <c r="D291" s="7">
        <v>1965</v>
      </c>
    </row>
    <row r="292" spans="1:4">
      <c r="A292" s="7" t="s">
        <v>474</v>
      </c>
      <c r="B292" s="7" t="s">
        <v>516</v>
      </c>
      <c r="C292" s="7">
        <v>2019</v>
      </c>
      <c r="D292" s="7">
        <v>5</v>
      </c>
    </row>
    <row r="293" spans="1:4">
      <c r="A293" s="7" t="s">
        <v>474</v>
      </c>
      <c r="B293" s="7" t="s">
        <v>516</v>
      </c>
      <c r="C293" s="7">
        <v>2020</v>
      </c>
      <c r="D293" s="7">
        <v>9</v>
      </c>
    </row>
    <row r="294" spans="1:4">
      <c r="A294" s="7" t="s">
        <v>474</v>
      </c>
      <c r="B294" s="7" t="s">
        <v>516</v>
      </c>
      <c r="C294" s="7">
        <v>2021</v>
      </c>
      <c r="D294" s="7">
        <v>9</v>
      </c>
    </row>
    <row r="295" spans="1:4">
      <c r="A295" s="7" t="s">
        <v>474</v>
      </c>
      <c r="B295" s="7" t="s">
        <v>526</v>
      </c>
      <c r="C295" s="7">
        <v>2019</v>
      </c>
      <c r="D295" s="7">
        <v>35</v>
      </c>
    </row>
    <row r="296" spans="1:4">
      <c r="A296" s="7" t="s">
        <v>474</v>
      </c>
      <c r="B296" s="7" t="s">
        <v>526</v>
      </c>
      <c r="C296" s="7">
        <v>2020</v>
      </c>
      <c r="D296" s="7">
        <v>54</v>
      </c>
    </row>
    <row r="297" spans="1:4">
      <c r="A297" s="7" t="s">
        <v>474</v>
      </c>
      <c r="B297" s="7" t="s">
        <v>526</v>
      </c>
      <c r="C297" s="7">
        <v>2021</v>
      </c>
      <c r="D297" s="7">
        <v>51</v>
      </c>
    </row>
    <row r="298" spans="1:4">
      <c r="A298" s="7" t="s">
        <v>474</v>
      </c>
      <c r="B298" s="7" t="s">
        <v>517</v>
      </c>
      <c r="C298" s="7">
        <v>2019</v>
      </c>
    </row>
    <row r="299" spans="1:4">
      <c r="A299" s="7" t="s">
        <v>474</v>
      </c>
      <c r="B299" s="7" t="s">
        <v>517</v>
      </c>
      <c r="C299" s="7">
        <v>2020</v>
      </c>
    </row>
    <row r="300" spans="1:4">
      <c r="A300" s="7" t="s">
        <v>474</v>
      </c>
      <c r="B300" s="7" t="s">
        <v>527</v>
      </c>
      <c r="C300" s="7">
        <v>2019</v>
      </c>
    </row>
    <row r="301" spans="1:4">
      <c r="A301" s="7" t="s">
        <v>474</v>
      </c>
      <c r="B301" s="7" t="s">
        <v>527</v>
      </c>
      <c r="C301" s="7">
        <v>2020</v>
      </c>
    </row>
    <row r="302" spans="1:4">
      <c r="A302" s="7" t="s">
        <v>474</v>
      </c>
      <c r="B302" s="7" t="s">
        <v>518</v>
      </c>
      <c r="C302" s="7">
        <v>2019</v>
      </c>
      <c r="D302" s="7">
        <v>1.1</v>
      </c>
    </row>
    <row r="303" spans="1:4">
      <c r="A303" s="7" t="s">
        <v>474</v>
      </c>
      <c r="B303" s="7" t="s">
        <v>518</v>
      </c>
      <c r="C303" s="7">
        <v>2020</v>
      </c>
      <c r="D303" s="7">
        <v>1</v>
      </c>
    </row>
    <row r="304" spans="1:4">
      <c r="A304" s="7" t="s">
        <v>474</v>
      </c>
      <c r="B304" s="7" t="s">
        <v>518</v>
      </c>
      <c r="C304" s="7">
        <v>2021</v>
      </c>
      <c r="D304" s="7">
        <v>1</v>
      </c>
    </row>
    <row r="305" spans="1:4">
      <c r="A305" s="7" t="s">
        <v>474</v>
      </c>
      <c r="B305" s="7" t="s">
        <v>528</v>
      </c>
      <c r="C305" s="7">
        <v>2019</v>
      </c>
      <c r="D305" s="7">
        <v>1.8</v>
      </c>
    </row>
    <row r="306" spans="1:4">
      <c r="A306" s="7" t="s">
        <v>474</v>
      </c>
      <c r="B306" s="7" t="s">
        <v>528</v>
      </c>
      <c r="C306" s="7">
        <v>2020</v>
      </c>
      <c r="D306" s="7">
        <v>3</v>
      </c>
    </row>
    <row r="307" spans="1:4">
      <c r="A307" s="7" t="s">
        <v>474</v>
      </c>
      <c r="B307" s="7" t="s">
        <v>528</v>
      </c>
      <c r="C307" s="7">
        <v>2021</v>
      </c>
      <c r="D307" s="7">
        <v>2</v>
      </c>
    </row>
    <row r="308" spans="1:4">
      <c r="A308" s="7" t="s">
        <v>475</v>
      </c>
      <c r="B308" s="7" t="s">
        <v>510</v>
      </c>
      <c r="C308" s="7">
        <v>2019</v>
      </c>
    </row>
    <row r="309" spans="1:4">
      <c r="A309" s="7" t="s">
        <v>475</v>
      </c>
      <c r="B309" s="7" t="s">
        <v>510</v>
      </c>
      <c r="C309" s="7">
        <v>2020</v>
      </c>
    </row>
    <row r="310" spans="1:4">
      <c r="A310" s="7" t="s">
        <v>475</v>
      </c>
      <c r="B310" s="7" t="s">
        <v>519</v>
      </c>
      <c r="C310" s="7">
        <v>2019</v>
      </c>
    </row>
    <row r="311" spans="1:4">
      <c r="A311" s="7" t="s">
        <v>475</v>
      </c>
      <c r="B311" s="7" t="s">
        <v>519</v>
      </c>
      <c r="C311" s="7">
        <v>2020</v>
      </c>
    </row>
    <row r="312" spans="1:4">
      <c r="A312" s="7" t="s">
        <v>475</v>
      </c>
      <c r="B312" s="7" t="s">
        <v>511</v>
      </c>
      <c r="C312" s="7">
        <v>2019</v>
      </c>
      <c r="D312" s="7">
        <v>1390</v>
      </c>
    </row>
    <row r="313" spans="1:4">
      <c r="A313" s="7" t="s">
        <v>475</v>
      </c>
      <c r="B313" s="7" t="s">
        <v>511</v>
      </c>
      <c r="C313" s="7">
        <v>2020</v>
      </c>
      <c r="D313" s="7">
        <v>1354</v>
      </c>
    </row>
    <row r="314" spans="1:4">
      <c r="A314" s="7" t="s">
        <v>475</v>
      </c>
      <c r="B314" s="7" t="s">
        <v>511</v>
      </c>
      <c r="C314" s="7">
        <v>2021</v>
      </c>
      <c r="D314" s="7">
        <v>1485</v>
      </c>
    </row>
    <row r="315" spans="1:4">
      <c r="A315" s="7" t="s">
        <v>475</v>
      </c>
      <c r="B315" s="7" t="s">
        <v>520</v>
      </c>
      <c r="C315" s="7">
        <v>2019</v>
      </c>
      <c r="D315" s="7">
        <v>3410</v>
      </c>
    </row>
    <row r="316" spans="1:4">
      <c r="A316" s="7" t="s">
        <v>475</v>
      </c>
      <c r="B316" s="7" t="s">
        <v>520</v>
      </c>
      <c r="C316" s="7">
        <v>2020</v>
      </c>
      <c r="D316" s="7">
        <v>3560</v>
      </c>
    </row>
    <row r="317" spans="1:4">
      <c r="A317" s="7" t="s">
        <v>475</v>
      </c>
      <c r="B317" s="7" t="s">
        <v>520</v>
      </c>
      <c r="C317" s="7">
        <v>2021</v>
      </c>
      <c r="D317" s="7">
        <v>3572</v>
      </c>
    </row>
    <row r="318" spans="1:4">
      <c r="A318" s="7" t="s">
        <v>475</v>
      </c>
      <c r="B318" s="7" t="s">
        <v>512</v>
      </c>
      <c r="C318" s="7">
        <v>2019</v>
      </c>
      <c r="D318" s="7">
        <v>1</v>
      </c>
    </row>
    <row r="319" spans="1:4">
      <c r="A319" s="7" t="s">
        <v>475</v>
      </c>
      <c r="B319" s="7" t="s">
        <v>512</v>
      </c>
      <c r="C319" s="7">
        <v>2020</v>
      </c>
      <c r="D319" s="7">
        <v>1</v>
      </c>
    </row>
    <row r="320" spans="1:4">
      <c r="A320" s="7" t="s">
        <v>475</v>
      </c>
      <c r="B320" s="7" t="s">
        <v>512</v>
      </c>
      <c r="C320" s="7">
        <v>2021</v>
      </c>
      <c r="D320" s="7">
        <v>2</v>
      </c>
    </row>
    <row r="321" spans="1:4">
      <c r="A321" s="7" t="s">
        <v>475</v>
      </c>
      <c r="B321" s="7" t="s">
        <v>521</v>
      </c>
      <c r="C321" s="7">
        <v>2019</v>
      </c>
      <c r="D321" s="7">
        <v>9</v>
      </c>
    </row>
    <row r="322" spans="1:4">
      <c r="A322" s="7" t="s">
        <v>475</v>
      </c>
      <c r="B322" s="7" t="s">
        <v>521</v>
      </c>
      <c r="C322" s="7">
        <v>2020</v>
      </c>
      <c r="D322" s="7">
        <v>12</v>
      </c>
    </row>
    <row r="323" spans="1:4">
      <c r="A323" s="7" t="s">
        <v>475</v>
      </c>
      <c r="B323" s="7" t="s">
        <v>521</v>
      </c>
      <c r="C323" s="7">
        <v>2021</v>
      </c>
      <c r="D323" s="7">
        <v>12</v>
      </c>
    </row>
    <row r="324" spans="1:4">
      <c r="A324" s="7" t="s">
        <v>475</v>
      </c>
      <c r="B324" s="7" t="s">
        <v>513</v>
      </c>
      <c r="C324" s="7">
        <v>2019</v>
      </c>
      <c r="D324" s="7">
        <v>7</v>
      </c>
    </row>
    <row r="325" spans="1:4">
      <c r="A325" s="7" t="s">
        <v>475</v>
      </c>
      <c r="B325" s="7" t="s">
        <v>513</v>
      </c>
      <c r="C325" s="7">
        <v>2020</v>
      </c>
      <c r="D325" s="7">
        <v>11</v>
      </c>
    </row>
    <row r="326" spans="1:4">
      <c r="A326" s="7" t="s">
        <v>475</v>
      </c>
      <c r="B326" s="7" t="s">
        <v>513</v>
      </c>
      <c r="C326" s="7">
        <v>2021</v>
      </c>
      <c r="D326" s="7">
        <v>16</v>
      </c>
    </row>
    <row r="327" spans="1:4">
      <c r="A327" s="7" t="s">
        <v>475</v>
      </c>
      <c r="B327" s="7" t="s">
        <v>522</v>
      </c>
      <c r="C327" s="7">
        <v>2019</v>
      </c>
      <c r="D327" s="7">
        <v>17</v>
      </c>
    </row>
    <row r="328" spans="1:4">
      <c r="A328" s="7" t="s">
        <v>475</v>
      </c>
      <c r="B328" s="7" t="s">
        <v>522</v>
      </c>
      <c r="C328" s="7">
        <v>2020</v>
      </c>
      <c r="D328" s="7">
        <v>23</v>
      </c>
    </row>
    <row r="329" spans="1:4">
      <c r="A329" s="7" t="s">
        <v>475</v>
      </c>
      <c r="B329" s="7" t="s">
        <v>522</v>
      </c>
      <c r="C329" s="7">
        <v>2021</v>
      </c>
      <c r="D329" s="7">
        <v>30</v>
      </c>
    </row>
    <row r="330" spans="1:4">
      <c r="A330" s="7" t="s">
        <v>475</v>
      </c>
      <c r="B330" s="7" t="s">
        <v>514</v>
      </c>
      <c r="C330" s="7">
        <v>2019</v>
      </c>
      <c r="D330" s="7">
        <v>4</v>
      </c>
    </row>
    <row r="331" spans="1:4">
      <c r="A331" s="7" t="s">
        <v>475</v>
      </c>
      <c r="B331" s="7" t="s">
        <v>514</v>
      </c>
      <c r="C331" s="7">
        <v>2020</v>
      </c>
      <c r="D331" s="7">
        <v>0</v>
      </c>
    </row>
    <row r="332" spans="1:4">
      <c r="A332" s="7" t="s">
        <v>475</v>
      </c>
      <c r="B332" s="7" t="s">
        <v>514</v>
      </c>
      <c r="C332" s="7">
        <v>2021</v>
      </c>
      <c r="D332" s="7">
        <v>0</v>
      </c>
    </row>
    <row r="333" spans="1:4">
      <c r="A333" s="7" t="s">
        <v>475</v>
      </c>
      <c r="B333" s="7" t="s">
        <v>523</v>
      </c>
      <c r="C333" s="7">
        <v>2019</v>
      </c>
      <c r="D333" s="7">
        <v>0</v>
      </c>
    </row>
    <row r="334" spans="1:4">
      <c r="A334" s="7" t="s">
        <v>475</v>
      </c>
      <c r="B334" s="7" t="s">
        <v>523</v>
      </c>
      <c r="C334" s="7">
        <v>2020</v>
      </c>
      <c r="D334" s="7">
        <v>0</v>
      </c>
    </row>
    <row r="335" spans="1:4">
      <c r="A335" s="7" t="s">
        <v>475</v>
      </c>
      <c r="B335" s="7" t="s">
        <v>523</v>
      </c>
      <c r="C335" s="7">
        <v>2021</v>
      </c>
      <c r="D335" s="7">
        <v>0</v>
      </c>
    </row>
    <row r="336" spans="1:4">
      <c r="A336" s="7" t="s">
        <v>475</v>
      </c>
      <c r="B336" s="7" t="s">
        <v>515</v>
      </c>
      <c r="C336" s="7">
        <v>2019</v>
      </c>
      <c r="D336" s="7">
        <v>1381</v>
      </c>
    </row>
    <row r="337" spans="1:4">
      <c r="A337" s="7" t="s">
        <v>475</v>
      </c>
      <c r="B337" s="7" t="s">
        <v>515</v>
      </c>
      <c r="C337" s="7">
        <v>2020</v>
      </c>
      <c r="D337" s="7">
        <v>1323</v>
      </c>
    </row>
    <row r="338" spans="1:4">
      <c r="A338" s="7" t="s">
        <v>475</v>
      </c>
      <c r="B338" s="7" t="s">
        <v>515</v>
      </c>
      <c r="C338" s="7">
        <v>2021</v>
      </c>
      <c r="D338" s="7">
        <v>1444</v>
      </c>
    </row>
    <row r="339" spans="1:4">
      <c r="A339" s="7" t="s">
        <v>475</v>
      </c>
      <c r="B339" s="7" t="s">
        <v>525</v>
      </c>
      <c r="C339" s="7">
        <v>2019</v>
      </c>
      <c r="D339" s="7">
        <v>3384</v>
      </c>
    </row>
    <row r="340" spans="1:4">
      <c r="A340" s="7" t="s">
        <v>475</v>
      </c>
      <c r="B340" s="7" t="s">
        <v>525</v>
      </c>
      <c r="C340" s="7">
        <v>2020</v>
      </c>
      <c r="D340" s="7">
        <v>3469</v>
      </c>
    </row>
    <row r="341" spans="1:4">
      <c r="A341" s="7" t="s">
        <v>475</v>
      </c>
      <c r="B341" s="7" t="s">
        <v>525</v>
      </c>
      <c r="C341" s="7">
        <v>2021</v>
      </c>
      <c r="D341" s="7">
        <v>3469</v>
      </c>
    </row>
    <row r="342" spans="1:4">
      <c r="A342" s="7" t="s">
        <v>475</v>
      </c>
      <c r="B342" s="7" t="s">
        <v>516</v>
      </c>
      <c r="C342" s="7">
        <v>2019</v>
      </c>
    </row>
    <row r="343" spans="1:4">
      <c r="A343" s="7" t="s">
        <v>475</v>
      </c>
      <c r="B343" s="7" t="s">
        <v>516</v>
      </c>
      <c r="C343" s="7">
        <v>2020</v>
      </c>
      <c r="D343" s="7">
        <v>19</v>
      </c>
    </row>
    <row r="344" spans="1:4">
      <c r="A344" s="7" t="s">
        <v>475</v>
      </c>
      <c r="B344" s="7" t="s">
        <v>516</v>
      </c>
      <c r="C344" s="7">
        <v>2021</v>
      </c>
      <c r="D344" s="7">
        <v>23</v>
      </c>
    </row>
    <row r="345" spans="1:4">
      <c r="A345" s="7" t="s">
        <v>475</v>
      </c>
      <c r="B345" s="7" t="s">
        <v>526</v>
      </c>
      <c r="C345" s="7">
        <v>2019</v>
      </c>
    </row>
    <row r="346" spans="1:4">
      <c r="A346" s="7" t="s">
        <v>475</v>
      </c>
      <c r="B346" s="7" t="s">
        <v>526</v>
      </c>
      <c r="C346" s="7">
        <v>2020</v>
      </c>
      <c r="D346" s="7">
        <v>56</v>
      </c>
    </row>
    <row r="347" spans="1:4">
      <c r="A347" s="7" t="s">
        <v>475</v>
      </c>
      <c r="B347" s="7" t="s">
        <v>526</v>
      </c>
      <c r="C347" s="7">
        <v>2021</v>
      </c>
      <c r="D347" s="7">
        <v>62</v>
      </c>
    </row>
    <row r="348" spans="1:4">
      <c r="A348" s="7" t="s">
        <v>475</v>
      </c>
      <c r="B348" s="7" t="s">
        <v>517</v>
      </c>
      <c r="C348" s="7">
        <v>2019</v>
      </c>
    </row>
    <row r="349" spans="1:4">
      <c r="A349" s="7" t="s">
        <v>475</v>
      </c>
      <c r="B349" s="7" t="s">
        <v>517</v>
      </c>
      <c r="C349" s="7">
        <v>2020</v>
      </c>
    </row>
    <row r="350" spans="1:4">
      <c r="A350" s="7" t="s">
        <v>475</v>
      </c>
      <c r="B350" s="7" t="s">
        <v>527</v>
      </c>
      <c r="C350" s="7">
        <v>2019</v>
      </c>
    </row>
    <row r="351" spans="1:4">
      <c r="A351" s="7" t="s">
        <v>475</v>
      </c>
      <c r="B351" s="7" t="s">
        <v>527</v>
      </c>
      <c r="C351" s="7">
        <v>2020</v>
      </c>
    </row>
    <row r="352" spans="1:4">
      <c r="A352" s="7" t="s">
        <v>475</v>
      </c>
      <c r="B352" s="7" t="s">
        <v>518</v>
      </c>
      <c r="C352" s="7">
        <v>2019</v>
      </c>
    </row>
    <row r="353" spans="1:4">
      <c r="A353" s="7" t="s">
        <v>475</v>
      </c>
      <c r="B353" s="7" t="s">
        <v>518</v>
      </c>
      <c r="C353" s="7">
        <v>2020</v>
      </c>
    </row>
    <row r="354" spans="1:4">
      <c r="A354" s="7" t="s">
        <v>475</v>
      </c>
      <c r="B354" s="7" t="s">
        <v>518</v>
      </c>
      <c r="C354" s="7">
        <v>2021</v>
      </c>
      <c r="D354" s="7">
        <v>0</v>
      </c>
    </row>
    <row r="355" spans="1:4">
      <c r="A355" s="7" t="s">
        <v>475</v>
      </c>
      <c r="B355" s="7" t="s">
        <v>528</v>
      </c>
      <c r="C355" s="7">
        <v>2019</v>
      </c>
    </row>
    <row r="356" spans="1:4">
      <c r="A356" s="7" t="s">
        <v>475</v>
      </c>
      <c r="B356" s="7" t="s">
        <v>528</v>
      </c>
      <c r="C356" s="7">
        <v>2020</v>
      </c>
    </row>
    <row r="357" spans="1:4">
      <c r="A357" s="7" t="s">
        <v>476</v>
      </c>
      <c r="B357" s="7" t="s">
        <v>510</v>
      </c>
      <c r="C357" s="7">
        <v>2019</v>
      </c>
      <c r="D357" s="7">
        <v>97</v>
      </c>
    </row>
    <row r="358" spans="1:4">
      <c r="A358" s="7" t="s">
        <v>476</v>
      </c>
      <c r="B358" s="7" t="s">
        <v>510</v>
      </c>
      <c r="C358" s="7">
        <v>2020</v>
      </c>
      <c r="D358" s="7">
        <v>96</v>
      </c>
    </row>
    <row r="359" spans="1:4">
      <c r="A359" s="7" t="s">
        <v>476</v>
      </c>
      <c r="B359" s="7" t="s">
        <v>510</v>
      </c>
      <c r="C359" s="7">
        <v>2021</v>
      </c>
      <c r="D359" s="7">
        <v>98</v>
      </c>
    </row>
    <row r="360" spans="1:4">
      <c r="A360" s="7" t="s">
        <v>476</v>
      </c>
      <c r="B360" s="7" t="s">
        <v>519</v>
      </c>
      <c r="C360" s="7">
        <v>2019</v>
      </c>
      <c r="D360" s="7">
        <v>130</v>
      </c>
    </row>
    <row r="361" spans="1:4">
      <c r="A361" s="7" t="s">
        <v>476</v>
      </c>
      <c r="B361" s="7" t="s">
        <v>519</v>
      </c>
      <c r="C361" s="7">
        <v>2020</v>
      </c>
      <c r="D361" s="7">
        <v>130</v>
      </c>
    </row>
    <row r="362" spans="1:4">
      <c r="A362" s="7" t="s">
        <v>476</v>
      </c>
      <c r="B362" s="7" t="s">
        <v>519</v>
      </c>
      <c r="C362" s="7">
        <v>2021</v>
      </c>
      <c r="D362" s="7">
        <v>130</v>
      </c>
    </row>
    <row r="363" spans="1:4">
      <c r="A363" s="7" t="s">
        <v>476</v>
      </c>
      <c r="B363" s="7" t="s">
        <v>511</v>
      </c>
      <c r="C363" s="7">
        <v>2019</v>
      </c>
      <c r="D363" s="7">
        <v>212</v>
      </c>
    </row>
    <row r="364" spans="1:4">
      <c r="A364" s="7" t="s">
        <v>476</v>
      </c>
      <c r="B364" s="7" t="s">
        <v>511</v>
      </c>
      <c r="C364" s="7">
        <v>2020</v>
      </c>
      <c r="D364" s="7">
        <v>215</v>
      </c>
    </row>
    <row r="365" spans="1:4">
      <c r="A365" s="7" t="s">
        <v>476</v>
      </c>
      <c r="B365" s="7" t="s">
        <v>511</v>
      </c>
      <c r="C365" s="7">
        <v>2021</v>
      </c>
      <c r="D365" s="7">
        <v>254</v>
      </c>
    </row>
    <row r="366" spans="1:4">
      <c r="A366" s="7" t="s">
        <v>476</v>
      </c>
      <c r="B366" s="7" t="s">
        <v>520</v>
      </c>
      <c r="C366" s="7">
        <v>2019</v>
      </c>
      <c r="D366" s="7">
        <v>465</v>
      </c>
    </row>
    <row r="367" spans="1:4">
      <c r="A367" s="7" t="s">
        <v>476</v>
      </c>
      <c r="B367" s="7" t="s">
        <v>520</v>
      </c>
      <c r="C367" s="7">
        <v>2020</v>
      </c>
      <c r="D367" s="7">
        <v>546</v>
      </c>
    </row>
    <row r="368" spans="1:4">
      <c r="A368" s="7" t="s">
        <v>476</v>
      </c>
      <c r="B368" s="7" t="s">
        <v>520</v>
      </c>
      <c r="C368" s="7">
        <v>2021</v>
      </c>
      <c r="D368" s="7">
        <v>598</v>
      </c>
    </row>
    <row r="369" spans="1:4">
      <c r="A369" s="7" t="s">
        <v>476</v>
      </c>
      <c r="B369" s="7" t="s">
        <v>512</v>
      </c>
      <c r="C369" s="7">
        <v>2019</v>
      </c>
      <c r="D369" s="7">
        <v>14</v>
      </c>
    </row>
    <row r="370" spans="1:4">
      <c r="A370" s="7" t="s">
        <v>476</v>
      </c>
      <c r="B370" s="7" t="s">
        <v>512</v>
      </c>
      <c r="C370" s="7">
        <v>2020</v>
      </c>
      <c r="D370" s="7">
        <v>14</v>
      </c>
    </row>
    <row r="371" spans="1:4">
      <c r="A371" s="7" t="s">
        <v>476</v>
      </c>
      <c r="B371" s="7" t="s">
        <v>512</v>
      </c>
      <c r="C371" s="7">
        <v>2021</v>
      </c>
      <c r="D371" s="7">
        <v>14</v>
      </c>
    </row>
    <row r="372" spans="1:4">
      <c r="A372" s="7" t="s">
        <v>476</v>
      </c>
      <c r="B372" s="7" t="s">
        <v>521</v>
      </c>
      <c r="C372" s="7">
        <v>2019</v>
      </c>
      <c r="D372" s="7">
        <v>24</v>
      </c>
    </row>
    <row r="373" spans="1:4">
      <c r="A373" s="7" t="s">
        <v>476</v>
      </c>
      <c r="B373" s="7" t="s">
        <v>521</v>
      </c>
      <c r="C373" s="7">
        <v>2020</v>
      </c>
      <c r="D373" s="7">
        <v>24</v>
      </c>
    </row>
    <row r="374" spans="1:4">
      <c r="A374" s="7" t="s">
        <v>476</v>
      </c>
      <c r="B374" s="7" t="s">
        <v>521</v>
      </c>
      <c r="C374" s="7">
        <v>2021</v>
      </c>
      <c r="D374" s="7">
        <v>24</v>
      </c>
    </row>
    <row r="375" spans="1:4">
      <c r="A375" s="7" t="s">
        <v>476</v>
      </c>
      <c r="B375" s="7" t="s">
        <v>513</v>
      </c>
      <c r="C375" s="7">
        <v>2019</v>
      </c>
      <c r="D375" s="7">
        <v>5</v>
      </c>
    </row>
    <row r="376" spans="1:4">
      <c r="A376" s="7" t="s">
        <v>476</v>
      </c>
      <c r="B376" s="7" t="s">
        <v>513</v>
      </c>
      <c r="C376" s="7">
        <v>2020</v>
      </c>
      <c r="D376" s="7">
        <v>7</v>
      </c>
    </row>
    <row r="377" spans="1:4">
      <c r="A377" s="7" t="s">
        <v>476</v>
      </c>
      <c r="B377" s="7" t="s">
        <v>513</v>
      </c>
      <c r="C377" s="7">
        <v>2021</v>
      </c>
      <c r="D377" s="7">
        <v>17</v>
      </c>
    </row>
    <row r="378" spans="1:4">
      <c r="A378" s="7" t="s">
        <v>476</v>
      </c>
      <c r="B378" s="7" t="s">
        <v>522</v>
      </c>
      <c r="C378" s="7">
        <v>2019</v>
      </c>
      <c r="D378" s="7">
        <v>8</v>
      </c>
    </row>
    <row r="379" spans="1:4">
      <c r="A379" s="7" t="s">
        <v>476</v>
      </c>
      <c r="B379" s="7" t="s">
        <v>522</v>
      </c>
      <c r="C379" s="7">
        <v>2020</v>
      </c>
      <c r="D379" s="7">
        <v>21</v>
      </c>
    </row>
    <row r="380" spans="1:4">
      <c r="A380" s="7" t="s">
        <v>476</v>
      </c>
      <c r="B380" s="7" t="s">
        <v>522</v>
      </c>
      <c r="C380" s="7">
        <v>2021</v>
      </c>
      <c r="D380" s="7">
        <v>27</v>
      </c>
    </row>
    <row r="381" spans="1:4">
      <c r="A381" s="7" t="s">
        <v>476</v>
      </c>
      <c r="B381" s="7" t="s">
        <v>514</v>
      </c>
      <c r="C381" s="7">
        <v>2019</v>
      </c>
      <c r="D381" s="7">
        <v>8.7</v>
      </c>
    </row>
    <row r="382" spans="1:4">
      <c r="A382" s="7" t="s">
        <v>476</v>
      </c>
      <c r="B382" s="7" t="s">
        <v>514</v>
      </c>
      <c r="C382" s="7">
        <v>2020</v>
      </c>
      <c r="D382" s="7">
        <v>6.6</v>
      </c>
    </row>
    <row r="383" spans="1:4">
      <c r="A383" s="7" t="s">
        <v>476</v>
      </c>
      <c r="B383" s="7" t="s">
        <v>514</v>
      </c>
      <c r="C383" s="7">
        <v>2021</v>
      </c>
      <c r="D383" s="7">
        <v>7</v>
      </c>
    </row>
    <row r="384" spans="1:4">
      <c r="A384" s="7" t="s">
        <v>476</v>
      </c>
      <c r="B384" s="7" t="s">
        <v>523</v>
      </c>
      <c r="C384" s="7">
        <v>2019</v>
      </c>
      <c r="D384" s="7">
        <v>8.5</v>
      </c>
    </row>
    <row r="385" spans="1:4">
      <c r="A385" s="7" t="s">
        <v>476</v>
      </c>
      <c r="B385" s="7" t="s">
        <v>523</v>
      </c>
      <c r="C385" s="7">
        <v>2020</v>
      </c>
      <c r="D385" s="7">
        <v>7</v>
      </c>
    </row>
    <row r="386" spans="1:4">
      <c r="A386" s="7" t="s">
        <v>476</v>
      </c>
      <c r="B386" s="7" t="s">
        <v>523</v>
      </c>
      <c r="C386" s="7">
        <v>2021</v>
      </c>
      <c r="D386" s="7">
        <v>8</v>
      </c>
    </row>
    <row r="387" spans="1:4">
      <c r="A387" s="7" t="s">
        <v>476</v>
      </c>
      <c r="B387" s="7" t="s">
        <v>515</v>
      </c>
      <c r="C387" s="7">
        <v>2019</v>
      </c>
      <c r="D387" s="7">
        <v>173</v>
      </c>
    </row>
    <row r="388" spans="1:4">
      <c r="A388" s="7" t="s">
        <v>476</v>
      </c>
      <c r="B388" s="7" t="s">
        <v>515</v>
      </c>
      <c r="C388" s="7">
        <v>2020</v>
      </c>
      <c r="D388" s="7">
        <v>160</v>
      </c>
    </row>
    <row r="389" spans="1:4">
      <c r="A389" s="7" t="s">
        <v>476</v>
      </c>
      <c r="B389" s="7" t="s">
        <v>515</v>
      </c>
      <c r="C389" s="7">
        <v>2021</v>
      </c>
      <c r="D389" s="7">
        <v>166</v>
      </c>
    </row>
    <row r="390" spans="1:4">
      <c r="A390" s="7" t="s">
        <v>476</v>
      </c>
      <c r="B390" s="7" t="s">
        <v>525</v>
      </c>
      <c r="C390" s="7">
        <v>2019</v>
      </c>
      <c r="D390" s="7">
        <v>352</v>
      </c>
    </row>
    <row r="391" spans="1:4">
      <c r="A391" s="7" t="s">
        <v>476</v>
      </c>
      <c r="B391" s="7" t="s">
        <v>525</v>
      </c>
      <c r="C391" s="7">
        <v>2020</v>
      </c>
      <c r="D391" s="7">
        <v>324</v>
      </c>
    </row>
    <row r="392" spans="1:4">
      <c r="A392" s="7" t="s">
        <v>476</v>
      </c>
      <c r="B392" s="7" t="s">
        <v>525</v>
      </c>
      <c r="C392" s="7">
        <v>2021</v>
      </c>
      <c r="D392" s="7">
        <v>324</v>
      </c>
    </row>
    <row r="393" spans="1:4">
      <c r="A393" s="7" t="s">
        <v>476</v>
      </c>
      <c r="B393" s="7" t="s">
        <v>516</v>
      </c>
      <c r="C393" s="7">
        <v>2019</v>
      </c>
      <c r="D393" s="7">
        <v>14</v>
      </c>
    </row>
    <row r="394" spans="1:4">
      <c r="A394" s="7" t="s">
        <v>476</v>
      </c>
      <c r="B394" s="7" t="s">
        <v>516</v>
      </c>
      <c r="C394" s="7">
        <v>2020</v>
      </c>
      <c r="D394" s="7">
        <v>28</v>
      </c>
    </row>
    <row r="395" spans="1:4">
      <c r="A395" s="7" t="s">
        <v>476</v>
      </c>
      <c r="B395" s="7" t="s">
        <v>516</v>
      </c>
      <c r="C395" s="7">
        <v>2021</v>
      </c>
      <c r="D395" s="7">
        <v>49.7</v>
      </c>
    </row>
    <row r="396" spans="1:4">
      <c r="A396" s="7" t="s">
        <v>476</v>
      </c>
      <c r="B396" s="7" t="s">
        <v>526</v>
      </c>
      <c r="C396" s="7">
        <v>2019</v>
      </c>
      <c r="D396" s="7">
        <v>73</v>
      </c>
    </row>
    <row r="397" spans="1:4">
      <c r="A397" s="7" t="s">
        <v>476</v>
      </c>
      <c r="B397" s="7" t="s">
        <v>526</v>
      </c>
      <c r="C397" s="7">
        <v>2020</v>
      </c>
      <c r="D397" s="7">
        <v>169</v>
      </c>
    </row>
    <row r="398" spans="1:4">
      <c r="A398" s="7" t="s">
        <v>476</v>
      </c>
      <c r="B398" s="7" t="s">
        <v>526</v>
      </c>
      <c r="C398" s="7">
        <v>2021</v>
      </c>
      <c r="D398" s="7">
        <v>214</v>
      </c>
    </row>
    <row r="399" spans="1:4">
      <c r="A399" s="7" t="s">
        <v>476</v>
      </c>
      <c r="B399" s="7" t="s">
        <v>517</v>
      </c>
      <c r="C399" s="7">
        <v>2019</v>
      </c>
    </row>
    <row r="400" spans="1:4">
      <c r="A400" s="7" t="s">
        <v>476</v>
      </c>
      <c r="B400" s="7" t="s">
        <v>517</v>
      </c>
      <c r="C400" s="7">
        <v>2020</v>
      </c>
    </row>
    <row r="401" spans="1:4">
      <c r="A401" s="7" t="s">
        <v>476</v>
      </c>
      <c r="B401" s="7" t="s">
        <v>527</v>
      </c>
      <c r="C401" s="7">
        <v>2019</v>
      </c>
    </row>
    <row r="402" spans="1:4">
      <c r="A402" s="7" t="s">
        <v>476</v>
      </c>
      <c r="B402" s="7" t="s">
        <v>527</v>
      </c>
      <c r="C402" s="7">
        <v>2020</v>
      </c>
    </row>
    <row r="403" spans="1:4">
      <c r="A403" s="7" t="s">
        <v>476</v>
      </c>
      <c r="B403" s="7" t="s">
        <v>518</v>
      </c>
      <c r="C403" s="7">
        <v>2019</v>
      </c>
      <c r="D403" s="7">
        <v>0.3</v>
      </c>
    </row>
    <row r="404" spans="1:4">
      <c r="A404" s="7" t="s">
        <v>476</v>
      </c>
      <c r="B404" s="7" t="s">
        <v>518</v>
      </c>
      <c r="C404" s="7">
        <v>2020</v>
      </c>
      <c r="D404" s="7">
        <v>0.4</v>
      </c>
    </row>
    <row r="405" spans="1:4">
      <c r="A405" s="7" t="s">
        <v>476</v>
      </c>
      <c r="B405" s="7" t="s">
        <v>518</v>
      </c>
      <c r="C405" s="7">
        <v>2021</v>
      </c>
      <c r="D405" s="7">
        <v>0.3</v>
      </c>
    </row>
    <row r="406" spans="1:4">
      <c r="A406" s="7" t="s">
        <v>476</v>
      </c>
      <c r="B406" s="7" t="s">
        <v>528</v>
      </c>
      <c r="C406" s="7">
        <v>2019</v>
      </c>
      <c r="D406" s="7">
        <v>0.5</v>
      </c>
    </row>
    <row r="407" spans="1:4">
      <c r="A407" s="7" t="s">
        <v>476</v>
      </c>
      <c r="B407" s="7" t="s">
        <v>528</v>
      </c>
      <c r="C407" s="7">
        <v>2020</v>
      </c>
      <c r="D407" s="7">
        <v>1</v>
      </c>
    </row>
    <row r="408" spans="1:4">
      <c r="A408" s="7" t="s">
        <v>476</v>
      </c>
      <c r="B408" s="7" t="s">
        <v>528</v>
      </c>
      <c r="C408" s="7">
        <v>2021</v>
      </c>
      <c r="D408" s="7">
        <v>1</v>
      </c>
    </row>
    <row r="409" spans="1:4">
      <c r="A409" s="7" t="s">
        <v>477</v>
      </c>
      <c r="B409" s="7" t="s">
        <v>510</v>
      </c>
      <c r="C409" s="7">
        <v>2019</v>
      </c>
    </row>
    <row r="410" spans="1:4">
      <c r="A410" s="7" t="s">
        <v>477</v>
      </c>
      <c r="B410" s="7" t="s">
        <v>510</v>
      </c>
      <c r="C410" s="7">
        <v>2020</v>
      </c>
    </row>
    <row r="411" spans="1:4">
      <c r="A411" s="7" t="s">
        <v>477</v>
      </c>
      <c r="B411" s="7" t="s">
        <v>519</v>
      </c>
      <c r="C411" s="7">
        <v>2019</v>
      </c>
    </row>
    <row r="412" spans="1:4">
      <c r="A412" s="7" t="s">
        <v>477</v>
      </c>
      <c r="B412" s="7" t="s">
        <v>519</v>
      </c>
      <c r="C412" s="7">
        <v>2020</v>
      </c>
    </row>
    <row r="413" spans="1:4">
      <c r="A413" s="7" t="s">
        <v>477</v>
      </c>
      <c r="B413" s="7" t="s">
        <v>511</v>
      </c>
      <c r="C413" s="7">
        <v>2019</v>
      </c>
      <c r="D413" s="7">
        <v>2377</v>
      </c>
    </row>
    <row r="414" spans="1:4">
      <c r="A414" s="7" t="s">
        <v>477</v>
      </c>
      <c r="B414" s="7" t="s">
        <v>511</v>
      </c>
      <c r="C414" s="7">
        <v>2020</v>
      </c>
      <c r="D414" s="7">
        <v>2352</v>
      </c>
    </row>
    <row r="415" spans="1:4">
      <c r="A415" s="7" t="s">
        <v>477</v>
      </c>
      <c r="B415" s="7" t="s">
        <v>511</v>
      </c>
      <c r="C415" s="7">
        <v>2021</v>
      </c>
      <c r="D415" s="7">
        <v>2259</v>
      </c>
    </row>
    <row r="416" spans="1:4">
      <c r="A416" s="7" t="s">
        <v>477</v>
      </c>
      <c r="B416" s="7" t="s">
        <v>520</v>
      </c>
      <c r="C416" s="7">
        <v>2019</v>
      </c>
      <c r="D416" s="7">
        <v>5021</v>
      </c>
    </row>
    <row r="417" spans="1:4">
      <c r="A417" s="7" t="s">
        <v>477</v>
      </c>
      <c r="B417" s="7" t="s">
        <v>520</v>
      </c>
      <c r="C417" s="7">
        <v>2020</v>
      </c>
      <c r="D417" s="7">
        <v>5391</v>
      </c>
    </row>
    <row r="418" spans="1:4">
      <c r="A418" s="7" t="s">
        <v>477</v>
      </c>
      <c r="B418" s="7" t="s">
        <v>520</v>
      </c>
      <c r="C418" s="7">
        <v>2021</v>
      </c>
      <c r="D418" s="7">
        <v>5424</v>
      </c>
    </row>
    <row r="419" spans="1:4">
      <c r="A419" s="7" t="s">
        <v>477</v>
      </c>
      <c r="B419" s="7" t="s">
        <v>512</v>
      </c>
      <c r="C419" s="7">
        <v>2019</v>
      </c>
      <c r="D419" s="7">
        <v>27</v>
      </c>
    </row>
    <row r="420" spans="1:4">
      <c r="A420" s="7" t="s">
        <v>477</v>
      </c>
      <c r="B420" s="7" t="s">
        <v>512</v>
      </c>
      <c r="C420" s="7">
        <v>2020</v>
      </c>
      <c r="D420" s="7">
        <v>29</v>
      </c>
    </row>
    <row r="421" spans="1:4">
      <c r="A421" s="7" t="s">
        <v>477</v>
      </c>
      <c r="B421" s="7" t="s">
        <v>512</v>
      </c>
      <c r="C421" s="7">
        <v>2021</v>
      </c>
      <c r="D421" s="7">
        <v>23</v>
      </c>
    </row>
    <row r="422" spans="1:4">
      <c r="A422" s="7" t="s">
        <v>477</v>
      </c>
      <c r="B422" s="7" t="s">
        <v>521</v>
      </c>
      <c r="C422" s="7">
        <v>2019</v>
      </c>
      <c r="D422" s="7">
        <v>53</v>
      </c>
    </row>
    <row r="423" spans="1:4">
      <c r="A423" s="7" t="s">
        <v>477</v>
      </c>
      <c r="B423" s="7" t="s">
        <v>521</v>
      </c>
      <c r="C423" s="7">
        <v>2020</v>
      </c>
      <c r="D423" s="7">
        <v>67</v>
      </c>
    </row>
    <row r="424" spans="1:4">
      <c r="A424" s="7" t="s">
        <v>477</v>
      </c>
      <c r="B424" s="7" t="s">
        <v>521</v>
      </c>
      <c r="C424" s="7">
        <v>2021</v>
      </c>
      <c r="D424" s="7">
        <v>71</v>
      </c>
    </row>
    <row r="425" spans="1:4">
      <c r="A425" s="7" t="s">
        <v>477</v>
      </c>
      <c r="B425" s="7" t="s">
        <v>513</v>
      </c>
      <c r="C425" s="7">
        <v>2019</v>
      </c>
      <c r="D425" s="7">
        <v>15</v>
      </c>
    </row>
    <row r="426" spans="1:4">
      <c r="A426" s="7" t="s">
        <v>477</v>
      </c>
      <c r="B426" s="7" t="s">
        <v>513</v>
      </c>
      <c r="C426" s="7">
        <v>2020</v>
      </c>
      <c r="D426" s="7">
        <v>22</v>
      </c>
    </row>
    <row r="427" spans="1:4">
      <c r="A427" s="7" t="s">
        <v>477</v>
      </c>
      <c r="B427" s="7" t="s">
        <v>513</v>
      </c>
      <c r="C427" s="7">
        <v>2021</v>
      </c>
      <c r="D427" s="7">
        <v>44</v>
      </c>
    </row>
    <row r="428" spans="1:4">
      <c r="A428" s="7" t="s">
        <v>477</v>
      </c>
      <c r="B428" s="7" t="s">
        <v>522</v>
      </c>
      <c r="C428" s="7">
        <v>2019</v>
      </c>
      <c r="D428" s="7">
        <v>34</v>
      </c>
    </row>
    <row r="429" spans="1:4">
      <c r="A429" s="7" t="s">
        <v>477</v>
      </c>
      <c r="B429" s="7" t="s">
        <v>522</v>
      </c>
      <c r="C429" s="7">
        <v>2020</v>
      </c>
      <c r="D429" s="7">
        <v>46</v>
      </c>
    </row>
    <row r="430" spans="1:4">
      <c r="A430" s="7" t="s">
        <v>477</v>
      </c>
      <c r="B430" s="7" t="s">
        <v>522</v>
      </c>
      <c r="C430" s="7">
        <v>2021</v>
      </c>
      <c r="D430" s="7">
        <v>137</v>
      </c>
    </row>
    <row r="431" spans="1:4">
      <c r="A431" s="7" t="s">
        <v>477</v>
      </c>
      <c r="B431" s="7" t="s">
        <v>514</v>
      </c>
      <c r="C431" s="7">
        <v>2019</v>
      </c>
      <c r="D431" s="7">
        <v>77.7</v>
      </c>
    </row>
    <row r="432" spans="1:4">
      <c r="A432" s="7" t="s">
        <v>477</v>
      </c>
      <c r="B432" s="7" t="s">
        <v>514</v>
      </c>
      <c r="C432" s="7">
        <v>2020</v>
      </c>
      <c r="D432" s="7">
        <v>69</v>
      </c>
    </row>
    <row r="433" spans="1:4">
      <c r="A433" s="7" t="s">
        <v>477</v>
      </c>
      <c r="B433" s="7" t="s">
        <v>514</v>
      </c>
      <c r="C433" s="7">
        <v>2021</v>
      </c>
      <c r="D433" s="7">
        <v>70</v>
      </c>
    </row>
    <row r="434" spans="1:4">
      <c r="A434" s="7" t="s">
        <v>477</v>
      </c>
      <c r="B434" s="7" t="s">
        <v>523</v>
      </c>
      <c r="C434" s="7">
        <v>2019</v>
      </c>
      <c r="D434" s="7">
        <v>224.3</v>
      </c>
    </row>
    <row r="435" spans="1:4">
      <c r="A435" s="7" t="s">
        <v>477</v>
      </c>
      <c r="B435" s="7" t="s">
        <v>523</v>
      </c>
      <c r="C435" s="7">
        <v>2020</v>
      </c>
      <c r="D435" s="7">
        <v>230</v>
      </c>
    </row>
    <row r="436" spans="1:4">
      <c r="A436" s="7" t="s">
        <v>477</v>
      </c>
      <c r="B436" s="7" t="s">
        <v>523</v>
      </c>
      <c r="C436" s="7">
        <v>2021</v>
      </c>
      <c r="D436" s="7">
        <v>236</v>
      </c>
    </row>
    <row r="437" spans="1:4">
      <c r="A437" s="7" t="s">
        <v>477</v>
      </c>
      <c r="B437" s="7" t="s">
        <v>515</v>
      </c>
      <c r="C437" s="7">
        <v>2019</v>
      </c>
      <c r="D437" s="7">
        <v>2274</v>
      </c>
    </row>
    <row r="438" spans="1:4">
      <c r="A438" s="7" t="s">
        <v>477</v>
      </c>
      <c r="B438" s="7" t="s">
        <v>515</v>
      </c>
      <c r="C438" s="7">
        <v>2020</v>
      </c>
      <c r="D438" s="7">
        <v>2224</v>
      </c>
    </row>
    <row r="439" spans="1:4">
      <c r="A439" s="7" t="s">
        <v>477</v>
      </c>
      <c r="B439" s="7" t="s">
        <v>515</v>
      </c>
      <c r="C439" s="7">
        <v>2021</v>
      </c>
      <c r="D439" s="7">
        <v>2111</v>
      </c>
    </row>
    <row r="440" spans="1:4">
      <c r="A440" s="7" t="s">
        <v>477</v>
      </c>
      <c r="B440" s="7" t="s">
        <v>525</v>
      </c>
      <c r="C440" s="7">
        <v>2019</v>
      </c>
      <c r="D440" s="7">
        <v>4705</v>
      </c>
    </row>
    <row r="441" spans="1:4">
      <c r="A441" s="7" t="s">
        <v>477</v>
      </c>
      <c r="B441" s="7" t="s">
        <v>525</v>
      </c>
      <c r="C441" s="7">
        <v>2020</v>
      </c>
      <c r="D441" s="7">
        <v>4952</v>
      </c>
    </row>
    <row r="442" spans="1:4">
      <c r="A442" s="7" t="s">
        <v>477</v>
      </c>
      <c r="B442" s="7" t="s">
        <v>525</v>
      </c>
      <c r="C442" s="7">
        <v>2021</v>
      </c>
      <c r="D442" s="7">
        <v>4888</v>
      </c>
    </row>
    <row r="443" spans="1:4">
      <c r="A443" s="7" t="s">
        <v>477</v>
      </c>
      <c r="B443" s="7" t="s">
        <v>516</v>
      </c>
      <c r="C443" s="7">
        <v>2019</v>
      </c>
      <c r="D443" s="7">
        <v>1</v>
      </c>
    </row>
    <row r="444" spans="1:4">
      <c r="A444" s="7" t="s">
        <v>477</v>
      </c>
      <c r="B444" s="7" t="s">
        <v>516</v>
      </c>
      <c r="C444" s="7">
        <v>2020</v>
      </c>
      <c r="D444" s="7">
        <v>8</v>
      </c>
    </row>
    <row r="445" spans="1:4">
      <c r="A445" s="7" t="s">
        <v>477</v>
      </c>
      <c r="B445" s="7" t="s">
        <v>516</v>
      </c>
      <c r="C445" s="7">
        <v>2021</v>
      </c>
      <c r="D445" s="7">
        <v>10</v>
      </c>
    </row>
    <row r="446" spans="1:4">
      <c r="A446" s="7" t="s">
        <v>477</v>
      </c>
      <c r="B446" s="7" t="s">
        <v>526</v>
      </c>
      <c r="C446" s="7">
        <v>2019</v>
      </c>
      <c r="D446" s="7">
        <v>3</v>
      </c>
    </row>
    <row r="447" spans="1:4">
      <c r="A447" s="7" t="s">
        <v>477</v>
      </c>
      <c r="B447" s="7" t="s">
        <v>526</v>
      </c>
      <c r="C447" s="7">
        <v>2020</v>
      </c>
      <c r="D447" s="7">
        <v>94</v>
      </c>
    </row>
    <row r="448" spans="1:4">
      <c r="A448" s="7" t="s">
        <v>477</v>
      </c>
      <c r="B448" s="7" t="s">
        <v>526</v>
      </c>
      <c r="C448" s="7">
        <v>2021</v>
      </c>
      <c r="D448" s="7">
        <v>90</v>
      </c>
    </row>
    <row r="449" spans="1:4">
      <c r="A449" s="7" t="s">
        <v>477</v>
      </c>
      <c r="B449" s="7" t="s">
        <v>517</v>
      </c>
      <c r="C449" s="7">
        <v>2019</v>
      </c>
    </row>
    <row r="450" spans="1:4">
      <c r="A450" s="7" t="s">
        <v>477</v>
      </c>
      <c r="B450" s="7" t="s">
        <v>517</v>
      </c>
      <c r="C450" s="7">
        <v>2020</v>
      </c>
    </row>
    <row r="451" spans="1:4">
      <c r="A451" s="7" t="s">
        <v>477</v>
      </c>
      <c r="B451" s="7" t="s">
        <v>527</v>
      </c>
      <c r="C451" s="7">
        <v>2019</v>
      </c>
    </row>
    <row r="452" spans="1:4">
      <c r="A452" s="7" t="s">
        <v>477</v>
      </c>
      <c r="B452" s="7" t="s">
        <v>527</v>
      </c>
      <c r="C452" s="7">
        <v>2020</v>
      </c>
    </row>
    <row r="453" spans="1:4">
      <c r="A453" s="7" t="s">
        <v>477</v>
      </c>
      <c r="B453" s="7" t="s">
        <v>518</v>
      </c>
      <c r="C453" s="7">
        <v>2019</v>
      </c>
      <c r="D453" s="7">
        <v>0.3</v>
      </c>
    </row>
    <row r="454" spans="1:4">
      <c r="A454" s="7" t="s">
        <v>477</v>
      </c>
      <c r="B454" s="7" t="s">
        <v>518</v>
      </c>
      <c r="C454" s="7">
        <v>2020</v>
      </c>
    </row>
    <row r="455" spans="1:4">
      <c r="A455" s="7" t="s">
        <v>477</v>
      </c>
      <c r="B455" s="7" t="s">
        <v>518</v>
      </c>
      <c r="C455" s="7">
        <v>2021</v>
      </c>
      <c r="D455" s="7">
        <v>1</v>
      </c>
    </row>
    <row r="456" spans="1:4">
      <c r="A456" s="7" t="s">
        <v>477</v>
      </c>
      <c r="B456" s="7" t="s">
        <v>528</v>
      </c>
      <c r="C456" s="7">
        <v>2019</v>
      </c>
      <c r="D456" s="7">
        <v>0.7</v>
      </c>
    </row>
    <row r="457" spans="1:4">
      <c r="A457" s="7" t="s">
        <v>477</v>
      </c>
      <c r="B457" s="7" t="s">
        <v>528</v>
      </c>
      <c r="C457" s="7">
        <v>2020</v>
      </c>
      <c r="D457" s="7">
        <v>2</v>
      </c>
    </row>
    <row r="458" spans="1:4">
      <c r="A458" s="7" t="s">
        <v>477</v>
      </c>
      <c r="B458" s="7" t="s">
        <v>528</v>
      </c>
      <c r="C458" s="7">
        <v>2021</v>
      </c>
      <c r="D458" s="7">
        <v>2</v>
      </c>
    </row>
    <row r="459" spans="1:4">
      <c r="A459" s="7" t="s">
        <v>478</v>
      </c>
      <c r="B459" s="7" t="s">
        <v>510</v>
      </c>
      <c r="C459" s="7">
        <v>2019</v>
      </c>
    </row>
    <row r="460" spans="1:4">
      <c r="A460" s="7" t="s">
        <v>478</v>
      </c>
      <c r="B460" s="7" t="s">
        <v>510</v>
      </c>
      <c r="C460" s="7">
        <v>2020</v>
      </c>
    </row>
    <row r="461" spans="1:4">
      <c r="A461" s="7" t="s">
        <v>478</v>
      </c>
      <c r="B461" s="7" t="s">
        <v>519</v>
      </c>
      <c r="C461" s="7">
        <v>2019</v>
      </c>
    </row>
    <row r="462" spans="1:4">
      <c r="A462" s="7" t="s">
        <v>478</v>
      </c>
      <c r="B462" s="7" t="s">
        <v>519</v>
      </c>
      <c r="C462" s="7">
        <v>2020</v>
      </c>
    </row>
    <row r="463" spans="1:4">
      <c r="A463" s="7" t="s">
        <v>478</v>
      </c>
      <c r="B463" s="7" t="s">
        <v>511</v>
      </c>
      <c r="C463" s="7">
        <v>2019</v>
      </c>
      <c r="D463" s="7">
        <v>2481</v>
      </c>
    </row>
    <row r="464" spans="1:4">
      <c r="A464" s="7" t="s">
        <v>478</v>
      </c>
      <c r="B464" s="7" t="s">
        <v>511</v>
      </c>
      <c r="C464" s="7">
        <v>2020</v>
      </c>
      <c r="D464" s="7">
        <v>2400</v>
      </c>
    </row>
    <row r="465" spans="1:4">
      <c r="A465" s="7" t="s">
        <v>478</v>
      </c>
      <c r="B465" s="7" t="s">
        <v>511</v>
      </c>
      <c r="C465" s="7">
        <v>2021</v>
      </c>
      <c r="D465" s="7">
        <v>2350</v>
      </c>
    </row>
    <row r="466" spans="1:4">
      <c r="A466" s="7" t="s">
        <v>478</v>
      </c>
      <c r="B466" s="7" t="s">
        <v>520</v>
      </c>
      <c r="C466" s="7">
        <v>2019</v>
      </c>
      <c r="D466" s="7">
        <v>7050</v>
      </c>
    </row>
    <row r="467" spans="1:4">
      <c r="A467" s="7" t="s">
        <v>478</v>
      </c>
      <c r="B467" s="7" t="s">
        <v>520</v>
      </c>
      <c r="C467" s="7">
        <v>2020</v>
      </c>
      <c r="D467" s="7">
        <v>7068</v>
      </c>
    </row>
    <row r="468" spans="1:4">
      <c r="A468" s="7" t="s">
        <v>478</v>
      </c>
      <c r="B468" s="7" t="s">
        <v>520</v>
      </c>
      <c r="C468" s="7">
        <v>2021</v>
      </c>
      <c r="D468" s="7">
        <v>7301</v>
      </c>
    </row>
    <row r="469" spans="1:4">
      <c r="A469" s="7" t="s">
        <v>478</v>
      </c>
      <c r="B469" s="7" t="s">
        <v>512</v>
      </c>
      <c r="C469" s="7">
        <v>2019</v>
      </c>
      <c r="D469" s="7">
        <v>28</v>
      </c>
    </row>
    <row r="470" spans="1:4">
      <c r="A470" s="7" t="s">
        <v>478</v>
      </c>
      <c r="B470" s="7" t="s">
        <v>512</v>
      </c>
      <c r="C470" s="7">
        <v>2020</v>
      </c>
      <c r="D470" s="7">
        <v>37</v>
      </c>
    </row>
    <row r="471" spans="1:4">
      <c r="A471" s="7" t="s">
        <v>478</v>
      </c>
      <c r="B471" s="7" t="s">
        <v>512</v>
      </c>
      <c r="C471" s="7">
        <v>2021</v>
      </c>
      <c r="D471" s="7">
        <v>42</v>
      </c>
    </row>
    <row r="472" spans="1:4">
      <c r="A472" s="7" t="s">
        <v>478</v>
      </c>
      <c r="B472" s="7" t="s">
        <v>521</v>
      </c>
      <c r="C472" s="7">
        <v>2019</v>
      </c>
      <c r="D472" s="7">
        <v>52</v>
      </c>
    </row>
    <row r="473" spans="1:4">
      <c r="A473" s="7" t="s">
        <v>478</v>
      </c>
      <c r="B473" s="7" t="s">
        <v>521</v>
      </c>
      <c r="C473" s="7">
        <v>2020</v>
      </c>
      <c r="D473" s="7">
        <v>98</v>
      </c>
    </row>
    <row r="474" spans="1:4">
      <c r="A474" s="7" t="s">
        <v>478</v>
      </c>
      <c r="B474" s="7" t="s">
        <v>521</v>
      </c>
      <c r="C474" s="7">
        <v>2021</v>
      </c>
      <c r="D474" s="7">
        <v>122</v>
      </c>
    </row>
    <row r="475" spans="1:4">
      <c r="A475" s="7" t="s">
        <v>478</v>
      </c>
      <c r="B475" s="7" t="s">
        <v>513</v>
      </c>
      <c r="C475" s="7">
        <v>2019</v>
      </c>
      <c r="D475" s="7">
        <v>9</v>
      </c>
    </row>
    <row r="476" spans="1:4">
      <c r="A476" s="7" t="s">
        <v>478</v>
      </c>
      <c r="B476" s="7" t="s">
        <v>513</v>
      </c>
      <c r="C476" s="7">
        <v>2020</v>
      </c>
      <c r="D476" s="7">
        <v>12</v>
      </c>
    </row>
    <row r="477" spans="1:4">
      <c r="A477" s="7" t="s">
        <v>478</v>
      </c>
      <c r="B477" s="7" t="s">
        <v>513</v>
      </c>
      <c r="C477" s="7">
        <v>2021</v>
      </c>
      <c r="D477" s="7">
        <v>35</v>
      </c>
    </row>
    <row r="478" spans="1:4">
      <c r="A478" s="7" t="s">
        <v>478</v>
      </c>
      <c r="B478" s="7" t="s">
        <v>522</v>
      </c>
      <c r="C478" s="7">
        <v>2019</v>
      </c>
      <c r="D478" s="7">
        <v>21</v>
      </c>
    </row>
    <row r="479" spans="1:4">
      <c r="A479" s="7" t="s">
        <v>478</v>
      </c>
      <c r="B479" s="7" t="s">
        <v>522</v>
      </c>
      <c r="C479" s="7">
        <v>2020</v>
      </c>
      <c r="D479" s="7">
        <v>44</v>
      </c>
    </row>
    <row r="480" spans="1:4">
      <c r="A480" s="7" t="s">
        <v>478</v>
      </c>
      <c r="B480" s="7" t="s">
        <v>522</v>
      </c>
      <c r="C480" s="7">
        <v>2021</v>
      </c>
      <c r="D480" s="7">
        <v>96</v>
      </c>
    </row>
    <row r="481" spans="1:4">
      <c r="A481" s="7" t="s">
        <v>478</v>
      </c>
      <c r="B481" s="7" t="s">
        <v>514</v>
      </c>
      <c r="C481" s="7">
        <v>2019</v>
      </c>
      <c r="D481" s="7">
        <v>34</v>
      </c>
    </row>
    <row r="482" spans="1:4">
      <c r="A482" s="7" t="s">
        <v>478</v>
      </c>
      <c r="B482" s="7" t="s">
        <v>514</v>
      </c>
      <c r="C482" s="7">
        <v>2020</v>
      </c>
      <c r="D482" s="7">
        <v>20</v>
      </c>
    </row>
    <row r="483" spans="1:4">
      <c r="A483" s="7" t="s">
        <v>478</v>
      </c>
      <c r="B483" s="7" t="s">
        <v>514</v>
      </c>
      <c r="C483" s="7">
        <v>2021</v>
      </c>
      <c r="D483" s="7">
        <v>21</v>
      </c>
    </row>
    <row r="484" spans="1:4">
      <c r="A484" s="7" t="s">
        <v>478</v>
      </c>
      <c r="B484" s="7" t="s">
        <v>523</v>
      </c>
      <c r="C484" s="7">
        <v>2019</v>
      </c>
      <c r="D484" s="7">
        <v>99.4</v>
      </c>
    </row>
    <row r="485" spans="1:4">
      <c r="A485" s="7" t="s">
        <v>478</v>
      </c>
      <c r="B485" s="7" t="s">
        <v>523</v>
      </c>
      <c r="C485" s="7">
        <v>2020</v>
      </c>
      <c r="D485" s="7">
        <v>91</v>
      </c>
    </row>
    <row r="486" spans="1:4">
      <c r="A486" s="7" t="s">
        <v>478</v>
      </c>
      <c r="B486" s="7" t="s">
        <v>523</v>
      </c>
      <c r="C486" s="7">
        <v>2021</v>
      </c>
      <c r="D486" s="7">
        <v>113</v>
      </c>
    </row>
    <row r="487" spans="1:4">
      <c r="A487" s="7" t="s">
        <v>478</v>
      </c>
      <c r="B487" s="7" t="s">
        <v>515</v>
      </c>
      <c r="C487" s="7">
        <v>2019</v>
      </c>
      <c r="D487" s="7">
        <v>2400</v>
      </c>
    </row>
    <row r="488" spans="1:4">
      <c r="A488" s="7" t="s">
        <v>478</v>
      </c>
      <c r="B488" s="7" t="s">
        <v>515</v>
      </c>
      <c r="C488" s="7">
        <v>2020</v>
      </c>
      <c r="D488" s="7">
        <v>2300</v>
      </c>
    </row>
    <row r="489" spans="1:4">
      <c r="A489" s="7" t="s">
        <v>478</v>
      </c>
      <c r="B489" s="7" t="s">
        <v>515</v>
      </c>
      <c r="C489" s="7">
        <v>2021</v>
      </c>
      <c r="D489" s="7">
        <v>2241</v>
      </c>
    </row>
    <row r="490" spans="1:4">
      <c r="A490" s="7" t="s">
        <v>478</v>
      </c>
      <c r="B490" s="7" t="s">
        <v>525</v>
      </c>
      <c r="C490" s="7">
        <v>2019</v>
      </c>
      <c r="D490" s="7">
        <v>6579</v>
      </c>
    </row>
    <row r="491" spans="1:4">
      <c r="A491" s="7" t="s">
        <v>478</v>
      </c>
      <c r="B491" s="7" t="s">
        <v>525</v>
      </c>
      <c r="C491" s="7">
        <v>2020</v>
      </c>
      <c r="D491" s="7">
        <v>6482</v>
      </c>
    </row>
    <row r="492" spans="1:4">
      <c r="A492" s="7" t="s">
        <v>478</v>
      </c>
      <c r="B492" s="7" t="s">
        <v>525</v>
      </c>
      <c r="C492" s="7">
        <v>2021</v>
      </c>
      <c r="D492" s="7">
        <v>6626</v>
      </c>
    </row>
    <row r="493" spans="1:4">
      <c r="A493" s="7" t="s">
        <v>478</v>
      </c>
      <c r="B493" s="7" t="s">
        <v>516</v>
      </c>
      <c r="C493" s="7">
        <v>2019</v>
      </c>
      <c r="D493" s="7">
        <v>24</v>
      </c>
    </row>
    <row r="494" spans="1:4">
      <c r="A494" s="7" t="s">
        <v>478</v>
      </c>
      <c r="B494" s="7" t="s">
        <v>516</v>
      </c>
      <c r="C494" s="7">
        <v>2020</v>
      </c>
      <c r="D494" s="7">
        <v>29</v>
      </c>
    </row>
    <row r="495" spans="1:4">
      <c r="A495" s="7" t="s">
        <v>478</v>
      </c>
      <c r="B495" s="7" t="s">
        <v>516</v>
      </c>
      <c r="C495" s="7">
        <v>2021</v>
      </c>
      <c r="D495" s="7">
        <v>9</v>
      </c>
    </row>
    <row r="496" spans="1:4">
      <c r="A496" s="7" t="s">
        <v>478</v>
      </c>
      <c r="B496" s="7" t="s">
        <v>526</v>
      </c>
      <c r="C496" s="7">
        <v>2019</v>
      </c>
      <c r="D496" s="7">
        <v>295</v>
      </c>
    </row>
    <row r="497" spans="1:4">
      <c r="A497" s="7" t="s">
        <v>478</v>
      </c>
      <c r="B497" s="7" t="s">
        <v>526</v>
      </c>
      <c r="C497" s="7">
        <v>2020</v>
      </c>
      <c r="D497" s="7">
        <v>344</v>
      </c>
    </row>
    <row r="498" spans="1:4">
      <c r="A498" s="7" t="s">
        <v>478</v>
      </c>
      <c r="B498" s="7" t="s">
        <v>526</v>
      </c>
      <c r="C498" s="7">
        <v>2021</v>
      </c>
      <c r="D498" s="7">
        <v>335</v>
      </c>
    </row>
    <row r="499" spans="1:4">
      <c r="A499" s="7" t="s">
        <v>478</v>
      </c>
      <c r="B499" s="7" t="s">
        <v>517</v>
      </c>
      <c r="C499" s="7">
        <v>2019</v>
      </c>
    </row>
    <row r="500" spans="1:4">
      <c r="A500" s="7" t="s">
        <v>478</v>
      </c>
      <c r="B500" s="7" t="s">
        <v>517</v>
      </c>
      <c r="C500" s="7">
        <v>2020</v>
      </c>
    </row>
    <row r="501" spans="1:4">
      <c r="A501" s="7" t="s">
        <v>478</v>
      </c>
      <c r="B501" s="7" t="s">
        <v>527</v>
      </c>
      <c r="C501" s="7">
        <v>2019</v>
      </c>
    </row>
    <row r="502" spans="1:4">
      <c r="A502" s="7" t="s">
        <v>478</v>
      </c>
      <c r="B502" s="7" t="s">
        <v>527</v>
      </c>
      <c r="C502" s="7">
        <v>2020</v>
      </c>
    </row>
    <row r="503" spans="1:4">
      <c r="A503" s="7" t="s">
        <v>478</v>
      </c>
      <c r="B503" s="7" t="s">
        <v>518</v>
      </c>
      <c r="C503" s="7">
        <v>2019</v>
      </c>
    </row>
    <row r="504" spans="1:4">
      <c r="A504" s="7" t="s">
        <v>478</v>
      </c>
      <c r="B504" s="7" t="s">
        <v>518</v>
      </c>
      <c r="C504" s="7">
        <v>2020</v>
      </c>
      <c r="D504" s="7">
        <v>2</v>
      </c>
    </row>
    <row r="505" spans="1:4">
      <c r="A505" s="7" t="s">
        <v>478</v>
      </c>
      <c r="B505" s="7" t="s">
        <v>518</v>
      </c>
      <c r="C505" s="7">
        <v>2021</v>
      </c>
      <c r="D505" s="7">
        <v>2</v>
      </c>
    </row>
    <row r="506" spans="1:4">
      <c r="A506" s="7" t="s">
        <v>478</v>
      </c>
      <c r="B506" s="7" t="s">
        <v>528</v>
      </c>
      <c r="C506" s="7">
        <v>2019</v>
      </c>
      <c r="D506" s="7">
        <v>3.6</v>
      </c>
    </row>
    <row r="507" spans="1:4">
      <c r="A507" s="7" t="s">
        <v>478</v>
      </c>
      <c r="B507" s="7" t="s">
        <v>528</v>
      </c>
      <c r="C507" s="7">
        <v>2020</v>
      </c>
      <c r="D507" s="7">
        <v>9</v>
      </c>
    </row>
    <row r="508" spans="1:4">
      <c r="A508" s="7" t="s">
        <v>478</v>
      </c>
      <c r="B508" s="7" t="s">
        <v>528</v>
      </c>
      <c r="C508" s="7">
        <v>2021</v>
      </c>
      <c r="D508" s="7">
        <v>9</v>
      </c>
    </row>
    <row r="509" spans="1:4">
      <c r="A509" s="7" t="s">
        <v>479</v>
      </c>
      <c r="B509" s="7" t="s">
        <v>510</v>
      </c>
      <c r="C509" s="7">
        <v>2019</v>
      </c>
    </row>
    <row r="510" spans="1:4">
      <c r="A510" s="7" t="s">
        <v>479</v>
      </c>
      <c r="B510" s="7" t="s">
        <v>510</v>
      </c>
      <c r="C510" s="7">
        <v>2020</v>
      </c>
    </row>
    <row r="511" spans="1:4">
      <c r="A511" s="7" t="s">
        <v>479</v>
      </c>
      <c r="B511" s="7" t="s">
        <v>519</v>
      </c>
      <c r="C511" s="7">
        <v>2019</v>
      </c>
    </row>
    <row r="512" spans="1:4">
      <c r="A512" s="7" t="s">
        <v>479</v>
      </c>
      <c r="B512" s="7" t="s">
        <v>519</v>
      </c>
      <c r="C512" s="7">
        <v>2020</v>
      </c>
    </row>
    <row r="513" spans="1:4">
      <c r="A513" s="7" t="s">
        <v>479</v>
      </c>
      <c r="B513" s="7" t="s">
        <v>511</v>
      </c>
      <c r="C513" s="7">
        <v>2019</v>
      </c>
      <c r="D513" s="7">
        <v>887</v>
      </c>
    </row>
    <row r="514" spans="1:4">
      <c r="A514" s="7" t="s">
        <v>479</v>
      </c>
      <c r="B514" s="7" t="s">
        <v>511</v>
      </c>
      <c r="C514" s="7">
        <v>2020</v>
      </c>
      <c r="D514" s="7">
        <v>895</v>
      </c>
    </row>
    <row r="515" spans="1:4">
      <c r="A515" s="7" t="s">
        <v>479</v>
      </c>
      <c r="B515" s="7" t="s">
        <v>511</v>
      </c>
      <c r="C515" s="7">
        <v>2021</v>
      </c>
      <c r="D515" s="7">
        <v>905</v>
      </c>
    </row>
    <row r="516" spans="1:4">
      <c r="A516" s="7" t="s">
        <v>479</v>
      </c>
      <c r="B516" s="7" t="s">
        <v>520</v>
      </c>
      <c r="C516" s="7">
        <v>2019</v>
      </c>
      <c r="D516" s="7">
        <v>2253</v>
      </c>
    </row>
    <row r="517" spans="1:4">
      <c r="A517" s="7" t="s">
        <v>479</v>
      </c>
      <c r="B517" s="7" t="s">
        <v>520</v>
      </c>
      <c r="C517" s="7">
        <v>2020</v>
      </c>
      <c r="D517" s="7">
        <v>2423</v>
      </c>
    </row>
    <row r="518" spans="1:4">
      <c r="A518" s="7" t="s">
        <v>479</v>
      </c>
      <c r="B518" s="7" t="s">
        <v>520</v>
      </c>
      <c r="C518" s="7">
        <v>2021</v>
      </c>
      <c r="D518" s="7">
        <v>2531</v>
      </c>
    </row>
    <row r="519" spans="1:4">
      <c r="A519" s="7" t="s">
        <v>479</v>
      </c>
      <c r="B519" s="7" t="s">
        <v>512</v>
      </c>
      <c r="C519" s="7">
        <v>2019</v>
      </c>
      <c r="D519" s="7">
        <v>54</v>
      </c>
    </row>
    <row r="520" spans="1:4">
      <c r="A520" s="7" t="s">
        <v>479</v>
      </c>
      <c r="B520" s="7" t="s">
        <v>512</v>
      </c>
      <c r="C520" s="7">
        <v>2020</v>
      </c>
      <c r="D520" s="7">
        <v>59</v>
      </c>
    </row>
    <row r="521" spans="1:4">
      <c r="A521" s="7" t="s">
        <v>479</v>
      </c>
      <c r="B521" s="7" t="s">
        <v>512</v>
      </c>
      <c r="C521" s="7">
        <v>2021</v>
      </c>
      <c r="D521" s="7">
        <v>72</v>
      </c>
    </row>
    <row r="522" spans="1:4">
      <c r="A522" s="7" t="s">
        <v>479</v>
      </c>
      <c r="B522" s="7" t="s">
        <v>521</v>
      </c>
      <c r="C522" s="7">
        <v>2019</v>
      </c>
      <c r="D522" s="7">
        <v>101</v>
      </c>
    </row>
    <row r="523" spans="1:4">
      <c r="A523" s="7" t="s">
        <v>479</v>
      </c>
      <c r="B523" s="7" t="s">
        <v>521</v>
      </c>
      <c r="C523" s="7">
        <v>2020</v>
      </c>
      <c r="D523" s="7">
        <v>133</v>
      </c>
    </row>
    <row r="524" spans="1:4">
      <c r="A524" s="7" t="s">
        <v>479</v>
      </c>
      <c r="B524" s="7" t="s">
        <v>521</v>
      </c>
      <c r="C524" s="7">
        <v>2021</v>
      </c>
      <c r="D524" s="7">
        <v>205</v>
      </c>
    </row>
    <row r="525" spans="1:4">
      <c r="A525" s="7" t="s">
        <v>479</v>
      </c>
      <c r="B525" s="7" t="s">
        <v>513</v>
      </c>
      <c r="C525" s="7">
        <v>2019</v>
      </c>
      <c r="D525" s="7">
        <v>5</v>
      </c>
    </row>
    <row r="526" spans="1:4">
      <c r="A526" s="7" t="s">
        <v>479</v>
      </c>
      <c r="B526" s="7" t="s">
        <v>513</v>
      </c>
      <c r="C526" s="7">
        <v>2020</v>
      </c>
      <c r="D526" s="7">
        <v>5</v>
      </c>
    </row>
    <row r="527" spans="1:4">
      <c r="A527" s="7" t="s">
        <v>479</v>
      </c>
      <c r="B527" s="7" t="s">
        <v>513</v>
      </c>
      <c r="C527" s="7">
        <v>2021</v>
      </c>
      <c r="D527" s="7">
        <v>7</v>
      </c>
    </row>
    <row r="528" spans="1:4">
      <c r="A528" s="7" t="s">
        <v>479</v>
      </c>
      <c r="B528" s="7" t="s">
        <v>522</v>
      </c>
      <c r="C528" s="7">
        <v>2019</v>
      </c>
      <c r="D528" s="7">
        <v>13</v>
      </c>
    </row>
    <row r="529" spans="1:4">
      <c r="A529" s="7" t="s">
        <v>479</v>
      </c>
      <c r="B529" s="7" t="s">
        <v>522</v>
      </c>
      <c r="C529" s="7">
        <v>2020</v>
      </c>
      <c r="D529" s="7">
        <v>15</v>
      </c>
    </row>
    <row r="530" spans="1:4">
      <c r="A530" s="7" t="s">
        <v>479</v>
      </c>
      <c r="B530" s="7" t="s">
        <v>522</v>
      </c>
      <c r="C530" s="7">
        <v>2021</v>
      </c>
      <c r="D530" s="7">
        <v>16</v>
      </c>
    </row>
    <row r="531" spans="1:4">
      <c r="A531" s="7" t="s">
        <v>479</v>
      </c>
      <c r="B531" s="7" t="s">
        <v>514</v>
      </c>
      <c r="C531" s="7">
        <v>2019</v>
      </c>
      <c r="D531" s="7">
        <v>16.9</v>
      </c>
    </row>
    <row r="532" spans="1:4">
      <c r="A532" s="7" t="s">
        <v>479</v>
      </c>
      <c r="B532" s="7" t="s">
        <v>514</v>
      </c>
      <c r="C532" s="7">
        <v>2020</v>
      </c>
      <c r="D532" s="7">
        <v>11.7</v>
      </c>
    </row>
    <row r="533" spans="1:4">
      <c r="A533" s="7" t="s">
        <v>479</v>
      </c>
      <c r="B533" s="7" t="s">
        <v>514</v>
      </c>
      <c r="C533" s="7">
        <v>2021</v>
      </c>
      <c r="D533" s="7">
        <v>18</v>
      </c>
    </row>
    <row r="534" spans="1:4">
      <c r="A534" s="7" t="s">
        <v>479</v>
      </c>
      <c r="B534" s="7" t="s">
        <v>523</v>
      </c>
      <c r="C534" s="7">
        <v>2019</v>
      </c>
      <c r="D534" s="7">
        <v>26.4</v>
      </c>
    </row>
    <row r="535" spans="1:4">
      <c r="A535" s="7" t="s">
        <v>479</v>
      </c>
      <c r="B535" s="7" t="s">
        <v>523</v>
      </c>
      <c r="C535" s="7">
        <v>2020</v>
      </c>
      <c r="D535" s="7">
        <v>35</v>
      </c>
    </row>
    <row r="536" spans="1:4">
      <c r="A536" s="7" t="s">
        <v>479</v>
      </c>
      <c r="B536" s="7" t="s">
        <v>523</v>
      </c>
      <c r="C536" s="7">
        <v>2021</v>
      </c>
      <c r="D536" s="7">
        <v>43</v>
      </c>
    </row>
    <row r="537" spans="1:4">
      <c r="A537" s="7" t="s">
        <v>479</v>
      </c>
      <c r="B537" s="7" t="s">
        <v>515</v>
      </c>
      <c r="C537" s="7">
        <v>2019</v>
      </c>
      <c r="D537" s="7">
        <v>818</v>
      </c>
    </row>
    <row r="538" spans="1:4">
      <c r="A538" s="7" t="s">
        <v>479</v>
      </c>
      <c r="B538" s="7" t="s">
        <v>515</v>
      </c>
      <c r="C538" s="7">
        <v>2020</v>
      </c>
      <c r="D538" s="7">
        <v>815</v>
      </c>
    </row>
    <row r="539" spans="1:4">
      <c r="A539" s="7" t="s">
        <v>479</v>
      </c>
      <c r="B539" s="7" t="s">
        <v>515</v>
      </c>
      <c r="C539" s="7">
        <v>2021</v>
      </c>
      <c r="D539" s="7">
        <v>804</v>
      </c>
    </row>
    <row r="540" spans="1:4">
      <c r="A540" s="7" t="s">
        <v>479</v>
      </c>
      <c r="B540" s="7" t="s">
        <v>525</v>
      </c>
      <c r="C540" s="7">
        <v>2019</v>
      </c>
      <c r="D540" s="7">
        <v>2097</v>
      </c>
    </row>
    <row r="541" spans="1:4">
      <c r="A541" s="7" t="s">
        <v>479</v>
      </c>
      <c r="B541" s="7" t="s">
        <v>525</v>
      </c>
      <c r="C541" s="7">
        <v>2020</v>
      </c>
      <c r="D541" s="7">
        <v>2222</v>
      </c>
    </row>
    <row r="542" spans="1:4">
      <c r="A542" s="7" t="s">
        <v>479</v>
      </c>
      <c r="B542" s="7" t="s">
        <v>525</v>
      </c>
      <c r="C542" s="7">
        <v>2021</v>
      </c>
      <c r="D542" s="7">
        <v>2250</v>
      </c>
    </row>
    <row r="543" spans="1:4">
      <c r="A543" s="7" t="s">
        <v>479</v>
      </c>
      <c r="B543" s="7" t="s">
        <v>516</v>
      </c>
      <c r="C543" s="7">
        <v>2019</v>
      </c>
      <c r="D543" s="7">
        <v>3</v>
      </c>
    </row>
    <row r="544" spans="1:4">
      <c r="A544" s="7" t="s">
        <v>479</v>
      </c>
      <c r="B544" s="7" t="s">
        <v>516</v>
      </c>
      <c r="C544" s="7">
        <v>2020</v>
      </c>
      <c r="D544" s="7">
        <v>3</v>
      </c>
    </row>
    <row r="545" spans="1:4">
      <c r="A545" s="7" t="s">
        <v>479</v>
      </c>
      <c r="B545" s="7" t="s">
        <v>516</v>
      </c>
      <c r="C545" s="7">
        <v>2021</v>
      </c>
      <c r="D545" s="7">
        <v>3.6</v>
      </c>
    </row>
    <row r="546" spans="1:4">
      <c r="A546" s="7" t="s">
        <v>479</v>
      </c>
      <c r="B546" s="7" t="s">
        <v>526</v>
      </c>
      <c r="C546" s="7">
        <v>2019</v>
      </c>
      <c r="D546" s="7">
        <v>12</v>
      </c>
    </row>
    <row r="547" spans="1:4">
      <c r="A547" s="7" t="s">
        <v>479</v>
      </c>
      <c r="B547" s="7" t="s">
        <v>526</v>
      </c>
      <c r="C547" s="7">
        <v>2020</v>
      </c>
      <c r="D547" s="7">
        <v>14</v>
      </c>
    </row>
    <row r="548" spans="1:4">
      <c r="A548" s="7" t="s">
        <v>479</v>
      </c>
      <c r="B548" s="7" t="s">
        <v>526</v>
      </c>
      <c r="C548" s="7">
        <v>2021</v>
      </c>
      <c r="D548" s="7">
        <v>13</v>
      </c>
    </row>
    <row r="549" spans="1:4">
      <c r="A549" s="7" t="s">
        <v>479</v>
      </c>
      <c r="B549" s="7" t="s">
        <v>517</v>
      </c>
      <c r="C549" s="7">
        <v>2019</v>
      </c>
    </row>
    <row r="550" spans="1:4">
      <c r="A550" s="7" t="s">
        <v>479</v>
      </c>
      <c r="B550" s="7" t="s">
        <v>517</v>
      </c>
      <c r="C550" s="7">
        <v>2020</v>
      </c>
    </row>
    <row r="551" spans="1:4">
      <c r="A551" s="7" t="s">
        <v>479</v>
      </c>
      <c r="B551" s="7" t="s">
        <v>527</v>
      </c>
      <c r="C551" s="7">
        <v>2019</v>
      </c>
      <c r="D551" s="7">
        <v>2</v>
      </c>
    </row>
    <row r="552" spans="1:4">
      <c r="A552" s="7" t="s">
        <v>479</v>
      </c>
      <c r="B552" s="7" t="s">
        <v>527</v>
      </c>
      <c r="C552" s="7">
        <v>2020</v>
      </c>
      <c r="D552" s="7">
        <v>2</v>
      </c>
    </row>
    <row r="553" spans="1:4">
      <c r="A553" s="7" t="s">
        <v>479</v>
      </c>
      <c r="B553" s="7" t="s">
        <v>527</v>
      </c>
      <c r="C553" s="7">
        <v>2021</v>
      </c>
      <c r="D553" s="7">
        <v>2</v>
      </c>
    </row>
    <row r="554" spans="1:4">
      <c r="A554" s="7" t="s">
        <v>479</v>
      </c>
      <c r="B554" s="7" t="s">
        <v>518</v>
      </c>
      <c r="C554" s="7">
        <v>2019</v>
      </c>
      <c r="D554" s="7">
        <v>0.1</v>
      </c>
    </row>
    <row r="555" spans="1:4">
      <c r="A555" s="7" t="s">
        <v>479</v>
      </c>
      <c r="B555" s="7" t="s">
        <v>518</v>
      </c>
      <c r="C555" s="7">
        <v>2020</v>
      </c>
      <c r="D555" s="7">
        <v>0.3</v>
      </c>
    </row>
    <row r="556" spans="1:4">
      <c r="A556" s="7" t="s">
        <v>479</v>
      </c>
      <c r="B556" s="7" t="s">
        <v>518</v>
      </c>
      <c r="C556" s="7">
        <v>2021</v>
      </c>
      <c r="D556" s="7">
        <v>0.4</v>
      </c>
    </row>
    <row r="557" spans="1:4">
      <c r="A557" s="7" t="s">
        <v>479</v>
      </c>
      <c r="B557" s="7" t="s">
        <v>528</v>
      </c>
      <c r="C557" s="7">
        <v>2019</v>
      </c>
      <c r="D557" s="7">
        <v>0.6</v>
      </c>
    </row>
    <row r="558" spans="1:4">
      <c r="A558" s="7" t="s">
        <v>479</v>
      </c>
      <c r="B558" s="7" t="s">
        <v>528</v>
      </c>
      <c r="C558" s="7">
        <v>2020</v>
      </c>
      <c r="D558" s="7">
        <v>2</v>
      </c>
    </row>
    <row r="559" spans="1:4">
      <c r="A559" s="7" t="s">
        <v>479</v>
      </c>
      <c r="B559" s="7" t="s">
        <v>528</v>
      </c>
      <c r="C559" s="7">
        <v>2021</v>
      </c>
      <c r="D559" s="7">
        <v>2</v>
      </c>
    </row>
    <row r="560" spans="1:4">
      <c r="A560" s="7" t="s">
        <v>480</v>
      </c>
      <c r="B560" s="7" t="s">
        <v>510</v>
      </c>
      <c r="C560" s="7">
        <v>2019</v>
      </c>
    </row>
    <row r="561" spans="1:4">
      <c r="A561" s="7" t="s">
        <v>480</v>
      </c>
      <c r="B561" s="7" t="s">
        <v>510</v>
      </c>
      <c r="C561" s="7">
        <v>2020</v>
      </c>
    </row>
    <row r="562" spans="1:4">
      <c r="A562" s="7" t="s">
        <v>480</v>
      </c>
      <c r="B562" s="7" t="s">
        <v>519</v>
      </c>
      <c r="C562" s="7">
        <v>2019</v>
      </c>
    </row>
    <row r="563" spans="1:4">
      <c r="A563" s="7" t="s">
        <v>480</v>
      </c>
      <c r="B563" s="7" t="s">
        <v>519</v>
      </c>
      <c r="C563" s="7">
        <v>2020</v>
      </c>
    </row>
    <row r="564" spans="1:4">
      <c r="A564" s="7" t="s">
        <v>480</v>
      </c>
      <c r="B564" s="7" t="s">
        <v>511</v>
      </c>
      <c r="C564" s="7">
        <v>2019</v>
      </c>
      <c r="D564" s="7">
        <v>1485</v>
      </c>
    </row>
    <row r="565" spans="1:4">
      <c r="A565" s="7" t="s">
        <v>480</v>
      </c>
      <c r="B565" s="7" t="s">
        <v>511</v>
      </c>
      <c r="C565" s="7">
        <v>2020</v>
      </c>
      <c r="D565" s="7">
        <v>1243</v>
      </c>
    </row>
    <row r="566" spans="1:4">
      <c r="A566" s="7" t="s">
        <v>480</v>
      </c>
      <c r="B566" s="7" t="s">
        <v>511</v>
      </c>
      <c r="C566" s="7">
        <v>2021</v>
      </c>
      <c r="D566" s="7">
        <v>1476</v>
      </c>
    </row>
    <row r="567" spans="1:4">
      <c r="A567" s="7" t="s">
        <v>480</v>
      </c>
      <c r="B567" s="7" t="s">
        <v>520</v>
      </c>
      <c r="C567" s="7">
        <v>2019</v>
      </c>
      <c r="D567" s="7">
        <v>3157</v>
      </c>
    </row>
    <row r="568" spans="1:4">
      <c r="A568" s="7" t="s">
        <v>480</v>
      </c>
      <c r="B568" s="7" t="s">
        <v>520</v>
      </c>
      <c r="C568" s="7">
        <v>2020</v>
      </c>
      <c r="D568" s="7">
        <v>3316</v>
      </c>
    </row>
    <row r="569" spans="1:4">
      <c r="A569" s="7" t="s">
        <v>480</v>
      </c>
      <c r="B569" s="7" t="s">
        <v>520</v>
      </c>
      <c r="C569" s="7">
        <v>2021</v>
      </c>
      <c r="D569" s="7">
        <v>3372</v>
      </c>
    </row>
    <row r="570" spans="1:4">
      <c r="A570" s="7" t="s">
        <v>480</v>
      </c>
      <c r="B570" s="7" t="s">
        <v>512</v>
      </c>
      <c r="C570" s="7">
        <v>2019</v>
      </c>
      <c r="D570" s="7">
        <v>13</v>
      </c>
    </row>
    <row r="571" spans="1:4">
      <c r="A571" s="7" t="s">
        <v>480</v>
      </c>
      <c r="B571" s="7" t="s">
        <v>512</v>
      </c>
      <c r="C571" s="7">
        <v>2020</v>
      </c>
      <c r="D571" s="7">
        <v>17</v>
      </c>
    </row>
    <row r="572" spans="1:4">
      <c r="A572" s="7" t="s">
        <v>480</v>
      </c>
      <c r="B572" s="7" t="s">
        <v>512</v>
      </c>
      <c r="C572" s="7">
        <v>2021</v>
      </c>
      <c r="D572" s="7">
        <v>14</v>
      </c>
    </row>
    <row r="573" spans="1:4">
      <c r="A573" s="7" t="s">
        <v>480</v>
      </c>
      <c r="B573" s="7" t="s">
        <v>521</v>
      </c>
      <c r="C573" s="7">
        <v>2019</v>
      </c>
      <c r="D573" s="7">
        <v>62</v>
      </c>
    </row>
    <row r="574" spans="1:4">
      <c r="A574" s="7" t="s">
        <v>480</v>
      </c>
      <c r="B574" s="7" t="s">
        <v>521</v>
      </c>
      <c r="C574" s="7">
        <v>2020</v>
      </c>
      <c r="D574" s="7">
        <v>68</v>
      </c>
    </row>
    <row r="575" spans="1:4">
      <c r="A575" s="7" t="s">
        <v>480</v>
      </c>
      <c r="B575" s="7" t="s">
        <v>521</v>
      </c>
      <c r="C575" s="7">
        <v>2021</v>
      </c>
      <c r="D575" s="7">
        <v>69</v>
      </c>
    </row>
    <row r="576" spans="1:4">
      <c r="A576" s="7" t="s">
        <v>480</v>
      </c>
      <c r="B576" s="7" t="s">
        <v>513</v>
      </c>
      <c r="C576" s="7">
        <v>2019</v>
      </c>
      <c r="D576" s="7">
        <v>15</v>
      </c>
    </row>
    <row r="577" spans="1:4">
      <c r="A577" s="7" t="s">
        <v>480</v>
      </c>
      <c r="B577" s="7" t="s">
        <v>513</v>
      </c>
      <c r="C577" s="7">
        <v>2020</v>
      </c>
      <c r="D577" s="7">
        <v>19</v>
      </c>
    </row>
    <row r="578" spans="1:4">
      <c r="A578" s="7" t="s">
        <v>480</v>
      </c>
      <c r="B578" s="7" t="s">
        <v>513</v>
      </c>
      <c r="C578" s="7">
        <v>2021</v>
      </c>
      <c r="D578" s="7">
        <v>26</v>
      </c>
    </row>
    <row r="579" spans="1:4">
      <c r="A579" s="7" t="s">
        <v>480</v>
      </c>
      <c r="B579" s="7" t="s">
        <v>522</v>
      </c>
      <c r="C579" s="7">
        <v>2019</v>
      </c>
      <c r="D579" s="7">
        <v>26</v>
      </c>
    </row>
    <row r="580" spans="1:4">
      <c r="A580" s="7" t="s">
        <v>480</v>
      </c>
      <c r="B580" s="7" t="s">
        <v>522</v>
      </c>
      <c r="C580" s="7">
        <v>2020</v>
      </c>
      <c r="D580" s="7">
        <v>38</v>
      </c>
    </row>
    <row r="581" spans="1:4">
      <c r="A581" s="7" t="s">
        <v>480</v>
      </c>
      <c r="B581" s="7" t="s">
        <v>522</v>
      </c>
      <c r="C581" s="7">
        <v>2021</v>
      </c>
      <c r="D581" s="7">
        <v>49</v>
      </c>
    </row>
    <row r="582" spans="1:4">
      <c r="A582" s="7" t="s">
        <v>480</v>
      </c>
      <c r="B582" s="7" t="s">
        <v>514</v>
      </c>
      <c r="C582" s="7">
        <v>2019</v>
      </c>
      <c r="D582" s="7">
        <v>81.9</v>
      </c>
    </row>
    <row r="583" spans="1:4">
      <c r="A583" s="7" t="s">
        <v>480</v>
      </c>
      <c r="B583" s="7" t="s">
        <v>514</v>
      </c>
      <c r="C583" s="7">
        <v>2020</v>
      </c>
      <c r="D583" s="7">
        <v>73</v>
      </c>
    </row>
    <row r="584" spans="1:4">
      <c r="A584" s="7" t="s">
        <v>480</v>
      </c>
      <c r="B584" s="7" t="s">
        <v>514</v>
      </c>
      <c r="C584" s="7">
        <v>2021</v>
      </c>
      <c r="D584" s="7">
        <v>90</v>
      </c>
    </row>
    <row r="585" spans="1:4">
      <c r="A585" s="7" t="s">
        <v>480</v>
      </c>
      <c r="B585" s="7" t="s">
        <v>523</v>
      </c>
      <c r="C585" s="7">
        <v>2019</v>
      </c>
      <c r="D585" s="7">
        <v>187.7</v>
      </c>
    </row>
    <row r="586" spans="1:4">
      <c r="A586" s="7" t="s">
        <v>480</v>
      </c>
      <c r="B586" s="7" t="s">
        <v>523</v>
      </c>
      <c r="C586" s="7">
        <v>2020</v>
      </c>
      <c r="D586" s="7">
        <v>204</v>
      </c>
    </row>
    <row r="587" spans="1:4">
      <c r="A587" s="7" t="s">
        <v>480</v>
      </c>
      <c r="B587" s="7" t="s">
        <v>523</v>
      </c>
      <c r="C587" s="7">
        <v>2021</v>
      </c>
      <c r="D587" s="7">
        <v>223</v>
      </c>
    </row>
    <row r="588" spans="1:4">
      <c r="A588" s="7" t="s">
        <v>480</v>
      </c>
      <c r="B588" s="7" t="s">
        <v>515</v>
      </c>
      <c r="C588" s="7">
        <v>2019</v>
      </c>
      <c r="D588" s="7">
        <v>1351</v>
      </c>
    </row>
    <row r="589" spans="1:4">
      <c r="A589" s="7" t="s">
        <v>480</v>
      </c>
      <c r="B589" s="7" t="s">
        <v>515</v>
      </c>
      <c r="C589" s="7">
        <v>2020</v>
      </c>
      <c r="D589" s="7">
        <v>1102</v>
      </c>
    </row>
    <row r="590" spans="1:4">
      <c r="A590" s="7" t="s">
        <v>480</v>
      </c>
      <c r="B590" s="7" t="s">
        <v>515</v>
      </c>
      <c r="C590" s="7">
        <v>2021</v>
      </c>
      <c r="D590" s="7">
        <v>1307</v>
      </c>
    </row>
    <row r="591" spans="1:4">
      <c r="A591" s="7" t="s">
        <v>480</v>
      </c>
      <c r="B591" s="7" t="s">
        <v>525</v>
      </c>
      <c r="C591" s="7">
        <v>2019</v>
      </c>
      <c r="D591" s="7">
        <v>2777</v>
      </c>
    </row>
    <row r="592" spans="1:4">
      <c r="A592" s="7" t="s">
        <v>480</v>
      </c>
      <c r="B592" s="7" t="s">
        <v>525</v>
      </c>
      <c r="C592" s="7">
        <v>2020</v>
      </c>
      <c r="D592" s="7">
        <v>2891</v>
      </c>
    </row>
    <row r="593" spans="1:4">
      <c r="A593" s="7" t="s">
        <v>480</v>
      </c>
      <c r="B593" s="7" t="s">
        <v>525</v>
      </c>
      <c r="C593" s="7">
        <v>2021</v>
      </c>
      <c r="D593" s="7">
        <v>2893</v>
      </c>
    </row>
    <row r="594" spans="1:4">
      <c r="A594" s="7" t="s">
        <v>480</v>
      </c>
      <c r="B594" s="7" t="s">
        <v>516</v>
      </c>
      <c r="C594" s="7">
        <v>2019</v>
      </c>
      <c r="D594" s="7">
        <v>33</v>
      </c>
    </row>
    <row r="595" spans="1:4">
      <c r="A595" s="7" t="s">
        <v>480</v>
      </c>
      <c r="B595" s="7" t="s">
        <v>516</v>
      </c>
      <c r="C595" s="7">
        <v>2020</v>
      </c>
      <c r="D595" s="7">
        <v>30</v>
      </c>
    </row>
    <row r="596" spans="1:4">
      <c r="A596" s="7" t="s">
        <v>480</v>
      </c>
      <c r="B596" s="7" t="s">
        <v>516</v>
      </c>
      <c r="C596" s="7">
        <v>2021</v>
      </c>
      <c r="D596" s="7">
        <v>37</v>
      </c>
    </row>
    <row r="597" spans="1:4">
      <c r="A597" s="7" t="s">
        <v>480</v>
      </c>
      <c r="B597" s="7" t="s">
        <v>526</v>
      </c>
      <c r="C597" s="7">
        <v>2019</v>
      </c>
      <c r="D597" s="7">
        <v>101</v>
      </c>
    </row>
    <row r="598" spans="1:4">
      <c r="A598" s="7" t="s">
        <v>480</v>
      </c>
      <c r="B598" s="7" t="s">
        <v>526</v>
      </c>
      <c r="C598" s="7">
        <v>2020</v>
      </c>
      <c r="D598" s="7">
        <v>112</v>
      </c>
    </row>
    <row r="599" spans="1:4">
      <c r="A599" s="7" t="s">
        <v>480</v>
      </c>
      <c r="B599" s="7" t="s">
        <v>526</v>
      </c>
      <c r="C599" s="7">
        <v>2021</v>
      </c>
      <c r="D599" s="7">
        <v>133</v>
      </c>
    </row>
    <row r="600" spans="1:4">
      <c r="A600" s="7" t="s">
        <v>480</v>
      </c>
      <c r="B600" s="7" t="s">
        <v>517</v>
      </c>
      <c r="C600" s="7">
        <v>2019</v>
      </c>
    </row>
    <row r="601" spans="1:4">
      <c r="A601" s="7" t="s">
        <v>480</v>
      </c>
      <c r="B601" s="7" t="s">
        <v>517</v>
      </c>
      <c r="C601" s="7">
        <v>2020</v>
      </c>
    </row>
    <row r="602" spans="1:4">
      <c r="A602" s="7" t="s">
        <v>480</v>
      </c>
      <c r="B602" s="7" t="s">
        <v>527</v>
      </c>
      <c r="C602" s="7">
        <v>2019</v>
      </c>
    </row>
    <row r="603" spans="1:4">
      <c r="A603" s="7" t="s">
        <v>480</v>
      </c>
      <c r="B603" s="7" t="s">
        <v>527</v>
      </c>
      <c r="C603" s="7">
        <v>2020</v>
      </c>
    </row>
    <row r="604" spans="1:4">
      <c r="A604" s="7" t="s">
        <v>480</v>
      </c>
      <c r="B604" s="7" t="s">
        <v>518</v>
      </c>
      <c r="C604" s="7">
        <v>2019</v>
      </c>
      <c r="D604" s="7">
        <v>1.1</v>
      </c>
    </row>
    <row r="605" spans="1:4">
      <c r="A605" s="7" t="s">
        <v>480</v>
      </c>
      <c r="B605" s="7" t="s">
        <v>518</v>
      </c>
      <c r="C605" s="7">
        <v>2020</v>
      </c>
      <c r="D605" s="7">
        <v>2</v>
      </c>
    </row>
    <row r="606" spans="1:4">
      <c r="A606" s="7" t="s">
        <v>480</v>
      </c>
      <c r="B606" s="7" t="s">
        <v>518</v>
      </c>
      <c r="C606" s="7">
        <v>2021</v>
      </c>
      <c r="D606" s="7">
        <v>2</v>
      </c>
    </row>
    <row r="607" spans="1:4">
      <c r="A607" s="7" t="s">
        <v>480</v>
      </c>
      <c r="B607" s="7" t="s">
        <v>528</v>
      </c>
      <c r="C607" s="7">
        <v>2019</v>
      </c>
      <c r="D607" s="7">
        <v>3.3</v>
      </c>
    </row>
    <row r="608" spans="1:4">
      <c r="A608" s="7" t="s">
        <v>480</v>
      </c>
      <c r="B608" s="7" t="s">
        <v>528</v>
      </c>
      <c r="C608" s="7">
        <v>2020</v>
      </c>
      <c r="D608" s="7">
        <v>4</v>
      </c>
    </row>
    <row r="609" spans="1:4">
      <c r="A609" s="7" t="s">
        <v>480</v>
      </c>
      <c r="B609" s="7" t="s">
        <v>528</v>
      </c>
      <c r="C609" s="7">
        <v>2021</v>
      </c>
      <c r="D609" s="7">
        <v>5</v>
      </c>
    </row>
    <row r="610" spans="1:4">
      <c r="A610" s="7" t="s">
        <v>481</v>
      </c>
      <c r="B610" s="7" t="s">
        <v>510</v>
      </c>
      <c r="C610" s="7">
        <v>2019</v>
      </c>
    </row>
    <row r="611" spans="1:4">
      <c r="A611" s="7" t="s">
        <v>481</v>
      </c>
      <c r="B611" s="7" t="s">
        <v>510</v>
      </c>
      <c r="C611" s="7">
        <v>2020</v>
      </c>
    </row>
    <row r="612" spans="1:4">
      <c r="A612" s="7" t="s">
        <v>481</v>
      </c>
      <c r="B612" s="7" t="s">
        <v>519</v>
      </c>
      <c r="C612" s="7">
        <v>2019</v>
      </c>
    </row>
    <row r="613" spans="1:4">
      <c r="A613" s="7" t="s">
        <v>481</v>
      </c>
      <c r="B613" s="7" t="s">
        <v>519</v>
      </c>
      <c r="C613" s="7">
        <v>2020</v>
      </c>
    </row>
    <row r="614" spans="1:4">
      <c r="A614" s="7" t="s">
        <v>481</v>
      </c>
      <c r="B614" s="7" t="s">
        <v>511</v>
      </c>
      <c r="C614" s="7">
        <v>2019</v>
      </c>
      <c r="D614" s="7">
        <v>906</v>
      </c>
    </row>
    <row r="615" spans="1:4">
      <c r="A615" s="7" t="s">
        <v>481</v>
      </c>
      <c r="B615" s="7" t="s">
        <v>511</v>
      </c>
      <c r="C615" s="7">
        <v>2020</v>
      </c>
      <c r="D615" s="7">
        <v>849</v>
      </c>
    </row>
    <row r="616" spans="1:4">
      <c r="A616" s="7" t="s">
        <v>481</v>
      </c>
      <c r="B616" s="7" t="s">
        <v>511</v>
      </c>
      <c r="C616" s="7">
        <v>2021</v>
      </c>
      <c r="D616" s="7">
        <v>1024</v>
      </c>
    </row>
    <row r="617" spans="1:4">
      <c r="A617" s="7" t="s">
        <v>481</v>
      </c>
      <c r="B617" s="7" t="s">
        <v>520</v>
      </c>
      <c r="C617" s="7">
        <v>2019</v>
      </c>
      <c r="D617" s="7">
        <v>2280</v>
      </c>
    </row>
    <row r="618" spans="1:4">
      <c r="A618" s="7" t="s">
        <v>481</v>
      </c>
      <c r="B618" s="7" t="s">
        <v>520</v>
      </c>
      <c r="C618" s="7">
        <v>2020</v>
      </c>
      <c r="D618" s="7">
        <v>2269</v>
      </c>
    </row>
    <row r="619" spans="1:4">
      <c r="A619" s="7" t="s">
        <v>481</v>
      </c>
      <c r="B619" s="7" t="s">
        <v>520</v>
      </c>
      <c r="C619" s="7">
        <v>2021</v>
      </c>
      <c r="D619" s="7">
        <v>2502</v>
      </c>
    </row>
    <row r="620" spans="1:4">
      <c r="A620" s="7" t="s">
        <v>481</v>
      </c>
      <c r="B620" s="7" t="s">
        <v>512</v>
      </c>
      <c r="C620" s="7">
        <v>2019</v>
      </c>
      <c r="D620" s="7">
        <v>1</v>
      </c>
    </row>
    <row r="621" spans="1:4">
      <c r="A621" s="7" t="s">
        <v>481</v>
      </c>
      <c r="B621" s="7" t="s">
        <v>512</v>
      </c>
      <c r="C621" s="7">
        <v>2020</v>
      </c>
      <c r="D621" s="7">
        <v>12</v>
      </c>
    </row>
    <row r="622" spans="1:4">
      <c r="A622" s="7" t="s">
        <v>481</v>
      </c>
      <c r="B622" s="7" t="s">
        <v>512</v>
      </c>
      <c r="C622" s="7">
        <v>2021</v>
      </c>
      <c r="D622" s="7">
        <v>13</v>
      </c>
    </row>
    <row r="623" spans="1:4">
      <c r="A623" s="7" t="s">
        <v>481</v>
      </c>
      <c r="B623" s="7" t="s">
        <v>521</v>
      </c>
      <c r="C623" s="7">
        <v>2019</v>
      </c>
      <c r="D623" s="7">
        <v>43</v>
      </c>
    </row>
    <row r="624" spans="1:4">
      <c r="A624" s="7" t="s">
        <v>481</v>
      </c>
      <c r="B624" s="7" t="s">
        <v>521</v>
      </c>
      <c r="C624" s="7">
        <v>2020</v>
      </c>
      <c r="D624" s="7">
        <v>43</v>
      </c>
    </row>
    <row r="625" spans="1:4">
      <c r="A625" s="7" t="s">
        <v>481</v>
      </c>
      <c r="B625" s="7" t="s">
        <v>521</v>
      </c>
      <c r="C625" s="7">
        <v>2021</v>
      </c>
      <c r="D625" s="7">
        <v>43</v>
      </c>
    </row>
    <row r="626" spans="1:4">
      <c r="A626" s="7" t="s">
        <v>481</v>
      </c>
      <c r="B626" s="7" t="s">
        <v>513</v>
      </c>
      <c r="C626" s="7">
        <v>2019</v>
      </c>
      <c r="D626" s="7">
        <v>19</v>
      </c>
    </row>
    <row r="627" spans="1:4">
      <c r="A627" s="7" t="s">
        <v>481</v>
      </c>
      <c r="B627" s="7" t="s">
        <v>513</v>
      </c>
      <c r="C627" s="7">
        <v>2020</v>
      </c>
      <c r="D627" s="7">
        <v>25</v>
      </c>
    </row>
    <row r="628" spans="1:4">
      <c r="A628" s="7" t="s">
        <v>481</v>
      </c>
      <c r="B628" s="7" t="s">
        <v>513</v>
      </c>
      <c r="C628" s="7">
        <v>2021</v>
      </c>
      <c r="D628" s="7">
        <v>32</v>
      </c>
    </row>
    <row r="629" spans="1:4">
      <c r="A629" s="7" t="s">
        <v>481</v>
      </c>
      <c r="B629" s="7" t="s">
        <v>522</v>
      </c>
      <c r="C629" s="7">
        <v>2019</v>
      </c>
      <c r="D629" s="7">
        <v>30</v>
      </c>
    </row>
    <row r="630" spans="1:4">
      <c r="A630" s="7" t="s">
        <v>481</v>
      </c>
      <c r="B630" s="7" t="s">
        <v>522</v>
      </c>
      <c r="C630" s="7">
        <v>2020</v>
      </c>
      <c r="D630" s="7">
        <v>35</v>
      </c>
    </row>
    <row r="631" spans="1:4">
      <c r="A631" s="7" t="s">
        <v>481</v>
      </c>
      <c r="B631" s="7" t="s">
        <v>522</v>
      </c>
      <c r="C631" s="7">
        <v>2021</v>
      </c>
      <c r="D631" s="7">
        <v>59</v>
      </c>
    </row>
    <row r="632" spans="1:4">
      <c r="A632" s="7" t="s">
        <v>481</v>
      </c>
      <c r="B632" s="7" t="s">
        <v>514</v>
      </c>
      <c r="C632" s="7">
        <v>2019</v>
      </c>
      <c r="D632" s="7">
        <v>112.9</v>
      </c>
    </row>
    <row r="633" spans="1:4">
      <c r="A633" s="7" t="s">
        <v>481</v>
      </c>
      <c r="B633" s="7" t="s">
        <v>514</v>
      </c>
      <c r="C633" s="7">
        <v>2020</v>
      </c>
      <c r="D633" s="7">
        <v>95</v>
      </c>
    </row>
    <row r="634" spans="1:4">
      <c r="A634" s="7" t="s">
        <v>481</v>
      </c>
      <c r="B634" s="7" t="s">
        <v>514</v>
      </c>
      <c r="C634" s="7">
        <v>2021</v>
      </c>
      <c r="D634" s="7">
        <v>100</v>
      </c>
    </row>
    <row r="635" spans="1:4">
      <c r="A635" s="7" t="s">
        <v>481</v>
      </c>
      <c r="B635" s="7" t="s">
        <v>523</v>
      </c>
      <c r="C635" s="7">
        <v>2019</v>
      </c>
      <c r="D635" s="7">
        <v>150.3</v>
      </c>
    </row>
    <row r="636" spans="1:4">
      <c r="A636" s="7" t="s">
        <v>481</v>
      </c>
      <c r="B636" s="7" t="s">
        <v>523</v>
      </c>
      <c r="C636" s="7">
        <v>2020</v>
      </c>
      <c r="D636" s="7">
        <v>147</v>
      </c>
    </row>
    <row r="637" spans="1:4">
      <c r="A637" s="7" t="s">
        <v>481</v>
      </c>
      <c r="B637" s="7" t="s">
        <v>523</v>
      </c>
      <c r="C637" s="7">
        <v>2021</v>
      </c>
      <c r="D637" s="7">
        <v>156</v>
      </c>
    </row>
    <row r="638" spans="1:4">
      <c r="A638" s="7" t="s">
        <v>481</v>
      </c>
      <c r="B638" s="7" t="s">
        <v>515</v>
      </c>
      <c r="C638" s="7">
        <v>2019</v>
      </c>
      <c r="D638" s="7">
        <v>776</v>
      </c>
    </row>
    <row r="639" spans="1:4">
      <c r="A639" s="7" t="s">
        <v>481</v>
      </c>
      <c r="B639" s="7" t="s">
        <v>515</v>
      </c>
      <c r="C639" s="7">
        <v>2020</v>
      </c>
      <c r="D639" s="7">
        <v>710</v>
      </c>
    </row>
    <row r="640" spans="1:4">
      <c r="A640" s="7" t="s">
        <v>481</v>
      </c>
      <c r="B640" s="7" t="s">
        <v>515</v>
      </c>
      <c r="C640" s="7">
        <v>2021</v>
      </c>
      <c r="D640" s="7">
        <v>873</v>
      </c>
    </row>
    <row r="641" spans="1:4">
      <c r="A641" s="7" t="s">
        <v>481</v>
      </c>
      <c r="B641" s="7" t="s">
        <v>525</v>
      </c>
      <c r="C641" s="7">
        <v>2019</v>
      </c>
      <c r="D641" s="7">
        <v>2039</v>
      </c>
    </row>
    <row r="642" spans="1:4">
      <c r="A642" s="7" t="s">
        <v>481</v>
      </c>
      <c r="B642" s="7" t="s">
        <v>525</v>
      </c>
      <c r="C642" s="7">
        <v>2020</v>
      </c>
      <c r="D642" s="7">
        <v>2024</v>
      </c>
    </row>
    <row r="643" spans="1:4">
      <c r="A643" s="7" t="s">
        <v>481</v>
      </c>
      <c r="B643" s="7" t="s">
        <v>525</v>
      </c>
      <c r="C643" s="7">
        <v>2021</v>
      </c>
      <c r="D643" s="7">
        <v>2228</v>
      </c>
    </row>
    <row r="644" spans="1:4">
      <c r="A644" s="7" t="s">
        <v>481</v>
      </c>
      <c r="B644" s="7" t="s">
        <v>516</v>
      </c>
      <c r="C644" s="7">
        <v>2019</v>
      </c>
      <c r="D644" s="7">
        <v>2</v>
      </c>
    </row>
    <row r="645" spans="1:4">
      <c r="A645" s="7" t="s">
        <v>481</v>
      </c>
      <c r="B645" s="7" t="s">
        <v>516</v>
      </c>
      <c r="C645" s="7">
        <v>2020</v>
      </c>
      <c r="D645" s="7">
        <v>3</v>
      </c>
    </row>
    <row r="646" spans="1:4">
      <c r="A646" s="7" t="s">
        <v>481</v>
      </c>
      <c r="B646" s="7" t="s">
        <v>516</v>
      </c>
      <c r="C646" s="7">
        <v>2021</v>
      </c>
      <c r="D646" s="7">
        <v>1</v>
      </c>
    </row>
    <row r="647" spans="1:4">
      <c r="A647" s="7" t="s">
        <v>481</v>
      </c>
      <c r="B647" s="7" t="s">
        <v>526</v>
      </c>
      <c r="C647" s="7">
        <v>2019</v>
      </c>
      <c r="D647" s="7">
        <v>8</v>
      </c>
    </row>
    <row r="648" spans="1:4">
      <c r="A648" s="7" t="s">
        <v>481</v>
      </c>
      <c r="B648" s="7" t="s">
        <v>526</v>
      </c>
      <c r="C648" s="7">
        <v>2020</v>
      </c>
      <c r="D648" s="7">
        <v>8</v>
      </c>
    </row>
    <row r="649" spans="1:4">
      <c r="A649" s="7" t="s">
        <v>481</v>
      </c>
      <c r="B649" s="7" t="s">
        <v>526</v>
      </c>
      <c r="C649" s="7">
        <v>2021</v>
      </c>
      <c r="D649" s="7">
        <v>2</v>
      </c>
    </row>
    <row r="650" spans="1:4">
      <c r="A650" s="7" t="s">
        <v>481</v>
      </c>
      <c r="B650" s="7" t="s">
        <v>517</v>
      </c>
      <c r="C650" s="7">
        <v>2019</v>
      </c>
      <c r="D650" s="7">
        <v>3</v>
      </c>
    </row>
    <row r="651" spans="1:4">
      <c r="A651" s="7" t="s">
        <v>481</v>
      </c>
      <c r="B651" s="7" t="s">
        <v>517</v>
      </c>
      <c r="C651" s="7">
        <v>2020</v>
      </c>
      <c r="D651" s="7">
        <v>3</v>
      </c>
    </row>
    <row r="652" spans="1:4">
      <c r="A652" s="7" t="s">
        <v>481</v>
      </c>
      <c r="B652" s="7" t="s">
        <v>517</v>
      </c>
      <c r="C652" s="7">
        <v>2021</v>
      </c>
      <c r="D652" s="7">
        <v>3</v>
      </c>
    </row>
    <row r="653" spans="1:4">
      <c r="A653" s="7" t="s">
        <v>481</v>
      </c>
      <c r="B653" s="7" t="s">
        <v>527</v>
      </c>
      <c r="C653" s="7">
        <v>2019</v>
      </c>
      <c r="D653" s="7">
        <v>7</v>
      </c>
    </row>
    <row r="654" spans="1:4">
      <c r="A654" s="7" t="s">
        <v>481</v>
      </c>
      <c r="B654" s="7" t="s">
        <v>527</v>
      </c>
      <c r="C654" s="7">
        <v>2020</v>
      </c>
      <c r="D654" s="7">
        <v>5</v>
      </c>
    </row>
    <row r="655" spans="1:4">
      <c r="A655" s="7" t="s">
        <v>481</v>
      </c>
      <c r="B655" s="7" t="s">
        <v>527</v>
      </c>
      <c r="C655" s="7">
        <v>2021</v>
      </c>
      <c r="D655" s="7">
        <v>5</v>
      </c>
    </row>
    <row r="656" spans="1:4">
      <c r="A656" s="7" t="s">
        <v>481</v>
      </c>
      <c r="B656" s="7" t="s">
        <v>518</v>
      </c>
      <c r="C656" s="7">
        <v>2019</v>
      </c>
      <c r="D656" s="7">
        <v>1.1</v>
      </c>
    </row>
    <row r="657" spans="1:4">
      <c r="A657" s="7" t="s">
        <v>481</v>
      </c>
      <c r="B657" s="7" t="s">
        <v>518</v>
      </c>
      <c r="C657" s="7">
        <v>2020</v>
      </c>
      <c r="D657" s="7">
        <v>2</v>
      </c>
    </row>
    <row r="658" spans="1:4">
      <c r="A658" s="7" t="s">
        <v>481</v>
      </c>
      <c r="B658" s="7" t="s">
        <v>518</v>
      </c>
      <c r="C658" s="7">
        <v>2021</v>
      </c>
      <c r="D658" s="7">
        <v>2</v>
      </c>
    </row>
    <row r="659" spans="1:4">
      <c r="A659" s="7" t="s">
        <v>481</v>
      </c>
      <c r="B659" s="7" t="s">
        <v>528</v>
      </c>
      <c r="C659" s="7">
        <v>2019</v>
      </c>
      <c r="D659" s="7">
        <v>2.7</v>
      </c>
    </row>
    <row r="660" spans="1:4">
      <c r="A660" s="7" t="s">
        <v>481</v>
      </c>
      <c r="B660" s="7" t="s">
        <v>528</v>
      </c>
      <c r="C660" s="7">
        <v>2020</v>
      </c>
      <c r="D660" s="7">
        <v>6</v>
      </c>
    </row>
    <row r="661" spans="1:4">
      <c r="A661" s="7" t="s">
        <v>481</v>
      </c>
      <c r="B661" s="7" t="s">
        <v>528</v>
      </c>
      <c r="C661" s="7">
        <v>2021</v>
      </c>
      <c r="D661" s="7">
        <v>9</v>
      </c>
    </row>
    <row r="662" spans="1:4">
      <c r="A662" s="7" t="s">
        <v>482</v>
      </c>
      <c r="B662" s="7" t="s">
        <v>510</v>
      </c>
      <c r="C662" s="7">
        <v>2019</v>
      </c>
    </row>
    <row r="663" spans="1:4">
      <c r="A663" s="7" t="s">
        <v>482</v>
      </c>
      <c r="B663" s="7" t="s">
        <v>510</v>
      </c>
      <c r="C663" s="7">
        <v>2020</v>
      </c>
    </row>
    <row r="664" spans="1:4">
      <c r="A664" s="7" t="s">
        <v>482</v>
      </c>
      <c r="B664" s="7" t="s">
        <v>519</v>
      </c>
      <c r="C664" s="7">
        <v>2019</v>
      </c>
    </row>
    <row r="665" spans="1:4">
      <c r="A665" s="7" t="s">
        <v>482</v>
      </c>
      <c r="B665" s="7" t="s">
        <v>519</v>
      </c>
      <c r="C665" s="7">
        <v>2020</v>
      </c>
    </row>
    <row r="666" spans="1:4">
      <c r="A666" s="7" t="s">
        <v>482</v>
      </c>
      <c r="B666" s="7" t="s">
        <v>511</v>
      </c>
      <c r="C666" s="7">
        <v>2019</v>
      </c>
      <c r="D666" s="7">
        <v>705</v>
      </c>
    </row>
    <row r="667" spans="1:4">
      <c r="A667" s="7" t="s">
        <v>482</v>
      </c>
      <c r="B667" s="7" t="s">
        <v>511</v>
      </c>
      <c r="C667" s="7">
        <v>2020</v>
      </c>
      <c r="D667" s="7">
        <v>721</v>
      </c>
    </row>
    <row r="668" spans="1:4">
      <c r="A668" s="7" t="s">
        <v>482</v>
      </c>
      <c r="B668" s="7" t="s">
        <v>511</v>
      </c>
      <c r="C668" s="7">
        <v>2021</v>
      </c>
      <c r="D668" s="7">
        <v>689.2</v>
      </c>
    </row>
    <row r="669" spans="1:4">
      <c r="A669" s="7" t="s">
        <v>482</v>
      </c>
      <c r="B669" s="7" t="s">
        <v>520</v>
      </c>
      <c r="C669" s="7">
        <v>2019</v>
      </c>
      <c r="D669" s="7">
        <v>1845</v>
      </c>
    </row>
    <row r="670" spans="1:4">
      <c r="A670" s="7" t="s">
        <v>482</v>
      </c>
      <c r="B670" s="7" t="s">
        <v>520</v>
      </c>
      <c r="C670" s="7">
        <v>2020</v>
      </c>
      <c r="D670" s="7">
        <v>1852</v>
      </c>
    </row>
    <row r="671" spans="1:4">
      <c r="A671" s="7" t="s">
        <v>482</v>
      </c>
      <c r="B671" s="7" t="s">
        <v>520</v>
      </c>
      <c r="C671" s="7">
        <v>2021</v>
      </c>
      <c r="D671" s="7">
        <v>1855</v>
      </c>
    </row>
    <row r="672" spans="1:4">
      <c r="A672" s="7" t="s">
        <v>482</v>
      </c>
      <c r="B672" s="7" t="s">
        <v>512</v>
      </c>
      <c r="C672" s="7">
        <v>2019</v>
      </c>
      <c r="D672" s="7">
        <v>26</v>
      </c>
    </row>
    <row r="673" spans="1:4">
      <c r="A673" s="7" t="s">
        <v>482</v>
      </c>
      <c r="B673" s="7" t="s">
        <v>512</v>
      </c>
      <c r="C673" s="7">
        <v>2020</v>
      </c>
      <c r="D673" s="7">
        <v>24</v>
      </c>
    </row>
    <row r="674" spans="1:4">
      <c r="A674" s="7" t="s">
        <v>482</v>
      </c>
      <c r="B674" s="7" t="s">
        <v>512</v>
      </c>
      <c r="C674" s="7">
        <v>2021</v>
      </c>
      <c r="D674" s="7">
        <v>20</v>
      </c>
    </row>
    <row r="675" spans="1:4">
      <c r="A675" s="7" t="s">
        <v>482</v>
      </c>
      <c r="B675" s="7" t="s">
        <v>521</v>
      </c>
      <c r="C675" s="7">
        <v>2019</v>
      </c>
      <c r="D675" s="7">
        <v>55</v>
      </c>
    </row>
    <row r="676" spans="1:4">
      <c r="A676" s="7" t="s">
        <v>482</v>
      </c>
      <c r="B676" s="7" t="s">
        <v>521</v>
      </c>
      <c r="C676" s="7">
        <v>2020</v>
      </c>
      <c r="D676" s="7">
        <v>61</v>
      </c>
    </row>
    <row r="677" spans="1:4">
      <c r="A677" s="7" t="s">
        <v>482</v>
      </c>
      <c r="B677" s="7" t="s">
        <v>521</v>
      </c>
      <c r="C677" s="7">
        <v>2021</v>
      </c>
      <c r="D677" s="7">
        <v>83</v>
      </c>
    </row>
    <row r="678" spans="1:4">
      <c r="A678" s="7" t="s">
        <v>482</v>
      </c>
      <c r="B678" s="7" t="s">
        <v>513</v>
      </c>
      <c r="C678" s="7">
        <v>2019</v>
      </c>
      <c r="D678" s="7">
        <v>9</v>
      </c>
    </row>
    <row r="679" spans="1:4">
      <c r="A679" s="7" t="s">
        <v>482</v>
      </c>
      <c r="B679" s="7" t="s">
        <v>513</v>
      </c>
      <c r="C679" s="7">
        <v>2020</v>
      </c>
      <c r="D679" s="7">
        <v>9</v>
      </c>
    </row>
    <row r="680" spans="1:4">
      <c r="A680" s="7" t="s">
        <v>482</v>
      </c>
      <c r="B680" s="7" t="s">
        <v>513</v>
      </c>
      <c r="C680" s="7">
        <v>2021</v>
      </c>
      <c r="D680" s="7">
        <v>11</v>
      </c>
    </row>
    <row r="681" spans="1:4">
      <c r="A681" s="7" t="s">
        <v>482</v>
      </c>
      <c r="B681" s="7" t="s">
        <v>522</v>
      </c>
      <c r="C681" s="7">
        <v>2019</v>
      </c>
      <c r="D681" s="7">
        <v>19</v>
      </c>
    </row>
    <row r="682" spans="1:4">
      <c r="A682" s="7" t="s">
        <v>482</v>
      </c>
      <c r="B682" s="7" t="s">
        <v>522</v>
      </c>
      <c r="C682" s="7">
        <v>2020</v>
      </c>
      <c r="D682" s="7">
        <v>19</v>
      </c>
    </row>
    <row r="683" spans="1:4">
      <c r="A683" s="7" t="s">
        <v>482</v>
      </c>
      <c r="B683" s="7" t="s">
        <v>522</v>
      </c>
      <c r="C683" s="7">
        <v>2021</v>
      </c>
      <c r="D683" s="7">
        <v>25</v>
      </c>
    </row>
    <row r="684" spans="1:4">
      <c r="A684" s="7" t="s">
        <v>482</v>
      </c>
      <c r="B684" s="7" t="s">
        <v>514</v>
      </c>
      <c r="C684" s="7">
        <v>2019</v>
      </c>
      <c r="D684" s="7">
        <v>10</v>
      </c>
    </row>
    <row r="685" spans="1:4">
      <c r="A685" s="7" t="s">
        <v>482</v>
      </c>
      <c r="B685" s="7" t="s">
        <v>514</v>
      </c>
      <c r="C685" s="7">
        <v>2020</v>
      </c>
      <c r="D685" s="7">
        <v>11.97</v>
      </c>
    </row>
    <row r="686" spans="1:4">
      <c r="A686" s="7" t="s">
        <v>482</v>
      </c>
      <c r="B686" s="7" t="s">
        <v>514</v>
      </c>
      <c r="C686" s="7">
        <v>2021</v>
      </c>
      <c r="D686" s="7">
        <v>12</v>
      </c>
    </row>
    <row r="687" spans="1:4">
      <c r="A687" s="7" t="s">
        <v>482</v>
      </c>
      <c r="B687" s="7" t="s">
        <v>523</v>
      </c>
      <c r="C687" s="7">
        <v>2019</v>
      </c>
      <c r="D687" s="7">
        <v>37.7</v>
      </c>
    </row>
    <row r="688" spans="1:4">
      <c r="A688" s="7" t="s">
        <v>482</v>
      </c>
      <c r="B688" s="7" t="s">
        <v>523</v>
      </c>
      <c r="C688" s="7">
        <v>2020</v>
      </c>
      <c r="D688" s="7">
        <v>37</v>
      </c>
    </row>
    <row r="689" spans="1:4">
      <c r="A689" s="7" t="s">
        <v>482</v>
      </c>
      <c r="B689" s="7" t="s">
        <v>523</v>
      </c>
      <c r="C689" s="7">
        <v>2021</v>
      </c>
      <c r="D689" s="7">
        <v>39</v>
      </c>
    </row>
    <row r="690" spans="1:4">
      <c r="A690" s="7" t="s">
        <v>482</v>
      </c>
      <c r="B690" s="7" t="s">
        <v>515</v>
      </c>
      <c r="C690" s="7">
        <v>2019</v>
      </c>
      <c r="D690" s="7">
        <v>659</v>
      </c>
    </row>
    <row r="691" spans="1:4">
      <c r="A691" s="7" t="s">
        <v>482</v>
      </c>
      <c r="B691" s="7" t="s">
        <v>515</v>
      </c>
      <c r="C691" s="7">
        <v>2020</v>
      </c>
      <c r="D691" s="7">
        <v>677</v>
      </c>
    </row>
    <row r="692" spans="1:4">
      <c r="A692" s="7" t="s">
        <v>482</v>
      </c>
      <c r="B692" s="7" t="s">
        <v>515</v>
      </c>
      <c r="C692" s="7">
        <v>2021</v>
      </c>
      <c r="D692" s="7">
        <v>646</v>
      </c>
    </row>
    <row r="693" spans="1:4">
      <c r="A693" s="7" t="s">
        <v>482</v>
      </c>
      <c r="B693" s="7" t="s">
        <v>525</v>
      </c>
      <c r="C693" s="7">
        <v>2019</v>
      </c>
      <c r="D693" s="7">
        <v>1733</v>
      </c>
    </row>
    <row r="694" spans="1:4">
      <c r="A694" s="7" t="s">
        <v>482</v>
      </c>
      <c r="B694" s="7" t="s">
        <v>525</v>
      </c>
      <c r="C694" s="7">
        <v>2020</v>
      </c>
      <c r="D694" s="7">
        <v>1733</v>
      </c>
    </row>
    <row r="695" spans="1:4">
      <c r="A695" s="7" t="s">
        <v>482</v>
      </c>
      <c r="B695" s="7" t="s">
        <v>525</v>
      </c>
      <c r="C695" s="7">
        <v>2021</v>
      </c>
      <c r="D695" s="7">
        <v>1706</v>
      </c>
    </row>
    <row r="696" spans="1:4">
      <c r="A696" s="7" t="s">
        <v>482</v>
      </c>
      <c r="B696" s="7" t="s">
        <v>516</v>
      </c>
      <c r="C696" s="7">
        <v>2019</v>
      </c>
      <c r="D696" s="7">
        <v>0.1</v>
      </c>
    </row>
    <row r="697" spans="1:4">
      <c r="A697" s="7" t="s">
        <v>482</v>
      </c>
      <c r="B697" s="7" t="s">
        <v>516</v>
      </c>
      <c r="C697" s="7">
        <v>2020</v>
      </c>
      <c r="D697" s="7">
        <v>0.1</v>
      </c>
    </row>
    <row r="698" spans="1:4">
      <c r="A698" s="7" t="s">
        <v>482</v>
      </c>
      <c r="B698" s="7" t="s">
        <v>516</v>
      </c>
      <c r="C698" s="7">
        <v>2021</v>
      </c>
      <c r="D698" s="7">
        <v>0</v>
      </c>
    </row>
    <row r="699" spans="1:4">
      <c r="A699" s="7" t="s">
        <v>482</v>
      </c>
      <c r="B699" s="7" t="s">
        <v>526</v>
      </c>
      <c r="C699" s="7">
        <v>2019</v>
      </c>
      <c r="D699" s="7">
        <v>1</v>
      </c>
    </row>
    <row r="700" spans="1:4">
      <c r="A700" s="7" t="s">
        <v>482</v>
      </c>
      <c r="B700" s="7" t="s">
        <v>526</v>
      </c>
      <c r="C700" s="7">
        <v>2020</v>
      </c>
      <c r="D700" s="7">
        <v>1</v>
      </c>
    </row>
    <row r="701" spans="1:4">
      <c r="A701" s="7" t="s">
        <v>482</v>
      </c>
      <c r="B701" s="7" t="s">
        <v>526</v>
      </c>
      <c r="C701" s="7">
        <v>2021</v>
      </c>
      <c r="D701" s="7">
        <v>1</v>
      </c>
    </row>
    <row r="702" spans="1:4">
      <c r="A702" s="7" t="s">
        <v>482</v>
      </c>
      <c r="B702" s="7" t="s">
        <v>517</v>
      </c>
      <c r="C702" s="7">
        <v>2019</v>
      </c>
    </row>
    <row r="703" spans="1:4">
      <c r="A703" s="7" t="s">
        <v>482</v>
      </c>
      <c r="B703" s="7" t="s">
        <v>517</v>
      </c>
      <c r="C703" s="7">
        <v>2020</v>
      </c>
    </row>
    <row r="704" spans="1:4">
      <c r="A704" s="7" t="s">
        <v>482</v>
      </c>
      <c r="B704" s="7" t="s">
        <v>527</v>
      </c>
      <c r="C704" s="7">
        <v>2019</v>
      </c>
    </row>
    <row r="705" spans="1:4">
      <c r="A705" s="7" t="s">
        <v>482</v>
      </c>
      <c r="B705" s="7" t="s">
        <v>527</v>
      </c>
      <c r="C705" s="7">
        <v>2020</v>
      </c>
    </row>
    <row r="706" spans="1:4">
      <c r="A706" s="7" t="s">
        <v>482</v>
      </c>
      <c r="B706" s="7" t="s">
        <v>518</v>
      </c>
      <c r="C706" s="7">
        <v>2019</v>
      </c>
    </row>
    <row r="707" spans="1:4">
      <c r="A707" s="7" t="s">
        <v>482</v>
      </c>
      <c r="B707" s="7" t="s">
        <v>518</v>
      </c>
      <c r="C707" s="7">
        <v>2020</v>
      </c>
      <c r="D707" s="7">
        <v>0.03</v>
      </c>
    </row>
    <row r="708" spans="1:4">
      <c r="A708" s="7" t="s">
        <v>482</v>
      </c>
      <c r="B708" s="7" t="s">
        <v>518</v>
      </c>
      <c r="C708" s="7">
        <v>2021</v>
      </c>
      <c r="D708" s="7">
        <v>0.2</v>
      </c>
    </row>
    <row r="709" spans="1:4">
      <c r="A709" s="7" t="s">
        <v>482</v>
      </c>
      <c r="B709" s="7" t="s">
        <v>528</v>
      </c>
      <c r="C709" s="7">
        <v>2019</v>
      </c>
      <c r="D709" s="7">
        <v>0.3</v>
      </c>
    </row>
    <row r="710" spans="1:4">
      <c r="A710" s="7" t="s">
        <v>482</v>
      </c>
      <c r="B710" s="7" t="s">
        <v>528</v>
      </c>
      <c r="C710" s="7">
        <v>2020</v>
      </c>
      <c r="D710" s="7">
        <v>1</v>
      </c>
    </row>
    <row r="711" spans="1:4">
      <c r="A711" s="7" t="s">
        <v>482</v>
      </c>
      <c r="B711" s="7" t="s">
        <v>528</v>
      </c>
      <c r="C711" s="7">
        <v>2021</v>
      </c>
      <c r="D711" s="7">
        <v>1</v>
      </c>
    </row>
    <row r="712" spans="1:4">
      <c r="A712" s="7" t="s">
        <v>483</v>
      </c>
      <c r="B712" s="7" t="s">
        <v>510</v>
      </c>
      <c r="C712" s="7">
        <v>2019</v>
      </c>
      <c r="D712" s="7">
        <v>329</v>
      </c>
    </row>
    <row r="713" spans="1:4">
      <c r="A713" s="7" t="s">
        <v>483</v>
      </c>
      <c r="B713" s="7" t="s">
        <v>510</v>
      </c>
      <c r="C713" s="7">
        <v>2020</v>
      </c>
      <c r="D713" s="7">
        <v>355</v>
      </c>
    </row>
    <row r="714" spans="1:4">
      <c r="A714" s="7" t="s">
        <v>483</v>
      </c>
      <c r="B714" s="7" t="s">
        <v>510</v>
      </c>
      <c r="C714" s="7">
        <v>2021</v>
      </c>
      <c r="D714" s="7">
        <v>485</v>
      </c>
    </row>
    <row r="715" spans="1:4">
      <c r="A715" s="7" t="s">
        <v>483</v>
      </c>
      <c r="B715" s="7" t="s">
        <v>519</v>
      </c>
      <c r="C715" s="7">
        <v>2019</v>
      </c>
      <c r="D715" s="7">
        <v>437</v>
      </c>
    </row>
    <row r="716" spans="1:4">
      <c r="A716" s="7" t="s">
        <v>483</v>
      </c>
      <c r="B716" s="7" t="s">
        <v>519</v>
      </c>
      <c r="C716" s="7">
        <v>2020</v>
      </c>
      <c r="D716" s="7">
        <v>549</v>
      </c>
    </row>
    <row r="717" spans="1:4">
      <c r="A717" s="7" t="s">
        <v>483</v>
      </c>
      <c r="B717" s="7" t="s">
        <v>519</v>
      </c>
      <c r="C717" s="7">
        <v>2021</v>
      </c>
      <c r="D717" s="7">
        <v>661</v>
      </c>
    </row>
    <row r="718" spans="1:4">
      <c r="A718" s="7" t="s">
        <v>483</v>
      </c>
      <c r="B718" s="7" t="s">
        <v>511</v>
      </c>
      <c r="C718" s="7">
        <v>2019</v>
      </c>
      <c r="D718" s="7">
        <v>4364</v>
      </c>
    </row>
    <row r="719" spans="1:4">
      <c r="A719" s="7" t="s">
        <v>483</v>
      </c>
      <c r="B719" s="7" t="s">
        <v>511</v>
      </c>
      <c r="C719" s="7">
        <v>2020</v>
      </c>
      <c r="D719" s="7">
        <v>4290</v>
      </c>
    </row>
    <row r="720" spans="1:4">
      <c r="A720" s="7" t="s">
        <v>483</v>
      </c>
      <c r="B720" s="7" t="s">
        <v>511</v>
      </c>
      <c r="C720" s="7">
        <v>2021</v>
      </c>
      <c r="D720" s="7">
        <v>4739</v>
      </c>
    </row>
    <row r="721" spans="1:4">
      <c r="A721" s="7" t="s">
        <v>483</v>
      </c>
      <c r="B721" s="7" t="s">
        <v>520</v>
      </c>
      <c r="C721" s="7">
        <v>2019</v>
      </c>
      <c r="D721" s="7">
        <v>10050</v>
      </c>
    </row>
    <row r="722" spans="1:4">
      <c r="A722" s="7" t="s">
        <v>483</v>
      </c>
      <c r="B722" s="7" t="s">
        <v>520</v>
      </c>
      <c r="C722" s="7">
        <v>2020</v>
      </c>
      <c r="D722" s="7">
        <v>10079</v>
      </c>
    </row>
    <row r="723" spans="1:4">
      <c r="A723" s="7" t="s">
        <v>483</v>
      </c>
      <c r="B723" s="7" t="s">
        <v>520</v>
      </c>
      <c r="C723" s="7">
        <v>2021</v>
      </c>
      <c r="D723" s="7">
        <v>10322</v>
      </c>
    </row>
    <row r="724" spans="1:4">
      <c r="A724" s="7" t="s">
        <v>483</v>
      </c>
      <c r="B724" s="7" t="s">
        <v>512</v>
      </c>
      <c r="C724" s="7">
        <v>2019</v>
      </c>
      <c r="D724" s="7">
        <v>35</v>
      </c>
    </row>
    <row r="725" spans="1:4">
      <c r="A725" s="7" t="s">
        <v>483</v>
      </c>
      <c r="B725" s="7" t="s">
        <v>512</v>
      </c>
      <c r="C725" s="7">
        <v>2020</v>
      </c>
      <c r="D725" s="7">
        <v>37</v>
      </c>
    </row>
    <row r="726" spans="1:4">
      <c r="A726" s="7" t="s">
        <v>483</v>
      </c>
      <c r="B726" s="7" t="s">
        <v>512</v>
      </c>
      <c r="C726" s="7">
        <v>2021</v>
      </c>
      <c r="D726" s="7">
        <v>32</v>
      </c>
    </row>
    <row r="727" spans="1:4">
      <c r="A727" s="7" t="s">
        <v>483</v>
      </c>
      <c r="B727" s="7" t="s">
        <v>521</v>
      </c>
      <c r="C727" s="7">
        <v>2019</v>
      </c>
      <c r="D727" s="7">
        <v>59</v>
      </c>
    </row>
    <row r="728" spans="1:4">
      <c r="A728" s="7" t="s">
        <v>483</v>
      </c>
      <c r="B728" s="7" t="s">
        <v>521</v>
      </c>
      <c r="C728" s="7">
        <v>2020</v>
      </c>
      <c r="D728" s="7">
        <v>80</v>
      </c>
    </row>
    <row r="729" spans="1:4">
      <c r="A729" s="7" t="s">
        <v>483</v>
      </c>
      <c r="B729" s="7" t="s">
        <v>521</v>
      </c>
      <c r="C729" s="7">
        <v>2021</v>
      </c>
      <c r="D729" s="7">
        <v>88</v>
      </c>
    </row>
    <row r="730" spans="1:4">
      <c r="A730" s="7" t="s">
        <v>483</v>
      </c>
      <c r="B730" s="7" t="s">
        <v>513</v>
      </c>
      <c r="C730" s="7">
        <v>2019</v>
      </c>
      <c r="D730" s="7">
        <v>73</v>
      </c>
    </row>
    <row r="731" spans="1:4">
      <c r="A731" s="7" t="s">
        <v>483</v>
      </c>
      <c r="B731" s="7" t="s">
        <v>513</v>
      </c>
      <c r="C731" s="7">
        <v>2020</v>
      </c>
      <c r="D731" s="7">
        <v>86</v>
      </c>
    </row>
    <row r="732" spans="1:4">
      <c r="A732" s="7" t="s">
        <v>483</v>
      </c>
      <c r="B732" s="7" t="s">
        <v>513</v>
      </c>
      <c r="C732" s="7">
        <v>2021</v>
      </c>
      <c r="D732" s="7">
        <v>99</v>
      </c>
    </row>
    <row r="733" spans="1:4">
      <c r="A733" s="7" t="s">
        <v>483</v>
      </c>
      <c r="B733" s="7" t="s">
        <v>522</v>
      </c>
      <c r="C733" s="7">
        <v>2019</v>
      </c>
      <c r="D733" s="7">
        <v>130</v>
      </c>
    </row>
    <row r="734" spans="1:4">
      <c r="A734" s="7" t="s">
        <v>483</v>
      </c>
      <c r="B734" s="7" t="s">
        <v>522</v>
      </c>
      <c r="C734" s="7">
        <v>2020</v>
      </c>
      <c r="D734" s="7">
        <v>154</v>
      </c>
    </row>
    <row r="735" spans="1:4">
      <c r="A735" s="7" t="s">
        <v>483</v>
      </c>
      <c r="B735" s="7" t="s">
        <v>522</v>
      </c>
      <c r="C735" s="7">
        <v>2021</v>
      </c>
      <c r="D735" s="7">
        <v>191</v>
      </c>
    </row>
    <row r="736" spans="1:4">
      <c r="A736" s="7" t="s">
        <v>483</v>
      </c>
      <c r="B736" s="7" t="s">
        <v>514</v>
      </c>
      <c r="C736" s="7">
        <v>2019</v>
      </c>
      <c r="D736" s="7">
        <v>133</v>
      </c>
    </row>
    <row r="737" spans="1:4">
      <c r="A737" s="7" t="s">
        <v>483</v>
      </c>
      <c r="B737" s="7" t="s">
        <v>514</v>
      </c>
      <c r="C737" s="7">
        <v>2020</v>
      </c>
      <c r="D737" s="7">
        <v>118</v>
      </c>
    </row>
    <row r="738" spans="1:4">
      <c r="A738" s="7" t="s">
        <v>483</v>
      </c>
      <c r="B738" s="7" t="s">
        <v>514</v>
      </c>
      <c r="C738" s="7">
        <v>2021</v>
      </c>
      <c r="D738" s="7">
        <v>116</v>
      </c>
    </row>
    <row r="739" spans="1:4">
      <c r="A739" s="7" t="s">
        <v>483</v>
      </c>
      <c r="B739" s="7" t="s">
        <v>523</v>
      </c>
      <c r="C739" s="7">
        <v>2019</v>
      </c>
      <c r="D739" s="7">
        <v>215.2</v>
      </c>
    </row>
    <row r="740" spans="1:4">
      <c r="A740" s="7" t="s">
        <v>483</v>
      </c>
      <c r="B740" s="7" t="s">
        <v>523</v>
      </c>
      <c r="C740" s="7">
        <v>2020</v>
      </c>
      <c r="D740" s="7">
        <v>217</v>
      </c>
    </row>
    <row r="741" spans="1:4">
      <c r="A741" s="7" t="s">
        <v>483</v>
      </c>
      <c r="B741" s="7" t="s">
        <v>523</v>
      </c>
      <c r="C741" s="7">
        <v>2021</v>
      </c>
      <c r="D741" s="7">
        <v>247</v>
      </c>
    </row>
    <row r="742" spans="1:4">
      <c r="A742" s="7" t="s">
        <v>483</v>
      </c>
      <c r="B742" s="7" t="s">
        <v>515</v>
      </c>
      <c r="C742" s="7">
        <v>2019</v>
      </c>
      <c r="D742" s="7">
        <v>3604</v>
      </c>
    </row>
    <row r="743" spans="1:4">
      <c r="A743" s="7" t="s">
        <v>483</v>
      </c>
      <c r="B743" s="7" t="s">
        <v>515</v>
      </c>
      <c r="C743" s="7">
        <v>2020</v>
      </c>
      <c r="D743" s="7">
        <v>3570</v>
      </c>
    </row>
    <row r="744" spans="1:4">
      <c r="A744" s="7" t="s">
        <v>483</v>
      </c>
      <c r="B744" s="7" t="s">
        <v>515</v>
      </c>
      <c r="C744" s="7">
        <v>2021</v>
      </c>
      <c r="D744" s="7">
        <v>4004</v>
      </c>
    </row>
    <row r="745" spans="1:4">
      <c r="A745" s="7" t="s">
        <v>483</v>
      </c>
      <c r="B745" s="7" t="s">
        <v>525</v>
      </c>
      <c r="C745" s="7">
        <v>2019</v>
      </c>
      <c r="D745" s="7">
        <v>8028</v>
      </c>
    </row>
    <row r="746" spans="1:4">
      <c r="A746" s="7" t="s">
        <v>483</v>
      </c>
      <c r="B746" s="7" t="s">
        <v>525</v>
      </c>
      <c r="C746" s="7">
        <v>2020</v>
      </c>
      <c r="D746" s="7">
        <v>7921</v>
      </c>
    </row>
    <row r="747" spans="1:4">
      <c r="A747" s="7" t="s">
        <v>483</v>
      </c>
      <c r="B747" s="7" t="s">
        <v>525</v>
      </c>
      <c r="C747" s="7">
        <v>2021</v>
      </c>
      <c r="D747" s="7">
        <v>7881</v>
      </c>
    </row>
    <row r="748" spans="1:4">
      <c r="A748" s="7" t="s">
        <v>483</v>
      </c>
      <c r="B748" s="7" t="s">
        <v>516</v>
      </c>
      <c r="C748" s="7">
        <v>2019</v>
      </c>
      <c r="D748" s="7">
        <v>532</v>
      </c>
    </row>
    <row r="749" spans="1:4">
      <c r="A749" s="7" t="s">
        <v>483</v>
      </c>
      <c r="B749" s="7" t="s">
        <v>516</v>
      </c>
      <c r="C749" s="7">
        <v>2020</v>
      </c>
      <c r="D749" s="7">
        <v>477</v>
      </c>
    </row>
    <row r="750" spans="1:4">
      <c r="A750" s="7" t="s">
        <v>483</v>
      </c>
      <c r="B750" s="7" t="s">
        <v>516</v>
      </c>
      <c r="C750" s="7">
        <v>2021</v>
      </c>
      <c r="D750" s="7">
        <v>486</v>
      </c>
    </row>
    <row r="751" spans="1:4">
      <c r="A751" s="7" t="s">
        <v>483</v>
      </c>
      <c r="B751" s="7" t="s">
        <v>526</v>
      </c>
      <c r="C751" s="7">
        <v>2019</v>
      </c>
      <c r="D751" s="7">
        <v>1610</v>
      </c>
    </row>
    <row r="752" spans="1:4">
      <c r="A752" s="7" t="s">
        <v>483</v>
      </c>
      <c r="B752" s="7" t="s">
        <v>526</v>
      </c>
      <c r="C752" s="7">
        <v>2020</v>
      </c>
      <c r="D752" s="7">
        <v>1700</v>
      </c>
    </row>
    <row r="753" spans="1:4">
      <c r="A753" s="7" t="s">
        <v>483</v>
      </c>
      <c r="B753" s="7" t="s">
        <v>526</v>
      </c>
      <c r="C753" s="7">
        <v>2021</v>
      </c>
      <c r="D753" s="7">
        <v>1906</v>
      </c>
    </row>
    <row r="754" spans="1:4">
      <c r="A754" s="7" t="s">
        <v>483</v>
      </c>
      <c r="B754" s="7" t="s">
        <v>517</v>
      </c>
      <c r="C754" s="7">
        <v>2019</v>
      </c>
    </row>
    <row r="755" spans="1:4">
      <c r="A755" s="7" t="s">
        <v>483</v>
      </c>
      <c r="B755" s="7" t="s">
        <v>517</v>
      </c>
      <c r="C755" s="7">
        <v>2020</v>
      </c>
    </row>
    <row r="756" spans="1:4">
      <c r="A756" s="7" t="s">
        <v>483</v>
      </c>
      <c r="B756" s="7" t="s">
        <v>527</v>
      </c>
      <c r="C756" s="7">
        <v>2019</v>
      </c>
    </row>
    <row r="757" spans="1:4">
      <c r="A757" s="7" t="s">
        <v>483</v>
      </c>
      <c r="B757" s="7" t="s">
        <v>527</v>
      </c>
      <c r="C757" s="7">
        <v>2020</v>
      </c>
    </row>
    <row r="758" spans="1:4">
      <c r="A758" s="7" t="s">
        <v>483</v>
      </c>
      <c r="B758" s="7" t="s">
        <v>518</v>
      </c>
      <c r="C758" s="7">
        <v>2019</v>
      </c>
      <c r="D758" s="7">
        <v>2</v>
      </c>
    </row>
    <row r="759" spans="1:4">
      <c r="A759" s="7" t="s">
        <v>483</v>
      </c>
      <c r="B759" s="7" t="s">
        <v>518</v>
      </c>
      <c r="C759" s="7">
        <v>2020</v>
      </c>
      <c r="D759" s="7">
        <v>2</v>
      </c>
    </row>
    <row r="760" spans="1:4">
      <c r="A760" s="7" t="s">
        <v>483</v>
      </c>
      <c r="B760" s="7" t="s">
        <v>518</v>
      </c>
      <c r="C760" s="7">
        <v>2021</v>
      </c>
      <c r="D760" s="7">
        <v>2</v>
      </c>
    </row>
    <row r="761" spans="1:4">
      <c r="A761" s="7" t="s">
        <v>483</v>
      </c>
      <c r="B761" s="7" t="s">
        <v>528</v>
      </c>
      <c r="C761" s="7">
        <v>2019</v>
      </c>
      <c r="D761" s="7">
        <v>6.8</v>
      </c>
    </row>
    <row r="762" spans="1:4">
      <c r="A762" s="7" t="s">
        <v>483</v>
      </c>
      <c r="B762" s="7" t="s">
        <v>528</v>
      </c>
      <c r="C762" s="7">
        <v>2020</v>
      </c>
      <c r="D762" s="7">
        <v>8</v>
      </c>
    </row>
    <row r="763" spans="1:4">
      <c r="A763" s="7" t="s">
        <v>483</v>
      </c>
      <c r="B763" s="7" t="s">
        <v>528</v>
      </c>
      <c r="C763" s="7">
        <v>2021</v>
      </c>
      <c r="D763" s="7">
        <v>9</v>
      </c>
    </row>
    <row r="764" spans="1:4">
      <c r="A764" s="7" t="s">
        <v>484</v>
      </c>
      <c r="B764" s="7" t="s">
        <v>510</v>
      </c>
      <c r="C764" s="7">
        <v>2019</v>
      </c>
    </row>
    <row r="765" spans="1:4">
      <c r="A765" s="7" t="s">
        <v>484</v>
      </c>
      <c r="B765" s="7" t="s">
        <v>510</v>
      </c>
      <c r="C765" s="7">
        <v>2020</v>
      </c>
    </row>
    <row r="766" spans="1:4">
      <c r="A766" s="7" t="s">
        <v>484</v>
      </c>
      <c r="B766" s="7" t="s">
        <v>519</v>
      </c>
      <c r="C766" s="7">
        <v>2019</v>
      </c>
    </row>
    <row r="767" spans="1:4">
      <c r="A767" s="7" t="s">
        <v>484</v>
      </c>
      <c r="B767" s="7" t="s">
        <v>519</v>
      </c>
      <c r="C767" s="7">
        <v>2020</v>
      </c>
    </row>
    <row r="768" spans="1:4">
      <c r="A768" s="7" t="s">
        <v>484</v>
      </c>
      <c r="B768" s="7" t="s">
        <v>511</v>
      </c>
      <c r="C768" s="7">
        <v>2019</v>
      </c>
      <c r="D768" s="7">
        <v>1128</v>
      </c>
    </row>
    <row r="769" spans="1:4">
      <c r="A769" s="7" t="s">
        <v>484</v>
      </c>
      <c r="B769" s="7" t="s">
        <v>511</v>
      </c>
      <c r="C769" s="7">
        <v>2020</v>
      </c>
      <c r="D769" s="7">
        <v>1199</v>
      </c>
    </row>
    <row r="770" spans="1:4">
      <c r="A770" s="7" t="s">
        <v>484</v>
      </c>
      <c r="B770" s="7" t="s">
        <v>511</v>
      </c>
      <c r="C770" s="7">
        <v>2021</v>
      </c>
      <c r="D770" s="7">
        <v>1306</v>
      </c>
    </row>
    <row r="771" spans="1:4">
      <c r="A771" s="7" t="s">
        <v>484</v>
      </c>
      <c r="B771" s="7" t="s">
        <v>520</v>
      </c>
      <c r="C771" s="7">
        <v>2019</v>
      </c>
      <c r="D771" s="7">
        <v>2205</v>
      </c>
    </row>
    <row r="772" spans="1:4">
      <c r="A772" s="7" t="s">
        <v>484</v>
      </c>
      <c r="B772" s="7" t="s">
        <v>520</v>
      </c>
      <c r="C772" s="7">
        <v>2020</v>
      </c>
      <c r="D772" s="7">
        <v>2455</v>
      </c>
    </row>
    <row r="773" spans="1:4">
      <c r="A773" s="7" t="s">
        <v>484</v>
      </c>
      <c r="B773" s="7" t="s">
        <v>520</v>
      </c>
      <c r="C773" s="7">
        <v>2021</v>
      </c>
      <c r="D773" s="7">
        <v>2711</v>
      </c>
    </row>
    <row r="774" spans="1:4">
      <c r="A774" s="7" t="s">
        <v>484</v>
      </c>
      <c r="B774" s="7" t="s">
        <v>512</v>
      </c>
      <c r="C774" s="7">
        <v>2019</v>
      </c>
      <c r="D774" s="7">
        <v>10</v>
      </c>
    </row>
    <row r="775" spans="1:4">
      <c r="A775" s="7" t="s">
        <v>484</v>
      </c>
      <c r="B775" s="7" t="s">
        <v>512</v>
      </c>
      <c r="C775" s="7">
        <v>2020</v>
      </c>
      <c r="D775" s="7">
        <v>13</v>
      </c>
    </row>
    <row r="776" spans="1:4">
      <c r="A776" s="7" t="s">
        <v>484</v>
      </c>
      <c r="B776" s="7" t="s">
        <v>512</v>
      </c>
      <c r="C776" s="7">
        <v>2021</v>
      </c>
      <c r="D776" s="7">
        <v>16</v>
      </c>
    </row>
    <row r="777" spans="1:4">
      <c r="A777" s="7" t="s">
        <v>484</v>
      </c>
      <c r="B777" s="7" t="s">
        <v>521</v>
      </c>
      <c r="C777" s="7">
        <v>2019</v>
      </c>
      <c r="D777" s="7">
        <v>27</v>
      </c>
    </row>
    <row r="778" spans="1:4">
      <c r="A778" s="7" t="s">
        <v>484</v>
      </c>
      <c r="B778" s="7" t="s">
        <v>521</v>
      </c>
      <c r="C778" s="7">
        <v>2020</v>
      </c>
      <c r="D778" s="7">
        <v>33</v>
      </c>
    </row>
    <row r="779" spans="1:4">
      <c r="A779" s="7" t="s">
        <v>484</v>
      </c>
      <c r="B779" s="7" t="s">
        <v>521</v>
      </c>
      <c r="C779" s="7">
        <v>2021</v>
      </c>
      <c r="D779" s="7">
        <v>36</v>
      </c>
    </row>
    <row r="780" spans="1:4">
      <c r="A780" s="7" t="s">
        <v>484</v>
      </c>
      <c r="B780" s="7" t="s">
        <v>513</v>
      </c>
      <c r="C780" s="7">
        <v>2019</v>
      </c>
      <c r="D780" s="7">
        <v>9</v>
      </c>
    </row>
    <row r="781" spans="1:4">
      <c r="A781" s="7" t="s">
        <v>484</v>
      </c>
      <c r="B781" s="7" t="s">
        <v>513</v>
      </c>
      <c r="C781" s="7">
        <v>2020</v>
      </c>
      <c r="D781" s="7">
        <v>17</v>
      </c>
    </row>
    <row r="782" spans="1:4">
      <c r="A782" s="7" t="s">
        <v>484</v>
      </c>
      <c r="B782" s="7" t="s">
        <v>513</v>
      </c>
      <c r="C782" s="7">
        <v>2021</v>
      </c>
      <c r="D782" s="7">
        <v>35</v>
      </c>
    </row>
    <row r="783" spans="1:4">
      <c r="A783" s="7" t="s">
        <v>484</v>
      </c>
      <c r="B783" s="7" t="s">
        <v>522</v>
      </c>
      <c r="C783" s="7">
        <v>2019</v>
      </c>
      <c r="D783" s="7">
        <v>17</v>
      </c>
    </row>
    <row r="784" spans="1:4">
      <c r="A784" s="7" t="s">
        <v>484</v>
      </c>
      <c r="B784" s="7" t="s">
        <v>522</v>
      </c>
      <c r="C784" s="7">
        <v>2020</v>
      </c>
      <c r="D784" s="7">
        <v>43</v>
      </c>
    </row>
    <row r="785" spans="1:4">
      <c r="A785" s="7" t="s">
        <v>484</v>
      </c>
      <c r="B785" s="7" t="s">
        <v>522</v>
      </c>
      <c r="C785" s="7">
        <v>2021</v>
      </c>
      <c r="D785" s="7">
        <v>73</v>
      </c>
    </row>
    <row r="786" spans="1:4">
      <c r="A786" s="7" t="s">
        <v>484</v>
      </c>
      <c r="B786" s="7" t="s">
        <v>514</v>
      </c>
      <c r="C786" s="7">
        <v>2019</v>
      </c>
      <c r="D786" s="7">
        <v>156.4</v>
      </c>
    </row>
    <row r="787" spans="1:4">
      <c r="A787" s="7" t="s">
        <v>484</v>
      </c>
      <c r="B787" s="7" t="s">
        <v>514</v>
      </c>
      <c r="C787" s="7">
        <v>2020</v>
      </c>
      <c r="D787" s="7">
        <v>145</v>
      </c>
    </row>
    <row r="788" spans="1:4">
      <c r="A788" s="7" t="s">
        <v>484</v>
      </c>
      <c r="B788" s="7" t="s">
        <v>514</v>
      </c>
      <c r="C788" s="7">
        <v>2021</v>
      </c>
      <c r="D788" s="7">
        <v>174</v>
      </c>
    </row>
    <row r="789" spans="1:4">
      <c r="A789" s="7" t="s">
        <v>484</v>
      </c>
      <c r="B789" s="7" t="s">
        <v>523</v>
      </c>
      <c r="C789" s="7">
        <v>2019</v>
      </c>
      <c r="D789" s="7">
        <v>220.9</v>
      </c>
    </row>
    <row r="790" spans="1:4">
      <c r="A790" s="7" t="s">
        <v>484</v>
      </c>
      <c r="B790" s="7" t="s">
        <v>523</v>
      </c>
      <c r="C790" s="7">
        <v>2020</v>
      </c>
      <c r="D790" s="7">
        <v>305</v>
      </c>
    </row>
    <row r="791" spans="1:4">
      <c r="A791" s="7" t="s">
        <v>484</v>
      </c>
      <c r="B791" s="7" t="s">
        <v>523</v>
      </c>
      <c r="C791" s="7">
        <v>2021</v>
      </c>
      <c r="D791" s="7">
        <v>328</v>
      </c>
    </row>
    <row r="792" spans="1:4">
      <c r="A792" s="7" t="s">
        <v>484</v>
      </c>
      <c r="B792" s="7" t="s">
        <v>515</v>
      </c>
      <c r="C792" s="7">
        <v>2019</v>
      </c>
      <c r="D792" s="7">
        <v>973</v>
      </c>
    </row>
    <row r="793" spans="1:4">
      <c r="A793" s="7" t="s">
        <v>484</v>
      </c>
      <c r="B793" s="7" t="s">
        <v>515</v>
      </c>
      <c r="C793" s="7">
        <v>2020</v>
      </c>
      <c r="D793" s="7">
        <v>1018</v>
      </c>
    </row>
    <row r="794" spans="1:4">
      <c r="A794" s="7" t="s">
        <v>484</v>
      </c>
      <c r="B794" s="7" t="s">
        <v>515</v>
      </c>
      <c r="C794" s="7">
        <v>2021</v>
      </c>
      <c r="D794" s="7">
        <v>1075</v>
      </c>
    </row>
    <row r="795" spans="1:4">
      <c r="A795" s="7" t="s">
        <v>484</v>
      </c>
      <c r="B795" s="7" t="s">
        <v>525</v>
      </c>
      <c r="C795" s="7">
        <v>2019</v>
      </c>
      <c r="D795" s="7">
        <v>1925</v>
      </c>
    </row>
    <row r="796" spans="1:4">
      <c r="A796" s="7" t="s">
        <v>484</v>
      </c>
      <c r="B796" s="7" t="s">
        <v>525</v>
      </c>
      <c r="C796" s="7">
        <v>2020</v>
      </c>
      <c r="D796" s="7">
        <v>2056</v>
      </c>
    </row>
    <row r="797" spans="1:4">
      <c r="A797" s="7" t="s">
        <v>484</v>
      </c>
      <c r="B797" s="7" t="s">
        <v>525</v>
      </c>
      <c r="C797" s="7">
        <v>2021</v>
      </c>
      <c r="D797" s="7">
        <v>2260</v>
      </c>
    </row>
    <row r="798" spans="1:4">
      <c r="A798" s="7" t="s">
        <v>484</v>
      </c>
      <c r="B798" s="7" t="s">
        <v>516</v>
      </c>
      <c r="C798" s="7">
        <v>2019</v>
      </c>
      <c r="D798" s="7">
        <v>6</v>
      </c>
    </row>
    <row r="799" spans="1:4">
      <c r="A799" s="7" t="s">
        <v>484</v>
      </c>
      <c r="B799" s="7" t="s">
        <v>516</v>
      </c>
      <c r="C799" s="7">
        <v>2020</v>
      </c>
      <c r="D799" s="7">
        <v>4</v>
      </c>
    </row>
    <row r="800" spans="1:4">
      <c r="A800" s="7" t="s">
        <v>484</v>
      </c>
      <c r="B800" s="7" t="s">
        <v>516</v>
      </c>
      <c r="C800" s="7">
        <v>2021</v>
      </c>
      <c r="D800" s="7">
        <v>5</v>
      </c>
    </row>
    <row r="801" spans="1:4">
      <c r="A801" s="7" t="s">
        <v>484</v>
      </c>
      <c r="B801" s="7" t="s">
        <v>526</v>
      </c>
      <c r="C801" s="7">
        <v>2019</v>
      </c>
      <c r="D801" s="7">
        <v>13</v>
      </c>
    </row>
    <row r="802" spans="1:4">
      <c r="A802" s="7" t="s">
        <v>484</v>
      </c>
      <c r="B802" s="7" t="s">
        <v>526</v>
      </c>
      <c r="C802" s="7">
        <v>2020</v>
      </c>
      <c r="D802" s="7">
        <v>14</v>
      </c>
    </row>
    <row r="803" spans="1:4">
      <c r="A803" s="7" t="s">
        <v>484</v>
      </c>
      <c r="B803" s="7" t="s">
        <v>526</v>
      </c>
      <c r="C803" s="7">
        <v>2021</v>
      </c>
      <c r="D803" s="7">
        <v>10</v>
      </c>
    </row>
    <row r="804" spans="1:4">
      <c r="A804" s="7" t="s">
        <v>484</v>
      </c>
      <c r="B804" s="7" t="s">
        <v>517</v>
      </c>
      <c r="C804" s="7">
        <v>2019</v>
      </c>
    </row>
    <row r="805" spans="1:4">
      <c r="A805" s="7" t="s">
        <v>484</v>
      </c>
      <c r="B805" s="7" t="s">
        <v>517</v>
      </c>
      <c r="C805" s="7">
        <v>2020</v>
      </c>
    </row>
    <row r="806" spans="1:4">
      <c r="A806" s="7" t="s">
        <v>484</v>
      </c>
      <c r="B806" s="7" t="s">
        <v>527</v>
      </c>
      <c r="C806" s="7">
        <v>2019</v>
      </c>
    </row>
    <row r="807" spans="1:4">
      <c r="A807" s="7" t="s">
        <v>484</v>
      </c>
      <c r="B807" s="7" t="s">
        <v>527</v>
      </c>
      <c r="C807" s="7">
        <v>2020</v>
      </c>
    </row>
    <row r="808" spans="1:4">
      <c r="A808" s="7" t="s">
        <v>484</v>
      </c>
      <c r="B808" s="7" t="s">
        <v>518</v>
      </c>
      <c r="C808" s="7">
        <v>2019</v>
      </c>
      <c r="D808" s="7">
        <v>1.6</v>
      </c>
    </row>
    <row r="809" spans="1:4">
      <c r="A809" s="7" t="s">
        <v>484</v>
      </c>
      <c r="B809" s="7" t="s">
        <v>518</v>
      </c>
      <c r="C809" s="7">
        <v>2020</v>
      </c>
      <c r="D809" s="7">
        <v>2</v>
      </c>
    </row>
    <row r="810" spans="1:4">
      <c r="A810" s="7" t="s">
        <v>484</v>
      </c>
      <c r="B810" s="7" t="s">
        <v>518</v>
      </c>
      <c r="C810" s="7">
        <v>2021</v>
      </c>
      <c r="D810" s="7">
        <v>1</v>
      </c>
    </row>
    <row r="811" spans="1:4">
      <c r="A811" s="7" t="s">
        <v>484</v>
      </c>
      <c r="B811" s="7" t="s">
        <v>528</v>
      </c>
      <c r="C811" s="7">
        <v>2019</v>
      </c>
      <c r="D811" s="7">
        <v>3.1</v>
      </c>
    </row>
    <row r="812" spans="1:4">
      <c r="A812" s="7" t="s">
        <v>484</v>
      </c>
      <c r="B812" s="7" t="s">
        <v>528</v>
      </c>
      <c r="C812" s="7">
        <v>2020</v>
      </c>
      <c r="D812" s="7">
        <v>4</v>
      </c>
    </row>
    <row r="813" spans="1:4">
      <c r="A813" s="7" t="s">
        <v>484</v>
      </c>
      <c r="B813" s="7" t="s">
        <v>528</v>
      </c>
      <c r="C813" s="7">
        <v>2021</v>
      </c>
      <c r="D813" s="7">
        <v>4</v>
      </c>
    </row>
    <row r="814" spans="1:4">
      <c r="A814" s="7" t="s">
        <v>485</v>
      </c>
      <c r="B814" s="7" t="s">
        <v>510</v>
      </c>
      <c r="C814" s="7">
        <v>2019</v>
      </c>
      <c r="D814" s="7">
        <v>327</v>
      </c>
    </row>
    <row r="815" spans="1:4">
      <c r="A815" s="7" t="s">
        <v>485</v>
      </c>
      <c r="B815" s="7" t="s">
        <v>510</v>
      </c>
      <c r="C815" s="7">
        <v>2020</v>
      </c>
      <c r="D815" s="7">
        <v>327</v>
      </c>
    </row>
    <row r="816" spans="1:4">
      <c r="A816" s="7" t="s">
        <v>485</v>
      </c>
      <c r="B816" s="7" t="s">
        <v>510</v>
      </c>
      <c r="C816" s="7">
        <v>2021</v>
      </c>
      <c r="D816" s="7">
        <v>400</v>
      </c>
    </row>
    <row r="817" spans="1:4">
      <c r="A817" s="7" t="s">
        <v>485</v>
      </c>
      <c r="B817" s="7" t="s">
        <v>519</v>
      </c>
      <c r="C817" s="7">
        <v>2019</v>
      </c>
      <c r="D817" s="7">
        <v>448</v>
      </c>
    </row>
    <row r="818" spans="1:4">
      <c r="A818" s="7" t="s">
        <v>485</v>
      </c>
      <c r="B818" s="7" t="s">
        <v>519</v>
      </c>
      <c r="C818" s="7">
        <v>2020</v>
      </c>
      <c r="D818" s="7">
        <v>448</v>
      </c>
    </row>
    <row r="819" spans="1:4">
      <c r="A819" s="7" t="s">
        <v>485</v>
      </c>
      <c r="B819" s="7" t="s">
        <v>519</v>
      </c>
      <c r="C819" s="7">
        <v>2021</v>
      </c>
      <c r="D819" s="7">
        <v>558</v>
      </c>
    </row>
    <row r="820" spans="1:4">
      <c r="A820" s="7" t="s">
        <v>485</v>
      </c>
      <c r="B820" s="7" t="s">
        <v>511</v>
      </c>
      <c r="C820" s="7">
        <v>2019</v>
      </c>
      <c r="D820" s="7">
        <v>1395</v>
      </c>
    </row>
    <row r="821" spans="1:4">
      <c r="A821" s="7" t="s">
        <v>485</v>
      </c>
      <c r="B821" s="7" t="s">
        <v>511</v>
      </c>
      <c r="C821" s="7">
        <v>2020</v>
      </c>
      <c r="D821" s="7">
        <v>1410</v>
      </c>
    </row>
    <row r="822" spans="1:4">
      <c r="A822" s="7" t="s">
        <v>485</v>
      </c>
      <c r="B822" s="7" t="s">
        <v>511</v>
      </c>
      <c r="C822" s="7">
        <v>2021</v>
      </c>
      <c r="D822" s="7">
        <v>1399</v>
      </c>
    </row>
    <row r="823" spans="1:4">
      <c r="A823" s="7" t="s">
        <v>485</v>
      </c>
      <c r="B823" s="7" t="s">
        <v>520</v>
      </c>
      <c r="C823" s="7">
        <v>2019</v>
      </c>
      <c r="D823" s="7">
        <v>3446</v>
      </c>
    </row>
    <row r="824" spans="1:4">
      <c r="A824" s="7" t="s">
        <v>485</v>
      </c>
      <c r="B824" s="7" t="s">
        <v>520</v>
      </c>
      <c r="C824" s="7">
        <v>2020</v>
      </c>
      <c r="D824" s="7">
        <v>3643</v>
      </c>
    </row>
    <row r="825" spans="1:4">
      <c r="A825" s="7" t="s">
        <v>485</v>
      </c>
      <c r="B825" s="7" t="s">
        <v>520</v>
      </c>
      <c r="C825" s="7">
        <v>2021</v>
      </c>
      <c r="D825" s="7">
        <v>3737</v>
      </c>
    </row>
    <row r="826" spans="1:4">
      <c r="A826" s="7" t="s">
        <v>485</v>
      </c>
      <c r="B826" s="7" t="s">
        <v>512</v>
      </c>
      <c r="C826" s="7">
        <v>2019</v>
      </c>
      <c r="D826" s="7">
        <v>6</v>
      </c>
    </row>
    <row r="827" spans="1:4">
      <c r="A827" s="7" t="s">
        <v>485</v>
      </c>
      <c r="B827" s="7" t="s">
        <v>512</v>
      </c>
      <c r="C827" s="7">
        <v>2020</v>
      </c>
      <c r="D827" s="7">
        <v>9</v>
      </c>
    </row>
    <row r="828" spans="1:4">
      <c r="A828" s="7" t="s">
        <v>485</v>
      </c>
      <c r="B828" s="7" t="s">
        <v>512</v>
      </c>
      <c r="C828" s="7">
        <v>2021</v>
      </c>
      <c r="D828" s="7">
        <v>9</v>
      </c>
    </row>
    <row r="829" spans="1:4">
      <c r="A829" s="7" t="s">
        <v>485</v>
      </c>
      <c r="B829" s="7" t="s">
        <v>521</v>
      </c>
      <c r="C829" s="7">
        <v>2019</v>
      </c>
      <c r="D829" s="7">
        <v>14</v>
      </c>
    </row>
    <row r="830" spans="1:4">
      <c r="A830" s="7" t="s">
        <v>485</v>
      </c>
      <c r="B830" s="7" t="s">
        <v>521</v>
      </c>
      <c r="C830" s="7">
        <v>2020</v>
      </c>
      <c r="D830" s="7">
        <v>20</v>
      </c>
    </row>
    <row r="831" spans="1:4">
      <c r="A831" s="7" t="s">
        <v>485</v>
      </c>
      <c r="B831" s="7" t="s">
        <v>521</v>
      </c>
      <c r="C831" s="7">
        <v>2021</v>
      </c>
      <c r="D831" s="7">
        <v>30</v>
      </c>
    </row>
    <row r="832" spans="1:4">
      <c r="A832" s="7" t="s">
        <v>485</v>
      </c>
      <c r="B832" s="7" t="s">
        <v>513</v>
      </c>
      <c r="C832" s="7">
        <v>2019</v>
      </c>
      <c r="D832" s="7">
        <v>6</v>
      </c>
    </row>
    <row r="833" spans="1:4">
      <c r="A833" s="7" t="s">
        <v>485</v>
      </c>
      <c r="B833" s="7" t="s">
        <v>513</v>
      </c>
      <c r="C833" s="7">
        <v>2020</v>
      </c>
      <c r="D833" s="7">
        <v>15</v>
      </c>
    </row>
    <row r="834" spans="1:4">
      <c r="A834" s="7" t="s">
        <v>485</v>
      </c>
      <c r="B834" s="7" t="s">
        <v>513</v>
      </c>
      <c r="C834" s="7">
        <v>2021</v>
      </c>
      <c r="D834" s="7">
        <v>19</v>
      </c>
    </row>
    <row r="835" spans="1:4">
      <c r="A835" s="7" t="s">
        <v>485</v>
      </c>
      <c r="B835" s="7" t="s">
        <v>522</v>
      </c>
      <c r="C835" s="7">
        <v>2019</v>
      </c>
      <c r="D835" s="7">
        <v>13</v>
      </c>
    </row>
    <row r="836" spans="1:4">
      <c r="A836" s="7" t="s">
        <v>485</v>
      </c>
      <c r="B836" s="7" t="s">
        <v>522</v>
      </c>
      <c r="C836" s="7">
        <v>2020</v>
      </c>
      <c r="D836" s="7">
        <v>23</v>
      </c>
    </row>
    <row r="837" spans="1:4">
      <c r="A837" s="7" t="s">
        <v>485</v>
      </c>
      <c r="B837" s="7" t="s">
        <v>522</v>
      </c>
      <c r="C837" s="7">
        <v>2021</v>
      </c>
      <c r="D837" s="7">
        <v>43</v>
      </c>
    </row>
    <row r="838" spans="1:4">
      <c r="A838" s="7" t="s">
        <v>485</v>
      </c>
      <c r="B838" s="7" t="s">
        <v>514</v>
      </c>
      <c r="C838" s="7">
        <v>2019</v>
      </c>
      <c r="D838" s="7">
        <v>51</v>
      </c>
    </row>
    <row r="839" spans="1:4">
      <c r="A839" s="7" t="s">
        <v>485</v>
      </c>
      <c r="B839" s="7" t="s">
        <v>514</v>
      </c>
      <c r="C839" s="7">
        <v>2020</v>
      </c>
      <c r="D839" s="7">
        <v>38</v>
      </c>
    </row>
    <row r="840" spans="1:4">
      <c r="A840" s="7" t="s">
        <v>485</v>
      </c>
      <c r="B840" s="7" t="s">
        <v>514</v>
      </c>
      <c r="C840" s="7">
        <v>2021</v>
      </c>
      <c r="D840" s="7">
        <v>42</v>
      </c>
    </row>
    <row r="841" spans="1:4">
      <c r="A841" s="7" t="s">
        <v>485</v>
      </c>
      <c r="B841" s="7" t="s">
        <v>523</v>
      </c>
      <c r="C841" s="7">
        <v>2019</v>
      </c>
      <c r="D841" s="7">
        <v>70</v>
      </c>
    </row>
    <row r="842" spans="1:4">
      <c r="A842" s="7" t="s">
        <v>485</v>
      </c>
      <c r="B842" s="7" t="s">
        <v>523</v>
      </c>
      <c r="C842" s="7">
        <v>2020</v>
      </c>
      <c r="D842" s="7">
        <v>78</v>
      </c>
    </row>
    <row r="843" spans="1:4">
      <c r="A843" s="7" t="s">
        <v>485</v>
      </c>
      <c r="B843" s="7" t="s">
        <v>523</v>
      </c>
      <c r="C843" s="7">
        <v>2021</v>
      </c>
      <c r="D843" s="7">
        <v>96</v>
      </c>
    </row>
    <row r="844" spans="1:4">
      <c r="A844" s="7" t="s">
        <v>485</v>
      </c>
      <c r="B844" s="7" t="s">
        <v>515</v>
      </c>
      <c r="C844" s="7">
        <v>2019</v>
      </c>
      <c r="D844" s="7">
        <v>1343</v>
      </c>
    </row>
    <row r="845" spans="1:4">
      <c r="A845" s="7" t="s">
        <v>485</v>
      </c>
      <c r="B845" s="7" t="s">
        <v>515</v>
      </c>
      <c r="C845" s="7">
        <v>2020</v>
      </c>
      <c r="D845" s="7">
        <v>1340</v>
      </c>
    </row>
    <row r="846" spans="1:4">
      <c r="A846" s="7" t="s">
        <v>485</v>
      </c>
      <c r="B846" s="7" t="s">
        <v>515</v>
      </c>
      <c r="C846" s="7">
        <v>2021</v>
      </c>
      <c r="D846" s="7">
        <v>1324</v>
      </c>
    </row>
    <row r="847" spans="1:4">
      <c r="A847" s="7" t="s">
        <v>485</v>
      </c>
      <c r="B847" s="7" t="s">
        <v>525</v>
      </c>
      <c r="C847" s="7">
        <v>2019</v>
      </c>
      <c r="D847" s="7">
        <v>3328</v>
      </c>
    </row>
    <row r="848" spans="1:4">
      <c r="A848" s="7" t="s">
        <v>485</v>
      </c>
      <c r="B848" s="7" t="s">
        <v>525</v>
      </c>
      <c r="C848" s="7">
        <v>2020</v>
      </c>
      <c r="D848" s="7">
        <v>3499</v>
      </c>
    </row>
    <row r="849" spans="1:4">
      <c r="A849" s="7" t="s">
        <v>485</v>
      </c>
      <c r="B849" s="7" t="s">
        <v>525</v>
      </c>
      <c r="C849" s="7">
        <v>2021</v>
      </c>
      <c r="D849" s="7">
        <v>3550</v>
      </c>
    </row>
    <row r="850" spans="1:4">
      <c r="A850" s="7" t="s">
        <v>485</v>
      </c>
      <c r="B850" s="7" t="s">
        <v>516</v>
      </c>
      <c r="C850" s="7">
        <v>2019</v>
      </c>
      <c r="D850" s="7">
        <v>3</v>
      </c>
    </row>
    <row r="851" spans="1:4">
      <c r="A851" s="7" t="s">
        <v>485</v>
      </c>
      <c r="B851" s="7" t="s">
        <v>516</v>
      </c>
      <c r="C851" s="7">
        <v>2020</v>
      </c>
      <c r="D851" s="7">
        <v>3</v>
      </c>
    </row>
    <row r="852" spans="1:4">
      <c r="A852" s="7" t="s">
        <v>485</v>
      </c>
      <c r="B852" s="7" t="s">
        <v>516</v>
      </c>
      <c r="C852" s="7">
        <v>2021</v>
      </c>
      <c r="D852" s="7">
        <v>0</v>
      </c>
    </row>
    <row r="853" spans="1:4">
      <c r="A853" s="7" t="s">
        <v>485</v>
      </c>
      <c r="B853" s="7" t="s">
        <v>526</v>
      </c>
      <c r="C853" s="7">
        <v>2019</v>
      </c>
      <c r="D853" s="7">
        <v>6</v>
      </c>
    </row>
    <row r="854" spans="1:4">
      <c r="A854" s="7" t="s">
        <v>485</v>
      </c>
      <c r="B854" s="7" t="s">
        <v>526</v>
      </c>
      <c r="C854" s="7">
        <v>2020</v>
      </c>
      <c r="D854" s="7">
        <v>6</v>
      </c>
    </row>
    <row r="855" spans="1:4">
      <c r="A855" s="7" t="s">
        <v>485</v>
      </c>
      <c r="B855" s="7" t="s">
        <v>526</v>
      </c>
      <c r="C855" s="7">
        <v>2021</v>
      </c>
      <c r="D855" s="7">
        <v>0</v>
      </c>
    </row>
    <row r="856" spans="1:4">
      <c r="A856" s="7" t="s">
        <v>485</v>
      </c>
      <c r="B856" s="7" t="s">
        <v>517</v>
      </c>
      <c r="C856" s="7">
        <v>2019</v>
      </c>
      <c r="D856" s="7">
        <v>4</v>
      </c>
    </row>
    <row r="857" spans="1:4">
      <c r="A857" s="7" t="s">
        <v>485</v>
      </c>
      <c r="B857" s="7" t="s">
        <v>517</v>
      </c>
      <c r="C857" s="7">
        <v>2020</v>
      </c>
      <c r="D857" s="7">
        <v>4</v>
      </c>
    </row>
    <row r="858" spans="1:4">
      <c r="A858" s="7" t="s">
        <v>485</v>
      </c>
      <c r="B858" s="7" t="s">
        <v>517</v>
      </c>
      <c r="C858" s="7">
        <v>2021</v>
      </c>
      <c r="D858" s="7">
        <v>4</v>
      </c>
    </row>
    <row r="859" spans="1:4">
      <c r="A859" s="7" t="s">
        <v>485</v>
      </c>
      <c r="B859" s="7" t="s">
        <v>527</v>
      </c>
      <c r="C859" s="7">
        <v>2019</v>
      </c>
      <c r="D859" s="7">
        <v>15</v>
      </c>
    </row>
    <row r="860" spans="1:4">
      <c r="A860" s="7" t="s">
        <v>485</v>
      </c>
      <c r="B860" s="7" t="s">
        <v>527</v>
      </c>
      <c r="C860" s="7">
        <v>2020</v>
      </c>
      <c r="D860" s="7">
        <v>15</v>
      </c>
    </row>
    <row r="861" spans="1:4">
      <c r="A861" s="7" t="s">
        <v>485</v>
      </c>
      <c r="B861" s="7" t="s">
        <v>527</v>
      </c>
      <c r="C861" s="7">
        <v>2021</v>
      </c>
      <c r="D861" s="7">
        <v>15</v>
      </c>
    </row>
    <row r="862" spans="1:4">
      <c r="A862" s="7" t="s">
        <v>485</v>
      </c>
      <c r="B862" s="7" t="s">
        <v>518</v>
      </c>
      <c r="C862" s="7">
        <v>2019</v>
      </c>
    </row>
    <row r="863" spans="1:4">
      <c r="A863" s="7" t="s">
        <v>485</v>
      </c>
      <c r="B863" s="7" t="s">
        <v>518</v>
      </c>
      <c r="C863" s="7">
        <v>2020</v>
      </c>
      <c r="D863" s="7">
        <v>1</v>
      </c>
    </row>
    <row r="864" spans="1:4">
      <c r="A864" s="7" t="s">
        <v>485</v>
      </c>
      <c r="B864" s="7" t="s">
        <v>518</v>
      </c>
      <c r="C864" s="7">
        <v>2021</v>
      </c>
      <c r="D864" s="7">
        <v>1</v>
      </c>
    </row>
    <row r="865" spans="1:4">
      <c r="A865" s="7" t="s">
        <v>485</v>
      </c>
      <c r="B865" s="7" t="s">
        <v>528</v>
      </c>
      <c r="C865" s="7">
        <v>2019</v>
      </c>
    </row>
    <row r="866" spans="1:4">
      <c r="A866" s="7" t="s">
        <v>485</v>
      </c>
      <c r="B866" s="7" t="s">
        <v>528</v>
      </c>
      <c r="C866" s="7">
        <v>2020</v>
      </c>
      <c r="D866" s="7">
        <v>2</v>
      </c>
    </row>
    <row r="867" spans="1:4">
      <c r="A867" s="7" t="s">
        <v>485</v>
      </c>
      <c r="B867" s="7" t="s">
        <v>528</v>
      </c>
      <c r="C867" s="7">
        <v>2021</v>
      </c>
      <c r="D867" s="7">
        <v>3</v>
      </c>
    </row>
    <row r="868" spans="1:4">
      <c r="A868" s="7" t="s">
        <v>486</v>
      </c>
      <c r="B868" s="7" t="s">
        <v>510</v>
      </c>
      <c r="C868" s="7">
        <v>2019</v>
      </c>
    </row>
    <row r="869" spans="1:4">
      <c r="A869" s="7" t="s">
        <v>486</v>
      </c>
      <c r="B869" s="7" t="s">
        <v>510</v>
      </c>
      <c r="C869" s="7">
        <v>2020</v>
      </c>
    </row>
    <row r="870" spans="1:4">
      <c r="A870" s="7" t="s">
        <v>486</v>
      </c>
      <c r="B870" s="7" t="s">
        <v>519</v>
      </c>
      <c r="C870" s="7">
        <v>2019</v>
      </c>
    </row>
    <row r="871" spans="1:4">
      <c r="A871" s="7" t="s">
        <v>486</v>
      </c>
      <c r="B871" s="7" t="s">
        <v>519</v>
      </c>
      <c r="C871" s="7">
        <v>2020</v>
      </c>
    </row>
    <row r="872" spans="1:4">
      <c r="A872" s="7" t="s">
        <v>486</v>
      </c>
      <c r="B872" s="7" t="s">
        <v>511</v>
      </c>
      <c r="C872" s="7">
        <v>2019</v>
      </c>
      <c r="D872" s="7">
        <v>4564</v>
      </c>
    </row>
    <row r="873" spans="1:4">
      <c r="A873" s="7" t="s">
        <v>486</v>
      </c>
      <c r="B873" s="7" t="s">
        <v>511</v>
      </c>
      <c r="C873" s="7">
        <v>2020</v>
      </c>
      <c r="D873" s="7">
        <v>4731</v>
      </c>
    </row>
    <row r="874" spans="1:4">
      <c r="A874" s="7" t="s">
        <v>486</v>
      </c>
      <c r="B874" s="7" t="s">
        <v>511</v>
      </c>
      <c r="C874" s="7">
        <v>2021</v>
      </c>
      <c r="D874" s="7">
        <v>4769</v>
      </c>
    </row>
    <row r="875" spans="1:4">
      <c r="A875" s="7" t="s">
        <v>486</v>
      </c>
      <c r="B875" s="7" t="s">
        <v>520</v>
      </c>
      <c r="C875" s="7">
        <v>2019</v>
      </c>
      <c r="D875" s="7">
        <v>8721</v>
      </c>
    </row>
    <row r="876" spans="1:4">
      <c r="A876" s="7" t="s">
        <v>486</v>
      </c>
      <c r="B876" s="7" t="s">
        <v>520</v>
      </c>
      <c r="C876" s="7">
        <v>2020</v>
      </c>
      <c r="D876" s="7">
        <v>9374</v>
      </c>
    </row>
    <row r="877" spans="1:4">
      <c r="A877" s="7" t="s">
        <v>486</v>
      </c>
      <c r="B877" s="7" t="s">
        <v>520</v>
      </c>
      <c r="C877" s="7">
        <v>2021</v>
      </c>
      <c r="D877" s="7">
        <v>9834</v>
      </c>
    </row>
    <row r="878" spans="1:4">
      <c r="A878" s="7" t="s">
        <v>486</v>
      </c>
      <c r="B878" s="7" t="s">
        <v>512</v>
      </c>
      <c r="C878" s="7">
        <v>2019</v>
      </c>
      <c r="D878" s="7">
        <v>6</v>
      </c>
    </row>
    <row r="879" spans="1:4">
      <c r="A879" s="7" t="s">
        <v>486</v>
      </c>
      <c r="B879" s="7" t="s">
        <v>512</v>
      </c>
      <c r="C879" s="7">
        <v>2020</v>
      </c>
      <c r="D879" s="7">
        <v>8</v>
      </c>
    </row>
    <row r="880" spans="1:4">
      <c r="A880" s="7" t="s">
        <v>486</v>
      </c>
      <c r="B880" s="7" t="s">
        <v>512</v>
      </c>
      <c r="C880" s="7">
        <v>2021</v>
      </c>
      <c r="D880" s="7">
        <v>7</v>
      </c>
    </row>
    <row r="881" spans="1:4">
      <c r="A881" s="7" t="s">
        <v>486</v>
      </c>
      <c r="B881" s="7" t="s">
        <v>521</v>
      </c>
      <c r="C881" s="7">
        <v>2019</v>
      </c>
      <c r="D881" s="7">
        <v>13</v>
      </c>
    </row>
    <row r="882" spans="1:4">
      <c r="A882" s="7" t="s">
        <v>486</v>
      </c>
      <c r="B882" s="7" t="s">
        <v>521</v>
      </c>
      <c r="C882" s="7">
        <v>2020</v>
      </c>
      <c r="D882" s="7">
        <v>27</v>
      </c>
    </row>
    <row r="883" spans="1:4">
      <c r="A883" s="7" t="s">
        <v>486</v>
      </c>
      <c r="B883" s="7" t="s">
        <v>521</v>
      </c>
      <c r="C883" s="7">
        <v>2021</v>
      </c>
      <c r="D883" s="7">
        <v>29</v>
      </c>
    </row>
    <row r="884" spans="1:4">
      <c r="A884" s="7" t="s">
        <v>486</v>
      </c>
      <c r="B884" s="7" t="s">
        <v>513</v>
      </c>
      <c r="C884" s="7">
        <v>2019</v>
      </c>
      <c r="D884" s="7">
        <v>2</v>
      </c>
    </row>
    <row r="885" spans="1:4">
      <c r="A885" s="7" t="s">
        <v>486</v>
      </c>
      <c r="B885" s="7" t="s">
        <v>513</v>
      </c>
      <c r="C885" s="7">
        <v>2020</v>
      </c>
      <c r="D885" s="7">
        <v>2</v>
      </c>
    </row>
    <row r="886" spans="1:4">
      <c r="A886" s="7" t="s">
        <v>486</v>
      </c>
      <c r="B886" s="7" t="s">
        <v>513</v>
      </c>
      <c r="C886" s="7">
        <v>2021</v>
      </c>
      <c r="D886" s="7">
        <v>5</v>
      </c>
    </row>
    <row r="887" spans="1:4">
      <c r="A887" s="7" t="s">
        <v>486</v>
      </c>
      <c r="B887" s="7" t="s">
        <v>522</v>
      </c>
      <c r="C887" s="7">
        <v>2019</v>
      </c>
      <c r="D887" s="7">
        <v>7</v>
      </c>
    </row>
    <row r="888" spans="1:4">
      <c r="A888" s="7" t="s">
        <v>486</v>
      </c>
      <c r="B888" s="7" t="s">
        <v>522</v>
      </c>
      <c r="C888" s="7">
        <v>2020</v>
      </c>
      <c r="D888" s="7">
        <v>6</v>
      </c>
    </row>
    <row r="889" spans="1:4">
      <c r="A889" s="7" t="s">
        <v>486</v>
      </c>
      <c r="B889" s="7" t="s">
        <v>522</v>
      </c>
      <c r="C889" s="7">
        <v>2021</v>
      </c>
      <c r="D889" s="7">
        <v>9</v>
      </c>
    </row>
    <row r="890" spans="1:4">
      <c r="A890" s="7" t="s">
        <v>486</v>
      </c>
      <c r="B890" s="7" t="s">
        <v>514</v>
      </c>
      <c r="C890" s="7">
        <v>2019</v>
      </c>
      <c r="D890" s="7">
        <v>16.99</v>
      </c>
    </row>
    <row r="891" spans="1:4">
      <c r="A891" s="7" t="s">
        <v>486</v>
      </c>
      <c r="B891" s="7" t="s">
        <v>514</v>
      </c>
      <c r="C891" s="7">
        <v>2020</v>
      </c>
      <c r="D891" s="7">
        <v>14.9</v>
      </c>
    </row>
    <row r="892" spans="1:4">
      <c r="A892" s="7" t="s">
        <v>486</v>
      </c>
      <c r="B892" s="7" t="s">
        <v>514</v>
      </c>
      <c r="C892" s="7">
        <v>2021</v>
      </c>
      <c r="D892" s="7">
        <v>18</v>
      </c>
    </row>
    <row r="893" spans="1:4">
      <c r="A893" s="7" t="s">
        <v>486</v>
      </c>
      <c r="B893" s="7" t="s">
        <v>523</v>
      </c>
      <c r="C893" s="7">
        <v>2019</v>
      </c>
      <c r="D893" s="7">
        <v>16.9</v>
      </c>
    </row>
    <row r="894" spans="1:4">
      <c r="A894" s="7" t="s">
        <v>486</v>
      </c>
      <c r="B894" s="7" t="s">
        <v>523</v>
      </c>
      <c r="C894" s="7">
        <v>2020</v>
      </c>
      <c r="D894" s="7">
        <v>59.9</v>
      </c>
    </row>
    <row r="895" spans="1:4">
      <c r="A895" s="7" t="s">
        <v>486</v>
      </c>
      <c r="B895" s="7" t="s">
        <v>523</v>
      </c>
      <c r="C895" s="7">
        <v>2021</v>
      </c>
      <c r="D895" s="7">
        <v>70</v>
      </c>
    </row>
    <row r="896" spans="1:4">
      <c r="A896" s="7" t="s">
        <v>486</v>
      </c>
      <c r="B896" s="7" t="s">
        <v>515</v>
      </c>
      <c r="C896" s="7">
        <v>2019</v>
      </c>
      <c r="D896" s="7">
        <v>4551</v>
      </c>
    </row>
    <row r="897" spans="1:4">
      <c r="A897" s="7" t="s">
        <v>486</v>
      </c>
      <c r="B897" s="7" t="s">
        <v>515</v>
      </c>
      <c r="C897" s="7">
        <v>2020</v>
      </c>
      <c r="D897" s="7">
        <v>4677</v>
      </c>
    </row>
    <row r="898" spans="1:4">
      <c r="A898" s="7" t="s">
        <v>486</v>
      </c>
      <c r="B898" s="7" t="s">
        <v>515</v>
      </c>
      <c r="C898" s="7">
        <v>2021</v>
      </c>
      <c r="D898" s="7">
        <v>4706</v>
      </c>
    </row>
    <row r="899" spans="1:4">
      <c r="A899" s="7" t="s">
        <v>486</v>
      </c>
      <c r="B899" s="7" t="s">
        <v>525</v>
      </c>
      <c r="C899" s="7">
        <v>2019</v>
      </c>
      <c r="D899" s="7">
        <v>8643</v>
      </c>
    </row>
    <row r="900" spans="1:4">
      <c r="A900" s="7" t="s">
        <v>486</v>
      </c>
      <c r="B900" s="7" t="s">
        <v>525</v>
      </c>
      <c r="C900" s="7">
        <v>2020</v>
      </c>
      <c r="D900" s="7">
        <v>9207</v>
      </c>
    </row>
    <row r="901" spans="1:4">
      <c r="A901" s="7" t="s">
        <v>486</v>
      </c>
      <c r="B901" s="7" t="s">
        <v>525</v>
      </c>
      <c r="C901" s="7">
        <v>2021</v>
      </c>
      <c r="D901" s="7">
        <v>9620</v>
      </c>
    </row>
    <row r="902" spans="1:4">
      <c r="A902" s="7" t="s">
        <v>486</v>
      </c>
      <c r="B902" s="7" t="s">
        <v>516</v>
      </c>
      <c r="C902" s="7">
        <v>2019</v>
      </c>
      <c r="D902" s="7">
        <v>0.3</v>
      </c>
    </row>
    <row r="903" spans="1:4">
      <c r="A903" s="7" t="s">
        <v>486</v>
      </c>
      <c r="B903" s="7" t="s">
        <v>516</v>
      </c>
      <c r="C903" s="7">
        <v>2020</v>
      </c>
      <c r="D903" s="7">
        <v>28.4</v>
      </c>
    </row>
    <row r="904" spans="1:4">
      <c r="A904" s="7" t="s">
        <v>486</v>
      </c>
      <c r="B904" s="7" t="s">
        <v>516</v>
      </c>
      <c r="C904" s="7">
        <v>2021</v>
      </c>
      <c r="D904" s="7">
        <v>32.9</v>
      </c>
    </row>
    <row r="905" spans="1:4">
      <c r="A905" s="7" t="s">
        <v>486</v>
      </c>
      <c r="B905" s="7" t="s">
        <v>526</v>
      </c>
      <c r="C905" s="7">
        <v>2019</v>
      </c>
      <c r="D905" s="7">
        <v>42</v>
      </c>
    </row>
    <row r="906" spans="1:4">
      <c r="A906" s="7" t="s">
        <v>486</v>
      </c>
      <c r="B906" s="7" t="s">
        <v>526</v>
      </c>
      <c r="C906" s="7">
        <v>2020</v>
      </c>
      <c r="D906" s="7">
        <v>74</v>
      </c>
    </row>
    <row r="907" spans="1:4">
      <c r="A907" s="7" t="s">
        <v>486</v>
      </c>
      <c r="B907" s="7" t="s">
        <v>526</v>
      </c>
      <c r="C907" s="7">
        <v>2021</v>
      </c>
      <c r="D907" s="7">
        <v>105.7</v>
      </c>
    </row>
    <row r="908" spans="1:4">
      <c r="A908" s="7" t="s">
        <v>486</v>
      </c>
      <c r="B908" s="7" t="s">
        <v>517</v>
      </c>
      <c r="C908" s="7">
        <v>2019</v>
      </c>
    </row>
    <row r="909" spans="1:4">
      <c r="A909" s="7" t="s">
        <v>486</v>
      </c>
      <c r="B909" s="7" t="s">
        <v>517</v>
      </c>
      <c r="C909" s="7">
        <v>2020</v>
      </c>
    </row>
    <row r="910" spans="1:4">
      <c r="A910" s="7" t="s">
        <v>486</v>
      </c>
      <c r="B910" s="7" t="s">
        <v>527</v>
      </c>
      <c r="C910" s="7">
        <v>2019</v>
      </c>
    </row>
    <row r="911" spans="1:4">
      <c r="A911" s="7" t="s">
        <v>486</v>
      </c>
      <c r="B911" s="7" t="s">
        <v>527</v>
      </c>
      <c r="C911" s="7">
        <v>2020</v>
      </c>
    </row>
    <row r="912" spans="1:4">
      <c r="A912" s="7" t="s">
        <v>486</v>
      </c>
      <c r="B912" s="7" t="s">
        <v>518</v>
      </c>
      <c r="C912" s="7">
        <v>2019</v>
      </c>
      <c r="D912" s="7">
        <v>0.01</v>
      </c>
    </row>
    <row r="913" spans="1:4">
      <c r="A913" s="7" t="s">
        <v>486</v>
      </c>
      <c r="B913" s="7" t="s">
        <v>518</v>
      </c>
      <c r="C913" s="7">
        <v>2020</v>
      </c>
      <c r="D913" s="7">
        <v>0.1</v>
      </c>
    </row>
    <row r="914" spans="1:4">
      <c r="A914" s="7" t="s">
        <v>486</v>
      </c>
      <c r="B914" s="7" t="s">
        <v>518</v>
      </c>
      <c r="C914" s="7">
        <v>2021</v>
      </c>
      <c r="D914" s="7">
        <v>0.1</v>
      </c>
    </row>
    <row r="915" spans="1:4">
      <c r="A915" s="7" t="s">
        <v>486</v>
      </c>
      <c r="B915" s="7" t="s">
        <v>528</v>
      </c>
      <c r="C915" s="7">
        <v>2019</v>
      </c>
      <c r="D915" s="7">
        <v>0.1</v>
      </c>
    </row>
    <row r="916" spans="1:4">
      <c r="A916" s="7" t="s">
        <v>486</v>
      </c>
      <c r="B916" s="7" t="s">
        <v>528</v>
      </c>
      <c r="C916" s="7">
        <v>2020</v>
      </c>
      <c r="D916" s="7">
        <v>0.1</v>
      </c>
    </row>
    <row r="917" spans="1:4">
      <c r="A917" s="7" t="s">
        <v>486</v>
      </c>
      <c r="B917" s="7" t="s">
        <v>528</v>
      </c>
      <c r="C917" s="7">
        <v>2021</v>
      </c>
      <c r="D917" s="7">
        <v>0.3</v>
      </c>
    </row>
    <row r="918" spans="1:4">
      <c r="A918" s="7" t="s">
        <v>487</v>
      </c>
      <c r="B918" s="7" t="s">
        <v>510</v>
      </c>
      <c r="C918" s="7">
        <v>2019</v>
      </c>
    </row>
    <row r="919" spans="1:4">
      <c r="A919" s="7" t="s">
        <v>487</v>
      </c>
      <c r="B919" s="7" t="s">
        <v>510</v>
      </c>
      <c r="C919" s="7">
        <v>2020</v>
      </c>
    </row>
    <row r="920" spans="1:4">
      <c r="A920" s="7" t="s">
        <v>487</v>
      </c>
      <c r="B920" s="7" t="s">
        <v>519</v>
      </c>
      <c r="C920" s="7">
        <v>2019</v>
      </c>
    </row>
    <row r="921" spans="1:4">
      <c r="A921" s="7" t="s">
        <v>487</v>
      </c>
      <c r="B921" s="7" t="s">
        <v>519</v>
      </c>
      <c r="C921" s="7">
        <v>2020</v>
      </c>
    </row>
    <row r="922" spans="1:4">
      <c r="A922" s="7" t="s">
        <v>487</v>
      </c>
      <c r="B922" s="7" t="s">
        <v>511</v>
      </c>
      <c r="C922" s="7">
        <v>2019</v>
      </c>
      <c r="D922" s="7">
        <v>1381</v>
      </c>
    </row>
    <row r="923" spans="1:4">
      <c r="A923" s="7" t="s">
        <v>487</v>
      </c>
      <c r="B923" s="7" t="s">
        <v>511</v>
      </c>
      <c r="C923" s="7">
        <v>2020</v>
      </c>
      <c r="D923" s="7">
        <v>1415</v>
      </c>
    </row>
    <row r="924" spans="1:4">
      <c r="A924" s="7" t="s">
        <v>487</v>
      </c>
      <c r="B924" s="7" t="s">
        <v>511</v>
      </c>
      <c r="C924" s="7">
        <v>2021</v>
      </c>
      <c r="D924" s="7">
        <v>1507</v>
      </c>
    </row>
    <row r="925" spans="1:4">
      <c r="A925" s="7" t="s">
        <v>487</v>
      </c>
      <c r="B925" s="7" t="s">
        <v>520</v>
      </c>
      <c r="C925" s="7">
        <v>2019</v>
      </c>
      <c r="D925" s="7">
        <v>3219</v>
      </c>
    </row>
    <row r="926" spans="1:4">
      <c r="A926" s="7" t="s">
        <v>487</v>
      </c>
      <c r="B926" s="7" t="s">
        <v>520</v>
      </c>
      <c r="C926" s="7">
        <v>2020</v>
      </c>
      <c r="D926" s="7">
        <v>3326</v>
      </c>
    </row>
    <row r="927" spans="1:4">
      <c r="A927" s="7" t="s">
        <v>487</v>
      </c>
      <c r="B927" s="7" t="s">
        <v>520</v>
      </c>
      <c r="C927" s="7">
        <v>2021</v>
      </c>
      <c r="D927" s="7">
        <v>3333</v>
      </c>
    </row>
    <row r="928" spans="1:4">
      <c r="A928" s="7" t="s">
        <v>487</v>
      </c>
      <c r="B928" s="7" t="s">
        <v>512</v>
      </c>
      <c r="C928" s="7">
        <v>2019</v>
      </c>
      <c r="D928" s="7">
        <v>0.02</v>
      </c>
    </row>
    <row r="929" spans="1:4">
      <c r="A929" s="7" t="s">
        <v>487</v>
      </c>
      <c r="B929" s="7" t="s">
        <v>512</v>
      </c>
      <c r="C929" s="7">
        <v>2020</v>
      </c>
      <c r="D929" s="7">
        <v>0.1</v>
      </c>
    </row>
    <row r="930" spans="1:4">
      <c r="A930" s="7" t="s">
        <v>487</v>
      </c>
      <c r="B930" s="7" t="s">
        <v>512</v>
      </c>
      <c r="C930" s="7">
        <v>2021</v>
      </c>
      <c r="D930" s="7">
        <v>0.1</v>
      </c>
    </row>
    <row r="931" spans="1:4">
      <c r="A931" s="7" t="s">
        <v>487</v>
      </c>
      <c r="B931" s="7" t="s">
        <v>521</v>
      </c>
      <c r="C931" s="7">
        <v>2019</v>
      </c>
      <c r="D931" s="7">
        <v>5</v>
      </c>
    </row>
    <row r="932" spans="1:4">
      <c r="A932" s="7" t="s">
        <v>487</v>
      </c>
      <c r="B932" s="7" t="s">
        <v>521</v>
      </c>
      <c r="C932" s="7">
        <v>2020</v>
      </c>
      <c r="D932" s="7">
        <v>8</v>
      </c>
    </row>
    <row r="933" spans="1:4">
      <c r="A933" s="7" t="s">
        <v>487</v>
      </c>
      <c r="B933" s="7" t="s">
        <v>521</v>
      </c>
      <c r="C933" s="7">
        <v>2021</v>
      </c>
      <c r="D933" s="7">
        <v>8</v>
      </c>
    </row>
    <row r="934" spans="1:4">
      <c r="A934" s="7" t="s">
        <v>487</v>
      </c>
      <c r="B934" s="7" t="s">
        <v>513</v>
      </c>
      <c r="C934" s="7">
        <v>2019</v>
      </c>
      <c r="D934" s="7">
        <v>2</v>
      </c>
    </row>
    <row r="935" spans="1:4">
      <c r="A935" s="7" t="s">
        <v>487</v>
      </c>
      <c r="B935" s="7" t="s">
        <v>513</v>
      </c>
      <c r="C935" s="7">
        <v>2020</v>
      </c>
      <c r="D935" s="7">
        <v>3</v>
      </c>
    </row>
    <row r="936" spans="1:4">
      <c r="A936" s="7" t="s">
        <v>487</v>
      </c>
      <c r="B936" s="7" t="s">
        <v>513</v>
      </c>
      <c r="C936" s="7">
        <v>2021</v>
      </c>
      <c r="D936" s="7">
        <v>3</v>
      </c>
    </row>
    <row r="937" spans="1:4">
      <c r="A937" s="7" t="s">
        <v>487</v>
      </c>
      <c r="B937" s="7" t="s">
        <v>522</v>
      </c>
      <c r="C937" s="7">
        <v>2019</v>
      </c>
      <c r="D937" s="7">
        <v>5</v>
      </c>
    </row>
    <row r="938" spans="1:4">
      <c r="A938" s="7" t="s">
        <v>487</v>
      </c>
      <c r="B938" s="7" t="s">
        <v>522</v>
      </c>
      <c r="C938" s="7">
        <v>2020</v>
      </c>
      <c r="D938" s="7">
        <v>5</v>
      </c>
    </row>
    <row r="939" spans="1:4">
      <c r="A939" s="7" t="s">
        <v>487</v>
      </c>
      <c r="B939" s="7" t="s">
        <v>522</v>
      </c>
      <c r="C939" s="7">
        <v>2021</v>
      </c>
      <c r="D939" s="7">
        <v>5</v>
      </c>
    </row>
    <row r="940" spans="1:4">
      <c r="A940" s="7" t="s">
        <v>487</v>
      </c>
      <c r="B940" s="7" t="s">
        <v>514</v>
      </c>
      <c r="C940" s="7">
        <v>2019</v>
      </c>
      <c r="D940" s="7">
        <v>49.98</v>
      </c>
    </row>
    <row r="941" spans="1:4">
      <c r="A941" s="7" t="s">
        <v>487</v>
      </c>
      <c r="B941" s="7" t="s">
        <v>514</v>
      </c>
      <c r="C941" s="7">
        <v>2020</v>
      </c>
      <c r="D941" s="7">
        <v>48.9</v>
      </c>
    </row>
    <row r="942" spans="1:4">
      <c r="A942" s="7" t="s">
        <v>487</v>
      </c>
      <c r="B942" s="7" t="s">
        <v>514</v>
      </c>
      <c r="C942" s="7">
        <v>2021</v>
      </c>
      <c r="D942" s="7">
        <v>53.9</v>
      </c>
    </row>
    <row r="943" spans="1:4">
      <c r="A943" s="7" t="s">
        <v>487</v>
      </c>
      <c r="B943" s="7" t="s">
        <v>523</v>
      </c>
      <c r="C943" s="7">
        <v>2019</v>
      </c>
      <c r="D943" s="7">
        <v>108</v>
      </c>
    </row>
    <row r="944" spans="1:4">
      <c r="A944" s="7" t="s">
        <v>487</v>
      </c>
      <c r="B944" s="7" t="s">
        <v>523</v>
      </c>
      <c r="C944" s="7">
        <v>2020</v>
      </c>
      <c r="D944" s="7">
        <v>107</v>
      </c>
    </row>
    <row r="945" spans="1:4">
      <c r="A945" s="7" t="s">
        <v>487</v>
      </c>
      <c r="B945" s="7" t="s">
        <v>523</v>
      </c>
      <c r="C945" s="7">
        <v>2021</v>
      </c>
      <c r="D945" s="7">
        <v>101</v>
      </c>
    </row>
    <row r="946" spans="1:4">
      <c r="A946" s="7" t="s">
        <v>487</v>
      </c>
      <c r="B946" s="7" t="s">
        <v>515</v>
      </c>
      <c r="C946" s="7">
        <v>2019</v>
      </c>
      <c r="D946" s="7">
        <v>1310</v>
      </c>
    </row>
    <row r="947" spans="1:4">
      <c r="A947" s="7" t="s">
        <v>487</v>
      </c>
      <c r="B947" s="7" t="s">
        <v>515</v>
      </c>
      <c r="C947" s="7">
        <v>2020</v>
      </c>
      <c r="D947" s="7">
        <v>1351</v>
      </c>
    </row>
    <row r="948" spans="1:4">
      <c r="A948" s="7" t="s">
        <v>487</v>
      </c>
      <c r="B948" s="7" t="s">
        <v>515</v>
      </c>
      <c r="C948" s="7">
        <v>2021</v>
      </c>
      <c r="D948" s="7">
        <v>1438</v>
      </c>
    </row>
    <row r="949" spans="1:4">
      <c r="A949" s="7" t="s">
        <v>487</v>
      </c>
      <c r="B949" s="7" t="s">
        <v>525</v>
      </c>
      <c r="C949" s="7">
        <v>2019</v>
      </c>
      <c r="D949" s="7">
        <v>3031</v>
      </c>
    </row>
    <row r="950" spans="1:4">
      <c r="A950" s="7" t="s">
        <v>487</v>
      </c>
      <c r="B950" s="7" t="s">
        <v>525</v>
      </c>
      <c r="C950" s="7">
        <v>2020</v>
      </c>
      <c r="D950" s="7">
        <v>3136</v>
      </c>
    </row>
    <row r="951" spans="1:4">
      <c r="A951" s="7" t="s">
        <v>487</v>
      </c>
      <c r="B951" s="7" t="s">
        <v>525</v>
      </c>
      <c r="C951" s="7">
        <v>2021</v>
      </c>
      <c r="D951" s="7">
        <v>3166</v>
      </c>
    </row>
    <row r="952" spans="1:4">
      <c r="A952" s="7" t="s">
        <v>487</v>
      </c>
      <c r="B952" s="7" t="s">
        <v>516</v>
      </c>
      <c r="C952" s="7">
        <v>2019</v>
      </c>
      <c r="D952" s="7">
        <v>13</v>
      </c>
    </row>
    <row r="953" spans="1:4">
      <c r="A953" s="7" t="s">
        <v>487</v>
      </c>
      <c r="B953" s="7" t="s">
        <v>516</v>
      </c>
      <c r="C953" s="7">
        <v>2020</v>
      </c>
      <c r="D953" s="7">
        <v>12</v>
      </c>
    </row>
    <row r="954" spans="1:4">
      <c r="A954" s="7" t="s">
        <v>487</v>
      </c>
      <c r="B954" s="7" t="s">
        <v>516</v>
      </c>
      <c r="C954" s="7">
        <v>2021</v>
      </c>
      <c r="D954" s="7">
        <v>12</v>
      </c>
    </row>
    <row r="955" spans="1:4">
      <c r="A955" s="7" t="s">
        <v>487</v>
      </c>
      <c r="B955" s="7" t="s">
        <v>526</v>
      </c>
      <c r="C955" s="7">
        <v>2019</v>
      </c>
      <c r="D955" s="7">
        <v>70</v>
      </c>
    </row>
    <row r="956" spans="1:4">
      <c r="A956" s="7" t="s">
        <v>487</v>
      </c>
      <c r="B956" s="7" t="s">
        <v>526</v>
      </c>
      <c r="C956" s="7">
        <v>2020</v>
      </c>
      <c r="D956" s="7">
        <v>70</v>
      </c>
    </row>
    <row r="957" spans="1:4">
      <c r="A957" s="7" t="s">
        <v>487</v>
      </c>
      <c r="B957" s="7" t="s">
        <v>526</v>
      </c>
      <c r="C957" s="7">
        <v>2021</v>
      </c>
      <c r="D957" s="7">
        <v>53</v>
      </c>
    </row>
    <row r="958" spans="1:4">
      <c r="A958" s="7" t="s">
        <v>487</v>
      </c>
      <c r="B958" s="7" t="s">
        <v>517</v>
      </c>
      <c r="C958" s="7">
        <v>2019</v>
      </c>
    </row>
    <row r="959" spans="1:4">
      <c r="A959" s="7" t="s">
        <v>487</v>
      </c>
      <c r="B959" s="7" t="s">
        <v>517</v>
      </c>
      <c r="C959" s="7">
        <v>2020</v>
      </c>
    </row>
    <row r="960" spans="1:4">
      <c r="A960" s="7" t="s">
        <v>487</v>
      </c>
      <c r="B960" s="7" t="s">
        <v>527</v>
      </c>
      <c r="C960" s="7">
        <v>2019</v>
      </c>
    </row>
    <row r="961" spans="1:4">
      <c r="A961" s="7" t="s">
        <v>487</v>
      </c>
      <c r="B961" s="7" t="s">
        <v>527</v>
      </c>
      <c r="C961" s="7">
        <v>2020</v>
      </c>
    </row>
    <row r="962" spans="1:4">
      <c r="A962" s="7" t="s">
        <v>487</v>
      </c>
      <c r="B962" s="7" t="s">
        <v>518</v>
      </c>
      <c r="C962" s="7">
        <v>2019</v>
      </c>
    </row>
    <row r="963" spans="1:4">
      <c r="A963" s="7" t="s">
        <v>487</v>
      </c>
      <c r="B963" s="7" t="s">
        <v>518</v>
      </c>
      <c r="C963" s="7">
        <v>2020</v>
      </c>
    </row>
    <row r="964" spans="1:4">
      <c r="A964" s="7" t="s">
        <v>487</v>
      </c>
      <c r="B964" s="7" t="s">
        <v>518</v>
      </c>
      <c r="C964" s="7">
        <v>2021</v>
      </c>
      <c r="D964" s="7">
        <v>0</v>
      </c>
    </row>
    <row r="965" spans="1:4">
      <c r="A965" s="7" t="s">
        <v>487</v>
      </c>
      <c r="B965" s="7" t="s">
        <v>528</v>
      </c>
      <c r="C965" s="7">
        <v>2019</v>
      </c>
    </row>
    <row r="966" spans="1:4">
      <c r="A966" s="7" t="s">
        <v>487</v>
      </c>
      <c r="B966" s="7" t="s">
        <v>528</v>
      </c>
      <c r="C966" s="7">
        <v>2020</v>
      </c>
    </row>
    <row r="967" spans="1:4">
      <c r="A967" s="7" t="s">
        <v>488</v>
      </c>
      <c r="B967" s="7" t="s">
        <v>510</v>
      </c>
      <c r="C967" s="7">
        <v>2019</v>
      </c>
    </row>
    <row r="968" spans="1:4">
      <c r="A968" s="7" t="s">
        <v>488</v>
      </c>
      <c r="B968" s="7" t="s">
        <v>510</v>
      </c>
      <c r="C968" s="7">
        <v>2020</v>
      </c>
    </row>
    <row r="969" spans="1:4">
      <c r="A969" s="7" t="s">
        <v>488</v>
      </c>
      <c r="B969" s="7" t="s">
        <v>519</v>
      </c>
      <c r="C969" s="7">
        <v>2019</v>
      </c>
    </row>
    <row r="970" spans="1:4">
      <c r="A970" s="7" t="s">
        <v>488</v>
      </c>
      <c r="B970" s="7" t="s">
        <v>519</v>
      </c>
      <c r="C970" s="7">
        <v>2020</v>
      </c>
    </row>
    <row r="971" spans="1:4">
      <c r="A971" s="7" t="s">
        <v>488</v>
      </c>
      <c r="B971" s="7" t="s">
        <v>511</v>
      </c>
      <c r="C971" s="7">
        <v>2019</v>
      </c>
      <c r="D971" s="7">
        <v>104</v>
      </c>
    </row>
    <row r="972" spans="1:4">
      <c r="A972" s="7" t="s">
        <v>488</v>
      </c>
      <c r="B972" s="7" t="s">
        <v>511</v>
      </c>
      <c r="C972" s="7">
        <v>2020</v>
      </c>
      <c r="D972" s="7">
        <v>101</v>
      </c>
    </row>
    <row r="973" spans="1:4">
      <c r="A973" s="7" t="s">
        <v>488</v>
      </c>
      <c r="B973" s="7" t="s">
        <v>511</v>
      </c>
      <c r="C973" s="7">
        <v>2021</v>
      </c>
      <c r="D973" s="7">
        <v>143.2</v>
      </c>
    </row>
    <row r="974" spans="1:4">
      <c r="A974" s="7" t="s">
        <v>488</v>
      </c>
      <c r="B974" s="7" t="s">
        <v>520</v>
      </c>
      <c r="C974" s="7">
        <v>2019</v>
      </c>
      <c r="D974" s="7">
        <v>393</v>
      </c>
    </row>
    <row r="975" spans="1:4">
      <c r="A975" s="7" t="s">
        <v>488</v>
      </c>
      <c r="B975" s="7" t="s">
        <v>520</v>
      </c>
      <c r="C975" s="7">
        <v>2020</v>
      </c>
      <c r="D975" s="7">
        <v>393</v>
      </c>
    </row>
    <row r="976" spans="1:4">
      <c r="A976" s="7" t="s">
        <v>488</v>
      </c>
      <c r="B976" s="7" t="s">
        <v>520</v>
      </c>
      <c r="C976" s="7">
        <v>2021</v>
      </c>
      <c r="D976" s="7">
        <v>393</v>
      </c>
    </row>
    <row r="977" spans="1:4">
      <c r="A977" s="7" t="s">
        <v>488</v>
      </c>
      <c r="B977" s="7" t="s">
        <v>512</v>
      </c>
      <c r="C977" s="7">
        <v>2019</v>
      </c>
    </row>
    <row r="978" spans="1:4">
      <c r="A978" s="7" t="s">
        <v>488</v>
      </c>
      <c r="B978" s="7" t="s">
        <v>512</v>
      </c>
      <c r="C978" s="7">
        <v>2020</v>
      </c>
    </row>
    <row r="979" spans="1:4">
      <c r="A979" s="7" t="s">
        <v>488</v>
      </c>
      <c r="B979" s="7" t="s">
        <v>512</v>
      </c>
      <c r="C979" s="7">
        <v>2021</v>
      </c>
      <c r="D979" s="7">
        <v>0</v>
      </c>
    </row>
    <row r="980" spans="1:4">
      <c r="A980" s="7" t="s">
        <v>488</v>
      </c>
      <c r="B980" s="7" t="s">
        <v>521</v>
      </c>
      <c r="C980" s="7">
        <v>2019</v>
      </c>
    </row>
    <row r="981" spans="1:4">
      <c r="A981" s="7" t="s">
        <v>488</v>
      </c>
      <c r="B981" s="7" t="s">
        <v>521</v>
      </c>
      <c r="C981" s="7">
        <v>2020</v>
      </c>
    </row>
    <row r="982" spans="1:4">
      <c r="A982" s="7" t="s">
        <v>488</v>
      </c>
      <c r="B982" s="7" t="s">
        <v>513</v>
      </c>
      <c r="C982" s="7">
        <v>2019</v>
      </c>
    </row>
    <row r="983" spans="1:4">
      <c r="A983" s="7" t="s">
        <v>488</v>
      </c>
      <c r="B983" s="7" t="s">
        <v>513</v>
      </c>
      <c r="C983" s="7">
        <v>2020</v>
      </c>
    </row>
    <row r="984" spans="1:4">
      <c r="A984" s="7" t="s">
        <v>488</v>
      </c>
      <c r="B984" s="7" t="s">
        <v>513</v>
      </c>
      <c r="C984" s="7">
        <v>2021</v>
      </c>
      <c r="D984" s="7">
        <v>0</v>
      </c>
    </row>
    <row r="985" spans="1:4">
      <c r="A985" s="7" t="s">
        <v>488</v>
      </c>
      <c r="B985" s="7" t="s">
        <v>522</v>
      </c>
      <c r="C985" s="7">
        <v>2019</v>
      </c>
    </row>
    <row r="986" spans="1:4">
      <c r="A986" s="7" t="s">
        <v>488</v>
      </c>
      <c r="B986" s="7" t="s">
        <v>522</v>
      </c>
      <c r="C986" s="7">
        <v>2020</v>
      </c>
    </row>
    <row r="987" spans="1:4">
      <c r="A987" s="7" t="s">
        <v>488</v>
      </c>
      <c r="B987" s="7" t="s">
        <v>514</v>
      </c>
      <c r="C987" s="7">
        <v>2019</v>
      </c>
      <c r="D987" s="7">
        <v>0.9</v>
      </c>
    </row>
    <row r="988" spans="1:4">
      <c r="A988" s="7" t="s">
        <v>488</v>
      </c>
      <c r="B988" s="7" t="s">
        <v>514</v>
      </c>
      <c r="C988" s="7">
        <v>2020</v>
      </c>
      <c r="D988" s="7">
        <v>0.9</v>
      </c>
    </row>
    <row r="989" spans="1:4">
      <c r="A989" s="7" t="s">
        <v>488</v>
      </c>
      <c r="B989" s="7" t="s">
        <v>514</v>
      </c>
      <c r="C989" s="7">
        <v>2021</v>
      </c>
      <c r="D989" s="7">
        <v>1</v>
      </c>
    </row>
    <row r="990" spans="1:4">
      <c r="A990" s="7" t="s">
        <v>488</v>
      </c>
      <c r="B990" s="7" t="s">
        <v>523</v>
      </c>
      <c r="C990" s="7">
        <v>2019</v>
      </c>
      <c r="D990" s="7">
        <v>16.6</v>
      </c>
    </row>
    <row r="991" spans="1:4">
      <c r="A991" s="7" t="s">
        <v>488</v>
      </c>
      <c r="B991" s="7" t="s">
        <v>523</v>
      </c>
      <c r="C991" s="7">
        <v>2020</v>
      </c>
      <c r="D991" s="7">
        <v>16</v>
      </c>
    </row>
    <row r="992" spans="1:4">
      <c r="A992" s="7" t="s">
        <v>488</v>
      </c>
      <c r="B992" s="7" t="s">
        <v>523</v>
      </c>
      <c r="C992" s="7">
        <v>2021</v>
      </c>
      <c r="D992" s="7">
        <v>17</v>
      </c>
    </row>
    <row r="993" spans="1:4">
      <c r="A993" s="7" t="s">
        <v>488</v>
      </c>
      <c r="B993" s="7" t="s">
        <v>515</v>
      </c>
      <c r="C993" s="7">
        <v>2019</v>
      </c>
      <c r="D993" s="7">
        <v>100</v>
      </c>
    </row>
    <row r="994" spans="1:4">
      <c r="A994" s="7" t="s">
        <v>488</v>
      </c>
      <c r="B994" s="7" t="s">
        <v>515</v>
      </c>
      <c r="C994" s="7">
        <v>2020</v>
      </c>
      <c r="D994" s="7">
        <v>100</v>
      </c>
    </row>
    <row r="995" spans="1:4">
      <c r="A995" s="7" t="s">
        <v>488</v>
      </c>
      <c r="B995" s="7" t="s">
        <v>515</v>
      </c>
      <c r="C995" s="7">
        <v>2021</v>
      </c>
      <c r="D995" s="7">
        <v>142</v>
      </c>
    </row>
    <row r="996" spans="1:4">
      <c r="A996" s="7" t="s">
        <v>488</v>
      </c>
      <c r="B996" s="7" t="s">
        <v>525</v>
      </c>
      <c r="C996" s="7">
        <v>2019</v>
      </c>
      <c r="D996" s="7">
        <v>375</v>
      </c>
    </row>
    <row r="997" spans="1:4">
      <c r="A997" s="7" t="s">
        <v>488</v>
      </c>
      <c r="B997" s="7" t="s">
        <v>525</v>
      </c>
      <c r="C997" s="7">
        <v>2020</v>
      </c>
      <c r="D997" s="7">
        <v>375</v>
      </c>
    </row>
    <row r="998" spans="1:4">
      <c r="A998" s="7" t="s">
        <v>488</v>
      </c>
      <c r="B998" s="7" t="s">
        <v>525</v>
      </c>
      <c r="C998" s="7">
        <v>2021</v>
      </c>
      <c r="D998" s="7">
        <v>375</v>
      </c>
    </row>
    <row r="999" spans="1:4">
      <c r="A999" s="7" t="s">
        <v>488</v>
      </c>
      <c r="B999" s="7" t="s">
        <v>516</v>
      </c>
      <c r="C999" s="7">
        <v>2019</v>
      </c>
      <c r="D999" s="7">
        <v>0.1</v>
      </c>
    </row>
    <row r="1000" spans="1:4">
      <c r="A1000" s="7" t="s">
        <v>488</v>
      </c>
      <c r="B1000" s="7" t="s">
        <v>516</v>
      </c>
      <c r="C1000" s="7">
        <v>2020</v>
      </c>
      <c r="D1000" s="7">
        <v>0.1</v>
      </c>
    </row>
    <row r="1001" spans="1:4">
      <c r="A1001" s="7" t="s">
        <v>488</v>
      </c>
      <c r="B1001" s="7" t="s">
        <v>516</v>
      </c>
      <c r="C1001" s="7">
        <v>2021</v>
      </c>
      <c r="D1001" s="7">
        <v>0</v>
      </c>
    </row>
    <row r="1002" spans="1:4">
      <c r="A1002" s="7" t="s">
        <v>488</v>
      </c>
      <c r="B1002" s="7" t="s">
        <v>526</v>
      </c>
      <c r="C1002" s="7">
        <v>2019</v>
      </c>
      <c r="D1002" s="7">
        <v>0.4</v>
      </c>
    </row>
    <row r="1003" spans="1:4">
      <c r="A1003" s="7" t="s">
        <v>488</v>
      </c>
      <c r="B1003" s="7" t="s">
        <v>526</v>
      </c>
      <c r="C1003" s="7">
        <v>2020</v>
      </c>
      <c r="D1003" s="7">
        <v>0.5</v>
      </c>
    </row>
    <row r="1004" spans="1:4">
      <c r="A1004" s="7" t="s">
        <v>488</v>
      </c>
      <c r="B1004" s="7" t="s">
        <v>526</v>
      </c>
      <c r="C1004" s="7">
        <v>2021</v>
      </c>
      <c r="D1004" s="7">
        <v>0</v>
      </c>
    </row>
    <row r="1005" spans="1:4">
      <c r="A1005" s="7" t="s">
        <v>488</v>
      </c>
      <c r="B1005" s="7" t="s">
        <v>517</v>
      </c>
      <c r="C1005" s="7">
        <v>2019</v>
      </c>
    </row>
    <row r="1006" spans="1:4">
      <c r="A1006" s="7" t="s">
        <v>488</v>
      </c>
      <c r="B1006" s="7" t="s">
        <v>517</v>
      </c>
      <c r="C1006" s="7">
        <v>2020</v>
      </c>
    </row>
    <row r="1007" spans="1:4">
      <c r="A1007" s="7" t="s">
        <v>488</v>
      </c>
      <c r="B1007" s="7" t="s">
        <v>527</v>
      </c>
      <c r="C1007" s="7">
        <v>2019</v>
      </c>
    </row>
    <row r="1008" spans="1:4">
      <c r="A1008" s="7" t="s">
        <v>488</v>
      </c>
      <c r="B1008" s="7" t="s">
        <v>527</v>
      </c>
      <c r="C1008" s="7">
        <v>2020</v>
      </c>
    </row>
    <row r="1009" spans="1:4">
      <c r="A1009" s="7" t="s">
        <v>488</v>
      </c>
      <c r="B1009" s="7" t="s">
        <v>518</v>
      </c>
      <c r="C1009" s="7">
        <v>2019</v>
      </c>
      <c r="D1009" s="7">
        <v>0.1</v>
      </c>
    </row>
    <row r="1010" spans="1:4">
      <c r="A1010" s="7" t="s">
        <v>488</v>
      </c>
      <c r="B1010" s="7" t="s">
        <v>518</v>
      </c>
      <c r="C1010" s="7">
        <v>2020</v>
      </c>
      <c r="D1010" s="7">
        <v>0.1</v>
      </c>
    </row>
    <row r="1011" spans="1:4">
      <c r="A1011" s="7" t="s">
        <v>488</v>
      </c>
      <c r="B1011" s="7" t="s">
        <v>518</v>
      </c>
      <c r="C1011" s="7">
        <v>2021</v>
      </c>
      <c r="D1011" s="7">
        <v>0.2</v>
      </c>
    </row>
    <row r="1012" spans="1:4">
      <c r="A1012" s="7" t="s">
        <v>488</v>
      </c>
      <c r="B1012" s="7" t="s">
        <v>528</v>
      </c>
      <c r="C1012" s="7">
        <v>2019</v>
      </c>
      <c r="D1012" s="7">
        <v>0.4</v>
      </c>
    </row>
    <row r="1013" spans="1:4">
      <c r="A1013" s="7" t="s">
        <v>488</v>
      </c>
      <c r="B1013" s="7" t="s">
        <v>528</v>
      </c>
      <c r="C1013" s="7">
        <v>2020</v>
      </c>
      <c r="D1013" s="7">
        <v>1</v>
      </c>
    </row>
    <row r="1014" spans="1:4">
      <c r="A1014" s="7" t="s">
        <v>488</v>
      </c>
      <c r="B1014" s="7" t="s">
        <v>528</v>
      </c>
      <c r="C1014" s="7">
        <v>2021</v>
      </c>
      <c r="D1014" s="7">
        <v>1</v>
      </c>
    </row>
    <row r="1015" spans="1:4">
      <c r="A1015" s="7" t="s">
        <v>224</v>
      </c>
      <c r="B1015" s="7" t="s">
        <v>510</v>
      </c>
      <c r="C1015" s="7">
        <v>2019</v>
      </c>
      <c r="D1015" s="7">
        <v>3487</v>
      </c>
    </row>
    <row r="1016" spans="1:4">
      <c r="A1016" s="7" t="s">
        <v>224</v>
      </c>
      <c r="B1016" s="7" t="s">
        <v>510</v>
      </c>
      <c r="C1016" s="7">
        <v>2020</v>
      </c>
      <c r="D1016" s="7">
        <v>3662</v>
      </c>
    </row>
    <row r="1017" spans="1:4">
      <c r="A1017" s="7" t="s">
        <v>224</v>
      </c>
      <c r="B1017" s="7" t="s">
        <v>510</v>
      </c>
      <c r="C1017" s="7">
        <v>2021</v>
      </c>
      <c r="D1017" s="7">
        <v>4075</v>
      </c>
    </row>
    <row r="1018" spans="1:4">
      <c r="A1018" s="7" t="s">
        <v>224</v>
      </c>
      <c r="B1018" s="7" t="s">
        <v>519</v>
      </c>
      <c r="C1018" s="7">
        <v>2019</v>
      </c>
      <c r="D1018" s="7">
        <v>4874</v>
      </c>
    </row>
    <row r="1019" spans="1:4">
      <c r="A1019" s="7" t="s">
        <v>224</v>
      </c>
      <c r="B1019" s="7" t="s">
        <v>519</v>
      </c>
      <c r="C1019" s="7">
        <v>2020</v>
      </c>
      <c r="D1019" s="7">
        <v>4989</v>
      </c>
    </row>
    <row r="1020" spans="1:4">
      <c r="A1020" s="7" t="s">
        <v>224</v>
      </c>
      <c r="B1020" s="7" t="s">
        <v>519</v>
      </c>
      <c r="C1020" s="7">
        <v>2021</v>
      </c>
      <c r="D1020" s="7">
        <v>5326</v>
      </c>
    </row>
    <row r="1021" spans="1:4">
      <c r="A1021" s="7" t="s">
        <v>224</v>
      </c>
      <c r="B1021" s="7" t="s">
        <v>511</v>
      </c>
      <c r="C1021" s="7">
        <v>2019</v>
      </c>
      <c r="D1021" s="7">
        <v>50465</v>
      </c>
    </row>
    <row r="1022" spans="1:4">
      <c r="A1022" s="7" t="s">
        <v>224</v>
      </c>
      <c r="B1022" s="7" t="s">
        <v>511</v>
      </c>
      <c r="C1022" s="7">
        <v>2020</v>
      </c>
      <c r="D1022" s="7">
        <v>51770</v>
      </c>
    </row>
    <row r="1023" spans="1:4">
      <c r="A1023" s="7" t="s">
        <v>224</v>
      </c>
      <c r="B1023" s="7" t="s">
        <v>511</v>
      </c>
      <c r="C1023" s="7">
        <v>2021</v>
      </c>
      <c r="D1023" s="7">
        <v>56655</v>
      </c>
    </row>
    <row r="1024" spans="1:4">
      <c r="A1024" s="7" t="s">
        <v>224</v>
      </c>
      <c r="B1024" s="7" t="s">
        <v>520</v>
      </c>
      <c r="C1024" s="7">
        <v>2019</v>
      </c>
      <c r="D1024" s="7">
        <v>118957</v>
      </c>
    </row>
    <row r="1025" spans="1:4">
      <c r="A1025" s="7" t="s">
        <v>224</v>
      </c>
      <c r="B1025" s="7" t="s">
        <v>520</v>
      </c>
      <c r="C1025" s="7">
        <v>2020</v>
      </c>
      <c r="D1025" s="7">
        <v>124624</v>
      </c>
    </row>
    <row r="1026" spans="1:4">
      <c r="A1026" s="7" t="s">
        <v>224</v>
      </c>
      <c r="B1026" s="7" t="s">
        <v>520</v>
      </c>
      <c r="C1026" s="7">
        <v>2021</v>
      </c>
      <c r="D1026" s="7">
        <v>129739</v>
      </c>
    </row>
    <row r="1027" spans="1:4">
      <c r="A1027" s="7" t="s">
        <v>224</v>
      </c>
      <c r="B1027" s="7" t="s">
        <v>512</v>
      </c>
      <c r="C1027" s="7">
        <v>2019</v>
      </c>
      <c r="D1027" s="7">
        <v>485</v>
      </c>
    </row>
    <row r="1028" spans="1:4">
      <c r="A1028" s="7" t="s">
        <v>224</v>
      </c>
      <c r="B1028" s="7" t="s">
        <v>512</v>
      </c>
      <c r="C1028" s="7">
        <v>2020</v>
      </c>
      <c r="D1028" s="7">
        <v>533</v>
      </c>
    </row>
    <row r="1029" spans="1:4">
      <c r="A1029" s="7" t="s">
        <v>224</v>
      </c>
      <c r="B1029" s="7" t="s">
        <v>512</v>
      </c>
      <c r="C1029" s="7">
        <v>2021</v>
      </c>
      <c r="D1029" s="7">
        <v>533</v>
      </c>
    </row>
    <row r="1030" spans="1:4">
      <c r="A1030" s="7" t="s">
        <v>224</v>
      </c>
      <c r="B1030" s="7" t="s">
        <v>521</v>
      </c>
      <c r="C1030" s="7">
        <v>2019</v>
      </c>
      <c r="D1030" s="7">
        <v>1117</v>
      </c>
    </row>
    <row r="1031" spans="1:4">
      <c r="A1031" s="7" t="s">
        <v>224</v>
      </c>
      <c r="B1031" s="7" t="s">
        <v>521</v>
      </c>
      <c r="C1031" s="7">
        <v>2020</v>
      </c>
      <c r="D1031" s="7">
        <v>1363</v>
      </c>
    </row>
    <row r="1032" spans="1:4">
      <c r="A1032" s="7" t="s">
        <v>224</v>
      </c>
      <c r="B1032" s="7" t="s">
        <v>521</v>
      </c>
      <c r="C1032" s="7">
        <v>2021</v>
      </c>
      <c r="D1032" s="7">
        <v>1557</v>
      </c>
    </row>
    <row r="1033" spans="1:4">
      <c r="A1033" s="7" t="s">
        <v>224</v>
      </c>
      <c r="B1033" s="7" t="s">
        <v>513</v>
      </c>
      <c r="C1033" s="7">
        <v>2019</v>
      </c>
      <c r="D1033" s="7">
        <v>611</v>
      </c>
    </row>
    <row r="1034" spans="1:4">
      <c r="A1034" s="7" t="s">
        <v>224</v>
      </c>
      <c r="B1034" s="7" t="s">
        <v>513</v>
      </c>
      <c r="C1034" s="7">
        <v>2020</v>
      </c>
      <c r="D1034" s="7">
        <v>785</v>
      </c>
    </row>
    <row r="1035" spans="1:4">
      <c r="A1035" s="7" t="s">
        <v>224</v>
      </c>
      <c r="B1035" s="7" t="s">
        <v>513</v>
      </c>
      <c r="C1035" s="7">
        <v>2021</v>
      </c>
      <c r="D1035" s="7">
        <v>1089</v>
      </c>
    </row>
    <row r="1036" spans="1:4">
      <c r="A1036" s="7" t="s">
        <v>224</v>
      </c>
      <c r="B1036" s="7" t="s">
        <v>522</v>
      </c>
      <c r="C1036" s="7">
        <v>2019</v>
      </c>
      <c r="D1036" s="7">
        <v>1173</v>
      </c>
    </row>
    <row r="1037" spans="1:4">
      <c r="A1037" s="7" t="s">
        <v>224</v>
      </c>
      <c r="B1037" s="7" t="s">
        <v>522</v>
      </c>
      <c r="C1037" s="7">
        <v>2020</v>
      </c>
      <c r="D1037" s="7">
        <v>1535</v>
      </c>
    </row>
    <row r="1038" spans="1:4">
      <c r="A1038" s="7" t="s">
        <v>224</v>
      </c>
      <c r="B1038" s="7" t="s">
        <v>522</v>
      </c>
      <c r="C1038" s="7">
        <v>2021</v>
      </c>
      <c r="D1038" s="7">
        <v>2139</v>
      </c>
    </row>
    <row r="1039" spans="1:4">
      <c r="A1039" s="7" t="s">
        <v>224</v>
      </c>
      <c r="B1039" s="7" t="s">
        <v>514</v>
      </c>
      <c r="C1039" s="7">
        <v>2019</v>
      </c>
      <c r="D1039" s="7">
        <v>1814.77</v>
      </c>
    </row>
    <row r="1040" spans="1:4">
      <c r="A1040" s="7" t="s">
        <v>224</v>
      </c>
      <c r="B1040" s="7" t="s">
        <v>514</v>
      </c>
      <c r="C1040" s="7">
        <v>2020</v>
      </c>
      <c r="D1040" s="7">
        <v>1592.97</v>
      </c>
    </row>
    <row r="1041" spans="1:4">
      <c r="A1041" s="7" t="s">
        <v>224</v>
      </c>
      <c r="B1041" s="7" t="s">
        <v>514</v>
      </c>
      <c r="C1041" s="7">
        <v>2021</v>
      </c>
      <c r="D1041" s="7">
        <v>1720</v>
      </c>
    </row>
    <row r="1042" spans="1:4">
      <c r="A1042" s="7" t="s">
        <v>224</v>
      </c>
      <c r="B1042" s="7" t="s">
        <v>523</v>
      </c>
      <c r="C1042" s="7">
        <v>2019</v>
      </c>
      <c r="D1042" s="7">
        <v>3334.9</v>
      </c>
    </row>
    <row r="1043" spans="1:4">
      <c r="A1043" s="7" t="s">
        <v>224</v>
      </c>
      <c r="B1043" s="7" t="s">
        <v>523</v>
      </c>
      <c r="C1043" s="7">
        <v>2020</v>
      </c>
      <c r="D1043" s="7">
        <v>3619.4</v>
      </c>
    </row>
    <row r="1044" spans="1:4">
      <c r="A1044" s="7" t="s">
        <v>224</v>
      </c>
      <c r="B1044" s="7" t="s">
        <v>523</v>
      </c>
      <c r="C1044" s="7">
        <v>2021</v>
      </c>
      <c r="D1044" s="7">
        <v>4022</v>
      </c>
    </row>
    <row r="1045" spans="1:4">
      <c r="A1045" s="7" t="s">
        <v>224</v>
      </c>
      <c r="B1045" s="7" t="s">
        <v>515</v>
      </c>
      <c r="C1045" s="7">
        <v>2019</v>
      </c>
      <c r="D1045" s="7">
        <v>45538</v>
      </c>
    </row>
    <row r="1046" spans="1:4">
      <c r="A1046" s="7" t="s">
        <v>224</v>
      </c>
      <c r="B1046" s="7" t="s">
        <v>515</v>
      </c>
      <c r="C1046" s="7">
        <v>2020</v>
      </c>
      <c r="D1046" s="7">
        <v>46296</v>
      </c>
    </row>
    <row r="1047" spans="1:4">
      <c r="A1047" s="7" t="s">
        <v>224</v>
      </c>
      <c r="B1047" s="7" t="s">
        <v>515</v>
      </c>
      <c r="C1047" s="7">
        <v>2021</v>
      </c>
      <c r="D1047" s="7">
        <v>50426</v>
      </c>
    </row>
    <row r="1048" spans="1:4">
      <c r="A1048" s="7" t="s">
        <v>224</v>
      </c>
      <c r="B1048" s="7" t="s">
        <v>525</v>
      </c>
      <c r="C1048" s="7">
        <v>2019</v>
      </c>
      <c r="D1048" s="7">
        <v>104063</v>
      </c>
    </row>
    <row r="1049" spans="1:4">
      <c r="A1049" s="7" t="s">
        <v>224</v>
      </c>
      <c r="B1049" s="7" t="s">
        <v>525</v>
      </c>
      <c r="C1049" s="7">
        <v>2020</v>
      </c>
      <c r="D1049" s="7">
        <v>107912</v>
      </c>
    </row>
    <row r="1050" spans="1:4">
      <c r="A1050" s="7" t="s">
        <v>224</v>
      </c>
      <c r="B1050" s="7" t="s">
        <v>525</v>
      </c>
      <c r="C1050" s="7">
        <v>2021</v>
      </c>
      <c r="D1050" s="7">
        <v>110962</v>
      </c>
    </row>
    <row r="1051" spans="1:4">
      <c r="A1051" s="7" t="s">
        <v>224</v>
      </c>
      <c r="B1051" s="7" t="s">
        <v>516</v>
      </c>
      <c r="C1051" s="7">
        <v>2019</v>
      </c>
      <c r="D1051" s="7">
        <v>2325</v>
      </c>
    </row>
    <row r="1052" spans="1:4">
      <c r="A1052" s="7" t="s">
        <v>224</v>
      </c>
      <c r="B1052" s="7" t="s">
        <v>516</v>
      </c>
      <c r="C1052" s="7">
        <v>2020</v>
      </c>
      <c r="D1052" s="7">
        <v>2525</v>
      </c>
    </row>
    <row r="1053" spans="1:4">
      <c r="A1053" s="7" t="s">
        <v>224</v>
      </c>
      <c r="B1053" s="7" t="s">
        <v>516</v>
      </c>
      <c r="C1053" s="7">
        <v>2021</v>
      </c>
      <c r="D1053" s="7">
        <v>2834</v>
      </c>
    </row>
    <row r="1054" spans="1:4">
      <c r="A1054" s="7" t="s">
        <v>224</v>
      </c>
      <c r="B1054" s="7" t="s">
        <v>526</v>
      </c>
      <c r="C1054" s="7">
        <v>2019</v>
      </c>
      <c r="D1054" s="7">
        <v>9024</v>
      </c>
    </row>
    <row r="1055" spans="1:4">
      <c r="A1055" s="7" t="s">
        <v>224</v>
      </c>
      <c r="B1055" s="7" t="s">
        <v>526</v>
      </c>
      <c r="C1055" s="7">
        <v>2020</v>
      </c>
      <c r="D1055" s="7">
        <v>9972</v>
      </c>
    </row>
    <row r="1056" spans="1:4">
      <c r="A1056" s="7" t="s">
        <v>224</v>
      </c>
      <c r="B1056" s="7" t="s">
        <v>526</v>
      </c>
      <c r="C1056" s="7">
        <v>2021</v>
      </c>
      <c r="D1056" s="7">
        <v>10783</v>
      </c>
    </row>
    <row r="1057" spans="1:4">
      <c r="A1057" s="7" t="s">
        <v>224</v>
      </c>
      <c r="B1057" s="7" t="s">
        <v>517</v>
      </c>
      <c r="C1057" s="7">
        <v>2019</v>
      </c>
      <c r="D1057" s="7">
        <v>13</v>
      </c>
    </row>
    <row r="1058" spans="1:4">
      <c r="A1058" s="7" t="s">
        <v>224</v>
      </c>
      <c r="B1058" s="7" t="s">
        <v>517</v>
      </c>
      <c r="C1058" s="7">
        <v>2020</v>
      </c>
      <c r="D1058" s="7">
        <v>12</v>
      </c>
    </row>
    <row r="1059" spans="1:4">
      <c r="A1059" s="7" t="s">
        <v>224</v>
      </c>
      <c r="B1059" s="7" t="s">
        <v>517</v>
      </c>
      <c r="C1059" s="7">
        <v>2021</v>
      </c>
      <c r="D1059" s="7">
        <v>16</v>
      </c>
    </row>
    <row r="1060" spans="1:4">
      <c r="A1060" s="7" t="s">
        <v>224</v>
      </c>
      <c r="B1060" s="7" t="s">
        <v>527</v>
      </c>
      <c r="C1060" s="7">
        <v>2019</v>
      </c>
      <c r="D1060" s="7">
        <v>175</v>
      </c>
    </row>
    <row r="1061" spans="1:4">
      <c r="A1061" s="7" t="s">
        <v>224</v>
      </c>
      <c r="B1061" s="7" t="s">
        <v>527</v>
      </c>
      <c r="C1061" s="7">
        <v>2020</v>
      </c>
      <c r="D1061" s="7">
        <v>147</v>
      </c>
    </row>
    <row r="1062" spans="1:4">
      <c r="A1062" s="7" t="s">
        <v>224</v>
      </c>
      <c r="B1062" s="7" t="s">
        <v>527</v>
      </c>
      <c r="C1062" s="7">
        <v>2021</v>
      </c>
      <c r="D1062" s="7">
        <v>165</v>
      </c>
    </row>
    <row r="1063" spans="1:4">
      <c r="A1063" s="7" t="s">
        <v>224</v>
      </c>
      <c r="B1063" s="7" t="s">
        <v>518</v>
      </c>
      <c r="C1063" s="7">
        <v>2019</v>
      </c>
      <c r="D1063" s="7">
        <v>30.3</v>
      </c>
    </row>
    <row r="1064" spans="1:4">
      <c r="A1064" s="7" t="s">
        <v>224</v>
      </c>
      <c r="B1064" s="7" t="s">
        <v>518</v>
      </c>
      <c r="C1064" s="7">
        <v>2020</v>
      </c>
      <c r="D1064" s="7">
        <v>38</v>
      </c>
    </row>
    <row r="1065" spans="1:4">
      <c r="A1065" s="7" t="s">
        <v>224</v>
      </c>
      <c r="B1065" s="7" t="s">
        <v>518</v>
      </c>
      <c r="C1065" s="7">
        <v>2021</v>
      </c>
      <c r="D1065" s="7">
        <v>37</v>
      </c>
    </row>
    <row r="1066" spans="1:4">
      <c r="A1066" s="7" t="s">
        <v>224</v>
      </c>
      <c r="B1066" s="7" t="s">
        <v>528</v>
      </c>
      <c r="C1066" s="7">
        <v>2019</v>
      </c>
      <c r="D1066" s="7">
        <v>71.2</v>
      </c>
    </row>
    <row r="1067" spans="1:4">
      <c r="A1067" s="7" t="s">
        <v>224</v>
      </c>
      <c r="B1067" s="7" t="s">
        <v>528</v>
      </c>
      <c r="C1067" s="7">
        <v>2020</v>
      </c>
      <c r="D1067" s="7">
        <v>90</v>
      </c>
    </row>
    <row r="1068" spans="1:4">
      <c r="A1068" s="7" t="s">
        <v>224</v>
      </c>
      <c r="B1068" s="7" t="s">
        <v>528</v>
      </c>
      <c r="C1068" s="7">
        <v>2021</v>
      </c>
      <c r="D1068" s="7">
        <v>111</v>
      </c>
    </row>
    <row r="1069" spans="1:4">
      <c r="A1069" s="7" t="s">
        <v>489</v>
      </c>
      <c r="B1069" s="7" t="s">
        <v>510</v>
      </c>
      <c r="C1069" s="7">
        <v>2019</v>
      </c>
      <c r="D1069" s="7">
        <v>207</v>
      </c>
    </row>
    <row r="1070" spans="1:4">
      <c r="A1070" s="7" t="s">
        <v>489</v>
      </c>
      <c r="B1070" s="7" t="s">
        <v>510</v>
      </c>
      <c r="C1070" s="7">
        <v>2020</v>
      </c>
      <c r="D1070" s="7">
        <v>191</v>
      </c>
    </row>
    <row r="1071" spans="1:4">
      <c r="A1071" s="7" t="s">
        <v>489</v>
      </c>
      <c r="B1071" s="7" t="s">
        <v>510</v>
      </c>
      <c r="C1071" s="7">
        <v>2021</v>
      </c>
      <c r="D1071" s="7">
        <v>197</v>
      </c>
    </row>
    <row r="1072" spans="1:4">
      <c r="A1072" s="7" t="s">
        <v>489</v>
      </c>
      <c r="B1072" s="7" t="s">
        <v>519</v>
      </c>
      <c r="C1072" s="7">
        <v>2019</v>
      </c>
      <c r="D1072" s="7">
        <v>250</v>
      </c>
    </row>
    <row r="1073" spans="1:4">
      <c r="A1073" s="7" t="s">
        <v>489</v>
      </c>
      <c r="B1073" s="7" t="s">
        <v>519</v>
      </c>
      <c r="C1073" s="7">
        <v>2020</v>
      </c>
      <c r="D1073" s="7">
        <v>250</v>
      </c>
    </row>
    <row r="1074" spans="1:4">
      <c r="A1074" s="7" t="s">
        <v>489</v>
      </c>
      <c r="B1074" s="7" t="s">
        <v>519</v>
      </c>
      <c r="C1074" s="7">
        <v>2021</v>
      </c>
      <c r="D1074" s="7">
        <v>250</v>
      </c>
    </row>
    <row r="1075" spans="1:4">
      <c r="A1075" s="7" t="s">
        <v>489</v>
      </c>
      <c r="B1075" s="7" t="s">
        <v>511</v>
      </c>
      <c r="C1075" s="7">
        <v>2019</v>
      </c>
      <c r="D1075" s="7">
        <v>4680</v>
      </c>
    </row>
    <row r="1076" spans="1:4">
      <c r="A1076" s="7" t="s">
        <v>489</v>
      </c>
      <c r="B1076" s="7" t="s">
        <v>511</v>
      </c>
      <c r="C1076" s="7">
        <v>2020</v>
      </c>
      <c r="D1076" s="7">
        <v>5116</v>
      </c>
    </row>
    <row r="1077" spans="1:4">
      <c r="A1077" s="7" t="s">
        <v>489</v>
      </c>
      <c r="B1077" s="7" t="s">
        <v>511</v>
      </c>
      <c r="C1077" s="7">
        <v>2021</v>
      </c>
      <c r="D1077" s="7">
        <v>5268</v>
      </c>
    </row>
    <row r="1078" spans="1:4">
      <c r="A1078" s="7" t="s">
        <v>489</v>
      </c>
      <c r="B1078" s="7" t="s">
        <v>520</v>
      </c>
      <c r="C1078" s="7">
        <v>2019</v>
      </c>
      <c r="D1078" s="7">
        <v>10713</v>
      </c>
    </row>
    <row r="1079" spans="1:4">
      <c r="A1079" s="7" t="s">
        <v>489</v>
      </c>
      <c r="B1079" s="7" t="s">
        <v>520</v>
      </c>
      <c r="C1079" s="7">
        <v>2020</v>
      </c>
      <c r="D1079" s="7">
        <v>11135</v>
      </c>
    </row>
    <row r="1080" spans="1:4">
      <c r="A1080" s="7" t="s">
        <v>489</v>
      </c>
      <c r="B1080" s="7" t="s">
        <v>520</v>
      </c>
      <c r="C1080" s="7">
        <v>2021</v>
      </c>
      <c r="D1080" s="7">
        <v>11599</v>
      </c>
    </row>
    <row r="1081" spans="1:4">
      <c r="A1081" s="7" t="s">
        <v>489</v>
      </c>
      <c r="B1081" s="7" t="s">
        <v>512</v>
      </c>
      <c r="C1081" s="7">
        <v>2019</v>
      </c>
      <c r="D1081" s="7">
        <v>74</v>
      </c>
    </row>
    <row r="1082" spans="1:4">
      <c r="A1082" s="7" t="s">
        <v>489</v>
      </c>
      <c r="B1082" s="7" t="s">
        <v>512</v>
      </c>
      <c r="C1082" s="7">
        <v>2020</v>
      </c>
      <c r="D1082" s="7">
        <v>75</v>
      </c>
    </row>
    <row r="1083" spans="1:4">
      <c r="A1083" s="7" t="s">
        <v>489</v>
      </c>
      <c r="B1083" s="7" t="s">
        <v>512</v>
      </c>
      <c r="C1083" s="7">
        <v>2021</v>
      </c>
      <c r="D1083" s="7">
        <v>73</v>
      </c>
    </row>
    <row r="1084" spans="1:4">
      <c r="A1084" s="7" t="s">
        <v>489</v>
      </c>
      <c r="B1084" s="7" t="s">
        <v>521</v>
      </c>
      <c r="C1084" s="7">
        <v>2019</v>
      </c>
      <c r="D1084" s="7">
        <v>146</v>
      </c>
    </row>
    <row r="1085" spans="1:4">
      <c r="A1085" s="7" t="s">
        <v>489</v>
      </c>
      <c r="B1085" s="7" t="s">
        <v>521</v>
      </c>
      <c r="C1085" s="7">
        <v>2020</v>
      </c>
      <c r="D1085" s="7">
        <v>185</v>
      </c>
    </row>
    <row r="1086" spans="1:4">
      <c r="A1086" s="7" t="s">
        <v>489</v>
      </c>
      <c r="B1086" s="7" t="s">
        <v>521</v>
      </c>
      <c r="C1086" s="7">
        <v>2021</v>
      </c>
      <c r="D1086" s="7">
        <v>191</v>
      </c>
    </row>
    <row r="1087" spans="1:4">
      <c r="A1087" s="7" t="s">
        <v>489</v>
      </c>
      <c r="B1087" s="7" t="s">
        <v>513</v>
      </c>
      <c r="C1087" s="7">
        <v>2019</v>
      </c>
      <c r="D1087" s="7">
        <v>64</v>
      </c>
    </row>
    <row r="1088" spans="1:4">
      <c r="A1088" s="7" t="s">
        <v>489</v>
      </c>
      <c r="B1088" s="7" t="s">
        <v>513</v>
      </c>
      <c r="C1088" s="7">
        <v>2020</v>
      </c>
      <c r="D1088" s="7">
        <v>81</v>
      </c>
    </row>
    <row r="1089" spans="1:4">
      <c r="A1089" s="7" t="s">
        <v>489</v>
      </c>
      <c r="B1089" s="7" t="s">
        <v>513</v>
      </c>
      <c r="C1089" s="7">
        <v>2021</v>
      </c>
      <c r="D1089" s="7">
        <v>104</v>
      </c>
    </row>
    <row r="1090" spans="1:4">
      <c r="A1090" s="7" t="s">
        <v>489</v>
      </c>
      <c r="B1090" s="7" t="s">
        <v>522</v>
      </c>
      <c r="C1090" s="7">
        <v>2019</v>
      </c>
      <c r="D1090" s="7">
        <v>140</v>
      </c>
    </row>
    <row r="1091" spans="1:4">
      <c r="A1091" s="7" t="s">
        <v>489</v>
      </c>
      <c r="B1091" s="7" t="s">
        <v>522</v>
      </c>
      <c r="C1091" s="7">
        <v>2020</v>
      </c>
      <c r="D1091" s="7">
        <v>170</v>
      </c>
    </row>
    <row r="1092" spans="1:4">
      <c r="A1092" s="7" t="s">
        <v>489</v>
      </c>
      <c r="B1092" s="7" t="s">
        <v>522</v>
      </c>
      <c r="C1092" s="7">
        <v>2021</v>
      </c>
      <c r="D1092" s="7">
        <v>194</v>
      </c>
    </row>
    <row r="1093" spans="1:4">
      <c r="A1093" s="7" t="s">
        <v>489</v>
      </c>
      <c r="B1093" s="7" t="s">
        <v>514</v>
      </c>
      <c r="C1093" s="7">
        <v>2019</v>
      </c>
      <c r="D1093" s="7">
        <v>221.8</v>
      </c>
    </row>
    <row r="1094" spans="1:4">
      <c r="A1094" s="7" t="s">
        <v>489</v>
      </c>
      <c r="B1094" s="7" t="s">
        <v>514</v>
      </c>
      <c r="C1094" s="7">
        <v>2020</v>
      </c>
      <c r="D1094" s="7">
        <v>203</v>
      </c>
    </row>
    <row r="1095" spans="1:4">
      <c r="A1095" s="7" t="s">
        <v>489</v>
      </c>
      <c r="B1095" s="7" t="s">
        <v>514</v>
      </c>
      <c r="C1095" s="7">
        <v>2021</v>
      </c>
      <c r="D1095" s="7">
        <v>202</v>
      </c>
    </row>
    <row r="1096" spans="1:4">
      <c r="A1096" s="7" t="s">
        <v>489</v>
      </c>
      <c r="B1096" s="7" t="s">
        <v>523</v>
      </c>
      <c r="C1096" s="7">
        <v>2019</v>
      </c>
      <c r="D1096" s="7">
        <v>383.3</v>
      </c>
    </row>
    <row r="1097" spans="1:4">
      <c r="A1097" s="7" t="s">
        <v>489</v>
      </c>
      <c r="B1097" s="7" t="s">
        <v>523</v>
      </c>
      <c r="C1097" s="7">
        <v>2020</v>
      </c>
      <c r="D1097" s="7">
        <v>454</v>
      </c>
    </row>
    <row r="1098" spans="1:4">
      <c r="A1098" s="7" t="s">
        <v>489</v>
      </c>
      <c r="B1098" s="7" t="s">
        <v>523</v>
      </c>
      <c r="C1098" s="7">
        <v>2021</v>
      </c>
      <c r="D1098" s="7">
        <v>566</v>
      </c>
    </row>
    <row r="1099" spans="1:4">
      <c r="A1099" s="7" t="s">
        <v>489</v>
      </c>
      <c r="B1099" s="7" t="s">
        <v>515</v>
      </c>
      <c r="C1099" s="7">
        <v>2019</v>
      </c>
      <c r="D1099" s="7">
        <v>4381</v>
      </c>
    </row>
    <row r="1100" spans="1:4">
      <c r="A1100" s="7" t="s">
        <v>489</v>
      </c>
      <c r="B1100" s="7" t="s">
        <v>515</v>
      </c>
      <c r="C1100" s="7">
        <v>2020</v>
      </c>
      <c r="D1100" s="7">
        <v>4752</v>
      </c>
    </row>
    <row r="1101" spans="1:4">
      <c r="A1101" s="7" t="s">
        <v>489</v>
      </c>
      <c r="B1101" s="7" t="s">
        <v>515</v>
      </c>
      <c r="C1101" s="7">
        <v>2021</v>
      </c>
      <c r="D1101" s="7">
        <v>4886</v>
      </c>
    </row>
    <row r="1102" spans="1:4">
      <c r="A1102" s="7" t="s">
        <v>489</v>
      </c>
      <c r="B1102" s="7" t="s">
        <v>525</v>
      </c>
      <c r="C1102" s="7">
        <v>2019</v>
      </c>
      <c r="D1102" s="7">
        <v>10029</v>
      </c>
    </row>
    <row r="1103" spans="1:4">
      <c r="A1103" s="7" t="s">
        <v>489</v>
      </c>
      <c r="B1103" s="7" t="s">
        <v>525</v>
      </c>
      <c r="C1103" s="7">
        <v>2020</v>
      </c>
      <c r="D1103" s="7">
        <v>10305</v>
      </c>
    </row>
    <row r="1104" spans="1:4">
      <c r="A1104" s="7" t="s">
        <v>489</v>
      </c>
      <c r="B1104" s="7" t="s">
        <v>525</v>
      </c>
      <c r="C1104" s="7">
        <v>2021</v>
      </c>
      <c r="D1104" s="7">
        <v>10636</v>
      </c>
    </row>
    <row r="1105" spans="1:4">
      <c r="A1105" s="7" t="s">
        <v>489</v>
      </c>
      <c r="B1105" s="7" t="s">
        <v>516</v>
      </c>
      <c r="C1105" s="7">
        <v>2019</v>
      </c>
      <c r="D1105" s="7">
        <v>2</v>
      </c>
    </row>
    <row r="1106" spans="1:4">
      <c r="A1106" s="7" t="s">
        <v>489</v>
      </c>
      <c r="B1106" s="7" t="s">
        <v>516</v>
      </c>
      <c r="C1106" s="7">
        <v>2020</v>
      </c>
      <c r="D1106" s="7">
        <v>3</v>
      </c>
    </row>
    <row r="1107" spans="1:4">
      <c r="A1107" s="7" t="s">
        <v>489</v>
      </c>
      <c r="B1107" s="7" t="s">
        <v>516</v>
      </c>
      <c r="C1107" s="7">
        <v>2021</v>
      </c>
      <c r="D1107" s="7">
        <v>0</v>
      </c>
    </row>
    <row r="1108" spans="1:4">
      <c r="A1108" s="7" t="s">
        <v>489</v>
      </c>
      <c r="B1108" s="7" t="s">
        <v>526</v>
      </c>
      <c r="C1108" s="7">
        <v>2019</v>
      </c>
      <c r="D1108" s="7">
        <v>8</v>
      </c>
    </row>
    <row r="1109" spans="1:4">
      <c r="A1109" s="7" t="s">
        <v>489</v>
      </c>
      <c r="B1109" s="7" t="s">
        <v>526</v>
      </c>
      <c r="C1109" s="7">
        <v>2020</v>
      </c>
      <c r="D1109" s="7">
        <v>11</v>
      </c>
    </row>
    <row r="1110" spans="1:4">
      <c r="A1110" s="7" t="s">
        <v>489</v>
      </c>
      <c r="B1110" s="7" t="s">
        <v>526</v>
      </c>
      <c r="C1110" s="7">
        <v>2021</v>
      </c>
      <c r="D1110" s="7">
        <v>1</v>
      </c>
    </row>
    <row r="1111" spans="1:4">
      <c r="A1111" s="7" t="s">
        <v>489</v>
      </c>
      <c r="B1111" s="7" t="s">
        <v>517</v>
      </c>
      <c r="C1111" s="7">
        <v>2019</v>
      </c>
    </row>
    <row r="1112" spans="1:4">
      <c r="A1112" s="7" t="s">
        <v>489</v>
      </c>
      <c r="B1112" s="7" t="s">
        <v>517</v>
      </c>
      <c r="C1112" s="7">
        <v>2020</v>
      </c>
    </row>
    <row r="1113" spans="1:4">
      <c r="A1113" s="7" t="s">
        <v>489</v>
      </c>
      <c r="B1113" s="7" t="s">
        <v>527</v>
      </c>
      <c r="C1113" s="7">
        <v>2019</v>
      </c>
    </row>
    <row r="1114" spans="1:4">
      <c r="A1114" s="7" t="s">
        <v>489</v>
      </c>
      <c r="B1114" s="7" t="s">
        <v>527</v>
      </c>
      <c r="C1114" s="7">
        <v>2020</v>
      </c>
    </row>
    <row r="1115" spans="1:4">
      <c r="A1115" s="7" t="s">
        <v>489</v>
      </c>
      <c r="B1115" s="7" t="s">
        <v>518</v>
      </c>
      <c r="C1115" s="7">
        <v>2019</v>
      </c>
      <c r="D1115" s="7">
        <v>2.2</v>
      </c>
    </row>
    <row r="1116" spans="1:4">
      <c r="A1116" s="7" t="s">
        <v>489</v>
      </c>
      <c r="B1116" s="7" t="s">
        <v>518</v>
      </c>
      <c r="C1116" s="7">
        <v>2020</v>
      </c>
      <c r="D1116" s="7">
        <v>3</v>
      </c>
    </row>
    <row r="1117" spans="1:4">
      <c r="A1117" s="7" t="s">
        <v>489</v>
      </c>
      <c r="B1117" s="7" t="s">
        <v>518</v>
      </c>
      <c r="C1117" s="7">
        <v>2021</v>
      </c>
      <c r="D1117" s="7">
        <v>3</v>
      </c>
    </row>
    <row r="1118" spans="1:4">
      <c r="A1118" s="7" t="s">
        <v>489</v>
      </c>
      <c r="B1118" s="7" t="s">
        <v>528</v>
      </c>
      <c r="C1118" s="7">
        <v>2019</v>
      </c>
      <c r="D1118" s="7">
        <v>6.7</v>
      </c>
    </row>
    <row r="1119" spans="1:4">
      <c r="A1119" s="7" t="s">
        <v>489</v>
      </c>
      <c r="B1119" s="7" t="s">
        <v>528</v>
      </c>
      <c r="C1119" s="7">
        <v>2020</v>
      </c>
      <c r="D1119" s="7">
        <v>10</v>
      </c>
    </row>
    <row r="1120" spans="1:4">
      <c r="A1120" s="7" t="s">
        <v>489</v>
      </c>
      <c r="B1120" s="7" t="s">
        <v>528</v>
      </c>
      <c r="C1120" s="7">
        <v>2021</v>
      </c>
      <c r="D1120" s="7">
        <v>11</v>
      </c>
    </row>
    <row r="1121" spans="1:4">
      <c r="A1121" s="7" t="s">
        <v>490</v>
      </c>
      <c r="B1121" s="7" t="s">
        <v>510</v>
      </c>
      <c r="C1121" s="7">
        <v>2019</v>
      </c>
    </row>
    <row r="1122" spans="1:4">
      <c r="A1122" s="7" t="s">
        <v>490</v>
      </c>
      <c r="B1122" s="7" t="s">
        <v>510</v>
      </c>
      <c r="C1122" s="7">
        <v>2020</v>
      </c>
    </row>
    <row r="1123" spans="1:4">
      <c r="A1123" s="7" t="s">
        <v>490</v>
      </c>
      <c r="B1123" s="7" t="s">
        <v>519</v>
      </c>
      <c r="C1123" s="7">
        <v>2019</v>
      </c>
    </row>
    <row r="1124" spans="1:4">
      <c r="A1124" s="7" t="s">
        <v>490</v>
      </c>
      <c r="B1124" s="7" t="s">
        <v>519</v>
      </c>
      <c r="C1124" s="7">
        <v>2020</v>
      </c>
    </row>
    <row r="1125" spans="1:4">
      <c r="A1125" s="7" t="s">
        <v>490</v>
      </c>
      <c r="B1125" s="7" t="s">
        <v>511</v>
      </c>
      <c r="C1125" s="7">
        <v>2019</v>
      </c>
      <c r="D1125" s="7">
        <v>2852</v>
      </c>
    </row>
    <row r="1126" spans="1:4">
      <c r="A1126" s="7" t="s">
        <v>490</v>
      </c>
      <c r="B1126" s="7" t="s">
        <v>511</v>
      </c>
      <c r="C1126" s="7">
        <v>2020</v>
      </c>
      <c r="D1126" s="7">
        <v>2924</v>
      </c>
    </row>
    <row r="1127" spans="1:4">
      <c r="A1127" s="7" t="s">
        <v>490</v>
      </c>
      <c r="B1127" s="7" t="s">
        <v>511</v>
      </c>
      <c r="C1127" s="7">
        <v>2021</v>
      </c>
      <c r="D1127" s="7">
        <v>3145</v>
      </c>
    </row>
    <row r="1128" spans="1:4">
      <c r="A1128" s="7" t="s">
        <v>490</v>
      </c>
      <c r="B1128" s="7" t="s">
        <v>520</v>
      </c>
      <c r="C1128" s="7">
        <v>2019</v>
      </c>
      <c r="D1128" s="7">
        <v>6687</v>
      </c>
    </row>
    <row r="1129" spans="1:4">
      <c r="A1129" s="7" t="s">
        <v>490</v>
      </c>
      <c r="B1129" s="7" t="s">
        <v>520</v>
      </c>
      <c r="C1129" s="7">
        <v>2020</v>
      </c>
      <c r="D1129" s="7">
        <v>6878</v>
      </c>
    </row>
    <row r="1130" spans="1:4">
      <c r="A1130" s="7" t="s">
        <v>490</v>
      </c>
      <c r="B1130" s="7" t="s">
        <v>520</v>
      </c>
      <c r="C1130" s="7">
        <v>2021</v>
      </c>
      <c r="D1130" s="7">
        <v>7533</v>
      </c>
    </row>
    <row r="1131" spans="1:4">
      <c r="A1131" s="7" t="s">
        <v>490</v>
      </c>
      <c r="B1131" s="7" t="s">
        <v>512</v>
      </c>
      <c r="C1131" s="7">
        <v>2019</v>
      </c>
      <c r="D1131" s="7">
        <v>19</v>
      </c>
    </row>
    <row r="1132" spans="1:4">
      <c r="A1132" s="7" t="s">
        <v>490</v>
      </c>
      <c r="B1132" s="7" t="s">
        <v>512</v>
      </c>
      <c r="C1132" s="7">
        <v>2020</v>
      </c>
      <c r="D1132" s="7">
        <v>18</v>
      </c>
    </row>
    <row r="1133" spans="1:4">
      <c r="A1133" s="7" t="s">
        <v>490</v>
      </c>
      <c r="B1133" s="7" t="s">
        <v>512</v>
      </c>
      <c r="C1133" s="7">
        <v>2021</v>
      </c>
      <c r="D1133" s="7">
        <v>18</v>
      </c>
    </row>
    <row r="1134" spans="1:4">
      <c r="A1134" s="7" t="s">
        <v>490</v>
      </c>
      <c r="B1134" s="7" t="s">
        <v>521</v>
      </c>
      <c r="C1134" s="7">
        <v>2019</v>
      </c>
      <c r="D1134" s="7">
        <v>35</v>
      </c>
    </row>
    <row r="1135" spans="1:4">
      <c r="A1135" s="7" t="s">
        <v>490</v>
      </c>
      <c r="B1135" s="7" t="s">
        <v>521</v>
      </c>
      <c r="C1135" s="7">
        <v>2020</v>
      </c>
      <c r="D1135" s="7">
        <v>38</v>
      </c>
    </row>
    <row r="1136" spans="1:4">
      <c r="A1136" s="7" t="s">
        <v>490</v>
      </c>
      <c r="B1136" s="7" t="s">
        <v>521</v>
      </c>
      <c r="C1136" s="7">
        <v>2021</v>
      </c>
      <c r="D1136" s="7">
        <v>53</v>
      </c>
    </row>
    <row r="1137" spans="1:4">
      <c r="A1137" s="7" t="s">
        <v>490</v>
      </c>
      <c r="B1137" s="7" t="s">
        <v>513</v>
      </c>
      <c r="C1137" s="7">
        <v>2019</v>
      </c>
      <c r="D1137" s="7">
        <v>6</v>
      </c>
    </row>
    <row r="1138" spans="1:4">
      <c r="A1138" s="7" t="s">
        <v>490</v>
      </c>
      <c r="B1138" s="7" t="s">
        <v>513</v>
      </c>
      <c r="C1138" s="7">
        <v>2020</v>
      </c>
      <c r="D1138" s="7">
        <v>9</v>
      </c>
    </row>
    <row r="1139" spans="1:4">
      <c r="A1139" s="7" t="s">
        <v>490</v>
      </c>
      <c r="B1139" s="7" t="s">
        <v>513</v>
      </c>
      <c r="C1139" s="7">
        <v>2021</v>
      </c>
      <c r="D1139" s="7">
        <v>34</v>
      </c>
    </row>
    <row r="1140" spans="1:4">
      <c r="A1140" s="7" t="s">
        <v>490</v>
      </c>
      <c r="B1140" s="7" t="s">
        <v>522</v>
      </c>
      <c r="C1140" s="7">
        <v>2019</v>
      </c>
      <c r="D1140" s="7">
        <v>11</v>
      </c>
    </row>
    <row r="1141" spans="1:4">
      <c r="A1141" s="7" t="s">
        <v>490</v>
      </c>
      <c r="B1141" s="7" t="s">
        <v>522</v>
      </c>
      <c r="C1141" s="7">
        <v>2020</v>
      </c>
      <c r="D1141" s="7">
        <v>26</v>
      </c>
    </row>
    <row r="1142" spans="1:4">
      <c r="A1142" s="7" t="s">
        <v>490</v>
      </c>
      <c r="B1142" s="7" t="s">
        <v>522</v>
      </c>
      <c r="C1142" s="7">
        <v>2021</v>
      </c>
      <c r="D1142" s="7">
        <v>32</v>
      </c>
    </row>
    <row r="1143" spans="1:4">
      <c r="A1143" s="7" t="s">
        <v>490</v>
      </c>
      <c r="B1143" s="7" t="s">
        <v>514</v>
      </c>
      <c r="C1143" s="7">
        <v>2019</v>
      </c>
      <c r="D1143" s="7">
        <v>67</v>
      </c>
    </row>
    <row r="1144" spans="1:4">
      <c r="A1144" s="7" t="s">
        <v>490</v>
      </c>
      <c r="B1144" s="7" t="s">
        <v>514</v>
      </c>
      <c r="C1144" s="7">
        <v>2020</v>
      </c>
      <c r="D1144" s="7">
        <v>67.8</v>
      </c>
    </row>
    <row r="1145" spans="1:4">
      <c r="A1145" s="7" t="s">
        <v>490</v>
      </c>
      <c r="B1145" s="7" t="s">
        <v>514</v>
      </c>
      <c r="C1145" s="7">
        <v>2021</v>
      </c>
      <c r="D1145" s="7">
        <v>49</v>
      </c>
    </row>
    <row r="1146" spans="1:4">
      <c r="A1146" s="7" t="s">
        <v>490</v>
      </c>
      <c r="B1146" s="7" t="s">
        <v>523</v>
      </c>
      <c r="C1146" s="7">
        <v>2019</v>
      </c>
      <c r="D1146" s="7">
        <v>184.6</v>
      </c>
    </row>
    <row r="1147" spans="1:4">
      <c r="A1147" s="7" t="s">
        <v>490</v>
      </c>
      <c r="B1147" s="7" t="s">
        <v>523</v>
      </c>
      <c r="C1147" s="7">
        <v>2020</v>
      </c>
      <c r="D1147" s="7">
        <v>202</v>
      </c>
    </row>
    <row r="1148" spans="1:4">
      <c r="A1148" s="7" t="s">
        <v>490</v>
      </c>
      <c r="B1148" s="7" t="s">
        <v>523</v>
      </c>
      <c r="C1148" s="7">
        <v>2021</v>
      </c>
      <c r="D1148" s="7">
        <v>217</v>
      </c>
    </row>
    <row r="1149" spans="1:4">
      <c r="A1149" s="7" t="s">
        <v>490</v>
      </c>
      <c r="B1149" s="7" t="s">
        <v>515</v>
      </c>
      <c r="C1149" s="7">
        <v>2019</v>
      </c>
      <c r="D1149" s="7">
        <v>2666</v>
      </c>
    </row>
    <row r="1150" spans="1:4">
      <c r="A1150" s="7" t="s">
        <v>490</v>
      </c>
      <c r="B1150" s="7" t="s">
        <v>515</v>
      </c>
      <c r="C1150" s="7">
        <v>2020</v>
      </c>
      <c r="D1150" s="7">
        <v>2722</v>
      </c>
    </row>
    <row r="1151" spans="1:4">
      <c r="A1151" s="7" t="s">
        <v>490</v>
      </c>
      <c r="B1151" s="7" t="s">
        <v>515</v>
      </c>
      <c r="C1151" s="7">
        <v>2021</v>
      </c>
      <c r="D1151" s="7">
        <v>2941</v>
      </c>
    </row>
    <row r="1152" spans="1:4">
      <c r="A1152" s="7" t="s">
        <v>490</v>
      </c>
      <c r="B1152" s="7" t="s">
        <v>525</v>
      </c>
      <c r="C1152" s="7">
        <v>2019</v>
      </c>
      <c r="D1152" s="7">
        <v>6112</v>
      </c>
    </row>
    <row r="1153" spans="1:4">
      <c r="A1153" s="7" t="s">
        <v>490</v>
      </c>
      <c r="B1153" s="7" t="s">
        <v>525</v>
      </c>
      <c r="C1153" s="7">
        <v>2020</v>
      </c>
      <c r="D1153" s="7">
        <v>6263</v>
      </c>
    </row>
    <row r="1154" spans="1:4">
      <c r="A1154" s="7" t="s">
        <v>490</v>
      </c>
      <c r="B1154" s="7" t="s">
        <v>525</v>
      </c>
      <c r="C1154" s="7">
        <v>2021</v>
      </c>
      <c r="D1154" s="7">
        <v>6884</v>
      </c>
    </row>
    <row r="1155" spans="1:4">
      <c r="A1155" s="7" t="s">
        <v>490</v>
      </c>
      <c r="B1155" s="7" t="s">
        <v>516</v>
      </c>
      <c r="C1155" s="7">
        <v>2019</v>
      </c>
      <c r="D1155" s="7">
        <v>105</v>
      </c>
    </row>
    <row r="1156" spans="1:4">
      <c r="A1156" s="7" t="s">
        <v>490</v>
      </c>
      <c r="B1156" s="7" t="s">
        <v>516</v>
      </c>
      <c r="C1156" s="7">
        <v>2020</v>
      </c>
      <c r="D1156" s="7">
        <v>108</v>
      </c>
    </row>
    <row r="1157" spans="1:4">
      <c r="A1157" s="7" t="s">
        <v>490</v>
      </c>
      <c r="B1157" s="7" t="s">
        <v>516</v>
      </c>
      <c r="C1157" s="7">
        <v>2021</v>
      </c>
      <c r="D1157" s="7">
        <v>101.8</v>
      </c>
    </row>
    <row r="1158" spans="1:4">
      <c r="A1158" s="7" t="s">
        <v>490</v>
      </c>
      <c r="B1158" s="7" t="s">
        <v>526</v>
      </c>
      <c r="C1158" s="7">
        <v>2019</v>
      </c>
      <c r="D1158" s="7">
        <v>334</v>
      </c>
    </row>
    <row r="1159" spans="1:4">
      <c r="A1159" s="7" t="s">
        <v>490</v>
      </c>
      <c r="B1159" s="7" t="s">
        <v>526</v>
      </c>
      <c r="C1159" s="7">
        <v>2020</v>
      </c>
      <c r="D1159" s="7">
        <v>348</v>
      </c>
    </row>
    <row r="1160" spans="1:4">
      <c r="A1160" s="7" t="s">
        <v>490</v>
      </c>
      <c r="B1160" s="7" t="s">
        <v>526</v>
      </c>
      <c r="C1160" s="7">
        <v>2021</v>
      </c>
      <c r="D1160" s="7">
        <v>346</v>
      </c>
    </row>
    <row r="1161" spans="1:4">
      <c r="A1161" s="7" t="s">
        <v>490</v>
      </c>
      <c r="B1161" s="7" t="s">
        <v>517</v>
      </c>
      <c r="C1161" s="7">
        <v>2019</v>
      </c>
    </row>
    <row r="1162" spans="1:4">
      <c r="A1162" s="7" t="s">
        <v>490</v>
      </c>
      <c r="B1162" s="7" t="s">
        <v>517</v>
      </c>
      <c r="C1162" s="7">
        <v>2020</v>
      </c>
    </row>
    <row r="1163" spans="1:4">
      <c r="A1163" s="7" t="s">
        <v>490</v>
      </c>
      <c r="B1163" s="7" t="s">
        <v>527</v>
      </c>
      <c r="C1163" s="7">
        <v>2019</v>
      </c>
    </row>
    <row r="1164" spans="1:4">
      <c r="A1164" s="7" t="s">
        <v>490</v>
      </c>
      <c r="B1164" s="7" t="s">
        <v>527</v>
      </c>
      <c r="C1164" s="7">
        <v>2020</v>
      </c>
    </row>
    <row r="1165" spans="1:4">
      <c r="A1165" s="7" t="s">
        <v>490</v>
      </c>
      <c r="B1165" s="7" t="s">
        <v>518</v>
      </c>
      <c r="C1165" s="7">
        <v>2019</v>
      </c>
      <c r="D1165" s="7">
        <v>3</v>
      </c>
    </row>
    <row r="1166" spans="1:4">
      <c r="A1166" s="7" t="s">
        <v>490</v>
      </c>
      <c r="B1166" s="7" t="s">
        <v>518</v>
      </c>
      <c r="C1166" s="7">
        <v>2020</v>
      </c>
      <c r="D1166" s="7">
        <v>0.2</v>
      </c>
    </row>
    <row r="1167" spans="1:4">
      <c r="A1167" s="7" t="s">
        <v>490</v>
      </c>
      <c r="B1167" s="7" t="s">
        <v>518</v>
      </c>
      <c r="C1167" s="7">
        <v>2021</v>
      </c>
      <c r="D1167" s="7">
        <v>1.2</v>
      </c>
    </row>
    <row r="1168" spans="1:4">
      <c r="A1168" s="7" t="s">
        <v>490</v>
      </c>
      <c r="B1168" s="7" t="s">
        <v>528</v>
      </c>
      <c r="C1168" s="7">
        <v>2019</v>
      </c>
      <c r="D1168" s="7">
        <v>11.4</v>
      </c>
    </row>
    <row r="1169" spans="1:4">
      <c r="A1169" s="7" t="s">
        <v>490</v>
      </c>
      <c r="B1169" s="7" t="s">
        <v>528</v>
      </c>
      <c r="C1169" s="7">
        <v>2020</v>
      </c>
      <c r="D1169" s="7">
        <v>1</v>
      </c>
    </row>
    <row r="1170" spans="1:4">
      <c r="A1170" s="7" t="s">
        <v>490</v>
      </c>
      <c r="B1170" s="7" t="s">
        <v>528</v>
      </c>
      <c r="C1170" s="7">
        <v>2021</v>
      </c>
      <c r="D1170" s="7">
        <v>1</v>
      </c>
    </row>
    <row r="1171" spans="1:4">
      <c r="A1171" s="7" t="s">
        <v>491</v>
      </c>
      <c r="B1171" s="7" t="s">
        <v>510</v>
      </c>
      <c r="C1171" s="7">
        <v>2019</v>
      </c>
    </row>
    <row r="1172" spans="1:4">
      <c r="A1172" s="7" t="s">
        <v>491</v>
      </c>
      <c r="B1172" s="7" t="s">
        <v>510</v>
      </c>
      <c r="C1172" s="7">
        <v>2020</v>
      </c>
    </row>
    <row r="1173" spans="1:4">
      <c r="A1173" s="7" t="s">
        <v>491</v>
      </c>
      <c r="B1173" s="7" t="s">
        <v>519</v>
      </c>
      <c r="C1173" s="7">
        <v>2019</v>
      </c>
    </row>
    <row r="1174" spans="1:4">
      <c r="A1174" s="7" t="s">
        <v>491</v>
      </c>
      <c r="B1174" s="7" t="s">
        <v>519</v>
      </c>
      <c r="C1174" s="7">
        <v>2020</v>
      </c>
    </row>
    <row r="1175" spans="1:4">
      <c r="A1175" s="7" t="s">
        <v>491</v>
      </c>
      <c r="B1175" s="7" t="s">
        <v>511</v>
      </c>
      <c r="C1175" s="7">
        <v>2019</v>
      </c>
      <c r="D1175" s="7">
        <v>1917</v>
      </c>
    </row>
    <row r="1176" spans="1:4">
      <c r="A1176" s="7" t="s">
        <v>491</v>
      </c>
      <c r="B1176" s="7" t="s">
        <v>511</v>
      </c>
      <c r="C1176" s="7">
        <v>2020</v>
      </c>
      <c r="D1176" s="7">
        <v>2084</v>
      </c>
    </row>
    <row r="1177" spans="1:4">
      <c r="A1177" s="7" t="s">
        <v>491</v>
      </c>
      <c r="B1177" s="7" t="s">
        <v>511</v>
      </c>
      <c r="C1177" s="7">
        <v>2021</v>
      </c>
      <c r="D1177" s="7">
        <v>2310</v>
      </c>
    </row>
    <row r="1178" spans="1:4">
      <c r="A1178" s="7" t="s">
        <v>491</v>
      </c>
      <c r="B1178" s="7" t="s">
        <v>520</v>
      </c>
      <c r="C1178" s="7">
        <v>2019</v>
      </c>
      <c r="D1178" s="7">
        <v>4380</v>
      </c>
    </row>
    <row r="1179" spans="1:4">
      <c r="A1179" s="7" t="s">
        <v>491</v>
      </c>
      <c r="B1179" s="7" t="s">
        <v>520</v>
      </c>
      <c r="C1179" s="7">
        <v>2020</v>
      </c>
      <c r="D1179" s="7">
        <v>4993</v>
      </c>
    </row>
    <row r="1180" spans="1:4">
      <c r="A1180" s="7" t="s">
        <v>491</v>
      </c>
      <c r="B1180" s="7" t="s">
        <v>520</v>
      </c>
      <c r="C1180" s="7">
        <v>2021</v>
      </c>
      <c r="D1180" s="7">
        <v>4952</v>
      </c>
    </row>
    <row r="1181" spans="1:4">
      <c r="A1181" s="7" t="s">
        <v>491</v>
      </c>
      <c r="B1181" s="7" t="s">
        <v>512</v>
      </c>
      <c r="C1181" s="7">
        <v>2019</v>
      </c>
      <c r="D1181" s="7">
        <v>11</v>
      </c>
    </row>
    <row r="1182" spans="1:4">
      <c r="A1182" s="7" t="s">
        <v>491</v>
      </c>
      <c r="B1182" s="7" t="s">
        <v>512</v>
      </c>
      <c r="C1182" s="7">
        <v>2020</v>
      </c>
      <c r="D1182" s="7">
        <v>1</v>
      </c>
    </row>
    <row r="1183" spans="1:4">
      <c r="A1183" s="7" t="s">
        <v>491</v>
      </c>
      <c r="B1183" s="7" t="s">
        <v>512</v>
      </c>
      <c r="C1183" s="7">
        <v>2021</v>
      </c>
      <c r="D1183" s="7">
        <v>0</v>
      </c>
    </row>
    <row r="1184" spans="1:4">
      <c r="A1184" s="7" t="s">
        <v>491</v>
      </c>
      <c r="B1184" s="7" t="s">
        <v>521</v>
      </c>
      <c r="C1184" s="7">
        <v>2019</v>
      </c>
      <c r="D1184" s="7">
        <v>7</v>
      </c>
    </row>
    <row r="1185" spans="1:4">
      <c r="A1185" s="7" t="s">
        <v>491</v>
      </c>
      <c r="B1185" s="7" t="s">
        <v>521</v>
      </c>
      <c r="C1185" s="7">
        <v>2020</v>
      </c>
      <c r="D1185" s="7">
        <v>7</v>
      </c>
    </row>
    <row r="1186" spans="1:4">
      <c r="A1186" s="7" t="s">
        <v>491</v>
      </c>
      <c r="B1186" s="7" t="s">
        <v>521</v>
      </c>
      <c r="C1186" s="7">
        <v>2021</v>
      </c>
      <c r="D1186" s="7">
        <v>14</v>
      </c>
    </row>
    <row r="1187" spans="1:4">
      <c r="A1187" s="7" t="s">
        <v>491</v>
      </c>
      <c r="B1187" s="7" t="s">
        <v>513</v>
      </c>
      <c r="C1187" s="7">
        <v>2019</v>
      </c>
      <c r="D1187" s="7">
        <v>1</v>
      </c>
    </row>
    <row r="1188" spans="1:4">
      <c r="A1188" s="7" t="s">
        <v>491</v>
      </c>
      <c r="B1188" s="7" t="s">
        <v>513</v>
      </c>
      <c r="C1188" s="7">
        <v>2020</v>
      </c>
      <c r="D1188" s="7">
        <v>13</v>
      </c>
    </row>
    <row r="1189" spans="1:4">
      <c r="A1189" s="7" t="s">
        <v>491</v>
      </c>
      <c r="B1189" s="7" t="s">
        <v>513</v>
      </c>
      <c r="C1189" s="7">
        <v>2021</v>
      </c>
      <c r="D1189" s="7">
        <v>0</v>
      </c>
    </row>
    <row r="1190" spans="1:4">
      <c r="A1190" s="7" t="s">
        <v>491</v>
      </c>
      <c r="B1190" s="7" t="s">
        <v>522</v>
      </c>
      <c r="C1190" s="7">
        <v>2019</v>
      </c>
      <c r="D1190" s="7">
        <v>7</v>
      </c>
    </row>
    <row r="1191" spans="1:4">
      <c r="A1191" s="7" t="s">
        <v>491</v>
      </c>
      <c r="B1191" s="7" t="s">
        <v>522</v>
      </c>
      <c r="C1191" s="7">
        <v>2020</v>
      </c>
      <c r="D1191" s="7">
        <v>33</v>
      </c>
    </row>
    <row r="1192" spans="1:4">
      <c r="A1192" s="7" t="s">
        <v>491</v>
      </c>
      <c r="B1192" s="7" t="s">
        <v>522</v>
      </c>
      <c r="C1192" s="7">
        <v>2021</v>
      </c>
      <c r="D1192" s="7">
        <v>35</v>
      </c>
    </row>
    <row r="1193" spans="1:4">
      <c r="A1193" s="7" t="s">
        <v>491</v>
      </c>
      <c r="B1193" s="7" t="s">
        <v>514</v>
      </c>
      <c r="C1193" s="7">
        <v>2019</v>
      </c>
      <c r="D1193" s="7">
        <v>89.7</v>
      </c>
    </row>
    <row r="1194" spans="1:4">
      <c r="A1194" s="7" t="s">
        <v>491</v>
      </c>
      <c r="B1194" s="7" t="s">
        <v>514</v>
      </c>
      <c r="C1194" s="7">
        <v>2020</v>
      </c>
      <c r="D1194" s="7">
        <v>88</v>
      </c>
    </row>
    <row r="1195" spans="1:4">
      <c r="A1195" s="7" t="s">
        <v>491</v>
      </c>
      <c r="B1195" s="7" t="s">
        <v>514</v>
      </c>
      <c r="C1195" s="7">
        <v>2021</v>
      </c>
      <c r="D1195" s="7">
        <v>98</v>
      </c>
    </row>
    <row r="1196" spans="1:4">
      <c r="A1196" s="7" t="s">
        <v>491</v>
      </c>
      <c r="B1196" s="7" t="s">
        <v>523</v>
      </c>
      <c r="C1196" s="7">
        <v>2019</v>
      </c>
      <c r="D1196" s="7">
        <v>150.3</v>
      </c>
    </row>
    <row r="1197" spans="1:4">
      <c r="A1197" s="7" t="s">
        <v>491</v>
      </c>
      <c r="B1197" s="7" t="s">
        <v>523</v>
      </c>
      <c r="C1197" s="7">
        <v>2020</v>
      </c>
      <c r="D1197" s="7">
        <v>161</v>
      </c>
    </row>
    <row r="1198" spans="1:4">
      <c r="A1198" s="7" t="s">
        <v>491</v>
      </c>
      <c r="B1198" s="7" t="s">
        <v>523</v>
      </c>
      <c r="C1198" s="7">
        <v>2021</v>
      </c>
      <c r="D1198" s="7">
        <v>165</v>
      </c>
    </row>
    <row r="1199" spans="1:4">
      <c r="A1199" s="7" t="s">
        <v>491</v>
      </c>
      <c r="B1199" s="7" t="s">
        <v>515</v>
      </c>
      <c r="C1199" s="7">
        <v>2019</v>
      </c>
      <c r="D1199" s="7">
        <v>1828</v>
      </c>
    </row>
    <row r="1200" spans="1:4">
      <c r="A1200" s="7" t="s">
        <v>491</v>
      </c>
      <c r="B1200" s="7" t="s">
        <v>515</v>
      </c>
      <c r="C1200" s="7">
        <v>2020</v>
      </c>
      <c r="D1200" s="7">
        <v>1974</v>
      </c>
    </row>
    <row r="1201" spans="1:4">
      <c r="A1201" s="7" t="s">
        <v>491</v>
      </c>
      <c r="B1201" s="7" t="s">
        <v>515</v>
      </c>
      <c r="C1201" s="7">
        <v>2021</v>
      </c>
      <c r="D1201" s="7">
        <v>2198</v>
      </c>
    </row>
    <row r="1202" spans="1:4">
      <c r="A1202" s="7" t="s">
        <v>491</v>
      </c>
      <c r="B1202" s="7" t="s">
        <v>525</v>
      </c>
      <c r="C1202" s="7">
        <v>2019</v>
      </c>
      <c r="D1202" s="7">
        <v>4207</v>
      </c>
    </row>
    <row r="1203" spans="1:4">
      <c r="A1203" s="7" t="s">
        <v>491</v>
      </c>
      <c r="B1203" s="7" t="s">
        <v>525</v>
      </c>
      <c r="C1203" s="7">
        <v>2020</v>
      </c>
      <c r="D1203" s="7">
        <v>4768</v>
      </c>
    </row>
    <row r="1204" spans="1:4">
      <c r="A1204" s="7" t="s">
        <v>491</v>
      </c>
      <c r="B1204" s="7" t="s">
        <v>525</v>
      </c>
      <c r="C1204" s="7">
        <v>2021</v>
      </c>
      <c r="D1204" s="7">
        <v>4716</v>
      </c>
    </row>
    <row r="1205" spans="1:4">
      <c r="A1205" s="7" t="s">
        <v>491</v>
      </c>
      <c r="B1205" s="7" t="s">
        <v>516</v>
      </c>
      <c r="C1205" s="7">
        <v>2019</v>
      </c>
      <c r="D1205" s="7">
        <v>5</v>
      </c>
    </row>
    <row r="1206" spans="1:4">
      <c r="A1206" s="7" t="s">
        <v>491</v>
      </c>
      <c r="B1206" s="7" t="s">
        <v>516</v>
      </c>
      <c r="C1206" s="7">
        <v>2020</v>
      </c>
      <c r="D1206" s="7">
        <v>8</v>
      </c>
    </row>
    <row r="1207" spans="1:4">
      <c r="A1207" s="7" t="s">
        <v>491</v>
      </c>
      <c r="B1207" s="7" t="s">
        <v>516</v>
      </c>
      <c r="C1207" s="7">
        <v>2021</v>
      </c>
      <c r="D1207" s="7">
        <v>14</v>
      </c>
    </row>
    <row r="1208" spans="1:4">
      <c r="A1208" s="7" t="s">
        <v>491</v>
      </c>
      <c r="B1208" s="7" t="s">
        <v>526</v>
      </c>
      <c r="C1208" s="7">
        <v>2019</v>
      </c>
      <c r="D1208" s="7">
        <v>8</v>
      </c>
    </row>
    <row r="1209" spans="1:4">
      <c r="A1209" s="7" t="s">
        <v>491</v>
      </c>
      <c r="B1209" s="7" t="s">
        <v>526</v>
      </c>
      <c r="C1209" s="7">
        <v>2020</v>
      </c>
      <c r="D1209" s="7">
        <v>22</v>
      </c>
    </row>
    <row r="1210" spans="1:4">
      <c r="A1210" s="7" t="s">
        <v>491</v>
      </c>
      <c r="B1210" s="7" t="s">
        <v>526</v>
      </c>
      <c r="C1210" s="7">
        <v>2021</v>
      </c>
      <c r="D1210" s="7">
        <v>20</v>
      </c>
    </row>
    <row r="1211" spans="1:4">
      <c r="A1211" s="7" t="s">
        <v>491</v>
      </c>
      <c r="B1211" s="7" t="s">
        <v>517</v>
      </c>
      <c r="C1211" s="7">
        <v>2019</v>
      </c>
    </row>
    <row r="1212" spans="1:4">
      <c r="A1212" s="7" t="s">
        <v>491</v>
      </c>
      <c r="B1212" s="7" t="s">
        <v>517</v>
      </c>
      <c r="C1212" s="7">
        <v>2020</v>
      </c>
    </row>
    <row r="1213" spans="1:4">
      <c r="A1213" s="7" t="s">
        <v>491</v>
      </c>
      <c r="B1213" s="7" t="s">
        <v>527</v>
      </c>
      <c r="C1213" s="7">
        <v>2019</v>
      </c>
    </row>
    <row r="1214" spans="1:4">
      <c r="A1214" s="7" t="s">
        <v>491</v>
      </c>
      <c r="B1214" s="7" t="s">
        <v>527</v>
      </c>
      <c r="C1214" s="7">
        <v>2020</v>
      </c>
    </row>
    <row r="1215" spans="1:4">
      <c r="A1215" s="7" t="s">
        <v>491</v>
      </c>
      <c r="B1215" s="7" t="s">
        <v>518</v>
      </c>
      <c r="C1215" s="7">
        <v>2019</v>
      </c>
      <c r="D1215" s="7">
        <v>1.3</v>
      </c>
    </row>
    <row r="1216" spans="1:4">
      <c r="A1216" s="7" t="s">
        <v>491</v>
      </c>
      <c r="B1216" s="7" t="s">
        <v>518</v>
      </c>
      <c r="C1216" s="7">
        <v>2020</v>
      </c>
      <c r="D1216" s="7">
        <v>1</v>
      </c>
    </row>
    <row r="1217" spans="1:4">
      <c r="A1217" s="7" t="s">
        <v>491</v>
      </c>
      <c r="B1217" s="7" t="s">
        <v>518</v>
      </c>
      <c r="C1217" s="7">
        <v>2021</v>
      </c>
      <c r="D1217" s="7">
        <v>0</v>
      </c>
    </row>
    <row r="1218" spans="1:4">
      <c r="A1218" s="7" t="s">
        <v>491</v>
      </c>
      <c r="B1218" s="7" t="s">
        <v>528</v>
      </c>
      <c r="C1218" s="7">
        <v>2019</v>
      </c>
      <c r="D1218" s="7">
        <v>1.7</v>
      </c>
    </row>
    <row r="1219" spans="1:4">
      <c r="A1219" s="7" t="s">
        <v>491</v>
      </c>
      <c r="B1219" s="7" t="s">
        <v>528</v>
      </c>
      <c r="C1219" s="7">
        <v>2020</v>
      </c>
      <c r="D1219" s="7">
        <v>2</v>
      </c>
    </row>
    <row r="1220" spans="1:4">
      <c r="A1220" s="7" t="s">
        <v>491</v>
      </c>
      <c r="B1220" s="7" t="s">
        <v>528</v>
      </c>
      <c r="C1220" s="7">
        <v>2021</v>
      </c>
      <c r="D1220" s="7">
        <v>2</v>
      </c>
    </row>
    <row r="1221" spans="1:4">
      <c r="A1221" s="7" t="s">
        <v>492</v>
      </c>
      <c r="B1221" s="7" t="s">
        <v>510</v>
      </c>
      <c r="C1221" s="7">
        <v>2019</v>
      </c>
    </row>
    <row r="1222" spans="1:4">
      <c r="A1222" s="7" t="s">
        <v>492</v>
      </c>
      <c r="B1222" s="7" t="s">
        <v>510</v>
      </c>
      <c r="C1222" s="7">
        <v>2020</v>
      </c>
    </row>
    <row r="1223" spans="1:4">
      <c r="A1223" s="7" t="s">
        <v>492</v>
      </c>
      <c r="B1223" s="7" t="s">
        <v>519</v>
      </c>
      <c r="C1223" s="7">
        <v>2019</v>
      </c>
    </row>
    <row r="1224" spans="1:4">
      <c r="A1224" s="7" t="s">
        <v>492</v>
      </c>
      <c r="B1224" s="7" t="s">
        <v>519</v>
      </c>
      <c r="C1224" s="7">
        <v>2020</v>
      </c>
    </row>
    <row r="1225" spans="1:4">
      <c r="A1225" s="7" t="s">
        <v>492</v>
      </c>
      <c r="B1225" s="7" t="s">
        <v>511</v>
      </c>
      <c r="C1225" s="7">
        <v>2019</v>
      </c>
      <c r="D1225" s="7">
        <v>812</v>
      </c>
    </row>
    <row r="1226" spans="1:4">
      <c r="A1226" s="7" t="s">
        <v>492</v>
      </c>
      <c r="B1226" s="7" t="s">
        <v>511</v>
      </c>
      <c r="C1226" s="7">
        <v>2020</v>
      </c>
      <c r="D1226" s="7">
        <v>835</v>
      </c>
    </row>
    <row r="1227" spans="1:4">
      <c r="A1227" s="7" t="s">
        <v>492</v>
      </c>
      <c r="B1227" s="7" t="s">
        <v>511</v>
      </c>
      <c r="C1227" s="7">
        <v>2021</v>
      </c>
      <c r="D1227" s="7">
        <v>974</v>
      </c>
    </row>
    <row r="1228" spans="1:4">
      <c r="A1228" s="7" t="s">
        <v>492</v>
      </c>
      <c r="B1228" s="7" t="s">
        <v>520</v>
      </c>
      <c r="C1228" s="7">
        <v>2019</v>
      </c>
      <c r="D1228" s="7">
        <v>2475</v>
      </c>
    </row>
    <row r="1229" spans="1:4">
      <c r="A1229" s="7" t="s">
        <v>492</v>
      </c>
      <c r="B1229" s="7" t="s">
        <v>520</v>
      </c>
      <c r="C1229" s="7">
        <v>2020</v>
      </c>
      <c r="D1229" s="7">
        <v>2450</v>
      </c>
    </row>
    <row r="1230" spans="1:4">
      <c r="A1230" s="7" t="s">
        <v>492</v>
      </c>
      <c r="B1230" s="7" t="s">
        <v>520</v>
      </c>
      <c r="C1230" s="7">
        <v>2021</v>
      </c>
      <c r="D1230" s="7">
        <v>2510</v>
      </c>
    </row>
    <row r="1231" spans="1:4">
      <c r="A1231" s="7" t="s">
        <v>492</v>
      </c>
      <c r="B1231" s="7" t="s">
        <v>512</v>
      </c>
      <c r="C1231" s="7">
        <v>2019</v>
      </c>
    </row>
    <row r="1232" spans="1:4">
      <c r="A1232" s="7" t="s">
        <v>492</v>
      </c>
      <c r="B1232" s="7" t="s">
        <v>512</v>
      </c>
      <c r="C1232" s="7">
        <v>2020</v>
      </c>
    </row>
    <row r="1233" spans="1:4">
      <c r="A1233" s="7" t="s">
        <v>492</v>
      </c>
      <c r="B1233" s="7" t="s">
        <v>512</v>
      </c>
      <c r="C1233" s="7">
        <v>2021</v>
      </c>
      <c r="D1233" s="7">
        <v>0</v>
      </c>
    </row>
    <row r="1234" spans="1:4">
      <c r="A1234" s="7" t="s">
        <v>492</v>
      </c>
      <c r="B1234" s="7" t="s">
        <v>521</v>
      </c>
      <c r="C1234" s="7">
        <v>2019</v>
      </c>
    </row>
    <row r="1235" spans="1:4">
      <c r="A1235" s="7" t="s">
        <v>492</v>
      </c>
      <c r="B1235" s="7" t="s">
        <v>521</v>
      </c>
      <c r="C1235" s="7">
        <v>2020</v>
      </c>
    </row>
    <row r="1236" spans="1:4">
      <c r="A1236" s="7" t="s">
        <v>492</v>
      </c>
      <c r="B1236" s="7" t="s">
        <v>513</v>
      </c>
      <c r="C1236" s="7">
        <v>2019</v>
      </c>
      <c r="D1236" s="7">
        <v>24</v>
      </c>
    </row>
    <row r="1237" spans="1:4">
      <c r="A1237" s="7" t="s">
        <v>492</v>
      </c>
      <c r="B1237" s="7" t="s">
        <v>513</v>
      </c>
      <c r="C1237" s="7">
        <v>2020</v>
      </c>
      <c r="D1237" s="7">
        <v>32</v>
      </c>
    </row>
    <row r="1238" spans="1:4">
      <c r="A1238" s="7" t="s">
        <v>492</v>
      </c>
      <c r="B1238" s="7" t="s">
        <v>513</v>
      </c>
      <c r="C1238" s="7">
        <v>2021</v>
      </c>
      <c r="D1238" s="7">
        <v>34</v>
      </c>
    </row>
    <row r="1239" spans="1:4">
      <c r="A1239" s="7" t="s">
        <v>492</v>
      </c>
      <c r="B1239" s="7" t="s">
        <v>522</v>
      </c>
      <c r="C1239" s="7">
        <v>2019</v>
      </c>
      <c r="D1239" s="7">
        <v>41</v>
      </c>
    </row>
    <row r="1240" spans="1:4">
      <c r="A1240" s="7" t="s">
        <v>492</v>
      </c>
      <c r="B1240" s="7" t="s">
        <v>522</v>
      </c>
      <c r="C1240" s="7">
        <v>2020</v>
      </c>
      <c r="D1240" s="7">
        <v>41</v>
      </c>
    </row>
    <row r="1241" spans="1:4">
      <c r="A1241" s="7" t="s">
        <v>492</v>
      </c>
      <c r="B1241" s="7" t="s">
        <v>522</v>
      </c>
      <c r="C1241" s="7">
        <v>2021</v>
      </c>
      <c r="D1241" s="7">
        <v>53</v>
      </c>
    </row>
    <row r="1242" spans="1:4">
      <c r="A1242" s="7" t="s">
        <v>492</v>
      </c>
      <c r="B1242" s="7" t="s">
        <v>514</v>
      </c>
      <c r="C1242" s="7">
        <v>2019</v>
      </c>
      <c r="D1242" s="7">
        <v>37.7</v>
      </c>
    </row>
    <row r="1243" spans="1:4">
      <c r="A1243" s="7" t="s">
        <v>492</v>
      </c>
      <c r="B1243" s="7" t="s">
        <v>514</v>
      </c>
      <c r="C1243" s="7">
        <v>2020</v>
      </c>
      <c r="D1243" s="7">
        <v>30</v>
      </c>
    </row>
    <row r="1244" spans="1:4">
      <c r="A1244" s="7" t="s">
        <v>492</v>
      </c>
      <c r="B1244" s="7" t="s">
        <v>514</v>
      </c>
      <c r="C1244" s="7">
        <v>2021</v>
      </c>
      <c r="D1244" s="7">
        <v>36</v>
      </c>
    </row>
    <row r="1245" spans="1:4">
      <c r="A1245" s="7" t="s">
        <v>492</v>
      </c>
      <c r="B1245" s="7" t="s">
        <v>523</v>
      </c>
      <c r="C1245" s="7">
        <v>2019</v>
      </c>
      <c r="D1245" s="7">
        <v>78.2</v>
      </c>
    </row>
    <row r="1246" spans="1:4">
      <c r="A1246" s="7" t="s">
        <v>492</v>
      </c>
      <c r="B1246" s="7" t="s">
        <v>523</v>
      </c>
      <c r="C1246" s="7">
        <v>2020</v>
      </c>
      <c r="D1246" s="7">
        <v>78</v>
      </c>
    </row>
    <row r="1247" spans="1:4">
      <c r="A1247" s="7" t="s">
        <v>492</v>
      </c>
      <c r="B1247" s="7" t="s">
        <v>523</v>
      </c>
      <c r="C1247" s="7">
        <v>2021</v>
      </c>
      <c r="D1247" s="7">
        <v>80</v>
      </c>
    </row>
    <row r="1248" spans="1:4">
      <c r="A1248" s="7" t="s">
        <v>492</v>
      </c>
      <c r="B1248" s="7" t="s">
        <v>515</v>
      </c>
      <c r="C1248" s="7">
        <v>2019</v>
      </c>
      <c r="D1248" s="7">
        <v>607</v>
      </c>
    </row>
    <row r="1249" spans="1:4">
      <c r="A1249" s="7" t="s">
        <v>492</v>
      </c>
      <c r="B1249" s="7" t="s">
        <v>515</v>
      </c>
      <c r="C1249" s="7">
        <v>2020</v>
      </c>
      <c r="D1249" s="7">
        <v>619</v>
      </c>
    </row>
    <row r="1250" spans="1:4">
      <c r="A1250" s="7" t="s">
        <v>492</v>
      </c>
      <c r="B1250" s="7" t="s">
        <v>515</v>
      </c>
      <c r="C1250" s="7">
        <v>2021</v>
      </c>
      <c r="D1250" s="7">
        <v>750</v>
      </c>
    </row>
    <row r="1251" spans="1:4">
      <c r="A1251" s="7" t="s">
        <v>492</v>
      </c>
      <c r="B1251" s="7" t="s">
        <v>525</v>
      </c>
      <c r="C1251" s="7">
        <v>2019</v>
      </c>
      <c r="D1251" s="7">
        <v>1502</v>
      </c>
    </row>
    <row r="1252" spans="1:4">
      <c r="A1252" s="7" t="s">
        <v>492</v>
      </c>
      <c r="B1252" s="7" t="s">
        <v>525</v>
      </c>
      <c r="C1252" s="7">
        <v>2020</v>
      </c>
      <c r="D1252" s="7">
        <v>1502</v>
      </c>
    </row>
    <row r="1253" spans="1:4">
      <c r="A1253" s="7" t="s">
        <v>492</v>
      </c>
      <c r="B1253" s="7" t="s">
        <v>525</v>
      </c>
      <c r="C1253" s="7">
        <v>2021</v>
      </c>
      <c r="D1253" s="7">
        <v>1502</v>
      </c>
    </row>
    <row r="1254" spans="1:4">
      <c r="A1254" s="7" t="s">
        <v>492</v>
      </c>
      <c r="B1254" s="7" t="s">
        <v>516</v>
      </c>
      <c r="C1254" s="7">
        <v>2019</v>
      </c>
      <c r="D1254" s="7">
        <v>149</v>
      </c>
    </row>
    <row r="1255" spans="1:4">
      <c r="A1255" s="7" t="s">
        <v>492</v>
      </c>
      <c r="B1255" s="7" t="s">
        <v>516</v>
      </c>
      <c r="C1255" s="7">
        <v>2020</v>
      </c>
      <c r="D1255" s="7">
        <v>152</v>
      </c>
    </row>
    <row r="1256" spans="1:4">
      <c r="A1256" s="7" t="s">
        <v>492</v>
      </c>
      <c r="B1256" s="7" t="s">
        <v>516</v>
      </c>
      <c r="C1256" s="7">
        <v>2021</v>
      </c>
      <c r="D1256" s="7">
        <v>151</v>
      </c>
    </row>
    <row r="1257" spans="1:4">
      <c r="A1257" s="7" t="s">
        <v>492</v>
      </c>
      <c r="B1257" s="7" t="s">
        <v>526</v>
      </c>
      <c r="C1257" s="7">
        <v>2019</v>
      </c>
      <c r="D1257" s="7">
        <v>765</v>
      </c>
    </row>
    <row r="1258" spans="1:4">
      <c r="A1258" s="7" t="s">
        <v>492</v>
      </c>
      <c r="B1258" s="7" t="s">
        <v>526</v>
      </c>
      <c r="C1258" s="7">
        <v>2020</v>
      </c>
      <c r="D1258" s="7">
        <v>766</v>
      </c>
    </row>
    <row r="1259" spans="1:4">
      <c r="A1259" s="7" t="s">
        <v>492</v>
      </c>
      <c r="B1259" s="7" t="s">
        <v>526</v>
      </c>
      <c r="C1259" s="7">
        <v>2021</v>
      </c>
      <c r="D1259" s="7">
        <v>811</v>
      </c>
    </row>
    <row r="1260" spans="1:4">
      <c r="A1260" s="7" t="s">
        <v>492</v>
      </c>
      <c r="B1260" s="7" t="s">
        <v>517</v>
      </c>
      <c r="C1260" s="7">
        <v>2019</v>
      </c>
      <c r="D1260" s="7">
        <v>1</v>
      </c>
    </row>
    <row r="1261" spans="1:4">
      <c r="A1261" s="7" t="s">
        <v>492</v>
      </c>
      <c r="B1261" s="7" t="s">
        <v>517</v>
      </c>
      <c r="C1261" s="7">
        <v>2020</v>
      </c>
      <c r="D1261" s="7">
        <v>1</v>
      </c>
    </row>
    <row r="1262" spans="1:4">
      <c r="A1262" s="7" t="s">
        <v>492</v>
      </c>
      <c r="B1262" s="7" t="s">
        <v>517</v>
      </c>
      <c r="C1262" s="7">
        <v>2021</v>
      </c>
      <c r="D1262" s="7">
        <v>2</v>
      </c>
    </row>
    <row r="1263" spans="1:4">
      <c r="A1263" s="7" t="s">
        <v>492</v>
      </c>
      <c r="B1263" s="7" t="s">
        <v>527</v>
      </c>
      <c r="C1263" s="7">
        <v>2019</v>
      </c>
      <c r="D1263" s="7">
        <v>86</v>
      </c>
    </row>
    <row r="1264" spans="1:4">
      <c r="A1264" s="7" t="s">
        <v>492</v>
      </c>
      <c r="B1264" s="7" t="s">
        <v>527</v>
      </c>
      <c r="C1264" s="7">
        <v>2020</v>
      </c>
      <c r="D1264" s="7">
        <v>61</v>
      </c>
    </row>
    <row r="1265" spans="1:4">
      <c r="A1265" s="7" t="s">
        <v>492</v>
      </c>
      <c r="B1265" s="7" t="s">
        <v>527</v>
      </c>
      <c r="C1265" s="7">
        <v>2021</v>
      </c>
      <c r="D1265" s="7">
        <v>61</v>
      </c>
    </row>
    <row r="1266" spans="1:4">
      <c r="A1266" s="7" t="s">
        <v>492</v>
      </c>
      <c r="B1266" s="7" t="s">
        <v>518</v>
      </c>
      <c r="C1266" s="7">
        <v>2019</v>
      </c>
      <c r="D1266" s="7">
        <v>1.3</v>
      </c>
    </row>
    <row r="1267" spans="1:4">
      <c r="A1267" s="7" t="s">
        <v>492</v>
      </c>
      <c r="B1267" s="7" t="s">
        <v>518</v>
      </c>
      <c r="C1267" s="7">
        <v>2020</v>
      </c>
      <c r="D1267" s="7">
        <v>1</v>
      </c>
    </row>
    <row r="1268" spans="1:4">
      <c r="A1268" s="7" t="s">
        <v>492</v>
      </c>
      <c r="B1268" s="7" t="s">
        <v>518</v>
      </c>
      <c r="C1268" s="7">
        <v>2021</v>
      </c>
      <c r="D1268" s="7">
        <v>1</v>
      </c>
    </row>
    <row r="1269" spans="1:4">
      <c r="A1269" s="7" t="s">
        <v>492</v>
      </c>
      <c r="B1269" s="7" t="s">
        <v>528</v>
      </c>
      <c r="C1269" s="7">
        <v>2019</v>
      </c>
      <c r="D1269" s="7">
        <v>1.8</v>
      </c>
    </row>
    <row r="1270" spans="1:4">
      <c r="A1270" s="7" t="s">
        <v>492</v>
      </c>
      <c r="B1270" s="7" t="s">
        <v>528</v>
      </c>
      <c r="C1270" s="7">
        <v>2020</v>
      </c>
      <c r="D1270" s="7">
        <v>2</v>
      </c>
    </row>
    <row r="1271" spans="1:4">
      <c r="A1271" s="7" t="s">
        <v>492</v>
      </c>
      <c r="B1271" s="7" t="s">
        <v>528</v>
      </c>
      <c r="C1271" s="7">
        <v>2021</v>
      </c>
      <c r="D1271" s="7">
        <v>3</v>
      </c>
    </row>
    <row r="1272" spans="1:4">
      <c r="A1272" s="7" t="s">
        <v>493</v>
      </c>
      <c r="B1272" s="7" t="s">
        <v>510</v>
      </c>
      <c r="C1272" s="7">
        <v>2019</v>
      </c>
    </row>
    <row r="1273" spans="1:4">
      <c r="A1273" s="7" t="s">
        <v>493</v>
      </c>
      <c r="B1273" s="7" t="s">
        <v>510</v>
      </c>
      <c r="C1273" s="7">
        <v>2020</v>
      </c>
    </row>
    <row r="1274" spans="1:4">
      <c r="A1274" s="7" t="s">
        <v>493</v>
      </c>
      <c r="B1274" s="7" t="s">
        <v>519</v>
      </c>
      <c r="C1274" s="7">
        <v>2019</v>
      </c>
    </row>
    <row r="1275" spans="1:4">
      <c r="A1275" s="7" t="s">
        <v>493</v>
      </c>
      <c r="B1275" s="7" t="s">
        <v>519</v>
      </c>
      <c r="C1275" s="7">
        <v>2020</v>
      </c>
    </row>
    <row r="1276" spans="1:4">
      <c r="A1276" s="7" t="s">
        <v>493</v>
      </c>
      <c r="B1276" s="7" t="s">
        <v>511</v>
      </c>
      <c r="C1276" s="7">
        <v>2019</v>
      </c>
      <c r="D1276" s="7">
        <v>488</v>
      </c>
    </row>
    <row r="1277" spans="1:4">
      <c r="A1277" s="7" t="s">
        <v>493</v>
      </c>
      <c r="B1277" s="7" t="s">
        <v>511</v>
      </c>
      <c r="C1277" s="7">
        <v>2020</v>
      </c>
      <c r="D1277" s="7">
        <v>513</v>
      </c>
    </row>
    <row r="1278" spans="1:4">
      <c r="A1278" s="7" t="s">
        <v>493</v>
      </c>
      <c r="B1278" s="7" t="s">
        <v>511</v>
      </c>
      <c r="C1278" s="7">
        <v>2021</v>
      </c>
      <c r="D1278" s="7">
        <v>655</v>
      </c>
    </row>
    <row r="1279" spans="1:4">
      <c r="A1279" s="7" t="s">
        <v>493</v>
      </c>
      <c r="B1279" s="7" t="s">
        <v>520</v>
      </c>
      <c r="C1279" s="7">
        <v>2019</v>
      </c>
      <c r="D1279" s="7">
        <v>1570</v>
      </c>
    </row>
    <row r="1280" spans="1:4">
      <c r="A1280" s="7" t="s">
        <v>493</v>
      </c>
      <c r="B1280" s="7" t="s">
        <v>520</v>
      </c>
      <c r="C1280" s="7">
        <v>2020</v>
      </c>
      <c r="D1280" s="7">
        <v>1596</v>
      </c>
    </row>
    <row r="1281" spans="1:4">
      <c r="A1281" s="7" t="s">
        <v>493</v>
      </c>
      <c r="B1281" s="7" t="s">
        <v>520</v>
      </c>
      <c r="C1281" s="7">
        <v>2021</v>
      </c>
      <c r="D1281" s="7">
        <v>1825</v>
      </c>
    </row>
    <row r="1282" spans="1:4">
      <c r="A1282" s="7" t="s">
        <v>493</v>
      </c>
      <c r="B1282" s="7" t="s">
        <v>512</v>
      </c>
      <c r="C1282" s="7">
        <v>2019</v>
      </c>
      <c r="D1282" s="7">
        <v>9</v>
      </c>
    </row>
    <row r="1283" spans="1:4">
      <c r="A1283" s="7" t="s">
        <v>493</v>
      </c>
      <c r="B1283" s="7" t="s">
        <v>512</v>
      </c>
      <c r="C1283" s="7">
        <v>2020</v>
      </c>
      <c r="D1283" s="7">
        <v>12</v>
      </c>
    </row>
    <row r="1284" spans="1:4">
      <c r="A1284" s="7" t="s">
        <v>493</v>
      </c>
      <c r="B1284" s="7" t="s">
        <v>512</v>
      </c>
      <c r="C1284" s="7">
        <v>2021</v>
      </c>
      <c r="D1284" s="7">
        <v>12</v>
      </c>
    </row>
    <row r="1285" spans="1:4">
      <c r="A1285" s="7" t="s">
        <v>493</v>
      </c>
      <c r="B1285" s="7" t="s">
        <v>521</v>
      </c>
      <c r="C1285" s="7">
        <v>2019</v>
      </c>
      <c r="D1285" s="7">
        <v>15</v>
      </c>
    </row>
    <row r="1286" spans="1:4">
      <c r="A1286" s="7" t="s">
        <v>493</v>
      </c>
      <c r="B1286" s="7" t="s">
        <v>521</v>
      </c>
      <c r="C1286" s="7">
        <v>2020</v>
      </c>
      <c r="D1286" s="7">
        <v>18</v>
      </c>
    </row>
    <row r="1287" spans="1:4">
      <c r="A1287" s="7" t="s">
        <v>493</v>
      </c>
      <c r="B1287" s="7" t="s">
        <v>521</v>
      </c>
      <c r="C1287" s="7">
        <v>2021</v>
      </c>
      <c r="D1287" s="7">
        <v>18</v>
      </c>
    </row>
    <row r="1288" spans="1:4">
      <c r="A1288" s="7" t="s">
        <v>493</v>
      </c>
      <c r="B1288" s="7" t="s">
        <v>513</v>
      </c>
      <c r="C1288" s="7">
        <v>2019</v>
      </c>
      <c r="D1288" s="7">
        <v>28</v>
      </c>
    </row>
    <row r="1289" spans="1:4">
      <c r="A1289" s="7" t="s">
        <v>493</v>
      </c>
      <c r="B1289" s="7" t="s">
        <v>513</v>
      </c>
      <c r="C1289" s="7">
        <v>2020</v>
      </c>
      <c r="D1289" s="7">
        <v>35</v>
      </c>
    </row>
    <row r="1290" spans="1:4">
      <c r="A1290" s="7" t="s">
        <v>493</v>
      </c>
      <c r="B1290" s="7" t="s">
        <v>513</v>
      </c>
      <c r="C1290" s="7">
        <v>2021</v>
      </c>
      <c r="D1290" s="7">
        <v>58</v>
      </c>
    </row>
    <row r="1291" spans="1:4">
      <c r="A1291" s="7" t="s">
        <v>493</v>
      </c>
      <c r="B1291" s="7" t="s">
        <v>522</v>
      </c>
      <c r="C1291" s="7">
        <v>2019</v>
      </c>
      <c r="D1291" s="7">
        <v>47</v>
      </c>
    </row>
    <row r="1292" spans="1:4">
      <c r="A1292" s="7" t="s">
        <v>493</v>
      </c>
      <c r="B1292" s="7" t="s">
        <v>522</v>
      </c>
      <c r="C1292" s="7">
        <v>2020</v>
      </c>
      <c r="D1292" s="7">
        <v>61</v>
      </c>
    </row>
    <row r="1293" spans="1:4">
      <c r="A1293" s="7" t="s">
        <v>493</v>
      </c>
      <c r="B1293" s="7" t="s">
        <v>522</v>
      </c>
      <c r="C1293" s="7">
        <v>2021</v>
      </c>
      <c r="D1293" s="7">
        <v>95</v>
      </c>
    </row>
    <row r="1294" spans="1:4">
      <c r="A1294" s="7" t="s">
        <v>493</v>
      </c>
      <c r="B1294" s="7" t="s">
        <v>514</v>
      </c>
      <c r="C1294" s="7">
        <v>2019</v>
      </c>
      <c r="D1294" s="7">
        <v>85.5</v>
      </c>
    </row>
    <row r="1295" spans="1:4">
      <c r="A1295" s="7" t="s">
        <v>493</v>
      </c>
      <c r="B1295" s="7" t="s">
        <v>514</v>
      </c>
      <c r="C1295" s="7">
        <v>2020</v>
      </c>
      <c r="D1295" s="7">
        <v>75</v>
      </c>
    </row>
    <row r="1296" spans="1:4">
      <c r="A1296" s="7" t="s">
        <v>493</v>
      </c>
      <c r="B1296" s="7" t="s">
        <v>514</v>
      </c>
      <c r="C1296" s="7">
        <v>2021</v>
      </c>
      <c r="D1296" s="7">
        <v>83</v>
      </c>
    </row>
    <row r="1297" spans="1:4">
      <c r="A1297" s="7" t="s">
        <v>493</v>
      </c>
      <c r="B1297" s="7" t="s">
        <v>523</v>
      </c>
      <c r="C1297" s="7">
        <v>2019</v>
      </c>
      <c r="D1297" s="7">
        <v>162.5</v>
      </c>
    </row>
    <row r="1298" spans="1:4">
      <c r="A1298" s="7" t="s">
        <v>493</v>
      </c>
      <c r="B1298" s="7" t="s">
        <v>523</v>
      </c>
      <c r="C1298" s="7">
        <v>2020</v>
      </c>
      <c r="D1298" s="7">
        <v>172</v>
      </c>
    </row>
    <row r="1299" spans="1:4">
      <c r="A1299" s="7" t="s">
        <v>493</v>
      </c>
      <c r="B1299" s="7" t="s">
        <v>523</v>
      </c>
      <c r="C1299" s="7">
        <v>2021</v>
      </c>
      <c r="D1299" s="7">
        <v>180</v>
      </c>
    </row>
    <row r="1300" spans="1:4">
      <c r="A1300" s="7" t="s">
        <v>493</v>
      </c>
      <c r="B1300" s="7" t="s">
        <v>515</v>
      </c>
      <c r="C1300" s="7">
        <v>2019</v>
      </c>
      <c r="D1300" s="7">
        <v>352</v>
      </c>
    </row>
    <row r="1301" spans="1:4">
      <c r="A1301" s="7" t="s">
        <v>493</v>
      </c>
      <c r="B1301" s="7" t="s">
        <v>515</v>
      </c>
      <c r="C1301" s="7">
        <v>2020</v>
      </c>
      <c r="D1301" s="7">
        <v>361</v>
      </c>
    </row>
    <row r="1302" spans="1:4">
      <c r="A1302" s="7" t="s">
        <v>493</v>
      </c>
      <c r="B1302" s="7" t="s">
        <v>515</v>
      </c>
      <c r="C1302" s="7">
        <v>2021</v>
      </c>
      <c r="D1302" s="7">
        <v>469</v>
      </c>
    </row>
    <row r="1303" spans="1:4">
      <c r="A1303" s="7" t="s">
        <v>493</v>
      </c>
      <c r="B1303" s="7" t="s">
        <v>525</v>
      </c>
      <c r="C1303" s="7">
        <v>2019</v>
      </c>
      <c r="D1303" s="7">
        <v>1216</v>
      </c>
    </row>
    <row r="1304" spans="1:4">
      <c r="A1304" s="7" t="s">
        <v>493</v>
      </c>
      <c r="B1304" s="7" t="s">
        <v>525</v>
      </c>
      <c r="C1304" s="7">
        <v>2020</v>
      </c>
      <c r="D1304" s="7">
        <v>1212</v>
      </c>
    </row>
    <row r="1305" spans="1:4">
      <c r="A1305" s="7" t="s">
        <v>493</v>
      </c>
      <c r="B1305" s="7" t="s">
        <v>525</v>
      </c>
      <c r="C1305" s="7">
        <v>2021</v>
      </c>
      <c r="D1305" s="7">
        <v>1412</v>
      </c>
    </row>
    <row r="1306" spans="1:4">
      <c r="A1306" s="7" t="s">
        <v>493</v>
      </c>
      <c r="B1306" s="7" t="s">
        <v>516</v>
      </c>
      <c r="C1306" s="7">
        <v>2019</v>
      </c>
      <c r="D1306" s="7">
        <v>26</v>
      </c>
    </row>
    <row r="1307" spans="1:4">
      <c r="A1307" s="7" t="s">
        <v>493</v>
      </c>
      <c r="B1307" s="7" t="s">
        <v>516</v>
      </c>
      <c r="C1307" s="7">
        <v>2020</v>
      </c>
      <c r="D1307" s="7">
        <v>26</v>
      </c>
    </row>
    <row r="1308" spans="1:4">
      <c r="A1308" s="7" t="s">
        <v>493</v>
      </c>
      <c r="B1308" s="7" t="s">
        <v>516</v>
      </c>
      <c r="C1308" s="7">
        <v>2021</v>
      </c>
      <c r="D1308" s="7">
        <v>30</v>
      </c>
    </row>
    <row r="1309" spans="1:4">
      <c r="A1309" s="7" t="s">
        <v>493</v>
      </c>
      <c r="B1309" s="7" t="s">
        <v>526</v>
      </c>
      <c r="C1309" s="7">
        <v>2019</v>
      </c>
      <c r="D1309" s="7">
        <v>126</v>
      </c>
    </row>
    <row r="1310" spans="1:4">
      <c r="A1310" s="7" t="s">
        <v>493</v>
      </c>
      <c r="B1310" s="7" t="s">
        <v>526</v>
      </c>
      <c r="C1310" s="7">
        <v>2020</v>
      </c>
      <c r="D1310" s="7">
        <v>128</v>
      </c>
    </row>
    <row r="1311" spans="1:4">
      <c r="A1311" s="7" t="s">
        <v>493</v>
      </c>
      <c r="B1311" s="7" t="s">
        <v>526</v>
      </c>
      <c r="C1311" s="7">
        <v>2021</v>
      </c>
      <c r="D1311" s="7">
        <v>115</v>
      </c>
    </row>
    <row r="1312" spans="1:4">
      <c r="A1312" s="7" t="s">
        <v>493</v>
      </c>
      <c r="B1312" s="7" t="s">
        <v>517</v>
      </c>
      <c r="C1312" s="7">
        <v>2019</v>
      </c>
    </row>
    <row r="1313" spans="1:4">
      <c r="A1313" s="7" t="s">
        <v>493</v>
      </c>
      <c r="B1313" s="7" t="s">
        <v>517</v>
      </c>
      <c r="C1313" s="7">
        <v>2020</v>
      </c>
    </row>
    <row r="1314" spans="1:4">
      <c r="A1314" s="7" t="s">
        <v>493</v>
      </c>
      <c r="B1314" s="7" t="s">
        <v>527</v>
      </c>
      <c r="C1314" s="7">
        <v>2019</v>
      </c>
    </row>
    <row r="1315" spans="1:4">
      <c r="A1315" s="7" t="s">
        <v>493</v>
      </c>
      <c r="B1315" s="7" t="s">
        <v>527</v>
      </c>
      <c r="C1315" s="7">
        <v>2020</v>
      </c>
    </row>
    <row r="1316" spans="1:4">
      <c r="A1316" s="7" t="s">
        <v>493</v>
      </c>
      <c r="B1316" s="7" t="s">
        <v>518</v>
      </c>
      <c r="C1316" s="7">
        <v>2019</v>
      </c>
      <c r="D1316" s="7">
        <v>2.5</v>
      </c>
    </row>
    <row r="1317" spans="1:4">
      <c r="A1317" s="7" t="s">
        <v>493</v>
      </c>
      <c r="B1317" s="7" t="s">
        <v>518</v>
      </c>
      <c r="C1317" s="7">
        <v>2020</v>
      </c>
      <c r="D1317" s="7">
        <v>3</v>
      </c>
    </row>
    <row r="1318" spans="1:4">
      <c r="A1318" s="7" t="s">
        <v>493</v>
      </c>
      <c r="B1318" s="7" t="s">
        <v>518</v>
      </c>
      <c r="C1318" s="7">
        <v>2021</v>
      </c>
      <c r="D1318" s="7">
        <v>3</v>
      </c>
    </row>
    <row r="1319" spans="1:4">
      <c r="A1319" s="7" t="s">
        <v>493</v>
      </c>
      <c r="B1319" s="7" t="s">
        <v>528</v>
      </c>
      <c r="C1319" s="7">
        <v>2019</v>
      </c>
      <c r="D1319" s="7">
        <v>3.5</v>
      </c>
    </row>
    <row r="1320" spans="1:4">
      <c r="A1320" s="7" t="s">
        <v>493</v>
      </c>
      <c r="B1320" s="7" t="s">
        <v>528</v>
      </c>
      <c r="C1320" s="7">
        <v>2020</v>
      </c>
      <c r="D1320" s="7">
        <v>5</v>
      </c>
    </row>
    <row r="1321" spans="1:4">
      <c r="A1321" s="7" t="s">
        <v>493</v>
      </c>
      <c r="B1321" s="7" t="s">
        <v>528</v>
      </c>
      <c r="C1321" s="7">
        <v>2021</v>
      </c>
      <c r="D1321" s="7">
        <v>5</v>
      </c>
    </row>
    <row r="1322" spans="1:4">
      <c r="A1322" s="7" t="s">
        <v>495</v>
      </c>
      <c r="B1322" s="7" t="s">
        <v>510</v>
      </c>
      <c r="C1322" s="7">
        <v>2019</v>
      </c>
    </row>
    <row r="1323" spans="1:4">
      <c r="A1323" s="7" t="s">
        <v>495</v>
      </c>
      <c r="B1323" s="7" t="s">
        <v>510</v>
      </c>
      <c r="C1323" s="7">
        <v>2020</v>
      </c>
    </row>
    <row r="1324" spans="1:4">
      <c r="A1324" s="7" t="s">
        <v>495</v>
      </c>
      <c r="B1324" s="7" t="s">
        <v>519</v>
      </c>
      <c r="C1324" s="7">
        <v>2019</v>
      </c>
    </row>
    <row r="1325" spans="1:4">
      <c r="A1325" s="7" t="s">
        <v>495</v>
      </c>
      <c r="B1325" s="7" t="s">
        <v>519</v>
      </c>
      <c r="C1325" s="7">
        <v>2020</v>
      </c>
    </row>
    <row r="1326" spans="1:4">
      <c r="A1326" s="7" t="s">
        <v>495</v>
      </c>
      <c r="B1326" s="7" t="s">
        <v>511</v>
      </c>
      <c r="C1326" s="7">
        <v>2019</v>
      </c>
      <c r="D1326" s="7">
        <v>647</v>
      </c>
    </row>
    <row r="1327" spans="1:4">
      <c r="A1327" s="7" t="s">
        <v>495</v>
      </c>
      <c r="B1327" s="7" t="s">
        <v>511</v>
      </c>
      <c r="C1327" s="7">
        <v>2020</v>
      </c>
      <c r="D1327" s="7">
        <v>668</v>
      </c>
    </row>
    <row r="1328" spans="1:4">
      <c r="A1328" s="7" t="s">
        <v>495</v>
      </c>
      <c r="B1328" s="7" t="s">
        <v>511</v>
      </c>
      <c r="C1328" s="7">
        <v>2021</v>
      </c>
      <c r="D1328" s="7">
        <v>738</v>
      </c>
    </row>
    <row r="1329" spans="1:4">
      <c r="A1329" s="7" t="s">
        <v>495</v>
      </c>
      <c r="B1329" s="7" t="s">
        <v>520</v>
      </c>
      <c r="C1329" s="7">
        <v>2019</v>
      </c>
      <c r="D1329" s="7">
        <v>1639</v>
      </c>
    </row>
    <row r="1330" spans="1:4">
      <c r="A1330" s="7" t="s">
        <v>495</v>
      </c>
      <c r="B1330" s="7" t="s">
        <v>520</v>
      </c>
      <c r="C1330" s="7">
        <v>2020</v>
      </c>
      <c r="D1330" s="7">
        <v>1668</v>
      </c>
    </row>
    <row r="1331" spans="1:4">
      <c r="A1331" s="7" t="s">
        <v>495</v>
      </c>
      <c r="B1331" s="7" t="s">
        <v>520</v>
      </c>
      <c r="C1331" s="7">
        <v>2021</v>
      </c>
      <c r="D1331" s="7">
        <v>1884</v>
      </c>
    </row>
    <row r="1332" spans="1:4">
      <c r="A1332" s="7" t="s">
        <v>495</v>
      </c>
      <c r="B1332" s="7" t="s">
        <v>512</v>
      </c>
      <c r="C1332" s="7">
        <v>2019</v>
      </c>
      <c r="D1332" s="7">
        <v>3</v>
      </c>
    </row>
    <row r="1333" spans="1:4">
      <c r="A1333" s="7" t="s">
        <v>495</v>
      </c>
      <c r="B1333" s="7" t="s">
        <v>512</v>
      </c>
      <c r="C1333" s="7">
        <v>2020</v>
      </c>
      <c r="D1333" s="7">
        <v>3</v>
      </c>
    </row>
    <row r="1334" spans="1:4">
      <c r="A1334" s="7" t="s">
        <v>495</v>
      </c>
      <c r="B1334" s="7" t="s">
        <v>512</v>
      </c>
      <c r="C1334" s="7">
        <v>2021</v>
      </c>
      <c r="D1334" s="7">
        <v>1</v>
      </c>
    </row>
    <row r="1335" spans="1:4">
      <c r="A1335" s="7" t="s">
        <v>495</v>
      </c>
      <c r="B1335" s="7" t="s">
        <v>521</v>
      </c>
      <c r="C1335" s="7">
        <v>2019</v>
      </c>
      <c r="D1335" s="7">
        <v>4</v>
      </c>
    </row>
    <row r="1336" spans="1:4">
      <c r="A1336" s="7" t="s">
        <v>495</v>
      </c>
      <c r="B1336" s="7" t="s">
        <v>521</v>
      </c>
      <c r="C1336" s="7">
        <v>2020</v>
      </c>
      <c r="D1336" s="7">
        <v>4</v>
      </c>
    </row>
    <row r="1337" spans="1:4">
      <c r="A1337" s="7" t="s">
        <v>495</v>
      </c>
      <c r="B1337" s="7" t="s">
        <v>521</v>
      </c>
      <c r="C1337" s="7">
        <v>2021</v>
      </c>
      <c r="D1337" s="7">
        <v>4</v>
      </c>
    </row>
    <row r="1338" spans="1:4">
      <c r="A1338" s="7" t="s">
        <v>495</v>
      </c>
      <c r="B1338" s="7" t="s">
        <v>513</v>
      </c>
      <c r="C1338" s="7">
        <v>2019</v>
      </c>
      <c r="D1338" s="7">
        <v>6</v>
      </c>
    </row>
    <row r="1339" spans="1:4">
      <c r="A1339" s="7" t="s">
        <v>495</v>
      </c>
      <c r="B1339" s="7" t="s">
        <v>513</v>
      </c>
      <c r="C1339" s="7">
        <v>2020</v>
      </c>
      <c r="D1339" s="7">
        <v>8</v>
      </c>
    </row>
    <row r="1340" spans="1:4">
      <c r="A1340" s="7" t="s">
        <v>495</v>
      </c>
      <c r="B1340" s="7" t="s">
        <v>513</v>
      </c>
      <c r="C1340" s="7">
        <v>2021</v>
      </c>
      <c r="D1340" s="7">
        <v>17</v>
      </c>
    </row>
    <row r="1341" spans="1:4">
      <c r="A1341" s="7" t="s">
        <v>495</v>
      </c>
      <c r="B1341" s="7" t="s">
        <v>522</v>
      </c>
      <c r="C1341" s="7">
        <v>2019</v>
      </c>
      <c r="D1341" s="7">
        <v>12</v>
      </c>
    </row>
    <row r="1342" spans="1:4">
      <c r="A1342" s="7" t="s">
        <v>495</v>
      </c>
      <c r="B1342" s="7" t="s">
        <v>522</v>
      </c>
      <c r="C1342" s="7">
        <v>2020</v>
      </c>
      <c r="D1342" s="7">
        <v>30</v>
      </c>
    </row>
    <row r="1343" spans="1:4">
      <c r="A1343" s="7" t="s">
        <v>495</v>
      </c>
      <c r="B1343" s="7" t="s">
        <v>522</v>
      </c>
      <c r="C1343" s="7">
        <v>2021</v>
      </c>
      <c r="D1343" s="7">
        <v>41</v>
      </c>
    </row>
    <row r="1344" spans="1:4">
      <c r="A1344" s="7" t="s">
        <v>495</v>
      </c>
      <c r="B1344" s="7" t="s">
        <v>514</v>
      </c>
      <c r="C1344" s="7">
        <v>2019</v>
      </c>
      <c r="D1344" s="7">
        <v>12</v>
      </c>
    </row>
    <row r="1345" spans="1:4">
      <c r="A1345" s="7" t="s">
        <v>495</v>
      </c>
      <c r="B1345" s="7" t="s">
        <v>514</v>
      </c>
      <c r="C1345" s="7">
        <v>2020</v>
      </c>
      <c r="D1345" s="7">
        <v>10</v>
      </c>
    </row>
    <row r="1346" spans="1:4">
      <c r="A1346" s="7" t="s">
        <v>495</v>
      </c>
      <c r="B1346" s="7" t="s">
        <v>514</v>
      </c>
      <c r="C1346" s="7">
        <v>2021</v>
      </c>
      <c r="D1346" s="7">
        <v>16</v>
      </c>
    </row>
    <row r="1347" spans="1:4">
      <c r="A1347" s="7" t="s">
        <v>495</v>
      </c>
      <c r="B1347" s="7" t="s">
        <v>523</v>
      </c>
      <c r="C1347" s="7">
        <v>2019</v>
      </c>
      <c r="D1347" s="7">
        <v>16</v>
      </c>
    </row>
    <row r="1348" spans="1:4">
      <c r="A1348" s="7" t="s">
        <v>495</v>
      </c>
      <c r="B1348" s="7" t="s">
        <v>523</v>
      </c>
      <c r="C1348" s="7">
        <v>2020</v>
      </c>
      <c r="D1348" s="7">
        <v>22</v>
      </c>
    </row>
    <row r="1349" spans="1:4">
      <c r="A1349" s="7" t="s">
        <v>495</v>
      </c>
      <c r="B1349" s="7" t="s">
        <v>523</v>
      </c>
      <c r="C1349" s="7">
        <v>2021</v>
      </c>
      <c r="D1349" s="7">
        <v>33</v>
      </c>
    </row>
    <row r="1350" spans="1:4">
      <c r="A1350" s="7" t="s">
        <v>495</v>
      </c>
      <c r="B1350" s="7" t="s">
        <v>515</v>
      </c>
      <c r="C1350" s="7">
        <v>2019</v>
      </c>
      <c r="D1350" s="7">
        <v>518</v>
      </c>
    </row>
    <row r="1351" spans="1:4">
      <c r="A1351" s="7" t="s">
        <v>495</v>
      </c>
      <c r="B1351" s="7" t="s">
        <v>515</v>
      </c>
      <c r="C1351" s="7">
        <v>2020</v>
      </c>
      <c r="D1351" s="7">
        <v>513</v>
      </c>
    </row>
    <row r="1352" spans="1:4">
      <c r="A1352" s="7" t="s">
        <v>495</v>
      </c>
      <c r="B1352" s="7" t="s">
        <v>515</v>
      </c>
      <c r="C1352" s="7">
        <v>2021</v>
      </c>
      <c r="D1352" s="7">
        <v>552</v>
      </c>
    </row>
    <row r="1353" spans="1:4">
      <c r="A1353" s="7" t="s">
        <v>495</v>
      </c>
      <c r="B1353" s="7" t="s">
        <v>525</v>
      </c>
      <c r="C1353" s="7">
        <v>2019</v>
      </c>
      <c r="D1353" s="7">
        <v>1225</v>
      </c>
    </row>
    <row r="1354" spans="1:4">
      <c r="A1354" s="7" t="s">
        <v>495</v>
      </c>
      <c r="B1354" s="7" t="s">
        <v>525</v>
      </c>
      <c r="C1354" s="7">
        <v>2020</v>
      </c>
      <c r="D1354" s="7">
        <v>1230</v>
      </c>
    </row>
    <row r="1355" spans="1:4">
      <c r="A1355" s="7" t="s">
        <v>495</v>
      </c>
      <c r="B1355" s="7" t="s">
        <v>525</v>
      </c>
      <c r="C1355" s="7">
        <v>2021</v>
      </c>
      <c r="D1355" s="7">
        <v>1224</v>
      </c>
    </row>
    <row r="1356" spans="1:4">
      <c r="A1356" s="7" t="s">
        <v>495</v>
      </c>
      <c r="B1356" s="7" t="s">
        <v>516</v>
      </c>
      <c r="C1356" s="7">
        <v>2019</v>
      </c>
      <c r="D1356" s="7">
        <v>114</v>
      </c>
    </row>
    <row r="1357" spans="1:4">
      <c r="A1357" s="7" t="s">
        <v>495</v>
      </c>
      <c r="B1357" s="7" t="s">
        <v>516</v>
      </c>
      <c r="C1357" s="7">
        <v>2020</v>
      </c>
      <c r="D1357" s="7">
        <v>134</v>
      </c>
    </row>
    <row r="1358" spans="1:4">
      <c r="A1358" s="7" t="s">
        <v>495</v>
      </c>
      <c r="B1358" s="7" t="s">
        <v>516</v>
      </c>
      <c r="C1358" s="7">
        <v>2021</v>
      </c>
      <c r="D1358" s="7">
        <v>147</v>
      </c>
    </row>
    <row r="1359" spans="1:4">
      <c r="A1359" s="7" t="s">
        <v>495</v>
      </c>
      <c r="B1359" s="7" t="s">
        <v>526</v>
      </c>
      <c r="C1359" s="7">
        <v>2019</v>
      </c>
      <c r="D1359" s="7">
        <v>382</v>
      </c>
    </row>
    <row r="1360" spans="1:4">
      <c r="A1360" s="7" t="s">
        <v>495</v>
      </c>
      <c r="B1360" s="7" t="s">
        <v>526</v>
      </c>
      <c r="C1360" s="7">
        <v>2020</v>
      </c>
      <c r="D1360" s="7">
        <v>382</v>
      </c>
    </row>
    <row r="1361" spans="1:4">
      <c r="A1361" s="7" t="s">
        <v>495</v>
      </c>
      <c r="B1361" s="7" t="s">
        <v>526</v>
      </c>
      <c r="C1361" s="7">
        <v>2021</v>
      </c>
      <c r="D1361" s="7">
        <v>564</v>
      </c>
    </row>
    <row r="1362" spans="1:4">
      <c r="A1362" s="7" t="s">
        <v>495</v>
      </c>
      <c r="B1362" s="7" t="s">
        <v>517</v>
      </c>
      <c r="C1362" s="7">
        <v>2019</v>
      </c>
    </row>
    <row r="1363" spans="1:4">
      <c r="A1363" s="7" t="s">
        <v>495</v>
      </c>
      <c r="B1363" s="7" t="s">
        <v>517</v>
      </c>
      <c r="C1363" s="7">
        <v>2020</v>
      </c>
    </row>
    <row r="1364" spans="1:4">
      <c r="A1364" s="7" t="s">
        <v>495</v>
      </c>
      <c r="B1364" s="7" t="s">
        <v>517</v>
      </c>
      <c r="C1364" s="7">
        <v>2021</v>
      </c>
      <c r="D1364" s="7">
        <v>5</v>
      </c>
    </row>
    <row r="1365" spans="1:4">
      <c r="A1365" s="7" t="s">
        <v>495</v>
      </c>
      <c r="B1365" s="7" t="s">
        <v>527</v>
      </c>
      <c r="C1365" s="7">
        <v>2019</v>
      </c>
    </row>
    <row r="1366" spans="1:4">
      <c r="A1366" s="7" t="s">
        <v>495</v>
      </c>
      <c r="B1366" s="7" t="s">
        <v>527</v>
      </c>
      <c r="C1366" s="7">
        <v>2020</v>
      </c>
    </row>
    <row r="1367" spans="1:4">
      <c r="A1367" s="7" t="s">
        <v>495</v>
      </c>
      <c r="B1367" s="7" t="s">
        <v>527</v>
      </c>
      <c r="C1367" s="7">
        <v>2021</v>
      </c>
      <c r="D1367" s="7">
        <v>18</v>
      </c>
    </row>
    <row r="1368" spans="1:4">
      <c r="A1368" s="7" t="s">
        <v>495</v>
      </c>
      <c r="B1368" s="7" t="s">
        <v>518</v>
      </c>
      <c r="C1368" s="7">
        <v>2019</v>
      </c>
    </row>
    <row r="1369" spans="1:4">
      <c r="A1369" s="7" t="s">
        <v>495</v>
      </c>
      <c r="B1369" s="7" t="s">
        <v>518</v>
      </c>
      <c r="C1369" s="7">
        <v>2020</v>
      </c>
    </row>
    <row r="1370" spans="1:4">
      <c r="A1370" s="7" t="s">
        <v>495</v>
      </c>
      <c r="B1370" s="7" t="s">
        <v>518</v>
      </c>
      <c r="C1370" s="7">
        <v>2021</v>
      </c>
      <c r="D1370" s="7">
        <v>0</v>
      </c>
    </row>
    <row r="1371" spans="1:4">
      <c r="A1371" s="7" t="s">
        <v>495</v>
      </c>
      <c r="B1371" s="7" t="s">
        <v>528</v>
      </c>
      <c r="C1371" s="7">
        <v>2019</v>
      </c>
    </row>
    <row r="1372" spans="1:4">
      <c r="A1372" s="7" t="s">
        <v>495</v>
      </c>
      <c r="B1372" s="7" t="s">
        <v>528</v>
      </c>
      <c r="C1372" s="7">
        <v>2020</v>
      </c>
    </row>
    <row r="1373" spans="1:4">
      <c r="A1373" s="7" t="s">
        <v>524</v>
      </c>
      <c r="B1373" s="7" t="s">
        <v>510</v>
      </c>
      <c r="C1373" s="7">
        <v>2019</v>
      </c>
    </row>
    <row r="1374" spans="1:4">
      <c r="A1374" s="7" t="s">
        <v>524</v>
      </c>
      <c r="B1374" s="7" t="s">
        <v>510</v>
      </c>
      <c r="C1374" s="7">
        <v>2020</v>
      </c>
    </row>
    <row r="1375" spans="1:4">
      <c r="A1375" s="7" t="s">
        <v>524</v>
      </c>
      <c r="B1375" s="7" t="s">
        <v>519</v>
      </c>
      <c r="C1375" s="7">
        <v>2019</v>
      </c>
    </row>
    <row r="1376" spans="1:4">
      <c r="A1376" s="7" t="s">
        <v>524</v>
      </c>
      <c r="B1376" s="7" t="s">
        <v>519</v>
      </c>
      <c r="C1376" s="7">
        <v>2020</v>
      </c>
    </row>
    <row r="1377" spans="1:4">
      <c r="A1377" s="7" t="s">
        <v>524</v>
      </c>
      <c r="B1377" s="7" t="s">
        <v>511</v>
      </c>
      <c r="C1377" s="7">
        <v>2019</v>
      </c>
      <c r="D1377" s="7">
        <v>1</v>
      </c>
    </row>
    <row r="1378" spans="1:4">
      <c r="A1378" s="7" t="s">
        <v>524</v>
      </c>
      <c r="B1378" s="7" t="s">
        <v>511</v>
      </c>
      <c r="C1378" s="7">
        <v>2020</v>
      </c>
      <c r="D1378" s="7">
        <v>1</v>
      </c>
    </row>
    <row r="1379" spans="1:4">
      <c r="A1379" s="7" t="s">
        <v>524</v>
      </c>
      <c r="B1379" s="7" t="s">
        <v>511</v>
      </c>
      <c r="C1379" s="7">
        <v>2021</v>
      </c>
      <c r="D1379" s="7">
        <v>1.4</v>
      </c>
    </row>
    <row r="1380" spans="1:4">
      <c r="A1380" s="7" t="s">
        <v>524</v>
      </c>
      <c r="B1380" s="7" t="s">
        <v>520</v>
      </c>
      <c r="C1380" s="7">
        <v>2019</v>
      </c>
      <c r="D1380" s="7">
        <v>42</v>
      </c>
    </row>
    <row r="1381" spans="1:4">
      <c r="A1381" s="7" t="s">
        <v>524</v>
      </c>
      <c r="B1381" s="7" t="s">
        <v>520</v>
      </c>
      <c r="C1381" s="7">
        <v>2020</v>
      </c>
      <c r="D1381" s="7">
        <v>43</v>
      </c>
    </row>
    <row r="1382" spans="1:4">
      <c r="A1382" s="7" t="s">
        <v>524</v>
      </c>
      <c r="B1382" s="7" t="s">
        <v>520</v>
      </c>
      <c r="C1382" s="7">
        <v>2021</v>
      </c>
      <c r="D1382" s="7">
        <v>43</v>
      </c>
    </row>
    <row r="1383" spans="1:4">
      <c r="A1383" s="7" t="s">
        <v>524</v>
      </c>
      <c r="B1383" s="7" t="s">
        <v>512</v>
      </c>
      <c r="C1383" s="7">
        <v>2019</v>
      </c>
    </row>
    <row r="1384" spans="1:4">
      <c r="A1384" s="7" t="s">
        <v>524</v>
      </c>
      <c r="B1384" s="7" t="s">
        <v>512</v>
      </c>
      <c r="C1384" s="7">
        <v>2020</v>
      </c>
    </row>
    <row r="1385" spans="1:4">
      <c r="A1385" s="7" t="s">
        <v>524</v>
      </c>
      <c r="B1385" s="7" t="s">
        <v>512</v>
      </c>
      <c r="C1385" s="7">
        <v>2021</v>
      </c>
      <c r="D1385" s="7">
        <v>0</v>
      </c>
    </row>
    <row r="1386" spans="1:4">
      <c r="A1386" s="7" t="s">
        <v>524</v>
      </c>
      <c r="B1386" s="7" t="s">
        <v>521</v>
      </c>
      <c r="C1386" s="7">
        <v>2019</v>
      </c>
    </row>
    <row r="1387" spans="1:4">
      <c r="A1387" s="7" t="s">
        <v>524</v>
      </c>
      <c r="B1387" s="7" t="s">
        <v>521</v>
      </c>
      <c r="C1387" s="7">
        <v>2020</v>
      </c>
    </row>
    <row r="1388" spans="1:4">
      <c r="A1388" s="7" t="s">
        <v>524</v>
      </c>
      <c r="B1388" s="7" t="s">
        <v>513</v>
      </c>
      <c r="C1388" s="7">
        <v>2019</v>
      </c>
      <c r="D1388" s="7">
        <v>1</v>
      </c>
    </row>
    <row r="1389" spans="1:4">
      <c r="A1389" s="7" t="s">
        <v>524</v>
      </c>
      <c r="B1389" s="7" t="s">
        <v>513</v>
      </c>
      <c r="C1389" s="7">
        <v>2020</v>
      </c>
      <c r="D1389" s="7">
        <v>1</v>
      </c>
    </row>
    <row r="1390" spans="1:4">
      <c r="A1390" s="7" t="s">
        <v>524</v>
      </c>
      <c r="B1390" s="7" t="s">
        <v>513</v>
      </c>
      <c r="C1390" s="7">
        <v>2021</v>
      </c>
      <c r="D1390" s="7">
        <v>1</v>
      </c>
    </row>
    <row r="1391" spans="1:4">
      <c r="A1391" s="7" t="s">
        <v>524</v>
      </c>
      <c r="B1391" s="7" t="s">
        <v>522</v>
      </c>
      <c r="C1391" s="7">
        <v>2019</v>
      </c>
      <c r="D1391" s="7">
        <v>2</v>
      </c>
    </row>
    <row r="1392" spans="1:4">
      <c r="A1392" s="7" t="s">
        <v>524</v>
      </c>
      <c r="B1392" s="7" t="s">
        <v>522</v>
      </c>
      <c r="C1392" s="7">
        <v>2020</v>
      </c>
      <c r="D1392" s="7">
        <v>2</v>
      </c>
    </row>
    <row r="1393" spans="1:4">
      <c r="A1393" s="7" t="s">
        <v>524</v>
      </c>
      <c r="B1393" s="7" t="s">
        <v>522</v>
      </c>
      <c r="C1393" s="7">
        <v>2021</v>
      </c>
      <c r="D1393" s="7">
        <v>2</v>
      </c>
    </row>
    <row r="1394" spans="1:4">
      <c r="A1394" s="7" t="s">
        <v>524</v>
      </c>
      <c r="B1394" s="7" t="s">
        <v>514</v>
      </c>
      <c r="C1394" s="7">
        <v>2019</v>
      </c>
      <c r="D1394" s="7">
        <v>0</v>
      </c>
    </row>
    <row r="1395" spans="1:4">
      <c r="A1395" s="7" t="s">
        <v>524</v>
      </c>
      <c r="B1395" s="7" t="s">
        <v>514</v>
      </c>
      <c r="C1395" s="7">
        <v>2020</v>
      </c>
      <c r="D1395" s="7">
        <v>0</v>
      </c>
    </row>
    <row r="1396" spans="1:4">
      <c r="A1396" s="7" t="s">
        <v>524</v>
      </c>
      <c r="B1396" s="7" t="s">
        <v>514</v>
      </c>
      <c r="C1396" s="7">
        <v>2021</v>
      </c>
      <c r="D1396" s="7">
        <v>0</v>
      </c>
    </row>
    <row r="1397" spans="1:4">
      <c r="A1397" s="7" t="s">
        <v>524</v>
      </c>
      <c r="B1397" s="7" t="s">
        <v>523</v>
      </c>
      <c r="C1397" s="7">
        <v>2019</v>
      </c>
      <c r="D1397" s="7">
        <v>2</v>
      </c>
    </row>
    <row r="1398" spans="1:4">
      <c r="A1398" s="7" t="s">
        <v>524</v>
      </c>
      <c r="B1398" s="7" t="s">
        <v>523</v>
      </c>
      <c r="C1398" s="7">
        <v>2020</v>
      </c>
      <c r="D1398" s="7">
        <v>2</v>
      </c>
    </row>
    <row r="1399" spans="1:4">
      <c r="A1399" s="7" t="s">
        <v>524</v>
      </c>
      <c r="B1399" s="7" t="s">
        <v>523</v>
      </c>
      <c r="C1399" s="7">
        <v>2021</v>
      </c>
      <c r="D1399" s="7">
        <v>2</v>
      </c>
    </row>
    <row r="1400" spans="1:4">
      <c r="A1400" s="7" t="s">
        <v>524</v>
      </c>
      <c r="B1400" s="7" t="s">
        <v>515</v>
      </c>
      <c r="C1400" s="7">
        <v>2019</v>
      </c>
    </row>
    <row r="1401" spans="1:4">
      <c r="A1401" s="7" t="s">
        <v>524</v>
      </c>
      <c r="B1401" s="7" t="s">
        <v>515</v>
      </c>
      <c r="C1401" s="7">
        <v>2020</v>
      </c>
    </row>
    <row r="1402" spans="1:4">
      <c r="A1402" s="7" t="s">
        <v>524</v>
      </c>
      <c r="B1402" s="7" t="s">
        <v>525</v>
      </c>
      <c r="C1402" s="7">
        <v>2019</v>
      </c>
    </row>
    <row r="1403" spans="1:4">
      <c r="A1403" s="7" t="s">
        <v>524</v>
      </c>
      <c r="B1403" s="7" t="s">
        <v>525</v>
      </c>
      <c r="C1403" s="7">
        <v>2020</v>
      </c>
    </row>
    <row r="1404" spans="1:4">
      <c r="A1404" s="7" t="s">
        <v>524</v>
      </c>
      <c r="B1404" s="7" t="s">
        <v>525</v>
      </c>
      <c r="C1404" s="7">
        <v>2021</v>
      </c>
      <c r="D1404" s="7">
        <v>0</v>
      </c>
    </row>
    <row r="1405" spans="1:4">
      <c r="A1405" s="7" t="s">
        <v>524</v>
      </c>
      <c r="B1405" s="7" t="s">
        <v>516</v>
      </c>
      <c r="C1405" s="7">
        <v>2019</v>
      </c>
    </row>
    <row r="1406" spans="1:4">
      <c r="A1406" s="7" t="s">
        <v>524</v>
      </c>
      <c r="B1406" s="7" t="s">
        <v>516</v>
      </c>
      <c r="C1406" s="7">
        <v>2020</v>
      </c>
    </row>
    <row r="1407" spans="1:4">
      <c r="A1407" s="7" t="s">
        <v>524</v>
      </c>
      <c r="B1407" s="7" t="s">
        <v>516</v>
      </c>
      <c r="C1407" s="7">
        <v>2021</v>
      </c>
      <c r="D1407" s="7">
        <v>0</v>
      </c>
    </row>
    <row r="1408" spans="1:4">
      <c r="A1408" s="7" t="s">
        <v>524</v>
      </c>
      <c r="B1408" s="7" t="s">
        <v>526</v>
      </c>
      <c r="C1408" s="7">
        <v>2019</v>
      </c>
    </row>
    <row r="1409" spans="1:4">
      <c r="A1409" s="7" t="s">
        <v>524</v>
      </c>
      <c r="B1409" s="7" t="s">
        <v>526</v>
      </c>
      <c r="C1409" s="7">
        <v>2020</v>
      </c>
    </row>
    <row r="1410" spans="1:4">
      <c r="A1410" s="7" t="s">
        <v>524</v>
      </c>
      <c r="B1410" s="7" t="s">
        <v>526</v>
      </c>
      <c r="C1410" s="7">
        <v>2021</v>
      </c>
      <c r="D1410" s="7">
        <v>0</v>
      </c>
    </row>
    <row r="1411" spans="1:4">
      <c r="A1411" s="7" t="s">
        <v>524</v>
      </c>
      <c r="B1411" s="7" t="s">
        <v>517</v>
      </c>
      <c r="C1411" s="7">
        <v>2019</v>
      </c>
      <c r="D1411" s="7">
        <v>0.4</v>
      </c>
    </row>
    <row r="1412" spans="1:4">
      <c r="A1412" s="7" t="s">
        <v>524</v>
      </c>
      <c r="B1412" s="7" t="s">
        <v>517</v>
      </c>
      <c r="C1412" s="7">
        <v>2020</v>
      </c>
    </row>
    <row r="1413" spans="1:4">
      <c r="A1413" s="7" t="s">
        <v>524</v>
      </c>
      <c r="B1413" s="7" t="s">
        <v>517</v>
      </c>
      <c r="C1413" s="7">
        <v>2021</v>
      </c>
      <c r="D1413" s="7">
        <v>0.4</v>
      </c>
    </row>
    <row r="1414" spans="1:4">
      <c r="A1414" s="7" t="s">
        <v>524</v>
      </c>
      <c r="B1414" s="7" t="s">
        <v>527</v>
      </c>
      <c r="C1414" s="7">
        <v>2019</v>
      </c>
      <c r="D1414" s="7">
        <v>38</v>
      </c>
    </row>
    <row r="1415" spans="1:4">
      <c r="A1415" s="7" t="s">
        <v>524</v>
      </c>
      <c r="B1415" s="7" t="s">
        <v>527</v>
      </c>
      <c r="C1415" s="7">
        <v>2020</v>
      </c>
      <c r="D1415" s="7">
        <v>39</v>
      </c>
    </row>
    <row r="1416" spans="1:4">
      <c r="A1416" s="7" t="s">
        <v>524</v>
      </c>
      <c r="B1416" s="7" t="s">
        <v>527</v>
      </c>
      <c r="C1416" s="7">
        <v>2021</v>
      </c>
      <c r="D1416" s="7">
        <v>39</v>
      </c>
    </row>
    <row r="1417" spans="1:4">
      <c r="A1417" s="7" t="s">
        <v>524</v>
      </c>
      <c r="B1417" s="7" t="s">
        <v>518</v>
      </c>
      <c r="C1417" s="7">
        <v>2019</v>
      </c>
    </row>
    <row r="1418" spans="1:4">
      <c r="A1418" s="7" t="s">
        <v>524</v>
      </c>
      <c r="B1418" s="7" t="s">
        <v>518</v>
      </c>
      <c r="C1418" s="7">
        <v>2020</v>
      </c>
    </row>
    <row r="1419" spans="1:4">
      <c r="A1419" s="7" t="s">
        <v>524</v>
      </c>
      <c r="B1419" s="7" t="s">
        <v>518</v>
      </c>
      <c r="C1419" s="7">
        <v>2021</v>
      </c>
      <c r="D1419" s="7">
        <v>0</v>
      </c>
    </row>
    <row r="1420" spans="1:4">
      <c r="A1420" s="7" t="s">
        <v>524</v>
      </c>
      <c r="B1420" s="7" t="s">
        <v>528</v>
      </c>
      <c r="C1420" s="7">
        <v>2019</v>
      </c>
    </row>
    <row r="1421" spans="1:4">
      <c r="A1421" s="7" t="s">
        <v>524</v>
      </c>
      <c r="B1421" s="7" t="s">
        <v>528</v>
      </c>
      <c r="C1421" s="7">
        <v>2020</v>
      </c>
    </row>
    <row r="1422" spans="1:4">
      <c r="A1422" s="7" t="s">
        <v>496</v>
      </c>
      <c r="B1422" s="7" t="s">
        <v>510</v>
      </c>
      <c r="C1422" s="7">
        <v>2019</v>
      </c>
    </row>
    <row r="1423" spans="1:4">
      <c r="A1423" s="7" t="s">
        <v>496</v>
      </c>
      <c r="B1423" s="7" t="s">
        <v>510</v>
      </c>
      <c r="C1423" s="7">
        <v>2020</v>
      </c>
    </row>
    <row r="1424" spans="1:4">
      <c r="A1424" s="7" t="s">
        <v>496</v>
      </c>
      <c r="B1424" s="7" t="s">
        <v>519</v>
      </c>
      <c r="C1424" s="7">
        <v>2019</v>
      </c>
    </row>
    <row r="1425" spans="1:4">
      <c r="A1425" s="7" t="s">
        <v>496</v>
      </c>
      <c r="B1425" s="7" t="s">
        <v>519</v>
      </c>
      <c r="C1425" s="7">
        <v>2020</v>
      </c>
    </row>
    <row r="1426" spans="1:4">
      <c r="A1426" s="7" t="s">
        <v>496</v>
      </c>
      <c r="B1426" s="7" t="s">
        <v>511</v>
      </c>
      <c r="C1426" s="7">
        <v>2019</v>
      </c>
      <c r="D1426" s="7">
        <v>2777</v>
      </c>
    </row>
    <row r="1427" spans="1:4">
      <c r="A1427" s="7" t="s">
        <v>496</v>
      </c>
      <c r="B1427" s="7" t="s">
        <v>511</v>
      </c>
      <c r="C1427" s="7">
        <v>2020</v>
      </c>
      <c r="D1427" s="7">
        <v>3193</v>
      </c>
    </row>
    <row r="1428" spans="1:4">
      <c r="A1428" s="7" t="s">
        <v>496</v>
      </c>
      <c r="B1428" s="7" t="s">
        <v>511</v>
      </c>
      <c r="C1428" s="7">
        <v>2021</v>
      </c>
      <c r="D1428" s="7">
        <v>3584</v>
      </c>
    </row>
    <row r="1429" spans="1:4">
      <c r="A1429" s="7" t="s">
        <v>496</v>
      </c>
      <c r="B1429" s="7" t="s">
        <v>520</v>
      </c>
      <c r="C1429" s="7">
        <v>2019</v>
      </c>
      <c r="D1429" s="7">
        <v>5813</v>
      </c>
    </row>
    <row r="1430" spans="1:4">
      <c r="A1430" s="7" t="s">
        <v>496</v>
      </c>
      <c r="B1430" s="7" t="s">
        <v>520</v>
      </c>
      <c r="C1430" s="7">
        <v>2020</v>
      </c>
      <c r="D1430" s="7">
        <v>6337</v>
      </c>
    </row>
    <row r="1431" spans="1:4">
      <c r="A1431" s="7" t="s">
        <v>496</v>
      </c>
      <c r="B1431" s="7" t="s">
        <v>520</v>
      </c>
      <c r="C1431" s="7">
        <v>2021</v>
      </c>
      <c r="D1431" s="7">
        <v>6845</v>
      </c>
    </row>
    <row r="1432" spans="1:4">
      <c r="A1432" s="7" t="s">
        <v>496</v>
      </c>
      <c r="B1432" s="7" t="s">
        <v>512</v>
      </c>
      <c r="C1432" s="7">
        <v>2019</v>
      </c>
      <c r="D1432" s="7">
        <v>2</v>
      </c>
    </row>
    <row r="1433" spans="1:4">
      <c r="A1433" s="7" t="s">
        <v>496</v>
      </c>
      <c r="B1433" s="7" t="s">
        <v>512</v>
      </c>
      <c r="C1433" s="7">
        <v>2020</v>
      </c>
      <c r="D1433" s="7">
        <v>2</v>
      </c>
    </row>
    <row r="1434" spans="1:4">
      <c r="A1434" s="7" t="s">
        <v>496</v>
      </c>
      <c r="B1434" s="7" t="s">
        <v>512</v>
      </c>
      <c r="C1434" s="7">
        <v>2021</v>
      </c>
      <c r="D1434" s="7">
        <v>3</v>
      </c>
    </row>
    <row r="1435" spans="1:4">
      <c r="A1435" s="7" t="s">
        <v>496</v>
      </c>
      <c r="B1435" s="7" t="s">
        <v>521</v>
      </c>
      <c r="C1435" s="7">
        <v>2019</v>
      </c>
      <c r="D1435" s="7">
        <v>2</v>
      </c>
    </row>
    <row r="1436" spans="1:4">
      <c r="A1436" s="7" t="s">
        <v>496</v>
      </c>
      <c r="B1436" s="7" t="s">
        <v>521</v>
      </c>
      <c r="C1436" s="7">
        <v>2020</v>
      </c>
      <c r="D1436" s="7">
        <v>2</v>
      </c>
    </row>
    <row r="1437" spans="1:4">
      <c r="A1437" s="7" t="s">
        <v>496</v>
      </c>
      <c r="B1437" s="7" t="s">
        <v>521</v>
      </c>
      <c r="C1437" s="7">
        <v>2021</v>
      </c>
      <c r="D1437" s="7">
        <v>5</v>
      </c>
    </row>
    <row r="1438" spans="1:4">
      <c r="A1438" s="7" t="s">
        <v>496</v>
      </c>
      <c r="B1438" s="7" t="s">
        <v>513</v>
      </c>
      <c r="C1438" s="7">
        <v>2019</v>
      </c>
      <c r="D1438" s="7">
        <v>1</v>
      </c>
    </row>
    <row r="1439" spans="1:4">
      <c r="A1439" s="7" t="s">
        <v>496</v>
      </c>
      <c r="B1439" s="7" t="s">
        <v>513</v>
      </c>
      <c r="C1439" s="7">
        <v>2020</v>
      </c>
      <c r="D1439" s="7">
        <v>2</v>
      </c>
    </row>
    <row r="1440" spans="1:4">
      <c r="A1440" s="7" t="s">
        <v>496</v>
      </c>
      <c r="B1440" s="7" t="s">
        <v>513</v>
      </c>
      <c r="C1440" s="7">
        <v>2021</v>
      </c>
      <c r="D1440" s="7">
        <v>6</v>
      </c>
    </row>
    <row r="1441" spans="1:4">
      <c r="A1441" s="7" t="s">
        <v>496</v>
      </c>
      <c r="B1441" s="7" t="s">
        <v>522</v>
      </c>
      <c r="C1441" s="7">
        <v>2019</v>
      </c>
      <c r="D1441" s="7">
        <v>5</v>
      </c>
    </row>
    <row r="1442" spans="1:4">
      <c r="A1442" s="7" t="s">
        <v>496</v>
      </c>
      <c r="B1442" s="7" t="s">
        <v>522</v>
      </c>
      <c r="C1442" s="7">
        <v>2020</v>
      </c>
      <c r="D1442" s="7">
        <v>6</v>
      </c>
    </row>
    <row r="1443" spans="1:4">
      <c r="A1443" s="7" t="s">
        <v>496</v>
      </c>
      <c r="B1443" s="7" t="s">
        <v>522</v>
      </c>
      <c r="C1443" s="7">
        <v>2021</v>
      </c>
      <c r="D1443" s="7">
        <v>17</v>
      </c>
    </row>
    <row r="1444" spans="1:4">
      <c r="A1444" s="7" t="s">
        <v>496</v>
      </c>
      <c r="B1444" s="7" t="s">
        <v>514</v>
      </c>
      <c r="C1444" s="7">
        <v>2019</v>
      </c>
      <c r="D1444" s="7">
        <v>34.9</v>
      </c>
    </row>
    <row r="1445" spans="1:4">
      <c r="A1445" s="7" t="s">
        <v>496</v>
      </c>
      <c r="B1445" s="7" t="s">
        <v>514</v>
      </c>
      <c r="C1445" s="7">
        <v>2020</v>
      </c>
      <c r="D1445" s="7">
        <v>33.9</v>
      </c>
    </row>
    <row r="1446" spans="1:4">
      <c r="A1446" s="7" t="s">
        <v>496</v>
      </c>
      <c r="B1446" s="7" t="s">
        <v>514</v>
      </c>
      <c r="C1446" s="7">
        <v>2021</v>
      </c>
      <c r="D1446" s="7">
        <v>52</v>
      </c>
    </row>
    <row r="1447" spans="1:4">
      <c r="A1447" s="7" t="s">
        <v>496</v>
      </c>
      <c r="B1447" s="7" t="s">
        <v>523</v>
      </c>
      <c r="C1447" s="7">
        <v>2019</v>
      </c>
      <c r="D1447" s="7">
        <v>77.7</v>
      </c>
    </row>
    <row r="1448" spans="1:4">
      <c r="A1448" s="7" t="s">
        <v>496</v>
      </c>
      <c r="B1448" s="7" t="s">
        <v>523</v>
      </c>
      <c r="C1448" s="7">
        <v>2020</v>
      </c>
      <c r="D1448" s="7">
        <v>91.7</v>
      </c>
    </row>
    <row r="1449" spans="1:4">
      <c r="A1449" s="7" t="s">
        <v>496</v>
      </c>
      <c r="B1449" s="7" t="s">
        <v>523</v>
      </c>
      <c r="C1449" s="7">
        <v>2021</v>
      </c>
      <c r="D1449" s="7">
        <v>125</v>
      </c>
    </row>
    <row r="1450" spans="1:4">
      <c r="A1450" s="7" t="s">
        <v>496</v>
      </c>
      <c r="B1450" s="7" t="s">
        <v>515</v>
      </c>
      <c r="C1450" s="7">
        <v>2019</v>
      </c>
      <c r="D1450" s="7">
        <v>2726</v>
      </c>
    </row>
    <row r="1451" spans="1:4">
      <c r="A1451" s="7" t="s">
        <v>496</v>
      </c>
      <c r="B1451" s="7" t="s">
        <v>515</v>
      </c>
      <c r="C1451" s="7">
        <v>2020</v>
      </c>
      <c r="D1451" s="7">
        <v>3137</v>
      </c>
    </row>
    <row r="1452" spans="1:4">
      <c r="A1452" s="7" t="s">
        <v>496</v>
      </c>
      <c r="B1452" s="7" t="s">
        <v>515</v>
      </c>
      <c r="C1452" s="7">
        <v>2021</v>
      </c>
      <c r="D1452" s="7">
        <v>3482</v>
      </c>
    </row>
    <row r="1453" spans="1:4">
      <c r="A1453" s="7" t="s">
        <v>496</v>
      </c>
      <c r="B1453" s="7" t="s">
        <v>525</v>
      </c>
      <c r="C1453" s="7">
        <v>2019</v>
      </c>
      <c r="D1453" s="7">
        <v>5644</v>
      </c>
    </row>
    <row r="1454" spans="1:4">
      <c r="A1454" s="7" t="s">
        <v>496</v>
      </c>
      <c r="B1454" s="7" t="s">
        <v>525</v>
      </c>
      <c r="C1454" s="7">
        <v>2020</v>
      </c>
      <c r="D1454" s="7">
        <v>6152</v>
      </c>
    </row>
    <row r="1455" spans="1:4">
      <c r="A1455" s="7" t="s">
        <v>496</v>
      </c>
      <c r="B1455" s="7" t="s">
        <v>525</v>
      </c>
      <c r="C1455" s="7">
        <v>2021</v>
      </c>
      <c r="D1455" s="7">
        <v>6599</v>
      </c>
    </row>
    <row r="1456" spans="1:4">
      <c r="A1456" s="7" t="s">
        <v>496</v>
      </c>
      <c r="B1456" s="7" t="s">
        <v>516</v>
      </c>
      <c r="C1456" s="7">
        <v>2019</v>
      </c>
      <c r="D1456" s="7">
        <v>19</v>
      </c>
    </row>
    <row r="1457" spans="1:4">
      <c r="A1457" s="7" t="s">
        <v>496</v>
      </c>
      <c r="B1457" s="7" t="s">
        <v>516</v>
      </c>
      <c r="C1457" s="7">
        <v>2020</v>
      </c>
      <c r="D1457" s="7">
        <v>18</v>
      </c>
    </row>
    <row r="1458" spans="1:4">
      <c r="A1458" s="7" t="s">
        <v>496</v>
      </c>
      <c r="B1458" s="7" t="s">
        <v>516</v>
      </c>
      <c r="C1458" s="7">
        <v>2021</v>
      </c>
      <c r="D1458" s="7">
        <v>41</v>
      </c>
    </row>
    <row r="1459" spans="1:4">
      <c r="A1459" s="7" t="s">
        <v>496</v>
      </c>
      <c r="B1459" s="7" t="s">
        <v>526</v>
      </c>
      <c r="C1459" s="7">
        <v>2019</v>
      </c>
      <c r="D1459" s="7">
        <v>85</v>
      </c>
    </row>
    <row r="1460" spans="1:4">
      <c r="A1460" s="7" t="s">
        <v>496</v>
      </c>
      <c r="B1460" s="7" t="s">
        <v>526</v>
      </c>
      <c r="C1460" s="7">
        <v>2020</v>
      </c>
      <c r="D1460" s="7">
        <v>85</v>
      </c>
    </row>
    <row r="1461" spans="1:4">
      <c r="A1461" s="7" t="s">
        <v>496</v>
      </c>
      <c r="B1461" s="7" t="s">
        <v>526</v>
      </c>
      <c r="C1461" s="7">
        <v>2021</v>
      </c>
      <c r="D1461" s="7">
        <v>99</v>
      </c>
    </row>
    <row r="1462" spans="1:4">
      <c r="A1462" s="7" t="s">
        <v>496</v>
      </c>
      <c r="B1462" s="7" t="s">
        <v>517</v>
      </c>
      <c r="C1462" s="7">
        <v>2019</v>
      </c>
    </row>
    <row r="1463" spans="1:4">
      <c r="A1463" s="7" t="s">
        <v>496</v>
      </c>
      <c r="B1463" s="7" t="s">
        <v>517</v>
      </c>
      <c r="C1463" s="7">
        <v>2020</v>
      </c>
    </row>
    <row r="1464" spans="1:4">
      <c r="A1464" s="7" t="s">
        <v>496</v>
      </c>
      <c r="B1464" s="7" t="s">
        <v>527</v>
      </c>
      <c r="C1464" s="7">
        <v>2019</v>
      </c>
    </row>
    <row r="1465" spans="1:4">
      <c r="A1465" s="7" t="s">
        <v>496</v>
      </c>
      <c r="B1465" s="7" t="s">
        <v>527</v>
      </c>
      <c r="C1465" s="7">
        <v>2020</v>
      </c>
    </row>
    <row r="1466" spans="1:4">
      <c r="A1466" s="7" t="s">
        <v>496</v>
      </c>
      <c r="B1466" s="7" t="s">
        <v>518</v>
      </c>
      <c r="C1466" s="7">
        <v>2019</v>
      </c>
      <c r="D1466" s="7">
        <v>0.1</v>
      </c>
    </row>
    <row r="1467" spans="1:4">
      <c r="A1467" s="7" t="s">
        <v>496</v>
      </c>
      <c r="B1467" s="7" t="s">
        <v>518</v>
      </c>
      <c r="C1467" s="7">
        <v>2020</v>
      </c>
      <c r="D1467" s="7">
        <v>0.1</v>
      </c>
    </row>
    <row r="1468" spans="1:4">
      <c r="A1468" s="7" t="s">
        <v>496</v>
      </c>
      <c r="B1468" s="7" t="s">
        <v>518</v>
      </c>
      <c r="C1468" s="7">
        <v>2021</v>
      </c>
      <c r="D1468" s="7">
        <v>0</v>
      </c>
    </row>
    <row r="1469" spans="1:4">
      <c r="A1469" s="7" t="s">
        <v>496</v>
      </c>
      <c r="B1469" s="7" t="s">
        <v>528</v>
      </c>
      <c r="C1469" s="7">
        <v>2019</v>
      </c>
      <c r="D1469" s="7">
        <v>0.3</v>
      </c>
    </row>
    <row r="1470" spans="1:4">
      <c r="A1470" s="7" t="s">
        <v>496</v>
      </c>
      <c r="B1470" s="7" t="s">
        <v>528</v>
      </c>
      <c r="C1470" s="7">
        <v>2020</v>
      </c>
      <c r="D1470" s="7">
        <v>0.3</v>
      </c>
    </row>
    <row r="1471" spans="1:4">
      <c r="A1471" s="7" t="s">
        <v>497</v>
      </c>
      <c r="B1471" s="7" t="s">
        <v>510</v>
      </c>
      <c r="C1471" s="7">
        <v>2019</v>
      </c>
    </row>
    <row r="1472" spans="1:4">
      <c r="A1472" s="7" t="s">
        <v>497</v>
      </c>
      <c r="B1472" s="7" t="s">
        <v>510</v>
      </c>
      <c r="C1472" s="7">
        <v>2020</v>
      </c>
    </row>
    <row r="1473" spans="1:4">
      <c r="A1473" s="7" t="s">
        <v>497</v>
      </c>
      <c r="B1473" s="7" t="s">
        <v>519</v>
      </c>
      <c r="C1473" s="7">
        <v>2019</v>
      </c>
    </row>
    <row r="1474" spans="1:4">
      <c r="A1474" s="7" t="s">
        <v>497</v>
      </c>
      <c r="B1474" s="7" t="s">
        <v>519</v>
      </c>
      <c r="C1474" s="7">
        <v>2020</v>
      </c>
    </row>
    <row r="1475" spans="1:4">
      <c r="A1475" s="7" t="s">
        <v>497</v>
      </c>
      <c r="B1475" s="7" t="s">
        <v>511</v>
      </c>
      <c r="C1475" s="7">
        <v>2019</v>
      </c>
      <c r="D1475" s="7">
        <v>318</v>
      </c>
    </row>
    <row r="1476" spans="1:4">
      <c r="A1476" s="7" t="s">
        <v>497</v>
      </c>
      <c r="B1476" s="7" t="s">
        <v>511</v>
      </c>
      <c r="C1476" s="7">
        <v>2020</v>
      </c>
      <c r="D1476" s="7">
        <v>415</v>
      </c>
    </row>
    <row r="1477" spans="1:4">
      <c r="A1477" s="7" t="s">
        <v>497</v>
      </c>
      <c r="B1477" s="7" t="s">
        <v>511</v>
      </c>
      <c r="C1477" s="7">
        <v>2021</v>
      </c>
      <c r="D1477" s="7">
        <v>455.3</v>
      </c>
    </row>
    <row r="1478" spans="1:4">
      <c r="A1478" s="7" t="s">
        <v>497</v>
      </c>
      <c r="B1478" s="7" t="s">
        <v>520</v>
      </c>
      <c r="C1478" s="7">
        <v>2019</v>
      </c>
      <c r="D1478" s="7">
        <v>1509</v>
      </c>
    </row>
    <row r="1479" spans="1:4">
      <c r="A1479" s="7" t="s">
        <v>497</v>
      </c>
      <c r="B1479" s="7" t="s">
        <v>520</v>
      </c>
      <c r="C1479" s="7">
        <v>2020</v>
      </c>
      <c r="D1479" s="7">
        <v>1517</v>
      </c>
    </row>
    <row r="1480" spans="1:4">
      <c r="A1480" s="7" t="s">
        <v>497</v>
      </c>
      <c r="B1480" s="7" t="s">
        <v>520</v>
      </c>
      <c r="C1480" s="7">
        <v>2021</v>
      </c>
      <c r="D1480" s="7">
        <v>1529</v>
      </c>
    </row>
    <row r="1481" spans="1:4">
      <c r="A1481" s="7" t="s">
        <v>497</v>
      </c>
      <c r="B1481" s="7" t="s">
        <v>512</v>
      </c>
      <c r="C1481" s="7">
        <v>2019</v>
      </c>
      <c r="D1481" s="7">
        <v>3</v>
      </c>
    </row>
    <row r="1482" spans="1:4">
      <c r="A1482" s="7" t="s">
        <v>497</v>
      </c>
      <c r="B1482" s="7" t="s">
        <v>512</v>
      </c>
      <c r="C1482" s="7">
        <v>2020</v>
      </c>
      <c r="D1482" s="7">
        <v>7</v>
      </c>
    </row>
    <row r="1483" spans="1:4">
      <c r="A1483" s="7" t="s">
        <v>497</v>
      </c>
      <c r="B1483" s="7" t="s">
        <v>512</v>
      </c>
      <c r="C1483" s="7">
        <v>2021</v>
      </c>
      <c r="D1483" s="7">
        <v>3</v>
      </c>
    </row>
    <row r="1484" spans="1:4">
      <c r="A1484" s="7" t="s">
        <v>497</v>
      </c>
      <c r="B1484" s="7" t="s">
        <v>521</v>
      </c>
      <c r="C1484" s="7">
        <v>2019</v>
      </c>
      <c r="D1484" s="7">
        <v>27</v>
      </c>
    </row>
    <row r="1485" spans="1:4">
      <c r="A1485" s="7" t="s">
        <v>497</v>
      </c>
      <c r="B1485" s="7" t="s">
        <v>521</v>
      </c>
      <c r="C1485" s="7">
        <v>2020</v>
      </c>
      <c r="D1485" s="7">
        <v>27</v>
      </c>
    </row>
    <row r="1486" spans="1:4">
      <c r="A1486" s="7" t="s">
        <v>497</v>
      </c>
      <c r="B1486" s="7" t="s">
        <v>521</v>
      </c>
      <c r="C1486" s="7">
        <v>2021</v>
      </c>
      <c r="D1486" s="7">
        <v>27</v>
      </c>
    </row>
    <row r="1487" spans="1:4">
      <c r="A1487" s="7" t="s">
        <v>497</v>
      </c>
      <c r="B1487" s="7" t="s">
        <v>513</v>
      </c>
      <c r="C1487" s="7">
        <v>2019</v>
      </c>
      <c r="D1487" s="7">
        <v>6</v>
      </c>
    </row>
    <row r="1488" spans="1:4">
      <c r="A1488" s="7" t="s">
        <v>497</v>
      </c>
      <c r="B1488" s="7" t="s">
        <v>513</v>
      </c>
      <c r="C1488" s="7">
        <v>2020</v>
      </c>
      <c r="D1488" s="7">
        <v>7</v>
      </c>
    </row>
    <row r="1489" spans="1:4">
      <c r="A1489" s="7" t="s">
        <v>497</v>
      </c>
      <c r="B1489" s="7" t="s">
        <v>513</v>
      </c>
      <c r="C1489" s="7">
        <v>2021</v>
      </c>
      <c r="D1489" s="7">
        <v>12</v>
      </c>
    </row>
    <row r="1490" spans="1:4">
      <c r="A1490" s="7" t="s">
        <v>497</v>
      </c>
      <c r="B1490" s="7" t="s">
        <v>522</v>
      </c>
      <c r="C1490" s="7">
        <v>2019</v>
      </c>
      <c r="D1490" s="7">
        <v>17</v>
      </c>
    </row>
    <row r="1491" spans="1:4">
      <c r="A1491" s="7" t="s">
        <v>497</v>
      </c>
      <c r="B1491" s="7" t="s">
        <v>522</v>
      </c>
      <c r="C1491" s="7">
        <v>2020</v>
      </c>
      <c r="D1491" s="7">
        <v>22</v>
      </c>
    </row>
    <row r="1492" spans="1:4">
      <c r="A1492" s="7" t="s">
        <v>497</v>
      </c>
      <c r="B1492" s="7" t="s">
        <v>522</v>
      </c>
      <c r="C1492" s="7">
        <v>2021</v>
      </c>
      <c r="D1492" s="7">
        <v>33</v>
      </c>
    </row>
    <row r="1493" spans="1:4">
      <c r="A1493" s="7" t="s">
        <v>497</v>
      </c>
      <c r="B1493" s="7" t="s">
        <v>514</v>
      </c>
      <c r="C1493" s="7">
        <v>2019</v>
      </c>
      <c r="D1493" s="7">
        <v>88</v>
      </c>
    </row>
    <row r="1494" spans="1:4">
      <c r="A1494" s="7" t="s">
        <v>497</v>
      </c>
      <c r="B1494" s="7" t="s">
        <v>514</v>
      </c>
      <c r="C1494" s="7">
        <v>2020</v>
      </c>
      <c r="D1494" s="7">
        <v>82.9</v>
      </c>
    </row>
    <row r="1495" spans="1:4">
      <c r="A1495" s="7" t="s">
        <v>497</v>
      </c>
      <c r="B1495" s="7" t="s">
        <v>514</v>
      </c>
      <c r="C1495" s="7">
        <v>2021</v>
      </c>
      <c r="D1495" s="7">
        <v>87</v>
      </c>
    </row>
    <row r="1496" spans="1:4">
      <c r="A1496" s="7" t="s">
        <v>497</v>
      </c>
      <c r="B1496" s="7" t="s">
        <v>523</v>
      </c>
      <c r="C1496" s="7">
        <v>2019</v>
      </c>
      <c r="D1496" s="7">
        <v>164</v>
      </c>
    </row>
    <row r="1497" spans="1:4">
      <c r="A1497" s="7" t="s">
        <v>497</v>
      </c>
      <c r="B1497" s="7" t="s">
        <v>523</v>
      </c>
      <c r="C1497" s="7">
        <v>2020</v>
      </c>
      <c r="D1497" s="7">
        <v>166.8</v>
      </c>
    </row>
    <row r="1498" spans="1:4">
      <c r="A1498" s="7" t="s">
        <v>497</v>
      </c>
      <c r="B1498" s="7" t="s">
        <v>523</v>
      </c>
      <c r="C1498" s="7">
        <v>2021</v>
      </c>
      <c r="D1498" s="7">
        <v>168</v>
      </c>
    </row>
    <row r="1499" spans="1:4">
      <c r="A1499" s="7" t="s">
        <v>497</v>
      </c>
      <c r="B1499" s="7" t="s">
        <v>515</v>
      </c>
      <c r="C1499" s="7">
        <v>2019</v>
      </c>
      <c r="D1499" s="7">
        <v>223</v>
      </c>
    </row>
    <row r="1500" spans="1:4">
      <c r="A1500" s="7" t="s">
        <v>497</v>
      </c>
      <c r="B1500" s="7" t="s">
        <v>515</v>
      </c>
      <c r="C1500" s="7">
        <v>2020</v>
      </c>
      <c r="D1500" s="7">
        <v>318</v>
      </c>
    </row>
    <row r="1501" spans="1:4">
      <c r="A1501" s="7" t="s">
        <v>497</v>
      </c>
      <c r="B1501" s="7" t="s">
        <v>515</v>
      </c>
      <c r="C1501" s="7">
        <v>2021</v>
      </c>
      <c r="D1501" s="7">
        <v>353</v>
      </c>
    </row>
    <row r="1502" spans="1:4">
      <c r="A1502" s="7" t="s">
        <v>497</v>
      </c>
      <c r="B1502" s="7" t="s">
        <v>525</v>
      </c>
      <c r="C1502" s="7">
        <v>2019</v>
      </c>
      <c r="D1502" s="7">
        <v>1298</v>
      </c>
    </row>
    <row r="1503" spans="1:4">
      <c r="A1503" s="7" t="s">
        <v>497</v>
      </c>
      <c r="B1503" s="7" t="s">
        <v>525</v>
      </c>
      <c r="C1503" s="7">
        <v>2020</v>
      </c>
      <c r="D1503" s="7">
        <v>1298</v>
      </c>
    </row>
    <row r="1504" spans="1:4">
      <c r="A1504" s="7" t="s">
        <v>497</v>
      </c>
      <c r="B1504" s="7" t="s">
        <v>525</v>
      </c>
      <c r="C1504" s="7">
        <v>2021</v>
      </c>
      <c r="D1504" s="7">
        <v>1298</v>
      </c>
    </row>
    <row r="1505" spans="1:4">
      <c r="A1505" s="7" t="s">
        <v>497</v>
      </c>
      <c r="B1505" s="7" t="s">
        <v>516</v>
      </c>
      <c r="C1505" s="7">
        <v>2019</v>
      </c>
      <c r="D1505" s="7">
        <v>0.5</v>
      </c>
    </row>
    <row r="1506" spans="1:4">
      <c r="A1506" s="7" t="s">
        <v>497</v>
      </c>
      <c r="B1506" s="7" t="s">
        <v>516</v>
      </c>
      <c r="C1506" s="7">
        <v>2020</v>
      </c>
      <c r="D1506" s="7">
        <v>0.5</v>
      </c>
    </row>
    <row r="1507" spans="1:4">
      <c r="A1507" s="7" t="s">
        <v>497</v>
      </c>
      <c r="B1507" s="7" t="s">
        <v>516</v>
      </c>
      <c r="C1507" s="7">
        <v>2021</v>
      </c>
      <c r="D1507" s="7">
        <v>0.2</v>
      </c>
    </row>
    <row r="1508" spans="1:4">
      <c r="A1508" s="7" t="s">
        <v>497</v>
      </c>
      <c r="B1508" s="7" t="s">
        <v>526</v>
      </c>
      <c r="C1508" s="7">
        <v>2019</v>
      </c>
      <c r="D1508" s="7">
        <v>3</v>
      </c>
    </row>
    <row r="1509" spans="1:4">
      <c r="A1509" s="7" t="s">
        <v>497</v>
      </c>
      <c r="B1509" s="7" t="s">
        <v>526</v>
      </c>
      <c r="C1509" s="7">
        <v>2020</v>
      </c>
      <c r="D1509" s="7">
        <v>3</v>
      </c>
    </row>
    <row r="1510" spans="1:4">
      <c r="A1510" s="7" t="s">
        <v>497</v>
      </c>
      <c r="B1510" s="7" t="s">
        <v>526</v>
      </c>
      <c r="C1510" s="7">
        <v>2021</v>
      </c>
      <c r="D1510" s="7">
        <v>2.6</v>
      </c>
    </row>
    <row r="1511" spans="1:4">
      <c r="A1511" s="7" t="s">
        <v>497</v>
      </c>
      <c r="B1511" s="7" t="s">
        <v>517</v>
      </c>
      <c r="C1511" s="7">
        <v>2019</v>
      </c>
    </row>
    <row r="1512" spans="1:4">
      <c r="A1512" s="7" t="s">
        <v>497</v>
      </c>
      <c r="B1512" s="7" t="s">
        <v>517</v>
      </c>
      <c r="C1512" s="7">
        <v>2020</v>
      </c>
    </row>
    <row r="1513" spans="1:4">
      <c r="A1513" s="7" t="s">
        <v>497</v>
      </c>
      <c r="B1513" s="7" t="s">
        <v>527</v>
      </c>
      <c r="C1513" s="7">
        <v>2019</v>
      </c>
    </row>
    <row r="1514" spans="1:4">
      <c r="A1514" s="7" t="s">
        <v>497</v>
      </c>
      <c r="B1514" s="7" t="s">
        <v>527</v>
      </c>
      <c r="C1514" s="7">
        <v>2020</v>
      </c>
    </row>
    <row r="1515" spans="1:4">
      <c r="A1515" s="7" t="s">
        <v>497</v>
      </c>
      <c r="B1515" s="7" t="s">
        <v>518</v>
      </c>
      <c r="C1515" s="7">
        <v>2019</v>
      </c>
    </row>
    <row r="1516" spans="1:4">
      <c r="A1516" s="7" t="s">
        <v>497</v>
      </c>
      <c r="B1516" s="7" t="s">
        <v>518</v>
      </c>
      <c r="C1516" s="7">
        <v>2020</v>
      </c>
      <c r="D1516" s="7">
        <v>0.1</v>
      </c>
    </row>
    <row r="1517" spans="1:4">
      <c r="A1517" s="7" t="s">
        <v>497</v>
      </c>
      <c r="B1517" s="7" t="s">
        <v>518</v>
      </c>
      <c r="C1517" s="7">
        <v>2021</v>
      </c>
      <c r="D1517" s="7">
        <v>0.1</v>
      </c>
    </row>
    <row r="1518" spans="1:4">
      <c r="A1518" s="7" t="s">
        <v>497</v>
      </c>
      <c r="B1518" s="7" t="s">
        <v>528</v>
      </c>
      <c r="C1518" s="7">
        <v>2019</v>
      </c>
    </row>
    <row r="1519" spans="1:4">
      <c r="A1519" s="7" t="s">
        <v>497</v>
      </c>
      <c r="B1519" s="7" t="s">
        <v>528</v>
      </c>
      <c r="C1519" s="7">
        <v>2020</v>
      </c>
      <c r="D1519" s="7">
        <v>0.2</v>
      </c>
    </row>
    <row r="1520" spans="1:4">
      <c r="A1520" s="7" t="s">
        <v>497</v>
      </c>
      <c r="B1520" s="7" t="s">
        <v>528</v>
      </c>
      <c r="C1520" s="7">
        <v>2021</v>
      </c>
      <c r="D1520" s="7">
        <v>0.4</v>
      </c>
    </row>
    <row r="1521" spans="1:4">
      <c r="A1521" s="7" t="s">
        <v>498</v>
      </c>
      <c r="B1521" s="7" t="s">
        <v>510</v>
      </c>
      <c r="C1521" s="7">
        <v>2019</v>
      </c>
      <c r="D1521" s="7">
        <v>629</v>
      </c>
    </row>
    <row r="1522" spans="1:4">
      <c r="A1522" s="7" t="s">
        <v>498</v>
      </c>
      <c r="B1522" s="7" t="s">
        <v>510</v>
      </c>
      <c r="C1522" s="7">
        <v>2020</v>
      </c>
      <c r="D1522" s="7">
        <v>712</v>
      </c>
    </row>
    <row r="1523" spans="1:4">
      <c r="A1523" s="7" t="s">
        <v>498</v>
      </c>
      <c r="B1523" s="7" t="s">
        <v>510</v>
      </c>
      <c r="C1523" s="7">
        <v>2021</v>
      </c>
      <c r="D1523" s="7">
        <v>733</v>
      </c>
    </row>
    <row r="1524" spans="1:4">
      <c r="A1524" s="7" t="s">
        <v>498</v>
      </c>
      <c r="B1524" s="7" t="s">
        <v>519</v>
      </c>
      <c r="C1524" s="7">
        <v>2019</v>
      </c>
      <c r="D1524" s="7">
        <v>908</v>
      </c>
    </row>
    <row r="1525" spans="1:4">
      <c r="A1525" s="7" t="s">
        <v>498</v>
      </c>
      <c r="B1525" s="7" t="s">
        <v>519</v>
      </c>
      <c r="C1525" s="7">
        <v>2020</v>
      </c>
      <c r="D1525" s="7">
        <v>911</v>
      </c>
    </row>
    <row r="1526" spans="1:4">
      <c r="A1526" s="7" t="s">
        <v>498</v>
      </c>
      <c r="B1526" s="7" t="s">
        <v>519</v>
      </c>
      <c r="C1526" s="7">
        <v>2021</v>
      </c>
      <c r="D1526" s="7">
        <v>911</v>
      </c>
    </row>
    <row r="1527" spans="1:4">
      <c r="A1527" s="7" t="s">
        <v>498</v>
      </c>
      <c r="B1527" s="7" t="s">
        <v>511</v>
      </c>
      <c r="C1527" s="7">
        <v>2019</v>
      </c>
      <c r="D1527" s="7">
        <v>2507</v>
      </c>
    </row>
    <row r="1528" spans="1:4">
      <c r="A1528" s="7" t="s">
        <v>498</v>
      </c>
      <c r="B1528" s="7" t="s">
        <v>511</v>
      </c>
      <c r="C1528" s="7">
        <v>2020</v>
      </c>
      <c r="D1528" s="7">
        <v>2432</v>
      </c>
    </row>
    <row r="1529" spans="1:4">
      <c r="A1529" s="7" t="s">
        <v>498</v>
      </c>
      <c r="B1529" s="7" t="s">
        <v>511</v>
      </c>
      <c r="C1529" s="7">
        <v>2021</v>
      </c>
      <c r="D1529" s="7">
        <v>3053.04</v>
      </c>
    </row>
    <row r="1530" spans="1:4">
      <c r="A1530" s="7" t="s">
        <v>498</v>
      </c>
      <c r="B1530" s="7" t="s">
        <v>520</v>
      </c>
      <c r="C1530" s="7">
        <v>2019</v>
      </c>
      <c r="D1530" s="7">
        <v>6212</v>
      </c>
    </row>
    <row r="1531" spans="1:4">
      <c r="A1531" s="7" t="s">
        <v>498</v>
      </c>
      <c r="B1531" s="7" t="s">
        <v>520</v>
      </c>
      <c r="C1531" s="7">
        <v>2020</v>
      </c>
      <c r="D1531" s="7">
        <v>6358</v>
      </c>
    </row>
    <row r="1532" spans="1:4">
      <c r="A1532" s="7" t="s">
        <v>498</v>
      </c>
      <c r="B1532" s="7" t="s">
        <v>520</v>
      </c>
      <c r="C1532" s="7">
        <v>2021</v>
      </c>
      <c r="D1532" s="7">
        <v>6462</v>
      </c>
    </row>
    <row r="1533" spans="1:4">
      <c r="A1533" s="7" t="s">
        <v>498</v>
      </c>
      <c r="B1533" s="7" t="s">
        <v>512</v>
      </c>
      <c r="C1533" s="7">
        <v>2019</v>
      </c>
      <c r="D1533" s="7">
        <v>12</v>
      </c>
    </row>
    <row r="1534" spans="1:4">
      <c r="A1534" s="7" t="s">
        <v>498</v>
      </c>
      <c r="B1534" s="7" t="s">
        <v>512</v>
      </c>
      <c r="C1534" s="7">
        <v>2020</v>
      </c>
      <c r="D1534" s="7">
        <v>13</v>
      </c>
    </row>
    <row r="1535" spans="1:4">
      <c r="A1535" s="7" t="s">
        <v>498</v>
      </c>
      <c r="B1535" s="7" t="s">
        <v>512</v>
      </c>
      <c r="C1535" s="7">
        <v>2021</v>
      </c>
      <c r="D1535" s="7">
        <v>12</v>
      </c>
    </row>
    <row r="1536" spans="1:4">
      <c r="A1536" s="7" t="s">
        <v>498</v>
      </c>
      <c r="B1536" s="7" t="s">
        <v>521</v>
      </c>
      <c r="C1536" s="7">
        <v>2019</v>
      </c>
      <c r="D1536" s="7">
        <v>24</v>
      </c>
    </row>
    <row r="1537" spans="1:4">
      <c r="A1537" s="7" t="s">
        <v>498</v>
      </c>
      <c r="B1537" s="7" t="s">
        <v>521</v>
      </c>
      <c r="C1537" s="7">
        <v>2020</v>
      </c>
      <c r="D1537" s="7">
        <v>24</v>
      </c>
    </row>
    <row r="1538" spans="1:4">
      <c r="A1538" s="7" t="s">
        <v>498</v>
      </c>
      <c r="B1538" s="7" t="s">
        <v>521</v>
      </c>
      <c r="C1538" s="7">
        <v>2021</v>
      </c>
      <c r="D1538" s="7">
        <v>24</v>
      </c>
    </row>
    <row r="1539" spans="1:4">
      <c r="A1539" s="7" t="s">
        <v>498</v>
      </c>
      <c r="B1539" s="7" t="s">
        <v>513</v>
      </c>
      <c r="C1539" s="7">
        <v>2019</v>
      </c>
      <c r="D1539" s="7">
        <v>92</v>
      </c>
    </row>
    <row r="1540" spans="1:4">
      <c r="A1540" s="7" t="s">
        <v>498</v>
      </c>
      <c r="B1540" s="7" t="s">
        <v>513</v>
      </c>
      <c r="C1540" s="7">
        <v>2020</v>
      </c>
      <c r="D1540" s="7">
        <v>96</v>
      </c>
    </row>
    <row r="1541" spans="1:4">
      <c r="A1541" s="7" t="s">
        <v>498</v>
      </c>
      <c r="B1541" s="7" t="s">
        <v>513</v>
      </c>
      <c r="C1541" s="7">
        <v>2021</v>
      </c>
      <c r="D1541" s="7">
        <v>129</v>
      </c>
    </row>
    <row r="1542" spans="1:4">
      <c r="A1542" s="7" t="s">
        <v>498</v>
      </c>
      <c r="B1542" s="7" t="s">
        <v>522</v>
      </c>
      <c r="C1542" s="7">
        <v>2019</v>
      </c>
      <c r="D1542" s="7">
        <v>161</v>
      </c>
    </row>
    <row r="1543" spans="1:4">
      <c r="A1543" s="7" t="s">
        <v>498</v>
      </c>
      <c r="B1543" s="7" t="s">
        <v>522</v>
      </c>
      <c r="C1543" s="7">
        <v>2020</v>
      </c>
      <c r="D1543" s="7">
        <v>210</v>
      </c>
    </row>
    <row r="1544" spans="1:4">
      <c r="A1544" s="7" t="s">
        <v>498</v>
      </c>
      <c r="B1544" s="7" t="s">
        <v>522</v>
      </c>
      <c r="C1544" s="7">
        <v>2021</v>
      </c>
      <c r="D1544" s="7">
        <v>261</v>
      </c>
    </row>
    <row r="1545" spans="1:4">
      <c r="A1545" s="7" t="s">
        <v>498</v>
      </c>
      <c r="B1545" s="7" t="s">
        <v>514</v>
      </c>
      <c r="C1545" s="7">
        <v>2019</v>
      </c>
      <c r="D1545" s="7">
        <v>59.2</v>
      </c>
    </row>
    <row r="1546" spans="1:4">
      <c r="A1546" s="7" t="s">
        <v>498</v>
      </c>
      <c r="B1546" s="7" t="s">
        <v>514</v>
      </c>
      <c r="C1546" s="7">
        <v>2020</v>
      </c>
      <c r="D1546" s="7">
        <v>54</v>
      </c>
    </row>
    <row r="1547" spans="1:4">
      <c r="A1547" s="7" t="s">
        <v>498</v>
      </c>
      <c r="B1547" s="7" t="s">
        <v>514</v>
      </c>
      <c r="C1547" s="7">
        <v>2021</v>
      </c>
      <c r="D1547" s="7">
        <v>63</v>
      </c>
    </row>
    <row r="1548" spans="1:4">
      <c r="A1548" s="7" t="s">
        <v>498</v>
      </c>
      <c r="B1548" s="7" t="s">
        <v>523</v>
      </c>
      <c r="C1548" s="7">
        <v>2019</v>
      </c>
      <c r="D1548" s="7">
        <v>108.4</v>
      </c>
    </row>
    <row r="1549" spans="1:4">
      <c r="A1549" s="7" t="s">
        <v>498</v>
      </c>
      <c r="B1549" s="7" t="s">
        <v>523</v>
      </c>
      <c r="C1549" s="7">
        <v>2020</v>
      </c>
      <c r="D1549" s="7">
        <v>115</v>
      </c>
    </row>
    <row r="1550" spans="1:4">
      <c r="A1550" s="7" t="s">
        <v>498</v>
      </c>
      <c r="B1550" s="7" t="s">
        <v>523</v>
      </c>
      <c r="C1550" s="7">
        <v>2021</v>
      </c>
      <c r="D1550" s="7">
        <v>121</v>
      </c>
    </row>
    <row r="1551" spans="1:4">
      <c r="A1551" s="7" t="s">
        <v>498</v>
      </c>
      <c r="B1551" s="7" t="s">
        <v>515</v>
      </c>
      <c r="C1551" s="7">
        <v>2019</v>
      </c>
      <c r="D1551" s="7">
        <v>2193</v>
      </c>
    </row>
    <row r="1552" spans="1:4">
      <c r="A1552" s="7" t="s">
        <v>498</v>
      </c>
      <c r="B1552" s="7" t="s">
        <v>515</v>
      </c>
      <c r="C1552" s="7">
        <v>2020</v>
      </c>
      <c r="D1552" s="7">
        <v>2102</v>
      </c>
    </row>
    <row r="1553" spans="1:4">
      <c r="A1553" s="7" t="s">
        <v>498</v>
      </c>
      <c r="B1553" s="7" t="s">
        <v>515</v>
      </c>
      <c r="C1553" s="7">
        <v>2021</v>
      </c>
      <c r="D1553" s="7">
        <v>2610</v>
      </c>
    </row>
    <row r="1554" spans="1:4">
      <c r="A1554" s="7" t="s">
        <v>498</v>
      </c>
      <c r="B1554" s="7" t="s">
        <v>525</v>
      </c>
      <c r="C1554" s="7">
        <v>2019</v>
      </c>
      <c r="D1554" s="7">
        <v>4649</v>
      </c>
    </row>
    <row r="1555" spans="1:4">
      <c r="A1555" s="7" t="s">
        <v>498</v>
      </c>
      <c r="B1555" s="7" t="s">
        <v>525</v>
      </c>
      <c r="C1555" s="7">
        <v>2020</v>
      </c>
      <c r="D1555" s="7">
        <v>4738</v>
      </c>
    </row>
    <row r="1556" spans="1:4">
      <c r="A1556" s="7" t="s">
        <v>498</v>
      </c>
      <c r="B1556" s="7" t="s">
        <v>525</v>
      </c>
      <c r="C1556" s="7">
        <v>2021</v>
      </c>
      <c r="D1556" s="7">
        <v>4791</v>
      </c>
    </row>
    <row r="1557" spans="1:4">
      <c r="A1557" s="7" t="s">
        <v>498</v>
      </c>
      <c r="B1557" s="7" t="s">
        <v>516</v>
      </c>
      <c r="C1557" s="7">
        <v>2019</v>
      </c>
      <c r="D1557" s="7">
        <v>150</v>
      </c>
    </row>
    <row r="1558" spans="1:4">
      <c r="A1558" s="7" t="s">
        <v>498</v>
      </c>
      <c r="B1558" s="7" t="s">
        <v>516</v>
      </c>
      <c r="C1558" s="7">
        <v>2020</v>
      </c>
      <c r="D1558" s="7">
        <v>163</v>
      </c>
    </row>
    <row r="1559" spans="1:4">
      <c r="A1559" s="7" t="s">
        <v>498</v>
      </c>
      <c r="B1559" s="7" t="s">
        <v>516</v>
      </c>
      <c r="C1559" s="7">
        <v>2021</v>
      </c>
      <c r="D1559" s="7">
        <v>236</v>
      </c>
    </row>
    <row r="1560" spans="1:4">
      <c r="A1560" s="7" t="s">
        <v>498</v>
      </c>
      <c r="B1560" s="7" t="s">
        <v>526</v>
      </c>
      <c r="C1560" s="7">
        <v>2019</v>
      </c>
      <c r="D1560" s="7">
        <v>1261</v>
      </c>
    </row>
    <row r="1561" spans="1:4">
      <c r="A1561" s="7" t="s">
        <v>498</v>
      </c>
      <c r="B1561" s="7" t="s">
        <v>526</v>
      </c>
      <c r="C1561" s="7">
        <v>2020</v>
      </c>
      <c r="D1561" s="7">
        <v>1262</v>
      </c>
    </row>
    <row r="1562" spans="1:4">
      <c r="A1562" s="7" t="s">
        <v>498</v>
      </c>
      <c r="B1562" s="7" t="s">
        <v>526</v>
      </c>
      <c r="C1562" s="7">
        <v>2021</v>
      </c>
      <c r="D1562" s="7">
        <v>1256</v>
      </c>
    </row>
    <row r="1563" spans="1:4">
      <c r="A1563" s="7" t="s">
        <v>498</v>
      </c>
      <c r="B1563" s="7" t="s">
        <v>517</v>
      </c>
      <c r="C1563" s="7">
        <v>2019</v>
      </c>
      <c r="D1563" s="7">
        <v>0.02</v>
      </c>
    </row>
    <row r="1564" spans="1:4">
      <c r="A1564" s="7" t="s">
        <v>498</v>
      </c>
      <c r="B1564" s="7" t="s">
        <v>517</v>
      </c>
      <c r="C1564" s="7">
        <v>2020</v>
      </c>
      <c r="D1564" s="7">
        <v>0.03</v>
      </c>
    </row>
    <row r="1565" spans="1:4">
      <c r="A1565" s="7" t="s">
        <v>498</v>
      </c>
      <c r="B1565" s="7" t="s">
        <v>517</v>
      </c>
      <c r="C1565" s="7">
        <v>2021</v>
      </c>
      <c r="D1565" s="7">
        <v>0.04</v>
      </c>
    </row>
    <row r="1566" spans="1:4">
      <c r="A1566" s="7" t="s">
        <v>498</v>
      </c>
      <c r="B1566" s="7" t="s">
        <v>527</v>
      </c>
      <c r="C1566" s="7">
        <v>2019</v>
      </c>
      <c r="D1566" s="7">
        <v>2</v>
      </c>
    </row>
    <row r="1567" spans="1:4">
      <c r="A1567" s="7" t="s">
        <v>498</v>
      </c>
      <c r="B1567" s="7" t="s">
        <v>527</v>
      </c>
      <c r="C1567" s="7">
        <v>2020</v>
      </c>
      <c r="D1567" s="7">
        <v>2</v>
      </c>
    </row>
    <row r="1568" spans="1:4">
      <c r="A1568" s="7" t="s">
        <v>498</v>
      </c>
      <c r="B1568" s="7" t="s">
        <v>527</v>
      </c>
      <c r="C1568" s="7">
        <v>2021</v>
      </c>
      <c r="D1568" s="7">
        <v>2</v>
      </c>
    </row>
    <row r="1569" spans="1:4">
      <c r="A1569" s="7" t="s">
        <v>498</v>
      </c>
      <c r="B1569" s="7" t="s">
        <v>518</v>
      </c>
      <c r="C1569" s="7">
        <v>2019</v>
      </c>
      <c r="D1569" s="7">
        <v>2.8</v>
      </c>
    </row>
    <row r="1570" spans="1:4">
      <c r="A1570" s="7" t="s">
        <v>498</v>
      </c>
      <c r="B1570" s="7" t="s">
        <v>518</v>
      </c>
      <c r="C1570" s="7">
        <v>2020</v>
      </c>
      <c r="D1570" s="7">
        <v>3</v>
      </c>
    </row>
    <row r="1571" spans="1:4">
      <c r="A1571" s="7" t="s">
        <v>498</v>
      </c>
      <c r="B1571" s="7" t="s">
        <v>518</v>
      </c>
      <c r="C1571" s="7">
        <v>2021</v>
      </c>
      <c r="D1571" s="7">
        <v>3</v>
      </c>
    </row>
    <row r="1572" spans="1:4">
      <c r="A1572" s="7" t="s">
        <v>498</v>
      </c>
      <c r="B1572" s="7" t="s">
        <v>528</v>
      </c>
      <c r="C1572" s="7">
        <v>2019</v>
      </c>
      <c r="D1572" s="7">
        <v>5.6</v>
      </c>
    </row>
    <row r="1573" spans="1:4">
      <c r="A1573" s="7" t="s">
        <v>498</v>
      </c>
      <c r="B1573" s="7" t="s">
        <v>528</v>
      </c>
      <c r="C1573" s="7">
        <v>2020</v>
      </c>
      <c r="D1573" s="7">
        <v>6</v>
      </c>
    </row>
    <row r="1574" spans="1:4">
      <c r="A1574" s="7" t="s">
        <v>498</v>
      </c>
      <c r="B1574" s="7" t="s">
        <v>528</v>
      </c>
      <c r="C1574" s="7">
        <v>2021</v>
      </c>
      <c r="D1574" s="7">
        <v>7</v>
      </c>
    </row>
    <row r="1575" spans="1:4">
      <c r="A1575" s="7" t="s">
        <v>499</v>
      </c>
      <c r="B1575" s="7" t="s">
        <v>510</v>
      </c>
      <c r="C1575" s="7">
        <v>2019</v>
      </c>
    </row>
    <row r="1576" spans="1:4">
      <c r="A1576" s="7" t="s">
        <v>499</v>
      </c>
      <c r="B1576" s="7" t="s">
        <v>510</v>
      </c>
      <c r="C1576" s="7">
        <v>2020</v>
      </c>
    </row>
    <row r="1577" spans="1:4">
      <c r="A1577" s="7" t="s">
        <v>499</v>
      </c>
      <c r="B1577" s="7" t="s">
        <v>519</v>
      </c>
      <c r="C1577" s="7">
        <v>2019</v>
      </c>
    </row>
    <row r="1578" spans="1:4">
      <c r="A1578" s="7" t="s">
        <v>499</v>
      </c>
      <c r="B1578" s="7" t="s">
        <v>519</v>
      </c>
      <c r="C1578" s="7">
        <v>2020</v>
      </c>
    </row>
    <row r="1579" spans="1:4">
      <c r="A1579" s="7" t="s">
        <v>499</v>
      </c>
      <c r="B1579" s="7" t="s">
        <v>511</v>
      </c>
      <c r="C1579" s="7">
        <v>2019</v>
      </c>
      <c r="D1579" s="7">
        <v>554</v>
      </c>
    </row>
    <row r="1580" spans="1:4">
      <c r="A1580" s="7" t="s">
        <v>499</v>
      </c>
      <c r="B1580" s="7" t="s">
        <v>511</v>
      </c>
      <c r="C1580" s="7">
        <v>2020</v>
      </c>
      <c r="D1580" s="7">
        <v>538</v>
      </c>
    </row>
    <row r="1581" spans="1:4">
      <c r="A1581" s="7" t="s">
        <v>499</v>
      </c>
      <c r="B1581" s="7" t="s">
        <v>511</v>
      </c>
      <c r="C1581" s="7">
        <v>2021</v>
      </c>
      <c r="D1581" s="7">
        <v>667</v>
      </c>
    </row>
    <row r="1582" spans="1:4">
      <c r="A1582" s="7" t="s">
        <v>499</v>
      </c>
      <c r="B1582" s="7" t="s">
        <v>520</v>
      </c>
      <c r="C1582" s="7">
        <v>2019</v>
      </c>
      <c r="D1582" s="7">
        <v>1548</v>
      </c>
    </row>
    <row r="1583" spans="1:4">
      <c r="A1583" s="7" t="s">
        <v>499</v>
      </c>
      <c r="B1583" s="7" t="s">
        <v>520</v>
      </c>
      <c r="C1583" s="7">
        <v>2020</v>
      </c>
      <c r="D1583" s="7">
        <v>1545</v>
      </c>
    </row>
    <row r="1584" spans="1:4">
      <c r="A1584" s="7" t="s">
        <v>499</v>
      </c>
      <c r="B1584" s="7" t="s">
        <v>520</v>
      </c>
      <c r="C1584" s="7">
        <v>2021</v>
      </c>
      <c r="D1584" s="7">
        <v>1553</v>
      </c>
    </row>
    <row r="1585" spans="1:4">
      <c r="A1585" s="7" t="s">
        <v>499</v>
      </c>
      <c r="B1585" s="7" t="s">
        <v>512</v>
      </c>
      <c r="C1585" s="7">
        <v>2019</v>
      </c>
      <c r="D1585" s="7">
        <v>2</v>
      </c>
    </row>
    <row r="1586" spans="1:4">
      <c r="A1586" s="7" t="s">
        <v>499</v>
      </c>
      <c r="B1586" s="7" t="s">
        <v>512</v>
      </c>
      <c r="C1586" s="7">
        <v>2020</v>
      </c>
      <c r="D1586" s="7">
        <v>2</v>
      </c>
    </row>
    <row r="1587" spans="1:4">
      <c r="A1587" s="7" t="s">
        <v>499</v>
      </c>
      <c r="B1587" s="7" t="s">
        <v>512</v>
      </c>
      <c r="C1587" s="7">
        <v>2021</v>
      </c>
      <c r="D1587" s="7">
        <v>1</v>
      </c>
    </row>
    <row r="1588" spans="1:4">
      <c r="A1588" s="7" t="s">
        <v>499</v>
      </c>
      <c r="B1588" s="7" t="s">
        <v>521</v>
      </c>
      <c r="C1588" s="7">
        <v>2019</v>
      </c>
      <c r="D1588" s="7">
        <v>7</v>
      </c>
    </row>
    <row r="1589" spans="1:4">
      <c r="A1589" s="7" t="s">
        <v>499</v>
      </c>
      <c r="B1589" s="7" t="s">
        <v>521</v>
      </c>
      <c r="C1589" s="7">
        <v>2020</v>
      </c>
      <c r="D1589" s="7">
        <v>7</v>
      </c>
    </row>
    <row r="1590" spans="1:4">
      <c r="A1590" s="7" t="s">
        <v>499</v>
      </c>
      <c r="B1590" s="7" t="s">
        <v>521</v>
      </c>
      <c r="C1590" s="7">
        <v>2021</v>
      </c>
      <c r="D1590" s="7">
        <v>7</v>
      </c>
    </row>
    <row r="1591" spans="1:4">
      <c r="A1591" s="7" t="s">
        <v>499</v>
      </c>
      <c r="B1591" s="7" t="s">
        <v>513</v>
      </c>
      <c r="C1591" s="7">
        <v>2019</v>
      </c>
      <c r="D1591" s="7">
        <v>17</v>
      </c>
    </row>
    <row r="1592" spans="1:4">
      <c r="A1592" s="7" t="s">
        <v>499</v>
      </c>
      <c r="B1592" s="7" t="s">
        <v>513</v>
      </c>
      <c r="C1592" s="7">
        <v>2020</v>
      </c>
      <c r="D1592" s="7">
        <v>19</v>
      </c>
    </row>
    <row r="1593" spans="1:4">
      <c r="A1593" s="7" t="s">
        <v>499</v>
      </c>
      <c r="B1593" s="7" t="s">
        <v>513</v>
      </c>
      <c r="C1593" s="7">
        <v>2021</v>
      </c>
      <c r="D1593" s="7">
        <v>24</v>
      </c>
    </row>
    <row r="1594" spans="1:4">
      <c r="A1594" s="7" t="s">
        <v>499</v>
      </c>
      <c r="B1594" s="7" t="s">
        <v>522</v>
      </c>
      <c r="C1594" s="7">
        <v>2019</v>
      </c>
      <c r="D1594" s="7">
        <v>25</v>
      </c>
    </row>
    <row r="1595" spans="1:4">
      <c r="A1595" s="7" t="s">
        <v>499</v>
      </c>
      <c r="B1595" s="7" t="s">
        <v>522</v>
      </c>
      <c r="C1595" s="7">
        <v>2020</v>
      </c>
      <c r="D1595" s="7">
        <v>28</v>
      </c>
    </row>
    <row r="1596" spans="1:4">
      <c r="A1596" s="7" t="s">
        <v>499</v>
      </c>
      <c r="B1596" s="7" t="s">
        <v>522</v>
      </c>
      <c r="C1596" s="7">
        <v>2021</v>
      </c>
      <c r="D1596" s="7">
        <v>45</v>
      </c>
    </row>
    <row r="1597" spans="1:4">
      <c r="A1597" s="7" t="s">
        <v>499</v>
      </c>
      <c r="B1597" s="7" t="s">
        <v>514</v>
      </c>
      <c r="C1597" s="7">
        <v>2019</v>
      </c>
      <c r="D1597" s="7">
        <v>18.9</v>
      </c>
    </row>
    <row r="1598" spans="1:4">
      <c r="A1598" s="7" t="s">
        <v>499</v>
      </c>
      <c r="B1598" s="7" t="s">
        <v>514</v>
      </c>
      <c r="C1598" s="7">
        <v>2020</v>
      </c>
      <c r="D1598" s="7">
        <v>16.9</v>
      </c>
    </row>
    <row r="1599" spans="1:4">
      <c r="A1599" s="7" t="s">
        <v>499</v>
      </c>
      <c r="B1599" s="7" t="s">
        <v>514</v>
      </c>
      <c r="C1599" s="7">
        <v>2021</v>
      </c>
      <c r="D1599" s="7">
        <v>17</v>
      </c>
    </row>
    <row r="1600" spans="1:4">
      <c r="A1600" s="7" t="s">
        <v>499</v>
      </c>
      <c r="B1600" s="7" t="s">
        <v>523</v>
      </c>
      <c r="C1600" s="7">
        <v>2019</v>
      </c>
      <c r="D1600" s="7">
        <v>28.4</v>
      </c>
    </row>
    <row r="1601" spans="1:4">
      <c r="A1601" s="7" t="s">
        <v>499</v>
      </c>
      <c r="B1601" s="7" t="s">
        <v>523</v>
      </c>
      <c r="C1601" s="7">
        <v>2020</v>
      </c>
      <c r="D1601" s="7">
        <v>31</v>
      </c>
    </row>
    <row r="1602" spans="1:4">
      <c r="A1602" s="7" t="s">
        <v>499</v>
      </c>
      <c r="B1602" s="7" t="s">
        <v>523</v>
      </c>
      <c r="C1602" s="7">
        <v>2021</v>
      </c>
      <c r="D1602" s="7">
        <v>31</v>
      </c>
    </row>
    <row r="1603" spans="1:4">
      <c r="A1603" s="7" t="s">
        <v>499</v>
      </c>
      <c r="B1603" s="7" t="s">
        <v>515</v>
      </c>
      <c r="C1603" s="7">
        <v>2019</v>
      </c>
      <c r="D1603" s="7">
        <v>467</v>
      </c>
    </row>
    <row r="1604" spans="1:4">
      <c r="A1604" s="7" t="s">
        <v>499</v>
      </c>
      <c r="B1604" s="7" t="s">
        <v>515</v>
      </c>
      <c r="C1604" s="7">
        <v>2020</v>
      </c>
      <c r="D1604" s="7">
        <v>458</v>
      </c>
    </row>
    <row r="1605" spans="1:4">
      <c r="A1605" s="7" t="s">
        <v>499</v>
      </c>
      <c r="B1605" s="7" t="s">
        <v>515</v>
      </c>
      <c r="C1605" s="7">
        <v>2021</v>
      </c>
      <c r="D1605" s="7">
        <v>570</v>
      </c>
    </row>
    <row r="1606" spans="1:4">
      <c r="A1606" s="7" t="s">
        <v>499</v>
      </c>
      <c r="B1606" s="7" t="s">
        <v>525</v>
      </c>
      <c r="C1606" s="7">
        <v>2019</v>
      </c>
      <c r="D1606" s="7">
        <v>1319</v>
      </c>
    </row>
    <row r="1607" spans="1:4">
      <c r="A1607" s="7" t="s">
        <v>499</v>
      </c>
      <c r="B1607" s="7" t="s">
        <v>525</v>
      </c>
      <c r="C1607" s="7">
        <v>2020</v>
      </c>
      <c r="D1607" s="7">
        <v>1329</v>
      </c>
    </row>
    <row r="1608" spans="1:4">
      <c r="A1608" s="7" t="s">
        <v>499</v>
      </c>
      <c r="B1608" s="7" t="s">
        <v>525</v>
      </c>
      <c r="C1608" s="7">
        <v>2021</v>
      </c>
      <c r="D1608" s="7">
        <v>1329</v>
      </c>
    </row>
    <row r="1609" spans="1:4">
      <c r="A1609" s="7" t="s">
        <v>499</v>
      </c>
      <c r="B1609" s="7" t="s">
        <v>516</v>
      </c>
      <c r="C1609" s="7">
        <v>2019</v>
      </c>
      <c r="D1609" s="7">
        <v>50</v>
      </c>
    </row>
    <row r="1610" spans="1:4">
      <c r="A1610" s="7" t="s">
        <v>499</v>
      </c>
      <c r="B1610" s="7" t="s">
        <v>516</v>
      </c>
      <c r="C1610" s="7">
        <v>2020</v>
      </c>
      <c r="D1610" s="7">
        <v>42</v>
      </c>
    </row>
    <row r="1611" spans="1:4">
      <c r="A1611" s="7" t="s">
        <v>499</v>
      </c>
      <c r="B1611" s="7" t="s">
        <v>516</v>
      </c>
      <c r="C1611" s="7">
        <v>2021</v>
      </c>
      <c r="D1611" s="7">
        <v>54.999</v>
      </c>
    </row>
    <row r="1612" spans="1:4">
      <c r="A1612" s="7" t="s">
        <v>499</v>
      </c>
      <c r="B1612" s="7" t="s">
        <v>526</v>
      </c>
      <c r="C1612" s="7">
        <v>2019</v>
      </c>
      <c r="D1612" s="7">
        <v>168</v>
      </c>
    </row>
    <row r="1613" spans="1:4">
      <c r="A1613" s="7" t="s">
        <v>499</v>
      </c>
      <c r="B1613" s="7" t="s">
        <v>526</v>
      </c>
      <c r="C1613" s="7">
        <v>2020</v>
      </c>
      <c r="D1613" s="7">
        <v>149</v>
      </c>
    </row>
    <row r="1614" spans="1:4">
      <c r="A1614" s="7" t="s">
        <v>499</v>
      </c>
      <c r="B1614" s="7" t="s">
        <v>526</v>
      </c>
      <c r="C1614" s="7">
        <v>2021</v>
      </c>
      <c r="D1614" s="7">
        <v>140</v>
      </c>
    </row>
    <row r="1615" spans="1:4">
      <c r="A1615" s="7" t="s">
        <v>499</v>
      </c>
      <c r="B1615" s="7" t="s">
        <v>517</v>
      </c>
      <c r="C1615" s="7">
        <v>2019</v>
      </c>
    </row>
    <row r="1616" spans="1:4">
      <c r="A1616" s="7" t="s">
        <v>499</v>
      </c>
      <c r="B1616" s="7" t="s">
        <v>517</v>
      </c>
      <c r="C1616" s="7">
        <v>2020</v>
      </c>
    </row>
    <row r="1617" spans="1:4">
      <c r="A1617" s="7" t="s">
        <v>499</v>
      </c>
      <c r="B1617" s="7" t="s">
        <v>527</v>
      </c>
      <c r="C1617" s="7">
        <v>2019</v>
      </c>
    </row>
    <row r="1618" spans="1:4">
      <c r="A1618" s="7" t="s">
        <v>499</v>
      </c>
      <c r="B1618" s="7" t="s">
        <v>527</v>
      </c>
      <c r="C1618" s="7">
        <v>2020</v>
      </c>
    </row>
    <row r="1619" spans="1:4">
      <c r="A1619" s="7" t="s">
        <v>499</v>
      </c>
      <c r="B1619" s="7" t="s">
        <v>518</v>
      </c>
      <c r="C1619" s="7">
        <v>2019</v>
      </c>
      <c r="D1619" s="7">
        <v>0.1</v>
      </c>
    </row>
    <row r="1620" spans="1:4">
      <c r="A1620" s="7" t="s">
        <v>499</v>
      </c>
      <c r="B1620" s="7" t="s">
        <v>518</v>
      </c>
      <c r="C1620" s="7">
        <v>2020</v>
      </c>
      <c r="D1620" s="7">
        <v>0.1</v>
      </c>
    </row>
    <row r="1621" spans="1:4">
      <c r="A1621" s="7" t="s">
        <v>499</v>
      </c>
      <c r="B1621" s="7" t="s">
        <v>518</v>
      </c>
      <c r="C1621" s="7">
        <v>2021</v>
      </c>
      <c r="D1621" s="7">
        <v>0.001</v>
      </c>
    </row>
    <row r="1622" spans="1:4">
      <c r="A1622" s="7" t="s">
        <v>499</v>
      </c>
      <c r="B1622" s="7" t="s">
        <v>528</v>
      </c>
      <c r="C1622" s="7">
        <v>2019</v>
      </c>
      <c r="D1622" s="7">
        <v>0.6</v>
      </c>
    </row>
    <row r="1623" spans="1:4">
      <c r="A1623" s="7" t="s">
        <v>499</v>
      </c>
      <c r="B1623" s="7" t="s">
        <v>528</v>
      </c>
      <c r="C1623" s="7">
        <v>2020</v>
      </c>
      <c r="D1623" s="7">
        <v>1</v>
      </c>
    </row>
    <row r="1624" spans="1:4">
      <c r="A1624" s="7" t="s">
        <v>499</v>
      </c>
      <c r="B1624" s="7" t="s">
        <v>528</v>
      </c>
      <c r="C1624" s="7">
        <v>2021</v>
      </c>
      <c r="D1624" s="7">
        <v>1</v>
      </c>
    </row>
  </sheetData>
  <autoFilter xmlns:etc="http://www.wps.cn/officeDocument/2017/etCustomData" ref="A1:D1624" etc:filterBottomFollowUsedRange="0">
    <sortState ref="A1:D1624">
      <sortCondition ref="A1"/>
    </sortState>
    <extLst/>
  </autoFilter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B2" sqref="B2:D17"/>
    </sheetView>
  </sheetViews>
  <sheetFormatPr defaultColWidth="8.87610619469027" defaultRowHeight="13.5"/>
  <cols>
    <col min="1" max="1" width="13" style="51" customWidth="1"/>
    <col min="2" max="2" width="10" style="51" customWidth="1"/>
    <col min="3" max="4" width="20.3716814159292" style="51" customWidth="1"/>
    <col min="5" max="5" width="13.7522123893805" style="51" customWidth="1"/>
    <col min="6" max="6" width="12.7522123893805" style="51" customWidth="1"/>
    <col min="7" max="7" width="13.7522123893805" style="51" customWidth="1"/>
    <col min="8" max="8" width="11.8761061946903" style="51" customWidth="1"/>
    <col min="9" max="9" width="11" style="51" customWidth="1"/>
    <col min="10" max="10" width="14.7522123893805" style="51" customWidth="1"/>
    <col min="11" max="11" width="36.2566371681416" style="51" customWidth="1"/>
    <col min="12" max="16384" width="8.87610619469027" style="51"/>
  </cols>
  <sheetData>
    <row r="1" spans="1:11">
      <c r="A1" s="52" t="s">
        <v>368</v>
      </c>
      <c r="B1" s="52" t="s">
        <v>369</v>
      </c>
      <c r="C1" s="52"/>
      <c r="D1" s="52"/>
      <c r="E1" s="52" t="s">
        <v>370</v>
      </c>
      <c r="F1" s="52" t="s">
        <v>529</v>
      </c>
      <c r="G1" s="52" t="s">
        <v>530</v>
      </c>
      <c r="H1" s="52" t="s">
        <v>531</v>
      </c>
      <c r="I1" s="52" t="s">
        <v>532</v>
      </c>
      <c r="J1" s="52" t="s">
        <v>533</v>
      </c>
      <c r="K1" s="52" t="s">
        <v>534</v>
      </c>
    </row>
    <row r="2" s="50" customFormat="1" spans="1:11">
      <c r="A2" s="52"/>
      <c r="B2" s="52"/>
      <c r="C2" s="52"/>
      <c r="D2" s="52"/>
      <c r="E2" s="52" t="s">
        <v>372</v>
      </c>
      <c r="F2" s="52" t="s">
        <v>535</v>
      </c>
      <c r="G2" s="52" t="s">
        <v>536</v>
      </c>
      <c r="H2" s="52" t="s">
        <v>537</v>
      </c>
      <c r="I2" s="52" t="s">
        <v>538</v>
      </c>
      <c r="J2" s="52" t="s">
        <v>539</v>
      </c>
      <c r="K2" s="52"/>
    </row>
    <row r="3" spans="1:11">
      <c r="A3" s="53" t="s">
        <v>376</v>
      </c>
      <c r="B3" s="54" t="s">
        <v>377</v>
      </c>
      <c r="C3" s="54" t="str">
        <f t="shared" ref="C3:C33" si="0">A3&amp;"("&amp;B3&amp;")"</f>
        <v>原煤(万吨)</v>
      </c>
      <c r="D3" s="54" t="s">
        <v>464</v>
      </c>
      <c r="E3" s="54">
        <v>209.08</v>
      </c>
      <c r="F3" s="55">
        <v>0.7143</v>
      </c>
      <c r="G3" s="56">
        <v>0.002749</v>
      </c>
      <c r="H3" s="57">
        <v>0.94</v>
      </c>
      <c r="I3" s="58">
        <f t="shared" ref="I3:I29" si="1">E3*G3*H3*44/12</f>
        <v>1.98100930426667</v>
      </c>
      <c r="J3" s="55">
        <f t="shared" ref="J3:J29" si="2">I3/F3</f>
        <v>2.77335755882216</v>
      </c>
      <c r="K3" s="51" t="s">
        <v>540</v>
      </c>
    </row>
    <row r="4" spans="1:11">
      <c r="A4" s="53" t="s">
        <v>378</v>
      </c>
      <c r="B4" s="54" t="s">
        <v>377</v>
      </c>
      <c r="C4" s="54" t="str">
        <f t="shared" si="0"/>
        <v>洗精煤(万吨)</v>
      </c>
      <c r="D4" s="54" t="s">
        <v>464</v>
      </c>
      <c r="E4" s="54">
        <v>263.44</v>
      </c>
      <c r="F4" s="55">
        <v>0.9</v>
      </c>
      <c r="G4" s="56">
        <v>0.00254</v>
      </c>
      <c r="H4" s="57">
        <v>0.93</v>
      </c>
      <c r="I4" s="58">
        <f t="shared" si="1"/>
        <v>2.281759216</v>
      </c>
      <c r="J4" s="55">
        <f t="shared" si="2"/>
        <v>2.53528801777778</v>
      </c>
      <c r="K4" s="51" t="s">
        <v>540</v>
      </c>
    </row>
    <row r="5" spans="1:11">
      <c r="A5" s="53" t="s">
        <v>379</v>
      </c>
      <c r="B5" s="54" t="s">
        <v>377</v>
      </c>
      <c r="C5" s="54" t="str">
        <f t="shared" si="0"/>
        <v>其他洗煤(万吨)</v>
      </c>
      <c r="D5" s="54" t="s">
        <v>464</v>
      </c>
      <c r="E5" s="59">
        <v>83.63</v>
      </c>
      <c r="F5" s="60">
        <v>0.2857</v>
      </c>
      <c r="G5" s="61">
        <v>0.00254</v>
      </c>
      <c r="H5" s="57">
        <v>0.9</v>
      </c>
      <c r="I5" s="58">
        <f t="shared" si="1"/>
        <v>0.70098666</v>
      </c>
      <c r="J5" s="55">
        <f t="shared" si="2"/>
        <v>2.45357598879944</v>
      </c>
      <c r="K5" s="51" t="s">
        <v>540</v>
      </c>
    </row>
    <row r="6" spans="1:11">
      <c r="A6" s="53" t="s">
        <v>380</v>
      </c>
      <c r="B6" s="54" t="s">
        <v>377</v>
      </c>
      <c r="C6" s="54" t="str">
        <f t="shared" si="0"/>
        <v>型煤(万吨)</v>
      </c>
      <c r="D6" s="54" t="s">
        <v>464</v>
      </c>
      <c r="E6" s="54">
        <v>154.73</v>
      </c>
      <c r="F6" s="55">
        <f>E6/292.7</f>
        <v>0.528629996583533</v>
      </c>
      <c r="G6" s="56">
        <v>0.00266</v>
      </c>
      <c r="H6" s="57">
        <v>0.9</v>
      </c>
      <c r="I6" s="58">
        <f t="shared" si="1"/>
        <v>1.35821994</v>
      </c>
      <c r="J6" s="55">
        <f t="shared" si="2"/>
        <v>2.5693206</v>
      </c>
      <c r="K6" s="51" t="s">
        <v>541</v>
      </c>
    </row>
    <row r="7" spans="1:11">
      <c r="A7" s="53" t="s">
        <v>381</v>
      </c>
      <c r="B7" s="54" t="s">
        <v>377</v>
      </c>
      <c r="C7" s="54" t="str">
        <f t="shared" si="0"/>
        <v>煤矸石(万吨)</v>
      </c>
      <c r="D7" s="54" t="s">
        <v>381</v>
      </c>
      <c r="E7" s="54">
        <v>83.74</v>
      </c>
      <c r="F7" s="55">
        <f>E7/292.7</f>
        <v>0.286094977792962</v>
      </c>
      <c r="G7" s="56">
        <v>0.00273</v>
      </c>
      <c r="H7" s="57">
        <v>0.98</v>
      </c>
      <c r="I7" s="58">
        <f t="shared" si="1"/>
        <v>0.821472652</v>
      </c>
      <c r="J7" s="55">
        <f t="shared" si="2"/>
        <v>2.87132846</v>
      </c>
      <c r="K7" s="51" t="s">
        <v>542</v>
      </c>
    </row>
    <row r="8" spans="1:11">
      <c r="A8" s="53" t="s">
        <v>382</v>
      </c>
      <c r="B8" s="54" t="s">
        <v>377</v>
      </c>
      <c r="C8" s="54" t="str">
        <f t="shared" si="0"/>
        <v>焦炭(万吨)</v>
      </c>
      <c r="D8" s="54" t="s">
        <v>464</v>
      </c>
      <c r="E8" s="54">
        <v>284.35</v>
      </c>
      <c r="F8" s="55">
        <v>0.9714</v>
      </c>
      <c r="G8" s="56">
        <v>0.00294</v>
      </c>
      <c r="H8" s="57">
        <v>0.93</v>
      </c>
      <c r="I8" s="58">
        <f t="shared" si="1"/>
        <v>2.85072249</v>
      </c>
      <c r="J8" s="55">
        <f t="shared" si="2"/>
        <v>2.93465358245831</v>
      </c>
      <c r="K8" s="51" t="s">
        <v>540</v>
      </c>
    </row>
    <row r="9" spans="1:11">
      <c r="A9" s="53" t="s">
        <v>383</v>
      </c>
      <c r="B9" s="54" t="s">
        <v>384</v>
      </c>
      <c r="C9" s="54" t="str">
        <f t="shared" si="0"/>
        <v>焦炉煤气(亿立方米)</v>
      </c>
      <c r="D9" s="54"/>
      <c r="E9" s="54">
        <v>1735.35</v>
      </c>
      <c r="F9" s="55">
        <v>5.9285</v>
      </c>
      <c r="G9" s="56">
        <v>0.00136</v>
      </c>
      <c r="H9" s="57">
        <v>0.99</v>
      </c>
      <c r="I9" s="58">
        <f t="shared" si="1"/>
        <v>8.56707588</v>
      </c>
      <c r="J9" s="55">
        <f t="shared" si="2"/>
        <v>1.44506635405246</v>
      </c>
      <c r="K9" s="51" t="s">
        <v>540</v>
      </c>
    </row>
    <row r="10" spans="1:11">
      <c r="A10" s="53" t="s">
        <v>385</v>
      </c>
      <c r="B10" s="54" t="s">
        <v>384</v>
      </c>
      <c r="C10" s="54" t="str">
        <f t="shared" si="0"/>
        <v>高炉煤气(亿立方米)</v>
      </c>
      <c r="D10" s="54"/>
      <c r="E10" s="54">
        <v>376.3</v>
      </c>
      <c r="F10" s="55">
        <f>E10/292.7</f>
        <v>1.28561667236078</v>
      </c>
      <c r="G10" s="56">
        <v>0.00708</v>
      </c>
      <c r="H10" s="57">
        <v>0.99</v>
      </c>
      <c r="I10" s="58">
        <f t="shared" si="1"/>
        <v>9.67106052</v>
      </c>
      <c r="J10" s="55">
        <f t="shared" si="2"/>
        <v>7.52250708</v>
      </c>
      <c r="K10" s="51" t="s">
        <v>541</v>
      </c>
    </row>
    <row r="11" spans="1:11">
      <c r="A11" s="53" t="s">
        <v>386</v>
      </c>
      <c r="B11" s="54" t="s">
        <v>384</v>
      </c>
      <c r="C11" s="54" t="str">
        <f t="shared" si="0"/>
        <v>转炉煤气(亿立方米)</v>
      </c>
      <c r="D11" s="54"/>
      <c r="E11" s="54">
        <v>794.5</v>
      </c>
      <c r="F11" s="55">
        <f>E11/292.7</f>
        <v>2.71438332763922</v>
      </c>
      <c r="G11" s="56">
        <v>0.00469</v>
      </c>
      <c r="H11" s="57">
        <v>0.99</v>
      </c>
      <c r="I11" s="58">
        <f t="shared" si="1"/>
        <v>13.52612415</v>
      </c>
      <c r="J11" s="55">
        <f t="shared" si="2"/>
        <v>4.98312969</v>
      </c>
      <c r="K11" s="51" t="s">
        <v>541</v>
      </c>
    </row>
    <row r="12" spans="1:11">
      <c r="A12" s="53" t="s">
        <v>387</v>
      </c>
      <c r="B12" s="54" t="s">
        <v>384</v>
      </c>
      <c r="C12" s="54" t="str">
        <f t="shared" si="0"/>
        <v>其他煤气(亿立方米)</v>
      </c>
      <c r="D12" s="54"/>
      <c r="E12" s="59">
        <v>522.7</v>
      </c>
      <c r="F12" s="60">
        <v>1.786</v>
      </c>
      <c r="G12" s="56">
        <v>0.00122</v>
      </c>
      <c r="H12" s="57">
        <v>0.99</v>
      </c>
      <c r="I12" s="58">
        <f t="shared" si="1"/>
        <v>2.31482922</v>
      </c>
      <c r="J12" s="55">
        <f t="shared" si="2"/>
        <v>1.29609698768197</v>
      </c>
      <c r="K12" s="51" t="s">
        <v>540</v>
      </c>
    </row>
    <row r="13" spans="1:11">
      <c r="A13" s="53" t="s">
        <v>388</v>
      </c>
      <c r="B13" s="54" t="s">
        <v>377</v>
      </c>
      <c r="C13" s="54" t="str">
        <f t="shared" si="0"/>
        <v>其他焦化产品(万吨)</v>
      </c>
      <c r="D13" s="54" t="s">
        <v>464</v>
      </c>
      <c r="E13" s="54">
        <v>334.53</v>
      </c>
      <c r="F13" s="55">
        <f>E13/292.7</f>
        <v>1.14291083020157</v>
      </c>
      <c r="G13" s="56">
        <v>0.00258</v>
      </c>
      <c r="H13" s="57">
        <v>0.93</v>
      </c>
      <c r="I13" s="58">
        <f t="shared" si="1"/>
        <v>2.943128034</v>
      </c>
      <c r="J13" s="55">
        <f t="shared" si="2"/>
        <v>2.57511606</v>
      </c>
      <c r="K13" s="51" t="s">
        <v>541</v>
      </c>
    </row>
    <row r="14" spans="1:11">
      <c r="A14" s="62" t="s">
        <v>390</v>
      </c>
      <c r="B14" s="54" t="s">
        <v>377</v>
      </c>
      <c r="C14" s="54" t="str">
        <f t="shared" si="0"/>
        <v>原油(万吨)</v>
      </c>
      <c r="D14" s="54" t="s">
        <v>466</v>
      </c>
      <c r="E14" s="54">
        <v>418.16</v>
      </c>
      <c r="F14" s="55">
        <v>1.4286</v>
      </c>
      <c r="G14" s="56">
        <v>0.00201</v>
      </c>
      <c r="H14" s="57">
        <v>0.98</v>
      </c>
      <c r="I14" s="58">
        <f t="shared" si="1"/>
        <v>3.020202416</v>
      </c>
      <c r="J14" s="55">
        <f t="shared" si="2"/>
        <v>2.11409940921182</v>
      </c>
      <c r="K14" s="51" t="s">
        <v>540</v>
      </c>
    </row>
    <row r="15" spans="1:11">
      <c r="A15" s="62" t="s">
        <v>391</v>
      </c>
      <c r="B15" s="54" t="s">
        <v>377</v>
      </c>
      <c r="C15" s="54" t="str">
        <f t="shared" si="0"/>
        <v>汽油(万吨)</v>
      </c>
      <c r="D15" s="54" t="s">
        <v>466</v>
      </c>
      <c r="E15" s="54">
        <v>430.7</v>
      </c>
      <c r="F15" s="55">
        <v>1.4714</v>
      </c>
      <c r="G15" s="56">
        <v>0.00189</v>
      </c>
      <c r="H15" s="57">
        <v>0.98</v>
      </c>
      <c r="I15" s="58">
        <f t="shared" si="1"/>
        <v>2.92505598</v>
      </c>
      <c r="J15" s="55">
        <f t="shared" si="2"/>
        <v>1.98794072312084</v>
      </c>
      <c r="K15" s="51" t="s">
        <v>540</v>
      </c>
    </row>
    <row r="16" spans="1:11">
      <c r="A16" s="62" t="s">
        <v>392</v>
      </c>
      <c r="B16" s="54" t="s">
        <v>377</v>
      </c>
      <c r="C16" s="54" t="str">
        <f t="shared" si="0"/>
        <v>煤油(万吨)</v>
      </c>
      <c r="D16" s="54" t="s">
        <v>466</v>
      </c>
      <c r="E16" s="54">
        <v>430.7</v>
      </c>
      <c r="F16" s="55">
        <v>1.4714</v>
      </c>
      <c r="G16" s="56">
        <v>0.00189</v>
      </c>
      <c r="H16" s="57">
        <v>0.98</v>
      </c>
      <c r="I16" s="58">
        <f t="shared" si="1"/>
        <v>2.92505598</v>
      </c>
      <c r="J16" s="55">
        <f t="shared" si="2"/>
        <v>1.98794072312084</v>
      </c>
      <c r="K16" s="51" t="s">
        <v>540</v>
      </c>
    </row>
    <row r="17" spans="1:11">
      <c r="A17" s="62" t="s">
        <v>393</v>
      </c>
      <c r="B17" s="54" t="s">
        <v>377</v>
      </c>
      <c r="C17" s="54" t="str">
        <f t="shared" si="0"/>
        <v>柴油(万吨)</v>
      </c>
      <c r="D17" s="54" t="s">
        <v>466</v>
      </c>
      <c r="E17" s="54">
        <v>426.52</v>
      </c>
      <c r="F17" s="55">
        <v>1.4571</v>
      </c>
      <c r="G17" s="56">
        <v>0.00202</v>
      </c>
      <c r="H17" s="57">
        <v>0.98</v>
      </c>
      <c r="I17" s="58">
        <f t="shared" si="1"/>
        <v>3.09590963733333</v>
      </c>
      <c r="J17" s="55">
        <f t="shared" si="2"/>
        <v>2.1247063601217</v>
      </c>
      <c r="K17" s="51" t="s">
        <v>540</v>
      </c>
    </row>
    <row r="18" spans="1:11">
      <c r="A18" s="62" t="s">
        <v>394</v>
      </c>
      <c r="B18" s="54" t="s">
        <v>377</v>
      </c>
      <c r="C18" s="54" t="str">
        <f t="shared" si="0"/>
        <v>燃料油(万吨)</v>
      </c>
      <c r="D18" s="54" t="s">
        <v>466</v>
      </c>
      <c r="E18" s="54">
        <v>418.16</v>
      </c>
      <c r="F18" s="55">
        <v>1.4286</v>
      </c>
      <c r="G18" s="56">
        <v>0.00211</v>
      </c>
      <c r="H18" s="57">
        <v>0.98</v>
      </c>
      <c r="I18" s="58">
        <f t="shared" si="1"/>
        <v>3.17046124266667</v>
      </c>
      <c r="J18" s="55">
        <f t="shared" si="2"/>
        <v>2.21927848429698</v>
      </c>
      <c r="K18" s="51" t="s">
        <v>540</v>
      </c>
    </row>
    <row r="19" spans="1:11">
      <c r="A19" s="62" t="s">
        <v>395</v>
      </c>
      <c r="B19" s="54" t="s">
        <v>377</v>
      </c>
      <c r="C19" s="54" t="str">
        <f t="shared" si="0"/>
        <v>石脑油(万吨)</v>
      </c>
      <c r="D19" s="54" t="s">
        <v>466</v>
      </c>
      <c r="E19" s="54">
        <v>439.07</v>
      </c>
      <c r="F19" s="55">
        <f t="shared" ref="F19:F24" si="3">E19/292.7</f>
        <v>1.50006832934745</v>
      </c>
      <c r="G19" s="56">
        <v>0.002</v>
      </c>
      <c r="H19" s="57">
        <v>0.98</v>
      </c>
      <c r="I19" s="58">
        <f t="shared" si="1"/>
        <v>3.15544973333333</v>
      </c>
      <c r="J19" s="55">
        <f t="shared" si="2"/>
        <v>2.10353733333333</v>
      </c>
      <c r="K19" s="51" t="s">
        <v>541</v>
      </c>
    </row>
    <row r="20" spans="1:11">
      <c r="A20" s="62" t="s">
        <v>396</v>
      </c>
      <c r="B20" s="54" t="s">
        <v>377</v>
      </c>
      <c r="C20" s="54" t="str">
        <f t="shared" si="0"/>
        <v>润滑油(万吨)</v>
      </c>
      <c r="D20" s="54" t="s">
        <v>466</v>
      </c>
      <c r="E20" s="54">
        <v>413.98</v>
      </c>
      <c r="F20" s="55">
        <f t="shared" si="3"/>
        <v>1.41434916296549</v>
      </c>
      <c r="G20" s="56">
        <v>0.002</v>
      </c>
      <c r="H20" s="57">
        <v>0.98</v>
      </c>
      <c r="I20" s="58">
        <f t="shared" si="1"/>
        <v>2.97513626666667</v>
      </c>
      <c r="J20" s="55">
        <f t="shared" si="2"/>
        <v>2.10353733333333</v>
      </c>
      <c r="K20" s="51" t="s">
        <v>541</v>
      </c>
    </row>
    <row r="21" spans="1:11">
      <c r="A21" s="62" t="s">
        <v>397</v>
      </c>
      <c r="B21" s="54" t="s">
        <v>377</v>
      </c>
      <c r="C21" s="54" t="str">
        <f t="shared" si="0"/>
        <v>石蜡(万吨)</v>
      </c>
      <c r="D21" s="54" t="s">
        <v>466</v>
      </c>
      <c r="E21" s="54">
        <v>399.25</v>
      </c>
      <c r="F21" s="55">
        <f t="shared" si="3"/>
        <v>1.36402459856508</v>
      </c>
      <c r="G21" s="56">
        <v>0.002</v>
      </c>
      <c r="H21" s="57">
        <v>0.98</v>
      </c>
      <c r="I21" s="58">
        <f t="shared" si="1"/>
        <v>2.86927666666667</v>
      </c>
      <c r="J21" s="55">
        <f t="shared" si="2"/>
        <v>2.10353733333333</v>
      </c>
      <c r="K21" s="51" t="s">
        <v>541</v>
      </c>
    </row>
    <row r="22" spans="1:11">
      <c r="A22" s="62" t="s">
        <v>398</v>
      </c>
      <c r="B22" s="54" t="s">
        <v>377</v>
      </c>
      <c r="C22" s="54" t="str">
        <f t="shared" si="0"/>
        <v>溶剂油(万吨)</v>
      </c>
      <c r="D22" s="54" t="s">
        <v>466</v>
      </c>
      <c r="E22" s="54">
        <v>429.45</v>
      </c>
      <c r="F22" s="55">
        <f t="shared" si="3"/>
        <v>1.46720191322173</v>
      </c>
      <c r="G22" s="56">
        <v>0.002</v>
      </c>
      <c r="H22" s="57">
        <v>0.98</v>
      </c>
      <c r="I22" s="58">
        <f t="shared" si="1"/>
        <v>3.086314</v>
      </c>
      <c r="J22" s="55">
        <f t="shared" si="2"/>
        <v>2.10353733333333</v>
      </c>
      <c r="K22" s="51" t="s">
        <v>541</v>
      </c>
    </row>
    <row r="23" spans="1:11">
      <c r="A23" s="62" t="s">
        <v>399</v>
      </c>
      <c r="B23" s="54" t="s">
        <v>377</v>
      </c>
      <c r="C23" s="54" t="str">
        <f t="shared" si="0"/>
        <v>石油沥青(万吨)</v>
      </c>
      <c r="D23" s="54" t="s">
        <v>466</v>
      </c>
      <c r="E23" s="54">
        <v>389.31</v>
      </c>
      <c r="F23" s="55">
        <f t="shared" si="3"/>
        <v>1.33006491288008</v>
      </c>
      <c r="G23" s="63">
        <v>0.0022</v>
      </c>
      <c r="H23" s="57">
        <v>0.98</v>
      </c>
      <c r="I23" s="58">
        <f t="shared" si="1"/>
        <v>3.07762532</v>
      </c>
      <c r="J23" s="55">
        <f t="shared" si="2"/>
        <v>2.31389106666667</v>
      </c>
      <c r="K23" s="51" t="s">
        <v>541</v>
      </c>
    </row>
    <row r="24" spans="1:11">
      <c r="A24" s="62" t="s">
        <v>400</v>
      </c>
      <c r="B24" s="54" t="s">
        <v>377</v>
      </c>
      <c r="C24" s="54" t="str">
        <f t="shared" si="0"/>
        <v>石油焦(万吨)</v>
      </c>
      <c r="D24" s="54" t="s">
        <v>466</v>
      </c>
      <c r="E24" s="54">
        <v>319.47</v>
      </c>
      <c r="F24" s="55">
        <f t="shared" si="3"/>
        <v>1.09145883156816</v>
      </c>
      <c r="G24" s="63">
        <v>0.00275</v>
      </c>
      <c r="H24" s="57">
        <v>0.98</v>
      </c>
      <c r="I24" s="58">
        <f t="shared" si="1"/>
        <v>3.15689605</v>
      </c>
      <c r="J24" s="55">
        <f t="shared" si="2"/>
        <v>2.89236383333333</v>
      </c>
      <c r="K24" s="51" t="s">
        <v>541</v>
      </c>
    </row>
    <row r="25" spans="1:11">
      <c r="A25" s="62" t="s">
        <v>401</v>
      </c>
      <c r="B25" s="54" t="s">
        <v>377</v>
      </c>
      <c r="C25" s="54" t="str">
        <f t="shared" si="0"/>
        <v>液化石油气(万吨)</v>
      </c>
      <c r="D25" s="54" t="s">
        <v>465</v>
      </c>
      <c r="E25" s="54">
        <v>501.79</v>
      </c>
      <c r="F25" s="55">
        <v>1.7143</v>
      </c>
      <c r="G25" s="56">
        <v>0.00172</v>
      </c>
      <c r="H25" s="57">
        <v>0.99</v>
      </c>
      <c r="I25" s="58">
        <f t="shared" si="1"/>
        <v>3.132976044</v>
      </c>
      <c r="J25" s="55">
        <f t="shared" si="2"/>
        <v>1.82755412938226</v>
      </c>
      <c r="K25" s="51" t="s">
        <v>540</v>
      </c>
    </row>
    <row r="26" spans="1:11">
      <c r="A26" s="62" t="s">
        <v>402</v>
      </c>
      <c r="B26" s="54" t="s">
        <v>377</v>
      </c>
      <c r="C26" s="54" t="str">
        <f t="shared" si="0"/>
        <v>炼厂干气(万吨)</v>
      </c>
      <c r="D26" s="54" t="s">
        <v>466</v>
      </c>
      <c r="E26" s="54">
        <v>459.98</v>
      </c>
      <c r="F26" s="55">
        <v>1.5714</v>
      </c>
      <c r="G26" s="56">
        <v>0.00182</v>
      </c>
      <c r="H26" s="57">
        <v>0.99</v>
      </c>
      <c r="I26" s="58">
        <f t="shared" si="1"/>
        <v>3.038903868</v>
      </c>
      <c r="J26" s="55">
        <f t="shared" si="2"/>
        <v>1.9338830775105</v>
      </c>
      <c r="K26" s="51" t="s">
        <v>540</v>
      </c>
    </row>
    <row r="27" spans="1:11">
      <c r="A27" s="62" t="s">
        <v>403</v>
      </c>
      <c r="B27" s="54" t="s">
        <v>377</v>
      </c>
      <c r="C27" s="54" t="str">
        <f t="shared" si="0"/>
        <v>其他石油制品(万吨)</v>
      </c>
      <c r="D27" s="54" t="s">
        <v>466</v>
      </c>
      <c r="E27" s="54">
        <v>409.8</v>
      </c>
      <c r="F27" s="55">
        <f>E27/292.7</f>
        <v>1.40006832934745</v>
      </c>
      <c r="G27" s="56">
        <v>0.002</v>
      </c>
      <c r="H27" s="57">
        <v>0.99</v>
      </c>
      <c r="I27" s="58">
        <f t="shared" si="1"/>
        <v>2.975148</v>
      </c>
      <c r="J27" s="55">
        <f t="shared" si="2"/>
        <v>2.125002</v>
      </c>
      <c r="K27" s="51" t="s">
        <v>541</v>
      </c>
    </row>
    <row r="28" spans="1:11">
      <c r="A28" s="64" t="s">
        <v>404</v>
      </c>
      <c r="B28" s="54" t="s">
        <v>384</v>
      </c>
      <c r="C28" s="54" t="str">
        <f t="shared" si="0"/>
        <v>天然气(亿立方米)</v>
      </c>
      <c r="D28" s="54" t="s">
        <v>465</v>
      </c>
      <c r="E28" s="54">
        <v>3558.45</v>
      </c>
      <c r="F28" s="55">
        <v>12.15</v>
      </c>
      <c r="G28" s="56">
        <v>0.00153</v>
      </c>
      <c r="H28" s="57">
        <v>0.99</v>
      </c>
      <c r="I28" s="58">
        <f t="shared" si="1"/>
        <v>19.763275455</v>
      </c>
      <c r="J28" s="55">
        <f t="shared" si="2"/>
        <v>1.62660703333333</v>
      </c>
      <c r="K28" s="51" t="s">
        <v>540</v>
      </c>
    </row>
    <row r="29" spans="1:11">
      <c r="A29" s="64" t="s">
        <v>405</v>
      </c>
      <c r="B29" s="54" t="s">
        <v>377</v>
      </c>
      <c r="C29" s="54" t="str">
        <f t="shared" si="0"/>
        <v>液化天然气(万吨)</v>
      </c>
      <c r="D29" s="54" t="s">
        <v>465</v>
      </c>
      <c r="E29" s="54">
        <v>514.34</v>
      </c>
      <c r="F29" s="55">
        <f>E29/292.7</f>
        <v>1.75722582849334</v>
      </c>
      <c r="G29" s="56">
        <v>0.00153</v>
      </c>
      <c r="H29" s="57">
        <v>1</v>
      </c>
      <c r="I29" s="58">
        <f t="shared" si="1"/>
        <v>2.8854474</v>
      </c>
      <c r="J29" s="55">
        <f t="shared" si="2"/>
        <v>1.642047</v>
      </c>
      <c r="K29" s="51" t="s">
        <v>541</v>
      </c>
    </row>
    <row r="30" spans="1:11">
      <c r="A30" s="65" t="s">
        <v>406</v>
      </c>
      <c r="B30" s="51" t="s">
        <v>407</v>
      </c>
      <c r="C30" s="54" t="str">
        <f t="shared" si="0"/>
        <v>热力(万百万千焦)</v>
      </c>
      <c r="D30" s="54" t="s">
        <v>463</v>
      </c>
      <c r="E30" s="54">
        <v>10</v>
      </c>
      <c r="F30" s="55">
        <f>E30/292.7</f>
        <v>0.0341646737273659</v>
      </c>
      <c r="G30" s="61"/>
      <c r="H30" s="57">
        <v>1</v>
      </c>
      <c r="I30" s="58"/>
      <c r="J30" s="55"/>
      <c r="K30" s="51" t="s">
        <v>543</v>
      </c>
    </row>
    <row r="31" spans="1:11">
      <c r="A31" s="66" t="s">
        <v>408</v>
      </c>
      <c r="B31" s="51" t="s">
        <v>544</v>
      </c>
      <c r="C31" s="54" t="str">
        <f t="shared" si="0"/>
        <v>电力(亿千瓦小时)</v>
      </c>
      <c r="D31" s="54" t="s">
        <v>408</v>
      </c>
      <c r="E31" s="51">
        <v>360</v>
      </c>
      <c r="F31" s="55">
        <f>E31/292.7</f>
        <v>1.22992825418517</v>
      </c>
      <c r="H31" s="57">
        <v>1</v>
      </c>
      <c r="I31" s="67"/>
      <c r="J31" s="60"/>
    </row>
    <row r="32" spans="1:11">
      <c r="A32" s="68" t="s">
        <v>545</v>
      </c>
      <c r="B32" s="51" t="s">
        <v>377</v>
      </c>
      <c r="C32" s="54" t="str">
        <f t="shared" si="0"/>
        <v>氢能源(万吨)</v>
      </c>
      <c r="D32" s="54" t="s">
        <v>463</v>
      </c>
    </row>
    <row r="33" spans="1:11">
      <c r="A33" s="69" t="s">
        <v>410</v>
      </c>
      <c r="B33" s="63" t="s">
        <v>411</v>
      </c>
      <c r="C33" s="54" t="str">
        <f t="shared" si="0"/>
        <v>其他能源(万吨标准煤)</v>
      </c>
      <c r="D33" s="54" t="s">
        <v>467</v>
      </c>
      <c r="E33" s="54">
        <v>292.71</v>
      </c>
      <c r="F33" s="55">
        <f>E33/292.7</f>
        <v>1.00003416467373</v>
      </c>
      <c r="G33" s="56">
        <v>0</v>
      </c>
      <c r="H33" s="57">
        <v>1</v>
      </c>
      <c r="I33" s="58">
        <f>E33*G33*H33*44/12</f>
        <v>0</v>
      </c>
      <c r="J33" s="55">
        <f>I33/F33</f>
        <v>0</v>
      </c>
      <c r="K33" s="51" t="s">
        <v>541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47"/>
  <sheetViews>
    <sheetView zoomScale="85" zoomScaleNormal="85" workbookViewId="0">
      <selection activeCell="B2" sqref="B2:H17"/>
    </sheetView>
  </sheetViews>
  <sheetFormatPr defaultColWidth="8.87610619469027" defaultRowHeight="13.5"/>
  <cols>
    <col min="1" max="8" width="9.50442477876106" style="25" customWidth="1"/>
    <col min="9" max="9" width="9.50442477876106" style="7" customWidth="1"/>
    <col min="10" max="17" width="9.50442477876106" style="25" customWidth="1"/>
    <col min="18" max="18" width="9.50442477876106" style="7" customWidth="1"/>
    <col min="19" max="35" width="9.50442477876106" style="25" customWidth="1"/>
    <col min="36" max="38" width="9.50442477876106" style="7" customWidth="1"/>
    <col min="39" max="39" width="9.12389380530973" style="26" customWidth="1"/>
    <col min="40" max="42" width="8.87610619469027" style="27"/>
    <col min="43" max="43" width="9.12389380530973" style="26" customWidth="1"/>
    <col min="44" max="46" width="8.87610619469027" style="27"/>
    <col min="47" max="16384" width="8.87610619469027" style="7"/>
  </cols>
  <sheetData>
    <row r="1" ht="13.9" spans="1:47">
      <c r="A1" s="28" t="s">
        <v>546</v>
      </c>
      <c r="B1" s="29"/>
      <c r="C1" s="29"/>
      <c r="D1" s="29"/>
      <c r="E1" s="29"/>
      <c r="F1" s="29"/>
      <c r="G1" s="29"/>
      <c r="H1" s="29"/>
      <c r="J1" s="28" t="s">
        <v>547</v>
      </c>
      <c r="K1" s="29"/>
      <c r="L1" s="29"/>
      <c r="M1" s="29"/>
      <c r="N1" s="29"/>
      <c r="O1" s="29"/>
      <c r="P1" s="29"/>
      <c r="Q1" s="29"/>
      <c r="S1" s="30" t="s">
        <v>548</v>
      </c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</row>
    <row r="2" spans="1:47">
      <c r="A2" s="31" t="s">
        <v>549</v>
      </c>
      <c r="B2" s="29"/>
      <c r="C2" s="29"/>
      <c r="D2" s="29"/>
      <c r="E2" s="29"/>
      <c r="F2" s="29"/>
      <c r="G2" s="29"/>
      <c r="H2" s="29"/>
      <c r="J2" s="29" t="s">
        <v>550</v>
      </c>
      <c r="K2" s="29"/>
      <c r="L2" s="29"/>
      <c r="M2" s="29"/>
      <c r="N2" s="29"/>
      <c r="O2" s="29"/>
      <c r="P2" s="29"/>
      <c r="Q2" s="29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47">
      <c r="A3" s="33" t="s">
        <v>412</v>
      </c>
      <c r="B3" s="34" t="s">
        <v>551</v>
      </c>
      <c r="C3" s="35" t="s">
        <v>552</v>
      </c>
      <c r="D3" s="35"/>
      <c r="E3" s="35"/>
      <c r="F3" s="35"/>
      <c r="G3" s="35"/>
      <c r="H3" s="35"/>
      <c r="J3" s="33" t="s">
        <v>412</v>
      </c>
      <c r="K3" s="34" t="s">
        <v>553</v>
      </c>
      <c r="L3" s="35" t="s">
        <v>554</v>
      </c>
      <c r="M3" s="35"/>
      <c r="N3" s="35"/>
      <c r="O3" s="35"/>
      <c r="P3" s="35"/>
      <c r="Q3" s="35"/>
      <c r="S3" s="36"/>
      <c r="T3" s="37" t="s">
        <v>555</v>
      </c>
      <c r="U3" s="37"/>
      <c r="V3" s="37"/>
      <c r="W3" s="37"/>
      <c r="X3" s="37"/>
      <c r="Y3" s="37"/>
      <c r="Z3" s="34" t="s">
        <v>556</v>
      </c>
      <c r="AA3" s="34"/>
      <c r="AB3" s="34"/>
      <c r="AC3" s="34"/>
      <c r="AD3" s="34"/>
      <c r="AE3" s="34"/>
      <c r="AF3" s="38" t="s">
        <v>557</v>
      </c>
      <c r="AG3" s="38" t="s">
        <v>558</v>
      </c>
      <c r="AH3" s="38" t="s">
        <v>559</v>
      </c>
      <c r="AI3" s="38" t="s">
        <v>560</v>
      </c>
      <c r="AL3" s="39"/>
      <c r="AM3" s="40" t="s">
        <v>561</v>
      </c>
      <c r="AN3" s="40"/>
      <c r="AO3" s="40"/>
      <c r="AP3" s="40"/>
      <c r="AQ3" s="40" t="s">
        <v>562</v>
      </c>
      <c r="AR3" s="40"/>
      <c r="AS3" s="40"/>
      <c r="AT3" s="40"/>
    </row>
    <row r="4" spans="1:47">
      <c r="A4" s="33"/>
      <c r="B4" s="34"/>
      <c r="C4" s="35" t="s">
        <v>563</v>
      </c>
      <c r="D4" s="35" t="s">
        <v>564</v>
      </c>
      <c r="E4" s="35" t="s">
        <v>565</v>
      </c>
      <c r="F4" s="35" t="s">
        <v>566</v>
      </c>
      <c r="G4" s="35" t="s">
        <v>567</v>
      </c>
      <c r="H4" s="35" t="s">
        <v>568</v>
      </c>
      <c r="J4" s="33"/>
      <c r="K4" s="34"/>
      <c r="L4" s="35" t="s">
        <v>569</v>
      </c>
      <c r="M4" s="35" t="s">
        <v>570</v>
      </c>
      <c r="N4" s="35" t="s">
        <v>571</v>
      </c>
      <c r="O4" s="35" t="s">
        <v>572</v>
      </c>
      <c r="P4" s="35" t="s">
        <v>573</v>
      </c>
      <c r="Q4" s="35" t="s">
        <v>574</v>
      </c>
      <c r="S4" s="41"/>
      <c r="T4" s="37" t="s">
        <v>553</v>
      </c>
      <c r="U4" s="37" t="s">
        <v>569</v>
      </c>
      <c r="V4" s="37" t="s">
        <v>570</v>
      </c>
      <c r="W4" s="37" t="s">
        <v>571</v>
      </c>
      <c r="X4" s="37" t="s">
        <v>572</v>
      </c>
      <c r="Y4" s="37" t="s">
        <v>573</v>
      </c>
      <c r="Z4" s="37" t="s">
        <v>553</v>
      </c>
      <c r="AA4" s="37" t="s">
        <v>569</v>
      </c>
      <c r="AB4" s="35" t="s">
        <v>570</v>
      </c>
      <c r="AC4" s="35" t="s">
        <v>571</v>
      </c>
      <c r="AD4" s="35" t="s">
        <v>572</v>
      </c>
      <c r="AE4" s="35" t="s">
        <v>573</v>
      </c>
      <c r="AF4" s="38"/>
      <c r="AG4" s="38"/>
      <c r="AH4" s="38"/>
      <c r="AI4" s="38"/>
      <c r="AL4" s="39"/>
      <c r="AM4" s="40">
        <v>2019</v>
      </c>
      <c r="AN4" s="42">
        <v>2020</v>
      </c>
      <c r="AO4" s="40">
        <v>2021</v>
      </c>
      <c r="AP4" s="42">
        <v>2022</v>
      </c>
      <c r="AQ4" s="40">
        <v>2019</v>
      </c>
      <c r="AR4" s="42">
        <v>2020</v>
      </c>
      <c r="AS4" s="40">
        <v>2021</v>
      </c>
      <c r="AT4" s="42">
        <v>2022</v>
      </c>
    </row>
    <row r="5" spans="1:47">
      <c r="A5" s="33" t="s">
        <v>422</v>
      </c>
      <c r="B5" s="34">
        <v>191499</v>
      </c>
      <c r="C5" s="34">
        <v>32344</v>
      </c>
      <c r="D5" s="34">
        <v>118642</v>
      </c>
      <c r="E5" s="34">
        <v>4874</v>
      </c>
      <c r="F5" s="34">
        <v>20905</v>
      </c>
      <c r="G5" s="34">
        <v>14709</v>
      </c>
      <c r="H5" s="34">
        <v>25</v>
      </c>
      <c r="J5" s="33" t="s">
        <v>422</v>
      </c>
      <c r="K5" s="34">
        <v>71558</v>
      </c>
      <c r="L5" s="34">
        <v>11902</v>
      </c>
      <c r="M5" s="34">
        <v>50376</v>
      </c>
      <c r="N5" s="34">
        <v>3487</v>
      </c>
      <c r="O5" s="34">
        <v>4052</v>
      </c>
      <c r="P5" s="34">
        <v>1738</v>
      </c>
      <c r="Q5" s="34">
        <v>2</v>
      </c>
      <c r="S5" s="33" t="s">
        <v>422</v>
      </c>
      <c r="T5" s="43">
        <v>3828</v>
      </c>
      <c r="U5" s="43">
        <v>3697</v>
      </c>
      <c r="V5" s="43">
        <v>4307</v>
      </c>
      <c r="W5" s="43">
        <v>7394</v>
      </c>
      <c r="X5" s="43">
        <v>2083</v>
      </c>
      <c r="Y5" s="43">
        <v>1291</v>
      </c>
      <c r="Z5" s="44">
        <v>4.67</v>
      </c>
      <c r="AA5" s="44">
        <v>0.24</v>
      </c>
      <c r="AB5" s="44">
        <v>6.01</v>
      </c>
      <c r="AC5" s="44">
        <v>5.89</v>
      </c>
      <c r="AD5" s="44">
        <v>1.46</v>
      </c>
      <c r="AE5" s="44">
        <v>1.06</v>
      </c>
      <c r="AF5" s="45">
        <v>288.8</v>
      </c>
      <c r="AG5" s="45">
        <v>306.4</v>
      </c>
      <c r="AH5" s="43">
        <v>199443</v>
      </c>
      <c r="AI5" s="43">
        <v>132007</v>
      </c>
      <c r="AL5" s="33" t="s">
        <v>422</v>
      </c>
      <c r="AM5" s="46">
        <f>AF5*About!$A$30</f>
        <v>8022357.18611484</v>
      </c>
      <c r="AN5" s="46">
        <f>AF42*About!$A$30</f>
        <v>7977911.993948</v>
      </c>
      <c r="AO5" s="46">
        <f>AF79*About!$A$30</f>
        <v>7911244.20569774</v>
      </c>
      <c r="AP5" s="46">
        <f>AF116*About!$A$30</f>
        <v>7880688.13608303</v>
      </c>
      <c r="AQ5" s="46">
        <f>AG5*About!$A$30</f>
        <v>8511254.29995009</v>
      </c>
      <c r="AR5" s="46">
        <f>AG42*About!$A$30</f>
        <v>8469586.93229368</v>
      </c>
      <c r="AS5" s="46">
        <f>AG79*About!$A$30</f>
        <v>8375140.89893914</v>
      </c>
      <c r="AT5" s="46">
        <f>AG116*About!$A$30</f>
        <v>8352918.30285572</v>
      </c>
      <c r="AU5" s="47"/>
    </row>
    <row r="6" spans="1:47">
      <c r="A6" s="33" t="s">
        <v>423</v>
      </c>
      <c r="B6" s="34">
        <v>1259</v>
      </c>
      <c r="C6" s="34">
        <v>98</v>
      </c>
      <c r="D6" s="34">
        <v>1134</v>
      </c>
      <c r="E6" s="37"/>
      <c r="F6" s="34">
        <v>18</v>
      </c>
      <c r="G6" s="34">
        <v>8</v>
      </c>
      <c r="H6" s="37"/>
      <c r="J6" s="33" t="s">
        <v>423</v>
      </c>
      <c r="K6" s="34">
        <v>457</v>
      </c>
      <c r="L6" s="34">
        <v>10</v>
      </c>
      <c r="M6" s="34">
        <v>443</v>
      </c>
      <c r="N6" s="37"/>
      <c r="O6" s="34">
        <v>3</v>
      </c>
      <c r="P6" s="34">
        <v>1</v>
      </c>
      <c r="Q6" s="37"/>
      <c r="S6" s="33" t="s">
        <v>423</v>
      </c>
      <c r="T6" s="43">
        <v>3656</v>
      </c>
      <c r="U6" s="43">
        <v>1032</v>
      </c>
      <c r="V6" s="43">
        <v>3931</v>
      </c>
      <c r="W6" s="48"/>
      <c r="X6" s="43">
        <v>1816</v>
      </c>
      <c r="Y6" s="43">
        <v>1323</v>
      </c>
      <c r="Z6" s="44">
        <v>2.73</v>
      </c>
      <c r="AA6" s="44">
        <v>0.86</v>
      </c>
      <c r="AB6" s="44">
        <v>2.79</v>
      </c>
      <c r="AC6" s="49"/>
      <c r="AD6" s="44">
        <v>0.3</v>
      </c>
      <c r="AE6" s="44">
        <v>1.1</v>
      </c>
      <c r="AF6" s="45">
        <v>201.1</v>
      </c>
      <c r="AG6" s="45">
        <v>205.8</v>
      </c>
      <c r="AH6" s="43">
        <v>36</v>
      </c>
      <c r="AI6" s="43">
        <v>837</v>
      </c>
      <c r="AL6" s="33" t="s">
        <v>423</v>
      </c>
      <c r="AM6" s="46">
        <f>AF6*About!$A$30</f>
        <v>5586205.09046985</v>
      </c>
      <c r="AN6" s="46">
        <f>AF43*About!$A$30</f>
        <v>5455647.33847976</v>
      </c>
      <c r="AO6" s="46">
        <f>AF80*About!$A$30</f>
        <v>5827875.82287706</v>
      </c>
      <c r="AP6" s="46">
        <f>AF117*About!$A$30</f>
        <v>5847320.59445005</v>
      </c>
      <c r="AQ6" s="46">
        <f>AG6*About!$A$30</f>
        <v>5716762.84245995</v>
      </c>
      <c r="AR6" s="46">
        <f>AG43*About!$A$30</f>
        <v>5572315.96791772</v>
      </c>
      <c r="AS6" s="46">
        <f>AG80*About!$A$30</f>
        <v>5980656.17095057</v>
      </c>
      <c r="AT6" s="46">
        <f>AG117*About!$A$30</f>
        <v>6000100.94252356</v>
      </c>
      <c r="AU6" s="47"/>
    </row>
    <row r="7" spans="1:47">
      <c r="A7" s="33" t="s">
        <v>424</v>
      </c>
      <c r="B7" s="34">
        <v>1816</v>
      </c>
      <c r="C7" s="37"/>
      <c r="D7" s="34">
        <v>1637</v>
      </c>
      <c r="E7" s="37"/>
      <c r="F7" s="34">
        <v>59</v>
      </c>
      <c r="G7" s="34">
        <v>119</v>
      </c>
      <c r="H7" s="37"/>
      <c r="J7" s="33" t="s">
        <v>424</v>
      </c>
      <c r="K7" s="34">
        <v>670</v>
      </c>
      <c r="L7" s="37"/>
      <c r="M7" s="34">
        <v>646</v>
      </c>
      <c r="N7" s="37"/>
      <c r="O7" s="34">
        <v>11</v>
      </c>
      <c r="P7" s="34">
        <v>13</v>
      </c>
      <c r="Q7" s="37"/>
      <c r="S7" s="33" t="s">
        <v>424</v>
      </c>
      <c r="T7" s="43">
        <v>3779</v>
      </c>
      <c r="U7" s="48"/>
      <c r="V7" s="43">
        <v>4028</v>
      </c>
      <c r="W7" s="48"/>
      <c r="X7" s="43">
        <v>1965</v>
      </c>
      <c r="Y7" s="43">
        <v>1144</v>
      </c>
      <c r="Z7" s="44">
        <v>5.34</v>
      </c>
      <c r="AA7" s="49"/>
      <c r="AB7" s="44">
        <v>5.46</v>
      </c>
      <c r="AC7" s="49"/>
      <c r="AD7" s="44">
        <v>1.92</v>
      </c>
      <c r="AE7" s="44">
        <v>0.82</v>
      </c>
      <c r="AF7" s="45">
        <v>262.4</v>
      </c>
      <c r="AG7" s="45">
        <v>277.5</v>
      </c>
      <c r="AH7" s="43">
        <v>2012</v>
      </c>
      <c r="AI7" s="43">
        <v>1666</v>
      </c>
      <c r="AL7" s="33" t="s">
        <v>424</v>
      </c>
      <c r="AM7" s="46">
        <f>AF7*About!$A$30</f>
        <v>7289011.51536196</v>
      </c>
      <c r="AN7" s="46">
        <f>AF44*About!$A$30</f>
        <v>7247344.14770555</v>
      </c>
      <c r="AO7" s="46">
        <f>AF81*About!$A$30</f>
        <v>7633461.75465498</v>
      </c>
      <c r="AP7" s="46">
        <f>AF118*About!$A$30</f>
        <v>7547349.19483172</v>
      </c>
      <c r="AQ7" s="46">
        <f>AG7*About!$A$30</f>
        <v>7708463.01643652</v>
      </c>
      <c r="AR7" s="46">
        <f>AG44*About!$A$30</f>
        <v>7658462.17524883</v>
      </c>
      <c r="AS7" s="46">
        <f>AG81*About!$A$30</f>
        <v>8072358.02730254</v>
      </c>
      <c r="AT7" s="46">
        <f>AG118*About!$A$30</f>
        <v>7986245.46747928</v>
      </c>
    </row>
    <row r="8" spans="1:47">
      <c r="A8" s="33" t="s">
        <v>425</v>
      </c>
      <c r="B8" s="34">
        <v>7784</v>
      </c>
      <c r="C8" s="34">
        <v>165</v>
      </c>
      <c r="D8" s="34">
        <v>5012</v>
      </c>
      <c r="E8" s="37"/>
      <c r="F8" s="34">
        <v>1639</v>
      </c>
      <c r="G8" s="34">
        <v>965</v>
      </c>
      <c r="H8" s="34">
        <v>3</v>
      </c>
      <c r="J8" s="33" t="s">
        <v>425</v>
      </c>
      <c r="K8" s="34">
        <v>2830</v>
      </c>
      <c r="L8" s="34">
        <v>14</v>
      </c>
      <c r="M8" s="34">
        <v>2375</v>
      </c>
      <c r="N8" s="37"/>
      <c r="O8" s="34">
        <v>318</v>
      </c>
      <c r="P8" s="34">
        <v>124</v>
      </c>
      <c r="Q8" s="34"/>
      <c r="S8" s="33" t="s">
        <v>425</v>
      </c>
      <c r="T8" s="43">
        <v>3790</v>
      </c>
      <c r="U8" s="43">
        <v>829</v>
      </c>
      <c r="V8" s="43">
        <v>4851</v>
      </c>
      <c r="W8" s="48"/>
      <c r="X8" s="43">
        <v>2144</v>
      </c>
      <c r="Y8" s="43">
        <v>1379</v>
      </c>
      <c r="Z8" s="44">
        <v>5.14</v>
      </c>
      <c r="AA8" s="44">
        <v>2.12</v>
      </c>
      <c r="AB8" s="44">
        <v>5.84</v>
      </c>
      <c r="AC8" s="49"/>
      <c r="AD8" s="44">
        <v>0.63</v>
      </c>
      <c r="AE8" s="44">
        <v>1.03</v>
      </c>
      <c r="AF8" s="45">
        <v>290.5</v>
      </c>
      <c r="AG8" s="45">
        <v>308.4</v>
      </c>
      <c r="AH8" s="43">
        <v>9617</v>
      </c>
      <c r="AI8" s="43">
        <v>6598</v>
      </c>
      <c r="AL8" s="33" t="s">
        <v>425</v>
      </c>
      <c r="AM8" s="46">
        <f>AF8*About!$A$30</f>
        <v>8069580.20279211</v>
      </c>
      <c r="AN8" s="46">
        <f>AF45*About!$A$30</f>
        <v>7986245.46747928</v>
      </c>
      <c r="AO8" s="46">
        <f>AF82*About!$A$30</f>
        <v>7900132.90765603</v>
      </c>
      <c r="AP8" s="46">
        <f>AF119*About!$A$30</f>
        <v>7511237.47619617</v>
      </c>
      <c r="AQ8" s="46">
        <f>AG8*About!$A$30</f>
        <v>8566810.79015864</v>
      </c>
      <c r="AR8" s="46">
        <f>AG45*About!$A$30</f>
        <v>8458475.63425197</v>
      </c>
      <c r="AS8" s="46">
        <f>AG82*About!$A$30</f>
        <v>8366807.42540786</v>
      </c>
      <c r="AT8" s="46">
        <f>AG119*About!$A$30</f>
        <v>7930688.97727073</v>
      </c>
    </row>
    <row r="9" spans="1:47">
      <c r="A9" s="33" t="s">
        <v>426</v>
      </c>
      <c r="B9" s="34">
        <v>8997</v>
      </c>
      <c r="C9" s="34">
        <v>214</v>
      </c>
      <c r="D9" s="34">
        <v>6669</v>
      </c>
      <c r="E9" s="37"/>
      <c r="F9" s="34">
        <v>1251</v>
      </c>
      <c r="G9" s="34">
        <v>862</v>
      </c>
      <c r="H9" s="37"/>
      <c r="J9" s="33" t="s">
        <v>426</v>
      </c>
      <c r="K9" s="34">
        <v>3224</v>
      </c>
      <c r="L9" s="34">
        <v>48</v>
      </c>
      <c r="M9" s="34">
        <v>2848</v>
      </c>
      <c r="N9" s="37"/>
      <c r="O9" s="34">
        <v>224</v>
      </c>
      <c r="P9" s="34">
        <v>103</v>
      </c>
      <c r="Q9" s="37"/>
      <c r="S9" s="33" t="s">
        <v>426</v>
      </c>
      <c r="T9" s="43">
        <v>3740</v>
      </c>
      <c r="U9" s="43">
        <v>2247</v>
      </c>
      <c r="V9" s="43">
        <v>4426</v>
      </c>
      <c r="W9" s="48"/>
      <c r="X9" s="43">
        <v>1918</v>
      </c>
      <c r="Y9" s="43">
        <v>1307</v>
      </c>
      <c r="Z9" s="44">
        <v>6.54</v>
      </c>
      <c r="AA9" s="44">
        <v>0.26</v>
      </c>
      <c r="AB9" s="44">
        <v>7.24</v>
      </c>
      <c r="AC9" s="49"/>
      <c r="AD9" s="44">
        <v>1.05</v>
      </c>
      <c r="AE9" s="44">
        <v>0.8</v>
      </c>
      <c r="AF9" s="45">
        <v>299.1</v>
      </c>
      <c r="AG9" s="45">
        <v>322.2</v>
      </c>
      <c r="AH9" s="43">
        <v>14194</v>
      </c>
      <c r="AI9" s="43">
        <v>8108</v>
      </c>
      <c r="AL9" s="33" t="s">
        <v>426</v>
      </c>
      <c r="AM9" s="46">
        <f>AF9*About!$A$30</f>
        <v>8308473.11068888</v>
      </c>
      <c r="AN9" s="46">
        <f>AF46*About!$A$30</f>
        <v>8158470.58712579</v>
      </c>
      <c r="AO9" s="46">
        <f>AF83*About!$A$30</f>
        <v>8186248.83223007</v>
      </c>
      <c r="AP9" s="46">
        <f>AF120*About!$A$30</f>
        <v>8108469.74593809</v>
      </c>
      <c r="AQ9" s="46">
        <f>AG9*About!$A$30</f>
        <v>8950150.57259765</v>
      </c>
      <c r="AR9" s="46">
        <f>AG46*About!$A$30</f>
        <v>8769591.97941986</v>
      </c>
      <c r="AS9" s="46">
        <f>AG83*About!$A$30</f>
        <v>8791814.57550328</v>
      </c>
      <c r="AT9" s="46">
        <f>AG120*About!$A$30</f>
        <v>8666812.47253404</v>
      </c>
    </row>
    <row r="10" spans="1:47">
      <c r="A10" s="33" t="s">
        <v>427</v>
      </c>
      <c r="B10" s="34">
        <v>12837</v>
      </c>
      <c r="C10" s="34">
        <v>238</v>
      </c>
      <c r="D10" s="34">
        <v>8718</v>
      </c>
      <c r="E10" s="37"/>
      <c r="F10" s="34">
        <v>2918</v>
      </c>
      <c r="G10" s="34">
        <v>962</v>
      </c>
      <c r="H10" s="37"/>
      <c r="J10" s="33" t="s">
        <v>427</v>
      </c>
      <c r="K10" s="34">
        <v>5446</v>
      </c>
      <c r="L10" s="34">
        <v>58</v>
      </c>
      <c r="M10" s="34">
        <v>4563</v>
      </c>
      <c r="N10" s="37"/>
      <c r="O10" s="34">
        <v>666</v>
      </c>
      <c r="P10" s="34">
        <v>160</v>
      </c>
      <c r="Q10" s="37"/>
      <c r="S10" s="33" t="s">
        <v>427</v>
      </c>
      <c r="T10" s="43">
        <v>4272</v>
      </c>
      <c r="U10" s="43">
        <v>2424</v>
      </c>
      <c r="V10" s="43">
        <v>5267</v>
      </c>
      <c r="W10" s="48"/>
      <c r="X10" s="43">
        <v>2306</v>
      </c>
      <c r="Y10" s="43">
        <v>1663</v>
      </c>
      <c r="Z10" s="44">
        <v>6.28</v>
      </c>
      <c r="AA10" s="44">
        <v>0.39</v>
      </c>
      <c r="AB10" s="44">
        <v>7.32</v>
      </c>
      <c r="AC10" s="49"/>
      <c r="AD10" s="44">
        <v>1.04</v>
      </c>
      <c r="AE10" s="44">
        <v>0.72</v>
      </c>
      <c r="AF10" s="45">
        <v>301.8</v>
      </c>
      <c r="AG10" s="45">
        <v>325.6</v>
      </c>
      <c r="AH10" s="43">
        <v>26792</v>
      </c>
      <c r="AI10" s="43">
        <v>13611</v>
      </c>
      <c r="AL10" s="33" t="s">
        <v>427</v>
      </c>
      <c r="AM10" s="46">
        <f>AF10*About!$A$30</f>
        <v>8383474.37247042</v>
      </c>
      <c r="AN10" s="46">
        <f>AF47*About!$A$30</f>
        <v>8277917.04107418</v>
      </c>
      <c r="AO10" s="46">
        <f>AF84*About!$A$30</f>
        <v>8061246.72926083</v>
      </c>
      <c r="AP10" s="46">
        <f>AF121*About!$A$30</f>
        <v>8011245.88807313</v>
      </c>
      <c r="AQ10" s="46">
        <f>AG10*About!$A$30</f>
        <v>9044596.60595219</v>
      </c>
      <c r="AR10" s="46">
        <f>AG47*About!$A$30</f>
        <v>8916816.67847252</v>
      </c>
      <c r="AS10" s="46">
        <f>AG84*About!$A$30</f>
        <v>8661256.82351318</v>
      </c>
      <c r="AT10" s="46">
        <f>AG121*About!$A$30</f>
        <v>8616811.63134634</v>
      </c>
    </row>
    <row r="11" spans="1:47">
      <c r="A11" s="33" t="s">
        <v>428</v>
      </c>
      <c r="B11" s="34">
        <v>5280</v>
      </c>
      <c r="C11" s="34">
        <v>285</v>
      </c>
      <c r="D11" s="34">
        <v>3440</v>
      </c>
      <c r="E11" s="34">
        <v>448</v>
      </c>
      <c r="F11" s="34">
        <v>831</v>
      </c>
      <c r="G11" s="34">
        <v>276</v>
      </c>
      <c r="H11" s="37"/>
      <c r="J11" s="33" t="s">
        <v>428</v>
      </c>
      <c r="K11" s="34">
        <v>1980</v>
      </c>
      <c r="L11" s="34">
        <v>41</v>
      </c>
      <c r="M11" s="34">
        <v>1394</v>
      </c>
      <c r="N11" s="34">
        <v>327</v>
      </c>
      <c r="O11" s="34">
        <v>183</v>
      </c>
      <c r="P11" s="34">
        <v>35</v>
      </c>
      <c r="Q11" s="37"/>
      <c r="S11" s="33" t="s">
        <v>428</v>
      </c>
      <c r="T11" s="43">
        <v>3804</v>
      </c>
      <c r="U11" s="43">
        <v>1439</v>
      </c>
      <c r="V11" s="43">
        <v>4070</v>
      </c>
      <c r="W11" s="43">
        <v>7314</v>
      </c>
      <c r="X11" s="43">
        <v>2300</v>
      </c>
      <c r="Y11" s="43">
        <v>1396</v>
      </c>
      <c r="Z11" s="44">
        <v>5.63</v>
      </c>
      <c r="AA11" s="44">
        <v>1.72</v>
      </c>
      <c r="AB11" s="44">
        <v>6.17</v>
      </c>
      <c r="AC11" s="44">
        <v>5.85</v>
      </c>
      <c r="AD11" s="44">
        <v>2.16</v>
      </c>
      <c r="AE11" s="44">
        <v>1.63</v>
      </c>
      <c r="AF11" s="45">
        <v>284.9</v>
      </c>
      <c r="AG11" s="45">
        <v>303.5</v>
      </c>
      <c r="AH11" s="43">
        <v>7025</v>
      </c>
      <c r="AI11" s="43">
        <v>3926</v>
      </c>
      <c r="AL11" s="33" t="s">
        <v>428</v>
      </c>
      <c r="AM11" s="46">
        <f>AF11*About!$A$30</f>
        <v>7914022.03020816</v>
      </c>
      <c r="AN11" s="46">
        <f>AF48*About!$A$30</f>
        <v>7900132.90765603</v>
      </c>
      <c r="AO11" s="46">
        <f>AF85*About!$A$30</f>
        <v>7883465.96059346</v>
      </c>
      <c r="AP11" s="46">
        <f>AF122*About!$A$30</f>
        <v>7852909.89097876</v>
      </c>
      <c r="AQ11" s="46">
        <f>AG11*About!$A$30</f>
        <v>8430697.38914769</v>
      </c>
      <c r="AR11" s="46">
        <f>AG48*About!$A$30</f>
        <v>8391807.84600171</v>
      </c>
      <c r="AS11" s="46">
        <f>AG85*About!$A$30</f>
        <v>8372363.07442871</v>
      </c>
      <c r="AT11" s="46">
        <f>AG122*About!$A$30</f>
        <v>8352918.30285572</v>
      </c>
    </row>
    <row r="12" spans="1:47">
      <c r="A12" s="33" t="s">
        <v>429</v>
      </c>
      <c r="B12" s="34">
        <v>3044</v>
      </c>
      <c r="C12" s="34">
        <v>416</v>
      </c>
      <c r="D12" s="34">
        <v>1843</v>
      </c>
      <c r="E12" s="37"/>
      <c r="F12" s="34">
        <v>557</v>
      </c>
      <c r="G12" s="34">
        <v>228</v>
      </c>
      <c r="H12" s="37"/>
      <c r="J12" s="33" t="s">
        <v>429</v>
      </c>
      <c r="K12" s="34">
        <v>914</v>
      </c>
      <c r="L12" s="34">
        <v>61</v>
      </c>
      <c r="M12" s="34">
        <v>704</v>
      </c>
      <c r="N12" s="37"/>
      <c r="O12" s="34">
        <v>115</v>
      </c>
      <c r="P12" s="34">
        <v>34</v>
      </c>
      <c r="Q12" s="37"/>
      <c r="S12" s="33" t="s">
        <v>429</v>
      </c>
      <c r="T12" s="43">
        <v>3065</v>
      </c>
      <c r="U12" s="43">
        <v>1654</v>
      </c>
      <c r="V12" s="43">
        <v>3767</v>
      </c>
      <c r="W12" s="48"/>
      <c r="X12" s="43">
        <v>2216</v>
      </c>
      <c r="Y12" s="43">
        <v>1504</v>
      </c>
      <c r="Z12" s="44">
        <v>5.92</v>
      </c>
      <c r="AA12" s="44">
        <v>0.93</v>
      </c>
      <c r="AB12" s="44">
        <v>7.05</v>
      </c>
      <c r="AC12" s="49"/>
      <c r="AD12" s="44">
        <v>2.68</v>
      </c>
      <c r="AE12" s="44">
        <v>1.57</v>
      </c>
      <c r="AF12" s="45">
        <v>272.9</v>
      </c>
      <c r="AG12" s="45">
        <v>292.8</v>
      </c>
      <c r="AH12" s="43">
        <v>3717</v>
      </c>
      <c r="AI12" s="43">
        <v>1859</v>
      </c>
      <c r="AL12" s="33" t="s">
        <v>429</v>
      </c>
      <c r="AM12" s="46">
        <f>AF12*About!$A$30</f>
        <v>7580683.08895685</v>
      </c>
      <c r="AN12" s="46">
        <f>AF49*About!$A$30</f>
        <v>7686240.4203531</v>
      </c>
      <c r="AO12" s="46">
        <f>AF86*About!$A$30</f>
        <v>7683462.59584268</v>
      </c>
      <c r="AP12" s="46">
        <f>AF123*About!$A$30</f>
        <v>7516793.12521702</v>
      </c>
      <c r="AQ12" s="46">
        <f>AG12*About!$A$30</f>
        <v>8133470.16653194</v>
      </c>
      <c r="AR12" s="46">
        <f>AG49*About!$A$30</f>
        <v>8255694.44499076</v>
      </c>
      <c r="AS12" s="46">
        <f>AG86*About!$A$30</f>
        <v>8264027.91852204</v>
      </c>
      <c r="AT12" s="46">
        <f>AG123*About!$A$30</f>
        <v>8083469.32534425</v>
      </c>
    </row>
    <row r="13" spans="1:47">
      <c r="A13" s="33" t="s">
        <v>432</v>
      </c>
      <c r="B13" s="34">
        <v>3157</v>
      </c>
      <c r="C13" s="34">
        <v>100</v>
      </c>
      <c r="D13" s="34">
        <v>2248</v>
      </c>
      <c r="E13" s="37"/>
      <c r="F13" s="34">
        <v>611</v>
      </c>
      <c r="G13" s="34">
        <v>198</v>
      </c>
      <c r="H13" s="37"/>
      <c r="J13" s="33" t="s">
        <v>432</v>
      </c>
      <c r="K13" s="34">
        <v>1075</v>
      </c>
      <c r="L13" s="34">
        <v>25</v>
      </c>
      <c r="M13" s="34">
        <v>887</v>
      </c>
      <c r="N13" s="37"/>
      <c r="O13" s="34">
        <v>140</v>
      </c>
      <c r="P13" s="34">
        <v>23</v>
      </c>
      <c r="Q13" s="37"/>
      <c r="S13" s="33" t="s">
        <v>432</v>
      </c>
      <c r="T13" s="43">
        <v>3482</v>
      </c>
      <c r="U13" s="43">
        <v>2558</v>
      </c>
      <c r="V13" s="43">
        <v>3963</v>
      </c>
      <c r="W13" s="48"/>
      <c r="X13" s="43">
        <v>2323</v>
      </c>
      <c r="Y13" s="43">
        <v>1566</v>
      </c>
      <c r="Z13" s="44">
        <v>5.89</v>
      </c>
      <c r="AA13" s="44">
        <v>1.1</v>
      </c>
      <c r="AB13" s="44">
        <v>6.58</v>
      </c>
      <c r="AC13" s="49"/>
      <c r="AD13" s="44">
        <v>1.43</v>
      </c>
      <c r="AE13" s="44">
        <v>1.37</v>
      </c>
      <c r="AF13" s="45">
        <v>292.1</v>
      </c>
      <c r="AG13" s="45">
        <v>312.5</v>
      </c>
      <c r="AH13" s="43">
        <v>4587</v>
      </c>
      <c r="AI13" s="43">
        <v>2565</v>
      </c>
      <c r="AL13" s="33" t="s">
        <v>432</v>
      </c>
      <c r="AM13" s="46">
        <f>AF13*About!$A$30</f>
        <v>8114025.39495895</v>
      </c>
      <c r="AN13" s="46">
        <f>AF50*About!$A$30</f>
        <v>8075135.85181296</v>
      </c>
      <c r="AO13" s="46">
        <f>AF87*About!$A$30</f>
        <v>8177915.35869878</v>
      </c>
      <c r="AP13" s="46">
        <f>AF124*About!$A$30</f>
        <v>8161248.41163622</v>
      </c>
      <c r="AQ13" s="46">
        <f>AG13*About!$A$30</f>
        <v>8680701.59508618</v>
      </c>
      <c r="AR13" s="46">
        <f>AG50*About!$A$30</f>
        <v>8633478.57840891</v>
      </c>
      <c r="AS13" s="46">
        <f>AG87*About!$A$30</f>
        <v>8772369.80393029</v>
      </c>
      <c r="AT13" s="46">
        <f>AG124*About!$A$30</f>
        <v>8766814.15490943</v>
      </c>
    </row>
    <row r="14" spans="1:47">
      <c r="A14" s="33" t="s">
        <v>433</v>
      </c>
      <c r="B14" s="34">
        <v>2568</v>
      </c>
      <c r="C14" s="37"/>
      <c r="D14" s="34">
        <v>2472</v>
      </c>
      <c r="E14" s="37"/>
      <c r="F14" s="34">
        <v>81</v>
      </c>
      <c r="G14" s="34">
        <v>15</v>
      </c>
      <c r="H14" s="37"/>
      <c r="J14" s="33" t="s">
        <v>433</v>
      </c>
      <c r="K14" s="34">
        <v>830</v>
      </c>
      <c r="L14" s="37"/>
      <c r="M14" s="34">
        <v>812</v>
      </c>
      <c r="N14" s="37"/>
      <c r="O14" s="34">
        <v>17</v>
      </c>
      <c r="P14" s="34">
        <v>1</v>
      </c>
      <c r="Q14" s="37"/>
      <c r="S14" s="33" t="s">
        <v>433</v>
      </c>
      <c r="T14" s="43">
        <v>3206</v>
      </c>
      <c r="U14" s="48"/>
      <c r="V14" s="43">
        <v>3253</v>
      </c>
      <c r="W14" s="48"/>
      <c r="X14" s="43">
        <v>2065</v>
      </c>
      <c r="Y14" s="43">
        <v>867</v>
      </c>
      <c r="Z14" s="44">
        <v>4.54</v>
      </c>
      <c r="AA14" s="49"/>
      <c r="AB14" s="44">
        <v>4.57</v>
      </c>
      <c r="AC14" s="49"/>
      <c r="AD14" s="44">
        <v>3.08</v>
      </c>
      <c r="AE14" s="44">
        <v>0.87</v>
      </c>
      <c r="AF14" s="45">
        <v>279.6</v>
      </c>
      <c r="AG14" s="45">
        <v>293</v>
      </c>
      <c r="AH14" s="43">
        <v>2634</v>
      </c>
      <c r="AI14" s="43">
        <v>2223</v>
      </c>
      <c r="AL14" s="33" t="s">
        <v>433</v>
      </c>
      <c r="AM14" s="46">
        <f>AF14*About!$A$30</f>
        <v>7766797.3311555</v>
      </c>
      <c r="AN14" s="46">
        <f>AF51*About!$A$30</f>
        <v>7758463.85762422</v>
      </c>
      <c r="AO14" s="46">
        <f>AF88*About!$A$30</f>
        <v>7819575.99685363</v>
      </c>
      <c r="AP14" s="46">
        <f>AF125*About!$A$30</f>
        <v>7911244.20569774</v>
      </c>
      <c r="AQ14" s="46">
        <f>AG14*About!$A$30</f>
        <v>8139025.8155528</v>
      </c>
      <c r="AR14" s="46">
        <f>AG51*About!$A$30</f>
        <v>8141803.64006323</v>
      </c>
      <c r="AS14" s="46">
        <f>AG88*About!$A$30</f>
        <v>8202915.77929263</v>
      </c>
      <c r="AT14" s="46">
        <f>AG125*About!$A$30</f>
        <v>8314028.75970974</v>
      </c>
    </row>
    <row r="15" spans="1:47">
      <c r="A15" s="33" t="s">
        <v>434</v>
      </c>
      <c r="B15" s="34">
        <v>12595</v>
      </c>
      <c r="C15" s="34">
        <v>260</v>
      </c>
      <c r="D15" s="34">
        <v>10034</v>
      </c>
      <c r="E15" s="34">
        <v>437</v>
      </c>
      <c r="F15" s="34">
        <v>1039</v>
      </c>
      <c r="G15" s="34">
        <v>815</v>
      </c>
      <c r="H15" s="34">
        <v>10</v>
      </c>
      <c r="J15" s="33" t="s">
        <v>434</v>
      </c>
      <c r="K15" s="34">
        <v>4998</v>
      </c>
      <c r="L15" s="34">
        <v>30</v>
      </c>
      <c r="M15" s="34">
        <v>4359</v>
      </c>
      <c r="N15" s="34">
        <v>329</v>
      </c>
      <c r="O15" s="34">
        <v>184</v>
      </c>
      <c r="P15" s="34">
        <v>95</v>
      </c>
      <c r="Q15" s="34">
        <v>1</v>
      </c>
      <c r="S15" s="33" t="s">
        <v>434</v>
      </c>
      <c r="T15" s="43">
        <v>3995</v>
      </c>
      <c r="U15" s="43">
        <v>1162</v>
      </c>
      <c r="V15" s="43">
        <v>4329</v>
      </c>
      <c r="W15" s="43">
        <v>7523</v>
      </c>
      <c r="X15" s="43">
        <v>1973</v>
      </c>
      <c r="Y15" s="43">
        <v>1192</v>
      </c>
      <c r="Z15" s="44">
        <v>4.33</v>
      </c>
      <c r="AA15" s="44">
        <v>0.06</v>
      </c>
      <c r="AB15" s="44">
        <v>4.36</v>
      </c>
      <c r="AC15" s="44">
        <v>6.62</v>
      </c>
      <c r="AD15" s="44">
        <v>1.54</v>
      </c>
      <c r="AE15" s="44">
        <v>1.4</v>
      </c>
      <c r="AF15" s="45">
        <v>277.5</v>
      </c>
      <c r="AG15" s="45">
        <v>290.2</v>
      </c>
      <c r="AH15" s="43">
        <v>15121</v>
      </c>
      <c r="AI15" s="43">
        <v>11988</v>
      </c>
      <c r="AL15" s="33" t="s">
        <v>434</v>
      </c>
      <c r="AM15" s="46">
        <f>AF15*About!$A$30</f>
        <v>7708463.01643652</v>
      </c>
      <c r="AN15" s="46">
        <f>AF52*About!$A$30</f>
        <v>7702907.36741567</v>
      </c>
      <c r="AO15" s="46">
        <f>AF89*About!$A$30</f>
        <v>7700129.54290524</v>
      </c>
      <c r="AP15" s="46">
        <f>AF126*About!$A$30</f>
        <v>7750130.38409294</v>
      </c>
      <c r="AQ15" s="46">
        <f>AG15*About!$A$30</f>
        <v>8061246.72926083</v>
      </c>
      <c r="AR15" s="46">
        <f>AG52*About!$A$30</f>
        <v>8061246.72926083</v>
      </c>
      <c r="AS15" s="46">
        <f>AG89*About!$A$30</f>
        <v>8061246.72926083</v>
      </c>
      <c r="AT15" s="46">
        <f>AG126*About!$A$30</f>
        <v>8119581.0439798</v>
      </c>
    </row>
    <row r="16" spans="1:47">
      <c r="A16" s="33" t="s">
        <v>435</v>
      </c>
      <c r="B16" s="34">
        <v>8635</v>
      </c>
      <c r="C16" s="34">
        <v>947</v>
      </c>
      <c r="D16" s="34">
        <v>6192</v>
      </c>
      <c r="E16" s="34">
        <v>908</v>
      </c>
      <c r="F16" s="34">
        <v>159</v>
      </c>
      <c r="G16" s="34">
        <v>428</v>
      </c>
      <c r="H16" s="37"/>
      <c r="J16" s="33" t="s">
        <v>435</v>
      </c>
      <c r="K16" s="34">
        <v>3399</v>
      </c>
      <c r="L16" s="34">
        <v>192</v>
      </c>
      <c r="M16" s="34">
        <v>2500</v>
      </c>
      <c r="N16" s="34">
        <v>629</v>
      </c>
      <c r="O16" s="34">
        <v>33</v>
      </c>
      <c r="P16" s="34">
        <v>45</v>
      </c>
      <c r="Q16" s="37"/>
      <c r="S16" s="33" t="s">
        <v>435</v>
      </c>
      <c r="T16" s="43">
        <v>3973</v>
      </c>
      <c r="U16" s="43">
        <v>2032</v>
      </c>
      <c r="V16" s="43">
        <v>4075</v>
      </c>
      <c r="W16" s="43">
        <v>6925</v>
      </c>
      <c r="X16" s="43">
        <v>2090</v>
      </c>
      <c r="Y16" s="43">
        <v>1104</v>
      </c>
      <c r="Z16" s="44">
        <v>4.96</v>
      </c>
      <c r="AA16" s="44">
        <v>0.45</v>
      </c>
      <c r="AB16" s="44">
        <v>5.07</v>
      </c>
      <c r="AC16" s="44">
        <v>6.09</v>
      </c>
      <c r="AD16" s="44">
        <v>1.15</v>
      </c>
      <c r="AE16" s="44">
        <v>1.15</v>
      </c>
      <c r="AF16" s="45">
        <v>281.9</v>
      </c>
      <c r="AG16" s="45">
        <v>296.7</v>
      </c>
      <c r="AH16" s="43">
        <v>8423</v>
      </c>
      <c r="AI16" s="43">
        <v>6891</v>
      </c>
      <c r="AL16" s="33" t="s">
        <v>435</v>
      </c>
      <c r="AM16" s="46">
        <f>AF16*About!$A$30</f>
        <v>7830687.29489534</v>
      </c>
      <c r="AN16" s="46">
        <f>AF53*About!$A$30</f>
        <v>7814020.34783277</v>
      </c>
      <c r="AO16" s="46">
        <f>AF90*About!$A$30</f>
        <v>7777908.62919721</v>
      </c>
      <c r="AP16" s="46">
        <f>AF127*About!$A$30</f>
        <v>7772352.98017636</v>
      </c>
      <c r="AQ16" s="46">
        <f>AG16*About!$A$30</f>
        <v>8241805.32243862</v>
      </c>
      <c r="AR16" s="46">
        <f>AG53*About!$A$30</f>
        <v>8225138.37537605</v>
      </c>
      <c r="AS16" s="46">
        <f>AG90*About!$A$30</f>
        <v>8152914.93810494</v>
      </c>
      <c r="AT16" s="46">
        <f>AG127*About!$A$30</f>
        <v>8166804.06065707</v>
      </c>
    </row>
    <row r="17" spans="1:46">
      <c r="A17" s="33" t="s">
        <v>437</v>
      </c>
      <c r="B17" s="34">
        <v>6899</v>
      </c>
      <c r="C17" s="34">
        <v>274</v>
      </c>
      <c r="D17" s="34">
        <v>5492</v>
      </c>
      <c r="E17" s="37"/>
      <c r="F17" s="34">
        <v>274</v>
      </c>
      <c r="G17" s="34">
        <v>859</v>
      </c>
      <c r="H17" s="37"/>
      <c r="J17" s="33" t="s">
        <v>437</v>
      </c>
      <c r="K17" s="34">
        <v>2819</v>
      </c>
      <c r="L17" s="34">
        <v>39</v>
      </c>
      <c r="M17" s="34">
        <v>2646</v>
      </c>
      <c r="N17" s="37"/>
      <c r="O17" s="34">
        <v>47</v>
      </c>
      <c r="P17" s="34">
        <v>86</v>
      </c>
      <c r="Q17" s="37"/>
      <c r="S17" s="33" t="s">
        <v>437</v>
      </c>
      <c r="T17" s="43">
        <v>4155</v>
      </c>
      <c r="U17" s="43">
        <v>1435</v>
      </c>
      <c r="V17" s="43">
        <v>4838</v>
      </c>
      <c r="W17" s="48"/>
      <c r="X17" s="43">
        <v>1809</v>
      </c>
      <c r="Y17" s="43">
        <v>1102</v>
      </c>
      <c r="Z17" s="44">
        <v>4.62</v>
      </c>
      <c r="AA17" s="44">
        <v>2.21</v>
      </c>
      <c r="AB17" s="44">
        <v>4.72</v>
      </c>
      <c r="AC17" s="49"/>
      <c r="AD17" s="44">
        <v>1.77</v>
      </c>
      <c r="AE17" s="44">
        <v>2.89</v>
      </c>
      <c r="AF17" s="45">
        <v>283.2</v>
      </c>
      <c r="AG17" s="45">
        <v>296.5</v>
      </c>
      <c r="AH17" s="43">
        <v>10707</v>
      </c>
      <c r="AI17" s="43">
        <v>6941</v>
      </c>
      <c r="AL17" s="33" t="s">
        <v>437</v>
      </c>
      <c r="AM17" s="46">
        <f>AF17*About!$A$30</f>
        <v>7866799.0135309</v>
      </c>
      <c r="AN17" s="46">
        <f>AF54*About!$A$30</f>
        <v>7911244.20569774</v>
      </c>
      <c r="AO17" s="46">
        <f>AF91*About!$A$30</f>
        <v>7877910.31157261</v>
      </c>
      <c r="AP17" s="46">
        <f>AF128*About!$A$30</f>
        <v>7836242.94391619</v>
      </c>
      <c r="AQ17" s="46">
        <f>AG17*About!$A$30</f>
        <v>8236249.67341776</v>
      </c>
      <c r="AR17" s="46">
        <f>AG54*About!$A$30</f>
        <v>8272361.39205332</v>
      </c>
      <c r="AS17" s="46">
        <f>AG91*About!$A$30</f>
        <v>8241805.32243862</v>
      </c>
      <c r="AT17" s="46">
        <f>AG128*About!$A$30</f>
        <v>8205693.60380306</v>
      </c>
    </row>
    <row r="18" spans="1:46">
      <c r="A18" s="33" t="s">
        <v>438</v>
      </c>
      <c r="B18" s="34">
        <v>5404</v>
      </c>
      <c r="C18" s="34">
        <v>927</v>
      </c>
      <c r="D18" s="34">
        <v>3158</v>
      </c>
      <c r="E18" s="34">
        <v>871</v>
      </c>
      <c r="F18" s="34">
        <v>376</v>
      </c>
      <c r="G18" s="34">
        <v>72</v>
      </c>
      <c r="H18" s="37"/>
      <c r="J18" s="33" t="s">
        <v>438</v>
      </c>
      <c r="K18" s="34">
        <v>2427</v>
      </c>
      <c r="L18" s="34">
        <v>310</v>
      </c>
      <c r="M18" s="34">
        <v>1401</v>
      </c>
      <c r="N18" s="34">
        <v>621</v>
      </c>
      <c r="O18" s="34">
        <v>87</v>
      </c>
      <c r="P18" s="34">
        <v>7</v>
      </c>
      <c r="Q18" s="37"/>
      <c r="S18" s="33" t="s">
        <v>438</v>
      </c>
      <c r="T18" s="43">
        <v>4449</v>
      </c>
      <c r="U18" s="43">
        <v>3345</v>
      </c>
      <c r="V18" s="43">
        <v>4299</v>
      </c>
      <c r="W18" s="43">
        <v>7131</v>
      </c>
      <c r="X18" s="43">
        <v>2639</v>
      </c>
      <c r="Y18" s="43">
        <v>1040</v>
      </c>
      <c r="Z18" s="44">
        <v>3.91</v>
      </c>
      <c r="AA18" s="44">
        <v>0.1</v>
      </c>
      <c r="AB18" s="44">
        <v>4.3</v>
      </c>
      <c r="AC18" s="44">
        <v>5.38</v>
      </c>
      <c r="AD18" s="44">
        <v>1.29</v>
      </c>
      <c r="AE18" s="44">
        <v>0.93</v>
      </c>
      <c r="AF18" s="45">
        <v>290</v>
      </c>
      <c r="AG18" s="45">
        <v>304.3</v>
      </c>
      <c r="AH18" s="43">
        <v>4840</v>
      </c>
      <c r="AI18" s="43">
        <v>3568</v>
      </c>
      <c r="AL18" s="33" t="s">
        <v>438</v>
      </c>
      <c r="AM18" s="46">
        <f>AF18*About!$A$30</f>
        <v>8055691.08023997</v>
      </c>
      <c r="AN18" s="46">
        <f>AF55*About!$A$30</f>
        <v>8100136.27240681</v>
      </c>
      <c r="AO18" s="46">
        <f>AF92*About!$A$30</f>
        <v>8055691.08023997</v>
      </c>
      <c r="AP18" s="46">
        <f>AF129*About!$A$30</f>
        <v>8114025.39495895</v>
      </c>
      <c r="AQ18" s="46">
        <f>AG18*About!$A$30</f>
        <v>8452919.98523111</v>
      </c>
      <c r="AR18" s="46">
        <f>AG55*About!$A$30</f>
        <v>8489031.70386667</v>
      </c>
      <c r="AS18" s="46">
        <f>AG92*About!$A$30</f>
        <v>8444586.51169983</v>
      </c>
      <c r="AT18" s="46">
        <f>AG129*About!$A$30</f>
        <v>8494587.35288753</v>
      </c>
    </row>
    <row r="19" spans="1:46">
      <c r="A19" s="33" t="s">
        <v>439</v>
      </c>
      <c r="B19" s="34">
        <v>3317</v>
      </c>
      <c r="C19" s="34">
        <v>449</v>
      </c>
      <c r="D19" s="34">
        <v>2199</v>
      </c>
      <c r="E19" s="37"/>
      <c r="F19" s="34">
        <v>286</v>
      </c>
      <c r="G19" s="34">
        <v>383</v>
      </c>
      <c r="H19" s="37"/>
      <c r="J19" s="33" t="s">
        <v>439</v>
      </c>
      <c r="K19" s="34">
        <v>1313</v>
      </c>
      <c r="L19" s="34">
        <v>103</v>
      </c>
      <c r="M19" s="34">
        <v>1125</v>
      </c>
      <c r="N19" s="37"/>
      <c r="O19" s="34">
        <v>51</v>
      </c>
      <c r="P19" s="34">
        <v>33</v>
      </c>
      <c r="Q19" s="37"/>
      <c r="S19" s="33" t="s">
        <v>439</v>
      </c>
      <c r="T19" s="43">
        <v>4112</v>
      </c>
      <c r="U19" s="43">
        <v>2420</v>
      </c>
      <c r="V19" s="43">
        <v>5153</v>
      </c>
      <c r="W19" s="48"/>
      <c r="X19" s="43">
        <v>2028</v>
      </c>
      <c r="Y19" s="43">
        <v>1004</v>
      </c>
      <c r="Z19" s="44">
        <v>4.17</v>
      </c>
      <c r="AA19" s="44">
        <v>0.56</v>
      </c>
      <c r="AB19" s="44">
        <v>4.77</v>
      </c>
      <c r="AC19" s="49"/>
      <c r="AD19" s="44">
        <v>0.73</v>
      </c>
      <c r="AE19" s="44">
        <v>0.24</v>
      </c>
      <c r="AF19" s="45">
        <v>287.6</v>
      </c>
      <c r="AG19" s="45">
        <v>300.5</v>
      </c>
      <c r="AH19" s="43">
        <v>3990</v>
      </c>
      <c r="AI19" s="43">
        <v>2811</v>
      </c>
      <c r="AL19" s="33" t="s">
        <v>439</v>
      </c>
      <c r="AM19" s="46">
        <f>AF19*About!$A$30</f>
        <v>7989023.29198971</v>
      </c>
      <c r="AN19" s="46">
        <f>AF56*About!$A$30</f>
        <v>7994578.94101056</v>
      </c>
      <c r="AO19" s="46">
        <f>AF93*About!$A$30</f>
        <v>7894577.25863517</v>
      </c>
      <c r="AP19" s="46">
        <f>AF130*About!$A$30</f>
        <v>7866799.0135309</v>
      </c>
      <c r="AQ19" s="46">
        <f>AG19*About!$A$30</f>
        <v>8347362.65383487</v>
      </c>
      <c r="AR19" s="46">
        <f>AG56*About!$A$30</f>
        <v>8352918.30285572</v>
      </c>
      <c r="AS19" s="46">
        <f>AG93*About!$A$30</f>
        <v>8255694.44499076</v>
      </c>
      <c r="AT19" s="46">
        <f>AG130*About!$A$30</f>
        <v>8216804.90184477</v>
      </c>
    </row>
    <row r="20" spans="1:46">
      <c r="A20" s="33" t="s">
        <v>440</v>
      </c>
      <c r="B20" s="37">
        <v>13144</v>
      </c>
      <c r="C20" s="37">
        <v>102</v>
      </c>
      <c r="D20" s="37">
        <v>10687</v>
      </c>
      <c r="E20" s="37">
        <v>250</v>
      </c>
      <c r="F20" s="37">
        <v>1354</v>
      </c>
      <c r="G20" s="37">
        <v>751</v>
      </c>
      <c r="H20" s="37"/>
      <c r="J20" s="33" t="s">
        <v>440</v>
      </c>
      <c r="K20" s="37">
        <v>5202</v>
      </c>
      <c r="L20" s="37">
        <v>5</v>
      </c>
      <c r="M20" s="37">
        <v>4672</v>
      </c>
      <c r="N20" s="37">
        <v>207</v>
      </c>
      <c r="O20" s="37">
        <v>225</v>
      </c>
      <c r="P20" s="37">
        <v>93</v>
      </c>
      <c r="Q20" s="37"/>
      <c r="S20" s="33" t="s">
        <v>440</v>
      </c>
      <c r="T20" s="43">
        <v>4061</v>
      </c>
      <c r="U20" s="43">
        <v>473</v>
      </c>
      <c r="V20" s="43">
        <v>4443</v>
      </c>
      <c r="W20" s="43">
        <v>8296</v>
      </c>
      <c r="X20" s="43">
        <v>1863</v>
      </c>
      <c r="Y20" s="43">
        <v>1284</v>
      </c>
      <c r="Z20" s="44">
        <v>6.26</v>
      </c>
      <c r="AA20" s="44">
        <v>1.7</v>
      </c>
      <c r="AB20" s="44">
        <v>6.49</v>
      </c>
      <c r="AC20" s="44">
        <v>6.34</v>
      </c>
      <c r="AD20" s="44">
        <v>2.53</v>
      </c>
      <c r="AE20" s="44">
        <v>1.59</v>
      </c>
      <c r="AF20" s="45">
        <v>289</v>
      </c>
      <c r="AG20" s="45">
        <v>307.6</v>
      </c>
      <c r="AH20" s="43">
        <v>17916</v>
      </c>
      <c r="AI20" s="43">
        <v>12785</v>
      </c>
      <c r="AL20" s="33" t="s">
        <v>440</v>
      </c>
      <c r="AM20" s="46">
        <f>AF20*About!$A$30</f>
        <v>8027912.83513569</v>
      </c>
      <c r="AN20" s="46">
        <f>AF57*About!$A$30</f>
        <v>7700129.54290524</v>
      </c>
      <c r="AO20" s="46">
        <f>AF94*About!$A$30</f>
        <v>7605683.5095507</v>
      </c>
      <c r="AP20" s="46">
        <f>AF131*About!$A$30</f>
        <v>7561238.31738386</v>
      </c>
      <c r="AQ20" s="46">
        <f>AG20*About!$A$30</f>
        <v>8544588.19407522</v>
      </c>
      <c r="AR20" s="46">
        <f>AG57*About!$A$30</f>
        <v>8164026.23614665</v>
      </c>
      <c r="AS20" s="46">
        <f>AG94*About!$A$30</f>
        <v>8039024.1331774</v>
      </c>
      <c r="AT20" s="46">
        <f>AG131*About!$A$30</f>
        <v>8008468.0635627</v>
      </c>
    </row>
    <row r="21" spans="1:46">
      <c r="A21" s="33" t="s">
        <v>441</v>
      </c>
      <c r="B21" s="34">
        <v>8833</v>
      </c>
      <c r="C21" s="34">
        <v>398</v>
      </c>
      <c r="D21" s="34">
        <v>7038</v>
      </c>
      <c r="E21" s="37"/>
      <c r="F21" s="34">
        <v>794</v>
      </c>
      <c r="G21" s="34">
        <v>602</v>
      </c>
      <c r="H21" s="37"/>
      <c r="J21" s="33" t="s">
        <v>441</v>
      </c>
      <c r="K21" s="34">
        <v>2771</v>
      </c>
      <c r="L21" s="34">
        <v>142</v>
      </c>
      <c r="M21" s="34">
        <v>2477</v>
      </c>
      <c r="N21" s="37"/>
      <c r="O21" s="34">
        <v>88</v>
      </c>
      <c r="P21" s="34">
        <v>64</v>
      </c>
      <c r="Q21" s="37"/>
      <c r="S21" s="33" t="s">
        <v>441</v>
      </c>
      <c r="T21" s="43">
        <v>3213</v>
      </c>
      <c r="U21" s="43">
        <v>3571</v>
      </c>
      <c r="V21" s="43">
        <v>3523</v>
      </c>
      <c r="W21" s="48"/>
      <c r="X21" s="43">
        <v>1480</v>
      </c>
      <c r="Y21" s="43">
        <v>1061</v>
      </c>
      <c r="Z21" s="44">
        <v>4.61</v>
      </c>
      <c r="AA21" s="44">
        <v>0.2</v>
      </c>
      <c r="AB21" s="44">
        <v>5.11</v>
      </c>
      <c r="AC21" s="49"/>
      <c r="AD21" s="44">
        <v>0.57</v>
      </c>
      <c r="AE21" s="44">
        <v>0.71</v>
      </c>
      <c r="AF21" s="45">
        <v>289.1</v>
      </c>
      <c r="AG21" s="45">
        <v>304.6</v>
      </c>
      <c r="AH21" s="43">
        <v>9834</v>
      </c>
      <c r="AI21" s="43">
        <v>6800</v>
      </c>
      <c r="AL21" s="33" t="s">
        <v>441</v>
      </c>
      <c r="AM21" s="46">
        <f>AF21*About!$A$30</f>
        <v>8030690.65964612</v>
      </c>
      <c r="AN21" s="46">
        <f>AF58*About!$A$30</f>
        <v>8019579.36160441</v>
      </c>
      <c r="AO21" s="46">
        <f>AF95*About!$A$30</f>
        <v>7991801.11650014</v>
      </c>
      <c r="AP21" s="46">
        <f>AF132*About!$A$30</f>
        <v>8030690.65964612</v>
      </c>
      <c r="AQ21" s="46">
        <f>AG21*About!$A$30</f>
        <v>8461253.4587624</v>
      </c>
      <c r="AR21" s="46">
        <f>AG58*About!$A$30</f>
        <v>8430697.38914769</v>
      </c>
      <c r="AS21" s="46">
        <f>AG95*About!$A$30</f>
        <v>8422363.91561641</v>
      </c>
      <c r="AT21" s="46">
        <f>AG132*About!$A$30</f>
        <v>8477920.40582496</v>
      </c>
    </row>
    <row r="22" spans="1:46">
      <c r="A22" s="33" t="s">
        <v>442</v>
      </c>
      <c r="B22" s="34">
        <v>7541</v>
      </c>
      <c r="C22" s="34">
        <v>3567</v>
      </c>
      <c r="D22" s="34">
        <v>3144</v>
      </c>
      <c r="E22" s="37"/>
      <c r="F22" s="34">
        <v>405</v>
      </c>
      <c r="G22" s="34">
        <v>425</v>
      </c>
      <c r="H22" s="37"/>
      <c r="J22" s="33" t="s">
        <v>442</v>
      </c>
      <c r="K22" s="34">
        <v>2934</v>
      </c>
      <c r="L22" s="34">
        <v>1339</v>
      </c>
      <c r="M22" s="34">
        <v>1481</v>
      </c>
      <c r="N22" s="37"/>
      <c r="O22" s="34">
        <v>74</v>
      </c>
      <c r="P22" s="34">
        <v>40</v>
      </c>
      <c r="Q22" s="37"/>
      <c r="S22" s="33" t="s">
        <v>442</v>
      </c>
      <c r="T22" s="43">
        <v>3968</v>
      </c>
      <c r="U22" s="43">
        <v>3758</v>
      </c>
      <c r="V22" s="43">
        <v>4796</v>
      </c>
      <c r="W22" s="48"/>
      <c r="X22" s="43">
        <v>1960</v>
      </c>
      <c r="Y22" s="43">
        <v>1103</v>
      </c>
      <c r="Z22" s="44">
        <v>2.64</v>
      </c>
      <c r="AA22" s="44">
        <v>0.11</v>
      </c>
      <c r="AB22" s="44">
        <v>5.08</v>
      </c>
      <c r="AC22" s="49"/>
      <c r="AD22" s="44">
        <v>2.37</v>
      </c>
      <c r="AE22" s="44">
        <v>0.99</v>
      </c>
      <c r="AF22" s="45">
        <v>287</v>
      </c>
      <c r="AG22" s="45">
        <v>302</v>
      </c>
      <c r="AH22" s="43">
        <v>5202</v>
      </c>
      <c r="AI22" s="43">
        <v>3943</v>
      </c>
      <c r="AL22" s="33" t="s">
        <v>442</v>
      </c>
      <c r="AM22" s="46">
        <f>AF22*About!$A$30</f>
        <v>7972356.34492714</v>
      </c>
      <c r="AN22" s="46">
        <f>AF59*About!$A$30</f>
        <v>7883465.96059346</v>
      </c>
      <c r="AO22" s="46">
        <f>AF96*About!$A$30</f>
        <v>7869576.83804132</v>
      </c>
      <c r="AP22" s="46">
        <f>AF133*About!$A$30</f>
        <v>7705685.1919261</v>
      </c>
      <c r="AQ22" s="46">
        <f>AG22*About!$A$30</f>
        <v>8389030.02149128</v>
      </c>
      <c r="AR22" s="46">
        <f>AG59*About!$A$30</f>
        <v>8294583.98813674</v>
      </c>
      <c r="AS22" s="46">
        <f>AG96*About!$A$30</f>
        <v>8280694.8655846</v>
      </c>
      <c r="AT22" s="46">
        <f>AG133*About!$A$30</f>
        <v>8116803.21946938</v>
      </c>
    </row>
    <row r="23" spans="1:46">
      <c r="A23" s="33" t="s">
        <v>443</v>
      </c>
      <c r="B23" s="34">
        <v>4160</v>
      </c>
      <c r="C23" s="34">
        <v>1276</v>
      </c>
      <c r="D23" s="34">
        <v>2265</v>
      </c>
      <c r="E23" s="37"/>
      <c r="F23" s="34">
        <v>424</v>
      </c>
      <c r="G23" s="34">
        <v>188</v>
      </c>
      <c r="H23" s="34">
        <v>6</v>
      </c>
      <c r="J23" s="33" t="s">
        <v>443</v>
      </c>
      <c r="K23" s="34">
        <v>1427</v>
      </c>
      <c r="L23" s="34">
        <v>435</v>
      </c>
      <c r="M23" s="34">
        <v>901</v>
      </c>
      <c r="N23" s="37"/>
      <c r="O23" s="34">
        <v>75</v>
      </c>
      <c r="P23" s="34">
        <v>16</v>
      </c>
      <c r="Q23" s="34">
        <v>0.2</v>
      </c>
      <c r="S23" s="33" t="s">
        <v>443</v>
      </c>
      <c r="T23" s="43">
        <v>3483</v>
      </c>
      <c r="U23" s="43">
        <v>3421</v>
      </c>
      <c r="V23" s="43">
        <v>3978</v>
      </c>
      <c r="W23" s="48"/>
      <c r="X23" s="43">
        <v>1960</v>
      </c>
      <c r="Y23" s="43">
        <v>905</v>
      </c>
      <c r="Z23" s="44">
        <v>3.8</v>
      </c>
      <c r="AA23" s="44">
        <v>0.75</v>
      </c>
      <c r="AB23" s="44">
        <v>5.45</v>
      </c>
      <c r="AC23" s="49"/>
      <c r="AD23" s="44">
        <v>0.72</v>
      </c>
      <c r="AE23" s="44">
        <v>1.56</v>
      </c>
      <c r="AF23" s="45">
        <v>293.8</v>
      </c>
      <c r="AG23" s="45">
        <v>309.6</v>
      </c>
      <c r="AH23" s="43">
        <v>3199</v>
      </c>
      <c r="AI23" s="43">
        <v>2405</v>
      </c>
      <c r="AL23" s="33" t="s">
        <v>443</v>
      </c>
      <c r="AM23" s="46">
        <f>AF23*About!$A$30</f>
        <v>8161248.41163622</v>
      </c>
      <c r="AN23" s="46">
        <f>AF60*About!$A$30</f>
        <v>8133470.16653194</v>
      </c>
      <c r="AO23" s="46">
        <f>AF97*About!$A$30</f>
        <v>8027912.83513569</v>
      </c>
      <c r="AP23" s="46">
        <f>AF134*About!$A$30</f>
        <v>8166804.06065707</v>
      </c>
      <c r="AQ23" s="46">
        <f>AG23*About!$A$30</f>
        <v>8600144.68428378</v>
      </c>
      <c r="AR23" s="46">
        <f>AG60*About!$A$30</f>
        <v>8566810.79015864</v>
      </c>
      <c r="AS23" s="46">
        <f>AG97*About!$A$30</f>
        <v>8439030.86267898</v>
      </c>
      <c r="AT23" s="46">
        <f>AG134*About!$A$30</f>
        <v>8619589.45585677</v>
      </c>
    </row>
    <row r="24" spans="1:46">
      <c r="A24" s="33" t="s">
        <v>444</v>
      </c>
      <c r="B24" s="34">
        <v>12134</v>
      </c>
      <c r="C24" s="34">
        <v>1079</v>
      </c>
      <c r="D24" s="34">
        <v>8617</v>
      </c>
      <c r="E24" s="34">
        <v>1614</v>
      </c>
      <c r="F24" s="34">
        <v>441</v>
      </c>
      <c r="G24" s="34">
        <v>382</v>
      </c>
      <c r="H24" s="34">
        <v>1</v>
      </c>
      <c r="J24" s="33" t="s">
        <v>444</v>
      </c>
      <c r="K24" s="34">
        <v>4639</v>
      </c>
      <c r="L24" s="34">
        <v>208</v>
      </c>
      <c r="M24" s="34">
        <v>3216</v>
      </c>
      <c r="N24" s="34">
        <v>1106</v>
      </c>
      <c r="O24" s="34">
        <v>74</v>
      </c>
      <c r="P24" s="34">
        <v>34</v>
      </c>
      <c r="Q24" s="34">
        <v>0.1</v>
      </c>
      <c r="S24" s="33" t="s">
        <v>444</v>
      </c>
      <c r="T24" s="48">
        <v>3957</v>
      </c>
      <c r="U24" s="43">
        <v>1932</v>
      </c>
      <c r="V24" s="43">
        <v>3841</v>
      </c>
      <c r="W24" s="43">
        <v>7600</v>
      </c>
      <c r="X24" s="43">
        <v>1761</v>
      </c>
      <c r="Y24" s="43">
        <v>915</v>
      </c>
      <c r="Z24" s="44">
        <v>4.83</v>
      </c>
      <c r="AA24" s="44">
        <v>0.46</v>
      </c>
      <c r="AB24" s="44">
        <v>4.92</v>
      </c>
      <c r="AC24" s="44">
        <v>5.66</v>
      </c>
      <c r="AD24" s="44">
        <v>3.19</v>
      </c>
      <c r="AE24" s="44">
        <v>0.32</v>
      </c>
      <c r="AF24" s="45">
        <v>284.1</v>
      </c>
      <c r="AG24" s="45">
        <v>298.8</v>
      </c>
      <c r="AH24" s="43">
        <v>10985</v>
      </c>
      <c r="AI24" s="43">
        <v>8803</v>
      </c>
      <c r="AL24" s="33" t="s">
        <v>444</v>
      </c>
      <c r="AM24" s="46">
        <f>AF24*About!$A$30</f>
        <v>7891799.43412474</v>
      </c>
      <c r="AN24" s="46">
        <f>AF61*About!$A$30</f>
        <v>7802909.04979106</v>
      </c>
      <c r="AO24" s="46">
        <f>AF98*About!$A$30</f>
        <v>7766797.3311555</v>
      </c>
      <c r="AP24" s="46">
        <f>AF135*About!$A$30</f>
        <v>7744574.73507208</v>
      </c>
      <c r="AQ24" s="46">
        <f>AG24*About!$A$30</f>
        <v>8300139.6371576</v>
      </c>
      <c r="AR24" s="46">
        <f>AG61*About!$A$30</f>
        <v>8189026.65674049</v>
      </c>
      <c r="AS24" s="46">
        <f>AG98*About!$A$30</f>
        <v>8139025.8155528</v>
      </c>
      <c r="AT24" s="46">
        <f>AG135*About!$A$30</f>
        <v>8116803.21946938</v>
      </c>
    </row>
    <row r="25" spans="1:46">
      <c r="A25" s="33" t="s">
        <v>445</v>
      </c>
      <c r="B25" s="37">
        <v>4407</v>
      </c>
      <c r="C25" s="37">
        <v>1532</v>
      </c>
      <c r="D25" s="37">
        <v>2261</v>
      </c>
      <c r="E25" s="37">
        <v>217</v>
      </c>
      <c r="F25" s="37">
        <v>287</v>
      </c>
      <c r="G25" s="37">
        <v>110</v>
      </c>
      <c r="H25" s="37"/>
      <c r="J25" s="33" t="s">
        <v>445</v>
      </c>
      <c r="K25" s="37">
        <v>1801</v>
      </c>
      <c r="L25" s="37">
        <v>570</v>
      </c>
      <c r="M25" s="37">
        <v>986</v>
      </c>
      <c r="N25" s="37">
        <v>172</v>
      </c>
      <c r="O25" s="37">
        <v>61</v>
      </c>
      <c r="P25" s="37">
        <v>12</v>
      </c>
      <c r="Q25" s="37"/>
      <c r="S25" s="33" t="s">
        <v>445</v>
      </c>
      <c r="T25" s="43">
        <v>4123</v>
      </c>
      <c r="U25" s="43">
        <v>3750</v>
      </c>
      <c r="V25" s="43">
        <v>4353</v>
      </c>
      <c r="W25" s="43">
        <v>7898</v>
      </c>
      <c r="X25" s="43">
        <v>2385</v>
      </c>
      <c r="Y25" s="43">
        <v>1097</v>
      </c>
      <c r="Z25" s="44">
        <v>3.6</v>
      </c>
      <c r="AA25" s="44">
        <v>0.41</v>
      </c>
      <c r="AB25" s="44">
        <v>5.85</v>
      </c>
      <c r="AC25" s="44">
        <v>5.86</v>
      </c>
      <c r="AD25" s="44">
        <v>1.08</v>
      </c>
      <c r="AE25" s="44">
        <v>1.1</v>
      </c>
      <c r="AF25" s="45">
        <v>292.9</v>
      </c>
      <c r="AG25" s="45">
        <v>310.2</v>
      </c>
      <c r="AH25" s="43">
        <v>3038</v>
      </c>
      <c r="AI25" s="43">
        <v>2017</v>
      </c>
      <c r="AL25" s="33" t="s">
        <v>445</v>
      </c>
      <c r="AM25" s="46">
        <f>AF25*About!$A$30</f>
        <v>8136247.99104237</v>
      </c>
      <c r="AN25" s="46">
        <f>AF62*About!$A$30</f>
        <v>8166804.06065707</v>
      </c>
      <c r="AO25" s="46">
        <f>AF99*About!$A$30</f>
        <v>8105691.92142767</v>
      </c>
      <c r="AP25" s="46">
        <f>AF136*About!$A$30</f>
        <v>8086247.14985467</v>
      </c>
      <c r="AQ25" s="46">
        <f>AG25*About!$A$30</f>
        <v>8616811.63134634</v>
      </c>
      <c r="AR25" s="46">
        <f>AG62*About!$A$30</f>
        <v>8647367.70096104</v>
      </c>
      <c r="AS25" s="46">
        <f>AG99*About!$A$30</f>
        <v>8558477.31662736</v>
      </c>
      <c r="AT25" s="46">
        <f>AG136*About!$A$30</f>
        <v>8547366.01858565</v>
      </c>
    </row>
    <row r="26" spans="1:46">
      <c r="A26" s="33" t="s">
        <v>446</v>
      </c>
      <c r="B26" s="34">
        <v>877</v>
      </c>
      <c r="C26" s="34">
        <v>125</v>
      </c>
      <c r="D26" s="34">
        <v>464</v>
      </c>
      <c r="E26" s="34">
        <v>130</v>
      </c>
      <c r="F26" s="34">
        <v>29</v>
      </c>
      <c r="G26" s="34">
        <v>129</v>
      </c>
      <c r="H26" s="37"/>
      <c r="J26" s="33" t="s">
        <v>446</v>
      </c>
      <c r="K26" s="34">
        <v>340</v>
      </c>
      <c r="L26" s="34">
        <v>14</v>
      </c>
      <c r="M26" s="34">
        <v>212</v>
      </c>
      <c r="N26" s="34">
        <v>97</v>
      </c>
      <c r="O26" s="34">
        <v>5</v>
      </c>
      <c r="P26" s="34">
        <v>13</v>
      </c>
      <c r="Q26" s="37"/>
      <c r="S26" s="33" t="s">
        <v>446</v>
      </c>
      <c r="T26" s="43">
        <v>3878</v>
      </c>
      <c r="U26" s="43">
        <v>1089</v>
      </c>
      <c r="V26" s="43">
        <v>4563</v>
      </c>
      <c r="W26" s="43">
        <v>7447</v>
      </c>
      <c r="X26" s="43">
        <v>1645</v>
      </c>
      <c r="Y26" s="43">
        <v>1023</v>
      </c>
      <c r="Z26" s="44">
        <v>6.91</v>
      </c>
      <c r="AA26" s="44">
        <v>0.47</v>
      </c>
      <c r="AB26" s="44">
        <v>7.58</v>
      </c>
      <c r="AC26" s="44">
        <v>7.36</v>
      </c>
      <c r="AD26" s="44">
        <v>1.46</v>
      </c>
      <c r="AE26" s="44">
        <v>1.36</v>
      </c>
      <c r="AF26" s="45">
        <v>280</v>
      </c>
      <c r="AG26" s="45">
        <v>302</v>
      </c>
      <c r="AH26" s="43">
        <v>771</v>
      </c>
      <c r="AI26" s="43">
        <v>568</v>
      </c>
      <c r="AL26" s="33" t="s">
        <v>446</v>
      </c>
      <c r="AM26" s="46">
        <f>AF26*About!$A$30</f>
        <v>7777908.62919721</v>
      </c>
      <c r="AN26" s="46">
        <f>AF63*About!$A$30</f>
        <v>7805686.87430149</v>
      </c>
      <c r="AO26" s="46">
        <f>AF100*About!$A$30</f>
        <v>7555682.66836301</v>
      </c>
      <c r="AP26" s="46">
        <f>AF137*About!$A$30</f>
        <v>7472347.93305018</v>
      </c>
      <c r="AQ26" s="46">
        <f>AG26*About!$A$30</f>
        <v>8389030.02149128</v>
      </c>
      <c r="AR26" s="46">
        <f>AG63*About!$A$30</f>
        <v>8389030.02149128</v>
      </c>
      <c r="AS26" s="46">
        <f>AG100*About!$A$30</f>
        <v>8027912.83513569</v>
      </c>
      <c r="AT26" s="46">
        <f>AG137*About!$A$30</f>
        <v>8000134.59003142</v>
      </c>
    </row>
    <row r="27" spans="1:46">
      <c r="A27" s="33" t="s">
        <v>447</v>
      </c>
      <c r="B27" s="34">
        <v>2315</v>
      </c>
      <c r="C27" s="34">
        <v>652</v>
      </c>
      <c r="D27" s="34">
        <v>1542</v>
      </c>
      <c r="E27" s="37"/>
      <c r="F27" s="34">
        <v>63</v>
      </c>
      <c r="G27" s="34">
        <v>58</v>
      </c>
      <c r="H27" s="37"/>
      <c r="J27" s="33" t="s">
        <v>447</v>
      </c>
      <c r="K27" s="34">
        <v>779</v>
      </c>
      <c r="L27" s="34">
        <v>212</v>
      </c>
      <c r="M27" s="34">
        <v>552</v>
      </c>
      <c r="N27" s="37"/>
      <c r="O27" s="34">
        <v>11</v>
      </c>
      <c r="P27" s="34">
        <v>3</v>
      </c>
      <c r="Q27" s="37"/>
      <c r="S27" s="33" t="s">
        <v>447</v>
      </c>
      <c r="T27" s="48">
        <v>3393</v>
      </c>
      <c r="U27" s="48">
        <v>3273</v>
      </c>
      <c r="V27" s="48">
        <v>3584</v>
      </c>
      <c r="W27" s="48"/>
      <c r="X27" s="48">
        <v>1996</v>
      </c>
      <c r="Y27" s="48">
        <v>606</v>
      </c>
      <c r="Z27" s="49">
        <v>5.3</v>
      </c>
      <c r="AA27" s="49">
        <v>0.49</v>
      </c>
      <c r="AB27" s="44">
        <v>7.14</v>
      </c>
      <c r="AC27" s="49"/>
      <c r="AD27" s="44">
        <v>1.5</v>
      </c>
      <c r="AE27" s="44">
        <v>0.97</v>
      </c>
      <c r="AF27" s="45">
        <v>294.8</v>
      </c>
      <c r="AG27" s="45">
        <v>317.5</v>
      </c>
      <c r="AH27" s="43">
        <v>2241</v>
      </c>
      <c r="AI27" s="43">
        <v>1724</v>
      </c>
      <c r="AL27" s="33" t="s">
        <v>447</v>
      </c>
      <c r="AM27" s="46">
        <f>AF27*About!$A$30</f>
        <v>8189026.65674049</v>
      </c>
      <c r="AN27" s="46">
        <f>AF64*About!$A$30</f>
        <v>8027912.83513569</v>
      </c>
      <c r="AO27" s="46">
        <f>AF101*About!$A$30</f>
        <v>7975134.16943757</v>
      </c>
      <c r="AP27" s="46">
        <f>AF138*About!$A$30</f>
        <v>7919577.67922902</v>
      </c>
      <c r="AQ27" s="46">
        <f>AG27*About!$A$30</f>
        <v>8819592.82060755</v>
      </c>
      <c r="AR27" s="46">
        <f>AG64*About!$A$30</f>
        <v>8655701.17449233</v>
      </c>
      <c r="AS27" s="46">
        <f>AG101*About!$A$30</f>
        <v>8544588.19407522</v>
      </c>
      <c r="AT27" s="46">
        <f>AG138*About!$A$30</f>
        <v>8486253.87935624</v>
      </c>
    </row>
    <row r="28" spans="1:46">
      <c r="A28" s="33" t="s">
        <v>448</v>
      </c>
      <c r="B28" s="34">
        <v>9442</v>
      </c>
      <c r="C28" s="34">
        <v>7391</v>
      </c>
      <c r="D28" s="34">
        <v>1548</v>
      </c>
      <c r="E28" s="37"/>
      <c r="F28" s="34">
        <v>325</v>
      </c>
      <c r="G28" s="34">
        <v>179</v>
      </c>
      <c r="H28" s="37"/>
      <c r="J28" s="33" t="s">
        <v>448</v>
      </c>
      <c r="K28" s="34">
        <v>3745</v>
      </c>
      <c r="L28" s="34">
        <v>3166</v>
      </c>
      <c r="M28" s="34">
        <v>480</v>
      </c>
      <c r="N28" s="37"/>
      <c r="O28" s="34">
        <v>71</v>
      </c>
      <c r="P28" s="34">
        <v>28</v>
      </c>
      <c r="Q28" s="37"/>
      <c r="S28" s="33" t="s">
        <v>448</v>
      </c>
      <c r="T28" s="43">
        <v>3988</v>
      </c>
      <c r="U28" s="43">
        <v>4291</v>
      </c>
      <c r="V28" s="43">
        <v>3084</v>
      </c>
      <c r="W28" s="48"/>
      <c r="X28" s="43">
        <v>2553</v>
      </c>
      <c r="Y28" s="43">
        <v>1554</v>
      </c>
      <c r="Z28" s="44">
        <v>0.65</v>
      </c>
      <c r="AA28" s="44">
        <v>0.1</v>
      </c>
      <c r="AB28" s="44">
        <v>4.38</v>
      </c>
      <c r="AC28" s="49"/>
      <c r="AD28" s="44">
        <v>0.19</v>
      </c>
      <c r="AE28" s="44">
        <v>0.19</v>
      </c>
      <c r="AF28" s="45">
        <v>303.3</v>
      </c>
      <c r="AG28" s="45">
        <v>322.3</v>
      </c>
      <c r="AH28" s="43">
        <v>1534</v>
      </c>
      <c r="AI28" s="43">
        <v>1074</v>
      </c>
      <c r="AL28" s="33" t="s">
        <v>448</v>
      </c>
      <c r="AM28" s="46">
        <f>AF28*About!$A$30</f>
        <v>8425141.74012684</v>
      </c>
      <c r="AN28" s="46">
        <f>AF65*About!$A$30</f>
        <v>8505698.65092924</v>
      </c>
      <c r="AO28" s="46">
        <f>AF102*About!$A$30</f>
        <v>8414030.44208513</v>
      </c>
      <c r="AP28" s="46">
        <f>AF139*About!$A$30</f>
        <v>8116803.21946938</v>
      </c>
      <c r="AQ28" s="46">
        <f>AG28*About!$A$30</f>
        <v>8952928.39710808</v>
      </c>
      <c r="AR28" s="46">
        <f>AG65*About!$A$30</f>
        <v>9027929.65888962</v>
      </c>
      <c r="AS28" s="46">
        <f>AG102*About!$A$30</f>
        <v>8905705.38043081</v>
      </c>
      <c r="AT28" s="46">
        <f>AG139*About!$A$30</f>
        <v>8558477.31662736</v>
      </c>
    </row>
    <row r="29" spans="1:46">
      <c r="A29" s="33" t="s">
        <v>449</v>
      </c>
      <c r="B29" s="34">
        <v>6314</v>
      </c>
      <c r="C29" s="34">
        <v>1938</v>
      </c>
      <c r="D29" s="34">
        <v>3410</v>
      </c>
      <c r="E29" s="37"/>
      <c r="F29" s="34">
        <v>457</v>
      </c>
      <c r="G29" s="34">
        <v>510</v>
      </c>
      <c r="H29" s="37"/>
      <c r="J29" s="33" t="s">
        <v>449</v>
      </c>
      <c r="K29" s="34">
        <v>2146</v>
      </c>
      <c r="L29" s="34">
        <v>659</v>
      </c>
      <c r="M29" s="34">
        <v>1390</v>
      </c>
      <c r="N29" s="37"/>
      <c r="O29" s="34">
        <v>78</v>
      </c>
      <c r="P29" s="34">
        <v>20</v>
      </c>
      <c r="Q29" s="37"/>
      <c r="S29" s="33" t="s">
        <v>449</v>
      </c>
      <c r="T29" s="43">
        <v>3689</v>
      </c>
      <c r="U29" s="43">
        <v>3406</v>
      </c>
      <c r="V29" s="43">
        <v>4237</v>
      </c>
      <c r="W29" s="48"/>
      <c r="X29" s="43">
        <v>1861</v>
      </c>
      <c r="Y29" s="43">
        <v>1092</v>
      </c>
      <c r="Z29" s="44">
        <v>5.17</v>
      </c>
      <c r="AA29" s="44">
        <v>0.17</v>
      </c>
      <c r="AB29" s="44">
        <v>7.82</v>
      </c>
      <c r="AC29" s="49"/>
      <c r="AD29" s="44">
        <v>1.31</v>
      </c>
      <c r="AE29" s="44">
        <v>0.9</v>
      </c>
      <c r="AF29" s="45">
        <v>300.4</v>
      </c>
      <c r="AG29" s="45">
        <v>324.6</v>
      </c>
      <c r="AH29" s="43">
        <v>6929</v>
      </c>
      <c r="AI29" s="43">
        <v>3716</v>
      </c>
      <c r="AL29" s="33" t="s">
        <v>449</v>
      </c>
      <c r="AM29" s="46">
        <f>AF29*About!$A$30</f>
        <v>8344584.82932444</v>
      </c>
      <c r="AN29" s="46">
        <f>AF66*About!$A$30</f>
        <v>8327917.88226187</v>
      </c>
      <c r="AO29" s="46">
        <f>AF103*About!$A$30</f>
        <v>8286250.51460546</v>
      </c>
      <c r="AP29" s="46">
        <f>AF140*About!$A$30</f>
        <v>8327917.88226187</v>
      </c>
      <c r="AQ29" s="46">
        <f>AG29*About!$A$30</f>
        <v>9016818.36084791</v>
      </c>
      <c r="AR29" s="46">
        <f>AG66*About!$A$30</f>
        <v>8983484.46672278</v>
      </c>
      <c r="AS29" s="46">
        <f>AG103*About!$A$30</f>
        <v>8944594.92357679</v>
      </c>
      <c r="AT29" s="46">
        <f>AG140*About!$A$30</f>
        <v>8986262.29123321</v>
      </c>
    </row>
    <row r="30" spans="1:46">
      <c r="A30" s="33" t="s">
        <v>450</v>
      </c>
      <c r="B30" s="37">
        <v>9341</v>
      </c>
      <c r="C30" s="37">
        <v>6649</v>
      </c>
      <c r="D30" s="37">
        <v>1480</v>
      </c>
      <c r="E30" s="37"/>
      <c r="F30" s="37">
        <v>862</v>
      </c>
      <c r="G30" s="37">
        <v>350</v>
      </c>
      <c r="H30" s="37"/>
      <c r="J30" s="33" t="s">
        <v>450</v>
      </c>
      <c r="K30" s="37">
        <v>3368</v>
      </c>
      <c r="L30" s="37">
        <v>2768</v>
      </c>
      <c r="M30" s="37">
        <v>312</v>
      </c>
      <c r="N30" s="37"/>
      <c r="O30" s="37">
        <v>242</v>
      </c>
      <c r="P30" s="37">
        <v>47</v>
      </c>
      <c r="Q30" s="37"/>
      <c r="S30" s="33" t="s">
        <v>450</v>
      </c>
      <c r="T30" s="43">
        <v>3620</v>
      </c>
      <c r="U30" s="43">
        <v>4184</v>
      </c>
      <c r="V30" s="43">
        <v>2108</v>
      </c>
      <c r="W30" s="48"/>
      <c r="X30" s="43">
        <v>2808</v>
      </c>
      <c r="Y30" s="43">
        <v>1350</v>
      </c>
      <c r="Z30" s="44">
        <v>0.85</v>
      </c>
      <c r="AA30" s="44">
        <v>0.15</v>
      </c>
      <c r="AB30" s="44">
        <v>8.12</v>
      </c>
      <c r="AC30" s="49"/>
      <c r="AD30" s="44">
        <v>1.01</v>
      </c>
      <c r="AE30" s="44">
        <v>0.87</v>
      </c>
      <c r="AF30" s="45">
        <v>307.9</v>
      </c>
      <c r="AG30" s="45">
        <v>334</v>
      </c>
      <c r="AH30" s="43">
        <v>1472</v>
      </c>
      <c r="AI30" s="43">
        <v>674</v>
      </c>
      <c r="AL30" s="33" t="s">
        <v>450</v>
      </c>
      <c r="AM30" s="46">
        <f>AF30*About!$A$30</f>
        <v>8552921.66760651</v>
      </c>
      <c r="AN30" s="46">
        <f>AF67*About!$A$30</f>
        <v>8716813.31372173</v>
      </c>
      <c r="AO30" s="46">
        <f>AF104*About!$A$30</f>
        <v>8636256.40291933</v>
      </c>
      <c r="AP30" s="46">
        <f>AF141*About!$A$30</f>
        <v>8541810.3695648</v>
      </c>
      <c r="AQ30" s="46">
        <f>AG30*About!$A$30</f>
        <v>9277933.8648281</v>
      </c>
      <c r="AR30" s="46">
        <f>AG67*About!$A$30</f>
        <v>9402935.96779734</v>
      </c>
      <c r="AS30" s="46">
        <f>AG104*About!$A$30</f>
        <v>9336268.17954708</v>
      </c>
      <c r="AT30" s="46">
        <f>AG141*About!$A$30</f>
        <v>9225155.19912998</v>
      </c>
    </row>
    <row r="31" spans="1:46">
      <c r="A31" s="33" t="s">
        <v>451</v>
      </c>
      <c r="B31" s="34">
        <v>322</v>
      </c>
      <c r="C31" s="34">
        <v>166</v>
      </c>
      <c r="D31" s="34">
        <v>41</v>
      </c>
      <c r="E31" s="37"/>
      <c r="F31" s="34">
        <v>1</v>
      </c>
      <c r="G31" s="34">
        <v>110</v>
      </c>
      <c r="H31" s="34">
        <v>4</v>
      </c>
      <c r="J31" s="33" t="s">
        <v>451</v>
      </c>
      <c r="K31" s="34">
        <v>83</v>
      </c>
      <c r="L31" s="34">
        <v>68</v>
      </c>
      <c r="M31" s="34">
        <v>1</v>
      </c>
      <c r="N31" s="37"/>
      <c r="O31" s="34">
        <v>0.2</v>
      </c>
      <c r="P31" s="34">
        <v>13</v>
      </c>
      <c r="Q31" s="34">
        <v>1</v>
      </c>
      <c r="S31" s="33" t="s">
        <v>451</v>
      </c>
      <c r="T31" s="43">
        <v>2638</v>
      </c>
      <c r="U31" s="43">
        <v>4116</v>
      </c>
      <c r="V31" s="43">
        <v>297</v>
      </c>
      <c r="W31" s="48"/>
      <c r="X31" s="43">
        <v>2173</v>
      </c>
      <c r="Y31" s="43">
        <v>1210</v>
      </c>
      <c r="Z31" s="44">
        <v>0.52</v>
      </c>
      <c r="AA31" s="44">
        <v>0.55</v>
      </c>
      <c r="AB31" s="44">
        <v>0.28</v>
      </c>
      <c r="AC31" s="49"/>
      <c r="AD31" s="49"/>
      <c r="AE31" s="49"/>
      <c r="AF31" s="45">
        <v>366</v>
      </c>
      <c r="AG31" s="45">
        <v>385</v>
      </c>
      <c r="AH31" s="48"/>
      <c r="AI31" s="45">
        <v>0.5</v>
      </c>
      <c r="AL31" s="33" t="s">
        <v>451</v>
      </c>
      <c r="AM31" s="46">
        <f>AF31*About!$A$30</f>
        <v>10166837.7081649</v>
      </c>
      <c r="AN31" s="46">
        <f>AF68*About!$A$30</f>
        <v>10283506.3376029</v>
      </c>
      <c r="AO31" s="46">
        <f>AF105*About!$A$30</f>
        <v>10294617.6356446</v>
      </c>
      <c r="AP31" s="46"/>
      <c r="AQ31" s="46">
        <f>AG31*About!$A$30</f>
        <v>10694624.3651462</v>
      </c>
      <c r="AR31" s="46">
        <f>AG68*About!$A$30</f>
        <v>10808515.1700737</v>
      </c>
      <c r="AS31" s="46">
        <f>AG105*About!$A$30</f>
        <v>11675196.4173271</v>
      </c>
      <c r="AT31" s="46"/>
    </row>
    <row r="32" spans="1:46">
      <c r="A32" s="33" t="s">
        <v>452</v>
      </c>
      <c r="B32" s="34">
        <v>6002</v>
      </c>
      <c r="C32" s="34">
        <v>294</v>
      </c>
      <c r="D32" s="34">
        <v>4370</v>
      </c>
      <c r="E32" s="37"/>
      <c r="F32" s="34">
        <v>531</v>
      </c>
      <c r="G32" s="34">
        <v>806</v>
      </c>
      <c r="H32" s="37"/>
      <c r="J32" s="33" t="s">
        <v>452</v>
      </c>
      <c r="K32" s="34">
        <v>2188</v>
      </c>
      <c r="L32" s="34">
        <v>108</v>
      </c>
      <c r="M32" s="34">
        <v>1913</v>
      </c>
      <c r="N32" s="37"/>
      <c r="O32" s="34">
        <v>83</v>
      </c>
      <c r="P32" s="34">
        <v>83</v>
      </c>
      <c r="Q32" s="37"/>
      <c r="S32" s="33" t="s">
        <v>452</v>
      </c>
      <c r="T32" s="43">
        <v>3790</v>
      </c>
      <c r="U32" s="43">
        <v>3697</v>
      </c>
      <c r="V32" s="43">
        <v>4383</v>
      </c>
      <c r="W32" s="48"/>
      <c r="X32" s="43">
        <v>1931</v>
      </c>
      <c r="Y32" s="43">
        <v>1273</v>
      </c>
      <c r="Z32" s="44">
        <v>6.23</v>
      </c>
      <c r="AA32" s="44">
        <v>0.8</v>
      </c>
      <c r="AB32" s="44">
        <v>6.95</v>
      </c>
      <c r="AC32" s="49"/>
      <c r="AD32" s="44">
        <v>2.36</v>
      </c>
      <c r="AE32" s="44">
        <v>1.65</v>
      </c>
      <c r="AF32" s="45">
        <v>300.2</v>
      </c>
      <c r="AG32" s="45">
        <v>322.2</v>
      </c>
      <c r="AH32" s="43">
        <v>6698</v>
      </c>
      <c r="AI32" s="43">
        <v>4438</v>
      </c>
      <c r="AL32" s="33" t="s">
        <v>452</v>
      </c>
      <c r="AM32" s="46">
        <f>AF32*About!$A$30</f>
        <v>8339029.18030358</v>
      </c>
      <c r="AN32" s="46">
        <f>AF69*About!$A$30</f>
        <v>8355696.12736615</v>
      </c>
      <c r="AO32" s="46">
        <f>AF106*About!$A$30</f>
        <v>8283472.69009503</v>
      </c>
      <c r="AP32" s="46">
        <f>AF143*About!$A$30</f>
        <v>8302917.46166802</v>
      </c>
      <c r="AQ32" s="46">
        <f>AG32*About!$A$30</f>
        <v>8950150.57259765</v>
      </c>
      <c r="AR32" s="46">
        <f>AG69*About!$A$30</f>
        <v>8952928.39710808</v>
      </c>
      <c r="AS32" s="46">
        <f>AG106*About!$A$30</f>
        <v>8850148.89022226</v>
      </c>
      <c r="AT32" s="46">
        <f>AG143*About!$A$30</f>
        <v>8847371.06571183</v>
      </c>
    </row>
    <row r="33" spans="1:47">
      <c r="A33" s="33" t="s">
        <v>453</v>
      </c>
      <c r="B33" s="35">
        <v>5046</v>
      </c>
      <c r="C33" s="35">
        <v>792</v>
      </c>
      <c r="D33" s="35">
        <v>2104</v>
      </c>
      <c r="E33" s="37"/>
      <c r="F33" s="35">
        <v>1297</v>
      </c>
      <c r="G33" s="35">
        <v>852</v>
      </c>
      <c r="H33" s="37"/>
      <c r="J33" s="33" t="s">
        <v>453</v>
      </c>
      <c r="K33" s="35">
        <v>1568</v>
      </c>
      <c r="L33" s="35">
        <v>410</v>
      </c>
      <c r="M33" s="35">
        <v>817</v>
      </c>
      <c r="N33" s="37"/>
      <c r="O33" s="35">
        <v>228</v>
      </c>
      <c r="P33" s="35">
        <v>112</v>
      </c>
      <c r="Q33" s="37"/>
      <c r="S33" s="33" t="s">
        <v>453</v>
      </c>
      <c r="T33" s="43">
        <v>3274</v>
      </c>
      <c r="U33" s="43">
        <v>5180</v>
      </c>
      <c r="V33" s="43">
        <v>4236</v>
      </c>
      <c r="W33" s="48"/>
      <c r="X33" s="43">
        <v>1787</v>
      </c>
      <c r="Y33" s="43">
        <v>1422</v>
      </c>
      <c r="Z33" s="44">
        <v>3.39</v>
      </c>
      <c r="AA33" s="44">
        <v>0.79</v>
      </c>
      <c r="AB33" s="44">
        <v>5.41</v>
      </c>
      <c r="AC33" s="49"/>
      <c r="AD33" s="44">
        <v>0.97</v>
      </c>
      <c r="AE33" s="44">
        <v>0.13</v>
      </c>
      <c r="AF33" s="45">
        <v>302.1</v>
      </c>
      <c r="AG33" s="45">
        <v>319.5</v>
      </c>
      <c r="AH33" s="43">
        <v>3756</v>
      </c>
      <c r="AI33" s="43">
        <v>2444</v>
      </c>
      <c r="AL33" s="33" t="s">
        <v>453</v>
      </c>
      <c r="AM33" s="46">
        <f>AF33*About!$A$30</f>
        <v>8391807.84600171</v>
      </c>
      <c r="AN33" s="46">
        <f>AF70*About!$A$30</f>
        <v>8225138.37537605</v>
      </c>
      <c r="AO33" s="46">
        <f>AF107*About!$A$30</f>
        <v>8219582.7263552</v>
      </c>
      <c r="AP33" s="46">
        <f>AF144*About!$A$30</f>
        <v>8208471.42831349</v>
      </c>
      <c r="AQ33" s="46">
        <f>AG33*About!$A$30</f>
        <v>8875149.31081611</v>
      </c>
      <c r="AR33" s="46">
        <f>AG70*About!$A$30</f>
        <v>8700146.36665917</v>
      </c>
      <c r="AS33" s="46">
        <f>AG107*About!$A$30</f>
        <v>8686257.24410703</v>
      </c>
      <c r="AT33" s="46">
        <f>AG144*About!$A$30</f>
        <v>8691812.89312788</v>
      </c>
    </row>
    <row r="34" spans="1:47">
      <c r="A34" s="33" t="s">
        <v>454</v>
      </c>
      <c r="B34" s="37">
        <v>3147</v>
      </c>
      <c r="C34" s="37">
        <v>1192</v>
      </c>
      <c r="D34" s="37">
        <v>392</v>
      </c>
      <c r="E34" s="37"/>
      <c r="F34" s="37">
        <v>462</v>
      </c>
      <c r="G34" s="37">
        <v>1102</v>
      </c>
      <c r="H34" s="37"/>
      <c r="J34" s="33" t="s">
        <v>454</v>
      </c>
      <c r="K34" s="37">
        <v>880</v>
      </c>
      <c r="L34" s="37">
        <v>554</v>
      </c>
      <c r="M34" s="37">
        <v>104</v>
      </c>
      <c r="N34" s="37"/>
      <c r="O34" s="37">
        <v>66</v>
      </c>
      <c r="P34" s="37">
        <v>155</v>
      </c>
      <c r="Q34" s="37"/>
      <c r="S34" s="33" t="s">
        <v>454</v>
      </c>
      <c r="T34" s="43">
        <v>2925</v>
      </c>
      <c r="U34" s="43">
        <v>4649</v>
      </c>
      <c r="V34" s="43">
        <v>2667</v>
      </c>
      <c r="W34" s="48"/>
      <c r="X34" s="43">
        <v>1743</v>
      </c>
      <c r="Y34" s="43">
        <v>1487</v>
      </c>
      <c r="Z34" s="44">
        <v>0.82</v>
      </c>
      <c r="AA34" s="44">
        <v>0.19</v>
      </c>
      <c r="AB34" s="44">
        <v>6.4</v>
      </c>
      <c r="AC34" s="49"/>
      <c r="AD34" s="44">
        <v>0.32</v>
      </c>
      <c r="AE34" s="44">
        <v>0.46</v>
      </c>
      <c r="AF34" s="45">
        <v>305.6</v>
      </c>
      <c r="AG34" s="45">
        <v>325.3</v>
      </c>
      <c r="AH34" s="43">
        <v>414</v>
      </c>
      <c r="AI34" s="43">
        <v>291</v>
      </c>
      <c r="AL34" s="33" t="s">
        <v>454</v>
      </c>
      <c r="AM34" s="46">
        <f>AF34*About!$A$30</f>
        <v>8489031.70386667</v>
      </c>
      <c r="AN34" s="46">
        <f>AF71*About!$A$30</f>
        <v>8322362.23324102</v>
      </c>
      <c r="AO34" s="46">
        <f>AF108*About!$A$30</f>
        <v>8466809.10778325</v>
      </c>
      <c r="AP34" s="46">
        <f>AF145*About!$A$30</f>
        <v>8466809.10778325</v>
      </c>
      <c r="AQ34" s="46">
        <f>AG34*About!$A$30</f>
        <v>9036263.1324209</v>
      </c>
      <c r="AR34" s="46">
        <f>AG71*About!$A$30</f>
        <v>8858482.36375354</v>
      </c>
      <c r="AS34" s="46">
        <f>AG108*About!$A$30</f>
        <v>9030707.48340005</v>
      </c>
      <c r="AT34" s="46">
        <f>AG145*About!$A$30</f>
        <v>9030707.48340005</v>
      </c>
    </row>
    <row r="35" spans="1:47">
      <c r="A35" s="33" t="s">
        <v>455</v>
      </c>
      <c r="B35" s="34">
        <v>5271</v>
      </c>
      <c r="C35" s="34">
        <v>42</v>
      </c>
      <c r="D35" s="34">
        <v>3218</v>
      </c>
      <c r="E35" s="37"/>
      <c r="F35" s="34">
        <v>1116</v>
      </c>
      <c r="G35" s="34">
        <v>895</v>
      </c>
      <c r="H35" s="37"/>
      <c r="J35" s="33" t="s">
        <v>455</v>
      </c>
      <c r="K35" s="34">
        <v>1701</v>
      </c>
      <c r="L35" s="34">
        <v>22</v>
      </c>
      <c r="M35" s="34">
        <v>1381</v>
      </c>
      <c r="N35" s="37"/>
      <c r="O35" s="34">
        <v>186</v>
      </c>
      <c r="P35" s="34">
        <v>112</v>
      </c>
      <c r="Q35" s="37"/>
      <c r="S35" s="33" t="s">
        <v>455</v>
      </c>
      <c r="T35" s="43">
        <v>3476</v>
      </c>
      <c r="U35" s="43">
        <v>5161</v>
      </c>
      <c r="V35" s="43">
        <v>4603</v>
      </c>
      <c r="W35" s="48"/>
      <c r="X35" s="43">
        <v>1811</v>
      </c>
      <c r="Y35" s="43">
        <v>1371</v>
      </c>
      <c r="Z35" s="44">
        <v>7.17</v>
      </c>
      <c r="AA35" s="44">
        <v>1.49</v>
      </c>
      <c r="AB35" s="44">
        <v>8.42</v>
      </c>
      <c r="AC35" s="49"/>
      <c r="AD35" s="44">
        <v>2.15</v>
      </c>
      <c r="AE35" s="44">
        <v>1.36</v>
      </c>
      <c r="AF35" s="45">
        <v>302</v>
      </c>
      <c r="AG35" s="45">
        <v>326</v>
      </c>
      <c r="AH35" s="43">
        <v>6432</v>
      </c>
      <c r="AI35" s="43">
        <v>3822</v>
      </c>
      <c r="AL35" s="33" t="s">
        <v>455</v>
      </c>
      <c r="AM35" s="46">
        <f>AF35*About!$A$30</f>
        <v>8389030.02149128</v>
      </c>
      <c r="AN35" s="46">
        <f>AF72*About!$A$30</f>
        <v>8139025.8155528</v>
      </c>
      <c r="AO35" s="46">
        <f>AF109*About!$A$30</f>
        <v>8055691.08023997</v>
      </c>
      <c r="AP35" s="46">
        <f>AF146*About!$A$30</f>
        <v>8008468.0635627</v>
      </c>
      <c r="AQ35" s="46">
        <f>AG35*About!$A$30</f>
        <v>9055707.9039939</v>
      </c>
      <c r="AR35" s="46">
        <f>AG72*About!$A$30</f>
        <v>8750147.20784687</v>
      </c>
      <c r="AS35" s="46">
        <f>AG109*About!$A$30</f>
        <v>8639034.22742976</v>
      </c>
      <c r="AT35" s="46">
        <f>AG146*About!$A$30</f>
        <v>8689035.06861746</v>
      </c>
    </row>
    <row r="36" spans="1:47">
      <c r="A36" s="33" t="s">
        <v>456</v>
      </c>
      <c r="B36" s="34">
        <v>9614</v>
      </c>
      <c r="C36" s="34">
        <v>773</v>
      </c>
      <c r="D36" s="34">
        <v>5813</v>
      </c>
      <c r="E36" s="37"/>
      <c r="F36" s="34">
        <v>1956</v>
      </c>
      <c r="G36" s="34">
        <v>1072</v>
      </c>
      <c r="H36" s="37"/>
      <c r="J36" s="33" t="s">
        <v>456</v>
      </c>
      <c r="K36" s="34">
        <v>3606</v>
      </c>
      <c r="L36" s="34">
        <v>290</v>
      </c>
      <c r="M36" s="34">
        <v>2777</v>
      </c>
      <c r="N36" s="37"/>
      <c r="O36" s="34">
        <v>407</v>
      </c>
      <c r="P36" s="34">
        <v>132</v>
      </c>
      <c r="Q36" s="37"/>
      <c r="S36" s="33" t="s">
        <v>456</v>
      </c>
      <c r="T36" s="48">
        <v>3918</v>
      </c>
      <c r="U36" s="48">
        <v>3762</v>
      </c>
      <c r="V36" s="48">
        <v>5069</v>
      </c>
      <c r="W36" s="48"/>
      <c r="X36" s="48">
        <v>2113</v>
      </c>
      <c r="Y36" s="48">
        <v>1284</v>
      </c>
      <c r="Z36" s="49">
        <v>6.79</v>
      </c>
      <c r="AA36" s="49">
        <v>0.2</v>
      </c>
      <c r="AB36" s="44">
        <v>8.43</v>
      </c>
      <c r="AC36" s="49"/>
      <c r="AD36" s="44">
        <v>2.1</v>
      </c>
      <c r="AE36" s="44">
        <v>1.2</v>
      </c>
      <c r="AF36" s="45">
        <v>288</v>
      </c>
      <c r="AG36" s="45">
        <v>307</v>
      </c>
      <c r="AH36" s="43">
        <v>5328</v>
      </c>
      <c r="AI36" s="43">
        <v>2910</v>
      </c>
      <c r="AL36" s="33" t="s">
        <v>456</v>
      </c>
      <c r="AM36" s="46">
        <f>AF36*About!$A$30</f>
        <v>8000134.59003142</v>
      </c>
      <c r="AN36" s="46">
        <f>AF73*About!$A$30</f>
        <v>8386252.19698085</v>
      </c>
      <c r="AO36" s="46">
        <f>AF110*About!$A$30</f>
        <v>8050135.43121912</v>
      </c>
      <c r="AP36" s="46">
        <f>AF147*About!$A$30</f>
        <v>8061246.72926083</v>
      </c>
      <c r="AQ36" s="46">
        <f>AG36*About!$A$30</f>
        <v>8527921.24701266</v>
      </c>
      <c r="AR36" s="46">
        <f>AG73*About!$A$30</f>
        <v>9130709.16577544</v>
      </c>
      <c r="AS36" s="46">
        <f>AG110*About!$A$30</f>
        <v>8661256.82351318</v>
      </c>
      <c r="AT36" s="46">
        <f>AG147*About!$A$30</f>
        <v>8705702.01568002</v>
      </c>
    </row>
    <row r="37" spans="1:47">
      <c r="AO37" s="26"/>
      <c r="AP37" s="26"/>
      <c r="AS37" s="26"/>
      <c r="AT37" s="26"/>
    </row>
    <row r="38" ht="13.9" spans="1:47">
      <c r="A38" s="28" t="s">
        <v>546</v>
      </c>
      <c r="B38" s="29"/>
      <c r="C38" s="29"/>
      <c r="D38" s="29"/>
      <c r="E38" s="29"/>
      <c r="F38" s="29"/>
      <c r="G38" s="29"/>
      <c r="H38" s="29"/>
      <c r="J38" s="28" t="s">
        <v>547</v>
      </c>
      <c r="K38" s="29"/>
      <c r="L38" s="29"/>
      <c r="M38" s="29"/>
      <c r="N38" s="29"/>
      <c r="O38" s="29"/>
      <c r="P38" s="29"/>
      <c r="Q38" s="29"/>
      <c r="S38" s="30" t="s">
        <v>548</v>
      </c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</row>
    <row r="39" spans="1:47">
      <c r="A39" s="31" t="s">
        <v>549</v>
      </c>
      <c r="B39" s="29"/>
      <c r="C39" s="29"/>
      <c r="D39" s="29"/>
      <c r="E39" s="29"/>
      <c r="F39" s="29"/>
      <c r="G39" s="29"/>
      <c r="H39" s="29"/>
      <c r="J39" s="29" t="s">
        <v>550</v>
      </c>
      <c r="K39" s="29"/>
      <c r="L39" s="29"/>
      <c r="M39" s="29"/>
      <c r="N39" s="29"/>
      <c r="O39" s="29"/>
      <c r="P39" s="29"/>
      <c r="Q39" s="29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 spans="1:47">
      <c r="A40" s="33" t="s">
        <v>412</v>
      </c>
      <c r="B40" s="34" t="s">
        <v>551</v>
      </c>
      <c r="C40" s="35" t="s">
        <v>552</v>
      </c>
      <c r="D40" s="35"/>
      <c r="E40" s="35"/>
      <c r="F40" s="35"/>
      <c r="G40" s="35"/>
      <c r="H40" s="35"/>
      <c r="J40" s="33" t="s">
        <v>412</v>
      </c>
      <c r="K40" s="34" t="s">
        <v>553</v>
      </c>
      <c r="L40" s="35" t="s">
        <v>554</v>
      </c>
      <c r="M40" s="35"/>
      <c r="N40" s="35"/>
      <c r="O40" s="35"/>
      <c r="P40" s="35"/>
      <c r="Q40" s="35"/>
      <c r="S40" s="36"/>
      <c r="T40" s="37" t="s">
        <v>555</v>
      </c>
      <c r="U40" s="37"/>
      <c r="V40" s="37"/>
      <c r="W40" s="37"/>
      <c r="X40" s="37"/>
      <c r="Y40" s="37"/>
      <c r="Z40" s="34" t="s">
        <v>556</v>
      </c>
      <c r="AA40" s="34"/>
      <c r="AB40" s="34"/>
      <c r="AC40" s="34"/>
      <c r="AD40" s="34"/>
      <c r="AE40" s="34"/>
      <c r="AF40" s="38" t="s">
        <v>557</v>
      </c>
      <c r="AG40" s="38" t="s">
        <v>558</v>
      </c>
      <c r="AH40" s="38" t="s">
        <v>559</v>
      </c>
      <c r="AI40" s="38" t="s">
        <v>560</v>
      </c>
      <c r="AT40" s="26"/>
      <c r="AU40" s="47"/>
    </row>
    <row r="41" spans="1:47">
      <c r="A41" s="33"/>
      <c r="B41" s="34"/>
      <c r="C41" s="35" t="s">
        <v>563</v>
      </c>
      <c r="D41" s="35" t="s">
        <v>564</v>
      </c>
      <c r="E41" s="35" t="s">
        <v>565</v>
      </c>
      <c r="F41" s="35" t="s">
        <v>566</v>
      </c>
      <c r="G41" s="35" t="s">
        <v>567</v>
      </c>
      <c r="H41" s="35" t="s">
        <v>568</v>
      </c>
      <c r="J41" s="33"/>
      <c r="K41" s="34"/>
      <c r="L41" s="35" t="s">
        <v>569</v>
      </c>
      <c r="M41" s="35" t="s">
        <v>570</v>
      </c>
      <c r="N41" s="35" t="s">
        <v>571</v>
      </c>
      <c r="O41" s="35" t="s">
        <v>572</v>
      </c>
      <c r="P41" s="35" t="s">
        <v>573</v>
      </c>
      <c r="Q41" s="35" t="s">
        <v>574</v>
      </c>
      <c r="S41" s="41"/>
      <c r="T41" s="37" t="s">
        <v>553</v>
      </c>
      <c r="U41" s="37" t="s">
        <v>569</v>
      </c>
      <c r="V41" s="37" t="s">
        <v>570</v>
      </c>
      <c r="W41" s="37" t="s">
        <v>571</v>
      </c>
      <c r="X41" s="37" t="s">
        <v>572</v>
      </c>
      <c r="Y41" s="37" t="s">
        <v>573</v>
      </c>
      <c r="Z41" s="37" t="s">
        <v>553</v>
      </c>
      <c r="AA41" s="37" t="s">
        <v>569</v>
      </c>
      <c r="AB41" s="35" t="s">
        <v>570</v>
      </c>
      <c r="AC41" s="35" t="s">
        <v>571</v>
      </c>
      <c r="AD41" s="35" t="s">
        <v>572</v>
      </c>
      <c r="AE41" s="35" t="s">
        <v>573</v>
      </c>
      <c r="AF41" s="38"/>
      <c r="AG41" s="38"/>
      <c r="AH41" s="38"/>
      <c r="AI41" s="38"/>
      <c r="AT41" s="26"/>
      <c r="AU41" s="47"/>
    </row>
    <row r="42" spans="1:47">
      <c r="A42" s="33" t="s">
        <v>422</v>
      </c>
      <c r="B42" s="34">
        <v>209137</v>
      </c>
      <c r="C42" s="34">
        <v>33572</v>
      </c>
      <c r="D42" s="34">
        <v>124247</v>
      </c>
      <c r="E42" s="34">
        <v>4989</v>
      </c>
      <c r="F42" s="34">
        <v>28154</v>
      </c>
      <c r="G42" s="34">
        <v>18134</v>
      </c>
      <c r="H42" s="34">
        <v>40</v>
      </c>
      <c r="J42" s="33" t="s">
        <v>422</v>
      </c>
      <c r="K42" s="34">
        <v>74521</v>
      </c>
      <c r="L42" s="34">
        <v>12555</v>
      </c>
      <c r="M42" s="34">
        <v>51656</v>
      </c>
      <c r="N42" s="34">
        <v>3662</v>
      </c>
      <c r="O42" s="34">
        <v>4663</v>
      </c>
      <c r="P42" s="34">
        <v>1982</v>
      </c>
      <c r="Q42" s="34">
        <v>3</v>
      </c>
      <c r="S42" s="33" t="s">
        <v>422</v>
      </c>
      <c r="T42" s="34">
        <v>3756</v>
      </c>
      <c r="U42" s="34">
        <v>3825</v>
      </c>
      <c r="V42" s="34">
        <v>4211</v>
      </c>
      <c r="W42" s="34">
        <v>7450</v>
      </c>
      <c r="X42" s="34">
        <v>2078</v>
      </c>
      <c r="Y42" s="34">
        <v>1281</v>
      </c>
      <c r="Z42" s="34">
        <v>4.65</v>
      </c>
      <c r="AA42" s="44">
        <v>0.25</v>
      </c>
      <c r="AB42" s="44">
        <v>5.98</v>
      </c>
      <c r="AC42" s="44">
        <v>6.05</v>
      </c>
      <c r="AD42" s="34">
        <v>1.53</v>
      </c>
      <c r="AE42" s="34">
        <v>1.04</v>
      </c>
      <c r="AF42" s="34">
        <v>287.2</v>
      </c>
      <c r="AG42" s="34">
        <v>304.9</v>
      </c>
      <c r="AH42" s="34">
        <v>208088</v>
      </c>
      <c r="AI42" s="34">
        <v>139561</v>
      </c>
    </row>
    <row r="43" spans="1:47">
      <c r="A43" s="33" t="s">
        <v>423</v>
      </c>
      <c r="B43" s="34">
        <v>1261</v>
      </c>
      <c r="C43" s="34">
        <v>98</v>
      </c>
      <c r="D43" s="34">
        <v>1136</v>
      </c>
      <c r="E43" s="37"/>
      <c r="F43" s="34">
        <v>18</v>
      </c>
      <c r="G43" s="34">
        <v>8</v>
      </c>
      <c r="H43" s="37"/>
      <c r="J43" s="33" t="s">
        <v>423</v>
      </c>
      <c r="K43" s="34">
        <v>450</v>
      </c>
      <c r="L43" s="34">
        <v>11</v>
      </c>
      <c r="M43" s="34">
        <v>434</v>
      </c>
      <c r="N43" s="37"/>
      <c r="O43" s="34">
        <v>4</v>
      </c>
      <c r="P43" s="34">
        <v>1</v>
      </c>
      <c r="Q43" s="37"/>
      <c r="S43" s="33" t="s">
        <v>423</v>
      </c>
      <c r="T43" s="34">
        <v>3570</v>
      </c>
      <c r="U43" s="34">
        <v>1156</v>
      </c>
      <c r="V43" s="34">
        <v>3823</v>
      </c>
      <c r="W43" s="48"/>
      <c r="X43" s="34">
        <v>2005</v>
      </c>
      <c r="Y43" s="34">
        <v>1242</v>
      </c>
      <c r="Z43" s="34">
        <v>2.65</v>
      </c>
      <c r="AA43" s="34">
        <v>0.87</v>
      </c>
      <c r="AB43" s="34">
        <v>2.71</v>
      </c>
      <c r="AC43" s="49"/>
      <c r="AD43" s="44">
        <v>0.28</v>
      </c>
      <c r="AE43" s="34">
        <v>1.31</v>
      </c>
      <c r="AF43" s="34">
        <v>196.4</v>
      </c>
      <c r="AG43" s="34">
        <v>200.6</v>
      </c>
      <c r="AH43" s="34">
        <v>22</v>
      </c>
      <c r="AI43" s="34">
        <v>783</v>
      </c>
    </row>
    <row r="44" spans="1:47">
      <c r="A44" s="33" t="s">
        <v>424</v>
      </c>
      <c r="B44" s="34">
        <v>1884</v>
      </c>
      <c r="C44" s="37"/>
      <c r="D44" s="34">
        <v>1666</v>
      </c>
      <c r="E44" s="37"/>
      <c r="F44" s="34">
        <v>84</v>
      </c>
      <c r="G44" s="34">
        <v>134</v>
      </c>
      <c r="H44" s="37"/>
      <c r="J44" s="33" t="s">
        <v>424</v>
      </c>
      <c r="K44" s="34">
        <v>696</v>
      </c>
      <c r="L44" s="37"/>
      <c r="M44" s="34">
        <v>668</v>
      </c>
      <c r="N44" s="37"/>
      <c r="O44" s="34">
        <v>12</v>
      </c>
      <c r="P44" s="34">
        <v>16</v>
      </c>
      <c r="Q44" s="37"/>
      <c r="S44" s="33" t="s">
        <v>424</v>
      </c>
      <c r="T44" s="34">
        <v>3743</v>
      </c>
      <c r="U44" s="48"/>
      <c r="V44" s="34">
        <v>4015</v>
      </c>
      <c r="W44" s="48"/>
      <c r="X44" s="34">
        <v>1769</v>
      </c>
      <c r="Y44" s="34">
        <v>1265</v>
      </c>
      <c r="Z44" s="34">
        <v>5.21</v>
      </c>
      <c r="AA44" s="49"/>
      <c r="AB44" s="34">
        <v>5.37</v>
      </c>
      <c r="AC44" s="49"/>
      <c r="AD44" s="34">
        <v>1.41</v>
      </c>
      <c r="AE44" s="44">
        <v>0.77</v>
      </c>
      <c r="AF44" s="34">
        <v>260.9</v>
      </c>
      <c r="AG44" s="45">
        <v>275.7</v>
      </c>
      <c r="AH44" s="34">
        <v>1996</v>
      </c>
      <c r="AI44" s="34">
        <v>1726</v>
      </c>
    </row>
    <row r="45" spans="1:47">
      <c r="A45" s="33" t="s">
        <v>425</v>
      </c>
      <c r="B45" s="34">
        <v>9272</v>
      </c>
      <c r="C45" s="34">
        <v>165</v>
      </c>
      <c r="D45" s="34">
        <v>5382</v>
      </c>
      <c r="E45" s="37"/>
      <c r="F45" s="34">
        <v>2274</v>
      </c>
      <c r="G45" s="34">
        <v>1447</v>
      </c>
      <c r="H45" s="34">
        <v>4</v>
      </c>
      <c r="J45" s="33" t="s">
        <v>425</v>
      </c>
      <c r="K45" s="34">
        <v>2871</v>
      </c>
      <c r="L45" s="34">
        <v>13</v>
      </c>
      <c r="M45" s="34">
        <v>2350</v>
      </c>
      <c r="N45" s="37"/>
      <c r="O45" s="34">
        <v>368</v>
      </c>
      <c r="P45" s="34">
        <v>141</v>
      </c>
      <c r="Q45" s="34"/>
      <c r="S45" s="33" t="s">
        <v>425</v>
      </c>
      <c r="T45" s="34">
        <v>3489</v>
      </c>
      <c r="U45" s="34">
        <v>780</v>
      </c>
      <c r="V45" s="34">
        <v>4447</v>
      </c>
      <c r="W45" s="48"/>
      <c r="X45" s="34">
        <v>2145</v>
      </c>
      <c r="Y45" s="34">
        <v>1336</v>
      </c>
      <c r="Z45" s="34">
        <v>4.8</v>
      </c>
      <c r="AA45" s="34">
        <v>1.63</v>
      </c>
      <c r="AB45" s="44">
        <v>5.64</v>
      </c>
      <c r="AC45" s="49"/>
      <c r="AD45" s="34">
        <v>0.62</v>
      </c>
      <c r="AE45" s="34">
        <v>0.91</v>
      </c>
      <c r="AF45" s="34">
        <v>287.5</v>
      </c>
      <c r="AG45" s="45">
        <v>304.5</v>
      </c>
      <c r="AH45" s="34">
        <v>9523</v>
      </c>
      <c r="AI45" s="34">
        <v>6506</v>
      </c>
    </row>
    <row r="46" spans="1:47">
      <c r="A46" s="33" t="s">
        <v>426</v>
      </c>
      <c r="B46" s="34">
        <v>10081</v>
      </c>
      <c r="C46" s="34">
        <v>214</v>
      </c>
      <c r="D46" s="34">
        <v>6860</v>
      </c>
      <c r="E46" s="37"/>
      <c r="F46" s="34">
        <v>1974</v>
      </c>
      <c r="G46" s="34">
        <v>1033</v>
      </c>
      <c r="H46" s="37"/>
      <c r="J46" s="33" t="s">
        <v>426</v>
      </c>
      <c r="K46" s="34">
        <v>3359</v>
      </c>
      <c r="L46" s="34">
        <v>46</v>
      </c>
      <c r="M46" s="34">
        <v>2920</v>
      </c>
      <c r="N46" s="37"/>
      <c r="O46" s="34">
        <v>266</v>
      </c>
      <c r="P46" s="34">
        <v>129</v>
      </c>
      <c r="Q46" s="37"/>
      <c r="S46" s="33" t="s">
        <v>426</v>
      </c>
      <c r="T46" s="34">
        <v>3557</v>
      </c>
      <c r="U46" s="34">
        <v>2142</v>
      </c>
      <c r="V46" s="34">
        <v>4403</v>
      </c>
      <c r="W46" s="48"/>
      <c r="X46" s="34">
        <v>1680</v>
      </c>
      <c r="Y46" s="34">
        <v>1277</v>
      </c>
      <c r="Z46" s="34">
        <v>6.32</v>
      </c>
      <c r="AA46" s="44">
        <v>0.28</v>
      </c>
      <c r="AB46" s="44">
        <v>7.09</v>
      </c>
      <c r="AC46" s="49"/>
      <c r="AD46" s="44">
        <v>0.87</v>
      </c>
      <c r="AE46" s="44">
        <v>0.79</v>
      </c>
      <c r="AF46" s="45">
        <v>293.7</v>
      </c>
      <c r="AG46" s="45">
        <v>315.7</v>
      </c>
      <c r="AH46" s="34">
        <v>14578</v>
      </c>
      <c r="AI46" s="34">
        <v>8163</v>
      </c>
    </row>
    <row r="47" spans="1:47">
      <c r="A47" s="33" t="s">
        <v>427</v>
      </c>
      <c r="B47" s="34">
        <v>14569</v>
      </c>
      <c r="C47" s="34">
        <v>238</v>
      </c>
      <c r="D47" s="34">
        <v>9370</v>
      </c>
      <c r="E47" s="37"/>
      <c r="F47" s="34">
        <v>3785</v>
      </c>
      <c r="G47" s="34">
        <v>1176</v>
      </c>
      <c r="H47" s="37"/>
      <c r="J47" s="33" t="s">
        <v>427</v>
      </c>
      <c r="K47" s="34">
        <v>5693</v>
      </c>
      <c r="L47" s="34">
        <v>57</v>
      </c>
      <c r="M47" s="34">
        <v>4730</v>
      </c>
      <c r="N47" s="37"/>
      <c r="O47" s="34">
        <v>726</v>
      </c>
      <c r="P47" s="34">
        <v>180</v>
      </c>
      <c r="Q47" s="37"/>
      <c r="S47" s="33" t="s">
        <v>427</v>
      </c>
      <c r="T47" s="34">
        <v>4148</v>
      </c>
      <c r="U47" s="34">
        <v>2403</v>
      </c>
      <c r="V47" s="34">
        <v>5066</v>
      </c>
      <c r="W47" s="48"/>
      <c r="X47" s="34">
        <v>2375</v>
      </c>
      <c r="Y47" s="34">
        <v>1654</v>
      </c>
      <c r="Z47" s="44">
        <v>6.05</v>
      </c>
      <c r="AA47" s="34">
        <v>0.67</v>
      </c>
      <c r="AB47" s="34">
        <v>7.01</v>
      </c>
      <c r="AC47" s="49"/>
      <c r="AD47" s="34">
        <v>1.2</v>
      </c>
      <c r="AE47" s="44">
        <v>0.77</v>
      </c>
      <c r="AF47" s="34">
        <v>298</v>
      </c>
      <c r="AG47" s="34">
        <v>321</v>
      </c>
      <c r="AH47" s="34">
        <v>27652</v>
      </c>
      <c r="AI47" s="34">
        <v>13599</v>
      </c>
    </row>
    <row r="48" spans="1:47">
      <c r="A48" s="33" t="s">
        <v>428</v>
      </c>
      <c r="B48" s="34">
        <v>5666</v>
      </c>
      <c r="C48" s="34">
        <v>288</v>
      </c>
      <c r="D48" s="34">
        <v>3638</v>
      </c>
      <c r="E48" s="34">
        <v>448</v>
      </c>
      <c r="F48" s="34">
        <v>979</v>
      </c>
      <c r="G48" s="34">
        <v>313</v>
      </c>
      <c r="H48" s="37"/>
      <c r="J48" s="33" t="s">
        <v>428</v>
      </c>
      <c r="K48" s="34">
        <v>2025</v>
      </c>
      <c r="L48" s="34">
        <v>53</v>
      </c>
      <c r="M48" s="34">
        <v>1409</v>
      </c>
      <c r="N48" s="34">
        <v>327</v>
      </c>
      <c r="O48" s="34">
        <v>194</v>
      </c>
      <c r="P48" s="34">
        <v>43</v>
      </c>
      <c r="Q48" s="37"/>
      <c r="S48" s="33" t="s">
        <v>428</v>
      </c>
      <c r="T48" s="34">
        <v>3710</v>
      </c>
      <c r="U48" s="34">
        <v>1844</v>
      </c>
      <c r="V48" s="34">
        <v>3951</v>
      </c>
      <c r="W48" s="34">
        <v>7307</v>
      </c>
      <c r="X48" s="34">
        <v>2244</v>
      </c>
      <c r="Y48" s="34">
        <v>1453</v>
      </c>
      <c r="Z48" s="34">
        <v>5.46</v>
      </c>
      <c r="AA48" s="34">
        <v>1.47</v>
      </c>
      <c r="AB48" s="44">
        <v>5.96</v>
      </c>
      <c r="AC48" s="34">
        <v>6.28</v>
      </c>
      <c r="AD48" s="34">
        <v>1.91</v>
      </c>
      <c r="AE48" s="34">
        <v>1.47</v>
      </c>
      <c r="AF48" s="34">
        <v>284.4</v>
      </c>
      <c r="AG48" s="45">
        <v>302.1</v>
      </c>
      <c r="AH48" s="34">
        <v>6742</v>
      </c>
      <c r="AI48" s="34">
        <v>3950</v>
      </c>
    </row>
    <row r="49" spans="1:35">
      <c r="A49" s="33" t="s">
        <v>429</v>
      </c>
      <c r="B49" s="34">
        <v>3189</v>
      </c>
      <c r="C49" s="34">
        <v>478</v>
      </c>
      <c r="D49" s="34">
        <v>1850</v>
      </c>
      <c r="E49" s="37"/>
      <c r="F49" s="34">
        <v>577</v>
      </c>
      <c r="G49" s="34">
        <v>285</v>
      </c>
      <c r="H49" s="37"/>
      <c r="J49" s="33" t="s">
        <v>429</v>
      </c>
      <c r="K49" s="34">
        <v>974</v>
      </c>
      <c r="L49" s="34">
        <v>84</v>
      </c>
      <c r="M49" s="34">
        <v>721</v>
      </c>
      <c r="N49" s="37"/>
      <c r="O49" s="34">
        <v>130</v>
      </c>
      <c r="P49" s="34">
        <v>39</v>
      </c>
      <c r="Q49" s="37"/>
      <c r="S49" s="33" t="s">
        <v>429</v>
      </c>
      <c r="T49" s="34">
        <v>3137</v>
      </c>
      <c r="U49" s="34">
        <v>1900</v>
      </c>
      <c r="V49" s="34">
        <v>3909</v>
      </c>
      <c r="W49" s="48"/>
      <c r="X49" s="34">
        <v>2309</v>
      </c>
      <c r="Y49" s="34">
        <v>1531</v>
      </c>
      <c r="Z49" s="34">
        <v>5.83</v>
      </c>
      <c r="AA49" s="44">
        <v>0.76</v>
      </c>
      <c r="AB49" s="44">
        <v>7.13</v>
      </c>
      <c r="AC49" s="49"/>
      <c r="AD49" s="34">
        <v>2.98</v>
      </c>
      <c r="AE49" s="34">
        <v>1.32</v>
      </c>
      <c r="AF49" s="45">
        <v>276.7</v>
      </c>
      <c r="AG49" s="34">
        <v>297.2</v>
      </c>
      <c r="AH49" s="34">
        <v>3814</v>
      </c>
      <c r="AI49" s="34">
        <v>1949</v>
      </c>
    </row>
    <row r="50" spans="1:35">
      <c r="A50" s="33" t="s">
        <v>432</v>
      </c>
      <c r="B50" s="34">
        <v>3441</v>
      </c>
      <c r="C50" s="34">
        <v>101</v>
      </c>
      <c r="D50" s="34">
        <v>2416</v>
      </c>
      <c r="E50" s="37"/>
      <c r="F50" s="34">
        <v>686</v>
      </c>
      <c r="G50" s="34">
        <v>238</v>
      </c>
      <c r="H50" s="37"/>
      <c r="J50" s="33" t="s">
        <v>432</v>
      </c>
      <c r="K50" s="34">
        <v>1098</v>
      </c>
      <c r="L50" s="34">
        <v>29</v>
      </c>
      <c r="M50" s="34">
        <v>894</v>
      </c>
      <c r="N50" s="37"/>
      <c r="O50" s="34">
        <v>141</v>
      </c>
      <c r="P50" s="34">
        <v>33</v>
      </c>
      <c r="Q50" s="37"/>
      <c r="S50" s="33" t="s">
        <v>432</v>
      </c>
      <c r="T50" s="34">
        <v>3356</v>
      </c>
      <c r="U50" s="34">
        <v>2901</v>
      </c>
      <c r="V50" s="34">
        <v>3822</v>
      </c>
      <c r="W50" s="48"/>
      <c r="X50" s="34">
        <v>2266</v>
      </c>
      <c r="Y50" s="34">
        <v>1604</v>
      </c>
      <c r="Z50" s="44">
        <v>5.66</v>
      </c>
      <c r="AA50" s="34">
        <v>1.02</v>
      </c>
      <c r="AB50" s="34">
        <v>6.52</v>
      </c>
      <c r="AC50" s="49"/>
      <c r="AD50" s="34">
        <v>1.36</v>
      </c>
      <c r="AE50" s="44">
        <v>0.94</v>
      </c>
      <c r="AF50" s="45">
        <v>290.7</v>
      </c>
      <c r="AG50" s="34">
        <v>310.8</v>
      </c>
      <c r="AH50" s="34">
        <v>4448</v>
      </c>
      <c r="AI50" s="34">
        <v>2557</v>
      </c>
    </row>
    <row r="51" spans="1:35">
      <c r="A51" s="33" t="s">
        <v>433</v>
      </c>
      <c r="B51" s="34">
        <v>2558</v>
      </c>
      <c r="C51" s="37"/>
      <c r="D51" s="34">
        <v>2447</v>
      </c>
      <c r="E51" s="37"/>
      <c r="F51" s="34">
        <v>82</v>
      </c>
      <c r="G51" s="34">
        <v>28</v>
      </c>
      <c r="H51" s="37"/>
      <c r="J51" s="33" t="s">
        <v>433</v>
      </c>
      <c r="K51" s="34">
        <v>855</v>
      </c>
      <c r="L51" s="37"/>
      <c r="M51" s="34">
        <v>835</v>
      </c>
      <c r="N51" s="37"/>
      <c r="O51" s="34">
        <v>19</v>
      </c>
      <c r="P51" s="34">
        <v>2</v>
      </c>
      <c r="Q51" s="37"/>
      <c r="S51" s="33" t="s">
        <v>433</v>
      </c>
      <c r="T51" s="34">
        <v>3357</v>
      </c>
      <c r="U51" s="48"/>
      <c r="V51" s="34">
        <v>3411</v>
      </c>
      <c r="W51" s="48"/>
      <c r="X51" s="34">
        <v>2289</v>
      </c>
      <c r="Y51" s="34">
        <v>861</v>
      </c>
      <c r="Z51" s="44">
        <v>4.69</v>
      </c>
      <c r="AA51" s="49"/>
      <c r="AB51" s="44">
        <v>4.74</v>
      </c>
      <c r="AC51" s="49"/>
      <c r="AD51" s="34">
        <v>2.89</v>
      </c>
      <c r="AE51" s="44">
        <v>0.88</v>
      </c>
      <c r="AF51" s="34">
        <v>279.3</v>
      </c>
      <c r="AG51" s="45">
        <v>293.1</v>
      </c>
      <c r="AH51" s="34">
        <v>2661</v>
      </c>
      <c r="AI51" s="34">
        <v>2300</v>
      </c>
    </row>
    <row r="52" spans="1:35">
      <c r="A52" s="33" t="s">
        <v>434</v>
      </c>
      <c r="B52" s="34">
        <v>13336</v>
      </c>
      <c r="C52" s="34">
        <v>260</v>
      </c>
      <c r="D52" s="34">
        <v>10062</v>
      </c>
      <c r="E52" s="34">
        <v>549</v>
      </c>
      <c r="F52" s="34">
        <v>1545</v>
      </c>
      <c r="G52" s="34">
        <v>898</v>
      </c>
      <c r="H52" s="34">
        <v>23</v>
      </c>
      <c r="J52" s="33" t="s">
        <v>434</v>
      </c>
      <c r="K52" s="34">
        <v>5001</v>
      </c>
      <c r="L52" s="34">
        <v>32</v>
      </c>
      <c r="M52" s="34">
        <v>4285</v>
      </c>
      <c r="N52" s="34">
        <v>355</v>
      </c>
      <c r="O52" s="34">
        <v>229</v>
      </c>
      <c r="P52" s="34">
        <v>100</v>
      </c>
      <c r="Q52" s="34">
        <v>1</v>
      </c>
      <c r="S52" s="33" t="s">
        <v>434</v>
      </c>
      <c r="T52" s="34">
        <v>3902</v>
      </c>
      <c r="U52" s="34">
        <v>1217</v>
      </c>
      <c r="V52" s="34">
        <v>4262</v>
      </c>
      <c r="W52" s="34">
        <v>7499</v>
      </c>
      <c r="X52" s="34">
        <v>2001</v>
      </c>
      <c r="Y52" s="34">
        <v>1165</v>
      </c>
      <c r="Z52" s="44">
        <v>4.38</v>
      </c>
      <c r="AA52" s="44">
        <v>0.06</v>
      </c>
      <c r="AB52" s="34">
        <v>4.45</v>
      </c>
      <c r="AC52" s="34">
        <v>6.69</v>
      </c>
      <c r="AD52" s="34">
        <v>1.42</v>
      </c>
      <c r="AE52" s="34">
        <v>1.07</v>
      </c>
      <c r="AF52" s="34">
        <v>277.3</v>
      </c>
      <c r="AG52" s="45">
        <v>290.2</v>
      </c>
      <c r="AH52" s="34">
        <v>14605</v>
      </c>
      <c r="AI52" s="34">
        <v>11755</v>
      </c>
    </row>
    <row r="53" spans="1:35">
      <c r="A53" s="33" t="s">
        <v>435</v>
      </c>
      <c r="B53" s="34">
        <v>8846</v>
      </c>
      <c r="C53" s="34">
        <v>950</v>
      </c>
      <c r="D53" s="34">
        <v>6339</v>
      </c>
      <c r="E53" s="34">
        <v>911</v>
      </c>
      <c r="F53" s="34">
        <v>185</v>
      </c>
      <c r="G53" s="34">
        <v>462</v>
      </c>
      <c r="H53" s="37"/>
      <c r="J53" s="33" t="s">
        <v>435</v>
      </c>
      <c r="K53" s="34">
        <v>3384</v>
      </c>
      <c r="L53" s="34">
        <v>165</v>
      </c>
      <c r="M53" s="34">
        <v>2426</v>
      </c>
      <c r="N53" s="34">
        <v>712</v>
      </c>
      <c r="O53" s="34">
        <v>36</v>
      </c>
      <c r="P53" s="34">
        <v>44</v>
      </c>
      <c r="Q53" s="37"/>
      <c r="S53" s="33" t="s">
        <v>435</v>
      </c>
      <c r="T53" s="34">
        <v>3887</v>
      </c>
      <c r="U53" s="34">
        <v>1745</v>
      </c>
      <c r="V53" s="34">
        <v>3888</v>
      </c>
      <c r="W53" s="34">
        <v>7821</v>
      </c>
      <c r="X53" s="34">
        <v>2131</v>
      </c>
      <c r="Y53" s="34">
        <v>998</v>
      </c>
      <c r="Z53" s="44">
        <v>5.07</v>
      </c>
      <c r="AA53" s="44">
        <v>0.49</v>
      </c>
      <c r="AB53" s="44">
        <v>5.12</v>
      </c>
      <c r="AC53" s="44">
        <v>6.2</v>
      </c>
      <c r="AD53" s="34">
        <v>0.81</v>
      </c>
      <c r="AE53" s="34">
        <v>1.04</v>
      </c>
      <c r="AF53" s="34">
        <v>281.3</v>
      </c>
      <c r="AG53" s="45">
        <v>296.1</v>
      </c>
      <c r="AH53" s="34">
        <v>7938</v>
      </c>
      <c r="AI53" s="34">
        <v>6645</v>
      </c>
    </row>
    <row r="54" spans="1:35">
      <c r="A54" s="33" t="s">
        <v>437</v>
      </c>
      <c r="B54" s="34">
        <v>7221</v>
      </c>
      <c r="C54" s="34">
        <v>393</v>
      </c>
      <c r="D54" s="34">
        <v>5529</v>
      </c>
      <c r="E54" s="37"/>
      <c r="F54" s="34">
        <v>412</v>
      </c>
      <c r="G54" s="34">
        <v>887</v>
      </c>
      <c r="H54" s="37"/>
      <c r="J54" s="33" t="s">
        <v>437</v>
      </c>
      <c r="K54" s="34">
        <v>2715</v>
      </c>
      <c r="L54" s="34">
        <v>51</v>
      </c>
      <c r="M54" s="34">
        <v>2519</v>
      </c>
      <c r="N54" s="37"/>
      <c r="O54" s="34">
        <v>57</v>
      </c>
      <c r="P54" s="34">
        <v>89</v>
      </c>
      <c r="Q54" s="37"/>
      <c r="S54" s="33" t="s">
        <v>437</v>
      </c>
      <c r="T54" s="34">
        <v>3912</v>
      </c>
      <c r="U54" s="34">
        <v>1673</v>
      </c>
      <c r="V54" s="34">
        <v>4577</v>
      </c>
      <c r="W54" s="48"/>
      <c r="X54" s="34">
        <v>1819</v>
      </c>
      <c r="Y54" s="34">
        <v>1071</v>
      </c>
      <c r="Z54" s="44">
        <v>4.45</v>
      </c>
      <c r="AA54" s="44">
        <v>0.78</v>
      </c>
      <c r="AB54" s="44">
        <v>4.49</v>
      </c>
      <c r="AC54" s="49"/>
      <c r="AD54" s="34">
        <v>4.41</v>
      </c>
      <c r="AE54" s="34">
        <v>1.87</v>
      </c>
      <c r="AF54" s="34">
        <v>284.8</v>
      </c>
      <c r="AG54" s="34">
        <v>297.8</v>
      </c>
      <c r="AH54" s="34">
        <v>9611</v>
      </c>
      <c r="AI54" s="34">
        <v>6550</v>
      </c>
    </row>
    <row r="55" spans="1:35">
      <c r="A55" s="33" t="s">
        <v>438</v>
      </c>
      <c r="B55" s="34">
        <v>5840</v>
      </c>
      <c r="C55" s="34">
        <v>937</v>
      </c>
      <c r="D55" s="34">
        <v>3470</v>
      </c>
      <c r="E55" s="34">
        <v>871</v>
      </c>
      <c r="F55" s="34">
        <v>486</v>
      </c>
      <c r="G55" s="34">
        <v>72</v>
      </c>
      <c r="H55" s="37">
        <v>3</v>
      </c>
      <c r="J55" s="33" t="s">
        <v>438</v>
      </c>
      <c r="K55" s="34">
        <v>2535</v>
      </c>
      <c r="L55" s="34">
        <v>205</v>
      </c>
      <c r="M55" s="34">
        <v>1548</v>
      </c>
      <c r="N55" s="34">
        <v>652</v>
      </c>
      <c r="O55" s="34">
        <v>122</v>
      </c>
      <c r="P55" s="34">
        <v>8</v>
      </c>
      <c r="Q55" s="37">
        <v>0.2</v>
      </c>
      <c r="S55" s="33" t="s">
        <v>438</v>
      </c>
      <c r="T55" s="34">
        <v>4477</v>
      </c>
      <c r="U55" s="34">
        <v>2196</v>
      </c>
      <c r="V55" s="34">
        <v>4610</v>
      </c>
      <c r="W55" s="34">
        <v>7474</v>
      </c>
      <c r="X55" s="34">
        <v>2880</v>
      </c>
      <c r="Y55" s="34">
        <v>1063</v>
      </c>
      <c r="Z55" s="44">
        <v>4.15</v>
      </c>
      <c r="AA55" s="44">
        <v>0.17</v>
      </c>
      <c r="AB55" s="44">
        <v>4.23</v>
      </c>
      <c r="AC55" s="44">
        <v>5.77</v>
      </c>
      <c r="AD55" s="34">
        <v>1.28</v>
      </c>
      <c r="AE55" s="34">
        <v>1.04</v>
      </c>
      <c r="AF55" s="34">
        <v>291.6</v>
      </c>
      <c r="AG55" s="34">
        <v>305.6</v>
      </c>
      <c r="AH55" s="34">
        <v>5650</v>
      </c>
      <c r="AI55" s="34">
        <v>4097</v>
      </c>
    </row>
    <row r="56" spans="1:35">
      <c r="A56" s="33" t="s">
        <v>439</v>
      </c>
      <c r="B56" s="34">
        <v>3912</v>
      </c>
      <c r="C56" s="34">
        <v>454</v>
      </c>
      <c r="D56" s="34">
        <v>2448</v>
      </c>
      <c r="E56" s="37"/>
      <c r="F56" s="34">
        <v>510</v>
      </c>
      <c r="G56" s="34">
        <v>500</v>
      </c>
      <c r="H56" s="37"/>
      <c r="J56" s="33" t="s">
        <v>439</v>
      </c>
      <c r="K56" s="34">
        <v>1399</v>
      </c>
      <c r="L56" s="34">
        <v>95</v>
      </c>
      <c r="M56" s="34">
        <v>1196</v>
      </c>
      <c r="N56" s="37"/>
      <c r="O56" s="34">
        <v>71</v>
      </c>
      <c r="P56" s="34">
        <v>38</v>
      </c>
      <c r="Q56" s="37"/>
      <c r="S56" s="33" t="s">
        <v>439</v>
      </c>
      <c r="T56" s="34">
        <v>3969</v>
      </c>
      <c r="U56" s="34">
        <v>2094</v>
      </c>
      <c r="V56" s="34">
        <v>5144</v>
      </c>
      <c r="W56" s="48"/>
      <c r="X56" s="34">
        <v>2104</v>
      </c>
      <c r="Y56" s="34">
        <v>917</v>
      </c>
      <c r="Z56" s="44">
        <v>4.45</v>
      </c>
      <c r="AA56" s="44">
        <v>0.78</v>
      </c>
      <c r="AB56" s="34">
        <v>4.94</v>
      </c>
      <c r="AC56" s="49"/>
      <c r="AD56" s="44">
        <v>0.79</v>
      </c>
      <c r="AE56" s="34">
        <v>0.83</v>
      </c>
      <c r="AF56" s="34">
        <v>287.8</v>
      </c>
      <c r="AG56" s="34">
        <v>300.7</v>
      </c>
      <c r="AH56" s="34">
        <v>4041</v>
      </c>
      <c r="AI56" s="34">
        <v>2931</v>
      </c>
    </row>
    <row r="57" spans="1:35">
      <c r="A57" s="33" t="s">
        <v>440</v>
      </c>
      <c r="B57" s="37">
        <v>14158</v>
      </c>
      <c r="C57" s="37">
        <v>102</v>
      </c>
      <c r="D57" s="37">
        <v>11107</v>
      </c>
      <c r="E57" s="37">
        <v>250</v>
      </c>
      <c r="F57" s="37">
        <v>1795</v>
      </c>
      <c r="G57" s="37">
        <v>905</v>
      </c>
      <c r="H57" s="37"/>
      <c r="J57" s="33" t="s">
        <v>440</v>
      </c>
      <c r="K57" s="37">
        <v>5665</v>
      </c>
      <c r="L57" s="37">
        <v>8</v>
      </c>
      <c r="M57" s="37">
        <v>5108</v>
      </c>
      <c r="N57" s="37">
        <v>191</v>
      </c>
      <c r="O57" s="37">
        <v>259</v>
      </c>
      <c r="P57" s="37">
        <v>99</v>
      </c>
      <c r="Q57" s="37"/>
      <c r="S57" s="33" t="s">
        <v>440</v>
      </c>
      <c r="T57" s="34">
        <v>3969</v>
      </c>
      <c r="U57" s="34">
        <v>794</v>
      </c>
      <c r="V57" s="34">
        <v>4377</v>
      </c>
      <c r="W57" s="34">
        <v>7620</v>
      </c>
      <c r="X57" s="34">
        <v>1798</v>
      </c>
      <c r="Y57" s="34">
        <v>1225</v>
      </c>
      <c r="Z57" s="44">
        <v>6.64</v>
      </c>
      <c r="AA57" s="44">
        <v>1.18</v>
      </c>
      <c r="AB57" s="34">
        <v>6.87</v>
      </c>
      <c r="AC57" s="44">
        <v>6.37</v>
      </c>
      <c r="AD57" s="34">
        <v>2.87</v>
      </c>
      <c r="AE57" s="34">
        <v>2.61</v>
      </c>
      <c r="AF57" s="45">
        <v>277.2</v>
      </c>
      <c r="AG57" s="34">
        <v>293.9</v>
      </c>
      <c r="AH57" s="34">
        <v>18808</v>
      </c>
      <c r="AI57" s="34">
        <v>13318</v>
      </c>
    </row>
    <row r="58" spans="1:35">
      <c r="A58" s="33" t="s">
        <v>441</v>
      </c>
      <c r="B58" s="34">
        <v>9577</v>
      </c>
      <c r="C58" s="34">
        <v>398</v>
      </c>
      <c r="D58" s="34">
        <v>7057</v>
      </c>
      <c r="E58" s="37"/>
      <c r="F58" s="34">
        <v>1518</v>
      </c>
      <c r="G58" s="34">
        <v>604</v>
      </c>
      <c r="H58" s="37"/>
      <c r="J58" s="33" t="s">
        <v>441</v>
      </c>
      <c r="K58" s="34">
        <v>2735</v>
      </c>
      <c r="L58" s="34">
        <v>137</v>
      </c>
      <c r="M58" s="34">
        <v>2396</v>
      </c>
      <c r="N58" s="37"/>
      <c r="O58" s="34">
        <v>139</v>
      </c>
      <c r="P58" s="34">
        <v>63</v>
      </c>
      <c r="Q58" s="37"/>
      <c r="S58" s="33" t="s">
        <v>441</v>
      </c>
      <c r="T58" s="34">
        <v>3006</v>
      </c>
      <c r="U58" s="34">
        <v>3430</v>
      </c>
      <c r="V58" s="34">
        <v>3330</v>
      </c>
      <c r="W58" s="48"/>
      <c r="X58" s="34">
        <v>1536</v>
      </c>
      <c r="Y58" s="34">
        <v>1055</v>
      </c>
      <c r="Z58" s="44">
        <v>4.36</v>
      </c>
      <c r="AA58" s="44">
        <v>0.26</v>
      </c>
      <c r="AB58" s="34">
        <v>4.92</v>
      </c>
      <c r="AC58" s="49"/>
      <c r="AD58" s="44">
        <v>0.56</v>
      </c>
      <c r="AE58" s="34">
        <v>0.6</v>
      </c>
      <c r="AF58" s="45">
        <v>288.7</v>
      </c>
      <c r="AG58" s="34">
        <v>303.5</v>
      </c>
      <c r="AH58" s="34">
        <v>9355</v>
      </c>
      <c r="AI58" s="34">
        <v>6514</v>
      </c>
    </row>
    <row r="59" spans="1:35">
      <c r="A59" s="33" t="s">
        <v>442</v>
      </c>
      <c r="B59" s="34">
        <v>7941</v>
      </c>
      <c r="C59" s="34">
        <v>3644</v>
      </c>
      <c r="D59" s="34">
        <v>3304</v>
      </c>
      <c r="E59" s="37"/>
      <c r="F59" s="34">
        <v>502</v>
      </c>
      <c r="G59" s="34">
        <v>491</v>
      </c>
      <c r="H59" s="37"/>
      <c r="J59" s="33" t="s">
        <v>442</v>
      </c>
      <c r="K59" s="34">
        <v>2985</v>
      </c>
      <c r="L59" s="34">
        <v>1618</v>
      </c>
      <c r="M59" s="34">
        <v>1238</v>
      </c>
      <c r="N59" s="37"/>
      <c r="O59" s="34">
        <v>82</v>
      </c>
      <c r="P59" s="34">
        <v>46</v>
      </c>
      <c r="Q59" s="37"/>
      <c r="S59" s="33" t="s">
        <v>442</v>
      </c>
      <c r="T59" s="34">
        <v>3872</v>
      </c>
      <c r="U59" s="34">
        <v>4495</v>
      </c>
      <c r="V59" s="34">
        <v>3851</v>
      </c>
      <c r="W59" s="48"/>
      <c r="X59" s="34">
        <v>1881</v>
      </c>
      <c r="Y59" s="34">
        <v>1013</v>
      </c>
      <c r="Z59" s="44">
        <v>2.18</v>
      </c>
      <c r="AA59" s="44">
        <v>0.11</v>
      </c>
      <c r="AB59" s="34">
        <v>5.07</v>
      </c>
      <c r="AC59" s="49"/>
      <c r="AD59" s="44">
        <v>2.23</v>
      </c>
      <c r="AE59" s="34">
        <v>0.72</v>
      </c>
      <c r="AF59" s="34">
        <v>283.8</v>
      </c>
      <c r="AG59" s="34">
        <v>298.6</v>
      </c>
      <c r="AH59" s="34">
        <v>4133</v>
      </c>
      <c r="AI59" s="34">
        <v>3192</v>
      </c>
    </row>
    <row r="60" spans="1:35">
      <c r="A60" s="33" t="s">
        <v>443</v>
      </c>
      <c r="B60" s="34">
        <v>4413</v>
      </c>
      <c r="C60" s="34">
        <v>1244</v>
      </c>
      <c r="D60" s="34">
        <v>2253</v>
      </c>
      <c r="E60" s="37"/>
      <c r="F60" s="34">
        <v>669</v>
      </c>
      <c r="G60" s="34">
        <v>242</v>
      </c>
      <c r="H60" s="34">
        <v>6</v>
      </c>
      <c r="J60" s="33" t="s">
        <v>443</v>
      </c>
      <c r="K60" s="34">
        <v>1430</v>
      </c>
      <c r="L60" s="34">
        <v>466</v>
      </c>
      <c r="M60" s="34">
        <v>844</v>
      </c>
      <c r="N60" s="37"/>
      <c r="O60" s="34">
        <v>99</v>
      </c>
      <c r="P60" s="34">
        <v>20</v>
      </c>
      <c r="Q60" s="34">
        <v>0.5</v>
      </c>
      <c r="S60" s="33" t="s">
        <v>443</v>
      </c>
      <c r="T60" s="34">
        <v>3404</v>
      </c>
      <c r="U60" s="34">
        <v>3754</v>
      </c>
      <c r="V60" s="34">
        <v>3761</v>
      </c>
      <c r="W60" s="48"/>
      <c r="X60" s="34">
        <v>2028</v>
      </c>
      <c r="Y60" s="34">
        <v>902</v>
      </c>
      <c r="Z60" s="34">
        <v>3.42</v>
      </c>
      <c r="AA60" s="44">
        <v>0.63</v>
      </c>
      <c r="AB60" s="44">
        <v>5.33</v>
      </c>
      <c r="AC60" s="49"/>
      <c r="AD60" s="34">
        <v>0.84</v>
      </c>
      <c r="AE60" s="44">
        <v>0.59</v>
      </c>
      <c r="AF60" s="34">
        <v>292.8</v>
      </c>
      <c r="AG60" s="34">
        <v>308.4</v>
      </c>
      <c r="AH60" s="34">
        <v>2796</v>
      </c>
      <c r="AI60" s="34">
        <v>2182</v>
      </c>
    </row>
    <row r="61" spans="1:35">
      <c r="A61" s="33" t="s">
        <v>444</v>
      </c>
      <c r="B61" s="34">
        <v>13415</v>
      </c>
      <c r="C61" s="34">
        <v>1167</v>
      </c>
      <c r="D61" s="34">
        <v>9576</v>
      </c>
      <c r="E61" s="34">
        <v>1614</v>
      </c>
      <c r="F61" s="34">
        <v>563</v>
      </c>
      <c r="G61" s="34">
        <v>495</v>
      </c>
      <c r="H61" s="34"/>
      <c r="J61" s="33" t="s">
        <v>444</v>
      </c>
      <c r="K61" s="34">
        <v>4904</v>
      </c>
      <c r="L61" s="34">
        <v>173</v>
      </c>
      <c r="M61" s="34">
        <v>3422</v>
      </c>
      <c r="N61" s="34">
        <v>1161</v>
      </c>
      <c r="O61" s="34">
        <v>102</v>
      </c>
      <c r="P61" s="34">
        <v>47</v>
      </c>
      <c r="Q61" s="34"/>
      <c r="S61" s="33" t="s">
        <v>444</v>
      </c>
      <c r="T61" s="37">
        <v>3810</v>
      </c>
      <c r="U61" s="34">
        <v>1479</v>
      </c>
      <c r="V61" s="34">
        <v>3740</v>
      </c>
      <c r="W61" s="34">
        <v>7194</v>
      </c>
      <c r="X61" s="34">
        <v>2096</v>
      </c>
      <c r="Y61" s="34">
        <v>1020</v>
      </c>
      <c r="Z61" s="44">
        <v>4.93</v>
      </c>
      <c r="AA61" s="34">
        <v>0.63</v>
      </c>
      <c r="AB61" s="44">
        <v>4.94</v>
      </c>
      <c r="AC61" s="44">
        <v>5.75</v>
      </c>
      <c r="AD61" s="44">
        <v>3.47</v>
      </c>
      <c r="AE61" s="44">
        <v>2.83</v>
      </c>
      <c r="AF61" s="34">
        <v>280.9</v>
      </c>
      <c r="AG61" s="34">
        <v>294.8</v>
      </c>
      <c r="AH61" s="34">
        <v>10991</v>
      </c>
      <c r="AI61" s="34">
        <v>9173</v>
      </c>
    </row>
    <row r="62" spans="1:35">
      <c r="A62" s="33" t="s">
        <v>445</v>
      </c>
      <c r="B62" s="37">
        <v>4957</v>
      </c>
      <c r="C62" s="37">
        <v>1607</v>
      </c>
      <c r="D62" s="37">
        <v>2309</v>
      </c>
      <c r="E62" s="37">
        <v>217</v>
      </c>
      <c r="F62" s="37">
        <v>653</v>
      </c>
      <c r="G62" s="37">
        <v>170</v>
      </c>
      <c r="H62" s="37"/>
      <c r="J62" s="33" t="s">
        <v>445</v>
      </c>
      <c r="K62" s="37">
        <v>1903</v>
      </c>
      <c r="L62" s="37">
        <v>585</v>
      </c>
      <c r="M62" s="37">
        <v>1028</v>
      </c>
      <c r="N62" s="37">
        <v>168</v>
      </c>
      <c r="O62" s="37">
        <v>106</v>
      </c>
      <c r="P62" s="37">
        <v>15</v>
      </c>
      <c r="Q62" s="37"/>
      <c r="S62" s="33" t="s">
        <v>445</v>
      </c>
      <c r="T62" s="34">
        <v>4129</v>
      </c>
      <c r="U62" s="34">
        <v>3714</v>
      </c>
      <c r="V62" s="34">
        <v>4492</v>
      </c>
      <c r="W62" s="34">
        <v>7752</v>
      </c>
      <c r="X62" s="34">
        <v>2744</v>
      </c>
      <c r="Y62" s="34">
        <v>1085</v>
      </c>
      <c r="Z62" s="44">
        <v>3.54</v>
      </c>
      <c r="AA62" s="34">
        <v>0.38</v>
      </c>
      <c r="AB62" s="34">
        <v>5.85</v>
      </c>
      <c r="AC62" s="34">
        <v>5.85</v>
      </c>
      <c r="AD62" s="44">
        <v>1.14</v>
      </c>
      <c r="AE62" s="34">
        <v>1</v>
      </c>
      <c r="AF62" s="34">
        <v>294</v>
      </c>
      <c r="AG62" s="45">
        <v>311.3</v>
      </c>
      <c r="AH62" s="34">
        <v>3097</v>
      </c>
      <c r="AI62" s="34">
        <v>2116</v>
      </c>
    </row>
    <row r="63" spans="1:35">
      <c r="A63" s="33" t="s">
        <v>446</v>
      </c>
      <c r="B63" s="34">
        <v>958</v>
      </c>
      <c r="C63" s="34">
        <v>125</v>
      </c>
      <c r="D63" s="34">
        <v>545</v>
      </c>
      <c r="E63" s="34">
        <v>130</v>
      </c>
      <c r="F63" s="34">
        <v>29</v>
      </c>
      <c r="G63" s="34">
        <v>129</v>
      </c>
      <c r="H63" s="37"/>
      <c r="J63" s="33" t="s">
        <v>446</v>
      </c>
      <c r="K63" s="34">
        <v>342</v>
      </c>
      <c r="L63" s="34">
        <v>12</v>
      </c>
      <c r="M63" s="34">
        <v>215</v>
      </c>
      <c r="N63" s="34">
        <v>96</v>
      </c>
      <c r="O63" s="34">
        <v>6</v>
      </c>
      <c r="P63" s="34">
        <v>14</v>
      </c>
      <c r="Q63" s="37"/>
      <c r="S63" s="33" t="s">
        <v>446</v>
      </c>
      <c r="T63" s="34">
        <v>3631</v>
      </c>
      <c r="U63" s="34">
        <v>972</v>
      </c>
      <c r="V63" s="34">
        <v>4063</v>
      </c>
      <c r="W63" s="34">
        <v>7356</v>
      </c>
      <c r="X63" s="34">
        <v>1984</v>
      </c>
      <c r="Y63" s="34">
        <v>1061</v>
      </c>
      <c r="Z63" s="34">
        <v>6.68</v>
      </c>
      <c r="AA63" s="44">
        <v>0.5</v>
      </c>
      <c r="AB63" s="44">
        <v>7.34</v>
      </c>
      <c r="AC63" s="44">
        <v>7.11</v>
      </c>
      <c r="AD63" s="44">
        <v>1.36</v>
      </c>
      <c r="AE63" s="34">
        <v>1.25</v>
      </c>
      <c r="AF63" s="34">
        <v>281</v>
      </c>
      <c r="AG63" s="34">
        <v>302</v>
      </c>
      <c r="AH63" s="34">
        <v>707</v>
      </c>
      <c r="AI63" s="34">
        <v>560</v>
      </c>
    </row>
    <row r="64" spans="1:35">
      <c r="A64" s="33" t="s">
        <v>447</v>
      </c>
      <c r="B64" s="34">
        <v>2349</v>
      </c>
      <c r="C64" s="34">
        <v>654</v>
      </c>
      <c r="D64" s="34">
        <v>1539</v>
      </c>
      <c r="E64" s="37"/>
      <c r="F64" s="34">
        <v>96</v>
      </c>
      <c r="G64" s="34">
        <v>60</v>
      </c>
      <c r="H64" s="37"/>
      <c r="J64" s="33" t="s">
        <v>447</v>
      </c>
      <c r="K64" s="34">
        <v>798</v>
      </c>
      <c r="L64" s="34">
        <v>244</v>
      </c>
      <c r="M64" s="34">
        <v>536</v>
      </c>
      <c r="N64" s="37"/>
      <c r="O64" s="34">
        <v>14</v>
      </c>
      <c r="P64" s="34">
        <v>4</v>
      </c>
      <c r="Q64" s="37"/>
      <c r="S64" s="33" t="s">
        <v>447</v>
      </c>
      <c r="T64" s="37">
        <v>3392</v>
      </c>
      <c r="U64" s="37">
        <v>3730</v>
      </c>
      <c r="V64" s="37">
        <v>3403</v>
      </c>
      <c r="W64" s="48"/>
      <c r="X64" s="37">
        <v>2149</v>
      </c>
      <c r="Y64" s="37">
        <v>655</v>
      </c>
      <c r="Z64" s="49">
        <v>5.1</v>
      </c>
      <c r="AA64" s="37">
        <v>0.41</v>
      </c>
      <c r="AB64" s="44">
        <v>7.24</v>
      </c>
      <c r="AC64" s="49"/>
      <c r="AD64" s="34">
        <v>1.53</v>
      </c>
      <c r="AE64" s="44">
        <v>0.75</v>
      </c>
      <c r="AF64" s="34">
        <v>289</v>
      </c>
      <c r="AG64" s="34">
        <v>311.6</v>
      </c>
      <c r="AH64" s="34">
        <v>2010</v>
      </c>
      <c r="AI64" s="34">
        <v>1630</v>
      </c>
    </row>
    <row r="65" spans="1:35">
      <c r="A65" s="33" t="s">
        <v>448</v>
      </c>
      <c r="B65" s="34">
        <v>9630</v>
      </c>
      <c r="C65" s="34">
        <v>7453</v>
      </c>
      <c r="D65" s="34">
        <v>1572</v>
      </c>
      <c r="E65" s="37"/>
      <c r="F65" s="34">
        <v>426</v>
      </c>
      <c r="G65" s="34">
        <v>179</v>
      </c>
      <c r="H65" s="37"/>
      <c r="J65" s="33" t="s">
        <v>448</v>
      </c>
      <c r="K65" s="34">
        <v>4012</v>
      </c>
      <c r="L65" s="34">
        <v>3394</v>
      </c>
      <c r="M65" s="34">
        <v>506</v>
      </c>
      <c r="N65" s="37"/>
      <c r="O65" s="34">
        <v>86</v>
      </c>
      <c r="P65" s="34">
        <v>26</v>
      </c>
      <c r="Q65" s="37"/>
      <c r="S65" s="33" t="s">
        <v>448</v>
      </c>
      <c r="T65" s="34">
        <v>4223</v>
      </c>
      <c r="U65" s="34">
        <v>4571</v>
      </c>
      <c r="V65" s="34">
        <v>3247</v>
      </c>
      <c r="W65" s="48"/>
      <c r="X65" s="34">
        <v>2537</v>
      </c>
      <c r="Y65" s="34">
        <v>1466</v>
      </c>
      <c r="Z65" s="34">
        <v>0.63</v>
      </c>
      <c r="AA65" s="34">
        <v>0.09</v>
      </c>
      <c r="AB65" s="44">
        <v>4.29</v>
      </c>
      <c r="AC65" s="49"/>
      <c r="AD65" s="44">
        <v>0.24</v>
      </c>
      <c r="AE65" s="44">
        <v>0.06</v>
      </c>
      <c r="AF65" s="34">
        <v>306.2</v>
      </c>
      <c r="AG65" s="34">
        <v>325</v>
      </c>
      <c r="AH65" s="34">
        <v>1554</v>
      </c>
      <c r="AI65" s="34">
        <v>1127</v>
      </c>
    </row>
    <row r="66" spans="1:35">
      <c r="A66" s="33" t="s">
        <v>449</v>
      </c>
      <c r="B66" s="34">
        <v>7137</v>
      </c>
      <c r="C66" s="34">
        <v>1996</v>
      </c>
      <c r="D66" s="34">
        <v>3504</v>
      </c>
      <c r="E66" s="37"/>
      <c r="F66" s="34">
        <v>580</v>
      </c>
      <c r="G66" s="34">
        <v>1057</v>
      </c>
      <c r="H66" s="37"/>
      <c r="J66" s="33" t="s">
        <v>449</v>
      </c>
      <c r="K66" s="34">
        <v>2202</v>
      </c>
      <c r="L66" s="34">
        <v>725</v>
      </c>
      <c r="M66" s="34">
        <v>1335</v>
      </c>
      <c r="N66" s="37"/>
      <c r="O66" s="34">
        <v>97</v>
      </c>
      <c r="P66" s="34">
        <v>45</v>
      </c>
      <c r="Q66" s="37"/>
      <c r="S66" s="33" t="s">
        <v>449</v>
      </c>
      <c r="T66" s="34">
        <v>3470</v>
      </c>
      <c r="U66" s="34">
        <v>3631</v>
      </c>
      <c r="V66" s="34">
        <v>3883</v>
      </c>
      <c r="W66" s="48"/>
      <c r="X66" s="34">
        <v>2049</v>
      </c>
      <c r="Y66" s="34">
        <v>1032</v>
      </c>
      <c r="Z66" s="44">
        <v>4.97</v>
      </c>
      <c r="AA66" s="44">
        <v>0.16</v>
      </c>
      <c r="AB66" s="34">
        <v>8</v>
      </c>
      <c r="AC66" s="49"/>
      <c r="AD66" s="44">
        <v>1.1</v>
      </c>
      <c r="AE66" s="44">
        <v>1.12</v>
      </c>
      <c r="AF66" s="34">
        <v>299.8</v>
      </c>
      <c r="AG66" s="34">
        <v>323.4</v>
      </c>
      <c r="AH66" s="34">
        <v>6808</v>
      </c>
      <c r="AI66" s="34">
        <v>3755</v>
      </c>
    </row>
    <row r="67" spans="1:35">
      <c r="A67" s="33" t="s">
        <v>450</v>
      </c>
      <c r="B67" s="37">
        <v>9987</v>
      </c>
      <c r="C67" s="37">
        <v>7271</v>
      </c>
      <c r="D67" s="37">
        <v>1485</v>
      </c>
      <c r="E67" s="37"/>
      <c r="F67" s="37">
        <v>881</v>
      </c>
      <c r="G67" s="37">
        <v>350</v>
      </c>
      <c r="H67" s="37"/>
      <c r="J67" s="33" t="s">
        <v>450</v>
      </c>
      <c r="K67" s="37">
        <v>3570</v>
      </c>
      <c r="L67" s="37">
        <v>2870</v>
      </c>
      <c r="M67" s="37">
        <v>404</v>
      </c>
      <c r="N67" s="37"/>
      <c r="O67" s="37">
        <v>250</v>
      </c>
      <c r="P67" s="37">
        <v>47</v>
      </c>
      <c r="Q67" s="37"/>
      <c r="S67" s="33" t="s">
        <v>450</v>
      </c>
      <c r="T67" s="34">
        <v>3754</v>
      </c>
      <c r="U67" s="34">
        <v>4221</v>
      </c>
      <c r="V67" s="34">
        <v>2721</v>
      </c>
      <c r="W67" s="48"/>
      <c r="X67" s="34">
        <v>2857</v>
      </c>
      <c r="Y67" s="34">
        <v>1332</v>
      </c>
      <c r="Z67" s="44">
        <v>1.12</v>
      </c>
      <c r="AA67" s="44">
        <v>0.15</v>
      </c>
      <c r="AB67" s="44">
        <v>7.52</v>
      </c>
      <c r="AC67" s="49"/>
      <c r="AD67" s="34">
        <v>1.01</v>
      </c>
      <c r="AE67" s="34">
        <v>0.87</v>
      </c>
      <c r="AF67" s="34">
        <v>313.8</v>
      </c>
      <c r="AG67" s="45">
        <v>338.5</v>
      </c>
      <c r="AH67" s="34">
        <v>2045</v>
      </c>
      <c r="AI67" s="34">
        <v>991</v>
      </c>
    </row>
    <row r="68" spans="1:35">
      <c r="A68" s="33" t="s">
        <v>451</v>
      </c>
      <c r="B68" s="34">
        <v>389</v>
      </c>
      <c r="C68" s="34">
        <v>206</v>
      </c>
      <c r="D68" s="34">
        <v>42</v>
      </c>
      <c r="E68" s="37"/>
      <c r="F68" s="34">
        <v>1</v>
      </c>
      <c r="G68" s="34">
        <v>137</v>
      </c>
      <c r="H68" s="34">
        <v>4</v>
      </c>
      <c r="J68" s="33" t="s">
        <v>451</v>
      </c>
      <c r="K68" s="34">
        <v>86</v>
      </c>
      <c r="L68" s="34">
        <v>69</v>
      </c>
      <c r="M68" s="34">
        <v>1</v>
      </c>
      <c r="N68" s="37"/>
      <c r="O68" s="34">
        <v>0.1</v>
      </c>
      <c r="P68" s="34">
        <v>14</v>
      </c>
      <c r="Q68" s="34">
        <v>1</v>
      </c>
      <c r="S68" s="33" t="s">
        <v>451</v>
      </c>
      <c r="T68" s="34">
        <v>2454</v>
      </c>
      <c r="U68" s="34">
        <v>3821</v>
      </c>
      <c r="V68" s="34">
        <v>313</v>
      </c>
      <c r="W68" s="48"/>
      <c r="X68" s="34">
        <v>1890</v>
      </c>
      <c r="Y68" s="34">
        <v>1116</v>
      </c>
      <c r="Z68" s="44">
        <v>2.86</v>
      </c>
      <c r="AA68" s="34">
        <v>2.47</v>
      </c>
      <c r="AB68" s="44"/>
      <c r="AC68" s="49"/>
      <c r="AD68" s="49"/>
      <c r="AE68" s="49"/>
      <c r="AF68" s="34">
        <v>370.2</v>
      </c>
      <c r="AG68" s="45">
        <v>389.1</v>
      </c>
      <c r="AH68" s="48"/>
      <c r="AI68" s="34">
        <v>0.5</v>
      </c>
    </row>
    <row r="69" spans="1:35">
      <c r="A69" s="33" t="s">
        <v>452</v>
      </c>
      <c r="B69" s="34">
        <v>7094</v>
      </c>
      <c r="C69" s="34">
        <v>296</v>
      </c>
      <c r="D69" s="34">
        <v>4980</v>
      </c>
      <c r="E69" s="37"/>
      <c r="F69" s="34">
        <v>892</v>
      </c>
      <c r="G69" s="34">
        <v>926</v>
      </c>
      <c r="H69" s="37"/>
      <c r="J69" s="33" t="s">
        <v>452</v>
      </c>
      <c r="K69" s="34">
        <v>2384</v>
      </c>
      <c r="L69" s="34">
        <v>105</v>
      </c>
      <c r="M69" s="34">
        <v>2080</v>
      </c>
      <c r="N69" s="37"/>
      <c r="O69" s="34">
        <v>95</v>
      </c>
      <c r="P69" s="34">
        <v>104</v>
      </c>
      <c r="Q69" s="37"/>
      <c r="S69" s="33" t="s">
        <v>452</v>
      </c>
      <c r="T69" s="34">
        <v>3646</v>
      </c>
      <c r="U69" s="34">
        <v>3515</v>
      </c>
      <c r="V69" s="34">
        <v>4234</v>
      </c>
      <c r="W69" s="48"/>
      <c r="X69" s="34">
        <v>1748</v>
      </c>
      <c r="Y69" s="34">
        <v>1392</v>
      </c>
      <c r="Z69" s="44">
        <v>6.09</v>
      </c>
      <c r="AA69" s="34">
        <v>0.83</v>
      </c>
      <c r="AB69" s="44">
        <v>6.79</v>
      </c>
      <c r="AC69" s="49"/>
      <c r="AD69" s="34">
        <v>2.41</v>
      </c>
      <c r="AE69" s="44">
        <v>1.56</v>
      </c>
      <c r="AF69" s="45">
        <v>300.8</v>
      </c>
      <c r="AG69" s="34">
        <v>322.3</v>
      </c>
      <c r="AH69" s="34">
        <v>7599</v>
      </c>
      <c r="AI69" s="34">
        <v>4998</v>
      </c>
    </row>
    <row r="70" spans="1:35">
      <c r="A70" s="33" t="s">
        <v>453</v>
      </c>
      <c r="B70" s="35">
        <v>5385</v>
      </c>
      <c r="C70" s="35">
        <v>796</v>
      </c>
      <c r="D70" s="35">
        <v>2308</v>
      </c>
      <c r="E70" s="37"/>
      <c r="F70" s="35">
        <v>1373</v>
      </c>
      <c r="G70" s="35">
        <v>908</v>
      </c>
      <c r="H70" s="37"/>
      <c r="J70" s="33" t="s">
        <v>453</v>
      </c>
      <c r="K70" s="35">
        <v>1690</v>
      </c>
      <c r="L70" s="35">
        <v>418</v>
      </c>
      <c r="M70" s="35">
        <v>901</v>
      </c>
      <c r="N70" s="37"/>
      <c r="O70" s="35">
        <v>246</v>
      </c>
      <c r="P70" s="35">
        <v>125</v>
      </c>
      <c r="Q70" s="37"/>
      <c r="S70" s="33" t="s">
        <v>453</v>
      </c>
      <c r="T70" s="34">
        <v>3452</v>
      </c>
      <c r="U70" s="34">
        <v>5247</v>
      </c>
      <c r="V70" s="34">
        <v>4550</v>
      </c>
      <c r="W70" s="48"/>
      <c r="X70" s="34">
        <v>1904</v>
      </c>
      <c r="Y70" s="34">
        <v>1511</v>
      </c>
      <c r="Z70" s="34">
        <v>3.36</v>
      </c>
      <c r="AA70" s="34">
        <v>1.06</v>
      </c>
      <c r="AB70" s="44">
        <v>5.45</v>
      </c>
      <c r="AC70" s="49"/>
      <c r="AD70" s="34">
        <v>1.25</v>
      </c>
      <c r="AE70" s="34">
        <v>0.08</v>
      </c>
      <c r="AF70" s="34">
        <v>296.1</v>
      </c>
      <c r="AG70" s="34">
        <v>313.2</v>
      </c>
      <c r="AH70" s="34">
        <v>4139</v>
      </c>
      <c r="AI70" s="34">
        <v>2631</v>
      </c>
    </row>
    <row r="71" spans="1:35">
      <c r="A71" s="33" t="s">
        <v>454</v>
      </c>
      <c r="B71" s="37">
        <v>3992</v>
      </c>
      <c r="C71" s="37">
        <v>1193</v>
      </c>
      <c r="D71" s="37">
        <v>392</v>
      </c>
      <c r="E71" s="37"/>
      <c r="F71" s="37">
        <v>843</v>
      </c>
      <c r="G71" s="37">
        <v>1565</v>
      </c>
      <c r="H71" s="37"/>
      <c r="J71" s="33" t="s">
        <v>454</v>
      </c>
      <c r="K71" s="37">
        <v>943</v>
      </c>
      <c r="L71" s="37">
        <v>599</v>
      </c>
      <c r="M71" s="37">
        <v>101</v>
      </c>
      <c r="N71" s="37"/>
      <c r="O71" s="37">
        <v>81</v>
      </c>
      <c r="P71" s="37">
        <v>162</v>
      </c>
      <c r="Q71" s="37"/>
      <c r="S71" s="33" t="s">
        <v>454</v>
      </c>
      <c r="T71" s="34">
        <v>2847</v>
      </c>
      <c r="U71" s="34">
        <v>5024</v>
      </c>
      <c r="V71" s="34">
        <v>2572</v>
      </c>
      <c r="W71" s="48"/>
      <c r="X71" s="34">
        <v>1474</v>
      </c>
      <c r="Y71" s="34">
        <v>1376</v>
      </c>
      <c r="Z71" s="34">
        <v>0.88</v>
      </c>
      <c r="AA71" s="44">
        <v>0.18</v>
      </c>
      <c r="AB71" s="44">
        <v>6.09</v>
      </c>
      <c r="AC71" s="49"/>
      <c r="AD71" s="44">
        <v>0.36</v>
      </c>
      <c r="AE71" s="34">
        <v>0.5</v>
      </c>
      <c r="AF71" s="34">
        <v>299.6</v>
      </c>
      <c r="AG71" s="34">
        <v>318.9</v>
      </c>
      <c r="AH71" s="34">
        <v>406</v>
      </c>
      <c r="AI71" s="34">
        <v>282</v>
      </c>
    </row>
    <row r="72" spans="1:35">
      <c r="A72" s="33" t="s">
        <v>455</v>
      </c>
      <c r="B72" s="34">
        <v>5917</v>
      </c>
      <c r="C72" s="34">
        <v>42</v>
      </c>
      <c r="D72" s="34">
        <v>3325</v>
      </c>
      <c r="E72" s="37"/>
      <c r="F72" s="34">
        <v>1377</v>
      </c>
      <c r="G72" s="34">
        <v>1173</v>
      </c>
      <c r="H72" s="37"/>
      <c r="J72" s="33" t="s">
        <v>455</v>
      </c>
      <c r="K72" s="34">
        <v>1764</v>
      </c>
      <c r="L72" s="34">
        <v>22</v>
      </c>
      <c r="M72" s="34">
        <v>1415</v>
      </c>
      <c r="N72" s="37"/>
      <c r="O72" s="34">
        <v>194</v>
      </c>
      <c r="P72" s="34">
        <v>133</v>
      </c>
      <c r="Q72" s="37"/>
      <c r="S72" s="33" t="s">
        <v>455</v>
      </c>
      <c r="T72" s="34">
        <v>3281</v>
      </c>
      <c r="U72" s="34">
        <v>5312</v>
      </c>
      <c r="V72" s="34">
        <v>4411</v>
      </c>
      <c r="W72" s="48"/>
      <c r="X72" s="34">
        <v>1653</v>
      </c>
      <c r="Y72" s="34">
        <v>1393</v>
      </c>
      <c r="Z72" s="44">
        <v>6.87</v>
      </c>
      <c r="AA72" s="34">
        <v>1.4</v>
      </c>
      <c r="AB72" s="44">
        <v>8.15</v>
      </c>
      <c r="AC72" s="49"/>
      <c r="AD72" s="44">
        <v>2.1</v>
      </c>
      <c r="AE72" s="34">
        <v>1.23</v>
      </c>
      <c r="AF72" s="34">
        <v>293</v>
      </c>
      <c r="AG72" s="34">
        <v>315</v>
      </c>
      <c r="AH72" s="34">
        <v>6794</v>
      </c>
      <c r="AI72" s="34">
        <v>3941</v>
      </c>
    </row>
    <row r="73" spans="1:35">
      <c r="A73" s="33" t="s">
        <v>456</v>
      </c>
      <c r="B73" s="34">
        <v>10763</v>
      </c>
      <c r="C73" s="34">
        <v>800</v>
      </c>
      <c r="D73" s="34">
        <v>6337</v>
      </c>
      <c r="E73" s="37"/>
      <c r="F73" s="34">
        <v>2361</v>
      </c>
      <c r="G73" s="34">
        <v>1266</v>
      </c>
      <c r="H73" s="37"/>
      <c r="J73" s="33" t="s">
        <v>456</v>
      </c>
      <c r="K73" s="34">
        <v>4052</v>
      </c>
      <c r="L73" s="34">
        <v>268</v>
      </c>
      <c r="M73" s="34">
        <v>3193</v>
      </c>
      <c r="N73" s="37"/>
      <c r="O73" s="34">
        <v>434</v>
      </c>
      <c r="P73" s="34">
        <v>157</v>
      </c>
      <c r="Q73" s="37"/>
      <c r="S73" s="33" t="s">
        <v>456</v>
      </c>
      <c r="T73" s="37">
        <v>4065</v>
      </c>
      <c r="U73" s="37">
        <v>3430</v>
      </c>
      <c r="V73" s="37">
        <v>5260</v>
      </c>
      <c r="W73" s="48"/>
      <c r="X73" s="37">
        <v>2153</v>
      </c>
      <c r="Y73" s="37">
        <v>1396</v>
      </c>
      <c r="Z73" s="37">
        <v>6.81</v>
      </c>
      <c r="AA73" s="37">
        <v>0.32</v>
      </c>
      <c r="AB73" s="44">
        <v>8.15</v>
      </c>
      <c r="AC73" s="49"/>
      <c r="AD73" s="34">
        <v>2.69</v>
      </c>
      <c r="AE73" s="34">
        <v>1.73</v>
      </c>
      <c r="AF73" s="45">
        <v>301.9</v>
      </c>
      <c r="AG73" s="45">
        <v>328.7</v>
      </c>
      <c r="AH73" s="34">
        <v>13565</v>
      </c>
      <c r="AI73" s="34">
        <v>9640</v>
      </c>
    </row>
    <row r="75" ht="13.9" spans="1:35">
      <c r="A75" s="28" t="s">
        <v>546</v>
      </c>
      <c r="B75" s="29"/>
      <c r="C75" s="29"/>
      <c r="D75" s="29"/>
      <c r="E75" s="29"/>
      <c r="F75" s="29"/>
      <c r="G75" s="29"/>
      <c r="H75" s="29"/>
      <c r="J75" s="28" t="s">
        <v>547</v>
      </c>
      <c r="K75" s="29"/>
      <c r="L75" s="29"/>
      <c r="M75" s="29"/>
      <c r="N75" s="29"/>
      <c r="O75" s="29"/>
      <c r="P75" s="29"/>
      <c r="Q75" s="29"/>
      <c r="S75" s="30" t="s">
        <v>548</v>
      </c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</row>
    <row r="76" spans="1:35">
      <c r="A76" s="31" t="s">
        <v>549</v>
      </c>
      <c r="B76" s="29"/>
      <c r="C76" s="29"/>
      <c r="D76" s="29"/>
      <c r="E76" s="29"/>
      <c r="F76" s="29"/>
      <c r="G76" s="29"/>
      <c r="H76" s="29"/>
      <c r="J76" s="29" t="s">
        <v>550</v>
      </c>
      <c r="K76" s="29"/>
      <c r="L76" s="29"/>
      <c r="M76" s="29"/>
      <c r="N76" s="29"/>
      <c r="O76" s="29"/>
      <c r="P76" s="29"/>
      <c r="Q76" s="29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 spans="1:35">
      <c r="A77" s="33" t="s">
        <v>412</v>
      </c>
      <c r="B77" s="34" t="s">
        <v>551</v>
      </c>
      <c r="C77" s="35" t="s">
        <v>552</v>
      </c>
      <c r="D77" s="35"/>
      <c r="E77" s="35"/>
      <c r="F77" s="35"/>
      <c r="G77" s="35"/>
      <c r="H77" s="35"/>
      <c r="J77" s="33" t="s">
        <v>412</v>
      </c>
      <c r="K77" s="34" t="s">
        <v>553</v>
      </c>
      <c r="L77" s="35" t="s">
        <v>554</v>
      </c>
      <c r="M77" s="35"/>
      <c r="N77" s="35"/>
      <c r="O77" s="35"/>
      <c r="P77" s="35"/>
      <c r="Q77" s="35"/>
      <c r="S77" s="36"/>
      <c r="T77" s="37" t="s">
        <v>555</v>
      </c>
      <c r="U77" s="37"/>
      <c r="V77" s="37"/>
      <c r="W77" s="37"/>
      <c r="X77" s="37"/>
      <c r="Y77" s="37"/>
      <c r="Z77" s="34" t="s">
        <v>556</v>
      </c>
      <c r="AA77" s="34"/>
      <c r="AB77" s="34"/>
      <c r="AC77" s="34"/>
      <c r="AD77" s="34"/>
      <c r="AE77" s="34"/>
      <c r="AF77" s="38" t="s">
        <v>557</v>
      </c>
      <c r="AG77" s="38" t="s">
        <v>558</v>
      </c>
      <c r="AH77" s="38" t="s">
        <v>559</v>
      </c>
      <c r="AI77" s="38" t="s">
        <v>560</v>
      </c>
    </row>
    <row r="78" spans="1:35">
      <c r="A78" s="33"/>
      <c r="B78" s="34"/>
      <c r="C78" s="35" t="s">
        <v>563</v>
      </c>
      <c r="D78" s="35" t="s">
        <v>564</v>
      </c>
      <c r="E78" s="35" t="s">
        <v>565</v>
      </c>
      <c r="F78" s="35" t="s">
        <v>566</v>
      </c>
      <c r="G78" s="35" t="s">
        <v>567</v>
      </c>
      <c r="H78" s="35" t="s">
        <v>568</v>
      </c>
      <c r="J78" s="33"/>
      <c r="K78" s="34"/>
      <c r="L78" s="35" t="s">
        <v>569</v>
      </c>
      <c r="M78" s="35" t="s">
        <v>570</v>
      </c>
      <c r="N78" s="35" t="s">
        <v>571</v>
      </c>
      <c r="O78" s="35" t="s">
        <v>572</v>
      </c>
      <c r="P78" s="35" t="s">
        <v>573</v>
      </c>
      <c r="Q78" s="35" t="s">
        <v>574</v>
      </c>
      <c r="S78" s="41"/>
      <c r="T78" s="37" t="s">
        <v>553</v>
      </c>
      <c r="U78" s="37" t="s">
        <v>569</v>
      </c>
      <c r="V78" s="37" t="s">
        <v>570</v>
      </c>
      <c r="W78" s="37" t="s">
        <v>571</v>
      </c>
      <c r="X78" s="37" t="s">
        <v>572</v>
      </c>
      <c r="Y78" s="37" t="s">
        <v>573</v>
      </c>
      <c r="Z78" s="37" t="s">
        <v>553</v>
      </c>
      <c r="AA78" s="37" t="s">
        <v>569</v>
      </c>
      <c r="AB78" s="35" t="s">
        <v>570</v>
      </c>
      <c r="AC78" s="35" t="s">
        <v>571</v>
      </c>
      <c r="AD78" s="35" t="s">
        <v>572</v>
      </c>
      <c r="AE78" s="35" t="s">
        <v>573</v>
      </c>
      <c r="AF78" s="38"/>
      <c r="AG78" s="38"/>
      <c r="AH78" s="38"/>
      <c r="AI78" s="38"/>
    </row>
    <row r="79" spans="1:35">
      <c r="A79" s="33" t="s">
        <v>422</v>
      </c>
      <c r="B79" s="34">
        <v>223634</v>
      </c>
      <c r="C79" s="34">
        <v>35618</v>
      </c>
      <c r="D79" s="34">
        <v>129345</v>
      </c>
      <c r="E79" s="34">
        <v>5326</v>
      </c>
      <c r="F79" s="34">
        <v>32837</v>
      </c>
      <c r="G79" s="34">
        <v>20416</v>
      </c>
      <c r="H79" s="34">
        <v>91</v>
      </c>
      <c r="J79" s="33" t="s">
        <v>422</v>
      </c>
      <c r="K79" s="34">
        <v>82023</v>
      </c>
      <c r="L79" s="34">
        <v>12459</v>
      </c>
      <c r="M79" s="34">
        <v>56537</v>
      </c>
      <c r="N79" s="34">
        <v>4075</v>
      </c>
      <c r="O79" s="34">
        <v>6554</v>
      </c>
      <c r="P79" s="34">
        <v>2396</v>
      </c>
      <c r="Q79" s="34">
        <v>2</v>
      </c>
      <c r="S79" s="33" t="s">
        <v>422</v>
      </c>
      <c r="T79" s="34">
        <v>3813</v>
      </c>
      <c r="U79" s="34">
        <v>3606</v>
      </c>
      <c r="V79" s="34">
        <v>4444</v>
      </c>
      <c r="W79" s="34">
        <v>7802</v>
      </c>
      <c r="X79" s="34">
        <v>2231</v>
      </c>
      <c r="Y79" s="34">
        <v>1282</v>
      </c>
      <c r="Z79" s="44">
        <v>4.36</v>
      </c>
      <c r="AA79" s="44">
        <v>0.26</v>
      </c>
      <c r="AB79" s="44">
        <v>5.59</v>
      </c>
      <c r="AC79" s="44">
        <v>5.77</v>
      </c>
      <c r="AD79" s="44">
        <v>1.11</v>
      </c>
      <c r="AE79" s="44">
        <v>0.73</v>
      </c>
      <c r="AF79" s="34">
        <v>284.8</v>
      </c>
      <c r="AG79" s="34">
        <v>301.5</v>
      </c>
      <c r="AH79" s="34">
        <v>225019</v>
      </c>
      <c r="AI79" s="34">
        <v>148207</v>
      </c>
    </row>
    <row r="80" spans="1:35">
      <c r="A80" s="33" t="s">
        <v>423</v>
      </c>
      <c r="B80" s="34">
        <v>1266</v>
      </c>
      <c r="C80" s="34">
        <v>98</v>
      </c>
      <c r="D80" s="34">
        <v>1136</v>
      </c>
      <c r="E80" s="37"/>
      <c r="F80" s="34">
        <v>23</v>
      </c>
      <c r="G80" s="34">
        <v>8</v>
      </c>
      <c r="H80" s="37"/>
      <c r="J80" s="33" t="s">
        <v>423</v>
      </c>
      <c r="K80" s="34">
        <v>465</v>
      </c>
      <c r="L80" s="34">
        <v>14</v>
      </c>
      <c r="M80" s="34">
        <v>446</v>
      </c>
      <c r="N80" s="37"/>
      <c r="O80" s="34">
        <v>4</v>
      </c>
      <c r="P80" s="34">
        <v>1</v>
      </c>
      <c r="Q80" s="37"/>
      <c r="S80" s="33" t="s">
        <v>423</v>
      </c>
      <c r="T80" s="34">
        <v>3685</v>
      </c>
      <c r="U80" s="34">
        <v>1380</v>
      </c>
      <c r="V80" s="34">
        <v>3929</v>
      </c>
      <c r="W80" s="48"/>
      <c r="X80" s="34">
        <v>2057</v>
      </c>
      <c r="Y80" s="34">
        <v>1186</v>
      </c>
      <c r="Z80" s="34">
        <v>2.71</v>
      </c>
      <c r="AA80" s="44">
        <v>0.78</v>
      </c>
      <c r="AB80" s="44">
        <v>2.79</v>
      </c>
      <c r="AC80" s="49"/>
      <c r="AD80" s="44">
        <v>0.33</v>
      </c>
      <c r="AE80" s="44">
        <v>1.11</v>
      </c>
      <c r="AF80" s="34">
        <v>209.8</v>
      </c>
      <c r="AG80" s="34">
        <v>215.3</v>
      </c>
      <c r="AH80" s="34">
        <v>30</v>
      </c>
      <c r="AI80" s="34">
        <v>905</v>
      </c>
    </row>
    <row r="81" spans="1:35">
      <c r="A81" s="33" t="s">
        <v>424</v>
      </c>
      <c r="B81" s="34">
        <v>2151</v>
      </c>
      <c r="C81" s="37"/>
      <c r="D81" s="34">
        <v>1882</v>
      </c>
      <c r="E81" s="37"/>
      <c r="F81" s="34">
        <v>130</v>
      </c>
      <c r="G81" s="34">
        <v>140</v>
      </c>
      <c r="H81" s="37"/>
      <c r="J81" s="33" t="s">
        <v>424</v>
      </c>
      <c r="K81" s="34">
        <v>773</v>
      </c>
      <c r="L81" s="37"/>
      <c r="M81" s="34">
        <v>738</v>
      </c>
      <c r="N81" s="37"/>
      <c r="O81" s="34">
        <v>18</v>
      </c>
      <c r="P81" s="34">
        <v>17</v>
      </c>
      <c r="Q81" s="37"/>
      <c r="S81" s="33" t="s">
        <v>424</v>
      </c>
      <c r="T81" s="34">
        <v>3655</v>
      </c>
      <c r="U81" s="48"/>
      <c r="V81" s="34">
        <v>3921</v>
      </c>
      <c r="W81" s="48"/>
      <c r="X81" s="34">
        <v>1883</v>
      </c>
      <c r="Y81" s="34">
        <v>1235</v>
      </c>
      <c r="Z81" s="34">
        <v>5.31</v>
      </c>
      <c r="AA81" s="49"/>
      <c r="AB81" s="44">
        <v>5.49</v>
      </c>
      <c r="AC81" s="49"/>
      <c r="AD81" s="34">
        <v>1.81</v>
      </c>
      <c r="AE81" s="44">
        <v>1.14</v>
      </c>
      <c r="AF81" s="34">
        <v>274.8</v>
      </c>
      <c r="AG81" s="34">
        <v>290.6</v>
      </c>
      <c r="AH81" s="34">
        <v>2161</v>
      </c>
      <c r="AI81" s="34">
        <v>1989</v>
      </c>
    </row>
    <row r="82" spans="1:35">
      <c r="A82" s="33" t="s">
        <v>425</v>
      </c>
      <c r="B82" s="34">
        <v>9792</v>
      </c>
      <c r="C82" s="34">
        <v>163</v>
      </c>
      <c r="D82" s="34">
        <v>5415</v>
      </c>
      <c r="E82" s="37"/>
      <c r="F82" s="34">
        <v>2546</v>
      </c>
      <c r="G82" s="34">
        <v>1664</v>
      </c>
      <c r="H82" s="34">
        <v>4</v>
      </c>
      <c r="J82" s="33" t="s">
        <v>425</v>
      </c>
      <c r="K82" s="34">
        <v>2954</v>
      </c>
      <c r="L82" s="34">
        <v>19</v>
      </c>
      <c r="M82" s="34">
        <v>2257</v>
      </c>
      <c r="N82" s="37"/>
      <c r="O82" s="34">
        <v>511</v>
      </c>
      <c r="P82" s="34">
        <v>166</v>
      </c>
      <c r="Q82" s="34"/>
      <c r="S82" s="33" t="s">
        <v>425</v>
      </c>
      <c r="T82" s="34">
        <v>3139</v>
      </c>
      <c r="U82" s="34">
        <v>1143</v>
      </c>
      <c r="V82" s="34">
        <v>4160</v>
      </c>
      <c r="W82" s="48"/>
      <c r="X82" s="34">
        <v>2208</v>
      </c>
      <c r="Y82" s="34">
        <v>1108</v>
      </c>
      <c r="Z82" s="44">
        <v>4.53</v>
      </c>
      <c r="AA82" s="44">
        <v>1.14</v>
      </c>
      <c r="AB82" s="44">
        <v>5.62</v>
      </c>
      <c r="AC82" s="49"/>
      <c r="AD82" s="44">
        <v>0.7</v>
      </c>
      <c r="AE82" s="34">
        <v>1.06</v>
      </c>
      <c r="AF82" s="34">
        <v>284.4</v>
      </c>
      <c r="AG82" s="34">
        <v>301.2</v>
      </c>
      <c r="AH82" s="34">
        <v>9285</v>
      </c>
      <c r="AI82" s="34">
        <v>6148</v>
      </c>
    </row>
    <row r="83" spans="1:35">
      <c r="A83" s="33" t="s">
        <v>426</v>
      </c>
      <c r="B83" s="34">
        <v>10959</v>
      </c>
      <c r="C83" s="34">
        <v>215</v>
      </c>
      <c r="D83" s="34">
        <v>7515</v>
      </c>
      <c r="E83" s="37"/>
      <c r="F83" s="34">
        <v>2123</v>
      </c>
      <c r="G83" s="34">
        <v>1106</v>
      </c>
      <c r="H83" s="37"/>
      <c r="J83" s="33" t="s">
        <v>426</v>
      </c>
      <c r="K83" s="34">
        <v>3797</v>
      </c>
      <c r="L83" s="34">
        <v>37</v>
      </c>
      <c r="M83" s="34">
        <v>3141</v>
      </c>
      <c r="N83" s="37"/>
      <c r="O83" s="34">
        <v>469</v>
      </c>
      <c r="P83" s="34">
        <v>150</v>
      </c>
      <c r="Q83" s="37"/>
      <c r="S83" s="33" t="s">
        <v>426</v>
      </c>
      <c r="T83" s="34">
        <v>3601</v>
      </c>
      <c r="U83" s="34">
        <v>1706</v>
      </c>
      <c r="V83" s="34">
        <v>4364</v>
      </c>
      <c r="W83" s="48"/>
      <c r="X83" s="34">
        <v>2348</v>
      </c>
      <c r="Y83" s="34">
        <v>1345</v>
      </c>
      <c r="Z83" s="44">
        <v>5.92</v>
      </c>
      <c r="AA83" s="44">
        <v>0.44</v>
      </c>
      <c r="AB83" s="44">
        <v>6.94</v>
      </c>
      <c r="AC83" s="49"/>
      <c r="AD83" s="44">
        <v>0.68</v>
      </c>
      <c r="AE83" s="44">
        <v>0.79</v>
      </c>
      <c r="AF83" s="34">
        <v>294.7</v>
      </c>
      <c r="AG83" s="34">
        <v>316.5</v>
      </c>
      <c r="AH83" s="34">
        <v>15931</v>
      </c>
      <c r="AI83" s="34">
        <v>8672</v>
      </c>
    </row>
    <row r="84" spans="1:35">
      <c r="A84" s="33" t="s">
        <v>427</v>
      </c>
      <c r="B84" s="34">
        <v>15403</v>
      </c>
      <c r="C84" s="34">
        <v>238</v>
      </c>
      <c r="D84" s="34">
        <v>9828</v>
      </c>
      <c r="E84" s="37"/>
      <c r="F84" s="34">
        <v>3993</v>
      </c>
      <c r="G84" s="34">
        <v>1341</v>
      </c>
      <c r="H84" s="37">
        <v>3</v>
      </c>
      <c r="J84" s="33" t="s">
        <v>427</v>
      </c>
      <c r="K84" s="34">
        <v>5999</v>
      </c>
      <c r="L84" s="34">
        <v>61</v>
      </c>
      <c r="M84" s="34">
        <v>4768</v>
      </c>
      <c r="N84" s="37"/>
      <c r="O84" s="34">
        <v>966</v>
      </c>
      <c r="P84" s="34">
        <v>204</v>
      </c>
      <c r="Q84" s="37"/>
      <c r="S84" s="33" t="s">
        <v>427</v>
      </c>
      <c r="T84" s="34">
        <v>3980</v>
      </c>
      <c r="U84" s="34">
        <v>2581</v>
      </c>
      <c r="V84" s="34">
        <v>4994</v>
      </c>
      <c r="W84" s="48"/>
      <c r="X84" s="34">
        <v>2429</v>
      </c>
      <c r="Y84" s="34">
        <v>1563</v>
      </c>
      <c r="Z84" s="44">
        <v>5.69</v>
      </c>
      <c r="AA84" s="44">
        <v>0.63</v>
      </c>
      <c r="AB84" s="44">
        <v>6.67</v>
      </c>
      <c r="AC84" s="49"/>
      <c r="AD84" s="44">
        <v>0.92</v>
      </c>
      <c r="AE84" s="44">
        <v>0.68</v>
      </c>
      <c r="AF84" s="34">
        <v>290.2</v>
      </c>
      <c r="AG84" s="34">
        <v>311.8</v>
      </c>
      <c r="AH84" s="34">
        <v>27225</v>
      </c>
      <c r="AI84" s="34">
        <v>13794</v>
      </c>
    </row>
    <row r="85" spans="1:35">
      <c r="A85" s="33" t="s">
        <v>428</v>
      </c>
      <c r="B85" s="34">
        <v>6011</v>
      </c>
      <c r="C85" s="34">
        <v>288</v>
      </c>
      <c r="D85" s="34">
        <v>3732</v>
      </c>
      <c r="E85" s="34">
        <v>558</v>
      </c>
      <c r="F85" s="34">
        <v>1081</v>
      </c>
      <c r="G85" s="34">
        <v>354</v>
      </c>
      <c r="H85" s="37"/>
      <c r="J85" s="33" t="s">
        <v>428</v>
      </c>
      <c r="K85" s="34">
        <v>2142</v>
      </c>
      <c r="L85" s="34">
        <v>74</v>
      </c>
      <c r="M85" s="34">
        <v>1397</v>
      </c>
      <c r="N85" s="34">
        <v>400</v>
      </c>
      <c r="O85" s="34">
        <v>227</v>
      </c>
      <c r="P85" s="34">
        <v>44</v>
      </c>
      <c r="Q85" s="37"/>
      <c r="S85" s="33" t="s">
        <v>428</v>
      </c>
      <c r="T85" s="34">
        <v>3701</v>
      </c>
      <c r="U85" s="34">
        <v>2554</v>
      </c>
      <c r="V85" s="34">
        <v>3787</v>
      </c>
      <c r="W85" s="34">
        <v>8027</v>
      </c>
      <c r="X85" s="34">
        <v>2292</v>
      </c>
      <c r="Y85" s="34">
        <v>1394</v>
      </c>
      <c r="Z85" s="44">
        <v>5.42</v>
      </c>
      <c r="AA85" s="34">
        <v>1.33</v>
      </c>
      <c r="AB85" s="44">
        <v>6.03</v>
      </c>
      <c r="AC85" s="44">
        <v>6.14</v>
      </c>
      <c r="AD85" s="34">
        <v>1.84</v>
      </c>
      <c r="AE85" s="34">
        <v>1.39</v>
      </c>
      <c r="AF85" s="34">
        <v>283.8</v>
      </c>
      <c r="AG85" s="34">
        <v>301.4</v>
      </c>
      <c r="AH85" s="34">
        <v>6659</v>
      </c>
      <c r="AI85" s="34">
        <v>3721</v>
      </c>
    </row>
    <row r="86" spans="1:35">
      <c r="A86" s="33" t="s">
        <v>429</v>
      </c>
      <c r="B86" s="34">
        <v>3394</v>
      </c>
      <c r="C86" s="34">
        <v>587</v>
      </c>
      <c r="D86" s="34">
        <v>1853</v>
      </c>
      <c r="E86" s="37"/>
      <c r="F86" s="34">
        <v>665</v>
      </c>
      <c r="G86" s="34">
        <v>290</v>
      </c>
      <c r="H86" s="37"/>
      <c r="J86" s="33" t="s">
        <v>429</v>
      </c>
      <c r="K86" s="34">
        <v>965</v>
      </c>
      <c r="L86" s="34">
        <v>94</v>
      </c>
      <c r="M86" s="34">
        <v>688</v>
      </c>
      <c r="N86" s="37"/>
      <c r="O86" s="34">
        <v>138</v>
      </c>
      <c r="P86" s="34">
        <v>46</v>
      </c>
      <c r="Q86" s="37"/>
      <c r="S86" s="33" t="s">
        <v>429</v>
      </c>
      <c r="T86" s="34">
        <v>2963</v>
      </c>
      <c r="U86" s="34">
        <v>1748</v>
      </c>
      <c r="V86" s="34">
        <v>3745</v>
      </c>
      <c r="W86" s="48"/>
      <c r="X86" s="34">
        <v>2298</v>
      </c>
      <c r="Y86" s="34">
        <v>1602</v>
      </c>
      <c r="Z86" s="44">
        <v>5.7</v>
      </c>
      <c r="AA86" s="44">
        <v>0.77</v>
      </c>
      <c r="AB86" s="44">
        <v>7.16</v>
      </c>
      <c r="AC86" s="49"/>
      <c r="AD86" s="34">
        <v>2.71</v>
      </c>
      <c r="AE86" s="34">
        <v>1.23</v>
      </c>
      <c r="AF86" s="34">
        <v>276.6</v>
      </c>
      <c r="AG86" s="34">
        <v>297.5</v>
      </c>
      <c r="AH86" s="34">
        <v>3742</v>
      </c>
      <c r="AI86" s="34">
        <v>1872</v>
      </c>
    </row>
    <row r="87" spans="1:35">
      <c r="A87" s="33" t="s">
        <v>432</v>
      </c>
      <c r="B87" s="34">
        <v>3839</v>
      </c>
      <c r="C87" s="34">
        <v>161</v>
      </c>
      <c r="D87" s="34">
        <v>2524</v>
      </c>
      <c r="E87" s="37"/>
      <c r="F87" s="34">
        <v>820</v>
      </c>
      <c r="G87" s="34">
        <v>333</v>
      </c>
      <c r="H87" s="37"/>
      <c r="J87" s="33" t="s">
        <v>432</v>
      </c>
      <c r="K87" s="34">
        <v>1131</v>
      </c>
      <c r="L87" s="34">
        <v>24</v>
      </c>
      <c r="M87" s="34">
        <v>905</v>
      </c>
      <c r="N87" s="37"/>
      <c r="O87" s="34">
        <v>161</v>
      </c>
      <c r="P87" s="34">
        <v>41</v>
      </c>
      <c r="Q87" s="37"/>
      <c r="S87" s="33" t="s">
        <v>432</v>
      </c>
      <c r="T87" s="34">
        <v>3176</v>
      </c>
      <c r="U87" s="34">
        <v>2317</v>
      </c>
      <c r="V87" s="34">
        <v>3664</v>
      </c>
      <c r="W87" s="48"/>
      <c r="X87" s="34">
        <v>2209</v>
      </c>
      <c r="Y87" s="34">
        <v>1589</v>
      </c>
      <c r="Z87" s="44">
        <v>5.74</v>
      </c>
      <c r="AA87" s="34">
        <v>1.31</v>
      </c>
      <c r="AB87" s="44">
        <v>6.84</v>
      </c>
      <c r="AC87" s="49"/>
      <c r="AD87" s="34">
        <v>1.34</v>
      </c>
      <c r="AE87" s="44">
        <v>0.85</v>
      </c>
      <c r="AF87" s="34">
        <v>294.4</v>
      </c>
      <c r="AG87" s="34">
        <v>315.8</v>
      </c>
      <c r="AH87" s="34">
        <v>4698</v>
      </c>
      <c r="AI87" s="34">
        <v>2608</v>
      </c>
    </row>
    <row r="88" spans="1:35">
      <c r="A88" s="33" t="s">
        <v>433</v>
      </c>
      <c r="B88" s="34">
        <v>2649</v>
      </c>
      <c r="C88" s="37"/>
      <c r="D88" s="34">
        <v>2507</v>
      </c>
      <c r="E88" s="37"/>
      <c r="F88" s="34">
        <v>107</v>
      </c>
      <c r="G88" s="34">
        <v>35</v>
      </c>
      <c r="H88" s="37"/>
      <c r="J88" s="33" t="s">
        <v>433</v>
      </c>
      <c r="K88" s="34">
        <v>995</v>
      </c>
      <c r="L88" s="37"/>
      <c r="M88" s="34">
        <v>973</v>
      </c>
      <c r="N88" s="37"/>
      <c r="O88" s="34">
        <v>18</v>
      </c>
      <c r="P88" s="34">
        <v>4</v>
      </c>
      <c r="Q88" s="37"/>
      <c r="S88" s="33" t="s">
        <v>433</v>
      </c>
      <c r="T88" s="34">
        <v>3860</v>
      </c>
      <c r="U88" s="48"/>
      <c r="V88" s="34">
        <v>3951</v>
      </c>
      <c r="W88" s="48"/>
      <c r="X88" s="34">
        <v>2189</v>
      </c>
      <c r="Y88" s="34">
        <v>1171</v>
      </c>
      <c r="Z88" s="44">
        <v>4.65</v>
      </c>
      <c r="AA88" s="49"/>
      <c r="AB88" s="44">
        <v>4.69</v>
      </c>
      <c r="AC88" s="49"/>
      <c r="AD88" s="44">
        <v>2.93</v>
      </c>
      <c r="AE88" s="44">
        <v>0.8</v>
      </c>
      <c r="AF88" s="34">
        <v>281.5</v>
      </c>
      <c r="AG88" s="34">
        <v>295.3</v>
      </c>
      <c r="AH88" s="34">
        <v>3326</v>
      </c>
      <c r="AI88" s="34">
        <v>2697</v>
      </c>
    </row>
    <row r="89" spans="1:35">
      <c r="A89" s="33" t="s">
        <v>434</v>
      </c>
      <c r="B89" s="34">
        <v>14438</v>
      </c>
      <c r="C89" s="34">
        <v>260</v>
      </c>
      <c r="D89" s="34">
        <v>10304</v>
      </c>
      <c r="E89" s="34">
        <v>661</v>
      </c>
      <c r="F89" s="34">
        <v>2232</v>
      </c>
      <c r="G89" s="34">
        <v>959</v>
      </c>
      <c r="H89" s="34">
        <v>23</v>
      </c>
      <c r="J89" s="33" t="s">
        <v>434</v>
      </c>
      <c r="K89" s="34">
        <v>5780</v>
      </c>
      <c r="L89" s="34">
        <v>30</v>
      </c>
      <c r="M89" s="34">
        <v>4734</v>
      </c>
      <c r="N89" s="34">
        <v>485</v>
      </c>
      <c r="O89" s="34">
        <v>415</v>
      </c>
      <c r="P89" s="34">
        <v>114</v>
      </c>
      <c r="Q89" s="34">
        <v>0.6</v>
      </c>
      <c r="S89" s="33" t="s">
        <v>434</v>
      </c>
      <c r="T89" s="34">
        <v>4183</v>
      </c>
      <c r="U89" s="34">
        <v>1171</v>
      </c>
      <c r="V89" s="34">
        <v>4619</v>
      </c>
      <c r="W89" s="34">
        <v>7846</v>
      </c>
      <c r="X89" s="34">
        <v>2390</v>
      </c>
      <c r="Y89" s="34">
        <v>1238</v>
      </c>
      <c r="Z89" s="44">
        <v>4.3</v>
      </c>
      <c r="AA89" s="44">
        <v>0.06</v>
      </c>
      <c r="AB89" s="44">
        <v>4.5</v>
      </c>
      <c r="AC89" s="44">
        <v>5.8</v>
      </c>
      <c r="AD89" s="34">
        <v>1.43</v>
      </c>
      <c r="AE89" s="44">
        <v>1.19</v>
      </c>
      <c r="AF89" s="34">
        <v>277.2</v>
      </c>
      <c r="AG89" s="34">
        <v>290.2</v>
      </c>
      <c r="AH89" s="34">
        <v>16883</v>
      </c>
      <c r="AI89" s="34">
        <v>13010</v>
      </c>
    </row>
    <row r="90" spans="1:35">
      <c r="A90" s="33" t="s">
        <v>435</v>
      </c>
      <c r="B90" s="34">
        <v>9359</v>
      </c>
      <c r="C90" s="34">
        <v>1056</v>
      </c>
      <c r="D90" s="34">
        <v>6442</v>
      </c>
      <c r="E90" s="34">
        <v>911</v>
      </c>
      <c r="F90" s="34">
        <v>364</v>
      </c>
      <c r="G90" s="34">
        <v>587</v>
      </c>
      <c r="H90" s="37"/>
      <c r="J90" s="33" t="s">
        <v>435</v>
      </c>
      <c r="K90" s="34">
        <v>4064</v>
      </c>
      <c r="L90" s="34">
        <v>183</v>
      </c>
      <c r="M90" s="34">
        <v>3046</v>
      </c>
      <c r="N90" s="34">
        <v>733</v>
      </c>
      <c r="O90" s="34">
        <v>49</v>
      </c>
      <c r="P90" s="34">
        <v>53</v>
      </c>
      <c r="Q90" s="37"/>
      <c r="S90" s="33" t="s">
        <v>435</v>
      </c>
      <c r="T90" s="34">
        <v>4483</v>
      </c>
      <c r="U90" s="34">
        <v>1770</v>
      </c>
      <c r="V90" s="34">
        <v>4761</v>
      </c>
      <c r="W90" s="34">
        <v>8047</v>
      </c>
      <c r="X90" s="34">
        <v>2111</v>
      </c>
      <c r="Y90" s="34">
        <v>1069</v>
      </c>
      <c r="Z90" s="44">
        <v>4.84</v>
      </c>
      <c r="AA90" s="44">
        <v>0.5</v>
      </c>
      <c r="AB90" s="44">
        <v>4.86</v>
      </c>
      <c r="AC90" s="44">
        <v>6.1</v>
      </c>
      <c r="AD90" s="44">
        <v>0.96</v>
      </c>
      <c r="AE90" s="44">
        <v>0.79</v>
      </c>
      <c r="AF90" s="34">
        <v>280</v>
      </c>
      <c r="AG90" s="34">
        <v>293.5</v>
      </c>
      <c r="AH90" s="34">
        <v>10184</v>
      </c>
      <c r="AI90" s="34">
        <v>8271</v>
      </c>
    </row>
    <row r="91" spans="1:35">
      <c r="A91" s="33" t="s">
        <v>437</v>
      </c>
      <c r="B91" s="34">
        <v>7647</v>
      </c>
      <c r="C91" s="34">
        <v>425</v>
      </c>
      <c r="D91" s="34">
        <v>5707</v>
      </c>
      <c r="E91" s="37"/>
      <c r="F91" s="34">
        <v>511</v>
      </c>
      <c r="G91" s="34">
        <v>1003</v>
      </c>
      <c r="H91" s="37"/>
      <c r="J91" s="33" t="s">
        <v>437</v>
      </c>
      <c r="K91" s="34">
        <v>2969</v>
      </c>
      <c r="L91" s="34">
        <v>66</v>
      </c>
      <c r="M91" s="34">
        <v>2689</v>
      </c>
      <c r="N91" s="37"/>
      <c r="O91" s="34">
        <v>107</v>
      </c>
      <c r="P91" s="34">
        <v>106</v>
      </c>
      <c r="Q91" s="37"/>
      <c r="S91" s="33" t="s">
        <v>437</v>
      </c>
      <c r="T91" s="34">
        <v>3955</v>
      </c>
      <c r="U91" s="34">
        <v>1565</v>
      </c>
      <c r="V91" s="34">
        <v>4739</v>
      </c>
      <c r="W91" s="48"/>
      <c r="X91" s="34">
        <v>2259</v>
      </c>
      <c r="Y91" s="34">
        <v>1128</v>
      </c>
      <c r="Z91" s="44">
        <v>4.32</v>
      </c>
      <c r="AA91" s="44">
        <v>0.58</v>
      </c>
      <c r="AB91" s="34">
        <v>4.51</v>
      </c>
      <c r="AC91" s="49"/>
      <c r="AD91" s="34">
        <v>1.49</v>
      </c>
      <c r="AE91" s="44">
        <v>0.92</v>
      </c>
      <c r="AF91" s="34">
        <v>283.6</v>
      </c>
      <c r="AG91" s="34">
        <v>296.7</v>
      </c>
      <c r="AH91" s="34">
        <v>10377</v>
      </c>
      <c r="AI91" s="34">
        <v>6974</v>
      </c>
    </row>
    <row r="92" spans="1:35">
      <c r="A92" s="33" t="s">
        <v>438</v>
      </c>
      <c r="B92" s="34">
        <v>6396</v>
      </c>
      <c r="C92" s="34">
        <v>1009</v>
      </c>
      <c r="D92" s="34">
        <v>3588</v>
      </c>
      <c r="E92" s="34">
        <v>986</v>
      </c>
      <c r="F92" s="34">
        <v>735</v>
      </c>
      <c r="G92" s="34">
        <v>75</v>
      </c>
      <c r="H92" s="37">
        <v>3</v>
      </c>
      <c r="J92" s="33" t="s">
        <v>438</v>
      </c>
      <c r="K92" s="34">
        <v>2834</v>
      </c>
      <c r="L92" s="34">
        <v>197</v>
      </c>
      <c r="M92" s="34">
        <v>1700</v>
      </c>
      <c r="N92" s="34">
        <v>777</v>
      </c>
      <c r="O92" s="34">
        <v>152</v>
      </c>
      <c r="P92" s="34">
        <v>8</v>
      </c>
      <c r="Q92" s="37"/>
      <c r="S92" s="33" t="s">
        <v>438</v>
      </c>
      <c r="T92" s="34">
        <v>4672</v>
      </c>
      <c r="U92" s="34">
        <v>2070</v>
      </c>
      <c r="V92" s="34">
        <v>4877</v>
      </c>
      <c r="W92" s="34">
        <v>7896</v>
      </c>
      <c r="X92" s="34">
        <v>2703</v>
      </c>
      <c r="Y92" s="34">
        <v>1090</v>
      </c>
      <c r="Z92" s="44">
        <v>4.85</v>
      </c>
      <c r="AA92" s="44">
        <v>0.43</v>
      </c>
      <c r="AB92" s="44">
        <v>4.68</v>
      </c>
      <c r="AC92" s="44">
        <v>5.68</v>
      </c>
      <c r="AD92" s="34">
        <v>1.37</v>
      </c>
      <c r="AE92" s="44">
        <v>0.93</v>
      </c>
      <c r="AF92" s="34">
        <v>290</v>
      </c>
      <c r="AG92" s="34">
        <v>304</v>
      </c>
      <c r="AH92" s="34">
        <v>6457</v>
      </c>
      <c r="AI92" s="34">
        <v>4575</v>
      </c>
    </row>
    <row r="93" spans="1:35">
      <c r="A93" s="33" t="s">
        <v>439</v>
      </c>
      <c r="B93" s="34">
        <v>4295</v>
      </c>
      <c r="C93" s="34">
        <v>469</v>
      </c>
      <c r="D93" s="34">
        <v>2704</v>
      </c>
      <c r="E93" s="37"/>
      <c r="F93" s="34">
        <v>547</v>
      </c>
      <c r="G93" s="34">
        <v>575</v>
      </c>
      <c r="H93" s="37"/>
      <c r="J93" s="33" t="s">
        <v>439</v>
      </c>
      <c r="K93" s="34">
        <v>1547</v>
      </c>
      <c r="L93" s="34">
        <v>88</v>
      </c>
      <c r="M93" s="34">
        <v>1303</v>
      </c>
      <c r="N93" s="37"/>
      <c r="O93" s="34">
        <v>104</v>
      </c>
      <c r="P93" s="34">
        <v>52</v>
      </c>
      <c r="Q93" s="37"/>
      <c r="S93" s="33" t="s">
        <v>439</v>
      </c>
      <c r="T93" s="34">
        <v>3849</v>
      </c>
      <c r="U93" s="34">
        <v>1907</v>
      </c>
      <c r="V93" s="34">
        <v>5170</v>
      </c>
      <c r="W93" s="48"/>
      <c r="X93" s="34">
        <v>2012</v>
      </c>
      <c r="Y93" s="34">
        <v>1007</v>
      </c>
      <c r="Z93" s="34">
        <v>4.61</v>
      </c>
      <c r="AA93" s="44">
        <v>0.8</v>
      </c>
      <c r="AB93" s="44">
        <v>5.19</v>
      </c>
      <c r="AC93" s="49"/>
      <c r="AD93" s="44">
        <v>0.9</v>
      </c>
      <c r="AE93" s="44">
        <v>0.87</v>
      </c>
      <c r="AF93" s="34">
        <v>284.2</v>
      </c>
      <c r="AG93" s="34">
        <v>297.2</v>
      </c>
      <c r="AH93" s="34">
        <v>4267</v>
      </c>
      <c r="AI93" s="34">
        <v>3054</v>
      </c>
    </row>
    <row r="94" spans="1:35">
      <c r="A94" s="33" t="s">
        <v>440</v>
      </c>
      <c r="B94" s="37">
        <v>15000</v>
      </c>
      <c r="C94" s="37">
        <v>162</v>
      </c>
      <c r="D94" s="37">
        <v>11571</v>
      </c>
      <c r="E94" s="37">
        <v>250</v>
      </c>
      <c r="F94" s="37">
        <v>1942</v>
      </c>
      <c r="G94" s="37">
        <v>1044</v>
      </c>
      <c r="H94" s="37">
        <v>31</v>
      </c>
      <c r="J94" s="33" t="s">
        <v>440</v>
      </c>
      <c r="K94" s="37">
        <v>5988</v>
      </c>
      <c r="L94" s="37">
        <v>12</v>
      </c>
      <c r="M94" s="37">
        <v>5260</v>
      </c>
      <c r="N94" s="37">
        <v>197</v>
      </c>
      <c r="O94" s="37">
        <v>409</v>
      </c>
      <c r="P94" s="37">
        <v>111</v>
      </c>
      <c r="Q94" s="37"/>
      <c r="S94" s="33" t="s">
        <v>440</v>
      </c>
      <c r="T94" s="34">
        <v>4086</v>
      </c>
      <c r="U94" s="34">
        <v>974</v>
      </c>
      <c r="V94" s="34">
        <v>4553</v>
      </c>
      <c r="W94" s="34">
        <v>7867</v>
      </c>
      <c r="X94" s="34">
        <v>2250</v>
      </c>
      <c r="Y94" s="34">
        <v>1211</v>
      </c>
      <c r="Z94" s="44">
        <v>5.97</v>
      </c>
      <c r="AA94" s="34">
        <v>1.02</v>
      </c>
      <c r="AB94" s="34">
        <v>6.21</v>
      </c>
      <c r="AC94" s="44">
        <v>6.39</v>
      </c>
      <c r="AD94" s="44">
        <v>2.31</v>
      </c>
      <c r="AE94" s="34">
        <v>1.8</v>
      </c>
      <c r="AF94" s="34">
        <v>273.8</v>
      </c>
      <c r="AG94" s="34">
        <v>289.4</v>
      </c>
      <c r="AH94" s="34">
        <v>19043</v>
      </c>
      <c r="AI94" s="34">
        <v>13533</v>
      </c>
    </row>
    <row r="95" spans="1:35">
      <c r="A95" s="33" t="s">
        <v>441</v>
      </c>
      <c r="B95" s="34">
        <v>10163</v>
      </c>
      <c r="C95" s="34">
        <v>398</v>
      </c>
      <c r="D95" s="34">
        <v>7289</v>
      </c>
      <c r="E95" s="37"/>
      <c r="F95" s="34">
        <v>1850</v>
      </c>
      <c r="G95" s="34">
        <v>626</v>
      </c>
      <c r="H95" s="37"/>
      <c r="J95" s="33" t="s">
        <v>441</v>
      </c>
      <c r="K95" s="34">
        <v>2851</v>
      </c>
      <c r="L95" s="34">
        <v>111</v>
      </c>
      <c r="M95" s="34">
        <v>2347</v>
      </c>
      <c r="N95" s="37"/>
      <c r="O95" s="34">
        <v>328</v>
      </c>
      <c r="P95" s="34">
        <v>64</v>
      </c>
      <c r="Q95" s="37"/>
      <c r="S95" s="33" t="s">
        <v>441</v>
      </c>
      <c r="T95" s="34">
        <v>2929</v>
      </c>
      <c r="U95" s="34">
        <v>2799</v>
      </c>
      <c r="V95" s="34">
        <v>3273</v>
      </c>
      <c r="W95" s="48"/>
      <c r="X95" s="34">
        <v>2120</v>
      </c>
      <c r="Y95" s="34">
        <v>1046</v>
      </c>
      <c r="Z95" s="44">
        <v>4.36</v>
      </c>
      <c r="AA95" s="44">
        <v>0.26</v>
      </c>
      <c r="AB95" s="44">
        <v>4.92</v>
      </c>
      <c r="AC95" s="49"/>
      <c r="AD95" s="44">
        <v>0.56</v>
      </c>
      <c r="AE95" s="44">
        <v>0.6</v>
      </c>
      <c r="AF95" s="45">
        <v>287.7</v>
      </c>
      <c r="AG95" s="34">
        <v>303.2</v>
      </c>
      <c r="AH95" s="34">
        <v>9534</v>
      </c>
      <c r="AI95" s="34">
        <v>6383</v>
      </c>
    </row>
    <row r="96" spans="1:35">
      <c r="A96" s="33" t="s">
        <v>442</v>
      </c>
      <c r="B96" s="34">
        <v>8458</v>
      </c>
      <c r="C96" s="34">
        <v>3658</v>
      </c>
      <c r="D96" s="34">
        <v>3357</v>
      </c>
      <c r="E96" s="37"/>
      <c r="F96" s="34">
        <v>720</v>
      </c>
      <c r="G96" s="34">
        <v>722</v>
      </c>
      <c r="H96" s="37"/>
      <c r="J96" s="33" t="s">
        <v>442</v>
      </c>
      <c r="K96" s="34">
        <v>3238</v>
      </c>
      <c r="L96" s="34">
        <v>1573</v>
      </c>
      <c r="M96" s="34">
        <v>1467</v>
      </c>
      <c r="N96" s="37"/>
      <c r="O96" s="34">
        <v>134</v>
      </c>
      <c r="P96" s="34">
        <v>64</v>
      </c>
      <c r="Q96" s="37"/>
      <c r="S96" s="33" t="s">
        <v>442</v>
      </c>
      <c r="T96" s="34">
        <v>3946</v>
      </c>
      <c r="U96" s="34">
        <v>4309</v>
      </c>
      <c r="V96" s="34">
        <v>4399</v>
      </c>
      <c r="W96" s="48"/>
      <c r="X96" s="34">
        <v>2132</v>
      </c>
      <c r="Y96" s="34">
        <v>1075</v>
      </c>
      <c r="Z96" s="44">
        <v>2.43</v>
      </c>
      <c r="AA96" s="44">
        <v>0.12</v>
      </c>
      <c r="AB96" s="44">
        <v>5.07</v>
      </c>
      <c r="AC96" s="49"/>
      <c r="AD96" s="34">
        <v>1.92</v>
      </c>
      <c r="AE96" s="44">
        <v>0.66</v>
      </c>
      <c r="AF96" s="34">
        <v>283.3</v>
      </c>
      <c r="AG96" s="45">
        <v>298.1</v>
      </c>
      <c r="AH96" s="34">
        <v>4994</v>
      </c>
      <c r="AI96" s="34">
        <v>3798</v>
      </c>
    </row>
    <row r="97" spans="1:35">
      <c r="A97" s="33" t="s">
        <v>443</v>
      </c>
      <c r="B97" s="34">
        <v>4814</v>
      </c>
      <c r="C97" s="34">
        <v>1247</v>
      </c>
      <c r="D97" s="34">
        <v>2488</v>
      </c>
      <c r="E97" s="37"/>
      <c r="F97" s="34">
        <v>803</v>
      </c>
      <c r="G97" s="34">
        <v>265</v>
      </c>
      <c r="H97" s="34">
        <v>12</v>
      </c>
      <c r="J97" s="33" t="s">
        <v>443</v>
      </c>
      <c r="K97" s="34">
        <v>1618</v>
      </c>
      <c r="L97" s="34">
        <v>424</v>
      </c>
      <c r="M97" s="34">
        <v>1019</v>
      </c>
      <c r="N97" s="37"/>
      <c r="O97" s="34">
        <v>150</v>
      </c>
      <c r="P97" s="34">
        <v>25</v>
      </c>
      <c r="Q97" s="34">
        <v>0.5</v>
      </c>
      <c r="S97" s="33" t="s">
        <v>443</v>
      </c>
      <c r="T97" s="34">
        <v>3564</v>
      </c>
      <c r="U97" s="34">
        <v>3398</v>
      </c>
      <c r="V97" s="34">
        <v>4391</v>
      </c>
      <c r="W97" s="48"/>
      <c r="X97" s="34">
        <v>2080</v>
      </c>
      <c r="Y97" s="34">
        <v>1040</v>
      </c>
      <c r="Z97" s="44">
        <v>3.64</v>
      </c>
      <c r="AA97" s="44">
        <v>0.67</v>
      </c>
      <c r="AB97" s="44">
        <v>5.38</v>
      </c>
      <c r="AC97" s="49"/>
      <c r="AD97" s="44">
        <v>0.78</v>
      </c>
      <c r="AE97" s="44">
        <v>0.46</v>
      </c>
      <c r="AF97" s="34">
        <v>289</v>
      </c>
      <c r="AG97" s="34">
        <v>303.8</v>
      </c>
      <c r="AH97" s="34">
        <v>3627</v>
      </c>
      <c r="AI97" s="34">
        <v>2745</v>
      </c>
    </row>
    <row r="98" spans="1:35">
      <c r="A98" s="33" t="s">
        <v>444</v>
      </c>
      <c r="B98" s="34">
        <v>14829</v>
      </c>
      <c r="C98" s="34">
        <v>1237</v>
      </c>
      <c r="D98" s="34">
        <v>10248</v>
      </c>
      <c r="E98" s="34">
        <v>1614</v>
      </c>
      <c r="F98" s="34">
        <v>1194</v>
      </c>
      <c r="G98" s="34">
        <v>536</v>
      </c>
      <c r="H98" s="34"/>
      <c r="J98" s="33" t="s">
        <v>444</v>
      </c>
      <c r="K98" s="34">
        <v>6028</v>
      </c>
      <c r="L98" s="34">
        <v>143</v>
      </c>
      <c r="M98" s="34">
        <v>4484</v>
      </c>
      <c r="N98" s="34">
        <v>1204</v>
      </c>
      <c r="O98" s="34">
        <v>136</v>
      </c>
      <c r="P98" s="34">
        <v>61</v>
      </c>
      <c r="Q98" s="34"/>
      <c r="S98" s="33" t="s">
        <v>444</v>
      </c>
      <c r="T98" s="37">
        <v>4297</v>
      </c>
      <c r="U98" s="34">
        <v>1222</v>
      </c>
      <c r="V98" s="34">
        <v>4484</v>
      </c>
      <c r="W98" s="34">
        <v>7462</v>
      </c>
      <c r="X98" s="34">
        <v>1880</v>
      </c>
      <c r="Y98" s="34">
        <v>1171</v>
      </c>
      <c r="Z98" s="44">
        <v>4.45</v>
      </c>
      <c r="AA98" s="44">
        <v>0.89</v>
      </c>
      <c r="AB98" s="44">
        <v>4.53</v>
      </c>
      <c r="AC98" s="44">
        <v>5.28</v>
      </c>
      <c r="AD98" s="44">
        <v>0.26</v>
      </c>
      <c r="AE98" s="44">
        <v>0.11</v>
      </c>
      <c r="AF98" s="34">
        <v>279.6</v>
      </c>
      <c r="AG98" s="34">
        <v>293</v>
      </c>
      <c r="AH98" s="34">
        <v>14967</v>
      </c>
      <c r="AI98" s="34">
        <v>11982</v>
      </c>
    </row>
    <row r="99" spans="1:35">
      <c r="A99" s="33" t="s">
        <v>445</v>
      </c>
      <c r="B99" s="37">
        <v>5302</v>
      </c>
      <c r="C99" s="37">
        <v>1615</v>
      </c>
      <c r="D99" s="37">
        <v>2446</v>
      </c>
      <c r="E99" s="37">
        <v>217</v>
      </c>
      <c r="F99" s="37">
        <v>755</v>
      </c>
      <c r="G99" s="37">
        <v>267</v>
      </c>
      <c r="H99" s="37"/>
      <c r="J99" s="33" t="s">
        <v>445</v>
      </c>
      <c r="K99" s="37">
        <v>1979</v>
      </c>
      <c r="L99" s="37">
        <v>493</v>
      </c>
      <c r="M99" s="37">
        <v>1118</v>
      </c>
      <c r="N99" s="37">
        <v>181</v>
      </c>
      <c r="O99" s="37">
        <v>161</v>
      </c>
      <c r="P99" s="37">
        <v>25</v>
      </c>
      <c r="Q99" s="37"/>
      <c r="S99" s="33" t="s">
        <v>445</v>
      </c>
      <c r="T99" s="34">
        <v>3864</v>
      </c>
      <c r="U99" s="34">
        <v>3061</v>
      </c>
      <c r="V99" s="34">
        <v>4689</v>
      </c>
      <c r="W99" s="34">
        <v>8345</v>
      </c>
      <c r="X99" s="34">
        <v>2324</v>
      </c>
      <c r="Y99" s="34">
        <v>1169</v>
      </c>
      <c r="Z99" s="44">
        <v>3.62</v>
      </c>
      <c r="AA99" s="44">
        <v>0.43</v>
      </c>
      <c r="AB99" s="34">
        <v>5.68</v>
      </c>
      <c r="AC99" s="44">
        <v>5.67</v>
      </c>
      <c r="AD99" s="44">
        <v>1.12</v>
      </c>
      <c r="AE99" s="44">
        <v>1.18</v>
      </c>
      <c r="AF99" s="34">
        <v>291.8</v>
      </c>
      <c r="AG99" s="45">
        <v>308.1</v>
      </c>
      <c r="AH99" s="34">
        <v>3323</v>
      </c>
      <c r="AI99" s="34">
        <v>2222</v>
      </c>
    </row>
    <row r="100" spans="1:35">
      <c r="A100" s="33" t="s">
        <v>446</v>
      </c>
      <c r="B100" s="34">
        <v>1012</v>
      </c>
      <c r="C100" s="34">
        <v>127</v>
      </c>
      <c r="D100" s="34">
        <v>598</v>
      </c>
      <c r="E100" s="34">
        <v>130</v>
      </c>
      <c r="F100" s="34">
        <v>29</v>
      </c>
      <c r="G100" s="34">
        <v>129</v>
      </c>
      <c r="H100" s="37"/>
      <c r="J100" s="33" t="s">
        <v>446</v>
      </c>
      <c r="K100" s="34">
        <v>385</v>
      </c>
      <c r="L100" s="34">
        <v>14</v>
      </c>
      <c r="M100" s="34">
        <v>254</v>
      </c>
      <c r="N100" s="34">
        <v>98</v>
      </c>
      <c r="O100" s="34">
        <v>5</v>
      </c>
      <c r="P100" s="34">
        <v>15</v>
      </c>
      <c r="Q100" s="37"/>
      <c r="S100" s="33" t="s">
        <v>446</v>
      </c>
      <c r="T100" s="34">
        <v>3937</v>
      </c>
      <c r="U100" s="34">
        <v>1080</v>
      </c>
      <c r="V100" s="34">
        <v>4510</v>
      </c>
      <c r="W100" s="34">
        <v>7510</v>
      </c>
      <c r="X100" s="34">
        <v>1743</v>
      </c>
      <c r="Y100" s="34">
        <v>1148</v>
      </c>
      <c r="Z100" s="44">
        <v>6.4</v>
      </c>
      <c r="AA100" s="44">
        <v>0.45</v>
      </c>
      <c r="AB100" s="44">
        <v>6.79</v>
      </c>
      <c r="AC100" s="44">
        <v>7.27</v>
      </c>
      <c r="AD100" s="34">
        <v>1.39</v>
      </c>
      <c r="AE100" s="44">
        <v>1.17</v>
      </c>
      <c r="AF100" s="34">
        <v>272</v>
      </c>
      <c r="AG100" s="34">
        <v>289</v>
      </c>
      <c r="AH100" s="34">
        <v>794</v>
      </c>
      <c r="AI100" s="34">
        <v>621</v>
      </c>
    </row>
    <row r="101" spans="1:35">
      <c r="A101" s="33" t="s">
        <v>447</v>
      </c>
      <c r="B101" s="34">
        <v>2427</v>
      </c>
      <c r="C101" s="34">
        <v>657</v>
      </c>
      <c r="D101" s="34">
        <v>1548</v>
      </c>
      <c r="E101" s="37"/>
      <c r="F101" s="34">
        <v>168</v>
      </c>
      <c r="G101" s="34">
        <v>54</v>
      </c>
      <c r="H101" s="37"/>
      <c r="J101" s="33" t="s">
        <v>447</v>
      </c>
      <c r="K101" s="34">
        <v>940</v>
      </c>
      <c r="L101" s="34">
        <v>247</v>
      </c>
      <c r="M101" s="34">
        <v>666</v>
      </c>
      <c r="N101" s="37"/>
      <c r="O101" s="34">
        <v>23</v>
      </c>
      <c r="P101" s="34">
        <v>4</v>
      </c>
      <c r="Q101" s="37"/>
      <c r="S101" s="33" t="s">
        <v>447</v>
      </c>
      <c r="T101" s="37">
        <v>3975</v>
      </c>
      <c r="U101" s="37">
        <v>3763</v>
      </c>
      <c r="V101" s="37">
        <v>4314</v>
      </c>
      <c r="W101" s="48"/>
      <c r="X101" s="37">
        <v>2145</v>
      </c>
      <c r="Y101" s="37">
        <v>722</v>
      </c>
      <c r="Z101" s="49">
        <v>4.93</v>
      </c>
      <c r="AA101" s="49">
        <v>0.42</v>
      </c>
      <c r="AB101" s="44">
        <v>6.66</v>
      </c>
      <c r="AC101" s="49"/>
      <c r="AD101" s="34">
        <v>1.45</v>
      </c>
      <c r="AE101" s="44">
        <v>0.76</v>
      </c>
      <c r="AF101" s="45">
        <v>287.1</v>
      </c>
      <c r="AG101" s="34">
        <v>307.6</v>
      </c>
      <c r="AH101" s="34">
        <v>2476</v>
      </c>
      <c r="AI101" s="34">
        <v>2005</v>
      </c>
    </row>
    <row r="102" spans="1:35">
      <c r="A102" s="33" t="s">
        <v>448</v>
      </c>
      <c r="B102" s="34">
        <v>10961</v>
      </c>
      <c r="C102" s="34">
        <v>8455</v>
      </c>
      <c r="D102" s="34">
        <v>1800</v>
      </c>
      <c r="E102" s="37"/>
      <c r="F102" s="34">
        <v>527</v>
      </c>
      <c r="G102" s="34">
        <v>179</v>
      </c>
      <c r="H102" s="37"/>
      <c r="J102" s="33" t="s">
        <v>448</v>
      </c>
      <c r="K102" s="34">
        <v>4375</v>
      </c>
      <c r="L102" s="34">
        <v>3588</v>
      </c>
      <c r="M102" s="34">
        <v>649</v>
      </c>
      <c r="N102" s="37"/>
      <c r="O102" s="34">
        <v>109</v>
      </c>
      <c r="P102" s="34">
        <v>29</v>
      </c>
      <c r="Q102" s="37"/>
      <c r="S102" s="33" t="s">
        <v>448</v>
      </c>
      <c r="T102" s="34">
        <v>4321</v>
      </c>
      <c r="U102" s="34">
        <v>4574</v>
      </c>
      <c r="V102" s="34">
        <v>3954</v>
      </c>
      <c r="W102" s="48"/>
      <c r="X102" s="34">
        <v>2377</v>
      </c>
      <c r="Y102" s="34">
        <v>1591</v>
      </c>
      <c r="Z102" s="44">
        <v>0.68</v>
      </c>
      <c r="AA102" s="44">
        <v>0.06</v>
      </c>
      <c r="AB102" s="34">
        <v>4.21</v>
      </c>
      <c r="AC102" s="49"/>
      <c r="AD102" s="44">
        <v>0.2</v>
      </c>
      <c r="AE102" s="44">
        <v>0.08</v>
      </c>
      <c r="AF102" s="34">
        <v>302.9</v>
      </c>
      <c r="AG102" s="34">
        <v>320.6</v>
      </c>
      <c r="AH102" s="34">
        <v>2097</v>
      </c>
      <c r="AI102" s="34">
        <v>1472</v>
      </c>
    </row>
    <row r="103" spans="1:35">
      <c r="A103" s="33" t="s">
        <v>449</v>
      </c>
      <c r="B103" s="34">
        <v>7226</v>
      </c>
      <c r="C103" s="34">
        <v>1998</v>
      </c>
      <c r="D103" s="34">
        <v>3511</v>
      </c>
      <c r="E103" s="37"/>
      <c r="F103" s="34">
        <v>580</v>
      </c>
      <c r="G103" s="34">
        <v>1137</v>
      </c>
      <c r="H103" s="37"/>
      <c r="J103" s="33" t="s">
        <v>449</v>
      </c>
      <c r="K103" s="34">
        <v>2292</v>
      </c>
      <c r="L103" s="34">
        <v>642</v>
      </c>
      <c r="M103" s="34">
        <v>1463</v>
      </c>
      <c r="N103" s="37"/>
      <c r="O103" s="34">
        <v>105</v>
      </c>
      <c r="P103" s="34">
        <v>83</v>
      </c>
      <c r="Q103" s="37"/>
      <c r="S103" s="33" t="s">
        <v>449</v>
      </c>
      <c r="T103" s="34">
        <v>3315</v>
      </c>
      <c r="U103" s="34">
        <v>3216</v>
      </c>
      <c r="V103" s="34">
        <v>4240</v>
      </c>
      <c r="W103" s="48"/>
      <c r="X103" s="34">
        <v>1851</v>
      </c>
      <c r="Y103" s="34">
        <v>892</v>
      </c>
      <c r="Z103" s="44">
        <v>4.99</v>
      </c>
      <c r="AA103" s="44">
        <v>0.19</v>
      </c>
      <c r="AB103" s="44">
        <v>7.59</v>
      </c>
      <c r="AC103" s="49"/>
      <c r="AD103" s="44">
        <v>1.19</v>
      </c>
      <c r="AE103" s="44">
        <v>0.83</v>
      </c>
      <c r="AF103" s="34">
        <v>298.3</v>
      </c>
      <c r="AG103" s="34">
        <v>322</v>
      </c>
      <c r="AH103" s="34">
        <v>8357</v>
      </c>
      <c r="AI103" s="34">
        <v>4073</v>
      </c>
    </row>
    <row r="104" spans="1:35">
      <c r="A104" s="33" t="s">
        <v>450</v>
      </c>
      <c r="B104" s="37">
        <v>10350</v>
      </c>
      <c r="C104" s="37">
        <v>7615</v>
      </c>
      <c r="D104" s="37">
        <v>1500</v>
      </c>
      <c r="E104" s="37"/>
      <c r="F104" s="37">
        <v>886</v>
      </c>
      <c r="G104" s="37">
        <v>350</v>
      </c>
      <c r="H104" s="37"/>
      <c r="J104" s="33" t="s">
        <v>450</v>
      </c>
      <c r="K104" s="37">
        <v>3681</v>
      </c>
      <c r="L104" s="37">
        <v>2954</v>
      </c>
      <c r="M104" s="37">
        <v>448</v>
      </c>
      <c r="N104" s="37"/>
      <c r="O104" s="37">
        <v>232</v>
      </c>
      <c r="P104" s="37">
        <v>47</v>
      </c>
      <c r="Q104" s="37"/>
      <c r="S104" s="33" t="s">
        <v>450</v>
      </c>
      <c r="T104" s="34">
        <v>3556</v>
      </c>
      <c r="U104" s="34">
        <v>3876</v>
      </c>
      <c r="V104" s="34">
        <v>2998</v>
      </c>
      <c r="W104" s="48"/>
      <c r="X104" s="34">
        <v>2617</v>
      </c>
      <c r="Y104" s="34">
        <v>1353</v>
      </c>
      <c r="Z104" s="34">
        <v>1.31</v>
      </c>
      <c r="AA104" s="44">
        <v>0.15</v>
      </c>
      <c r="AB104" s="44">
        <v>7.85</v>
      </c>
      <c r="AC104" s="49"/>
      <c r="AD104" s="34">
        <v>1.05</v>
      </c>
      <c r="AE104" s="44">
        <v>0.94</v>
      </c>
      <c r="AF104" s="34">
        <v>310.9</v>
      </c>
      <c r="AG104" s="45">
        <v>336.1</v>
      </c>
      <c r="AH104" s="34">
        <v>2411</v>
      </c>
      <c r="AI104" s="34">
        <v>1090</v>
      </c>
    </row>
    <row r="105" spans="1:35">
      <c r="A105" s="33" t="s">
        <v>451</v>
      </c>
      <c r="B105" s="34">
        <v>460</v>
      </c>
      <c r="C105" s="34">
        <v>277</v>
      </c>
      <c r="D105" s="34">
        <v>42</v>
      </c>
      <c r="E105" s="37"/>
      <c r="F105" s="34">
        <v>1</v>
      </c>
      <c r="G105" s="34">
        <v>137</v>
      </c>
      <c r="H105" s="34">
        <v>4</v>
      </c>
      <c r="J105" s="33" t="s">
        <v>451</v>
      </c>
      <c r="K105" s="34">
        <v>111</v>
      </c>
      <c r="L105" s="34">
        <v>91</v>
      </c>
      <c r="M105" s="34">
        <v>1</v>
      </c>
      <c r="N105" s="37"/>
      <c r="O105" s="34">
        <v>0.1</v>
      </c>
      <c r="P105" s="34">
        <v>17</v>
      </c>
      <c r="Q105" s="34">
        <v>1.1</v>
      </c>
      <c r="S105" s="33" t="s">
        <v>451</v>
      </c>
      <c r="T105" s="34">
        <v>2923</v>
      </c>
      <c r="U105" s="34">
        <v>4470</v>
      </c>
      <c r="V105" s="34">
        <v>273</v>
      </c>
      <c r="W105" s="48"/>
      <c r="X105" s="34">
        <v>1929</v>
      </c>
      <c r="Y105" s="34">
        <v>1299</v>
      </c>
      <c r="Z105" s="44">
        <v>0.32</v>
      </c>
      <c r="AA105" s="44">
        <v>0.37</v>
      </c>
      <c r="AB105" s="44">
        <v>12.12</v>
      </c>
      <c r="AC105" s="49"/>
      <c r="AD105" s="49"/>
      <c r="AE105" s="49"/>
      <c r="AF105" s="34">
        <v>370.6</v>
      </c>
      <c r="AG105" s="34">
        <v>420.3</v>
      </c>
      <c r="AH105" s="48"/>
      <c r="AI105" s="45">
        <v>0.1</v>
      </c>
    </row>
    <row r="106" spans="1:35">
      <c r="A106" s="33" t="s">
        <v>452</v>
      </c>
      <c r="B106" s="34">
        <v>7379</v>
      </c>
      <c r="C106" s="34">
        <v>278</v>
      </c>
      <c r="D106" s="34">
        <v>4939</v>
      </c>
      <c r="E106" s="37"/>
      <c r="F106" s="34">
        <v>1021</v>
      </c>
      <c r="G106" s="34">
        <v>1141</v>
      </c>
      <c r="H106" s="37"/>
      <c r="J106" s="33" t="s">
        <v>452</v>
      </c>
      <c r="K106" s="34">
        <v>2725</v>
      </c>
      <c r="L106" s="34">
        <v>120</v>
      </c>
      <c r="M106" s="34">
        <v>2303</v>
      </c>
      <c r="N106" s="37"/>
      <c r="O106" s="34">
        <v>176</v>
      </c>
      <c r="P106" s="34">
        <v>126</v>
      </c>
      <c r="Q106" s="37"/>
      <c r="S106" s="33" t="s">
        <v>452</v>
      </c>
      <c r="T106" s="34">
        <v>3908</v>
      </c>
      <c r="U106" s="34">
        <v>4261</v>
      </c>
      <c r="V106" s="34">
        <v>4662</v>
      </c>
      <c r="W106" s="48"/>
      <c r="X106" s="34">
        <v>2119</v>
      </c>
      <c r="Y106" s="34">
        <v>1365</v>
      </c>
      <c r="Z106" s="44">
        <v>5.69</v>
      </c>
      <c r="AA106" s="34">
        <v>0.71</v>
      </c>
      <c r="AB106" s="44">
        <v>6.48</v>
      </c>
      <c r="AC106" s="49"/>
      <c r="AD106" s="34">
        <v>2.01</v>
      </c>
      <c r="AE106" s="34">
        <v>1.4</v>
      </c>
      <c r="AF106" s="34">
        <v>298.2</v>
      </c>
      <c r="AG106" s="34">
        <v>318.6</v>
      </c>
      <c r="AH106" s="34">
        <v>8755</v>
      </c>
      <c r="AI106" s="34">
        <v>5791</v>
      </c>
    </row>
    <row r="107" spans="1:35">
      <c r="A107" s="33" t="s">
        <v>453</v>
      </c>
      <c r="B107" s="35">
        <v>5914</v>
      </c>
      <c r="C107" s="35">
        <v>806</v>
      </c>
      <c r="D107" s="35">
        <v>2309</v>
      </c>
      <c r="E107" s="37"/>
      <c r="F107" s="35">
        <v>1725</v>
      </c>
      <c r="G107" s="35">
        <v>1069</v>
      </c>
      <c r="H107" s="37">
        <v>6</v>
      </c>
      <c r="J107" s="33" t="s">
        <v>453</v>
      </c>
      <c r="K107" s="35">
        <v>1834</v>
      </c>
      <c r="L107" s="35">
        <v>363</v>
      </c>
      <c r="M107" s="35">
        <v>1042</v>
      </c>
      <c r="N107" s="37"/>
      <c r="O107" s="35">
        <v>288</v>
      </c>
      <c r="P107" s="35">
        <v>140</v>
      </c>
      <c r="Q107" s="37"/>
      <c r="S107" s="33" t="s">
        <v>453</v>
      </c>
      <c r="T107" s="34">
        <v>3506</v>
      </c>
      <c r="U107" s="34">
        <v>4534</v>
      </c>
      <c r="V107" s="34">
        <v>4971</v>
      </c>
      <c r="W107" s="48"/>
      <c r="X107" s="34">
        <v>2022</v>
      </c>
      <c r="Y107" s="34">
        <v>1546</v>
      </c>
      <c r="Z107" s="44">
        <v>3.45</v>
      </c>
      <c r="AA107" s="44">
        <v>1.12</v>
      </c>
      <c r="AB107" s="44">
        <v>5.32</v>
      </c>
      <c r="AC107" s="49"/>
      <c r="AD107" s="34">
        <v>1.29</v>
      </c>
      <c r="AE107" s="44">
        <v>0.07</v>
      </c>
      <c r="AF107" s="34">
        <v>295.9</v>
      </c>
      <c r="AG107" s="45">
        <v>312.7</v>
      </c>
      <c r="AH107" s="34">
        <v>4812</v>
      </c>
      <c r="AI107" s="34">
        <v>3037</v>
      </c>
    </row>
    <row r="108" spans="1:35">
      <c r="A108" s="33" t="s">
        <v>454</v>
      </c>
      <c r="B108" s="37">
        <v>4076</v>
      </c>
      <c r="C108" s="37">
        <v>1193</v>
      </c>
      <c r="D108" s="37">
        <v>392</v>
      </c>
      <c r="E108" s="37"/>
      <c r="F108" s="37">
        <v>896</v>
      </c>
      <c r="G108" s="37">
        <v>1595</v>
      </c>
      <c r="H108" s="37"/>
      <c r="J108" s="33" t="s">
        <v>454</v>
      </c>
      <c r="K108" s="37">
        <v>984</v>
      </c>
      <c r="L108" s="37">
        <v>505</v>
      </c>
      <c r="M108" s="37">
        <v>143</v>
      </c>
      <c r="N108" s="37"/>
      <c r="O108" s="37">
        <v>130</v>
      </c>
      <c r="P108" s="37">
        <v>205</v>
      </c>
      <c r="Q108" s="37"/>
      <c r="S108" s="33" t="s">
        <v>454</v>
      </c>
      <c r="T108" s="34">
        <v>2449</v>
      </c>
      <c r="U108" s="34">
        <v>4234</v>
      </c>
      <c r="V108" s="34">
        <v>3656</v>
      </c>
      <c r="W108" s="48"/>
      <c r="X108" s="34">
        <v>1519</v>
      </c>
      <c r="Y108" s="34">
        <v>1303</v>
      </c>
      <c r="Z108" s="34">
        <v>1.01</v>
      </c>
      <c r="AA108" s="44">
        <v>0.2</v>
      </c>
      <c r="AB108" s="44">
        <v>6.26</v>
      </c>
      <c r="AC108" s="49"/>
      <c r="AD108" s="44">
        <v>0.35</v>
      </c>
      <c r="AE108" s="34">
        <v>0.51</v>
      </c>
      <c r="AF108" s="34">
        <v>304.8</v>
      </c>
      <c r="AG108" s="45">
        <v>325.1</v>
      </c>
      <c r="AH108" s="34">
        <v>638</v>
      </c>
      <c r="AI108" s="34">
        <v>418</v>
      </c>
    </row>
    <row r="109" spans="1:35">
      <c r="A109" s="33" t="s">
        <v>455</v>
      </c>
      <c r="B109" s="34">
        <v>6186</v>
      </c>
      <c r="C109" s="34">
        <v>42</v>
      </c>
      <c r="D109" s="34">
        <v>3331</v>
      </c>
      <c r="E109" s="37"/>
      <c r="F109" s="34">
        <v>1455</v>
      </c>
      <c r="G109" s="34">
        <v>1358</v>
      </c>
      <c r="H109" s="37"/>
      <c r="J109" s="33" t="s">
        <v>455</v>
      </c>
      <c r="K109" s="34">
        <v>1988</v>
      </c>
      <c r="L109" s="34">
        <v>21</v>
      </c>
      <c r="M109" s="34">
        <v>1506</v>
      </c>
      <c r="N109" s="37"/>
      <c r="O109" s="34">
        <v>281</v>
      </c>
      <c r="P109" s="34">
        <v>180</v>
      </c>
      <c r="Q109" s="37"/>
      <c r="S109" s="33" t="s">
        <v>455</v>
      </c>
      <c r="T109" s="34">
        <v>3323</v>
      </c>
      <c r="U109" s="34">
        <v>4894</v>
      </c>
      <c r="V109" s="34">
        <v>4529</v>
      </c>
      <c r="W109" s="48"/>
      <c r="X109" s="34">
        <v>2018</v>
      </c>
      <c r="Y109" s="34">
        <v>1475</v>
      </c>
      <c r="Z109" s="44">
        <v>6.38</v>
      </c>
      <c r="AA109" s="34">
        <v>1.49</v>
      </c>
      <c r="AB109" s="44">
        <v>7.89</v>
      </c>
      <c r="AC109" s="49"/>
      <c r="AD109" s="34">
        <v>1.94</v>
      </c>
      <c r="AE109" s="34">
        <v>1.36</v>
      </c>
      <c r="AF109" s="34">
        <v>290</v>
      </c>
      <c r="AG109" s="34">
        <v>311</v>
      </c>
      <c r="AH109" s="34">
        <v>7265</v>
      </c>
      <c r="AI109" s="34">
        <v>4169</v>
      </c>
    </row>
    <row r="110" spans="1:35">
      <c r="A110" s="33" t="s">
        <v>456</v>
      </c>
      <c r="B110" s="34">
        <v>11474</v>
      </c>
      <c r="C110" s="34">
        <v>884</v>
      </c>
      <c r="D110" s="34">
        <v>6840</v>
      </c>
      <c r="E110" s="37"/>
      <c r="F110" s="34">
        <v>2407</v>
      </c>
      <c r="G110" s="34">
        <v>1338</v>
      </c>
      <c r="H110" s="37">
        <v>5</v>
      </c>
      <c r="J110" s="33" t="s">
        <v>456</v>
      </c>
      <c r="K110" s="34">
        <v>4594</v>
      </c>
      <c r="L110" s="34">
        <v>271</v>
      </c>
      <c r="M110" s="34">
        <v>3582</v>
      </c>
      <c r="N110" s="37"/>
      <c r="O110" s="34">
        <v>548</v>
      </c>
      <c r="P110" s="34">
        <v>194</v>
      </c>
      <c r="Q110" s="37"/>
      <c r="S110" s="33" t="s">
        <v>456</v>
      </c>
      <c r="T110" s="37">
        <v>4006</v>
      </c>
      <c r="U110" s="37">
        <v>3339</v>
      </c>
      <c r="V110" s="37">
        <v>5129</v>
      </c>
      <c r="W110" s="48"/>
      <c r="X110" s="37">
        <v>2309</v>
      </c>
      <c r="Y110" s="37">
        <v>1494</v>
      </c>
      <c r="Z110" s="49">
        <v>4.03</v>
      </c>
      <c r="AA110" s="37">
        <v>1.02</v>
      </c>
      <c r="AB110" s="44">
        <v>5.03</v>
      </c>
      <c r="AC110" s="49"/>
      <c r="AD110" s="34">
        <v>0.31</v>
      </c>
      <c r="AE110" s="34">
        <v>0.31</v>
      </c>
      <c r="AF110" s="34">
        <v>289.8</v>
      </c>
      <c r="AG110" s="34">
        <v>311.8</v>
      </c>
      <c r="AH110" s="34">
        <v>10699</v>
      </c>
      <c r="AI110" s="34">
        <v>6577</v>
      </c>
    </row>
    <row r="112" ht="13.9" spans="1:35">
      <c r="A112" s="28" t="s">
        <v>546</v>
      </c>
      <c r="B112" s="29"/>
      <c r="C112" s="29"/>
      <c r="D112" s="29"/>
      <c r="E112" s="29"/>
      <c r="F112" s="29"/>
      <c r="G112" s="29"/>
      <c r="H112" s="29"/>
      <c r="J112" s="28" t="s">
        <v>547</v>
      </c>
      <c r="K112" s="29"/>
      <c r="L112" s="29"/>
      <c r="M112" s="29"/>
      <c r="N112" s="29"/>
      <c r="O112" s="29"/>
      <c r="P112" s="29"/>
      <c r="Q112" s="29"/>
      <c r="S112" s="30" t="s">
        <v>548</v>
      </c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</row>
    <row r="113" spans="1:35">
      <c r="A113" s="31" t="s">
        <v>549</v>
      </c>
      <c r="B113" s="29"/>
      <c r="C113" s="29"/>
      <c r="D113" s="29"/>
      <c r="E113" s="29"/>
      <c r="F113" s="29"/>
      <c r="G113" s="29"/>
      <c r="H113" s="29"/>
      <c r="J113" s="29" t="s">
        <v>550</v>
      </c>
      <c r="K113" s="29"/>
      <c r="L113" s="29"/>
      <c r="M113" s="29"/>
      <c r="N113" s="29"/>
      <c r="O113" s="29"/>
      <c r="P113" s="29"/>
      <c r="Q113" s="29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</row>
    <row r="114" spans="1:35">
      <c r="A114" s="33" t="s">
        <v>412</v>
      </c>
      <c r="B114" s="34" t="s">
        <v>551</v>
      </c>
      <c r="C114" s="35" t="s">
        <v>552</v>
      </c>
      <c r="D114" s="35"/>
      <c r="E114" s="35"/>
      <c r="F114" s="35"/>
      <c r="G114" s="35"/>
      <c r="H114" s="35"/>
      <c r="J114" s="33" t="s">
        <v>412</v>
      </c>
      <c r="K114" s="34" t="s">
        <v>553</v>
      </c>
      <c r="L114" s="35" t="s">
        <v>554</v>
      </c>
      <c r="M114" s="35"/>
      <c r="N114" s="35"/>
      <c r="O114" s="35"/>
      <c r="P114" s="35"/>
      <c r="Q114" s="35"/>
      <c r="S114" s="36"/>
      <c r="T114" s="37" t="s">
        <v>555</v>
      </c>
      <c r="U114" s="37"/>
      <c r="V114" s="37"/>
      <c r="W114" s="37"/>
      <c r="X114" s="37"/>
      <c r="Y114" s="37"/>
      <c r="Z114" s="34" t="s">
        <v>556</v>
      </c>
      <c r="AA114" s="34"/>
      <c r="AB114" s="34"/>
      <c r="AC114" s="34"/>
      <c r="AD114" s="34"/>
      <c r="AE114" s="34"/>
      <c r="AF114" s="38" t="s">
        <v>557</v>
      </c>
      <c r="AG114" s="38" t="s">
        <v>558</v>
      </c>
      <c r="AH114" s="38" t="s">
        <v>559</v>
      </c>
      <c r="AI114" s="38" t="s">
        <v>560</v>
      </c>
    </row>
    <row r="115" spans="1:35">
      <c r="A115" s="33"/>
      <c r="B115" s="34"/>
      <c r="C115" s="35" t="s">
        <v>563</v>
      </c>
      <c r="D115" s="35" t="s">
        <v>564</v>
      </c>
      <c r="E115" s="35" t="s">
        <v>565</v>
      </c>
      <c r="F115" s="35" t="s">
        <v>566</v>
      </c>
      <c r="G115" s="35" t="s">
        <v>567</v>
      </c>
      <c r="H115" s="35" t="s">
        <v>568</v>
      </c>
      <c r="J115" s="33"/>
      <c r="K115" s="34"/>
      <c r="L115" s="35" t="s">
        <v>569</v>
      </c>
      <c r="M115" s="35" t="s">
        <v>570</v>
      </c>
      <c r="N115" s="35" t="s">
        <v>571</v>
      </c>
      <c r="O115" s="35" t="s">
        <v>572</v>
      </c>
      <c r="P115" s="35" t="s">
        <v>573</v>
      </c>
      <c r="Q115" s="35" t="s">
        <v>574</v>
      </c>
      <c r="S115" s="41"/>
      <c r="T115" s="37" t="s">
        <v>553</v>
      </c>
      <c r="U115" s="37" t="s">
        <v>569</v>
      </c>
      <c r="V115" s="37" t="s">
        <v>570</v>
      </c>
      <c r="W115" s="37" t="s">
        <v>571</v>
      </c>
      <c r="X115" s="37" t="s">
        <v>572</v>
      </c>
      <c r="Y115" s="37" t="s">
        <v>573</v>
      </c>
      <c r="Z115" s="37" t="s">
        <v>553</v>
      </c>
      <c r="AA115" s="37" t="s">
        <v>569</v>
      </c>
      <c r="AB115" s="35" t="s">
        <v>570</v>
      </c>
      <c r="AC115" s="35" t="s">
        <v>571</v>
      </c>
      <c r="AD115" s="35" t="s">
        <v>572</v>
      </c>
      <c r="AE115" s="35" t="s">
        <v>573</v>
      </c>
      <c r="AF115" s="38"/>
      <c r="AG115" s="38"/>
      <c r="AH115" s="38"/>
      <c r="AI115" s="38"/>
    </row>
    <row r="116" spans="1:35">
      <c r="A116" s="33" t="s">
        <v>422</v>
      </c>
      <c r="B116" s="34">
        <v>237946</v>
      </c>
      <c r="C116" s="34">
        <v>38043</v>
      </c>
      <c r="D116" s="34">
        <v>132911</v>
      </c>
      <c r="E116" s="34">
        <v>5557</v>
      </c>
      <c r="F116" s="34">
        <v>36518</v>
      </c>
      <c r="G116" s="34">
        <v>24299</v>
      </c>
      <c r="H116" s="34">
        <v>653</v>
      </c>
      <c r="J116" s="33" t="s">
        <v>422</v>
      </c>
      <c r="K116" s="34">
        <v>84484</v>
      </c>
      <c r="L116" s="34">
        <v>12542</v>
      </c>
      <c r="M116" s="34">
        <v>57240</v>
      </c>
      <c r="N116" s="34">
        <v>4178</v>
      </c>
      <c r="O116" s="34">
        <v>7612</v>
      </c>
      <c r="P116" s="34">
        <v>2907</v>
      </c>
      <c r="Q116" s="34">
        <v>6</v>
      </c>
      <c r="S116" s="33" t="s">
        <v>422</v>
      </c>
      <c r="T116" s="34">
        <v>3692</v>
      </c>
      <c r="U116" s="34">
        <v>3417</v>
      </c>
      <c r="V116" s="34">
        <v>4388</v>
      </c>
      <c r="W116" s="34">
        <v>7616</v>
      </c>
      <c r="X116" s="34">
        <v>2218</v>
      </c>
      <c r="Y116" s="34">
        <v>1340</v>
      </c>
      <c r="Z116" s="44">
        <v>4.49</v>
      </c>
      <c r="AA116" s="44">
        <v>0.25</v>
      </c>
      <c r="AB116" s="44">
        <v>5.78</v>
      </c>
      <c r="AC116" s="44">
        <v>5.83</v>
      </c>
      <c r="AD116" s="44">
        <v>1.4</v>
      </c>
      <c r="AE116" s="44">
        <v>1.02</v>
      </c>
      <c r="AF116" s="34">
        <v>283.7</v>
      </c>
      <c r="AG116" s="34">
        <v>300.7</v>
      </c>
      <c r="AH116" s="34">
        <v>231543</v>
      </c>
      <c r="AI116" s="34">
        <v>148984</v>
      </c>
    </row>
    <row r="117" spans="1:35">
      <c r="A117" s="33" t="s">
        <v>423</v>
      </c>
      <c r="B117" s="34">
        <v>1272</v>
      </c>
      <c r="C117" s="34">
        <v>101</v>
      </c>
      <c r="D117" s="34">
        <v>1136</v>
      </c>
      <c r="E117" s="37"/>
      <c r="F117" s="34">
        <v>23</v>
      </c>
      <c r="G117" s="34">
        <v>8</v>
      </c>
      <c r="H117" s="37">
        <v>3</v>
      </c>
      <c r="J117" s="33" t="s">
        <v>423</v>
      </c>
      <c r="K117" s="34">
        <v>457</v>
      </c>
      <c r="L117" s="34">
        <v>9</v>
      </c>
      <c r="M117" s="34">
        <v>442</v>
      </c>
      <c r="N117" s="37"/>
      <c r="O117" s="34">
        <v>5</v>
      </c>
      <c r="P117" s="34">
        <v>1</v>
      </c>
      <c r="Q117" s="37"/>
      <c r="S117" s="33" t="s">
        <v>423</v>
      </c>
      <c r="T117" s="34">
        <v>3607</v>
      </c>
      <c r="U117" s="34">
        <v>944</v>
      </c>
      <c r="V117" s="34">
        <v>3886</v>
      </c>
      <c r="W117" s="48"/>
      <c r="X117" s="34">
        <v>1864</v>
      </c>
      <c r="Y117" s="34">
        <v>1334</v>
      </c>
      <c r="Z117" s="34">
        <v>2.71</v>
      </c>
      <c r="AA117" s="44">
        <v>0.88</v>
      </c>
      <c r="AB117" s="44">
        <v>2.77</v>
      </c>
      <c r="AC117" s="49"/>
      <c r="AD117" s="44">
        <v>0.27</v>
      </c>
      <c r="AE117" s="44">
        <v>0.73</v>
      </c>
      <c r="AF117" s="34">
        <v>210.5</v>
      </c>
      <c r="AG117" s="34">
        <v>216</v>
      </c>
      <c r="AH117" s="34">
        <v>21</v>
      </c>
      <c r="AI117" s="34">
        <v>913</v>
      </c>
    </row>
    <row r="118" spans="1:35">
      <c r="A118" s="33" t="s">
        <v>424</v>
      </c>
      <c r="B118" s="34">
        <v>2157</v>
      </c>
      <c r="C118" s="37"/>
      <c r="D118" s="34">
        <v>1894</v>
      </c>
      <c r="E118" s="37"/>
      <c r="F118" s="34">
        <v>140</v>
      </c>
      <c r="G118" s="34">
        <v>123</v>
      </c>
      <c r="H118" s="37"/>
      <c r="J118" s="33" t="s">
        <v>424</v>
      </c>
      <c r="K118" s="34">
        <v>742</v>
      </c>
      <c r="L118" s="37"/>
      <c r="M118" s="34">
        <v>700</v>
      </c>
      <c r="N118" s="37"/>
      <c r="O118" s="34">
        <v>25</v>
      </c>
      <c r="P118" s="34">
        <v>17</v>
      </c>
      <c r="Q118" s="37"/>
      <c r="S118" s="33" t="s">
        <v>424</v>
      </c>
      <c r="T118" s="34">
        <v>3430</v>
      </c>
      <c r="U118" s="48"/>
      <c r="V118" s="34">
        <v>3689</v>
      </c>
      <c r="W118" s="48"/>
      <c r="X118" s="34">
        <v>1852</v>
      </c>
      <c r="Y118" s="34">
        <v>1343</v>
      </c>
      <c r="Z118" s="34">
        <v>5.45</v>
      </c>
      <c r="AA118" s="49"/>
      <c r="AB118" s="44">
        <v>5.5</v>
      </c>
      <c r="AC118" s="49"/>
      <c r="AD118" s="34">
        <v>0.94</v>
      </c>
      <c r="AE118" s="44">
        <v>0.37</v>
      </c>
      <c r="AF118" s="34">
        <v>271.7</v>
      </c>
      <c r="AG118" s="34">
        <v>287.5</v>
      </c>
      <c r="AH118" s="34">
        <v>2121</v>
      </c>
      <c r="AI118" s="34">
        <v>1848</v>
      </c>
    </row>
    <row r="119" spans="1:35">
      <c r="A119" s="33" t="s">
        <v>425</v>
      </c>
      <c r="B119" s="34">
        <v>10575</v>
      </c>
      <c r="C119" s="34">
        <v>377</v>
      </c>
      <c r="D119" s="34">
        <v>5373</v>
      </c>
      <c r="E119" s="37"/>
      <c r="F119" s="34">
        <v>2797</v>
      </c>
      <c r="G119" s="34">
        <v>1999</v>
      </c>
      <c r="H119" s="34">
        <v>29</v>
      </c>
      <c r="J119" s="33" t="s">
        <v>425</v>
      </c>
      <c r="K119" s="34">
        <v>3128</v>
      </c>
      <c r="L119" s="34">
        <v>33</v>
      </c>
      <c r="M119" s="34">
        <v>2266</v>
      </c>
      <c r="N119" s="37"/>
      <c r="O119" s="34">
        <v>587</v>
      </c>
      <c r="P119" s="34">
        <v>242</v>
      </c>
      <c r="Q119" s="34"/>
      <c r="S119" s="33" t="s">
        <v>425</v>
      </c>
      <c r="T119" s="34">
        <v>3098</v>
      </c>
      <c r="U119" s="34">
        <v>1189</v>
      </c>
      <c r="V119" s="34">
        <v>4224</v>
      </c>
      <c r="W119" s="48"/>
      <c r="X119" s="34">
        <v>2237</v>
      </c>
      <c r="Y119" s="34">
        <v>1330</v>
      </c>
      <c r="Z119" s="44">
        <v>4.43</v>
      </c>
      <c r="AA119" s="44">
        <v>1.07</v>
      </c>
      <c r="AB119" s="44">
        <v>5.81</v>
      </c>
      <c r="AC119" s="49"/>
      <c r="AD119" s="44">
        <v>0.68</v>
      </c>
      <c r="AE119" s="34">
        <v>0.87</v>
      </c>
      <c r="AF119" s="34">
        <v>270.4</v>
      </c>
      <c r="AG119" s="34">
        <v>285.5</v>
      </c>
      <c r="AH119" s="34">
        <v>8877</v>
      </c>
      <c r="AI119" s="34">
        <v>5688</v>
      </c>
    </row>
    <row r="120" spans="1:35">
      <c r="A120" s="33" t="s">
        <v>426</v>
      </c>
      <c r="B120" s="34">
        <v>11633</v>
      </c>
      <c r="C120" s="34">
        <v>215</v>
      </c>
      <c r="D120" s="34">
        <v>7827</v>
      </c>
      <c r="E120" s="37"/>
      <c r="F120" s="34">
        <v>2318</v>
      </c>
      <c r="G120" s="34">
        <v>1261</v>
      </c>
      <c r="H120" s="37">
        <v>11</v>
      </c>
      <c r="J120" s="33" t="s">
        <v>426</v>
      </c>
      <c r="K120" s="34">
        <v>4127</v>
      </c>
      <c r="L120" s="34">
        <v>34</v>
      </c>
      <c r="M120" s="34">
        <v>3459</v>
      </c>
      <c r="N120" s="37"/>
      <c r="O120" s="34">
        <v>466</v>
      </c>
      <c r="P120" s="34">
        <v>167</v>
      </c>
      <c r="Q120" s="37"/>
      <c r="S120" s="33" t="s">
        <v>426</v>
      </c>
      <c r="T120" s="34">
        <v>3618</v>
      </c>
      <c r="U120" s="34">
        <v>1577</v>
      </c>
      <c r="V120" s="34">
        <v>4489</v>
      </c>
      <c r="W120" s="48"/>
      <c r="X120" s="34">
        <v>2044</v>
      </c>
      <c r="Y120" s="34">
        <v>1393</v>
      </c>
      <c r="Z120" s="44">
        <v>5.83</v>
      </c>
      <c r="AA120" s="44">
        <v>0.73</v>
      </c>
      <c r="AB120" s="44">
        <v>6.73</v>
      </c>
      <c r="AC120" s="49"/>
      <c r="AD120" s="44">
        <v>0.65</v>
      </c>
      <c r="AE120" s="44">
        <v>0.72</v>
      </c>
      <c r="AF120" s="34">
        <v>291.9</v>
      </c>
      <c r="AG120" s="34">
        <v>312</v>
      </c>
      <c r="AH120" s="34">
        <v>17434</v>
      </c>
      <c r="AI120" s="34">
        <v>9619</v>
      </c>
    </row>
    <row r="121" spans="1:35">
      <c r="A121" s="33" t="s">
        <v>427</v>
      </c>
      <c r="B121" s="34">
        <v>16811</v>
      </c>
      <c r="C121" s="34">
        <v>238</v>
      </c>
      <c r="D121" s="34">
        <v>10496</v>
      </c>
      <c r="E121" s="37"/>
      <c r="F121" s="34">
        <v>4564</v>
      </c>
      <c r="G121" s="34">
        <v>1478</v>
      </c>
      <c r="H121" s="37">
        <v>35</v>
      </c>
      <c r="J121" s="33" t="s">
        <v>427</v>
      </c>
      <c r="K121" s="34">
        <v>6459</v>
      </c>
      <c r="L121" s="34">
        <v>42</v>
      </c>
      <c r="M121" s="34">
        <v>5114</v>
      </c>
      <c r="N121" s="37"/>
      <c r="O121" s="34">
        <v>1075</v>
      </c>
      <c r="P121" s="34">
        <v>228</v>
      </c>
      <c r="Q121" s="37"/>
      <c r="S121" s="33" t="s">
        <v>427</v>
      </c>
      <c r="T121" s="34">
        <v>3991</v>
      </c>
      <c r="U121" s="34">
        <v>1776</v>
      </c>
      <c r="V121" s="34">
        <v>5007</v>
      </c>
      <c r="W121" s="48"/>
      <c r="X121" s="34">
        <v>2506</v>
      </c>
      <c r="Y121" s="34">
        <v>1610</v>
      </c>
      <c r="Z121" s="44">
        <v>6.02</v>
      </c>
      <c r="AA121" s="44">
        <v>1.18</v>
      </c>
      <c r="AB121" s="44">
        <v>6.74</v>
      </c>
      <c r="AC121" s="49"/>
      <c r="AD121" s="44">
        <v>2.16</v>
      </c>
      <c r="AE121" s="44">
        <v>1.82</v>
      </c>
      <c r="AF121" s="34">
        <v>288.4</v>
      </c>
      <c r="AG121" s="34">
        <v>310.2</v>
      </c>
      <c r="AH121" s="34">
        <v>29232</v>
      </c>
      <c r="AI121" s="34">
        <v>14668</v>
      </c>
    </row>
    <row r="122" spans="1:35">
      <c r="A122" s="33" t="s">
        <v>428</v>
      </c>
      <c r="B122" s="34">
        <v>6387</v>
      </c>
      <c r="C122" s="34">
        <v>288</v>
      </c>
      <c r="D122" s="34">
        <v>3830</v>
      </c>
      <c r="E122" s="34">
        <v>668</v>
      </c>
      <c r="F122" s="34">
        <v>1166</v>
      </c>
      <c r="G122" s="34">
        <v>423</v>
      </c>
      <c r="H122" s="37">
        <v>14</v>
      </c>
      <c r="J122" s="33" t="s">
        <v>428</v>
      </c>
      <c r="K122" s="34">
        <v>2121</v>
      </c>
      <c r="L122" s="34">
        <v>75</v>
      </c>
      <c r="M122" s="34">
        <v>1284</v>
      </c>
      <c r="N122" s="34">
        <v>452</v>
      </c>
      <c r="O122" s="34">
        <v>253</v>
      </c>
      <c r="P122" s="34">
        <v>57</v>
      </c>
      <c r="Q122" s="37"/>
      <c r="S122" s="33" t="s">
        <v>428</v>
      </c>
      <c r="T122" s="34">
        <v>3430</v>
      </c>
      <c r="U122" s="34">
        <v>2598</v>
      </c>
      <c r="V122" s="34">
        <v>3395</v>
      </c>
      <c r="W122" s="34">
        <v>7276</v>
      </c>
      <c r="X122" s="34">
        <v>2276</v>
      </c>
      <c r="Y122" s="34">
        <v>1523</v>
      </c>
      <c r="Z122" s="44">
        <v>5.23</v>
      </c>
      <c r="AA122" s="34">
        <v>0.42</v>
      </c>
      <c r="AB122" s="44">
        <v>5.95</v>
      </c>
      <c r="AC122" s="44">
        <v>6.45</v>
      </c>
      <c r="AD122" s="34">
        <v>1.7</v>
      </c>
      <c r="AE122" s="34">
        <v>1.2</v>
      </c>
      <c r="AF122" s="34">
        <v>282.7</v>
      </c>
      <c r="AG122" s="34">
        <v>300.7</v>
      </c>
      <c r="AH122" s="34">
        <v>5917</v>
      </c>
      <c r="AI122" s="34">
        <v>3329</v>
      </c>
    </row>
    <row r="123" spans="1:35">
      <c r="A123" s="33" t="s">
        <v>429</v>
      </c>
      <c r="B123" s="34">
        <v>3936</v>
      </c>
      <c r="C123" s="34">
        <v>622</v>
      </c>
      <c r="D123" s="34">
        <v>1853</v>
      </c>
      <c r="E123" s="37"/>
      <c r="F123" s="34">
        <v>1141</v>
      </c>
      <c r="G123" s="34">
        <v>321</v>
      </c>
      <c r="H123" s="37"/>
      <c r="J123" s="33" t="s">
        <v>429</v>
      </c>
      <c r="K123" s="34">
        <v>996</v>
      </c>
      <c r="L123" s="34">
        <v>106</v>
      </c>
      <c r="M123" s="34">
        <v>639</v>
      </c>
      <c r="N123" s="37"/>
      <c r="O123" s="34">
        <v>201</v>
      </c>
      <c r="P123" s="34">
        <v>51</v>
      </c>
      <c r="Q123" s="37"/>
      <c r="S123" s="33" t="s">
        <v>429</v>
      </c>
      <c r="T123" s="34">
        <v>2738</v>
      </c>
      <c r="U123" s="34">
        <v>1743</v>
      </c>
      <c r="V123" s="34">
        <v>3442</v>
      </c>
      <c r="W123" s="48"/>
      <c r="X123" s="34">
        <v>2312</v>
      </c>
      <c r="Y123" s="34">
        <v>1657</v>
      </c>
      <c r="Z123" s="44">
        <v>5.35</v>
      </c>
      <c r="AA123" s="44">
        <v>0.77</v>
      </c>
      <c r="AB123" s="44">
        <v>7.19</v>
      </c>
      <c r="AC123" s="49"/>
      <c r="AD123" s="34">
        <v>2.43</v>
      </c>
      <c r="AE123" s="34">
        <v>1.78</v>
      </c>
      <c r="AF123" s="34">
        <v>270.6</v>
      </c>
      <c r="AG123" s="34">
        <v>291</v>
      </c>
      <c r="AH123" s="34">
        <v>3413</v>
      </c>
      <c r="AI123" s="34">
        <v>1702</v>
      </c>
    </row>
    <row r="124" spans="1:35">
      <c r="A124" s="33" t="s">
        <v>432</v>
      </c>
      <c r="B124" s="34">
        <v>4041</v>
      </c>
      <c r="C124" s="34">
        <v>222</v>
      </c>
      <c r="D124" s="34">
        <v>2524</v>
      </c>
      <c r="E124" s="37"/>
      <c r="F124" s="34">
        <v>925</v>
      </c>
      <c r="G124" s="34">
        <v>370</v>
      </c>
      <c r="H124" s="37"/>
      <c r="J124" s="33" t="s">
        <v>432</v>
      </c>
      <c r="K124" s="34">
        <v>1151</v>
      </c>
      <c r="L124" s="34">
        <v>37</v>
      </c>
      <c r="M124" s="34">
        <v>834</v>
      </c>
      <c r="N124" s="37"/>
      <c r="O124" s="34">
        <v>221</v>
      </c>
      <c r="P124" s="34">
        <v>59</v>
      </c>
      <c r="Q124" s="37"/>
      <c r="S124" s="33" t="s">
        <v>432</v>
      </c>
      <c r="T124" s="34">
        <v>2925</v>
      </c>
      <c r="U124" s="34">
        <v>1868</v>
      </c>
      <c r="V124" s="34">
        <v>3297</v>
      </c>
      <c r="W124" s="48"/>
      <c r="X124" s="34">
        <v>2559</v>
      </c>
      <c r="Y124" s="34">
        <v>1724</v>
      </c>
      <c r="Z124" s="44">
        <v>5.16</v>
      </c>
      <c r="AA124" s="34">
        <v>0.9</v>
      </c>
      <c r="AB124" s="44">
        <v>6.73</v>
      </c>
      <c r="AC124" s="49"/>
      <c r="AD124" s="34">
        <v>1.22</v>
      </c>
      <c r="AE124" s="44">
        <v>0.72</v>
      </c>
      <c r="AF124" s="34">
        <v>293.8</v>
      </c>
      <c r="AG124" s="34">
        <v>315.6</v>
      </c>
      <c r="AH124" s="34">
        <v>4192</v>
      </c>
      <c r="AI124" s="34">
        <v>2360</v>
      </c>
    </row>
    <row r="125" spans="1:35">
      <c r="A125" s="33" t="s">
        <v>433</v>
      </c>
      <c r="B125" s="34">
        <v>2666</v>
      </c>
      <c r="C125" s="37"/>
      <c r="D125" s="34">
        <v>2523</v>
      </c>
      <c r="E125" s="37"/>
      <c r="F125" s="34">
        <v>107</v>
      </c>
      <c r="G125" s="34">
        <v>36</v>
      </c>
      <c r="H125" s="37"/>
      <c r="J125" s="33" t="s">
        <v>433</v>
      </c>
      <c r="K125" s="34">
        <v>949</v>
      </c>
      <c r="L125" s="37"/>
      <c r="M125" s="34">
        <v>920</v>
      </c>
      <c r="N125" s="37"/>
      <c r="O125" s="34">
        <v>25</v>
      </c>
      <c r="P125" s="34">
        <v>4</v>
      </c>
      <c r="Q125" s="37"/>
      <c r="S125" s="33" t="s">
        <v>433</v>
      </c>
      <c r="T125" s="34">
        <v>3541</v>
      </c>
      <c r="U125" s="48"/>
      <c r="V125" s="34">
        <v>3627</v>
      </c>
      <c r="W125" s="48"/>
      <c r="X125" s="34">
        <v>2296</v>
      </c>
      <c r="Y125" s="34">
        <v>1221</v>
      </c>
      <c r="Z125" s="44">
        <v>4.79</v>
      </c>
      <c r="AA125" s="49"/>
      <c r="AB125" s="44">
        <v>4.85</v>
      </c>
      <c r="AC125" s="49"/>
      <c r="AD125" s="44">
        <v>3.02</v>
      </c>
      <c r="AE125" s="44">
        <v>0.84</v>
      </c>
      <c r="AF125" s="34">
        <v>284.8</v>
      </c>
      <c r="AG125" s="34">
        <v>299.3</v>
      </c>
      <c r="AH125" s="34">
        <v>3221</v>
      </c>
      <c r="AI125" s="34">
        <v>2565</v>
      </c>
    </row>
    <row r="126" spans="1:35">
      <c r="A126" s="33" t="s">
        <v>434</v>
      </c>
      <c r="B126" s="34">
        <v>14634</v>
      </c>
      <c r="C126" s="34">
        <v>260</v>
      </c>
      <c r="D126" s="34">
        <v>10418</v>
      </c>
      <c r="E126" s="34">
        <v>661</v>
      </c>
      <c r="F126" s="34">
        <v>2252</v>
      </c>
      <c r="G126" s="34">
        <v>1013</v>
      </c>
      <c r="H126" s="34">
        <v>30</v>
      </c>
      <c r="J126" s="33" t="s">
        <v>434</v>
      </c>
      <c r="K126" s="34">
        <v>5816</v>
      </c>
      <c r="L126" s="34">
        <v>31</v>
      </c>
      <c r="M126" s="34">
        <v>4620</v>
      </c>
      <c r="N126" s="34">
        <v>526</v>
      </c>
      <c r="O126" s="34">
        <v>512</v>
      </c>
      <c r="P126" s="34">
        <v>127</v>
      </c>
      <c r="Q126" s="34">
        <v>1</v>
      </c>
      <c r="S126" s="33" t="s">
        <v>434</v>
      </c>
      <c r="T126" s="34">
        <v>3986</v>
      </c>
      <c r="U126" s="34">
        <v>1182</v>
      </c>
      <c r="V126" s="34">
        <v>4439</v>
      </c>
      <c r="W126" s="34">
        <v>7954</v>
      </c>
      <c r="X126" s="34">
        <v>2287</v>
      </c>
      <c r="Y126" s="34">
        <v>1286</v>
      </c>
      <c r="Z126" s="44">
        <v>4.32</v>
      </c>
      <c r="AA126" s="44">
        <v>0.07</v>
      </c>
      <c r="AB126" s="44">
        <v>4.56</v>
      </c>
      <c r="AC126" s="44">
        <v>5.8</v>
      </c>
      <c r="AD126" s="34">
        <v>1.53</v>
      </c>
      <c r="AE126" s="44">
        <v>1.78</v>
      </c>
      <c r="AF126" s="34">
        <v>279</v>
      </c>
      <c r="AG126" s="34">
        <v>292.3</v>
      </c>
      <c r="AH126" s="34">
        <v>17039</v>
      </c>
      <c r="AI126" s="34">
        <v>12755</v>
      </c>
    </row>
    <row r="127" spans="1:35">
      <c r="A127" s="33" t="s">
        <v>435</v>
      </c>
      <c r="B127" s="34">
        <v>9654</v>
      </c>
      <c r="C127" s="34">
        <v>1161</v>
      </c>
      <c r="D127" s="34">
        <v>6513</v>
      </c>
      <c r="E127" s="34">
        <v>917</v>
      </c>
      <c r="F127" s="34">
        <v>423</v>
      </c>
      <c r="G127" s="34">
        <v>631</v>
      </c>
      <c r="H127" s="37">
        <v>14</v>
      </c>
      <c r="J127" s="33" t="s">
        <v>435</v>
      </c>
      <c r="K127" s="34">
        <v>4146</v>
      </c>
      <c r="L127" s="34">
        <v>198</v>
      </c>
      <c r="M127" s="34">
        <v>3054</v>
      </c>
      <c r="N127" s="34">
        <v>731</v>
      </c>
      <c r="O127" s="34">
        <v>95</v>
      </c>
      <c r="P127" s="34">
        <v>69</v>
      </c>
      <c r="Q127" s="37"/>
      <c r="S127" s="33" t="s">
        <v>435</v>
      </c>
      <c r="T127" s="34">
        <v>4384</v>
      </c>
      <c r="U127" s="34">
        <v>1742</v>
      </c>
      <c r="V127" s="34">
        <v>4720</v>
      </c>
      <c r="W127" s="34">
        <v>8005</v>
      </c>
      <c r="X127" s="34">
        <v>2399</v>
      </c>
      <c r="Y127" s="34">
        <v>1255</v>
      </c>
      <c r="Z127" s="44">
        <v>4.88</v>
      </c>
      <c r="AA127" s="44">
        <v>0.51</v>
      </c>
      <c r="AB127" s="44">
        <v>5.02</v>
      </c>
      <c r="AC127" s="44">
        <v>6.09</v>
      </c>
      <c r="AD127" s="44">
        <v>0.54</v>
      </c>
      <c r="AE127" s="44">
        <v>0.75</v>
      </c>
      <c r="AF127" s="34">
        <v>279.8</v>
      </c>
      <c r="AG127" s="34">
        <v>294</v>
      </c>
      <c r="AH127" s="34">
        <v>10645</v>
      </c>
      <c r="AI127" s="34">
        <v>8266</v>
      </c>
    </row>
    <row r="128" spans="1:35">
      <c r="A128" s="33" t="s">
        <v>437</v>
      </c>
      <c r="B128" s="34">
        <v>8203</v>
      </c>
      <c r="C128" s="34">
        <v>544</v>
      </c>
      <c r="D128" s="34">
        <v>5836</v>
      </c>
      <c r="E128" s="37"/>
      <c r="F128" s="34">
        <v>590</v>
      </c>
      <c r="G128" s="34">
        <v>1233</v>
      </c>
      <c r="H128" s="37">
        <v>35</v>
      </c>
      <c r="J128" s="33" t="s">
        <v>437</v>
      </c>
      <c r="K128" s="34">
        <v>3194</v>
      </c>
      <c r="L128" s="34">
        <v>63</v>
      </c>
      <c r="M128" s="34">
        <v>2871</v>
      </c>
      <c r="N128" s="37"/>
      <c r="O128" s="34">
        <v>117</v>
      </c>
      <c r="P128" s="34">
        <v>143</v>
      </c>
      <c r="Q128" s="37"/>
      <c r="S128" s="33" t="s">
        <v>437</v>
      </c>
      <c r="T128" s="34">
        <v>3978</v>
      </c>
      <c r="U128" s="34">
        <v>1359</v>
      </c>
      <c r="V128" s="34">
        <v>4894</v>
      </c>
      <c r="W128" s="48"/>
      <c r="X128" s="34">
        <v>2142</v>
      </c>
      <c r="Y128" s="34">
        <v>1235</v>
      </c>
      <c r="Z128" s="44">
        <v>4.11</v>
      </c>
      <c r="AA128" s="44">
        <v>0.17</v>
      </c>
      <c r="AB128" s="34">
        <v>4.2</v>
      </c>
      <c r="AC128" s="49"/>
      <c r="AD128" s="34">
        <v>1.01</v>
      </c>
      <c r="AE128" s="44">
        <v>0.33</v>
      </c>
      <c r="AF128" s="34">
        <v>282.1</v>
      </c>
      <c r="AG128" s="34">
        <v>295.4</v>
      </c>
      <c r="AH128" s="34">
        <v>11703</v>
      </c>
      <c r="AI128" s="34">
        <v>7369</v>
      </c>
    </row>
    <row r="129" spans="1:35">
      <c r="A129" s="33" t="s">
        <v>438</v>
      </c>
      <c r="B129" s="34">
        <v>6776</v>
      </c>
      <c r="C129" s="34">
        <v>1168</v>
      </c>
      <c r="D129" s="34">
        <v>3673</v>
      </c>
      <c r="E129" s="34">
        <v>1101</v>
      </c>
      <c r="F129" s="34">
        <v>742</v>
      </c>
      <c r="G129" s="34">
        <v>89</v>
      </c>
      <c r="H129" s="37">
        <v>3</v>
      </c>
      <c r="J129" s="33" t="s">
        <v>438</v>
      </c>
      <c r="K129" s="34">
        <v>2934</v>
      </c>
      <c r="L129" s="34">
        <v>280</v>
      </c>
      <c r="M129" s="34">
        <v>1583</v>
      </c>
      <c r="N129" s="34">
        <v>832</v>
      </c>
      <c r="O129" s="34">
        <v>231</v>
      </c>
      <c r="P129" s="34">
        <v>8</v>
      </c>
      <c r="Q129" s="37">
        <v>0.3</v>
      </c>
      <c r="S129" s="33" t="s">
        <v>438</v>
      </c>
      <c r="T129" s="34">
        <v>4449</v>
      </c>
      <c r="U129" s="34">
        <v>2622</v>
      </c>
      <c r="V129" s="34">
        <v>4370</v>
      </c>
      <c r="W129" s="34">
        <v>7700</v>
      </c>
      <c r="X129" s="34">
        <v>3132</v>
      </c>
      <c r="Y129" s="34">
        <v>1033</v>
      </c>
      <c r="Z129" s="44">
        <v>4.24</v>
      </c>
      <c r="AA129" s="44">
        <v>0.36</v>
      </c>
      <c r="AB129" s="44">
        <v>4.6</v>
      </c>
      <c r="AC129" s="44">
        <v>5.74</v>
      </c>
      <c r="AD129" s="34">
        <v>1.41</v>
      </c>
      <c r="AE129" s="44">
        <v>0.43</v>
      </c>
      <c r="AF129" s="34">
        <v>292.1</v>
      </c>
      <c r="AG129" s="34">
        <v>305.8</v>
      </c>
      <c r="AH129" s="34">
        <v>6069</v>
      </c>
      <c r="AI129" s="34">
        <v>4220</v>
      </c>
    </row>
    <row r="130" spans="1:35">
      <c r="A130" s="33" t="s">
        <v>439</v>
      </c>
      <c r="B130" s="34">
        <v>4790</v>
      </c>
      <c r="C130" s="34">
        <v>471</v>
      </c>
      <c r="D130" s="34">
        <v>3018</v>
      </c>
      <c r="E130" s="37"/>
      <c r="F130" s="34">
        <v>555</v>
      </c>
      <c r="G130" s="34">
        <v>724</v>
      </c>
      <c r="H130" s="37">
        <v>21</v>
      </c>
      <c r="J130" s="33" t="s">
        <v>439</v>
      </c>
      <c r="K130" s="34">
        <v>1695</v>
      </c>
      <c r="L130" s="34">
        <v>111</v>
      </c>
      <c r="M130" s="34">
        <v>1389</v>
      </c>
      <c r="N130" s="37"/>
      <c r="O130" s="34">
        <v>128</v>
      </c>
      <c r="P130" s="34">
        <v>67</v>
      </c>
      <c r="Q130" s="37">
        <v>0.03</v>
      </c>
      <c r="S130" s="33" t="s">
        <v>439</v>
      </c>
      <c r="T130" s="34">
        <v>3731</v>
      </c>
      <c r="U130" s="34">
        <v>2350</v>
      </c>
      <c r="V130" s="34">
        <v>4833</v>
      </c>
      <c r="W130" s="48"/>
      <c r="X130" s="34">
        <v>2320</v>
      </c>
      <c r="Y130" s="34">
        <v>1051</v>
      </c>
      <c r="Z130" s="34">
        <v>4.42</v>
      </c>
      <c r="AA130" s="44">
        <v>0.72</v>
      </c>
      <c r="AB130" s="44">
        <v>5.09</v>
      </c>
      <c r="AC130" s="49"/>
      <c r="AD130" s="44">
        <v>0.85</v>
      </c>
      <c r="AE130" s="44">
        <v>0.78</v>
      </c>
      <c r="AF130" s="34">
        <v>283.2</v>
      </c>
      <c r="AG130" s="34">
        <v>295.8</v>
      </c>
      <c r="AH130" s="34">
        <v>4636</v>
      </c>
      <c r="AI130" s="34">
        <v>3209</v>
      </c>
    </row>
    <row r="131" spans="1:35">
      <c r="A131" s="33" t="s">
        <v>440</v>
      </c>
      <c r="B131" s="37">
        <v>15870</v>
      </c>
      <c r="C131" s="37">
        <v>222</v>
      </c>
      <c r="D131" s="37">
        <v>11735</v>
      </c>
      <c r="E131" s="37">
        <v>250</v>
      </c>
      <c r="F131" s="37">
        <v>2302</v>
      </c>
      <c r="G131" s="37">
        <v>1213</v>
      </c>
      <c r="H131" s="37">
        <v>148</v>
      </c>
      <c r="J131" s="33" t="s">
        <v>440</v>
      </c>
      <c r="K131" s="37">
        <v>5912</v>
      </c>
      <c r="L131" s="37">
        <v>28</v>
      </c>
      <c r="M131" s="37">
        <v>5123</v>
      </c>
      <c r="N131" s="37">
        <v>207</v>
      </c>
      <c r="O131" s="37">
        <v>415</v>
      </c>
      <c r="P131" s="37">
        <v>137</v>
      </c>
      <c r="Q131" s="37">
        <v>2</v>
      </c>
      <c r="S131" s="33" t="s">
        <v>440</v>
      </c>
      <c r="T131" s="34">
        <v>3882</v>
      </c>
      <c r="U131" s="34">
        <v>1257</v>
      </c>
      <c r="V131" s="34">
        <v>4416</v>
      </c>
      <c r="W131" s="34">
        <v>8263</v>
      </c>
      <c r="X131" s="34">
        <v>2070</v>
      </c>
      <c r="Y131" s="34">
        <v>1261</v>
      </c>
      <c r="Z131" s="44">
        <v>5.25</v>
      </c>
      <c r="AA131" s="34">
        <v>0.9</v>
      </c>
      <c r="AB131" s="34">
        <v>5.68</v>
      </c>
      <c r="AC131" s="44">
        <v>6.53</v>
      </c>
      <c r="AD131" s="44">
        <v>1.18</v>
      </c>
      <c r="AE131" s="34">
        <v>0.52</v>
      </c>
      <c r="AF131" s="34">
        <v>272.2</v>
      </c>
      <c r="AG131" s="34">
        <v>288.3</v>
      </c>
      <c r="AH131" s="34">
        <v>18812</v>
      </c>
      <c r="AI131" s="34">
        <v>12982</v>
      </c>
    </row>
    <row r="132" spans="1:35">
      <c r="A132" s="33" t="s">
        <v>441</v>
      </c>
      <c r="B132" s="34">
        <v>10230</v>
      </c>
      <c r="C132" s="34">
        <v>428</v>
      </c>
      <c r="D132" s="34">
        <v>7258</v>
      </c>
      <c r="E132" s="37"/>
      <c r="F132" s="34">
        <v>1903</v>
      </c>
      <c r="G132" s="34">
        <v>629</v>
      </c>
      <c r="H132" s="37">
        <v>13</v>
      </c>
      <c r="J132" s="33" t="s">
        <v>441</v>
      </c>
      <c r="K132" s="34">
        <v>3182</v>
      </c>
      <c r="L132" s="34">
        <v>119</v>
      </c>
      <c r="M132" s="34">
        <v>2615</v>
      </c>
      <c r="N132" s="37"/>
      <c r="O132" s="34">
        <v>382</v>
      </c>
      <c r="P132" s="34">
        <v>66</v>
      </c>
      <c r="Q132" s="37"/>
      <c r="S132" s="33" t="s">
        <v>441</v>
      </c>
      <c r="T132" s="34">
        <v>3150</v>
      </c>
      <c r="U132" s="34">
        <v>2982</v>
      </c>
      <c r="V132" s="34">
        <v>3626</v>
      </c>
      <c r="W132" s="48"/>
      <c r="X132" s="34">
        <v>2050</v>
      </c>
      <c r="Y132" s="34">
        <v>1049</v>
      </c>
      <c r="Z132" s="44">
        <v>4.45</v>
      </c>
      <c r="AA132" s="44">
        <v>0.28</v>
      </c>
      <c r="AB132" s="44">
        <v>5.27</v>
      </c>
      <c r="AC132" s="49"/>
      <c r="AD132" s="44">
        <v>0.81</v>
      </c>
      <c r="AE132" s="44">
        <v>0.59</v>
      </c>
      <c r="AF132" s="45">
        <v>289.1</v>
      </c>
      <c r="AG132" s="34">
        <v>305.2</v>
      </c>
      <c r="AH132" s="34">
        <v>10877</v>
      </c>
      <c r="AI132" s="34">
        <v>7106</v>
      </c>
    </row>
    <row r="133" spans="1:35">
      <c r="A133" s="33" t="s">
        <v>442</v>
      </c>
      <c r="B133" s="34">
        <v>8982</v>
      </c>
      <c r="C133" s="34">
        <v>3665</v>
      </c>
      <c r="D133" s="34">
        <v>3548</v>
      </c>
      <c r="E133" s="37"/>
      <c r="F133" s="34">
        <v>778</v>
      </c>
      <c r="G133" s="34">
        <v>990</v>
      </c>
      <c r="H133" s="37">
        <v>1</v>
      </c>
      <c r="J133" s="33" t="s">
        <v>442</v>
      </c>
      <c r="K133" s="34">
        <v>3054</v>
      </c>
      <c r="L133" s="34">
        <v>1202</v>
      </c>
      <c r="M133" s="34">
        <v>1585</v>
      </c>
      <c r="N133" s="37"/>
      <c r="O133" s="34">
        <v>164</v>
      </c>
      <c r="P133" s="34">
        <v>104</v>
      </c>
      <c r="Q133" s="37">
        <v>0.01</v>
      </c>
      <c r="S133" s="33" t="s">
        <v>442</v>
      </c>
      <c r="T133" s="34">
        <v>3510</v>
      </c>
      <c r="U133" s="34">
        <v>3281</v>
      </c>
      <c r="V133" s="34">
        <v>4623</v>
      </c>
      <c r="W133" s="48"/>
      <c r="X133" s="34">
        <v>2191</v>
      </c>
      <c r="Y133" s="34">
        <v>1207</v>
      </c>
      <c r="Z133" s="44">
        <v>2.84</v>
      </c>
      <c r="AA133" s="44">
        <v>0.15</v>
      </c>
      <c r="AB133" s="44">
        <v>5.14</v>
      </c>
      <c r="AC133" s="49"/>
      <c r="AD133" s="34">
        <v>1.69</v>
      </c>
      <c r="AE133" s="44">
        <v>0.55</v>
      </c>
      <c r="AF133" s="34">
        <v>277.4</v>
      </c>
      <c r="AG133" s="45">
        <v>292.2</v>
      </c>
      <c r="AH133" s="34">
        <v>5524</v>
      </c>
      <c r="AI133" s="34">
        <v>3980</v>
      </c>
    </row>
    <row r="134" spans="1:35">
      <c r="A134" s="33" t="s">
        <v>443</v>
      </c>
      <c r="B134" s="34">
        <v>5143</v>
      </c>
      <c r="C134" s="34">
        <v>1261</v>
      </c>
      <c r="D134" s="34">
        <v>2575</v>
      </c>
      <c r="E134" s="37"/>
      <c r="F134" s="34">
        <v>900</v>
      </c>
      <c r="G134" s="34">
        <v>344</v>
      </c>
      <c r="H134" s="34">
        <v>63</v>
      </c>
      <c r="J134" s="33" t="s">
        <v>443</v>
      </c>
      <c r="K134" s="34">
        <v>1644</v>
      </c>
      <c r="L134" s="34">
        <v>391</v>
      </c>
      <c r="M134" s="34">
        <v>1037</v>
      </c>
      <c r="N134" s="37"/>
      <c r="O134" s="34">
        <v>182</v>
      </c>
      <c r="P134" s="34">
        <v>34</v>
      </c>
      <c r="Q134" s="34">
        <v>1</v>
      </c>
      <c r="S134" s="33" t="s">
        <v>443</v>
      </c>
      <c r="T134" s="34">
        <v>3328</v>
      </c>
      <c r="U134" s="34">
        <v>3110</v>
      </c>
      <c r="V134" s="34">
        <v>4129</v>
      </c>
      <c r="W134" s="48"/>
      <c r="X134" s="34">
        <v>2144</v>
      </c>
      <c r="Y134" s="34">
        <v>1102</v>
      </c>
      <c r="Z134" s="44">
        <v>3.88</v>
      </c>
      <c r="AA134" s="44">
        <v>0.79</v>
      </c>
      <c r="AB134" s="44">
        <v>5.51</v>
      </c>
      <c r="AC134" s="49"/>
      <c r="AD134" s="44">
        <v>0.88</v>
      </c>
      <c r="AE134" s="44">
        <v>1.19</v>
      </c>
      <c r="AF134" s="34">
        <v>294</v>
      </c>
      <c r="AG134" s="34">
        <v>310.3</v>
      </c>
      <c r="AH134" s="34">
        <v>3742</v>
      </c>
      <c r="AI134" s="34">
        <v>2721</v>
      </c>
    </row>
    <row r="135" spans="1:35">
      <c r="A135" s="33" t="s">
        <v>444</v>
      </c>
      <c r="B135" s="34">
        <v>16004</v>
      </c>
      <c r="C135" s="34">
        <v>1413</v>
      </c>
      <c r="D135" s="34">
        <v>10728</v>
      </c>
      <c r="E135" s="34">
        <v>1614</v>
      </c>
      <c r="F135" s="34">
        <v>1355</v>
      </c>
      <c r="G135" s="34">
        <v>895</v>
      </c>
      <c r="H135" s="34"/>
      <c r="J135" s="33" t="s">
        <v>444</v>
      </c>
      <c r="K135" s="34">
        <v>6000</v>
      </c>
      <c r="L135" s="34">
        <v>178</v>
      </c>
      <c r="M135" s="34">
        <v>4330</v>
      </c>
      <c r="N135" s="34">
        <v>1149</v>
      </c>
      <c r="O135" s="34">
        <v>268</v>
      </c>
      <c r="P135" s="34">
        <v>75</v>
      </c>
      <c r="Q135" s="34"/>
      <c r="S135" s="33" t="s">
        <v>444</v>
      </c>
      <c r="T135" s="37">
        <v>3980</v>
      </c>
      <c r="U135" s="34">
        <v>1313</v>
      </c>
      <c r="V135" s="34">
        <v>4275</v>
      </c>
      <c r="W135" s="34">
        <v>7118</v>
      </c>
      <c r="X135" s="34">
        <v>2182</v>
      </c>
      <c r="Y135" s="34">
        <v>1003</v>
      </c>
      <c r="Z135" s="44">
        <v>4.72</v>
      </c>
      <c r="AA135" s="44">
        <v>0.64</v>
      </c>
      <c r="AB135" s="44">
        <v>4.96</v>
      </c>
      <c r="AC135" s="44">
        <v>5.33</v>
      </c>
      <c r="AD135" s="44">
        <v>1.99</v>
      </c>
      <c r="AE135" s="44">
        <v>0.61</v>
      </c>
      <c r="AF135" s="34">
        <v>278.8</v>
      </c>
      <c r="AG135" s="34">
        <v>292.2</v>
      </c>
      <c r="AH135" s="34">
        <v>14864</v>
      </c>
      <c r="AI135" s="34">
        <v>11502</v>
      </c>
    </row>
    <row r="136" spans="1:35">
      <c r="A136" s="33" t="s">
        <v>445</v>
      </c>
      <c r="B136" s="37">
        <v>6009</v>
      </c>
      <c r="C136" s="37">
        <v>1660</v>
      </c>
      <c r="D136" s="37">
        <v>2723</v>
      </c>
      <c r="E136" s="37">
        <v>217</v>
      </c>
      <c r="F136" s="37">
        <v>946</v>
      </c>
      <c r="G136" s="37">
        <v>458</v>
      </c>
      <c r="H136" s="37">
        <v>5</v>
      </c>
      <c r="J136" s="33" t="s">
        <v>445</v>
      </c>
      <c r="K136" s="37">
        <v>1993</v>
      </c>
      <c r="L136" s="37">
        <v>580</v>
      </c>
      <c r="M136" s="37">
        <v>997</v>
      </c>
      <c r="N136" s="37">
        <v>178</v>
      </c>
      <c r="O136" s="37">
        <v>199</v>
      </c>
      <c r="P136" s="37">
        <v>39</v>
      </c>
      <c r="Q136" s="37"/>
      <c r="S136" s="33" t="s">
        <v>445</v>
      </c>
      <c r="T136" s="34">
        <v>3570</v>
      </c>
      <c r="U136" s="34">
        <v>3581</v>
      </c>
      <c r="V136" s="34">
        <v>3928</v>
      </c>
      <c r="W136" s="34">
        <v>8177</v>
      </c>
      <c r="X136" s="34">
        <v>2367</v>
      </c>
      <c r="Y136" s="34">
        <v>1066</v>
      </c>
      <c r="Z136" s="44">
        <v>3.37</v>
      </c>
      <c r="AA136" s="44">
        <v>0.38</v>
      </c>
      <c r="AB136" s="34">
        <v>5.97</v>
      </c>
      <c r="AC136" s="44">
        <v>5.76</v>
      </c>
      <c r="AD136" s="44">
        <v>1.09</v>
      </c>
      <c r="AE136" s="44">
        <v>1.36</v>
      </c>
      <c r="AF136" s="34">
        <v>291.1</v>
      </c>
      <c r="AG136" s="45">
        <v>307.7</v>
      </c>
      <c r="AH136" s="34">
        <v>3050</v>
      </c>
      <c r="AI136" s="34">
        <v>1904</v>
      </c>
    </row>
    <row r="137" spans="1:35">
      <c r="A137" s="33" t="s">
        <v>446</v>
      </c>
      <c r="B137" s="34">
        <v>1237</v>
      </c>
      <c r="C137" s="34">
        <v>127</v>
      </c>
      <c r="D137" s="34">
        <v>749</v>
      </c>
      <c r="E137" s="34">
        <v>130</v>
      </c>
      <c r="F137" s="34">
        <v>29</v>
      </c>
      <c r="G137" s="34">
        <v>202</v>
      </c>
      <c r="H137" s="37"/>
      <c r="J137" s="33" t="s">
        <v>446</v>
      </c>
      <c r="K137" s="34">
        <v>399</v>
      </c>
      <c r="L137" s="34">
        <v>20</v>
      </c>
      <c r="M137" s="34">
        <v>248</v>
      </c>
      <c r="N137" s="34">
        <v>105</v>
      </c>
      <c r="O137" s="34">
        <v>5</v>
      </c>
      <c r="P137" s="34">
        <v>20</v>
      </c>
      <c r="Q137" s="37"/>
      <c r="S137" s="33" t="s">
        <v>446</v>
      </c>
      <c r="T137" s="34">
        <v>3623</v>
      </c>
      <c r="U137" s="34">
        <v>1597</v>
      </c>
      <c r="V137" s="34">
        <v>3839</v>
      </c>
      <c r="W137" s="34">
        <v>8095</v>
      </c>
      <c r="X137" s="34">
        <v>1699</v>
      </c>
      <c r="Y137" s="34">
        <v>1184</v>
      </c>
      <c r="Z137" s="44">
        <v>6.36</v>
      </c>
      <c r="AA137" s="44">
        <v>0.3</v>
      </c>
      <c r="AB137" s="44">
        <v>7.14</v>
      </c>
      <c r="AC137" s="44">
        <v>6.91</v>
      </c>
      <c r="AD137" s="34">
        <v>1.44</v>
      </c>
      <c r="AE137" s="44">
        <v>1.03</v>
      </c>
      <c r="AF137" s="34">
        <v>269</v>
      </c>
      <c r="AG137" s="34">
        <v>288</v>
      </c>
      <c r="AH137" s="34">
        <v>783</v>
      </c>
      <c r="AI137" s="34">
        <v>597</v>
      </c>
    </row>
    <row r="138" spans="1:35">
      <c r="A138" s="33" t="s">
        <v>447</v>
      </c>
      <c r="B138" s="34">
        <v>2537</v>
      </c>
      <c r="C138" s="34">
        <v>663</v>
      </c>
      <c r="D138" s="34">
        <v>1638</v>
      </c>
      <c r="E138" s="37"/>
      <c r="F138" s="34">
        <v>181</v>
      </c>
      <c r="G138" s="34">
        <v>54</v>
      </c>
      <c r="H138" s="37"/>
      <c r="J138" s="33" t="s">
        <v>447</v>
      </c>
      <c r="K138" s="34">
        <v>964</v>
      </c>
      <c r="L138" s="34">
        <v>179</v>
      </c>
      <c r="M138" s="34">
        <v>747</v>
      </c>
      <c r="N138" s="37"/>
      <c r="O138" s="34">
        <v>34</v>
      </c>
      <c r="P138" s="34">
        <v>5</v>
      </c>
      <c r="Q138" s="37"/>
      <c r="S138" s="33" t="s">
        <v>447</v>
      </c>
      <c r="T138" s="37">
        <v>3922</v>
      </c>
      <c r="U138" s="37">
        <v>2712</v>
      </c>
      <c r="V138" s="37">
        <v>4760</v>
      </c>
      <c r="W138" s="48"/>
      <c r="X138" s="37">
        <v>1945</v>
      </c>
      <c r="Y138" s="37">
        <v>836</v>
      </c>
      <c r="Z138" s="49">
        <v>5.4</v>
      </c>
      <c r="AA138" s="49">
        <v>0.49</v>
      </c>
      <c r="AB138" s="44">
        <v>6.7</v>
      </c>
      <c r="AC138" s="49"/>
      <c r="AD138" s="34">
        <v>1.28</v>
      </c>
      <c r="AE138" s="44">
        <v>0.83</v>
      </c>
      <c r="AF138" s="45">
        <v>285.1</v>
      </c>
      <c r="AG138" s="34">
        <v>305.5</v>
      </c>
      <c r="AH138" s="34">
        <v>2872</v>
      </c>
      <c r="AI138" s="34">
        <v>2276</v>
      </c>
    </row>
    <row r="139" spans="1:35">
      <c r="A139" s="33" t="s">
        <v>448</v>
      </c>
      <c r="B139" s="34">
        <v>11925</v>
      </c>
      <c r="C139" s="34">
        <v>9353</v>
      </c>
      <c r="D139" s="34">
        <v>1790</v>
      </c>
      <c r="E139" s="37"/>
      <c r="F139" s="34">
        <v>598</v>
      </c>
      <c r="G139" s="34">
        <v>183</v>
      </c>
      <c r="H139" s="37"/>
      <c r="J139" s="33" t="s">
        <v>448</v>
      </c>
      <c r="K139" s="34">
        <v>4680</v>
      </c>
      <c r="L139" s="34">
        <v>3759</v>
      </c>
      <c r="M139" s="34">
        <v>760</v>
      </c>
      <c r="N139" s="37"/>
      <c r="O139" s="34">
        <v>132</v>
      </c>
      <c r="P139" s="34">
        <v>29</v>
      </c>
      <c r="Q139" s="37"/>
      <c r="S139" s="33" t="s">
        <v>448</v>
      </c>
      <c r="T139" s="34">
        <v>4091</v>
      </c>
      <c r="U139" s="34">
        <v>4214</v>
      </c>
      <c r="V139" s="34">
        <v>4325</v>
      </c>
      <c r="W139" s="48"/>
      <c r="X139" s="34">
        <v>2286</v>
      </c>
      <c r="Y139" s="34">
        <v>1573</v>
      </c>
      <c r="Z139" s="44">
        <v>0.64</v>
      </c>
      <c r="AA139" s="44">
        <v>0.02</v>
      </c>
      <c r="AB139" s="34">
        <v>3.86</v>
      </c>
      <c r="AC139" s="49"/>
      <c r="AD139" s="44">
        <v>0.01</v>
      </c>
      <c r="AE139" s="44">
        <v>0.04</v>
      </c>
      <c r="AF139" s="34">
        <v>292.2</v>
      </c>
      <c r="AG139" s="34">
        <v>308.1</v>
      </c>
      <c r="AH139" s="34">
        <v>2642</v>
      </c>
      <c r="AI139" s="34">
        <v>1772</v>
      </c>
    </row>
    <row r="140" spans="1:35">
      <c r="A140" s="33" t="s">
        <v>449</v>
      </c>
      <c r="B140" s="34">
        <v>7730</v>
      </c>
      <c r="C140" s="34">
        <v>1997</v>
      </c>
      <c r="D140" s="34">
        <v>3721</v>
      </c>
      <c r="E140" s="37"/>
      <c r="F140" s="34">
        <v>592</v>
      </c>
      <c r="G140" s="34">
        <v>1420</v>
      </c>
      <c r="H140" s="37"/>
      <c r="J140" s="33" t="s">
        <v>449</v>
      </c>
      <c r="K140" s="34">
        <v>2219</v>
      </c>
      <c r="L140" s="34">
        <v>588</v>
      </c>
      <c r="M140" s="34">
        <v>1412</v>
      </c>
      <c r="N140" s="37"/>
      <c r="O140" s="34">
        <v>109</v>
      </c>
      <c r="P140" s="34">
        <v>110</v>
      </c>
      <c r="Q140" s="37"/>
      <c r="S140" s="33" t="s">
        <v>449</v>
      </c>
      <c r="T140" s="34">
        <v>3050</v>
      </c>
      <c r="U140" s="34">
        <v>2947</v>
      </c>
      <c r="V140" s="34">
        <v>3865</v>
      </c>
      <c r="W140" s="48"/>
      <c r="X140" s="34">
        <v>1921</v>
      </c>
      <c r="Y140" s="34">
        <v>1038</v>
      </c>
      <c r="Z140" s="44">
        <v>5.02</v>
      </c>
      <c r="AA140" s="44">
        <v>0.22</v>
      </c>
      <c r="AB140" s="44">
        <v>7.62</v>
      </c>
      <c r="AC140" s="49"/>
      <c r="AD140" s="44">
        <v>1.45</v>
      </c>
      <c r="AE140" s="44">
        <v>0.95</v>
      </c>
      <c r="AF140" s="34">
        <v>299.8</v>
      </c>
      <c r="AG140" s="34">
        <v>323.5</v>
      </c>
      <c r="AH140" s="34">
        <v>7588</v>
      </c>
      <c r="AI140" s="34">
        <v>3971</v>
      </c>
    </row>
    <row r="141" spans="1:35">
      <c r="A141" s="33" t="s">
        <v>450</v>
      </c>
      <c r="B141" s="37">
        <v>10887</v>
      </c>
      <c r="C141" s="37">
        <v>7944</v>
      </c>
      <c r="D141" s="37">
        <v>1506</v>
      </c>
      <c r="E141" s="37"/>
      <c r="F141" s="37">
        <v>912</v>
      </c>
      <c r="G141" s="37">
        <v>525</v>
      </c>
      <c r="H141" s="37"/>
      <c r="J141" s="33" t="s">
        <v>450</v>
      </c>
      <c r="K141" s="37">
        <v>3943</v>
      </c>
      <c r="L141" s="37">
        <v>3225</v>
      </c>
      <c r="M141" s="37">
        <v>452</v>
      </c>
      <c r="N141" s="37"/>
      <c r="O141" s="37">
        <v>214</v>
      </c>
      <c r="P141" s="37">
        <v>51</v>
      </c>
      <c r="Q141" s="37"/>
      <c r="S141" s="33" t="s">
        <v>450</v>
      </c>
      <c r="T141" s="34">
        <v>3768</v>
      </c>
      <c r="U141" s="34">
        <v>4220</v>
      </c>
      <c r="V141" s="34">
        <v>2988</v>
      </c>
      <c r="W141" s="48"/>
      <c r="X141" s="34">
        <v>2395</v>
      </c>
      <c r="Y141" s="34">
        <v>1245</v>
      </c>
      <c r="Z141" s="34">
        <v>1.17</v>
      </c>
      <c r="AA141" s="44">
        <v>0.14</v>
      </c>
      <c r="AB141" s="44">
        <v>7.8</v>
      </c>
      <c r="AC141" s="49"/>
      <c r="AD141" s="34">
        <v>1.02</v>
      </c>
      <c r="AE141" s="44">
        <v>0.87</v>
      </c>
      <c r="AF141" s="34">
        <v>307.5</v>
      </c>
      <c r="AG141" s="45">
        <v>332.1</v>
      </c>
      <c r="AH141" s="34">
        <v>2395</v>
      </c>
      <c r="AI141" s="34">
        <v>1100</v>
      </c>
    </row>
    <row r="142" spans="1:35">
      <c r="A142" s="33" t="s">
        <v>451</v>
      </c>
      <c r="B142" s="34">
        <v>527</v>
      </c>
      <c r="C142" s="34">
        <v>284</v>
      </c>
      <c r="D142" s="34">
        <v>41</v>
      </c>
      <c r="E142" s="37"/>
      <c r="F142" s="34">
        <v>3</v>
      </c>
      <c r="G142" s="34">
        <v>178</v>
      </c>
      <c r="H142" s="34">
        <v>21</v>
      </c>
      <c r="J142" s="33" t="s">
        <v>451</v>
      </c>
      <c r="K142" s="34">
        <v>123</v>
      </c>
      <c r="L142" s="34">
        <v>102</v>
      </c>
      <c r="M142" s="34">
        <v>1</v>
      </c>
      <c r="N142" s="37"/>
      <c r="O142" s="34">
        <v>0.9</v>
      </c>
      <c r="P142" s="34">
        <v>18</v>
      </c>
      <c r="Q142" s="34">
        <v>1</v>
      </c>
      <c r="S142" s="33" t="s">
        <v>451</v>
      </c>
      <c r="T142" s="34">
        <v>2772</v>
      </c>
      <c r="U142" s="34">
        <v>3755</v>
      </c>
      <c r="V142" s="34">
        <v>277</v>
      </c>
      <c r="W142" s="48"/>
      <c r="X142" s="34">
        <v>3044</v>
      </c>
      <c r="Y142" s="34">
        <v>1392</v>
      </c>
      <c r="Z142" s="44">
        <v>0.31</v>
      </c>
      <c r="AA142" s="44">
        <v>0.35</v>
      </c>
      <c r="AB142" s="44"/>
      <c r="AC142" s="49"/>
      <c r="AD142" s="49">
        <v>1.23</v>
      </c>
      <c r="AE142" s="49">
        <v>0.07</v>
      </c>
      <c r="AF142" s="34"/>
      <c r="AG142" s="34"/>
      <c r="AH142" s="48"/>
      <c r="AI142" s="45"/>
    </row>
    <row r="143" spans="1:35">
      <c r="A143" s="33" t="s">
        <v>452</v>
      </c>
      <c r="B143" s="34">
        <v>7810</v>
      </c>
      <c r="C143" s="34">
        <v>303</v>
      </c>
      <c r="D143" s="34">
        <v>5069</v>
      </c>
      <c r="E143" s="37"/>
      <c r="F143" s="34">
        <v>1164</v>
      </c>
      <c r="G143" s="34">
        <v>1274</v>
      </c>
      <c r="H143" s="37"/>
      <c r="J143" s="33" t="s">
        <v>452</v>
      </c>
      <c r="K143" s="34">
        <v>2810</v>
      </c>
      <c r="L143" s="34">
        <v>77</v>
      </c>
      <c r="M143" s="34">
        <v>2386</v>
      </c>
      <c r="N143" s="37"/>
      <c r="O143" s="34">
        <v>200</v>
      </c>
      <c r="P143" s="34">
        <v>147</v>
      </c>
      <c r="Q143" s="37"/>
      <c r="S143" s="33" t="s">
        <v>452</v>
      </c>
      <c r="T143" s="34">
        <v>3840</v>
      </c>
      <c r="U143" s="34">
        <v>2852</v>
      </c>
      <c r="V143" s="34">
        <v>4825</v>
      </c>
      <c r="W143" s="48"/>
      <c r="X143" s="34">
        <v>1931</v>
      </c>
      <c r="Y143" s="34">
        <v>1375</v>
      </c>
      <c r="Z143" s="44">
        <v>6.09</v>
      </c>
      <c r="AA143" s="34">
        <v>0.92</v>
      </c>
      <c r="AB143" s="44">
        <v>6.85</v>
      </c>
      <c r="AC143" s="49"/>
      <c r="AD143" s="34">
        <v>2.32</v>
      </c>
      <c r="AE143" s="34">
        <v>1.56</v>
      </c>
      <c r="AF143" s="34">
        <v>298.9</v>
      </c>
      <c r="AG143" s="34">
        <v>318.5</v>
      </c>
      <c r="AH143" s="34">
        <v>9000</v>
      </c>
      <c r="AI143" s="34">
        <v>6051</v>
      </c>
    </row>
    <row r="144" spans="1:35">
      <c r="A144" s="33" t="s">
        <v>453</v>
      </c>
      <c r="B144" s="35">
        <v>6628</v>
      </c>
      <c r="C144" s="35">
        <v>865</v>
      </c>
      <c r="D144" s="35">
        <v>2313</v>
      </c>
      <c r="E144" s="37"/>
      <c r="F144" s="35">
        <v>2073</v>
      </c>
      <c r="G144" s="35">
        <v>1343</v>
      </c>
      <c r="H144" s="37">
        <v>35</v>
      </c>
      <c r="J144" s="33" t="s">
        <v>453</v>
      </c>
      <c r="K144" s="35">
        <v>1907</v>
      </c>
      <c r="L144" s="35">
        <v>321</v>
      </c>
      <c r="M144" s="35">
        <v>1067</v>
      </c>
      <c r="N144" s="37"/>
      <c r="O144" s="35">
        <v>348</v>
      </c>
      <c r="P144" s="35">
        <v>171</v>
      </c>
      <c r="Q144" s="37"/>
      <c r="S144" s="33" t="s">
        <v>453</v>
      </c>
      <c r="T144" s="34">
        <v>3233</v>
      </c>
      <c r="U144" s="34">
        <v>3886</v>
      </c>
      <c r="V144" s="34">
        <v>5081</v>
      </c>
      <c r="W144" s="48"/>
      <c r="X144" s="34">
        <v>1898</v>
      </c>
      <c r="Y144" s="34">
        <v>1506</v>
      </c>
      <c r="Z144" s="44">
        <v>3.21</v>
      </c>
      <c r="AA144" s="44">
        <v>0.51</v>
      </c>
      <c r="AB144" s="44">
        <v>5.56</v>
      </c>
      <c r="AC144" s="49"/>
      <c r="AD144" s="34">
        <v>0.39</v>
      </c>
      <c r="AE144" s="44">
        <v>0.94</v>
      </c>
      <c r="AF144" s="34">
        <v>295.5</v>
      </c>
      <c r="AG144" s="45">
        <v>312.9</v>
      </c>
      <c r="AH144" s="34">
        <v>5473</v>
      </c>
      <c r="AI144" s="34">
        <v>3129</v>
      </c>
    </row>
    <row r="145" spans="1:35">
      <c r="A145" s="33" t="s">
        <v>454</v>
      </c>
      <c r="B145" s="37">
        <v>4468</v>
      </c>
      <c r="C145" s="37">
        <v>1240</v>
      </c>
      <c r="D145" s="37">
        <v>379</v>
      </c>
      <c r="E145" s="37"/>
      <c r="F145" s="37">
        <v>971</v>
      </c>
      <c r="G145" s="37">
        <v>1828</v>
      </c>
      <c r="H145" s="37">
        <v>51</v>
      </c>
      <c r="J145" s="33" t="s">
        <v>454</v>
      </c>
      <c r="K145" s="37">
        <v>983</v>
      </c>
      <c r="L145" s="37">
        <v>419</v>
      </c>
      <c r="M145" s="37">
        <v>154</v>
      </c>
      <c r="N145" s="37"/>
      <c r="O145" s="37">
        <v>156</v>
      </c>
      <c r="P145" s="37">
        <v>254</v>
      </c>
      <c r="Q145" s="37"/>
      <c r="S145" s="33" t="s">
        <v>454</v>
      </c>
      <c r="T145" s="34">
        <v>2298</v>
      </c>
      <c r="U145" s="34">
        <v>3386</v>
      </c>
      <c r="V145" s="34">
        <v>4062</v>
      </c>
      <c r="W145" s="48"/>
      <c r="X145" s="34">
        <v>1614</v>
      </c>
      <c r="Y145" s="34">
        <v>1498</v>
      </c>
      <c r="Z145" s="34">
        <v>1.93</v>
      </c>
      <c r="AA145" s="44">
        <v>0.47</v>
      </c>
      <c r="AB145" s="44">
        <v>5.74</v>
      </c>
      <c r="AC145" s="49"/>
      <c r="AD145" s="44"/>
      <c r="AE145" s="34"/>
      <c r="AF145" s="34">
        <v>304.8</v>
      </c>
      <c r="AG145" s="45">
        <v>325.1</v>
      </c>
      <c r="AH145" s="34">
        <v>638</v>
      </c>
      <c r="AI145" s="34">
        <v>418</v>
      </c>
    </row>
    <row r="146" spans="1:35">
      <c r="A146" s="33" t="s">
        <v>455</v>
      </c>
      <c r="B146" s="34">
        <v>6381</v>
      </c>
      <c r="C146" s="34">
        <v>42</v>
      </c>
      <c r="D146" s="34">
        <v>3302</v>
      </c>
      <c r="E146" s="37"/>
      <c r="F146" s="34">
        <v>1457</v>
      </c>
      <c r="G146" s="34">
        <v>1492</v>
      </c>
      <c r="H146" s="37">
        <v>88</v>
      </c>
      <c r="J146" s="33" t="s">
        <v>455</v>
      </c>
      <c r="K146" s="34">
        <v>2111</v>
      </c>
      <c r="L146" s="34">
        <v>18</v>
      </c>
      <c r="M146" s="34">
        <v>1609</v>
      </c>
      <c r="N146" s="37"/>
      <c r="O146" s="34">
        <v>275</v>
      </c>
      <c r="P146" s="34">
        <v>209</v>
      </c>
      <c r="Q146" s="37"/>
      <c r="S146" s="33" t="s">
        <v>455</v>
      </c>
      <c r="T146" s="34">
        <v>3447</v>
      </c>
      <c r="U146" s="34">
        <v>4358</v>
      </c>
      <c r="V146" s="34">
        <v>4918</v>
      </c>
      <c r="W146" s="48"/>
      <c r="X146" s="34">
        <v>1887</v>
      </c>
      <c r="Y146" s="34">
        <v>1552</v>
      </c>
      <c r="Z146" s="44">
        <v>6.37</v>
      </c>
      <c r="AA146" s="34">
        <v>1.59</v>
      </c>
      <c r="AB146" s="44">
        <v>7.83</v>
      </c>
      <c r="AC146" s="49"/>
      <c r="AD146" s="34">
        <v>1.96</v>
      </c>
      <c r="AE146" s="34">
        <v>1.4</v>
      </c>
      <c r="AF146" s="34">
        <v>288.3</v>
      </c>
      <c r="AG146" s="34">
        <v>312.8</v>
      </c>
      <c r="AH146" s="34">
        <v>7798</v>
      </c>
      <c r="AI146" s="34">
        <v>4384</v>
      </c>
    </row>
    <row r="147" spans="1:35">
      <c r="A147" s="33" t="s">
        <v>456</v>
      </c>
      <c r="B147" s="34">
        <v>12039</v>
      </c>
      <c r="C147" s="34">
        <v>907</v>
      </c>
      <c r="D147" s="34">
        <v>6922</v>
      </c>
      <c r="E147" s="37"/>
      <c r="F147" s="34">
        <v>2613</v>
      </c>
      <c r="G147" s="34">
        <v>1563</v>
      </c>
      <c r="H147" s="37">
        <v>35</v>
      </c>
      <c r="J147" s="33" t="s">
        <v>456</v>
      </c>
      <c r="K147" s="34">
        <v>4645</v>
      </c>
      <c r="L147" s="34">
        <v>316</v>
      </c>
      <c r="M147" s="34">
        <v>3543</v>
      </c>
      <c r="N147" s="37"/>
      <c r="O147" s="34">
        <v>587</v>
      </c>
      <c r="P147" s="34">
        <v>198</v>
      </c>
      <c r="Q147" s="37">
        <v>0.03</v>
      </c>
      <c r="S147" s="33" t="s">
        <v>456</v>
      </c>
      <c r="T147" s="37">
        <v>3984</v>
      </c>
      <c r="U147" s="37">
        <v>3597</v>
      </c>
      <c r="V147" s="37">
        <v>5131</v>
      </c>
      <c r="W147" s="48"/>
      <c r="X147" s="37">
        <v>2384</v>
      </c>
      <c r="Y147" s="37">
        <v>1413</v>
      </c>
      <c r="Z147" s="49">
        <v>5.87</v>
      </c>
      <c r="AA147" s="37">
        <v>1.71</v>
      </c>
      <c r="AB147" s="44">
        <v>6.96</v>
      </c>
      <c r="AC147" s="49"/>
      <c r="AD147" s="34">
        <v>2.42</v>
      </c>
      <c r="AE147" s="34">
        <v>1.61</v>
      </c>
      <c r="AF147" s="34">
        <v>290.2</v>
      </c>
      <c r="AG147" s="34">
        <v>313.4</v>
      </c>
      <c r="AH147" s="34">
        <v>10967</v>
      </c>
      <c r="AI147" s="34">
        <v>6581</v>
      </c>
    </row>
  </sheetData>
  <mergeCells count="54">
    <mergeCell ref="C3:H3"/>
    <mergeCell ref="L3:Q3"/>
    <mergeCell ref="T3:Y3"/>
    <mergeCell ref="Z3:AE3"/>
    <mergeCell ref="AM3:AP3"/>
    <mergeCell ref="AQ3:AT3"/>
    <mergeCell ref="C40:H40"/>
    <mergeCell ref="L40:Q40"/>
    <mergeCell ref="T40:Y40"/>
    <mergeCell ref="Z40:AE40"/>
    <mergeCell ref="C77:H77"/>
    <mergeCell ref="L77:Q77"/>
    <mergeCell ref="T77:Y77"/>
    <mergeCell ref="Z77:AE77"/>
    <mergeCell ref="C114:H114"/>
    <mergeCell ref="L114:Q114"/>
    <mergeCell ref="T114:Y114"/>
    <mergeCell ref="Z114:AE114"/>
    <mergeCell ref="A3:A4"/>
    <mergeCell ref="A40:A41"/>
    <mergeCell ref="A77:A78"/>
    <mergeCell ref="A114:A115"/>
    <mergeCell ref="B3:B4"/>
    <mergeCell ref="B40:B41"/>
    <mergeCell ref="B77:B78"/>
    <mergeCell ref="B114:B115"/>
    <mergeCell ref="J3:J4"/>
    <mergeCell ref="J40:J41"/>
    <mergeCell ref="J77:J78"/>
    <mergeCell ref="J114:J115"/>
    <mergeCell ref="K3:K4"/>
    <mergeCell ref="K40:K41"/>
    <mergeCell ref="K77:K78"/>
    <mergeCell ref="K114:K115"/>
    <mergeCell ref="S3:S4"/>
    <mergeCell ref="S40:S41"/>
    <mergeCell ref="S77:S78"/>
    <mergeCell ref="S114:S115"/>
    <mergeCell ref="AF3:AF4"/>
    <mergeCell ref="AF40:AF41"/>
    <mergeCell ref="AF77:AF78"/>
    <mergeCell ref="AF114:AF115"/>
    <mergeCell ref="AG3:AG4"/>
    <mergeCell ref="AG40:AG41"/>
    <mergeCell ref="AG77:AG78"/>
    <mergeCell ref="AG114:AG115"/>
    <mergeCell ref="AH3:AH4"/>
    <mergeCell ref="AH40:AH41"/>
    <mergeCell ref="AH77:AH78"/>
    <mergeCell ref="AH114:AH115"/>
    <mergeCell ref="AI3:AI4"/>
    <mergeCell ref="AI40:AI41"/>
    <mergeCell ref="AI77:AI78"/>
    <mergeCell ref="AI114:AI115"/>
  </mergeCells>
  <conditionalFormatting sqref="T5:Y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T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2:Y7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9:H1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9:Q1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79:Y1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6:H14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6:Q1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6:Y1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M67"/>
  <sheetViews>
    <sheetView topLeftCell="A37" workbookViewId="0">
      <selection activeCell="C67" sqref="C67"/>
    </sheetView>
  </sheetViews>
  <sheetFormatPr defaultColWidth="8.72566371681416" defaultRowHeight="13.5"/>
  <cols>
    <col min="1" max="2" width="23"/>
    <col min="3" max="5" width="11.7256637168142"/>
    <col min="6" max="7" width="12.8141592920354"/>
    <col min="8" max="8" width="16.2743362831858" customWidth="1"/>
    <col min="9" max="9" width="18.6371681415929" customWidth="1"/>
    <col min="10" max="10" width="15.2743362831858" customWidth="1"/>
    <col min="11" max="11" width="12.9115044247788" customWidth="1"/>
    <col min="12" max="12" width="12.8141592920354"/>
    <col min="13" max="13" width="14"/>
    <col min="14" max="15" width="12.7256637168142"/>
    <col min="16" max="18" width="9.54867256637168" customWidth="1"/>
    <col min="19" max="20" width="12.8141592920354"/>
    <col min="21" max="34" width="11.7256637168142"/>
    <col min="35" max="35" width="12.8141592920354"/>
    <col min="36" max="37" width="9.4070796460177"/>
    <col min="38" max="38" width="12.9115044247788"/>
    <col min="39" max="39" width="5.54867256637168"/>
  </cols>
  <sheetData>
    <row r="1" spans="1:13">
      <c r="A1" t="s">
        <v>218</v>
      </c>
      <c r="B1" t="s">
        <v>224</v>
      </c>
    </row>
    <row r="2" spans="1:13">
      <c r="I2" s="10" t="s">
        <v>368</v>
      </c>
      <c r="J2" s="10" t="s">
        <v>370</v>
      </c>
      <c r="K2" s="10" t="s">
        <v>575</v>
      </c>
      <c r="L2" t="s">
        <v>576</v>
      </c>
    </row>
    <row r="3" spans="1:13">
      <c r="A3" t="s">
        <v>577</v>
      </c>
      <c r="C3" t="s">
        <v>219</v>
      </c>
      <c r="I3" s="2" t="s">
        <v>376</v>
      </c>
      <c r="J3" s="2">
        <v>20934</v>
      </c>
      <c r="K3" s="2" t="s">
        <v>578</v>
      </c>
      <c r="L3">
        <v>0.7143</v>
      </c>
      <c r="M3" t="s">
        <v>579</v>
      </c>
    </row>
    <row r="4" spans="1:13">
      <c r="A4" t="s">
        <v>580</v>
      </c>
      <c r="B4" t="s">
        <v>221</v>
      </c>
      <c r="C4">
        <v>2019</v>
      </c>
      <c r="D4">
        <v>2020</v>
      </c>
      <c r="E4">
        <v>2021</v>
      </c>
      <c r="F4">
        <v>2022</v>
      </c>
      <c r="G4" t="s">
        <v>468</v>
      </c>
      <c r="I4" s="2" t="s">
        <v>378</v>
      </c>
      <c r="J4" s="2">
        <v>26377</v>
      </c>
      <c r="K4" s="2" t="s">
        <v>578</v>
      </c>
    </row>
    <row r="5" spans="1:13">
      <c r="A5">
        <v>0</v>
      </c>
      <c r="C5">
        <v>-2988.52</v>
      </c>
      <c r="D5">
        <v>-3514.76</v>
      </c>
      <c r="E5">
        <v>-3433.06</v>
      </c>
      <c r="G5">
        <v>-9936.34</v>
      </c>
      <c r="I5" s="2" t="s">
        <v>581</v>
      </c>
      <c r="J5" s="2">
        <v>8374</v>
      </c>
      <c r="K5" s="2" t="s">
        <v>578</v>
      </c>
    </row>
    <row r="6" spans="1:13">
      <c r="B6" t="s">
        <v>244</v>
      </c>
      <c r="C6">
        <v>-2451.35</v>
      </c>
      <c r="D6">
        <v>-2932.52</v>
      </c>
      <c r="E6">
        <v>-2864.19</v>
      </c>
      <c r="G6">
        <v>-8248.06</v>
      </c>
      <c r="I6" s="2" t="s">
        <v>582</v>
      </c>
      <c r="J6" s="2">
        <v>8374</v>
      </c>
      <c r="K6" s="2" t="s">
        <v>578</v>
      </c>
    </row>
    <row r="7" spans="1:13">
      <c r="B7" t="s">
        <v>242</v>
      </c>
      <c r="C7">
        <v>-208.01</v>
      </c>
      <c r="D7">
        <v>-217.85</v>
      </c>
      <c r="E7">
        <v>-216.45</v>
      </c>
      <c r="G7">
        <v>-642.31</v>
      </c>
      <c r="I7" s="2" t="s">
        <v>381</v>
      </c>
      <c r="J7" s="2">
        <v>8374</v>
      </c>
      <c r="K7" s="2" t="s">
        <v>578</v>
      </c>
    </row>
    <row r="8" spans="1:13">
      <c r="B8" t="s">
        <v>249</v>
      </c>
      <c r="C8">
        <v>-0.13</v>
      </c>
      <c r="D8">
        <v>-3.48</v>
      </c>
      <c r="E8">
        <v>-11.1</v>
      </c>
      <c r="G8">
        <v>-14.71</v>
      </c>
      <c r="I8" s="2" t="s">
        <v>382</v>
      </c>
      <c r="J8" s="2">
        <v>28470</v>
      </c>
      <c r="K8" s="2" t="s">
        <v>578</v>
      </c>
    </row>
    <row r="9" spans="1:13">
      <c r="B9" t="s">
        <v>247</v>
      </c>
      <c r="C9">
        <v>-329.03</v>
      </c>
      <c r="D9">
        <v>-360.91</v>
      </c>
      <c r="E9">
        <v>-341.32</v>
      </c>
      <c r="G9">
        <v>-1031.26</v>
      </c>
      <c r="I9" s="2" t="s">
        <v>583</v>
      </c>
      <c r="J9" s="2">
        <v>33494</v>
      </c>
      <c r="K9" s="2" t="s">
        <v>578</v>
      </c>
    </row>
    <row r="10" spans="1:13">
      <c r="A10" t="s">
        <v>408</v>
      </c>
      <c r="C10">
        <v>52201.48</v>
      </c>
      <c r="D10">
        <v>53302.48</v>
      </c>
      <c r="E10">
        <v>58058.68</v>
      </c>
      <c r="F10">
        <v>58887.95</v>
      </c>
      <c r="G10">
        <v>222450.59</v>
      </c>
      <c r="I10" s="2" t="s">
        <v>390</v>
      </c>
      <c r="J10" s="2">
        <v>41868</v>
      </c>
      <c r="K10" s="2" t="s">
        <v>578</v>
      </c>
    </row>
    <row r="11" spans="1:13">
      <c r="B11" t="s">
        <v>339</v>
      </c>
      <c r="C11">
        <v>52201.48</v>
      </c>
      <c r="D11">
        <v>53302.48</v>
      </c>
      <c r="E11">
        <v>58058.68</v>
      </c>
      <c r="F11">
        <v>58887.95</v>
      </c>
      <c r="G11">
        <v>222450.59</v>
      </c>
      <c r="I11" s="2" t="s">
        <v>394</v>
      </c>
      <c r="J11" s="2">
        <v>41868</v>
      </c>
      <c r="K11" s="2" t="s">
        <v>578</v>
      </c>
    </row>
    <row r="12" spans="1:13">
      <c r="A12" t="s">
        <v>381</v>
      </c>
      <c r="C12">
        <v>-2467.05</v>
      </c>
      <c r="D12">
        <v>-2087.61</v>
      </c>
      <c r="E12">
        <v>-1633.34</v>
      </c>
      <c r="F12">
        <v>-1752.47</v>
      </c>
      <c r="G12">
        <v>-7940.47</v>
      </c>
      <c r="I12" s="2" t="s">
        <v>391</v>
      </c>
      <c r="J12" s="2">
        <v>43124</v>
      </c>
      <c r="K12" s="2" t="s">
        <v>578</v>
      </c>
    </row>
    <row r="13" spans="1:13">
      <c r="B13" t="s">
        <v>234</v>
      </c>
      <c r="C13">
        <v>-2467.05</v>
      </c>
      <c r="D13">
        <v>-2087.61</v>
      </c>
      <c r="E13">
        <v>-1633.34</v>
      </c>
      <c r="F13">
        <v>-1752.47</v>
      </c>
      <c r="G13">
        <v>-7940.47</v>
      </c>
      <c r="I13" s="2" t="s">
        <v>392</v>
      </c>
      <c r="J13" s="2">
        <v>43124</v>
      </c>
      <c r="K13" s="2" t="s">
        <v>578</v>
      </c>
    </row>
    <row r="14" spans="1:13">
      <c r="A14" t="s">
        <v>463</v>
      </c>
      <c r="C14">
        <v>-111630.52</v>
      </c>
      <c r="D14">
        <v>-127833.91</v>
      </c>
      <c r="E14">
        <v>-136451.15</v>
      </c>
      <c r="F14">
        <v>-150981.42</v>
      </c>
      <c r="G14">
        <v>-526897</v>
      </c>
      <c r="I14" s="2" t="s">
        <v>393</v>
      </c>
      <c r="J14" s="2">
        <v>42705</v>
      </c>
      <c r="K14" s="2" t="s">
        <v>578</v>
      </c>
    </row>
    <row r="15" spans="1:13">
      <c r="B15" t="s">
        <v>337</v>
      </c>
      <c r="C15">
        <v>-111630.52</v>
      </c>
      <c r="D15">
        <v>-127833.91</v>
      </c>
      <c r="E15">
        <v>-136451.15</v>
      </c>
      <c r="F15">
        <v>-150981.42</v>
      </c>
      <c r="G15">
        <v>-526897</v>
      </c>
      <c r="I15" s="2" t="s">
        <v>404</v>
      </c>
      <c r="J15" s="2">
        <v>32238</v>
      </c>
      <c r="K15" s="2" t="s">
        <v>584</v>
      </c>
    </row>
    <row r="16" spans="1:13">
      <c r="A16" t="s">
        <v>464</v>
      </c>
      <c r="C16">
        <v>-210184.3</v>
      </c>
      <c r="D16">
        <v>-211884.9</v>
      </c>
      <c r="E16">
        <v>-233675.71</v>
      </c>
      <c r="F16">
        <v>-237955.26</v>
      </c>
      <c r="G16">
        <v>-893700.17</v>
      </c>
      <c r="I16" s="2" t="s">
        <v>405</v>
      </c>
      <c r="J16" s="2">
        <v>51498</v>
      </c>
      <c r="K16" s="2" t="s">
        <v>578</v>
      </c>
    </row>
    <row r="17" spans="1:11">
      <c r="B17" t="s">
        <v>236</v>
      </c>
      <c r="C17">
        <v>-25.3</v>
      </c>
      <c r="D17">
        <v>-250.03</v>
      </c>
      <c r="E17">
        <v>-188.96</v>
      </c>
      <c r="F17">
        <v>-142.16</v>
      </c>
      <c r="G17">
        <v>-606.45</v>
      </c>
      <c r="I17" s="2" t="s">
        <v>401</v>
      </c>
      <c r="J17" s="2">
        <v>50242</v>
      </c>
      <c r="K17" s="2" t="s">
        <v>578</v>
      </c>
    </row>
    <row r="18" spans="1:11">
      <c r="B18" t="s">
        <v>231</v>
      </c>
      <c r="C18">
        <v>-4641.77</v>
      </c>
      <c r="D18">
        <v>-4789.09</v>
      </c>
      <c r="E18">
        <v>-5480.94</v>
      </c>
      <c r="F18">
        <v>-5600</v>
      </c>
      <c r="G18">
        <v>-20511.8</v>
      </c>
      <c r="I18" s="2" t="s">
        <v>402</v>
      </c>
      <c r="J18" s="2">
        <v>46055</v>
      </c>
      <c r="K18" s="2" t="s">
        <v>578</v>
      </c>
    </row>
    <row r="19" spans="1:11">
      <c r="B19" t="s">
        <v>229</v>
      </c>
      <c r="C19">
        <v>-205517.23</v>
      </c>
      <c r="D19">
        <v>-206845.78</v>
      </c>
      <c r="E19">
        <v>-228005.81</v>
      </c>
      <c r="F19">
        <v>-232213.1</v>
      </c>
      <c r="G19">
        <v>-872581.92</v>
      </c>
      <c r="I19" s="2" t="s">
        <v>383</v>
      </c>
      <c r="J19" s="2">
        <v>16747</v>
      </c>
      <c r="K19" s="2" t="s">
        <v>584</v>
      </c>
    </row>
    <row r="20" spans="1:11">
      <c r="A20" t="s">
        <v>465</v>
      </c>
      <c r="C20">
        <v>-623.26</v>
      </c>
      <c r="D20">
        <v>-764.13</v>
      </c>
      <c r="E20">
        <v>-763.41</v>
      </c>
      <c r="F20">
        <v>-686.84</v>
      </c>
      <c r="G20">
        <v>-2837.64</v>
      </c>
      <c r="I20" s="2" t="s">
        <v>385</v>
      </c>
      <c r="J20" s="2">
        <v>3768</v>
      </c>
      <c r="K20" s="2" t="s">
        <v>584</v>
      </c>
    </row>
    <row r="21" spans="1:11">
      <c r="B21" t="s">
        <v>253</v>
      </c>
      <c r="C21">
        <v>-391.87</v>
      </c>
      <c r="D21">
        <v>-411.37</v>
      </c>
      <c r="E21">
        <v>-472.14</v>
      </c>
      <c r="F21">
        <v>-468.76</v>
      </c>
      <c r="G21">
        <v>-1744.14</v>
      </c>
      <c r="I21" s="2" t="s">
        <v>585</v>
      </c>
      <c r="J21" s="2">
        <v>5234</v>
      </c>
      <c r="K21" s="2" t="s">
        <v>584</v>
      </c>
    </row>
    <row r="22" spans="1:11">
      <c r="B22" t="s">
        <v>277</v>
      </c>
      <c r="C22">
        <v>-0.11</v>
      </c>
      <c r="D22">
        <v>-0.14</v>
      </c>
      <c r="E22">
        <v>-0.15</v>
      </c>
      <c r="F22">
        <v>-3.89</v>
      </c>
      <c r="G22">
        <v>-4.29</v>
      </c>
      <c r="I22" s="2" t="s">
        <v>586</v>
      </c>
      <c r="J22" s="2">
        <v>19259</v>
      </c>
      <c r="K22" s="2" t="s">
        <v>584</v>
      </c>
    </row>
    <row r="23" spans="1:11">
      <c r="B23" t="s">
        <v>255</v>
      </c>
      <c r="C23">
        <v>-231.28</v>
      </c>
      <c r="D23">
        <v>-352.62</v>
      </c>
      <c r="E23">
        <v>-291.12</v>
      </c>
      <c r="F23">
        <v>-214.19</v>
      </c>
      <c r="G23">
        <v>-1089.21</v>
      </c>
      <c r="I23" s="2" t="s">
        <v>587</v>
      </c>
      <c r="J23" s="2">
        <v>35588</v>
      </c>
      <c r="K23" s="2" t="s">
        <v>584</v>
      </c>
    </row>
    <row r="24" spans="1:11">
      <c r="A24" t="s">
        <v>466</v>
      </c>
      <c r="C24">
        <v>-308.16</v>
      </c>
      <c r="D24">
        <v>-321.41</v>
      </c>
      <c r="E24">
        <v>-324.09</v>
      </c>
      <c r="F24">
        <v>-238.54</v>
      </c>
      <c r="G24">
        <v>-1192.2</v>
      </c>
      <c r="I24" s="2" t="s">
        <v>588</v>
      </c>
      <c r="J24" s="2">
        <v>16329</v>
      </c>
      <c r="K24" s="2" t="s">
        <v>584</v>
      </c>
    </row>
    <row r="25" spans="1:11">
      <c r="B25" t="s">
        <v>259</v>
      </c>
      <c r="C25">
        <v>-24.18</v>
      </c>
      <c r="D25">
        <v>-27.58</v>
      </c>
      <c r="E25">
        <v>-28.88</v>
      </c>
      <c r="F25">
        <v>-29.84</v>
      </c>
      <c r="G25">
        <v>-110.48</v>
      </c>
      <c r="I25" s="2" t="s">
        <v>589</v>
      </c>
      <c r="J25" s="2">
        <v>15072</v>
      </c>
      <c r="K25" s="2" t="s">
        <v>584</v>
      </c>
    </row>
    <row r="26" spans="1:11">
      <c r="B26" t="s">
        <v>251</v>
      </c>
      <c r="C26">
        <v>-52.59</v>
      </c>
      <c r="D26">
        <v>-50.19</v>
      </c>
      <c r="E26">
        <v>-45.18</v>
      </c>
      <c r="F26">
        <v>-43.44</v>
      </c>
      <c r="G26">
        <v>-191.4</v>
      </c>
      <c r="I26" s="2" t="s">
        <v>590</v>
      </c>
      <c r="J26" s="2">
        <v>10467</v>
      </c>
      <c r="K26" s="2" t="s">
        <v>584</v>
      </c>
    </row>
    <row r="27" spans="1:11">
      <c r="B27" t="s">
        <v>264</v>
      </c>
      <c r="C27">
        <v>-8.25</v>
      </c>
      <c r="D27">
        <v>-7.78</v>
      </c>
      <c r="E27">
        <v>-7.07</v>
      </c>
      <c r="F27">
        <v>-2.65</v>
      </c>
      <c r="G27">
        <v>-25.75</v>
      </c>
      <c r="I27" s="2" t="s">
        <v>591</v>
      </c>
      <c r="J27" s="2">
        <v>41868</v>
      </c>
      <c r="K27" s="2" t="s">
        <v>578</v>
      </c>
    </row>
    <row r="28" spans="1:11">
      <c r="B28" t="s">
        <v>262</v>
      </c>
      <c r="C28">
        <v>-13.94</v>
      </c>
      <c r="D28">
        <v>-29.43</v>
      </c>
      <c r="E28">
        <v>-24.54</v>
      </c>
      <c r="F28">
        <v>-18.09</v>
      </c>
      <c r="G28">
        <v>-86</v>
      </c>
      <c r="I28" s="2" t="s">
        <v>592</v>
      </c>
      <c r="J28" s="2">
        <v>19913</v>
      </c>
      <c r="K28" s="2" t="s">
        <v>578</v>
      </c>
    </row>
    <row r="29" spans="1:11">
      <c r="B29" t="s">
        <v>501</v>
      </c>
      <c r="C29">
        <v>-12.01</v>
      </c>
      <c r="F29">
        <v>0</v>
      </c>
      <c r="G29">
        <v>-12.01</v>
      </c>
      <c r="I29" s="2" t="s">
        <v>593</v>
      </c>
      <c r="J29" s="2">
        <v>20934</v>
      </c>
      <c r="K29" s="2" t="s">
        <v>584</v>
      </c>
    </row>
    <row r="30" spans="1:11">
      <c r="B30" t="s">
        <v>239</v>
      </c>
      <c r="C30">
        <v>-181.18</v>
      </c>
      <c r="D30">
        <v>-189.88</v>
      </c>
      <c r="E30">
        <v>-206.07</v>
      </c>
      <c r="F30">
        <v>-143.14</v>
      </c>
      <c r="G30">
        <v>-720.27</v>
      </c>
      <c r="I30" s="2" t="s">
        <v>400</v>
      </c>
      <c r="J30" s="2">
        <v>31966</v>
      </c>
      <c r="K30" s="2" t="s">
        <v>578</v>
      </c>
    </row>
    <row r="31" spans="1:11">
      <c r="B31" t="s">
        <v>257</v>
      </c>
      <c r="C31">
        <v>-16.01</v>
      </c>
      <c r="D31">
        <v>-16.55</v>
      </c>
      <c r="E31">
        <v>-12.35</v>
      </c>
      <c r="F31">
        <v>-1.38</v>
      </c>
      <c r="G31">
        <v>-46.29</v>
      </c>
      <c r="I31" s="2" t="s">
        <v>395</v>
      </c>
      <c r="J31" s="2">
        <v>45606</v>
      </c>
      <c r="K31" s="2" t="s">
        <v>578</v>
      </c>
    </row>
    <row r="32" spans="1:11">
      <c r="A32" t="s">
        <v>467</v>
      </c>
      <c r="C32">
        <v>-1567.97</v>
      </c>
      <c r="D32">
        <v>-2017.84</v>
      </c>
      <c r="E32">
        <v>-2904.4</v>
      </c>
      <c r="F32">
        <v>-4828.05</v>
      </c>
      <c r="G32">
        <v>-11318.26</v>
      </c>
      <c r="I32" s="2" t="s">
        <v>403</v>
      </c>
      <c r="J32" s="2">
        <v>41003</v>
      </c>
      <c r="K32" s="2" t="s">
        <v>578</v>
      </c>
    </row>
    <row r="33" spans="1:12">
      <c r="B33" t="s">
        <v>226</v>
      </c>
      <c r="C33">
        <v>-1567.97</v>
      </c>
      <c r="D33">
        <v>-2017.84</v>
      </c>
      <c r="E33">
        <v>-2904.4</v>
      </c>
      <c r="F33">
        <v>-4828.05</v>
      </c>
      <c r="G33">
        <v>-11318.26</v>
      </c>
      <c r="I33" s="2" t="s">
        <v>379</v>
      </c>
      <c r="J33" s="2">
        <v>17782</v>
      </c>
      <c r="K33" s="2" t="s">
        <v>578</v>
      </c>
    </row>
    <row r="34" spans="1:12">
      <c r="A34" t="s">
        <v>468</v>
      </c>
      <c r="C34">
        <v>-277568.3</v>
      </c>
      <c r="D34">
        <v>-295122.08</v>
      </c>
      <c r="E34">
        <v>-321126.48</v>
      </c>
      <c r="F34">
        <v>-337554.63</v>
      </c>
      <c r="G34">
        <v>-1231371.49</v>
      </c>
      <c r="I34" s="2"/>
      <c r="J34" s="2"/>
      <c r="K34" s="2"/>
    </row>
    <row r="36" spans="1:12">
      <c r="A36" t="s">
        <v>594</v>
      </c>
      <c r="B36">
        <v>0.947817</v>
      </c>
      <c r="C36" t="s">
        <v>595</v>
      </c>
    </row>
    <row r="37" spans="1:12">
      <c r="A37" s="2"/>
      <c r="B37" s="2"/>
      <c r="C37" s="2"/>
      <c r="I37" t="s">
        <v>596</v>
      </c>
    </row>
    <row r="38" spans="1:12">
      <c r="A38" s="11"/>
      <c r="B38" s="12"/>
      <c r="C38" s="12"/>
      <c r="D38" s="12">
        <v>2019</v>
      </c>
      <c r="E38" s="12">
        <v>2020</v>
      </c>
      <c r="F38" s="12">
        <v>2021</v>
      </c>
      <c r="G38" s="13">
        <v>2022</v>
      </c>
      <c r="H38" t="s">
        <v>370</v>
      </c>
      <c r="I38" s="12">
        <v>2019</v>
      </c>
      <c r="J38" s="12">
        <v>2020</v>
      </c>
      <c r="K38" s="12">
        <v>2021</v>
      </c>
      <c r="L38" s="13">
        <v>2022</v>
      </c>
    </row>
    <row r="39" spans="1:12">
      <c r="A39" s="14" t="s">
        <v>464</v>
      </c>
      <c r="B39" s="15"/>
      <c r="C39" s="15"/>
      <c r="D39" s="15"/>
      <c r="E39" s="15"/>
      <c r="F39" s="15"/>
      <c r="G39" s="16"/>
    </row>
    <row r="40" spans="1:12">
      <c r="A40" s="14"/>
      <c r="B40" s="15" t="s">
        <v>382</v>
      </c>
      <c r="C40" s="15" t="s">
        <v>597</v>
      </c>
      <c r="D40" s="15">
        <v>-25.3</v>
      </c>
      <c r="E40" s="15">
        <v>-250.03</v>
      </c>
      <c r="F40" s="15">
        <v>-188.96</v>
      </c>
      <c r="G40" s="16">
        <v>-142.16</v>
      </c>
      <c r="H40">
        <f>VLOOKUP(B40,$I$2:$K$33,2,FALSE)</f>
        <v>28470</v>
      </c>
      <c r="I40" s="17">
        <f>$H40*ABS(D40)*10000*1000*$B$36</f>
        <v>6827040547470</v>
      </c>
      <c r="J40" s="17">
        <f>$H40*ABS(E40)*10000*1000*$B$36</f>
        <v>67468970279997</v>
      </c>
      <c r="K40" s="17">
        <f>$H40*ABS(F40)*10000*1000*$B$36</f>
        <v>50989627741104</v>
      </c>
      <c r="L40" s="17">
        <f>$H40*ABS(G40)*10000*1000*$B$36</f>
        <v>38360951945784</v>
      </c>
    </row>
    <row r="41" spans="1:12">
      <c r="A41" s="14"/>
      <c r="B41" s="15" t="s">
        <v>379</v>
      </c>
      <c r="C41" s="15" t="s">
        <v>597</v>
      </c>
      <c r="D41" s="15">
        <v>-4641.77</v>
      </c>
      <c r="E41" s="15">
        <v>-4789.09</v>
      </c>
      <c r="F41" s="15">
        <v>-5480.94</v>
      </c>
      <c r="G41" s="16">
        <v>-5600</v>
      </c>
      <c r="H41">
        <f t="shared" ref="H41:H56" si="0">VLOOKUP(B41,$I$2:$K$33,2,FALSE)</f>
        <v>17782</v>
      </c>
      <c r="I41" s="17">
        <f>$H41*ABS(D41)*10000*1000*$B$36</f>
        <v>782327717131124</v>
      </c>
      <c r="J41" s="17">
        <f t="shared" ref="J41:J56" si="1">$H41*ABS(E41)*10000*1000*$B$36</f>
        <v>807157150577365</v>
      </c>
      <c r="K41" s="17">
        <f t="shared" ref="K41:K56" si="2">$H41*ABS(F41)*10000*1000*$B$36</f>
        <v>923762116161004</v>
      </c>
      <c r="L41" s="17">
        <f t="shared" ref="L41:L56" si="3">$H41*ABS(G41)*10000*1000*$B$36</f>
        <v>943828586064000</v>
      </c>
    </row>
    <row r="42" spans="1:12">
      <c r="A42" s="14"/>
      <c r="B42" s="15" t="s">
        <v>376</v>
      </c>
      <c r="C42" s="15" t="s">
        <v>597</v>
      </c>
      <c r="D42" s="15">
        <v>-205517.23</v>
      </c>
      <c r="E42" s="15">
        <v>-206845.78</v>
      </c>
      <c r="F42" s="15">
        <v>-228005.81</v>
      </c>
      <c r="G42" s="16">
        <v>-232213.1</v>
      </c>
      <c r="H42">
        <f t="shared" si="0"/>
        <v>20934</v>
      </c>
      <c r="I42" s="17">
        <f>$H42*ABS(D42)*10000*1000*$B$36</f>
        <v>4.07779089231557e+16</v>
      </c>
      <c r="J42" s="17">
        <f t="shared" si="1"/>
        <v>4.10415145142775e+16</v>
      </c>
      <c r="K42" s="17">
        <f t="shared" si="2"/>
        <v>4.52400032548626e+16</v>
      </c>
      <c r="L42" s="17">
        <f t="shared" si="3"/>
        <v>4.60747969528572e+16</v>
      </c>
    </row>
    <row r="43" spans="1:12">
      <c r="A43" s="14" t="s">
        <v>465</v>
      </c>
      <c r="B43" s="15"/>
      <c r="C43" s="15"/>
      <c r="D43" s="15"/>
      <c r="E43" s="15"/>
      <c r="F43" s="15"/>
      <c r="G43" s="16"/>
      <c r="I43" s="17"/>
      <c r="J43" s="17"/>
      <c r="K43" s="17"/>
      <c r="L43" s="17"/>
    </row>
    <row r="44" spans="1:12">
      <c r="A44" s="14"/>
      <c r="B44" s="15" t="s">
        <v>404</v>
      </c>
      <c r="C44" s="15" t="s">
        <v>598</v>
      </c>
      <c r="D44" s="15">
        <v>-391.87</v>
      </c>
      <c r="E44" s="15">
        <v>-411.37</v>
      </c>
      <c r="F44" s="15">
        <v>-472.14</v>
      </c>
      <c r="G44" s="16">
        <v>-468.76</v>
      </c>
      <c r="H44">
        <f t="shared" si="0"/>
        <v>32238</v>
      </c>
      <c r="I44" s="17">
        <f>$H44*ABS(D44)*10^8*$B$36</f>
        <v>1197387173865400</v>
      </c>
      <c r="J44" s="17">
        <f>$H44*ABS(E44)*10^8*$B$36</f>
        <v>1256970836535100</v>
      </c>
      <c r="K44" s="17">
        <f>$H44*ABS(F44)*10^8*$B$36</f>
        <v>1442657973993440</v>
      </c>
      <c r="L44" s="17">
        <f>$H44*ABS(G44)*10^8*$B$36</f>
        <v>1432330139130700</v>
      </c>
    </row>
    <row r="45" spans="1:12">
      <c r="A45" s="14"/>
      <c r="B45" s="15" t="s">
        <v>401</v>
      </c>
      <c r="C45" s="15" t="s">
        <v>597</v>
      </c>
      <c r="D45" s="15">
        <v>-0.11</v>
      </c>
      <c r="E45" s="15">
        <v>-0.14</v>
      </c>
      <c r="F45" s="15">
        <v>-0.15</v>
      </c>
      <c r="G45" s="16">
        <v>-3.89</v>
      </c>
      <c r="H45">
        <f t="shared" si="0"/>
        <v>50242</v>
      </c>
      <c r="I45" s="17">
        <f t="shared" ref="I41:I56" si="4">$H45*ABS(D45)*10000*1000*$B$36</f>
        <v>52382243885.4</v>
      </c>
      <c r="J45" s="17">
        <f t="shared" si="1"/>
        <v>66668310399.6</v>
      </c>
      <c r="K45" s="17">
        <f t="shared" si="2"/>
        <v>71430332571</v>
      </c>
      <c r="L45" s="17">
        <f t="shared" si="3"/>
        <v>1852426624674.6</v>
      </c>
    </row>
    <row r="46" spans="1:12">
      <c r="A46" s="14"/>
      <c r="B46" s="15" t="s">
        <v>405</v>
      </c>
      <c r="C46" s="15" t="s">
        <v>597</v>
      </c>
      <c r="D46" s="15">
        <v>-231.28</v>
      </c>
      <c r="E46" s="15">
        <v>-352.62</v>
      </c>
      <c r="F46" s="15">
        <v>-291.12</v>
      </c>
      <c r="G46" s="16">
        <v>-214.19</v>
      </c>
      <c r="H46">
        <f t="shared" si="0"/>
        <v>51498</v>
      </c>
      <c r="I46" s="17">
        <f t="shared" si="4"/>
        <v>112889340394085</v>
      </c>
      <c r="J46" s="17">
        <f t="shared" si="1"/>
        <v>172116219343489</v>
      </c>
      <c r="K46" s="17">
        <f t="shared" si="2"/>
        <v>142097651225899</v>
      </c>
      <c r="L46" s="17">
        <f t="shared" si="3"/>
        <v>104547595204985</v>
      </c>
    </row>
    <row r="47" spans="1:12">
      <c r="A47" s="14" t="s">
        <v>466</v>
      </c>
      <c r="B47" s="15"/>
      <c r="C47" s="15"/>
      <c r="D47" s="15"/>
      <c r="E47" s="15"/>
      <c r="F47" s="15"/>
      <c r="G47" s="16"/>
      <c r="I47" s="17"/>
      <c r="J47" s="17"/>
      <c r="K47" s="17"/>
      <c r="L47" s="17"/>
    </row>
    <row r="48" spans="1:12">
      <c r="A48" s="14"/>
      <c r="B48" s="15" t="s">
        <v>393</v>
      </c>
      <c r="C48" s="15" t="s">
        <v>597</v>
      </c>
      <c r="D48" s="15">
        <v>-24.18</v>
      </c>
      <c r="E48" s="15">
        <v>-27.58</v>
      </c>
      <c r="F48" s="15">
        <v>-28.88</v>
      </c>
      <c r="G48" s="16">
        <v>-29.84</v>
      </c>
      <c r="H48">
        <f t="shared" si="0"/>
        <v>42705</v>
      </c>
      <c r="I48" s="17">
        <f t="shared" si="4"/>
        <v>9787223741373</v>
      </c>
      <c r="J48" s="17">
        <f t="shared" si="1"/>
        <v>11163425590863</v>
      </c>
      <c r="K48" s="17">
        <f t="shared" si="2"/>
        <v>11689620415668</v>
      </c>
      <c r="L48" s="17">
        <f t="shared" si="3"/>
        <v>12078195055524</v>
      </c>
    </row>
    <row r="49" spans="1:12">
      <c r="A49" s="14"/>
      <c r="B49" s="15" t="s">
        <v>402</v>
      </c>
      <c r="C49" s="15" t="s">
        <v>597</v>
      </c>
      <c r="D49" s="15">
        <v>-52.59</v>
      </c>
      <c r="E49" s="15">
        <v>-50.19</v>
      </c>
      <c r="F49" s="15">
        <v>-45.18</v>
      </c>
      <c r="G49" s="16">
        <v>-43.44</v>
      </c>
      <c r="H49">
        <f t="shared" si="0"/>
        <v>46055</v>
      </c>
      <c r="I49" s="17">
        <f t="shared" si="4"/>
        <v>22956435306616.5</v>
      </c>
      <c r="J49" s="17">
        <f t="shared" si="1"/>
        <v>21908794220176.5</v>
      </c>
      <c r="K49" s="17">
        <f t="shared" si="2"/>
        <v>19721843452233</v>
      </c>
      <c r="L49" s="17">
        <f t="shared" si="3"/>
        <v>18962303664564</v>
      </c>
    </row>
    <row r="50" spans="1:12">
      <c r="A50" s="14"/>
      <c r="B50" s="15" t="s">
        <v>403</v>
      </c>
      <c r="C50" s="15" t="s">
        <v>597</v>
      </c>
      <c r="D50" s="15">
        <v>-8.25</v>
      </c>
      <c r="E50" s="15">
        <v>-7.78</v>
      </c>
      <c r="F50" s="15">
        <v>-7.07</v>
      </c>
      <c r="G50" s="16">
        <v>-2.65</v>
      </c>
      <c r="H50">
        <f t="shared" si="0"/>
        <v>41003</v>
      </c>
      <c r="I50" s="17">
        <f t="shared" si="4"/>
        <v>3206225587207.5</v>
      </c>
      <c r="J50" s="17">
        <f t="shared" si="1"/>
        <v>3023567887087.8</v>
      </c>
      <c r="K50" s="17">
        <f t="shared" si="2"/>
        <v>2747638169885.7</v>
      </c>
      <c r="L50" s="17">
        <f t="shared" si="3"/>
        <v>1029878521951.5</v>
      </c>
    </row>
    <row r="51" spans="1:12">
      <c r="A51" s="14"/>
      <c r="B51" s="15" t="s">
        <v>394</v>
      </c>
      <c r="C51" s="15" t="s">
        <v>597</v>
      </c>
      <c r="D51" s="15">
        <v>-13.94</v>
      </c>
      <c r="E51" s="15">
        <v>-29.43</v>
      </c>
      <c r="F51" s="15">
        <v>-24.54</v>
      </c>
      <c r="G51" s="16">
        <v>-18.09</v>
      </c>
      <c r="H51">
        <f t="shared" si="0"/>
        <v>41868</v>
      </c>
      <c r="I51" s="17">
        <f t="shared" si="4"/>
        <v>5531838380546.4</v>
      </c>
      <c r="J51" s="17">
        <f t="shared" si="1"/>
        <v>11678766394510.8</v>
      </c>
      <c r="K51" s="17">
        <f t="shared" si="2"/>
        <v>9738257809082.4</v>
      </c>
      <c r="L51" s="17">
        <f t="shared" si="3"/>
        <v>7178691270020.4</v>
      </c>
    </row>
    <row r="52" spans="1:12">
      <c r="A52" s="14"/>
      <c r="B52" s="15" t="s">
        <v>395</v>
      </c>
      <c r="C52" s="15" t="s">
        <v>597</v>
      </c>
      <c r="D52" s="15">
        <v>-12.01</v>
      </c>
      <c r="E52" s="15"/>
      <c r="F52" s="15"/>
      <c r="G52" s="16">
        <v>0</v>
      </c>
      <c r="H52">
        <f t="shared" si="0"/>
        <v>45606</v>
      </c>
      <c r="I52" s="17">
        <f t="shared" si="4"/>
        <v>5191459666450.2</v>
      </c>
      <c r="J52" s="18">
        <v>0</v>
      </c>
      <c r="K52" s="18">
        <v>0</v>
      </c>
      <c r="L52" s="18">
        <v>0</v>
      </c>
    </row>
    <row r="53" spans="1:12">
      <c r="A53" s="14"/>
      <c r="B53" s="15" t="s">
        <v>400</v>
      </c>
      <c r="C53" s="15" t="s">
        <v>597</v>
      </c>
      <c r="D53" s="15">
        <v>-181.18</v>
      </c>
      <c r="E53" s="15">
        <v>-189.88</v>
      </c>
      <c r="F53" s="15">
        <v>-206.07</v>
      </c>
      <c r="G53" s="16">
        <v>-143.14</v>
      </c>
      <c r="H53">
        <f t="shared" si="0"/>
        <v>31966</v>
      </c>
      <c r="I53" s="17">
        <f t="shared" si="4"/>
        <v>54893768234619.6</v>
      </c>
      <c r="J53" s="17">
        <f t="shared" si="1"/>
        <v>57529687119933.6</v>
      </c>
      <c r="K53" s="17">
        <f t="shared" si="2"/>
        <v>62434920080075.4</v>
      </c>
      <c r="L53" s="17">
        <f t="shared" si="3"/>
        <v>43368440142970.8</v>
      </c>
    </row>
    <row r="54" spans="1:12">
      <c r="A54" s="14"/>
      <c r="B54" s="15" t="s">
        <v>390</v>
      </c>
      <c r="C54" s="15" t="s">
        <v>597</v>
      </c>
      <c r="D54" s="15">
        <v>-16.01</v>
      </c>
      <c r="E54" s="15">
        <v>-16.55</v>
      </c>
      <c r="F54" s="15">
        <v>-12.35</v>
      </c>
      <c r="G54" s="16">
        <v>-1.38</v>
      </c>
      <c r="H54">
        <f t="shared" si="0"/>
        <v>41868</v>
      </c>
      <c r="I54" s="17">
        <f t="shared" si="4"/>
        <v>6353280665175.6</v>
      </c>
      <c r="J54" s="17">
        <f t="shared" si="1"/>
        <v>6567569956818</v>
      </c>
      <c r="K54" s="17">
        <f t="shared" si="2"/>
        <v>4900875466266</v>
      </c>
      <c r="L54" s="17">
        <f t="shared" si="3"/>
        <v>547628189752.8</v>
      </c>
    </row>
    <row r="55" spans="1:12">
      <c r="A55" s="14" t="s">
        <v>467</v>
      </c>
      <c r="B55" s="15"/>
      <c r="C55" s="15"/>
      <c r="D55" s="15"/>
      <c r="E55" s="15"/>
      <c r="F55" s="15"/>
      <c r="G55" s="16"/>
      <c r="I55" s="17"/>
      <c r="J55" s="17"/>
      <c r="K55" s="17"/>
      <c r="L55" s="17"/>
    </row>
    <row r="56" spans="1:12">
      <c r="A56" s="19"/>
      <c r="B56" s="20" t="s">
        <v>410</v>
      </c>
      <c r="C56" s="20" t="s">
        <v>599</v>
      </c>
      <c r="D56" s="20">
        <v>-1567.97</v>
      </c>
      <c r="E56" s="20">
        <v>-2017.84</v>
      </c>
      <c r="F56" s="20">
        <v>-2904.4</v>
      </c>
      <c r="G56" s="21">
        <v>-4828.05</v>
      </c>
      <c r="H56">
        <f>J3/L3</f>
        <v>29307.0138597228</v>
      </c>
      <c r="I56" s="17">
        <f>$H56*ABS(D56)*10000*1000*$B$36</f>
        <v>435545782476154</v>
      </c>
      <c r="J56" s="17">
        <f>$H56*ABS(E56)*10000*1000*$B$36</f>
        <v>560509258284076</v>
      </c>
      <c r="K56" s="17">
        <f>$H56*ABS(F56)*10000*1000*$B$36</f>
        <v>806775110890987</v>
      </c>
      <c r="L56" s="17">
        <f>$H56*ABS(G56)*10000*1000*$B$36</f>
        <v>1341120566773600</v>
      </c>
    </row>
    <row r="60" spans="1:12">
      <c r="A60" t="s">
        <v>224</v>
      </c>
      <c r="B60" t="s">
        <v>600</v>
      </c>
      <c r="F60" t="s">
        <v>601</v>
      </c>
    </row>
    <row r="61" spans="1:12">
      <c r="B61" s="12">
        <v>2019</v>
      </c>
      <c r="C61" s="12">
        <v>2020</v>
      </c>
      <c r="D61" s="12">
        <v>2021</v>
      </c>
      <c r="E61" s="13">
        <v>2022</v>
      </c>
      <c r="F61" s="22">
        <v>2019</v>
      </c>
      <c r="G61" s="23">
        <v>2020</v>
      </c>
      <c r="H61" s="23">
        <v>2021</v>
      </c>
      <c r="I61" s="24">
        <v>2022</v>
      </c>
    </row>
    <row r="62" spans="1:12">
      <c r="A62" s="14" t="s">
        <v>464</v>
      </c>
      <c r="B62">
        <f>VLOOKUP($A$60,Calculation!$A$2:$G$33,(5+B61-2019),FALSE)</f>
        <v>45538</v>
      </c>
      <c r="C62">
        <f>VLOOKUP($A$60,Calculation!$A$2:$G$33,(5+C61-2019),FALSE)</f>
        <v>46296</v>
      </c>
      <c r="D62">
        <f>VLOOKUP($A$60,Calculation!$A$2:$G$33,(5+D61-2019),FALSE)</f>
        <v>50426</v>
      </c>
      <c r="E62">
        <v>50792</v>
      </c>
      <c r="F62">
        <f>SUM(I40:I42)/(B62*10^8/10^3)/(1-C$67/100)</f>
        <v>9711666.14633839</v>
      </c>
      <c r="G62">
        <f>SUM(J40:J42)/(C62*10^8/10^3)/(1-D$67/100)</f>
        <v>9629806.76710572</v>
      </c>
      <c r="H62">
        <f>SUM(K40:K42)/(D62*10^8/10^3)/(1-E$67/100)</f>
        <v>9707516.51154381</v>
      </c>
      <c r="I62">
        <f>SUM(L40:L42)/(E62*10^8/10^3)/(1-E$67/100)</f>
        <v>9813203.38561828</v>
      </c>
    </row>
    <row r="63" spans="1:12">
      <c r="A63" s="14" t="s">
        <v>465</v>
      </c>
      <c r="B63">
        <f>VLOOKUP($A$60,Calculation!$A$35:$G$66,(5+B61-2019),FALSE)</f>
        <v>2325</v>
      </c>
      <c r="C63">
        <f>VLOOKUP($A$60,Calculation!$A$35:$G$66,(5+C61-2019),FALSE)</f>
        <v>2525</v>
      </c>
      <c r="D63">
        <f>VLOOKUP($A$60,Calculation!$A$35:$G$66,(5+D61-2019),FALSE)</f>
        <v>2834</v>
      </c>
      <c r="E63">
        <v>2741</v>
      </c>
      <c r="F63">
        <f>SUM(I44:I46)/(B63*10^8/10^3)/(1-C67/100)</f>
        <v>5996194.50023107</v>
      </c>
      <c r="G63">
        <f>SUM(J44:J46)/(C63*10^8/10^3)/(1-D67/100)</f>
        <v>6020011.43295397</v>
      </c>
      <c r="H63">
        <f>SUM(K44:K46)/(D63*10^8/10^3)/(1-E67/100)</f>
        <v>5923304.14695191</v>
      </c>
      <c r="I63">
        <f>SUM(L44:L46)/(E63*10^8/10^3)/(1-E67/100)</f>
        <v>5946144.1495326</v>
      </c>
    </row>
    <row r="64" spans="1:12">
      <c r="A64" s="14" t="s">
        <v>466</v>
      </c>
      <c r="B64">
        <f>VLOOKUP($A$60,Calculation!$A$68:$G$99,(5+B61-2019),FALSE)</f>
        <v>13</v>
      </c>
      <c r="C64">
        <f>VLOOKUP($A$60,Calculation!$A$68:$G$99,(5+C61-2019),FALSE)</f>
        <v>12</v>
      </c>
      <c r="D64">
        <f>VLOOKUP($A$60,Calculation!$A$68:$G$99,(5+D61-2019),FALSE)</f>
        <v>16</v>
      </c>
      <c r="E64">
        <v>9</v>
      </c>
      <c r="F64">
        <f>SUM(I48:I54)/(B64*10^8/10^3)/(1-C67/100)</f>
        <v>88323824.6147207</v>
      </c>
      <c r="G64">
        <f>SUM(J48:J54)/(C64*10^8/10^3)/(1-D67/100)</f>
        <v>99156040.5316153</v>
      </c>
      <c r="H64">
        <f>SUM(K48:K54)/(D64*10^8/10^3)/(1-E67/100)</f>
        <v>73637032.2219644</v>
      </c>
      <c r="I64">
        <f>SUM(L48:L54)/(E64*10^8/10^3)/(1-E67/100)</f>
        <v>97877033.7944232</v>
      </c>
    </row>
    <row r="65" spans="1:9">
      <c r="A65" s="14" t="s">
        <v>467</v>
      </c>
      <c r="B65">
        <f>Calculation!AB58+Calculation!AE58+Calculation!AT58</f>
        <v>1126.3</v>
      </c>
      <c r="C65">
        <f>Calculation!AC58+Calculation!AF58+Calculation!AU58</f>
        <v>1356</v>
      </c>
      <c r="D65">
        <f>Calculation!AD58+Calculation!AG58+Calculation!AV58</f>
        <v>1659</v>
      </c>
      <c r="E65">
        <v>1842</v>
      </c>
      <c r="F65">
        <f>I56/(B65*10^8/10^3)/(1-C67/100)</f>
        <v>4114320.11485175</v>
      </c>
      <c r="G65">
        <f>J56/(C65*10^8/10^3)/(1-D67/100)</f>
        <v>4396457.24568171</v>
      </c>
      <c r="H65">
        <f>K56/(D65*10^8/10^3)/(1-E67/100)</f>
        <v>5150959.17797009</v>
      </c>
      <c r="I65">
        <f>L56/(E65*10^8/10^3)/(1-E67/100)</f>
        <v>7711878.86442586</v>
      </c>
    </row>
    <row r="67" spans="1:9">
      <c r="B67" t="s">
        <v>602</v>
      </c>
      <c r="C67" s="7">
        <v>6.01</v>
      </c>
      <c r="D67" s="7">
        <v>5.98</v>
      </c>
      <c r="E67" s="7">
        <v>5.59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9"/>
  <sheetViews>
    <sheetView zoomScale="85" zoomScaleNormal="85" topLeftCell="A24" workbookViewId="0">
      <selection activeCell="B2" sqref="B2:D17"/>
    </sheetView>
  </sheetViews>
  <sheetFormatPr defaultColWidth="8.87610619469027" defaultRowHeight="13.5"/>
  <cols>
    <col min="1" max="1" width="18.2566371681416" style="7" customWidth="1"/>
    <col min="2" max="16" width="8.87610619469027" style="7"/>
    <col min="17" max="19" width="12.1238938053097" style="7" customWidth="1"/>
    <col min="20" max="20" width="8.87610619469027" style="7"/>
    <col min="21" max="21" width="17.2566371681416" style="7" customWidth="1"/>
    <col min="22" max="16384" width="8.87610619469027" style="7"/>
  </cols>
  <sheetData>
    <row r="1" s="6" customFormat="1" spans="1:43">
      <c r="B1" s="6" t="s">
        <v>603</v>
      </c>
      <c r="E1" s="6" t="s">
        <v>604</v>
      </c>
      <c r="H1" s="6" t="s">
        <v>605</v>
      </c>
      <c r="K1" s="6" t="s">
        <v>602</v>
      </c>
      <c r="N1" s="6" t="s">
        <v>606</v>
      </c>
      <c r="Q1" s="6" t="s">
        <v>607</v>
      </c>
      <c r="U1" s="6">
        <f>'Generation Fuel Consumption'!K2</f>
        <v>0</v>
      </c>
      <c r="V1" s="6" t="str">
        <f>'Generation Fuel Consumption'!L2</f>
        <v>电力</v>
      </c>
      <c r="W1" s="6">
        <f>'Generation Fuel Consumption'!M2</f>
        <v>0</v>
      </c>
      <c r="X1" s="6">
        <f>'Generation Fuel Consumption'!N2</f>
        <v>0</v>
      </c>
      <c r="Y1" s="6" t="str">
        <f>'Generation Fuel Consumption'!O2</f>
        <v>煤矸石</v>
      </c>
      <c r="Z1" s="6">
        <f>'Generation Fuel Consumption'!P2</f>
        <v>0</v>
      </c>
      <c r="AA1" s="6">
        <f>'Generation Fuel Consumption'!Q2</f>
        <v>0</v>
      </c>
      <c r="AB1" s="6" t="str">
        <f>'Generation Fuel Consumption'!R2</f>
        <v>其他</v>
      </c>
      <c r="AC1" s="6">
        <f>'Generation Fuel Consumption'!S2</f>
        <v>0</v>
      </c>
      <c r="AD1" s="6">
        <f>'Generation Fuel Consumption'!T2</f>
        <v>0</v>
      </c>
      <c r="AE1" s="6" t="str">
        <f>'Generation Fuel Consumption'!U2</f>
        <v>燃煤</v>
      </c>
      <c r="AF1" s="6">
        <f>'Generation Fuel Consumption'!V2</f>
        <v>0</v>
      </c>
      <c r="AG1" s="6">
        <f>'Generation Fuel Consumption'!W2</f>
        <v>0</v>
      </c>
      <c r="AH1" s="6" t="str">
        <f>'Generation Fuel Consumption'!X2</f>
        <v>燃气</v>
      </c>
      <c r="AI1" s="6">
        <f>'Generation Fuel Consumption'!Y2</f>
        <v>0</v>
      </c>
      <c r="AJ1" s="6">
        <f>'Generation Fuel Consumption'!Z2</f>
        <v>0</v>
      </c>
      <c r="AK1" s="6" t="str">
        <f>'Generation Fuel Consumption'!AA2</f>
        <v>燃油</v>
      </c>
      <c r="AL1" s="6">
        <f>'Generation Fuel Consumption'!AB2</f>
        <v>0</v>
      </c>
      <c r="AM1" s="6">
        <f>'Generation Fuel Consumption'!AC2</f>
        <v>0</v>
      </c>
      <c r="AN1" s="6" t="str">
        <f>'Generation Fuel Consumption'!AD2</f>
        <v>生物质</v>
      </c>
      <c r="AO1" s="6">
        <f>'Generation Fuel Consumption'!AE2</f>
        <v>0</v>
      </c>
      <c r="AP1" s="6">
        <f>'Generation Fuel Consumption'!AF2</f>
        <v>0</v>
      </c>
      <c r="AQ1" s="6" t="str">
        <f>'Generation Fuel Consumption'!AG2</f>
        <v>总计</v>
      </c>
    </row>
    <row r="2" spans="1:43">
      <c r="A2" s="6" t="s">
        <v>464</v>
      </c>
      <c r="B2" s="6">
        <v>2019</v>
      </c>
      <c r="C2" s="6">
        <v>2020</v>
      </c>
      <c r="D2" s="6">
        <v>2021</v>
      </c>
      <c r="E2" s="6">
        <v>2019</v>
      </c>
      <c r="F2" s="6">
        <v>2020</v>
      </c>
      <c r="G2" s="6">
        <v>2021</v>
      </c>
      <c r="H2" s="6">
        <v>2019</v>
      </c>
      <c r="I2" s="6">
        <v>2020</v>
      </c>
      <c r="J2" s="6">
        <v>2021</v>
      </c>
      <c r="K2" s="6">
        <v>2019</v>
      </c>
      <c r="L2" s="6">
        <v>2020</v>
      </c>
      <c r="M2" s="6">
        <v>2021</v>
      </c>
      <c r="N2" s="6">
        <v>2019</v>
      </c>
      <c r="O2" s="6">
        <v>2020</v>
      </c>
      <c r="P2" s="6">
        <v>2021</v>
      </c>
      <c r="Q2" s="6">
        <v>2019</v>
      </c>
      <c r="R2" s="6">
        <v>2020</v>
      </c>
      <c r="S2" s="6">
        <v>2021</v>
      </c>
      <c r="U2" s="7" t="str">
        <f>'Generation Fuel Consumption'!K3</f>
        <v>行标签</v>
      </c>
      <c r="V2" s="8">
        <f>'Generation Fuel Consumption'!L3</f>
        <v>2019</v>
      </c>
      <c r="W2" s="8">
        <f>'Generation Fuel Consumption'!M3</f>
        <v>2020</v>
      </c>
      <c r="X2" s="8">
        <f>'Generation Fuel Consumption'!N3</f>
        <v>2021</v>
      </c>
      <c r="Y2" s="8">
        <f>'Generation Fuel Consumption'!O3</f>
        <v>2019</v>
      </c>
      <c r="Z2" s="8">
        <f>'Generation Fuel Consumption'!P3</f>
        <v>2020</v>
      </c>
      <c r="AA2" s="8">
        <f>'Generation Fuel Consumption'!Q3</f>
        <v>2021</v>
      </c>
      <c r="AB2" s="8">
        <f>'Generation Fuel Consumption'!R3</f>
        <v>2019</v>
      </c>
      <c r="AC2" s="8">
        <f>'Generation Fuel Consumption'!S3</f>
        <v>2020</v>
      </c>
      <c r="AD2" s="8">
        <f>'Generation Fuel Consumption'!T3</f>
        <v>2021</v>
      </c>
      <c r="AE2" s="8">
        <f>'Generation Fuel Consumption'!U3</f>
        <v>2019</v>
      </c>
      <c r="AF2" s="8">
        <f>'Generation Fuel Consumption'!V3</f>
        <v>2020</v>
      </c>
      <c r="AG2" s="8">
        <f>'Generation Fuel Consumption'!W3</f>
        <v>2021</v>
      </c>
      <c r="AH2" s="8">
        <f>'Generation Fuel Consumption'!X3</f>
        <v>2019</v>
      </c>
      <c r="AI2" s="8">
        <f>'Generation Fuel Consumption'!Y3</f>
        <v>2020</v>
      </c>
      <c r="AJ2" s="8">
        <f>'Generation Fuel Consumption'!Z3</f>
        <v>2021</v>
      </c>
      <c r="AK2" s="8">
        <f>'Generation Fuel Consumption'!AA3</f>
        <v>2019</v>
      </c>
      <c r="AL2" s="8">
        <f>'Generation Fuel Consumption'!AB3</f>
        <v>2020</v>
      </c>
      <c r="AM2" s="8">
        <f>'Generation Fuel Consumption'!AC3</f>
        <v>2021</v>
      </c>
      <c r="AN2" s="8">
        <f>'Generation Fuel Consumption'!AD3</f>
        <v>2019</v>
      </c>
      <c r="AO2" s="8">
        <f>'Generation Fuel Consumption'!AE3</f>
        <v>2020</v>
      </c>
      <c r="AP2" s="8">
        <f>'Generation Fuel Consumption'!AF3</f>
        <v>2021</v>
      </c>
      <c r="AQ2" s="8">
        <f>'Generation Fuel Consumption'!AG3</f>
        <v>0</v>
      </c>
    </row>
    <row r="3" spans="1:43">
      <c r="A3" s="7" t="s">
        <v>462</v>
      </c>
      <c r="B3" s="8">
        <f>-VLOOKUP($A3,$U$2:$AQ$33,COLUMN(B$1)+9,FALSE)-VLOOKUP($A3,$U$2:$AQ$33,COLUMN(B$1)+3,FALSE)</f>
        <v>7398.37519700137</v>
      </c>
      <c r="C3" s="8">
        <f t="shared" ref="C3:D33" si="0">-VLOOKUP($A3,$U$2:$AQ$33,COLUMN(C$2)+9,FALSE)-VLOOKUP($A3,$U$2:$AQ$33,COLUMN(C$2)+3,FALSE)</f>
        <v>6923.15378278511</v>
      </c>
      <c r="D3" s="8">
        <f>-VLOOKUP($A3,$U$2:$AQ$33,COLUMN(D$2)+9,FALSE)-VLOOKUP($A3,$U$2:$AQ$33,COLUMN(D$2)+3,FALSE)</f>
        <v>7448.18200902221</v>
      </c>
      <c r="E3" s="8">
        <f t="shared" ref="E3:E33" si="1">VLOOKUP($A3,$U$38:$AW$70,COLUMN(B$1)+15,FALSE)</f>
        <v>2463</v>
      </c>
      <c r="F3" s="8">
        <f t="shared" ref="F3:F33" si="2">VLOOKUP($A3,$U$38:$AW$70,COLUMN(C$1)+15,FALSE)</f>
        <v>2314</v>
      </c>
      <c r="G3" s="8">
        <f t="shared" ref="G3:G33" si="3">VLOOKUP($A3,$U$38:$AW$70,COLUMN(D$1)+15,FALSE)</f>
        <v>2477</v>
      </c>
      <c r="H3" s="8">
        <f t="shared" ref="H3:H33" si="4">B3*10^2/E3</f>
        <v>300.380641372366</v>
      </c>
      <c r="I3" s="8">
        <f t="shared" ref="I3:I33" si="5">C3*10^2/F3</f>
        <v>299.185556732286</v>
      </c>
      <c r="J3" s="8">
        <f t="shared" ref="J3:J33" si="6">D3*10^2/G3</f>
        <v>300.693662051765</v>
      </c>
      <c r="K3" s="7">
        <v>4.72</v>
      </c>
      <c r="L3" s="7">
        <v>4.49</v>
      </c>
      <c r="M3" s="7">
        <v>4.51</v>
      </c>
      <c r="N3" s="8">
        <f t="shared" ref="N3:N33" si="7">H3/(1-K3/100)</f>
        <v>315.260958619191</v>
      </c>
      <c r="O3" s="8">
        <f t="shared" ref="O3:O33" si="8">I3/(1-L3/100)</f>
        <v>313.250504378899</v>
      </c>
      <c r="P3" s="8">
        <f t="shared" ref="P3:P33" si="9">J3/(1-M3/100)</f>
        <v>314.895446697837</v>
      </c>
      <c r="Q3" s="8">
        <f>N3*About!$A$30</f>
        <v>8757396.18033284</v>
      </c>
      <c r="R3" s="8">
        <f>O3*About!$A$30</f>
        <v>8701549.28967506</v>
      </c>
      <c r="S3" s="8">
        <f>P3*About!$A$30</f>
        <v>8747242.90059292</v>
      </c>
      <c r="U3" s="7" t="str">
        <f>'Generation Fuel Consumption'!K4</f>
        <v>安徽省</v>
      </c>
      <c r="V3" s="8">
        <f>'Generation Fuel Consumption'!L4</f>
        <v>3276.49197130167</v>
      </c>
      <c r="W3" s="8">
        <f>'Generation Fuel Consumption'!M4</f>
        <v>3143.49982917663</v>
      </c>
      <c r="X3" s="8">
        <f>'Generation Fuel Consumption'!N4</f>
        <v>3371.55312606765</v>
      </c>
      <c r="Y3" s="8">
        <f>'Generation Fuel Consumption'!O4</f>
        <v>-60.7122152374445</v>
      </c>
      <c r="Z3" s="8">
        <f>'Generation Fuel Consumption'!P4</f>
        <v>-62.9981141100102</v>
      </c>
      <c r="AA3" s="8">
        <f>'Generation Fuel Consumption'!Q4</f>
        <v>-58.331905022207</v>
      </c>
      <c r="AB3" s="8">
        <f>'Generation Fuel Consumption'!R4</f>
        <v>-287.915613255893</v>
      </c>
      <c r="AC3" s="8">
        <f>'Generation Fuel Consumption'!S4</f>
        <v>-284.25691834643</v>
      </c>
      <c r="AD3" s="8">
        <f>'Generation Fuel Consumption'!T4</f>
        <v>-295.091219678852</v>
      </c>
      <c r="AE3" s="8">
        <f>'Generation Fuel Consumption'!U4</f>
        <v>-7337.66298176392</v>
      </c>
      <c r="AF3" s="8">
        <f>'Generation Fuel Consumption'!V4</f>
        <v>-6860.15566867509</v>
      </c>
      <c r="AG3" s="8">
        <f>'Generation Fuel Consumption'!W4</f>
        <v>-7389.850104</v>
      </c>
      <c r="AH3" s="8">
        <f>'Generation Fuel Consumption'!X4</f>
        <v>-20.7765</v>
      </c>
      <c r="AI3" s="8">
        <f>'Generation Fuel Consumption'!Y4</f>
        <v>-21.7485</v>
      </c>
      <c r="AJ3" s="8">
        <f>'Generation Fuel Consumption'!Z4</f>
        <v>-22.113</v>
      </c>
      <c r="AK3" s="8">
        <f>'Generation Fuel Consumption'!AA4</f>
        <v>-0.553698</v>
      </c>
      <c r="AL3" s="8">
        <f>'Generation Fuel Consumption'!AB4</f>
        <v>-0.568269</v>
      </c>
      <c r="AM3" s="8">
        <f>'Generation Fuel Consumption'!AC4</f>
        <v>-1.122831</v>
      </c>
      <c r="AN3" s="8">
        <f>'Generation Fuel Consumption'!AD4</f>
        <v>-307.370500854117</v>
      </c>
      <c r="AO3" s="8">
        <f>'Generation Fuel Consumption'!AE4</f>
        <v>-404.203809019474</v>
      </c>
      <c r="AP3" s="8">
        <f>'Generation Fuel Consumption'!AF4</f>
        <v>-428.774648445507</v>
      </c>
      <c r="AQ3" s="8">
        <f>'Generation Fuel Consumption'!AG4</f>
        <v>-14052.661569863</v>
      </c>
    </row>
    <row r="4" spans="1:43">
      <c r="A4" s="7" t="s">
        <v>470</v>
      </c>
      <c r="B4" s="8">
        <f t="shared" ref="B4:B33" si="10">-VLOOKUP($A4,$U$2:$AQ$33,COLUMN(B$2)+9,FALSE)-VLOOKUP($A4,$U$2:$AQ$33,COLUMN(B$2)+3,FALSE)</f>
        <v>25.636227</v>
      </c>
      <c r="C4" s="8">
        <f t="shared" si="0"/>
        <v>15.514596</v>
      </c>
      <c r="D4" s="8">
        <f t="shared" si="0"/>
        <v>21.771864</v>
      </c>
      <c r="E4" s="8">
        <f t="shared" si="1"/>
        <v>15</v>
      </c>
      <c r="F4" s="8">
        <f t="shared" si="2"/>
        <v>10</v>
      </c>
      <c r="G4" s="8">
        <f t="shared" si="3"/>
        <v>15</v>
      </c>
      <c r="H4" s="8">
        <f t="shared" si="4"/>
        <v>170.90818</v>
      </c>
      <c r="I4" s="8">
        <f t="shared" si="5"/>
        <v>155.14596</v>
      </c>
      <c r="J4" s="8">
        <f t="shared" si="6"/>
        <v>145.14576</v>
      </c>
      <c r="K4" s="7">
        <v>2.79</v>
      </c>
      <c r="L4" s="7">
        <v>2.71</v>
      </c>
      <c r="M4" s="7">
        <v>2.79</v>
      </c>
      <c r="N4" s="8">
        <f t="shared" si="7"/>
        <v>175.813373109762</v>
      </c>
      <c r="O4" s="8">
        <f t="shared" si="8"/>
        <v>159.467530064755</v>
      </c>
      <c r="P4" s="8">
        <f t="shared" si="9"/>
        <v>149.311552309433</v>
      </c>
      <c r="Q4" s="8">
        <f>N4*About!$A$30</f>
        <v>4883786.97085246</v>
      </c>
      <c r="R4" s="8">
        <f>O4*About!$A$30</f>
        <v>4429728.13631222</v>
      </c>
      <c r="S4" s="8">
        <f>P4*About!$A$30</f>
        <v>4147612.89695133</v>
      </c>
      <c r="U4" s="7" t="str">
        <f>'Generation Fuel Consumption'!K5</f>
        <v>北京市</v>
      </c>
      <c r="V4" s="8">
        <f>'Generation Fuel Consumption'!L5</f>
        <v>544.882815169115</v>
      </c>
      <c r="W4" s="8">
        <f>'Generation Fuel Consumption'!M5</f>
        <v>536.359412367612</v>
      </c>
      <c r="X4" s="8">
        <f>'Generation Fuel Consumption'!N5</f>
        <v>551.844209087803</v>
      </c>
      <c r="Y4" s="8">
        <f>'Generation Fuel Consumption'!O5</f>
        <v>0</v>
      </c>
      <c r="Z4" s="8">
        <f>'Generation Fuel Consumption'!P5</f>
        <v>0</v>
      </c>
      <c r="AA4" s="8">
        <f>'Generation Fuel Consumption'!Q5</f>
        <v>0</v>
      </c>
      <c r="AB4" s="8">
        <f>'Generation Fuel Consumption'!R5</f>
        <v>0</v>
      </c>
      <c r="AC4" s="8">
        <f>'Generation Fuel Consumption'!S5</f>
        <v>-10.99624188589</v>
      </c>
      <c r="AD4" s="8">
        <f>'Generation Fuel Consumption'!T5</f>
        <v>-11.2241202596515</v>
      </c>
      <c r="AE4" s="8">
        <f>'Generation Fuel Consumption'!U5</f>
        <v>-25.636227</v>
      </c>
      <c r="AF4" s="8">
        <f>'Generation Fuel Consumption'!V5</f>
        <v>-15.514596</v>
      </c>
      <c r="AG4" s="8">
        <f>'Generation Fuel Consumption'!W5</f>
        <v>-21.771864</v>
      </c>
      <c r="AH4" s="8">
        <f>'Generation Fuel Consumption'!X5</f>
        <v>-842.861144</v>
      </c>
      <c r="AI4" s="8">
        <f>'Generation Fuel Consumption'!Y5</f>
        <v>-812.747786</v>
      </c>
      <c r="AJ4" s="8">
        <f>'Generation Fuel Consumption'!Z5</f>
        <v>-838.746217258285</v>
      </c>
      <c r="AK4" s="8">
        <f>'Generation Fuel Consumption'!AA5</f>
        <v>-8.34593777792962</v>
      </c>
      <c r="AL4" s="8">
        <f>'Generation Fuel Consumption'!AB5</f>
        <v>-7.53477832046464</v>
      </c>
      <c r="AM4" s="8">
        <f>'Generation Fuel Consumption'!AC5</f>
        <v>-1.03515628185856</v>
      </c>
      <c r="AN4" s="8">
        <f>'Generation Fuel Consumption'!AD5</f>
        <v>-119.434080286983</v>
      </c>
      <c r="AO4" s="8">
        <f>'Generation Fuel Consumption'!AE5</f>
        <v>-135.96464502904</v>
      </c>
      <c r="AP4" s="8">
        <f>'Generation Fuel Consumption'!AF5</f>
        <v>-140.28479262043</v>
      </c>
      <c r="AQ4" s="8">
        <f>'Generation Fuel Consumption'!AG5</f>
        <v>-1359.011150096</v>
      </c>
    </row>
    <row r="5" spans="1:43">
      <c r="A5" s="7" t="s">
        <v>471</v>
      </c>
      <c r="B5" s="8">
        <f t="shared" si="10"/>
        <v>3872.977458</v>
      </c>
      <c r="C5" s="8">
        <f>-VLOOKUP($A5,$U$2:$AQ$33,COLUMN(C$2)+9,FALSE)-VLOOKUP($A5,$U$2:$AQ$33,COLUMN(C$2)+3,FALSE)</f>
        <v>4174.29777</v>
      </c>
      <c r="D5" s="8">
        <f t="shared" si="0"/>
        <v>4769.80968</v>
      </c>
      <c r="E5" s="8">
        <f t="shared" si="1"/>
        <v>1242</v>
      </c>
      <c r="F5" s="8">
        <f t="shared" si="2"/>
        <v>1380</v>
      </c>
      <c r="G5" s="8">
        <f t="shared" si="3"/>
        <v>1509</v>
      </c>
      <c r="H5" s="8">
        <f t="shared" si="4"/>
        <v>311.833933816425</v>
      </c>
      <c r="I5" s="8">
        <f t="shared" si="5"/>
        <v>302.485345652174</v>
      </c>
      <c r="J5" s="8">
        <f t="shared" si="6"/>
        <v>316.090767395626</v>
      </c>
      <c r="K5" s="7">
        <v>4.3</v>
      </c>
      <c r="L5" s="7">
        <v>4.23</v>
      </c>
      <c r="M5" s="7">
        <v>4.68</v>
      </c>
      <c r="N5" s="8">
        <f t="shared" si="7"/>
        <v>325.845280894906</v>
      </c>
      <c r="O5" s="8">
        <f t="shared" si="8"/>
        <v>315.845615174036</v>
      </c>
      <c r="P5" s="8">
        <f t="shared" si="9"/>
        <v>331.610121061295</v>
      </c>
      <c r="Q5" s="8">
        <f>N5*About!$A$30</f>
        <v>9051410.07877029</v>
      </c>
      <c r="R5" s="8">
        <f>O5*About!$A$30</f>
        <v>8773636.91341512</v>
      </c>
      <c r="S5" s="8">
        <f>P5*About!$A$30</f>
        <v>9211547.22189921</v>
      </c>
      <c r="U5" s="7" t="str">
        <f>'Generation Fuel Consumption'!K6</f>
        <v>福建省</v>
      </c>
      <c r="V5" s="8">
        <f>'Generation Fuel Consumption'!L6</f>
        <v>1729.4390160574</v>
      </c>
      <c r="W5" s="8">
        <f>'Generation Fuel Consumption'!M6</f>
        <v>1925.21899555859</v>
      </c>
      <c r="X5" s="8">
        <f>'Generation Fuel Consumption'!N6</f>
        <v>2118.45302357363</v>
      </c>
      <c r="Y5" s="8">
        <f>'Generation Fuel Consumption'!O6</f>
        <v>0</v>
      </c>
      <c r="Z5" s="8">
        <f>'Generation Fuel Consumption'!P6</f>
        <v>0</v>
      </c>
      <c r="AA5" s="8">
        <f>'Generation Fuel Consumption'!Q6</f>
        <v>0</v>
      </c>
      <c r="AB5" s="8">
        <f>'Generation Fuel Consumption'!R6</f>
        <v>-133.290058079945</v>
      </c>
      <c r="AC5" s="8">
        <f>'Generation Fuel Consumption'!S6</f>
        <v>-152.793303723949</v>
      </c>
      <c r="AD5" s="8">
        <f>'Generation Fuel Consumption'!T6</f>
        <v>-174.495729415784</v>
      </c>
      <c r="AE5" s="8">
        <f>'Generation Fuel Consumption'!U6</f>
        <v>-3872.977458</v>
      </c>
      <c r="AF5" s="8">
        <f>'Generation Fuel Consumption'!V6</f>
        <v>-4174.29777</v>
      </c>
      <c r="AG5" s="8">
        <f>'Generation Fuel Consumption'!W6</f>
        <v>-4769.80968</v>
      </c>
      <c r="AH5" s="8">
        <f>'Generation Fuel Consumption'!X6</f>
        <v>-155.277</v>
      </c>
      <c r="AI5" s="8">
        <f>'Generation Fuel Consumption'!Y6</f>
        <v>-146.8935</v>
      </c>
      <c r="AJ5" s="8">
        <f>'Generation Fuel Consumption'!Z6</f>
        <v>-158.5575</v>
      </c>
      <c r="AK5" s="8">
        <f>'Generation Fuel Consumption'!AA6</f>
        <v>-80.0251824711308</v>
      </c>
      <c r="AL5" s="8">
        <f>'Generation Fuel Consumption'!AB6</f>
        <v>-58.1231210847284</v>
      </c>
      <c r="AM5" s="8">
        <f>'Generation Fuel Consumption'!AC6</f>
        <v>-54.9184941800478</v>
      </c>
      <c r="AN5" s="8">
        <f>'Generation Fuel Consumption'!AD6</f>
        <v>-156.905360437308</v>
      </c>
      <c r="AO5" s="8">
        <f>'Generation Fuel Consumption'!AE6</f>
        <v>-230.007857874957</v>
      </c>
      <c r="AP5" s="8">
        <f>'Generation Fuel Consumption'!AF6</f>
        <v>-250.128545268193</v>
      </c>
      <c r="AQ5" s="8">
        <f>'Generation Fuel Consumption'!AG6</f>
        <v>-8795.38952534643</v>
      </c>
    </row>
    <row r="6" spans="1:43">
      <c r="A6" s="7" t="s">
        <v>472</v>
      </c>
      <c r="B6" s="8">
        <f t="shared" si="10"/>
        <v>2610.71528479125</v>
      </c>
      <c r="C6" s="8">
        <f t="shared" si="0"/>
        <v>2852.28586387769</v>
      </c>
      <c r="D6" s="8">
        <f t="shared" si="0"/>
        <v>3389.37028374445</v>
      </c>
      <c r="E6" s="8">
        <f t="shared" si="1"/>
        <v>803</v>
      </c>
      <c r="F6" s="8">
        <f t="shared" si="2"/>
        <v>885</v>
      </c>
      <c r="G6" s="8">
        <f t="shared" si="3"/>
        <v>1019</v>
      </c>
      <c r="H6" s="8">
        <f t="shared" si="4"/>
        <v>325.120209812111</v>
      </c>
      <c r="I6" s="8">
        <f t="shared" si="5"/>
        <v>322.292188008779</v>
      </c>
      <c r="J6" s="8">
        <f t="shared" si="6"/>
        <v>332.617299680515</v>
      </c>
      <c r="K6" s="7">
        <v>5.41</v>
      </c>
      <c r="L6" s="7">
        <v>5.45</v>
      </c>
      <c r="M6" s="7">
        <v>5.32</v>
      </c>
      <c r="N6" s="8">
        <f t="shared" si="7"/>
        <v>343.715202254056</v>
      </c>
      <c r="O6" s="8">
        <f t="shared" si="8"/>
        <v>340.869580125625</v>
      </c>
      <c r="P6" s="8">
        <f t="shared" si="9"/>
        <v>351.306822645242</v>
      </c>
      <c r="Q6" s="8">
        <f>N6*About!$A$30</f>
        <v>9547805.13427888</v>
      </c>
      <c r="R6" s="8">
        <f>O6*About!$A$30</f>
        <v>9468758.74532118</v>
      </c>
      <c r="S6" s="8">
        <f>P6*About!$A$30</f>
        <v>9758687.02624387</v>
      </c>
      <c r="U6" s="7" t="str">
        <f>'Generation Fuel Consumption'!K7</f>
        <v>甘肃省</v>
      </c>
      <c r="V6" s="8">
        <f>'Generation Fuel Consumption'!L7</f>
        <v>1016.62179706184</v>
      </c>
      <c r="W6" s="8">
        <f>'Generation Fuel Consumption'!M7</f>
        <v>1121.60847283908</v>
      </c>
      <c r="X6" s="8">
        <f>'Generation Fuel Consumption'!N7</f>
        <v>1284.93064571233</v>
      </c>
      <c r="Y6" s="8">
        <f>'Generation Fuel Consumption'!O7</f>
        <v>-11.0632927912538</v>
      </c>
      <c r="Z6" s="8">
        <f>'Generation Fuel Consumption'!P7</f>
        <v>-6.72895387769047</v>
      </c>
      <c r="AA6" s="8">
        <f>'Generation Fuel Consumption'!Q7</f>
        <v>-8.44552374444824</v>
      </c>
      <c r="AB6" s="8">
        <f>'Generation Fuel Consumption'!R7</f>
        <v>-21.2695592757089</v>
      </c>
      <c r="AC6" s="8">
        <f>'Generation Fuel Consumption'!S7</f>
        <v>-36.4728390843867</v>
      </c>
      <c r="AD6" s="8">
        <f>'Generation Fuel Consumption'!T7</f>
        <v>-42.9952169456782</v>
      </c>
      <c r="AE6" s="8">
        <f>'Generation Fuel Consumption'!U7</f>
        <v>-2599.651992</v>
      </c>
      <c r="AF6" s="8">
        <f>'Generation Fuel Consumption'!V7</f>
        <v>-2845.55691</v>
      </c>
      <c r="AG6" s="8">
        <f>'Generation Fuel Consumption'!W7</f>
        <v>-3380.92476</v>
      </c>
      <c r="AH6" s="8">
        <f>'Generation Fuel Consumption'!X7</f>
        <v>-11.664</v>
      </c>
      <c r="AI6" s="8">
        <f>'Generation Fuel Consumption'!Y7</f>
        <v>0</v>
      </c>
      <c r="AJ6" s="8">
        <f>'Generation Fuel Consumption'!Z7</f>
        <v>-3.888</v>
      </c>
      <c r="AK6" s="8">
        <f>'Generation Fuel Consumption'!AA7</f>
        <v>-1.375116</v>
      </c>
      <c r="AL6" s="8">
        <f>'Generation Fuel Consumption'!AB7</f>
        <v>-1.111977</v>
      </c>
      <c r="AM6" s="8">
        <f>'Generation Fuel Consumption'!AC7</f>
        <v>-1.271118</v>
      </c>
      <c r="AN6" s="8">
        <f>'Generation Fuel Consumption'!AD7</f>
        <v>-23.9608185855825</v>
      </c>
      <c r="AO6" s="8">
        <f>'Generation Fuel Consumption'!AE7</f>
        <v>-31.7710854116843</v>
      </c>
      <c r="AP6" s="8">
        <f>'Generation Fuel Consumption'!AF7</f>
        <v>-35.2912056713358</v>
      </c>
      <c r="AQ6" s="8">
        <f>'Generation Fuel Consumption'!AG7</f>
        <v>-5640.28145277451</v>
      </c>
    </row>
    <row r="7" spans="1:43">
      <c r="A7" s="7" t="s">
        <v>473</v>
      </c>
      <c r="B7" s="8">
        <f t="shared" si="10"/>
        <v>8027.39912578476</v>
      </c>
      <c r="C7" s="8">
        <f t="shared" si="0"/>
        <v>7877.67533976905</v>
      </c>
      <c r="D7" s="8">
        <f t="shared" si="0"/>
        <v>10731.3788241609</v>
      </c>
      <c r="E7" s="8">
        <f t="shared" si="1"/>
        <v>2508</v>
      </c>
      <c r="F7" s="8">
        <f t="shared" si="2"/>
        <v>2518</v>
      </c>
      <c r="G7" s="8">
        <f t="shared" si="3"/>
        <v>3372</v>
      </c>
      <c r="H7" s="8">
        <f t="shared" si="4"/>
        <v>320.071735477861</v>
      </c>
      <c r="I7" s="8">
        <f t="shared" si="5"/>
        <v>312.854461468191</v>
      </c>
      <c r="J7" s="8">
        <f t="shared" si="6"/>
        <v>318.249668569422</v>
      </c>
      <c r="K7" s="7">
        <v>4.92</v>
      </c>
      <c r="L7" s="7">
        <v>4.94</v>
      </c>
      <c r="M7" s="7">
        <v>4.53</v>
      </c>
      <c r="N7" s="8">
        <f t="shared" si="7"/>
        <v>336.634134915715</v>
      </c>
      <c r="O7" s="8">
        <f t="shared" si="8"/>
        <v>329.112625150632</v>
      </c>
      <c r="P7" s="8">
        <f t="shared" si="9"/>
        <v>333.350443667563</v>
      </c>
      <c r="Q7" s="8">
        <f>N7*About!$A$30</f>
        <v>9351105.51015455</v>
      </c>
      <c r="R7" s="8">
        <f>O7*About!$A$30</f>
        <v>9142171.16834589</v>
      </c>
      <c r="S7" s="8">
        <f>P7*About!$A$30</f>
        <v>9259890.32981663</v>
      </c>
      <c r="U7" s="7" t="str">
        <f>'Generation Fuel Consumption'!K8</f>
        <v>广东省</v>
      </c>
      <c r="V7" s="8">
        <f>'Generation Fuel Consumption'!L8</f>
        <v>4223.43833276392</v>
      </c>
      <c r="W7" s="8">
        <f>'Generation Fuel Consumption'!M8</f>
        <v>4431.57909121968</v>
      </c>
      <c r="X7" s="8">
        <f>'Generation Fuel Consumption'!N8</f>
        <v>5705.10830201572</v>
      </c>
      <c r="Y7" s="8">
        <f>'Generation Fuel Consumption'!O8</f>
        <v>-68.7943983600957</v>
      </c>
      <c r="Z7" s="8">
        <f>'Generation Fuel Consumption'!P8</f>
        <v>-97.0062241202596</v>
      </c>
      <c r="AA7" s="8">
        <f>'Generation Fuel Consumption'!Q8</f>
        <v>-87.1674178339597</v>
      </c>
      <c r="AB7" s="8">
        <f>'Generation Fuel Consumption'!R8</f>
        <v>-117.760163990434</v>
      </c>
      <c r="AC7" s="8">
        <f>'Generation Fuel Consumption'!S8</f>
        <v>-144.345746498121</v>
      </c>
      <c r="AD7" s="8">
        <f>'Generation Fuel Consumption'!T8</f>
        <v>-183.329005807995</v>
      </c>
      <c r="AE7" s="8">
        <f>'Generation Fuel Consumption'!U8</f>
        <v>-7958.60472742467</v>
      </c>
      <c r="AF7" s="8">
        <f>'Generation Fuel Consumption'!V8</f>
        <v>-7780.66911564879</v>
      </c>
      <c r="AG7" s="8">
        <f>'Generation Fuel Consumption'!W8</f>
        <v>-10644.211406327</v>
      </c>
      <c r="AH7" s="8">
        <f>'Generation Fuel Consumption'!X8</f>
        <v>-1327.73364314998</v>
      </c>
      <c r="AI7" s="8">
        <f>'Generation Fuel Consumption'!Y8</f>
        <v>-1721.10330184489</v>
      </c>
      <c r="AJ7" s="8">
        <f>'Generation Fuel Consumption'!Z8</f>
        <v>-2052.00687922788</v>
      </c>
      <c r="AK7" s="8">
        <f>'Generation Fuel Consumption'!AA8</f>
        <v>-67.7115347492313</v>
      </c>
      <c r="AL7" s="8">
        <f>'Generation Fuel Consumption'!AB8</f>
        <v>-77.620082600615</v>
      </c>
      <c r="AM7" s="8">
        <f>'Generation Fuel Consumption'!AC8</f>
        <v>-67.046797182781</v>
      </c>
      <c r="AN7" s="8">
        <f>'Generation Fuel Consumption'!AD8</f>
        <v>-524.807929279125</v>
      </c>
      <c r="AO7" s="8">
        <f>'Generation Fuel Consumption'!AE8</f>
        <v>-813.85780423642</v>
      </c>
      <c r="AP7" s="8">
        <f>'Generation Fuel Consumption'!AF8</f>
        <v>-917.601348479672</v>
      </c>
      <c r="AQ7" s="8">
        <f>'Generation Fuel Consumption'!AG8</f>
        <v>-20291.2518007626</v>
      </c>
    </row>
    <row r="8" spans="1:43">
      <c r="A8" s="7" t="s">
        <v>474</v>
      </c>
      <c r="B8" s="8">
        <f t="shared" si="10"/>
        <v>2938.680201</v>
      </c>
      <c r="C8" s="8">
        <f t="shared" si="0"/>
        <v>2909.515332</v>
      </c>
      <c r="D8" s="8">
        <f t="shared" si="0"/>
        <v>3101.97639180287</v>
      </c>
      <c r="E8" s="8">
        <f t="shared" si="1"/>
        <v>833</v>
      </c>
      <c r="F8" s="8">
        <f t="shared" si="2"/>
        <v>865</v>
      </c>
      <c r="G8" s="8">
        <f t="shared" si="3"/>
        <v>944</v>
      </c>
      <c r="H8" s="8">
        <f t="shared" si="4"/>
        <v>352.782737214886</v>
      </c>
      <c r="I8" s="8">
        <f t="shared" si="5"/>
        <v>336.360153988439</v>
      </c>
      <c r="J8" s="8">
        <f t="shared" si="6"/>
        <v>328.599194046914</v>
      </c>
      <c r="K8" s="7">
        <v>5.85</v>
      </c>
      <c r="L8" s="7">
        <v>5.85</v>
      </c>
      <c r="M8" s="7">
        <v>5.68</v>
      </c>
      <c r="N8" s="8">
        <f t="shared" si="7"/>
        <v>374.70285418469</v>
      </c>
      <c r="O8" s="8">
        <f t="shared" si="8"/>
        <v>357.259855537376</v>
      </c>
      <c r="P8" s="8">
        <f t="shared" si="9"/>
        <v>348.387610312674</v>
      </c>
      <c r="Q8" s="8">
        <f>N8*About!$A$30</f>
        <v>10408587.724814</v>
      </c>
      <c r="R8" s="8">
        <f>O8*About!$A$30</f>
        <v>9924051.83303538</v>
      </c>
      <c r="S8" s="8">
        <f>P8*About!$A$30</f>
        <v>9677596.43055837</v>
      </c>
      <c r="U8" s="7" t="str">
        <f>'Generation Fuel Consumption'!K9</f>
        <v>广西壮族自治区</v>
      </c>
      <c r="V8" s="8">
        <f>'Generation Fuel Consumption'!L9</f>
        <v>1237.93508711992</v>
      </c>
      <c r="W8" s="8">
        <f>'Generation Fuel Consumption'!M9</f>
        <v>1309.73829859925</v>
      </c>
      <c r="X8" s="8">
        <f>'Generation Fuel Consumption'!N9</f>
        <v>1469.29689101469</v>
      </c>
      <c r="Y8" s="8">
        <f>'Generation Fuel Consumption'!O9</f>
        <v>0</v>
      </c>
      <c r="Z8" s="8">
        <f>'Generation Fuel Consumption'!P9</f>
        <v>0</v>
      </c>
      <c r="AA8" s="8">
        <f>'Generation Fuel Consumption'!Q9</f>
        <v>-62.4459508028698</v>
      </c>
      <c r="AB8" s="8">
        <f>'Generation Fuel Consumption'!R9</f>
        <v>-189.638879398702</v>
      </c>
      <c r="AC8" s="8">
        <f>'Generation Fuel Consumption'!S9</f>
        <v>-258.359754014349</v>
      </c>
      <c r="AD8" s="8">
        <f>'Generation Fuel Consumption'!T9</f>
        <v>-247.450973693201</v>
      </c>
      <c r="AE8" s="8">
        <f>'Generation Fuel Consumption'!U9</f>
        <v>-2938.680201</v>
      </c>
      <c r="AF8" s="8">
        <f>'Generation Fuel Consumption'!V9</f>
        <v>-2909.515332</v>
      </c>
      <c r="AG8" s="8">
        <f>'Generation Fuel Consumption'!W9</f>
        <v>-3039.530441</v>
      </c>
      <c r="AH8" s="8">
        <f>'Generation Fuel Consumption'!X9</f>
        <v>-14.7015</v>
      </c>
      <c r="AI8" s="8">
        <f>'Generation Fuel Consumption'!Y9</f>
        <v>-23.1427316364879</v>
      </c>
      <c r="AJ8" s="8">
        <f>'Generation Fuel Consumption'!Z9</f>
        <v>-22.8916916638196</v>
      </c>
      <c r="AK8" s="8">
        <f>'Generation Fuel Consumption'!AA9</f>
        <v>-15.0265514000683</v>
      </c>
      <c r="AL8" s="8">
        <f>'Generation Fuel Consumption'!AB9</f>
        <v>-29.0081936791937</v>
      </c>
      <c r="AM8" s="8">
        <f>'Generation Fuel Consumption'!AC9</f>
        <v>-56.60769505808</v>
      </c>
      <c r="AN8" s="8">
        <f>'Generation Fuel Consumption'!AD9</f>
        <v>-228.637811069354</v>
      </c>
      <c r="AO8" s="8">
        <f>'Generation Fuel Consumption'!AE9</f>
        <v>-223.28762828835</v>
      </c>
      <c r="AP8" s="8">
        <f>'Generation Fuel Consumption'!AF9</f>
        <v>-235.098031773147</v>
      </c>
      <c r="AQ8" s="8">
        <f>'Generation Fuel Consumption'!AG9</f>
        <v>-6477.05308974376</v>
      </c>
    </row>
    <row r="9" spans="1:43">
      <c r="A9" s="7" t="s">
        <v>475</v>
      </c>
      <c r="B9" s="8">
        <f t="shared" si="10"/>
        <v>3949.11283634336</v>
      </c>
      <c r="C9" s="8">
        <f t="shared" si="0"/>
        <v>3389.41684507345</v>
      </c>
      <c r="D9" s="8">
        <f t="shared" si="0"/>
        <v>4205.92694296823</v>
      </c>
      <c r="E9" s="8">
        <f t="shared" si="1"/>
        <v>1381</v>
      </c>
      <c r="F9" s="8">
        <f t="shared" si="2"/>
        <v>1323</v>
      </c>
      <c r="G9" s="8">
        <f t="shared" si="3"/>
        <v>1444</v>
      </c>
      <c r="H9" s="8">
        <f t="shared" si="4"/>
        <v>285.96037917041</v>
      </c>
      <c r="I9" s="8">
        <f t="shared" si="5"/>
        <v>256.191749438659</v>
      </c>
      <c r="J9" s="8">
        <f t="shared" si="6"/>
        <v>291.269178875916</v>
      </c>
      <c r="K9" s="7">
        <v>7.82</v>
      </c>
      <c r="L9" s="7">
        <v>8</v>
      </c>
      <c r="M9" s="7">
        <v>7.59</v>
      </c>
      <c r="N9" s="8">
        <f t="shared" si="7"/>
        <v>310.21954780908</v>
      </c>
      <c r="O9" s="8">
        <f t="shared" si="8"/>
        <v>278.469292868107</v>
      </c>
      <c r="P9" s="8">
        <f t="shared" si="9"/>
        <v>315.192272347058</v>
      </c>
      <c r="Q9" s="8">
        <f>N9*About!$A$30</f>
        <v>8617354.6351782</v>
      </c>
      <c r="R9" s="8">
        <f>O9*About!$A$30</f>
        <v>7735388.27130463</v>
      </c>
      <c r="S9" s="8">
        <f>P9*About!$A$30</f>
        <v>8755488.1962302</v>
      </c>
      <c r="U9" s="7" t="str">
        <f>'Generation Fuel Consumption'!K10</f>
        <v>贵州省</v>
      </c>
      <c r="V9" s="8">
        <f>'Generation Fuel Consumption'!L10</f>
        <v>1709.12060129826</v>
      </c>
      <c r="W9" s="8">
        <f>'Generation Fuel Consumption'!M10</f>
        <v>1638.39972668261</v>
      </c>
      <c r="X9" s="8">
        <f>'Generation Fuel Consumption'!N10</f>
        <v>1779.18961393919</v>
      </c>
      <c r="Y9" s="8">
        <f>'Generation Fuel Consumption'!O10</f>
        <v>-29.716685343355</v>
      </c>
      <c r="Z9" s="8">
        <f>'Generation Fuel Consumption'!P10</f>
        <v>-35.770455073454</v>
      </c>
      <c r="AA9" s="8">
        <f>'Generation Fuel Consumption'!Q10</f>
        <v>-46.1442589682269</v>
      </c>
      <c r="AB9" s="8">
        <f>'Generation Fuel Consumption'!R10</f>
        <v>-148.17423983601</v>
      </c>
      <c r="AC9" s="8">
        <f>'Generation Fuel Consumption'!S10</f>
        <v>-153.648103860608</v>
      </c>
      <c r="AD9" s="8">
        <f>'Generation Fuel Consumption'!T10</f>
        <v>-140.239836009566</v>
      </c>
      <c r="AE9" s="8">
        <f>'Generation Fuel Consumption'!U10</f>
        <v>-3919.396151</v>
      </c>
      <c r="AF9" s="8">
        <f>'Generation Fuel Consumption'!V10</f>
        <v>-3353.64639</v>
      </c>
      <c r="AG9" s="8">
        <f>'Generation Fuel Consumption'!W10</f>
        <v>-4159.782684</v>
      </c>
      <c r="AH9" s="8">
        <f>'Generation Fuel Consumption'!X10</f>
        <v>-42.4035</v>
      </c>
      <c r="AI9" s="8">
        <f>'Generation Fuel Consumption'!Y10</f>
        <v>-62.208</v>
      </c>
      <c r="AJ9" s="8">
        <f>'Generation Fuel Consumption'!Z10</f>
        <v>-65.2455</v>
      </c>
      <c r="AK9" s="8">
        <f>'Generation Fuel Consumption'!AA10</f>
        <v>-3.890457</v>
      </c>
      <c r="AL9" s="8">
        <f>'Generation Fuel Consumption'!AB10</f>
        <v>-3.744747</v>
      </c>
      <c r="AM9" s="8">
        <f>'Generation Fuel Consumption'!AC10</f>
        <v>-4.487868</v>
      </c>
      <c r="AN9" s="8">
        <f>'Generation Fuel Consumption'!AD10</f>
        <v>-43.9515015374103</v>
      </c>
      <c r="AO9" s="8">
        <f>'Generation Fuel Consumption'!AE10</f>
        <v>-68.4823395968569</v>
      </c>
      <c r="AP9" s="8">
        <f>'Generation Fuel Consumption'!AF10</f>
        <v>-77.0226313631705</v>
      </c>
      <c r="AQ9" s="8">
        <f>'Generation Fuel Consumption'!AG10</f>
        <v>-7231.2454066686</v>
      </c>
    </row>
    <row r="10" spans="1:43">
      <c r="A10" s="7" t="s">
        <v>476</v>
      </c>
      <c r="B10" s="8">
        <f t="shared" si="10"/>
        <v>597.004797</v>
      </c>
      <c r="C10" s="8">
        <f t="shared" si="0"/>
        <v>540.746529</v>
      </c>
      <c r="D10" s="8">
        <f t="shared" si="0"/>
        <v>603.240636</v>
      </c>
      <c r="E10" s="8">
        <f t="shared" si="1"/>
        <v>173</v>
      </c>
      <c r="F10" s="8">
        <f t="shared" si="2"/>
        <v>160</v>
      </c>
      <c r="G10" s="8">
        <f t="shared" si="3"/>
        <v>166</v>
      </c>
      <c r="H10" s="8">
        <f t="shared" si="4"/>
        <v>345.089478034682</v>
      </c>
      <c r="I10" s="8">
        <f t="shared" si="5"/>
        <v>337.966580625</v>
      </c>
      <c r="J10" s="8">
        <f t="shared" si="6"/>
        <v>363.397973493976</v>
      </c>
      <c r="K10" s="7">
        <v>7.58</v>
      </c>
      <c r="L10" s="7">
        <v>7.34</v>
      </c>
      <c r="M10" s="7">
        <v>6.79</v>
      </c>
      <c r="N10" s="8">
        <f t="shared" si="7"/>
        <v>373.392640158712</v>
      </c>
      <c r="O10" s="8">
        <f t="shared" si="8"/>
        <v>364.738377536154</v>
      </c>
      <c r="P10" s="8">
        <f t="shared" si="9"/>
        <v>389.870157165514</v>
      </c>
      <c r="Q10" s="8">
        <f>N10*About!$A$30</f>
        <v>10372192.2784614</v>
      </c>
      <c r="R10" s="8">
        <f>O10*About!$A$30</f>
        <v>10131792.0501351</v>
      </c>
      <c r="S10" s="8">
        <f>P10*About!$A$30</f>
        <v>10829908.7845862</v>
      </c>
      <c r="U10" s="7" t="str">
        <f>'Generation Fuel Consumption'!K11</f>
        <v>海南省</v>
      </c>
      <c r="V10" s="8">
        <f>'Generation Fuel Consumption'!L11</f>
        <v>261.310556884182</v>
      </c>
      <c r="W10" s="8">
        <f>'Generation Fuel Consumption'!M11</f>
        <v>262.048513836693</v>
      </c>
      <c r="X10" s="8">
        <f>'Generation Fuel Consumption'!N11</f>
        <v>312.881448582166</v>
      </c>
      <c r="Y10" s="8">
        <f>'Generation Fuel Consumption'!O11</f>
        <v>0</v>
      </c>
      <c r="Z10" s="8">
        <f>'Generation Fuel Consumption'!P11</f>
        <v>0</v>
      </c>
      <c r="AA10" s="8">
        <f>'Generation Fuel Consumption'!Q11</f>
        <v>0</v>
      </c>
      <c r="AB10" s="8">
        <f>'Generation Fuel Consumption'!R11</f>
        <v>-38.9323539460198</v>
      </c>
      <c r="AC10" s="8">
        <f>'Generation Fuel Consumption'!S11</f>
        <v>-36.9203963102152</v>
      </c>
      <c r="AD10" s="8">
        <f>'Generation Fuel Consumption'!T11</f>
        <v>-46.5360437307824</v>
      </c>
      <c r="AE10" s="8">
        <f>'Generation Fuel Consumption'!U11</f>
        <v>-597.004797</v>
      </c>
      <c r="AF10" s="8">
        <f>'Generation Fuel Consumption'!V11</f>
        <v>-540.746529</v>
      </c>
      <c r="AG10" s="8">
        <f>'Generation Fuel Consumption'!W11</f>
        <v>-603.240636</v>
      </c>
      <c r="AH10" s="8">
        <f>'Generation Fuel Consumption'!X11</f>
        <v>-35.478</v>
      </c>
      <c r="AI10" s="8">
        <f>'Generation Fuel Consumption'!Y11</f>
        <v>-72.657</v>
      </c>
      <c r="AJ10" s="8">
        <f>'Generation Fuel Consumption'!Z11</f>
        <v>-127.9395</v>
      </c>
      <c r="AK10" s="8">
        <f>'Generation Fuel Consumption'!AA11</f>
        <v>-0.043713</v>
      </c>
      <c r="AL10" s="8">
        <f>'Generation Fuel Consumption'!AB11</f>
        <v>-0.029142</v>
      </c>
      <c r="AM10" s="8">
        <f>'Generation Fuel Consumption'!AC11</f>
        <v>-0.029142</v>
      </c>
      <c r="AN10" s="8">
        <f>'Generation Fuel Consumption'!AD11</f>
        <v>-32.7211178681244</v>
      </c>
      <c r="AO10" s="8">
        <f>'Generation Fuel Consumption'!AE11</f>
        <v>-26.6609108302016</v>
      </c>
      <c r="AP10" s="8">
        <f>'Generation Fuel Consumption'!AF11</f>
        <v>-50.1117119918005</v>
      </c>
      <c r="AQ10" s="8">
        <f>'Generation Fuel Consumption'!AG11</f>
        <v>-1372.8104743741</v>
      </c>
    </row>
    <row r="11" spans="1:43">
      <c r="A11" s="7" t="s">
        <v>477</v>
      </c>
      <c r="B11" s="8">
        <f t="shared" si="10"/>
        <v>6820.78251723095</v>
      </c>
      <c r="C11" s="8">
        <f t="shared" si="0"/>
        <v>6713.65385342023</v>
      </c>
      <c r="D11" s="8">
        <f t="shared" si="0"/>
        <v>6680.04850196276</v>
      </c>
      <c r="E11" s="8">
        <f t="shared" si="1"/>
        <v>2274</v>
      </c>
      <c r="F11" s="8">
        <f t="shared" si="2"/>
        <v>2224</v>
      </c>
      <c r="G11" s="8">
        <f t="shared" si="3"/>
        <v>2111</v>
      </c>
      <c r="H11" s="8">
        <f t="shared" si="4"/>
        <v>299.946460740147</v>
      </c>
      <c r="I11" s="8">
        <f t="shared" si="5"/>
        <v>301.872925063859</v>
      </c>
      <c r="J11" s="8">
        <f t="shared" si="6"/>
        <v>316.440004830069</v>
      </c>
      <c r="K11" s="7">
        <v>5.84</v>
      </c>
      <c r="L11" s="7">
        <v>5.64</v>
      </c>
      <c r="M11" s="7">
        <v>5.62</v>
      </c>
      <c r="N11" s="8">
        <f t="shared" si="7"/>
        <v>318.549767141193</v>
      </c>
      <c r="O11" s="8">
        <f t="shared" si="8"/>
        <v>319.916198668778</v>
      </c>
      <c r="P11" s="8">
        <f t="shared" si="9"/>
        <v>335.282904036946</v>
      </c>
      <c r="Q11" s="8">
        <f>N11*About!$A$30</f>
        <v>8848753.50955803</v>
      </c>
      <c r="R11" s="8">
        <f>O11*About!$A$30</f>
        <v>8886710.5794495</v>
      </c>
      <c r="S11" s="8">
        <f>P11*About!$A$30</f>
        <v>9313570.68761164</v>
      </c>
      <c r="U11" s="7" t="str">
        <f>'Generation Fuel Consumption'!K12</f>
        <v>河北省</v>
      </c>
      <c r="V11" s="8">
        <f>'Generation Fuel Consumption'!L12</f>
        <v>3493.57430816536</v>
      </c>
      <c r="W11" s="8">
        <f>'Generation Fuel Consumption'!M12</f>
        <v>3482.82473522378</v>
      </c>
      <c r="X11" s="8">
        <f>'Generation Fuel Consumption'!N12</f>
        <v>3319.25657669969</v>
      </c>
      <c r="Y11" s="8">
        <f>'Generation Fuel Consumption'!O12</f>
        <v>-89.1386122309532</v>
      </c>
      <c r="Z11" s="8">
        <f>'Generation Fuel Consumption'!P12</f>
        <v>-79.6145104202255</v>
      </c>
      <c r="AA11" s="8">
        <f>'Generation Fuel Consumption'!Q12</f>
        <v>-66.1623245644004</v>
      </c>
      <c r="AB11" s="8">
        <f>'Generation Fuel Consumption'!R12</f>
        <v>-417.559959002392</v>
      </c>
      <c r="AC11" s="8">
        <f>'Generation Fuel Consumption'!S12</f>
        <v>-505.6791937137</v>
      </c>
      <c r="AD11" s="8">
        <f>'Generation Fuel Consumption'!T12</f>
        <v>-559.48752989409</v>
      </c>
      <c r="AE11" s="8">
        <f>'Generation Fuel Consumption'!U12</f>
        <v>-6731.643905</v>
      </c>
      <c r="AF11" s="8">
        <f>'Generation Fuel Consumption'!V12</f>
        <v>-6634.039343</v>
      </c>
      <c r="AG11" s="8">
        <f>'Generation Fuel Consumption'!W12</f>
        <v>-6613.88617739836</v>
      </c>
      <c r="AH11" s="8">
        <f>'Generation Fuel Consumption'!X12</f>
        <v>-9.5985</v>
      </c>
      <c r="AI11" s="8">
        <f>'Generation Fuel Consumption'!Y12</f>
        <v>-17.739</v>
      </c>
      <c r="AJ11" s="8">
        <f>'Generation Fuel Consumption'!Z12</f>
        <v>-20.5335</v>
      </c>
      <c r="AK11" s="8">
        <f>'Generation Fuel Consumption'!AA12</f>
        <v>-4.8560110526136</v>
      </c>
      <c r="AL11" s="8">
        <f>'Generation Fuel Consumption'!AB12</f>
        <v>-6.59164179808678</v>
      </c>
      <c r="AM11" s="8">
        <f>'Generation Fuel Consumption'!AC12</f>
        <v>-6.70591464844551</v>
      </c>
      <c r="AN11" s="8">
        <f>'Generation Fuel Consumption'!AD12</f>
        <v>-190.396504612231</v>
      </c>
      <c r="AO11" s="8">
        <f>'Generation Fuel Consumption'!AE12</f>
        <v>-226.967754014349</v>
      </c>
      <c r="AP11" s="8">
        <f>'Generation Fuel Consumption'!AF12</f>
        <v>-242.788294499488</v>
      </c>
      <c r="AQ11" s="8">
        <f>'Generation Fuel Consumption'!AG12</f>
        <v>-12127.7330557605</v>
      </c>
    </row>
    <row r="12" spans="1:43">
      <c r="A12" s="7" t="s">
        <v>478</v>
      </c>
      <c r="B12" s="8">
        <f t="shared" si="10"/>
        <v>7223.7378637178</v>
      </c>
      <c r="C12" s="8">
        <f t="shared" si="0"/>
        <v>6886.38290760027</v>
      </c>
      <c r="D12" s="8">
        <f t="shared" si="0"/>
        <v>6905.05799478886</v>
      </c>
      <c r="E12" s="8">
        <f t="shared" si="1"/>
        <v>2400</v>
      </c>
      <c r="F12" s="8">
        <f t="shared" si="2"/>
        <v>2300</v>
      </c>
      <c r="G12" s="8">
        <f t="shared" si="3"/>
        <v>2241</v>
      </c>
      <c r="H12" s="8">
        <f t="shared" si="4"/>
        <v>300.989077654908</v>
      </c>
      <c r="I12" s="8">
        <f t="shared" si="5"/>
        <v>299.40795250436</v>
      </c>
      <c r="J12" s="8">
        <f t="shared" si="6"/>
        <v>308.123962284197</v>
      </c>
      <c r="K12" s="7">
        <v>5.11</v>
      </c>
      <c r="L12" s="7">
        <v>4.92</v>
      </c>
      <c r="M12" s="7">
        <v>4.92</v>
      </c>
      <c r="N12" s="8">
        <f t="shared" si="7"/>
        <v>317.197889824964</v>
      </c>
      <c r="O12" s="8">
        <f t="shared" si="8"/>
        <v>314.901085932225</v>
      </c>
      <c r="P12" s="8">
        <f t="shared" si="9"/>
        <v>324.068113466762</v>
      </c>
      <c r="Q12" s="8">
        <f>N12*About!$A$30</f>
        <v>8811200.73011691</v>
      </c>
      <c r="R12" s="8">
        <f>O12*About!$A$30</f>
        <v>8747399.54862796</v>
      </c>
      <c r="S12" s="8">
        <f>P12*About!$A$30</f>
        <v>9002043.48635997</v>
      </c>
      <c r="U12" s="7" t="str">
        <f>'Generation Fuel Consumption'!K13</f>
        <v>河南省</v>
      </c>
      <c r="V12" s="8">
        <f>'Generation Fuel Consumption'!L13</f>
        <v>3140.62179706184</v>
      </c>
      <c r="W12" s="8">
        <f>'Generation Fuel Consumption'!M13</f>
        <v>3093.4417492313</v>
      </c>
      <c r="X12" s="8">
        <f>'Generation Fuel Consumption'!N13</f>
        <v>3024.11069354288</v>
      </c>
      <c r="Y12" s="8">
        <f>'Generation Fuel Consumption'!O13</f>
        <v>-59.0328377177998</v>
      </c>
      <c r="Z12" s="8">
        <f>'Generation Fuel Consumption'!P13</f>
        <v>-38.6457096002733</v>
      </c>
      <c r="AA12" s="8">
        <f>'Generation Fuel Consumption'!Q13</f>
        <v>-41.3693337888623</v>
      </c>
      <c r="AB12" s="8">
        <f>'Generation Fuel Consumption'!R13</f>
        <v>-123.012982576016</v>
      </c>
      <c r="AC12" s="8">
        <f>'Generation Fuel Consumption'!S13</f>
        <v>-143.546293132901</v>
      </c>
      <c r="AD12" s="8">
        <f>'Generation Fuel Consumption'!T13</f>
        <v>-137.018107277076</v>
      </c>
      <c r="AE12" s="8">
        <f>'Generation Fuel Consumption'!U13</f>
        <v>-7164.705026</v>
      </c>
      <c r="AF12" s="8">
        <f>'Generation Fuel Consumption'!V13</f>
        <v>-6847.737198</v>
      </c>
      <c r="AG12" s="8">
        <f>'Generation Fuel Consumption'!W13</f>
        <v>-6863.688661</v>
      </c>
      <c r="AH12" s="8">
        <f>'Generation Fuel Consumption'!X13</f>
        <v>-48.2355</v>
      </c>
      <c r="AI12" s="8">
        <f>'Generation Fuel Consumption'!Y13</f>
        <v>-47.385</v>
      </c>
      <c r="AJ12" s="8">
        <f>'Generation Fuel Consumption'!Z13</f>
        <v>-40.9455</v>
      </c>
      <c r="AK12" s="8">
        <f>'Generation Fuel Consumption'!AA13</f>
        <v>-8.5948443874274</v>
      </c>
      <c r="AL12" s="8">
        <f>'Generation Fuel Consumption'!AB13</f>
        <v>-10.5549839282542</v>
      </c>
      <c r="AM12" s="8">
        <f>'Generation Fuel Consumption'!AC13</f>
        <v>-9.98089775025623</v>
      </c>
      <c r="AN12" s="8">
        <f>'Generation Fuel Consumption'!AD13</f>
        <v>-326.051139050222</v>
      </c>
      <c r="AO12" s="8">
        <f>'Generation Fuel Consumption'!AE13</f>
        <v>-353.432074478989</v>
      </c>
      <c r="AP12" s="8">
        <f>'Generation Fuel Consumption'!AF13</f>
        <v>-348.86191834643</v>
      </c>
      <c r="AQ12" s="8">
        <f>'Generation Fuel Consumption'!AG13</f>
        <v>-13354.6237671985</v>
      </c>
    </row>
    <row r="13" spans="1:43">
      <c r="A13" s="7" t="s">
        <v>479</v>
      </c>
      <c r="B13" s="8">
        <f t="shared" si="10"/>
        <v>3273.85234943731</v>
      </c>
      <c r="C13" s="8">
        <f t="shared" si="0"/>
        <v>3109.66734555996</v>
      </c>
      <c r="D13" s="8">
        <f t="shared" si="0"/>
        <v>3361.7223008548</v>
      </c>
      <c r="E13" s="8">
        <f t="shared" si="1"/>
        <v>818</v>
      </c>
      <c r="F13" s="8">
        <f t="shared" si="2"/>
        <v>815</v>
      </c>
      <c r="G13" s="8">
        <f t="shared" si="3"/>
        <v>804</v>
      </c>
      <c r="H13" s="8">
        <f t="shared" si="4"/>
        <v>400.226448586468</v>
      </c>
      <c r="I13" s="8">
        <f t="shared" si="5"/>
        <v>381.554275528829</v>
      </c>
      <c r="J13" s="8">
        <f t="shared" si="6"/>
        <v>418.124664285423</v>
      </c>
      <c r="K13" s="7">
        <v>6.58</v>
      </c>
      <c r="L13" s="7">
        <v>6.52</v>
      </c>
      <c r="M13" s="7">
        <v>6.84</v>
      </c>
      <c r="N13" s="8">
        <f t="shared" si="7"/>
        <v>428.416236979734</v>
      </c>
      <c r="O13" s="8">
        <f t="shared" si="8"/>
        <v>408.166747463446</v>
      </c>
      <c r="P13" s="8">
        <f t="shared" si="9"/>
        <v>448.824242470398</v>
      </c>
      <c r="Q13" s="8">
        <f>N13*About!$A$30</f>
        <v>11900651.2374746</v>
      </c>
      <c r="R13" s="8">
        <f>O13*About!$A$30</f>
        <v>11338155.9544546</v>
      </c>
      <c r="S13" s="8">
        <f>P13*About!$A$30</f>
        <v>12467549.8160836</v>
      </c>
      <c r="U13" s="7" t="str">
        <f>'Generation Fuel Consumption'!K14</f>
        <v>黑龙江省</v>
      </c>
      <c r="V13" s="8">
        <f>'Generation Fuel Consumption'!L14</f>
        <v>1119.51759480697</v>
      </c>
      <c r="W13" s="8">
        <f>'Generation Fuel Consumption'!M14</f>
        <v>1133.71096686027</v>
      </c>
      <c r="X13" s="8">
        <f>'Generation Fuel Consumption'!N14</f>
        <v>1166.78373761531</v>
      </c>
      <c r="Y13" s="8">
        <f>'Generation Fuel Consumption'!O14</f>
        <v>-108.381360437308</v>
      </c>
      <c r="Z13" s="8">
        <f>'Generation Fuel Consumption'!P14</f>
        <v>-108.089543559959</v>
      </c>
      <c r="AA13" s="8">
        <f>'Generation Fuel Consumption'!Q14</f>
        <v>-94.6287748548001</v>
      </c>
      <c r="AB13" s="8">
        <f>'Generation Fuel Consumption'!R14</f>
        <v>0</v>
      </c>
      <c r="AC13" s="8">
        <f>'Generation Fuel Consumption'!S14</f>
        <v>-3.01742398360096</v>
      </c>
      <c r="AD13" s="8">
        <f>'Generation Fuel Consumption'!T14</f>
        <v>-28.4113426716775</v>
      </c>
      <c r="AE13" s="8">
        <f>'Generation Fuel Consumption'!U14</f>
        <v>-3165.470989</v>
      </c>
      <c r="AF13" s="8">
        <f>'Generation Fuel Consumption'!V14</f>
        <v>-3001.577802</v>
      </c>
      <c r="AG13" s="8">
        <f>'Generation Fuel Consumption'!W14</f>
        <v>-3267.093526</v>
      </c>
      <c r="AH13" s="8">
        <f>'Generation Fuel Consumption'!X14</f>
        <v>-16.4025</v>
      </c>
      <c r="AI13" s="8">
        <f>'Generation Fuel Consumption'!Y14</f>
        <v>-26.692716</v>
      </c>
      <c r="AJ13" s="8">
        <f>'Generation Fuel Consumption'!Z14</f>
        <v>-24.057</v>
      </c>
      <c r="AK13" s="8">
        <f>'Generation Fuel Consumption'!AA14</f>
        <v>-8.907858</v>
      </c>
      <c r="AL13" s="8">
        <f>'Generation Fuel Consumption'!AB14</f>
        <v>-10.232688</v>
      </c>
      <c r="AM13" s="8">
        <f>'Generation Fuel Consumption'!AC14</f>
        <v>-7.415613</v>
      </c>
      <c r="AN13" s="8">
        <f>'Generation Fuel Consumption'!AD14</f>
        <v>-614.771002733174</v>
      </c>
      <c r="AO13" s="8">
        <f>'Generation Fuel Consumption'!AE14</f>
        <v>-333.431391185514</v>
      </c>
      <c r="AP13" s="8">
        <f>'Generation Fuel Consumption'!AF14</f>
        <v>-325.161108643662</v>
      </c>
      <c r="AQ13" s="8">
        <f>'Generation Fuel Consumption'!AG14</f>
        <v>-7723.73034078716</v>
      </c>
    </row>
    <row r="14" spans="1:43">
      <c r="A14" s="7" t="s">
        <v>480</v>
      </c>
      <c r="B14" s="8">
        <f t="shared" si="10"/>
        <v>3825.740799</v>
      </c>
      <c r="C14" s="8">
        <f t="shared" si="0"/>
        <v>3032.367789</v>
      </c>
      <c r="D14" s="8">
        <f t="shared" si="0"/>
        <v>3654.63525139904</v>
      </c>
      <c r="E14" s="8">
        <f t="shared" si="1"/>
        <v>1351</v>
      </c>
      <c r="F14" s="8">
        <f t="shared" si="2"/>
        <v>1102</v>
      </c>
      <c r="G14" s="8">
        <f t="shared" si="3"/>
        <v>1307</v>
      </c>
      <c r="H14" s="8">
        <f t="shared" si="4"/>
        <v>283.178445521836</v>
      </c>
      <c r="I14" s="8">
        <f t="shared" si="5"/>
        <v>275.169490834846</v>
      </c>
      <c r="J14" s="8">
        <f t="shared" si="6"/>
        <v>279.620141652566</v>
      </c>
      <c r="K14" s="7">
        <v>5.08</v>
      </c>
      <c r="L14" s="7">
        <v>5.07</v>
      </c>
      <c r="M14" s="7">
        <v>5.07</v>
      </c>
      <c r="N14" s="8">
        <f t="shared" si="7"/>
        <v>298.333802698942</v>
      </c>
      <c r="O14" s="8">
        <f t="shared" si="8"/>
        <v>289.865680854151</v>
      </c>
      <c r="P14" s="8">
        <f t="shared" si="9"/>
        <v>294.554031025562</v>
      </c>
      <c r="Q14" s="8">
        <f>N14*About!$A$30</f>
        <v>8287189.49426186</v>
      </c>
      <c r="R14" s="8">
        <f>O14*About!$A$30</f>
        <v>8051959.93008438</v>
      </c>
      <c r="S14" s="8">
        <f>P14*About!$A$30</f>
        <v>8182194.07028052</v>
      </c>
      <c r="U14" s="7" t="str">
        <f>'Generation Fuel Consumption'!K15</f>
        <v>湖北省</v>
      </c>
      <c r="V14" s="8">
        <f>'Generation Fuel Consumption'!L15</f>
        <v>1807.92073795695</v>
      </c>
      <c r="W14" s="8">
        <f>'Generation Fuel Consumption'!M15</f>
        <v>1503.25521011274</v>
      </c>
      <c r="X14" s="8">
        <f>'Generation Fuel Consumption'!N15</f>
        <v>1815.38640245986</v>
      </c>
      <c r="Y14" s="8">
        <f>'Generation Fuel Consumption'!O15</f>
        <v>0</v>
      </c>
      <c r="Z14" s="8">
        <f>'Generation Fuel Consumption'!P15</f>
        <v>0</v>
      </c>
      <c r="AA14" s="8">
        <f>'Generation Fuel Consumption'!Q15</f>
        <v>-7.09801639904339</v>
      </c>
      <c r="AB14" s="8">
        <f>'Generation Fuel Consumption'!R15</f>
        <v>-92.8964810386061</v>
      </c>
      <c r="AC14" s="8">
        <f>'Generation Fuel Consumption'!S15</f>
        <v>-126.810044414076</v>
      </c>
      <c r="AD14" s="8">
        <f>'Generation Fuel Consumption'!T15</f>
        <v>-126.810044414076</v>
      </c>
      <c r="AE14" s="8">
        <f>'Generation Fuel Consumption'!U15</f>
        <v>-3825.740799</v>
      </c>
      <c r="AF14" s="8">
        <f>'Generation Fuel Consumption'!V15</f>
        <v>-3032.367789</v>
      </c>
      <c r="AG14" s="8">
        <f>'Generation Fuel Consumption'!W15</f>
        <v>-3647.537235</v>
      </c>
      <c r="AH14" s="8">
        <f>'Generation Fuel Consumption'!X15</f>
        <v>-81.2835</v>
      </c>
      <c r="AI14" s="8">
        <f>'Generation Fuel Consumption'!Y15</f>
        <v>-67.068</v>
      </c>
      <c r="AJ14" s="8">
        <f>'Generation Fuel Consumption'!Z15</f>
        <v>-86.022</v>
      </c>
      <c r="AK14" s="8">
        <f>'Generation Fuel Consumption'!AA15</f>
        <v>-3.3221903450632</v>
      </c>
      <c r="AL14" s="8">
        <f>'Generation Fuel Consumption'!AB15</f>
        <v>-7.98190161872224</v>
      </c>
      <c r="AM14" s="8">
        <f>'Generation Fuel Consumption'!AC15</f>
        <v>-20.8944630215237</v>
      </c>
      <c r="AN14" s="8">
        <f>'Generation Fuel Consumption'!AD15</f>
        <v>-140.544801503246</v>
      </c>
      <c r="AO14" s="8">
        <f>'Generation Fuel Consumption'!AE15</f>
        <v>-130.074443799112</v>
      </c>
      <c r="AP14" s="8">
        <f>'Generation Fuel Consumption'!AF15</f>
        <v>-149.015090878032</v>
      </c>
      <c r="AQ14" s="8">
        <f>'Generation Fuel Consumption'!AG15</f>
        <v>-6418.90444990195</v>
      </c>
    </row>
    <row r="15" spans="1:43">
      <c r="A15" s="7" t="s">
        <v>481</v>
      </c>
      <c r="B15" s="8">
        <f t="shared" si="10"/>
        <v>2405.86990700581</v>
      </c>
      <c r="C15" s="8">
        <f t="shared" si="0"/>
        <v>2144.63685681927</v>
      </c>
      <c r="D15" s="8">
        <f t="shared" si="0"/>
        <v>2629.33488519474</v>
      </c>
      <c r="E15" s="8">
        <f t="shared" si="1"/>
        <v>776</v>
      </c>
      <c r="F15" s="8">
        <f t="shared" si="2"/>
        <v>710</v>
      </c>
      <c r="G15" s="8">
        <f t="shared" si="3"/>
        <v>873</v>
      </c>
      <c r="H15" s="8">
        <f t="shared" si="4"/>
        <v>310.034781830645</v>
      </c>
      <c r="I15" s="8">
        <f t="shared" si="5"/>
        <v>302.061529129475</v>
      </c>
      <c r="J15" s="8">
        <f t="shared" si="6"/>
        <v>301.183835646591</v>
      </c>
      <c r="K15" s="7">
        <v>5.45</v>
      </c>
      <c r="L15" s="7">
        <v>5.33</v>
      </c>
      <c r="M15" s="7">
        <v>5.38</v>
      </c>
      <c r="N15" s="8">
        <f t="shared" si="7"/>
        <v>327.905639165146</v>
      </c>
      <c r="O15" s="8">
        <f t="shared" si="8"/>
        <v>319.067845283062</v>
      </c>
      <c r="P15" s="8">
        <f t="shared" si="9"/>
        <v>318.308851877606</v>
      </c>
      <c r="Q15" s="8">
        <f>N15*About!$A$30</f>
        <v>9108643.21580363</v>
      </c>
      <c r="R15" s="8">
        <f>O15*About!$A$30</f>
        <v>8863144.81116603</v>
      </c>
      <c r="S15" s="8">
        <f>P15*About!$A$30</f>
        <v>8842061.30631675</v>
      </c>
      <c r="U15" s="7" t="str">
        <f>'Generation Fuel Consumption'!K16</f>
        <v>湖南省</v>
      </c>
      <c r="V15" s="8">
        <f>'Generation Fuel Consumption'!L16</f>
        <v>1124.89238127776</v>
      </c>
      <c r="W15" s="8">
        <f>'Generation Fuel Consumption'!M16</f>
        <v>1047.73898189272</v>
      </c>
      <c r="X15" s="8">
        <f>'Generation Fuel Consumption'!N16</f>
        <v>1250.46805603007</v>
      </c>
      <c r="Y15" s="8">
        <f>'Generation Fuel Consumption'!O16</f>
        <v>-34.065329005808</v>
      </c>
      <c r="Z15" s="8">
        <f>'Generation Fuel Consumption'!P16</f>
        <v>-28.0945268192689</v>
      </c>
      <c r="AA15" s="8">
        <f>'Generation Fuel Consumption'!Q16</f>
        <v>-18.1040901947386</v>
      </c>
      <c r="AB15" s="8">
        <f>'Generation Fuel Consumption'!R16</f>
        <v>0</v>
      </c>
      <c r="AC15" s="8">
        <f>'Generation Fuel Consumption'!S16</f>
        <v>-8.31636487871541</v>
      </c>
      <c r="AD15" s="8">
        <f>'Generation Fuel Consumption'!T16</f>
        <v>-74.5476597198497</v>
      </c>
      <c r="AE15" s="8">
        <f>'Generation Fuel Consumption'!U16</f>
        <v>-2371.804578</v>
      </c>
      <c r="AF15" s="8">
        <f>'Generation Fuel Consumption'!V16</f>
        <v>-2116.54233</v>
      </c>
      <c r="AG15" s="8">
        <f>'Generation Fuel Consumption'!W16</f>
        <v>-2611.230795</v>
      </c>
      <c r="AH15" s="8">
        <f>'Generation Fuel Consumption'!X16</f>
        <v>-0.3645</v>
      </c>
      <c r="AI15" s="8">
        <f>'Generation Fuel Consumption'!Y16</f>
        <v>-1.701</v>
      </c>
      <c r="AJ15" s="8">
        <f>'Generation Fuel Consumption'!Z16</f>
        <v>-1.8225</v>
      </c>
      <c r="AK15" s="8">
        <f>'Generation Fuel Consumption'!AA16</f>
        <v>-16.4879294021182</v>
      </c>
      <c r="AL15" s="8">
        <f>'Generation Fuel Consumption'!AB16</f>
        <v>-17.9559931154766</v>
      </c>
      <c r="AM15" s="8">
        <f>'Generation Fuel Consumption'!AC16</f>
        <v>-17.8627091072771</v>
      </c>
      <c r="AN15" s="8">
        <f>'Generation Fuel Consumption'!AD16</f>
        <v>-185.876350187906</v>
      </c>
      <c r="AO15" s="8">
        <f>'Generation Fuel Consumption'!AE16</f>
        <v>-244.98836966177</v>
      </c>
      <c r="AP15" s="8">
        <f>'Generation Fuel Consumption'!AF16</f>
        <v>-192.886589682269</v>
      </c>
      <c r="AQ15" s="8">
        <f>'Generation Fuel Consumption'!AG16</f>
        <v>-4519.55219557465</v>
      </c>
    </row>
    <row r="16" spans="1:43">
      <c r="A16" s="7" t="s">
        <v>482</v>
      </c>
      <c r="B16" s="8">
        <f t="shared" si="10"/>
        <v>2875.636083</v>
      </c>
      <c r="C16" s="8">
        <f t="shared" si="0"/>
        <v>2822.870742</v>
      </c>
      <c r="D16" s="8">
        <f t="shared" si="0"/>
        <v>2801.956038</v>
      </c>
      <c r="E16" s="8">
        <f t="shared" si="1"/>
        <v>659</v>
      </c>
      <c r="F16" s="8">
        <f t="shared" si="2"/>
        <v>677</v>
      </c>
      <c r="G16" s="8">
        <f t="shared" si="3"/>
        <v>646</v>
      </c>
      <c r="H16" s="8">
        <f t="shared" si="4"/>
        <v>436.363593778452</v>
      </c>
      <c r="I16" s="8">
        <f t="shared" si="5"/>
        <v>416.967613293944</v>
      </c>
      <c r="J16" s="8">
        <f t="shared" si="6"/>
        <v>433.739324767802</v>
      </c>
      <c r="K16" s="7">
        <v>7.05</v>
      </c>
      <c r="L16" s="7">
        <v>7.13</v>
      </c>
      <c r="M16" s="7">
        <v>7.16</v>
      </c>
      <c r="N16" s="8">
        <f t="shared" si="7"/>
        <v>469.460563505597</v>
      </c>
      <c r="O16" s="8">
        <f t="shared" si="8"/>
        <v>448.979878641051</v>
      </c>
      <c r="P16" s="8">
        <f t="shared" si="9"/>
        <v>467.190138698623</v>
      </c>
      <c r="Q16" s="8">
        <f>N16*About!$A$30</f>
        <v>13040790.5998499</v>
      </c>
      <c r="R16" s="8">
        <f>O16*About!$A$30</f>
        <v>12471873.1157791</v>
      </c>
      <c r="S16" s="8">
        <f>P16*About!$A$30</f>
        <v>12977722.1830709</v>
      </c>
      <c r="U16" s="7" t="str">
        <f>'Generation Fuel Consumption'!K17</f>
        <v>吉林省</v>
      </c>
      <c r="V16" s="8">
        <f>'Generation Fuel Consumption'!L17</f>
        <v>867.148616330714</v>
      </c>
      <c r="W16" s="8">
        <f>'Generation Fuel Consumption'!M17</f>
        <v>922.704475572258</v>
      </c>
      <c r="X16" s="8">
        <f>'Generation Fuel Consumption'!N17</f>
        <v>898.696276050564</v>
      </c>
      <c r="Y16" s="8">
        <f>'Generation Fuel Consumption'!O17</f>
        <v>0</v>
      </c>
      <c r="Z16" s="8">
        <f>'Generation Fuel Consumption'!P17</f>
        <v>0</v>
      </c>
      <c r="AA16" s="8">
        <f>'Generation Fuel Consumption'!Q17</f>
        <v>0</v>
      </c>
      <c r="AB16" s="8">
        <f>'Generation Fuel Consumption'!R17</f>
        <v>-30.8978476255552</v>
      </c>
      <c r="AC16" s="8">
        <f>'Generation Fuel Consumption'!S17</f>
        <v>-26.584215920738</v>
      </c>
      <c r="AD16" s="8">
        <f>'Generation Fuel Consumption'!T17</f>
        <v>-25.7218995558592</v>
      </c>
      <c r="AE16" s="8">
        <f>'Generation Fuel Consumption'!U17</f>
        <v>-2875.636083</v>
      </c>
      <c r="AF16" s="8">
        <f>'Generation Fuel Consumption'!V17</f>
        <v>-2822.870742</v>
      </c>
      <c r="AG16" s="8">
        <f>'Generation Fuel Consumption'!W17</f>
        <v>-2801.956038</v>
      </c>
      <c r="AH16" s="8">
        <f>'Generation Fuel Consumption'!X17</f>
        <v>-0.243</v>
      </c>
      <c r="AI16" s="8">
        <f>'Generation Fuel Consumption'!Y17</f>
        <v>-0.243</v>
      </c>
      <c r="AJ16" s="8">
        <f>'Generation Fuel Consumption'!Z17</f>
        <v>0</v>
      </c>
      <c r="AK16" s="8">
        <f>'Generation Fuel Consumption'!AA17</f>
        <v>-3.883476</v>
      </c>
      <c r="AL16" s="8">
        <f>'Generation Fuel Consumption'!AB17</f>
        <v>-3.596046</v>
      </c>
      <c r="AM16" s="8">
        <f>'Generation Fuel Consumption'!AC17</f>
        <v>-0.772869</v>
      </c>
      <c r="AN16" s="8">
        <f>'Generation Fuel Consumption'!AD17</f>
        <v>-127.974372053297</v>
      </c>
      <c r="AO16" s="8">
        <f>'Generation Fuel Consumption'!AE17</f>
        <v>-183.556270925863</v>
      </c>
      <c r="AP16" s="8">
        <f>'Generation Fuel Consumption'!AF17</f>
        <v>-191.666548001367</v>
      </c>
      <c r="AQ16" s="8">
        <f>'Generation Fuel Consumption'!AG17</f>
        <v>-6407.05304012914</v>
      </c>
    </row>
    <row r="17" spans="1:43">
      <c r="A17" s="7" t="s">
        <v>483</v>
      </c>
      <c r="B17" s="8">
        <f t="shared" si="10"/>
        <v>10844.931673</v>
      </c>
      <c r="C17" s="8">
        <f t="shared" si="0"/>
        <v>10522.808016</v>
      </c>
      <c r="D17" s="8">
        <f t="shared" si="0"/>
        <v>12127.473713</v>
      </c>
      <c r="E17" s="8">
        <f t="shared" si="1"/>
        <v>3604</v>
      </c>
      <c r="F17" s="8">
        <f t="shared" si="2"/>
        <v>3570</v>
      </c>
      <c r="G17" s="8">
        <f t="shared" si="3"/>
        <v>4004</v>
      </c>
      <c r="H17" s="8">
        <f t="shared" si="4"/>
        <v>300.913753412875</v>
      </c>
      <c r="I17" s="8">
        <f t="shared" si="5"/>
        <v>294.756527058824</v>
      </c>
      <c r="J17" s="8">
        <f t="shared" si="6"/>
        <v>302.883958866134</v>
      </c>
      <c r="K17" s="7">
        <v>4.36</v>
      </c>
      <c r="L17" s="7">
        <v>4.45</v>
      </c>
      <c r="M17" s="7">
        <v>4.5</v>
      </c>
      <c r="N17" s="8">
        <f t="shared" si="7"/>
        <v>314.631695329229</v>
      </c>
      <c r="O17" s="8">
        <f t="shared" si="8"/>
        <v>308.484068088774</v>
      </c>
      <c r="P17" s="8">
        <f t="shared" si="9"/>
        <v>317.155977870297</v>
      </c>
      <c r="Q17" s="8">
        <f>N17*About!$A$30</f>
        <v>8739916.35042914</v>
      </c>
      <c r="R17" s="8">
        <f>O17*About!$A$30</f>
        <v>8569146.05413406</v>
      </c>
      <c r="S17" s="8">
        <f>P17*About!$A$30</f>
        <v>8810036.48956738</v>
      </c>
      <c r="U17" s="7" t="str">
        <f>'Generation Fuel Consumption'!K18</f>
        <v>江苏省</v>
      </c>
      <c r="V17" s="8">
        <f>'Generation Fuel Consumption'!L18</f>
        <v>5496.31568158524</v>
      </c>
      <c r="W17" s="8">
        <f>'Generation Fuel Consumption'!M18</f>
        <v>5453.40348479672</v>
      </c>
      <c r="X17" s="8">
        <f>'Generation Fuel Consumption'!N18</f>
        <v>5954.46395626922</v>
      </c>
      <c r="Y17" s="8">
        <f>'Generation Fuel Consumption'!O18</f>
        <v>0</v>
      </c>
      <c r="Z17" s="8">
        <f>'Generation Fuel Consumption'!P18</f>
        <v>0</v>
      </c>
      <c r="AA17" s="8">
        <f>'Generation Fuel Consumption'!Q18</f>
        <v>0</v>
      </c>
      <c r="AB17" s="8">
        <f>'Generation Fuel Consumption'!R18</f>
        <v>-205.723607789546</v>
      </c>
      <c r="AC17" s="8">
        <f>'Generation Fuel Consumption'!S18</f>
        <v>-203.318073112402</v>
      </c>
      <c r="AD17" s="8">
        <f>'Generation Fuel Consumption'!T18</f>
        <v>-205.254526819269</v>
      </c>
      <c r="AE17" s="8">
        <f>'Generation Fuel Consumption'!U18</f>
        <v>-10844.931673</v>
      </c>
      <c r="AF17" s="8">
        <f>'Generation Fuel Consumption'!V18</f>
        <v>-10522.808016</v>
      </c>
      <c r="AG17" s="8">
        <f>'Generation Fuel Consumption'!W18</f>
        <v>-12127.473713</v>
      </c>
      <c r="AH17" s="8">
        <f>'Generation Fuel Consumption'!X18</f>
        <v>-1355.41182388111</v>
      </c>
      <c r="AI17" s="8">
        <f>'Generation Fuel Consumption'!Y18</f>
        <v>-992.326625896823</v>
      </c>
      <c r="AJ17" s="8">
        <f>'Generation Fuel Consumption'!Z18</f>
        <v>-984.951789716433</v>
      </c>
      <c r="AK17" s="8">
        <f>'Generation Fuel Consumption'!AA18</f>
        <v>-8.4953577119918</v>
      </c>
      <c r="AL17" s="8">
        <f>'Generation Fuel Consumption'!AB18</f>
        <v>-7.12033323915272</v>
      </c>
      <c r="AM17" s="8">
        <f>'Generation Fuel Consumption'!AC18</f>
        <v>-8.70770858968227</v>
      </c>
      <c r="AN17" s="8">
        <f>'Generation Fuel Consumption'!AD18</f>
        <v>-290.359919713017</v>
      </c>
      <c r="AO17" s="8">
        <f>'Generation Fuel Consumption'!AE18</f>
        <v>-339.691605056372</v>
      </c>
      <c r="AP17" s="8">
        <f>'Generation Fuel Consumption'!AF18</f>
        <v>-373.452758455757</v>
      </c>
      <c r="AQ17" s="8">
        <f>'Generation Fuel Consumption'!AG18</f>
        <v>-21565.8444093304</v>
      </c>
    </row>
    <row r="18" spans="1:43">
      <c r="A18" s="7" t="s">
        <v>484</v>
      </c>
      <c r="B18" s="8">
        <f t="shared" si="10"/>
        <v>2945.36589998975</v>
      </c>
      <c r="C18" s="8">
        <f t="shared" si="0"/>
        <v>2974.21924386812</v>
      </c>
      <c r="D18" s="8">
        <f t="shared" si="0"/>
        <v>3120.9899105217</v>
      </c>
      <c r="E18" s="8">
        <f t="shared" si="1"/>
        <v>973</v>
      </c>
      <c r="F18" s="8">
        <f t="shared" si="2"/>
        <v>1018</v>
      </c>
      <c r="G18" s="8">
        <f t="shared" si="3"/>
        <v>1075</v>
      </c>
      <c r="H18" s="8">
        <f t="shared" si="4"/>
        <v>302.709753339132</v>
      </c>
      <c r="I18" s="8">
        <f t="shared" si="5"/>
        <v>292.16299055679</v>
      </c>
      <c r="J18" s="8">
        <f t="shared" si="6"/>
        <v>290.324642839227</v>
      </c>
      <c r="K18" s="7">
        <v>4.77</v>
      </c>
      <c r="L18" s="7">
        <v>4.94</v>
      </c>
      <c r="M18" s="7">
        <v>5.19</v>
      </c>
      <c r="N18" s="8">
        <f t="shared" si="7"/>
        <v>317.872260148201</v>
      </c>
      <c r="O18" s="8">
        <f t="shared" si="8"/>
        <v>307.345876874385</v>
      </c>
      <c r="P18" s="8">
        <f t="shared" si="9"/>
        <v>306.217321842873</v>
      </c>
      <c r="Q18" s="8">
        <f>N18*About!$A$30</f>
        <v>8829933.55424683</v>
      </c>
      <c r="R18" s="8">
        <f>O18*About!$A$30</f>
        <v>8537529.09960522</v>
      </c>
      <c r="S18" s="8">
        <f>P18*About!$A$30</f>
        <v>8506179.82132621</v>
      </c>
      <c r="U18" s="7" t="str">
        <f>'Generation Fuel Consumption'!K19</f>
        <v>江西省</v>
      </c>
      <c r="V18" s="8">
        <f>'Generation Fuel Consumption'!L19</f>
        <v>1354.10181072771</v>
      </c>
      <c r="W18" s="8">
        <f>'Generation Fuel Consumption'!M19</f>
        <v>1435.80594465323</v>
      </c>
      <c r="X18" s="8">
        <f>'Generation Fuel Consumption'!N19</f>
        <v>1529.8093611206</v>
      </c>
      <c r="Y18" s="8">
        <f>'Generation Fuel Consumption'!O19</f>
        <v>-16.2358899897506</v>
      </c>
      <c r="Z18" s="8">
        <f>'Generation Fuel Consumption'!P19</f>
        <v>-10.7171178681244</v>
      </c>
      <c r="AA18" s="8">
        <f>'Generation Fuel Consumption'!Q19</f>
        <v>-6.80619952169457</v>
      </c>
      <c r="AB18" s="8">
        <f>'Generation Fuel Consumption'!R19</f>
        <v>-141.559959002392</v>
      </c>
      <c r="AC18" s="8">
        <f>'Generation Fuel Consumption'!S19</f>
        <v>-172.447215579091</v>
      </c>
      <c r="AD18" s="8">
        <f>'Generation Fuel Consumption'!T19</f>
        <v>-164.859583190981</v>
      </c>
      <c r="AE18" s="8">
        <f>'Generation Fuel Consumption'!U19</f>
        <v>-2929.13001</v>
      </c>
      <c r="AF18" s="8">
        <f>'Generation Fuel Consumption'!V19</f>
        <v>-2963.502126</v>
      </c>
      <c r="AG18" s="8">
        <f>'Generation Fuel Consumption'!W19</f>
        <v>-3114.183711</v>
      </c>
      <c r="AH18" s="8">
        <f>'Generation Fuel Consumption'!X19</f>
        <v>-11.2995</v>
      </c>
      <c r="AI18" s="8">
        <f>'Generation Fuel Consumption'!Y19</f>
        <v>-7.047</v>
      </c>
      <c r="AJ18" s="8">
        <f>'Generation Fuel Consumption'!Z19</f>
        <v>-13.2435</v>
      </c>
      <c r="AK18" s="8">
        <f>'Generation Fuel Consumption'!AA19</f>
        <v>-1.31167341851725</v>
      </c>
      <c r="AL18" s="8">
        <f>'Generation Fuel Consumption'!AB19</f>
        <v>-4.5623250789204</v>
      </c>
      <c r="AM18" s="8">
        <f>'Generation Fuel Consumption'!AC19</f>
        <v>-2.97741206525453</v>
      </c>
      <c r="AN18" s="8">
        <f>'Generation Fuel Consumption'!AD19</f>
        <v>-101.673473522378</v>
      </c>
      <c r="AO18" s="8">
        <f>'Generation Fuel Consumption'!AE19</f>
        <v>-160.775492654595</v>
      </c>
      <c r="AP18" s="8">
        <f>'Generation Fuel Consumption'!AF19</f>
        <v>-231.237899897506</v>
      </c>
      <c r="AQ18" s="8">
        <f>'Generation Fuel Consumption'!AG19</f>
        <v>-5733.85297228767</v>
      </c>
    </row>
    <row r="19" spans="1:43">
      <c r="A19" s="7" t="s">
        <v>485</v>
      </c>
      <c r="B19" s="8">
        <f t="shared" si="10"/>
        <v>5029.36643588965</v>
      </c>
      <c r="C19" s="8">
        <f t="shared" si="0"/>
        <v>4741.97004898941</v>
      </c>
      <c r="D19" s="8">
        <f t="shared" si="0"/>
        <v>4765.01887991288</v>
      </c>
      <c r="E19" s="8">
        <f t="shared" si="1"/>
        <v>1343</v>
      </c>
      <c r="F19" s="8">
        <f t="shared" si="2"/>
        <v>1340</v>
      </c>
      <c r="G19" s="8">
        <f t="shared" si="3"/>
        <v>1324</v>
      </c>
      <c r="H19" s="8">
        <f t="shared" si="4"/>
        <v>374.48744868873</v>
      </c>
      <c r="I19" s="8">
        <f t="shared" si="5"/>
        <v>353.878361864881</v>
      </c>
      <c r="J19" s="8">
        <f t="shared" si="6"/>
        <v>359.895685794024</v>
      </c>
      <c r="K19" s="7">
        <v>6.17</v>
      </c>
      <c r="L19" s="7">
        <v>5.96</v>
      </c>
      <c r="M19" s="7">
        <v>6.03</v>
      </c>
      <c r="N19" s="8">
        <f t="shared" si="7"/>
        <v>399.112702428573</v>
      </c>
      <c r="O19" s="8">
        <f t="shared" si="8"/>
        <v>376.306212106424</v>
      </c>
      <c r="P19" s="8">
        <f t="shared" si="9"/>
        <v>382.989981689927</v>
      </c>
      <c r="Q19" s="8">
        <f>N19*About!$A$30</f>
        <v>11086650.4722908</v>
      </c>
      <c r="R19" s="8">
        <f>O19*About!$A$30</f>
        <v>10453126.1941538</v>
      </c>
      <c r="S19" s="8">
        <f>P19*About!$A$30</f>
        <v>10638789.5838649</v>
      </c>
      <c r="U19" s="7" t="str">
        <f>'Generation Fuel Consumption'!K20</f>
        <v>辽宁省</v>
      </c>
      <c r="V19" s="8">
        <f>'Generation Fuel Consumption'!L20</f>
        <v>1816.23505295524</v>
      </c>
      <c r="W19" s="8">
        <f>'Generation Fuel Consumption'!M20</f>
        <v>1853.30509053639</v>
      </c>
      <c r="X19" s="8">
        <f>'Generation Fuel Consumption'!N20</f>
        <v>1840.93201229928</v>
      </c>
      <c r="Y19" s="8">
        <f>'Generation Fuel Consumption'!O20</f>
        <v>-14.3047488896481</v>
      </c>
      <c r="Z19" s="8">
        <f>'Generation Fuel Consumption'!P20</f>
        <v>-18.172752989409</v>
      </c>
      <c r="AA19" s="8">
        <f>'Generation Fuel Consumption'!Q20</f>
        <v>-8.20806491288008</v>
      </c>
      <c r="AB19" s="8">
        <f>'Generation Fuel Consumption'!R20</f>
        <v>-200.6416125726</v>
      </c>
      <c r="AC19" s="8">
        <f>'Generation Fuel Consumption'!S20</f>
        <v>-245.098052613598</v>
      </c>
      <c r="AD19" s="8">
        <f>'Generation Fuel Consumption'!T20</f>
        <v>-251.662794670311</v>
      </c>
      <c r="AE19" s="8">
        <f>'Generation Fuel Consumption'!U20</f>
        <v>-5015.061687</v>
      </c>
      <c r="AF19" s="8">
        <f>'Generation Fuel Consumption'!V20</f>
        <v>-4723.797296</v>
      </c>
      <c r="AG19" s="8">
        <f>'Generation Fuel Consumption'!W20</f>
        <v>-4756.810815</v>
      </c>
      <c r="AH19" s="8">
        <f>'Generation Fuel Consumption'!X20</f>
        <v>0</v>
      </c>
      <c r="AI19" s="8">
        <f>'Generation Fuel Consumption'!Y20</f>
        <v>0</v>
      </c>
      <c r="AJ19" s="8">
        <f>'Generation Fuel Consumption'!Z20</f>
        <v>0</v>
      </c>
      <c r="AK19" s="8">
        <f>'Generation Fuel Consumption'!AA20</f>
        <v>-8.66496</v>
      </c>
      <c r="AL19" s="8">
        <f>'Generation Fuel Consumption'!AB20</f>
        <v>-8.06600591253844</v>
      </c>
      <c r="AM19" s="8">
        <f>'Generation Fuel Consumption'!AC20</f>
        <v>-7.954626</v>
      </c>
      <c r="AN19" s="8">
        <f>'Generation Fuel Consumption'!AD20</f>
        <v>-30.6210461223095</v>
      </c>
      <c r="AO19" s="8">
        <f>'Generation Fuel Consumption'!AE20</f>
        <v>-86.7429634437991</v>
      </c>
      <c r="AP19" s="8">
        <f>'Generation Fuel Consumption'!AF20</f>
        <v>-112.623847625555</v>
      </c>
      <c r="AQ19" s="8">
        <f>'Generation Fuel Consumption'!AG20</f>
        <v>-9977.95911796174</v>
      </c>
    </row>
    <row r="20" spans="1:43">
      <c r="A20" s="7" t="s">
        <v>486</v>
      </c>
      <c r="B20" s="8">
        <f t="shared" si="10"/>
        <v>19088.3903084025</v>
      </c>
      <c r="C20" s="8">
        <f t="shared" si="0"/>
        <v>19842.1200916696</v>
      </c>
      <c r="D20" s="8">
        <f t="shared" si="0"/>
        <v>20156.7284596686</v>
      </c>
      <c r="E20" s="8">
        <f t="shared" si="1"/>
        <v>4551</v>
      </c>
      <c r="F20" s="8">
        <f t="shared" si="2"/>
        <v>4677</v>
      </c>
      <c r="G20" s="8">
        <f t="shared" si="3"/>
        <v>4706</v>
      </c>
      <c r="H20" s="8">
        <f t="shared" si="4"/>
        <v>419.432878672873</v>
      </c>
      <c r="I20" s="8">
        <f t="shared" si="5"/>
        <v>424.248879445577</v>
      </c>
      <c r="J20" s="8">
        <f t="shared" si="6"/>
        <v>428.319771773663</v>
      </c>
      <c r="K20" s="7">
        <v>7.32</v>
      </c>
      <c r="L20" s="7">
        <v>7.01</v>
      </c>
      <c r="M20" s="7">
        <v>6.67</v>
      </c>
      <c r="N20" s="8">
        <f t="shared" si="7"/>
        <v>452.560292051007</v>
      </c>
      <c r="O20" s="8">
        <f t="shared" si="8"/>
        <v>456.230647860605</v>
      </c>
      <c r="P20" s="8">
        <f t="shared" si="9"/>
        <v>458.930431558624</v>
      </c>
      <c r="Q20" s="8">
        <f>N20*About!$A$30</f>
        <v>12571330.7170555</v>
      </c>
      <c r="R20" s="8">
        <f>O20*About!$A$30</f>
        <v>12673286.7603544</v>
      </c>
      <c r="S20" s="8">
        <f>P20*About!$A$30</f>
        <v>12748282.0136465</v>
      </c>
      <c r="U20" s="7" t="str">
        <f>'Generation Fuel Consumption'!K21</f>
        <v>内蒙古自治区</v>
      </c>
      <c r="V20" s="8">
        <f>'Generation Fuel Consumption'!L21</f>
        <v>5668.01366586949</v>
      </c>
      <c r="W20" s="8">
        <f>'Generation Fuel Consumption'!M21</f>
        <v>5954.32866416126</v>
      </c>
      <c r="X20" s="8">
        <f>'Generation Fuel Consumption'!N21</f>
        <v>6016.56303382303</v>
      </c>
      <c r="Y20" s="8">
        <f>'Generation Fuel Consumption'!O21</f>
        <v>-113.33938640246</v>
      </c>
      <c r="Z20" s="8">
        <f>'Generation Fuel Consumption'!P21</f>
        <v>-106.032520669628</v>
      </c>
      <c r="AA20" s="8">
        <f>'Generation Fuel Consumption'!Q21</f>
        <v>-86.7211096686027</v>
      </c>
      <c r="AB20" s="8">
        <f>'Generation Fuel Consumption'!R21</f>
        <v>-203.107960368978</v>
      </c>
      <c r="AC20" s="8">
        <f>'Generation Fuel Consumption'!S21</f>
        <v>-231.405876323881</v>
      </c>
      <c r="AD20" s="8">
        <f>'Generation Fuel Consumption'!T21</f>
        <v>-210.702084045097</v>
      </c>
      <c r="AE20" s="8">
        <f>'Generation Fuel Consumption'!U21</f>
        <v>-18975.050922</v>
      </c>
      <c r="AF20" s="8">
        <f>'Generation Fuel Consumption'!V21</f>
        <v>-19736.087571</v>
      </c>
      <c r="AG20" s="8">
        <f>'Generation Fuel Consumption'!W21</f>
        <v>-20070.00735</v>
      </c>
      <c r="AH20" s="8">
        <f>'Generation Fuel Consumption'!X21</f>
        <v>-0.278144516569867</v>
      </c>
      <c r="AI20" s="8">
        <f>'Generation Fuel Consumption'!Y21</f>
        <v>-0.139072258284933</v>
      </c>
      <c r="AJ20" s="8">
        <f>'Generation Fuel Consumption'!Z21</f>
        <v>-0.1215</v>
      </c>
      <c r="AK20" s="8">
        <f>'Generation Fuel Consumption'!AA21</f>
        <v>-1.731099</v>
      </c>
      <c r="AL20" s="8">
        <f>'Generation Fuel Consumption'!AB21</f>
        <v>-2.094519</v>
      </c>
      <c r="AM20" s="8">
        <f>'Generation Fuel Consumption'!AC21</f>
        <v>-1.81767</v>
      </c>
      <c r="AN20" s="8">
        <f>'Generation Fuel Consumption'!AD21</f>
        <v>-30.5410433891356</v>
      </c>
      <c r="AO20" s="8">
        <f>'Generation Fuel Consumption'!AE21</f>
        <v>-38.331309531944</v>
      </c>
      <c r="AP20" s="8">
        <f>'Generation Fuel Consumption'!AF21</f>
        <v>-38.0512999658353</v>
      </c>
      <c r="AQ20" s="8">
        <f>'Generation Fuel Consumption'!AG21</f>
        <v>-42206.6550742867</v>
      </c>
    </row>
    <row r="21" spans="1:43">
      <c r="A21" s="7" t="s">
        <v>487</v>
      </c>
      <c r="B21" s="8">
        <f t="shared" si="10"/>
        <v>5014.30297380697</v>
      </c>
      <c r="C21" s="8">
        <f t="shared" si="0"/>
        <v>5364.8388468343</v>
      </c>
      <c r="D21" s="8">
        <f t="shared" si="0"/>
        <v>5626.2518296973</v>
      </c>
      <c r="E21" s="8">
        <f t="shared" si="1"/>
        <v>1310</v>
      </c>
      <c r="F21" s="8">
        <f t="shared" si="2"/>
        <v>1351</v>
      </c>
      <c r="G21" s="8">
        <f t="shared" si="3"/>
        <v>1438</v>
      </c>
      <c r="H21" s="8">
        <f t="shared" si="4"/>
        <v>382.771219374578</v>
      </c>
      <c r="I21" s="8">
        <f t="shared" si="5"/>
        <v>397.101321009201</v>
      </c>
      <c r="J21" s="8">
        <f t="shared" si="6"/>
        <v>391.255342816224</v>
      </c>
      <c r="K21" s="7">
        <v>8.42</v>
      </c>
      <c r="L21" s="7">
        <v>8.15</v>
      </c>
      <c r="M21" s="7">
        <v>7.89</v>
      </c>
      <c r="N21" s="8">
        <f t="shared" si="7"/>
        <v>417.963768699037</v>
      </c>
      <c r="O21" s="8">
        <f t="shared" si="8"/>
        <v>432.336767565815</v>
      </c>
      <c r="P21" s="8">
        <f t="shared" si="9"/>
        <v>424.769669760313</v>
      </c>
      <c r="Q21" s="8">
        <f>N21*About!$A$30</f>
        <v>11610300.0116287</v>
      </c>
      <c r="R21" s="8">
        <f>O21*About!$A$30</f>
        <v>12009556.6970335</v>
      </c>
      <c r="S21" s="8">
        <f>P21*About!$A$30</f>
        <v>11799355.9994642</v>
      </c>
      <c r="U21" s="7" t="str">
        <f>'Generation Fuel Consumption'!K22</f>
        <v>宁夏回族自治区</v>
      </c>
      <c r="V21" s="8">
        <f>'Generation Fuel Consumption'!L22</f>
        <v>1698.50632046464</v>
      </c>
      <c r="W21" s="8">
        <f>'Generation Fuel Consumption'!M22</f>
        <v>1881.77792962077</v>
      </c>
      <c r="X21" s="8">
        <f>'Generation Fuel Consumption'!N22</f>
        <v>1965.03177314657</v>
      </c>
      <c r="Y21" s="8">
        <f>'Generation Fuel Consumption'!O22</f>
        <v>-22.4555948069696</v>
      </c>
      <c r="Z21" s="8">
        <f>'Generation Fuel Consumption'!P22</f>
        <v>-18.2385548343013</v>
      </c>
      <c r="AA21" s="8">
        <f>'Generation Fuel Consumption'!Q22</f>
        <v>-16.138617697301</v>
      </c>
      <c r="AB21" s="8">
        <f>'Generation Fuel Consumption'!R22</f>
        <v>-20.8817902289033</v>
      </c>
      <c r="AC21" s="8">
        <f>'Generation Fuel Consumption'!S22</f>
        <v>-20.9340621797062</v>
      </c>
      <c r="AD21" s="8">
        <f>'Generation Fuel Consumption'!T22</f>
        <v>-23.8117526477622</v>
      </c>
      <c r="AE21" s="8">
        <f>'Generation Fuel Consumption'!U22</f>
        <v>-4991.847379</v>
      </c>
      <c r="AF21" s="8">
        <f>'Generation Fuel Consumption'!V22</f>
        <v>-5346.600292</v>
      </c>
      <c r="AG21" s="8">
        <f>'Generation Fuel Consumption'!W22</f>
        <v>-5610.113212</v>
      </c>
      <c r="AH21" s="8">
        <f>'Generation Fuel Consumption'!X22</f>
        <v>-44.0357167748548</v>
      </c>
      <c r="AI21" s="8">
        <f>'Generation Fuel Consumption'!Y22</f>
        <v>-47.6982890331397</v>
      </c>
      <c r="AJ21" s="8">
        <f>'Generation Fuel Consumption'!Z22</f>
        <v>-40.2867890331397</v>
      </c>
      <c r="AK21" s="8">
        <f>'Generation Fuel Consumption'!AA22</f>
        <v>-0.463992</v>
      </c>
      <c r="AL21" s="8">
        <f>'Generation Fuel Consumption'!AB22</f>
        <v>-0.50799</v>
      </c>
      <c r="AM21" s="8">
        <f>'Generation Fuel Consumption'!AC22</f>
        <v>-0.624558</v>
      </c>
      <c r="AN21" s="8">
        <f>'Generation Fuel Consumption'!AD22</f>
        <v>-13.1104478988726</v>
      </c>
      <c r="AO21" s="8">
        <f>'Generation Fuel Consumption'!AE22</f>
        <v>-14.2004851383669</v>
      </c>
      <c r="AP21" s="8">
        <f>'Generation Fuel Consumption'!AF22</f>
        <v>-14.4904950461223</v>
      </c>
      <c r="AQ21" s="8">
        <f>'Generation Fuel Consumption'!AG22</f>
        <v>-10701.1239950875</v>
      </c>
    </row>
    <row r="22" spans="1:43">
      <c r="A22" s="7" t="s">
        <v>488</v>
      </c>
      <c r="B22" s="8">
        <f t="shared" si="10"/>
        <v>332.256645</v>
      </c>
      <c r="C22" s="8">
        <f t="shared" si="0"/>
        <v>320.727843</v>
      </c>
      <c r="D22" s="8">
        <f t="shared" si="0"/>
        <v>507.253002</v>
      </c>
      <c r="E22" s="8">
        <f t="shared" si="1"/>
        <v>100</v>
      </c>
      <c r="F22" s="8">
        <f t="shared" si="2"/>
        <v>100</v>
      </c>
      <c r="G22" s="8">
        <f t="shared" si="3"/>
        <v>142</v>
      </c>
      <c r="H22" s="8">
        <f t="shared" si="4"/>
        <v>332.256645</v>
      </c>
      <c r="I22" s="8">
        <f t="shared" si="5"/>
        <v>320.727843</v>
      </c>
      <c r="J22" s="8">
        <f t="shared" si="6"/>
        <v>357.220423943662</v>
      </c>
      <c r="K22" s="7">
        <v>6.4</v>
      </c>
      <c r="L22" s="7">
        <v>6.09</v>
      </c>
      <c r="M22" s="7">
        <v>6.26</v>
      </c>
      <c r="N22" s="8">
        <f t="shared" si="7"/>
        <v>354.975048076923</v>
      </c>
      <c r="O22" s="8">
        <f t="shared" si="8"/>
        <v>341.526826749015</v>
      </c>
      <c r="P22" s="8">
        <f t="shared" si="9"/>
        <v>381.075766955048</v>
      </c>
      <c r="Q22" s="8">
        <f>N22*About!$A$30</f>
        <v>9860583.89138284</v>
      </c>
      <c r="R22" s="8">
        <f>O22*About!$A$30</f>
        <v>9487015.90311966</v>
      </c>
      <c r="S22" s="8">
        <f>P22*About!$A$30</f>
        <v>10585616.0577772</v>
      </c>
      <c r="U22" s="7" t="str">
        <f>'Generation Fuel Consumption'!K23</f>
        <v>青海省</v>
      </c>
      <c r="V22" s="8">
        <f>'Generation Fuel Consumption'!L23</f>
        <v>128.121626238469</v>
      </c>
      <c r="W22" s="8">
        <f>'Generation Fuel Consumption'!M23</f>
        <v>128.576699692518</v>
      </c>
      <c r="X22" s="8">
        <f>'Generation Fuel Consumption'!N23</f>
        <v>184.501537410318</v>
      </c>
      <c r="Y22" s="8">
        <f>'Generation Fuel Consumption'!O23</f>
        <v>0</v>
      </c>
      <c r="Z22" s="8">
        <f>'Generation Fuel Consumption'!P23</f>
        <v>0</v>
      </c>
      <c r="AA22" s="8">
        <f>'Generation Fuel Consumption'!Q23</f>
        <v>0</v>
      </c>
      <c r="AB22" s="8">
        <f>'Generation Fuel Consumption'!R23</f>
        <v>-25.0632046463956</v>
      </c>
      <c r="AC22" s="8">
        <f>'Generation Fuel Consumption'!S23</f>
        <v>-20.3139733515545</v>
      </c>
      <c r="AD22" s="8">
        <f>'Generation Fuel Consumption'!T23</f>
        <v>-21.0204988042364</v>
      </c>
      <c r="AE22" s="8">
        <f>'Generation Fuel Consumption'!U23</f>
        <v>-332.256645</v>
      </c>
      <c r="AF22" s="8">
        <f>'Generation Fuel Consumption'!V23</f>
        <v>-320.727843</v>
      </c>
      <c r="AG22" s="8">
        <f>'Generation Fuel Consumption'!W23</f>
        <v>-507.253002</v>
      </c>
      <c r="AH22" s="8">
        <f>'Generation Fuel Consumption'!X23</f>
        <v>-0.243</v>
      </c>
      <c r="AI22" s="8">
        <f>'Generation Fuel Consumption'!Y23</f>
        <v>0</v>
      </c>
      <c r="AJ22" s="8">
        <f>'Generation Fuel Consumption'!Z23</f>
        <v>0</v>
      </c>
      <c r="AK22" s="8">
        <f>'Generation Fuel Consumption'!AA23</f>
        <v>-0.043713</v>
      </c>
      <c r="AL22" s="8">
        <f>'Generation Fuel Consumption'!AB23</f>
        <v>-0.072285</v>
      </c>
      <c r="AM22" s="8">
        <f>'Generation Fuel Consumption'!AC23</f>
        <v>-0.043428</v>
      </c>
      <c r="AN22" s="8">
        <f>'Generation Fuel Consumption'!AD23</f>
        <v>0</v>
      </c>
      <c r="AO22" s="8">
        <f>'Generation Fuel Consumption'!AE23</f>
        <v>0</v>
      </c>
      <c r="AP22" s="8">
        <f>'Generation Fuel Consumption'!AF23</f>
        <v>0</v>
      </c>
      <c r="AQ22" s="8">
        <f>'Generation Fuel Consumption'!AG23</f>
        <v>-785.837729460881</v>
      </c>
    </row>
    <row r="23" spans="1:43">
      <c r="A23" s="7" t="s">
        <v>224</v>
      </c>
      <c r="B23" s="8">
        <f t="shared" si="10"/>
        <v>148857.498112964</v>
      </c>
      <c r="C23" s="8">
        <f t="shared" si="0"/>
        <v>149958.31754559</v>
      </c>
      <c r="D23" s="8">
        <f t="shared" si="0"/>
        <v>165081.300756028</v>
      </c>
      <c r="E23" s="8">
        <f t="shared" si="1"/>
        <v>45538</v>
      </c>
      <c r="F23" s="8">
        <f t="shared" si="2"/>
        <v>46296</v>
      </c>
      <c r="G23" s="8">
        <f t="shared" si="3"/>
        <v>50426</v>
      </c>
      <c r="H23" s="8">
        <f t="shared" si="4"/>
        <v>326.886332541974</v>
      </c>
      <c r="I23" s="8">
        <f t="shared" si="5"/>
        <v>323.912038935524</v>
      </c>
      <c r="J23" s="8">
        <f t="shared" si="6"/>
        <v>327.3733803118</v>
      </c>
      <c r="K23" s="7">
        <v>6.01</v>
      </c>
      <c r="L23" s="7">
        <v>5.98</v>
      </c>
      <c r="M23" s="7">
        <v>5.59</v>
      </c>
      <c r="N23" s="8">
        <f t="shared" si="7"/>
        <v>347.788416365543</v>
      </c>
      <c r="O23" s="8">
        <f t="shared" si="8"/>
        <v>344.51397461766</v>
      </c>
      <c r="P23" s="8">
        <f t="shared" si="9"/>
        <v>346.757102332168</v>
      </c>
      <c r="Q23" s="8">
        <f>N23*About!$A$30</f>
        <v>9660951.87422997</v>
      </c>
      <c r="R23" s="8">
        <f>O23*About!$A$30</f>
        <v>9569993.62877761</v>
      </c>
      <c r="S23" s="8">
        <f>P23*About!$A$30</f>
        <v>9632303.78023141</v>
      </c>
      <c r="U23" s="7" t="str">
        <f>'Generation Fuel Consumption'!K24</f>
        <v>全国</v>
      </c>
      <c r="V23" s="8">
        <f>'Generation Fuel Consumption'!L24</f>
        <v>64204.0751622822</v>
      </c>
      <c r="W23" s="8">
        <f>'Generation Fuel Consumption'!M24</f>
        <v>65558.2261701401</v>
      </c>
      <c r="X23" s="8">
        <f>'Generation Fuel Consumption'!N24</f>
        <v>71408.0109326956</v>
      </c>
      <c r="Y23" s="8">
        <f>'Generation Fuel Consumption'!O24</f>
        <v>-705.810614964127</v>
      </c>
      <c r="Z23" s="8">
        <f>'Generation Fuel Consumption'!P24</f>
        <v>-597.254736590366</v>
      </c>
      <c r="AA23" s="8">
        <f>'Generation Fuel Consumption'!Q24</f>
        <v>-467.290371028357</v>
      </c>
      <c r="AB23" s="8">
        <f>'Generation Fuel Consumption'!R24</f>
        <v>-3813.82029381619</v>
      </c>
      <c r="AC23" s="8">
        <f>'Generation Fuel Consumption'!S24</f>
        <v>-4367.40382644346</v>
      </c>
      <c r="AD23" s="8">
        <f>'Generation Fuel Consumption'!T24</f>
        <v>-4661.80901947386</v>
      </c>
      <c r="AE23" s="8">
        <f>'Generation Fuel Consumption'!U24</f>
        <v>-148151.687498</v>
      </c>
      <c r="AF23" s="8">
        <f>'Generation Fuel Consumption'!V24</f>
        <v>-149361.062809</v>
      </c>
      <c r="AG23" s="8">
        <f>'Generation Fuel Consumption'!W24</f>
        <v>-164614.010385</v>
      </c>
      <c r="AH23" s="8">
        <f>'Generation Fuel Consumption'!X24</f>
        <v>-5167.82026261394</v>
      </c>
      <c r="AI23" s="8">
        <f>'Generation Fuel Consumption'!Y24</f>
        <v>-5618.01847364332</v>
      </c>
      <c r="AJ23" s="8">
        <f>'Generation Fuel Consumption'!Z24</f>
        <v>-6248.32172819098</v>
      </c>
      <c r="AK23" s="8">
        <f>'Generation Fuel Consumption'!AA24</f>
        <v>-387.976069456098</v>
      </c>
      <c r="AL23" s="8">
        <f>'Generation Fuel Consumption'!AB24</f>
        <v>-402.881146540485</v>
      </c>
      <c r="AM23" s="8">
        <f>'Generation Fuel Consumption'!AC24</f>
        <v>-400.593358509737</v>
      </c>
      <c r="AN23" s="8">
        <f>'Generation Fuel Consumption'!AD24</f>
        <v>-1568.02356918346</v>
      </c>
      <c r="AO23" s="8">
        <f>'Generation Fuel Consumption'!AE24</f>
        <v>-2017.90893884523</v>
      </c>
      <c r="AP23" s="8">
        <f>'Generation Fuel Consumption'!AF24</f>
        <v>-2904.49922787837</v>
      </c>
      <c r="AQ23" s="8">
        <f>'Generation Fuel Consumption'!AG24</f>
        <v>-300285.88006406</v>
      </c>
    </row>
    <row r="24" spans="1:43">
      <c r="A24" s="7" t="s">
        <v>489</v>
      </c>
      <c r="B24" s="8">
        <f t="shared" si="10"/>
        <v>14457.3964169696</v>
      </c>
      <c r="C24" s="8">
        <f t="shared" si="0"/>
        <v>13266.1955717499</v>
      </c>
      <c r="D24" s="8">
        <f t="shared" si="0"/>
        <v>13853.9222518835</v>
      </c>
      <c r="E24" s="8">
        <f t="shared" si="1"/>
        <v>4381</v>
      </c>
      <c r="F24" s="8">
        <f t="shared" si="2"/>
        <v>4752</v>
      </c>
      <c r="G24" s="8">
        <f t="shared" si="3"/>
        <v>4886</v>
      </c>
      <c r="H24" s="8">
        <f t="shared" si="4"/>
        <v>330.00220079821</v>
      </c>
      <c r="I24" s="8">
        <f t="shared" si="5"/>
        <v>279.170782233795</v>
      </c>
      <c r="J24" s="8">
        <f t="shared" si="6"/>
        <v>283.543230697575</v>
      </c>
      <c r="K24" s="7">
        <v>6.49</v>
      </c>
      <c r="L24" s="7">
        <v>6.87</v>
      </c>
      <c r="M24" s="7">
        <v>6.21</v>
      </c>
      <c r="N24" s="8">
        <f t="shared" si="7"/>
        <v>352.905786331099</v>
      </c>
      <c r="O24" s="8">
        <f t="shared" si="8"/>
        <v>299.764611010195</v>
      </c>
      <c r="P24" s="8">
        <f t="shared" si="9"/>
        <v>302.317124104462</v>
      </c>
      <c r="Q24" s="8">
        <f>N24*About!$A$30</f>
        <v>9803103.43142243</v>
      </c>
      <c r="R24" s="8">
        <f>O24*About!$A$30</f>
        <v>8326934.83822907</v>
      </c>
      <c r="S24" s="8">
        <f>P24*About!$A$30</f>
        <v>8397839.17259349</v>
      </c>
      <c r="U24" s="7" t="str">
        <f>'Generation Fuel Consumption'!K25</f>
        <v>山东省</v>
      </c>
      <c r="V24" s="8">
        <f>'Generation Fuel Consumption'!L25</f>
        <v>6509.89955585924</v>
      </c>
      <c r="W24" s="8">
        <f>'Generation Fuel Consumption'!M25</f>
        <v>6323.74991458832</v>
      </c>
      <c r="X24" s="8">
        <f>'Generation Fuel Consumption'!N25</f>
        <v>6495.30030748206</v>
      </c>
      <c r="Y24" s="8">
        <f>'Generation Fuel Consumption'!O25</f>
        <v>-69.3265350187906</v>
      </c>
      <c r="Z24" s="8">
        <f>'Generation Fuel Consumption'!P25</f>
        <v>-64.22832251452</v>
      </c>
      <c r="AA24" s="8">
        <f>'Generation Fuel Consumption'!Q25</f>
        <v>-25.0047010591049</v>
      </c>
      <c r="AB24" s="8">
        <f>'Generation Fuel Consumption'!R25</f>
        <v>-269.569525111035</v>
      </c>
      <c r="AC24" s="8">
        <f>'Generation Fuel Consumption'!S25</f>
        <v>-320.703450632046</v>
      </c>
      <c r="AD24" s="8">
        <f>'Generation Fuel Consumption'!T25</f>
        <v>-403.646737273659</v>
      </c>
      <c r="AE24" s="8">
        <f>'Generation Fuel Consumption'!U25</f>
        <v>-14388.0698819508</v>
      </c>
      <c r="AF24" s="8">
        <f>'Generation Fuel Consumption'!V25</f>
        <v>-13201.9672492354</v>
      </c>
      <c r="AG24" s="8">
        <f>'Generation Fuel Consumption'!W25</f>
        <v>-13828.9175508244</v>
      </c>
      <c r="AH24" s="8">
        <f>'Generation Fuel Consumption'!X25</f>
        <v>-1.8225</v>
      </c>
      <c r="AI24" s="8">
        <f>'Generation Fuel Consumption'!Y25</f>
        <v>-2.3085</v>
      </c>
      <c r="AJ24" s="8">
        <f>'Generation Fuel Consumption'!Z25</f>
        <v>-8.019</v>
      </c>
      <c r="AK24" s="8">
        <f>'Generation Fuel Consumption'!AA25</f>
        <v>-25.5498703344722</v>
      </c>
      <c r="AL24" s="8">
        <f>'Generation Fuel Consumption'!AB25</f>
        <v>-35.2256874424325</v>
      </c>
      <c r="AM24" s="8">
        <f>'Generation Fuel Consumption'!AC25</f>
        <v>-30.4275801831227</v>
      </c>
      <c r="AN24" s="8">
        <f>'Generation Fuel Consumption'!AD25</f>
        <v>-602.100569866758</v>
      </c>
      <c r="AO24" s="8">
        <f>'Generation Fuel Consumption'!AE25</f>
        <v>-695.493760505637</v>
      </c>
      <c r="AP24" s="8">
        <f>'Generation Fuel Consumption'!AF25</f>
        <v>-927.831697984284</v>
      </c>
      <c r="AQ24" s="8">
        <f>'Generation Fuel Consumption'!AG25</f>
        <v>-25571.2633420068</v>
      </c>
    </row>
    <row r="25" spans="1:43">
      <c r="A25" s="7" t="s">
        <v>490</v>
      </c>
      <c r="B25" s="8">
        <f t="shared" si="10"/>
        <v>9049.00703170892</v>
      </c>
      <c r="C25" s="8">
        <f t="shared" si="0"/>
        <v>9376.31451672976</v>
      </c>
      <c r="D25" s="8">
        <f t="shared" si="0"/>
        <v>10095.4640196942</v>
      </c>
      <c r="E25" s="8">
        <f t="shared" si="1"/>
        <v>2666</v>
      </c>
      <c r="F25" s="8">
        <f t="shared" si="2"/>
        <v>2722</v>
      </c>
      <c r="G25" s="8">
        <f t="shared" si="3"/>
        <v>2941</v>
      </c>
      <c r="H25" s="8">
        <f t="shared" si="4"/>
        <v>339.42261934392</v>
      </c>
      <c r="I25" s="8">
        <f t="shared" si="5"/>
        <v>344.464162995215</v>
      </c>
      <c r="J25" s="8">
        <f t="shared" si="6"/>
        <v>343.266372651963</v>
      </c>
      <c r="K25" s="7">
        <v>7.24</v>
      </c>
      <c r="L25" s="7">
        <v>7.09</v>
      </c>
      <c r="M25" s="7">
        <v>6.94</v>
      </c>
      <c r="N25" s="8">
        <f t="shared" si="7"/>
        <v>365.914854833894</v>
      </c>
      <c r="O25" s="8">
        <f t="shared" si="8"/>
        <v>370.750363787768</v>
      </c>
      <c r="P25" s="8">
        <f t="shared" si="9"/>
        <v>368.865648669636</v>
      </c>
      <c r="Q25" s="8">
        <f>N25*About!$A$30</f>
        <v>10164472.5248714</v>
      </c>
      <c r="R25" s="8">
        <f>O25*About!$A$30</f>
        <v>10298794.477796</v>
      </c>
      <c r="S25" s="8">
        <f>P25*About!$A$30</f>
        <v>10246440.3992928</v>
      </c>
      <c r="U25" s="7" t="str">
        <f>'Generation Fuel Consumption'!K26</f>
        <v>山西省</v>
      </c>
      <c r="V25" s="8">
        <f>'Generation Fuel Consumption'!L26</f>
        <v>3604.32934745473</v>
      </c>
      <c r="W25" s="8">
        <f>'Generation Fuel Consumption'!M26</f>
        <v>3729.75743081654</v>
      </c>
      <c r="X25" s="8">
        <f>'Generation Fuel Consumption'!N26</f>
        <v>3971.43833276392</v>
      </c>
      <c r="Y25" s="8">
        <f>'Generation Fuel Consumption'!O26</f>
        <v>-209.879275708917</v>
      </c>
      <c r="Z25" s="8">
        <f>'Generation Fuel Consumption'!P26</f>
        <v>-167.096632729757</v>
      </c>
      <c r="AA25" s="8">
        <f>'Generation Fuel Consumption'!Q26</f>
        <v>-167.554384694226</v>
      </c>
      <c r="AB25" s="8">
        <f>'Generation Fuel Consumption'!R26</f>
        <v>-231.997950119576</v>
      </c>
      <c r="AC25" s="8">
        <f>'Generation Fuel Consumption'!S26</f>
        <v>-290.998975059788</v>
      </c>
      <c r="AD25" s="8">
        <f>'Generation Fuel Consumption'!T26</f>
        <v>-304.816194055347</v>
      </c>
      <c r="AE25" s="8">
        <f>'Generation Fuel Consumption'!U26</f>
        <v>-8839.127756</v>
      </c>
      <c r="AF25" s="8">
        <f>'Generation Fuel Consumption'!V26</f>
        <v>-9209.217884</v>
      </c>
      <c r="AG25" s="8">
        <f>'Generation Fuel Consumption'!W26</f>
        <v>-9927.909635</v>
      </c>
      <c r="AH25" s="8">
        <f>'Generation Fuel Consumption'!X26</f>
        <v>-266.085</v>
      </c>
      <c r="AI25" s="8">
        <f>'Generation Fuel Consumption'!Y26</f>
        <v>-269.6085</v>
      </c>
      <c r="AJ25" s="8">
        <f>'Generation Fuel Consumption'!Z26</f>
        <v>-260.739</v>
      </c>
      <c r="AK25" s="8">
        <f>'Generation Fuel Consumption'!AA26</f>
        <v>-1.33326449162966</v>
      </c>
      <c r="AL25" s="8">
        <f>'Generation Fuel Consumption'!AB26</f>
        <v>-1.162545</v>
      </c>
      <c r="AM25" s="8">
        <f>'Generation Fuel Consumption'!AC26</f>
        <v>-2.124516</v>
      </c>
      <c r="AN25" s="8">
        <f>'Generation Fuel Consumption'!AD26</f>
        <v>-111.983825760164</v>
      </c>
      <c r="AO25" s="8">
        <f>'Generation Fuel Consumption'!AE26</f>
        <v>-101.05345234028</v>
      </c>
      <c r="AP25" s="8">
        <f>'Generation Fuel Consumption'!AF26</f>
        <v>-31.8410878032115</v>
      </c>
      <c r="AQ25" s="8">
        <f>'Generation Fuel Consumption'!AG26</f>
        <v>-19089.0047677277</v>
      </c>
    </row>
    <row r="26" spans="1:43">
      <c r="A26" s="7" t="s">
        <v>491</v>
      </c>
      <c r="B26" s="8">
        <f t="shared" si="10"/>
        <v>4770.51321116092</v>
      </c>
      <c r="C26" s="8">
        <f t="shared" si="0"/>
        <v>5165.12467171609</v>
      </c>
      <c r="D26" s="8">
        <f t="shared" si="0"/>
        <v>5990.42661953229</v>
      </c>
      <c r="E26" s="8">
        <f t="shared" si="1"/>
        <v>1828</v>
      </c>
      <c r="F26" s="8">
        <f t="shared" si="2"/>
        <v>1974</v>
      </c>
      <c r="G26" s="8">
        <f t="shared" si="3"/>
        <v>2198</v>
      </c>
      <c r="H26" s="8">
        <f t="shared" si="4"/>
        <v>260.968994046002</v>
      </c>
      <c r="I26" s="8">
        <f t="shared" si="5"/>
        <v>261.657784788049</v>
      </c>
      <c r="J26" s="8">
        <f t="shared" si="6"/>
        <v>272.539882599285</v>
      </c>
      <c r="K26" s="7">
        <v>6.95</v>
      </c>
      <c r="L26" s="7">
        <v>6.79</v>
      </c>
      <c r="M26" s="7">
        <v>6.48</v>
      </c>
      <c r="N26" s="8">
        <f t="shared" si="7"/>
        <v>280.461036051587</v>
      </c>
      <c r="O26" s="8">
        <f t="shared" si="8"/>
        <v>280.718576105621</v>
      </c>
      <c r="P26" s="8">
        <f t="shared" si="9"/>
        <v>291.424168733196</v>
      </c>
      <c r="Q26" s="8">
        <f>N26*About!$A$30</f>
        <v>7790715.40164011</v>
      </c>
      <c r="R26" s="8">
        <f>O26*About!$A$30</f>
        <v>7797869.41238523</v>
      </c>
      <c r="S26" s="8">
        <f>P26*About!$A$30</f>
        <v>8095251.98838054</v>
      </c>
      <c r="U26" s="7" t="str">
        <f>'Generation Fuel Consumption'!K27</f>
        <v>陕西省</v>
      </c>
      <c r="V26" s="8">
        <f>'Generation Fuel Consumption'!L27</f>
        <v>2288.2200204988</v>
      </c>
      <c r="W26" s="8">
        <f>'Generation Fuel Consumption'!M27</f>
        <v>2506.43389135634</v>
      </c>
      <c r="X26" s="8">
        <f>'Generation Fuel Consumption'!N27</f>
        <v>2806.40109326956</v>
      </c>
      <c r="Y26" s="8">
        <f>'Generation Fuel Consumption'!O27</f>
        <v>-117.739527160916</v>
      </c>
      <c r="Z26" s="8">
        <f>'Generation Fuel Consumption'!P27</f>
        <v>-157.355098735907</v>
      </c>
      <c r="AA26" s="8">
        <f>'Generation Fuel Consumption'!Q27</f>
        <v>-183.936183122651</v>
      </c>
      <c r="AB26" s="8">
        <f>'Generation Fuel Consumption'!R27</f>
        <v>-96.1612572599932</v>
      </c>
      <c r="AC26" s="8">
        <f>'Generation Fuel Consumption'!S27</f>
        <v>-163.922787837376</v>
      </c>
      <c r="AD26" s="8">
        <f>'Generation Fuel Consumption'!T27</f>
        <v>-177.531943969935</v>
      </c>
      <c r="AE26" s="8">
        <f>'Generation Fuel Consumption'!U27</f>
        <v>-4652.773684</v>
      </c>
      <c r="AF26" s="8">
        <f>'Generation Fuel Consumption'!V27</f>
        <v>-5007.76957298019</v>
      </c>
      <c r="AG26" s="8">
        <f>'Generation Fuel Consumption'!W27</f>
        <v>-5806.49043640963</v>
      </c>
      <c r="AH26" s="8">
        <f>'Generation Fuel Consumption'!X27</f>
        <v>-15.066</v>
      </c>
      <c r="AI26" s="8">
        <f>'Generation Fuel Consumption'!Y27</f>
        <v>-14.094</v>
      </c>
      <c r="AJ26" s="8">
        <f>'Generation Fuel Consumption'!Z27</f>
        <v>-10.449</v>
      </c>
      <c r="AK26" s="8">
        <f>'Generation Fuel Consumption'!AA27</f>
        <v>-0.495414</v>
      </c>
      <c r="AL26" s="8">
        <f>'Generation Fuel Consumption'!AB27</f>
        <v>-0.611982</v>
      </c>
      <c r="AM26" s="8">
        <f>'Generation Fuel Consumption'!AC27</f>
        <v>-0.699408</v>
      </c>
      <c r="AN26" s="8">
        <f>'Generation Fuel Consumption'!AD27</f>
        <v>-31.9910929279125</v>
      </c>
      <c r="AO26" s="8">
        <f>'Generation Fuel Consumption'!AE27</f>
        <v>-41.5514195421934</v>
      </c>
      <c r="AP26" s="8">
        <f>'Generation Fuel Consumption'!AF27</f>
        <v>-66.3922681926888</v>
      </c>
      <c r="AQ26" s="8">
        <f>'Generation Fuel Consumption'!AG27</f>
        <v>-8943.97607101469</v>
      </c>
    </row>
    <row r="27" spans="1:43">
      <c r="A27" s="7" t="s">
        <v>492</v>
      </c>
      <c r="B27" s="8">
        <f t="shared" si="10"/>
        <v>1881.587631</v>
      </c>
      <c r="C27" s="8">
        <f t="shared" si="0"/>
        <v>1901.402313</v>
      </c>
      <c r="D27" s="8">
        <f t="shared" si="0"/>
        <v>2375.554653</v>
      </c>
      <c r="E27" s="8">
        <f t="shared" si="1"/>
        <v>607</v>
      </c>
      <c r="F27" s="8">
        <f t="shared" si="2"/>
        <v>619</v>
      </c>
      <c r="G27" s="8">
        <f t="shared" si="3"/>
        <v>750</v>
      </c>
      <c r="H27" s="8">
        <f t="shared" si="4"/>
        <v>309.981487808896</v>
      </c>
      <c r="I27" s="8">
        <f t="shared" si="5"/>
        <v>307.173233117932</v>
      </c>
      <c r="J27" s="8">
        <f t="shared" si="6"/>
        <v>316.7406204</v>
      </c>
      <c r="K27" s="7">
        <v>4.57</v>
      </c>
      <c r="L27" s="7">
        <v>4.74</v>
      </c>
      <c r="M27" s="7">
        <v>4.69</v>
      </c>
      <c r="N27" s="8">
        <f t="shared" si="7"/>
        <v>324.826037733308</v>
      </c>
      <c r="O27" s="8">
        <f t="shared" si="8"/>
        <v>322.457729496045</v>
      </c>
      <c r="P27" s="8">
        <f t="shared" si="9"/>
        <v>332.326744727731</v>
      </c>
      <c r="Q27" s="8">
        <f>N27*About!$A$30</f>
        <v>9023097.29240657</v>
      </c>
      <c r="R27" s="8">
        <f>O27*About!$A$30</f>
        <v>8957309.84570938</v>
      </c>
      <c r="S27" s="8">
        <f>P27*About!$A$30</f>
        <v>9231453.76975298</v>
      </c>
      <c r="U27" s="7" t="str">
        <f>'Generation Fuel Consumption'!K28</f>
        <v>上海市</v>
      </c>
      <c r="V27" s="8">
        <f>'Generation Fuel Consumption'!L28</f>
        <v>998.726340963444</v>
      </c>
      <c r="W27" s="8">
        <f>'Generation Fuel Consumption'!M28</f>
        <v>1026.96549367954</v>
      </c>
      <c r="X27" s="8">
        <f>'Generation Fuel Consumption'!N28</f>
        <v>1196.79398701742</v>
      </c>
      <c r="Y27" s="8">
        <f>'Generation Fuel Consumption'!O28</f>
        <v>0</v>
      </c>
      <c r="Z27" s="8">
        <f>'Generation Fuel Consumption'!P28</f>
        <v>0</v>
      </c>
      <c r="AA27" s="8">
        <f>'Generation Fuel Consumption'!Q28</f>
        <v>0</v>
      </c>
      <c r="AB27" s="8">
        <f>'Generation Fuel Consumption'!R28</f>
        <v>-39.3515544926546</v>
      </c>
      <c r="AC27" s="8">
        <f>'Generation Fuel Consumption'!S28</f>
        <v>-39.3515544926546</v>
      </c>
      <c r="AD27" s="8">
        <f>'Generation Fuel Consumption'!T28</f>
        <v>-40.7646053980185</v>
      </c>
      <c r="AE27" s="8">
        <f>'Generation Fuel Consumption'!U28</f>
        <v>-1881.587631</v>
      </c>
      <c r="AF27" s="8">
        <f>'Generation Fuel Consumption'!V28</f>
        <v>-1901.402313</v>
      </c>
      <c r="AG27" s="8">
        <f>'Generation Fuel Consumption'!W28</f>
        <v>-2375.554653</v>
      </c>
      <c r="AH27" s="8">
        <f>'Generation Fuel Consumption'!X28</f>
        <v>-315.657</v>
      </c>
      <c r="AI27" s="8">
        <f>'Generation Fuel Consumption'!Y28</f>
        <v>-323.542950973693</v>
      </c>
      <c r="AJ27" s="8">
        <f>'Generation Fuel Consumption'!Z28</f>
        <v>-321.76714451657</v>
      </c>
      <c r="AK27" s="8">
        <f>'Generation Fuel Consumption'!AA28</f>
        <v>-22.8086683119235</v>
      </c>
      <c r="AL27" s="8">
        <f>'Generation Fuel Consumption'!AB28</f>
        <v>-22.2355868322515</v>
      </c>
      <c r="AM27" s="8">
        <f>'Generation Fuel Consumption'!AC28</f>
        <v>-23.7918425401435</v>
      </c>
      <c r="AN27" s="8">
        <f>'Generation Fuel Consumption'!AD28</f>
        <v>-86.0129385035873</v>
      </c>
      <c r="AO27" s="8">
        <f>'Generation Fuel Consumption'!AE28</f>
        <v>-96.3332910830202</v>
      </c>
      <c r="AP27" s="8">
        <f>'Generation Fuel Consumption'!AF28</f>
        <v>-98.7933751281175</v>
      </c>
      <c r="AQ27" s="8">
        <f>'Generation Fuel Consumption'!AG28</f>
        <v>-4366.46928761223</v>
      </c>
    </row>
    <row r="28" spans="1:43">
      <c r="A28" s="7" t="s">
        <v>493</v>
      </c>
      <c r="B28" s="8">
        <f t="shared" si="10"/>
        <v>1236.65237416912</v>
      </c>
      <c r="C28" s="8">
        <f t="shared" si="0"/>
        <v>1241.68874304441</v>
      </c>
      <c r="D28" s="8">
        <f t="shared" si="0"/>
        <v>1607.62684214588</v>
      </c>
      <c r="E28" s="8">
        <f t="shared" si="1"/>
        <v>352</v>
      </c>
      <c r="F28" s="8">
        <f t="shared" si="2"/>
        <v>361</v>
      </c>
      <c r="G28" s="8">
        <f t="shared" si="3"/>
        <v>469</v>
      </c>
      <c r="H28" s="8">
        <f t="shared" si="4"/>
        <v>351.321697207135</v>
      </c>
      <c r="I28" s="8">
        <f t="shared" si="5"/>
        <v>343.95810056632</v>
      </c>
      <c r="J28" s="8">
        <f t="shared" si="6"/>
        <v>342.777578282704</v>
      </c>
      <c r="K28" s="7">
        <v>4.38</v>
      </c>
      <c r="L28" s="7">
        <v>4.29</v>
      </c>
      <c r="M28" s="7">
        <v>4.21</v>
      </c>
      <c r="N28" s="8">
        <f t="shared" si="7"/>
        <v>367.414450122501</v>
      </c>
      <c r="O28" s="8">
        <f t="shared" si="8"/>
        <v>359.375300978288</v>
      </c>
      <c r="P28" s="8">
        <f t="shared" si="9"/>
        <v>357.842758411843</v>
      </c>
      <c r="Q28" s="8">
        <f>N28*About!$A$30</f>
        <v>10206128.6503555</v>
      </c>
      <c r="R28" s="8">
        <f>O28*About!$A$30</f>
        <v>9982815.19499776</v>
      </c>
      <c r="S28" s="8">
        <f>P28*About!$A$30</f>
        <v>9940243.85195431</v>
      </c>
      <c r="U28" s="7" t="str">
        <f>'Generation Fuel Consumption'!K29</f>
        <v>四川省</v>
      </c>
      <c r="V28" s="8">
        <f>'Generation Fuel Consumption'!L29</f>
        <v>599.639221045439</v>
      </c>
      <c r="W28" s="8">
        <f>'Generation Fuel Consumption'!M29</f>
        <v>648.971643320806</v>
      </c>
      <c r="X28" s="8">
        <f>'Generation Fuel Consumption'!N29</f>
        <v>820.103860608131</v>
      </c>
      <c r="Y28" s="8">
        <f>'Generation Fuel Consumption'!O29</f>
        <v>-37.7588151691151</v>
      </c>
      <c r="Z28" s="8">
        <f>'Generation Fuel Consumption'!P29</f>
        <v>-32.9238100444141</v>
      </c>
      <c r="AA28" s="8">
        <f>'Generation Fuel Consumption'!Q29</f>
        <v>-27.1074991458832</v>
      </c>
      <c r="AB28" s="8">
        <f>'Generation Fuel Consumption'!R29</f>
        <v>-135.735223778613</v>
      </c>
      <c r="AC28" s="8">
        <f>'Generation Fuel Consumption'!S29</f>
        <v>-138.894431158182</v>
      </c>
      <c r="AD28" s="8">
        <f>'Generation Fuel Consumption'!T29</f>
        <v>-137.464981209429</v>
      </c>
      <c r="AE28" s="8">
        <f>'Generation Fuel Consumption'!U29</f>
        <v>-1198.893559</v>
      </c>
      <c r="AF28" s="8">
        <f>'Generation Fuel Consumption'!V29</f>
        <v>-1208.764933</v>
      </c>
      <c r="AG28" s="8">
        <f>'Generation Fuel Consumption'!W29</f>
        <v>-1580.519343</v>
      </c>
      <c r="AH28" s="8">
        <f>'Generation Fuel Consumption'!X29</f>
        <v>-62.694</v>
      </c>
      <c r="AI28" s="8">
        <f>'Generation Fuel Consumption'!Y29</f>
        <v>-58.563</v>
      </c>
      <c r="AJ28" s="8">
        <f>'Generation Fuel Consumption'!Z29</f>
        <v>-79.947</v>
      </c>
      <c r="AK28" s="8">
        <f>'Generation Fuel Consumption'!AA29</f>
        <v>-5.962827</v>
      </c>
      <c r="AL28" s="8">
        <f>'Generation Fuel Consumption'!AB29</f>
        <v>-4.593972</v>
      </c>
      <c r="AM28" s="8">
        <f>'Generation Fuel Consumption'!AC29</f>
        <v>-3.163101</v>
      </c>
      <c r="AN28" s="8">
        <f>'Generation Fuel Consumption'!AD29</f>
        <v>-162.705558592415</v>
      </c>
      <c r="AO28" s="8">
        <f>'Generation Fuel Consumption'!AE29</f>
        <v>-231.757917663136</v>
      </c>
      <c r="AP28" s="8">
        <f>'Generation Fuel Consumption'!AF29</f>
        <v>-328.691229244961</v>
      </c>
      <c r="AQ28" s="8">
        <f>'Generation Fuel Consumption'!AG29</f>
        <v>-3367.42647603177</v>
      </c>
    </row>
    <row r="29" spans="1:43">
      <c r="A29" s="7" t="s">
        <v>495</v>
      </c>
      <c r="B29" s="8">
        <f t="shared" si="10"/>
        <v>1494.615606</v>
      </c>
      <c r="C29" s="8">
        <f t="shared" si="0"/>
        <v>1479.965313</v>
      </c>
      <c r="D29" s="8">
        <f t="shared" si="0"/>
        <v>1612.982259</v>
      </c>
      <c r="E29" s="8">
        <f t="shared" si="1"/>
        <v>518</v>
      </c>
      <c r="F29" s="8">
        <f t="shared" si="2"/>
        <v>513</v>
      </c>
      <c r="G29" s="8">
        <f t="shared" si="3"/>
        <v>552</v>
      </c>
      <c r="H29" s="8">
        <f t="shared" si="4"/>
        <v>288.535831274131</v>
      </c>
      <c r="I29" s="8">
        <f t="shared" si="5"/>
        <v>288.49226374269</v>
      </c>
      <c r="J29" s="8">
        <f t="shared" si="6"/>
        <v>292.206930978261</v>
      </c>
      <c r="K29" s="7">
        <v>5.46</v>
      </c>
      <c r="L29" s="7">
        <v>5.37</v>
      </c>
      <c r="M29" s="7">
        <v>5.49</v>
      </c>
      <c r="N29" s="8">
        <f t="shared" si="7"/>
        <v>305.199736909384</v>
      </c>
      <c r="O29" s="8">
        <f t="shared" si="8"/>
        <v>304.863429929927</v>
      </c>
      <c r="P29" s="8">
        <f t="shared" si="9"/>
        <v>309.180966012338</v>
      </c>
      <c r="Q29" s="8">
        <f>N29*About!$A$30</f>
        <v>8477913.09762933</v>
      </c>
      <c r="R29" s="8">
        <f>O29*About!$A$30</f>
        <v>8468571.07992371</v>
      </c>
      <c r="S29" s="8">
        <f>P29*About!$A$30</f>
        <v>8588504.65546749</v>
      </c>
      <c r="U29" s="7" t="str">
        <f>'Generation Fuel Consumption'!K30</f>
        <v>天津市</v>
      </c>
      <c r="V29" s="8">
        <f>'Generation Fuel Consumption'!L30</f>
        <v>872.068329347455</v>
      </c>
      <c r="W29" s="8">
        <f>'Generation Fuel Consumption'!M30</f>
        <v>913.984284250085</v>
      </c>
      <c r="X29" s="8">
        <f>'Generation Fuel Consumption'!N30</f>
        <v>937.020840450974</v>
      </c>
      <c r="Y29" s="8">
        <f>'Generation Fuel Consumption'!O30</f>
        <v>0</v>
      </c>
      <c r="Z29" s="8">
        <f>'Generation Fuel Consumption'!P30</f>
        <v>0</v>
      </c>
      <c r="AA29" s="8">
        <f>'Generation Fuel Consumption'!Q30</f>
        <v>0</v>
      </c>
      <c r="AB29" s="8">
        <f>'Generation Fuel Consumption'!R30</f>
        <v>-26.7362487188247</v>
      </c>
      <c r="AC29" s="8">
        <f>'Generation Fuel Consumption'!S30</f>
        <v>-48.4318414759139</v>
      </c>
      <c r="AD29" s="8">
        <f>'Generation Fuel Consumption'!T30</f>
        <v>-40.7844209087803</v>
      </c>
      <c r="AE29" s="8">
        <f>'Generation Fuel Consumption'!U30</f>
        <v>-1494.615606</v>
      </c>
      <c r="AF29" s="8">
        <f>'Generation Fuel Consumption'!V30</f>
        <v>-1479.965313</v>
      </c>
      <c r="AG29" s="8">
        <f>'Generation Fuel Consumption'!W30</f>
        <v>-1612.982259</v>
      </c>
      <c r="AH29" s="8">
        <f>'Generation Fuel Consumption'!X30</f>
        <v>-376.893</v>
      </c>
      <c r="AI29" s="8">
        <f>'Generation Fuel Consumption'!Y30</f>
        <v>-444.204</v>
      </c>
      <c r="AJ29" s="8">
        <f>'Generation Fuel Consumption'!Z30</f>
        <v>-403.623</v>
      </c>
      <c r="AK29" s="8">
        <f>'Generation Fuel Consumption'!AA30</f>
        <v>-41.9418249613939</v>
      </c>
      <c r="AL29" s="8">
        <f>'Generation Fuel Consumption'!AB30</f>
        <v>-44.0452498708575</v>
      </c>
      <c r="AM29" s="8">
        <f>'Generation Fuel Consumption'!AC30</f>
        <v>-37.2790609668603</v>
      </c>
      <c r="AN29" s="8">
        <f>'Generation Fuel Consumption'!AD30</f>
        <v>-62.7821448582166</v>
      </c>
      <c r="AO29" s="8">
        <f>'Generation Fuel Consumption'!AE30</f>
        <v>-60.0720522719508</v>
      </c>
      <c r="AP29" s="8">
        <f>'Generation Fuel Consumption'!AF30</f>
        <v>-105.363599590024</v>
      </c>
      <c r="AQ29" s="8">
        <f>'Generation Fuel Consumption'!AG30</f>
        <v>-3556.64616757431</v>
      </c>
    </row>
    <row r="30" spans="1:43">
      <c r="A30" s="7" t="s">
        <v>496</v>
      </c>
      <c r="B30" s="8">
        <f t="shared" si="10"/>
        <v>9462.66493610181</v>
      </c>
      <c r="C30" s="8">
        <f t="shared" si="0"/>
        <v>10627.5704328832</v>
      </c>
      <c r="D30" s="8">
        <f t="shared" si="0"/>
        <v>11931.0334782863</v>
      </c>
      <c r="E30" s="8">
        <f t="shared" si="1"/>
        <v>2726</v>
      </c>
      <c r="F30" s="8">
        <f t="shared" si="2"/>
        <v>3137</v>
      </c>
      <c r="G30" s="8">
        <f t="shared" si="3"/>
        <v>3482</v>
      </c>
      <c r="H30" s="8">
        <f t="shared" si="4"/>
        <v>347.126373297939</v>
      </c>
      <c r="I30" s="8">
        <f t="shared" si="5"/>
        <v>338.7813335315</v>
      </c>
      <c r="J30" s="8">
        <f t="shared" si="6"/>
        <v>342.648864970888</v>
      </c>
      <c r="K30" s="7">
        <v>8.43</v>
      </c>
      <c r="L30" s="7">
        <v>8.15</v>
      </c>
      <c r="M30" s="7">
        <v>5.03</v>
      </c>
      <c r="N30" s="8">
        <f t="shared" si="7"/>
        <v>379.083076660412</v>
      </c>
      <c r="O30" s="8">
        <f t="shared" si="8"/>
        <v>368.841952674469</v>
      </c>
      <c r="P30" s="8">
        <f t="shared" si="9"/>
        <v>360.796951638294</v>
      </c>
      <c r="Q30" s="8">
        <f>N30*About!$A$30</f>
        <v>10530262.6183559</v>
      </c>
      <c r="R30" s="8">
        <f>O30*About!$A$30</f>
        <v>10245782.1661311</v>
      </c>
      <c r="S30" s="8">
        <f>P30*About!$A$30</f>
        <v>10022306.1554841</v>
      </c>
      <c r="U30" s="7" t="str">
        <f>'Generation Fuel Consumption'!K31</f>
        <v>新疆维吾尔自治区</v>
      </c>
      <c r="V30" s="8">
        <f>'Generation Fuel Consumption'!L31</f>
        <v>3479.70071745815</v>
      </c>
      <c r="W30" s="8">
        <f>'Generation Fuel Consumption'!M31</f>
        <v>4013.08370345063</v>
      </c>
      <c r="X30" s="8">
        <f>'Generation Fuel Consumption'!N31</f>
        <v>4521.10556884182</v>
      </c>
      <c r="Y30" s="8">
        <f>'Generation Fuel Consumption'!O31</f>
        <v>-42.4908261018107</v>
      </c>
      <c r="Z30" s="8">
        <f>'Generation Fuel Consumption'!P31</f>
        <v>-67.7787611889306</v>
      </c>
      <c r="AA30" s="8">
        <f>'Generation Fuel Consumption'!Q31</f>
        <v>-53.5483969935087</v>
      </c>
      <c r="AB30" s="8">
        <f>'Generation Fuel Consumption'!R31</f>
        <v>-112.665869490946</v>
      </c>
      <c r="AC30" s="8">
        <f>'Generation Fuel Consumption'!S31</f>
        <v>-131.42227536727</v>
      </c>
      <c r="AD30" s="8">
        <f>'Generation Fuel Consumption'!T31</f>
        <v>-159.626921762897</v>
      </c>
      <c r="AE30" s="8">
        <f>'Generation Fuel Consumption'!U31</f>
        <v>-9420.17411</v>
      </c>
      <c r="AF30" s="8">
        <f>'Generation Fuel Consumption'!V31</f>
        <v>-10559.7916716942</v>
      </c>
      <c r="AG30" s="8">
        <f>'Generation Fuel Consumption'!W31</f>
        <v>-11877.4850812928</v>
      </c>
      <c r="AH30" s="8">
        <f>'Generation Fuel Consumption'!X31</f>
        <v>-41.6745</v>
      </c>
      <c r="AI30" s="8">
        <f>'Generation Fuel Consumption'!Y31</f>
        <v>-45.5625</v>
      </c>
      <c r="AJ30" s="8">
        <f>'Generation Fuel Consumption'!Z31</f>
        <v>-43.497</v>
      </c>
      <c r="AK30" s="8">
        <f>'Generation Fuel Consumption'!AA31</f>
        <v>-0.522846</v>
      </c>
      <c r="AL30" s="8">
        <f>'Generation Fuel Consumption'!AB31</f>
        <v>-0.727695</v>
      </c>
      <c r="AM30" s="8">
        <f>'Generation Fuel Consumption'!AC31</f>
        <v>-0.50856</v>
      </c>
      <c r="AN30" s="8">
        <f>'Generation Fuel Consumption'!AD31</f>
        <v>-10.1203457464981</v>
      </c>
      <c r="AO30" s="8">
        <f>'Generation Fuel Consumption'!AE31</f>
        <v>-11.610396651862</v>
      </c>
      <c r="AP30" s="8">
        <f>'Generation Fuel Consumption'!AF31</f>
        <v>-24.4508353262726</v>
      </c>
      <c r="AQ30" s="8">
        <f>'Generation Fuel Consumption'!AG31</f>
        <v>-20589.7686028664</v>
      </c>
    </row>
    <row r="31" spans="1:43">
      <c r="A31" s="7" t="s">
        <v>497</v>
      </c>
      <c r="B31" s="8">
        <f t="shared" si="10"/>
        <v>1107.58181496242</v>
      </c>
      <c r="C31" s="8">
        <f t="shared" si="0"/>
        <v>1518.38197210113</v>
      </c>
      <c r="D31" s="8">
        <f t="shared" si="0"/>
        <v>1806.96604149812</v>
      </c>
      <c r="E31" s="8">
        <f t="shared" si="1"/>
        <v>223</v>
      </c>
      <c r="F31" s="8">
        <f t="shared" si="2"/>
        <v>318</v>
      </c>
      <c r="G31" s="8">
        <f t="shared" si="3"/>
        <v>353</v>
      </c>
      <c r="H31" s="8">
        <f t="shared" si="4"/>
        <v>496.673459624403</v>
      </c>
      <c r="I31" s="8">
        <f t="shared" si="5"/>
        <v>477.478607578971</v>
      </c>
      <c r="J31" s="8">
        <f t="shared" si="6"/>
        <v>511.888397024964</v>
      </c>
      <c r="K31" s="7">
        <v>8.12</v>
      </c>
      <c r="L31" s="7">
        <v>7.52</v>
      </c>
      <c r="M31" s="7">
        <v>7.85</v>
      </c>
      <c r="N31" s="8">
        <f t="shared" si="7"/>
        <v>540.567544214631</v>
      </c>
      <c r="O31" s="8">
        <f t="shared" si="8"/>
        <v>516.304722728126</v>
      </c>
      <c r="P31" s="8">
        <f t="shared" si="9"/>
        <v>555.494733613634</v>
      </c>
      <c r="Q31" s="8">
        <f>N31*About!$A$30</f>
        <v>15016017.7386105</v>
      </c>
      <c r="R31" s="8">
        <f>O31*About!$A$30</f>
        <v>14342039.136437</v>
      </c>
      <c r="S31" s="8">
        <f>P31*About!$A$30</f>
        <v>15430668.8644539</v>
      </c>
      <c r="U31" s="7" t="str">
        <f>'Generation Fuel Consumption'!K32</f>
        <v>云南省</v>
      </c>
      <c r="V31" s="8">
        <f>'Generation Fuel Consumption'!L32</f>
        <v>389.038606081312</v>
      </c>
      <c r="W31" s="8">
        <f>'Generation Fuel Consumption'!M32</f>
        <v>509.903655620089</v>
      </c>
      <c r="X31" s="8">
        <f>'Generation Fuel Consumption'!N32</f>
        <v>560.183122651179</v>
      </c>
      <c r="Y31" s="8">
        <f>'Generation Fuel Consumption'!O32</f>
        <v>-20.4529299624189</v>
      </c>
      <c r="Z31" s="8">
        <f>'Generation Fuel Consumption'!P32</f>
        <v>-4.49455210112743</v>
      </c>
      <c r="AA31" s="8">
        <f>'Generation Fuel Consumption'!Q32</f>
        <v>-6.46574649812094</v>
      </c>
      <c r="AB31" s="8">
        <f>'Generation Fuel Consumption'!R32</f>
        <v>-162.702425691835</v>
      </c>
      <c r="AC31" s="8">
        <f>'Generation Fuel Consumption'!S32</f>
        <v>-174.364537068671</v>
      </c>
      <c r="AD31" s="8">
        <f>'Generation Fuel Consumption'!T32</f>
        <v>-188.042364195422</v>
      </c>
      <c r="AE31" s="8">
        <f>'Generation Fuel Consumption'!U32</f>
        <v>-1087.128885</v>
      </c>
      <c r="AF31" s="8">
        <f>'Generation Fuel Consumption'!V32</f>
        <v>-1513.88742</v>
      </c>
      <c r="AG31" s="8">
        <f>'Generation Fuel Consumption'!W32</f>
        <v>-1800.500295</v>
      </c>
      <c r="AH31" s="8">
        <f>'Generation Fuel Consumption'!X32</f>
        <v>0</v>
      </c>
      <c r="AI31" s="8">
        <f>'Generation Fuel Consumption'!Y32</f>
        <v>0</v>
      </c>
      <c r="AJ31" s="8">
        <f>'Generation Fuel Consumption'!Z32</f>
        <v>0</v>
      </c>
      <c r="AK31" s="8">
        <f>'Generation Fuel Consumption'!AA32</f>
        <v>-0.480843</v>
      </c>
      <c r="AL31" s="8">
        <f>'Generation Fuel Consumption'!AB32</f>
        <v>-0.903402</v>
      </c>
      <c r="AM31" s="8">
        <f>'Generation Fuel Consumption'!AC32</f>
        <v>-1.427958</v>
      </c>
      <c r="AN31" s="8">
        <f>'Generation Fuel Consumption'!AD32</f>
        <v>-60.2820594465323</v>
      </c>
      <c r="AO31" s="8">
        <f>'Generation Fuel Consumption'!AE32</f>
        <v>-70.1723973351555</v>
      </c>
      <c r="AP31" s="8">
        <f>'Generation Fuel Consumption'!AF32</f>
        <v>-109.413737956953</v>
      </c>
      <c r="AQ31" s="8">
        <f>'Generation Fuel Consumption'!AG32</f>
        <v>-3741.59416890366</v>
      </c>
    </row>
    <row r="32" spans="1:43">
      <c r="A32" s="7" t="s">
        <v>498</v>
      </c>
      <c r="B32" s="8">
        <f t="shared" si="10"/>
        <v>6030.926297</v>
      </c>
      <c r="C32" s="8">
        <f t="shared" si="0"/>
        <v>5675.18493</v>
      </c>
      <c r="D32" s="8">
        <f t="shared" si="0"/>
        <v>7271.19031259754</v>
      </c>
      <c r="E32" s="8">
        <f t="shared" si="1"/>
        <v>2193</v>
      </c>
      <c r="F32" s="8">
        <f t="shared" si="2"/>
        <v>2102</v>
      </c>
      <c r="G32" s="8">
        <f t="shared" si="3"/>
        <v>2610</v>
      </c>
      <c r="H32" s="8">
        <f t="shared" si="4"/>
        <v>275.008039078887</v>
      </c>
      <c r="I32" s="8">
        <f t="shared" si="5"/>
        <v>269.98976831589</v>
      </c>
      <c r="J32" s="8">
        <f t="shared" si="6"/>
        <v>278.589667149331</v>
      </c>
      <c r="K32" s="7">
        <v>5.07</v>
      </c>
      <c r="L32" s="7">
        <v>5.12</v>
      </c>
      <c r="M32" s="7">
        <v>4.86</v>
      </c>
      <c r="N32" s="8">
        <f t="shared" si="7"/>
        <v>289.695606319275</v>
      </c>
      <c r="O32" s="8">
        <f t="shared" si="8"/>
        <v>284.559199321132</v>
      </c>
      <c r="P32" s="8">
        <f t="shared" si="9"/>
        <v>292.82075588536</v>
      </c>
      <c r="Q32" s="8">
        <f>N32*About!$A$30</f>
        <v>8047235.55796859</v>
      </c>
      <c r="R32" s="8">
        <f>O32*About!$A$30</f>
        <v>7904555.18541885</v>
      </c>
      <c r="S32" s="8">
        <f>P32*About!$A$30</f>
        <v>8134046.72860282</v>
      </c>
      <c r="U32" s="7" t="str">
        <f>'Generation Fuel Consumption'!K33</f>
        <v>浙江省</v>
      </c>
      <c r="V32" s="8">
        <f>'Generation Fuel Consumption'!L33</f>
        <v>3076.00136658695</v>
      </c>
      <c r="W32" s="8">
        <f>'Generation Fuel Consumption'!M33</f>
        <v>3004.25965152033</v>
      </c>
      <c r="X32" s="8">
        <f>'Generation Fuel Consumption'!N33</f>
        <v>3749.48548001367</v>
      </c>
      <c r="Y32" s="8">
        <f>'Generation Fuel Consumption'!O33</f>
        <v>0</v>
      </c>
      <c r="Z32" s="8">
        <f>'Generation Fuel Consumption'!P33</f>
        <v>0</v>
      </c>
      <c r="AA32" s="8">
        <f>'Generation Fuel Consumption'!Q33</f>
        <v>0</v>
      </c>
      <c r="AB32" s="8">
        <f>'Generation Fuel Consumption'!R33</f>
        <v>-197.051588657328</v>
      </c>
      <c r="AC32" s="8">
        <f>'Generation Fuel Consumption'!S33</f>
        <v>-219.144858216604</v>
      </c>
      <c r="AD32" s="8">
        <f>'Generation Fuel Consumption'!T33</f>
        <v>-261.114110010249</v>
      </c>
      <c r="AE32" s="8">
        <f>'Generation Fuel Consumption'!U33</f>
        <v>-6030.926297</v>
      </c>
      <c r="AF32" s="8">
        <f>'Generation Fuel Consumption'!V33</f>
        <v>-5675.18493</v>
      </c>
      <c r="AG32" s="8">
        <f>'Generation Fuel Consumption'!W33</f>
        <v>-7271.19031259754</v>
      </c>
      <c r="AH32" s="8">
        <f>'Generation Fuel Consumption'!X33</f>
        <v>-354.72878903314</v>
      </c>
      <c r="AI32" s="8">
        <f>'Generation Fuel Consumption'!Y33</f>
        <v>-385.641</v>
      </c>
      <c r="AJ32" s="8">
        <f>'Generation Fuel Consumption'!Z33</f>
        <v>-562.21564451657</v>
      </c>
      <c r="AK32" s="8">
        <f>'Generation Fuel Consumption'!AA33</f>
        <v>-43.2687835439016</v>
      </c>
      <c r="AL32" s="8">
        <f>'Generation Fuel Consumption'!AB33</f>
        <v>-34.6108560895114</v>
      </c>
      <c r="AM32" s="8">
        <f>'Generation Fuel Consumption'!AC33</f>
        <v>-35.2810031305091</v>
      </c>
      <c r="AN32" s="8">
        <f>'Generation Fuel Consumption'!AD33</f>
        <v>-320.270941578408</v>
      </c>
      <c r="AO32" s="8">
        <f>'Generation Fuel Consumption'!AE33</f>
        <v>-371.432689443116</v>
      </c>
      <c r="AP32" s="8">
        <f>'Generation Fuel Consumption'!AF33</f>
        <v>-492.326819610523</v>
      </c>
      <c r="AQ32" s="8">
        <f>'Generation Fuel Consumption'!AG33</f>
        <v>-12424.6421253065</v>
      </c>
    </row>
    <row r="33" spans="1:49">
      <c r="A33" s="7" t="s">
        <v>499</v>
      </c>
      <c r="B33" s="8">
        <f t="shared" si="10"/>
        <v>1491.34615550085</v>
      </c>
      <c r="C33" s="8">
        <f t="shared" si="0"/>
        <v>1404.39554264298</v>
      </c>
      <c r="D33" s="8">
        <f t="shared" si="0"/>
        <v>1716.12217732149</v>
      </c>
      <c r="E33" s="8">
        <f t="shared" si="1"/>
        <v>467</v>
      </c>
      <c r="F33" s="8">
        <f t="shared" si="2"/>
        <v>458</v>
      </c>
      <c r="G33" s="8">
        <f t="shared" si="3"/>
        <v>570</v>
      </c>
      <c r="H33" s="8">
        <f t="shared" si="4"/>
        <v>319.346071841725</v>
      </c>
      <c r="I33" s="8">
        <f t="shared" si="5"/>
        <v>306.636581363096</v>
      </c>
      <c r="J33" s="8">
        <f t="shared" si="6"/>
        <v>301.074066196753</v>
      </c>
      <c r="K33" s="7">
        <v>7.14</v>
      </c>
      <c r="L33" s="7">
        <v>7.24</v>
      </c>
      <c r="M33" s="7">
        <v>6.66</v>
      </c>
      <c r="N33" s="8">
        <f t="shared" si="7"/>
        <v>343.900572735004</v>
      </c>
      <c r="O33" s="8">
        <f t="shared" si="8"/>
        <v>330.569837605752</v>
      </c>
      <c r="P33" s="8">
        <f t="shared" si="9"/>
        <v>322.556316902456</v>
      </c>
      <c r="Q33" s="8">
        <f>N33*About!$A$30</f>
        <v>9552954.40093376</v>
      </c>
      <c r="R33" s="8">
        <f>O33*About!$A$30</f>
        <v>9182649.97309322</v>
      </c>
      <c r="S33" s="8">
        <f>P33*About!$A$30</f>
        <v>8960048.43084887</v>
      </c>
      <c r="U33" s="7" t="str">
        <f>'Generation Fuel Consumption'!K34</f>
        <v>重庆市</v>
      </c>
      <c r="V33" s="8">
        <f>'Generation Fuel Consumption'!L34</f>
        <v>682.425691834643</v>
      </c>
      <c r="W33" s="8">
        <f>'Generation Fuel Consumption'!M34</f>
        <v>665.993850358729</v>
      </c>
      <c r="X33" s="8">
        <f>'Generation Fuel Consumption'!N34</f>
        <v>837.839426033481</v>
      </c>
      <c r="Y33" s="8">
        <f>'Generation Fuel Consumption'!O34</f>
        <v>-24.4668425008541</v>
      </c>
      <c r="Z33" s="8">
        <f>'Generation Fuel Consumption'!P34</f>
        <v>-5.88783464297916</v>
      </c>
      <c r="AA33" s="8">
        <f>'Generation Fuel Consumption'!Q34</f>
        <v>-2.94391732148958</v>
      </c>
      <c r="AB33" s="8">
        <f>'Generation Fuel Consumption'!R34</f>
        <v>-92.3925521011274</v>
      </c>
      <c r="AC33" s="8">
        <f>'Generation Fuel Consumption'!S34</f>
        <v>-92.5486846600615</v>
      </c>
      <c r="AD33" s="8">
        <f>'Generation Fuel Consumption'!T34</f>
        <v>-123.170823368637</v>
      </c>
      <c r="AE33" s="8">
        <f>'Generation Fuel Consumption'!U34</f>
        <v>-1466.879313</v>
      </c>
      <c r="AF33" s="8">
        <f>'Generation Fuel Consumption'!V34</f>
        <v>-1398.507708</v>
      </c>
      <c r="AG33" s="8">
        <f>'Generation Fuel Consumption'!W34</f>
        <v>-1713.17826</v>
      </c>
      <c r="AH33" s="8">
        <f>'Generation Fuel Consumption'!X34</f>
        <v>-45.198</v>
      </c>
      <c r="AI33" s="8">
        <f>'Generation Fuel Consumption'!Y34</f>
        <v>-43.6185</v>
      </c>
      <c r="AJ33" s="8">
        <f>'Generation Fuel Consumption'!Z34</f>
        <v>-61.1145</v>
      </c>
      <c r="AK33" s="8">
        <f>'Generation Fuel Consumption'!AA34</f>
        <v>-0.552558</v>
      </c>
      <c r="AL33" s="8">
        <f>'Generation Fuel Consumption'!AB34</f>
        <v>-0.640269</v>
      </c>
      <c r="AM33" s="8">
        <f>'Generation Fuel Consumption'!AC34</f>
        <v>-0.785409</v>
      </c>
      <c r="AN33" s="8">
        <f>'Generation Fuel Consumption'!AD34</f>
        <v>-61.8321124017766</v>
      </c>
      <c r="AO33" s="8">
        <f>'Generation Fuel Consumption'!AE34</f>
        <v>-96.0532815169115</v>
      </c>
      <c r="AP33" s="8">
        <f>'Generation Fuel Consumption'!AF34</f>
        <v>-88.2630153741032</v>
      </c>
      <c r="AQ33" s="8">
        <f>'Generation Fuel Consumption'!AG34</f>
        <v>-3131.77461266109</v>
      </c>
    </row>
    <row r="34" spans="1:49">
      <c r="U34" s="7" t="str">
        <f>'Generation Fuel Consumption'!K35</f>
        <v>总计</v>
      </c>
      <c r="V34" s="8">
        <f>'Generation Fuel Consumption'!L35</f>
        <v>128418.334130509</v>
      </c>
      <c r="W34" s="8">
        <f>'Generation Fuel Consumption'!M35</f>
        <v>131160.655961736</v>
      </c>
      <c r="X34" s="8">
        <f>'Generation Fuel Consumption'!N35</f>
        <v>142862.943628288</v>
      </c>
      <c r="Y34" s="8">
        <f>'Generation Fuel Consumption'!O35</f>
        <v>-1855.16571779979</v>
      </c>
      <c r="Z34" s="8">
        <f>'Generation Fuel Consumption'!P35</f>
        <v>-1707.1287324906</v>
      </c>
      <c r="AA34" s="8">
        <f>'Generation Fuel Consumption'!Q35</f>
        <v>-1541.62278783738</v>
      </c>
      <c r="AB34" s="8">
        <f>'Generation Fuel Consumption'!R35</f>
        <v>-7576.51076187223</v>
      </c>
      <c r="AC34" s="8">
        <f>'Generation Fuel Consumption'!S35</f>
        <v>-8772.45131533994</v>
      </c>
      <c r="AD34" s="8">
        <f>'Generation Fuel Consumption'!T35</f>
        <v>-9469.44209087803</v>
      </c>
      <c r="AE34" s="8">
        <f>'Generation Fuel Consumption'!U35</f>
        <v>-297084.758452139</v>
      </c>
      <c r="AF34" s="8">
        <f>'Generation Fuel Consumption'!V35</f>
        <v>-297066.282463234</v>
      </c>
      <c r="AG34" s="8">
        <f>'Generation Fuel Consumption'!W35</f>
        <v>-328409.09402185</v>
      </c>
      <c r="AH34" s="8">
        <f>'Generation Fuel Consumption'!X35</f>
        <v>-10665.9300239696</v>
      </c>
      <c r="AI34" s="8">
        <f>'Generation Fuel Consumption'!Y35</f>
        <v>-11273.7019472866</v>
      </c>
      <c r="AJ34" s="8">
        <f>'Generation Fuel Consumption'!Z35</f>
        <v>-12503.0653841237</v>
      </c>
      <c r="AK34" s="8">
        <f>'Generation Fuel Consumption'!AA35</f>
        <v>-774.628263815511</v>
      </c>
      <c r="AL34" s="8">
        <f>'Generation Fuel Consumption'!AB35</f>
        <v>-804.715415151691</v>
      </c>
      <c r="AM34" s="8">
        <f>'Generation Fuel Consumption'!AC35</f>
        <v>-808.358768215579</v>
      </c>
      <c r="AN34" s="8">
        <f>'Generation Fuel Consumption'!AD35</f>
        <v>-6567.81437956952</v>
      </c>
      <c r="AO34" s="8">
        <f>'Generation Fuel Consumption'!AE35</f>
        <v>-7839.86783737615</v>
      </c>
      <c r="AP34" s="8">
        <f>'Generation Fuel Consumption'!AF35</f>
        <v>-9532.41566074479</v>
      </c>
      <c r="AQ34" s="8">
        <f>'Generation Fuel Consumption'!AG35</f>
        <v>-611811.020303161</v>
      </c>
    </row>
    <row r="35" spans="1:49">
      <c r="A35" s="6" t="s">
        <v>465</v>
      </c>
      <c r="B35" s="6">
        <v>2019</v>
      </c>
      <c r="C35" s="6">
        <v>2020</v>
      </c>
      <c r="D35" s="6">
        <v>2021</v>
      </c>
      <c r="E35" s="6">
        <v>2019</v>
      </c>
      <c r="F35" s="6">
        <v>2020</v>
      </c>
      <c r="G35" s="6">
        <v>2021</v>
      </c>
      <c r="H35" s="6">
        <v>2019</v>
      </c>
      <c r="I35" s="6">
        <v>2020</v>
      </c>
      <c r="J35" s="6">
        <v>2021</v>
      </c>
      <c r="K35" s="6">
        <v>2019</v>
      </c>
      <c r="L35" s="6">
        <v>2020</v>
      </c>
      <c r="M35" s="6">
        <v>2021</v>
      </c>
      <c r="N35" s="6">
        <v>2019</v>
      </c>
      <c r="O35" s="6">
        <v>2020</v>
      </c>
      <c r="P35" s="6">
        <v>2021</v>
      </c>
      <c r="Q35" s="6">
        <v>2019</v>
      </c>
      <c r="R35" s="6">
        <v>2020</v>
      </c>
      <c r="S35" s="6">
        <v>2021</v>
      </c>
    </row>
    <row r="36" spans="1:49">
      <c r="A36" s="7" t="s">
        <v>462</v>
      </c>
      <c r="B36" s="8">
        <f t="shared" ref="B36:D66" si="11">-VLOOKUP($A36,$U$2:$AQ$33,COLUMN(B$1)+12,FALSE)</f>
        <v>20.7765</v>
      </c>
      <c r="C36" s="8">
        <f t="shared" si="11"/>
        <v>21.7485</v>
      </c>
      <c r="D36" s="8">
        <f t="shared" si="11"/>
        <v>22.113</v>
      </c>
      <c r="E36" s="8">
        <f t="shared" ref="E36:E66" si="12">VLOOKUP($A36,$U$38:$AW$70,COLUMN(B$1)+18,FALSE)</f>
        <v>4</v>
      </c>
      <c r="F36" s="8">
        <f t="shared" ref="F36:F66" si="13">VLOOKUP($A36,$U$38:$AW$70,COLUMN(C$1)+18,FALSE)</f>
        <v>3</v>
      </c>
      <c r="G36" s="8">
        <f t="shared" ref="G36:G66" si="14">VLOOKUP($A36,$U$38:$AW$70,COLUMN(D$1)+18,FALSE)</f>
        <v>2.6</v>
      </c>
      <c r="H36" s="8">
        <f t="shared" ref="H36:H66" si="15">B36*10^2/E36</f>
        <v>519.4125</v>
      </c>
      <c r="I36" s="8">
        <f t="shared" ref="I36:I66" si="16">C36*10^2/F36</f>
        <v>724.95</v>
      </c>
      <c r="J36" s="8">
        <f t="shared" ref="J36:J66" si="17">D36*10^2/G36</f>
        <v>850.5</v>
      </c>
      <c r="K36" s="7">
        <v>4.72</v>
      </c>
      <c r="L36" s="7">
        <v>4.49</v>
      </c>
      <c r="M36" s="7">
        <v>4.51</v>
      </c>
      <c r="N36" s="8">
        <f t="shared" ref="N36:N66" si="18">H36/(1-K36/100)</f>
        <v>545.143261964735</v>
      </c>
      <c r="O36" s="8">
        <f t="shared" ref="O36:O66" si="19">I36/(1-L36/100)</f>
        <v>759.03046801382</v>
      </c>
      <c r="P36" s="8">
        <f t="shared" ref="P36:P66" si="20">J36/(1-M36/100)</f>
        <v>890.66918001885</v>
      </c>
      <c r="Q36" s="8">
        <f>N36*About!$A$30</f>
        <v>15143123.1478008</v>
      </c>
      <c r="R36" s="8">
        <f>O36*About!$A$30</f>
        <v>21084534.382101</v>
      </c>
      <c r="S36" s="8">
        <f>P36*About!$A$30</f>
        <v>24741226.7893879</v>
      </c>
      <c r="U36" s="7">
        <f>'Combustion Generation'!G2</f>
        <v>0</v>
      </c>
      <c r="V36" s="7" t="str">
        <f>'Combustion Generation'!H2</f>
        <v>核能发电量(亿千瓦小时)</v>
      </c>
      <c r="W36" s="7">
        <f>'Combustion Generation'!I2</f>
        <v>0</v>
      </c>
      <c r="X36" s="7">
        <f>'Combustion Generation'!J2</f>
        <v>0</v>
      </c>
      <c r="Y36" s="7" t="str">
        <f>'Combustion Generation'!K2</f>
        <v>火力发电发电量(亿千瓦小时)</v>
      </c>
      <c r="Z36" s="7">
        <f>'Combustion Generation'!L2</f>
        <v>0</v>
      </c>
      <c r="AA36" s="7">
        <f>'Combustion Generation'!M2</f>
        <v>0</v>
      </c>
      <c r="AB36" s="7" t="str">
        <f>'Combustion Generation'!N2</f>
        <v>秸秆.蔗渣.林木质发电发电量(亿千瓦小时)</v>
      </c>
      <c r="AC36" s="7">
        <f>'Combustion Generation'!O2</f>
        <v>0</v>
      </c>
      <c r="AD36" s="7">
        <f>'Combustion Generation'!P2</f>
        <v>0</v>
      </c>
      <c r="AE36" s="7" t="str">
        <f>'Combustion Generation'!Q2</f>
        <v>垃圾焚烧发电发电量(亿千瓦小时)</v>
      </c>
      <c r="AF36" s="7">
        <f>'Combustion Generation'!R2</f>
        <v>0</v>
      </c>
      <c r="AG36" s="7">
        <f>'Combustion Generation'!S2</f>
        <v>0</v>
      </c>
      <c r="AH36" s="7" t="str">
        <f>'Combustion Generation'!T2</f>
        <v>其他火力发电发电量(亿千瓦小时)</v>
      </c>
      <c r="AI36" s="7">
        <f>'Combustion Generation'!U2</f>
        <v>0</v>
      </c>
      <c r="AJ36" s="7">
        <f>'Combustion Generation'!V2</f>
        <v>0</v>
      </c>
      <c r="AK36" s="7" t="str">
        <f>'Combustion Generation'!W2</f>
        <v>燃煤发电发电量(亿千瓦小时)</v>
      </c>
      <c r="AL36" s="7">
        <f>'Combustion Generation'!X2</f>
        <v>0</v>
      </c>
      <c r="AM36" s="7">
        <f>'Combustion Generation'!Y2</f>
        <v>0</v>
      </c>
      <c r="AN36" s="7" t="str">
        <f>'Combustion Generation'!Z2</f>
        <v>燃气发电发电量(亿千瓦小时)</v>
      </c>
      <c r="AO36" s="7">
        <f>'Combustion Generation'!AA2</f>
        <v>0</v>
      </c>
      <c r="AP36" s="7">
        <f>'Combustion Generation'!AB2</f>
        <v>0</v>
      </c>
      <c r="AQ36" s="7" t="str">
        <f>'Combustion Generation'!AC2</f>
        <v>燃油发电发电量(亿千瓦小时)</v>
      </c>
      <c r="AR36" s="7">
        <f>'Combustion Generation'!AD2</f>
        <v>0</v>
      </c>
      <c r="AS36" s="7">
        <f>'Combustion Generation'!AE2</f>
        <v>0</v>
      </c>
      <c r="AT36" s="7" t="str">
        <f>'Combustion Generation'!AF2</f>
        <v>沼气发电发电量(亿千瓦小时)</v>
      </c>
      <c r="AU36" s="7">
        <f>'Combustion Generation'!AG2</f>
        <v>0</v>
      </c>
      <c r="AV36" s="7">
        <f>'Combustion Generation'!AH2</f>
        <v>0</v>
      </c>
      <c r="AW36" s="7" t="str">
        <f>'Combustion Generation'!AI2</f>
        <v>总计</v>
      </c>
    </row>
    <row r="37" spans="1:49">
      <c r="A37" s="7" t="s">
        <v>470</v>
      </c>
      <c r="B37" s="8">
        <f t="shared" si="11"/>
        <v>842.861144</v>
      </c>
      <c r="C37" s="8">
        <f t="shared" si="11"/>
        <v>812.747786</v>
      </c>
      <c r="D37" s="8">
        <f t="shared" si="11"/>
        <v>838.746217258285</v>
      </c>
      <c r="E37" s="8">
        <f t="shared" si="12"/>
        <v>404</v>
      </c>
      <c r="F37" s="8">
        <f t="shared" si="13"/>
        <v>397</v>
      </c>
      <c r="G37" s="8">
        <f t="shared" si="14"/>
        <v>404</v>
      </c>
      <c r="H37" s="8">
        <f t="shared" si="15"/>
        <v>208.628996039604</v>
      </c>
      <c r="I37" s="8">
        <f t="shared" si="16"/>
        <v>204.722364231738</v>
      </c>
      <c r="J37" s="8">
        <f t="shared" si="17"/>
        <v>207.610449816407</v>
      </c>
      <c r="K37" s="7">
        <v>2.79</v>
      </c>
      <c r="L37" s="7">
        <v>2.71</v>
      </c>
      <c r="M37" s="7">
        <v>2.79</v>
      </c>
      <c r="N37" s="8">
        <f t="shared" si="18"/>
        <v>214.616804896208</v>
      </c>
      <c r="O37" s="8">
        <f t="shared" si="19"/>
        <v>210.424878437391</v>
      </c>
      <c r="P37" s="8">
        <f t="shared" si="20"/>
        <v>213.569025631527</v>
      </c>
      <c r="Q37" s="8">
        <f>N37*About!$A$30</f>
        <v>5961678.2099034</v>
      </c>
      <c r="R37" s="8">
        <f>O37*About!$A$30</f>
        <v>5845233.84927129</v>
      </c>
      <c r="S37" s="8">
        <f>P37*About!$A$30</f>
        <v>5932572.74067391</v>
      </c>
      <c r="U37" s="7" t="str">
        <f>'Combustion Generation'!G3</f>
        <v>行标签</v>
      </c>
      <c r="V37" s="7">
        <f>'Combustion Generation'!H3</f>
        <v>2019</v>
      </c>
      <c r="W37" s="7">
        <f>'Combustion Generation'!I3</f>
        <v>2020</v>
      </c>
      <c r="X37" s="7">
        <f>'Combustion Generation'!J3</f>
        <v>2021</v>
      </c>
      <c r="Y37" s="7">
        <f>'Combustion Generation'!K3</f>
        <v>2019</v>
      </c>
      <c r="Z37" s="7">
        <f>'Combustion Generation'!L3</f>
        <v>2020</v>
      </c>
      <c r="AA37" s="7">
        <f>'Combustion Generation'!M3</f>
        <v>2021</v>
      </c>
      <c r="AB37" s="7">
        <f>'Combustion Generation'!N3</f>
        <v>2019</v>
      </c>
      <c r="AC37" s="7">
        <f>'Combustion Generation'!O3</f>
        <v>2020</v>
      </c>
      <c r="AD37" s="7">
        <f>'Combustion Generation'!P3</f>
        <v>2021</v>
      </c>
      <c r="AE37" s="7">
        <f>'Combustion Generation'!Q3</f>
        <v>2019</v>
      </c>
      <c r="AF37" s="7">
        <f>'Combustion Generation'!R3</f>
        <v>2020</v>
      </c>
      <c r="AG37" s="7">
        <f>'Combustion Generation'!S3</f>
        <v>2021</v>
      </c>
      <c r="AH37" s="7">
        <f>'Combustion Generation'!T3</f>
        <v>2019</v>
      </c>
      <c r="AI37" s="7">
        <f>'Combustion Generation'!U3</f>
        <v>2020</v>
      </c>
      <c r="AJ37" s="7">
        <f>'Combustion Generation'!V3</f>
        <v>2021</v>
      </c>
      <c r="AK37" s="7">
        <f>'Combustion Generation'!W3</f>
        <v>2019</v>
      </c>
      <c r="AL37" s="7">
        <f>'Combustion Generation'!X3</f>
        <v>2020</v>
      </c>
      <c r="AM37" s="7">
        <f>'Combustion Generation'!Y3</f>
        <v>2021</v>
      </c>
      <c r="AN37" s="7">
        <f>'Combustion Generation'!Z3</f>
        <v>2019</v>
      </c>
      <c r="AO37" s="7">
        <f>'Combustion Generation'!AA3</f>
        <v>2020</v>
      </c>
      <c r="AP37" s="7">
        <f>'Combustion Generation'!AB3</f>
        <v>2021</v>
      </c>
      <c r="AQ37" s="7">
        <f>'Combustion Generation'!AC3</f>
        <v>2019</v>
      </c>
      <c r="AR37" s="7">
        <f>'Combustion Generation'!AD3</f>
        <v>2020</v>
      </c>
      <c r="AS37" s="7">
        <f>'Combustion Generation'!AE3</f>
        <v>2021</v>
      </c>
      <c r="AT37" s="7">
        <f>'Combustion Generation'!AF3</f>
        <v>2019</v>
      </c>
      <c r="AU37" s="7">
        <f>'Combustion Generation'!AG3</f>
        <v>2020</v>
      </c>
      <c r="AV37" s="7">
        <f>'Combustion Generation'!AH3</f>
        <v>2021</v>
      </c>
      <c r="AW37" s="7">
        <f>'Combustion Generation'!AI3</f>
        <v>0</v>
      </c>
    </row>
    <row r="38" spans="1:49">
      <c r="A38" s="7" t="s">
        <v>471</v>
      </c>
      <c r="B38" s="8">
        <f t="shared" si="11"/>
        <v>155.277</v>
      </c>
      <c r="C38" s="8">
        <f t="shared" si="11"/>
        <v>146.8935</v>
      </c>
      <c r="D38" s="8">
        <f t="shared" si="11"/>
        <v>158.5575</v>
      </c>
      <c r="E38" s="8">
        <f t="shared" si="12"/>
        <v>67</v>
      </c>
      <c r="F38" s="8">
        <f t="shared" si="13"/>
        <v>64</v>
      </c>
      <c r="G38" s="8">
        <f t="shared" si="14"/>
        <v>67</v>
      </c>
      <c r="H38" s="8">
        <f t="shared" si="15"/>
        <v>231.75671641791</v>
      </c>
      <c r="I38" s="8">
        <f t="shared" si="16"/>
        <v>229.52109375</v>
      </c>
      <c r="J38" s="8">
        <f t="shared" si="17"/>
        <v>236.652985074627</v>
      </c>
      <c r="K38" s="7">
        <v>4.3</v>
      </c>
      <c r="L38" s="7">
        <v>4.23</v>
      </c>
      <c r="M38" s="7">
        <v>4.68</v>
      </c>
      <c r="N38" s="8">
        <f t="shared" si="18"/>
        <v>242.170027604922</v>
      </c>
      <c r="O38" s="8">
        <f t="shared" si="19"/>
        <v>239.658654850162</v>
      </c>
      <c r="P38" s="8">
        <f t="shared" si="20"/>
        <v>248.272120304896</v>
      </c>
      <c r="Q38" s="8">
        <f>N38*About!$A$30</f>
        <v>6727058.38371875</v>
      </c>
      <c r="R38" s="8">
        <f>O38*About!$A$30</f>
        <v>6657296.85578882</v>
      </c>
      <c r="S38" s="8">
        <f>P38*About!$A$30</f>
        <v>6896563.81038764</v>
      </c>
      <c r="U38" s="7" t="str">
        <f>'Combustion Generation'!G4</f>
        <v>安徽省</v>
      </c>
      <c r="V38" s="7">
        <f>'Combustion Generation'!H4</f>
        <v>0</v>
      </c>
      <c r="W38" s="7">
        <f>'Combustion Generation'!I4</f>
        <v>0</v>
      </c>
      <c r="X38" s="7">
        <f>'Combustion Generation'!J4</f>
        <v>0</v>
      </c>
      <c r="Y38" s="7">
        <f>'Combustion Generation'!K4</f>
        <v>2657</v>
      </c>
      <c r="Z38" s="7">
        <f>'Combustion Generation'!L4</f>
        <v>2531</v>
      </c>
      <c r="AA38" s="7">
        <f>'Combustion Generation'!M4</f>
        <v>2702</v>
      </c>
      <c r="AB38" s="7">
        <f>'Combustion Generation'!N4</f>
        <v>64</v>
      </c>
      <c r="AC38" s="7">
        <f>'Combustion Generation'!O4</f>
        <v>69</v>
      </c>
      <c r="AD38" s="7">
        <f>'Combustion Generation'!P4</f>
        <v>65</v>
      </c>
      <c r="AE38" s="7">
        <f>'Combustion Generation'!Q4</f>
        <v>33</v>
      </c>
      <c r="AF38" s="7">
        <f>'Combustion Generation'!R4</f>
        <v>42</v>
      </c>
      <c r="AG38" s="7">
        <f>'Combustion Generation'!S4</f>
        <v>52</v>
      </c>
      <c r="AH38" s="7">
        <f>'Combustion Generation'!T4</f>
        <v>116.5</v>
      </c>
      <c r="AI38" s="7">
        <f>'Combustion Generation'!U4</f>
        <v>102.6</v>
      </c>
      <c r="AJ38" s="7">
        <f>'Combustion Generation'!V4</f>
        <v>105</v>
      </c>
      <c r="AK38" s="7">
        <f>'Combustion Generation'!W4</f>
        <v>2463</v>
      </c>
      <c r="AL38" s="7">
        <f>'Combustion Generation'!X4</f>
        <v>2314</v>
      </c>
      <c r="AM38" s="7">
        <f>'Combustion Generation'!Y4</f>
        <v>2477</v>
      </c>
      <c r="AN38" s="7">
        <f>'Combustion Generation'!Z4</f>
        <v>4</v>
      </c>
      <c r="AO38" s="7">
        <f>'Combustion Generation'!AA4</f>
        <v>3</v>
      </c>
      <c r="AP38" s="7">
        <f>'Combustion Generation'!AB4</f>
        <v>2.6</v>
      </c>
      <c r="AQ38" s="7">
        <f>'Combustion Generation'!AC4</f>
        <v>0</v>
      </c>
      <c r="AR38" s="7">
        <f>'Combustion Generation'!AD4</f>
        <v>0</v>
      </c>
      <c r="AS38" s="7">
        <f>'Combustion Generation'!AE4</f>
        <v>0</v>
      </c>
      <c r="AT38" s="7">
        <f>'Combustion Generation'!AF4</f>
        <v>0.5</v>
      </c>
      <c r="AU38" s="7">
        <f>'Combustion Generation'!AG4</f>
        <v>0.4</v>
      </c>
      <c r="AV38" s="7">
        <f>'Combustion Generation'!AH4</f>
        <v>0.4</v>
      </c>
      <c r="AW38" s="7">
        <f>'Combustion Generation'!AI4</f>
        <v>15804</v>
      </c>
    </row>
    <row r="39" spans="1:49">
      <c r="A39" s="7" t="s">
        <v>472</v>
      </c>
      <c r="B39" s="8">
        <f t="shared" si="11"/>
        <v>11.664</v>
      </c>
      <c r="C39" s="8">
        <f t="shared" si="11"/>
        <v>0</v>
      </c>
      <c r="D39" s="8">
        <f t="shared" si="11"/>
        <v>3.888</v>
      </c>
      <c r="E39" s="8">
        <f t="shared" si="12"/>
        <v>0</v>
      </c>
      <c r="F39" s="8">
        <f t="shared" si="13"/>
        <v>0</v>
      </c>
      <c r="G39" s="8">
        <f t="shared" si="14"/>
        <v>0</v>
      </c>
      <c r="H39" s="8" t="e">
        <f t="shared" si="15"/>
        <v>#DIV/0!</v>
      </c>
      <c r="I39" s="8" t="e">
        <f t="shared" si="16"/>
        <v>#DIV/0!</v>
      </c>
      <c r="J39" s="8" t="e">
        <f t="shared" si="17"/>
        <v>#DIV/0!</v>
      </c>
      <c r="K39" s="7">
        <v>5.41</v>
      </c>
      <c r="L39" s="7">
        <v>5.45</v>
      </c>
      <c r="M39" s="7">
        <v>5.32</v>
      </c>
      <c r="N39" s="8" t="e">
        <f t="shared" si="18"/>
        <v>#DIV/0!</v>
      </c>
      <c r="O39" s="8" t="e">
        <f t="shared" si="19"/>
        <v>#DIV/0!</v>
      </c>
      <c r="P39" s="8" t="e">
        <f t="shared" si="20"/>
        <v>#DIV/0!</v>
      </c>
      <c r="Q39" s="8" t="e">
        <f>N39*About!$A$30</f>
        <v>#DIV/0!</v>
      </c>
      <c r="R39" s="8" t="e">
        <f>O39*About!$A$30</f>
        <v>#DIV/0!</v>
      </c>
      <c r="S39" s="8" t="e">
        <f>P39*About!$A$30</f>
        <v>#DIV/0!</v>
      </c>
      <c r="U39" s="7" t="str">
        <f>'Combustion Generation'!G5</f>
        <v>北京市</v>
      </c>
      <c r="V39" s="7">
        <f>'Combustion Generation'!H5</f>
        <v>0</v>
      </c>
      <c r="W39" s="7">
        <f>'Combustion Generation'!I5</f>
        <v>0</v>
      </c>
      <c r="X39" s="7">
        <f>'Combustion Generation'!J5</f>
        <v>0</v>
      </c>
      <c r="Y39" s="7">
        <f>'Combustion Generation'!K5</f>
        <v>443</v>
      </c>
      <c r="Z39" s="7">
        <f>'Combustion Generation'!L5</f>
        <v>434</v>
      </c>
      <c r="AA39" s="7">
        <f>'Combustion Generation'!M5</f>
        <v>447</v>
      </c>
      <c r="AB39" s="7">
        <f>'Combustion Generation'!N5</f>
        <v>0</v>
      </c>
      <c r="AC39" s="7">
        <f>'Combustion Generation'!O5</f>
        <v>0</v>
      </c>
      <c r="AD39" s="7">
        <f>'Combustion Generation'!P5</f>
        <v>0</v>
      </c>
      <c r="AE39" s="7">
        <f>'Combustion Generation'!Q5</f>
        <v>19</v>
      </c>
      <c r="AF39" s="7">
        <f>'Combustion Generation'!R5</f>
        <v>23</v>
      </c>
      <c r="AG39" s="7">
        <f>'Combustion Generation'!S5</f>
        <v>25</v>
      </c>
      <c r="AH39" s="7">
        <f>'Combustion Generation'!T5</f>
        <v>4</v>
      </c>
      <c r="AI39" s="7">
        <f>'Combustion Generation'!U5</f>
        <v>0</v>
      </c>
      <c r="AJ39" s="7">
        <f>'Combustion Generation'!V5</f>
        <v>0</v>
      </c>
      <c r="AK39" s="7">
        <f>'Combustion Generation'!W5</f>
        <v>15</v>
      </c>
      <c r="AL39" s="7">
        <f>'Combustion Generation'!X5</f>
        <v>10</v>
      </c>
      <c r="AM39" s="7">
        <f>'Combustion Generation'!Y5</f>
        <v>15</v>
      </c>
      <c r="AN39" s="7">
        <f>'Combustion Generation'!Z5</f>
        <v>404</v>
      </c>
      <c r="AO39" s="7">
        <f>'Combustion Generation'!AA5</f>
        <v>397</v>
      </c>
      <c r="AP39" s="7">
        <f>'Combustion Generation'!AB5</f>
        <v>404</v>
      </c>
      <c r="AQ39" s="7">
        <f>'Combustion Generation'!AC5</f>
        <v>5</v>
      </c>
      <c r="AR39" s="7">
        <f>'Combustion Generation'!AD5</f>
        <v>4</v>
      </c>
      <c r="AS39" s="7">
        <f>'Combustion Generation'!AE5</f>
        <v>2</v>
      </c>
      <c r="AT39" s="7">
        <f>'Combustion Generation'!AF5</f>
        <v>0</v>
      </c>
      <c r="AU39" s="7">
        <f>'Combustion Generation'!AG5</f>
        <v>1</v>
      </c>
      <c r="AV39" s="7">
        <f>'Combustion Generation'!AH5</f>
        <v>1</v>
      </c>
      <c r="AW39" s="7">
        <f>'Combustion Generation'!AI5</f>
        <v>2653</v>
      </c>
    </row>
    <row r="40" spans="1:49">
      <c r="A40" s="7" t="s">
        <v>473</v>
      </c>
      <c r="B40" s="8">
        <f t="shared" si="11"/>
        <v>1327.73364314998</v>
      </c>
      <c r="C40" s="8">
        <f t="shared" si="11"/>
        <v>1721.10330184489</v>
      </c>
      <c r="D40" s="8">
        <f t="shared" si="11"/>
        <v>2052.00687922788</v>
      </c>
      <c r="E40" s="8">
        <f t="shared" si="12"/>
        <v>594</v>
      </c>
      <c r="F40" s="8">
        <f t="shared" si="13"/>
        <v>751</v>
      </c>
      <c r="G40" s="8">
        <f t="shared" si="14"/>
        <v>908</v>
      </c>
      <c r="H40" s="8">
        <f t="shared" si="15"/>
        <v>223.524182348482</v>
      </c>
      <c r="I40" s="8">
        <f t="shared" si="16"/>
        <v>229.174873747655</v>
      </c>
      <c r="J40" s="8">
        <f t="shared" si="17"/>
        <v>225.991947051528</v>
      </c>
      <c r="K40" s="7">
        <v>4.92</v>
      </c>
      <c r="L40" s="7">
        <v>4.94</v>
      </c>
      <c r="M40" s="7">
        <v>4.53</v>
      </c>
      <c r="N40" s="8">
        <f t="shared" si="18"/>
        <v>235.090641931512</v>
      </c>
      <c r="O40" s="8">
        <f t="shared" si="19"/>
        <v>241.084445347839</v>
      </c>
      <c r="P40" s="8">
        <f t="shared" si="20"/>
        <v>236.715143030825</v>
      </c>
      <c r="Q40" s="8">
        <f>N40*About!$A$30</f>
        <v>6530405.47329508</v>
      </c>
      <c r="R40" s="8">
        <f>O40*About!$A$30</f>
        <v>6696902.81370064</v>
      </c>
      <c r="S40" s="8">
        <f>P40*About!$A$30</f>
        <v>6575531.26300395</v>
      </c>
      <c r="U40" s="7" t="str">
        <f>'Combustion Generation'!G6</f>
        <v>福建省</v>
      </c>
      <c r="V40" s="7">
        <f>'Combustion Generation'!H6</f>
        <v>621</v>
      </c>
      <c r="W40" s="7">
        <f>'Combustion Generation'!I6</f>
        <v>652</v>
      </c>
      <c r="X40" s="7">
        <f>'Combustion Generation'!J6</f>
        <v>777</v>
      </c>
      <c r="Y40" s="7">
        <f>'Combustion Generation'!K6</f>
        <v>1406</v>
      </c>
      <c r="Z40" s="7">
        <f>'Combustion Generation'!L6</f>
        <v>1551</v>
      </c>
      <c r="AA40" s="7">
        <f>'Combustion Generation'!M6</f>
        <v>1704</v>
      </c>
      <c r="AB40" s="7">
        <f>'Combustion Generation'!N6</f>
        <v>4</v>
      </c>
      <c r="AC40" s="7">
        <f>'Combustion Generation'!O6</f>
        <v>4</v>
      </c>
      <c r="AD40" s="7">
        <f>'Combustion Generation'!P6</f>
        <v>4</v>
      </c>
      <c r="AE40" s="7">
        <f>'Combustion Generation'!Q6</f>
        <v>27</v>
      </c>
      <c r="AF40" s="7">
        <f>'Combustion Generation'!R6</f>
        <v>35</v>
      </c>
      <c r="AG40" s="7">
        <f>'Combustion Generation'!S6</f>
        <v>48</v>
      </c>
      <c r="AH40" s="7">
        <f>'Combustion Generation'!T6</f>
        <v>74.5</v>
      </c>
      <c r="AI40" s="7">
        <f>'Combustion Generation'!U6</f>
        <v>66</v>
      </c>
      <c r="AJ40" s="7">
        <f>'Combustion Generation'!V6</f>
        <v>75</v>
      </c>
      <c r="AK40" s="7">
        <f>'Combustion Generation'!W6</f>
        <v>1242</v>
      </c>
      <c r="AL40" s="7">
        <f>'Combustion Generation'!X6</f>
        <v>1380</v>
      </c>
      <c r="AM40" s="7">
        <f>'Combustion Generation'!Y6</f>
        <v>1509</v>
      </c>
      <c r="AN40" s="7">
        <f>'Combustion Generation'!Z6</f>
        <v>67</v>
      </c>
      <c r="AO40" s="7">
        <f>'Combustion Generation'!AA6</f>
        <v>64</v>
      </c>
      <c r="AP40" s="7">
        <f>'Combustion Generation'!AB6</f>
        <v>67</v>
      </c>
      <c r="AQ40" s="7">
        <f>'Combustion Generation'!AC6</f>
        <v>0.01</v>
      </c>
      <c r="AR40" s="7">
        <f>'Combustion Generation'!AD6</f>
        <v>0</v>
      </c>
      <c r="AS40" s="7">
        <f>'Combustion Generation'!AE6</f>
        <v>0</v>
      </c>
      <c r="AT40" s="7">
        <f>'Combustion Generation'!AF6</f>
        <v>0.5</v>
      </c>
      <c r="AU40" s="7">
        <f>'Combustion Generation'!AG6</f>
        <v>1</v>
      </c>
      <c r="AV40" s="7">
        <f>'Combustion Generation'!AH6</f>
        <v>1</v>
      </c>
      <c r="AW40" s="7">
        <f>'Combustion Generation'!AI6</f>
        <v>11380.01</v>
      </c>
    </row>
    <row r="41" spans="1:49">
      <c r="A41" s="7" t="s">
        <v>474</v>
      </c>
      <c r="B41" s="8">
        <f t="shared" si="11"/>
        <v>14.7015</v>
      </c>
      <c r="C41" s="8">
        <f t="shared" si="11"/>
        <v>23.1427316364879</v>
      </c>
      <c r="D41" s="8">
        <f t="shared" si="11"/>
        <v>22.8916916638196</v>
      </c>
      <c r="E41" s="8">
        <f t="shared" si="12"/>
        <v>5</v>
      </c>
      <c r="F41" s="8">
        <f t="shared" si="13"/>
        <v>9</v>
      </c>
      <c r="G41" s="8">
        <f t="shared" si="14"/>
        <v>9</v>
      </c>
      <c r="H41" s="8">
        <f t="shared" si="15"/>
        <v>294.03</v>
      </c>
      <c r="I41" s="8">
        <f t="shared" si="16"/>
        <v>257.141462627643</v>
      </c>
      <c r="J41" s="8">
        <f t="shared" si="17"/>
        <v>254.352129597996</v>
      </c>
      <c r="K41" s="7">
        <v>5.85</v>
      </c>
      <c r="L41" s="7">
        <v>5.85</v>
      </c>
      <c r="M41" s="7">
        <v>5.68</v>
      </c>
      <c r="N41" s="8">
        <f t="shared" si="18"/>
        <v>312.299522039299</v>
      </c>
      <c r="O41" s="8">
        <f t="shared" si="19"/>
        <v>273.118919413322</v>
      </c>
      <c r="P41" s="8">
        <f t="shared" si="20"/>
        <v>269.669348598384</v>
      </c>
      <c r="Q41" s="8">
        <f>N41*About!$A$30</f>
        <v>8675132.66915582</v>
      </c>
      <c r="R41" s="8">
        <f>O41*About!$A$30</f>
        <v>7586764.28607821</v>
      </c>
      <c r="S41" s="8">
        <f>P41*About!$A$30</f>
        <v>7490941.26247629</v>
      </c>
      <c r="U41" s="7" t="str">
        <f>'Combustion Generation'!G7</f>
        <v>甘肃省</v>
      </c>
      <c r="V41" s="7">
        <f>'Combustion Generation'!H7</f>
        <v>0</v>
      </c>
      <c r="W41" s="7">
        <f>'Combustion Generation'!I7</f>
        <v>0</v>
      </c>
      <c r="X41" s="7">
        <f>'Combustion Generation'!J7</f>
        <v>0</v>
      </c>
      <c r="Y41" s="7">
        <f>'Combustion Generation'!K7</f>
        <v>817</v>
      </c>
      <c r="Z41" s="7">
        <f>'Combustion Generation'!L7</f>
        <v>901</v>
      </c>
      <c r="AA41" s="7">
        <f>'Combustion Generation'!M7</f>
        <v>1043</v>
      </c>
      <c r="AB41" s="7">
        <f>'Combustion Generation'!N7</f>
        <v>1</v>
      </c>
      <c r="AC41" s="7">
        <f>'Combustion Generation'!O7</f>
        <v>0.1</v>
      </c>
      <c r="AD41" s="7">
        <f>'Combustion Generation'!P7</f>
        <v>0.1</v>
      </c>
      <c r="AE41" s="7">
        <f>'Combustion Generation'!Q7</f>
        <v>5</v>
      </c>
      <c r="AF41" s="7">
        <f>'Combustion Generation'!R7</f>
        <v>6</v>
      </c>
      <c r="AG41" s="7">
        <f>'Combustion Generation'!S7</f>
        <v>7</v>
      </c>
      <c r="AH41" s="7">
        <f>'Combustion Generation'!T7</f>
        <v>10</v>
      </c>
      <c r="AI41" s="7">
        <f>'Combustion Generation'!U7</f>
        <v>9.9</v>
      </c>
      <c r="AJ41" s="7">
        <f>'Combustion Generation'!V7</f>
        <v>16.9</v>
      </c>
      <c r="AK41" s="7">
        <f>'Combustion Generation'!W7</f>
        <v>803</v>
      </c>
      <c r="AL41" s="7">
        <f>'Combustion Generation'!X7</f>
        <v>885</v>
      </c>
      <c r="AM41" s="7">
        <f>'Combustion Generation'!Y7</f>
        <v>1019</v>
      </c>
      <c r="AN41" s="7">
        <f>'Combustion Generation'!Z7</f>
        <v>0</v>
      </c>
      <c r="AO41" s="7">
        <f>'Combustion Generation'!AA7</f>
        <v>0</v>
      </c>
      <c r="AP41" s="7">
        <f>'Combustion Generation'!AB7</f>
        <v>0</v>
      </c>
      <c r="AQ41" s="7">
        <f>'Combustion Generation'!AC7</f>
        <v>0</v>
      </c>
      <c r="AR41" s="7">
        <f>'Combustion Generation'!AD7</f>
        <v>0</v>
      </c>
      <c r="AS41" s="7">
        <f>'Combustion Generation'!AE7</f>
        <v>0</v>
      </c>
      <c r="AT41" s="7">
        <f>'Combustion Generation'!AF7</f>
        <v>0</v>
      </c>
      <c r="AU41" s="7">
        <f>'Combustion Generation'!AG7</f>
        <v>0</v>
      </c>
      <c r="AV41" s="7">
        <f>'Combustion Generation'!AH7</f>
        <v>0</v>
      </c>
      <c r="AW41" s="7">
        <f>'Combustion Generation'!AI7</f>
        <v>5524</v>
      </c>
    </row>
    <row r="42" spans="1:49">
      <c r="A42" s="7" t="s">
        <v>475</v>
      </c>
      <c r="B42" s="8">
        <f t="shared" si="11"/>
        <v>42.4035</v>
      </c>
      <c r="C42" s="8">
        <f t="shared" si="11"/>
        <v>62.208</v>
      </c>
      <c r="D42" s="8">
        <f t="shared" si="11"/>
        <v>65.2455</v>
      </c>
      <c r="E42" s="8">
        <f t="shared" si="12"/>
        <v>0</v>
      </c>
      <c r="F42" s="8">
        <f t="shared" si="13"/>
        <v>19</v>
      </c>
      <c r="G42" s="8">
        <f t="shared" si="14"/>
        <v>23</v>
      </c>
      <c r="H42" s="8" t="e">
        <f t="shared" si="15"/>
        <v>#DIV/0!</v>
      </c>
      <c r="I42" s="8">
        <f t="shared" si="16"/>
        <v>327.410526315789</v>
      </c>
      <c r="J42" s="8">
        <f t="shared" si="17"/>
        <v>283.676086956522</v>
      </c>
      <c r="K42" s="7">
        <v>7.82</v>
      </c>
      <c r="L42" s="7">
        <v>8</v>
      </c>
      <c r="M42" s="7">
        <v>7.59</v>
      </c>
      <c r="N42" s="8" t="e">
        <f t="shared" si="18"/>
        <v>#DIV/0!</v>
      </c>
      <c r="O42" s="8">
        <f t="shared" si="19"/>
        <v>355.881006864989</v>
      </c>
      <c r="P42" s="8">
        <f t="shared" si="20"/>
        <v>306.975529657528</v>
      </c>
      <c r="Q42" s="8" t="e">
        <f>N42*About!$A$30</f>
        <v>#DIV/0!</v>
      </c>
      <c r="R42" s="8">
        <f>O42*About!$A$30</f>
        <v>9885749.8366521</v>
      </c>
      <c r="S42" s="8">
        <f>P42*About!$A$30</f>
        <v>8527241.50384169</v>
      </c>
      <c r="U42" s="7" t="str">
        <f>'Combustion Generation'!G8</f>
        <v>广东省</v>
      </c>
      <c r="V42" s="7">
        <f>'Combustion Generation'!H8</f>
        <v>1106</v>
      </c>
      <c r="W42" s="7">
        <f>'Combustion Generation'!I8</f>
        <v>1161</v>
      </c>
      <c r="X42" s="7">
        <f>'Combustion Generation'!J8</f>
        <v>1204</v>
      </c>
      <c r="Y42" s="7">
        <f>'Combustion Generation'!K8</f>
        <v>3222</v>
      </c>
      <c r="Z42" s="7">
        <f>'Combustion Generation'!L8</f>
        <v>3425</v>
      </c>
      <c r="AA42" s="7">
        <f>'Combustion Generation'!M8</f>
        <v>4487</v>
      </c>
      <c r="AB42" s="7">
        <f>'Combustion Generation'!N8</f>
        <v>19</v>
      </c>
      <c r="AC42" s="7">
        <f>'Combustion Generation'!O8</f>
        <v>25</v>
      </c>
      <c r="AD42" s="7">
        <f>'Combustion Generation'!P8</f>
        <v>30</v>
      </c>
      <c r="AE42" s="7">
        <f>'Combustion Generation'!Q8</f>
        <v>93</v>
      </c>
      <c r="AF42" s="7">
        <f>'Combustion Generation'!R8</f>
        <v>131</v>
      </c>
      <c r="AG42" s="7">
        <f>'Combustion Generation'!S8</f>
        <v>168</v>
      </c>
      <c r="AH42" s="7">
        <f>'Combustion Generation'!T8</f>
        <v>35.8</v>
      </c>
      <c r="AI42" s="7">
        <f>'Combustion Generation'!U8</f>
        <v>0</v>
      </c>
      <c r="AJ42" s="7">
        <f>'Combustion Generation'!V8</f>
        <v>0</v>
      </c>
      <c r="AK42" s="7">
        <f>'Combustion Generation'!W8</f>
        <v>2508</v>
      </c>
      <c r="AL42" s="7">
        <f>'Combustion Generation'!X8</f>
        <v>2518</v>
      </c>
      <c r="AM42" s="7">
        <f>'Combustion Generation'!Y8</f>
        <v>3372</v>
      </c>
      <c r="AN42" s="7">
        <f>'Combustion Generation'!Z8</f>
        <v>594</v>
      </c>
      <c r="AO42" s="7">
        <f>'Combustion Generation'!AA8</f>
        <v>751</v>
      </c>
      <c r="AP42" s="7">
        <f>'Combustion Generation'!AB8</f>
        <v>908</v>
      </c>
      <c r="AQ42" s="7">
        <f>'Combustion Generation'!AC8</f>
        <v>0</v>
      </c>
      <c r="AR42" s="7">
        <f>'Combustion Generation'!AD8</f>
        <v>0</v>
      </c>
      <c r="AS42" s="7">
        <f>'Combustion Generation'!AE8</f>
        <v>0</v>
      </c>
      <c r="AT42" s="7">
        <f>'Combustion Generation'!AF8</f>
        <v>8.2</v>
      </c>
      <c r="AU42" s="7">
        <f>'Combustion Generation'!AG8</f>
        <v>10</v>
      </c>
      <c r="AV42" s="7">
        <f>'Combustion Generation'!AH8</f>
        <v>9</v>
      </c>
      <c r="AW42" s="7">
        <f>'Combustion Generation'!AI8</f>
        <v>25785</v>
      </c>
    </row>
    <row r="43" spans="1:49">
      <c r="A43" s="7" t="s">
        <v>476</v>
      </c>
      <c r="B43" s="8">
        <f t="shared" si="11"/>
        <v>35.478</v>
      </c>
      <c r="C43" s="8">
        <f t="shared" si="11"/>
        <v>72.657</v>
      </c>
      <c r="D43" s="8">
        <f t="shared" si="11"/>
        <v>127.9395</v>
      </c>
      <c r="E43" s="8">
        <f t="shared" si="12"/>
        <v>14</v>
      </c>
      <c r="F43" s="8">
        <f t="shared" si="13"/>
        <v>28</v>
      </c>
      <c r="G43" s="8">
        <f t="shared" si="14"/>
        <v>49.7</v>
      </c>
      <c r="H43" s="8">
        <f t="shared" si="15"/>
        <v>253.414285714286</v>
      </c>
      <c r="I43" s="8">
        <f t="shared" si="16"/>
        <v>259.489285714286</v>
      </c>
      <c r="J43" s="8">
        <f t="shared" si="17"/>
        <v>257.423541247485</v>
      </c>
      <c r="K43" s="7">
        <v>7.58</v>
      </c>
      <c r="L43" s="7">
        <v>7.34</v>
      </c>
      <c r="M43" s="7">
        <v>6.79</v>
      </c>
      <c r="N43" s="8">
        <f t="shared" si="18"/>
        <v>274.198534639998</v>
      </c>
      <c r="O43" s="8">
        <f t="shared" si="19"/>
        <v>280.044556134563</v>
      </c>
      <c r="P43" s="8">
        <f t="shared" si="20"/>
        <v>276.175883754409</v>
      </c>
      <c r="Q43" s="8">
        <f>N43*About!$A$30</f>
        <v>7616754.1024631</v>
      </c>
      <c r="R43" s="8">
        <f>O43*About!$A$30</f>
        <v>7779146.32042399</v>
      </c>
      <c r="S43" s="8">
        <f>P43*About!$A$30</f>
        <v>7671681.39081995</v>
      </c>
      <c r="U43" s="7" t="str">
        <f>'Combustion Generation'!G9</f>
        <v>广西壮族自治区</v>
      </c>
      <c r="V43" s="7">
        <f>'Combustion Generation'!H9</f>
        <v>172</v>
      </c>
      <c r="W43" s="7">
        <f>'Combustion Generation'!I9</f>
        <v>168</v>
      </c>
      <c r="X43" s="7">
        <f>'Combustion Generation'!J9</f>
        <v>181</v>
      </c>
      <c r="Y43" s="7">
        <f>'Combustion Generation'!K9</f>
        <v>988</v>
      </c>
      <c r="Z43" s="7">
        <f>'Combustion Generation'!L9</f>
        <v>1032</v>
      </c>
      <c r="AA43" s="7">
        <f>'Combustion Generation'!M9</f>
        <v>1120</v>
      </c>
      <c r="AB43" s="7">
        <f>'Combustion Generation'!N9</f>
        <v>40</v>
      </c>
      <c r="AC43" s="7">
        <f>'Combustion Generation'!O9</f>
        <v>43</v>
      </c>
      <c r="AD43" s="7">
        <f>'Combustion Generation'!P9</f>
        <v>47</v>
      </c>
      <c r="AE43" s="7">
        <f>'Combustion Generation'!Q9</f>
        <v>11</v>
      </c>
      <c r="AF43" s="7">
        <f>'Combustion Generation'!R9</f>
        <v>13</v>
      </c>
      <c r="AG43" s="7">
        <f>'Combustion Generation'!S9</f>
        <v>19</v>
      </c>
      <c r="AH43" s="7">
        <f>'Combustion Generation'!T9</f>
        <v>104.9</v>
      </c>
      <c r="AI43" s="7">
        <f>'Combustion Generation'!U9</f>
        <v>100</v>
      </c>
      <c r="AJ43" s="7">
        <f>'Combustion Generation'!V9</f>
        <v>100</v>
      </c>
      <c r="AK43" s="7">
        <f>'Combustion Generation'!W9</f>
        <v>833</v>
      </c>
      <c r="AL43" s="7">
        <f>'Combustion Generation'!X9</f>
        <v>865</v>
      </c>
      <c r="AM43" s="7">
        <f>'Combustion Generation'!Y9</f>
        <v>944</v>
      </c>
      <c r="AN43" s="7">
        <f>'Combustion Generation'!Z9</f>
        <v>5</v>
      </c>
      <c r="AO43" s="7">
        <f>'Combustion Generation'!AA9</f>
        <v>9</v>
      </c>
      <c r="AP43" s="7">
        <f>'Combustion Generation'!AB9</f>
        <v>9</v>
      </c>
      <c r="AQ43" s="7">
        <f>'Combustion Generation'!AC9</f>
        <v>0</v>
      </c>
      <c r="AR43" s="7">
        <f>'Combustion Generation'!AD9</f>
        <v>0</v>
      </c>
      <c r="AS43" s="7">
        <f>'Combustion Generation'!AE9</f>
        <v>0</v>
      </c>
      <c r="AT43" s="7">
        <f>'Combustion Generation'!AF9</f>
        <v>1.1</v>
      </c>
      <c r="AU43" s="7">
        <f>'Combustion Generation'!AG9</f>
        <v>1</v>
      </c>
      <c r="AV43" s="7">
        <f>'Combustion Generation'!AH9</f>
        <v>1</v>
      </c>
      <c r="AW43" s="7">
        <f>'Combustion Generation'!AI9</f>
        <v>6807</v>
      </c>
    </row>
    <row r="44" spans="1:49">
      <c r="A44" s="7" t="s">
        <v>477</v>
      </c>
      <c r="B44" s="8">
        <f t="shared" si="11"/>
        <v>9.5985</v>
      </c>
      <c r="C44" s="8">
        <f t="shared" si="11"/>
        <v>17.739</v>
      </c>
      <c r="D44" s="8">
        <f t="shared" si="11"/>
        <v>20.5335</v>
      </c>
      <c r="E44" s="8">
        <f t="shared" si="12"/>
        <v>1</v>
      </c>
      <c r="F44" s="8">
        <f t="shared" si="13"/>
        <v>8</v>
      </c>
      <c r="G44" s="8">
        <f t="shared" si="14"/>
        <v>10</v>
      </c>
      <c r="H44" s="8">
        <f t="shared" si="15"/>
        <v>959.85</v>
      </c>
      <c r="I44" s="8">
        <f t="shared" si="16"/>
        <v>221.7375</v>
      </c>
      <c r="J44" s="8">
        <f t="shared" si="17"/>
        <v>205.335</v>
      </c>
      <c r="K44" s="7">
        <v>5.84</v>
      </c>
      <c r="L44" s="7">
        <v>5.64</v>
      </c>
      <c r="M44" s="7">
        <v>5.62</v>
      </c>
      <c r="N44" s="8">
        <f t="shared" si="18"/>
        <v>1019.38190314359</v>
      </c>
      <c r="O44" s="8">
        <f t="shared" si="19"/>
        <v>234.99099194574</v>
      </c>
      <c r="P44" s="8">
        <f t="shared" si="20"/>
        <v>217.561983471074</v>
      </c>
      <c r="Q44" s="8">
        <f>N44*About!$A$30</f>
        <v>28316640.3603856</v>
      </c>
      <c r="R44" s="8">
        <f>O44*About!$A$30</f>
        <v>6527637.37156565</v>
      </c>
      <c r="S44" s="8">
        <f>P44*About!$A$30</f>
        <v>6043490.1022319</v>
      </c>
      <c r="U44" s="7" t="str">
        <f>'Combustion Generation'!G10</f>
        <v>贵州省</v>
      </c>
      <c r="V44" s="7">
        <f>'Combustion Generation'!H10</f>
        <v>0</v>
      </c>
      <c r="W44" s="7">
        <f>'Combustion Generation'!I10</f>
        <v>0</v>
      </c>
      <c r="X44" s="7">
        <f>'Combustion Generation'!J10</f>
        <v>0</v>
      </c>
      <c r="Y44" s="7">
        <f>'Combustion Generation'!K10</f>
        <v>1390</v>
      </c>
      <c r="Z44" s="7">
        <f>'Combustion Generation'!L10</f>
        <v>1354</v>
      </c>
      <c r="AA44" s="7">
        <f>'Combustion Generation'!M10</f>
        <v>1485</v>
      </c>
      <c r="AB44" s="7">
        <f>'Combustion Generation'!N10</f>
        <v>1</v>
      </c>
      <c r="AC44" s="7">
        <f>'Combustion Generation'!O10</f>
        <v>1</v>
      </c>
      <c r="AD44" s="7">
        <f>'Combustion Generation'!P10</f>
        <v>2</v>
      </c>
      <c r="AE44" s="7">
        <f>'Combustion Generation'!Q10</f>
        <v>7</v>
      </c>
      <c r="AF44" s="7">
        <f>'Combustion Generation'!R10</f>
        <v>11</v>
      </c>
      <c r="AG44" s="7">
        <f>'Combustion Generation'!S10</f>
        <v>16</v>
      </c>
      <c r="AH44" s="7">
        <f>'Combustion Generation'!T10</f>
        <v>4</v>
      </c>
      <c r="AI44" s="7">
        <f>'Combustion Generation'!U10</f>
        <v>0</v>
      </c>
      <c r="AJ44" s="7">
        <f>'Combustion Generation'!V10</f>
        <v>0</v>
      </c>
      <c r="AK44" s="7">
        <f>'Combustion Generation'!W10</f>
        <v>1381</v>
      </c>
      <c r="AL44" s="7">
        <f>'Combustion Generation'!X10</f>
        <v>1323</v>
      </c>
      <c r="AM44" s="7">
        <f>'Combustion Generation'!Y10</f>
        <v>1444</v>
      </c>
      <c r="AN44" s="7">
        <f>'Combustion Generation'!Z10</f>
        <v>0</v>
      </c>
      <c r="AO44" s="7">
        <f>'Combustion Generation'!AA10</f>
        <v>19</v>
      </c>
      <c r="AP44" s="7">
        <f>'Combustion Generation'!AB10</f>
        <v>23</v>
      </c>
      <c r="AQ44" s="7">
        <f>'Combustion Generation'!AC10</f>
        <v>0</v>
      </c>
      <c r="AR44" s="7">
        <f>'Combustion Generation'!AD10</f>
        <v>0</v>
      </c>
      <c r="AS44" s="7">
        <f>'Combustion Generation'!AE10</f>
        <v>0</v>
      </c>
      <c r="AT44" s="7">
        <f>'Combustion Generation'!AF10</f>
        <v>0</v>
      </c>
      <c r="AU44" s="7">
        <f>'Combustion Generation'!AG10</f>
        <v>0</v>
      </c>
      <c r="AV44" s="7">
        <f>'Combustion Generation'!AH10</f>
        <v>0</v>
      </c>
      <c r="AW44" s="7">
        <f>'Combustion Generation'!AI10</f>
        <v>8461</v>
      </c>
    </row>
    <row r="45" spans="1:49">
      <c r="A45" s="7" t="s">
        <v>478</v>
      </c>
      <c r="B45" s="8">
        <f t="shared" si="11"/>
        <v>48.2355</v>
      </c>
      <c r="C45" s="8">
        <f t="shared" si="11"/>
        <v>47.385</v>
      </c>
      <c r="D45" s="8">
        <f t="shared" si="11"/>
        <v>40.9455</v>
      </c>
      <c r="E45" s="8">
        <f t="shared" si="12"/>
        <v>24</v>
      </c>
      <c r="F45" s="8">
        <f t="shared" si="13"/>
        <v>29</v>
      </c>
      <c r="G45" s="8">
        <f t="shared" si="14"/>
        <v>9</v>
      </c>
      <c r="H45" s="8">
        <f t="shared" si="15"/>
        <v>200.98125</v>
      </c>
      <c r="I45" s="8">
        <f t="shared" si="16"/>
        <v>163.396551724138</v>
      </c>
      <c r="J45" s="8">
        <f t="shared" si="17"/>
        <v>454.95</v>
      </c>
      <c r="K45" s="7">
        <v>5.11</v>
      </c>
      <c r="L45" s="7">
        <v>4.92</v>
      </c>
      <c r="M45" s="7">
        <v>4.92</v>
      </c>
      <c r="N45" s="8">
        <f t="shared" si="18"/>
        <v>211.804457793234</v>
      </c>
      <c r="O45" s="8">
        <f t="shared" si="19"/>
        <v>171.851653054415</v>
      </c>
      <c r="P45" s="8">
        <f t="shared" si="20"/>
        <v>478.491796381994</v>
      </c>
      <c r="Q45" s="8">
        <f>N45*About!$A$30</f>
        <v>5883556.14275869</v>
      </c>
      <c r="R45" s="8">
        <f>O45*About!$A$30</f>
        <v>4773737.3401205</v>
      </c>
      <c r="S45" s="8">
        <f>P45*About!$A$30</f>
        <v>13291662.4002842</v>
      </c>
      <c r="U45" s="7" t="str">
        <f>'Combustion Generation'!G11</f>
        <v>海南省</v>
      </c>
      <c r="V45" s="7">
        <f>'Combustion Generation'!H11</f>
        <v>97</v>
      </c>
      <c r="W45" s="7">
        <f>'Combustion Generation'!I11</f>
        <v>96</v>
      </c>
      <c r="X45" s="7">
        <f>'Combustion Generation'!J11</f>
        <v>98</v>
      </c>
      <c r="Y45" s="7">
        <f>'Combustion Generation'!K11</f>
        <v>212</v>
      </c>
      <c r="Z45" s="7">
        <f>'Combustion Generation'!L11</f>
        <v>215</v>
      </c>
      <c r="AA45" s="7">
        <f>'Combustion Generation'!M11</f>
        <v>254</v>
      </c>
      <c r="AB45" s="7">
        <f>'Combustion Generation'!N11</f>
        <v>14</v>
      </c>
      <c r="AC45" s="7">
        <f>'Combustion Generation'!O11</f>
        <v>14</v>
      </c>
      <c r="AD45" s="7">
        <f>'Combustion Generation'!P11</f>
        <v>14</v>
      </c>
      <c r="AE45" s="7">
        <f>'Combustion Generation'!Q11</f>
        <v>5</v>
      </c>
      <c r="AF45" s="7">
        <f>'Combustion Generation'!R11</f>
        <v>7</v>
      </c>
      <c r="AG45" s="7">
        <f>'Combustion Generation'!S11</f>
        <v>17</v>
      </c>
      <c r="AH45" s="7">
        <f>'Combustion Generation'!T11</f>
        <v>8.7</v>
      </c>
      <c r="AI45" s="7">
        <f>'Combustion Generation'!U11</f>
        <v>6.6</v>
      </c>
      <c r="AJ45" s="7">
        <f>'Combustion Generation'!V11</f>
        <v>7</v>
      </c>
      <c r="AK45" s="7">
        <f>'Combustion Generation'!W11</f>
        <v>173</v>
      </c>
      <c r="AL45" s="7">
        <f>'Combustion Generation'!X11</f>
        <v>160</v>
      </c>
      <c r="AM45" s="7">
        <f>'Combustion Generation'!Y11</f>
        <v>166</v>
      </c>
      <c r="AN45" s="7">
        <f>'Combustion Generation'!Z11</f>
        <v>14</v>
      </c>
      <c r="AO45" s="7">
        <f>'Combustion Generation'!AA11</f>
        <v>28</v>
      </c>
      <c r="AP45" s="7">
        <f>'Combustion Generation'!AB11</f>
        <v>49.7</v>
      </c>
      <c r="AQ45" s="7">
        <f>'Combustion Generation'!AC11</f>
        <v>0</v>
      </c>
      <c r="AR45" s="7">
        <f>'Combustion Generation'!AD11</f>
        <v>0</v>
      </c>
      <c r="AS45" s="7">
        <f>'Combustion Generation'!AE11</f>
        <v>0</v>
      </c>
      <c r="AT45" s="7">
        <f>'Combustion Generation'!AF11</f>
        <v>0.3</v>
      </c>
      <c r="AU45" s="7">
        <f>'Combustion Generation'!AG11</f>
        <v>0.4</v>
      </c>
      <c r="AV45" s="7">
        <f>'Combustion Generation'!AH11</f>
        <v>0.3</v>
      </c>
      <c r="AW45" s="7">
        <f>'Combustion Generation'!AI11</f>
        <v>1657</v>
      </c>
    </row>
    <row r="46" spans="1:49">
      <c r="A46" s="7" t="s">
        <v>479</v>
      </c>
      <c r="B46" s="8">
        <f t="shared" si="11"/>
        <v>16.4025</v>
      </c>
      <c r="C46" s="8">
        <f t="shared" si="11"/>
        <v>26.692716</v>
      </c>
      <c r="D46" s="8">
        <f t="shared" si="11"/>
        <v>24.057</v>
      </c>
      <c r="E46" s="8">
        <f t="shared" si="12"/>
        <v>3</v>
      </c>
      <c r="F46" s="8">
        <f t="shared" si="13"/>
        <v>3</v>
      </c>
      <c r="G46" s="8">
        <f t="shared" si="14"/>
        <v>3.6</v>
      </c>
      <c r="H46" s="8">
        <f t="shared" si="15"/>
        <v>546.75</v>
      </c>
      <c r="I46" s="8">
        <f t="shared" si="16"/>
        <v>889.7572</v>
      </c>
      <c r="J46" s="8">
        <f t="shared" si="17"/>
        <v>668.25</v>
      </c>
      <c r="K46" s="7">
        <v>6.58</v>
      </c>
      <c r="L46" s="7">
        <v>6.52</v>
      </c>
      <c r="M46" s="7">
        <v>6.84</v>
      </c>
      <c r="N46" s="8">
        <f t="shared" si="18"/>
        <v>585.260115606936</v>
      </c>
      <c r="O46" s="8">
        <f t="shared" si="19"/>
        <v>951.815575524176</v>
      </c>
      <c r="P46" s="8">
        <f t="shared" si="20"/>
        <v>717.314297981967</v>
      </c>
      <c r="Q46" s="8">
        <f>N46*About!$A$30</f>
        <v>16257498.9410862</v>
      </c>
      <c r="R46" s="8">
        <f>O46*About!$A$30</f>
        <v>26439766.3509779</v>
      </c>
      <c r="S46" s="8">
        <f>P46*About!$A$30</f>
        <v>19925732.3861446</v>
      </c>
      <c r="U46" s="7" t="str">
        <f>'Combustion Generation'!G12</f>
        <v>河北省</v>
      </c>
      <c r="V46" s="7">
        <f>'Combustion Generation'!H12</f>
        <v>0</v>
      </c>
      <c r="W46" s="7">
        <f>'Combustion Generation'!I12</f>
        <v>0</v>
      </c>
      <c r="X46" s="7">
        <f>'Combustion Generation'!J12</f>
        <v>0</v>
      </c>
      <c r="Y46" s="7">
        <f>'Combustion Generation'!K12</f>
        <v>2377</v>
      </c>
      <c r="Z46" s="7">
        <f>'Combustion Generation'!L12</f>
        <v>2352</v>
      </c>
      <c r="AA46" s="7">
        <f>'Combustion Generation'!M12</f>
        <v>2259</v>
      </c>
      <c r="AB46" s="7">
        <f>'Combustion Generation'!N12</f>
        <v>27</v>
      </c>
      <c r="AC46" s="7">
        <f>'Combustion Generation'!O12</f>
        <v>29</v>
      </c>
      <c r="AD46" s="7">
        <f>'Combustion Generation'!P12</f>
        <v>23</v>
      </c>
      <c r="AE46" s="7">
        <f>'Combustion Generation'!Q12</f>
        <v>15</v>
      </c>
      <c r="AF46" s="7">
        <f>'Combustion Generation'!R12</f>
        <v>22</v>
      </c>
      <c r="AG46" s="7">
        <f>'Combustion Generation'!S12</f>
        <v>44</v>
      </c>
      <c r="AH46" s="7">
        <f>'Combustion Generation'!T12</f>
        <v>77.7</v>
      </c>
      <c r="AI46" s="7">
        <f>'Combustion Generation'!U12</f>
        <v>69</v>
      </c>
      <c r="AJ46" s="7">
        <f>'Combustion Generation'!V12</f>
        <v>70</v>
      </c>
      <c r="AK46" s="7">
        <f>'Combustion Generation'!W12</f>
        <v>2274</v>
      </c>
      <c r="AL46" s="7">
        <f>'Combustion Generation'!X12</f>
        <v>2224</v>
      </c>
      <c r="AM46" s="7">
        <f>'Combustion Generation'!Y12</f>
        <v>2111</v>
      </c>
      <c r="AN46" s="7">
        <f>'Combustion Generation'!Z12</f>
        <v>1</v>
      </c>
      <c r="AO46" s="7">
        <f>'Combustion Generation'!AA12</f>
        <v>8</v>
      </c>
      <c r="AP46" s="7">
        <f>'Combustion Generation'!AB12</f>
        <v>10</v>
      </c>
      <c r="AQ46" s="7">
        <f>'Combustion Generation'!AC12</f>
        <v>0</v>
      </c>
      <c r="AR46" s="7">
        <f>'Combustion Generation'!AD12</f>
        <v>0</v>
      </c>
      <c r="AS46" s="7">
        <f>'Combustion Generation'!AE12</f>
        <v>0</v>
      </c>
      <c r="AT46" s="7">
        <f>'Combustion Generation'!AF12</f>
        <v>0.3</v>
      </c>
      <c r="AU46" s="7">
        <f>'Combustion Generation'!AG12</f>
        <v>0</v>
      </c>
      <c r="AV46" s="7">
        <f>'Combustion Generation'!AH12</f>
        <v>1</v>
      </c>
      <c r="AW46" s="7">
        <f>'Combustion Generation'!AI12</f>
        <v>13994</v>
      </c>
    </row>
    <row r="47" spans="1:49">
      <c r="A47" s="7" t="s">
        <v>480</v>
      </c>
      <c r="B47" s="8">
        <f t="shared" si="11"/>
        <v>81.2835</v>
      </c>
      <c r="C47" s="8">
        <f t="shared" si="11"/>
        <v>67.068</v>
      </c>
      <c r="D47" s="8">
        <f t="shared" si="11"/>
        <v>86.022</v>
      </c>
      <c r="E47" s="8">
        <f t="shared" si="12"/>
        <v>33</v>
      </c>
      <c r="F47" s="8">
        <f t="shared" si="13"/>
        <v>30</v>
      </c>
      <c r="G47" s="8">
        <f t="shared" si="14"/>
        <v>37</v>
      </c>
      <c r="H47" s="8">
        <f t="shared" si="15"/>
        <v>246.313636363636</v>
      </c>
      <c r="I47" s="8">
        <f t="shared" si="16"/>
        <v>223.56</v>
      </c>
      <c r="J47" s="8">
        <f t="shared" si="17"/>
        <v>232.491891891892</v>
      </c>
      <c r="K47" s="7">
        <v>5.08</v>
      </c>
      <c r="L47" s="7">
        <v>5.07</v>
      </c>
      <c r="M47" s="7">
        <v>5.07</v>
      </c>
      <c r="N47" s="8">
        <f t="shared" si="18"/>
        <v>259.496034938513</v>
      </c>
      <c r="O47" s="8">
        <f t="shared" si="19"/>
        <v>235.499841988834</v>
      </c>
      <c r="P47" s="8">
        <f t="shared" si="20"/>
        <v>244.908766345615</v>
      </c>
      <c r="Q47" s="8">
        <f>N47*About!$A$30</f>
        <v>7208344.46210972</v>
      </c>
      <c r="R47" s="8">
        <f>O47*About!$A$30</f>
        <v>6541772.33278404</v>
      </c>
      <c r="S47" s="8">
        <f>P47*About!$A$30</f>
        <v>6803135.73973428</v>
      </c>
      <c r="U47" s="7" t="str">
        <f>'Combustion Generation'!G13</f>
        <v>河南省</v>
      </c>
      <c r="V47" s="7">
        <f>'Combustion Generation'!H13</f>
        <v>0</v>
      </c>
      <c r="W47" s="7">
        <f>'Combustion Generation'!I13</f>
        <v>0</v>
      </c>
      <c r="X47" s="7">
        <f>'Combustion Generation'!J13</f>
        <v>0</v>
      </c>
      <c r="Y47" s="7">
        <f>'Combustion Generation'!K13</f>
        <v>2481</v>
      </c>
      <c r="Z47" s="7">
        <f>'Combustion Generation'!L13</f>
        <v>2400</v>
      </c>
      <c r="AA47" s="7">
        <f>'Combustion Generation'!M13</f>
        <v>2350</v>
      </c>
      <c r="AB47" s="7">
        <f>'Combustion Generation'!N13</f>
        <v>28</v>
      </c>
      <c r="AC47" s="7">
        <f>'Combustion Generation'!O13</f>
        <v>37</v>
      </c>
      <c r="AD47" s="7">
        <f>'Combustion Generation'!P13</f>
        <v>42</v>
      </c>
      <c r="AE47" s="7">
        <f>'Combustion Generation'!Q13</f>
        <v>9</v>
      </c>
      <c r="AF47" s="7">
        <f>'Combustion Generation'!R13</f>
        <v>12</v>
      </c>
      <c r="AG47" s="7">
        <f>'Combustion Generation'!S13</f>
        <v>35</v>
      </c>
      <c r="AH47" s="7">
        <f>'Combustion Generation'!T13</f>
        <v>34</v>
      </c>
      <c r="AI47" s="7">
        <f>'Combustion Generation'!U13</f>
        <v>20</v>
      </c>
      <c r="AJ47" s="7">
        <f>'Combustion Generation'!V13</f>
        <v>21</v>
      </c>
      <c r="AK47" s="7">
        <f>'Combustion Generation'!W13</f>
        <v>2400</v>
      </c>
      <c r="AL47" s="7">
        <f>'Combustion Generation'!X13</f>
        <v>2300</v>
      </c>
      <c r="AM47" s="7">
        <f>'Combustion Generation'!Y13</f>
        <v>2241</v>
      </c>
      <c r="AN47" s="7">
        <f>'Combustion Generation'!Z13</f>
        <v>24</v>
      </c>
      <c r="AO47" s="7">
        <f>'Combustion Generation'!AA13</f>
        <v>29</v>
      </c>
      <c r="AP47" s="7">
        <f>'Combustion Generation'!AB13</f>
        <v>9</v>
      </c>
      <c r="AQ47" s="7">
        <f>'Combustion Generation'!AC13</f>
        <v>0</v>
      </c>
      <c r="AR47" s="7">
        <f>'Combustion Generation'!AD13</f>
        <v>0</v>
      </c>
      <c r="AS47" s="7">
        <f>'Combustion Generation'!AE13</f>
        <v>0</v>
      </c>
      <c r="AT47" s="7">
        <f>'Combustion Generation'!AF13</f>
        <v>0</v>
      </c>
      <c r="AU47" s="7">
        <f>'Combustion Generation'!AG13</f>
        <v>2</v>
      </c>
      <c r="AV47" s="7">
        <f>'Combustion Generation'!AH13</f>
        <v>2</v>
      </c>
      <c r="AW47" s="7">
        <f>'Combustion Generation'!AI13</f>
        <v>14476</v>
      </c>
    </row>
    <row r="48" spans="1:49">
      <c r="A48" s="7" t="s">
        <v>481</v>
      </c>
      <c r="B48" s="8">
        <f t="shared" si="11"/>
        <v>0.3645</v>
      </c>
      <c r="C48" s="8">
        <f t="shared" si="11"/>
        <v>1.701</v>
      </c>
      <c r="D48" s="8">
        <f t="shared" si="11"/>
        <v>1.8225</v>
      </c>
      <c r="E48" s="8">
        <f t="shared" si="12"/>
        <v>2</v>
      </c>
      <c r="F48" s="8">
        <f t="shared" si="13"/>
        <v>3</v>
      </c>
      <c r="G48" s="8">
        <f t="shared" si="14"/>
        <v>1</v>
      </c>
      <c r="H48" s="8">
        <f t="shared" si="15"/>
        <v>18.225</v>
      </c>
      <c r="I48" s="8">
        <f t="shared" si="16"/>
        <v>56.7</v>
      </c>
      <c r="J48" s="8">
        <f t="shared" si="17"/>
        <v>182.25</v>
      </c>
      <c r="K48" s="7">
        <v>5.45</v>
      </c>
      <c r="L48" s="7">
        <v>5.33</v>
      </c>
      <c r="M48" s="7">
        <v>5.38</v>
      </c>
      <c r="N48" s="8">
        <f t="shared" si="18"/>
        <v>19.2755156002115</v>
      </c>
      <c r="O48" s="8">
        <f t="shared" si="19"/>
        <v>59.8922573148833</v>
      </c>
      <c r="P48" s="8">
        <f t="shared" si="20"/>
        <v>192.612555485098</v>
      </c>
      <c r="Q48" s="8">
        <f>N48*About!$A$30</f>
        <v>535439.996853967</v>
      </c>
      <c r="R48" s="8">
        <f>O48*About!$A$30</f>
        <v>1663701.80354118</v>
      </c>
      <c r="S48" s="8">
        <f>P48*About!$A$30</f>
        <v>5350438.77642597</v>
      </c>
      <c r="U48" s="7" t="str">
        <f>'Combustion Generation'!G14</f>
        <v>黑龙江省</v>
      </c>
      <c r="V48" s="7">
        <f>'Combustion Generation'!H14</f>
        <v>0</v>
      </c>
      <c r="W48" s="7">
        <f>'Combustion Generation'!I14</f>
        <v>0</v>
      </c>
      <c r="X48" s="7">
        <f>'Combustion Generation'!J14</f>
        <v>0</v>
      </c>
      <c r="Y48" s="7">
        <f>'Combustion Generation'!K14</f>
        <v>887</v>
      </c>
      <c r="Z48" s="7">
        <f>'Combustion Generation'!L14</f>
        <v>895</v>
      </c>
      <c r="AA48" s="7">
        <f>'Combustion Generation'!M14</f>
        <v>905</v>
      </c>
      <c r="AB48" s="7">
        <f>'Combustion Generation'!N14</f>
        <v>54</v>
      </c>
      <c r="AC48" s="7">
        <f>'Combustion Generation'!O14</f>
        <v>59</v>
      </c>
      <c r="AD48" s="7">
        <f>'Combustion Generation'!P14</f>
        <v>72</v>
      </c>
      <c r="AE48" s="7">
        <f>'Combustion Generation'!Q14</f>
        <v>5</v>
      </c>
      <c r="AF48" s="7">
        <f>'Combustion Generation'!R14</f>
        <v>5</v>
      </c>
      <c r="AG48" s="7">
        <f>'Combustion Generation'!S14</f>
        <v>7</v>
      </c>
      <c r="AH48" s="7">
        <f>'Combustion Generation'!T14</f>
        <v>16.9</v>
      </c>
      <c r="AI48" s="7">
        <f>'Combustion Generation'!U14</f>
        <v>11.7</v>
      </c>
      <c r="AJ48" s="7">
        <f>'Combustion Generation'!V14</f>
        <v>18</v>
      </c>
      <c r="AK48" s="7">
        <f>'Combustion Generation'!W14</f>
        <v>818</v>
      </c>
      <c r="AL48" s="7">
        <f>'Combustion Generation'!X14</f>
        <v>815</v>
      </c>
      <c r="AM48" s="7">
        <f>'Combustion Generation'!Y14</f>
        <v>804</v>
      </c>
      <c r="AN48" s="7">
        <f>'Combustion Generation'!Z14</f>
        <v>3</v>
      </c>
      <c r="AO48" s="7">
        <f>'Combustion Generation'!AA14</f>
        <v>3</v>
      </c>
      <c r="AP48" s="7">
        <f>'Combustion Generation'!AB14</f>
        <v>3.6</v>
      </c>
      <c r="AQ48" s="7">
        <f>'Combustion Generation'!AC14</f>
        <v>0</v>
      </c>
      <c r="AR48" s="7">
        <f>'Combustion Generation'!AD14</f>
        <v>0</v>
      </c>
      <c r="AS48" s="7">
        <f>'Combustion Generation'!AE14</f>
        <v>0</v>
      </c>
      <c r="AT48" s="7">
        <f>'Combustion Generation'!AF14</f>
        <v>0.1</v>
      </c>
      <c r="AU48" s="7">
        <f>'Combustion Generation'!AG14</f>
        <v>0.3</v>
      </c>
      <c r="AV48" s="7">
        <f>'Combustion Generation'!AH14</f>
        <v>0.4</v>
      </c>
      <c r="AW48" s="7">
        <f>'Combustion Generation'!AI14</f>
        <v>5383</v>
      </c>
    </row>
    <row r="49" spans="1:49">
      <c r="A49" s="7" t="s">
        <v>482</v>
      </c>
      <c r="B49" s="8">
        <f t="shared" si="11"/>
        <v>0.243</v>
      </c>
      <c r="C49" s="8">
        <f t="shared" si="11"/>
        <v>0.243</v>
      </c>
      <c r="D49" s="8">
        <f t="shared" si="11"/>
        <v>0</v>
      </c>
      <c r="E49" s="8">
        <f t="shared" si="12"/>
        <v>0.1</v>
      </c>
      <c r="F49" s="8">
        <f t="shared" si="13"/>
        <v>0.1</v>
      </c>
      <c r="G49" s="8">
        <f t="shared" si="14"/>
        <v>0</v>
      </c>
      <c r="H49" s="8">
        <f t="shared" si="15"/>
        <v>243</v>
      </c>
      <c r="I49" s="8">
        <f t="shared" si="16"/>
        <v>243</v>
      </c>
      <c r="J49" s="8" t="e">
        <f t="shared" si="17"/>
        <v>#DIV/0!</v>
      </c>
      <c r="K49" s="7">
        <v>7.05</v>
      </c>
      <c r="L49" s="7">
        <v>7.13</v>
      </c>
      <c r="M49" s="7">
        <v>7.16</v>
      </c>
      <c r="N49" s="8">
        <f t="shared" si="18"/>
        <v>261.430876815492</v>
      </c>
      <c r="O49" s="8">
        <f t="shared" si="19"/>
        <v>261.656078389146</v>
      </c>
      <c r="P49" s="8" t="e">
        <f t="shared" si="20"/>
        <v>#DIV/0!</v>
      </c>
      <c r="Q49" s="8">
        <f>N49*About!$A$30</f>
        <v>7262090.97400646</v>
      </c>
      <c r="R49" s="8">
        <f>O49*About!$A$30</f>
        <v>7268346.67851729</v>
      </c>
      <c r="S49" s="8" t="e">
        <f>P49*About!$A$30</f>
        <v>#DIV/0!</v>
      </c>
      <c r="U49" s="7" t="str">
        <f>'Combustion Generation'!G15</f>
        <v>湖北省</v>
      </c>
      <c r="V49" s="7">
        <f>'Combustion Generation'!H15</f>
        <v>0</v>
      </c>
      <c r="W49" s="7">
        <f>'Combustion Generation'!I15</f>
        <v>0</v>
      </c>
      <c r="X49" s="7">
        <f>'Combustion Generation'!J15</f>
        <v>0</v>
      </c>
      <c r="Y49" s="7">
        <f>'Combustion Generation'!K15</f>
        <v>1485</v>
      </c>
      <c r="Z49" s="7">
        <f>'Combustion Generation'!L15</f>
        <v>1243</v>
      </c>
      <c r="AA49" s="7">
        <f>'Combustion Generation'!M15</f>
        <v>1476</v>
      </c>
      <c r="AB49" s="7">
        <f>'Combustion Generation'!N15</f>
        <v>13</v>
      </c>
      <c r="AC49" s="7">
        <f>'Combustion Generation'!O15</f>
        <v>17</v>
      </c>
      <c r="AD49" s="7">
        <f>'Combustion Generation'!P15</f>
        <v>14</v>
      </c>
      <c r="AE49" s="7">
        <f>'Combustion Generation'!Q15</f>
        <v>15</v>
      </c>
      <c r="AF49" s="7">
        <f>'Combustion Generation'!R15</f>
        <v>19</v>
      </c>
      <c r="AG49" s="7">
        <f>'Combustion Generation'!S15</f>
        <v>26</v>
      </c>
      <c r="AH49" s="7">
        <f>'Combustion Generation'!T15</f>
        <v>81.9</v>
      </c>
      <c r="AI49" s="7">
        <f>'Combustion Generation'!U15</f>
        <v>73</v>
      </c>
      <c r="AJ49" s="7">
        <f>'Combustion Generation'!V15</f>
        <v>90</v>
      </c>
      <c r="AK49" s="7">
        <f>'Combustion Generation'!W15</f>
        <v>1351</v>
      </c>
      <c r="AL49" s="7">
        <f>'Combustion Generation'!X15</f>
        <v>1102</v>
      </c>
      <c r="AM49" s="7">
        <f>'Combustion Generation'!Y15</f>
        <v>1307</v>
      </c>
      <c r="AN49" s="7">
        <f>'Combustion Generation'!Z15</f>
        <v>33</v>
      </c>
      <c r="AO49" s="7">
        <f>'Combustion Generation'!AA15</f>
        <v>30</v>
      </c>
      <c r="AP49" s="7">
        <f>'Combustion Generation'!AB15</f>
        <v>37</v>
      </c>
      <c r="AQ49" s="7">
        <f>'Combustion Generation'!AC15</f>
        <v>0</v>
      </c>
      <c r="AR49" s="7">
        <f>'Combustion Generation'!AD15</f>
        <v>0</v>
      </c>
      <c r="AS49" s="7">
        <f>'Combustion Generation'!AE15</f>
        <v>0</v>
      </c>
      <c r="AT49" s="7">
        <f>'Combustion Generation'!AF15</f>
        <v>1.1</v>
      </c>
      <c r="AU49" s="7">
        <f>'Combustion Generation'!AG15</f>
        <v>2</v>
      </c>
      <c r="AV49" s="7">
        <f>'Combustion Generation'!AH15</f>
        <v>2</v>
      </c>
      <c r="AW49" s="7">
        <f>'Combustion Generation'!AI15</f>
        <v>8418</v>
      </c>
    </row>
    <row r="50" spans="1:49">
      <c r="A50" s="7" t="s">
        <v>483</v>
      </c>
      <c r="B50" s="8">
        <f t="shared" si="11"/>
        <v>1355.41182388111</v>
      </c>
      <c r="C50" s="8">
        <f t="shared" si="11"/>
        <v>992.326625896823</v>
      </c>
      <c r="D50" s="8">
        <f t="shared" si="11"/>
        <v>984.951789716433</v>
      </c>
      <c r="E50" s="8">
        <f t="shared" si="12"/>
        <v>532</v>
      </c>
      <c r="F50" s="8">
        <f t="shared" si="13"/>
        <v>477</v>
      </c>
      <c r="G50" s="8">
        <f t="shared" si="14"/>
        <v>486</v>
      </c>
      <c r="H50" s="8">
        <f t="shared" si="15"/>
        <v>254.776658624268</v>
      </c>
      <c r="I50" s="8">
        <f t="shared" si="16"/>
        <v>208.034932053841</v>
      </c>
      <c r="J50" s="8">
        <f t="shared" si="17"/>
        <v>202.664977307908</v>
      </c>
      <c r="K50" s="7">
        <v>4.36</v>
      </c>
      <c r="L50" s="7">
        <v>4.45</v>
      </c>
      <c r="M50" s="7">
        <v>4.5</v>
      </c>
      <c r="N50" s="8">
        <f t="shared" si="18"/>
        <v>266.391320184304</v>
      </c>
      <c r="O50" s="8">
        <f t="shared" si="19"/>
        <v>217.723633755982</v>
      </c>
      <c r="P50" s="8">
        <f t="shared" si="20"/>
        <v>212.214635924511</v>
      </c>
      <c r="Q50" s="8">
        <f>N50*About!$A$30</f>
        <v>7399883.38573119</v>
      </c>
      <c r="R50" s="8">
        <f>O50*About!$A$30</f>
        <v>6047980.46346725</v>
      </c>
      <c r="S50" s="8">
        <f>P50*About!$A$30</f>
        <v>5894950.17142571</v>
      </c>
      <c r="U50" s="7" t="str">
        <f>'Combustion Generation'!G16</f>
        <v>湖南省</v>
      </c>
      <c r="V50" s="7">
        <f>'Combustion Generation'!H16</f>
        <v>0</v>
      </c>
      <c r="W50" s="7">
        <f>'Combustion Generation'!I16</f>
        <v>0</v>
      </c>
      <c r="X50" s="7">
        <f>'Combustion Generation'!J16</f>
        <v>0</v>
      </c>
      <c r="Y50" s="7">
        <f>'Combustion Generation'!K16</f>
        <v>906</v>
      </c>
      <c r="Z50" s="7">
        <f>'Combustion Generation'!L16</f>
        <v>849</v>
      </c>
      <c r="AA50" s="7">
        <f>'Combustion Generation'!M16</f>
        <v>1024</v>
      </c>
      <c r="AB50" s="7">
        <f>'Combustion Generation'!N16</f>
        <v>1</v>
      </c>
      <c r="AC50" s="7">
        <f>'Combustion Generation'!O16</f>
        <v>12</v>
      </c>
      <c r="AD50" s="7">
        <f>'Combustion Generation'!P16</f>
        <v>13</v>
      </c>
      <c r="AE50" s="7">
        <f>'Combustion Generation'!Q16</f>
        <v>19</v>
      </c>
      <c r="AF50" s="7">
        <f>'Combustion Generation'!R16</f>
        <v>25</v>
      </c>
      <c r="AG50" s="7">
        <f>'Combustion Generation'!S16</f>
        <v>32</v>
      </c>
      <c r="AH50" s="7">
        <f>'Combustion Generation'!T16</f>
        <v>112.9</v>
      </c>
      <c r="AI50" s="7">
        <f>'Combustion Generation'!U16</f>
        <v>95</v>
      </c>
      <c r="AJ50" s="7">
        <f>'Combustion Generation'!V16</f>
        <v>100</v>
      </c>
      <c r="AK50" s="7">
        <f>'Combustion Generation'!W16</f>
        <v>776</v>
      </c>
      <c r="AL50" s="7">
        <f>'Combustion Generation'!X16</f>
        <v>710</v>
      </c>
      <c r="AM50" s="7">
        <f>'Combustion Generation'!Y16</f>
        <v>873</v>
      </c>
      <c r="AN50" s="7">
        <f>'Combustion Generation'!Z16</f>
        <v>2</v>
      </c>
      <c r="AO50" s="7">
        <f>'Combustion Generation'!AA16</f>
        <v>3</v>
      </c>
      <c r="AP50" s="7">
        <f>'Combustion Generation'!AB16</f>
        <v>1</v>
      </c>
      <c r="AQ50" s="7">
        <f>'Combustion Generation'!AC16</f>
        <v>3</v>
      </c>
      <c r="AR50" s="7">
        <f>'Combustion Generation'!AD16</f>
        <v>3</v>
      </c>
      <c r="AS50" s="7">
        <f>'Combustion Generation'!AE16</f>
        <v>3</v>
      </c>
      <c r="AT50" s="7">
        <f>'Combustion Generation'!AF16</f>
        <v>1.1</v>
      </c>
      <c r="AU50" s="7">
        <f>'Combustion Generation'!AG16</f>
        <v>2</v>
      </c>
      <c r="AV50" s="7">
        <f>'Combustion Generation'!AH16</f>
        <v>2</v>
      </c>
      <c r="AW50" s="7">
        <f>'Combustion Generation'!AI16</f>
        <v>5568</v>
      </c>
    </row>
    <row r="51" spans="1:49">
      <c r="A51" s="7" t="s">
        <v>484</v>
      </c>
      <c r="B51" s="8">
        <f t="shared" si="11"/>
        <v>11.2995</v>
      </c>
      <c r="C51" s="8">
        <f t="shared" si="11"/>
        <v>7.047</v>
      </c>
      <c r="D51" s="8">
        <f t="shared" si="11"/>
        <v>13.2435</v>
      </c>
      <c r="E51" s="8">
        <f t="shared" si="12"/>
        <v>6</v>
      </c>
      <c r="F51" s="8">
        <f t="shared" si="13"/>
        <v>4</v>
      </c>
      <c r="G51" s="8">
        <f t="shared" si="14"/>
        <v>5</v>
      </c>
      <c r="H51" s="8">
        <f t="shared" si="15"/>
        <v>188.325</v>
      </c>
      <c r="I51" s="8">
        <f t="shared" si="16"/>
        <v>176.175</v>
      </c>
      <c r="J51" s="8">
        <f t="shared" si="17"/>
        <v>264.87</v>
      </c>
      <c r="K51" s="7">
        <v>4.77</v>
      </c>
      <c r="L51" s="7">
        <v>4.94</v>
      </c>
      <c r="M51" s="7">
        <v>5.19</v>
      </c>
      <c r="N51" s="8">
        <f t="shared" si="18"/>
        <v>197.758059435052</v>
      </c>
      <c r="O51" s="8">
        <f t="shared" si="19"/>
        <v>185.330317694088</v>
      </c>
      <c r="P51" s="8">
        <f t="shared" si="20"/>
        <v>279.36926484548</v>
      </c>
      <c r="Q51" s="8">
        <f>N51*About!$A$30</f>
        <v>5493371.84633281</v>
      </c>
      <c r="R51" s="8">
        <f>O51*About!$A$30</f>
        <v>5148150.99015967</v>
      </c>
      <c r="S51" s="8">
        <f>P51*About!$A$30</f>
        <v>7760387.91347909</v>
      </c>
      <c r="U51" s="7" t="str">
        <f>'Combustion Generation'!G17</f>
        <v>吉林省</v>
      </c>
      <c r="V51" s="7">
        <f>'Combustion Generation'!H17</f>
        <v>0</v>
      </c>
      <c r="W51" s="7">
        <f>'Combustion Generation'!I17</f>
        <v>0</v>
      </c>
      <c r="X51" s="7">
        <f>'Combustion Generation'!J17</f>
        <v>0</v>
      </c>
      <c r="Y51" s="7">
        <f>'Combustion Generation'!K17</f>
        <v>705</v>
      </c>
      <c r="Z51" s="7">
        <f>'Combustion Generation'!L17</f>
        <v>721</v>
      </c>
      <c r="AA51" s="7">
        <f>'Combustion Generation'!M17</f>
        <v>689.2</v>
      </c>
      <c r="AB51" s="7">
        <f>'Combustion Generation'!N17</f>
        <v>26</v>
      </c>
      <c r="AC51" s="7">
        <f>'Combustion Generation'!O17</f>
        <v>24</v>
      </c>
      <c r="AD51" s="7">
        <f>'Combustion Generation'!P17</f>
        <v>20</v>
      </c>
      <c r="AE51" s="7">
        <f>'Combustion Generation'!Q17</f>
        <v>9</v>
      </c>
      <c r="AF51" s="7">
        <f>'Combustion Generation'!R17</f>
        <v>9</v>
      </c>
      <c r="AG51" s="7">
        <f>'Combustion Generation'!S17</f>
        <v>11</v>
      </c>
      <c r="AH51" s="7">
        <f>'Combustion Generation'!T17</f>
        <v>10</v>
      </c>
      <c r="AI51" s="7">
        <f>'Combustion Generation'!U17</f>
        <v>11.97</v>
      </c>
      <c r="AJ51" s="7">
        <f>'Combustion Generation'!V17</f>
        <v>12</v>
      </c>
      <c r="AK51" s="7">
        <f>'Combustion Generation'!W17</f>
        <v>659</v>
      </c>
      <c r="AL51" s="7">
        <f>'Combustion Generation'!X17</f>
        <v>677</v>
      </c>
      <c r="AM51" s="7">
        <f>'Combustion Generation'!Y17</f>
        <v>646</v>
      </c>
      <c r="AN51" s="7">
        <f>'Combustion Generation'!Z17</f>
        <v>0.1</v>
      </c>
      <c r="AO51" s="7">
        <f>'Combustion Generation'!AA17</f>
        <v>0.1</v>
      </c>
      <c r="AP51" s="7">
        <f>'Combustion Generation'!AB17</f>
        <v>0</v>
      </c>
      <c r="AQ51" s="7">
        <f>'Combustion Generation'!AC17</f>
        <v>0</v>
      </c>
      <c r="AR51" s="7">
        <f>'Combustion Generation'!AD17</f>
        <v>0</v>
      </c>
      <c r="AS51" s="7">
        <f>'Combustion Generation'!AE17</f>
        <v>0</v>
      </c>
      <c r="AT51" s="7">
        <f>'Combustion Generation'!AF17</f>
        <v>0</v>
      </c>
      <c r="AU51" s="7">
        <f>'Combustion Generation'!AG17</f>
        <v>0.03</v>
      </c>
      <c r="AV51" s="7">
        <f>'Combustion Generation'!AH17</f>
        <v>0.2</v>
      </c>
      <c r="AW51" s="7">
        <f>'Combustion Generation'!AI17</f>
        <v>4230.6</v>
      </c>
    </row>
    <row r="52" spans="1:49">
      <c r="A52" s="7" t="s">
        <v>485</v>
      </c>
      <c r="B52" s="8">
        <f t="shared" si="11"/>
        <v>0</v>
      </c>
      <c r="C52" s="8">
        <f t="shared" si="11"/>
        <v>0</v>
      </c>
      <c r="D52" s="8">
        <f t="shared" si="11"/>
        <v>0</v>
      </c>
      <c r="E52" s="8">
        <f t="shared" si="12"/>
        <v>3</v>
      </c>
      <c r="F52" s="8">
        <f t="shared" si="13"/>
        <v>3</v>
      </c>
      <c r="G52" s="8">
        <f t="shared" si="14"/>
        <v>0</v>
      </c>
      <c r="H52" s="8">
        <f t="shared" si="15"/>
        <v>0</v>
      </c>
      <c r="I52" s="8">
        <f t="shared" si="16"/>
        <v>0</v>
      </c>
      <c r="J52" s="8" t="e">
        <f t="shared" si="17"/>
        <v>#DIV/0!</v>
      </c>
      <c r="K52" s="7">
        <v>6.17</v>
      </c>
      <c r="L52" s="7">
        <v>5.96</v>
      </c>
      <c r="M52" s="7">
        <v>6.03</v>
      </c>
      <c r="N52" s="8">
        <f t="shared" si="18"/>
        <v>0</v>
      </c>
      <c r="O52" s="8">
        <f t="shared" si="19"/>
        <v>0</v>
      </c>
      <c r="P52" s="8" t="e">
        <f t="shared" si="20"/>
        <v>#DIV/0!</v>
      </c>
      <c r="Q52" s="8">
        <f>N52*About!$A$30</f>
        <v>0</v>
      </c>
      <c r="R52" s="8">
        <f>O52*About!$A$30</f>
        <v>0</v>
      </c>
      <c r="S52" s="8" t="e">
        <f>P52*About!$A$30</f>
        <v>#DIV/0!</v>
      </c>
      <c r="U52" s="7" t="str">
        <f>'Combustion Generation'!G18</f>
        <v>江苏省</v>
      </c>
      <c r="V52" s="7">
        <f>'Combustion Generation'!H18</f>
        <v>329</v>
      </c>
      <c r="W52" s="7">
        <f>'Combustion Generation'!I18</f>
        <v>355</v>
      </c>
      <c r="X52" s="7">
        <f>'Combustion Generation'!J18</f>
        <v>485</v>
      </c>
      <c r="Y52" s="7">
        <f>'Combustion Generation'!K18</f>
        <v>4364</v>
      </c>
      <c r="Z52" s="7">
        <f>'Combustion Generation'!L18</f>
        <v>4290</v>
      </c>
      <c r="AA52" s="7">
        <f>'Combustion Generation'!M18</f>
        <v>4739</v>
      </c>
      <c r="AB52" s="7">
        <f>'Combustion Generation'!N18</f>
        <v>35</v>
      </c>
      <c r="AC52" s="7">
        <f>'Combustion Generation'!O18</f>
        <v>37</v>
      </c>
      <c r="AD52" s="7">
        <f>'Combustion Generation'!P18</f>
        <v>32</v>
      </c>
      <c r="AE52" s="7">
        <f>'Combustion Generation'!Q18</f>
        <v>73</v>
      </c>
      <c r="AF52" s="7">
        <f>'Combustion Generation'!R18</f>
        <v>86</v>
      </c>
      <c r="AG52" s="7">
        <f>'Combustion Generation'!S18</f>
        <v>99</v>
      </c>
      <c r="AH52" s="7">
        <f>'Combustion Generation'!T18</f>
        <v>133</v>
      </c>
      <c r="AI52" s="7">
        <f>'Combustion Generation'!U18</f>
        <v>118</v>
      </c>
      <c r="AJ52" s="7">
        <f>'Combustion Generation'!V18</f>
        <v>116</v>
      </c>
      <c r="AK52" s="7">
        <f>'Combustion Generation'!W18</f>
        <v>3604</v>
      </c>
      <c r="AL52" s="7">
        <f>'Combustion Generation'!X18</f>
        <v>3570</v>
      </c>
      <c r="AM52" s="7">
        <f>'Combustion Generation'!Y18</f>
        <v>4004</v>
      </c>
      <c r="AN52" s="7">
        <f>'Combustion Generation'!Z18</f>
        <v>532</v>
      </c>
      <c r="AO52" s="7">
        <f>'Combustion Generation'!AA18</f>
        <v>477</v>
      </c>
      <c r="AP52" s="7">
        <f>'Combustion Generation'!AB18</f>
        <v>486</v>
      </c>
      <c r="AQ52" s="7">
        <f>'Combustion Generation'!AC18</f>
        <v>0</v>
      </c>
      <c r="AR52" s="7">
        <f>'Combustion Generation'!AD18</f>
        <v>0</v>
      </c>
      <c r="AS52" s="7">
        <f>'Combustion Generation'!AE18</f>
        <v>0</v>
      </c>
      <c r="AT52" s="7">
        <f>'Combustion Generation'!AF18</f>
        <v>2</v>
      </c>
      <c r="AU52" s="7">
        <f>'Combustion Generation'!AG18</f>
        <v>2</v>
      </c>
      <c r="AV52" s="7">
        <f>'Combustion Generation'!AH18</f>
        <v>2</v>
      </c>
      <c r="AW52" s="7">
        <f>'Combustion Generation'!AI18</f>
        <v>27970</v>
      </c>
    </row>
    <row r="53" spans="1:49">
      <c r="A53" s="7" t="s">
        <v>486</v>
      </c>
      <c r="B53" s="8">
        <f t="shared" si="11"/>
        <v>0.278144516569867</v>
      </c>
      <c r="C53" s="8">
        <f t="shared" si="11"/>
        <v>0.139072258284933</v>
      </c>
      <c r="D53" s="8">
        <f t="shared" si="11"/>
        <v>0.1215</v>
      </c>
      <c r="E53" s="8">
        <f t="shared" si="12"/>
        <v>0.3</v>
      </c>
      <c r="F53" s="8">
        <f t="shared" si="13"/>
        <v>28.4</v>
      </c>
      <c r="G53" s="8">
        <f t="shared" si="14"/>
        <v>32.9</v>
      </c>
      <c r="H53" s="8">
        <f t="shared" si="15"/>
        <v>92.7148388566223</v>
      </c>
      <c r="I53" s="8">
        <f t="shared" si="16"/>
        <v>0.489691050299061</v>
      </c>
      <c r="J53" s="8">
        <f t="shared" si="17"/>
        <v>0.369300911854103</v>
      </c>
      <c r="K53" s="7">
        <v>7.32</v>
      </c>
      <c r="L53" s="7">
        <v>7.01</v>
      </c>
      <c r="M53" s="7">
        <v>6.67</v>
      </c>
      <c r="N53" s="8">
        <f t="shared" si="18"/>
        <v>100.037590479739</v>
      </c>
      <c r="O53" s="8">
        <f t="shared" si="19"/>
        <v>0.526606140766815</v>
      </c>
      <c r="P53" s="8">
        <f t="shared" si="20"/>
        <v>0.395693680332265</v>
      </c>
      <c r="Q53" s="8">
        <f>N53*About!$A$30</f>
        <v>2778868.70798736</v>
      </c>
      <c r="R53" s="8">
        <f>O53*About!$A$30</f>
        <v>14628.1944516373</v>
      </c>
      <c r="S53" s="8">
        <f>P53*About!$A$30</f>
        <v>10991.6760384826</v>
      </c>
      <c r="U53" s="7" t="str">
        <f>'Combustion Generation'!G19</f>
        <v>江西省</v>
      </c>
      <c r="V53" s="7">
        <f>'Combustion Generation'!H19</f>
        <v>0</v>
      </c>
      <c r="W53" s="7">
        <f>'Combustion Generation'!I19</f>
        <v>0</v>
      </c>
      <c r="X53" s="7">
        <f>'Combustion Generation'!J19</f>
        <v>0</v>
      </c>
      <c r="Y53" s="7">
        <f>'Combustion Generation'!K19</f>
        <v>1128</v>
      </c>
      <c r="Z53" s="7">
        <f>'Combustion Generation'!L19</f>
        <v>1199</v>
      </c>
      <c r="AA53" s="7">
        <f>'Combustion Generation'!M19</f>
        <v>1306</v>
      </c>
      <c r="AB53" s="7">
        <f>'Combustion Generation'!N19</f>
        <v>10</v>
      </c>
      <c r="AC53" s="7">
        <f>'Combustion Generation'!O19</f>
        <v>13</v>
      </c>
      <c r="AD53" s="7">
        <f>'Combustion Generation'!P19</f>
        <v>16</v>
      </c>
      <c r="AE53" s="7">
        <f>'Combustion Generation'!Q19</f>
        <v>9</v>
      </c>
      <c r="AF53" s="7">
        <f>'Combustion Generation'!R19</f>
        <v>17</v>
      </c>
      <c r="AG53" s="7">
        <f>'Combustion Generation'!S19</f>
        <v>35</v>
      </c>
      <c r="AH53" s="7">
        <f>'Combustion Generation'!T19</f>
        <v>156.4</v>
      </c>
      <c r="AI53" s="7">
        <f>'Combustion Generation'!U19</f>
        <v>145</v>
      </c>
      <c r="AJ53" s="7">
        <f>'Combustion Generation'!V19</f>
        <v>174</v>
      </c>
      <c r="AK53" s="7">
        <f>'Combustion Generation'!W19</f>
        <v>973</v>
      </c>
      <c r="AL53" s="7">
        <f>'Combustion Generation'!X19</f>
        <v>1018</v>
      </c>
      <c r="AM53" s="7">
        <f>'Combustion Generation'!Y19</f>
        <v>1075</v>
      </c>
      <c r="AN53" s="7">
        <f>'Combustion Generation'!Z19</f>
        <v>6</v>
      </c>
      <c r="AO53" s="7">
        <f>'Combustion Generation'!AA19</f>
        <v>4</v>
      </c>
      <c r="AP53" s="7">
        <f>'Combustion Generation'!AB19</f>
        <v>5</v>
      </c>
      <c r="AQ53" s="7">
        <f>'Combustion Generation'!AC19</f>
        <v>0</v>
      </c>
      <c r="AR53" s="7">
        <f>'Combustion Generation'!AD19</f>
        <v>0</v>
      </c>
      <c r="AS53" s="7">
        <f>'Combustion Generation'!AE19</f>
        <v>0</v>
      </c>
      <c r="AT53" s="7">
        <f>'Combustion Generation'!AF19</f>
        <v>1.6</v>
      </c>
      <c r="AU53" s="7">
        <f>'Combustion Generation'!AG19</f>
        <v>2</v>
      </c>
      <c r="AV53" s="7">
        <f>'Combustion Generation'!AH19</f>
        <v>1</v>
      </c>
      <c r="AW53" s="7">
        <f>'Combustion Generation'!AI19</f>
        <v>7294</v>
      </c>
    </row>
    <row r="54" spans="1:49">
      <c r="A54" s="7" t="s">
        <v>487</v>
      </c>
      <c r="B54" s="8">
        <f t="shared" si="11"/>
        <v>44.0357167748548</v>
      </c>
      <c r="C54" s="8">
        <f t="shared" si="11"/>
        <v>47.6982890331397</v>
      </c>
      <c r="D54" s="8">
        <f t="shared" si="11"/>
        <v>40.2867890331397</v>
      </c>
      <c r="E54" s="8">
        <f t="shared" si="12"/>
        <v>13</v>
      </c>
      <c r="F54" s="8">
        <f t="shared" si="13"/>
        <v>12</v>
      </c>
      <c r="G54" s="8">
        <f t="shared" si="14"/>
        <v>12</v>
      </c>
      <c r="H54" s="8">
        <f t="shared" si="15"/>
        <v>338.736282883499</v>
      </c>
      <c r="I54" s="8">
        <f t="shared" si="16"/>
        <v>397.485741942831</v>
      </c>
      <c r="J54" s="8">
        <f t="shared" si="17"/>
        <v>335.723241942831</v>
      </c>
      <c r="K54" s="7">
        <v>8.42</v>
      </c>
      <c r="L54" s="7">
        <v>8.15</v>
      </c>
      <c r="M54" s="7">
        <v>7.89</v>
      </c>
      <c r="N54" s="8">
        <f t="shared" si="18"/>
        <v>369.880195330311</v>
      </c>
      <c r="O54" s="8">
        <f t="shared" si="19"/>
        <v>432.75529879459</v>
      </c>
      <c r="P54" s="8">
        <f t="shared" si="20"/>
        <v>364.480775098069</v>
      </c>
      <c r="Q54" s="8">
        <f>N54*About!$A$30</f>
        <v>10274622.7251028</v>
      </c>
      <c r="R54" s="8">
        <f>O54*About!$A$30</f>
        <v>12021182.7600902</v>
      </c>
      <c r="S54" s="8">
        <f>P54*About!$A$30</f>
        <v>10124636.3064706</v>
      </c>
      <c r="U54" s="7" t="str">
        <f>'Combustion Generation'!G20</f>
        <v>辽宁省</v>
      </c>
      <c r="V54" s="7">
        <f>'Combustion Generation'!H20</f>
        <v>327</v>
      </c>
      <c r="W54" s="7">
        <f>'Combustion Generation'!I20</f>
        <v>327</v>
      </c>
      <c r="X54" s="7">
        <f>'Combustion Generation'!J20</f>
        <v>400</v>
      </c>
      <c r="Y54" s="7">
        <f>'Combustion Generation'!K20</f>
        <v>1395</v>
      </c>
      <c r="Z54" s="7">
        <f>'Combustion Generation'!L20</f>
        <v>1410</v>
      </c>
      <c r="AA54" s="7">
        <f>'Combustion Generation'!M20</f>
        <v>1399</v>
      </c>
      <c r="AB54" s="7">
        <f>'Combustion Generation'!N20</f>
        <v>6</v>
      </c>
      <c r="AC54" s="7">
        <f>'Combustion Generation'!O20</f>
        <v>9</v>
      </c>
      <c r="AD54" s="7">
        <f>'Combustion Generation'!P20</f>
        <v>9</v>
      </c>
      <c r="AE54" s="7">
        <f>'Combustion Generation'!Q20</f>
        <v>6</v>
      </c>
      <c r="AF54" s="7">
        <f>'Combustion Generation'!R20</f>
        <v>15</v>
      </c>
      <c r="AG54" s="7">
        <f>'Combustion Generation'!S20</f>
        <v>19</v>
      </c>
      <c r="AH54" s="7">
        <f>'Combustion Generation'!T20</f>
        <v>51</v>
      </c>
      <c r="AI54" s="7">
        <f>'Combustion Generation'!U20</f>
        <v>38</v>
      </c>
      <c r="AJ54" s="7">
        <f>'Combustion Generation'!V20</f>
        <v>42</v>
      </c>
      <c r="AK54" s="7">
        <f>'Combustion Generation'!W20</f>
        <v>1343</v>
      </c>
      <c r="AL54" s="7">
        <f>'Combustion Generation'!X20</f>
        <v>1340</v>
      </c>
      <c r="AM54" s="7">
        <f>'Combustion Generation'!Y20</f>
        <v>1324</v>
      </c>
      <c r="AN54" s="7">
        <f>'Combustion Generation'!Z20</f>
        <v>3</v>
      </c>
      <c r="AO54" s="7">
        <f>'Combustion Generation'!AA20</f>
        <v>3</v>
      </c>
      <c r="AP54" s="7">
        <f>'Combustion Generation'!AB20</f>
        <v>0</v>
      </c>
      <c r="AQ54" s="7">
        <f>'Combustion Generation'!AC20</f>
        <v>4</v>
      </c>
      <c r="AR54" s="7">
        <f>'Combustion Generation'!AD20</f>
        <v>4</v>
      </c>
      <c r="AS54" s="7">
        <f>'Combustion Generation'!AE20</f>
        <v>4</v>
      </c>
      <c r="AT54" s="7">
        <f>'Combustion Generation'!AF20</f>
        <v>0</v>
      </c>
      <c r="AU54" s="7">
        <f>'Combustion Generation'!AG20</f>
        <v>1</v>
      </c>
      <c r="AV54" s="7">
        <f>'Combustion Generation'!AH20</f>
        <v>1</v>
      </c>
      <c r="AW54" s="7">
        <f>'Combustion Generation'!AI20</f>
        <v>9480</v>
      </c>
    </row>
    <row r="55" spans="1:49">
      <c r="A55" s="7" t="s">
        <v>488</v>
      </c>
      <c r="B55" s="8">
        <f t="shared" si="11"/>
        <v>0.243</v>
      </c>
      <c r="C55" s="8">
        <f t="shared" si="11"/>
        <v>0</v>
      </c>
      <c r="D55" s="8">
        <f t="shared" si="11"/>
        <v>0</v>
      </c>
      <c r="E55" s="8">
        <f t="shared" si="12"/>
        <v>0.1</v>
      </c>
      <c r="F55" s="8">
        <f t="shared" si="13"/>
        <v>0.1</v>
      </c>
      <c r="G55" s="8">
        <f t="shared" si="14"/>
        <v>0</v>
      </c>
      <c r="H55" s="8">
        <f t="shared" si="15"/>
        <v>243</v>
      </c>
      <c r="I55" s="8">
        <f t="shared" si="16"/>
        <v>0</v>
      </c>
      <c r="J55" s="8" t="e">
        <f t="shared" si="17"/>
        <v>#DIV/0!</v>
      </c>
      <c r="K55" s="7">
        <v>6.4</v>
      </c>
      <c r="L55" s="7">
        <v>6.09</v>
      </c>
      <c r="M55" s="7">
        <v>6.26</v>
      </c>
      <c r="N55" s="8">
        <f t="shared" si="18"/>
        <v>259.615384615385</v>
      </c>
      <c r="O55" s="8">
        <f t="shared" si="19"/>
        <v>0</v>
      </c>
      <c r="P55" s="8" t="e">
        <f t="shared" si="20"/>
        <v>#DIV/0!</v>
      </c>
      <c r="Q55" s="8">
        <f>N55*About!$A$30</f>
        <v>7211659.78668698</v>
      </c>
      <c r="R55" s="8">
        <f>O55*About!$A$30</f>
        <v>0</v>
      </c>
      <c r="S55" s="8" t="e">
        <f>P55*About!$A$30</f>
        <v>#DIV/0!</v>
      </c>
      <c r="U55" s="7" t="str">
        <f>'Combustion Generation'!G21</f>
        <v>内蒙古自治区</v>
      </c>
      <c r="V55" s="7">
        <f>'Combustion Generation'!H21</f>
        <v>0</v>
      </c>
      <c r="W55" s="7">
        <f>'Combustion Generation'!I21</f>
        <v>0</v>
      </c>
      <c r="X55" s="7">
        <f>'Combustion Generation'!J21</f>
        <v>0</v>
      </c>
      <c r="Y55" s="7">
        <f>'Combustion Generation'!K21</f>
        <v>4564</v>
      </c>
      <c r="Z55" s="7">
        <f>'Combustion Generation'!L21</f>
        <v>4731</v>
      </c>
      <c r="AA55" s="7">
        <f>'Combustion Generation'!M21</f>
        <v>4769</v>
      </c>
      <c r="AB55" s="7">
        <f>'Combustion Generation'!N21</f>
        <v>6</v>
      </c>
      <c r="AC55" s="7">
        <f>'Combustion Generation'!O21</f>
        <v>8</v>
      </c>
      <c r="AD55" s="7">
        <f>'Combustion Generation'!P21</f>
        <v>7</v>
      </c>
      <c r="AE55" s="7">
        <f>'Combustion Generation'!Q21</f>
        <v>2</v>
      </c>
      <c r="AF55" s="7">
        <f>'Combustion Generation'!R21</f>
        <v>2</v>
      </c>
      <c r="AG55" s="7">
        <f>'Combustion Generation'!S21</f>
        <v>5</v>
      </c>
      <c r="AH55" s="7">
        <f>'Combustion Generation'!T21</f>
        <v>16.99</v>
      </c>
      <c r="AI55" s="7">
        <f>'Combustion Generation'!U21</f>
        <v>14.9</v>
      </c>
      <c r="AJ55" s="7">
        <f>'Combustion Generation'!V21</f>
        <v>18</v>
      </c>
      <c r="AK55" s="7">
        <f>'Combustion Generation'!W21</f>
        <v>4551</v>
      </c>
      <c r="AL55" s="7">
        <f>'Combustion Generation'!X21</f>
        <v>4677</v>
      </c>
      <c r="AM55" s="7">
        <f>'Combustion Generation'!Y21</f>
        <v>4706</v>
      </c>
      <c r="AN55" s="7">
        <f>'Combustion Generation'!Z21</f>
        <v>0.3</v>
      </c>
      <c r="AO55" s="7">
        <f>'Combustion Generation'!AA21</f>
        <v>28.4</v>
      </c>
      <c r="AP55" s="7">
        <f>'Combustion Generation'!AB21</f>
        <v>32.9</v>
      </c>
      <c r="AQ55" s="7">
        <f>'Combustion Generation'!AC21</f>
        <v>0</v>
      </c>
      <c r="AR55" s="7">
        <f>'Combustion Generation'!AD21</f>
        <v>0</v>
      </c>
      <c r="AS55" s="7">
        <f>'Combustion Generation'!AE21</f>
        <v>0</v>
      </c>
      <c r="AT55" s="7">
        <f>'Combustion Generation'!AF21</f>
        <v>0.01</v>
      </c>
      <c r="AU55" s="7">
        <f>'Combustion Generation'!AG21</f>
        <v>0.1</v>
      </c>
      <c r="AV55" s="7">
        <f>'Combustion Generation'!AH21</f>
        <v>0.1</v>
      </c>
      <c r="AW55" s="7">
        <f>'Combustion Generation'!AI21</f>
        <v>28139.7</v>
      </c>
    </row>
    <row r="56" spans="1:49">
      <c r="A56" s="7" t="s">
        <v>224</v>
      </c>
      <c r="B56" s="8">
        <f t="shared" si="11"/>
        <v>5167.82026261394</v>
      </c>
      <c r="C56" s="8">
        <f t="shared" si="11"/>
        <v>5618.01847364332</v>
      </c>
      <c r="D56" s="8">
        <f t="shared" si="11"/>
        <v>6248.32172819098</v>
      </c>
      <c r="E56" s="8">
        <f t="shared" si="12"/>
        <v>2325</v>
      </c>
      <c r="F56" s="8">
        <f t="shared" si="13"/>
        <v>2525</v>
      </c>
      <c r="G56" s="8">
        <f t="shared" si="14"/>
        <v>2834</v>
      </c>
      <c r="H56" s="8">
        <f t="shared" si="15"/>
        <v>222.271839252212</v>
      </c>
      <c r="I56" s="8">
        <f t="shared" si="16"/>
        <v>222.495781134389</v>
      </c>
      <c r="J56" s="8">
        <f t="shared" si="17"/>
        <v>220.477125200811</v>
      </c>
      <c r="K56" s="7">
        <v>6.01</v>
      </c>
      <c r="L56" s="7">
        <v>5.98</v>
      </c>
      <c r="M56" s="7">
        <v>5.59</v>
      </c>
      <c r="N56" s="8">
        <f t="shared" si="18"/>
        <v>236.484561391863</v>
      </c>
      <c r="O56" s="8">
        <f t="shared" si="19"/>
        <v>236.647289017644</v>
      </c>
      <c r="P56" s="8">
        <f t="shared" si="20"/>
        <v>233.531538185373</v>
      </c>
      <c r="Q56" s="8">
        <f>N56*About!$A$30</f>
        <v>6569126.10972033</v>
      </c>
      <c r="R56" s="8">
        <f>O56*About!$A$30</f>
        <v>6573646.3975945</v>
      </c>
      <c r="S56" s="8">
        <f>P56*About!$A$30</f>
        <v>6487096.30729183</v>
      </c>
      <c r="U56" s="7" t="str">
        <f>'Combustion Generation'!G22</f>
        <v>宁夏回族自治区</v>
      </c>
      <c r="V56" s="7">
        <f>'Combustion Generation'!H22</f>
        <v>0</v>
      </c>
      <c r="W56" s="7">
        <f>'Combustion Generation'!I22</f>
        <v>0</v>
      </c>
      <c r="X56" s="7">
        <f>'Combustion Generation'!J22</f>
        <v>0</v>
      </c>
      <c r="Y56" s="7">
        <f>'Combustion Generation'!K22</f>
        <v>1381</v>
      </c>
      <c r="Z56" s="7">
        <f>'Combustion Generation'!L22</f>
        <v>1415</v>
      </c>
      <c r="AA56" s="7">
        <f>'Combustion Generation'!M22</f>
        <v>1507</v>
      </c>
      <c r="AB56" s="7">
        <f>'Combustion Generation'!N22</f>
        <v>0.02</v>
      </c>
      <c r="AC56" s="7">
        <f>'Combustion Generation'!O22</f>
        <v>0.1</v>
      </c>
      <c r="AD56" s="7">
        <f>'Combustion Generation'!P22</f>
        <v>0.1</v>
      </c>
      <c r="AE56" s="7">
        <f>'Combustion Generation'!Q22</f>
        <v>2</v>
      </c>
      <c r="AF56" s="7">
        <f>'Combustion Generation'!R22</f>
        <v>3</v>
      </c>
      <c r="AG56" s="7">
        <f>'Combustion Generation'!S22</f>
        <v>3</v>
      </c>
      <c r="AH56" s="7">
        <f>'Combustion Generation'!T22</f>
        <v>49.98</v>
      </c>
      <c r="AI56" s="7">
        <f>'Combustion Generation'!U22</f>
        <v>48.9</v>
      </c>
      <c r="AJ56" s="7">
        <f>'Combustion Generation'!V22</f>
        <v>53.9</v>
      </c>
      <c r="AK56" s="7">
        <f>'Combustion Generation'!W22</f>
        <v>1310</v>
      </c>
      <c r="AL56" s="7">
        <f>'Combustion Generation'!X22</f>
        <v>1351</v>
      </c>
      <c r="AM56" s="7">
        <f>'Combustion Generation'!Y22</f>
        <v>1438</v>
      </c>
      <c r="AN56" s="7">
        <f>'Combustion Generation'!Z22</f>
        <v>13</v>
      </c>
      <c r="AO56" s="7">
        <f>'Combustion Generation'!AA22</f>
        <v>12</v>
      </c>
      <c r="AP56" s="7">
        <f>'Combustion Generation'!AB22</f>
        <v>12</v>
      </c>
      <c r="AQ56" s="7">
        <f>'Combustion Generation'!AC22</f>
        <v>0</v>
      </c>
      <c r="AR56" s="7">
        <f>'Combustion Generation'!AD22</f>
        <v>0</v>
      </c>
      <c r="AS56" s="7">
        <f>'Combustion Generation'!AE22</f>
        <v>0</v>
      </c>
      <c r="AT56" s="7">
        <f>'Combustion Generation'!AF22</f>
        <v>0</v>
      </c>
      <c r="AU56" s="7">
        <f>'Combustion Generation'!AG22</f>
        <v>0</v>
      </c>
      <c r="AV56" s="7">
        <f>'Combustion Generation'!AH22</f>
        <v>0</v>
      </c>
      <c r="AW56" s="7">
        <f>'Combustion Generation'!AI22</f>
        <v>8600</v>
      </c>
    </row>
    <row r="57" spans="1:49">
      <c r="A57" s="7" t="s">
        <v>489</v>
      </c>
      <c r="B57" s="8">
        <f t="shared" si="11"/>
        <v>1.8225</v>
      </c>
      <c r="C57" s="8">
        <f t="shared" si="11"/>
        <v>2.3085</v>
      </c>
      <c r="D57" s="8">
        <f t="shared" si="11"/>
        <v>8.019</v>
      </c>
      <c r="E57" s="8">
        <f t="shared" si="12"/>
        <v>2</v>
      </c>
      <c r="F57" s="8">
        <f t="shared" si="13"/>
        <v>3</v>
      </c>
      <c r="G57" s="8">
        <f t="shared" si="14"/>
        <v>0</v>
      </c>
      <c r="H57" s="8">
        <f t="shared" si="15"/>
        <v>91.125</v>
      </c>
      <c r="I57" s="8">
        <f t="shared" si="16"/>
        <v>76.95</v>
      </c>
      <c r="J57" s="8" t="e">
        <f t="shared" si="17"/>
        <v>#DIV/0!</v>
      </c>
      <c r="K57" s="7">
        <v>6.49</v>
      </c>
      <c r="L57" s="7">
        <v>6.87</v>
      </c>
      <c r="M57" s="7">
        <v>6.21</v>
      </c>
      <c r="N57" s="8">
        <f t="shared" si="18"/>
        <v>97.4494706448508</v>
      </c>
      <c r="O57" s="8">
        <f t="shared" si="19"/>
        <v>82.6264361645012</v>
      </c>
      <c r="P57" s="8" t="e">
        <f t="shared" si="20"/>
        <v>#DIV/0!</v>
      </c>
      <c r="Q57" s="8">
        <f>N57*About!$A$30</f>
        <v>2706975.28085459</v>
      </c>
      <c r="R57" s="8">
        <f>O57*About!$A$30</f>
        <v>2295217.39587031</v>
      </c>
      <c r="S57" s="8" t="e">
        <f>P57*About!$A$30</f>
        <v>#DIV/0!</v>
      </c>
      <c r="U57" s="7" t="str">
        <f>'Combustion Generation'!G23</f>
        <v>青海省</v>
      </c>
      <c r="V57" s="7">
        <f>'Combustion Generation'!H23</f>
        <v>0</v>
      </c>
      <c r="W57" s="7">
        <f>'Combustion Generation'!I23</f>
        <v>0</v>
      </c>
      <c r="X57" s="7">
        <f>'Combustion Generation'!J23</f>
        <v>0</v>
      </c>
      <c r="Y57" s="7">
        <f>'Combustion Generation'!K23</f>
        <v>104</v>
      </c>
      <c r="Z57" s="7">
        <f>'Combustion Generation'!L23</f>
        <v>101</v>
      </c>
      <c r="AA57" s="7">
        <f>'Combustion Generation'!M23</f>
        <v>143.2</v>
      </c>
      <c r="AB57" s="7">
        <f>'Combustion Generation'!N23</f>
        <v>0</v>
      </c>
      <c r="AC57" s="7">
        <f>'Combustion Generation'!O23</f>
        <v>0</v>
      </c>
      <c r="AD57" s="7">
        <f>'Combustion Generation'!P23</f>
        <v>0</v>
      </c>
      <c r="AE57" s="7">
        <f>'Combustion Generation'!Q23</f>
        <v>0</v>
      </c>
      <c r="AF57" s="7">
        <f>'Combustion Generation'!R23</f>
        <v>0</v>
      </c>
      <c r="AG57" s="7">
        <f>'Combustion Generation'!S23</f>
        <v>0</v>
      </c>
      <c r="AH57" s="7">
        <f>'Combustion Generation'!T23</f>
        <v>0.9</v>
      </c>
      <c r="AI57" s="7">
        <f>'Combustion Generation'!U23</f>
        <v>0.9</v>
      </c>
      <c r="AJ57" s="7">
        <f>'Combustion Generation'!V23</f>
        <v>1</v>
      </c>
      <c r="AK57" s="7">
        <f>'Combustion Generation'!W23</f>
        <v>100</v>
      </c>
      <c r="AL57" s="7">
        <f>'Combustion Generation'!X23</f>
        <v>100</v>
      </c>
      <c r="AM57" s="7">
        <f>'Combustion Generation'!Y23</f>
        <v>142</v>
      </c>
      <c r="AN57" s="7">
        <f>'Combustion Generation'!Z23</f>
        <v>0.1</v>
      </c>
      <c r="AO57" s="7">
        <f>'Combustion Generation'!AA23</f>
        <v>0.1</v>
      </c>
      <c r="AP57" s="7">
        <f>'Combustion Generation'!AB23</f>
        <v>0</v>
      </c>
      <c r="AQ57" s="7">
        <f>'Combustion Generation'!AC23</f>
        <v>0</v>
      </c>
      <c r="AR57" s="7">
        <f>'Combustion Generation'!AD23</f>
        <v>0</v>
      </c>
      <c r="AS57" s="7">
        <f>'Combustion Generation'!AE23</f>
        <v>0</v>
      </c>
      <c r="AT57" s="7">
        <f>'Combustion Generation'!AF23</f>
        <v>0.1</v>
      </c>
      <c r="AU57" s="7">
        <f>'Combustion Generation'!AG23</f>
        <v>0.1</v>
      </c>
      <c r="AV57" s="7">
        <f>'Combustion Generation'!AH23</f>
        <v>0.2</v>
      </c>
      <c r="AW57" s="7">
        <f>'Combustion Generation'!AI23</f>
        <v>693.6</v>
      </c>
    </row>
    <row r="58" spans="1:49">
      <c r="A58" s="7" t="s">
        <v>490</v>
      </c>
      <c r="B58" s="8">
        <f t="shared" si="11"/>
        <v>266.085</v>
      </c>
      <c r="C58" s="8">
        <f t="shared" si="11"/>
        <v>269.6085</v>
      </c>
      <c r="D58" s="8">
        <f t="shared" si="11"/>
        <v>260.739</v>
      </c>
      <c r="E58" s="8">
        <f t="shared" si="12"/>
        <v>105</v>
      </c>
      <c r="F58" s="8">
        <f t="shared" si="13"/>
        <v>108</v>
      </c>
      <c r="G58" s="8">
        <f t="shared" si="14"/>
        <v>101.8</v>
      </c>
      <c r="H58" s="8">
        <f t="shared" si="15"/>
        <v>253.414285714286</v>
      </c>
      <c r="I58" s="8">
        <f t="shared" si="16"/>
        <v>249.6375</v>
      </c>
      <c r="J58" s="8">
        <f t="shared" si="17"/>
        <v>256.128683693517</v>
      </c>
      <c r="K58" s="7">
        <v>7.24</v>
      </c>
      <c r="L58" s="7">
        <v>7.09</v>
      </c>
      <c r="M58" s="7">
        <v>6.94</v>
      </c>
      <c r="N58" s="8">
        <f t="shared" si="18"/>
        <v>273.193494732951</v>
      </c>
      <c r="O58" s="8">
        <f t="shared" si="19"/>
        <v>268.68743945754</v>
      </c>
      <c r="P58" s="8">
        <f t="shared" si="20"/>
        <v>275.229619270918</v>
      </c>
      <c r="Q58" s="8">
        <f>N58*About!$A$30</f>
        <v>7588835.85758559</v>
      </c>
      <c r="R58" s="8">
        <f>O58*About!$A$30</f>
        <v>7463665.54969179</v>
      </c>
      <c r="S58" s="8">
        <f>P58*About!$A$30</f>
        <v>7645395.82406407</v>
      </c>
      <c r="U58" s="7" t="str">
        <f>'Combustion Generation'!G24</f>
        <v>全国</v>
      </c>
      <c r="V58" s="7">
        <f>'Combustion Generation'!H24</f>
        <v>3487</v>
      </c>
      <c r="W58" s="7">
        <f>'Combustion Generation'!I24</f>
        <v>3662</v>
      </c>
      <c r="X58" s="7">
        <f>'Combustion Generation'!J24</f>
        <v>4075</v>
      </c>
      <c r="Y58" s="7">
        <f>'Combustion Generation'!K24</f>
        <v>50465</v>
      </c>
      <c r="Z58" s="7">
        <f>'Combustion Generation'!L24</f>
        <v>51770</v>
      </c>
      <c r="AA58" s="7">
        <f>'Combustion Generation'!M24</f>
        <v>56655</v>
      </c>
      <c r="AB58" s="7">
        <f>'Combustion Generation'!N24</f>
        <v>485</v>
      </c>
      <c r="AC58" s="7">
        <f>'Combustion Generation'!O24</f>
        <v>533</v>
      </c>
      <c r="AD58" s="7">
        <f>'Combustion Generation'!P24</f>
        <v>533</v>
      </c>
      <c r="AE58" s="7">
        <f>'Combustion Generation'!Q24</f>
        <v>611</v>
      </c>
      <c r="AF58" s="7">
        <f>'Combustion Generation'!R24</f>
        <v>785</v>
      </c>
      <c r="AG58" s="7">
        <f>'Combustion Generation'!S24</f>
        <v>1089</v>
      </c>
      <c r="AH58" s="7">
        <f>'Combustion Generation'!T24</f>
        <v>1814.77</v>
      </c>
      <c r="AI58" s="7">
        <f>'Combustion Generation'!U24</f>
        <v>1592.97</v>
      </c>
      <c r="AJ58" s="7">
        <f>'Combustion Generation'!V24</f>
        <v>1720</v>
      </c>
      <c r="AK58" s="7">
        <f>'Combustion Generation'!W24</f>
        <v>45538</v>
      </c>
      <c r="AL58" s="7">
        <f>'Combustion Generation'!X24</f>
        <v>46296</v>
      </c>
      <c r="AM58" s="7">
        <f>'Combustion Generation'!Y24</f>
        <v>50426</v>
      </c>
      <c r="AN58" s="7">
        <f>'Combustion Generation'!Z24</f>
        <v>2325</v>
      </c>
      <c r="AO58" s="7">
        <f>'Combustion Generation'!AA24</f>
        <v>2525</v>
      </c>
      <c r="AP58" s="7">
        <f>'Combustion Generation'!AB24</f>
        <v>2834</v>
      </c>
      <c r="AQ58" s="7">
        <f>'Combustion Generation'!AC24</f>
        <v>13</v>
      </c>
      <c r="AR58" s="7">
        <f>'Combustion Generation'!AD24</f>
        <v>12</v>
      </c>
      <c r="AS58" s="7">
        <f>'Combustion Generation'!AE24</f>
        <v>16</v>
      </c>
      <c r="AT58" s="7">
        <f>'Combustion Generation'!AF24</f>
        <v>30.3</v>
      </c>
      <c r="AU58" s="7">
        <f>'Combustion Generation'!AG24</f>
        <v>38</v>
      </c>
      <c r="AV58" s="7">
        <f>'Combustion Generation'!AH24</f>
        <v>37</v>
      </c>
      <c r="AW58" s="7">
        <f>'Combustion Generation'!AI24</f>
        <v>329368.04</v>
      </c>
    </row>
    <row r="59" spans="1:49">
      <c r="A59" s="7" t="s">
        <v>491</v>
      </c>
      <c r="B59" s="8">
        <f t="shared" si="11"/>
        <v>15.066</v>
      </c>
      <c r="C59" s="8">
        <f t="shared" si="11"/>
        <v>14.094</v>
      </c>
      <c r="D59" s="8">
        <f t="shared" si="11"/>
        <v>10.449</v>
      </c>
      <c r="E59" s="8">
        <f t="shared" si="12"/>
        <v>5</v>
      </c>
      <c r="F59" s="8">
        <f t="shared" si="13"/>
        <v>8</v>
      </c>
      <c r="G59" s="8">
        <f t="shared" si="14"/>
        <v>14</v>
      </c>
      <c r="H59" s="8">
        <f t="shared" si="15"/>
        <v>301.32</v>
      </c>
      <c r="I59" s="8">
        <f t="shared" si="16"/>
        <v>176.175</v>
      </c>
      <c r="J59" s="8">
        <f t="shared" si="17"/>
        <v>74.6357142857143</v>
      </c>
      <c r="K59" s="7">
        <v>6.95</v>
      </c>
      <c r="L59" s="7">
        <v>6.79</v>
      </c>
      <c r="M59" s="7">
        <v>6.48</v>
      </c>
      <c r="N59" s="8">
        <f t="shared" si="18"/>
        <v>323.825900053735</v>
      </c>
      <c r="O59" s="8">
        <f t="shared" si="19"/>
        <v>189.008690054715</v>
      </c>
      <c r="P59" s="8">
        <f t="shared" si="20"/>
        <v>79.8072222901136</v>
      </c>
      <c r="Q59" s="8">
        <f>N59*About!$A$30</f>
        <v>8995315.22280534</v>
      </c>
      <c r="R59" s="8">
        <f>O59*About!$A$30</f>
        <v>5250329.71917797</v>
      </c>
      <c r="S59" s="8">
        <f>P59*About!$A$30</f>
        <v>2216904.5818662</v>
      </c>
      <c r="U59" s="7" t="str">
        <f>'Combustion Generation'!G25</f>
        <v>山东省</v>
      </c>
      <c r="V59" s="7">
        <f>'Combustion Generation'!H25</f>
        <v>207</v>
      </c>
      <c r="W59" s="7">
        <f>'Combustion Generation'!I25</f>
        <v>191</v>
      </c>
      <c r="X59" s="7">
        <f>'Combustion Generation'!J25</f>
        <v>197</v>
      </c>
      <c r="Y59" s="7">
        <f>'Combustion Generation'!K25</f>
        <v>4680</v>
      </c>
      <c r="Z59" s="7">
        <f>'Combustion Generation'!L25</f>
        <v>5116</v>
      </c>
      <c r="AA59" s="7">
        <f>'Combustion Generation'!M25</f>
        <v>5268</v>
      </c>
      <c r="AB59" s="7">
        <f>'Combustion Generation'!N25</f>
        <v>74</v>
      </c>
      <c r="AC59" s="7">
        <f>'Combustion Generation'!O25</f>
        <v>75</v>
      </c>
      <c r="AD59" s="7">
        <f>'Combustion Generation'!P25</f>
        <v>73</v>
      </c>
      <c r="AE59" s="7">
        <f>'Combustion Generation'!Q25</f>
        <v>64</v>
      </c>
      <c r="AF59" s="7">
        <f>'Combustion Generation'!R25</f>
        <v>81</v>
      </c>
      <c r="AG59" s="7">
        <f>'Combustion Generation'!S25</f>
        <v>104</v>
      </c>
      <c r="AH59" s="7">
        <f>'Combustion Generation'!T25</f>
        <v>221.8</v>
      </c>
      <c r="AI59" s="7">
        <f>'Combustion Generation'!U25</f>
        <v>203</v>
      </c>
      <c r="AJ59" s="7">
        <f>'Combustion Generation'!V25</f>
        <v>202</v>
      </c>
      <c r="AK59" s="7">
        <f>'Combustion Generation'!W25</f>
        <v>4381</v>
      </c>
      <c r="AL59" s="7">
        <f>'Combustion Generation'!X25</f>
        <v>4752</v>
      </c>
      <c r="AM59" s="7">
        <f>'Combustion Generation'!Y25</f>
        <v>4886</v>
      </c>
      <c r="AN59" s="7">
        <f>'Combustion Generation'!Z25</f>
        <v>2</v>
      </c>
      <c r="AO59" s="7">
        <f>'Combustion Generation'!AA25</f>
        <v>3</v>
      </c>
      <c r="AP59" s="7">
        <f>'Combustion Generation'!AB25</f>
        <v>0</v>
      </c>
      <c r="AQ59" s="7">
        <f>'Combustion Generation'!AC25</f>
        <v>0</v>
      </c>
      <c r="AR59" s="7">
        <f>'Combustion Generation'!AD25</f>
        <v>0</v>
      </c>
      <c r="AS59" s="7">
        <f>'Combustion Generation'!AE25</f>
        <v>0</v>
      </c>
      <c r="AT59" s="7">
        <f>'Combustion Generation'!AF25</f>
        <v>2.2</v>
      </c>
      <c r="AU59" s="7">
        <f>'Combustion Generation'!AG25</f>
        <v>3</v>
      </c>
      <c r="AV59" s="7">
        <f>'Combustion Generation'!AH25</f>
        <v>3</v>
      </c>
      <c r="AW59" s="7">
        <f>'Combustion Generation'!AI25</f>
        <v>30789</v>
      </c>
    </row>
    <row r="60" spans="1:49">
      <c r="A60" s="7" t="s">
        <v>492</v>
      </c>
      <c r="B60" s="8">
        <f t="shared" si="11"/>
        <v>315.657</v>
      </c>
      <c r="C60" s="8">
        <f t="shared" si="11"/>
        <v>323.542950973693</v>
      </c>
      <c r="D60" s="8">
        <f t="shared" si="11"/>
        <v>321.76714451657</v>
      </c>
      <c r="E60" s="8">
        <f t="shared" si="12"/>
        <v>149</v>
      </c>
      <c r="F60" s="8">
        <f t="shared" si="13"/>
        <v>152</v>
      </c>
      <c r="G60" s="8">
        <f t="shared" si="14"/>
        <v>151</v>
      </c>
      <c r="H60" s="8">
        <f t="shared" si="15"/>
        <v>211.85033557047</v>
      </c>
      <c r="I60" s="8">
        <f t="shared" si="16"/>
        <v>212.857204587956</v>
      </c>
      <c r="J60" s="8">
        <f t="shared" si="17"/>
        <v>213.090824183159</v>
      </c>
      <c r="K60" s="7">
        <v>4.57</v>
      </c>
      <c r="L60" s="7">
        <v>4.74</v>
      </c>
      <c r="M60" s="7">
        <v>4.69</v>
      </c>
      <c r="N60" s="8">
        <f t="shared" si="18"/>
        <v>221.995531353316</v>
      </c>
      <c r="O60" s="8">
        <f t="shared" si="19"/>
        <v>223.448671622881</v>
      </c>
      <c r="P60" s="8">
        <f t="shared" si="20"/>
        <v>223.576565085677</v>
      </c>
      <c r="Q60" s="8">
        <f>N60*About!$A$30</f>
        <v>6166646.28198636</v>
      </c>
      <c r="R60" s="8">
        <f>O60*About!$A$30</f>
        <v>6207011.96856521</v>
      </c>
      <c r="S60" s="8">
        <f>P60*About!$A$30</f>
        <v>6210564.624522</v>
      </c>
      <c r="U60" s="7" t="str">
        <f>'Combustion Generation'!G26</f>
        <v>山西省</v>
      </c>
      <c r="V60" s="7">
        <f>'Combustion Generation'!H26</f>
        <v>0</v>
      </c>
      <c r="W60" s="7">
        <f>'Combustion Generation'!I26</f>
        <v>0</v>
      </c>
      <c r="X60" s="7">
        <f>'Combustion Generation'!J26</f>
        <v>0</v>
      </c>
      <c r="Y60" s="7">
        <f>'Combustion Generation'!K26</f>
        <v>2852</v>
      </c>
      <c r="Z60" s="7">
        <f>'Combustion Generation'!L26</f>
        <v>2924</v>
      </c>
      <c r="AA60" s="7">
        <f>'Combustion Generation'!M26</f>
        <v>3145</v>
      </c>
      <c r="AB60" s="7">
        <f>'Combustion Generation'!N26</f>
        <v>19</v>
      </c>
      <c r="AC60" s="7">
        <f>'Combustion Generation'!O26</f>
        <v>18</v>
      </c>
      <c r="AD60" s="7">
        <f>'Combustion Generation'!P26</f>
        <v>18</v>
      </c>
      <c r="AE60" s="7">
        <f>'Combustion Generation'!Q26</f>
        <v>6</v>
      </c>
      <c r="AF60" s="7">
        <f>'Combustion Generation'!R26</f>
        <v>9</v>
      </c>
      <c r="AG60" s="7">
        <f>'Combustion Generation'!S26</f>
        <v>34</v>
      </c>
      <c r="AH60" s="7">
        <f>'Combustion Generation'!T26</f>
        <v>67</v>
      </c>
      <c r="AI60" s="7">
        <f>'Combustion Generation'!U26</f>
        <v>67.8</v>
      </c>
      <c r="AJ60" s="7">
        <f>'Combustion Generation'!V26</f>
        <v>49</v>
      </c>
      <c r="AK60" s="7">
        <f>'Combustion Generation'!W26</f>
        <v>2666</v>
      </c>
      <c r="AL60" s="7">
        <f>'Combustion Generation'!X26</f>
        <v>2722</v>
      </c>
      <c r="AM60" s="7">
        <f>'Combustion Generation'!Y26</f>
        <v>2941</v>
      </c>
      <c r="AN60" s="7">
        <f>'Combustion Generation'!Z26</f>
        <v>105</v>
      </c>
      <c r="AO60" s="7">
        <f>'Combustion Generation'!AA26</f>
        <v>108</v>
      </c>
      <c r="AP60" s="7">
        <f>'Combustion Generation'!AB26</f>
        <v>101.8</v>
      </c>
      <c r="AQ60" s="7">
        <f>'Combustion Generation'!AC26</f>
        <v>0</v>
      </c>
      <c r="AR60" s="7">
        <f>'Combustion Generation'!AD26</f>
        <v>0</v>
      </c>
      <c r="AS60" s="7">
        <f>'Combustion Generation'!AE26</f>
        <v>0</v>
      </c>
      <c r="AT60" s="7">
        <f>'Combustion Generation'!AF26</f>
        <v>3</v>
      </c>
      <c r="AU60" s="7">
        <f>'Combustion Generation'!AG26</f>
        <v>0.2</v>
      </c>
      <c r="AV60" s="7">
        <f>'Combustion Generation'!AH26</f>
        <v>1.2</v>
      </c>
      <c r="AW60" s="7">
        <f>'Combustion Generation'!AI26</f>
        <v>17857</v>
      </c>
    </row>
    <row r="61" spans="1:49">
      <c r="A61" s="7" t="s">
        <v>493</v>
      </c>
      <c r="B61" s="8">
        <f t="shared" si="11"/>
        <v>62.694</v>
      </c>
      <c r="C61" s="8">
        <f t="shared" si="11"/>
        <v>58.563</v>
      </c>
      <c r="D61" s="8">
        <f t="shared" si="11"/>
        <v>79.947</v>
      </c>
      <c r="E61" s="8">
        <f t="shared" si="12"/>
        <v>26</v>
      </c>
      <c r="F61" s="8">
        <f t="shared" si="13"/>
        <v>26</v>
      </c>
      <c r="G61" s="8">
        <f t="shared" si="14"/>
        <v>30</v>
      </c>
      <c r="H61" s="8">
        <f t="shared" si="15"/>
        <v>241.130769230769</v>
      </c>
      <c r="I61" s="8">
        <f t="shared" si="16"/>
        <v>225.242307692308</v>
      </c>
      <c r="J61" s="8">
        <f t="shared" si="17"/>
        <v>266.49</v>
      </c>
      <c r="K61" s="7">
        <v>4.38</v>
      </c>
      <c r="L61" s="7">
        <v>4.29</v>
      </c>
      <c r="M61" s="7">
        <v>4.21</v>
      </c>
      <c r="N61" s="8">
        <f t="shared" si="18"/>
        <v>252.176081605071</v>
      </c>
      <c r="O61" s="8">
        <f t="shared" si="19"/>
        <v>235.338321692935</v>
      </c>
      <c r="P61" s="8">
        <f t="shared" si="20"/>
        <v>278.202317569684</v>
      </c>
      <c r="Q61" s="8">
        <f>N61*About!$A$30</f>
        <v>7005009.00426152</v>
      </c>
      <c r="R61" s="8">
        <f>O61*About!$A$30</f>
        <v>6537285.58241523</v>
      </c>
      <c r="S61" s="8">
        <f>P61*About!$A$30</f>
        <v>7727972.16602824</v>
      </c>
      <c r="U61" s="7" t="str">
        <f>'Combustion Generation'!G27</f>
        <v>陕西省</v>
      </c>
      <c r="V61" s="7">
        <f>'Combustion Generation'!H27</f>
        <v>0</v>
      </c>
      <c r="W61" s="7">
        <f>'Combustion Generation'!I27</f>
        <v>0</v>
      </c>
      <c r="X61" s="7">
        <f>'Combustion Generation'!J27</f>
        <v>0</v>
      </c>
      <c r="Y61" s="7">
        <f>'Combustion Generation'!K27</f>
        <v>1917</v>
      </c>
      <c r="Z61" s="7">
        <f>'Combustion Generation'!L27</f>
        <v>2084</v>
      </c>
      <c r="AA61" s="7">
        <f>'Combustion Generation'!M27</f>
        <v>2310</v>
      </c>
      <c r="AB61" s="7">
        <f>'Combustion Generation'!N27</f>
        <v>11</v>
      </c>
      <c r="AC61" s="7">
        <f>'Combustion Generation'!O27</f>
        <v>1</v>
      </c>
      <c r="AD61" s="7">
        <f>'Combustion Generation'!P27</f>
        <v>0</v>
      </c>
      <c r="AE61" s="7">
        <f>'Combustion Generation'!Q27</f>
        <v>1</v>
      </c>
      <c r="AF61" s="7">
        <f>'Combustion Generation'!R27</f>
        <v>13</v>
      </c>
      <c r="AG61" s="7">
        <f>'Combustion Generation'!S27</f>
        <v>0</v>
      </c>
      <c r="AH61" s="7">
        <f>'Combustion Generation'!T27</f>
        <v>89.7</v>
      </c>
      <c r="AI61" s="7">
        <f>'Combustion Generation'!U27</f>
        <v>88</v>
      </c>
      <c r="AJ61" s="7">
        <f>'Combustion Generation'!V27</f>
        <v>98</v>
      </c>
      <c r="AK61" s="7">
        <f>'Combustion Generation'!W27</f>
        <v>1828</v>
      </c>
      <c r="AL61" s="7">
        <f>'Combustion Generation'!X27</f>
        <v>1974</v>
      </c>
      <c r="AM61" s="7">
        <f>'Combustion Generation'!Y27</f>
        <v>2198</v>
      </c>
      <c r="AN61" s="7">
        <f>'Combustion Generation'!Z27</f>
        <v>5</v>
      </c>
      <c r="AO61" s="7">
        <f>'Combustion Generation'!AA27</f>
        <v>8</v>
      </c>
      <c r="AP61" s="7">
        <f>'Combustion Generation'!AB27</f>
        <v>14</v>
      </c>
      <c r="AQ61" s="7">
        <f>'Combustion Generation'!AC27</f>
        <v>0</v>
      </c>
      <c r="AR61" s="7">
        <f>'Combustion Generation'!AD27</f>
        <v>0</v>
      </c>
      <c r="AS61" s="7">
        <f>'Combustion Generation'!AE27</f>
        <v>0</v>
      </c>
      <c r="AT61" s="7">
        <f>'Combustion Generation'!AF27</f>
        <v>1.3</v>
      </c>
      <c r="AU61" s="7">
        <f>'Combustion Generation'!AG27</f>
        <v>1</v>
      </c>
      <c r="AV61" s="7">
        <f>'Combustion Generation'!AH27</f>
        <v>0</v>
      </c>
      <c r="AW61" s="7">
        <f>'Combustion Generation'!AI27</f>
        <v>12642</v>
      </c>
    </row>
    <row r="62" spans="1:49">
      <c r="A62" s="7" t="s">
        <v>495</v>
      </c>
      <c r="B62" s="8">
        <f t="shared" si="11"/>
        <v>376.893</v>
      </c>
      <c r="C62" s="8">
        <f t="shared" si="11"/>
        <v>444.204</v>
      </c>
      <c r="D62" s="8">
        <f t="shared" si="11"/>
        <v>403.623</v>
      </c>
      <c r="E62" s="8">
        <f t="shared" si="12"/>
        <v>114</v>
      </c>
      <c r="F62" s="8">
        <f t="shared" si="13"/>
        <v>134</v>
      </c>
      <c r="G62" s="8">
        <f t="shared" si="14"/>
        <v>147</v>
      </c>
      <c r="H62" s="8">
        <f t="shared" si="15"/>
        <v>330.607894736842</v>
      </c>
      <c r="I62" s="8">
        <f t="shared" si="16"/>
        <v>331.49552238806</v>
      </c>
      <c r="J62" s="8">
        <f t="shared" si="17"/>
        <v>274.573469387755</v>
      </c>
      <c r="K62" s="7">
        <v>5.46</v>
      </c>
      <c r="L62" s="7">
        <v>5.37</v>
      </c>
      <c r="M62" s="7">
        <v>5.49</v>
      </c>
      <c r="N62" s="8">
        <f t="shared" si="18"/>
        <v>349.701602217942</v>
      </c>
      <c r="O62" s="8">
        <f t="shared" si="19"/>
        <v>350.307008758385</v>
      </c>
      <c r="P62" s="8">
        <f t="shared" si="20"/>
        <v>290.523192665067</v>
      </c>
      <c r="Q62" s="8">
        <f>N62*About!$A$30</f>
        <v>9714096.81976793</v>
      </c>
      <c r="R62" s="8">
        <f>O62*About!$A$30</f>
        <v>9730913.9510361</v>
      </c>
      <c r="S62" s="8">
        <f>P62*About!$A$30</f>
        <v>8070224.45432697</v>
      </c>
      <c r="U62" s="7" t="str">
        <f>'Combustion Generation'!G28</f>
        <v>上海市</v>
      </c>
      <c r="V62" s="7">
        <f>'Combustion Generation'!H28</f>
        <v>0</v>
      </c>
      <c r="W62" s="7">
        <f>'Combustion Generation'!I28</f>
        <v>0</v>
      </c>
      <c r="X62" s="7">
        <f>'Combustion Generation'!J28</f>
        <v>0</v>
      </c>
      <c r="Y62" s="7">
        <f>'Combustion Generation'!K28</f>
        <v>812</v>
      </c>
      <c r="Z62" s="7">
        <f>'Combustion Generation'!L28</f>
        <v>835</v>
      </c>
      <c r="AA62" s="7">
        <f>'Combustion Generation'!M28</f>
        <v>974</v>
      </c>
      <c r="AB62" s="7">
        <f>'Combustion Generation'!N28</f>
        <v>0</v>
      </c>
      <c r="AC62" s="7">
        <f>'Combustion Generation'!O28</f>
        <v>0</v>
      </c>
      <c r="AD62" s="7">
        <f>'Combustion Generation'!P28</f>
        <v>0</v>
      </c>
      <c r="AE62" s="7">
        <f>'Combustion Generation'!Q28</f>
        <v>24</v>
      </c>
      <c r="AF62" s="7">
        <f>'Combustion Generation'!R28</f>
        <v>32</v>
      </c>
      <c r="AG62" s="7">
        <f>'Combustion Generation'!S28</f>
        <v>34</v>
      </c>
      <c r="AH62" s="7">
        <f>'Combustion Generation'!T28</f>
        <v>37.7</v>
      </c>
      <c r="AI62" s="7">
        <f>'Combustion Generation'!U28</f>
        <v>30</v>
      </c>
      <c r="AJ62" s="7">
        <f>'Combustion Generation'!V28</f>
        <v>36</v>
      </c>
      <c r="AK62" s="7">
        <f>'Combustion Generation'!W28</f>
        <v>607</v>
      </c>
      <c r="AL62" s="7">
        <f>'Combustion Generation'!X28</f>
        <v>619</v>
      </c>
      <c r="AM62" s="7">
        <f>'Combustion Generation'!Y28</f>
        <v>750</v>
      </c>
      <c r="AN62" s="7">
        <f>'Combustion Generation'!Z28</f>
        <v>149</v>
      </c>
      <c r="AO62" s="7">
        <f>'Combustion Generation'!AA28</f>
        <v>152</v>
      </c>
      <c r="AP62" s="7">
        <f>'Combustion Generation'!AB28</f>
        <v>151</v>
      </c>
      <c r="AQ62" s="7">
        <f>'Combustion Generation'!AC28</f>
        <v>1</v>
      </c>
      <c r="AR62" s="7">
        <f>'Combustion Generation'!AD28</f>
        <v>1</v>
      </c>
      <c r="AS62" s="7">
        <f>'Combustion Generation'!AE28</f>
        <v>2</v>
      </c>
      <c r="AT62" s="7">
        <f>'Combustion Generation'!AF28</f>
        <v>1.3</v>
      </c>
      <c r="AU62" s="7">
        <f>'Combustion Generation'!AG28</f>
        <v>1</v>
      </c>
      <c r="AV62" s="7">
        <f>'Combustion Generation'!AH28</f>
        <v>1</v>
      </c>
      <c r="AW62" s="7">
        <f>'Combustion Generation'!AI28</f>
        <v>5250</v>
      </c>
    </row>
    <row r="63" spans="1:49">
      <c r="A63" s="7" t="s">
        <v>496</v>
      </c>
      <c r="B63" s="8">
        <f t="shared" si="11"/>
        <v>41.6745</v>
      </c>
      <c r="C63" s="8">
        <f t="shared" si="11"/>
        <v>45.5625</v>
      </c>
      <c r="D63" s="8">
        <f t="shared" si="11"/>
        <v>43.497</v>
      </c>
      <c r="E63" s="8">
        <f t="shared" si="12"/>
        <v>19</v>
      </c>
      <c r="F63" s="8">
        <f t="shared" si="13"/>
        <v>18</v>
      </c>
      <c r="G63" s="8">
        <f t="shared" si="14"/>
        <v>41</v>
      </c>
      <c r="H63" s="8">
        <f t="shared" si="15"/>
        <v>219.339473684211</v>
      </c>
      <c r="I63" s="8">
        <f t="shared" si="16"/>
        <v>253.125</v>
      </c>
      <c r="J63" s="8">
        <f t="shared" si="17"/>
        <v>106.090243902439</v>
      </c>
      <c r="K63" s="7">
        <v>8.43</v>
      </c>
      <c r="L63" s="7">
        <v>8.15</v>
      </c>
      <c r="M63" s="7">
        <v>5.03</v>
      </c>
      <c r="N63" s="8">
        <f t="shared" si="18"/>
        <v>239.53202324365</v>
      </c>
      <c r="O63" s="8">
        <f t="shared" si="19"/>
        <v>275.585193249864</v>
      </c>
      <c r="P63" s="8">
        <f t="shared" si="20"/>
        <v>111.70921754495</v>
      </c>
      <c r="Q63" s="8">
        <f>N63*About!$A$30</f>
        <v>6653779.25198519</v>
      </c>
      <c r="R63" s="8">
        <f>O63*About!$A$30</f>
        <v>7655273.04520392</v>
      </c>
      <c r="S63" s="8">
        <f>P63*About!$A$30</f>
        <v>3103086.02537048</v>
      </c>
      <c r="U63" s="7" t="str">
        <f>'Combustion Generation'!G29</f>
        <v>四川省</v>
      </c>
      <c r="V63" s="7">
        <f>'Combustion Generation'!H29</f>
        <v>0</v>
      </c>
      <c r="W63" s="7">
        <f>'Combustion Generation'!I29</f>
        <v>0</v>
      </c>
      <c r="X63" s="7">
        <f>'Combustion Generation'!J29</f>
        <v>0</v>
      </c>
      <c r="Y63" s="7">
        <f>'Combustion Generation'!K29</f>
        <v>488</v>
      </c>
      <c r="Z63" s="7">
        <f>'Combustion Generation'!L29</f>
        <v>513</v>
      </c>
      <c r="AA63" s="7">
        <f>'Combustion Generation'!M29</f>
        <v>655</v>
      </c>
      <c r="AB63" s="7">
        <f>'Combustion Generation'!N29</f>
        <v>9</v>
      </c>
      <c r="AC63" s="7">
        <f>'Combustion Generation'!O29</f>
        <v>12</v>
      </c>
      <c r="AD63" s="7">
        <f>'Combustion Generation'!P29</f>
        <v>12</v>
      </c>
      <c r="AE63" s="7">
        <f>'Combustion Generation'!Q29</f>
        <v>28</v>
      </c>
      <c r="AF63" s="7">
        <f>'Combustion Generation'!R29</f>
        <v>35</v>
      </c>
      <c r="AG63" s="7">
        <f>'Combustion Generation'!S29</f>
        <v>58</v>
      </c>
      <c r="AH63" s="7">
        <f>'Combustion Generation'!T29</f>
        <v>85.5</v>
      </c>
      <c r="AI63" s="7">
        <f>'Combustion Generation'!U29</f>
        <v>75</v>
      </c>
      <c r="AJ63" s="7">
        <f>'Combustion Generation'!V29</f>
        <v>83</v>
      </c>
      <c r="AK63" s="7">
        <f>'Combustion Generation'!W29</f>
        <v>352</v>
      </c>
      <c r="AL63" s="7">
        <f>'Combustion Generation'!X29</f>
        <v>361</v>
      </c>
      <c r="AM63" s="7">
        <f>'Combustion Generation'!Y29</f>
        <v>469</v>
      </c>
      <c r="AN63" s="7">
        <f>'Combustion Generation'!Z29</f>
        <v>26</v>
      </c>
      <c r="AO63" s="7">
        <f>'Combustion Generation'!AA29</f>
        <v>26</v>
      </c>
      <c r="AP63" s="7">
        <f>'Combustion Generation'!AB29</f>
        <v>30</v>
      </c>
      <c r="AQ63" s="7">
        <f>'Combustion Generation'!AC29</f>
        <v>0</v>
      </c>
      <c r="AR63" s="7">
        <f>'Combustion Generation'!AD29</f>
        <v>0</v>
      </c>
      <c r="AS63" s="7">
        <f>'Combustion Generation'!AE29</f>
        <v>0</v>
      </c>
      <c r="AT63" s="7">
        <f>'Combustion Generation'!AF29</f>
        <v>2.5</v>
      </c>
      <c r="AU63" s="7">
        <f>'Combustion Generation'!AG29</f>
        <v>3</v>
      </c>
      <c r="AV63" s="7">
        <f>'Combustion Generation'!AH29</f>
        <v>3</v>
      </c>
      <c r="AW63" s="7">
        <f>'Combustion Generation'!AI29</f>
        <v>3326</v>
      </c>
    </row>
    <row r="64" spans="1:49">
      <c r="A64" s="7" t="s">
        <v>497</v>
      </c>
      <c r="B64" s="8">
        <f t="shared" si="11"/>
        <v>0</v>
      </c>
      <c r="C64" s="8">
        <f t="shared" si="11"/>
        <v>0</v>
      </c>
      <c r="D64" s="8">
        <f t="shared" si="11"/>
        <v>0</v>
      </c>
      <c r="E64" s="8">
        <f t="shared" si="12"/>
        <v>0.5</v>
      </c>
      <c r="F64" s="8">
        <f t="shared" si="13"/>
        <v>0.5</v>
      </c>
      <c r="G64" s="8">
        <f t="shared" si="14"/>
        <v>0.2</v>
      </c>
      <c r="H64" s="8">
        <f t="shared" si="15"/>
        <v>0</v>
      </c>
      <c r="I64" s="8">
        <f t="shared" si="16"/>
        <v>0</v>
      </c>
      <c r="J64" s="8">
        <f t="shared" si="17"/>
        <v>0</v>
      </c>
      <c r="K64" s="7">
        <v>8.12</v>
      </c>
      <c r="L64" s="7">
        <v>7.52</v>
      </c>
      <c r="M64" s="7">
        <v>7.85</v>
      </c>
      <c r="N64" s="8">
        <f t="shared" si="18"/>
        <v>0</v>
      </c>
      <c r="O64" s="8">
        <f t="shared" si="19"/>
        <v>0</v>
      </c>
      <c r="P64" s="8">
        <f t="shared" si="20"/>
        <v>0</v>
      </c>
      <c r="Q64" s="8">
        <f>N64*About!$A$30</f>
        <v>0</v>
      </c>
      <c r="R64" s="8">
        <f>O64*About!$A$30</f>
        <v>0</v>
      </c>
      <c r="S64" s="8">
        <f>P64*About!$A$30</f>
        <v>0</v>
      </c>
      <c r="U64" s="7" t="str">
        <f>'Combustion Generation'!G30</f>
        <v>天津市</v>
      </c>
      <c r="V64" s="7">
        <f>'Combustion Generation'!H30</f>
        <v>0</v>
      </c>
      <c r="W64" s="7">
        <f>'Combustion Generation'!I30</f>
        <v>0</v>
      </c>
      <c r="X64" s="7">
        <f>'Combustion Generation'!J30</f>
        <v>0</v>
      </c>
      <c r="Y64" s="7">
        <f>'Combustion Generation'!K30</f>
        <v>647</v>
      </c>
      <c r="Z64" s="7">
        <f>'Combustion Generation'!L30</f>
        <v>668</v>
      </c>
      <c r="AA64" s="7">
        <f>'Combustion Generation'!M30</f>
        <v>738</v>
      </c>
      <c r="AB64" s="7">
        <f>'Combustion Generation'!N30</f>
        <v>3</v>
      </c>
      <c r="AC64" s="7">
        <f>'Combustion Generation'!O30</f>
        <v>3</v>
      </c>
      <c r="AD64" s="7">
        <f>'Combustion Generation'!P30</f>
        <v>1</v>
      </c>
      <c r="AE64" s="7">
        <f>'Combustion Generation'!Q30</f>
        <v>6</v>
      </c>
      <c r="AF64" s="7">
        <f>'Combustion Generation'!R30</f>
        <v>8</v>
      </c>
      <c r="AG64" s="7">
        <f>'Combustion Generation'!S30</f>
        <v>17</v>
      </c>
      <c r="AH64" s="7">
        <f>'Combustion Generation'!T30</f>
        <v>12</v>
      </c>
      <c r="AI64" s="7">
        <f>'Combustion Generation'!U30</f>
        <v>10</v>
      </c>
      <c r="AJ64" s="7">
        <f>'Combustion Generation'!V30</f>
        <v>16</v>
      </c>
      <c r="AK64" s="7">
        <f>'Combustion Generation'!W30</f>
        <v>518</v>
      </c>
      <c r="AL64" s="7">
        <f>'Combustion Generation'!X30</f>
        <v>513</v>
      </c>
      <c r="AM64" s="7">
        <f>'Combustion Generation'!Y30</f>
        <v>552</v>
      </c>
      <c r="AN64" s="7">
        <f>'Combustion Generation'!Z30</f>
        <v>114</v>
      </c>
      <c r="AO64" s="7">
        <f>'Combustion Generation'!AA30</f>
        <v>134</v>
      </c>
      <c r="AP64" s="7">
        <f>'Combustion Generation'!AB30</f>
        <v>147</v>
      </c>
      <c r="AQ64" s="7">
        <f>'Combustion Generation'!AC30</f>
        <v>0</v>
      </c>
      <c r="AR64" s="7">
        <f>'Combustion Generation'!AD30</f>
        <v>0</v>
      </c>
      <c r="AS64" s="7">
        <f>'Combustion Generation'!AE30</f>
        <v>5</v>
      </c>
      <c r="AT64" s="7">
        <f>'Combustion Generation'!AF30</f>
        <v>0</v>
      </c>
      <c r="AU64" s="7">
        <f>'Combustion Generation'!AG30</f>
        <v>0</v>
      </c>
      <c r="AV64" s="7">
        <f>'Combustion Generation'!AH30</f>
        <v>0</v>
      </c>
      <c r="AW64" s="7">
        <f>'Combustion Generation'!AI30</f>
        <v>4112</v>
      </c>
    </row>
    <row r="65" spans="1:49">
      <c r="A65" s="7" t="s">
        <v>498</v>
      </c>
      <c r="B65" s="8">
        <f t="shared" si="11"/>
        <v>354.72878903314</v>
      </c>
      <c r="C65" s="8">
        <f t="shared" si="11"/>
        <v>385.641</v>
      </c>
      <c r="D65" s="8">
        <f t="shared" si="11"/>
        <v>562.21564451657</v>
      </c>
      <c r="E65" s="8">
        <f t="shared" si="12"/>
        <v>150</v>
      </c>
      <c r="F65" s="8">
        <f t="shared" si="13"/>
        <v>163</v>
      </c>
      <c r="G65" s="8">
        <f t="shared" si="14"/>
        <v>236</v>
      </c>
      <c r="H65" s="8">
        <f t="shared" si="15"/>
        <v>236.485859355426</v>
      </c>
      <c r="I65" s="8">
        <f t="shared" si="16"/>
        <v>236.589570552147</v>
      </c>
      <c r="J65" s="8">
        <f t="shared" si="17"/>
        <v>238.226968015496</v>
      </c>
      <c r="K65" s="7">
        <v>5.07</v>
      </c>
      <c r="L65" s="7">
        <v>5.12</v>
      </c>
      <c r="M65" s="7">
        <v>4.86</v>
      </c>
      <c r="N65" s="8">
        <f t="shared" si="18"/>
        <v>249.116042721402</v>
      </c>
      <c r="O65" s="8">
        <f t="shared" si="19"/>
        <v>249.356630008587</v>
      </c>
      <c r="P65" s="8">
        <f t="shared" si="20"/>
        <v>250.396224527534</v>
      </c>
      <c r="Q65" s="8">
        <f>N65*About!$A$30</f>
        <v>6920006.49412232</v>
      </c>
      <c r="R65" s="8">
        <f>O65*About!$A$30</f>
        <v>6926689.58675473</v>
      </c>
      <c r="S65" s="8">
        <f>P65*About!$A$30</f>
        <v>6955567.6981111</v>
      </c>
      <c r="U65" s="7" t="str">
        <f>'Combustion Generation'!G31</f>
        <v>西藏自治区</v>
      </c>
      <c r="V65" s="7">
        <f>'Combustion Generation'!H31</f>
        <v>0</v>
      </c>
      <c r="W65" s="7">
        <f>'Combustion Generation'!I31</f>
        <v>0</v>
      </c>
      <c r="X65" s="7">
        <f>'Combustion Generation'!J31</f>
        <v>0</v>
      </c>
      <c r="Y65" s="7">
        <f>'Combustion Generation'!K31</f>
        <v>1</v>
      </c>
      <c r="Z65" s="7">
        <f>'Combustion Generation'!L31</f>
        <v>1</v>
      </c>
      <c r="AA65" s="7">
        <f>'Combustion Generation'!M31</f>
        <v>1.4</v>
      </c>
      <c r="AB65" s="7">
        <f>'Combustion Generation'!N31</f>
        <v>0</v>
      </c>
      <c r="AC65" s="7">
        <f>'Combustion Generation'!O31</f>
        <v>0</v>
      </c>
      <c r="AD65" s="7">
        <f>'Combustion Generation'!P31</f>
        <v>0</v>
      </c>
      <c r="AE65" s="7">
        <f>'Combustion Generation'!Q31</f>
        <v>1</v>
      </c>
      <c r="AF65" s="7">
        <f>'Combustion Generation'!R31</f>
        <v>1</v>
      </c>
      <c r="AG65" s="7">
        <f>'Combustion Generation'!S31</f>
        <v>1</v>
      </c>
      <c r="AH65" s="7">
        <f>'Combustion Generation'!T31</f>
        <v>0</v>
      </c>
      <c r="AI65" s="7">
        <f>'Combustion Generation'!U31</f>
        <v>0</v>
      </c>
      <c r="AJ65" s="7">
        <f>'Combustion Generation'!V31</f>
        <v>0</v>
      </c>
      <c r="AK65" s="7">
        <f>'Combustion Generation'!W31</f>
        <v>0</v>
      </c>
      <c r="AL65" s="7">
        <f>'Combustion Generation'!X31</f>
        <v>0</v>
      </c>
      <c r="AM65" s="7">
        <f>'Combustion Generation'!Y31</f>
        <v>0</v>
      </c>
      <c r="AN65" s="7">
        <f>'Combustion Generation'!Z31</f>
        <v>0</v>
      </c>
      <c r="AO65" s="7">
        <f>'Combustion Generation'!AA31</f>
        <v>0</v>
      </c>
      <c r="AP65" s="7">
        <f>'Combustion Generation'!AB31</f>
        <v>0</v>
      </c>
      <c r="AQ65" s="7">
        <f>'Combustion Generation'!AC31</f>
        <v>0.4</v>
      </c>
      <c r="AR65" s="7">
        <f>'Combustion Generation'!AD31</f>
        <v>0</v>
      </c>
      <c r="AS65" s="7">
        <f>'Combustion Generation'!AE31</f>
        <v>0.4</v>
      </c>
      <c r="AT65" s="7">
        <f>'Combustion Generation'!AF31</f>
        <v>0</v>
      </c>
      <c r="AU65" s="7">
        <f>'Combustion Generation'!AG31</f>
        <v>0</v>
      </c>
      <c r="AV65" s="7">
        <f>'Combustion Generation'!AH31</f>
        <v>0</v>
      </c>
      <c r="AW65" s="7">
        <f>'Combustion Generation'!AI31</f>
        <v>7.2</v>
      </c>
    </row>
    <row r="66" spans="1:49">
      <c r="A66" s="7" t="s">
        <v>499</v>
      </c>
      <c r="B66" s="8">
        <f t="shared" si="11"/>
        <v>45.198</v>
      </c>
      <c r="C66" s="8">
        <f t="shared" si="11"/>
        <v>43.6185</v>
      </c>
      <c r="D66" s="8">
        <f t="shared" si="11"/>
        <v>61.1145</v>
      </c>
      <c r="E66" s="8">
        <f t="shared" si="12"/>
        <v>50</v>
      </c>
      <c r="F66" s="8">
        <f t="shared" si="13"/>
        <v>42</v>
      </c>
      <c r="G66" s="8">
        <f t="shared" si="14"/>
        <v>54.999</v>
      </c>
      <c r="H66" s="8">
        <f t="shared" si="15"/>
        <v>90.396</v>
      </c>
      <c r="I66" s="8">
        <f t="shared" si="16"/>
        <v>103.853571428571</v>
      </c>
      <c r="J66" s="8">
        <f t="shared" si="17"/>
        <v>111.119293078056</v>
      </c>
      <c r="K66" s="7">
        <v>7.14</v>
      </c>
      <c r="L66" s="7">
        <v>7.24</v>
      </c>
      <c r="M66" s="7">
        <v>6.66</v>
      </c>
      <c r="N66" s="8">
        <f t="shared" si="18"/>
        <v>97.3465431832867</v>
      </c>
      <c r="O66" s="8">
        <f t="shared" si="19"/>
        <v>111.959434485308</v>
      </c>
      <c r="P66" s="8">
        <f t="shared" si="20"/>
        <v>119.04788202063</v>
      </c>
      <c r="Q66" s="8">
        <f>N66*About!$A$30</f>
        <v>2704116.1365993</v>
      </c>
      <c r="R66" s="8">
        <f>O66*About!$A$30</f>
        <v>3110036.61286898</v>
      </c>
      <c r="S66" s="8">
        <f>P66*About!$A$30</f>
        <v>3306941.24591396</v>
      </c>
      <c r="U66" s="7" t="str">
        <f>'Combustion Generation'!G32</f>
        <v>新疆维吾尔自治区</v>
      </c>
      <c r="V66" s="7">
        <f>'Combustion Generation'!H32</f>
        <v>0</v>
      </c>
      <c r="W66" s="7">
        <f>'Combustion Generation'!I32</f>
        <v>0</v>
      </c>
      <c r="X66" s="7">
        <f>'Combustion Generation'!J32</f>
        <v>0</v>
      </c>
      <c r="Y66" s="7">
        <f>'Combustion Generation'!K32</f>
        <v>2777</v>
      </c>
      <c r="Z66" s="7">
        <f>'Combustion Generation'!L32</f>
        <v>3193</v>
      </c>
      <c r="AA66" s="7">
        <f>'Combustion Generation'!M32</f>
        <v>3584</v>
      </c>
      <c r="AB66" s="7">
        <f>'Combustion Generation'!N32</f>
        <v>2</v>
      </c>
      <c r="AC66" s="7">
        <f>'Combustion Generation'!O32</f>
        <v>2</v>
      </c>
      <c r="AD66" s="7">
        <f>'Combustion Generation'!P32</f>
        <v>3</v>
      </c>
      <c r="AE66" s="7">
        <f>'Combustion Generation'!Q32</f>
        <v>1</v>
      </c>
      <c r="AF66" s="7">
        <f>'Combustion Generation'!R32</f>
        <v>2</v>
      </c>
      <c r="AG66" s="7">
        <f>'Combustion Generation'!S32</f>
        <v>6</v>
      </c>
      <c r="AH66" s="7">
        <f>'Combustion Generation'!T32</f>
        <v>34.9</v>
      </c>
      <c r="AI66" s="7">
        <f>'Combustion Generation'!U32</f>
        <v>33.9</v>
      </c>
      <c r="AJ66" s="7">
        <f>'Combustion Generation'!V32</f>
        <v>52</v>
      </c>
      <c r="AK66" s="7">
        <f>'Combustion Generation'!W32</f>
        <v>2726</v>
      </c>
      <c r="AL66" s="7">
        <f>'Combustion Generation'!X32</f>
        <v>3137</v>
      </c>
      <c r="AM66" s="7">
        <f>'Combustion Generation'!Y32</f>
        <v>3482</v>
      </c>
      <c r="AN66" s="7">
        <f>'Combustion Generation'!Z32</f>
        <v>19</v>
      </c>
      <c r="AO66" s="7">
        <f>'Combustion Generation'!AA32</f>
        <v>18</v>
      </c>
      <c r="AP66" s="7">
        <f>'Combustion Generation'!AB32</f>
        <v>41</v>
      </c>
      <c r="AQ66" s="7">
        <f>'Combustion Generation'!AC32</f>
        <v>0</v>
      </c>
      <c r="AR66" s="7">
        <f>'Combustion Generation'!AD32</f>
        <v>0</v>
      </c>
      <c r="AS66" s="7">
        <f>'Combustion Generation'!AE32</f>
        <v>0</v>
      </c>
      <c r="AT66" s="7">
        <f>'Combustion Generation'!AF32</f>
        <v>0.1</v>
      </c>
      <c r="AU66" s="7">
        <f>'Combustion Generation'!AG32</f>
        <v>0.1</v>
      </c>
      <c r="AV66" s="7">
        <f>'Combustion Generation'!AH32</f>
        <v>0</v>
      </c>
      <c r="AW66" s="7">
        <f>'Combustion Generation'!AI32</f>
        <v>19114</v>
      </c>
    </row>
    <row r="67" spans="1:49">
      <c r="U67" s="7" t="str">
        <f>'Combustion Generation'!G33</f>
        <v>云南省</v>
      </c>
      <c r="V67" s="7">
        <f>'Combustion Generation'!H33</f>
        <v>0</v>
      </c>
      <c r="W67" s="7">
        <f>'Combustion Generation'!I33</f>
        <v>0</v>
      </c>
      <c r="X67" s="7">
        <f>'Combustion Generation'!J33</f>
        <v>0</v>
      </c>
      <c r="Y67" s="7">
        <f>'Combustion Generation'!K33</f>
        <v>318</v>
      </c>
      <c r="Z67" s="7">
        <f>'Combustion Generation'!L33</f>
        <v>415</v>
      </c>
      <c r="AA67" s="7">
        <f>'Combustion Generation'!M33</f>
        <v>455.3</v>
      </c>
      <c r="AB67" s="7">
        <f>'Combustion Generation'!N33</f>
        <v>3</v>
      </c>
      <c r="AC67" s="7">
        <f>'Combustion Generation'!O33</f>
        <v>7</v>
      </c>
      <c r="AD67" s="7">
        <f>'Combustion Generation'!P33</f>
        <v>3</v>
      </c>
      <c r="AE67" s="7">
        <f>'Combustion Generation'!Q33</f>
        <v>6</v>
      </c>
      <c r="AF67" s="7">
        <f>'Combustion Generation'!R33</f>
        <v>7</v>
      </c>
      <c r="AG67" s="7">
        <f>'Combustion Generation'!S33</f>
        <v>12</v>
      </c>
      <c r="AH67" s="7">
        <f>'Combustion Generation'!T33</f>
        <v>88</v>
      </c>
      <c r="AI67" s="7">
        <f>'Combustion Generation'!U33</f>
        <v>82.9</v>
      </c>
      <c r="AJ67" s="7">
        <f>'Combustion Generation'!V33</f>
        <v>87</v>
      </c>
      <c r="AK67" s="7">
        <f>'Combustion Generation'!W33</f>
        <v>223</v>
      </c>
      <c r="AL67" s="7">
        <f>'Combustion Generation'!X33</f>
        <v>318</v>
      </c>
      <c r="AM67" s="7">
        <f>'Combustion Generation'!Y33</f>
        <v>353</v>
      </c>
      <c r="AN67" s="7">
        <f>'Combustion Generation'!Z33</f>
        <v>0.5</v>
      </c>
      <c r="AO67" s="7">
        <f>'Combustion Generation'!AA33</f>
        <v>0.5</v>
      </c>
      <c r="AP67" s="7">
        <f>'Combustion Generation'!AB33</f>
        <v>0.2</v>
      </c>
      <c r="AQ67" s="7">
        <f>'Combustion Generation'!AC33</f>
        <v>0</v>
      </c>
      <c r="AR67" s="7">
        <f>'Combustion Generation'!AD33</f>
        <v>0</v>
      </c>
      <c r="AS67" s="7">
        <f>'Combustion Generation'!AE33</f>
        <v>0</v>
      </c>
      <c r="AT67" s="7">
        <f>'Combustion Generation'!AF33</f>
        <v>0</v>
      </c>
      <c r="AU67" s="7">
        <f>'Combustion Generation'!AG33</f>
        <v>0.1</v>
      </c>
      <c r="AV67" s="7">
        <f>'Combustion Generation'!AH33</f>
        <v>0.1</v>
      </c>
      <c r="AW67" s="7">
        <f>'Combustion Generation'!AI33</f>
        <v>2379.6</v>
      </c>
    </row>
    <row r="68" spans="1:49">
      <c r="A68" s="6" t="s">
        <v>466</v>
      </c>
      <c r="B68" s="6">
        <v>2019</v>
      </c>
      <c r="C68" s="6">
        <v>2020</v>
      </c>
      <c r="D68" s="6">
        <v>2021</v>
      </c>
      <c r="E68" s="6">
        <v>2019</v>
      </c>
      <c r="F68" s="6">
        <v>2020</v>
      </c>
      <c r="G68" s="6">
        <v>2021</v>
      </c>
      <c r="H68" s="6">
        <v>2019</v>
      </c>
      <c r="I68" s="6">
        <v>2020</v>
      </c>
      <c r="J68" s="6">
        <v>2021</v>
      </c>
      <c r="K68" s="6">
        <v>2019</v>
      </c>
      <c r="L68" s="6">
        <v>2020</v>
      </c>
      <c r="M68" s="6">
        <v>2021</v>
      </c>
      <c r="N68" s="6">
        <v>2019</v>
      </c>
      <c r="O68" s="6">
        <v>2020</v>
      </c>
      <c r="P68" s="6">
        <v>2021</v>
      </c>
      <c r="Q68" s="6">
        <v>2019</v>
      </c>
      <c r="R68" s="6">
        <v>2020</v>
      </c>
      <c r="S68" s="6">
        <v>2021</v>
      </c>
      <c r="U68" s="7" t="str">
        <f>'Combustion Generation'!G34</f>
        <v>浙江省</v>
      </c>
      <c r="V68" s="7">
        <f>'Combustion Generation'!H34</f>
        <v>629</v>
      </c>
      <c r="W68" s="7">
        <f>'Combustion Generation'!I34</f>
        <v>712</v>
      </c>
      <c r="X68" s="7">
        <f>'Combustion Generation'!J34</f>
        <v>733</v>
      </c>
      <c r="Y68" s="7">
        <f>'Combustion Generation'!K34</f>
        <v>2507</v>
      </c>
      <c r="Z68" s="7">
        <f>'Combustion Generation'!L34</f>
        <v>2432</v>
      </c>
      <c r="AA68" s="7">
        <f>'Combustion Generation'!M34</f>
        <v>3053.04</v>
      </c>
      <c r="AB68" s="7">
        <f>'Combustion Generation'!N34</f>
        <v>12</v>
      </c>
      <c r="AC68" s="7">
        <f>'Combustion Generation'!O34</f>
        <v>13</v>
      </c>
      <c r="AD68" s="7">
        <f>'Combustion Generation'!P34</f>
        <v>12</v>
      </c>
      <c r="AE68" s="7">
        <f>'Combustion Generation'!Q34</f>
        <v>92</v>
      </c>
      <c r="AF68" s="7">
        <f>'Combustion Generation'!R34</f>
        <v>96</v>
      </c>
      <c r="AG68" s="7">
        <f>'Combustion Generation'!S34</f>
        <v>129</v>
      </c>
      <c r="AH68" s="7">
        <f>'Combustion Generation'!T34</f>
        <v>59.2</v>
      </c>
      <c r="AI68" s="7">
        <f>'Combustion Generation'!U34</f>
        <v>54</v>
      </c>
      <c r="AJ68" s="7">
        <f>'Combustion Generation'!V34</f>
        <v>63</v>
      </c>
      <c r="AK68" s="7">
        <f>'Combustion Generation'!W34</f>
        <v>2193</v>
      </c>
      <c r="AL68" s="7">
        <f>'Combustion Generation'!X34</f>
        <v>2102</v>
      </c>
      <c r="AM68" s="7">
        <f>'Combustion Generation'!Y34</f>
        <v>2610</v>
      </c>
      <c r="AN68" s="7">
        <f>'Combustion Generation'!Z34</f>
        <v>150</v>
      </c>
      <c r="AO68" s="7">
        <f>'Combustion Generation'!AA34</f>
        <v>163</v>
      </c>
      <c r="AP68" s="7">
        <f>'Combustion Generation'!AB34</f>
        <v>236</v>
      </c>
      <c r="AQ68" s="7">
        <f>'Combustion Generation'!AC34</f>
        <v>0.02</v>
      </c>
      <c r="AR68" s="7">
        <f>'Combustion Generation'!AD34</f>
        <v>0.03</v>
      </c>
      <c r="AS68" s="7">
        <f>'Combustion Generation'!AE34</f>
        <v>0.04</v>
      </c>
      <c r="AT68" s="7">
        <f>'Combustion Generation'!AF34</f>
        <v>2.8</v>
      </c>
      <c r="AU68" s="7">
        <f>'Combustion Generation'!AG34</f>
        <v>3</v>
      </c>
      <c r="AV68" s="7">
        <f>'Combustion Generation'!AH34</f>
        <v>3</v>
      </c>
      <c r="AW68" s="7">
        <f>'Combustion Generation'!AI34</f>
        <v>18059.13</v>
      </c>
    </row>
    <row r="69" spans="1:49">
      <c r="A69" s="7" t="s">
        <v>462</v>
      </c>
      <c r="B69" s="8">
        <f t="shared" ref="B69:D99" si="21">-VLOOKUP($A69,$U$2:$AQ$33,COLUMN(B$1)+15,FALSE)</f>
        <v>0.553698</v>
      </c>
      <c r="C69" s="8">
        <f t="shared" si="21"/>
        <v>0.568269</v>
      </c>
      <c r="D69" s="8">
        <f t="shared" si="21"/>
        <v>1.122831</v>
      </c>
      <c r="E69" s="8">
        <f t="shared" ref="E69:E99" si="22">VLOOKUP($A69,$U$38:$AW$70,COLUMN(B$1)+21,FALSE)</f>
        <v>0</v>
      </c>
      <c r="F69" s="8">
        <f t="shared" ref="F69:F99" si="23">VLOOKUP($A69,$U$38:$AW$70,COLUMN(C$1)+21,FALSE)</f>
        <v>0</v>
      </c>
      <c r="G69" s="8">
        <f t="shared" ref="G69:G99" si="24">VLOOKUP($A69,$U$38:$AW$70,COLUMN(D$1)+21,FALSE)</f>
        <v>0</v>
      </c>
      <c r="H69" s="9" t="str">
        <f t="shared" ref="H69:H99" si="25">IFERROR(B69*10^2/E69,"")</f>
        <v/>
      </c>
      <c r="I69" s="9" t="str">
        <f t="shared" ref="I69:I99" si="26">IFERROR(C69*10^2/F69,"")</f>
        <v/>
      </c>
      <c r="J69" s="9" t="str">
        <f t="shared" ref="J69:J99" si="27">IFERROR(D69*10^2/G69,"")</f>
        <v/>
      </c>
      <c r="K69" s="7">
        <v>4.72</v>
      </c>
      <c r="L69" s="7">
        <v>4.49</v>
      </c>
      <c r="M69" s="7">
        <v>4.51</v>
      </c>
      <c r="N69" s="9" t="str">
        <f t="shared" ref="N69:P69" si="28">IFERROR(H69/(1-K69/100),"")</f>
        <v/>
      </c>
      <c r="O69" s="9" t="str">
        <f t="shared" si="28"/>
        <v/>
      </c>
      <c r="P69" s="9" t="str">
        <f t="shared" si="28"/>
        <v/>
      </c>
      <c r="Q69" s="9" t="str">
        <f>IFERROR(N69*About!$A$30,"")</f>
        <v/>
      </c>
      <c r="R69" s="9" t="str">
        <f>IFERROR(O69*About!$A$30,"")</f>
        <v/>
      </c>
      <c r="S69" s="9" t="str">
        <f>IFERROR(P69*About!$A$30,"")</f>
        <v/>
      </c>
      <c r="U69" s="7" t="str">
        <f>'Combustion Generation'!G35</f>
        <v>重庆市</v>
      </c>
      <c r="V69" s="7">
        <f>'Combustion Generation'!H35</f>
        <v>0</v>
      </c>
      <c r="W69" s="7">
        <f>'Combustion Generation'!I35</f>
        <v>0</v>
      </c>
      <c r="X69" s="7">
        <f>'Combustion Generation'!J35</f>
        <v>0</v>
      </c>
      <c r="Y69" s="7">
        <f>'Combustion Generation'!K35</f>
        <v>554</v>
      </c>
      <c r="Z69" s="7">
        <f>'Combustion Generation'!L35</f>
        <v>538</v>
      </c>
      <c r="AA69" s="7">
        <f>'Combustion Generation'!M35</f>
        <v>667</v>
      </c>
      <c r="AB69" s="7">
        <f>'Combustion Generation'!N35</f>
        <v>2</v>
      </c>
      <c r="AC69" s="7">
        <f>'Combustion Generation'!O35</f>
        <v>2</v>
      </c>
      <c r="AD69" s="7">
        <f>'Combustion Generation'!P35</f>
        <v>1</v>
      </c>
      <c r="AE69" s="7">
        <f>'Combustion Generation'!Q35</f>
        <v>17</v>
      </c>
      <c r="AF69" s="7">
        <f>'Combustion Generation'!R35</f>
        <v>19</v>
      </c>
      <c r="AG69" s="7">
        <f>'Combustion Generation'!S35</f>
        <v>24</v>
      </c>
      <c r="AH69" s="7">
        <f>'Combustion Generation'!T35</f>
        <v>18.9</v>
      </c>
      <c r="AI69" s="7">
        <f>'Combustion Generation'!U35</f>
        <v>16.9</v>
      </c>
      <c r="AJ69" s="7">
        <f>'Combustion Generation'!V35</f>
        <v>17</v>
      </c>
      <c r="AK69" s="7">
        <f>'Combustion Generation'!W35</f>
        <v>467</v>
      </c>
      <c r="AL69" s="7">
        <f>'Combustion Generation'!X35</f>
        <v>458</v>
      </c>
      <c r="AM69" s="7">
        <f>'Combustion Generation'!Y35</f>
        <v>570</v>
      </c>
      <c r="AN69" s="7">
        <f>'Combustion Generation'!Z35</f>
        <v>50</v>
      </c>
      <c r="AO69" s="7">
        <f>'Combustion Generation'!AA35</f>
        <v>42</v>
      </c>
      <c r="AP69" s="7">
        <f>'Combustion Generation'!AB35</f>
        <v>54.999</v>
      </c>
      <c r="AQ69" s="7">
        <f>'Combustion Generation'!AC35</f>
        <v>0</v>
      </c>
      <c r="AR69" s="7">
        <f>'Combustion Generation'!AD35</f>
        <v>0</v>
      </c>
      <c r="AS69" s="7">
        <f>'Combustion Generation'!AE35</f>
        <v>0</v>
      </c>
      <c r="AT69" s="7">
        <f>'Combustion Generation'!AF35</f>
        <v>0.1</v>
      </c>
      <c r="AU69" s="7">
        <f>'Combustion Generation'!AG35</f>
        <v>0.1</v>
      </c>
      <c r="AV69" s="7">
        <f>'Combustion Generation'!AH35</f>
        <v>0.001</v>
      </c>
      <c r="AW69" s="7">
        <f>'Combustion Generation'!AI35</f>
        <v>3519</v>
      </c>
    </row>
    <row r="70" spans="1:49">
      <c r="A70" s="7" t="s">
        <v>470</v>
      </c>
      <c r="B70" s="8">
        <f t="shared" si="21"/>
        <v>8.34593777792962</v>
      </c>
      <c r="C70" s="8">
        <f t="shared" si="21"/>
        <v>7.53477832046464</v>
      </c>
      <c r="D70" s="8">
        <f t="shared" si="21"/>
        <v>1.03515628185856</v>
      </c>
      <c r="E70" s="8">
        <f t="shared" si="22"/>
        <v>5</v>
      </c>
      <c r="F70" s="8">
        <f t="shared" si="23"/>
        <v>4</v>
      </c>
      <c r="G70" s="8">
        <f t="shared" si="24"/>
        <v>2</v>
      </c>
      <c r="H70" s="9">
        <f t="shared" si="25"/>
        <v>166.918755558592</v>
      </c>
      <c r="I70" s="9">
        <f t="shared" si="26"/>
        <v>188.369458011616</v>
      </c>
      <c r="J70" s="9">
        <f t="shared" si="27"/>
        <v>51.7578140929279</v>
      </c>
      <c r="K70" s="7">
        <v>2.79</v>
      </c>
      <c r="L70" s="7">
        <v>2.71</v>
      </c>
      <c r="M70" s="7">
        <v>2.79</v>
      </c>
      <c r="N70" s="9">
        <f t="shared" ref="N70:P70" si="29">IFERROR(H70/(1-K70/100),"")</f>
        <v>171.709449191022</v>
      </c>
      <c r="O70" s="9">
        <f t="shared" si="29"/>
        <v>193.616464191197</v>
      </c>
      <c r="P70" s="9">
        <f t="shared" si="29"/>
        <v>53.2433022250056</v>
      </c>
      <c r="Q70" s="9">
        <f>IFERROR(N70*About!$A$30,"")</f>
        <v>4769787.16634839</v>
      </c>
      <c r="R70" s="9">
        <f>IFERROR(O70*About!$A$30,"")</f>
        <v>5378325.59852631</v>
      </c>
      <c r="S70" s="9">
        <f>IFERROR(P70*About!$A$30,"")</f>
        <v>1479005.49936724</v>
      </c>
      <c r="U70" s="7" t="str">
        <f>'Combustion Generation'!G36</f>
        <v>总计</v>
      </c>
      <c r="V70" s="7">
        <f>'Combustion Generation'!H36</f>
        <v>6975</v>
      </c>
      <c r="W70" s="7">
        <f>'Combustion Generation'!I36</f>
        <v>7324</v>
      </c>
      <c r="X70" s="7">
        <f>'Combustion Generation'!J36</f>
        <v>8150</v>
      </c>
      <c r="Y70" s="7">
        <f>'Combustion Generation'!K36</f>
        <v>100930</v>
      </c>
      <c r="Z70" s="7">
        <f>'Combustion Generation'!L36</f>
        <v>103538</v>
      </c>
      <c r="AA70" s="7">
        <f>'Combustion Generation'!M36</f>
        <v>113314.14</v>
      </c>
      <c r="AB70" s="7">
        <f>'Combustion Generation'!N36</f>
        <v>969.02</v>
      </c>
      <c r="AC70" s="7">
        <f>'Combustion Generation'!O36</f>
        <v>1067.2</v>
      </c>
      <c r="AD70" s="7">
        <f>'Combustion Generation'!P36</f>
        <v>1066.2</v>
      </c>
      <c r="AE70" s="7">
        <f>'Combustion Generation'!Q36</f>
        <v>1221</v>
      </c>
      <c r="AF70" s="7">
        <f>'Combustion Generation'!R36</f>
        <v>1571</v>
      </c>
      <c r="AG70" s="7">
        <f>'Combustion Generation'!S36</f>
        <v>2176</v>
      </c>
      <c r="AH70" s="7">
        <f>'Combustion Generation'!T36</f>
        <v>3629.54</v>
      </c>
      <c r="AI70" s="7">
        <f>'Combustion Generation'!U36</f>
        <v>3185.94</v>
      </c>
      <c r="AJ70" s="7">
        <f>'Combustion Generation'!V36</f>
        <v>3442.8</v>
      </c>
      <c r="AK70" s="7">
        <f>'Combustion Generation'!W36</f>
        <v>91076</v>
      </c>
      <c r="AL70" s="7">
        <f>'Combustion Generation'!X36</f>
        <v>92591</v>
      </c>
      <c r="AM70" s="7">
        <f>'Combustion Generation'!Y36</f>
        <v>100854</v>
      </c>
      <c r="AN70" s="7">
        <f>'Combustion Generation'!Z36</f>
        <v>4651</v>
      </c>
      <c r="AO70" s="7">
        <f>'Combustion Generation'!AA36</f>
        <v>5048.1</v>
      </c>
      <c r="AP70" s="7">
        <f>'Combustion Generation'!AB36</f>
        <v>5669.799</v>
      </c>
      <c r="AQ70" s="7">
        <f>'Combustion Generation'!AC36</f>
        <v>26.43</v>
      </c>
      <c r="AR70" s="7">
        <f>'Combustion Generation'!AD36</f>
        <v>24.03</v>
      </c>
      <c r="AS70" s="7">
        <f>'Combustion Generation'!AE36</f>
        <v>32.44</v>
      </c>
      <c r="AT70" s="7">
        <f>'Combustion Generation'!AF36</f>
        <v>60.51</v>
      </c>
      <c r="AU70" s="7">
        <f>'Combustion Generation'!AG36</f>
        <v>74.83</v>
      </c>
      <c r="AV70" s="7">
        <f>'Combustion Generation'!AH36</f>
        <v>72.901</v>
      </c>
      <c r="AW70" s="7">
        <f>'Combustion Generation'!AI36</f>
        <v>658740.88</v>
      </c>
    </row>
    <row r="71" spans="1:49">
      <c r="A71" s="7" t="s">
        <v>471</v>
      </c>
      <c r="B71" s="8">
        <f t="shared" si="21"/>
        <v>80.0251824711308</v>
      </c>
      <c r="C71" s="8">
        <f t="shared" si="21"/>
        <v>58.1231210847284</v>
      </c>
      <c r="D71" s="8">
        <f t="shared" si="21"/>
        <v>54.9184941800478</v>
      </c>
      <c r="E71" s="8">
        <f t="shared" si="22"/>
        <v>0.01</v>
      </c>
      <c r="F71" s="8">
        <f t="shared" si="23"/>
        <v>0</v>
      </c>
      <c r="G71" s="8">
        <f t="shared" si="24"/>
        <v>0</v>
      </c>
      <c r="H71" s="9">
        <f t="shared" si="25"/>
        <v>800251.824711308</v>
      </c>
      <c r="I71" s="9" t="str">
        <f t="shared" si="26"/>
        <v/>
      </c>
      <c r="J71" s="9" t="str">
        <f t="shared" si="27"/>
        <v/>
      </c>
      <c r="K71" s="7">
        <v>4.3</v>
      </c>
      <c r="L71" s="7">
        <v>4.23</v>
      </c>
      <c r="M71" s="7">
        <v>4.68</v>
      </c>
      <c r="N71" s="9">
        <f t="shared" ref="N71:P71" si="30">IFERROR(H71/(1-K71/100),"")</f>
        <v>836208.803251106</v>
      </c>
      <c r="O71" s="9" t="str">
        <f t="shared" si="30"/>
        <v/>
      </c>
      <c r="P71" s="9" t="str">
        <f t="shared" si="30"/>
        <v/>
      </c>
      <c r="Q71" s="9">
        <f>IFERROR(N71*About!$A$30,"")</f>
        <v>23228413095.0623</v>
      </c>
      <c r="R71" s="9" t="str">
        <f>IFERROR(O71*About!$A$30,"")</f>
        <v/>
      </c>
      <c r="S71" s="9" t="str">
        <f>IFERROR(P71*About!$A$30,"")</f>
        <v/>
      </c>
    </row>
    <row r="72" spans="1:49">
      <c r="A72" s="7" t="s">
        <v>472</v>
      </c>
      <c r="B72" s="8">
        <f t="shared" si="21"/>
        <v>1.375116</v>
      </c>
      <c r="C72" s="8">
        <f t="shared" si="21"/>
        <v>1.111977</v>
      </c>
      <c r="D72" s="8">
        <f t="shared" si="21"/>
        <v>1.271118</v>
      </c>
      <c r="E72" s="8">
        <f t="shared" si="22"/>
        <v>0</v>
      </c>
      <c r="F72" s="8">
        <f t="shared" si="23"/>
        <v>0</v>
      </c>
      <c r="G72" s="8">
        <f t="shared" si="24"/>
        <v>0</v>
      </c>
      <c r="H72" s="9" t="str">
        <f t="shared" si="25"/>
        <v/>
      </c>
      <c r="I72" s="9" t="str">
        <f t="shared" si="26"/>
        <v/>
      </c>
      <c r="J72" s="9" t="str">
        <f t="shared" si="27"/>
        <v/>
      </c>
      <c r="K72" s="7">
        <v>5.41</v>
      </c>
      <c r="L72" s="7">
        <v>5.45</v>
      </c>
      <c r="M72" s="7">
        <v>5.32</v>
      </c>
      <c r="N72" s="9" t="str">
        <f t="shared" ref="N72:P72" si="31">IFERROR(H72/(1-K72/100),"")</f>
        <v/>
      </c>
      <c r="O72" s="9" t="str">
        <f t="shared" si="31"/>
        <v/>
      </c>
      <c r="P72" s="9" t="str">
        <f t="shared" si="31"/>
        <v/>
      </c>
      <c r="Q72" s="9" t="str">
        <f>IFERROR(N72*About!$A$30,"")</f>
        <v/>
      </c>
      <c r="R72" s="9" t="str">
        <f>IFERROR(O72*About!$A$30,"")</f>
        <v/>
      </c>
      <c r="S72" s="9" t="str">
        <f>IFERROR(P72*About!$A$30,"")</f>
        <v/>
      </c>
    </row>
    <row r="73" spans="1:49">
      <c r="A73" s="7" t="s">
        <v>473</v>
      </c>
      <c r="B73" s="8">
        <f t="shared" si="21"/>
        <v>67.7115347492313</v>
      </c>
      <c r="C73" s="8">
        <f t="shared" si="21"/>
        <v>77.620082600615</v>
      </c>
      <c r="D73" s="8">
        <f t="shared" si="21"/>
        <v>67.046797182781</v>
      </c>
      <c r="E73" s="8">
        <f t="shared" si="22"/>
        <v>0</v>
      </c>
      <c r="F73" s="8">
        <f t="shared" si="23"/>
        <v>0</v>
      </c>
      <c r="G73" s="8">
        <f t="shared" si="24"/>
        <v>0</v>
      </c>
      <c r="H73" s="9" t="str">
        <f t="shared" si="25"/>
        <v/>
      </c>
      <c r="I73" s="9" t="str">
        <f t="shared" si="26"/>
        <v/>
      </c>
      <c r="J73" s="9" t="str">
        <f t="shared" si="27"/>
        <v/>
      </c>
      <c r="K73" s="7">
        <v>4.92</v>
      </c>
      <c r="L73" s="7">
        <v>4.94</v>
      </c>
      <c r="M73" s="7">
        <v>4.53</v>
      </c>
      <c r="N73" s="9" t="str">
        <f t="shared" ref="N73:P73" si="32">IFERROR(H73/(1-K73/100),"")</f>
        <v/>
      </c>
      <c r="O73" s="9" t="str">
        <f t="shared" si="32"/>
        <v/>
      </c>
      <c r="P73" s="9" t="str">
        <f t="shared" si="32"/>
        <v/>
      </c>
      <c r="Q73" s="9" t="str">
        <f>IFERROR(N73*About!$A$30,"")</f>
        <v/>
      </c>
      <c r="R73" s="9" t="str">
        <f>IFERROR(O73*About!$A$30,"")</f>
        <v/>
      </c>
      <c r="S73" s="9" t="str">
        <f>IFERROR(P73*About!$A$30,"")</f>
        <v/>
      </c>
    </row>
    <row r="74" spans="1:49">
      <c r="A74" s="7" t="s">
        <v>474</v>
      </c>
      <c r="B74" s="8">
        <f t="shared" si="21"/>
        <v>15.0265514000683</v>
      </c>
      <c r="C74" s="8">
        <f t="shared" si="21"/>
        <v>29.0081936791937</v>
      </c>
      <c r="D74" s="8">
        <f t="shared" si="21"/>
        <v>56.60769505808</v>
      </c>
      <c r="E74" s="8">
        <f t="shared" si="22"/>
        <v>0</v>
      </c>
      <c r="F74" s="8">
        <f t="shared" si="23"/>
        <v>0</v>
      </c>
      <c r="G74" s="8">
        <f t="shared" si="24"/>
        <v>0</v>
      </c>
      <c r="H74" s="9" t="str">
        <f t="shared" si="25"/>
        <v/>
      </c>
      <c r="I74" s="9" t="str">
        <f t="shared" si="26"/>
        <v/>
      </c>
      <c r="J74" s="9" t="str">
        <f t="shared" si="27"/>
        <v/>
      </c>
      <c r="K74" s="7">
        <v>5.85</v>
      </c>
      <c r="L74" s="7">
        <v>5.85</v>
      </c>
      <c r="M74" s="7">
        <v>5.68</v>
      </c>
      <c r="N74" s="9" t="str">
        <f t="shared" ref="N74:P74" si="33">IFERROR(H74/(1-K74/100),"")</f>
        <v/>
      </c>
      <c r="O74" s="9" t="str">
        <f t="shared" si="33"/>
        <v/>
      </c>
      <c r="P74" s="9" t="str">
        <f t="shared" si="33"/>
        <v/>
      </c>
      <c r="Q74" s="9" t="str">
        <f>IFERROR(N74*About!$A$30,"")</f>
        <v/>
      </c>
      <c r="R74" s="9" t="str">
        <f>IFERROR(O74*About!$A$30,"")</f>
        <v/>
      </c>
      <c r="S74" s="9" t="str">
        <f>IFERROR(P74*About!$A$30,"")</f>
        <v/>
      </c>
    </row>
    <row r="75" spans="1:49">
      <c r="A75" s="7" t="s">
        <v>475</v>
      </c>
      <c r="B75" s="8">
        <f t="shared" si="21"/>
        <v>3.890457</v>
      </c>
      <c r="C75" s="8">
        <f t="shared" si="21"/>
        <v>3.744747</v>
      </c>
      <c r="D75" s="8">
        <f t="shared" si="21"/>
        <v>4.487868</v>
      </c>
      <c r="E75" s="8">
        <f t="shared" si="22"/>
        <v>0</v>
      </c>
      <c r="F75" s="8">
        <f t="shared" si="23"/>
        <v>0</v>
      </c>
      <c r="G75" s="8">
        <f t="shared" si="24"/>
        <v>0</v>
      </c>
      <c r="H75" s="9" t="str">
        <f t="shared" si="25"/>
        <v/>
      </c>
      <c r="I75" s="9" t="str">
        <f t="shared" si="26"/>
        <v/>
      </c>
      <c r="J75" s="9" t="str">
        <f t="shared" si="27"/>
        <v/>
      </c>
      <c r="K75" s="7">
        <v>7.82</v>
      </c>
      <c r="L75" s="7">
        <v>8</v>
      </c>
      <c r="M75" s="7">
        <v>7.59</v>
      </c>
      <c r="N75" s="9" t="str">
        <f t="shared" ref="N75:P75" si="34">IFERROR(H75/(1-K75/100),"")</f>
        <v/>
      </c>
      <c r="O75" s="9" t="str">
        <f t="shared" si="34"/>
        <v/>
      </c>
      <c r="P75" s="9" t="str">
        <f t="shared" si="34"/>
        <v/>
      </c>
      <c r="Q75" s="9" t="str">
        <f>IFERROR(N75*About!$A$30,"")</f>
        <v/>
      </c>
      <c r="R75" s="9" t="str">
        <f>IFERROR(O75*About!$A$30,"")</f>
        <v/>
      </c>
      <c r="S75" s="9" t="str">
        <f>IFERROR(P75*About!$A$30,"")</f>
        <v/>
      </c>
    </row>
    <row r="76" spans="1:49">
      <c r="A76" s="7" t="s">
        <v>476</v>
      </c>
      <c r="B76" s="8">
        <f t="shared" si="21"/>
        <v>0.043713</v>
      </c>
      <c r="C76" s="8">
        <f t="shared" si="21"/>
        <v>0.029142</v>
      </c>
      <c r="D76" s="8">
        <f t="shared" si="21"/>
        <v>0.029142</v>
      </c>
      <c r="E76" s="8">
        <f t="shared" si="22"/>
        <v>0</v>
      </c>
      <c r="F76" s="8">
        <f t="shared" si="23"/>
        <v>0</v>
      </c>
      <c r="G76" s="8">
        <f t="shared" si="24"/>
        <v>0</v>
      </c>
      <c r="H76" s="9" t="str">
        <f t="shared" si="25"/>
        <v/>
      </c>
      <c r="I76" s="9" t="str">
        <f t="shared" si="26"/>
        <v/>
      </c>
      <c r="J76" s="9" t="str">
        <f t="shared" si="27"/>
        <v/>
      </c>
      <c r="K76" s="7">
        <v>7.58</v>
      </c>
      <c r="L76" s="7">
        <v>7.34</v>
      </c>
      <c r="M76" s="7">
        <v>6.79</v>
      </c>
      <c r="N76" s="9" t="str">
        <f t="shared" ref="N76:P76" si="35">IFERROR(H76/(1-K76/100),"")</f>
        <v/>
      </c>
      <c r="O76" s="9" t="str">
        <f t="shared" si="35"/>
        <v/>
      </c>
      <c r="P76" s="9" t="str">
        <f t="shared" si="35"/>
        <v/>
      </c>
      <c r="Q76" s="9" t="str">
        <f>IFERROR(N76*About!$A$30,"")</f>
        <v/>
      </c>
      <c r="R76" s="9" t="str">
        <f>IFERROR(O76*About!$A$30,"")</f>
        <v/>
      </c>
      <c r="S76" s="9" t="str">
        <f>IFERROR(P76*About!$A$30,"")</f>
        <v/>
      </c>
    </row>
    <row r="77" spans="1:49">
      <c r="A77" s="7" t="s">
        <v>477</v>
      </c>
      <c r="B77" s="8">
        <f t="shared" si="21"/>
        <v>4.8560110526136</v>
      </c>
      <c r="C77" s="8">
        <f t="shared" si="21"/>
        <v>6.59164179808678</v>
      </c>
      <c r="D77" s="8">
        <f t="shared" si="21"/>
        <v>6.70591464844551</v>
      </c>
      <c r="E77" s="8">
        <f t="shared" si="22"/>
        <v>0</v>
      </c>
      <c r="F77" s="8">
        <f t="shared" si="23"/>
        <v>0</v>
      </c>
      <c r="G77" s="8">
        <f t="shared" si="24"/>
        <v>0</v>
      </c>
      <c r="H77" s="9" t="str">
        <f t="shared" si="25"/>
        <v/>
      </c>
      <c r="I77" s="9" t="str">
        <f t="shared" si="26"/>
        <v/>
      </c>
      <c r="J77" s="9" t="str">
        <f t="shared" si="27"/>
        <v/>
      </c>
      <c r="K77" s="7">
        <v>5.84</v>
      </c>
      <c r="L77" s="7">
        <v>5.64</v>
      </c>
      <c r="M77" s="7">
        <v>5.62</v>
      </c>
      <c r="N77" s="9" t="str">
        <f t="shared" ref="N77:P77" si="36">IFERROR(H77/(1-K77/100),"")</f>
        <v/>
      </c>
      <c r="O77" s="9" t="str">
        <f t="shared" si="36"/>
        <v/>
      </c>
      <c r="P77" s="9" t="str">
        <f t="shared" si="36"/>
        <v/>
      </c>
      <c r="Q77" s="9" t="str">
        <f>IFERROR(N77*About!$A$30,"")</f>
        <v/>
      </c>
      <c r="R77" s="9" t="str">
        <f>IFERROR(O77*About!$A$30,"")</f>
        <v/>
      </c>
      <c r="S77" s="9" t="str">
        <f>IFERROR(P77*About!$A$30,"")</f>
        <v/>
      </c>
    </row>
    <row r="78" spans="1:49">
      <c r="A78" s="7" t="s">
        <v>478</v>
      </c>
      <c r="B78" s="8">
        <f t="shared" si="21"/>
        <v>8.5948443874274</v>
      </c>
      <c r="C78" s="8">
        <f t="shared" si="21"/>
        <v>10.5549839282542</v>
      </c>
      <c r="D78" s="8">
        <f t="shared" si="21"/>
        <v>9.98089775025623</v>
      </c>
      <c r="E78" s="8">
        <f t="shared" si="22"/>
        <v>0</v>
      </c>
      <c r="F78" s="8">
        <f t="shared" si="23"/>
        <v>0</v>
      </c>
      <c r="G78" s="8">
        <f t="shared" si="24"/>
        <v>0</v>
      </c>
      <c r="H78" s="9" t="str">
        <f t="shared" si="25"/>
        <v/>
      </c>
      <c r="I78" s="9" t="str">
        <f t="shared" si="26"/>
        <v/>
      </c>
      <c r="J78" s="9" t="str">
        <f t="shared" si="27"/>
        <v/>
      </c>
      <c r="K78" s="7">
        <v>5.11</v>
      </c>
      <c r="L78" s="7">
        <v>4.92</v>
      </c>
      <c r="M78" s="7">
        <v>4.92</v>
      </c>
      <c r="N78" s="9" t="str">
        <f t="shared" ref="N78:P78" si="37">IFERROR(H78/(1-K78/100),"")</f>
        <v/>
      </c>
      <c r="O78" s="9" t="str">
        <f t="shared" si="37"/>
        <v/>
      </c>
      <c r="P78" s="9" t="str">
        <f t="shared" si="37"/>
        <v/>
      </c>
      <c r="Q78" s="9" t="str">
        <f>IFERROR(N78*About!$A$30,"")</f>
        <v/>
      </c>
      <c r="R78" s="9" t="str">
        <f>IFERROR(O78*About!$A$30,"")</f>
        <v/>
      </c>
      <c r="S78" s="9" t="str">
        <f>IFERROR(P78*About!$A$30,"")</f>
        <v/>
      </c>
    </row>
    <row r="79" spans="1:49">
      <c r="A79" s="7" t="s">
        <v>479</v>
      </c>
      <c r="B79" s="8">
        <f t="shared" si="21"/>
        <v>8.907858</v>
      </c>
      <c r="C79" s="8">
        <f t="shared" si="21"/>
        <v>10.232688</v>
      </c>
      <c r="D79" s="8">
        <f t="shared" si="21"/>
        <v>7.415613</v>
      </c>
      <c r="E79" s="8">
        <f t="shared" si="22"/>
        <v>0</v>
      </c>
      <c r="F79" s="8">
        <f t="shared" si="23"/>
        <v>0</v>
      </c>
      <c r="G79" s="8">
        <f t="shared" si="24"/>
        <v>0</v>
      </c>
      <c r="H79" s="9" t="str">
        <f t="shared" si="25"/>
        <v/>
      </c>
      <c r="I79" s="9" t="str">
        <f t="shared" si="26"/>
        <v/>
      </c>
      <c r="J79" s="9" t="str">
        <f t="shared" si="27"/>
        <v/>
      </c>
      <c r="K79" s="7">
        <v>6.58</v>
      </c>
      <c r="L79" s="7">
        <v>6.52</v>
      </c>
      <c r="M79" s="7">
        <v>6.84</v>
      </c>
      <c r="N79" s="9" t="str">
        <f t="shared" ref="N79:P79" si="38">IFERROR(H79/(1-K79/100),"")</f>
        <v/>
      </c>
      <c r="O79" s="9" t="str">
        <f t="shared" si="38"/>
        <v/>
      </c>
      <c r="P79" s="9" t="str">
        <f t="shared" si="38"/>
        <v/>
      </c>
      <c r="Q79" s="9" t="str">
        <f>IFERROR(N79*About!$A$30,"")</f>
        <v/>
      </c>
      <c r="R79" s="9" t="str">
        <f>IFERROR(O79*About!$A$30,"")</f>
        <v/>
      </c>
      <c r="S79" s="9" t="str">
        <f>IFERROR(P79*About!$A$30,"")</f>
        <v/>
      </c>
    </row>
    <row r="80" spans="1:49">
      <c r="A80" s="7" t="s">
        <v>480</v>
      </c>
      <c r="B80" s="8">
        <f t="shared" si="21"/>
        <v>3.3221903450632</v>
      </c>
      <c r="C80" s="8">
        <f t="shared" si="21"/>
        <v>7.98190161872224</v>
      </c>
      <c r="D80" s="8">
        <f t="shared" si="21"/>
        <v>20.8944630215237</v>
      </c>
      <c r="E80" s="8">
        <f t="shared" si="22"/>
        <v>0</v>
      </c>
      <c r="F80" s="8">
        <f t="shared" si="23"/>
        <v>0</v>
      </c>
      <c r="G80" s="8">
        <f t="shared" si="24"/>
        <v>0</v>
      </c>
      <c r="H80" s="9" t="str">
        <f t="shared" si="25"/>
        <v/>
      </c>
      <c r="I80" s="9" t="str">
        <f t="shared" si="26"/>
        <v/>
      </c>
      <c r="J80" s="9" t="str">
        <f t="shared" si="27"/>
        <v/>
      </c>
      <c r="K80" s="7">
        <v>5.08</v>
      </c>
      <c r="L80" s="7">
        <v>5.07</v>
      </c>
      <c r="M80" s="7">
        <v>5.07</v>
      </c>
      <c r="N80" s="9" t="str">
        <f t="shared" ref="N80:P80" si="39">IFERROR(H80/(1-K80/100),"")</f>
        <v/>
      </c>
      <c r="O80" s="9" t="str">
        <f t="shared" si="39"/>
        <v/>
      </c>
      <c r="P80" s="9" t="str">
        <f t="shared" si="39"/>
        <v/>
      </c>
      <c r="Q80" s="9" t="str">
        <f>IFERROR(N80*About!$A$30,"")</f>
        <v/>
      </c>
      <c r="R80" s="9" t="str">
        <f>IFERROR(O80*About!$A$30,"")</f>
        <v/>
      </c>
      <c r="S80" s="9" t="str">
        <f>IFERROR(P80*About!$A$30,"")</f>
        <v/>
      </c>
    </row>
    <row r="81" spans="1:19">
      <c r="A81" s="7" t="s">
        <v>481</v>
      </c>
      <c r="B81" s="8">
        <f t="shared" si="21"/>
        <v>16.4879294021182</v>
      </c>
      <c r="C81" s="8">
        <f t="shared" si="21"/>
        <v>17.9559931154766</v>
      </c>
      <c r="D81" s="8">
        <f t="shared" si="21"/>
        <v>17.8627091072771</v>
      </c>
      <c r="E81" s="8">
        <f t="shared" si="22"/>
        <v>3</v>
      </c>
      <c r="F81" s="8">
        <f t="shared" si="23"/>
        <v>3</v>
      </c>
      <c r="G81" s="8">
        <f t="shared" si="24"/>
        <v>3</v>
      </c>
      <c r="H81" s="9">
        <f t="shared" si="25"/>
        <v>549.597646737274</v>
      </c>
      <c r="I81" s="9">
        <f t="shared" si="26"/>
        <v>598.53310384922</v>
      </c>
      <c r="J81" s="9">
        <f t="shared" si="27"/>
        <v>595.423636909236</v>
      </c>
      <c r="K81" s="7">
        <v>5.45</v>
      </c>
      <c r="L81" s="7">
        <v>5.33</v>
      </c>
      <c r="M81" s="7">
        <v>5.38</v>
      </c>
      <c r="N81" s="9">
        <f t="shared" ref="N81:P81" si="40">IFERROR(H81/(1-K81/100),"")</f>
        <v>581.277257257825</v>
      </c>
      <c r="O81" s="9">
        <f t="shared" si="40"/>
        <v>632.231017058435</v>
      </c>
      <c r="P81" s="9">
        <f t="shared" si="40"/>
        <v>629.278838416017</v>
      </c>
      <c r="Q81" s="9">
        <f>IFERROR(N81*About!$A$30,"")</f>
        <v>16146862.125649</v>
      </c>
      <c r="R81" s="9">
        <f>IFERROR(O81*About!$A$30,"")</f>
        <v>17562268.1543747</v>
      </c>
      <c r="S81" s="9">
        <f>IFERROR(P81*About!$A$30,"")</f>
        <v>17480261.8124541</v>
      </c>
    </row>
    <row r="82" spans="1:19">
      <c r="A82" s="7" t="s">
        <v>482</v>
      </c>
      <c r="B82" s="8">
        <f t="shared" si="21"/>
        <v>3.883476</v>
      </c>
      <c r="C82" s="8">
        <f t="shared" si="21"/>
        <v>3.596046</v>
      </c>
      <c r="D82" s="8">
        <f t="shared" si="21"/>
        <v>0.772869</v>
      </c>
      <c r="E82" s="8">
        <f t="shared" si="22"/>
        <v>0</v>
      </c>
      <c r="F82" s="8">
        <f t="shared" si="23"/>
        <v>0</v>
      </c>
      <c r="G82" s="8">
        <f t="shared" si="24"/>
        <v>0</v>
      </c>
      <c r="H82" s="9" t="str">
        <f t="shared" si="25"/>
        <v/>
      </c>
      <c r="I82" s="9" t="str">
        <f t="shared" si="26"/>
        <v/>
      </c>
      <c r="J82" s="9" t="str">
        <f t="shared" si="27"/>
        <v/>
      </c>
      <c r="K82" s="7">
        <v>7.05</v>
      </c>
      <c r="L82" s="7">
        <v>7.13</v>
      </c>
      <c r="M82" s="7">
        <v>7.16</v>
      </c>
      <c r="N82" s="9" t="str">
        <f t="shared" ref="N82:P82" si="41">IFERROR(H82/(1-K82/100),"")</f>
        <v/>
      </c>
      <c r="O82" s="9" t="str">
        <f t="shared" si="41"/>
        <v/>
      </c>
      <c r="P82" s="9" t="str">
        <f t="shared" si="41"/>
        <v/>
      </c>
      <c r="Q82" s="9" t="str">
        <f>IFERROR(N82*About!$A$30,"")</f>
        <v/>
      </c>
      <c r="R82" s="9" t="str">
        <f>IFERROR(O82*About!$A$30,"")</f>
        <v/>
      </c>
      <c r="S82" s="9" t="str">
        <f>IFERROR(P82*About!$A$30,"")</f>
        <v/>
      </c>
    </row>
    <row r="83" spans="1:19">
      <c r="A83" s="7" t="s">
        <v>483</v>
      </c>
      <c r="B83" s="8">
        <f t="shared" si="21"/>
        <v>8.4953577119918</v>
      </c>
      <c r="C83" s="8">
        <f t="shared" si="21"/>
        <v>7.12033323915272</v>
      </c>
      <c r="D83" s="8">
        <f t="shared" si="21"/>
        <v>8.70770858968227</v>
      </c>
      <c r="E83" s="8">
        <f t="shared" si="22"/>
        <v>0</v>
      </c>
      <c r="F83" s="8">
        <f t="shared" si="23"/>
        <v>0</v>
      </c>
      <c r="G83" s="8">
        <f t="shared" si="24"/>
        <v>0</v>
      </c>
      <c r="H83" s="9" t="str">
        <f t="shared" si="25"/>
        <v/>
      </c>
      <c r="I83" s="9" t="str">
        <f t="shared" si="26"/>
        <v/>
      </c>
      <c r="J83" s="9" t="str">
        <f t="shared" si="27"/>
        <v/>
      </c>
      <c r="K83" s="7">
        <v>4.36</v>
      </c>
      <c r="L83" s="7">
        <v>4.45</v>
      </c>
      <c r="M83" s="7">
        <v>4.5</v>
      </c>
      <c r="N83" s="9" t="str">
        <f t="shared" ref="N83:P83" si="42">IFERROR(H83/(1-K83/100),"")</f>
        <v/>
      </c>
      <c r="O83" s="9" t="str">
        <f t="shared" si="42"/>
        <v/>
      </c>
      <c r="P83" s="9" t="str">
        <f t="shared" si="42"/>
        <v/>
      </c>
      <c r="Q83" s="9" t="str">
        <f>IFERROR(N83*About!$A$30,"")</f>
        <v/>
      </c>
      <c r="R83" s="9" t="str">
        <f>IFERROR(O83*About!$A$30,"")</f>
        <v/>
      </c>
      <c r="S83" s="9" t="str">
        <f>IFERROR(P83*About!$A$30,"")</f>
        <v/>
      </c>
    </row>
    <row r="84" spans="1:19">
      <c r="A84" s="7" t="s">
        <v>484</v>
      </c>
      <c r="B84" s="8">
        <f t="shared" si="21"/>
        <v>1.31167341851725</v>
      </c>
      <c r="C84" s="8">
        <f t="shared" si="21"/>
        <v>4.5623250789204</v>
      </c>
      <c r="D84" s="8">
        <f t="shared" si="21"/>
        <v>2.97741206525453</v>
      </c>
      <c r="E84" s="8">
        <f t="shared" si="22"/>
        <v>0</v>
      </c>
      <c r="F84" s="8">
        <f t="shared" si="23"/>
        <v>0</v>
      </c>
      <c r="G84" s="8">
        <f t="shared" si="24"/>
        <v>0</v>
      </c>
      <c r="H84" s="9" t="str">
        <f t="shared" si="25"/>
        <v/>
      </c>
      <c r="I84" s="9" t="str">
        <f t="shared" si="26"/>
        <v/>
      </c>
      <c r="J84" s="9" t="str">
        <f t="shared" si="27"/>
        <v/>
      </c>
      <c r="K84" s="7">
        <v>4.77</v>
      </c>
      <c r="L84" s="7">
        <v>4.94</v>
      </c>
      <c r="M84" s="7">
        <v>5.19</v>
      </c>
      <c r="N84" s="9" t="str">
        <f t="shared" ref="N84:P84" si="43">IFERROR(H84/(1-K84/100),"")</f>
        <v/>
      </c>
      <c r="O84" s="9" t="str">
        <f t="shared" si="43"/>
        <v/>
      </c>
      <c r="P84" s="9" t="str">
        <f t="shared" si="43"/>
        <v/>
      </c>
      <c r="Q84" s="9" t="str">
        <f>IFERROR(N84*About!$A$30,"")</f>
        <v/>
      </c>
      <c r="R84" s="9" t="str">
        <f>IFERROR(O84*About!$A$30,"")</f>
        <v/>
      </c>
      <c r="S84" s="9" t="str">
        <f>IFERROR(P84*About!$A$30,"")</f>
        <v/>
      </c>
    </row>
    <row r="85" spans="1:19">
      <c r="A85" s="7" t="s">
        <v>485</v>
      </c>
      <c r="B85" s="8">
        <f t="shared" si="21"/>
        <v>8.66496</v>
      </c>
      <c r="C85" s="8">
        <f t="shared" si="21"/>
        <v>8.06600591253844</v>
      </c>
      <c r="D85" s="8">
        <f t="shared" si="21"/>
        <v>7.954626</v>
      </c>
      <c r="E85" s="8">
        <f t="shared" si="22"/>
        <v>4</v>
      </c>
      <c r="F85" s="8">
        <f t="shared" si="23"/>
        <v>4</v>
      </c>
      <c r="G85" s="8">
        <f t="shared" si="24"/>
        <v>4</v>
      </c>
      <c r="H85" s="9">
        <f t="shared" si="25"/>
        <v>216.624</v>
      </c>
      <c r="I85" s="9">
        <f t="shared" si="26"/>
        <v>201.650147813461</v>
      </c>
      <c r="J85" s="9">
        <f t="shared" si="27"/>
        <v>198.86565</v>
      </c>
      <c r="K85" s="7">
        <v>6.17</v>
      </c>
      <c r="L85" s="7">
        <v>5.96</v>
      </c>
      <c r="M85" s="7">
        <v>6.03</v>
      </c>
      <c r="N85" s="9">
        <f t="shared" ref="N85:P85" si="44">IFERROR(H85/(1-K85/100),"")</f>
        <v>230.868592134712</v>
      </c>
      <c r="O85" s="9">
        <f t="shared" si="44"/>
        <v>214.430186956041</v>
      </c>
      <c r="P85" s="9">
        <f t="shared" si="44"/>
        <v>211.626742577418</v>
      </c>
      <c r="Q85" s="9">
        <f>IFERROR(N85*About!$A$30,"")</f>
        <v>6413124.33919709</v>
      </c>
      <c r="R85" s="9">
        <f>IFERROR(O85*About!$A$30,"")</f>
        <v>5956494.29102058</v>
      </c>
      <c r="S85" s="9">
        <f>IFERROR(P85*About!$A$30,"")</f>
        <v>5878619.525935</v>
      </c>
    </row>
    <row r="86" spans="1:19">
      <c r="A86" s="7" t="s">
        <v>486</v>
      </c>
      <c r="B86" s="8">
        <f t="shared" si="21"/>
        <v>1.731099</v>
      </c>
      <c r="C86" s="8">
        <f t="shared" si="21"/>
        <v>2.094519</v>
      </c>
      <c r="D86" s="8">
        <f t="shared" si="21"/>
        <v>1.81767</v>
      </c>
      <c r="E86" s="8">
        <f t="shared" si="22"/>
        <v>0</v>
      </c>
      <c r="F86" s="8">
        <f t="shared" si="23"/>
        <v>0</v>
      </c>
      <c r="G86" s="8">
        <f t="shared" si="24"/>
        <v>0</v>
      </c>
      <c r="H86" s="9" t="str">
        <f t="shared" si="25"/>
        <v/>
      </c>
      <c r="I86" s="9" t="str">
        <f t="shared" si="26"/>
        <v/>
      </c>
      <c r="J86" s="9" t="str">
        <f t="shared" si="27"/>
        <v/>
      </c>
      <c r="K86" s="7">
        <v>7.32</v>
      </c>
      <c r="L86" s="7">
        <v>7.01</v>
      </c>
      <c r="M86" s="7">
        <v>6.67</v>
      </c>
      <c r="N86" s="9" t="str">
        <f t="shared" ref="N86:P86" si="45">IFERROR(H86/(1-K86/100),"")</f>
        <v/>
      </c>
      <c r="O86" s="9" t="str">
        <f t="shared" si="45"/>
        <v/>
      </c>
      <c r="P86" s="9" t="str">
        <f t="shared" si="45"/>
        <v/>
      </c>
      <c r="Q86" s="9" t="str">
        <f>IFERROR(N86*About!$A$30,"")</f>
        <v/>
      </c>
      <c r="R86" s="9" t="str">
        <f>IFERROR(O86*About!$A$30,"")</f>
        <v/>
      </c>
      <c r="S86" s="9" t="str">
        <f>IFERROR(P86*About!$A$30,"")</f>
        <v/>
      </c>
    </row>
    <row r="87" spans="1:19">
      <c r="A87" s="7" t="s">
        <v>487</v>
      </c>
      <c r="B87" s="8">
        <f t="shared" si="21"/>
        <v>0.463992</v>
      </c>
      <c r="C87" s="8">
        <f t="shared" si="21"/>
        <v>0.50799</v>
      </c>
      <c r="D87" s="8">
        <f t="shared" si="21"/>
        <v>0.624558</v>
      </c>
      <c r="E87" s="8">
        <f t="shared" si="22"/>
        <v>0</v>
      </c>
      <c r="F87" s="8">
        <f t="shared" si="23"/>
        <v>0</v>
      </c>
      <c r="G87" s="8">
        <f t="shared" si="24"/>
        <v>0</v>
      </c>
      <c r="H87" s="9" t="str">
        <f t="shared" si="25"/>
        <v/>
      </c>
      <c r="I87" s="9" t="str">
        <f t="shared" si="26"/>
        <v/>
      </c>
      <c r="J87" s="9" t="str">
        <f t="shared" si="27"/>
        <v/>
      </c>
      <c r="K87" s="7">
        <v>8.42</v>
      </c>
      <c r="L87" s="7">
        <v>8.15</v>
      </c>
      <c r="M87" s="7">
        <v>7.89</v>
      </c>
      <c r="N87" s="9" t="str">
        <f t="shared" ref="N87:P87" si="46">IFERROR(H87/(1-K87/100),"")</f>
        <v/>
      </c>
      <c r="O87" s="9" t="str">
        <f t="shared" si="46"/>
        <v/>
      </c>
      <c r="P87" s="9" t="str">
        <f t="shared" si="46"/>
        <v/>
      </c>
      <c r="Q87" s="9" t="str">
        <f>IFERROR(N87*About!$A$30,"")</f>
        <v/>
      </c>
      <c r="R87" s="9" t="str">
        <f>IFERROR(O87*About!$A$30,"")</f>
        <v/>
      </c>
      <c r="S87" s="9" t="str">
        <f>IFERROR(P87*About!$A$30,"")</f>
        <v/>
      </c>
    </row>
    <row r="88" spans="1:19">
      <c r="A88" s="7" t="s">
        <v>488</v>
      </c>
      <c r="B88" s="8">
        <f t="shared" si="21"/>
        <v>0.043713</v>
      </c>
      <c r="C88" s="8">
        <f t="shared" si="21"/>
        <v>0.072285</v>
      </c>
      <c r="D88" s="8">
        <f t="shared" si="21"/>
        <v>0.043428</v>
      </c>
      <c r="E88" s="8">
        <f t="shared" si="22"/>
        <v>0</v>
      </c>
      <c r="F88" s="8">
        <f t="shared" si="23"/>
        <v>0</v>
      </c>
      <c r="G88" s="8">
        <f t="shared" si="24"/>
        <v>0</v>
      </c>
      <c r="H88" s="9" t="str">
        <f t="shared" si="25"/>
        <v/>
      </c>
      <c r="I88" s="9" t="str">
        <f t="shared" si="26"/>
        <v/>
      </c>
      <c r="J88" s="9" t="str">
        <f t="shared" si="27"/>
        <v/>
      </c>
      <c r="K88" s="7">
        <v>6.4</v>
      </c>
      <c r="L88" s="7">
        <v>6.09</v>
      </c>
      <c r="M88" s="7">
        <v>6.26</v>
      </c>
      <c r="N88" s="9" t="str">
        <f t="shared" ref="N88:P88" si="47">IFERROR(H88/(1-K88/100),"")</f>
        <v/>
      </c>
      <c r="O88" s="9" t="str">
        <f t="shared" si="47"/>
        <v/>
      </c>
      <c r="P88" s="9" t="str">
        <f t="shared" si="47"/>
        <v/>
      </c>
      <c r="Q88" s="9" t="str">
        <f>IFERROR(N88*About!$A$30,"")</f>
        <v/>
      </c>
      <c r="R88" s="9" t="str">
        <f>IFERROR(O88*About!$A$30,"")</f>
        <v/>
      </c>
      <c r="S88" s="9" t="str">
        <f>IFERROR(P88*About!$A$30,"")</f>
        <v/>
      </c>
    </row>
    <row r="89" spans="1:19">
      <c r="A89" s="7" t="s">
        <v>224</v>
      </c>
      <c r="B89" s="8">
        <f t="shared" si="21"/>
        <v>387.976069456098</v>
      </c>
      <c r="C89" s="8">
        <f t="shared" si="21"/>
        <v>402.881146540485</v>
      </c>
      <c r="D89" s="8">
        <f t="shared" si="21"/>
        <v>400.593358509737</v>
      </c>
      <c r="E89" s="8">
        <f t="shared" si="22"/>
        <v>13</v>
      </c>
      <c r="F89" s="8">
        <f t="shared" si="23"/>
        <v>12</v>
      </c>
      <c r="G89" s="8">
        <f t="shared" si="24"/>
        <v>16</v>
      </c>
      <c r="H89" s="9">
        <f t="shared" si="25"/>
        <v>2984.43130350845</v>
      </c>
      <c r="I89" s="9">
        <f t="shared" si="26"/>
        <v>3357.34288783738</v>
      </c>
      <c r="J89" s="9">
        <f t="shared" si="27"/>
        <v>2503.70849068586</v>
      </c>
      <c r="K89" s="7">
        <v>6.01</v>
      </c>
      <c r="L89" s="7">
        <v>5.98</v>
      </c>
      <c r="M89" s="7">
        <v>5.59</v>
      </c>
      <c r="N89" s="9">
        <f t="shared" ref="N89:P89" si="48">IFERROR(H89/(1-K89/100),"")</f>
        <v>3175.26471274439</v>
      </c>
      <c r="O89" s="9">
        <f t="shared" si="48"/>
        <v>3570.88160799551</v>
      </c>
      <c r="P89" s="9">
        <f t="shared" si="48"/>
        <v>2651.95264345499</v>
      </c>
      <c r="Q89" s="9">
        <f>IFERROR(N89*About!$A$30,"")</f>
        <v>88203281.4615714</v>
      </c>
      <c r="R89" s="9">
        <f>IFERROR(O89*About!$A$30,"")</f>
        <v>99192824.5452496</v>
      </c>
      <c r="S89" s="9">
        <f>IFERROR(P89*About!$A$30,"")</f>
        <v>73666590.5348247</v>
      </c>
    </row>
    <row r="90" spans="1:19">
      <c r="A90" s="7" t="s">
        <v>489</v>
      </c>
      <c r="B90" s="8">
        <f t="shared" si="21"/>
        <v>25.5498703344722</v>
      </c>
      <c r="C90" s="8">
        <f t="shared" si="21"/>
        <v>35.2256874424325</v>
      </c>
      <c r="D90" s="8">
        <f t="shared" si="21"/>
        <v>30.4275801831227</v>
      </c>
      <c r="E90" s="8">
        <f t="shared" si="22"/>
        <v>0</v>
      </c>
      <c r="F90" s="8">
        <f t="shared" si="23"/>
        <v>0</v>
      </c>
      <c r="G90" s="8">
        <f t="shared" si="24"/>
        <v>0</v>
      </c>
      <c r="H90" s="9" t="str">
        <f t="shared" si="25"/>
        <v/>
      </c>
      <c r="I90" s="9" t="str">
        <f t="shared" si="26"/>
        <v/>
      </c>
      <c r="J90" s="9" t="str">
        <f t="shared" si="27"/>
        <v/>
      </c>
      <c r="K90" s="7">
        <v>6.49</v>
      </c>
      <c r="L90" s="7">
        <v>6.87</v>
      </c>
      <c r="M90" s="7">
        <v>6.21</v>
      </c>
      <c r="N90" s="9" t="str">
        <f t="shared" ref="N90:P90" si="49">IFERROR(H90/(1-K90/100),"")</f>
        <v/>
      </c>
      <c r="O90" s="9" t="str">
        <f t="shared" si="49"/>
        <v/>
      </c>
      <c r="P90" s="9" t="str">
        <f t="shared" si="49"/>
        <v/>
      </c>
      <c r="Q90" s="9" t="str">
        <f>IFERROR(N90*About!$A$30,"")</f>
        <v/>
      </c>
      <c r="R90" s="9" t="str">
        <f>IFERROR(O90*About!$A$30,"")</f>
        <v/>
      </c>
      <c r="S90" s="9" t="str">
        <f>IFERROR(P90*About!$A$30,"")</f>
        <v/>
      </c>
    </row>
    <row r="91" spans="1:19">
      <c r="A91" s="7" t="s">
        <v>490</v>
      </c>
      <c r="B91" s="8">
        <f t="shared" si="21"/>
        <v>1.33326449162966</v>
      </c>
      <c r="C91" s="8">
        <f t="shared" si="21"/>
        <v>1.162545</v>
      </c>
      <c r="D91" s="8">
        <f t="shared" si="21"/>
        <v>2.124516</v>
      </c>
      <c r="E91" s="8">
        <f t="shared" si="22"/>
        <v>0</v>
      </c>
      <c r="F91" s="8">
        <f t="shared" si="23"/>
        <v>0</v>
      </c>
      <c r="G91" s="8">
        <f t="shared" si="24"/>
        <v>0</v>
      </c>
      <c r="H91" s="9" t="str">
        <f t="shared" si="25"/>
        <v/>
      </c>
      <c r="I91" s="9" t="str">
        <f t="shared" si="26"/>
        <v/>
      </c>
      <c r="J91" s="9" t="str">
        <f t="shared" si="27"/>
        <v/>
      </c>
      <c r="K91" s="7">
        <v>7.24</v>
      </c>
      <c r="L91" s="7">
        <v>7.09</v>
      </c>
      <c r="M91" s="7">
        <v>6.94</v>
      </c>
      <c r="N91" s="9" t="str">
        <f t="shared" ref="N91:P91" si="50">IFERROR(H91/(1-K91/100),"")</f>
        <v/>
      </c>
      <c r="O91" s="9" t="str">
        <f t="shared" si="50"/>
        <v/>
      </c>
      <c r="P91" s="9" t="str">
        <f t="shared" si="50"/>
        <v/>
      </c>
      <c r="Q91" s="9" t="str">
        <f>IFERROR(N91*About!$A$30,"")</f>
        <v/>
      </c>
      <c r="R91" s="9" t="str">
        <f>IFERROR(O91*About!$A$30,"")</f>
        <v/>
      </c>
      <c r="S91" s="9" t="str">
        <f>IFERROR(P91*About!$A$30,"")</f>
        <v/>
      </c>
    </row>
    <row r="92" spans="1:19">
      <c r="A92" s="7" t="s">
        <v>491</v>
      </c>
      <c r="B92" s="8">
        <f t="shared" si="21"/>
        <v>0.495414</v>
      </c>
      <c r="C92" s="8">
        <f t="shared" si="21"/>
        <v>0.611982</v>
      </c>
      <c r="D92" s="8">
        <f t="shared" si="21"/>
        <v>0.699408</v>
      </c>
      <c r="E92" s="8">
        <f t="shared" si="22"/>
        <v>0</v>
      </c>
      <c r="F92" s="8">
        <f t="shared" si="23"/>
        <v>0</v>
      </c>
      <c r="G92" s="8">
        <f t="shared" si="24"/>
        <v>0</v>
      </c>
      <c r="H92" s="9" t="str">
        <f t="shared" si="25"/>
        <v/>
      </c>
      <c r="I92" s="9" t="str">
        <f t="shared" si="26"/>
        <v/>
      </c>
      <c r="J92" s="9" t="str">
        <f t="shared" si="27"/>
        <v/>
      </c>
      <c r="K92" s="7">
        <v>6.95</v>
      </c>
      <c r="L92" s="7">
        <v>6.79</v>
      </c>
      <c r="M92" s="7">
        <v>6.48</v>
      </c>
      <c r="N92" s="9" t="str">
        <f t="shared" ref="N92:P92" si="51">IFERROR(H92/(1-K92/100),"")</f>
        <v/>
      </c>
      <c r="O92" s="9" t="str">
        <f t="shared" si="51"/>
        <v/>
      </c>
      <c r="P92" s="9" t="str">
        <f t="shared" si="51"/>
        <v/>
      </c>
      <c r="Q92" s="9" t="str">
        <f>IFERROR(N92*About!$A$30,"")</f>
        <v/>
      </c>
      <c r="R92" s="9" t="str">
        <f>IFERROR(O92*About!$A$30,"")</f>
        <v/>
      </c>
      <c r="S92" s="9" t="str">
        <f>IFERROR(P92*About!$A$30,"")</f>
        <v/>
      </c>
    </row>
    <row r="93" spans="1:19">
      <c r="A93" s="7" t="s">
        <v>492</v>
      </c>
      <c r="B93" s="8">
        <f t="shared" si="21"/>
        <v>22.8086683119235</v>
      </c>
      <c r="C93" s="8">
        <f t="shared" si="21"/>
        <v>22.2355868322515</v>
      </c>
      <c r="D93" s="8">
        <f t="shared" si="21"/>
        <v>23.7918425401435</v>
      </c>
      <c r="E93" s="8">
        <f t="shared" si="22"/>
        <v>1</v>
      </c>
      <c r="F93" s="8">
        <f t="shared" si="23"/>
        <v>1</v>
      </c>
      <c r="G93" s="8">
        <f t="shared" si="24"/>
        <v>2</v>
      </c>
      <c r="H93" s="9">
        <f t="shared" si="25"/>
        <v>2280.86683119235</v>
      </c>
      <c r="I93" s="9">
        <f t="shared" si="26"/>
        <v>2223.55868322515</v>
      </c>
      <c r="J93" s="9">
        <f t="shared" si="27"/>
        <v>1189.59212700717</v>
      </c>
      <c r="K93" s="7">
        <v>4.57</v>
      </c>
      <c r="L93" s="7">
        <v>4.74</v>
      </c>
      <c r="M93" s="7">
        <v>4.69</v>
      </c>
      <c r="N93" s="9">
        <f t="shared" ref="N93:P93" si="52">IFERROR(H93/(1-K93/100),"")</f>
        <v>2390.09413307382</v>
      </c>
      <c r="O93" s="9">
        <f t="shared" si="52"/>
        <v>2334.19975144357</v>
      </c>
      <c r="P93" s="9">
        <f t="shared" si="52"/>
        <v>1248.12939566381</v>
      </c>
      <c r="Q93" s="9">
        <f>IFERROR(N93*About!$A$30,"")</f>
        <v>66392620.6508161</v>
      </c>
      <c r="R93" s="9">
        <f>IFERROR(O93*About!$A$30,"")</f>
        <v>64839972.8179391</v>
      </c>
      <c r="S93" s="9">
        <f>IFERROR(P93*About!$A$30,"")</f>
        <v>34670844.2746008</v>
      </c>
    </row>
    <row r="94" spans="1:19">
      <c r="A94" s="7" t="s">
        <v>493</v>
      </c>
      <c r="B94" s="8">
        <f t="shared" si="21"/>
        <v>5.962827</v>
      </c>
      <c r="C94" s="8">
        <f t="shared" si="21"/>
        <v>4.593972</v>
      </c>
      <c r="D94" s="8">
        <f t="shared" si="21"/>
        <v>3.163101</v>
      </c>
      <c r="E94" s="8">
        <f t="shared" si="22"/>
        <v>0</v>
      </c>
      <c r="F94" s="8">
        <f t="shared" si="23"/>
        <v>0</v>
      </c>
      <c r="G94" s="8">
        <f t="shared" si="24"/>
        <v>0</v>
      </c>
      <c r="H94" s="9" t="str">
        <f t="shared" si="25"/>
        <v/>
      </c>
      <c r="I94" s="9" t="str">
        <f t="shared" si="26"/>
        <v/>
      </c>
      <c r="J94" s="9" t="str">
        <f t="shared" si="27"/>
        <v/>
      </c>
      <c r="K94" s="7">
        <v>4.38</v>
      </c>
      <c r="L94" s="7">
        <v>4.29</v>
      </c>
      <c r="M94" s="7">
        <v>4.21</v>
      </c>
      <c r="N94" s="9" t="str">
        <f t="shared" ref="N94:P94" si="53">IFERROR(H94/(1-K94/100),"")</f>
        <v/>
      </c>
      <c r="O94" s="9" t="str">
        <f t="shared" si="53"/>
        <v/>
      </c>
      <c r="P94" s="9" t="str">
        <f t="shared" si="53"/>
        <v/>
      </c>
      <c r="Q94" s="9" t="str">
        <f>IFERROR(N94*About!$A$30,"")</f>
        <v/>
      </c>
      <c r="R94" s="9" t="str">
        <f>IFERROR(O94*About!$A$30,"")</f>
        <v/>
      </c>
      <c r="S94" s="9" t="str">
        <f>IFERROR(P94*About!$A$30,"")</f>
        <v/>
      </c>
    </row>
    <row r="95" spans="1:19">
      <c r="A95" s="7" t="s">
        <v>495</v>
      </c>
      <c r="B95" s="8">
        <f t="shared" si="21"/>
        <v>41.9418249613939</v>
      </c>
      <c r="C95" s="8">
        <f t="shared" si="21"/>
        <v>44.0452498708575</v>
      </c>
      <c r="D95" s="8">
        <f t="shared" si="21"/>
        <v>37.2790609668603</v>
      </c>
      <c r="E95" s="8">
        <f t="shared" si="22"/>
        <v>0</v>
      </c>
      <c r="F95" s="8">
        <f t="shared" si="23"/>
        <v>0</v>
      </c>
      <c r="G95" s="8">
        <f t="shared" si="24"/>
        <v>5</v>
      </c>
      <c r="H95" s="9" t="str">
        <f t="shared" si="25"/>
        <v/>
      </c>
      <c r="I95" s="9" t="str">
        <f t="shared" si="26"/>
        <v/>
      </c>
      <c r="J95" s="9">
        <f t="shared" si="27"/>
        <v>745.581219337205</v>
      </c>
      <c r="K95" s="7">
        <v>5.46</v>
      </c>
      <c r="L95" s="7">
        <v>5.37</v>
      </c>
      <c r="M95" s="7">
        <v>5.49</v>
      </c>
      <c r="N95" s="9" t="str">
        <f t="shared" ref="N95:P95" si="54">IFERROR(H95/(1-K95/100),"")</f>
        <v/>
      </c>
      <c r="O95" s="9" t="str">
        <f t="shared" si="54"/>
        <v/>
      </c>
      <c r="P95" s="9">
        <f t="shared" si="54"/>
        <v>788.89135471083</v>
      </c>
      <c r="Q95" s="9" t="str">
        <f>IFERROR(N95*About!$A$30,"")</f>
        <v/>
      </c>
      <c r="R95" s="9" t="str">
        <f>IFERROR(O95*About!$A$30,"")</f>
        <v/>
      </c>
      <c r="S95" s="9">
        <f>IFERROR(P95*About!$A$30,"")</f>
        <v>21914017.4118016</v>
      </c>
    </row>
    <row r="96" spans="1:19">
      <c r="A96" s="7" t="s">
        <v>496</v>
      </c>
      <c r="B96" s="8">
        <f t="shared" si="21"/>
        <v>0.522846</v>
      </c>
      <c r="C96" s="8">
        <f t="shared" si="21"/>
        <v>0.727695</v>
      </c>
      <c r="D96" s="8">
        <f t="shared" si="21"/>
        <v>0.50856</v>
      </c>
      <c r="E96" s="8">
        <f t="shared" si="22"/>
        <v>0</v>
      </c>
      <c r="F96" s="8">
        <f t="shared" si="23"/>
        <v>0</v>
      </c>
      <c r="G96" s="8">
        <f t="shared" si="24"/>
        <v>0</v>
      </c>
      <c r="H96" s="9" t="str">
        <f t="shared" si="25"/>
        <v/>
      </c>
      <c r="I96" s="9" t="str">
        <f t="shared" si="26"/>
        <v/>
      </c>
      <c r="J96" s="9" t="str">
        <f t="shared" si="27"/>
        <v/>
      </c>
      <c r="K96" s="7">
        <v>8.43</v>
      </c>
      <c r="L96" s="7">
        <v>8.15</v>
      </c>
      <c r="M96" s="7">
        <v>5.03</v>
      </c>
      <c r="N96" s="9" t="str">
        <f t="shared" ref="N96:P96" si="55">IFERROR(H96/(1-K96/100),"")</f>
        <v/>
      </c>
      <c r="O96" s="9" t="str">
        <f t="shared" si="55"/>
        <v/>
      </c>
      <c r="P96" s="9" t="str">
        <f t="shared" si="55"/>
        <v/>
      </c>
      <c r="Q96" s="9" t="str">
        <f>IFERROR(N96*About!$A$30,"")</f>
        <v/>
      </c>
      <c r="R96" s="9" t="str">
        <f>IFERROR(O96*About!$A$30,"")</f>
        <v/>
      </c>
      <c r="S96" s="9" t="str">
        <f>IFERROR(P96*About!$A$30,"")</f>
        <v/>
      </c>
    </row>
    <row r="97" spans="1:19">
      <c r="A97" s="7" t="s">
        <v>497</v>
      </c>
      <c r="B97" s="8">
        <f t="shared" si="21"/>
        <v>0.480843</v>
      </c>
      <c r="C97" s="8">
        <f t="shared" si="21"/>
        <v>0.903402</v>
      </c>
      <c r="D97" s="8">
        <f t="shared" si="21"/>
        <v>1.427958</v>
      </c>
      <c r="E97" s="8">
        <f t="shared" si="22"/>
        <v>0</v>
      </c>
      <c r="F97" s="8">
        <f t="shared" si="23"/>
        <v>0</v>
      </c>
      <c r="G97" s="8">
        <f t="shared" si="24"/>
        <v>0</v>
      </c>
      <c r="H97" s="9" t="str">
        <f t="shared" si="25"/>
        <v/>
      </c>
      <c r="I97" s="9" t="str">
        <f t="shared" si="26"/>
        <v/>
      </c>
      <c r="J97" s="9" t="str">
        <f t="shared" si="27"/>
        <v/>
      </c>
      <c r="K97" s="7">
        <v>8.12</v>
      </c>
      <c r="L97" s="7">
        <v>7.52</v>
      </c>
      <c r="M97" s="7">
        <v>7.85</v>
      </c>
      <c r="N97" s="9" t="str">
        <f t="shared" ref="N97:P97" si="56">IFERROR(H97/(1-K97/100),"")</f>
        <v/>
      </c>
      <c r="O97" s="9" t="str">
        <f t="shared" si="56"/>
        <v/>
      </c>
      <c r="P97" s="9" t="str">
        <f t="shared" si="56"/>
        <v/>
      </c>
      <c r="Q97" s="9" t="str">
        <f>IFERROR(N97*About!$A$30,"")</f>
        <v/>
      </c>
      <c r="R97" s="9" t="str">
        <f>IFERROR(O97*About!$A$30,"")</f>
        <v/>
      </c>
      <c r="S97" s="9" t="str">
        <f>IFERROR(P97*About!$A$30,"")</f>
        <v/>
      </c>
    </row>
    <row r="98" spans="1:19">
      <c r="A98" s="7" t="s">
        <v>498</v>
      </c>
      <c r="B98" s="8">
        <f t="shared" si="21"/>
        <v>43.2687835439016</v>
      </c>
      <c r="C98" s="8">
        <f t="shared" si="21"/>
        <v>34.6108560895114</v>
      </c>
      <c r="D98" s="8">
        <f t="shared" si="21"/>
        <v>35.2810031305091</v>
      </c>
      <c r="E98" s="8">
        <f t="shared" si="22"/>
        <v>0.02</v>
      </c>
      <c r="F98" s="8">
        <f t="shared" si="23"/>
        <v>0.03</v>
      </c>
      <c r="G98" s="8">
        <f t="shared" si="24"/>
        <v>0.04</v>
      </c>
      <c r="H98" s="9">
        <f t="shared" si="25"/>
        <v>216343.917719508</v>
      </c>
      <c r="I98" s="9">
        <f t="shared" si="26"/>
        <v>115369.520298371</v>
      </c>
      <c r="J98" s="9">
        <f t="shared" si="27"/>
        <v>88202.5078262726</v>
      </c>
      <c r="K98" s="7">
        <v>5.07</v>
      </c>
      <c r="L98" s="7">
        <v>5.12</v>
      </c>
      <c r="M98" s="7">
        <v>4.86</v>
      </c>
      <c r="N98" s="9">
        <f t="shared" ref="N98:P98" si="57">IFERROR(H98/(1-K98/100),"")</f>
        <v>227898.364815662</v>
      </c>
      <c r="O98" s="9">
        <f t="shared" si="57"/>
        <v>121595.194243646</v>
      </c>
      <c r="P98" s="9">
        <f t="shared" si="57"/>
        <v>92708.1225838476</v>
      </c>
      <c r="Q98" s="9">
        <f>IFERROR(N98*About!$A$30,"")</f>
        <v>6330616636.71312</v>
      </c>
      <c r="R98" s="9">
        <f>IFERROR(O98*About!$A$30,"")</f>
        <v>3377701109.20202</v>
      </c>
      <c r="S98" s="9">
        <f>IFERROR(P98*About!$A$30,"")</f>
        <v>2575268952.29136</v>
      </c>
    </row>
    <row r="99" spans="1:19">
      <c r="A99" s="7" t="s">
        <v>499</v>
      </c>
      <c r="B99" s="8">
        <f t="shared" si="21"/>
        <v>0.552558</v>
      </c>
      <c r="C99" s="8">
        <f t="shared" si="21"/>
        <v>0.640269</v>
      </c>
      <c r="D99" s="8">
        <f t="shared" si="21"/>
        <v>0.785409</v>
      </c>
      <c r="E99" s="8">
        <f t="shared" si="22"/>
        <v>0</v>
      </c>
      <c r="F99" s="8">
        <f t="shared" si="23"/>
        <v>0</v>
      </c>
      <c r="G99" s="8">
        <f t="shared" si="24"/>
        <v>0</v>
      </c>
      <c r="H99" s="9" t="str">
        <f t="shared" si="25"/>
        <v/>
      </c>
      <c r="I99" s="9" t="str">
        <f t="shared" si="26"/>
        <v/>
      </c>
      <c r="J99" s="9" t="str">
        <f t="shared" si="27"/>
        <v/>
      </c>
      <c r="K99" s="7">
        <v>7.14</v>
      </c>
      <c r="L99" s="7">
        <v>7.24</v>
      </c>
      <c r="M99" s="7">
        <v>6.66</v>
      </c>
      <c r="N99" s="9" t="str">
        <f t="shared" ref="N99:P99" si="58">IFERROR(H99/(1-K99/100),"")</f>
        <v/>
      </c>
      <c r="O99" s="9" t="str">
        <f t="shared" si="58"/>
        <v/>
      </c>
      <c r="P99" s="9" t="str">
        <f t="shared" si="58"/>
        <v/>
      </c>
      <c r="Q99" s="9" t="str">
        <f>IFERROR(N99*About!$A$30,"")</f>
        <v/>
      </c>
      <c r="R99" s="9" t="str">
        <f>IFERROR(O99*About!$A$30,"")</f>
        <v/>
      </c>
      <c r="S99" s="9" t="str">
        <f>IFERROR(P99*About!$A$30,"")</f>
        <v/>
      </c>
    </row>
  </sheetData>
  <mergeCells count="6">
    <mergeCell ref="B1:D1"/>
    <mergeCell ref="E1:G1"/>
    <mergeCell ref="H1:J1"/>
    <mergeCell ref="K1:M1"/>
    <mergeCell ref="N1:P1"/>
    <mergeCell ref="Q1:S1"/>
  </mergeCells>
  <conditionalFormatting sqref="H3:J33 N3:P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:J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6:P6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:J9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9:P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43"/>
  <sheetViews>
    <sheetView workbookViewId="0">
      <selection activeCell="D17" sqref="D17"/>
    </sheetView>
  </sheetViews>
  <sheetFormatPr defaultColWidth="9" defaultRowHeight="13.5"/>
  <cols>
    <col min="4" max="4" width="12.8141592920354"/>
    <col min="17" max="17" width="27.3893805309735" customWidth="1"/>
    <col min="18" max="28" width="10.5929203539823" customWidth="1"/>
  </cols>
  <sheetData>
    <row r="2" spans="1:5">
      <c r="A2" t="s">
        <v>608</v>
      </c>
    </row>
    <row r="4" spans="1:5">
      <c r="A4" t="s">
        <v>609</v>
      </c>
    </row>
    <row r="5" spans="1:5">
      <c r="A5">
        <v>270</v>
      </c>
      <c r="B5" t="s">
        <v>610</v>
      </c>
      <c r="D5">
        <f>A5*About!$A$30</f>
        <v>7500126.17815447</v>
      </c>
      <c r="E5" t="s">
        <v>611</v>
      </c>
    </row>
    <row r="7" spans="1:5">
      <c r="A7" t="s">
        <v>612</v>
      </c>
    </row>
    <row r="8" spans="1:5">
      <c r="A8">
        <v>0.19</v>
      </c>
      <c r="B8" t="s">
        <v>613</v>
      </c>
      <c r="D8">
        <f>A8*'Updated Calculation'!$J$15*'Updated Calculation'!$B$36*1000</f>
        <v>5805587.64474</v>
      </c>
      <c r="E8" t="s">
        <v>611</v>
      </c>
    </row>
    <row r="9" spans="1:5">
      <c r="A9">
        <v>0.182</v>
      </c>
      <c r="B9" t="s">
        <v>613</v>
      </c>
      <c r="D9">
        <f>A9*'Updated Calculation'!$J$15*'Updated Calculation'!$B$36*1000</f>
        <v>5561141.849172</v>
      </c>
      <c r="E9" t="s">
        <v>611</v>
      </c>
    </row>
    <row r="10" spans="1:5">
      <c r="A10">
        <v>0.17</v>
      </c>
      <c r="B10" t="s">
        <v>613</v>
      </c>
      <c r="D10">
        <f>A10*'Updated Calculation'!$J$15*'Updated Calculation'!$B$36*1000</f>
        <v>5194473.15582</v>
      </c>
      <c r="E10" t="s">
        <v>611</v>
      </c>
    </row>
    <row r="14" spans="1:5">
      <c r="A14" t="s">
        <v>614</v>
      </c>
    </row>
    <row r="15" spans="1:5">
      <c r="A15">
        <v>310</v>
      </c>
      <c r="B15" t="s">
        <v>610</v>
      </c>
      <c r="D15">
        <f>A15*About!$A$30</f>
        <v>8611255.9823255</v>
      </c>
      <c r="E15" t="s">
        <v>611</v>
      </c>
    </row>
    <row r="30" spans="1:20">
      <c r="A30" t="s">
        <v>615</v>
      </c>
    </row>
    <row r="32" spans="1:20">
      <c r="R32">
        <v>2020</v>
      </c>
      <c r="S32">
        <v>2025</v>
      </c>
      <c r="T32">
        <v>2030</v>
      </c>
    </row>
    <row r="33" spans="17:28">
      <c r="R33">
        <v>310</v>
      </c>
      <c r="T33">
        <v>302</v>
      </c>
    </row>
    <row r="36" spans="17:28">
      <c r="R36">
        <v>2020</v>
      </c>
      <c r="S36">
        <v>2021</v>
      </c>
      <c r="T36">
        <v>2022</v>
      </c>
      <c r="U36">
        <v>2023</v>
      </c>
      <c r="V36">
        <v>2024</v>
      </c>
      <c r="W36">
        <v>2025</v>
      </c>
      <c r="X36">
        <v>2026</v>
      </c>
      <c r="Y36">
        <v>2027</v>
      </c>
      <c r="Z36">
        <v>2028</v>
      </c>
      <c r="AA36">
        <v>2029</v>
      </c>
      <c r="AB36">
        <v>2030</v>
      </c>
    </row>
    <row r="37" spans="17:28">
      <c r="R37">
        <v>310</v>
      </c>
      <c r="S37">
        <f>R37-($R$37-$W$37)/($W$36-$R$36)</f>
        <v>308.884</v>
      </c>
      <c r="T37">
        <f>S37-($R$37-$W$37)/($W$36-$R$36)</f>
        <v>307.768</v>
      </c>
      <c r="U37">
        <f>T37-($R$37-$W$37)/($W$36-$R$36)</f>
        <v>306.652</v>
      </c>
      <c r="V37">
        <f>U37-($R$37-$W$37)/($W$36-$R$36)</f>
        <v>305.536</v>
      </c>
      <c r="W37">
        <f>310*(1-0.018)</f>
        <v>304.42</v>
      </c>
      <c r="X37">
        <f>W37-($W$37-$AB$37)/($AB$36-$W$36)</f>
        <v>303.936</v>
      </c>
      <c r="Y37">
        <f>X37-($W$37-$AB$37)/($AB$36-$W$36)</f>
        <v>303.452</v>
      </c>
      <c r="Z37">
        <f>Y37-($W$37-$AB$37)/($AB$36-$W$36)</f>
        <v>302.968</v>
      </c>
      <c r="AA37">
        <f>Z37-($W$37-$AB$37)/($AB$36-$W$36)</f>
        <v>302.484</v>
      </c>
      <c r="AB37">
        <v>302</v>
      </c>
    </row>
    <row r="39" spans="17:28">
      <c r="Q39" t="s">
        <v>616</v>
      </c>
      <c r="R39" s="5">
        <f>ABS(R37/$R$37-1)</f>
        <v>0</v>
      </c>
      <c r="S39" s="5">
        <f t="shared" ref="S39:AB39" si="0">ABS(S37/$R$37-1)</f>
        <v>0.00359999999999994</v>
      </c>
      <c r="T39" s="5">
        <f t="shared" si="0"/>
        <v>0.00719999999999987</v>
      </c>
      <c r="U39" s="5">
        <f t="shared" si="0"/>
        <v>0.0107999999999998</v>
      </c>
      <c r="V39" s="5">
        <f t="shared" si="0"/>
        <v>0.0143999999999999</v>
      </c>
      <c r="W39" s="5">
        <f t="shared" si="0"/>
        <v>0.0179999999999999</v>
      </c>
      <c r="X39" s="5">
        <f t="shared" si="0"/>
        <v>0.0195612903225806</v>
      </c>
      <c r="Y39" s="5">
        <f t="shared" si="0"/>
        <v>0.0211225806451611</v>
      </c>
      <c r="Z39" s="5">
        <f t="shared" si="0"/>
        <v>0.0226838709677417</v>
      </c>
      <c r="AA39" s="5">
        <f t="shared" si="0"/>
        <v>0.0242451612903223</v>
      </c>
      <c r="AB39" s="5">
        <f t="shared" si="0"/>
        <v>0.0258064516129032</v>
      </c>
    </row>
    <row r="41" spans="17:28">
      <c r="Q41" t="s">
        <v>617</v>
      </c>
      <c r="R41">
        <f>MAX(R39:AB39)</f>
        <v>0.0258064516129032</v>
      </c>
    </row>
    <row r="43" spans="17:28">
      <c r="Q43" t="s">
        <v>618</v>
      </c>
      <c r="R43">
        <f>R39/$R$41</f>
        <v>0</v>
      </c>
      <c r="S43">
        <f t="shared" ref="S43:AB43" si="1">S39/$R$41</f>
        <v>0.139499999999998</v>
      </c>
      <c r="T43">
        <f t="shared" si="1"/>
        <v>0.278999999999996</v>
      </c>
      <c r="U43">
        <f t="shared" si="1"/>
        <v>0.418499999999993</v>
      </c>
      <c r="V43">
        <f t="shared" si="1"/>
        <v>0.557999999999995</v>
      </c>
      <c r="W43">
        <f t="shared" si="1"/>
        <v>0.697499999999998</v>
      </c>
      <c r="X43">
        <f t="shared" si="1"/>
        <v>0.757999999999999</v>
      </c>
      <c r="Y43">
        <f t="shared" si="1"/>
        <v>0.818499999999996</v>
      </c>
      <c r="Z43">
        <f t="shared" si="1"/>
        <v>0.878999999999993</v>
      </c>
      <c r="AA43">
        <f t="shared" si="1"/>
        <v>0.93949999999999</v>
      </c>
      <c r="AB43">
        <f t="shared" si="1"/>
        <v>1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D17"/>
  <sheetViews>
    <sheetView tabSelected="1" workbookViewId="0">
      <selection activeCell="J4" sqref="J4"/>
    </sheetView>
  </sheetViews>
  <sheetFormatPr defaultColWidth="9" defaultRowHeight="13.5" outlineLevelCol="3"/>
  <cols>
    <col min="1" max="1" width="26.7522123893805" customWidth="1"/>
    <col min="2" max="4" width="19" customWidth="1"/>
  </cols>
  <sheetData>
    <row r="1" ht="54" spans="1:4">
      <c r="A1" s="1" t="s">
        <v>619</v>
      </c>
      <c r="B1" t="s">
        <v>620</v>
      </c>
      <c r="C1" s="2" t="s">
        <v>621</v>
      </c>
      <c r="D1" t="s">
        <v>622</v>
      </c>
    </row>
    <row r="2" spans="1:4">
      <c r="A2" t="s">
        <v>45</v>
      </c>
      <c r="B2" s="3">
        <f>'Updated Calculation'!F62</f>
        <v>9711666.14633839</v>
      </c>
      <c r="C2" s="3">
        <v>0</v>
      </c>
      <c r="D2" s="3">
        <f>'Newly Build Coal'!D15*(1+(AVERAGE('Updated Calculation'!C67:E67)/100))</f>
        <v>9115875.58288977</v>
      </c>
    </row>
    <row r="3" spans="1:4">
      <c r="A3" t="s">
        <v>623</v>
      </c>
      <c r="B3" s="3">
        <f>'Updated Calculation'!F63</f>
        <v>5996194.50023107</v>
      </c>
      <c r="C3" s="3">
        <f>B3</f>
        <v>5996194.50023107</v>
      </c>
      <c r="D3" s="3">
        <f>MIN(AVERAGE('Newly Build Coal'!D8:D10),B3)</f>
        <v>5520400.883244</v>
      </c>
    </row>
    <row r="4" spans="1:4">
      <c r="A4" t="s">
        <v>127</v>
      </c>
      <c r="B4" s="3">
        <f>10448*10^3</f>
        <v>10448000</v>
      </c>
      <c r="C4" s="3">
        <v>0</v>
      </c>
      <c r="D4" s="3">
        <f>B4</f>
        <v>10448000</v>
      </c>
    </row>
    <row r="5" spans="1:4">
      <c r="A5" t="s">
        <v>66</v>
      </c>
      <c r="B5" s="3">
        <v>0</v>
      </c>
      <c r="C5" s="3">
        <v>0</v>
      </c>
      <c r="D5" s="3">
        <v>0</v>
      </c>
    </row>
    <row r="6" spans="1:4">
      <c r="A6" t="s">
        <v>182</v>
      </c>
      <c r="B6" s="3">
        <v>0</v>
      </c>
      <c r="C6" s="3">
        <v>0</v>
      </c>
      <c r="D6" s="3">
        <v>0</v>
      </c>
    </row>
    <row r="7" spans="1:4">
      <c r="A7" t="s">
        <v>624</v>
      </c>
      <c r="B7" s="3">
        <v>0</v>
      </c>
      <c r="C7" s="3">
        <v>0</v>
      </c>
      <c r="D7" s="3">
        <v>0</v>
      </c>
    </row>
    <row r="8" spans="1:4">
      <c r="A8" t="s">
        <v>93</v>
      </c>
      <c r="B8" s="3">
        <v>0</v>
      </c>
      <c r="C8" s="3">
        <v>0</v>
      </c>
      <c r="D8" s="3">
        <v>0</v>
      </c>
    </row>
    <row r="9" spans="1:4">
      <c r="A9" t="s">
        <v>37</v>
      </c>
      <c r="B9" s="3">
        <f>'Updated Calculation'!F65</f>
        <v>4114320.11485175</v>
      </c>
      <c r="C9" s="3">
        <v>0</v>
      </c>
      <c r="D9" s="3">
        <f>B9</f>
        <v>4114320.11485175</v>
      </c>
    </row>
    <row r="10" spans="1:4">
      <c r="A10" t="s">
        <v>78</v>
      </c>
      <c r="B10" s="3">
        <v>0</v>
      </c>
      <c r="C10" s="3">
        <v>0</v>
      </c>
      <c r="D10" s="3">
        <v>0</v>
      </c>
    </row>
    <row r="11" spans="1:4">
      <c r="A11" t="s">
        <v>83</v>
      </c>
      <c r="B11" s="3">
        <f>'Updated Calculation'!F62</f>
        <v>9711666.14633839</v>
      </c>
      <c r="C11" s="3">
        <v>0</v>
      </c>
      <c r="D11" s="3">
        <f>10000*10^3</f>
        <v>10000000</v>
      </c>
    </row>
    <row r="12" spans="1:4">
      <c r="A12" t="s">
        <v>74</v>
      </c>
      <c r="B12" s="3">
        <f>B3</f>
        <v>5996194.50023107</v>
      </c>
      <c r="C12" s="3">
        <v>0</v>
      </c>
      <c r="D12" s="3">
        <f>D3</f>
        <v>5520400.883244</v>
      </c>
    </row>
    <row r="13" spans="1:4">
      <c r="A13" t="s">
        <v>97</v>
      </c>
      <c r="B13" s="3">
        <f>B2</f>
        <v>9711666.14633839</v>
      </c>
      <c r="C13" s="3">
        <v>0</v>
      </c>
      <c r="D13" s="3">
        <f>D2/B2*B13</f>
        <v>9115875.58288977</v>
      </c>
    </row>
    <row r="14" spans="1:4">
      <c r="A14" t="s">
        <v>625</v>
      </c>
      <c r="B14" s="3">
        <v>0</v>
      </c>
      <c r="C14" s="3">
        <v>0</v>
      </c>
      <c r="D14" s="3">
        <v>0</v>
      </c>
    </row>
    <row r="15" spans="1:4">
      <c r="A15" t="s">
        <v>185</v>
      </c>
      <c r="B15" s="3">
        <f>B11</f>
        <v>9711666.14633839</v>
      </c>
      <c r="C15" s="3">
        <v>0</v>
      </c>
      <c r="D15" s="3">
        <f>B15</f>
        <v>9711666.14633839</v>
      </c>
    </row>
    <row r="16" spans="1:4">
      <c r="A16" t="s">
        <v>72</v>
      </c>
      <c r="B16" s="3">
        <f>B11</f>
        <v>9711666.14633839</v>
      </c>
      <c r="C16" s="3">
        <v>0</v>
      </c>
      <c r="D16" s="3">
        <f>B16</f>
        <v>9711666.14633839</v>
      </c>
    </row>
    <row r="17" spans="1:4">
      <c r="A17" t="s">
        <v>107</v>
      </c>
      <c r="B17" s="4">
        <f>B9</f>
        <v>4114320.11485175</v>
      </c>
      <c r="C17" s="3">
        <v>0</v>
      </c>
      <c r="D17" s="3">
        <f>D9</f>
        <v>4114320.11485175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1A11CA-8340-44BD-84B5-78B0CCD5E7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About</vt:lpstr>
      <vt:lpstr>Cross-Page Data</vt:lpstr>
      <vt:lpstr>Form 923</vt:lpstr>
      <vt:lpstr>Calculations</vt:lpstr>
      <vt:lpstr>Coal Caculation</vt:lpstr>
      <vt:lpstr>Heat Rate by Fuel</vt:lpstr>
      <vt:lpstr>Fire Generation</vt:lpstr>
      <vt:lpstr>Generation Fuel Consumption</vt:lpstr>
      <vt:lpstr>Heating Fuel Consumption</vt:lpstr>
      <vt:lpstr>Combustion Generation</vt:lpstr>
      <vt:lpstr>Fuel Heat Rate</vt:lpstr>
      <vt:lpstr>Electricity Stats</vt:lpstr>
      <vt:lpstr>Updated Calculation</vt:lpstr>
      <vt:lpstr>Calculation</vt:lpstr>
      <vt:lpstr>Newly Build Coal</vt:lpstr>
      <vt:lpstr>BHRbEF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仰望星空✨✨</cp:lastModifiedBy>
  <dcterms:created xsi:type="dcterms:W3CDTF">2016-02-26T23:55:00Z</dcterms:created>
  <dcterms:modified xsi:type="dcterms:W3CDTF">2026-10-23T02:24:05Z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F3E61E79B7AD4E3296D34190BF3DEC6F_13</vt:lpwstr>
  </property>
  <property fmtid="{D5CDD505-2E9C-101B-9397-08002B2CF9AE}" pid="4" name="CalculationRule">
    <vt:i4>0</vt:i4>
  </property>
</Properties>
</file>